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C:\Users\leonardo.durans\Downloads\Relatórios Consolidados dos Resultados das Consultas Públicas\"/>
    </mc:Choice>
  </mc:AlternateContent>
  <bookViews>
    <workbookView xWindow="0" yWindow="0" windowWidth="28800" windowHeight="10410" firstSheet="4" activeTab="4"/>
  </bookViews>
  <sheets>
    <sheet name="Ofícios" sheetId="1" state="hidden" r:id="rId1"/>
    <sheet name="Oficios_-_pend_criticas" sheetId="2" state="hidden" r:id="rId2"/>
    <sheet name="Retorno_da_RFB" sheetId="3" state="hidden" r:id="rId3"/>
    <sheet name="Universo_BK-BIT" sheetId="4" state="hidden" r:id="rId4"/>
    <sheet name="Consultas_públicas" sheetId="5" r:id="rId5"/>
  </sheets>
  <definedNames>
    <definedName name="_xlnm._FilterDatabase" localSheetId="4" hidden="1">Consultas_públicas!$A$1:$I$5526</definedName>
    <definedName name="_xlnm._FilterDatabase" localSheetId="0" hidden="1">Ofícios!$2:$2199</definedName>
    <definedName name="_xlnm._FilterDatabase" localSheetId="2" hidden="1">Retorno_da_RFB!$F$2:$I$2328</definedName>
    <definedName name="_xlnm._FilterDatabase" localSheetId="3" hidden="1">'Universo_BK-BIT'!$A$4:$F$1627</definedName>
    <definedName name="_Hlk11357755">Consultas_públicas!#REF!</definedName>
    <definedName name="_Hlk9327251">Consultas_públicas!$H$2931</definedName>
  </definedNames>
  <calcPr calcId="171027"/>
</workbook>
</file>

<file path=xl/calcChain.xml><?xml version="1.0" encoding="utf-8"?>
<calcChain xmlns="http://schemas.openxmlformats.org/spreadsheetml/2006/main">
  <c r="O2199" i="1" l="1"/>
  <c r="N2199" i="1"/>
  <c r="P2199" i="1" s="1"/>
  <c r="M2199" i="1"/>
  <c r="L2199" i="1"/>
  <c r="H2199" i="1"/>
  <c r="E2199" i="1"/>
  <c r="P2198" i="1"/>
  <c r="O2198" i="1"/>
  <c r="N2198" i="1"/>
  <c r="M2198" i="1"/>
  <c r="L2198" i="1"/>
  <c r="H2198" i="1"/>
  <c r="E2198" i="1"/>
  <c r="P2197" i="1"/>
  <c r="O2197" i="1"/>
  <c r="N2197" i="1"/>
  <c r="M2197" i="1"/>
  <c r="L2197" i="1"/>
  <c r="H2197" i="1"/>
  <c r="E2197" i="1"/>
  <c r="O2196" i="1"/>
  <c r="N2196" i="1"/>
  <c r="P2196" i="1" s="1"/>
  <c r="M2196" i="1"/>
  <c r="L2196" i="1"/>
  <c r="H2196" i="1"/>
  <c r="E2196" i="1"/>
  <c r="O2195" i="1"/>
  <c r="N2195" i="1"/>
  <c r="P2195" i="1" s="1"/>
  <c r="M2195" i="1"/>
  <c r="L2195" i="1"/>
  <c r="H2195" i="1"/>
  <c r="E2195" i="1"/>
  <c r="P2194" i="1"/>
  <c r="U2194" i="1" s="1"/>
  <c r="O2194" i="1"/>
  <c r="N2194" i="1"/>
  <c r="M2194" i="1"/>
  <c r="L2194" i="1"/>
  <c r="H2194" i="1"/>
  <c r="E2194" i="1"/>
  <c r="P2193" i="1"/>
  <c r="O2193" i="1"/>
  <c r="N2193" i="1"/>
  <c r="M2193" i="1"/>
  <c r="L2193" i="1"/>
  <c r="H2193" i="1"/>
  <c r="E2193" i="1"/>
  <c r="U2192" i="1"/>
  <c r="O2192" i="1"/>
  <c r="N2192" i="1"/>
  <c r="P2192" i="1" s="1"/>
  <c r="M2192" i="1"/>
  <c r="L2192" i="1"/>
  <c r="H2192" i="1"/>
  <c r="E2192" i="1"/>
  <c r="Q2191" i="1"/>
  <c r="V2191" i="1" s="1"/>
  <c r="O2191" i="1"/>
  <c r="N2191" i="1"/>
  <c r="P2191" i="1" s="1"/>
  <c r="U2191" i="1" s="1"/>
  <c r="M2191" i="1"/>
  <c r="L2191" i="1"/>
  <c r="H2191" i="1"/>
  <c r="E2191" i="1"/>
  <c r="Q2190" i="1"/>
  <c r="V2190" i="1" s="1"/>
  <c r="P2190" i="1"/>
  <c r="U2190" i="1" s="1"/>
  <c r="O2190" i="1"/>
  <c r="N2190" i="1"/>
  <c r="M2190" i="1"/>
  <c r="L2190" i="1"/>
  <c r="H2190" i="1"/>
  <c r="E2190" i="1"/>
  <c r="P2189" i="1"/>
  <c r="O2189" i="1"/>
  <c r="N2189" i="1"/>
  <c r="M2189" i="1"/>
  <c r="L2189" i="1"/>
  <c r="H2189" i="1"/>
  <c r="E2189" i="1"/>
  <c r="O2188" i="1"/>
  <c r="N2188" i="1"/>
  <c r="P2188" i="1" s="1"/>
  <c r="M2188" i="1"/>
  <c r="L2188" i="1"/>
  <c r="H2188" i="1"/>
  <c r="E2188" i="1"/>
  <c r="O2187" i="1"/>
  <c r="N2187" i="1"/>
  <c r="P2187" i="1" s="1"/>
  <c r="M2187" i="1"/>
  <c r="L2187" i="1"/>
  <c r="H2187" i="1"/>
  <c r="E2187" i="1"/>
  <c r="P2186" i="1"/>
  <c r="U2186" i="1" s="1"/>
  <c r="O2186" i="1"/>
  <c r="N2186" i="1"/>
  <c r="M2186" i="1"/>
  <c r="L2186" i="1"/>
  <c r="H2186" i="1"/>
  <c r="E2186" i="1"/>
  <c r="P2185" i="1"/>
  <c r="O2185" i="1"/>
  <c r="N2185" i="1"/>
  <c r="M2185" i="1"/>
  <c r="L2185" i="1"/>
  <c r="H2185" i="1"/>
  <c r="E2185" i="1"/>
  <c r="U2184" i="1"/>
  <c r="O2184" i="1"/>
  <c r="N2184" i="1"/>
  <c r="P2184" i="1" s="1"/>
  <c r="M2184" i="1"/>
  <c r="L2184" i="1"/>
  <c r="H2184" i="1"/>
  <c r="E2184" i="1"/>
  <c r="U2183" i="1"/>
  <c r="Q2183" i="1"/>
  <c r="V2183" i="1" s="1"/>
  <c r="O2183" i="1"/>
  <c r="N2183" i="1"/>
  <c r="P2183" i="1" s="1"/>
  <c r="M2183" i="1"/>
  <c r="L2183" i="1"/>
  <c r="H2183" i="1"/>
  <c r="E2183" i="1"/>
  <c r="Q2182" i="1"/>
  <c r="V2182" i="1" s="1"/>
  <c r="P2182" i="1"/>
  <c r="U2182" i="1" s="1"/>
  <c r="O2182" i="1"/>
  <c r="N2182" i="1"/>
  <c r="M2182" i="1"/>
  <c r="L2182" i="1"/>
  <c r="H2182" i="1"/>
  <c r="E2182" i="1"/>
  <c r="P2181" i="1"/>
  <c r="O2181" i="1"/>
  <c r="N2181" i="1"/>
  <c r="M2181" i="1"/>
  <c r="L2181" i="1"/>
  <c r="H2181" i="1"/>
  <c r="E2181" i="1"/>
  <c r="O2180" i="1"/>
  <c r="N2180" i="1"/>
  <c r="P2180" i="1" s="1"/>
  <c r="M2180" i="1"/>
  <c r="L2180" i="1"/>
  <c r="H2180" i="1"/>
  <c r="E2180" i="1"/>
  <c r="O2179" i="1"/>
  <c r="N2179" i="1"/>
  <c r="P2179" i="1" s="1"/>
  <c r="M2179" i="1"/>
  <c r="L2179" i="1"/>
  <c r="H2179" i="1"/>
  <c r="E2179" i="1"/>
  <c r="P2178" i="1"/>
  <c r="U2178" i="1" s="1"/>
  <c r="O2178" i="1"/>
  <c r="N2178" i="1"/>
  <c r="M2178" i="1"/>
  <c r="L2178" i="1"/>
  <c r="H2178" i="1"/>
  <c r="E2178" i="1"/>
  <c r="P2177" i="1"/>
  <c r="O2177" i="1"/>
  <c r="N2177" i="1"/>
  <c r="M2177" i="1"/>
  <c r="L2177" i="1"/>
  <c r="H2177" i="1"/>
  <c r="E2177" i="1"/>
  <c r="U2176" i="1"/>
  <c r="O2176" i="1"/>
  <c r="N2176" i="1"/>
  <c r="P2176" i="1" s="1"/>
  <c r="M2176" i="1"/>
  <c r="L2176" i="1"/>
  <c r="H2176" i="1"/>
  <c r="E2176" i="1"/>
  <c r="U2175" i="1"/>
  <c r="Q2175" i="1"/>
  <c r="V2175" i="1" s="1"/>
  <c r="O2175" i="1"/>
  <c r="N2175" i="1"/>
  <c r="P2175" i="1" s="1"/>
  <c r="M2175" i="1"/>
  <c r="L2175" i="1"/>
  <c r="H2175" i="1"/>
  <c r="E2175" i="1"/>
  <c r="Q2174" i="1"/>
  <c r="V2174" i="1" s="1"/>
  <c r="P2174" i="1"/>
  <c r="U2174" i="1" s="1"/>
  <c r="O2174" i="1"/>
  <c r="N2174" i="1"/>
  <c r="M2174" i="1"/>
  <c r="L2174" i="1"/>
  <c r="H2174" i="1"/>
  <c r="E2174" i="1"/>
  <c r="P2173" i="1"/>
  <c r="O2173" i="1"/>
  <c r="N2173" i="1"/>
  <c r="M2173" i="1"/>
  <c r="L2173" i="1"/>
  <c r="H2173" i="1"/>
  <c r="E2173" i="1"/>
  <c r="O2172" i="1"/>
  <c r="N2172" i="1"/>
  <c r="P2172" i="1" s="1"/>
  <c r="M2172" i="1"/>
  <c r="L2172" i="1"/>
  <c r="H2172" i="1"/>
  <c r="E2172" i="1"/>
  <c r="O2171" i="1"/>
  <c r="N2171" i="1"/>
  <c r="P2171" i="1" s="1"/>
  <c r="M2171" i="1"/>
  <c r="L2171" i="1"/>
  <c r="H2171" i="1"/>
  <c r="E2171" i="1"/>
  <c r="P2170" i="1"/>
  <c r="U2170" i="1" s="1"/>
  <c r="O2170" i="1"/>
  <c r="N2170" i="1"/>
  <c r="M2170" i="1"/>
  <c r="L2170" i="1"/>
  <c r="H2170" i="1"/>
  <c r="E2170" i="1"/>
  <c r="P2169" i="1"/>
  <c r="O2169" i="1"/>
  <c r="N2169" i="1"/>
  <c r="M2169" i="1"/>
  <c r="L2169" i="1"/>
  <c r="H2169" i="1"/>
  <c r="E2169" i="1"/>
  <c r="U2168" i="1"/>
  <c r="O2168" i="1"/>
  <c r="N2168" i="1"/>
  <c r="P2168" i="1" s="1"/>
  <c r="M2168" i="1"/>
  <c r="L2168" i="1"/>
  <c r="H2168" i="1"/>
  <c r="E2168" i="1"/>
  <c r="U2167" i="1"/>
  <c r="Q2167" i="1"/>
  <c r="V2167" i="1" s="1"/>
  <c r="O2167" i="1"/>
  <c r="N2167" i="1"/>
  <c r="P2167" i="1" s="1"/>
  <c r="M2167" i="1"/>
  <c r="L2167" i="1"/>
  <c r="H2167" i="1"/>
  <c r="E2167" i="1"/>
  <c r="Q2166" i="1"/>
  <c r="V2166" i="1" s="1"/>
  <c r="P2166" i="1"/>
  <c r="U2166" i="1" s="1"/>
  <c r="O2166" i="1"/>
  <c r="N2166" i="1"/>
  <c r="M2166" i="1"/>
  <c r="L2166" i="1"/>
  <c r="H2166" i="1"/>
  <c r="E2166" i="1"/>
  <c r="P2165" i="1"/>
  <c r="O2165" i="1"/>
  <c r="N2165" i="1"/>
  <c r="M2165" i="1"/>
  <c r="L2165" i="1"/>
  <c r="H2165" i="1"/>
  <c r="E2165" i="1"/>
  <c r="O2164" i="1"/>
  <c r="N2164" i="1"/>
  <c r="P2164" i="1" s="1"/>
  <c r="M2164" i="1"/>
  <c r="L2164" i="1"/>
  <c r="H2164" i="1"/>
  <c r="E2164" i="1"/>
  <c r="O2163" i="1"/>
  <c r="N2163" i="1"/>
  <c r="P2163" i="1" s="1"/>
  <c r="M2163" i="1"/>
  <c r="L2163" i="1"/>
  <c r="H2163" i="1"/>
  <c r="E2163" i="1"/>
  <c r="P2162" i="1"/>
  <c r="U2162" i="1" s="1"/>
  <c r="O2162" i="1"/>
  <c r="N2162" i="1"/>
  <c r="M2162" i="1"/>
  <c r="L2162" i="1"/>
  <c r="H2162" i="1"/>
  <c r="E2162" i="1"/>
  <c r="O2161" i="1"/>
  <c r="N2161" i="1"/>
  <c r="P2161" i="1" s="1"/>
  <c r="M2161" i="1"/>
  <c r="L2161" i="1"/>
  <c r="H2161" i="1"/>
  <c r="E2161" i="1"/>
  <c r="O2160" i="1"/>
  <c r="N2160" i="1"/>
  <c r="P2160" i="1" s="1"/>
  <c r="M2160" i="1"/>
  <c r="L2160" i="1"/>
  <c r="H2160" i="1"/>
  <c r="E2160" i="1"/>
  <c r="P2159" i="1"/>
  <c r="O2159" i="1"/>
  <c r="N2159" i="1"/>
  <c r="M2159" i="1"/>
  <c r="L2159" i="1"/>
  <c r="H2159" i="1"/>
  <c r="E2159" i="1"/>
  <c r="W2158" i="1"/>
  <c r="V2158" i="1"/>
  <c r="Q2158" i="1"/>
  <c r="P2158" i="1"/>
  <c r="U2158" i="1" s="1"/>
  <c r="O2158" i="1"/>
  <c r="N2158" i="1"/>
  <c r="M2158" i="1"/>
  <c r="L2158" i="1"/>
  <c r="H2158" i="1"/>
  <c r="E2158" i="1"/>
  <c r="P2157" i="1"/>
  <c r="Q2157" i="1" s="1"/>
  <c r="V2157" i="1" s="1"/>
  <c r="O2157" i="1"/>
  <c r="N2157" i="1"/>
  <c r="M2157" i="1"/>
  <c r="L2157" i="1"/>
  <c r="H2157" i="1"/>
  <c r="E2157" i="1"/>
  <c r="U2156" i="1"/>
  <c r="O2156" i="1"/>
  <c r="N2156" i="1"/>
  <c r="P2156" i="1" s="1"/>
  <c r="M2156" i="1"/>
  <c r="L2156" i="1"/>
  <c r="H2156" i="1"/>
  <c r="E2156" i="1"/>
  <c r="P2155" i="1"/>
  <c r="U2155" i="1" s="1"/>
  <c r="O2155" i="1"/>
  <c r="N2155" i="1"/>
  <c r="M2155" i="1"/>
  <c r="L2155" i="1"/>
  <c r="H2155" i="1"/>
  <c r="E2155" i="1"/>
  <c r="Q2154" i="1"/>
  <c r="V2154" i="1" s="1"/>
  <c r="P2154" i="1"/>
  <c r="U2154" i="1" s="1"/>
  <c r="O2154" i="1"/>
  <c r="N2154" i="1"/>
  <c r="M2154" i="1"/>
  <c r="L2154" i="1"/>
  <c r="H2154" i="1"/>
  <c r="E2154" i="1"/>
  <c r="W2153" i="1"/>
  <c r="P2153" i="1"/>
  <c r="Q2153" i="1" s="1"/>
  <c r="V2153" i="1" s="1"/>
  <c r="O2153" i="1"/>
  <c r="N2153" i="1"/>
  <c r="M2153" i="1"/>
  <c r="L2153" i="1"/>
  <c r="H2153" i="1"/>
  <c r="E2153" i="1"/>
  <c r="U2152" i="1"/>
  <c r="Q2152" i="1"/>
  <c r="V2152" i="1" s="1"/>
  <c r="O2152" i="1"/>
  <c r="N2152" i="1"/>
  <c r="P2152" i="1" s="1"/>
  <c r="M2152" i="1"/>
  <c r="L2152" i="1"/>
  <c r="H2152" i="1"/>
  <c r="E2152" i="1"/>
  <c r="O2151" i="1"/>
  <c r="N2151" i="1"/>
  <c r="P2151" i="1" s="1"/>
  <c r="M2151" i="1"/>
  <c r="L2151" i="1"/>
  <c r="H2151" i="1"/>
  <c r="E2151" i="1"/>
  <c r="P2150" i="1"/>
  <c r="U2150" i="1" s="1"/>
  <c r="O2150" i="1"/>
  <c r="N2150" i="1"/>
  <c r="M2150" i="1"/>
  <c r="L2150" i="1"/>
  <c r="H2150" i="1"/>
  <c r="E2150" i="1"/>
  <c r="O2149" i="1"/>
  <c r="N2149" i="1"/>
  <c r="P2149" i="1" s="1"/>
  <c r="M2149" i="1"/>
  <c r="L2149" i="1"/>
  <c r="H2149" i="1"/>
  <c r="E2149" i="1"/>
  <c r="Q2148" i="1"/>
  <c r="V2148" i="1" s="1"/>
  <c r="O2148" i="1"/>
  <c r="N2148" i="1"/>
  <c r="P2148" i="1" s="1"/>
  <c r="U2148" i="1" s="1"/>
  <c r="M2148" i="1"/>
  <c r="L2148" i="1"/>
  <c r="H2148" i="1"/>
  <c r="E2148" i="1"/>
  <c r="O2147" i="1"/>
  <c r="N2147" i="1"/>
  <c r="P2147" i="1" s="1"/>
  <c r="M2147" i="1"/>
  <c r="L2147" i="1"/>
  <c r="H2147" i="1"/>
  <c r="E2147" i="1"/>
  <c r="P2146" i="1"/>
  <c r="U2146" i="1" s="1"/>
  <c r="O2146" i="1"/>
  <c r="N2146" i="1"/>
  <c r="M2146" i="1"/>
  <c r="L2146" i="1"/>
  <c r="H2146" i="1"/>
  <c r="E2146" i="1"/>
  <c r="O2145" i="1"/>
  <c r="N2145" i="1"/>
  <c r="P2145" i="1" s="1"/>
  <c r="M2145" i="1"/>
  <c r="L2145" i="1"/>
  <c r="H2145" i="1"/>
  <c r="E2145" i="1"/>
  <c r="O2144" i="1"/>
  <c r="N2144" i="1"/>
  <c r="P2144" i="1" s="1"/>
  <c r="M2144" i="1"/>
  <c r="L2144" i="1"/>
  <c r="H2144" i="1"/>
  <c r="E2144" i="1"/>
  <c r="P2143" i="1"/>
  <c r="O2143" i="1"/>
  <c r="N2143" i="1"/>
  <c r="M2143" i="1"/>
  <c r="L2143" i="1"/>
  <c r="H2143" i="1"/>
  <c r="E2143" i="1"/>
  <c r="W2142" i="1"/>
  <c r="V2142" i="1"/>
  <c r="Q2142" i="1"/>
  <c r="P2142" i="1"/>
  <c r="U2142" i="1" s="1"/>
  <c r="O2142" i="1"/>
  <c r="N2142" i="1"/>
  <c r="M2142" i="1"/>
  <c r="L2142" i="1"/>
  <c r="H2142" i="1"/>
  <c r="E2142" i="1"/>
  <c r="P2141" i="1"/>
  <c r="Q2141" i="1" s="1"/>
  <c r="V2141" i="1" s="1"/>
  <c r="O2141" i="1"/>
  <c r="N2141" i="1"/>
  <c r="M2141" i="1"/>
  <c r="L2141" i="1"/>
  <c r="H2141" i="1"/>
  <c r="E2141" i="1"/>
  <c r="U2140" i="1"/>
  <c r="O2140" i="1"/>
  <c r="N2140" i="1"/>
  <c r="P2140" i="1" s="1"/>
  <c r="M2140" i="1"/>
  <c r="L2140" i="1"/>
  <c r="H2140" i="1"/>
  <c r="E2140" i="1"/>
  <c r="P2139" i="1"/>
  <c r="U2139" i="1" s="1"/>
  <c r="O2139" i="1"/>
  <c r="N2139" i="1"/>
  <c r="M2139" i="1"/>
  <c r="L2139" i="1"/>
  <c r="H2139" i="1"/>
  <c r="E2139" i="1"/>
  <c r="Q2138" i="1"/>
  <c r="V2138" i="1" s="1"/>
  <c r="P2138" i="1"/>
  <c r="U2138" i="1" s="1"/>
  <c r="O2138" i="1"/>
  <c r="N2138" i="1"/>
  <c r="M2138" i="1"/>
  <c r="L2138" i="1"/>
  <c r="H2138" i="1"/>
  <c r="E2138" i="1"/>
  <c r="W2137" i="1"/>
  <c r="P2137" i="1"/>
  <c r="Q2137" i="1" s="1"/>
  <c r="V2137" i="1" s="1"/>
  <c r="O2137" i="1"/>
  <c r="N2137" i="1"/>
  <c r="M2137" i="1"/>
  <c r="L2137" i="1"/>
  <c r="H2137" i="1"/>
  <c r="E2137" i="1"/>
  <c r="U2136" i="1"/>
  <c r="Q2136" i="1"/>
  <c r="V2136" i="1" s="1"/>
  <c r="O2136" i="1"/>
  <c r="N2136" i="1"/>
  <c r="P2136" i="1" s="1"/>
  <c r="M2136" i="1"/>
  <c r="L2136" i="1"/>
  <c r="H2136" i="1"/>
  <c r="E2136" i="1"/>
  <c r="U2135" i="1"/>
  <c r="O2135" i="1"/>
  <c r="N2135" i="1"/>
  <c r="P2135" i="1" s="1"/>
  <c r="M2135" i="1"/>
  <c r="L2135" i="1"/>
  <c r="H2135" i="1"/>
  <c r="E2135" i="1"/>
  <c r="P2134" i="1"/>
  <c r="O2134" i="1"/>
  <c r="N2134" i="1"/>
  <c r="M2134" i="1"/>
  <c r="L2134" i="1"/>
  <c r="H2134" i="1"/>
  <c r="E2134" i="1"/>
  <c r="O2133" i="1"/>
  <c r="N2133" i="1"/>
  <c r="P2133" i="1" s="1"/>
  <c r="M2133" i="1"/>
  <c r="L2133" i="1"/>
  <c r="H2133" i="1"/>
  <c r="E2133" i="1"/>
  <c r="Q2132" i="1"/>
  <c r="V2132" i="1" s="1"/>
  <c r="O2132" i="1"/>
  <c r="N2132" i="1"/>
  <c r="P2132" i="1" s="1"/>
  <c r="U2132" i="1" s="1"/>
  <c r="M2132" i="1"/>
  <c r="L2132" i="1"/>
  <c r="H2132" i="1"/>
  <c r="E2132" i="1"/>
  <c r="O2131" i="1"/>
  <c r="N2131" i="1"/>
  <c r="P2131" i="1" s="1"/>
  <c r="M2131" i="1"/>
  <c r="L2131" i="1"/>
  <c r="H2131" i="1"/>
  <c r="E2131" i="1"/>
  <c r="Q2130" i="1"/>
  <c r="V2130" i="1" s="1"/>
  <c r="O2130" i="1"/>
  <c r="N2130" i="1"/>
  <c r="P2130" i="1" s="1"/>
  <c r="M2130" i="1"/>
  <c r="L2130" i="1"/>
  <c r="H2130" i="1"/>
  <c r="E2130" i="1"/>
  <c r="P2129" i="1"/>
  <c r="O2129" i="1"/>
  <c r="N2129" i="1"/>
  <c r="M2129" i="1"/>
  <c r="L2129" i="1"/>
  <c r="H2129" i="1"/>
  <c r="E2129" i="1"/>
  <c r="P2128" i="1"/>
  <c r="U2128" i="1" s="1"/>
  <c r="O2128" i="1"/>
  <c r="N2128" i="1"/>
  <c r="M2128" i="1"/>
  <c r="L2128" i="1"/>
  <c r="H2128" i="1"/>
  <c r="E2128" i="1"/>
  <c r="O2127" i="1"/>
  <c r="N2127" i="1"/>
  <c r="P2127" i="1" s="1"/>
  <c r="U2127" i="1" s="1"/>
  <c r="M2127" i="1"/>
  <c r="L2127" i="1"/>
  <c r="H2127" i="1"/>
  <c r="E2127" i="1"/>
  <c r="O2126" i="1"/>
  <c r="N2126" i="1"/>
  <c r="P2126" i="1" s="1"/>
  <c r="Q2126" i="1" s="1"/>
  <c r="V2126" i="1" s="1"/>
  <c r="M2126" i="1"/>
  <c r="L2126" i="1"/>
  <c r="H2126" i="1"/>
  <c r="E2126" i="1"/>
  <c r="P2125" i="1"/>
  <c r="O2125" i="1"/>
  <c r="N2125" i="1"/>
  <c r="M2125" i="1"/>
  <c r="L2125" i="1"/>
  <c r="H2125" i="1"/>
  <c r="E2125" i="1"/>
  <c r="P2124" i="1"/>
  <c r="U2124" i="1" s="1"/>
  <c r="O2124" i="1"/>
  <c r="N2124" i="1"/>
  <c r="M2124" i="1"/>
  <c r="L2124" i="1"/>
  <c r="H2124" i="1"/>
  <c r="E2124" i="1"/>
  <c r="O2123" i="1"/>
  <c r="N2123" i="1"/>
  <c r="P2123" i="1" s="1"/>
  <c r="M2123" i="1"/>
  <c r="L2123" i="1"/>
  <c r="H2123" i="1"/>
  <c r="E2123" i="1"/>
  <c r="Q2122" i="1"/>
  <c r="V2122" i="1" s="1"/>
  <c r="O2122" i="1"/>
  <c r="N2122" i="1"/>
  <c r="P2122" i="1" s="1"/>
  <c r="M2122" i="1"/>
  <c r="L2122" i="1"/>
  <c r="H2122" i="1"/>
  <c r="E2122" i="1"/>
  <c r="P2121" i="1"/>
  <c r="O2121" i="1"/>
  <c r="N2121" i="1"/>
  <c r="M2121" i="1"/>
  <c r="L2121" i="1"/>
  <c r="H2121" i="1"/>
  <c r="E2121" i="1"/>
  <c r="P2120" i="1"/>
  <c r="U2120" i="1" s="1"/>
  <c r="O2120" i="1"/>
  <c r="N2120" i="1"/>
  <c r="M2120" i="1"/>
  <c r="L2120" i="1"/>
  <c r="H2120" i="1"/>
  <c r="E2120" i="1"/>
  <c r="O2119" i="1"/>
  <c r="N2119" i="1"/>
  <c r="P2119" i="1" s="1"/>
  <c r="U2119" i="1" s="1"/>
  <c r="M2119" i="1"/>
  <c r="L2119" i="1"/>
  <c r="H2119" i="1"/>
  <c r="E2119" i="1"/>
  <c r="O2118" i="1"/>
  <c r="N2118" i="1"/>
  <c r="P2118" i="1" s="1"/>
  <c r="Q2118" i="1" s="1"/>
  <c r="V2118" i="1" s="1"/>
  <c r="M2118" i="1"/>
  <c r="L2118" i="1"/>
  <c r="H2118" i="1"/>
  <c r="E2118" i="1"/>
  <c r="P2117" i="1"/>
  <c r="O2117" i="1"/>
  <c r="N2117" i="1"/>
  <c r="M2117" i="1"/>
  <c r="L2117" i="1"/>
  <c r="H2117" i="1"/>
  <c r="E2117" i="1"/>
  <c r="P2116" i="1"/>
  <c r="U2116" i="1" s="1"/>
  <c r="O2116" i="1"/>
  <c r="N2116" i="1"/>
  <c r="M2116" i="1"/>
  <c r="L2116" i="1"/>
  <c r="H2116" i="1"/>
  <c r="E2116" i="1"/>
  <c r="O2115" i="1"/>
  <c r="N2115" i="1"/>
  <c r="P2115" i="1" s="1"/>
  <c r="M2115" i="1"/>
  <c r="L2115" i="1"/>
  <c r="H2115" i="1"/>
  <c r="E2115" i="1"/>
  <c r="Q2114" i="1"/>
  <c r="V2114" i="1" s="1"/>
  <c r="O2114" i="1"/>
  <c r="N2114" i="1"/>
  <c r="P2114" i="1" s="1"/>
  <c r="M2114" i="1"/>
  <c r="L2114" i="1"/>
  <c r="H2114" i="1"/>
  <c r="E2114" i="1"/>
  <c r="P2113" i="1"/>
  <c r="O2113" i="1"/>
  <c r="N2113" i="1"/>
  <c r="M2113" i="1"/>
  <c r="L2113" i="1"/>
  <c r="H2113" i="1"/>
  <c r="E2113" i="1"/>
  <c r="P2112" i="1"/>
  <c r="U2112" i="1" s="1"/>
  <c r="O2112" i="1"/>
  <c r="N2112" i="1"/>
  <c r="M2112" i="1"/>
  <c r="L2112" i="1"/>
  <c r="H2112" i="1"/>
  <c r="E2112" i="1"/>
  <c r="O2111" i="1"/>
  <c r="N2111" i="1"/>
  <c r="P2111" i="1" s="1"/>
  <c r="U2111" i="1" s="1"/>
  <c r="M2111" i="1"/>
  <c r="L2111" i="1"/>
  <c r="H2111" i="1"/>
  <c r="E2111" i="1"/>
  <c r="O2110" i="1"/>
  <c r="N2110" i="1"/>
  <c r="P2110" i="1" s="1"/>
  <c r="Q2110" i="1" s="1"/>
  <c r="V2110" i="1" s="1"/>
  <c r="M2110" i="1"/>
  <c r="L2110" i="1"/>
  <c r="H2110" i="1"/>
  <c r="E2110" i="1"/>
  <c r="P2109" i="1"/>
  <c r="U2109" i="1" s="1"/>
  <c r="O2109" i="1"/>
  <c r="N2109" i="1"/>
  <c r="M2109" i="1"/>
  <c r="L2109" i="1"/>
  <c r="H2109" i="1"/>
  <c r="E2109" i="1"/>
  <c r="P2108" i="1"/>
  <c r="O2108" i="1"/>
  <c r="N2108" i="1"/>
  <c r="M2108" i="1"/>
  <c r="L2108" i="1"/>
  <c r="H2108" i="1"/>
  <c r="E2108" i="1"/>
  <c r="U2107" i="1"/>
  <c r="O2107" i="1"/>
  <c r="N2107" i="1"/>
  <c r="P2107" i="1" s="1"/>
  <c r="M2107" i="1"/>
  <c r="L2107" i="1"/>
  <c r="H2107" i="1"/>
  <c r="E2107" i="1"/>
  <c r="U2106" i="1"/>
  <c r="Q2106" i="1"/>
  <c r="V2106" i="1" s="1"/>
  <c r="O2106" i="1"/>
  <c r="N2106" i="1"/>
  <c r="P2106" i="1" s="1"/>
  <c r="M2106" i="1"/>
  <c r="L2106" i="1"/>
  <c r="H2106" i="1"/>
  <c r="E2106" i="1"/>
  <c r="P2105" i="1"/>
  <c r="U2105" i="1" s="1"/>
  <c r="O2105" i="1"/>
  <c r="N2105" i="1"/>
  <c r="M2105" i="1"/>
  <c r="L2105" i="1"/>
  <c r="H2105" i="1"/>
  <c r="E2105" i="1"/>
  <c r="P2104" i="1"/>
  <c r="O2104" i="1"/>
  <c r="N2104" i="1"/>
  <c r="M2104" i="1"/>
  <c r="L2104" i="1"/>
  <c r="H2104" i="1"/>
  <c r="E2104" i="1"/>
  <c r="O2103" i="1"/>
  <c r="N2103" i="1"/>
  <c r="P2103" i="1" s="1"/>
  <c r="U2103" i="1" s="1"/>
  <c r="M2103" i="1"/>
  <c r="L2103" i="1"/>
  <c r="H2103" i="1"/>
  <c r="E2103" i="1"/>
  <c r="U2102" i="1"/>
  <c r="O2102" i="1"/>
  <c r="N2102" i="1"/>
  <c r="P2102" i="1" s="1"/>
  <c r="Q2102" i="1" s="1"/>
  <c r="V2102" i="1" s="1"/>
  <c r="M2102" i="1"/>
  <c r="L2102" i="1"/>
  <c r="H2102" i="1"/>
  <c r="E2102" i="1"/>
  <c r="P2101" i="1"/>
  <c r="U2101" i="1" s="1"/>
  <c r="O2101" i="1"/>
  <c r="N2101" i="1"/>
  <c r="M2101" i="1"/>
  <c r="L2101" i="1"/>
  <c r="H2101" i="1"/>
  <c r="E2101" i="1"/>
  <c r="O2100" i="1"/>
  <c r="N2100" i="1"/>
  <c r="P2100" i="1" s="1"/>
  <c r="M2100" i="1"/>
  <c r="L2100" i="1"/>
  <c r="H2100" i="1"/>
  <c r="E2100" i="1"/>
  <c r="O2099" i="1"/>
  <c r="N2099" i="1"/>
  <c r="P2099" i="1" s="1"/>
  <c r="U2099" i="1" s="1"/>
  <c r="M2099" i="1"/>
  <c r="L2099" i="1"/>
  <c r="H2099" i="1"/>
  <c r="E2099" i="1"/>
  <c r="P2098" i="1"/>
  <c r="Q2098" i="1" s="1"/>
  <c r="V2098" i="1" s="1"/>
  <c r="O2098" i="1"/>
  <c r="N2098" i="1"/>
  <c r="M2098" i="1"/>
  <c r="L2098" i="1"/>
  <c r="H2098" i="1"/>
  <c r="E2098" i="1"/>
  <c r="P2097" i="1"/>
  <c r="O2097" i="1"/>
  <c r="N2097" i="1"/>
  <c r="M2097" i="1"/>
  <c r="L2097" i="1"/>
  <c r="H2097" i="1"/>
  <c r="E2097" i="1"/>
  <c r="O2096" i="1"/>
  <c r="N2096" i="1"/>
  <c r="P2096" i="1" s="1"/>
  <c r="M2096" i="1"/>
  <c r="L2096" i="1"/>
  <c r="H2096" i="1"/>
  <c r="E2096" i="1"/>
  <c r="O2095" i="1"/>
  <c r="N2095" i="1"/>
  <c r="P2095" i="1" s="1"/>
  <c r="M2095" i="1"/>
  <c r="L2095" i="1"/>
  <c r="H2095" i="1"/>
  <c r="E2095" i="1"/>
  <c r="P2094" i="1"/>
  <c r="Q2094" i="1" s="1"/>
  <c r="V2094" i="1" s="1"/>
  <c r="O2094" i="1"/>
  <c r="N2094" i="1"/>
  <c r="M2094" i="1"/>
  <c r="L2094" i="1"/>
  <c r="H2094" i="1"/>
  <c r="E2094" i="1"/>
  <c r="P2093" i="1"/>
  <c r="O2093" i="1"/>
  <c r="N2093" i="1"/>
  <c r="M2093" i="1"/>
  <c r="L2093" i="1"/>
  <c r="H2093" i="1"/>
  <c r="E2093" i="1"/>
  <c r="O2092" i="1"/>
  <c r="N2092" i="1"/>
  <c r="P2092" i="1" s="1"/>
  <c r="M2092" i="1"/>
  <c r="L2092" i="1"/>
  <c r="H2092" i="1"/>
  <c r="E2092" i="1"/>
  <c r="O2091" i="1"/>
  <c r="N2091" i="1"/>
  <c r="P2091" i="1" s="1"/>
  <c r="M2091" i="1"/>
  <c r="L2091" i="1"/>
  <c r="H2091" i="1"/>
  <c r="E2091" i="1"/>
  <c r="P2090" i="1"/>
  <c r="Q2090" i="1" s="1"/>
  <c r="V2090" i="1" s="1"/>
  <c r="O2090" i="1"/>
  <c r="N2090" i="1"/>
  <c r="M2090" i="1"/>
  <c r="L2090" i="1"/>
  <c r="H2090" i="1"/>
  <c r="E2090" i="1"/>
  <c r="P2089" i="1"/>
  <c r="O2089" i="1"/>
  <c r="N2089" i="1"/>
  <c r="M2089" i="1"/>
  <c r="L2089" i="1"/>
  <c r="H2089" i="1"/>
  <c r="E2089" i="1"/>
  <c r="O2088" i="1"/>
  <c r="N2088" i="1"/>
  <c r="P2088" i="1" s="1"/>
  <c r="M2088" i="1"/>
  <c r="L2088" i="1"/>
  <c r="H2088" i="1"/>
  <c r="E2088" i="1"/>
  <c r="O2087" i="1"/>
  <c r="N2087" i="1"/>
  <c r="P2087" i="1" s="1"/>
  <c r="M2087" i="1"/>
  <c r="L2087" i="1"/>
  <c r="H2087" i="1"/>
  <c r="E2087" i="1"/>
  <c r="P2086" i="1"/>
  <c r="Q2086" i="1" s="1"/>
  <c r="V2086" i="1" s="1"/>
  <c r="O2086" i="1"/>
  <c r="N2086" i="1"/>
  <c r="M2086" i="1"/>
  <c r="L2086" i="1"/>
  <c r="H2086" i="1"/>
  <c r="E2086" i="1"/>
  <c r="P2085" i="1"/>
  <c r="O2085" i="1"/>
  <c r="N2085" i="1"/>
  <c r="M2085" i="1"/>
  <c r="L2085" i="1"/>
  <c r="H2085" i="1"/>
  <c r="E2085" i="1"/>
  <c r="O2084" i="1"/>
  <c r="N2084" i="1"/>
  <c r="P2084" i="1" s="1"/>
  <c r="M2084" i="1"/>
  <c r="L2084" i="1"/>
  <c r="H2084" i="1"/>
  <c r="E2084" i="1"/>
  <c r="O2083" i="1"/>
  <c r="N2083" i="1"/>
  <c r="P2083" i="1" s="1"/>
  <c r="M2083" i="1"/>
  <c r="L2083" i="1"/>
  <c r="H2083" i="1"/>
  <c r="E2083" i="1"/>
  <c r="P2082" i="1"/>
  <c r="Q2082" i="1" s="1"/>
  <c r="V2082" i="1" s="1"/>
  <c r="O2082" i="1"/>
  <c r="N2082" i="1"/>
  <c r="M2082" i="1"/>
  <c r="L2082" i="1"/>
  <c r="H2082" i="1"/>
  <c r="E2082" i="1"/>
  <c r="P2081" i="1"/>
  <c r="O2081" i="1"/>
  <c r="N2081" i="1"/>
  <c r="M2081" i="1"/>
  <c r="L2081" i="1"/>
  <c r="H2081" i="1"/>
  <c r="E2081" i="1"/>
  <c r="O2080" i="1"/>
  <c r="N2080" i="1"/>
  <c r="P2080" i="1" s="1"/>
  <c r="M2080" i="1"/>
  <c r="L2080" i="1"/>
  <c r="H2080" i="1"/>
  <c r="E2080" i="1"/>
  <c r="O2079" i="1"/>
  <c r="N2079" i="1"/>
  <c r="P2079" i="1" s="1"/>
  <c r="M2079" i="1"/>
  <c r="L2079" i="1"/>
  <c r="H2079" i="1"/>
  <c r="E2079" i="1"/>
  <c r="P2078" i="1"/>
  <c r="Q2078" i="1" s="1"/>
  <c r="V2078" i="1" s="1"/>
  <c r="O2078" i="1"/>
  <c r="N2078" i="1"/>
  <c r="M2078" i="1"/>
  <c r="L2078" i="1"/>
  <c r="H2078" i="1"/>
  <c r="E2078" i="1"/>
  <c r="P2077" i="1"/>
  <c r="O2077" i="1"/>
  <c r="N2077" i="1"/>
  <c r="M2077" i="1"/>
  <c r="L2077" i="1"/>
  <c r="H2077" i="1"/>
  <c r="E2077" i="1"/>
  <c r="O2076" i="1"/>
  <c r="N2076" i="1"/>
  <c r="P2076" i="1" s="1"/>
  <c r="M2076" i="1"/>
  <c r="L2076" i="1"/>
  <c r="H2076" i="1"/>
  <c r="E2076" i="1"/>
  <c r="O2075" i="1"/>
  <c r="N2075" i="1"/>
  <c r="P2075" i="1" s="1"/>
  <c r="M2075" i="1"/>
  <c r="L2075" i="1"/>
  <c r="H2075" i="1"/>
  <c r="E2075" i="1"/>
  <c r="P2074" i="1"/>
  <c r="Q2074" i="1" s="1"/>
  <c r="V2074" i="1" s="1"/>
  <c r="O2074" i="1"/>
  <c r="N2074" i="1"/>
  <c r="M2074" i="1"/>
  <c r="L2074" i="1"/>
  <c r="H2074" i="1"/>
  <c r="E2074" i="1"/>
  <c r="P2073" i="1"/>
  <c r="O2073" i="1"/>
  <c r="N2073" i="1"/>
  <c r="M2073" i="1"/>
  <c r="L2073" i="1"/>
  <c r="H2073" i="1"/>
  <c r="E2073" i="1"/>
  <c r="O2072" i="1"/>
  <c r="N2072" i="1"/>
  <c r="P2072" i="1" s="1"/>
  <c r="M2072" i="1"/>
  <c r="L2072" i="1"/>
  <c r="H2072" i="1"/>
  <c r="E2072" i="1"/>
  <c r="O2071" i="1"/>
  <c r="N2071" i="1"/>
  <c r="P2071" i="1" s="1"/>
  <c r="M2071" i="1"/>
  <c r="L2071" i="1"/>
  <c r="H2071" i="1"/>
  <c r="E2071" i="1"/>
  <c r="P2070" i="1"/>
  <c r="Q2070" i="1" s="1"/>
  <c r="V2070" i="1" s="1"/>
  <c r="O2070" i="1"/>
  <c r="N2070" i="1"/>
  <c r="M2070" i="1"/>
  <c r="L2070" i="1"/>
  <c r="H2070" i="1"/>
  <c r="E2070" i="1"/>
  <c r="P2069" i="1"/>
  <c r="O2069" i="1"/>
  <c r="N2069" i="1"/>
  <c r="M2069" i="1"/>
  <c r="L2069" i="1"/>
  <c r="H2069" i="1"/>
  <c r="E2069" i="1"/>
  <c r="O2068" i="1"/>
  <c r="N2068" i="1"/>
  <c r="P2068" i="1" s="1"/>
  <c r="M2068" i="1"/>
  <c r="L2068" i="1"/>
  <c r="H2068" i="1"/>
  <c r="E2068" i="1"/>
  <c r="O2067" i="1"/>
  <c r="N2067" i="1"/>
  <c r="P2067" i="1" s="1"/>
  <c r="M2067" i="1"/>
  <c r="L2067" i="1"/>
  <c r="H2067" i="1"/>
  <c r="E2067" i="1"/>
  <c r="P2066" i="1"/>
  <c r="Q2066" i="1" s="1"/>
  <c r="V2066" i="1" s="1"/>
  <c r="O2066" i="1"/>
  <c r="N2066" i="1"/>
  <c r="M2066" i="1"/>
  <c r="L2066" i="1"/>
  <c r="H2066" i="1"/>
  <c r="E2066" i="1"/>
  <c r="P2065" i="1"/>
  <c r="O2065" i="1"/>
  <c r="N2065" i="1"/>
  <c r="M2065" i="1"/>
  <c r="L2065" i="1"/>
  <c r="H2065" i="1"/>
  <c r="E2065" i="1"/>
  <c r="O2064" i="1"/>
  <c r="N2064" i="1"/>
  <c r="P2064" i="1" s="1"/>
  <c r="M2064" i="1"/>
  <c r="L2064" i="1"/>
  <c r="H2064" i="1"/>
  <c r="E2064" i="1"/>
  <c r="O2063" i="1"/>
  <c r="N2063" i="1"/>
  <c r="P2063" i="1" s="1"/>
  <c r="M2063" i="1"/>
  <c r="L2063" i="1"/>
  <c r="H2063" i="1"/>
  <c r="E2063" i="1"/>
  <c r="P2062" i="1"/>
  <c r="Q2062" i="1" s="1"/>
  <c r="V2062" i="1" s="1"/>
  <c r="O2062" i="1"/>
  <c r="N2062" i="1"/>
  <c r="M2062" i="1"/>
  <c r="L2062" i="1"/>
  <c r="H2062" i="1"/>
  <c r="E2062" i="1"/>
  <c r="P2061" i="1"/>
  <c r="O2061" i="1"/>
  <c r="N2061" i="1"/>
  <c r="M2061" i="1"/>
  <c r="L2061" i="1"/>
  <c r="H2061" i="1"/>
  <c r="E2061" i="1"/>
  <c r="O2060" i="1"/>
  <c r="N2060" i="1"/>
  <c r="P2060" i="1" s="1"/>
  <c r="M2060" i="1"/>
  <c r="L2060" i="1"/>
  <c r="H2060" i="1"/>
  <c r="E2060" i="1"/>
  <c r="O2059" i="1"/>
  <c r="N2059" i="1"/>
  <c r="P2059" i="1" s="1"/>
  <c r="M2059" i="1"/>
  <c r="L2059" i="1"/>
  <c r="H2059" i="1"/>
  <c r="E2059" i="1"/>
  <c r="P2058" i="1"/>
  <c r="Q2058" i="1" s="1"/>
  <c r="V2058" i="1" s="1"/>
  <c r="O2058" i="1"/>
  <c r="N2058" i="1"/>
  <c r="M2058" i="1"/>
  <c r="L2058" i="1"/>
  <c r="H2058" i="1"/>
  <c r="E2058" i="1"/>
  <c r="P2057" i="1"/>
  <c r="O2057" i="1"/>
  <c r="N2057" i="1"/>
  <c r="M2057" i="1"/>
  <c r="L2057" i="1"/>
  <c r="H2057" i="1"/>
  <c r="E2057" i="1"/>
  <c r="O2056" i="1"/>
  <c r="N2056" i="1"/>
  <c r="P2056" i="1" s="1"/>
  <c r="U2056" i="1" s="1"/>
  <c r="M2056" i="1"/>
  <c r="L2056" i="1"/>
  <c r="H2056" i="1"/>
  <c r="E2056" i="1"/>
  <c r="O2055" i="1"/>
  <c r="N2055" i="1"/>
  <c r="P2055" i="1" s="1"/>
  <c r="M2055" i="1"/>
  <c r="L2055" i="1"/>
  <c r="H2055" i="1"/>
  <c r="E2055" i="1"/>
  <c r="P2054" i="1"/>
  <c r="O2054" i="1"/>
  <c r="N2054" i="1"/>
  <c r="M2054" i="1"/>
  <c r="L2054" i="1"/>
  <c r="H2054" i="1"/>
  <c r="E2054" i="1"/>
  <c r="P2053" i="1"/>
  <c r="O2053" i="1"/>
  <c r="N2053" i="1"/>
  <c r="M2053" i="1"/>
  <c r="L2053" i="1"/>
  <c r="H2053" i="1"/>
  <c r="E2053" i="1"/>
  <c r="U2052" i="1"/>
  <c r="O2052" i="1"/>
  <c r="N2052" i="1"/>
  <c r="P2052" i="1" s="1"/>
  <c r="M2052" i="1"/>
  <c r="L2052" i="1"/>
  <c r="H2052" i="1"/>
  <c r="E2052" i="1"/>
  <c r="Q2051" i="1"/>
  <c r="V2051" i="1" s="1"/>
  <c r="O2051" i="1"/>
  <c r="N2051" i="1"/>
  <c r="P2051" i="1" s="1"/>
  <c r="U2051" i="1" s="1"/>
  <c r="M2051" i="1"/>
  <c r="L2051" i="1"/>
  <c r="H2051" i="1"/>
  <c r="E2051" i="1"/>
  <c r="O2050" i="1"/>
  <c r="N2050" i="1"/>
  <c r="P2050" i="1" s="1"/>
  <c r="M2050" i="1"/>
  <c r="L2050" i="1"/>
  <c r="H2050" i="1"/>
  <c r="E2050" i="1"/>
  <c r="P2049" i="1"/>
  <c r="U2049" i="1" s="1"/>
  <c r="O2049" i="1"/>
  <c r="N2049" i="1"/>
  <c r="M2049" i="1"/>
  <c r="L2049" i="1"/>
  <c r="H2049" i="1"/>
  <c r="E2049" i="1"/>
  <c r="O2048" i="1"/>
  <c r="N2048" i="1"/>
  <c r="P2048" i="1" s="1"/>
  <c r="M2048" i="1"/>
  <c r="L2048" i="1"/>
  <c r="H2048" i="1"/>
  <c r="E2048" i="1"/>
  <c r="U2047" i="1"/>
  <c r="Q2047" i="1"/>
  <c r="V2047" i="1" s="1"/>
  <c r="O2047" i="1"/>
  <c r="N2047" i="1"/>
  <c r="P2047" i="1" s="1"/>
  <c r="M2047" i="1"/>
  <c r="L2047" i="1"/>
  <c r="H2047" i="1"/>
  <c r="E2047" i="1"/>
  <c r="O2046" i="1"/>
  <c r="N2046" i="1"/>
  <c r="P2046" i="1" s="1"/>
  <c r="M2046" i="1"/>
  <c r="L2046" i="1"/>
  <c r="H2046" i="1"/>
  <c r="E2046" i="1"/>
  <c r="W2045" i="1"/>
  <c r="Q2045" i="1"/>
  <c r="V2045" i="1" s="1"/>
  <c r="P2045" i="1"/>
  <c r="U2045" i="1" s="1"/>
  <c r="O2045" i="1"/>
  <c r="N2045" i="1"/>
  <c r="M2045" i="1"/>
  <c r="L2045" i="1"/>
  <c r="H2045" i="1"/>
  <c r="E2045" i="1"/>
  <c r="O2044" i="1"/>
  <c r="N2044" i="1"/>
  <c r="P2044" i="1" s="1"/>
  <c r="M2044" i="1"/>
  <c r="L2044" i="1"/>
  <c r="H2044" i="1"/>
  <c r="E2044" i="1"/>
  <c r="O2043" i="1"/>
  <c r="N2043" i="1"/>
  <c r="P2043" i="1" s="1"/>
  <c r="U2043" i="1" s="1"/>
  <c r="M2043" i="1"/>
  <c r="L2043" i="1"/>
  <c r="H2043" i="1"/>
  <c r="E2043" i="1"/>
  <c r="O2042" i="1"/>
  <c r="N2042" i="1"/>
  <c r="P2042" i="1" s="1"/>
  <c r="M2042" i="1"/>
  <c r="L2042" i="1"/>
  <c r="H2042" i="1"/>
  <c r="E2042" i="1"/>
  <c r="P2041" i="1"/>
  <c r="O2041" i="1"/>
  <c r="N2041" i="1"/>
  <c r="M2041" i="1"/>
  <c r="L2041" i="1"/>
  <c r="H2041" i="1"/>
  <c r="E2041" i="1"/>
  <c r="V2040" i="1"/>
  <c r="Q2040" i="1"/>
  <c r="P2040" i="1"/>
  <c r="U2040" i="1" s="1"/>
  <c r="O2040" i="1"/>
  <c r="N2040" i="1"/>
  <c r="M2040" i="1"/>
  <c r="L2040" i="1"/>
  <c r="H2040" i="1"/>
  <c r="E2040" i="1"/>
  <c r="O2039" i="1"/>
  <c r="N2039" i="1"/>
  <c r="P2039" i="1" s="1"/>
  <c r="M2039" i="1"/>
  <c r="L2039" i="1"/>
  <c r="H2039" i="1"/>
  <c r="E2039" i="1"/>
  <c r="O2038" i="1"/>
  <c r="N2038" i="1"/>
  <c r="P2038" i="1" s="1"/>
  <c r="M2038" i="1"/>
  <c r="L2038" i="1"/>
  <c r="H2038" i="1"/>
  <c r="E2038" i="1"/>
  <c r="P2037" i="1"/>
  <c r="O2037" i="1"/>
  <c r="N2037" i="1"/>
  <c r="M2037" i="1"/>
  <c r="L2037" i="1"/>
  <c r="H2037" i="1"/>
  <c r="E2037" i="1"/>
  <c r="V2036" i="1"/>
  <c r="Q2036" i="1"/>
  <c r="P2036" i="1"/>
  <c r="U2036" i="1" s="1"/>
  <c r="O2036" i="1"/>
  <c r="N2036" i="1"/>
  <c r="M2036" i="1"/>
  <c r="L2036" i="1"/>
  <c r="H2036" i="1"/>
  <c r="E2036" i="1"/>
  <c r="O2035" i="1"/>
  <c r="N2035" i="1"/>
  <c r="P2035" i="1" s="1"/>
  <c r="M2035" i="1"/>
  <c r="L2035" i="1"/>
  <c r="H2035" i="1"/>
  <c r="E2035" i="1"/>
  <c r="O2034" i="1"/>
  <c r="N2034" i="1"/>
  <c r="P2034" i="1" s="1"/>
  <c r="M2034" i="1"/>
  <c r="L2034" i="1"/>
  <c r="H2034" i="1"/>
  <c r="E2034" i="1"/>
  <c r="P2033" i="1"/>
  <c r="O2033" i="1"/>
  <c r="N2033" i="1"/>
  <c r="M2033" i="1"/>
  <c r="L2033" i="1"/>
  <c r="H2033" i="1"/>
  <c r="E2033" i="1"/>
  <c r="V2032" i="1"/>
  <c r="Q2032" i="1"/>
  <c r="P2032" i="1"/>
  <c r="U2032" i="1" s="1"/>
  <c r="O2032" i="1"/>
  <c r="N2032" i="1"/>
  <c r="M2032" i="1"/>
  <c r="L2032" i="1"/>
  <c r="H2032" i="1"/>
  <c r="E2032" i="1"/>
  <c r="O2031" i="1"/>
  <c r="N2031" i="1"/>
  <c r="P2031" i="1" s="1"/>
  <c r="M2031" i="1"/>
  <c r="L2031" i="1"/>
  <c r="H2031" i="1"/>
  <c r="E2031" i="1"/>
  <c r="O2030" i="1"/>
  <c r="N2030" i="1"/>
  <c r="P2030" i="1" s="1"/>
  <c r="M2030" i="1"/>
  <c r="L2030" i="1"/>
  <c r="H2030" i="1"/>
  <c r="E2030" i="1"/>
  <c r="O2029" i="1"/>
  <c r="N2029" i="1"/>
  <c r="P2029" i="1" s="1"/>
  <c r="M2029" i="1"/>
  <c r="L2029" i="1"/>
  <c r="H2029" i="1"/>
  <c r="E2029" i="1"/>
  <c r="Q2028" i="1"/>
  <c r="V2028" i="1" s="1"/>
  <c r="P2028" i="1"/>
  <c r="U2028" i="1" s="1"/>
  <c r="O2028" i="1"/>
  <c r="N2028" i="1"/>
  <c r="M2028" i="1"/>
  <c r="L2028" i="1"/>
  <c r="H2028" i="1"/>
  <c r="E2028" i="1"/>
  <c r="O2027" i="1"/>
  <c r="N2027" i="1"/>
  <c r="P2027" i="1" s="1"/>
  <c r="M2027" i="1"/>
  <c r="L2027" i="1"/>
  <c r="H2027" i="1"/>
  <c r="E2027" i="1"/>
  <c r="O2026" i="1"/>
  <c r="N2026" i="1"/>
  <c r="P2026" i="1" s="1"/>
  <c r="M2026" i="1"/>
  <c r="L2026" i="1"/>
  <c r="H2026" i="1"/>
  <c r="E2026" i="1"/>
  <c r="O2025" i="1"/>
  <c r="N2025" i="1"/>
  <c r="P2025" i="1" s="1"/>
  <c r="M2025" i="1"/>
  <c r="L2025" i="1"/>
  <c r="H2025" i="1"/>
  <c r="E2025" i="1"/>
  <c r="Q2024" i="1"/>
  <c r="V2024" i="1" s="1"/>
  <c r="P2024" i="1"/>
  <c r="U2024" i="1" s="1"/>
  <c r="O2024" i="1"/>
  <c r="N2024" i="1"/>
  <c r="M2024" i="1"/>
  <c r="L2024" i="1"/>
  <c r="H2024" i="1"/>
  <c r="E2024" i="1"/>
  <c r="P2023" i="1"/>
  <c r="U2023" i="1" s="1"/>
  <c r="O2023" i="1"/>
  <c r="N2023" i="1"/>
  <c r="M2023" i="1"/>
  <c r="L2023" i="1"/>
  <c r="H2023" i="1"/>
  <c r="E2023" i="1"/>
  <c r="O2022" i="1"/>
  <c r="N2022" i="1"/>
  <c r="P2022" i="1" s="1"/>
  <c r="M2022" i="1"/>
  <c r="L2022" i="1"/>
  <c r="H2022" i="1"/>
  <c r="E2022" i="1"/>
  <c r="O2021" i="1"/>
  <c r="N2021" i="1"/>
  <c r="P2021" i="1" s="1"/>
  <c r="M2021" i="1"/>
  <c r="L2021" i="1"/>
  <c r="H2021" i="1"/>
  <c r="E2021" i="1"/>
  <c r="Q2020" i="1"/>
  <c r="V2020" i="1" s="1"/>
  <c r="P2020" i="1"/>
  <c r="U2020" i="1" s="1"/>
  <c r="O2020" i="1"/>
  <c r="N2020" i="1"/>
  <c r="M2020" i="1"/>
  <c r="L2020" i="1"/>
  <c r="H2020" i="1"/>
  <c r="E2020" i="1"/>
  <c r="P2019" i="1"/>
  <c r="U2019" i="1" s="1"/>
  <c r="O2019" i="1"/>
  <c r="N2019" i="1"/>
  <c r="M2019" i="1"/>
  <c r="L2019" i="1"/>
  <c r="H2019" i="1"/>
  <c r="E2019" i="1"/>
  <c r="O2018" i="1"/>
  <c r="N2018" i="1"/>
  <c r="P2018" i="1" s="1"/>
  <c r="M2018" i="1"/>
  <c r="L2018" i="1"/>
  <c r="H2018" i="1"/>
  <c r="E2018" i="1"/>
  <c r="O2017" i="1"/>
  <c r="N2017" i="1"/>
  <c r="P2017" i="1" s="1"/>
  <c r="M2017" i="1"/>
  <c r="L2017" i="1"/>
  <c r="H2017" i="1"/>
  <c r="E2017" i="1"/>
  <c r="Q2016" i="1"/>
  <c r="V2016" i="1" s="1"/>
  <c r="P2016" i="1"/>
  <c r="U2016" i="1" s="1"/>
  <c r="O2016" i="1"/>
  <c r="N2016" i="1"/>
  <c r="M2016" i="1"/>
  <c r="L2016" i="1"/>
  <c r="H2016" i="1"/>
  <c r="E2016" i="1"/>
  <c r="P2015" i="1"/>
  <c r="U2015" i="1" s="1"/>
  <c r="O2015" i="1"/>
  <c r="N2015" i="1"/>
  <c r="M2015" i="1"/>
  <c r="L2015" i="1"/>
  <c r="H2015" i="1"/>
  <c r="E2015" i="1"/>
  <c r="O2014" i="1"/>
  <c r="N2014" i="1"/>
  <c r="P2014" i="1" s="1"/>
  <c r="M2014" i="1"/>
  <c r="L2014" i="1"/>
  <c r="H2014" i="1"/>
  <c r="E2014" i="1"/>
  <c r="O2013" i="1"/>
  <c r="N2013" i="1"/>
  <c r="P2013" i="1" s="1"/>
  <c r="M2013" i="1"/>
  <c r="L2013" i="1"/>
  <c r="H2013" i="1"/>
  <c r="E2013" i="1"/>
  <c r="Q2012" i="1"/>
  <c r="V2012" i="1" s="1"/>
  <c r="P2012" i="1"/>
  <c r="U2012" i="1" s="1"/>
  <c r="O2012" i="1"/>
  <c r="N2012" i="1"/>
  <c r="M2012" i="1"/>
  <c r="L2012" i="1"/>
  <c r="H2012" i="1"/>
  <c r="E2012" i="1"/>
  <c r="P2011" i="1"/>
  <c r="U2011" i="1" s="1"/>
  <c r="O2011" i="1"/>
  <c r="N2011" i="1"/>
  <c r="M2011" i="1"/>
  <c r="L2011" i="1"/>
  <c r="H2011" i="1"/>
  <c r="E2011" i="1"/>
  <c r="O2010" i="1"/>
  <c r="N2010" i="1"/>
  <c r="P2010" i="1" s="1"/>
  <c r="M2010" i="1"/>
  <c r="L2010" i="1"/>
  <c r="H2010" i="1"/>
  <c r="E2010" i="1"/>
  <c r="O2009" i="1"/>
  <c r="N2009" i="1"/>
  <c r="P2009" i="1" s="1"/>
  <c r="M2009" i="1"/>
  <c r="L2009" i="1"/>
  <c r="H2009" i="1"/>
  <c r="E2009" i="1"/>
  <c r="Q2008" i="1"/>
  <c r="V2008" i="1" s="1"/>
  <c r="P2008" i="1"/>
  <c r="U2008" i="1" s="1"/>
  <c r="O2008" i="1"/>
  <c r="N2008" i="1"/>
  <c r="M2008" i="1"/>
  <c r="L2008" i="1"/>
  <c r="H2008" i="1"/>
  <c r="E2008" i="1"/>
  <c r="P2007" i="1"/>
  <c r="U2007" i="1" s="1"/>
  <c r="O2007" i="1"/>
  <c r="N2007" i="1"/>
  <c r="M2007" i="1"/>
  <c r="L2007" i="1"/>
  <c r="H2007" i="1"/>
  <c r="E2007" i="1"/>
  <c r="O2006" i="1"/>
  <c r="N2006" i="1"/>
  <c r="P2006" i="1" s="1"/>
  <c r="M2006" i="1"/>
  <c r="L2006" i="1"/>
  <c r="H2006" i="1"/>
  <c r="E2006" i="1"/>
  <c r="O2005" i="1"/>
  <c r="N2005" i="1"/>
  <c r="P2005" i="1" s="1"/>
  <c r="M2005" i="1"/>
  <c r="L2005" i="1"/>
  <c r="H2005" i="1"/>
  <c r="E2005" i="1"/>
  <c r="Q2004" i="1"/>
  <c r="V2004" i="1" s="1"/>
  <c r="P2004" i="1"/>
  <c r="U2004" i="1" s="1"/>
  <c r="O2004" i="1"/>
  <c r="N2004" i="1"/>
  <c r="M2004" i="1"/>
  <c r="L2004" i="1"/>
  <c r="H2004" i="1"/>
  <c r="E2004" i="1"/>
  <c r="P2003" i="1"/>
  <c r="U2003" i="1" s="1"/>
  <c r="O2003" i="1"/>
  <c r="N2003" i="1"/>
  <c r="M2003" i="1"/>
  <c r="L2003" i="1"/>
  <c r="H2003" i="1"/>
  <c r="E2003" i="1"/>
  <c r="O2002" i="1"/>
  <c r="N2002" i="1"/>
  <c r="P2002" i="1" s="1"/>
  <c r="M2002" i="1"/>
  <c r="L2002" i="1"/>
  <c r="H2002" i="1"/>
  <c r="E2002" i="1"/>
  <c r="O2001" i="1"/>
  <c r="N2001" i="1"/>
  <c r="P2001" i="1" s="1"/>
  <c r="M2001" i="1"/>
  <c r="L2001" i="1"/>
  <c r="H2001" i="1"/>
  <c r="E2001" i="1"/>
  <c r="Q2000" i="1"/>
  <c r="V2000" i="1" s="1"/>
  <c r="P2000" i="1"/>
  <c r="U2000" i="1" s="1"/>
  <c r="O2000" i="1"/>
  <c r="N2000" i="1"/>
  <c r="M2000" i="1"/>
  <c r="L2000" i="1"/>
  <c r="H2000" i="1"/>
  <c r="E2000" i="1"/>
  <c r="P1999" i="1"/>
  <c r="U1999" i="1" s="1"/>
  <c r="O1999" i="1"/>
  <c r="N1999" i="1"/>
  <c r="M1999" i="1"/>
  <c r="L1999" i="1"/>
  <c r="H1999" i="1"/>
  <c r="E1999" i="1"/>
  <c r="O1998" i="1"/>
  <c r="N1998" i="1"/>
  <c r="P1998" i="1" s="1"/>
  <c r="M1998" i="1"/>
  <c r="L1998" i="1"/>
  <c r="H1998" i="1"/>
  <c r="E1998" i="1"/>
  <c r="O1997" i="1"/>
  <c r="N1997" i="1"/>
  <c r="P1997" i="1" s="1"/>
  <c r="M1997" i="1"/>
  <c r="L1997" i="1"/>
  <c r="H1997" i="1"/>
  <c r="E1997" i="1"/>
  <c r="Q1996" i="1"/>
  <c r="V1996" i="1" s="1"/>
  <c r="P1996" i="1"/>
  <c r="U1996" i="1" s="1"/>
  <c r="O1996" i="1"/>
  <c r="N1996" i="1"/>
  <c r="M1996" i="1"/>
  <c r="L1996" i="1"/>
  <c r="H1996" i="1"/>
  <c r="E1996" i="1"/>
  <c r="P1995" i="1"/>
  <c r="U1995" i="1" s="1"/>
  <c r="O1995" i="1"/>
  <c r="N1995" i="1"/>
  <c r="M1995" i="1"/>
  <c r="L1995" i="1"/>
  <c r="H1995" i="1"/>
  <c r="E1995" i="1"/>
  <c r="O1994" i="1"/>
  <c r="N1994" i="1"/>
  <c r="P1994" i="1" s="1"/>
  <c r="M1994" i="1"/>
  <c r="L1994" i="1"/>
  <c r="H1994" i="1"/>
  <c r="E1994" i="1"/>
  <c r="O1993" i="1"/>
  <c r="N1993" i="1"/>
  <c r="P1993" i="1" s="1"/>
  <c r="M1993" i="1"/>
  <c r="L1993" i="1"/>
  <c r="H1993" i="1"/>
  <c r="E1993" i="1"/>
  <c r="Q1992" i="1"/>
  <c r="V1992" i="1" s="1"/>
  <c r="P1992" i="1"/>
  <c r="U1992" i="1" s="1"/>
  <c r="O1992" i="1"/>
  <c r="N1992" i="1"/>
  <c r="M1992" i="1"/>
  <c r="L1992" i="1"/>
  <c r="H1992" i="1"/>
  <c r="E1992" i="1"/>
  <c r="P1991" i="1"/>
  <c r="O1991" i="1"/>
  <c r="N1991" i="1"/>
  <c r="M1991" i="1"/>
  <c r="L1991" i="1"/>
  <c r="H1991" i="1"/>
  <c r="E1991" i="1"/>
  <c r="O1990" i="1"/>
  <c r="N1990" i="1"/>
  <c r="P1990" i="1" s="1"/>
  <c r="M1990" i="1"/>
  <c r="L1990" i="1"/>
  <c r="H1990" i="1"/>
  <c r="E1990" i="1"/>
  <c r="O1989" i="1"/>
  <c r="N1989" i="1"/>
  <c r="P1989" i="1" s="1"/>
  <c r="U1989" i="1" s="1"/>
  <c r="M1989" i="1"/>
  <c r="L1989" i="1"/>
  <c r="H1989" i="1"/>
  <c r="E1989" i="1"/>
  <c r="Q1988" i="1"/>
  <c r="V1988" i="1" s="1"/>
  <c r="P1988" i="1"/>
  <c r="U1988" i="1" s="1"/>
  <c r="O1988" i="1"/>
  <c r="N1988" i="1"/>
  <c r="M1988" i="1"/>
  <c r="L1988" i="1"/>
  <c r="H1988" i="1"/>
  <c r="E1988" i="1"/>
  <c r="P1987" i="1"/>
  <c r="O1987" i="1"/>
  <c r="N1987" i="1"/>
  <c r="M1987" i="1"/>
  <c r="L1987" i="1"/>
  <c r="H1987" i="1"/>
  <c r="E1987" i="1"/>
  <c r="O1986" i="1"/>
  <c r="N1986" i="1"/>
  <c r="P1986" i="1" s="1"/>
  <c r="M1986" i="1"/>
  <c r="L1986" i="1"/>
  <c r="H1986" i="1"/>
  <c r="E1986" i="1"/>
  <c r="O1985" i="1"/>
  <c r="N1985" i="1"/>
  <c r="P1985" i="1" s="1"/>
  <c r="M1985" i="1"/>
  <c r="L1985" i="1"/>
  <c r="H1985" i="1"/>
  <c r="E1985" i="1"/>
  <c r="Q1984" i="1"/>
  <c r="V1984" i="1" s="1"/>
  <c r="P1984" i="1"/>
  <c r="U1984" i="1" s="1"/>
  <c r="O1984" i="1"/>
  <c r="N1984" i="1"/>
  <c r="M1984" i="1"/>
  <c r="L1984" i="1"/>
  <c r="H1984" i="1"/>
  <c r="E1984" i="1"/>
  <c r="O1983" i="1"/>
  <c r="N1983" i="1"/>
  <c r="P1983" i="1" s="1"/>
  <c r="M1983" i="1"/>
  <c r="L1983" i="1"/>
  <c r="H1983" i="1"/>
  <c r="E1983" i="1"/>
  <c r="Q1982" i="1"/>
  <c r="V1982" i="1" s="1"/>
  <c r="O1982" i="1"/>
  <c r="N1982" i="1"/>
  <c r="P1982" i="1" s="1"/>
  <c r="M1982" i="1"/>
  <c r="L1982" i="1"/>
  <c r="H1982" i="1"/>
  <c r="E1982" i="1"/>
  <c r="O1981" i="1"/>
  <c r="N1981" i="1"/>
  <c r="P1981" i="1" s="1"/>
  <c r="M1981" i="1"/>
  <c r="L1981" i="1"/>
  <c r="H1981" i="1"/>
  <c r="E1981" i="1"/>
  <c r="V1980" i="1"/>
  <c r="Q1980" i="1"/>
  <c r="P1980" i="1"/>
  <c r="U1980" i="1" s="1"/>
  <c r="O1980" i="1"/>
  <c r="N1980" i="1"/>
  <c r="M1980" i="1"/>
  <c r="L1980" i="1"/>
  <c r="H1980" i="1"/>
  <c r="E1980" i="1"/>
  <c r="O1979" i="1"/>
  <c r="N1979" i="1"/>
  <c r="P1979" i="1" s="1"/>
  <c r="M1979" i="1"/>
  <c r="L1979" i="1"/>
  <c r="H1979" i="1"/>
  <c r="E1979" i="1"/>
  <c r="O1978" i="1"/>
  <c r="N1978" i="1"/>
  <c r="P1978" i="1" s="1"/>
  <c r="Q1978" i="1" s="1"/>
  <c r="V1978" i="1" s="1"/>
  <c r="M1978" i="1"/>
  <c r="L1978" i="1"/>
  <c r="H1978" i="1"/>
  <c r="E1978" i="1"/>
  <c r="P1977" i="1"/>
  <c r="Q1977" i="1" s="1"/>
  <c r="V1977" i="1" s="1"/>
  <c r="O1977" i="1"/>
  <c r="N1977" i="1"/>
  <c r="M1977" i="1"/>
  <c r="L1977" i="1"/>
  <c r="H1977" i="1"/>
  <c r="E1977" i="1"/>
  <c r="Q1976" i="1"/>
  <c r="V1976" i="1" s="1"/>
  <c r="P1976" i="1"/>
  <c r="U1976" i="1" s="1"/>
  <c r="O1976" i="1"/>
  <c r="N1976" i="1"/>
  <c r="M1976" i="1"/>
  <c r="L1976" i="1"/>
  <c r="H1976" i="1"/>
  <c r="E1976" i="1"/>
  <c r="O1975" i="1"/>
  <c r="N1975" i="1"/>
  <c r="P1975" i="1" s="1"/>
  <c r="M1975" i="1"/>
  <c r="L1975" i="1"/>
  <c r="H1975" i="1"/>
  <c r="E1975" i="1"/>
  <c r="O1974" i="1"/>
  <c r="N1974" i="1"/>
  <c r="P1974" i="1" s="1"/>
  <c r="M1974" i="1"/>
  <c r="L1974" i="1"/>
  <c r="H1974" i="1"/>
  <c r="E1974" i="1"/>
  <c r="P1973" i="1"/>
  <c r="O1973" i="1"/>
  <c r="N1973" i="1"/>
  <c r="M1973" i="1"/>
  <c r="L1973" i="1"/>
  <c r="H1973" i="1"/>
  <c r="E1973" i="1"/>
  <c r="P1972" i="1"/>
  <c r="U1972" i="1" s="1"/>
  <c r="O1972" i="1"/>
  <c r="N1972" i="1"/>
  <c r="M1972" i="1"/>
  <c r="L1972" i="1"/>
  <c r="H1972" i="1"/>
  <c r="E1972" i="1"/>
  <c r="P1971" i="1"/>
  <c r="Q1971" i="1" s="1"/>
  <c r="V1971" i="1" s="1"/>
  <c r="O1971" i="1"/>
  <c r="N1971" i="1"/>
  <c r="M1971" i="1"/>
  <c r="L1971" i="1"/>
  <c r="H1971" i="1"/>
  <c r="E1971" i="1"/>
  <c r="U1970" i="1"/>
  <c r="Q1970" i="1"/>
  <c r="V1970" i="1" s="1"/>
  <c r="O1970" i="1"/>
  <c r="N1970" i="1"/>
  <c r="P1970" i="1" s="1"/>
  <c r="M1970" i="1"/>
  <c r="L1970" i="1"/>
  <c r="H1970" i="1"/>
  <c r="E1970" i="1"/>
  <c r="P1969" i="1"/>
  <c r="U1969" i="1" s="1"/>
  <c r="O1969" i="1"/>
  <c r="N1969" i="1"/>
  <c r="M1969" i="1"/>
  <c r="L1969" i="1"/>
  <c r="H1969" i="1"/>
  <c r="E1969" i="1"/>
  <c r="O1968" i="1"/>
  <c r="N1968" i="1"/>
  <c r="P1968" i="1" s="1"/>
  <c r="M1968" i="1"/>
  <c r="L1968" i="1"/>
  <c r="H1968" i="1"/>
  <c r="E1968" i="1"/>
  <c r="O1967" i="1"/>
  <c r="N1967" i="1"/>
  <c r="P1967" i="1" s="1"/>
  <c r="M1967" i="1"/>
  <c r="L1967" i="1"/>
  <c r="H1967" i="1"/>
  <c r="E1967" i="1"/>
  <c r="Q1966" i="1"/>
  <c r="V1966" i="1" s="1"/>
  <c r="P1966" i="1"/>
  <c r="W1966" i="1" s="1"/>
  <c r="O1966" i="1"/>
  <c r="N1966" i="1"/>
  <c r="M1966" i="1"/>
  <c r="L1966" i="1"/>
  <c r="H1966" i="1"/>
  <c r="E1966" i="1"/>
  <c r="P1965" i="1"/>
  <c r="U1965" i="1" s="1"/>
  <c r="O1965" i="1"/>
  <c r="N1965" i="1"/>
  <c r="M1965" i="1"/>
  <c r="L1965" i="1"/>
  <c r="H1965" i="1"/>
  <c r="E1965" i="1"/>
  <c r="O1964" i="1"/>
  <c r="N1964" i="1"/>
  <c r="P1964" i="1" s="1"/>
  <c r="M1964" i="1"/>
  <c r="L1964" i="1"/>
  <c r="H1964" i="1"/>
  <c r="E1964" i="1"/>
  <c r="O1963" i="1"/>
  <c r="N1963" i="1"/>
  <c r="P1963" i="1" s="1"/>
  <c r="M1963" i="1"/>
  <c r="L1963" i="1"/>
  <c r="H1963" i="1"/>
  <c r="E1963" i="1"/>
  <c r="Q1962" i="1"/>
  <c r="V1962" i="1" s="1"/>
  <c r="P1962" i="1"/>
  <c r="W1962" i="1" s="1"/>
  <c r="O1962" i="1"/>
  <c r="N1962" i="1"/>
  <c r="M1962" i="1"/>
  <c r="L1962" i="1"/>
  <c r="H1962" i="1"/>
  <c r="E1962" i="1"/>
  <c r="P1961" i="1"/>
  <c r="U1961" i="1" s="1"/>
  <c r="O1961" i="1"/>
  <c r="N1961" i="1"/>
  <c r="M1961" i="1"/>
  <c r="L1961" i="1"/>
  <c r="H1961" i="1"/>
  <c r="E1961" i="1"/>
  <c r="O1960" i="1"/>
  <c r="N1960" i="1"/>
  <c r="P1960" i="1" s="1"/>
  <c r="M1960" i="1"/>
  <c r="L1960" i="1"/>
  <c r="H1960" i="1"/>
  <c r="E1960" i="1"/>
  <c r="O1959" i="1"/>
  <c r="N1959" i="1"/>
  <c r="P1959" i="1" s="1"/>
  <c r="M1959" i="1"/>
  <c r="L1959" i="1"/>
  <c r="H1959" i="1"/>
  <c r="E1959" i="1"/>
  <c r="Q1958" i="1"/>
  <c r="V1958" i="1" s="1"/>
  <c r="P1958" i="1"/>
  <c r="W1958" i="1" s="1"/>
  <c r="O1958" i="1"/>
  <c r="N1958" i="1"/>
  <c r="M1958" i="1"/>
  <c r="L1958" i="1"/>
  <c r="H1958" i="1"/>
  <c r="E1958" i="1"/>
  <c r="P1957" i="1"/>
  <c r="U1957" i="1" s="1"/>
  <c r="O1957" i="1"/>
  <c r="N1957" i="1"/>
  <c r="M1957" i="1"/>
  <c r="L1957" i="1"/>
  <c r="H1957" i="1"/>
  <c r="E1957" i="1"/>
  <c r="O1956" i="1"/>
  <c r="N1956" i="1"/>
  <c r="P1956" i="1" s="1"/>
  <c r="M1956" i="1"/>
  <c r="L1956" i="1"/>
  <c r="H1956" i="1"/>
  <c r="E1956" i="1"/>
  <c r="O1955" i="1"/>
  <c r="N1955" i="1"/>
  <c r="P1955" i="1" s="1"/>
  <c r="M1955" i="1"/>
  <c r="L1955" i="1"/>
  <c r="H1955" i="1"/>
  <c r="E1955" i="1"/>
  <c r="Q1954" i="1"/>
  <c r="V1954" i="1" s="1"/>
  <c r="P1954" i="1"/>
  <c r="W1954" i="1" s="1"/>
  <c r="O1954" i="1"/>
  <c r="N1954" i="1"/>
  <c r="M1954" i="1"/>
  <c r="L1954" i="1"/>
  <c r="H1954" i="1"/>
  <c r="E1954" i="1"/>
  <c r="P1953" i="1"/>
  <c r="U1953" i="1" s="1"/>
  <c r="O1953" i="1"/>
  <c r="N1953" i="1"/>
  <c r="M1953" i="1"/>
  <c r="L1953" i="1"/>
  <c r="H1953" i="1"/>
  <c r="E1953" i="1"/>
  <c r="O1952" i="1"/>
  <c r="N1952" i="1"/>
  <c r="P1952" i="1" s="1"/>
  <c r="M1952" i="1"/>
  <c r="L1952" i="1"/>
  <c r="H1952" i="1"/>
  <c r="E1952" i="1"/>
  <c r="O1951" i="1"/>
  <c r="N1951" i="1"/>
  <c r="P1951" i="1" s="1"/>
  <c r="M1951" i="1"/>
  <c r="L1951" i="1"/>
  <c r="H1951" i="1"/>
  <c r="E1951" i="1"/>
  <c r="Q1950" i="1"/>
  <c r="V1950" i="1" s="1"/>
  <c r="P1950" i="1"/>
  <c r="W1950" i="1" s="1"/>
  <c r="O1950" i="1"/>
  <c r="N1950" i="1"/>
  <c r="M1950" i="1"/>
  <c r="L1950" i="1"/>
  <c r="H1950" i="1"/>
  <c r="E1950" i="1"/>
  <c r="P1949" i="1"/>
  <c r="U1949" i="1" s="1"/>
  <c r="O1949" i="1"/>
  <c r="N1949" i="1"/>
  <c r="M1949" i="1"/>
  <c r="L1949" i="1"/>
  <c r="H1949" i="1"/>
  <c r="E1949" i="1"/>
  <c r="O1948" i="1"/>
  <c r="N1948" i="1"/>
  <c r="P1948" i="1" s="1"/>
  <c r="M1948" i="1"/>
  <c r="L1948" i="1"/>
  <c r="H1948" i="1"/>
  <c r="E1948" i="1"/>
  <c r="O1947" i="1"/>
  <c r="N1947" i="1"/>
  <c r="P1947" i="1" s="1"/>
  <c r="M1947" i="1"/>
  <c r="L1947" i="1"/>
  <c r="H1947" i="1"/>
  <c r="E1947" i="1"/>
  <c r="Q1946" i="1"/>
  <c r="V1946" i="1" s="1"/>
  <c r="P1946" i="1"/>
  <c r="W1946" i="1" s="1"/>
  <c r="O1946" i="1"/>
  <c r="N1946" i="1"/>
  <c r="M1946" i="1"/>
  <c r="L1946" i="1"/>
  <c r="H1946" i="1"/>
  <c r="E1946" i="1"/>
  <c r="P1945" i="1"/>
  <c r="U1945" i="1" s="1"/>
  <c r="O1945" i="1"/>
  <c r="N1945" i="1"/>
  <c r="M1945" i="1"/>
  <c r="L1945" i="1"/>
  <c r="H1945" i="1"/>
  <c r="E1945" i="1"/>
  <c r="O1944" i="1"/>
  <c r="N1944" i="1"/>
  <c r="P1944" i="1" s="1"/>
  <c r="M1944" i="1"/>
  <c r="L1944" i="1"/>
  <c r="H1944" i="1"/>
  <c r="E1944" i="1"/>
  <c r="O1943" i="1"/>
  <c r="N1943" i="1"/>
  <c r="P1943" i="1" s="1"/>
  <c r="M1943" i="1"/>
  <c r="L1943" i="1"/>
  <c r="H1943" i="1"/>
  <c r="E1943" i="1"/>
  <c r="Q1942" i="1"/>
  <c r="V1942" i="1" s="1"/>
  <c r="P1942" i="1"/>
  <c r="W1942" i="1" s="1"/>
  <c r="O1942" i="1"/>
  <c r="N1942" i="1"/>
  <c r="M1942" i="1"/>
  <c r="L1942" i="1"/>
  <c r="H1942" i="1"/>
  <c r="E1942" i="1"/>
  <c r="P1941" i="1"/>
  <c r="U1941" i="1" s="1"/>
  <c r="O1941" i="1"/>
  <c r="N1941" i="1"/>
  <c r="M1941" i="1"/>
  <c r="L1941" i="1"/>
  <c r="H1941" i="1"/>
  <c r="E1941" i="1"/>
  <c r="O1940" i="1"/>
  <c r="N1940" i="1"/>
  <c r="P1940" i="1" s="1"/>
  <c r="M1940" i="1"/>
  <c r="L1940" i="1"/>
  <c r="H1940" i="1"/>
  <c r="E1940" i="1"/>
  <c r="O1939" i="1"/>
  <c r="N1939" i="1"/>
  <c r="P1939" i="1" s="1"/>
  <c r="M1939" i="1"/>
  <c r="L1939" i="1"/>
  <c r="H1939" i="1"/>
  <c r="E1939" i="1"/>
  <c r="Q1938" i="1"/>
  <c r="V1938" i="1" s="1"/>
  <c r="P1938" i="1"/>
  <c r="W1938" i="1" s="1"/>
  <c r="O1938" i="1"/>
  <c r="N1938" i="1"/>
  <c r="M1938" i="1"/>
  <c r="L1938" i="1"/>
  <c r="H1938" i="1"/>
  <c r="E1938" i="1"/>
  <c r="P1937" i="1"/>
  <c r="U1937" i="1" s="1"/>
  <c r="O1937" i="1"/>
  <c r="N1937" i="1"/>
  <c r="M1937" i="1"/>
  <c r="L1937" i="1"/>
  <c r="H1937" i="1"/>
  <c r="E1937" i="1"/>
  <c r="O1936" i="1"/>
  <c r="N1936" i="1"/>
  <c r="P1936" i="1" s="1"/>
  <c r="M1936" i="1"/>
  <c r="L1936" i="1"/>
  <c r="H1936" i="1"/>
  <c r="E1936" i="1"/>
  <c r="O1935" i="1"/>
  <c r="N1935" i="1"/>
  <c r="P1935" i="1" s="1"/>
  <c r="M1935" i="1"/>
  <c r="L1935" i="1"/>
  <c r="H1935" i="1"/>
  <c r="E1935" i="1"/>
  <c r="Q1934" i="1"/>
  <c r="V1934" i="1" s="1"/>
  <c r="P1934" i="1"/>
  <c r="W1934" i="1" s="1"/>
  <c r="O1934" i="1"/>
  <c r="N1934" i="1"/>
  <c r="M1934" i="1"/>
  <c r="L1934" i="1"/>
  <c r="H1934" i="1"/>
  <c r="E1934" i="1"/>
  <c r="P1933" i="1"/>
  <c r="U1933" i="1" s="1"/>
  <c r="O1933" i="1"/>
  <c r="N1933" i="1"/>
  <c r="M1933" i="1"/>
  <c r="L1933" i="1"/>
  <c r="H1933" i="1"/>
  <c r="E1933" i="1"/>
  <c r="O1932" i="1"/>
  <c r="N1932" i="1"/>
  <c r="P1932" i="1" s="1"/>
  <c r="M1932" i="1"/>
  <c r="L1932" i="1"/>
  <c r="H1932" i="1"/>
  <c r="E1932" i="1"/>
  <c r="O1931" i="1"/>
  <c r="N1931" i="1"/>
  <c r="P1931" i="1" s="1"/>
  <c r="M1931" i="1"/>
  <c r="L1931" i="1"/>
  <c r="H1931" i="1"/>
  <c r="E1931" i="1"/>
  <c r="Q1930" i="1"/>
  <c r="V1930" i="1" s="1"/>
  <c r="P1930" i="1"/>
  <c r="W1930" i="1" s="1"/>
  <c r="O1930" i="1"/>
  <c r="N1930" i="1"/>
  <c r="M1930" i="1"/>
  <c r="L1930" i="1"/>
  <c r="H1930" i="1"/>
  <c r="E1930" i="1"/>
  <c r="P1929" i="1"/>
  <c r="U1929" i="1" s="1"/>
  <c r="O1929" i="1"/>
  <c r="N1929" i="1"/>
  <c r="M1929" i="1"/>
  <c r="L1929" i="1"/>
  <c r="H1929" i="1"/>
  <c r="E1929" i="1"/>
  <c r="O1928" i="1"/>
  <c r="N1928" i="1"/>
  <c r="P1928" i="1" s="1"/>
  <c r="M1928" i="1"/>
  <c r="L1928" i="1"/>
  <c r="H1928" i="1"/>
  <c r="E1928" i="1"/>
  <c r="O1927" i="1"/>
  <c r="N1927" i="1"/>
  <c r="P1927" i="1" s="1"/>
  <c r="M1927" i="1"/>
  <c r="L1927" i="1"/>
  <c r="H1927" i="1"/>
  <c r="E1927" i="1"/>
  <c r="Q1926" i="1"/>
  <c r="V1926" i="1" s="1"/>
  <c r="P1926" i="1"/>
  <c r="W1926" i="1" s="1"/>
  <c r="O1926" i="1"/>
  <c r="N1926" i="1"/>
  <c r="M1926" i="1"/>
  <c r="L1926" i="1"/>
  <c r="H1926" i="1"/>
  <c r="E1926" i="1"/>
  <c r="P1925" i="1"/>
  <c r="U1925" i="1" s="1"/>
  <c r="O1925" i="1"/>
  <c r="N1925" i="1"/>
  <c r="M1925" i="1"/>
  <c r="L1925" i="1"/>
  <c r="H1925" i="1"/>
  <c r="E1925" i="1"/>
  <c r="O1924" i="1"/>
  <c r="N1924" i="1"/>
  <c r="P1924" i="1" s="1"/>
  <c r="M1924" i="1"/>
  <c r="L1924" i="1"/>
  <c r="H1924" i="1"/>
  <c r="E1924" i="1"/>
  <c r="O1923" i="1"/>
  <c r="N1923" i="1"/>
  <c r="P1923" i="1" s="1"/>
  <c r="M1923" i="1"/>
  <c r="L1923" i="1"/>
  <c r="H1923" i="1"/>
  <c r="E1923" i="1"/>
  <c r="Q1922" i="1"/>
  <c r="V1922" i="1" s="1"/>
  <c r="P1922" i="1"/>
  <c r="W1922" i="1" s="1"/>
  <c r="O1922" i="1"/>
  <c r="N1922" i="1"/>
  <c r="M1922" i="1"/>
  <c r="L1922" i="1"/>
  <c r="H1922" i="1"/>
  <c r="E1922" i="1"/>
  <c r="P1921" i="1"/>
  <c r="U1921" i="1" s="1"/>
  <c r="O1921" i="1"/>
  <c r="N1921" i="1"/>
  <c r="M1921" i="1"/>
  <c r="L1921" i="1"/>
  <c r="H1921" i="1"/>
  <c r="E1921" i="1"/>
  <c r="O1920" i="1"/>
  <c r="N1920" i="1"/>
  <c r="P1920" i="1" s="1"/>
  <c r="M1920" i="1"/>
  <c r="L1920" i="1"/>
  <c r="H1920" i="1"/>
  <c r="E1920" i="1"/>
  <c r="O1919" i="1"/>
  <c r="N1919" i="1"/>
  <c r="P1919" i="1" s="1"/>
  <c r="M1919" i="1"/>
  <c r="L1919" i="1"/>
  <c r="H1919" i="1"/>
  <c r="E1919" i="1"/>
  <c r="Q1918" i="1"/>
  <c r="V1918" i="1" s="1"/>
  <c r="P1918" i="1"/>
  <c r="W1918" i="1" s="1"/>
  <c r="O1918" i="1"/>
  <c r="N1918" i="1"/>
  <c r="M1918" i="1"/>
  <c r="L1918" i="1"/>
  <c r="H1918" i="1"/>
  <c r="E1918" i="1"/>
  <c r="P1917" i="1"/>
  <c r="U1917" i="1" s="1"/>
  <c r="O1917" i="1"/>
  <c r="N1917" i="1"/>
  <c r="M1917" i="1"/>
  <c r="L1917" i="1"/>
  <c r="H1917" i="1"/>
  <c r="E1917" i="1"/>
  <c r="O1916" i="1"/>
  <c r="N1916" i="1"/>
  <c r="P1916" i="1" s="1"/>
  <c r="M1916" i="1"/>
  <c r="L1916" i="1"/>
  <c r="H1916" i="1"/>
  <c r="E1916" i="1"/>
  <c r="O1915" i="1"/>
  <c r="N1915" i="1"/>
  <c r="P1915" i="1" s="1"/>
  <c r="M1915" i="1"/>
  <c r="L1915" i="1"/>
  <c r="H1915" i="1"/>
  <c r="E1915" i="1"/>
  <c r="Q1914" i="1"/>
  <c r="V1914" i="1" s="1"/>
  <c r="P1914" i="1"/>
  <c r="W1914" i="1" s="1"/>
  <c r="O1914" i="1"/>
  <c r="N1914" i="1"/>
  <c r="M1914" i="1"/>
  <c r="L1914" i="1"/>
  <c r="H1914" i="1"/>
  <c r="E1914" i="1"/>
  <c r="P1913" i="1"/>
  <c r="U1913" i="1" s="1"/>
  <c r="O1913" i="1"/>
  <c r="N1913" i="1"/>
  <c r="M1913" i="1"/>
  <c r="L1913" i="1"/>
  <c r="H1913" i="1"/>
  <c r="E1913" i="1"/>
  <c r="O1912" i="1"/>
  <c r="N1912" i="1"/>
  <c r="P1912" i="1" s="1"/>
  <c r="M1912" i="1"/>
  <c r="L1912" i="1"/>
  <c r="H1912" i="1"/>
  <c r="E1912" i="1"/>
  <c r="O1911" i="1"/>
  <c r="N1911" i="1"/>
  <c r="P1911" i="1" s="1"/>
  <c r="M1911" i="1"/>
  <c r="L1911" i="1"/>
  <c r="H1911" i="1"/>
  <c r="E1911" i="1"/>
  <c r="Q1910" i="1"/>
  <c r="V1910" i="1" s="1"/>
  <c r="P1910" i="1"/>
  <c r="W1910" i="1" s="1"/>
  <c r="O1910" i="1"/>
  <c r="N1910" i="1"/>
  <c r="M1910" i="1"/>
  <c r="L1910" i="1"/>
  <c r="H1910" i="1"/>
  <c r="E1910" i="1"/>
  <c r="O1909" i="1"/>
  <c r="N1909" i="1"/>
  <c r="P1909" i="1" s="1"/>
  <c r="M1909" i="1"/>
  <c r="L1909" i="1"/>
  <c r="H1909" i="1"/>
  <c r="E1909" i="1"/>
  <c r="Q1908" i="1"/>
  <c r="V1908" i="1" s="1"/>
  <c r="O1908" i="1"/>
  <c r="N1908" i="1"/>
  <c r="P1908" i="1" s="1"/>
  <c r="M1908" i="1"/>
  <c r="L1908" i="1"/>
  <c r="H1908" i="1"/>
  <c r="E1908" i="1"/>
  <c r="P1907" i="1"/>
  <c r="O1907" i="1"/>
  <c r="N1907" i="1"/>
  <c r="M1907" i="1"/>
  <c r="L1907" i="1"/>
  <c r="H1907" i="1"/>
  <c r="E1907" i="1"/>
  <c r="V1906" i="1"/>
  <c r="Q1906" i="1"/>
  <c r="P1906" i="1"/>
  <c r="W1906" i="1" s="1"/>
  <c r="O1906" i="1"/>
  <c r="N1906" i="1"/>
  <c r="M1906" i="1"/>
  <c r="L1906" i="1"/>
  <c r="H1906" i="1"/>
  <c r="E1906" i="1"/>
  <c r="U1905" i="1"/>
  <c r="O1905" i="1"/>
  <c r="N1905" i="1"/>
  <c r="P1905" i="1" s="1"/>
  <c r="M1905" i="1"/>
  <c r="L1905" i="1"/>
  <c r="H1905" i="1"/>
  <c r="E1905" i="1"/>
  <c r="Q1904" i="1"/>
  <c r="V1904" i="1" s="1"/>
  <c r="O1904" i="1"/>
  <c r="N1904" i="1"/>
  <c r="P1904" i="1" s="1"/>
  <c r="M1904" i="1"/>
  <c r="L1904" i="1"/>
  <c r="H1904" i="1"/>
  <c r="E1904" i="1"/>
  <c r="P1903" i="1"/>
  <c r="O1903" i="1"/>
  <c r="N1903" i="1"/>
  <c r="M1903" i="1"/>
  <c r="L1903" i="1"/>
  <c r="H1903" i="1"/>
  <c r="E1903" i="1"/>
  <c r="V1902" i="1"/>
  <c r="Q1902" i="1"/>
  <c r="P1902" i="1"/>
  <c r="W1902" i="1" s="1"/>
  <c r="O1902" i="1"/>
  <c r="N1902" i="1"/>
  <c r="M1902" i="1"/>
  <c r="L1902" i="1"/>
  <c r="H1902" i="1"/>
  <c r="E1902" i="1"/>
  <c r="U1901" i="1"/>
  <c r="O1901" i="1"/>
  <c r="N1901" i="1"/>
  <c r="P1901" i="1" s="1"/>
  <c r="M1901" i="1"/>
  <c r="L1901" i="1"/>
  <c r="H1901" i="1"/>
  <c r="E1901" i="1"/>
  <c r="O1900" i="1"/>
  <c r="N1900" i="1"/>
  <c r="P1900" i="1" s="1"/>
  <c r="M1900" i="1"/>
  <c r="L1900" i="1"/>
  <c r="H1900" i="1"/>
  <c r="E1900" i="1"/>
  <c r="P1899" i="1"/>
  <c r="O1899" i="1"/>
  <c r="N1899" i="1"/>
  <c r="M1899" i="1"/>
  <c r="L1899" i="1"/>
  <c r="H1899" i="1"/>
  <c r="E1899" i="1"/>
  <c r="O1898" i="1"/>
  <c r="N1898" i="1"/>
  <c r="P1898" i="1" s="1"/>
  <c r="M1898" i="1"/>
  <c r="L1898" i="1"/>
  <c r="H1898" i="1"/>
  <c r="E1898" i="1"/>
  <c r="P1897" i="1"/>
  <c r="Q1897" i="1" s="1"/>
  <c r="V1897" i="1" s="1"/>
  <c r="O1897" i="1"/>
  <c r="N1897" i="1"/>
  <c r="M1897" i="1"/>
  <c r="L1897" i="1"/>
  <c r="H1897" i="1"/>
  <c r="E1897" i="1"/>
  <c r="Q1896" i="1"/>
  <c r="V1896" i="1" s="1"/>
  <c r="O1896" i="1"/>
  <c r="N1896" i="1"/>
  <c r="P1896" i="1" s="1"/>
  <c r="M1896" i="1"/>
  <c r="L1896" i="1"/>
  <c r="H1896" i="1"/>
  <c r="E1896" i="1"/>
  <c r="P1895" i="1"/>
  <c r="Q1895" i="1" s="1"/>
  <c r="V1895" i="1" s="1"/>
  <c r="O1895" i="1"/>
  <c r="N1895" i="1"/>
  <c r="M1895" i="1"/>
  <c r="L1895" i="1"/>
  <c r="H1895" i="1"/>
  <c r="E1895" i="1"/>
  <c r="Q1894" i="1"/>
  <c r="V1894" i="1" s="1"/>
  <c r="O1894" i="1"/>
  <c r="N1894" i="1"/>
  <c r="P1894" i="1" s="1"/>
  <c r="M1894" i="1"/>
  <c r="L1894" i="1"/>
  <c r="H1894" i="1"/>
  <c r="E1894" i="1"/>
  <c r="O1893" i="1"/>
  <c r="N1893" i="1"/>
  <c r="P1893" i="1" s="1"/>
  <c r="M1893" i="1"/>
  <c r="L1893" i="1"/>
  <c r="H1893" i="1"/>
  <c r="E1893" i="1"/>
  <c r="O1892" i="1"/>
  <c r="N1892" i="1"/>
  <c r="P1892" i="1" s="1"/>
  <c r="M1892" i="1"/>
  <c r="L1892" i="1"/>
  <c r="H1892" i="1"/>
  <c r="E1892" i="1"/>
  <c r="O1891" i="1"/>
  <c r="N1891" i="1"/>
  <c r="P1891" i="1" s="1"/>
  <c r="M1891" i="1"/>
  <c r="L1891" i="1"/>
  <c r="H1891" i="1"/>
  <c r="E1891" i="1"/>
  <c r="O1890" i="1"/>
  <c r="N1890" i="1"/>
  <c r="P1890" i="1" s="1"/>
  <c r="M1890" i="1"/>
  <c r="L1890" i="1"/>
  <c r="H1890" i="1"/>
  <c r="E1890" i="1"/>
  <c r="P1889" i="1"/>
  <c r="Q1889" i="1" s="1"/>
  <c r="V1889" i="1" s="1"/>
  <c r="O1889" i="1"/>
  <c r="N1889" i="1"/>
  <c r="M1889" i="1"/>
  <c r="L1889" i="1"/>
  <c r="H1889" i="1"/>
  <c r="E1889" i="1"/>
  <c r="Q1888" i="1"/>
  <c r="V1888" i="1" s="1"/>
  <c r="O1888" i="1"/>
  <c r="N1888" i="1"/>
  <c r="P1888" i="1" s="1"/>
  <c r="M1888" i="1"/>
  <c r="L1888" i="1"/>
  <c r="H1888" i="1"/>
  <c r="E1888" i="1"/>
  <c r="P1887" i="1"/>
  <c r="Q1887" i="1" s="1"/>
  <c r="V1887" i="1" s="1"/>
  <c r="O1887" i="1"/>
  <c r="N1887" i="1"/>
  <c r="M1887" i="1"/>
  <c r="L1887" i="1"/>
  <c r="H1887" i="1"/>
  <c r="E1887" i="1"/>
  <c r="Q1886" i="1"/>
  <c r="V1886" i="1" s="1"/>
  <c r="O1886" i="1"/>
  <c r="N1886" i="1"/>
  <c r="P1886" i="1" s="1"/>
  <c r="M1886" i="1"/>
  <c r="L1886" i="1"/>
  <c r="H1886" i="1"/>
  <c r="E1886" i="1"/>
  <c r="O1885" i="1"/>
  <c r="N1885" i="1"/>
  <c r="P1885" i="1" s="1"/>
  <c r="M1885" i="1"/>
  <c r="L1885" i="1"/>
  <c r="H1885" i="1"/>
  <c r="E1885" i="1"/>
  <c r="O1884" i="1"/>
  <c r="N1884" i="1"/>
  <c r="P1884" i="1" s="1"/>
  <c r="M1884" i="1"/>
  <c r="L1884" i="1"/>
  <c r="H1884" i="1"/>
  <c r="E1884" i="1"/>
  <c r="O1883" i="1"/>
  <c r="N1883" i="1"/>
  <c r="P1883" i="1" s="1"/>
  <c r="M1883" i="1"/>
  <c r="L1883" i="1"/>
  <c r="H1883" i="1"/>
  <c r="E1883" i="1"/>
  <c r="O1882" i="1"/>
  <c r="N1882" i="1"/>
  <c r="P1882" i="1" s="1"/>
  <c r="M1882" i="1"/>
  <c r="L1882" i="1"/>
  <c r="H1882" i="1"/>
  <c r="E1882" i="1"/>
  <c r="P1881" i="1"/>
  <c r="Q1881" i="1" s="1"/>
  <c r="V1881" i="1" s="1"/>
  <c r="O1881" i="1"/>
  <c r="N1881" i="1"/>
  <c r="M1881" i="1"/>
  <c r="L1881" i="1"/>
  <c r="H1881" i="1"/>
  <c r="E1881" i="1"/>
  <c r="Q1880" i="1"/>
  <c r="V1880" i="1" s="1"/>
  <c r="O1880" i="1"/>
  <c r="N1880" i="1"/>
  <c r="P1880" i="1" s="1"/>
  <c r="M1880" i="1"/>
  <c r="L1880" i="1"/>
  <c r="H1880" i="1"/>
  <c r="E1880" i="1"/>
  <c r="P1879" i="1"/>
  <c r="Q1879" i="1" s="1"/>
  <c r="V1879" i="1" s="1"/>
  <c r="O1879" i="1"/>
  <c r="N1879" i="1"/>
  <c r="M1879" i="1"/>
  <c r="L1879" i="1"/>
  <c r="H1879" i="1"/>
  <c r="E1879" i="1"/>
  <c r="Q1878" i="1"/>
  <c r="V1878" i="1" s="1"/>
  <c r="O1878" i="1"/>
  <c r="N1878" i="1"/>
  <c r="P1878" i="1" s="1"/>
  <c r="M1878" i="1"/>
  <c r="L1878" i="1"/>
  <c r="H1878" i="1"/>
  <c r="E1878" i="1"/>
  <c r="O1877" i="1"/>
  <c r="N1877" i="1"/>
  <c r="P1877" i="1" s="1"/>
  <c r="M1877" i="1"/>
  <c r="L1877" i="1"/>
  <c r="H1877" i="1"/>
  <c r="E1877" i="1"/>
  <c r="O1876" i="1"/>
  <c r="N1876" i="1"/>
  <c r="P1876" i="1" s="1"/>
  <c r="M1876" i="1"/>
  <c r="L1876" i="1"/>
  <c r="H1876" i="1"/>
  <c r="E1876" i="1"/>
  <c r="O1875" i="1"/>
  <c r="N1875" i="1"/>
  <c r="P1875" i="1" s="1"/>
  <c r="M1875" i="1"/>
  <c r="L1875" i="1"/>
  <c r="H1875" i="1"/>
  <c r="E1875" i="1"/>
  <c r="O1874" i="1"/>
  <c r="N1874" i="1"/>
  <c r="P1874" i="1" s="1"/>
  <c r="M1874" i="1"/>
  <c r="L1874" i="1"/>
  <c r="H1874" i="1"/>
  <c r="E1874" i="1"/>
  <c r="P1873" i="1"/>
  <c r="Q1873" i="1" s="1"/>
  <c r="V1873" i="1" s="1"/>
  <c r="O1873" i="1"/>
  <c r="N1873" i="1"/>
  <c r="M1873" i="1"/>
  <c r="L1873" i="1"/>
  <c r="H1873" i="1"/>
  <c r="E1873" i="1"/>
  <c r="Q1872" i="1"/>
  <c r="V1872" i="1" s="1"/>
  <c r="O1872" i="1"/>
  <c r="N1872" i="1"/>
  <c r="P1872" i="1" s="1"/>
  <c r="M1872" i="1"/>
  <c r="L1872" i="1"/>
  <c r="H1872" i="1"/>
  <c r="E1872" i="1"/>
  <c r="P1871" i="1"/>
  <c r="Q1871" i="1" s="1"/>
  <c r="V1871" i="1" s="1"/>
  <c r="O1871" i="1"/>
  <c r="N1871" i="1"/>
  <c r="M1871" i="1"/>
  <c r="L1871" i="1"/>
  <c r="H1871" i="1"/>
  <c r="E1871" i="1"/>
  <c r="Q1870" i="1"/>
  <c r="V1870" i="1" s="1"/>
  <c r="O1870" i="1"/>
  <c r="N1870" i="1"/>
  <c r="P1870" i="1" s="1"/>
  <c r="M1870" i="1"/>
  <c r="L1870" i="1"/>
  <c r="H1870" i="1"/>
  <c r="E1870" i="1"/>
  <c r="O1869" i="1"/>
  <c r="N1869" i="1"/>
  <c r="P1869" i="1" s="1"/>
  <c r="M1869" i="1"/>
  <c r="L1869" i="1"/>
  <c r="H1869" i="1"/>
  <c r="E1869" i="1"/>
  <c r="O1868" i="1"/>
  <c r="N1868" i="1"/>
  <c r="P1868" i="1" s="1"/>
  <c r="M1868" i="1"/>
  <c r="L1868" i="1"/>
  <c r="H1868" i="1"/>
  <c r="E1868" i="1"/>
  <c r="O1867" i="1"/>
  <c r="N1867" i="1"/>
  <c r="P1867" i="1" s="1"/>
  <c r="M1867" i="1"/>
  <c r="L1867" i="1"/>
  <c r="H1867" i="1"/>
  <c r="E1867" i="1"/>
  <c r="O1866" i="1"/>
  <c r="N1866" i="1"/>
  <c r="P1866" i="1" s="1"/>
  <c r="M1866" i="1"/>
  <c r="L1866" i="1"/>
  <c r="H1866" i="1"/>
  <c r="E1866" i="1"/>
  <c r="P1865" i="1"/>
  <c r="Q1865" i="1" s="1"/>
  <c r="V1865" i="1" s="1"/>
  <c r="O1865" i="1"/>
  <c r="N1865" i="1"/>
  <c r="M1865" i="1"/>
  <c r="L1865" i="1"/>
  <c r="H1865" i="1"/>
  <c r="E1865" i="1"/>
  <c r="Q1864" i="1"/>
  <c r="V1864" i="1" s="1"/>
  <c r="P1864" i="1"/>
  <c r="U1864" i="1" s="1"/>
  <c r="O1864" i="1"/>
  <c r="N1864" i="1"/>
  <c r="M1864" i="1"/>
  <c r="L1864" i="1"/>
  <c r="H1864" i="1"/>
  <c r="E1864" i="1"/>
  <c r="O1863" i="1"/>
  <c r="N1863" i="1"/>
  <c r="P1863" i="1" s="1"/>
  <c r="M1863" i="1"/>
  <c r="L1863" i="1"/>
  <c r="H1863" i="1"/>
  <c r="E1863" i="1"/>
  <c r="O1862" i="1"/>
  <c r="N1862" i="1"/>
  <c r="P1862" i="1" s="1"/>
  <c r="M1862" i="1"/>
  <c r="L1862" i="1"/>
  <c r="H1862" i="1"/>
  <c r="E1862" i="1"/>
  <c r="O1861" i="1"/>
  <c r="N1861" i="1"/>
  <c r="P1861" i="1" s="1"/>
  <c r="M1861" i="1"/>
  <c r="L1861" i="1"/>
  <c r="H1861" i="1"/>
  <c r="E1861" i="1"/>
  <c r="V1860" i="1"/>
  <c r="Q1860" i="1"/>
  <c r="P1860" i="1"/>
  <c r="U1860" i="1" s="1"/>
  <c r="O1860" i="1"/>
  <c r="N1860" i="1"/>
  <c r="M1860" i="1"/>
  <c r="L1860" i="1"/>
  <c r="H1860" i="1"/>
  <c r="E1860" i="1"/>
  <c r="P1859" i="1"/>
  <c r="Q1859" i="1" s="1"/>
  <c r="V1859" i="1" s="1"/>
  <c r="O1859" i="1"/>
  <c r="N1859" i="1"/>
  <c r="M1859" i="1"/>
  <c r="L1859" i="1"/>
  <c r="H1859" i="1"/>
  <c r="E1859" i="1"/>
  <c r="Q1858" i="1"/>
  <c r="V1858" i="1" s="1"/>
  <c r="O1858" i="1"/>
  <c r="N1858" i="1"/>
  <c r="P1858" i="1" s="1"/>
  <c r="M1858" i="1"/>
  <c r="L1858" i="1"/>
  <c r="H1858" i="1"/>
  <c r="E1858" i="1"/>
  <c r="O1857" i="1"/>
  <c r="N1857" i="1"/>
  <c r="P1857" i="1" s="1"/>
  <c r="M1857" i="1"/>
  <c r="L1857" i="1"/>
  <c r="H1857" i="1"/>
  <c r="E1857" i="1"/>
  <c r="V1856" i="1"/>
  <c r="Q1856" i="1"/>
  <c r="P1856" i="1"/>
  <c r="U1856" i="1" s="1"/>
  <c r="O1856" i="1"/>
  <c r="N1856" i="1"/>
  <c r="M1856" i="1"/>
  <c r="L1856" i="1"/>
  <c r="H1856" i="1"/>
  <c r="E1856" i="1"/>
  <c r="P1855" i="1"/>
  <c r="Q1855" i="1" s="1"/>
  <c r="V1855" i="1" s="1"/>
  <c r="O1855" i="1"/>
  <c r="N1855" i="1"/>
  <c r="M1855" i="1"/>
  <c r="L1855" i="1"/>
  <c r="H1855" i="1"/>
  <c r="E1855" i="1"/>
  <c r="Q1854" i="1"/>
  <c r="V1854" i="1" s="1"/>
  <c r="O1854" i="1"/>
  <c r="N1854" i="1"/>
  <c r="P1854" i="1" s="1"/>
  <c r="M1854" i="1"/>
  <c r="L1854" i="1"/>
  <c r="H1854" i="1"/>
  <c r="E1854" i="1"/>
  <c r="P1853" i="1"/>
  <c r="Q1853" i="1" s="1"/>
  <c r="V1853" i="1" s="1"/>
  <c r="O1853" i="1"/>
  <c r="N1853" i="1"/>
  <c r="M1853" i="1"/>
  <c r="L1853" i="1"/>
  <c r="H1853" i="1"/>
  <c r="E1853" i="1"/>
  <c r="Q1852" i="1"/>
  <c r="V1852" i="1" s="1"/>
  <c r="P1852" i="1"/>
  <c r="U1852" i="1" s="1"/>
  <c r="O1852" i="1"/>
  <c r="N1852" i="1"/>
  <c r="M1852" i="1"/>
  <c r="L1852" i="1"/>
  <c r="H1852" i="1"/>
  <c r="E1852" i="1"/>
  <c r="O1851" i="1"/>
  <c r="N1851" i="1"/>
  <c r="P1851" i="1" s="1"/>
  <c r="M1851" i="1"/>
  <c r="L1851" i="1"/>
  <c r="H1851" i="1"/>
  <c r="E1851" i="1"/>
  <c r="O1850" i="1"/>
  <c r="N1850" i="1"/>
  <c r="P1850" i="1" s="1"/>
  <c r="M1850" i="1"/>
  <c r="L1850" i="1"/>
  <c r="H1850" i="1"/>
  <c r="E1850" i="1"/>
  <c r="P1849" i="1"/>
  <c r="Q1849" i="1" s="1"/>
  <c r="V1849" i="1" s="1"/>
  <c r="O1849" i="1"/>
  <c r="N1849" i="1"/>
  <c r="M1849" i="1"/>
  <c r="L1849" i="1"/>
  <c r="H1849" i="1"/>
  <c r="E1849" i="1"/>
  <c r="Q1848" i="1"/>
  <c r="V1848" i="1" s="1"/>
  <c r="P1848" i="1"/>
  <c r="U1848" i="1" s="1"/>
  <c r="O1848" i="1"/>
  <c r="N1848" i="1"/>
  <c r="M1848" i="1"/>
  <c r="L1848" i="1"/>
  <c r="H1848" i="1"/>
  <c r="E1848" i="1"/>
  <c r="O1847" i="1"/>
  <c r="N1847" i="1"/>
  <c r="P1847" i="1" s="1"/>
  <c r="M1847" i="1"/>
  <c r="L1847" i="1"/>
  <c r="H1847" i="1"/>
  <c r="E1847" i="1"/>
  <c r="O1846" i="1"/>
  <c r="N1846" i="1"/>
  <c r="P1846" i="1" s="1"/>
  <c r="M1846" i="1"/>
  <c r="L1846" i="1"/>
  <c r="H1846" i="1"/>
  <c r="E1846" i="1"/>
  <c r="P1845" i="1"/>
  <c r="U1845" i="1" s="1"/>
  <c r="O1845" i="1"/>
  <c r="N1845" i="1"/>
  <c r="M1845" i="1"/>
  <c r="L1845" i="1"/>
  <c r="H1845" i="1"/>
  <c r="E1845" i="1"/>
  <c r="Q1844" i="1"/>
  <c r="V1844" i="1" s="1"/>
  <c r="P1844" i="1"/>
  <c r="U1844" i="1" s="1"/>
  <c r="O1844" i="1"/>
  <c r="N1844" i="1"/>
  <c r="M1844" i="1"/>
  <c r="L1844" i="1"/>
  <c r="H1844" i="1"/>
  <c r="E1844" i="1"/>
  <c r="W1843" i="1"/>
  <c r="P1843" i="1"/>
  <c r="Q1843" i="1" s="1"/>
  <c r="V1843" i="1" s="1"/>
  <c r="O1843" i="1"/>
  <c r="N1843" i="1"/>
  <c r="M1843" i="1"/>
  <c r="L1843" i="1"/>
  <c r="H1843" i="1"/>
  <c r="E1843" i="1"/>
  <c r="U1842" i="1"/>
  <c r="Q1842" i="1"/>
  <c r="V1842" i="1" s="1"/>
  <c r="O1842" i="1"/>
  <c r="N1842" i="1"/>
  <c r="P1842" i="1" s="1"/>
  <c r="M1842" i="1"/>
  <c r="L1842" i="1"/>
  <c r="H1842" i="1"/>
  <c r="E1842" i="1"/>
  <c r="O1841" i="1"/>
  <c r="N1841" i="1"/>
  <c r="P1841" i="1" s="1"/>
  <c r="M1841" i="1"/>
  <c r="L1841" i="1"/>
  <c r="H1841" i="1"/>
  <c r="E1841" i="1"/>
  <c r="P1840" i="1"/>
  <c r="U1840" i="1" s="1"/>
  <c r="O1840" i="1"/>
  <c r="N1840" i="1"/>
  <c r="M1840" i="1"/>
  <c r="L1840" i="1"/>
  <c r="H1840" i="1"/>
  <c r="E1840" i="1"/>
  <c r="O1839" i="1"/>
  <c r="N1839" i="1"/>
  <c r="P1839" i="1" s="1"/>
  <c r="M1839" i="1"/>
  <c r="L1839" i="1"/>
  <c r="H1839" i="1"/>
  <c r="E1839" i="1"/>
  <c r="Q1838" i="1"/>
  <c r="V1838" i="1" s="1"/>
  <c r="O1838" i="1"/>
  <c r="N1838" i="1"/>
  <c r="P1838" i="1" s="1"/>
  <c r="U1838" i="1" s="1"/>
  <c r="M1838" i="1"/>
  <c r="L1838" i="1"/>
  <c r="H1838" i="1"/>
  <c r="E1838" i="1"/>
  <c r="O1837" i="1"/>
  <c r="N1837" i="1"/>
  <c r="P1837" i="1" s="1"/>
  <c r="M1837" i="1"/>
  <c r="L1837" i="1"/>
  <c r="H1837" i="1"/>
  <c r="E1837" i="1"/>
  <c r="P1836" i="1"/>
  <c r="U1836" i="1" s="1"/>
  <c r="O1836" i="1"/>
  <c r="N1836" i="1"/>
  <c r="M1836" i="1"/>
  <c r="L1836" i="1"/>
  <c r="H1836" i="1"/>
  <c r="E1836" i="1"/>
  <c r="P1835" i="1"/>
  <c r="U1835" i="1" s="1"/>
  <c r="O1835" i="1"/>
  <c r="N1835" i="1"/>
  <c r="M1835" i="1"/>
  <c r="L1835" i="1"/>
  <c r="H1835" i="1"/>
  <c r="E1835" i="1"/>
  <c r="O1834" i="1"/>
  <c r="N1834" i="1"/>
  <c r="P1834" i="1" s="1"/>
  <c r="M1834" i="1"/>
  <c r="L1834" i="1"/>
  <c r="H1834" i="1"/>
  <c r="E1834" i="1"/>
  <c r="O1833" i="1"/>
  <c r="N1833" i="1"/>
  <c r="P1833" i="1" s="1"/>
  <c r="M1833" i="1"/>
  <c r="L1833" i="1"/>
  <c r="H1833" i="1"/>
  <c r="E1833" i="1"/>
  <c r="P1832" i="1"/>
  <c r="U1832" i="1" s="1"/>
  <c r="O1832" i="1"/>
  <c r="N1832" i="1"/>
  <c r="M1832" i="1"/>
  <c r="L1832" i="1"/>
  <c r="H1832" i="1"/>
  <c r="E1832" i="1"/>
  <c r="P1831" i="1"/>
  <c r="U1831" i="1" s="1"/>
  <c r="O1831" i="1"/>
  <c r="N1831" i="1"/>
  <c r="M1831" i="1"/>
  <c r="L1831" i="1"/>
  <c r="H1831" i="1"/>
  <c r="E1831" i="1"/>
  <c r="O1830" i="1"/>
  <c r="N1830" i="1"/>
  <c r="P1830" i="1" s="1"/>
  <c r="M1830" i="1"/>
  <c r="L1830" i="1"/>
  <c r="H1830" i="1"/>
  <c r="E1830" i="1"/>
  <c r="O1829" i="1"/>
  <c r="N1829" i="1"/>
  <c r="P1829" i="1" s="1"/>
  <c r="M1829" i="1"/>
  <c r="L1829" i="1"/>
  <c r="H1829" i="1"/>
  <c r="E1829" i="1"/>
  <c r="P1828" i="1"/>
  <c r="U1828" i="1" s="1"/>
  <c r="O1828" i="1"/>
  <c r="N1828" i="1"/>
  <c r="M1828" i="1"/>
  <c r="L1828" i="1"/>
  <c r="H1828" i="1"/>
  <c r="E1828" i="1"/>
  <c r="P1827" i="1"/>
  <c r="U1827" i="1" s="1"/>
  <c r="O1827" i="1"/>
  <c r="N1827" i="1"/>
  <c r="M1827" i="1"/>
  <c r="L1827" i="1"/>
  <c r="H1827" i="1"/>
  <c r="E1827" i="1"/>
  <c r="O1826" i="1"/>
  <c r="N1826" i="1"/>
  <c r="P1826" i="1" s="1"/>
  <c r="U1826" i="1" s="1"/>
  <c r="M1826" i="1"/>
  <c r="L1826" i="1"/>
  <c r="H1826" i="1"/>
  <c r="E1826" i="1"/>
  <c r="O1825" i="1"/>
  <c r="N1825" i="1"/>
  <c r="P1825" i="1" s="1"/>
  <c r="M1825" i="1"/>
  <c r="L1825" i="1"/>
  <c r="H1825" i="1"/>
  <c r="E1825" i="1"/>
  <c r="P1824" i="1"/>
  <c r="O1824" i="1"/>
  <c r="N1824" i="1"/>
  <c r="M1824" i="1"/>
  <c r="L1824" i="1"/>
  <c r="H1824" i="1"/>
  <c r="E1824" i="1"/>
  <c r="P1823" i="1"/>
  <c r="U1823" i="1" s="1"/>
  <c r="O1823" i="1"/>
  <c r="N1823" i="1"/>
  <c r="M1823" i="1"/>
  <c r="L1823" i="1"/>
  <c r="H1823" i="1"/>
  <c r="E1823" i="1"/>
  <c r="U1822" i="1"/>
  <c r="O1822" i="1"/>
  <c r="N1822" i="1"/>
  <c r="P1822" i="1" s="1"/>
  <c r="M1822" i="1"/>
  <c r="L1822" i="1"/>
  <c r="H1822" i="1"/>
  <c r="E1822" i="1"/>
  <c r="O1821" i="1"/>
  <c r="N1821" i="1"/>
  <c r="P1821" i="1" s="1"/>
  <c r="Q1821" i="1" s="1"/>
  <c r="V1821" i="1" s="1"/>
  <c r="M1821" i="1"/>
  <c r="L1821" i="1"/>
  <c r="H1821" i="1"/>
  <c r="E1821" i="1"/>
  <c r="P1820" i="1"/>
  <c r="O1820" i="1"/>
  <c r="N1820" i="1"/>
  <c r="M1820" i="1"/>
  <c r="L1820" i="1"/>
  <c r="H1820" i="1"/>
  <c r="E1820" i="1"/>
  <c r="P1819" i="1"/>
  <c r="U1819" i="1" s="1"/>
  <c r="O1819" i="1"/>
  <c r="N1819" i="1"/>
  <c r="M1819" i="1"/>
  <c r="L1819" i="1"/>
  <c r="H1819" i="1"/>
  <c r="E1819" i="1"/>
  <c r="O1818" i="1"/>
  <c r="N1818" i="1"/>
  <c r="P1818" i="1" s="1"/>
  <c r="U1818" i="1" s="1"/>
  <c r="M1818" i="1"/>
  <c r="L1818" i="1"/>
  <c r="H1818" i="1"/>
  <c r="E1818" i="1"/>
  <c r="O1817" i="1"/>
  <c r="N1817" i="1"/>
  <c r="P1817" i="1" s="1"/>
  <c r="M1817" i="1"/>
  <c r="L1817" i="1"/>
  <c r="H1817" i="1"/>
  <c r="E1817" i="1"/>
  <c r="P1816" i="1"/>
  <c r="O1816" i="1"/>
  <c r="N1816" i="1"/>
  <c r="M1816" i="1"/>
  <c r="L1816" i="1"/>
  <c r="H1816" i="1"/>
  <c r="E1816" i="1"/>
  <c r="P1815" i="1"/>
  <c r="U1815" i="1" s="1"/>
  <c r="O1815" i="1"/>
  <c r="N1815" i="1"/>
  <c r="M1815" i="1"/>
  <c r="L1815" i="1"/>
  <c r="H1815" i="1"/>
  <c r="E1815" i="1"/>
  <c r="U1814" i="1"/>
  <c r="O1814" i="1"/>
  <c r="N1814" i="1"/>
  <c r="P1814" i="1" s="1"/>
  <c r="M1814" i="1"/>
  <c r="L1814" i="1"/>
  <c r="H1814" i="1"/>
  <c r="E1814" i="1"/>
  <c r="O1813" i="1"/>
  <c r="N1813" i="1"/>
  <c r="P1813" i="1" s="1"/>
  <c r="Q1813" i="1" s="1"/>
  <c r="V1813" i="1" s="1"/>
  <c r="M1813" i="1"/>
  <c r="L1813" i="1"/>
  <c r="H1813" i="1"/>
  <c r="E1813" i="1"/>
  <c r="P1812" i="1"/>
  <c r="O1812" i="1"/>
  <c r="N1812" i="1"/>
  <c r="M1812" i="1"/>
  <c r="L1812" i="1"/>
  <c r="H1812" i="1"/>
  <c r="E1812" i="1"/>
  <c r="P1811" i="1"/>
  <c r="U1811" i="1" s="1"/>
  <c r="O1811" i="1"/>
  <c r="N1811" i="1"/>
  <c r="M1811" i="1"/>
  <c r="L1811" i="1"/>
  <c r="H1811" i="1"/>
  <c r="E1811" i="1"/>
  <c r="O1810" i="1"/>
  <c r="N1810" i="1"/>
  <c r="P1810" i="1" s="1"/>
  <c r="U1810" i="1" s="1"/>
  <c r="M1810" i="1"/>
  <c r="L1810" i="1"/>
  <c r="H1810" i="1"/>
  <c r="E1810" i="1"/>
  <c r="O1809" i="1"/>
  <c r="N1809" i="1"/>
  <c r="P1809" i="1" s="1"/>
  <c r="M1809" i="1"/>
  <c r="L1809" i="1"/>
  <c r="H1809" i="1"/>
  <c r="E1809" i="1"/>
  <c r="P1808" i="1"/>
  <c r="O1808" i="1"/>
  <c r="N1808" i="1"/>
  <c r="M1808" i="1"/>
  <c r="L1808" i="1"/>
  <c r="H1808" i="1"/>
  <c r="E1808" i="1"/>
  <c r="P1807" i="1"/>
  <c r="U1807" i="1" s="1"/>
  <c r="O1807" i="1"/>
  <c r="N1807" i="1"/>
  <c r="M1807" i="1"/>
  <c r="L1807" i="1"/>
  <c r="H1807" i="1"/>
  <c r="E1807" i="1"/>
  <c r="U1806" i="1"/>
  <c r="O1806" i="1"/>
  <c r="N1806" i="1"/>
  <c r="P1806" i="1" s="1"/>
  <c r="M1806" i="1"/>
  <c r="L1806" i="1"/>
  <c r="H1806" i="1"/>
  <c r="E1806" i="1"/>
  <c r="O1805" i="1"/>
  <c r="N1805" i="1"/>
  <c r="P1805" i="1" s="1"/>
  <c r="Q1805" i="1" s="1"/>
  <c r="V1805" i="1" s="1"/>
  <c r="M1805" i="1"/>
  <c r="L1805" i="1"/>
  <c r="H1805" i="1"/>
  <c r="E1805" i="1"/>
  <c r="P1804" i="1"/>
  <c r="O1804" i="1"/>
  <c r="N1804" i="1"/>
  <c r="M1804" i="1"/>
  <c r="L1804" i="1"/>
  <c r="H1804" i="1"/>
  <c r="E1804" i="1"/>
  <c r="P1803" i="1"/>
  <c r="U1803" i="1" s="1"/>
  <c r="O1803" i="1"/>
  <c r="N1803" i="1"/>
  <c r="M1803" i="1"/>
  <c r="L1803" i="1"/>
  <c r="H1803" i="1"/>
  <c r="E1803" i="1"/>
  <c r="O1802" i="1"/>
  <c r="N1802" i="1"/>
  <c r="P1802" i="1" s="1"/>
  <c r="U1802" i="1" s="1"/>
  <c r="M1802" i="1"/>
  <c r="L1802" i="1"/>
  <c r="H1802" i="1"/>
  <c r="E1802" i="1"/>
  <c r="O1801" i="1"/>
  <c r="N1801" i="1"/>
  <c r="P1801" i="1" s="1"/>
  <c r="M1801" i="1"/>
  <c r="L1801" i="1"/>
  <c r="H1801" i="1"/>
  <c r="E1801" i="1"/>
  <c r="P1800" i="1"/>
  <c r="O1800" i="1"/>
  <c r="N1800" i="1"/>
  <c r="M1800" i="1"/>
  <c r="L1800" i="1"/>
  <c r="H1800" i="1"/>
  <c r="E1800" i="1"/>
  <c r="P1799" i="1"/>
  <c r="U1799" i="1" s="1"/>
  <c r="O1799" i="1"/>
  <c r="N1799" i="1"/>
  <c r="M1799" i="1"/>
  <c r="L1799" i="1"/>
  <c r="H1799" i="1"/>
  <c r="E1799" i="1"/>
  <c r="U1798" i="1"/>
  <c r="O1798" i="1"/>
  <c r="N1798" i="1"/>
  <c r="P1798" i="1" s="1"/>
  <c r="M1798" i="1"/>
  <c r="L1798" i="1"/>
  <c r="H1798" i="1"/>
  <c r="E1798" i="1"/>
  <c r="O1797" i="1"/>
  <c r="N1797" i="1"/>
  <c r="P1797" i="1" s="1"/>
  <c r="Q1797" i="1" s="1"/>
  <c r="V1797" i="1" s="1"/>
  <c r="M1797" i="1"/>
  <c r="L1797" i="1"/>
  <c r="H1797" i="1"/>
  <c r="E1797" i="1"/>
  <c r="P1796" i="1"/>
  <c r="O1796" i="1"/>
  <c r="N1796" i="1"/>
  <c r="M1796" i="1"/>
  <c r="L1796" i="1"/>
  <c r="H1796" i="1"/>
  <c r="E1796" i="1"/>
  <c r="P1795" i="1"/>
  <c r="U1795" i="1" s="1"/>
  <c r="O1795" i="1"/>
  <c r="N1795" i="1"/>
  <c r="M1795" i="1"/>
  <c r="L1795" i="1"/>
  <c r="H1795" i="1"/>
  <c r="E1795" i="1"/>
  <c r="O1794" i="1"/>
  <c r="N1794" i="1"/>
  <c r="P1794" i="1" s="1"/>
  <c r="U1794" i="1" s="1"/>
  <c r="M1794" i="1"/>
  <c r="L1794" i="1"/>
  <c r="H1794" i="1"/>
  <c r="E1794" i="1"/>
  <c r="O1793" i="1"/>
  <c r="N1793" i="1"/>
  <c r="P1793" i="1" s="1"/>
  <c r="M1793" i="1"/>
  <c r="L1793" i="1"/>
  <c r="H1793" i="1"/>
  <c r="E1793" i="1"/>
  <c r="P1792" i="1"/>
  <c r="O1792" i="1"/>
  <c r="N1792" i="1"/>
  <c r="M1792" i="1"/>
  <c r="L1792" i="1"/>
  <c r="H1792" i="1"/>
  <c r="E1792" i="1"/>
  <c r="P1791" i="1"/>
  <c r="U1791" i="1" s="1"/>
  <c r="O1791" i="1"/>
  <c r="N1791" i="1"/>
  <c r="M1791" i="1"/>
  <c r="L1791" i="1"/>
  <c r="H1791" i="1"/>
  <c r="E1791" i="1"/>
  <c r="O1790" i="1"/>
  <c r="N1790" i="1"/>
  <c r="P1790" i="1" s="1"/>
  <c r="M1790" i="1"/>
  <c r="L1790" i="1"/>
  <c r="H1790" i="1"/>
  <c r="E1790" i="1"/>
  <c r="U1789" i="1"/>
  <c r="O1789" i="1"/>
  <c r="N1789" i="1"/>
  <c r="P1789" i="1" s="1"/>
  <c r="M1789" i="1"/>
  <c r="L1789" i="1"/>
  <c r="H1789" i="1"/>
  <c r="E1789" i="1"/>
  <c r="P1788" i="1"/>
  <c r="U1788" i="1" s="1"/>
  <c r="O1788" i="1"/>
  <c r="N1788" i="1"/>
  <c r="M1788" i="1"/>
  <c r="L1788" i="1"/>
  <c r="H1788" i="1"/>
  <c r="E1788" i="1"/>
  <c r="P1787" i="1"/>
  <c r="O1787" i="1"/>
  <c r="N1787" i="1"/>
  <c r="M1787" i="1"/>
  <c r="L1787" i="1"/>
  <c r="H1787" i="1"/>
  <c r="E1787" i="1"/>
  <c r="U1786" i="1"/>
  <c r="O1786" i="1"/>
  <c r="N1786" i="1"/>
  <c r="P1786" i="1" s="1"/>
  <c r="M1786" i="1"/>
  <c r="L1786" i="1"/>
  <c r="H1786" i="1"/>
  <c r="E1786" i="1"/>
  <c r="U1785" i="1"/>
  <c r="O1785" i="1"/>
  <c r="N1785" i="1"/>
  <c r="P1785" i="1" s="1"/>
  <c r="Q1785" i="1" s="1"/>
  <c r="V1785" i="1" s="1"/>
  <c r="M1785" i="1"/>
  <c r="L1785" i="1"/>
  <c r="H1785" i="1"/>
  <c r="E1785" i="1"/>
  <c r="P1784" i="1"/>
  <c r="U1784" i="1" s="1"/>
  <c r="O1784" i="1"/>
  <c r="N1784" i="1"/>
  <c r="M1784" i="1"/>
  <c r="L1784" i="1"/>
  <c r="H1784" i="1"/>
  <c r="E1784" i="1"/>
  <c r="P1783" i="1"/>
  <c r="O1783" i="1"/>
  <c r="N1783" i="1"/>
  <c r="M1783" i="1"/>
  <c r="L1783" i="1"/>
  <c r="H1783" i="1"/>
  <c r="E1783" i="1"/>
  <c r="O1782" i="1"/>
  <c r="N1782" i="1"/>
  <c r="P1782" i="1" s="1"/>
  <c r="M1782" i="1"/>
  <c r="L1782" i="1"/>
  <c r="H1782" i="1"/>
  <c r="E1782" i="1"/>
  <c r="U1781" i="1"/>
  <c r="O1781" i="1"/>
  <c r="N1781" i="1"/>
  <c r="P1781" i="1" s="1"/>
  <c r="M1781" i="1"/>
  <c r="L1781" i="1"/>
  <c r="H1781" i="1"/>
  <c r="E1781" i="1"/>
  <c r="P1780" i="1"/>
  <c r="U1780" i="1" s="1"/>
  <c r="O1780" i="1"/>
  <c r="N1780" i="1"/>
  <c r="M1780" i="1"/>
  <c r="L1780" i="1"/>
  <c r="H1780" i="1"/>
  <c r="E1780" i="1"/>
  <c r="P1779" i="1"/>
  <c r="O1779" i="1"/>
  <c r="N1779" i="1"/>
  <c r="M1779" i="1"/>
  <c r="L1779" i="1"/>
  <c r="H1779" i="1"/>
  <c r="E1779" i="1"/>
  <c r="U1778" i="1"/>
  <c r="O1778" i="1"/>
  <c r="N1778" i="1"/>
  <c r="P1778" i="1" s="1"/>
  <c r="M1778" i="1"/>
  <c r="L1778" i="1"/>
  <c r="H1778" i="1"/>
  <c r="E1778" i="1"/>
  <c r="U1777" i="1"/>
  <c r="O1777" i="1"/>
  <c r="N1777" i="1"/>
  <c r="P1777" i="1" s="1"/>
  <c r="Q1777" i="1" s="1"/>
  <c r="V1777" i="1" s="1"/>
  <c r="M1777" i="1"/>
  <c r="L1777" i="1"/>
  <c r="H1777" i="1"/>
  <c r="E1777" i="1"/>
  <c r="P1776" i="1"/>
  <c r="U1776" i="1" s="1"/>
  <c r="O1776" i="1"/>
  <c r="N1776" i="1"/>
  <c r="M1776" i="1"/>
  <c r="L1776" i="1"/>
  <c r="H1776" i="1"/>
  <c r="E1776" i="1"/>
  <c r="P1775" i="1"/>
  <c r="O1775" i="1"/>
  <c r="N1775" i="1"/>
  <c r="M1775" i="1"/>
  <c r="L1775" i="1"/>
  <c r="H1775" i="1"/>
  <c r="E1775" i="1"/>
  <c r="O1774" i="1"/>
  <c r="N1774" i="1"/>
  <c r="P1774" i="1" s="1"/>
  <c r="M1774" i="1"/>
  <c r="L1774" i="1"/>
  <c r="H1774" i="1"/>
  <c r="E1774" i="1"/>
  <c r="U1773" i="1"/>
  <c r="O1773" i="1"/>
  <c r="N1773" i="1"/>
  <c r="P1773" i="1" s="1"/>
  <c r="M1773" i="1"/>
  <c r="L1773" i="1"/>
  <c r="H1773" i="1"/>
  <c r="E1773" i="1"/>
  <c r="P1772" i="1"/>
  <c r="U1772" i="1" s="1"/>
  <c r="O1772" i="1"/>
  <c r="N1772" i="1"/>
  <c r="M1772" i="1"/>
  <c r="L1772" i="1"/>
  <c r="H1772" i="1"/>
  <c r="E1772" i="1"/>
  <c r="P1771" i="1"/>
  <c r="O1771" i="1"/>
  <c r="N1771" i="1"/>
  <c r="M1771" i="1"/>
  <c r="L1771" i="1"/>
  <c r="H1771" i="1"/>
  <c r="E1771" i="1"/>
  <c r="U1770" i="1"/>
  <c r="O1770" i="1"/>
  <c r="N1770" i="1"/>
  <c r="P1770" i="1" s="1"/>
  <c r="M1770" i="1"/>
  <c r="L1770" i="1"/>
  <c r="H1770" i="1"/>
  <c r="E1770" i="1"/>
  <c r="U1769" i="1"/>
  <c r="O1769" i="1"/>
  <c r="N1769" i="1"/>
  <c r="P1769" i="1" s="1"/>
  <c r="Q1769" i="1" s="1"/>
  <c r="V1769" i="1" s="1"/>
  <c r="M1769" i="1"/>
  <c r="L1769" i="1"/>
  <c r="H1769" i="1"/>
  <c r="E1769" i="1"/>
  <c r="P1768" i="1"/>
  <c r="U1768" i="1" s="1"/>
  <c r="O1768" i="1"/>
  <c r="N1768" i="1"/>
  <c r="M1768" i="1"/>
  <c r="L1768" i="1"/>
  <c r="H1768" i="1"/>
  <c r="E1768" i="1"/>
  <c r="P1767" i="1"/>
  <c r="O1767" i="1"/>
  <c r="N1767" i="1"/>
  <c r="M1767" i="1"/>
  <c r="L1767" i="1"/>
  <c r="H1767" i="1"/>
  <c r="E1767" i="1"/>
  <c r="O1766" i="1"/>
  <c r="N1766" i="1"/>
  <c r="P1766" i="1" s="1"/>
  <c r="M1766" i="1"/>
  <c r="L1766" i="1"/>
  <c r="H1766" i="1"/>
  <c r="E1766" i="1"/>
  <c r="U1765" i="1"/>
  <c r="O1765" i="1"/>
  <c r="N1765" i="1"/>
  <c r="P1765" i="1" s="1"/>
  <c r="M1765" i="1"/>
  <c r="L1765" i="1"/>
  <c r="H1765" i="1"/>
  <c r="E1765" i="1"/>
  <c r="P1764" i="1"/>
  <c r="U1764" i="1" s="1"/>
  <c r="O1764" i="1"/>
  <c r="N1764" i="1"/>
  <c r="M1764" i="1"/>
  <c r="L1764" i="1"/>
  <c r="H1764" i="1"/>
  <c r="E1764" i="1"/>
  <c r="O1763" i="1"/>
  <c r="N1763" i="1"/>
  <c r="P1763" i="1" s="1"/>
  <c r="M1763" i="1"/>
  <c r="L1763" i="1"/>
  <c r="H1763" i="1"/>
  <c r="E1763" i="1"/>
  <c r="U1762" i="1"/>
  <c r="O1762" i="1"/>
  <c r="N1762" i="1"/>
  <c r="P1762" i="1" s="1"/>
  <c r="M1762" i="1"/>
  <c r="L1762" i="1"/>
  <c r="H1762" i="1"/>
  <c r="E1762" i="1"/>
  <c r="O1761" i="1"/>
  <c r="N1761" i="1"/>
  <c r="P1761" i="1" s="1"/>
  <c r="M1761" i="1"/>
  <c r="L1761" i="1"/>
  <c r="H1761" i="1"/>
  <c r="E1761" i="1"/>
  <c r="Q1760" i="1"/>
  <c r="W1760" i="1" s="1"/>
  <c r="P1760" i="1"/>
  <c r="U1760" i="1" s="1"/>
  <c r="O1760" i="1"/>
  <c r="N1760" i="1"/>
  <c r="M1760" i="1"/>
  <c r="L1760" i="1"/>
  <c r="H1760" i="1"/>
  <c r="E1760" i="1"/>
  <c r="O1759" i="1"/>
  <c r="N1759" i="1"/>
  <c r="P1759" i="1" s="1"/>
  <c r="M1759" i="1"/>
  <c r="L1759" i="1"/>
  <c r="H1759" i="1"/>
  <c r="E1759" i="1"/>
  <c r="Q1758" i="1"/>
  <c r="V1758" i="1" s="1"/>
  <c r="O1758" i="1"/>
  <c r="N1758" i="1"/>
  <c r="P1758" i="1" s="1"/>
  <c r="U1758" i="1" s="1"/>
  <c r="M1758" i="1"/>
  <c r="L1758" i="1"/>
  <c r="H1758" i="1"/>
  <c r="E1758" i="1"/>
  <c r="O1757" i="1"/>
  <c r="N1757" i="1"/>
  <c r="P1757" i="1" s="1"/>
  <c r="M1757" i="1"/>
  <c r="L1757" i="1"/>
  <c r="H1757" i="1"/>
  <c r="E1757" i="1"/>
  <c r="P1756" i="1"/>
  <c r="U1756" i="1" s="1"/>
  <c r="O1756" i="1"/>
  <c r="N1756" i="1"/>
  <c r="M1756" i="1"/>
  <c r="L1756" i="1"/>
  <c r="H1756" i="1"/>
  <c r="E1756" i="1"/>
  <c r="O1755" i="1"/>
  <c r="N1755" i="1"/>
  <c r="P1755" i="1" s="1"/>
  <c r="M1755" i="1"/>
  <c r="L1755" i="1"/>
  <c r="H1755" i="1"/>
  <c r="E1755" i="1"/>
  <c r="U1754" i="1"/>
  <c r="O1754" i="1"/>
  <c r="N1754" i="1"/>
  <c r="P1754" i="1" s="1"/>
  <c r="Q1754" i="1" s="1"/>
  <c r="V1754" i="1" s="1"/>
  <c r="M1754" i="1"/>
  <c r="L1754" i="1"/>
  <c r="H1754" i="1"/>
  <c r="E1754" i="1"/>
  <c r="Q1753" i="1"/>
  <c r="V1753" i="1" s="1"/>
  <c r="P1753" i="1"/>
  <c r="U1753" i="1" s="1"/>
  <c r="O1753" i="1"/>
  <c r="N1753" i="1"/>
  <c r="M1753" i="1"/>
  <c r="L1753" i="1"/>
  <c r="H1753" i="1"/>
  <c r="E1753" i="1"/>
  <c r="W1752" i="1"/>
  <c r="Q1752" i="1"/>
  <c r="V1752" i="1" s="1"/>
  <c r="P1752" i="1"/>
  <c r="U1752" i="1" s="1"/>
  <c r="O1752" i="1"/>
  <c r="N1752" i="1"/>
  <c r="M1752" i="1"/>
  <c r="L1752" i="1"/>
  <c r="H1752" i="1"/>
  <c r="E1752" i="1"/>
  <c r="O1751" i="1"/>
  <c r="N1751" i="1"/>
  <c r="P1751" i="1" s="1"/>
  <c r="M1751" i="1"/>
  <c r="L1751" i="1"/>
  <c r="H1751" i="1"/>
  <c r="E1751" i="1"/>
  <c r="O1750" i="1"/>
  <c r="N1750" i="1"/>
  <c r="P1750" i="1" s="1"/>
  <c r="U1750" i="1" s="1"/>
  <c r="M1750" i="1"/>
  <c r="L1750" i="1"/>
  <c r="H1750" i="1"/>
  <c r="E1750" i="1"/>
  <c r="P1749" i="1"/>
  <c r="O1749" i="1"/>
  <c r="N1749" i="1"/>
  <c r="M1749" i="1"/>
  <c r="L1749" i="1"/>
  <c r="H1749" i="1"/>
  <c r="E1749" i="1"/>
  <c r="P1748" i="1"/>
  <c r="U1748" i="1" s="1"/>
  <c r="O1748" i="1"/>
  <c r="N1748" i="1"/>
  <c r="M1748" i="1"/>
  <c r="L1748" i="1"/>
  <c r="H1748" i="1"/>
  <c r="E1748" i="1"/>
  <c r="P1747" i="1"/>
  <c r="Q1747" i="1" s="1"/>
  <c r="V1747" i="1" s="1"/>
  <c r="O1747" i="1"/>
  <c r="N1747" i="1"/>
  <c r="M1747" i="1"/>
  <c r="L1747" i="1"/>
  <c r="H1747" i="1"/>
  <c r="E1747" i="1"/>
  <c r="U1746" i="1"/>
  <c r="O1746" i="1"/>
  <c r="N1746" i="1"/>
  <c r="P1746" i="1" s="1"/>
  <c r="M1746" i="1"/>
  <c r="L1746" i="1"/>
  <c r="H1746" i="1"/>
  <c r="E1746" i="1"/>
  <c r="O1745" i="1"/>
  <c r="N1745" i="1"/>
  <c r="P1745" i="1" s="1"/>
  <c r="M1745" i="1"/>
  <c r="L1745" i="1"/>
  <c r="H1745" i="1"/>
  <c r="E1745" i="1"/>
  <c r="Q1744" i="1"/>
  <c r="W1744" i="1" s="1"/>
  <c r="P1744" i="1"/>
  <c r="U1744" i="1" s="1"/>
  <c r="O1744" i="1"/>
  <c r="N1744" i="1"/>
  <c r="M1744" i="1"/>
  <c r="L1744" i="1"/>
  <c r="H1744" i="1"/>
  <c r="E1744" i="1"/>
  <c r="O1743" i="1"/>
  <c r="N1743" i="1"/>
  <c r="P1743" i="1" s="1"/>
  <c r="M1743" i="1"/>
  <c r="L1743" i="1"/>
  <c r="H1743" i="1"/>
  <c r="E1743" i="1"/>
  <c r="Q1742" i="1"/>
  <c r="V1742" i="1" s="1"/>
  <c r="O1742" i="1"/>
  <c r="N1742" i="1"/>
  <c r="P1742" i="1" s="1"/>
  <c r="U1742" i="1" s="1"/>
  <c r="M1742" i="1"/>
  <c r="L1742" i="1"/>
  <c r="H1742" i="1"/>
  <c r="E1742" i="1"/>
  <c r="O1741" i="1"/>
  <c r="N1741" i="1"/>
  <c r="P1741" i="1" s="1"/>
  <c r="M1741" i="1"/>
  <c r="L1741" i="1"/>
  <c r="H1741" i="1"/>
  <c r="E1741" i="1"/>
  <c r="P1740" i="1"/>
  <c r="U1740" i="1" s="1"/>
  <c r="O1740" i="1"/>
  <c r="N1740" i="1"/>
  <c r="M1740" i="1"/>
  <c r="L1740" i="1"/>
  <c r="H1740" i="1"/>
  <c r="E1740" i="1"/>
  <c r="O1739" i="1"/>
  <c r="N1739" i="1"/>
  <c r="P1739" i="1" s="1"/>
  <c r="M1739" i="1"/>
  <c r="L1739" i="1"/>
  <c r="H1739" i="1"/>
  <c r="E1739" i="1"/>
  <c r="O1738" i="1"/>
  <c r="N1738" i="1"/>
  <c r="P1738" i="1" s="1"/>
  <c r="M1738" i="1"/>
  <c r="L1738" i="1"/>
  <c r="H1738" i="1"/>
  <c r="E1738" i="1"/>
  <c r="Q1737" i="1"/>
  <c r="V1737" i="1" s="1"/>
  <c r="P1737" i="1"/>
  <c r="W1737" i="1" s="1"/>
  <c r="O1737" i="1"/>
  <c r="N1737" i="1"/>
  <c r="M1737" i="1"/>
  <c r="L1737" i="1"/>
  <c r="H1737" i="1"/>
  <c r="E1737" i="1"/>
  <c r="P1736" i="1"/>
  <c r="O1736" i="1"/>
  <c r="N1736" i="1"/>
  <c r="M1736" i="1"/>
  <c r="L1736" i="1"/>
  <c r="H1736" i="1"/>
  <c r="E1736" i="1"/>
  <c r="O1735" i="1"/>
  <c r="N1735" i="1"/>
  <c r="P1735" i="1" s="1"/>
  <c r="M1735" i="1"/>
  <c r="L1735" i="1"/>
  <c r="H1735" i="1"/>
  <c r="E1735" i="1"/>
  <c r="O1734" i="1"/>
  <c r="N1734" i="1"/>
  <c r="P1734" i="1" s="1"/>
  <c r="M1734" i="1"/>
  <c r="L1734" i="1"/>
  <c r="H1734" i="1"/>
  <c r="E1734" i="1"/>
  <c r="Q1733" i="1"/>
  <c r="V1733" i="1" s="1"/>
  <c r="P1733" i="1"/>
  <c r="W1733" i="1" s="1"/>
  <c r="O1733" i="1"/>
  <c r="N1733" i="1"/>
  <c r="M1733" i="1"/>
  <c r="L1733" i="1"/>
  <c r="H1733" i="1"/>
  <c r="E1733" i="1"/>
  <c r="P1732" i="1"/>
  <c r="O1732" i="1"/>
  <c r="N1732" i="1"/>
  <c r="M1732" i="1"/>
  <c r="L1732" i="1"/>
  <c r="H1732" i="1"/>
  <c r="E1732" i="1"/>
  <c r="O1731" i="1"/>
  <c r="N1731" i="1"/>
  <c r="P1731" i="1" s="1"/>
  <c r="M1731" i="1"/>
  <c r="L1731" i="1"/>
  <c r="H1731" i="1"/>
  <c r="E1731" i="1"/>
  <c r="O1730" i="1"/>
  <c r="N1730" i="1"/>
  <c r="P1730" i="1" s="1"/>
  <c r="M1730" i="1"/>
  <c r="L1730" i="1"/>
  <c r="H1730" i="1"/>
  <c r="E1730" i="1"/>
  <c r="Q1729" i="1"/>
  <c r="V1729" i="1" s="1"/>
  <c r="P1729" i="1"/>
  <c r="W1729" i="1" s="1"/>
  <c r="O1729" i="1"/>
  <c r="N1729" i="1"/>
  <c r="M1729" i="1"/>
  <c r="L1729" i="1"/>
  <c r="H1729" i="1"/>
  <c r="E1729" i="1"/>
  <c r="P1728" i="1"/>
  <c r="O1728" i="1"/>
  <c r="N1728" i="1"/>
  <c r="M1728" i="1"/>
  <c r="L1728" i="1"/>
  <c r="H1728" i="1"/>
  <c r="E1728" i="1"/>
  <c r="O1727" i="1"/>
  <c r="N1727" i="1"/>
  <c r="P1727" i="1" s="1"/>
  <c r="M1727" i="1"/>
  <c r="L1727" i="1"/>
  <c r="H1727" i="1"/>
  <c r="E1727" i="1"/>
  <c r="O1726" i="1"/>
  <c r="N1726" i="1"/>
  <c r="P1726" i="1" s="1"/>
  <c r="M1726" i="1"/>
  <c r="L1726" i="1"/>
  <c r="H1726" i="1"/>
  <c r="E1726" i="1"/>
  <c r="Q1725" i="1"/>
  <c r="V1725" i="1" s="1"/>
  <c r="P1725" i="1"/>
  <c r="W1725" i="1" s="1"/>
  <c r="O1725" i="1"/>
  <c r="N1725" i="1"/>
  <c r="M1725" i="1"/>
  <c r="L1725" i="1"/>
  <c r="H1725" i="1"/>
  <c r="E1725" i="1"/>
  <c r="M1724" i="1"/>
  <c r="L1724" i="1"/>
  <c r="H1724" i="1"/>
  <c r="E1724" i="1"/>
  <c r="M1723" i="1"/>
  <c r="L1723" i="1"/>
  <c r="H1723" i="1"/>
  <c r="E1723" i="1"/>
  <c r="M1722" i="1"/>
  <c r="L1722" i="1"/>
  <c r="H1722" i="1"/>
  <c r="E1722" i="1"/>
  <c r="M1721" i="1"/>
  <c r="L1721" i="1"/>
  <c r="H1721" i="1"/>
  <c r="E1721" i="1"/>
  <c r="M1720" i="1"/>
  <c r="L1720" i="1"/>
  <c r="H1720" i="1"/>
  <c r="E1720" i="1"/>
  <c r="M1719" i="1"/>
  <c r="L1719" i="1"/>
  <c r="H1719" i="1"/>
  <c r="E1719" i="1"/>
  <c r="M1718" i="1"/>
  <c r="L1718" i="1"/>
  <c r="H1718" i="1"/>
  <c r="E1718" i="1"/>
  <c r="M1717" i="1"/>
  <c r="L1717" i="1"/>
  <c r="H1717" i="1"/>
  <c r="E1717" i="1"/>
  <c r="M1716" i="1"/>
  <c r="L1716" i="1"/>
  <c r="H1716" i="1"/>
  <c r="E1716" i="1"/>
  <c r="M1715" i="1"/>
  <c r="L1715" i="1"/>
  <c r="H1715" i="1"/>
  <c r="E1715" i="1"/>
  <c r="M1714" i="1"/>
  <c r="L1714" i="1"/>
  <c r="H1714" i="1"/>
  <c r="E1714" i="1"/>
  <c r="M1713" i="1"/>
  <c r="L1713" i="1"/>
  <c r="H1713" i="1"/>
  <c r="E1713" i="1"/>
  <c r="M1712" i="1"/>
  <c r="L1712" i="1"/>
  <c r="H1712" i="1"/>
  <c r="E1712" i="1"/>
  <c r="M1711" i="1"/>
  <c r="L1711" i="1"/>
  <c r="H1711" i="1"/>
  <c r="E1711" i="1"/>
  <c r="M1710" i="1"/>
  <c r="L1710" i="1"/>
  <c r="H1710" i="1"/>
  <c r="E1710" i="1"/>
  <c r="M1709" i="1"/>
  <c r="L1709" i="1"/>
  <c r="H1709" i="1"/>
  <c r="E1709" i="1"/>
  <c r="M1708" i="1"/>
  <c r="L1708" i="1"/>
  <c r="H1708" i="1"/>
  <c r="E1708" i="1"/>
  <c r="M1707" i="1"/>
  <c r="L1707" i="1"/>
  <c r="H1707" i="1"/>
  <c r="E1707" i="1"/>
  <c r="M1706" i="1"/>
  <c r="L1706" i="1"/>
  <c r="H1706" i="1"/>
  <c r="E1706" i="1"/>
  <c r="M1705" i="1"/>
  <c r="L1705" i="1"/>
  <c r="H1705" i="1"/>
  <c r="E1705" i="1"/>
  <c r="M1704" i="1"/>
  <c r="L1704" i="1"/>
  <c r="H1704" i="1"/>
  <c r="E1704" i="1"/>
  <c r="M1703" i="1"/>
  <c r="L1703" i="1"/>
  <c r="H1703" i="1"/>
  <c r="E1703" i="1"/>
  <c r="M1702" i="1"/>
  <c r="L1702" i="1"/>
  <c r="H1702" i="1"/>
  <c r="E1702" i="1"/>
  <c r="M1701" i="1"/>
  <c r="L1701" i="1"/>
  <c r="H1701" i="1"/>
  <c r="E1701" i="1"/>
  <c r="M1700" i="1"/>
  <c r="L1700" i="1"/>
  <c r="H1700" i="1"/>
  <c r="E1700" i="1"/>
  <c r="M1699" i="1"/>
  <c r="L1699" i="1"/>
  <c r="H1699" i="1"/>
  <c r="E1699" i="1"/>
  <c r="M1698" i="1"/>
  <c r="L1698" i="1"/>
  <c r="H1698" i="1"/>
  <c r="E1698" i="1"/>
  <c r="M1697" i="1"/>
  <c r="L1697" i="1"/>
  <c r="H1697" i="1"/>
  <c r="E1697" i="1"/>
  <c r="M1696" i="1"/>
  <c r="L1696" i="1"/>
  <c r="H1696" i="1"/>
  <c r="E1696" i="1"/>
  <c r="M1695" i="1"/>
  <c r="L1695" i="1"/>
  <c r="H1695" i="1"/>
  <c r="E1695" i="1"/>
  <c r="M1694" i="1"/>
  <c r="L1694" i="1"/>
  <c r="H1694" i="1"/>
  <c r="E1694" i="1"/>
  <c r="M1693" i="1"/>
  <c r="L1693" i="1"/>
  <c r="H1693" i="1"/>
  <c r="E1693" i="1"/>
  <c r="M1692" i="1"/>
  <c r="L1692" i="1"/>
  <c r="H1692" i="1"/>
  <c r="E1692" i="1"/>
  <c r="M1691" i="1"/>
  <c r="L1691" i="1"/>
  <c r="H1691" i="1"/>
  <c r="E1691" i="1"/>
  <c r="M1690" i="1"/>
  <c r="L1690" i="1"/>
  <c r="H1690" i="1"/>
  <c r="E1690" i="1"/>
  <c r="M1689" i="1"/>
  <c r="L1689" i="1"/>
  <c r="H1689" i="1"/>
  <c r="E1689" i="1"/>
  <c r="M1688" i="1"/>
  <c r="L1688" i="1"/>
  <c r="H1688" i="1"/>
  <c r="E1688" i="1"/>
  <c r="M1687" i="1"/>
  <c r="L1687" i="1"/>
  <c r="H1687" i="1"/>
  <c r="E1687" i="1"/>
  <c r="M1686" i="1"/>
  <c r="L1686" i="1"/>
  <c r="H1686" i="1"/>
  <c r="E1686" i="1"/>
  <c r="M1685" i="1"/>
  <c r="L1685" i="1"/>
  <c r="H1685" i="1"/>
  <c r="E1685" i="1"/>
  <c r="M1684" i="1"/>
  <c r="L1684" i="1"/>
  <c r="H1684" i="1"/>
  <c r="E1684" i="1"/>
  <c r="M1683" i="1"/>
  <c r="L1683" i="1"/>
  <c r="H1683" i="1"/>
  <c r="E1683" i="1"/>
  <c r="M1682" i="1"/>
  <c r="L1682" i="1"/>
  <c r="H1682" i="1"/>
  <c r="E1682" i="1"/>
  <c r="M1681" i="1"/>
  <c r="L1681" i="1"/>
  <c r="H1681" i="1"/>
  <c r="E1681" i="1"/>
  <c r="M1680" i="1"/>
  <c r="L1680" i="1"/>
  <c r="H1680" i="1"/>
  <c r="E1680" i="1"/>
  <c r="M1679" i="1"/>
  <c r="L1679" i="1"/>
  <c r="H1679" i="1"/>
  <c r="E1679" i="1"/>
  <c r="M1678" i="1"/>
  <c r="L1678" i="1"/>
  <c r="H1678" i="1"/>
  <c r="E1678" i="1"/>
  <c r="M1677" i="1"/>
  <c r="L1677" i="1"/>
  <c r="H1677" i="1"/>
  <c r="E1677" i="1"/>
  <c r="M1676" i="1"/>
  <c r="L1676" i="1"/>
  <c r="H1676" i="1"/>
  <c r="E1676" i="1"/>
  <c r="M1675" i="1"/>
  <c r="L1675" i="1"/>
  <c r="H1675" i="1"/>
  <c r="E1675" i="1"/>
  <c r="M1674" i="1"/>
  <c r="L1674" i="1"/>
  <c r="H1674" i="1"/>
  <c r="E1674" i="1"/>
  <c r="M1673" i="1"/>
  <c r="L1673" i="1"/>
  <c r="H1673" i="1"/>
  <c r="E1673" i="1"/>
  <c r="M1672" i="1"/>
  <c r="L1672" i="1"/>
  <c r="H1672" i="1"/>
  <c r="E1672" i="1"/>
  <c r="M1671" i="1"/>
  <c r="L1671" i="1"/>
  <c r="H1671" i="1"/>
  <c r="E1671" i="1"/>
  <c r="M1670" i="1"/>
  <c r="L1670" i="1"/>
  <c r="H1670" i="1"/>
  <c r="E1670" i="1"/>
  <c r="M1669" i="1"/>
  <c r="L1669" i="1"/>
  <c r="H1669" i="1"/>
  <c r="E1669" i="1"/>
  <c r="M1668" i="1"/>
  <c r="L1668" i="1"/>
  <c r="H1668" i="1"/>
  <c r="E1668" i="1"/>
  <c r="M1667" i="1"/>
  <c r="L1667" i="1"/>
  <c r="H1667" i="1"/>
  <c r="E1667" i="1"/>
  <c r="M1666" i="1"/>
  <c r="L1666" i="1"/>
  <c r="H1666" i="1"/>
  <c r="E1666" i="1"/>
  <c r="M1665" i="1"/>
  <c r="L1665" i="1"/>
  <c r="H1665" i="1"/>
  <c r="E1665" i="1"/>
  <c r="M1664" i="1"/>
  <c r="L1664" i="1"/>
  <c r="H1664" i="1"/>
  <c r="E1664" i="1"/>
  <c r="M1663" i="1"/>
  <c r="L1663" i="1"/>
  <c r="H1663" i="1"/>
  <c r="E1663" i="1"/>
  <c r="M1662" i="1"/>
  <c r="L1662" i="1"/>
  <c r="H1662" i="1"/>
  <c r="E1662" i="1"/>
  <c r="M1661" i="1"/>
  <c r="L1661" i="1"/>
  <c r="H1661" i="1"/>
  <c r="E1661" i="1"/>
  <c r="M1660" i="1"/>
  <c r="L1660" i="1"/>
  <c r="H1660" i="1"/>
  <c r="E1660" i="1"/>
  <c r="M1659" i="1"/>
  <c r="L1659" i="1"/>
  <c r="H1659" i="1"/>
  <c r="E1659" i="1"/>
  <c r="M1658" i="1"/>
  <c r="L1658" i="1"/>
  <c r="H1658" i="1"/>
  <c r="E1658" i="1"/>
  <c r="M1657" i="1"/>
  <c r="L1657" i="1"/>
  <c r="H1657" i="1"/>
  <c r="E1657" i="1"/>
  <c r="M1656" i="1"/>
  <c r="L1656" i="1"/>
  <c r="H1656" i="1"/>
  <c r="E1656" i="1"/>
  <c r="M1655" i="1"/>
  <c r="L1655" i="1"/>
  <c r="H1655" i="1"/>
  <c r="E1655" i="1"/>
  <c r="M1654" i="1"/>
  <c r="L1654" i="1"/>
  <c r="H1654" i="1"/>
  <c r="E1654" i="1"/>
  <c r="M1653" i="1"/>
  <c r="L1653" i="1"/>
  <c r="H1653" i="1"/>
  <c r="E1653" i="1"/>
  <c r="M1652" i="1"/>
  <c r="L1652" i="1"/>
  <c r="H1652" i="1"/>
  <c r="E1652" i="1"/>
  <c r="M1651" i="1"/>
  <c r="L1651" i="1"/>
  <c r="H1651" i="1"/>
  <c r="E1651" i="1"/>
  <c r="M1650" i="1"/>
  <c r="L1650" i="1"/>
  <c r="H1650" i="1"/>
  <c r="E1650" i="1"/>
  <c r="M1649" i="1"/>
  <c r="L1649" i="1"/>
  <c r="H1649" i="1"/>
  <c r="E1649" i="1"/>
  <c r="M1648" i="1"/>
  <c r="L1648" i="1"/>
  <c r="H1648" i="1"/>
  <c r="E1648" i="1"/>
  <c r="M1647" i="1"/>
  <c r="L1647" i="1"/>
  <c r="H1647" i="1"/>
  <c r="E1647" i="1"/>
  <c r="M1646" i="1"/>
  <c r="L1646" i="1"/>
  <c r="H1646" i="1"/>
  <c r="E1646" i="1"/>
  <c r="M1645" i="1"/>
  <c r="L1645" i="1"/>
  <c r="H1645" i="1"/>
  <c r="E1645" i="1"/>
  <c r="M1644" i="1"/>
  <c r="L1644" i="1"/>
  <c r="H1644" i="1"/>
  <c r="E1644" i="1"/>
  <c r="M1643" i="1"/>
  <c r="L1643" i="1"/>
  <c r="H1643" i="1"/>
  <c r="E1643" i="1"/>
  <c r="M1642" i="1"/>
  <c r="L1642" i="1"/>
  <c r="H1642" i="1"/>
  <c r="E1642" i="1"/>
  <c r="M1641" i="1"/>
  <c r="L1641" i="1"/>
  <c r="H1641" i="1"/>
  <c r="E1641" i="1"/>
  <c r="M1640" i="1"/>
  <c r="L1640" i="1"/>
  <c r="H1640" i="1"/>
  <c r="E1640" i="1"/>
  <c r="M1639" i="1"/>
  <c r="L1639" i="1"/>
  <c r="H1639" i="1"/>
  <c r="E1639" i="1"/>
  <c r="M1638" i="1"/>
  <c r="L1638" i="1"/>
  <c r="H1638" i="1"/>
  <c r="E1638" i="1"/>
  <c r="M1637" i="1"/>
  <c r="L1637" i="1"/>
  <c r="H1637" i="1"/>
  <c r="E1637" i="1"/>
  <c r="M1636" i="1"/>
  <c r="L1636" i="1"/>
  <c r="H1636" i="1"/>
  <c r="E1636" i="1"/>
  <c r="M1635" i="1"/>
  <c r="L1635" i="1"/>
  <c r="H1635" i="1"/>
  <c r="E1635" i="1"/>
  <c r="M1634" i="1"/>
  <c r="L1634" i="1"/>
  <c r="H1634" i="1"/>
  <c r="E1634" i="1"/>
  <c r="M1633" i="1"/>
  <c r="L1633" i="1"/>
  <c r="H1633" i="1"/>
  <c r="E1633" i="1"/>
  <c r="M1632" i="1"/>
  <c r="L1632" i="1"/>
  <c r="H1632" i="1"/>
  <c r="E1632" i="1"/>
  <c r="M1631" i="1"/>
  <c r="L1631" i="1"/>
  <c r="H1631" i="1"/>
  <c r="E1631" i="1"/>
  <c r="M1630" i="1"/>
  <c r="L1630" i="1"/>
  <c r="H1630" i="1"/>
  <c r="E1630" i="1"/>
  <c r="M1629" i="1"/>
  <c r="L1629" i="1"/>
  <c r="H1629" i="1"/>
  <c r="E1629" i="1"/>
  <c r="M1628" i="1"/>
  <c r="L1628" i="1"/>
  <c r="H1628" i="1"/>
  <c r="E1628" i="1"/>
  <c r="M1627" i="1"/>
  <c r="L1627" i="1"/>
  <c r="H1627" i="1"/>
  <c r="E1627" i="1"/>
  <c r="M1626" i="1"/>
  <c r="L1626" i="1"/>
  <c r="H1626" i="1"/>
  <c r="E1626" i="1"/>
  <c r="M1625" i="1"/>
  <c r="L1625" i="1"/>
  <c r="H1625" i="1"/>
  <c r="E1625" i="1"/>
  <c r="M1624" i="1"/>
  <c r="L1624" i="1"/>
  <c r="H1624" i="1"/>
  <c r="E1624" i="1"/>
  <c r="M1623" i="1"/>
  <c r="L1623" i="1"/>
  <c r="H1623" i="1"/>
  <c r="E1623" i="1"/>
  <c r="M1622" i="1"/>
  <c r="L1622" i="1"/>
  <c r="H1622" i="1"/>
  <c r="E1622" i="1"/>
  <c r="M1621" i="1"/>
  <c r="L1621" i="1"/>
  <c r="H1621" i="1"/>
  <c r="E1621" i="1"/>
  <c r="M1620" i="1"/>
  <c r="L1620" i="1"/>
  <c r="H1620" i="1"/>
  <c r="E1620" i="1"/>
  <c r="M1619" i="1"/>
  <c r="L1619" i="1"/>
  <c r="H1619" i="1"/>
  <c r="E1619" i="1"/>
  <c r="M1618" i="1"/>
  <c r="L1618" i="1"/>
  <c r="H1618" i="1"/>
  <c r="E1618" i="1"/>
  <c r="M1617" i="1"/>
  <c r="L1617" i="1"/>
  <c r="H1617" i="1"/>
  <c r="E1617" i="1"/>
  <c r="M1616" i="1"/>
  <c r="L1616" i="1"/>
  <c r="H1616" i="1"/>
  <c r="E1616" i="1"/>
  <c r="M1615" i="1"/>
  <c r="L1615" i="1"/>
  <c r="H1615" i="1"/>
  <c r="E1615" i="1"/>
  <c r="M1614" i="1"/>
  <c r="L1614" i="1"/>
  <c r="H1614" i="1"/>
  <c r="E1614" i="1"/>
  <c r="M1613" i="1"/>
  <c r="L1613" i="1"/>
  <c r="H1613" i="1"/>
  <c r="E1613" i="1"/>
  <c r="M1612" i="1"/>
  <c r="L1612" i="1"/>
  <c r="H1612" i="1"/>
  <c r="E1612" i="1"/>
  <c r="M1611" i="1"/>
  <c r="L1611" i="1"/>
  <c r="H1611" i="1"/>
  <c r="E1611" i="1"/>
  <c r="M1610" i="1"/>
  <c r="L1610" i="1"/>
  <c r="H1610" i="1"/>
  <c r="E1610" i="1"/>
  <c r="M1609" i="1"/>
  <c r="L1609" i="1"/>
  <c r="H1609" i="1"/>
  <c r="E1609" i="1"/>
  <c r="M1608" i="1"/>
  <c r="L1608" i="1"/>
  <c r="H1608" i="1"/>
  <c r="E1608" i="1"/>
  <c r="M1607" i="1"/>
  <c r="L1607" i="1"/>
  <c r="H1607" i="1"/>
  <c r="E1607" i="1"/>
  <c r="M1606" i="1"/>
  <c r="L1606" i="1"/>
  <c r="H1606" i="1"/>
  <c r="E1606" i="1"/>
  <c r="M1605" i="1"/>
  <c r="L1605" i="1"/>
  <c r="H1605" i="1"/>
  <c r="E1605" i="1"/>
  <c r="M1604" i="1"/>
  <c r="L1604" i="1"/>
  <c r="H1604" i="1"/>
  <c r="E1604" i="1"/>
  <c r="M1603" i="1"/>
  <c r="L1603" i="1"/>
  <c r="H1603" i="1"/>
  <c r="E1603" i="1"/>
  <c r="M1602" i="1"/>
  <c r="L1602" i="1"/>
  <c r="H1602" i="1"/>
  <c r="E1602" i="1"/>
  <c r="M1601" i="1"/>
  <c r="L1601" i="1"/>
  <c r="H1601" i="1"/>
  <c r="E1601" i="1"/>
  <c r="M1600" i="1"/>
  <c r="L1600" i="1"/>
  <c r="H1600" i="1"/>
  <c r="E1600" i="1"/>
  <c r="M1599" i="1"/>
  <c r="L1599" i="1"/>
  <c r="H1599" i="1"/>
  <c r="E1599" i="1"/>
  <c r="M1598" i="1"/>
  <c r="L1598" i="1"/>
  <c r="H1598" i="1"/>
  <c r="E1598" i="1"/>
  <c r="M1597" i="1"/>
  <c r="L1597" i="1"/>
  <c r="H1597" i="1"/>
  <c r="E1597" i="1"/>
  <c r="M1596" i="1"/>
  <c r="L1596" i="1"/>
  <c r="H1596" i="1"/>
  <c r="E1596" i="1"/>
  <c r="M1595" i="1"/>
  <c r="L1595" i="1"/>
  <c r="H1595" i="1"/>
  <c r="E1595" i="1"/>
  <c r="M1594" i="1"/>
  <c r="L1594" i="1"/>
  <c r="H1594" i="1"/>
  <c r="E1594" i="1"/>
  <c r="M1593" i="1"/>
  <c r="L1593" i="1"/>
  <c r="H1593" i="1"/>
  <c r="E1593" i="1"/>
  <c r="M1592" i="1"/>
  <c r="L1592" i="1"/>
  <c r="H1592" i="1"/>
  <c r="E1592" i="1"/>
  <c r="M1591" i="1"/>
  <c r="L1591" i="1"/>
  <c r="H1591" i="1"/>
  <c r="E1591" i="1"/>
  <c r="M1590" i="1"/>
  <c r="L1590" i="1"/>
  <c r="H1590" i="1"/>
  <c r="E1590" i="1"/>
  <c r="M1589" i="1"/>
  <c r="L1589" i="1"/>
  <c r="H1589" i="1"/>
  <c r="E1589" i="1"/>
  <c r="M1588" i="1"/>
  <c r="L1588" i="1"/>
  <c r="H1588" i="1"/>
  <c r="E1588" i="1"/>
  <c r="M1587" i="1"/>
  <c r="L1587" i="1"/>
  <c r="H1587" i="1"/>
  <c r="E1587" i="1"/>
  <c r="M1586" i="1"/>
  <c r="L1586" i="1"/>
  <c r="H1586" i="1"/>
  <c r="E1586" i="1"/>
  <c r="M1585" i="1"/>
  <c r="L1585" i="1"/>
  <c r="H1585" i="1"/>
  <c r="E1585" i="1"/>
  <c r="M1584" i="1"/>
  <c r="L1584" i="1"/>
  <c r="H1584" i="1"/>
  <c r="E1584" i="1"/>
  <c r="M1583" i="1"/>
  <c r="L1583" i="1"/>
  <c r="H1583" i="1"/>
  <c r="E1583" i="1"/>
  <c r="M1582" i="1"/>
  <c r="L1582" i="1"/>
  <c r="H1582" i="1"/>
  <c r="E1582" i="1"/>
  <c r="M1581" i="1"/>
  <c r="L1581" i="1"/>
  <c r="H1581" i="1"/>
  <c r="E1581" i="1"/>
  <c r="M1580" i="1"/>
  <c r="L1580" i="1"/>
  <c r="H1580" i="1"/>
  <c r="E1580" i="1"/>
  <c r="M1579" i="1"/>
  <c r="L1579" i="1"/>
  <c r="H1579" i="1"/>
  <c r="E1579" i="1"/>
  <c r="M1578" i="1"/>
  <c r="L1578" i="1"/>
  <c r="H1578" i="1"/>
  <c r="E1578" i="1"/>
  <c r="M1577" i="1"/>
  <c r="L1577" i="1"/>
  <c r="H1577" i="1"/>
  <c r="E1577" i="1"/>
  <c r="M1576" i="1"/>
  <c r="L1576" i="1"/>
  <c r="H1576" i="1"/>
  <c r="E1576" i="1"/>
  <c r="M1575" i="1"/>
  <c r="L1575" i="1"/>
  <c r="H1575" i="1"/>
  <c r="E1575" i="1"/>
  <c r="M1574" i="1"/>
  <c r="L1574" i="1"/>
  <c r="H1574" i="1"/>
  <c r="E1574" i="1"/>
  <c r="M1573" i="1"/>
  <c r="L1573" i="1"/>
  <c r="H1573" i="1"/>
  <c r="E1573" i="1"/>
  <c r="M1572" i="1"/>
  <c r="L1572" i="1"/>
  <c r="H1572" i="1"/>
  <c r="E1572" i="1"/>
  <c r="M1571" i="1"/>
  <c r="L1571" i="1"/>
  <c r="H1571" i="1"/>
  <c r="E1571" i="1"/>
  <c r="M1570" i="1"/>
  <c r="L1570" i="1"/>
  <c r="H1570" i="1"/>
  <c r="E1570" i="1"/>
  <c r="M1569" i="1"/>
  <c r="L1569" i="1"/>
  <c r="H1569" i="1"/>
  <c r="E1569" i="1"/>
  <c r="M1568" i="1"/>
  <c r="L1568" i="1"/>
  <c r="H1568" i="1"/>
  <c r="E1568" i="1"/>
  <c r="M1567" i="1"/>
  <c r="L1567" i="1"/>
  <c r="H1567" i="1"/>
  <c r="E1567" i="1"/>
  <c r="M1566" i="1"/>
  <c r="L1566" i="1"/>
  <c r="H1566" i="1"/>
  <c r="E1566" i="1"/>
  <c r="M1565" i="1"/>
  <c r="L1565" i="1"/>
  <c r="H1565" i="1"/>
  <c r="E1565" i="1"/>
  <c r="M1564" i="1"/>
  <c r="L1564" i="1"/>
  <c r="H1564" i="1"/>
  <c r="E1564" i="1"/>
  <c r="M1563" i="1"/>
  <c r="L1563" i="1"/>
  <c r="H1563" i="1"/>
  <c r="E1563" i="1"/>
  <c r="M1562" i="1"/>
  <c r="L1562" i="1"/>
  <c r="H1562" i="1"/>
  <c r="E1562" i="1"/>
  <c r="M1561" i="1"/>
  <c r="L1561" i="1"/>
  <c r="H1561" i="1"/>
  <c r="E1561" i="1"/>
  <c r="M1560" i="1"/>
  <c r="L1560" i="1"/>
  <c r="H1560" i="1"/>
  <c r="E1560" i="1"/>
  <c r="M1559" i="1"/>
  <c r="L1559" i="1"/>
  <c r="H1559" i="1"/>
  <c r="E1559" i="1"/>
  <c r="M1558" i="1"/>
  <c r="L1558" i="1"/>
  <c r="H1558" i="1"/>
  <c r="E1558" i="1"/>
  <c r="M1557" i="1"/>
  <c r="L1557" i="1"/>
  <c r="H1557" i="1"/>
  <c r="E1557" i="1"/>
  <c r="M1556" i="1"/>
  <c r="L1556" i="1"/>
  <c r="H1556" i="1"/>
  <c r="E1556" i="1"/>
  <c r="M1555" i="1"/>
  <c r="L1555" i="1"/>
  <c r="H1555" i="1"/>
  <c r="E1555" i="1"/>
  <c r="M1554" i="1"/>
  <c r="L1554" i="1"/>
  <c r="H1554" i="1"/>
  <c r="E1554" i="1"/>
  <c r="M1553" i="1"/>
  <c r="L1553" i="1"/>
  <c r="H1553" i="1"/>
  <c r="E1553" i="1"/>
  <c r="M1552" i="1"/>
  <c r="L1552" i="1"/>
  <c r="H1552" i="1"/>
  <c r="E1552" i="1"/>
  <c r="M1551" i="1"/>
  <c r="L1551" i="1"/>
  <c r="H1551" i="1"/>
  <c r="E1551" i="1"/>
  <c r="M1550" i="1"/>
  <c r="L1550" i="1"/>
  <c r="H1550" i="1"/>
  <c r="E1550" i="1"/>
  <c r="M1549" i="1"/>
  <c r="L1549" i="1"/>
  <c r="H1549" i="1"/>
  <c r="E1549" i="1"/>
  <c r="M1548" i="1"/>
  <c r="L1548" i="1"/>
  <c r="H1548" i="1"/>
  <c r="E1548" i="1"/>
  <c r="M1547" i="1"/>
  <c r="L1547" i="1"/>
  <c r="H1547" i="1"/>
  <c r="E1547" i="1"/>
  <c r="M1546" i="1"/>
  <c r="L1546" i="1"/>
  <c r="H1546" i="1"/>
  <c r="E1546" i="1"/>
  <c r="M1545" i="1"/>
  <c r="L1545" i="1"/>
  <c r="H1545" i="1"/>
  <c r="E1545" i="1"/>
  <c r="M1544" i="1"/>
  <c r="L1544" i="1"/>
  <c r="H1544" i="1"/>
  <c r="E1544" i="1"/>
  <c r="M1543" i="1"/>
  <c r="L1543" i="1"/>
  <c r="H1543" i="1"/>
  <c r="E1543" i="1"/>
  <c r="M1542" i="1"/>
  <c r="L1542" i="1"/>
  <c r="H1542" i="1"/>
  <c r="E1542" i="1"/>
  <c r="M1541" i="1"/>
  <c r="L1541" i="1"/>
  <c r="H1541" i="1"/>
  <c r="E1541" i="1"/>
  <c r="M1540" i="1"/>
  <c r="L1540" i="1"/>
  <c r="H1540" i="1"/>
  <c r="E1540" i="1"/>
  <c r="M1539" i="1"/>
  <c r="L1539" i="1"/>
  <c r="H1539" i="1"/>
  <c r="E1539" i="1"/>
  <c r="M1538" i="1"/>
  <c r="L1538" i="1"/>
  <c r="H1538" i="1"/>
  <c r="E1538" i="1"/>
  <c r="M1537" i="1"/>
  <c r="L1537" i="1"/>
  <c r="H1537" i="1"/>
  <c r="E1537" i="1"/>
  <c r="M1536" i="1"/>
  <c r="L1536" i="1"/>
  <c r="H1536" i="1"/>
  <c r="E1536" i="1"/>
  <c r="M1535" i="1"/>
  <c r="L1535" i="1"/>
  <c r="H1535" i="1"/>
  <c r="E1535" i="1"/>
  <c r="M1534" i="1"/>
  <c r="L1534" i="1"/>
  <c r="H1534" i="1"/>
  <c r="E1534" i="1"/>
  <c r="M1533" i="1"/>
  <c r="L1533" i="1"/>
  <c r="H1533" i="1"/>
  <c r="E1533" i="1"/>
  <c r="M1532" i="1"/>
  <c r="L1532" i="1"/>
  <c r="H1532" i="1"/>
  <c r="E1532" i="1"/>
  <c r="M1531" i="1"/>
  <c r="L1531" i="1"/>
  <c r="H1531" i="1"/>
  <c r="E1531" i="1"/>
  <c r="M1530" i="1"/>
  <c r="L1530" i="1"/>
  <c r="H1530" i="1"/>
  <c r="E1530" i="1"/>
  <c r="W1529" i="1"/>
  <c r="V1529" i="1"/>
  <c r="U1529" i="1"/>
  <c r="N1529" i="1"/>
  <c r="M1529" i="1"/>
  <c r="L1529" i="1"/>
  <c r="H1529" i="1"/>
  <c r="E1529" i="1"/>
  <c r="M1528" i="1"/>
  <c r="L1528" i="1"/>
  <c r="H1528" i="1"/>
  <c r="E1528" i="1"/>
  <c r="M1527" i="1"/>
  <c r="L1527" i="1"/>
  <c r="H1527" i="1"/>
  <c r="E1527" i="1"/>
  <c r="M1526" i="1"/>
  <c r="L1526" i="1"/>
  <c r="H1526" i="1"/>
  <c r="E1526" i="1"/>
  <c r="M1525" i="1"/>
  <c r="L1525" i="1"/>
  <c r="H1525" i="1"/>
  <c r="E1525" i="1"/>
  <c r="M1524" i="1"/>
  <c r="L1524" i="1"/>
  <c r="H1524" i="1"/>
  <c r="E1524" i="1"/>
  <c r="M1523" i="1"/>
  <c r="L1523" i="1"/>
  <c r="H1523" i="1"/>
  <c r="E1523" i="1"/>
  <c r="M1522" i="1"/>
  <c r="L1522" i="1"/>
  <c r="H1522" i="1"/>
  <c r="E1522" i="1"/>
  <c r="M1521" i="1"/>
  <c r="L1521" i="1"/>
  <c r="H1521" i="1"/>
  <c r="E1521" i="1"/>
  <c r="M1520" i="1"/>
  <c r="L1520" i="1"/>
  <c r="H1520" i="1"/>
  <c r="E1520" i="1"/>
  <c r="M1519" i="1"/>
  <c r="L1519" i="1"/>
  <c r="H1519" i="1"/>
  <c r="E1519" i="1"/>
  <c r="M1518" i="1"/>
  <c r="L1518" i="1"/>
  <c r="H1518" i="1"/>
  <c r="E1518" i="1"/>
  <c r="M1517" i="1"/>
  <c r="L1517" i="1"/>
  <c r="H1517" i="1"/>
  <c r="E1517" i="1"/>
  <c r="M1516" i="1"/>
  <c r="L1516" i="1"/>
  <c r="H1516" i="1"/>
  <c r="E1516" i="1"/>
  <c r="M1515" i="1"/>
  <c r="L1515" i="1"/>
  <c r="H1515" i="1"/>
  <c r="E1515" i="1"/>
  <c r="M1514" i="1"/>
  <c r="L1514" i="1"/>
  <c r="H1514" i="1"/>
  <c r="E1514" i="1"/>
  <c r="M1513" i="1"/>
  <c r="L1513" i="1"/>
  <c r="H1513" i="1"/>
  <c r="E1513" i="1"/>
  <c r="M1512" i="1"/>
  <c r="L1512" i="1"/>
  <c r="H1512" i="1"/>
  <c r="E1512" i="1"/>
  <c r="M1511" i="1"/>
  <c r="L1511" i="1"/>
  <c r="H1511" i="1"/>
  <c r="E1511" i="1"/>
  <c r="M1510" i="1"/>
  <c r="L1510" i="1"/>
  <c r="H1510" i="1"/>
  <c r="E1510" i="1"/>
  <c r="M1509" i="1"/>
  <c r="L1509" i="1"/>
  <c r="H1509" i="1"/>
  <c r="E1509" i="1"/>
  <c r="M1508" i="1"/>
  <c r="L1508" i="1"/>
  <c r="H1508" i="1"/>
  <c r="E1508" i="1"/>
  <c r="M1507" i="1"/>
  <c r="L1507" i="1"/>
  <c r="H1507" i="1"/>
  <c r="E1507" i="1"/>
  <c r="M1506" i="1"/>
  <c r="L1506" i="1"/>
  <c r="H1506" i="1"/>
  <c r="E1506" i="1"/>
  <c r="M1505" i="1"/>
  <c r="L1505" i="1"/>
  <c r="H1505" i="1"/>
  <c r="E1505" i="1"/>
  <c r="M1504" i="1"/>
  <c r="L1504" i="1"/>
  <c r="H1504" i="1"/>
  <c r="E1504" i="1"/>
  <c r="M1503" i="1"/>
  <c r="L1503" i="1"/>
  <c r="H1503" i="1"/>
  <c r="E1503" i="1"/>
  <c r="M1502" i="1"/>
  <c r="L1502" i="1"/>
  <c r="H1502" i="1"/>
  <c r="E1502" i="1"/>
  <c r="M1501" i="1"/>
  <c r="L1501" i="1"/>
  <c r="H1501" i="1"/>
  <c r="E1501" i="1"/>
  <c r="M1500" i="1"/>
  <c r="L1500" i="1"/>
  <c r="H1500" i="1"/>
  <c r="E1500" i="1"/>
  <c r="M1499" i="1"/>
  <c r="L1499" i="1"/>
  <c r="H1499" i="1"/>
  <c r="E1499" i="1"/>
  <c r="M1498" i="1"/>
  <c r="L1498" i="1"/>
  <c r="H1498" i="1"/>
  <c r="E1498" i="1"/>
  <c r="M1497" i="1"/>
  <c r="L1497" i="1"/>
  <c r="H1497" i="1"/>
  <c r="E1497" i="1"/>
  <c r="M1496" i="1"/>
  <c r="L1496" i="1"/>
  <c r="H1496" i="1"/>
  <c r="E1496" i="1"/>
  <c r="M1495" i="1"/>
  <c r="L1495" i="1"/>
  <c r="H1495" i="1"/>
  <c r="E1495" i="1"/>
  <c r="M1494" i="1"/>
  <c r="L1494" i="1"/>
  <c r="H1494" i="1"/>
  <c r="E1494" i="1"/>
  <c r="M1493" i="1"/>
  <c r="L1493" i="1"/>
  <c r="H1493" i="1"/>
  <c r="E1493" i="1"/>
  <c r="M1492" i="1"/>
  <c r="L1492" i="1"/>
  <c r="H1492" i="1"/>
  <c r="E1492" i="1"/>
  <c r="M1491" i="1"/>
  <c r="L1491" i="1"/>
  <c r="H1491" i="1"/>
  <c r="E1491" i="1"/>
  <c r="M1490" i="1"/>
  <c r="L1490" i="1"/>
  <c r="H1490" i="1"/>
  <c r="E1490" i="1"/>
  <c r="M1489" i="1"/>
  <c r="L1489" i="1"/>
  <c r="H1489" i="1"/>
  <c r="E1489" i="1"/>
  <c r="M1488" i="1"/>
  <c r="L1488" i="1"/>
  <c r="H1488" i="1"/>
  <c r="E1488" i="1"/>
  <c r="M1487" i="1"/>
  <c r="L1487" i="1"/>
  <c r="H1487" i="1"/>
  <c r="E1487" i="1"/>
  <c r="M1486" i="1"/>
  <c r="L1486" i="1"/>
  <c r="H1486" i="1"/>
  <c r="E1486" i="1"/>
  <c r="M1485" i="1"/>
  <c r="L1485" i="1"/>
  <c r="H1485" i="1"/>
  <c r="E1485" i="1"/>
  <c r="M1484" i="1"/>
  <c r="L1484" i="1"/>
  <c r="H1484" i="1"/>
  <c r="E1484" i="1"/>
  <c r="M1483" i="1"/>
  <c r="L1483" i="1"/>
  <c r="H1483" i="1"/>
  <c r="E1483" i="1"/>
  <c r="M1482" i="1"/>
  <c r="L1482" i="1"/>
  <c r="H1482" i="1"/>
  <c r="E1482" i="1"/>
  <c r="M1481" i="1"/>
  <c r="L1481" i="1"/>
  <c r="H1481" i="1"/>
  <c r="E1481" i="1"/>
  <c r="M1480" i="1"/>
  <c r="L1480" i="1"/>
  <c r="H1480" i="1"/>
  <c r="E1480" i="1"/>
  <c r="M1479" i="1"/>
  <c r="L1479" i="1"/>
  <c r="H1479" i="1"/>
  <c r="E1479" i="1"/>
  <c r="M1478" i="1"/>
  <c r="L1478" i="1"/>
  <c r="H1478" i="1"/>
  <c r="E1478" i="1"/>
  <c r="M1477" i="1"/>
  <c r="L1477" i="1"/>
  <c r="H1477" i="1"/>
  <c r="E1477" i="1"/>
  <c r="M1476" i="1"/>
  <c r="L1476" i="1"/>
  <c r="H1476" i="1"/>
  <c r="E1476" i="1"/>
  <c r="M1475" i="1"/>
  <c r="L1475" i="1"/>
  <c r="H1475" i="1"/>
  <c r="E1475" i="1"/>
  <c r="M1474" i="1"/>
  <c r="L1474" i="1"/>
  <c r="H1474" i="1"/>
  <c r="E1474" i="1"/>
  <c r="M1473" i="1"/>
  <c r="L1473" i="1"/>
  <c r="H1473" i="1"/>
  <c r="E1473" i="1"/>
  <c r="M1472" i="1"/>
  <c r="L1472" i="1"/>
  <c r="H1472" i="1"/>
  <c r="E1472" i="1"/>
  <c r="M1471" i="1"/>
  <c r="L1471" i="1"/>
  <c r="H1471" i="1"/>
  <c r="E1471" i="1"/>
  <c r="M1470" i="1"/>
  <c r="L1470" i="1"/>
  <c r="H1470" i="1"/>
  <c r="E1470" i="1"/>
  <c r="M1469" i="1"/>
  <c r="L1469" i="1"/>
  <c r="H1469" i="1"/>
  <c r="E1469" i="1"/>
  <c r="M1468" i="1"/>
  <c r="L1468" i="1"/>
  <c r="H1468" i="1"/>
  <c r="E1468" i="1"/>
  <c r="M1467" i="1"/>
  <c r="L1467" i="1"/>
  <c r="H1467" i="1"/>
  <c r="E1467" i="1"/>
  <c r="M1466" i="1"/>
  <c r="L1466" i="1"/>
  <c r="H1466" i="1"/>
  <c r="E1466" i="1"/>
  <c r="M1465" i="1"/>
  <c r="L1465" i="1"/>
  <c r="H1465" i="1"/>
  <c r="E1465" i="1"/>
  <c r="M1464" i="1"/>
  <c r="L1464" i="1"/>
  <c r="H1464" i="1"/>
  <c r="E1464" i="1"/>
  <c r="M1463" i="1"/>
  <c r="L1463" i="1"/>
  <c r="H1463" i="1"/>
  <c r="E1463" i="1"/>
  <c r="M1462" i="1"/>
  <c r="L1462" i="1"/>
  <c r="H1462" i="1"/>
  <c r="E1462" i="1"/>
  <c r="M1461" i="1"/>
  <c r="L1461" i="1"/>
  <c r="H1461" i="1"/>
  <c r="E1461" i="1"/>
  <c r="M1460" i="1"/>
  <c r="L1460" i="1"/>
  <c r="H1460" i="1"/>
  <c r="E1460" i="1"/>
  <c r="M1459" i="1"/>
  <c r="L1459" i="1"/>
  <c r="H1459" i="1"/>
  <c r="E1459" i="1"/>
  <c r="M1458" i="1"/>
  <c r="L1458" i="1"/>
  <c r="H1458" i="1"/>
  <c r="E1458" i="1"/>
  <c r="M1457" i="1"/>
  <c r="L1457" i="1"/>
  <c r="H1457" i="1"/>
  <c r="E1457" i="1"/>
  <c r="M1456" i="1"/>
  <c r="L1456" i="1"/>
  <c r="H1456" i="1"/>
  <c r="E1456" i="1"/>
  <c r="M1455" i="1"/>
  <c r="L1455" i="1"/>
  <c r="H1455" i="1"/>
  <c r="E1455" i="1"/>
  <c r="M1454" i="1"/>
  <c r="L1454" i="1"/>
  <c r="H1454" i="1"/>
  <c r="E1454" i="1"/>
  <c r="M1453" i="1"/>
  <c r="L1453" i="1"/>
  <c r="H1453" i="1"/>
  <c r="E1453" i="1"/>
  <c r="M1452" i="1"/>
  <c r="L1452" i="1"/>
  <c r="H1452" i="1"/>
  <c r="E1452" i="1"/>
  <c r="M1451" i="1"/>
  <c r="L1451" i="1"/>
  <c r="H1451" i="1"/>
  <c r="E1451" i="1"/>
  <c r="M1450" i="1"/>
  <c r="L1450" i="1"/>
  <c r="H1450" i="1"/>
  <c r="E1450" i="1"/>
  <c r="M1449" i="1"/>
  <c r="L1449" i="1"/>
  <c r="H1449" i="1"/>
  <c r="E1449" i="1"/>
  <c r="O1448" i="1"/>
  <c r="N1448" i="1"/>
  <c r="P1448" i="1" s="1"/>
  <c r="M1448" i="1"/>
  <c r="L1448" i="1"/>
  <c r="H1448" i="1"/>
  <c r="E1448" i="1"/>
  <c r="M1447" i="1"/>
  <c r="L1447" i="1"/>
  <c r="H1447" i="1"/>
  <c r="E1447" i="1"/>
  <c r="P1446" i="1"/>
  <c r="U1446" i="1" s="1"/>
  <c r="O1446" i="1"/>
  <c r="N1446" i="1"/>
  <c r="M1446" i="1"/>
  <c r="L1446" i="1"/>
  <c r="H1446" i="1"/>
  <c r="E1446" i="1"/>
  <c r="M1445" i="1"/>
  <c r="L1445" i="1"/>
  <c r="H1445" i="1"/>
  <c r="E1445" i="1"/>
  <c r="M1444" i="1"/>
  <c r="L1444" i="1"/>
  <c r="H1444" i="1"/>
  <c r="E1444" i="1"/>
  <c r="M1443" i="1"/>
  <c r="L1443" i="1"/>
  <c r="H1443" i="1"/>
  <c r="E1443" i="1"/>
  <c r="M1442" i="1"/>
  <c r="L1442" i="1"/>
  <c r="H1442" i="1"/>
  <c r="E1442" i="1"/>
  <c r="M1441" i="1"/>
  <c r="L1441" i="1"/>
  <c r="H1441" i="1"/>
  <c r="E1441" i="1"/>
  <c r="M1440" i="1"/>
  <c r="L1440" i="1"/>
  <c r="H1440" i="1"/>
  <c r="E1440" i="1"/>
  <c r="M1439" i="1"/>
  <c r="L1439" i="1"/>
  <c r="H1439" i="1"/>
  <c r="E1439" i="1"/>
  <c r="M1438" i="1"/>
  <c r="L1438" i="1"/>
  <c r="H1438" i="1"/>
  <c r="E1438" i="1"/>
  <c r="M1437" i="1"/>
  <c r="L1437" i="1"/>
  <c r="H1437" i="1"/>
  <c r="E1437" i="1"/>
  <c r="M1436" i="1"/>
  <c r="L1436" i="1"/>
  <c r="H1436" i="1"/>
  <c r="E1436" i="1"/>
  <c r="M1435" i="1"/>
  <c r="L1435" i="1"/>
  <c r="H1435" i="1"/>
  <c r="E1435" i="1"/>
  <c r="M1434" i="1"/>
  <c r="L1434" i="1"/>
  <c r="H1434" i="1"/>
  <c r="E1434" i="1"/>
  <c r="M1433" i="1"/>
  <c r="L1433" i="1"/>
  <c r="H1433" i="1"/>
  <c r="E1433" i="1"/>
  <c r="M1432" i="1"/>
  <c r="L1432" i="1"/>
  <c r="H1432" i="1"/>
  <c r="E1432" i="1"/>
  <c r="M1431" i="1"/>
  <c r="L1431" i="1"/>
  <c r="H1431" i="1"/>
  <c r="E1431" i="1"/>
  <c r="M1430" i="1"/>
  <c r="L1430" i="1"/>
  <c r="H1430" i="1"/>
  <c r="E1430" i="1"/>
  <c r="M1429" i="1"/>
  <c r="L1429" i="1"/>
  <c r="H1429" i="1"/>
  <c r="E1429" i="1"/>
  <c r="M1428" i="1"/>
  <c r="L1428" i="1"/>
  <c r="H1428" i="1"/>
  <c r="E1428" i="1"/>
  <c r="M1427" i="1"/>
  <c r="L1427" i="1"/>
  <c r="H1427" i="1"/>
  <c r="E1427" i="1"/>
  <c r="M1426" i="1"/>
  <c r="L1426" i="1"/>
  <c r="H1426" i="1"/>
  <c r="E1426" i="1"/>
  <c r="M1425" i="1"/>
  <c r="L1425" i="1"/>
  <c r="H1425" i="1"/>
  <c r="E1425" i="1"/>
  <c r="M1424" i="1"/>
  <c r="L1424" i="1"/>
  <c r="H1424" i="1"/>
  <c r="E1424" i="1"/>
  <c r="M1423" i="1"/>
  <c r="L1423" i="1"/>
  <c r="H1423" i="1"/>
  <c r="E1423" i="1"/>
  <c r="M1422" i="1"/>
  <c r="L1422" i="1"/>
  <c r="H1422" i="1"/>
  <c r="E1422" i="1"/>
  <c r="M1421" i="1"/>
  <c r="L1421" i="1"/>
  <c r="H1421" i="1"/>
  <c r="E1421" i="1"/>
  <c r="M1420" i="1"/>
  <c r="L1420" i="1"/>
  <c r="H1420" i="1"/>
  <c r="E1420" i="1"/>
  <c r="M1419" i="1"/>
  <c r="L1419" i="1"/>
  <c r="H1419" i="1"/>
  <c r="E1419" i="1"/>
  <c r="M1418" i="1"/>
  <c r="L1418" i="1"/>
  <c r="H1418" i="1"/>
  <c r="E1418" i="1"/>
  <c r="M1417" i="1"/>
  <c r="L1417" i="1"/>
  <c r="H1417" i="1"/>
  <c r="E1417" i="1"/>
  <c r="M1416" i="1"/>
  <c r="L1416" i="1"/>
  <c r="H1416" i="1"/>
  <c r="E1416" i="1"/>
  <c r="M1415" i="1"/>
  <c r="L1415" i="1"/>
  <c r="H1415" i="1"/>
  <c r="E1415" i="1"/>
  <c r="M1414" i="1"/>
  <c r="L1414" i="1"/>
  <c r="H1414" i="1"/>
  <c r="E1414" i="1"/>
  <c r="M1413" i="1"/>
  <c r="L1413" i="1"/>
  <c r="H1413" i="1"/>
  <c r="E1413" i="1"/>
  <c r="M1412" i="1"/>
  <c r="L1412" i="1"/>
  <c r="H1412" i="1"/>
  <c r="E1412" i="1"/>
  <c r="M1411" i="1"/>
  <c r="L1411" i="1"/>
  <c r="H1411" i="1"/>
  <c r="E1411" i="1"/>
  <c r="M1410" i="1"/>
  <c r="L1410" i="1"/>
  <c r="H1410" i="1"/>
  <c r="E1410" i="1"/>
  <c r="M1409" i="1"/>
  <c r="L1409" i="1"/>
  <c r="H1409" i="1"/>
  <c r="E1409" i="1"/>
  <c r="M1408" i="1"/>
  <c r="L1408" i="1"/>
  <c r="H1408" i="1"/>
  <c r="E1408" i="1"/>
  <c r="M1407" i="1"/>
  <c r="L1407" i="1"/>
  <c r="H1407" i="1"/>
  <c r="E1407" i="1"/>
  <c r="M1406" i="1"/>
  <c r="L1406" i="1"/>
  <c r="H1406" i="1"/>
  <c r="E1406" i="1"/>
  <c r="M1405" i="1"/>
  <c r="L1405" i="1"/>
  <c r="H1405" i="1"/>
  <c r="E1405" i="1"/>
  <c r="M1404" i="1"/>
  <c r="L1404" i="1"/>
  <c r="H1404" i="1"/>
  <c r="E1404" i="1"/>
  <c r="M1403" i="1"/>
  <c r="L1403" i="1"/>
  <c r="H1403" i="1"/>
  <c r="E1403" i="1"/>
  <c r="M1402" i="1"/>
  <c r="L1402" i="1"/>
  <c r="H1402" i="1"/>
  <c r="E1402" i="1"/>
  <c r="M1401" i="1"/>
  <c r="L1401" i="1"/>
  <c r="H1401" i="1"/>
  <c r="E1401" i="1"/>
  <c r="M1400" i="1"/>
  <c r="L1400" i="1"/>
  <c r="H1400" i="1"/>
  <c r="E1400" i="1"/>
  <c r="M1399" i="1"/>
  <c r="L1399" i="1"/>
  <c r="H1399" i="1"/>
  <c r="E1399" i="1"/>
  <c r="M1398" i="1"/>
  <c r="L1398" i="1"/>
  <c r="H1398" i="1"/>
  <c r="E1398" i="1"/>
  <c r="M1397" i="1"/>
  <c r="L1397" i="1"/>
  <c r="H1397" i="1"/>
  <c r="E1397" i="1"/>
  <c r="M1396" i="1"/>
  <c r="L1396" i="1"/>
  <c r="H1396" i="1"/>
  <c r="E1396" i="1"/>
  <c r="M1395" i="1"/>
  <c r="L1395" i="1"/>
  <c r="H1395" i="1"/>
  <c r="E1395" i="1"/>
  <c r="M1394" i="1"/>
  <c r="L1394" i="1"/>
  <c r="H1394" i="1"/>
  <c r="E1394" i="1"/>
  <c r="M1393" i="1"/>
  <c r="L1393" i="1"/>
  <c r="H1393" i="1"/>
  <c r="E1393" i="1"/>
  <c r="M1392" i="1"/>
  <c r="L1392" i="1"/>
  <c r="H1392" i="1"/>
  <c r="E1392" i="1"/>
  <c r="M1391" i="1"/>
  <c r="L1391" i="1"/>
  <c r="H1391" i="1"/>
  <c r="E1391" i="1"/>
  <c r="M1390" i="1"/>
  <c r="L1390" i="1"/>
  <c r="H1390" i="1"/>
  <c r="E1390" i="1"/>
  <c r="M1389" i="1"/>
  <c r="L1389" i="1"/>
  <c r="H1389" i="1"/>
  <c r="E1389" i="1"/>
  <c r="M1388" i="1"/>
  <c r="L1388" i="1"/>
  <c r="H1388" i="1"/>
  <c r="E1388" i="1"/>
  <c r="M1387" i="1"/>
  <c r="L1387" i="1"/>
  <c r="H1387" i="1"/>
  <c r="E1387" i="1"/>
  <c r="M1386" i="1"/>
  <c r="L1386" i="1"/>
  <c r="H1386" i="1"/>
  <c r="E1386" i="1"/>
  <c r="M1385" i="1"/>
  <c r="L1385" i="1"/>
  <c r="H1385" i="1"/>
  <c r="E1385" i="1"/>
  <c r="M1384" i="1"/>
  <c r="L1384" i="1"/>
  <c r="H1384" i="1"/>
  <c r="E1384" i="1"/>
  <c r="M1383" i="1"/>
  <c r="L1383" i="1"/>
  <c r="H1383" i="1"/>
  <c r="E1383" i="1"/>
  <c r="M1382" i="1"/>
  <c r="L1382" i="1"/>
  <c r="H1382" i="1"/>
  <c r="E1382" i="1"/>
  <c r="M1381" i="1"/>
  <c r="L1381" i="1"/>
  <c r="H1381" i="1"/>
  <c r="E1381" i="1"/>
  <c r="M1380" i="1"/>
  <c r="L1380" i="1"/>
  <c r="H1380" i="1"/>
  <c r="E1380" i="1"/>
  <c r="M1379" i="1"/>
  <c r="L1379" i="1"/>
  <c r="H1379" i="1"/>
  <c r="E1379" i="1"/>
  <c r="M1378" i="1"/>
  <c r="L1378" i="1"/>
  <c r="H1378" i="1"/>
  <c r="E1378" i="1"/>
  <c r="M1377" i="1"/>
  <c r="L1377" i="1"/>
  <c r="H1377" i="1"/>
  <c r="E1377" i="1"/>
  <c r="M1376" i="1"/>
  <c r="L1376" i="1"/>
  <c r="H1376" i="1"/>
  <c r="E1376" i="1"/>
  <c r="M1375" i="1"/>
  <c r="L1375" i="1"/>
  <c r="H1375" i="1"/>
  <c r="E1375" i="1"/>
  <c r="M1374" i="1"/>
  <c r="L1374" i="1"/>
  <c r="H1374" i="1"/>
  <c r="E1374" i="1"/>
  <c r="M1373" i="1"/>
  <c r="L1373" i="1"/>
  <c r="H1373" i="1"/>
  <c r="E1373" i="1"/>
  <c r="M1372" i="1"/>
  <c r="L1372" i="1"/>
  <c r="H1372" i="1"/>
  <c r="E1372" i="1"/>
  <c r="M1371" i="1"/>
  <c r="L1371" i="1"/>
  <c r="H1371" i="1"/>
  <c r="E1371" i="1"/>
  <c r="M1370" i="1"/>
  <c r="L1370" i="1"/>
  <c r="H1370" i="1"/>
  <c r="E1370" i="1"/>
  <c r="M1369" i="1"/>
  <c r="L1369" i="1"/>
  <c r="H1369" i="1"/>
  <c r="E1369" i="1"/>
  <c r="M1368" i="1"/>
  <c r="L1368" i="1"/>
  <c r="H1368" i="1"/>
  <c r="E1368" i="1"/>
  <c r="M1367" i="1"/>
  <c r="L1367" i="1"/>
  <c r="H1367" i="1"/>
  <c r="E1367" i="1"/>
  <c r="M1366" i="1"/>
  <c r="L1366" i="1"/>
  <c r="H1366" i="1"/>
  <c r="E1366" i="1"/>
  <c r="M1365" i="1"/>
  <c r="L1365" i="1"/>
  <c r="H1365" i="1"/>
  <c r="E1365" i="1"/>
  <c r="M1364" i="1"/>
  <c r="L1364" i="1"/>
  <c r="H1364" i="1"/>
  <c r="E1364" i="1"/>
  <c r="M1363" i="1"/>
  <c r="L1363" i="1"/>
  <c r="H1363" i="1"/>
  <c r="E1363" i="1"/>
  <c r="M1362" i="1"/>
  <c r="L1362" i="1"/>
  <c r="H1362" i="1"/>
  <c r="E1362" i="1"/>
  <c r="M1361" i="1"/>
  <c r="L1361" i="1"/>
  <c r="H1361" i="1"/>
  <c r="E1361" i="1"/>
  <c r="M1360" i="1"/>
  <c r="L1360" i="1"/>
  <c r="H1360" i="1"/>
  <c r="E1360" i="1"/>
  <c r="M1359" i="1"/>
  <c r="L1359" i="1"/>
  <c r="H1359" i="1"/>
  <c r="E1359" i="1"/>
  <c r="M1358" i="1"/>
  <c r="L1358" i="1"/>
  <c r="H1358" i="1"/>
  <c r="E1358" i="1"/>
  <c r="M1357" i="1"/>
  <c r="L1357" i="1"/>
  <c r="H1357" i="1"/>
  <c r="E1357" i="1"/>
  <c r="M1356" i="1"/>
  <c r="L1356" i="1"/>
  <c r="H1356" i="1"/>
  <c r="E1356" i="1"/>
  <c r="M1355" i="1"/>
  <c r="L1355" i="1"/>
  <c r="H1355" i="1"/>
  <c r="E1355" i="1"/>
  <c r="M1354" i="1"/>
  <c r="L1354" i="1"/>
  <c r="H1354" i="1"/>
  <c r="E1354" i="1"/>
  <c r="M1353" i="1"/>
  <c r="L1353" i="1"/>
  <c r="H1353" i="1"/>
  <c r="E1353" i="1"/>
  <c r="M1352" i="1"/>
  <c r="L1352" i="1"/>
  <c r="H1352" i="1"/>
  <c r="E1352" i="1"/>
  <c r="M1351" i="1"/>
  <c r="L1351" i="1"/>
  <c r="H1351" i="1"/>
  <c r="E1351" i="1"/>
  <c r="M1350" i="1"/>
  <c r="L1350" i="1"/>
  <c r="H1350" i="1"/>
  <c r="E1350" i="1"/>
  <c r="M1349" i="1"/>
  <c r="L1349" i="1"/>
  <c r="H1349" i="1"/>
  <c r="E1349" i="1"/>
  <c r="M1348" i="1"/>
  <c r="L1348" i="1"/>
  <c r="H1348" i="1"/>
  <c r="E1348" i="1"/>
  <c r="M1347" i="1"/>
  <c r="L1347" i="1"/>
  <c r="H1347" i="1"/>
  <c r="E1347" i="1"/>
  <c r="M1346" i="1"/>
  <c r="L1346" i="1"/>
  <c r="H1346" i="1"/>
  <c r="E1346" i="1"/>
  <c r="M1345" i="1"/>
  <c r="L1345" i="1"/>
  <c r="H1345" i="1"/>
  <c r="E1345" i="1"/>
  <c r="M1344" i="1"/>
  <c r="L1344" i="1"/>
  <c r="H1344" i="1"/>
  <c r="E1344" i="1"/>
  <c r="M1343" i="1"/>
  <c r="L1343" i="1"/>
  <c r="H1343" i="1"/>
  <c r="E1343" i="1"/>
  <c r="M1342" i="1"/>
  <c r="L1342" i="1"/>
  <c r="H1342" i="1"/>
  <c r="E1342" i="1"/>
  <c r="M1341" i="1"/>
  <c r="L1341" i="1"/>
  <c r="H1341" i="1"/>
  <c r="E1341" i="1"/>
  <c r="M1340" i="1"/>
  <c r="L1340" i="1"/>
  <c r="H1340" i="1"/>
  <c r="E1340" i="1"/>
  <c r="M1339" i="1"/>
  <c r="L1339" i="1"/>
  <c r="H1339" i="1"/>
  <c r="E1339" i="1"/>
  <c r="M1338" i="1"/>
  <c r="L1338" i="1"/>
  <c r="H1338" i="1"/>
  <c r="E1338" i="1"/>
  <c r="M1337" i="1"/>
  <c r="L1337" i="1"/>
  <c r="H1337" i="1"/>
  <c r="E1337" i="1"/>
  <c r="M1336" i="1"/>
  <c r="L1336" i="1"/>
  <c r="H1336" i="1"/>
  <c r="E1336" i="1"/>
  <c r="M1335" i="1"/>
  <c r="L1335" i="1"/>
  <c r="H1335" i="1"/>
  <c r="E1335" i="1"/>
  <c r="M1334" i="1"/>
  <c r="L1334" i="1"/>
  <c r="H1334" i="1"/>
  <c r="E1334" i="1"/>
  <c r="M1333" i="1"/>
  <c r="L1333" i="1"/>
  <c r="H1333" i="1"/>
  <c r="E1333" i="1"/>
  <c r="M1332" i="1"/>
  <c r="L1332" i="1"/>
  <c r="H1332" i="1"/>
  <c r="E1332" i="1"/>
  <c r="M1331" i="1"/>
  <c r="L1331" i="1"/>
  <c r="H1331" i="1"/>
  <c r="E1331" i="1"/>
  <c r="M1330" i="1"/>
  <c r="L1330" i="1"/>
  <c r="H1330" i="1"/>
  <c r="E1330" i="1"/>
  <c r="M1329" i="1"/>
  <c r="L1329" i="1"/>
  <c r="H1329" i="1"/>
  <c r="E1329" i="1"/>
  <c r="M1328" i="1"/>
  <c r="L1328" i="1"/>
  <c r="H1328" i="1"/>
  <c r="E1328" i="1"/>
  <c r="M1327" i="1"/>
  <c r="L1327" i="1"/>
  <c r="H1327" i="1"/>
  <c r="E1327" i="1"/>
  <c r="M1326" i="1"/>
  <c r="L1326" i="1"/>
  <c r="H1326" i="1"/>
  <c r="E1326" i="1"/>
  <c r="M1325" i="1"/>
  <c r="L1325" i="1"/>
  <c r="H1325" i="1"/>
  <c r="E1325" i="1"/>
  <c r="M1324" i="1"/>
  <c r="L1324" i="1"/>
  <c r="H1324" i="1"/>
  <c r="E1324" i="1"/>
  <c r="M1323" i="1"/>
  <c r="L1323" i="1"/>
  <c r="H1323" i="1"/>
  <c r="E1323" i="1"/>
  <c r="M1322" i="1"/>
  <c r="L1322" i="1"/>
  <c r="H1322" i="1"/>
  <c r="E1322" i="1"/>
  <c r="M1321" i="1"/>
  <c r="L1321" i="1"/>
  <c r="H1321" i="1"/>
  <c r="E1321" i="1"/>
  <c r="M1320" i="1"/>
  <c r="L1320" i="1"/>
  <c r="H1320" i="1"/>
  <c r="E1320" i="1"/>
  <c r="M1319" i="1"/>
  <c r="L1319" i="1"/>
  <c r="H1319" i="1"/>
  <c r="E1319" i="1"/>
  <c r="M1318" i="1"/>
  <c r="L1318" i="1"/>
  <c r="H1318" i="1"/>
  <c r="E1318" i="1"/>
  <c r="M1317" i="1"/>
  <c r="L1317" i="1"/>
  <c r="H1317" i="1"/>
  <c r="E1317" i="1"/>
  <c r="M1316" i="1"/>
  <c r="L1316" i="1"/>
  <c r="H1316" i="1"/>
  <c r="E1316" i="1"/>
  <c r="M1315" i="1"/>
  <c r="L1315" i="1"/>
  <c r="H1315" i="1"/>
  <c r="E1315" i="1"/>
  <c r="M1314" i="1"/>
  <c r="L1314" i="1"/>
  <c r="H1314" i="1"/>
  <c r="E1314" i="1"/>
  <c r="M1313" i="1"/>
  <c r="L1313" i="1"/>
  <c r="H1313" i="1"/>
  <c r="E1313" i="1"/>
  <c r="M1312" i="1"/>
  <c r="L1312" i="1"/>
  <c r="H1312" i="1"/>
  <c r="E1312" i="1"/>
  <c r="M1311" i="1"/>
  <c r="L1311" i="1"/>
  <c r="H1311" i="1"/>
  <c r="E1311" i="1"/>
  <c r="M1310" i="1"/>
  <c r="L1310" i="1"/>
  <c r="H1310" i="1"/>
  <c r="E1310" i="1"/>
  <c r="M1309" i="1"/>
  <c r="L1309" i="1"/>
  <c r="H1309" i="1"/>
  <c r="E1309" i="1"/>
  <c r="M1308" i="1"/>
  <c r="L1308" i="1"/>
  <c r="H1308" i="1"/>
  <c r="E1308" i="1"/>
  <c r="M1307" i="1"/>
  <c r="L1307" i="1"/>
  <c r="H1307" i="1"/>
  <c r="E1307" i="1"/>
  <c r="M1306" i="1"/>
  <c r="L1306" i="1"/>
  <c r="H1306" i="1"/>
  <c r="E1306" i="1"/>
  <c r="M1305" i="1"/>
  <c r="L1305" i="1"/>
  <c r="H1305" i="1"/>
  <c r="E1305" i="1"/>
  <c r="M1304" i="1"/>
  <c r="L1304" i="1"/>
  <c r="H1304" i="1"/>
  <c r="M1303" i="1"/>
  <c r="L1303" i="1"/>
  <c r="H1303" i="1"/>
  <c r="M1302" i="1"/>
  <c r="L1302" i="1"/>
  <c r="H1302" i="1"/>
  <c r="M1301" i="1"/>
  <c r="L1301" i="1"/>
  <c r="H1301" i="1"/>
  <c r="M1300" i="1"/>
  <c r="L1300" i="1"/>
  <c r="H1300" i="1"/>
  <c r="M1299" i="1"/>
  <c r="L1299" i="1"/>
  <c r="H1299" i="1"/>
  <c r="M1298" i="1"/>
  <c r="L1298" i="1"/>
  <c r="H1298" i="1"/>
  <c r="M1297" i="1"/>
  <c r="L1297" i="1"/>
  <c r="H1297" i="1"/>
  <c r="M1296" i="1"/>
  <c r="L1296" i="1"/>
  <c r="H1296" i="1"/>
  <c r="M1295" i="1"/>
  <c r="L1295" i="1"/>
  <c r="H1295" i="1"/>
  <c r="M1294" i="1"/>
  <c r="L1294" i="1"/>
  <c r="H1294" i="1"/>
  <c r="M1293" i="1"/>
  <c r="L1293" i="1"/>
  <c r="H1293" i="1"/>
  <c r="M1292" i="1"/>
  <c r="L1292" i="1"/>
  <c r="H1292" i="1"/>
  <c r="M1291" i="1"/>
  <c r="L1291" i="1"/>
  <c r="H1291" i="1"/>
  <c r="M1290" i="1"/>
  <c r="L1290" i="1"/>
  <c r="H1290" i="1"/>
  <c r="M1289" i="1"/>
  <c r="L1289" i="1"/>
  <c r="H1289" i="1"/>
  <c r="M1288" i="1"/>
  <c r="L1288" i="1"/>
  <c r="H1288" i="1"/>
  <c r="M1287" i="1"/>
  <c r="L1287" i="1"/>
  <c r="H1287" i="1"/>
  <c r="M1286" i="1"/>
  <c r="L1286" i="1"/>
  <c r="H1286" i="1"/>
  <c r="M1285" i="1"/>
  <c r="L1285" i="1"/>
  <c r="H1285" i="1"/>
  <c r="M1284" i="1"/>
  <c r="L1284" i="1"/>
  <c r="H1284" i="1"/>
  <c r="M1283" i="1"/>
  <c r="L1283" i="1"/>
  <c r="H1283" i="1"/>
  <c r="M1282" i="1"/>
  <c r="L1282" i="1"/>
  <c r="H1282" i="1"/>
  <c r="M1281" i="1"/>
  <c r="L1281" i="1"/>
  <c r="H1281" i="1"/>
  <c r="M1280" i="1"/>
  <c r="L1280" i="1"/>
  <c r="H1280" i="1"/>
  <c r="M1279" i="1"/>
  <c r="L1279" i="1"/>
  <c r="H1279" i="1"/>
  <c r="M1278" i="1"/>
  <c r="L1278" i="1"/>
  <c r="H1278" i="1"/>
  <c r="M1277" i="1"/>
  <c r="L1277" i="1"/>
  <c r="H1277" i="1"/>
  <c r="M1276" i="1"/>
  <c r="L1276" i="1"/>
  <c r="H1276" i="1"/>
  <c r="M1275" i="1"/>
  <c r="L1275" i="1"/>
  <c r="H1275" i="1"/>
  <c r="M1274" i="1"/>
  <c r="L1274" i="1"/>
  <c r="H1274" i="1"/>
  <c r="M1273" i="1"/>
  <c r="L1273" i="1"/>
  <c r="H1273" i="1"/>
  <c r="M1272" i="1"/>
  <c r="L1272" i="1"/>
  <c r="H1272" i="1"/>
  <c r="M1271" i="1"/>
  <c r="L1271" i="1"/>
  <c r="H1271" i="1"/>
  <c r="M1270" i="1"/>
  <c r="L1270" i="1"/>
  <c r="H1270" i="1"/>
  <c r="M1269" i="1"/>
  <c r="L1269" i="1"/>
  <c r="H1269" i="1"/>
  <c r="M1268" i="1"/>
  <c r="L1268" i="1"/>
  <c r="H1268" i="1"/>
  <c r="M1267" i="1"/>
  <c r="L1267" i="1"/>
  <c r="H1267" i="1"/>
  <c r="M1266" i="1"/>
  <c r="L1266" i="1"/>
  <c r="H1266" i="1"/>
  <c r="M1265" i="1"/>
  <c r="L1265" i="1"/>
  <c r="H1265" i="1"/>
  <c r="M1264" i="1"/>
  <c r="L1264" i="1"/>
  <c r="H1264" i="1"/>
  <c r="M1263" i="1"/>
  <c r="L1263" i="1"/>
  <c r="H1263" i="1"/>
  <c r="M1262" i="1"/>
  <c r="L1262" i="1"/>
  <c r="H1262" i="1"/>
  <c r="M1261" i="1"/>
  <c r="L1261" i="1"/>
  <c r="H1261" i="1"/>
  <c r="M1260" i="1"/>
  <c r="L1260" i="1"/>
  <c r="H1260" i="1"/>
  <c r="M1259" i="1"/>
  <c r="L1259" i="1"/>
  <c r="H1259" i="1"/>
  <c r="M1258" i="1"/>
  <c r="L1258" i="1"/>
  <c r="H1258" i="1"/>
  <c r="M1257" i="1"/>
  <c r="L1257" i="1"/>
  <c r="H1257" i="1"/>
  <c r="M1256" i="1"/>
  <c r="L1256" i="1"/>
  <c r="H1256" i="1"/>
  <c r="M1255" i="1"/>
  <c r="L1255" i="1"/>
  <c r="H1255" i="1"/>
  <c r="M1254" i="1"/>
  <c r="L1254" i="1"/>
  <c r="H1254" i="1"/>
  <c r="M1253" i="1"/>
  <c r="L1253" i="1"/>
  <c r="H1253" i="1"/>
  <c r="M1252" i="1"/>
  <c r="L1252" i="1"/>
  <c r="H1252" i="1"/>
  <c r="M1251" i="1"/>
  <c r="L1251" i="1"/>
  <c r="H1251" i="1"/>
  <c r="M1250" i="1"/>
  <c r="L1250" i="1"/>
  <c r="H1250" i="1"/>
  <c r="M1249" i="1"/>
  <c r="L1249" i="1"/>
  <c r="H1249" i="1"/>
  <c r="M1248" i="1"/>
  <c r="L1248" i="1"/>
  <c r="H1248" i="1"/>
  <c r="M1247" i="1"/>
  <c r="L1247" i="1"/>
  <c r="H1247" i="1"/>
  <c r="M1246" i="1"/>
  <c r="L1246" i="1"/>
  <c r="H1246" i="1"/>
  <c r="M1245" i="1"/>
  <c r="L1245" i="1"/>
  <c r="H1245" i="1"/>
  <c r="M1244" i="1"/>
  <c r="L1244" i="1"/>
  <c r="H1244" i="1"/>
  <c r="M1243" i="1"/>
  <c r="L1243" i="1"/>
  <c r="H1243" i="1"/>
  <c r="M1242" i="1"/>
  <c r="L1242" i="1"/>
  <c r="H1242" i="1"/>
  <c r="M1241" i="1"/>
  <c r="L1241" i="1"/>
  <c r="H1241" i="1"/>
  <c r="M1240" i="1"/>
  <c r="L1240" i="1"/>
  <c r="H1240" i="1"/>
  <c r="M1239" i="1"/>
  <c r="L1239" i="1"/>
  <c r="H1239" i="1"/>
  <c r="M1238" i="1"/>
  <c r="L1238" i="1"/>
  <c r="H1238" i="1"/>
  <c r="M1237" i="1"/>
  <c r="L1237" i="1"/>
  <c r="H1237" i="1"/>
  <c r="M1236" i="1"/>
  <c r="L1236" i="1"/>
  <c r="H1236" i="1"/>
  <c r="M1235" i="1"/>
  <c r="L1235" i="1"/>
  <c r="H1235" i="1"/>
  <c r="M1234" i="1"/>
  <c r="L1234" i="1"/>
  <c r="H1234" i="1"/>
  <c r="M1233" i="1"/>
  <c r="L1233" i="1"/>
  <c r="H1233" i="1"/>
  <c r="M1232" i="1"/>
  <c r="L1232" i="1"/>
  <c r="H1232" i="1"/>
  <c r="M1231" i="1"/>
  <c r="L1231" i="1"/>
  <c r="H1231" i="1"/>
  <c r="M1230" i="1"/>
  <c r="L1230" i="1"/>
  <c r="H1230" i="1"/>
  <c r="M1229" i="1"/>
  <c r="L1229" i="1"/>
  <c r="H1229" i="1"/>
  <c r="M1228" i="1"/>
  <c r="L1228" i="1"/>
  <c r="H1228" i="1"/>
  <c r="M1227" i="1"/>
  <c r="L1227" i="1"/>
  <c r="H1227" i="1"/>
  <c r="M1226" i="1"/>
  <c r="L1226" i="1"/>
  <c r="H1226" i="1"/>
  <c r="M1225" i="1"/>
  <c r="L1225" i="1"/>
  <c r="H1225" i="1"/>
  <c r="M1224" i="1"/>
  <c r="L1224" i="1"/>
  <c r="H1224" i="1"/>
  <c r="M1223" i="1"/>
  <c r="L1223" i="1"/>
  <c r="H1223" i="1"/>
  <c r="M1222" i="1"/>
  <c r="L1222" i="1"/>
  <c r="H1222" i="1"/>
  <c r="M1221" i="1"/>
  <c r="L1221" i="1"/>
  <c r="H1221" i="1"/>
  <c r="M1220" i="1"/>
  <c r="L1220" i="1"/>
  <c r="H1220" i="1"/>
  <c r="M1219" i="1"/>
  <c r="L1219" i="1"/>
  <c r="H1219" i="1"/>
  <c r="M1218" i="1"/>
  <c r="L1218" i="1"/>
  <c r="H1218" i="1"/>
  <c r="M1217" i="1"/>
  <c r="L1217" i="1"/>
  <c r="H1217" i="1"/>
  <c r="M1216" i="1"/>
  <c r="L1216" i="1"/>
  <c r="H1216" i="1"/>
  <c r="M1215" i="1"/>
  <c r="L1215" i="1"/>
  <c r="H1215" i="1"/>
  <c r="M1214" i="1"/>
  <c r="L1214" i="1"/>
  <c r="H1214" i="1"/>
  <c r="M1213" i="1"/>
  <c r="L1213" i="1"/>
  <c r="H1213" i="1"/>
  <c r="M1212" i="1"/>
  <c r="L1212" i="1"/>
  <c r="H1212" i="1"/>
  <c r="E1212" i="1"/>
  <c r="M1211" i="1"/>
  <c r="L1211" i="1"/>
  <c r="H1211" i="1"/>
  <c r="E1211" i="1"/>
  <c r="M1210" i="1"/>
  <c r="L1210" i="1"/>
  <c r="H1210" i="1"/>
  <c r="E1210" i="1"/>
  <c r="M1209" i="1"/>
  <c r="L1209" i="1"/>
  <c r="H1209" i="1"/>
  <c r="E1209" i="1"/>
  <c r="M1208" i="1"/>
  <c r="L1208" i="1"/>
  <c r="H1208" i="1"/>
  <c r="E1208" i="1"/>
  <c r="M1207" i="1"/>
  <c r="L1207" i="1"/>
  <c r="H1207" i="1"/>
  <c r="E1207" i="1"/>
  <c r="M1206" i="1"/>
  <c r="L1206" i="1"/>
  <c r="H1206" i="1"/>
  <c r="E1206" i="1"/>
  <c r="M1205" i="1"/>
  <c r="L1205" i="1"/>
  <c r="H1205" i="1"/>
  <c r="E1205" i="1"/>
  <c r="M1204" i="1"/>
  <c r="L1204" i="1"/>
  <c r="H1204" i="1"/>
  <c r="E1204" i="1"/>
  <c r="M1203" i="1"/>
  <c r="L1203" i="1"/>
  <c r="H1203" i="1"/>
  <c r="E1203" i="1"/>
  <c r="M1202" i="1"/>
  <c r="L1202" i="1"/>
  <c r="H1202" i="1"/>
  <c r="E1202" i="1"/>
  <c r="M1201" i="1"/>
  <c r="L1201" i="1"/>
  <c r="H1201" i="1"/>
  <c r="E1201" i="1"/>
  <c r="M1200" i="1"/>
  <c r="L1200" i="1"/>
  <c r="H1200" i="1"/>
  <c r="E1200" i="1"/>
  <c r="M1199" i="1"/>
  <c r="L1199" i="1"/>
  <c r="H1199" i="1"/>
  <c r="E1199" i="1"/>
  <c r="M1198" i="1"/>
  <c r="L1198" i="1"/>
  <c r="H1198" i="1"/>
  <c r="E1198" i="1"/>
  <c r="M1197" i="1"/>
  <c r="L1197" i="1"/>
  <c r="H1197" i="1"/>
  <c r="E1197" i="1"/>
  <c r="M1196" i="1"/>
  <c r="L1196" i="1"/>
  <c r="H1196" i="1"/>
  <c r="E1196" i="1"/>
  <c r="M1195" i="1"/>
  <c r="L1195" i="1"/>
  <c r="H1195" i="1"/>
  <c r="E1195" i="1"/>
  <c r="M1194" i="1"/>
  <c r="L1194" i="1"/>
  <c r="H1194" i="1"/>
  <c r="E1194" i="1"/>
  <c r="M1193" i="1"/>
  <c r="L1193" i="1"/>
  <c r="H1193" i="1"/>
  <c r="E1193" i="1"/>
  <c r="M1192" i="1"/>
  <c r="L1192" i="1"/>
  <c r="H1192" i="1"/>
  <c r="E1192" i="1"/>
  <c r="M1191" i="1"/>
  <c r="L1191" i="1"/>
  <c r="H1191" i="1"/>
  <c r="E1191" i="1"/>
  <c r="M1190" i="1"/>
  <c r="L1190" i="1"/>
  <c r="H1190" i="1"/>
  <c r="E1190" i="1"/>
  <c r="M1189" i="1"/>
  <c r="L1189" i="1"/>
  <c r="H1189" i="1"/>
  <c r="E1189" i="1"/>
  <c r="M1188" i="1"/>
  <c r="L1188" i="1"/>
  <c r="H1188" i="1"/>
  <c r="E1188" i="1"/>
  <c r="M1187" i="1"/>
  <c r="L1187" i="1"/>
  <c r="H1187" i="1"/>
  <c r="E1187" i="1"/>
  <c r="M1186" i="1"/>
  <c r="L1186" i="1"/>
  <c r="H1186" i="1"/>
  <c r="E1186" i="1"/>
  <c r="M1185" i="1"/>
  <c r="L1185" i="1"/>
  <c r="H1185" i="1"/>
  <c r="E1185" i="1"/>
  <c r="M1184" i="1"/>
  <c r="L1184" i="1"/>
  <c r="H1184" i="1"/>
  <c r="E1184" i="1"/>
  <c r="M1183" i="1"/>
  <c r="L1183" i="1"/>
  <c r="H1183" i="1"/>
  <c r="E1183" i="1"/>
  <c r="M1182" i="1"/>
  <c r="L1182" i="1"/>
  <c r="H1182" i="1"/>
  <c r="E1182" i="1"/>
  <c r="M1181" i="1"/>
  <c r="L1181" i="1"/>
  <c r="H1181" i="1"/>
  <c r="E1181" i="1"/>
  <c r="M1180" i="1"/>
  <c r="L1180" i="1"/>
  <c r="H1180" i="1"/>
  <c r="E1180" i="1"/>
  <c r="M1179" i="1"/>
  <c r="L1179" i="1"/>
  <c r="H1179" i="1"/>
  <c r="E1179" i="1"/>
  <c r="M1178" i="1"/>
  <c r="L1178" i="1"/>
  <c r="H1178" i="1"/>
  <c r="E1178" i="1"/>
  <c r="M1177" i="1"/>
  <c r="L1177" i="1"/>
  <c r="H1177" i="1"/>
  <c r="E1177" i="1"/>
  <c r="M1176" i="1"/>
  <c r="L1176" i="1"/>
  <c r="H1176" i="1"/>
  <c r="E1176" i="1"/>
  <c r="M1175" i="1"/>
  <c r="L1175" i="1"/>
  <c r="H1175" i="1"/>
  <c r="E1175" i="1"/>
  <c r="M1174" i="1"/>
  <c r="L1174" i="1"/>
  <c r="H1174" i="1"/>
  <c r="E1174" i="1"/>
  <c r="M1173" i="1"/>
  <c r="L1173" i="1"/>
  <c r="H1173" i="1"/>
  <c r="E1173" i="1"/>
  <c r="M1172" i="1"/>
  <c r="L1172" i="1"/>
  <c r="H1172" i="1"/>
  <c r="E1172" i="1"/>
  <c r="M1171" i="1"/>
  <c r="L1171" i="1"/>
  <c r="H1171" i="1"/>
  <c r="E1171" i="1"/>
  <c r="M1170" i="1"/>
  <c r="L1170" i="1"/>
  <c r="H1170" i="1"/>
  <c r="E1170" i="1"/>
  <c r="M1169" i="1"/>
  <c r="L1169" i="1"/>
  <c r="H1169" i="1"/>
  <c r="E1169" i="1"/>
  <c r="M1168" i="1"/>
  <c r="L1168" i="1"/>
  <c r="H1168" i="1"/>
  <c r="E1168" i="1"/>
  <c r="M1167" i="1"/>
  <c r="L1167" i="1"/>
  <c r="H1167" i="1"/>
  <c r="E1167" i="1"/>
  <c r="M1166" i="1"/>
  <c r="L1166" i="1"/>
  <c r="H1166" i="1"/>
  <c r="E1166" i="1"/>
  <c r="M1165" i="1"/>
  <c r="L1165" i="1"/>
  <c r="H1165" i="1"/>
  <c r="E1165" i="1"/>
  <c r="M1164" i="1"/>
  <c r="L1164" i="1"/>
  <c r="H1164" i="1"/>
  <c r="E1164" i="1"/>
  <c r="M1163" i="1"/>
  <c r="L1163" i="1"/>
  <c r="H1163" i="1"/>
  <c r="E1163" i="1"/>
  <c r="M1162" i="1"/>
  <c r="L1162" i="1"/>
  <c r="H1162" i="1"/>
  <c r="E1162" i="1"/>
  <c r="M1161" i="1"/>
  <c r="L1161" i="1"/>
  <c r="H1161" i="1"/>
  <c r="E1161" i="1"/>
  <c r="M1160" i="1"/>
  <c r="L1160" i="1"/>
  <c r="H1160" i="1"/>
  <c r="E1160" i="1"/>
  <c r="M1159" i="1"/>
  <c r="L1159" i="1"/>
  <c r="H1159" i="1"/>
  <c r="E1159" i="1"/>
  <c r="M1158" i="1"/>
  <c r="L1158" i="1"/>
  <c r="H1158" i="1"/>
  <c r="E1158" i="1"/>
  <c r="M1157" i="1"/>
  <c r="L1157" i="1"/>
  <c r="H1157" i="1"/>
  <c r="E1157" i="1"/>
  <c r="M1156" i="1"/>
  <c r="L1156" i="1"/>
  <c r="H1156" i="1"/>
  <c r="E1156" i="1"/>
  <c r="M1155" i="1"/>
  <c r="L1155" i="1"/>
  <c r="H1155" i="1"/>
  <c r="E1155" i="1"/>
  <c r="M1154" i="1"/>
  <c r="L1154" i="1"/>
  <c r="H1154" i="1"/>
  <c r="E1154" i="1"/>
  <c r="M1153" i="1"/>
  <c r="L1153" i="1"/>
  <c r="H1153" i="1"/>
  <c r="E1153" i="1"/>
  <c r="M1152" i="1"/>
  <c r="L1152" i="1"/>
  <c r="H1152" i="1"/>
  <c r="E1152" i="1"/>
  <c r="M1151" i="1"/>
  <c r="L1151" i="1"/>
  <c r="H1151" i="1"/>
  <c r="E1151" i="1"/>
  <c r="M1150" i="1"/>
  <c r="L1150" i="1"/>
  <c r="H1150" i="1"/>
  <c r="E1150" i="1"/>
  <c r="M1149" i="1"/>
  <c r="L1149" i="1"/>
  <c r="H1149" i="1"/>
  <c r="E1149" i="1"/>
  <c r="M1148" i="1"/>
  <c r="L1148" i="1"/>
  <c r="H1148" i="1"/>
  <c r="E1148" i="1"/>
  <c r="M1147" i="1"/>
  <c r="L1147" i="1"/>
  <c r="H1147" i="1"/>
  <c r="E1147" i="1"/>
  <c r="M1146" i="1"/>
  <c r="L1146" i="1"/>
  <c r="H1146" i="1"/>
  <c r="E1146" i="1"/>
  <c r="M1145" i="1"/>
  <c r="L1145" i="1"/>
  <c r="H1145" i="1"/>
  <c r="E1145" i="1"/>
  <c r="M1144" i="1"/>
  <c r="L1144" i="1"/>
  <c r="H1144" i="1"/>
  <c r="E1144" i="1"/>
  <c r="M1143" i="1"/>
  <c r="L1143" i="1"/>
  <c r="H1143" i="1"/>
  <c r="E1143" i="1"/>
  <c r="M1142" i="1"/>
  <c r="L1142" i="1"/>
  <c r="H1142" i="1"/>
  <c r="E1142" i="1"/>
  <c r="M1141" i="1"/>
  <c r="L1141" i="1"/>
  <c r="H1141" i="1"/>
  <c r="E1141" i="1"/>
  <c r="M1140" i="1"/>
  <c r="L1140" i="1"/>
  <c r="H1140" i="1"/>
  <c r="E1140" i="1"/>
  <c r="M1139" i="1"/>
  <c r="L1139" i="1"/>
  <c r="H1139" i="1"/>
  <c r="E1139" i="1"/>
  <c r="M1138" i="1"/>
  <c r="L1138" i="1"/>
  <c r="H1138" i="1"/>
  <c r="E1138" i="1"/>
  <c r="M1137" i="1"/>
  <c r="L1137" i="1"/>
  <c r="H1137" i="1"/>
  <c r="E1137" i="1"/>
  <c r="M1136" i="1"/>
  <c r="L1136" i="1"/>
  <c r="H1136" i="1"/>
  <c r="E1136" i="1"/>
  <c r="M1135" i="1"/>
  <c r="L1135" i="1"/>
  <c r="H1135" i="1"/>
  <c r="E1135" i="1"/>
  <c r="M1134" i="1"/>
  <c r="L1134" i="1"/>
  <c r="H1134" i="1"/>
  <c r="M1133" i="1"/>
  <c r="L1133" i="1"/>
  <c r="H1133" i="1"/>
  <c r="M1132" i="1"/>
  <c r="L1132" i="1"/>
  <c r="H1132" i="1"/>
  <c r="M1131" i="1"/>
  <c r="L1131" i="1"/>
  <c r="H1131" i="1"/>
  <c r="M1130" i="1"/>
  <c r="L1130" i="1"/>
  <c r="H1130" i="1"/>
  <c r="M1129" i="1"/>
  <c r="L1129" i="1"/>
  <c r="H1129" i="1"/>
  <c r="M1128" i="1"/>
  <c r="L1128" i="1"/>
  <c r="H1128" i="1"/>
  <c r="M1127" i="1"/>
  <c r="L1127" i="1"/>
  <c r="H1127" i="1"/>
  <c r="M1126" i="1"/>
  <c r="L1126" i="1"/>
  <c r="H1126" i="1"/>
  <c r="M1125" i="1"/>
  <c r="L1125" i="1"/>
  <c r="H1125" i="1"/>
  <c r="M1124" i="1"/>
  <c r="L1124" i="1"/>
  <c r="H1124" i="1"/>
  <c r="M1123" i="1"/>
  <c r="L1123" i="1"/>
  <c r="H1123" i="1"/>
  <c r="M1122" i="1"/>
  <c r="L1122" i="1"/>
  <c r="H1122" i="1"/>
  <c r="M1121" i="1"/>
  <c r="L1121" i="1"/>
  <c r="H1121" i="1"/>
  <c r="M1120" i="1"/>
  <c r="L1120" i="1"/>
  <c r="H1120" i="1"/>
  <c r="M1119" i="1"/>
  <c r="L1119" i="1"/>
  <c r="H1119" i="1"/>
  <c r="M1118" i="1"/>
  <c r="L1118" i="1"/>
  <c r="H1118" i="1"/>
  <c r="M1117" i="1"/>
  <c r="L1117" i="1"/>
  <c r="H1117" i="1"/>
  <c r="M1116" i="1"/>
  <c r="L1116" i="1"/>
  <c r="H1116" i="1"/>
  <c r="M1115" i="1"/>
  <c r="L1115" i="1"/>
  <c r="H1115" i="1"/>
  <c r="M1114" i="1"/>
  <c r="L1114" i="1"/>
  <c r="H1114" i="1"/>
  <c r="M1113" i="1"/>
  <c r="L1113" i="1"/>
  <c r="H1113" i="1"/>
  <c r="M1112" i="1"/>
  <c r="L1112" i="1"/>
  <c r="H1112" i="1"/>
  <c r="M1111" i="1"/>
  <c r="L1111" i="1"/>
  <c r="H1111" i="1"/>
  <c r="O1110" i="1"/>
  <c r="N1110" i="1"/>
  <c r="P1110" i="1" s="1"/>
  <c r="M1110" i="1"/>
  <c r="L1110" i="1"/>
  <c r="H1110" i="1"/>
  <c r="M1109" i="1"/>
  <c r="L1109" i="1"/>
  <c r="H1109" i="1"/>
  <c r="M1108" i="1"/>
  <c r="L1108" i="1"/>
  <c r="H1108" i="1"/>
  <c r="M1107" i="1"/>
  <c r="L1107" i="1"/>
  <c r="H1107" i="1"/>
  <c r="M1106" i="1"/>
  <c r="L1106" i="1"/>
  <c r="H1106" i="1"/>
  <c r="M1105" i="1"/>
  <c r="L1105" i="1"/>
  <c r="H1105" i="1"/>
  <c r="M1104" i="1"/>
  <c r="L1104" i="1"/>
  <c r="H1104" i="1"/>
  <c r="M1103" i="1"/>
  <c r="L1103" i="1"/>
  <c r="H1103" i="1"/>
  <c r="M1102" i="1"/>
  <c r="L1102" i="1"/>
  <c r="H1102" i="1"/>
  <c r="M1101" i="1"/>
  <c r="L1101" i="1"/>
  <c r="H1101" i="1"/>
  <c r="M1100" i="1"/>
  <c r="L1100" i="1"/>
  <c r="H1100" i="1"/>
  <c r="M1099" i="1"/>
  <c r="L1099" i="1"/>
  <c r="H1099" i="1"/>
  <c r="M1098" i="1"/>
  <c r="L1098" i="1"/>
  <c r="H1098" i="1"/>
  <c r="M1097" i="1"/>
  <c r="L1097" i="1"/>
  <c r="H1097" i="1"/>
  <c r="M1096" i="1"/>
  <c r="L1096" i="1"/>
  <c r="H1096" i="1"/>
  <c r="M1095" i="1"/>
  <c r="L1095" i="1"/>
  <c r="H1095" i="1"/>
  <c r="M1094" i="1"/>
  <c r="L1094" i="1"/>
  <c r="H1094" i="1"/>
  <c r="M1093" i="1"/>
  <c r="L1093" i="1"/>
  <c r="H1093" i="1"/>
  <c r="M1092" i="1"/>
  <c r="L1092" i="1"/>
  <c r="H1092" i="1"/>
  <c r="M1091" i="1"/>
  <c r="L1091" i="1"/>
  <c r="H1091" i="1"/>
  <c r="M1090" i="1"/>
  <c r="L1090" i="1"/>
  <c r="H1090" i="1"/>
  <c r="M1089" i="1"/>
  <c r="L1089" i="1"/>
  <c r="H1089" i="1"/>
  <c r="M1088" i="1"/>
  <c r="L1088" i="1"/>
  <c r="H1088" i="1"/>
  <c r="M1087" i="1"/>
  <c r="L1087" i="1"/>
  <c r="H1087" i="1"/>
  <c r="M1086" i="1"/>
  <c r="L1086" i="1"/>
  <c r="H1086" i="1"/>
  <c r="M1085" i="1"/>
  <c r="L1085" i="1"/>
  <c r="H1085" i="1"/>
  <c r="M1084" i="1"/>
  <c r="L1084" i="1"/>
  <c r="H1084" i="1"/>
  <c r="M1083" i="1"/>
  <c r="L1083" i="1"/>
  <c r="H1083" i="1"/>
  <c r="M1082" i="1"/>
  <c r="L1082" i="1"/>
  <c r="H1082" i="1"/>
  <c r="M1081" i="1"/>
  <c r="L1081" i="1"/>
  <c r="H1081" i="1"/>
  <c r="M1080" i="1"/>
  <c r="L1080" i="1"/>
  <c r="H1080" i="1"/>
  <c r="M1079" i="1"/>
  <c r="L1079" i="1"/>
  <c r="H1079" i="1"/>
  <c r="M1078" i="1"/>
  <c r="L1078" i="1"/>
  <c r="H1078" i="1"/>
  <c r="M1077" i="1"/>
  <c r="L1077" i="1"/>
  <c r="H1077" i="1"/>
  <c r="M1076" i="1"/>
  <c r="L1076" i="1"/>
  <c r="H1076" i="1"/>
  <c r="M1075" i="1"/>
  <c r="L1075" i="1"/>
  <c r="H1075" i="1"/>
  <c r="M1074" i="1"/>
  <c r="L1074" i="1"/>
  <c r="H1074" i="1"/>
  <c r="M1073" i="1"/>
  <c r="L1073" i="1"/>
  <c r="H1073" i="1"/>
  <c r="M1072" i="1"/>
  <c r="L1072" i="1"/>
  <c r="H1072" i="1"/>
  <c r="M1071" i="1"/>
  <c r="L1071" i="1"/>
  <c r="H1071" i="1"/>
  <c r="M1070" i="1"/>
  <c r="L1070" i="1"/>
  <c r="H1070" i="1"/>
  <c r="M1069" i="1"/>
  <c r="L1069" i="1"/>
  <c r="H1069" i="1"/>
  <c r="M1068" i="1"/>
  <c r="L1068" i="1"/>
  <c r="H1068" i="1"/>
  <c r="M1067" i="1"/>
  <c r="L1067" i="1"/>
  <c r="H1067" i="1"/>
  <c r="M1066" i="1"/>
  <c r="L1066" i="1"/>
  <c r="H1066" i="1"/>
  <c r="M1065" i="1"/>
  <c r="L1065" i="1"/>
  <c r="H1065" i="1"/>
  <c r="M1064" i="1"/>
  <c r="L1064" i="1"/>
  <c r="H1064" i="1"/>
  <c r="M1063" i="1"/>
  <c r="L1063" i="1"/>
  <c r="H1063" i="1"/>
  <c r="M1062" i="1"/>
  <c r="L1062" i="1"/>
  <c r="H1062" i="1"/>
  <c r="M1061" i="1"/>
  <c r="L1061" i="1"/>
  <c r="H1061" i="1"/>
  <c r="M1060" i="1"/>
  <c r="L1060" i="1"/>
  <c r="H1060" i="1"/>
  <c r="M1059" i="1"/>
  <c r="L1059" i="1"/>
  <c r="H1059" i="1"/>
  <c r="M1058" i="1"/>
  <c r="L1058" i="1"/>
  <c r="H1058" i="1"/>
  <c r="M1057" i="1"/>
  <c r="L1057" i="1"/>
  <c r="H1057" i="1"/>
  <c r="M1056" i="1"/>
  <c r="L1056" i="1"/>
  <c r="H1056" i="1"/>
  <c r="M1055" i="1"/>
  <c r="L1055" i="1"/>
  <c r="H1055" i="1"/>
  <c r="M1054" i="1"/>
  <c r="L1054" i="1"/>
  <c r="H1054" i="1"/>
  <c r="M1053" i="1"/>
  <c r="L1053" i="1"/>
  <c r="H1053" i="1"/>
  <c r="M1052" i="1"/>
  <c r="L1052" i="1"/>
  <c r="H1052" i="1"/>
  <c r="M1051" i="1"/>
  <c r="L1051" i="1"/>
  <c r="H1051" i="1"/>
  <c r="M1050" i="1"/>
  <c r="L1050" i="1"/>
  <c r="H1050" i="1"/>
  <c r="M1049" i="1"/>
  <c r="L1049" i="1"/>
  <c r="H1049" i="1"/>
  <c r="M1048" i="1"/>
  <c r="L1048" i="1"/>
  <c r="H1048" i="1"/>
  <c r="M1047" i="1"/>
  <c r="L1047" i="1"/>
  <c r="H1047" i="1"/>
  <c r="M1046" i="1"/>
  <c r="L1046" i="1"/>
  <c r="H1046" i="1"/>
  <c r="E1046" i="1"/>
  <c r="M1045" i="1"/>
  <c r="L1045" i="1"/>
  <c r="H1045" i="1"/>
  <c r="E1045" i="1"/>
  <c r="M1044" i="1"/>
  <c r="L1044" i="1"/>
  <c r="H1044" i="1"/>
  <c r="E1044" i="1"/>
  <c r="M1043" i="1"/>
  <c r="L1043" i="1"/>
  <c r="H1043" i="1"/>
  <c r="E1043" i="1"/>
  <c r="M1042" i="1"/>
  <c r="L1042" i="1"/>
  <c r="H1042" i="1"/>
  <c r="E1042" i="1"/>
  <c r="M1041" i="1"/>
  <c r="L1041" i="1"/>
  <c r="H1041" i="1"/>
  <c r="E1041" i="1"/>
  <c r="M1040" i="1"/>
  <c r="L1040" i="1"/>
  <c r="H1040" i="1"/>
  <c r="E1040" i="1"/>
  <c r="M1039" i="1"/>
  <c r="L1039" i="1"/>
  <c r="H1039" i="1"/>
  <c r="E1039" i="1"/>
  <c r="M1038" i="1"/>
  <c r="L1038" i="1"/>
  <c r="H1038" i="1"/>
  <c r="E1038" i="1"/>
  <c r="M1037" i="1"/>
  <c r="L1037" i="1"/>
  <c r="H1037" i="1"/>
  <c r="E1037" i="1"/>
  <c r="M1036" i="1"/>
  <c r="L1036" i="1"/>
  <c r="H1036" i="1"/>
  <c r="E1036" i="1"/>
  <c r="M1035" i="1"/>
  <c r="L1035" i="1"/>
  <c r="H1035" i="1"/>
  <c r="E1035" i="1"/>
  <c r="M1034" i="1"/>
  <c r="L1034" i="1"/>
  <c r="H1034" i="1"/>
  <c r="E1034" i="1"/>
  <c r="M1033" i="1"/>
  <c r="L1033" i="1"/>
  <c r="H1033" i="1"/>
  <c r="E1033" i="1"/>
  <c r="M1032" i="1"/>
  <c r="L1032" i="1"/>
  <c r="H1032" i="1"/>
  <c r="E1032" i="1"/>
  <c r="M1031" i="1"/>
  <c r="L1031" i="1"/>
  <c r="H1031" i="1"/>
  <c r="E1031" i="1"/>
  <c r="M1030" i="1"/>
  <c r="L1030" i="1"/>
  <c r="H1030" i="1"/>
  <c r="E1030" i="1"/>
  <c r="M1029" i="1"/>
  <c r="L1029" i="1"/>
  <c r="H1029" i="1"/>
  <c r="E1029" i="1"/>
  <c r="M1028" i="1"/>
  <c r="L1028" i="1"/>
  <c r="H1028" i="1"/>
  <c r="E1028" i="1"/>
  <c r="M1027" i="1"/>
  <c r="L1027" i="1"/>
  <c r="H1027" i="1"/>
  <c r="E1027" i="1"/>
  <c r="M1026" i="1"/>
  <c r="L1026" i="1"/>
  <c r="H1026" i="1"/>
  <c r="E1026" i="1"/>
  <c r="M1025" i="1"/>
  <c r="L1025" i="1"/>
  <c r="H1025" i="1"/>
  <c r="E1025" i="1"/>
  <c r="M1024" i="1"/>
  <c r="L1024" i="1"/>
  <c r="H1024" i="1"/>
  <c r="E1024" i="1"/>
  <c r="M1023" i="1"/>
  <c r="L1023" i="1"/>
  <c r="H1023" i="1"/>
  <c r="E1023" i="1"/>
  <c r="M1022" i="1"/>
  <c r="L1022" i="1"/>
  <c r="H1022" i="1"/>
  <c r="E1022" i="1"/>
  <c r="M1021" i="1"/>
  <c r="L1021" i="1"/>
  <c r="H1021" i="1"/>
  <c r="E1021" i="1"/>
  <c r="M1020" i="1"/>
  <c r="L1020" i="1"/>
  <c r="H1020" i="1"/>
  <c r="E1020" i="1"/>
  <c r="M1019" i="1"/>
  <c r="L1019" i="1"/>
  <c r="H1019" i="1"/>
  <c r="E1019" i="1"/>
  <c r="M1018" i="1"/>
  <c r="L1018" i="1"/>
  <c r="H1018" i="1"/>
  <c r="E1018" i="1"/>
  <c r="M1017" i="1"/>
  <c r="L1017" i="1"/>
  <c r="H1017" i="1"/>
  <c r="E1017" i="1"/>
  <c r="M1016" i="1"/>
  <c r="L1016" i="1"/>
  <c r="H1016" i="1"/>
  <c r="E1016" i="1"/>
  <c r="M1015" i="1"/>
  <c r="L1015" i="1"/>
  <c r="H1015" i="1"/>
  <c r="E1015" i="1"/>
  <c r="M1014" i="1"/>
  <c r="L1014" i="1"/>
  <c r="H1014" i="1"/>
  <c r="E1014" i="1"/>
  <c r="M1013" i="1"/>
  <c r="L1013" i="1"/>
  <c r="H1013" i="1"/>
  <c r="E1013" i="1"/>
  <c r="M1012" i="1"/>
  <c r="L1012" i="1"/>
  <c r="H1012" i="1"/>
  <c r="E1012" i="1"/>
  <c r="M1011" i="1"/>
  <c r="L1011" i="1"/>
  <c r="H1011" i="1"/>
  <c r="E1011" i="1"/>
  <c r="M1010" i="1"/>
  <c r="L1010" i="1"/>
  <c r="H1010" i="1"/>
  <c r="E1010" i="1"/>
  <c r="M1009" i="1"/>
  <c r="L1009" i="1"/>
  <c r="H1009" i="1"/>
  <c r="E1009" i="1"/>
  <c r="M1008" i="1"/>
  <c r="L1008" i="1"/>
  <c r="H1008" i="1"/>
  <c r="E1008" i="1"/>
  <c r="M1007" i="1"/>
  <c r="L1007" i="1"/>
  <c r="H1007" i="1"/>
  <c r="E1007" i="1"/>
  <c r="M1006" i="1"/>
  <c r="L1006" i="1"/>
  <c r="H1006" i="1"/>
  <c r="E1006" i="1"/>
  <c r="M1005" i="1"/>
  <c r="L1005" i="1"/>
  <c r="H1005" i="1"/>
  <c r="E1005" i="1"/>
  <c r="M1004" i="1"/>
  <c r="L1004" i="1"/>
  <c r="H1004" i="1"/>
  <c r="E1004" i="1"/>
  <c r="M1003" i="1"/>
  <c r="L1003" i="1"/>
  <c r="H1003" i="1"/>
  <c r="E1003" i="1"/>
  <c r="M1002" i="1"/>
  <c r="L1002" i="1"/>
  <c r="H1002" i="1"/>
  <c r="E1002" i="1"/>
  <c r="M1001" i="1"/>
  <c r="L1001" i="1"/>
  <c r="H1001" i="1"/>
  <c r="E1001" i="1"/>
  <c r="M1000" i="1"/>
  <c r="L1000" i="1"/>
  <c r="H1000" i="1"/>
  <c r="E1000" i="1"/>
  <c r="M999" i="1"/>
  <c r="L999" i="1"/>
  <c r="H999" i="1"/>
  <c r="E999" i="1"/>
  <c r="M998" i="1"/>
  <c r="L998" i="1"/>
  <c r="H998" i="1"/>
  <c r="E998" i="1"/>
  <c r="M997" i="1"/>
  <c r="L997" i="1"/>
  <c r="H997" i="1"/>
  <c r="E997" i="1"/>
  <c r="M996" i="1"/>
  <c r="L996" i="1"/>
  <c r="H996" i="1"/>
  <c r="E996" i="1"/>
  <c r="M995" i="1"/>
  <c r="L995" i="1"/>
  <c r="H995" i="1"/>
  <c r="E995" i="1"/>
  <c r="M994" i="1"/>
  <c r="L994" i="1"/>
  <c r="H994" i="1"/>
  <c r="E994" i="1"/>
  <c r="M993" i="1"/>
  <c r="L993" i="1"/>
  <c r="H993" i="1"/>
  <c r="E993" i="1"/>
  <c r="M992" i="1"/>
  <c r="L992" i="1"/>
  <c r="H992" i="1"/>
  <c r="E992" i="1"/>
  <c r="M991" i="1"/>
  <c r="L991" i="1"/>
  <c r="H991" i="1"/>
  <c r="E991" i="1"/>
  <c r="M990" i="1"/>
  <c r="L990" i="1"/>
  <c r="H990" i="1"/>
  <c r="E990" i="1"/>
  <c r="M989" i="1"/>
  <c r="L989" i="1"/>
  <c r="H989" i="1"/>
  <c r="E989" i="1"/>
  <c r="M988" i="1"/>
  <c r="L988" i="1"/>
  <c r="H988" i="1"/>
  <c r="E988" i="1"/>
  <c r="M987" i="1"/>
  <c r="L987" i="1"/>
  <c r="H987" i="1"/>
  <c r="E987" i="1"/>
  <c r="M986" i="1"/>
  <c r="L986" i="1"/>
  <c r="H986" i="1"/>
  <c r="E986" i="1"/>
  <c r="M985" i="1"/>
  <c r="L985" i="1"/>
  <c r="H985" i="1"/>
  <c r="E985" i="1"/>
  <c r="M984" i="1"/>
  <c r="L984" i="1"/>
  <c r="H984" i="1"/>
  <c r="E984" i="1"/>
  <c r="M983" i="1"/>
  <c r="L983" i="1"/>
  <c r="H983" i="1"/>
  <c r="E983" i="1"/>
  <c r="M982" i="1"/>
  <c r="L982" i="1"/>
  <c r="H982" i="1"/>
  <c r="E982" i="1"/>
  <c r="M981" i="1"/>
  <c r="L981" i="1"/>
  <c r="H981" i="1"/>
  <c r="E981" i="1"/>
  <c r="M980" i="1"/>
  <c r="L980" i="1"/>
  <c r="H980" i="1"/>
  <c r="E980" i="1"/>
  <c r="M979" i="1"/>
  <c r="L979" i="1"/>
  <c r="H979" i="1"/>
  <c r="E979" i="1"/>
  <c r="M978" i="1"/>
  <c r="L978" i="1"/>
  <c r="H978" i="1"/>
  <c r="E978" i="1"/>
  <c r="M977" i="1"/>
  <c r="L977" i="1"/>
  <c r="H977" i="1"/>
  <c r="E977" i="1"/>
  <c r="M976" i="1"/>
  <c r="L976" i="1"/>
  <c r="H976" i="1"/>
  <c r="E976" i="1"/>
  <c r="M975" i="1"/>
  <c r="L975" i="1"/>
  <c r="H975" i="1"/>
  <c r="E975" i="1"/>
  <c r="M974" i="1"/>
  <c r="L974" i="1"/>
  <c r="H974" i="1"/>
  <c r="E974" i="1"/>
  <c r="M973" i="1"/>
  <c r="L973" i="1"/>
  <c r="H973" i="1"/>
  <c r="E973" i="1"/>
  <c r="M972" i="1"/>
  <c r="L972" i="1"/>
  <c r="H972" i="1"/>
  <c r="E972" i="1"/>
  <c r="M971" i="1"/>
  <c r="L971" i="1"/>
  <c r="H971" i="1"/>
  <c r="E971" i="1"/>
  <c r="M970" i="1"/>
  <c r="L970" i="1"/>
  <c r="H970" i="1"/>
  <c r="E970" i="1"/>
  <c r="M969" i="1"/>
  <c r="L969" i="1"/>
  <c r="H969" i="1"/>
  <c r="E969" i="1"/>
  <c r="M968" i="1"/>
  <c r="L968" i="1"/>
  <c r="H968" i="1"/>
  <c r="E968" i="1"/>
  <c r="M967" i="1"/>
  <c r="L967" i="1"/>
  <c r="H967" i="1"/>
  <c r="E967" i="1"/>
  <c r="M966" i="1"/>
  <c r="L966" i="1"/>
  <c r="H966" i="1"/>
  <c r="E966" i="1"/>
  <c r="M965" i="1"/>
  <c r="L965" i="1"/>
  <c r="H965" i="1"/>
  <c r="E965" i="1"/>
  <c r="M964" i="1"/>
  <c r="L964" i="1"/>
  <c r="H964" i="1"/>
  <c r="E964" i="1"/>
  <c r="M963" i="1"/>
  <c r="L963" i="1"/>
  <c r="H963" i="1"/>
  <c r="E963" i="1"/>
  <c r="M962" i="1"/>
  <c r="L962" i="1"/>
  <c r="H962" i="1"/>
  <c r="E962" i="1"/>
  <c r="M961" i="1"/>
  <c r="L961" i="1"/>
  <c r="H961" i="1"/>
  <c r="E961" i="1"/>
  <c r="M960" i="1"/>
  <c r="L960" i="1"/>
  <c r="H960" i="1"/>
  <c r="E960" i="1"/>
  <c r="M959" i="1"/>
  <c r="L959" i="1"/>
  <c r="H959" i="1"/>
  <c r="E959" i="1"/>
  <c r="M958" i="1"/>
  <c r="L958" i="1"/>
  <c r="H958" i="1"/>
  <c r="E958" i="1"/>
  <c r="M957" i="1"/>
  <c r="L957" i="1"/>
  <c r="H957" i="1"/>
  <c r="E957" i="1"/>
  <c r="M956" i="1"/>
  <c r="L956" i="1"/>
  <c r="H956" i="1"/>
  <c r="E956" i="1"/>
  <c r="M955" i="1"/>
  <c r="L955" i="1"/>
  <c r="H955" i="1"/>
  <c r="E955" i="1"/>
  <c r="M954" i="1"/>
  <c r="L954" i="1"/>
  <c r="H954" i="1"/>
  <c r="E954" i="1"/>
  <c r="M953" i="1"/>
  <c r="L953" i="1"/>
  <c r="H953" i="1"/>
  <c r="E953" i="1"/>
  <c r="M952" i="1"/>
  <c r="L952" i="1"/>
  <c r="H952" i="1"/>
  <c r="E952" i="1"/>
  <c r="M951" i="1"/>
  <c r="L951" i="1"/>
  <c r="H951" i="1"/>
  <c r="E951" i="1"/>
  <c r="M950" i="1"/>
  <c r="L950" i="1"/>
  <c r="H950" i="1"/>
  <c r="E950" i="1"/>
  <c r="M949" i="1"/>
  <c r="L949" i="1"/>
  <c r="H949" i="1"/>
  <c r="E949" i="1"/>
  <c r="M948" i="1"/>
  <c r="L948" i="1"/>
  <c r="H948" i="1"/>
  <c r="E948" i="1"/>
  <c r="M947" i="1"/>
  <c r="L947" i="1"/>
  <c r="H947" i="1"/>
  <c r="E947" i="1"/>
  <c r="M946" i="1"/>
  <c r="L946" i="1"/>
  <c r="H946" i="1"/>
  <c r="E946" i="1"/>
  <c r="M945" i="1"/>
  <c r="L945" i="1"/>
  <c r="H945" i="1"/>
  <c r="E945" i="1"/>
  <c r="M944" i="1"/>
  <c r="L944" i="1"/>
  <c r="H944" i="1"/>
  <c r="E944" i="1"/>
  <c r="M943" i="1"/>
  <c r="L943" i="1"/>
  <c r="H943" i="1"/>
  <c r="E943" i="1"/>
  <c r="M942" i="1"/>
  <c r="L942" i="1"/>
  <c r="H942" i="1"/>
  <c r="E942" i="1"/>
  <c r="M941" i="1"/>
  <c r="L941" i="1"/>
  <c r="H941" i="1"/>
  <c r="E941" i="1"/>
  <c r="M940" i="1"/>
  <c r="L940" i="1"/>
  <c r="H940" i="1"/>
  <c r="E940" i="1"/>
  <c r="M939" i="1"/>
  <c r="L939" i="1"/>
  <c r="H939" i="1"/>
  <c r="E939" i="1"/>
  <c r="M938" i="1"/>
  <c r="L938" i="1"/>
  <c r="H938" i="1"/>
  <c r="E938" i="1"/>
  <c r="M937" i="1"/>
  <c r="L937" i="1"/>
  <c r="H937" i="1"/>
  <c r="E937" i="1"/>
  <c r="M936" i="1"/>
  <c r="L936" i="1"/>
  <c r="H936" i="1"/>
  <c r="E936" i="1"/>
  <c r="M935" i="1"/>
  <c r="L935" i="1"/>
  <c r="H935" i="1"/>
  <c r="E935" i="1"/>
  <c r="M934" i="1"/>
  <c r="L934" i="1"/>
  <c r="H934" i="1"/>
  <c r="E934" i="1"/>
  <c r="M933" i="1"/>
  <c r="L933" i="1"/>
  <c r="H933" i="1"/>
  <c r="E933" i="1"/>
  <c r="M932" i="1"/>
  <c r="L932" i="1"/>
  <c r="H932" i="1"/>
  <c r="E932" i="1"/>
  <c r="M931" i="1"/>
  <c r="L931" i="1"/>
  <c r="H931" i="1"/>
  <c r="E931" i="1"/>
  <c r="M930" i="1"/>
  <c r="L930" i="1"/>
  <c r="H930" i="1"/>
  <c r="E930" i="1"/>
  <c r="M929" i="1"/>
  <c r="L929" i="1"/>
  <c r="H929" i="1"/>
  <c r="E929" i="1"/>
  <c r="M928" i="1"/>
  <c r="L928" i="1"/>
  <c r="H928" i="1"/>
  <c r="E928" i="1"/>
  <c r="M927" i="1"/>
  <c r="L927" i="1"/>
  <c r="H927" i="1"/>
  <c r="E927" i="1"/>
  <c r="M926" i="1"/>
  <c r="L926" i="1"/>
  <c r="H926" i="1"/>
  <c r="E926" i="1"/>
  <c r="M925" i="1"/>
  <c r="L925" i="1"/>
  <c r="H925" i="1"/>
  <c r="E925" i="1"/>
  <c r="M924" i="1"/>
  <c r="L924" i="1"/>
  <c r="H924" i="1"/>
  <c r="E924" i="1"/>
  <c r="M923" i="1"/>
  <c r="L923" i="1"/>
  <c r="H923" i="1"/>
  <c r="E923" i="1"/>
  <c r="M922" i="1"/>
  <c r="L922" i="1"/>
  <c r="H922" i="1"/>
  <c r="E922" i="1"/>
  <c r="M921" i="1"/>
  <c r="L921" i="1"/>
  <c r="H921" i="1"/>
  <c r="E921" i="1"/>
  <c r="M920" i="1"/>
  <c r="L920" i="1"/>
  <c r="H920" i="1"/>
  <c r="E920" i="1"/>
  <c r="M919" i="1"/>
  <c r="L919" i="1"/>
  <c r="H919" i="1"/>
  <c r="E919" i="1"/>
  <c r="M918" i="1"/>
  <c r="L918" i="1"/>
  <c r="H918" i="1"/>
  <c r="E918" i="1"/>
  <c r="M917" i="1"/>
  <c r="L917" i="1"/>
  <c r="H917" i="1"/>
  <c r="E917" i="1"/>
  <c r="M916" i="1"/>
  <c r="L916" i="1"/>
  <c r="H916" i="1"/>
  <c r="E916" i="1"/>
  <c r="M915" i="1"/>
  <c r="L915" i="1"/>
  <c r="H915" i="1"/>
  <c r="E915" i="1"/>
  <c r="M914" i="1"/>
  <c r="L914" i="1"/>
  <c r="H914" i="1"/>
  <c r="E914" i="1"/>
  <c r="M913" i="1"/>
  <c r="L913" i="1"/>
  <c r="H913" i="1"/>
  <c r="E913" i="1"/>
  <c r="M912" i="1"/>
  <c r="L912" i="1"/>
  <c r="H912" i="1"/>
  <c r="E912" i="1"/>
  <c r="M911" i="1"/>
  <c r="L911" i="1"/>
  <c r="H911" i="1"/>
  <c r="E911" i="1"/>
  <c r="M910" i="1"/>
  <c r="L910" i="1"/>
  <c r="H910" i="1"/>
  <c r="E910" i="1"/>
  <c r="M909" i="1"/>
  <c r="L909" i="1"/>
  <c r="H909" i="1"/>
  <c r="E909" i="1"/>
  <c r="M908" i="1"/>
  <c r="L908" i="1"/>
  <c r="H908" i="1"/>
  <c r="E908" i="1"/>
  <c r="M907" i="1"/>
  <c r="L907" i="1"/>
  <c r="H907" i="1"/>
  <c r="E907" i="1"/>
  <c r="M906" i="1"/>
  <c r="L906" i="1"/>
  <c r="H906" i="1"/>
  <c r="E906" i="1"/>
  <c r="M905" i="1"/>
  <c r="L905" i="1"/>
  <c r="H905" i="1"/>
  <c r="E905" i="1"/>
  <c r="M904" i="1"/>
  <c r="L904" i="1"/>
  <c r="H904" i="1"/>
  <c r="E904" i="1"/>
  <c r="M903" i="1"/>
  <c r="L903" i="1"/>
  <c r="H903" i="1"/>
  <c r="E903" i="1"/>
  <c r="M902" i="1"/>
  <c r="L902" i="1"/>
  <c r="H902" i="1"/>
  <c r="E902" i="1"/>
  <c r="M901" i="1"/>
  <c r="L901" i="1"/>
  <c r="H901" i="1"/>
  <c r="E901" i="1"/>
  <c r="M900" i="1"/>
  <c r="L900" i="1"/>
  <c r="H900" i="1"/>
  <c r="E900" i="1"/>
  <c r="M899" i="1"/>
  <c r="L899" i="1"/>
  <c r="H899" i="1"/>
  <c r="E899" i="1"/>
  <c r="M898" i="1"/>
  <c r="L898" i="1"/>
  <c r="H898" i="1"/>
  <c r="E898" i="1"/>
  <c r="M897" i="1"/>
  <c r="L897" i="1"/>
  <c r="H897" i="1"/>
  <c r="E897" i="1"/>
  <c r="M896" i="1"/>
  <c r="L896" i="1"/>
  <c r="H896" i="1"/>
  <c r="E896" i="1"/>
  <c r="M895" i="1"/>
  <c r="L895" i="1"/>
  <c r="H895" i="1"/>
  <c r="E895" i="1"/>
  <c r="M894" i="1"/>
  <c r="L894" i="1"/>
  <c r="H894" i="1"/>
  <c r="E894" i="1"/>
  <c r="M893" i="1"/>
  <c r="L893" i="1"/>
  <c r="H893" i="1"/>
  <c r="E893" i="1"/>
  <c r="M892" i="1"/>
  <c r="L892" i="1"/>
  <c r="H892" i="1"/>
  <c r="E892" i="1"/>
  <c r="M891" i="1"/>
  <c r="L891" i="1"/>
  <c r="H891" i="1"/>
  <c r="E891" i="1"/>
  <c r="M890" i="1"/>
  <c r="L890" i="1"/>
  <c r="H890" i="1"/>
  <c r="E890" i="1"/>
  <c r="M889" i="1"/>
  <c r="L889" i="1"/>
  <c r="H889" i="1"/>
  <c r="E889" i="1"/>
  <c r="M888" i="1"/>
  <c r="L888" i="1"/>
  <c r="H888" i="1"/>
  <c r="E888" i="1"/>
  <c r="M887" i="1"/>
  <c r="L887" i="1"/>
  <c r="H887" i="1"/>
  <c r="E887" i="1"/>
  <c r="M886" i="1"/>
  <c r="L886" i="1"/>
  <c r="H886" i="1"/>
  <c r="E886" i="1"/>
  <c r="M885" i="1"/>
  <c r="L885" i="1"/>
  <c r="H885" i="1"/>
  <c r="E885" i="1"/>
  <c r="M884" i="1"/>
  <c r="L884" i="1"/>
  <c r="H884" i="1"/>
  <c r="E884" i="1"/>
  <c r="M883" i="1"/>
  <c r="L883" i="1"/>
  <c r="H883" i="1"/>
  <c r="E883" i="1"/>
  <c r="M882" i="1"/>
  <c r="L882" i="1"/>
  <c r="H882" i="1"/>
  <c r="E882" i="1"/>
  <c r="M881" i="1"/>
  <c r="L881" i="1"/>
  <c r="H881" i="1"/>
  <c r="E881" i="1"/>
  <c r="M880" i="1"/>
  <c r="L880" i="1"/>
  <c r="H880" i="1"/>
  <c r="M879" i="1"/>
  <c r="L879" i="1"/>
  <c r="H879" i="1"/>
  <c r="M878" i="1"/>
  <c r="L878" i="1"/>
  <c r="H878" i="1"/>
  <c r="M877" i="1"/>
  <c r="L877" i="1"/>
  <c r="H877" i="1"/>
  <c r="M876" i="1"/>
  <c r="L876" i="1"/>
  <c r="H876" i="1"/>
  <c r="M875" i="1"/>
  <c r="L875" i="1"/>
  <c r="H875" i="1"/>
  <c r="M874" i="1"/>
  <c r="L874" i="1"/>
  <c r="H874" i="1"/>
  <c r="M873" i="1"/>
  <c r="L873" i="1"/>
  <c r="H873" i="1"/>
  <c r="M872" i="1"/>
  <c r="L872" i="1"/>
  <c r="H872" i="1"/>
  <c r="M871" i="1"/>
  <c r="L871" i="1"/>
  <c r="H871" i="1"/>
  <c r="M870" i="1"/>
  <c r="L870" i="1"/>
  <c r="H870" i="1"/>
  <c r="M869" i="1"/>
  <c r="L869" i="1"/>
  <c r="H869" i="1"/>
  <c r="M868" i="1"/>
  <c r="L868" i="1"/>
  <c r="H868" i="1"/>
  <c r="M867" i="1"/>
  <c r="L867" i="1"/>
  <c r="H867" i="1"/>
  <c r="M866" i="1"/>
  <c r="L866" i="1"/>
  <c r="H866" i="1"/>
  <c r="M865" i="1"/>
  <c r="L865" i="1"/>
  <c r="H865" i="1"/>
  <c r="M864" i="1"/>
  <c r="L864" i="1"/>
  <c r="H864" i="1"/>
  <c r="M863" i="1"/>
  <c r="L863" i="1"/>
  <c r="H863" i="1"/>
  <c r="M862" i="1"/>
  <c r="L862" i="1"/>
  <c r="H862" i="1"/>
  <c r="M861" i="1"/>
  <c r="L861" i="1"/>
  <c r="H861" i="1"/>
  <c r="M860" i="1"/>
  <c r="L860" i="1"/>
  <c r="H860" i="1"/>
  <c r="M859" i="1"/>
  <c r="L859" i="1"/>
  <c r="H859" i="1"/>
  <c r="M858" i="1"/>
  <c r="L858" i="1"/>
  <c r="H858" i="1"/>
  <c r="M857" i="1"/>
  <c r="L857" i="1"/>
  <c r="H857" i="1"/>
  <c r="M856" i="1"/>
  <c r="L856" i="1"/>
  <c r="H856" i="1"/>
  <c r="M855" i="1"/>
  <c r="L855" i="1"/>
  <c r="H855" i="1"/>
  <c r="M854" i="1"/>
  <c r="L854" i="1"/>
  <c r="H854" i="1"/>
  <c r="M853" i="1"/>
  <c r="L853" i="1"/>
  <c r="H853" i="1"/>
  <c r="M852" i="1"/>
  <c r="L852" i="1"/>
  <c r="H852" i="1"/>
  <c r="M851" i="1"/>
  <c r="L851" i="1"/>
  <c r="H851" i="1"/>
  <c r="M850" i="1"/>
  <c r="L850" i="1"/>
  <c r="H850" i="1"/>
  <c r="M849" i="1"/>
  <c r="L849" i="1"/>
  <c r="H849" i="1"/>
  <c r="M848" i="1"/>
  <c r="L848" i="1"/>
  <c r="H848" i="1"/>
  <c r="M847" i="1"/>
  <c r="L847" i="1"/>
  <c r="H847" i="1"/>
  <c r="M846" i="1"/>
  <c r="L846" i="1"/>
  <c r="H846" i="1"/>
  <c r="M845" i="1"/>
  <c r="L845" i="1"/>
  <c r="H845" i="1"/>
  <c r="M844" i="1"/>
  <c r="L844" i="1"/>
  <c r="H844" i="1"/>
  <c r="M843" i="1"/>
  <c r="L843" i="1"/>
  <c r="H843" i="1"/>
  <c r="M842" i="1"/>
  <c r="L842" i="1"/>
  <c r="H842" i="1"/>
  <c r="M841" i="1"/>
  <c r="L841" i="1"/>
  <c r="H841" i="1"/>
  <c r="M840" i="1"/>
  <c r="L840" i="1"/>
  <c r="H840" i="1"/>
  <c r="M839" i="1"/>
  <c r="L839" i="1"/>
  <c r="H839" i="1"/>
  <c r="M838" i="1"/>
  <c r="L838" i="1"/>
  <c r="H838" i="1"/>
  <c r="M837" i="1"/>
  <c r="L837" i="1"/>
  <c r="H837" i="1"/>
  <c r="M836" i="1"/>
  <c r="L836" i="1"/>
  <c r="H836" i="1"/>
  <c r="M835" i="1"/>
  <c r="L835" i="1"/>
  <c r="H835" i="1"/>
  <c r="M834" i="1"/>
  <c r="L834" i="1"/>
  <c r="H834" i="1"/>
  <c r="M833" i="1"/>
  <c r="L833" i="1"/>
  <c r="H833" i="1"/>
  <c r="M832" i="1"/>
  <c r="L832" i="1"/>
  <c r="H832" i="1"/>
  <c r="M831" i="1"/>
  <c r="L831" i="1"/>
  <c r="H831" i="1"/>
  <c r="M830" i="1"/>
  <c r="L830" i="1"/>
  <c r="H830" i="1"/>
  <c r="M829" i="1"/>
  <c r="L829" i="1"/>
  <c r="H829" i="1"/>
  <c r="M828" i="1"/>
  <c r="L828" i="1"/>
  <c r="H828" i="1"/>
  <c r="M827" i="1"/>
  <c r="L827" i="1"/>
  <c r="H827" i="1"/>
  <c r="M826" i="1"/>
  <c r="L826" i="1"/>
  <c r="H826" i="1"/>
  <c r="M825" i="1"/>
  <c r="L825" i="1"/>
  <c r="H825" i="1"/>
  <c r="M824" i="1"/>
  <c r="L824" i="1"/>
  <c r="H824" i="1"/>
  <c r="M823" i="1"/>
  <c r="L823" i="1"/>
  <c r="H823" i="1"/>
  <c r="M822" i="1"/>
  <c r="L822" i="1"/>
  <c r="H822" i="1"/>
  <c r="M821" i="1"/>
  <c r="L821" i="1"/>
  <c r="H821" i="1"/>
  <c r="M820" i="1"/>
  <c r="L820" i="1"/>
  <c r="H820" i="1"/>
  <c r="M819" i="1"/>
  <c r="L819" i="1"/>
  <c r="H819" i="1"/>
  <c r="M818" i="1"/>
  <c r="L818" i="1"/>
  <c r="H818" i="1"/>
  <c r="M817" i="1"/>
  <c r="L817" i="1"/>
  <c r="H817" i="1"/>
  <c r="M816" i="1"/>
  <c r="L816" i="1"/>
  <c r="H816" i="1"/>
  <c r="M815" i="1"/>
  <c r="L815" i="1"/>
  <c r="H815" i="1"/>
  <c r="M814" i="1"/>
  <c r="L814" i="1"/>
  <c r="H814" i="1"/>
  <c r="M813" i="1"/>
  <c r="L813" i="1"/>
  <c r="H813" i="1"/>
  <c r="M812" i="1"/>
  <c r="L812" i="1"/>
  <c r="H812" i="1"/>
  <c r="M811" i="1"/>
  <c r="L811" i="1"/>
  <c r="H811" i="1"/>
  <c r="M810" i="1"/>
  <c r="L810" i="1"/>
  <c r="H810" i="1"/>
  <c r="M809" i="1"/>
  <c r="L809" i="1"/>
  <c r="H809" i="1"/>
  <c r="M808" i="1"/>
  <c r="L808" i="1"/>
  <c r="H808" i="1"/>
  <c r="M807" i="1"/>
  <c r="L807" i="1"/>
  <c r="H807" i="1"/>
  <c r="M806" i="1"/>
  <c r="L806" i="1"/>
  <c r="H806" i="1"/>
  <c r="M805" i="1"/>
  <c r="L805" i="1"/>
  <c r="H805" i="1"/>
  <c r="M804" i="1"/>
  <c r="L804" i="1"/>
  <c r="H804" i="1"/>
  <c r="M803" i="1"/>
  <c r="L803" i="1"/>
  <c r="H803" i="1"/>
  <c r="M802" i="1"/>
  <c r="L802" i="1"/>
  <c r="H802" i="1"/>
  <c r="M801" i="1"/>
  <c r="L801" i="1"/>
  <c r="H801" i="1"/>
  <c r="M800" i="1"/>
  <c r="L800" i="1"/>
  <c r="H800" i="1"/>
  <c r="M799" i="1"/>
  <c r="L799" i="1"/>
  <c r="H799" i="1"/>
  <c r="M798" i="1"/>
  <c r="L798" i="1"/>
  <c r="H798" i="1"/>
  <c r="M797" i="1"/>
  <c r="L797" i="1"/>
  <c r="H797" i="1"/>
  <c r="M796" i="1"/>
  <c r="L796" i="1"/>
  <c r="H796" i="1"/>
  <c r="E796" i="1"/>
  <c r="M795" i="1"/>
  <c r="L795" i="1"/>
  <c r="H795" i="1"/>
  <c r="E795" i="1"/>
  <c r="M794" i="1"/>
  <c r="L794" i="1"/>
  <c r="H794" i="1"/>
  <c r="E794" i="1"/>
  <c r="M793" i="1"/>
  <c r="L793" i="1"/>
  <c r="H793" i="1"/>
  <c r="E793" i="1"/>
  <c r="M792" i="1"/>
  <c r="L792" i="1"/>
  <c r="H792" i="1"/>
  <c r="E792" i="1"/>
  <c r="M791" i="1"/>
  <c r="L791" i="1"/>
  <c r="H791" i="1"/>
  <c r="E791" i="1"/>
  <c r="M790" i="1"/>
  <c r="L790" i="1"/>
  <c r="H790" i="1"/>
  <c r="E790" i="1"/>
  <c r="M789" i="1"/>
  <c r="L789" i="1"/>
  <c r="H789" i="1"/>
  <c r="E789" i="1"/>
  <c r="M788" i="1"/>
  <c r="L788" i="1"/>
  <c r="H788" i="1"/>
  <c r="E788" i="1"/>
  <c r="M787" i="1"/>
  <c r="L787" i="1"/>
  <c r="H787" i="1"/>
  <c r="E787" i="1"/>
  <c r="M786" i="1"/>
  <c r="L786" i="1"/>
  <c r="H786" i="1"/>
  <c r="E786" i="1"/>
  <c r="M785" i="1"/>
  <c r="L785" i="1"/>
  <c r="H785" i="1"/>
  <c r="E785" i="1"/>
  <c r="M784" i="1"/>
  <c r="L784" i="1"/>
  <c r="H784" i="1"/>
  <c r="E784" i="1"/>
  <c r="M783" i="1"/>
  <c r="L783" i="1"/>
  <c r="H783" i="1"/>
  <c r="E783" i="1"/>
  <c r="M782" i="1"/>
  <c r="L782" i="1"/>
  <c r="H782" i="1"/>
  <c r="E782" i="1"/>
  <c r="M781" i="1"/>
  <c r="L781" i="1"/>
  <c r="H781" i="1"/>
  <c r="E781" i="1"/>
  <c r="M780" i="1"/>
  <c r="L780" i="1"/>
  <c r="H780" i="1"/>
  <c r="E780" i="1"/>
  <c r="M779" i="1"/>
  <c r="L779" i="1"/>
  <c r="H779" i="1"/>
  <c r="E779" i="1"/>
  <c r="M778" i="1"/>
  <c r="L778" i="1"/>
  <c r="H778" i="1"/>
  <c r="E778" i="1"/>
  <c r="M777" i="1"/>
  <c r="L777" i="1"/>
  <c r="H777" i="1"/>
  <c r="E777" i="1"/>
  <c r="M776" i="1"/>
  <c r="L776" i="1"/>
  <c r="H776" i="1"/>
  <c r="E776" i="1"/>
  <c r="M775" i="1"/>
  <c r="L775" i="1"/>
  <c r="H775" i="1"/>
  <c r="E775" i="1"/>
  <c r="M774" i="1"/>
  <c r="L774" i="1"/>
  <c r="H774" i="1"/>
  <c r="E774" i="1"/>
  <c r="M773" i="1"/>
  <c r="L773" i="1"/>
  <c r="H773" i="1"/>
  <c r="E773" i="1"/>
  <c r="M772" i="1"/>
  <c r="L772" i="1"/>
  <c r="H772" i="1"/>
  <c r="E772" i="1"/>
  <c r="M771" i="1"/>
  <c r="L771" i="1"/>
  <c r="H771" i="1"/>
  <c r="E771" i="1"/>
  <c r="M770" i="1"/>
  <c r="L770" i="1"/>
  <c r="H770" i="1"/>
  <c r="E770" i="1"/>
  <c r="M769" i="1"/>
  <c r="L769" i="1"/>
  <c r="H769" i="1"/>
  <c r="E769" i="1"/>
  <c r="M768" i="1"/>
  <c r="L768" i="1"/>
  <c r="H768" i="1"/>
  <c r="E768" i="1"/>
  <c r="M767" i="1"/>
  <c r="L767" i="1"/>
  <c r="H767" i="1"/>
  <c r="E767" i="1"/>
  <c r="M766" i="1"/>
  <c r="L766" i="1"/>
  <c r="H766" i="1"/>
  <c r="E766" i="1"/>
  <c r="M765" i="1"/>
  <c r="L765" i="1"/>
  <c r="H765" i="1"/>
  <c r="E765" i="1"/>
  <c r="M764" i="1"/>
  <c r="L764" i="1"/>
  <c r="H764" i="1"/>
  <c r="E764" i="1"/>
  <c r="M763" i="1"/>
  <c r="L763" i="1"/>
  <c r="H763" i="1"/>
  <c r="E763" i="1"/>
  <c r="M762" i="1"/>
  <c r="L762" i="1"/>
  <c r="H762" i="1"/>
  <c r="E762" i="1"/>
  <c r="M761" i="1"/>
  <c r="L761" i="1"/>
  <c r="H761" i="1"/>
  <c r="E761" i="1"/>
  <c r="M760" i="1"/>
  <c r="L760" i="1"/>
  <c r="H760" i="1"/>
  <c r="E760" i="1"/>
  <c r="M759" i="1"/>
  <c r="L759" i="1"/>
  <c r="H759" i="1"/>
  <c r="E759" i="1"/>
  <c r="M758" i="1"/>
  <c r="L758" i="1"/>
  <c r="H758" i="1"/>
  <c r="E758" i="1"/>
  <c r="M757" i="1"/>
  <c r="L757" i="1"/>
  <c r="H757" i="1"/>
  <c r="E757" i="1"/>
  <c r="M756" i="1"/>
  <c r="L756" i="1"/>
  <c r="H756" i="1"/>
  <c r="E756" i="1"/>
  <c r="M755" i="1"/>
  <c r="L755" i="1"/>
  <c r="H755" i="1"/>
  <c r="E755" i="1"/>
  <c r="M754" i="1"/>
  <c r="L754" i="1"/>
  <c r="H754" i="1"/>
  <c r="E754" i="1"/>
  <c r="M753" i="1"/>
  <c r="L753" i="1"/>
  <c r="H753" i="1"/>
  <c r="E753" i="1"/>
  <c r="M752" i="1"/>
  <c r="L752" i="1"/>
  <c r="H752" i="1"/>
  <c r="E752" i="1"/>
  <c r="M751" i="1"/>
  <c r="L751" i="1"/>
  <c r="H751" i="1"/>
  <c r="E751" i="1"/>
  <c r="M750" i="1"/>
  <c r="L750" i="1"/>
  <c r="H750" i="1"/>
  <c r="E750" i="1"/>
  <c r="M749" i="1"/>
  <c r="L749" i="1"/>
  <c r="H749" i="1"/>
  <c r="E749" i="1"/>
  <c r="M748" i="1"/>
  <c r="L748" i="1"/>
  <c r="H748" i="1"/>
  <c r="E748" i="1"/>
  <c r="M747" i="1"/>
  <c r="L747" i="1"/>
  <c r="H747" i="1"/>
  <c r="E747" i="1"/>
  <c r="M746" i="1"/>
  <c r="L746" i="1"/>
  <c r="H746" i="1"/>
  <c r="E746" i="1"/>
  <c r="M745" i="1"/>
  <c r="L745" i="1"/>
  <c r="H745" i="1"/>
  <c r="E745" i="1"/>
  <c r="M744" i="1"/>
  <c r="L744" i="1"/>
  <c r="H744" i="1"/>
  <c r="E744" i="1"/>
  <c r="M743" i="1"/>
  <c r="L743" i="1"/>
  <c r="H743" i="1"/>
  <c r="E743" i="1"/>
  <c r="M742" i="1"/>
  <c r="L742" i="1"/>
  <c r="H742" i="1"/>
  <c r="E742" i="1"/>
  <c r="M741" i="1"/>
  <c r="L741" i="1"/>
  <c r="H741" i="1"/>
  <c r="E741" i="1"/>
  <c r="M740" i="1"/>
  <c r="L740" i="1"/>
  <c r="H740" i="1"/>
  <c r="E740" i="1"/>
  <c r="M739" i="1"/>
  <c r="L739" i="1"/>
  <c r="H739" i="1"/>
  <c r="E739" i="1"/>
  <c r="M738" i="1"/>
  <c r="L738" i="1"/>
  <c r="H738" i="1"/>
  <c r="E738" i="1"/>
  <c r="M737" i="1"/>
  <c r="L737" i="1"/>
  <c r="H737" i="1"/>
  <c r="E737" i="1"/>
  <c r="M736" i="1"/>
  <c r="L736" i="1"/>
  <c r="H736" i="1"/>
  <c r="E736" i="1"/>
  <c r="M735" i="1"/>
  <c r="L735" i="1"/>
  <c r="H735" i="1"/>
  <c r="E735" i="1"/>
  <c r="M734" i="1"/>
  <c r="L734" i="1"/>
  <c r="H734" i="1"/>
  <c r="E734" i="1"/>
  <c r="M733" i="1"/>
  <c r="L733" i="1"/>
  <c r="H733" i="1"/>
  <c r="E733" i="1"/>
  <c r="M732" i="1"/>
  <c r="L732" i="1"/>
  <c r="H732" i="1"/>
  <c r="E732" i="1"/>
  <c r="M731" i="1"/>
  <c r="L731" i="1"/>
  <c r="H731" i="1"/>
  <c r="E731" i="1"/>
  <c r="M730" i="1"/>
  <c r="L730" i="1"/>
  <c r="H730" i="1"/>
  <c r="E730" i="1"/>
  <c r="M729" i="1"/>
  <c r="L729" i="1"/>
  <c r="H729" i="1"/>
  <c r="E729" i="1"/>
  <c r="M728" i="1"/>
  <c r="L728" i="1"/>
  <c r="H728" i="1"/>
  <c r="E728" i="1"/>
  <c r="M727" i="1"/>
  <c r="L727" i="1"/>
  <c r="H727" i="1"/>
  <c r="E727" i="1"/>
  <c r="M726" i="1"/>
  <c r="L726" i="1"/>
  <c r="H726" i="1"/>
  <c r="E726" i="1"/>
  <c r="M725" i="1"/>
  <c r="L725" i="1"/>
  <c r="H725" i="1"/>
  <c r="E725" i="1"/>
  <c r="M724" i="1"/>
  <c r="L724" i="1"/>
  <c r="H724" i="1"/>
  <c r="E724" i="1"/>
  <c r="M723" i="1"/>
  <c r="L723" i="1"/>
  <c r="H723" i="1"/>
  <c r="E723" i="1"/>
  <c r="M722" i="1"/>
  <c r="L722" i="1"/>
  <c r="H722" i="1"/>
  <c r="E722" i="1"/>
  <c r="M721" i="1"/>
  <c r="L721" i="1"/>
  <c r="H721" i="1"/>
  <c r="E721" i="1"/>
  <c r="M720" i="1"/>
  <c r="L720" i="1"/>
  <c r="H720" i="1"/>
  <c r="E720" i="1"/>
  <c r="M719" i="1"/>
  <c r="L719" i="1"/>
  <c r="H719" i="1"/>
  <c r="E719" i="1"/>
  <c r="M718" i="1"/>
  <c r="L718" i="1"/>
  <c r="H718" i="1"/>
  <c r="E718" i="1"/>
  <c r="M717" i="1"/>
  <c r="L717" i="1"/>
  <c r="H717" i="1"/>
  <c r="E717" i="1"/>
  <c r="M716" i="1"/>
  <c r="L716" i="1"/>
  <c r="H716" i="1"/>
  <c r="E716" i="1"/>
  <c r="M715" i="1"/>
  <c r="L715" i="1"/>
  <c r="H715" i="1"/>
  <c r="E715" i="1"/>
  <c r="M714" i="1"/>
  <c r="L714" i="1"/>
  <c r="H714" i="1"/>
  <c r="E714" i="1"/>
  <c r="M713" i="1"/>
  <c r="L713" i="1"/>
  <c r="H713" i="1"/>
  <c r="E713" i="1"/>
  <c r="M712" i="1"/>
  <c r="L712" i="1"/>
  <c r="H712" i="1"/>
  <c r="E712" i="1"/>
  <c r="M711" i="1"/>
  <c r="L711" i="1"/>
  <c r="H711" i="1"/>
  <c r="E711" i="1"/>
  <c r="M710" i="1"/>
  <c r="L710" i="1"/>
  <c r="H710" i="1"/>
  <c r="E710" i="1"/>
  <c r="M709" i="1"/>
  <c r="L709" i="1"/>
  <c r="H709" i="1"/>
  <c r="E709" i="1"/>
  <c r="M708" i="1"/>
  <c r="L708" i="1"/>
  <c r="H708" i="1"/>
  <c r="E708" i="1"/>
  <c r="M707" i="1"/>
  <c r="L707" i="1"/>
  <c r="H707" i="1"/>
  <c r="E707" i="1"/>
  <c r="M706" i="1"/>
  <c r="L706" i="1"/>
  <c r="H706" i="1"/>
  <c r="E706" i="1"/>
  <c r="M705" i="1"/>
  <c r="L705" i="1"/>
  <c r="H705" i="1"/>
  <c r="E705" i="1"/>
  <c r="M704" i="1"/>
  <c r="L704" i="1"/>
  <c r="H704" i="1"/>
  <c r="E704" i="1"/>
  <c r="M703" i="1"/>
  <c r="L703" i="1"/>
  <c r="H703" i="1"/>
  <c r="E703" i="1"/>
  <c r="M702" i="1"/>
  <c r="L702" i="1"/>
  <c r="H702" i="1"/>
  <c r="E702" i="1"/>
  <c r="M701" i="1"/>
  <c r="L701" i="1"/>
  <c r="H701" i="1"/>
  <c r="E701" i="1"/>
  <c r="M700" i="1"/>
  <c r="L700" i="1"/>
  <c r="H700" i="1"/>
  <c r="E700" i="1"/>
  <c r="M699" i="1"/>
  <c r="L699" i="1"/>
  <c r="H699" i="1"/>
  <c r="E699" i="1"/>
  <c r="M698" i="1"/>
  <c r="L698" i="1"/>
  <c r="H698" i="1"/>
  <c r="E698" i="1"/>
  <c r="M697" i="1"/>
  <c r="L697" i="1"/>
  <c r="H697" i="1"/>
  <c r="E697" i="1"/>
  <c r="M696" i="1"/>
  <c r="L696" i="1"/>
  <c r="H696" i="1"/>
  <c r="E696" i="1"/>
  <c r="M695" i="1"/>
  <c r="L695" i="1"/>
  <c r="H695" i="1"/>
  <c r="E695" i="1"/>
  <c r="M694" i="1"/>
  <c r="L694" i="1"/>
  <c r="H694" i="1"/>
  <c r="E694" i="1"/>
  <c r="M693" i="1"/>
  <c r="L693" i="1"/>
  <c r="H693" i="1"/>
  <c r="E693" i="1"/>
  <c r="M692" i="1"/>
  <c r="L692" i="1"/>
  <c r="H692" i="1"/>
  <c r="E692" i="1"/>
  <c r="M691" i="1"/>
  <c r="L691" i="1"/>
  <c r="H691" i="1"/>
  <c r="E691" i="1"/>
  <c r="M690" i="1"/>
  <c r="L690" i="1"/>
  <c r="H690" i="1"/>
  <c r="E690" i="1"/>
  <c r="M689" i="1"/>
  <c r="L689" i="1"/>
  <c r="H689" i="1"/>
  <c r="E689" i="1"/>
  <c r="M688" i="1"/>
  <c r="L688" i="1"/>
  <c r="H688" i="1"/>
  <c r="E688" i="1"/>
  <c r="M687" i="1"/>
  <c r="L687" i="1"/>
  <c r="H687" i="1"/>
  <c r="E687" i="1"/>
  <c r="M686" i="1"/>
  <c r="L686" i="1"/>
  <c r="H686" i="1"/>
  <c r="E686" i="1"/>
  <c r="M685" i="1"/>
  <c r="L685" i="1"/>
  <c r="H685" i="1"/>
  <c r="E685" i="1"/>
  <c r="M684" i="1"/>
  <c r="L684" i="1"/>
  <c r="H684" i="1"/>
  <c r="E684" i="1"/>
  <c r="M683" i="1"/>
  <c r="L683" i="1"/>
  <c r="H683" i="1"/>
  <c r="E683" i="1"/>
  <c r="M682" i="1"/>
  <c r="L682" i="1"/>
  <c r="H682" i="1"/>
  <c r="E682" i="1"/>
  <c r="M681" i="1"/>
  <c r="L681" i="1"/>
  <c r="H681" i="1"/>
  <c r="E681" i="1"/>
  <c r="M680" i="1"/>
  <c r="L680" i="1"/>
  <c r="H680" i="1"/>
  <c r="E680" i="1"/>
  <c r="M679" i="1"/>
  <c r="L679" i="1"/>
  <c r="H679" i="1"/>
  <c r="E679" i="1"/>
  <c r="M678" i="1"/>
  <c r="L678" i="1"/>
  <c r="H678" i="1"/>
  <c r="E678" i="1"/>
  <c r="M677" i="1"/>
  <c r="L677" i="1"/>
  <c r="H677" i="1"/>
  <c r="E677" i="1"/>
  <c r="M676" i="1"/>
  <c r="L676" i="1"/>
  <c r="H676" i="1"/>
  <c r="E676" i="1"/>
  <c r="M675" i="1"/>
  <c r="L675" i="1"/>
  <c r="H675" i="1"/>
  <c r="E675" i="1"/>
  <c r="M674" i="1"/>
  <c r="L674" i="1"/>
  <c r="H674" i="1"/>
  <c r="E674" i="1"/>
  <c r="M673" i="1"/>
  <c r="L673" i="1"/>
  <c r="H673" i="1"/>
  <c r="E673" i="1"/>
  <c r="M672" i="1"/>
  <c r="L672" i="1"/>
  <c r="H672" i="1"/>
  <c r="E672" i="1"/>
  <c r="M671" i="1"/>
  <c r="L671" i="1"/>
  <c r="H671" i="1"/>
  <c r="E671" i="1"/>
  <c r="M670" i="1"/>
  <c r="L670" i="1"/>
  <c r="H670" i="1"/>
  <c r="E670" i="1"/>
  <c r="M669" i="1"/>
  <c r="L669" i="1"/>
  <c r="H669" i="1"/>
  <c r="E669" i="1"/>
  <c r="M668" i="1"/>
  <c r="L668" i="1"/>
  <c r="H668" i="1"/>
  <c r="E668" i="1"/>
  <c r="M667" i="1"/>
  <c r="L667" i="1"/>
  <c r="H667" i="1"/>
  <c r="E667" i="1"/>
  <c r="M666" i="1"/>
  <c r="L666" i="1"/>
  <c r="H666" i="1"/>
  <c r="E666" i="1"/>
  <c r="M665" i="1"/>
  <c r="L665" i="1"/>
  <c r="H665" i="1"/>
  <c r="E665" i="1"/>
  <c r="M664" i="1"/>
  <c r="L664" i="1"/>
  <c r="H664" i="1"/>
  <c r="E664" i="1"/>
  <c r="M663" i="1"/>
  <c r="L663" i="1"/>
  <c r="H663" i="1"/>
  <c r="E663" i="1"/>
  <c r="M662" i="1"/>
  <c r="L662" i="1"/>
  <c r="H662" i="1"/>
  <c r="E662" i="1"/>
  <c r="M661" i="1"/>
  <c r="L661" i="1"/>
  <c r="H661" i="1"/>
  <c r="E661" i="1"/>
  <c r="M660" i="1"/>
  <c r="L660" i="1"/>
  <c r="H660" i="1"/>
  <c r="E660" i="1"/>
  <c r="M659" i="1"/>
  <c r="L659" i="1"/>
  <c r="H659" i="1"/>
  <c r="E659" i="1"/>
  <c r="M658" i="1"/>
  <c r="L658" i="1"/>
  <c r="H658" i="1"/>
  <c r="E658" i="1"/>
  <c r="M657" i="1"/>
  <c r="L657" i="1"/>
  <c r="H657" i="1"/>
  <c r="E657" i="1"/>
  <c r="M656" i="1"/>
  <c r="L656" i="1"/>
  <c r="H656" i="1"/>
  <c r="E656" i="1"/>
  <c r="M655" i="1"/>
  <c r="L655" i="1"/>
  <c r="H655" i="1"/>
  <c r="E655" i="1"/>
  <c r="M654" i="1"/>
  <c r="L654" i="1"/>
  <c r="H654" i="1"/>
  <c r="E654" i="1"/>
  <c r="M653" i="1"/>
  <c r="L653" i="1"/>
  <c r="H653" i="1"/>
  <c r="E653" i="1"/>
  <c r="M652" i="1"/>
  <c r="L652" i="1"/>
  <c r="H652" i="1"/>
  <c r="E652" i="1"/>
  <c r="M651" i="1"/>
  <c r="L651" i="1"/>
  <c r="H651" i="1"/>
  <c r="E651" i="1"/>
  <c r="M650" i="1"/>
  <c r="L650" i="1"/>
  <c r="H650" i="1"/>
  <c r="E650" i="1"/>
  <c r="M649" i="1"/>
  <c r="L649" i="1"/>
  <c r="H649" i="1"/>
  <c r="E649" i="1"/>
  <c r="M648" i="1"/>
  <c r="L648" i="1"/>
  <c r="H648" i="1"/>
  <c r="E648" i="1"/>
  <c r="M647" i="1"/>
  <c r="L647" i="1"/>
  <c r="H647" i="1"/>
  <c r="E647" i="1"/>
  <c r="M646" i="1"/>
  <c r="L646" i="1"/>
  <c r="H646" i="1"/>
  <c r="E646" i="1"/>
  <c r="M645" i="1"/>
  <c r="L645" i="1"/>
  <c r="H645" i="1"/>
  <c r="E645" i="1"/>
  <c r="M644" i="1"/>
  <c r="L644" i="1"/>
  <c r="H644" i="1"/>
  <c r="E644" i="1"/>
  <c r="M643" i="1"/>
  <c r="L643" i="1"/>
  <c r="H643" i="1"/>
  <c r="E643" i="1"/>
  <c r="M642" i="1"/>
  <c r="L642" i="1"/>
  <c r="H642" i="1"/>
  <c r="E642" i="1"/>
  <c r="M641" i="1"/>
  <c r="L641" i="1"/>
  <c r="H641" i="1"/>
  <c r="E641" i="1"/>
  <c r="M640" i="1"/>
  <c r="L640" i="1"/>
  <c r="H640" i="1"/>
  <c r="E640" i="1"/>
  <c r="M639" i="1"/>
  <c r="L639" i="1"/>
  <c r="H639" i="1"/>
  <c r="E639" i="1"/>
  <c r="M638" i="1"/>
  <c r="L638" i="1"/>
  <c r="H638" i="1"/>
  <c r="E638" i="1"/>
  <c r="M637" i="1"/>
  <c r="L637" i="1"/>
  <c r="H637" i="1"/>
  <c r="E637" i="1"/>
  <c r="M636" i="1"/>
  <c r="L636" i="1"/>
  <c r="H636" i="1"/>
  <c r="E636" i="1"/>
  <c r="M635" i="1"/>
  <c r="L635" i="1"/>
  <c r="H635" i="1"/>
  <c r="E635" i="1"/>
  <c r="M634" i="1"/>
  <c r="L634" i="1"/>
  <c r="H634" i="1"/>
  <c r="E634" i="1"/>
  <c r="M633" i="1"/>
  <c r="L633" i="1"/>
  <c r="H633" i="1"/>
  <c r="E633" i="1"/>
  <c r="M632" i="1"/>
  <c r="L632" i="1"/>
  <c r="H632" i="1"/>
  <c r="E632" i="1"/>
  <c r="M631" i="1"/>
  <c r="L631" i="1"/>
  <c r="H631" i="1"/>
  <c r="E631" i="1"/>
  <c r="M630" i="1"/>
  <c r="L630" i="1"/>
  <c r="H630" i="1"/>
  <c r="E630" i="1"/>
  <c r="M629" i="1"/>
  <c r="L629" i="1"/>
  <c r="H629" i="1"/>
  <c r="E629" i="1"/>
  <c r="M628" i="1"/>
  <c r="L628" i="1"/>
  <c r="H628" i="1"/>
  <c r="E628" i="1"/>
  <c r="M627" i="1"/>
  <c r="L627" i="1"/>
  <c r="H627" i="1"/>
  <c r="E627" i="1"/>
  <c r="M626" i="1"/>
  <c r="L626" i="1"/>
  <c r="H626" i="1"/>
  <c r="E626" i="1"/>
  <c r="M625" i="1"/>
  <c r="L625" i="1"/>
  <c r="H625" i="1"/>
  <c r="E625" i="1"/>
  <c r="M624" i="1"/>
  <c r="L624" i="1"/>
  <c r="H624" i="1"/>
  <c r="E624" i="1"/>
  <c r="M623" i="1"/>
  <c r="L623" i="1"/>
  <c r="H623" i="1"/>
  <c r="E623" i="1"/>
  <c r="M622" i="1"/>
  <c r="L622" i="1"/>
  <c r="H622" i="1"/>
  <c r="E622" i="1"/>
  <c r="M621" i="1"/>
  <c r="L621" i="1"/>
  <c r="H621" i="1"/>
  <c r="E621" i="1"/>
  <c r="M620" i="1"/>
  <c r="L620" i="1"/>
  <c r="H620" i="1"/>
  <c r="E620" i="1"/>
  <c r="M619" i="1"/>
  <c r="L619" i="1"/>
  <c r="H619" i="1"/>
  <c r="E619" i="1"/>
  <c r="M618" i="1"/>
  <c r="L618" i="1"/>
  <c r="H618" i="1"/>
  <c r="E618" i="1"/>
  <c r="M617" i="1"/>
  <c r="L617" i="1"/>
  <c r="H617" i="1"/>
  <c r="E617" i="1"/>
  <c r="M616" i="1"/>
  <c r="L616" i="1"/>
  <c r="H616" i="1"/>
  <c r="E616" i="1"/>
  <c r="M615" i="1"/>
  <c r="L615" i="1"/>
  <c r="H615" i="1"/>
  <c r="E615" i="1"/>
  <c r="M614" i="1"/>
  <c r="L614" i="1"/>
  <c r="H614" i="1"/>
  <c r="E614" i="1"/>
  <c r="M613" i="1"/>
  <c r="L613" i="1"/>
  <c r="H613" i="1"/>
  <c r="E613" i="1"/>
  <c r="M612" i="1"/>
  <c r="L612" i="1"/>
  <c r="H612" i="1"/>
  <c r="E612" i="1"/>
  <c r="M611" i="1"/>
  <c r="L611" i="1"/>
  <c r="H611" i="1"/>
  <c r="E611" i="1"/>
  <c r="M610" i="1"/>
  <c r="L610" i="1"/>
  <c r="H610" i="1"/>
  <c r="E610" i="1"/>
  <c r="M609" i="1"/>
  <c r="L609" i="1"/>
  <c r="H609" i="1"/>
  <c r="E609" i="1"/>
  <c r="M608" i="1"/>
  <c r="L608" i="1"/>
  <c r="H608" i="1"/>
  <c r="E608" i="1"/>
  <c r="M607" i="1"/>
  <c r="L607" i="1"/>
  <c r="H607" i="1"/>
  <c r="E607" i="1"/>
  <c r="M606" i="1"/>
  <c r="L606" i="1"/>
  <c r="H606" i="1"/>
  <c r="E606" i="1"/>
  <c r="M605" i="1"/>
  <c r="L605" i="1"/>
  <c r="H605" i="1"/>
  <c r="E605" i="1"/>
  <c r="M604" i="1"/>
  <c r="L604" i="1"/>
  <c r="H604" i="1"/>
  <c r="E604" i="1"/>
  <c r="M603" i="1"/>
  <c r="L603" i="1"/>
  <c r="H603" i="1"/>
  <c r="E603" i="1"/>
  <c r="M602" i="1"/>
  <c r="L602" i="1"/>
  <c r="H602" i="1"/>
  <c r="E602" i="1"/>
  <c r="M601" i="1"/>
  <c r="L601" i="1"/>
  <c r="H601" i="1"/>
  <c r="E601" i="1"/>
  <c r="M600" i="1"/>
  <c r="L600" i="1"/>
  <c r="H600" i="1"/>
  <c r="E600" i="1"/>
  <c r="M599" i="1"/>
  <c r="L599" i="1"/>
  <c r="H599" i="1"/>
  <c r="E599" i="1"/>
  <c r="M598" i="1"/>
  <c r="L598" i="1"/>
  <c r="H598" i="1"/>
  <c r="E598" i="1"/>
  <c r="M597" i="1"/>
  <c r="L597" i="1"/>
  <c r="H597" i="1"/>
  <c r="E597" i="1"/>
  <c r="M596" i="1"/>
  <c r="L596" i="1"/>
  <c r="H596" i="1"/>
  <c r="E596" i="1"/>
  <c r="M595" i="1"/>
  <c r="L595" i="1"/>
  <c r="H595" i="1"/>
  <c r="E595" i="1"/>
  <c r="M594" i="1"/>
  <c r="L594" i="1"/>
  <c r="H594" i="1"/>
  <c r="E594" i="1"/>
  <c r="M593" i="1"/>
  <c r="L593" i="1"/>
  <c r="H593" i="1"/>
  <c r="E593" i="1"/>
  <c r="M592" i="1"/>
  <c r="L592" i="1"/>
  <c r="H592" i="1"/>
  <c r="E592" i="1"/>
  <c r="M591" i="1"/>
  <c r="L591" i="1"/>
  <c r="H591" i="1"/>
  <c r="E591" i="1"/>
  <c r="M590" i="1"/>
  <c r="L590" i="1"/>
  <c r="H590" i="1"/>
  <c r="E590" i="1"/>
  <c r="M589" i="1"/>
  <c r="L589" i="1"/>
  <c r="H589" i="1"/>
  <c r="E589" i="1"/>
  <c r="M588" i="1"/>
  <c r="L588" i="1"/>
  <c r="H588" i="1"/>
  <c r="E588" i="1"/>
  <c r="M587" i="1"/>
  <c r="L587" i="1"/>
  <c r="H587" i="1"/>
  <c r="E587" i="1"/>
  <c r="M586" i="1"/>
  <c r="L586" i="1"/>
  <c r="H586" i="1"/>
  <c r="E586" i="1"/>
  <c r="M585" i="1"/>
  <c r="L585" i="1"/>
  <c r="H585" i="1"/>
  <c r="E585" i="1"/>
  <c r="M584" i="1"/>
  <c r="L584" i="1"/>
  <c r="H584" i="1"/>
  <c r="E584" i="1"/>
  <c r="M583" i="1"/>
  <c r="L583" i="1"/>
  <c r="H583" i="1"/>
  <c r="E583" i="1"/>
  <c r="M582" i="1"/>
  <c r="L582" i="1"/>
  <c r="H582" i="1"/>
  <c r="E582" i="1"/>
  <c r="M581" i="1"/>
  <c r="L581" i="1"/>
  <c r="H581" i="1"/>
  <c r="E581" i="1"/>
  <c r="M580" i="1"/>
  <c r="L580" i="1"/>
  <c r="H580" i="1"/>
  <c r="E580" i="1"/>
  <c r="M579" i="1"/>
  <c r="L579" i="1"/>
  <c r="H579" i="1"/>
  <c r="E579" i="1"/>
  <c r="M578" i="1"/>
  <c r="L578" i="1"/>
  <c r="H578" i="1"/>
  <c r="E578" i="1"/>
  <c r="M577" i="1"/>
  <c r="L577" i="1"/>
  <c r="H577" i="1"/>
  <c r="E577" i="1"/>
  <c r="M576" i="1"/>
  <c r="L576" i="1"/>
  <c r="H576" i="1"/>
  <c r="E576" i="1"/>
  <c r="M575" i="1"/>
  <c r="L575" i="1"/>
  <c r="H575" i="1"/>
  <c r="E575" i="1"/>
  <c r="M574" i="1"/>
  <c r="L574" i="1"/>
  <c r="H574" i="1"/>
  <c r="E574" i="1"/>
  <c r="M573" i="1"/>
  <c r="L573" i="1"/>
  <c r="H573" i="1"/>
  <c r="E573" i="1"/>
  <c r="M572" i="1"/>
  <c r="L572" i="1"/>
  <c r="H572" i="1"/>
  <c r="E572" i="1"/>
  <c r="M571" i="1"/>
  <c r="L571" i="1"/>
  <c r="H571" i="1"/>
  <c r="E571" i="1"/>
  <c r="M570" i="1"/>
  <c r="L570" i="1"/>
  <c r="H570" i="1"/>
  <c r="E570" i="1"/>
  <c r="M569" i="1"/>
  <c r="L569" i="1"/>
  <c r="H569" i="1"/>
  <c r="E569" i="1"/>
  <c r="M568" i="1"/>
  <c r="L568" i="1"/>
  <c r="H568" i="1"/>
  <c r="E568" i="1"/>
  <c r="M567" i="1"/>
  <c r="L567" i="1"/>
  <c r="H567" i="1"/>
  <c r="E567" i="1"/>
  <c r="M566" i="1"/>
  <c r="L566" i="1"/>
  <c r="H566" i="1"/>
  <c r="E566" i="1"/>
  <c r="M565" i="1"/>
  <c r="L565" i="1"/>
  <c r="H565" i="1"/>
  <c r="E565" i="1"/>
  <c r="M564" i="1"/>
  <c r="L564" i="1"/>
  <c r="H564" i="1"/>
  <c r="E564" i="1"/>
  <c r="M563" i="1"/>
  <c r="L563" i="1"/>
  <c r="H563" i="1"/>
  <c r="E563" i="1"/>
  <c r="M562" i="1"/>
  <c r="L562" i="1"/>
  <c r="H562" i="1"/>
  <c r="E562" i="1"/>
  <c r="M561" i="1"/>
  <c r="L561" i="1"/>
  <c r="H561" i="1"/>
  <c r="E561" i="1"/>
  <c r="M560" i="1"/>
  <c r="L560" i="1"/>
  <c r="H560" i="1"/>
  <c r="E560" i="1"/>
  <c r="M559" i="1"/>
  <c r="L559" i="1"/>
  <c r="H559" i="1"/>
  <c r="E559" i="1"/>
  <c r="M558" i="1"/>
  <c r="L558" i="1"/>
  <c r="H558" i="1"/>
  <c r="E558" i="1"/>
  <c r="M557" i="1"/>
  <c r="L557" i="1"/>
  <c r="H557" i="1"/>
  <c r="E557" i="1"/>
  <c r="M556" i="1"/>
  <c r="L556" i="1"/>
  <c r="H556" i="1"/>
  <c r="E556" i="1"/>
  <c r="M555" i="1"/>
  <c r="L555" i="1"/>
  <c r="H555" i="1"/>
  <c r="E555" i="1"/>
  <c r="M554" i="1"/>
  <c r="L554" i="1"/>
  <c r="H554" i="1"/>
  <c r="E554" i="1"/>
  <c r="M553" i="1"/>
  <c r="L553" i="1"/>
  <c r="H553" i="1"/>
  <c r="E553" i="1"/>
  <c r="M552" i="1"/>
  <c r="L552" i="1"/>
  <c r="H552" i="1"/>
  <c r="E552" i="1"/>
  <c r="M551" i="1"/>
  <c r="L551" i="1"/>
  <c r="H551" i="1"/>
  <c r="E551" i="1"/>
  <c r="M550" i="1"/>
  <c r="L550" i="1"/>
  <c r="H550" i="1"/>
  <c r="E550" i="1"/>
  <c r="M549" i="1"/>
  <c r="L549" i="1"/>
  <c r="H549" i="1"/>
  <c r="E549" i="1"/>
  <c r="M548" i="1"/>
  <c r="L548" i="1"/>
  <c r="H548" i="1"/>
  <c r="E548" i="1"/>
  <c r="M547" i="1"/>
  <c r="L547" i="1"/>
  <c r="H547" i="1"/>
  <c r="E547" i="1"/>
  <c r="M546" i="1"/>
  <c r="L546" i="1"/>
  <c r="H546" i="1"/>
  <c r="E546" i="1"/>
  <c r="M545" i="1"/>
  <c r="L545" i="1"/>
  <c r="H545" i="1"/>
  <c r="E545" i="1"/>
  <c r="M544" i="1"/>
  <c r="L544" i="1"/>
  <c r="H544" i="1"/>
  <c r="E544" i="1"/>
  <c r="M543" i="1"/>
  <c r="L543" i="1"/>
  <c r="H543" i="1"/>
  <c r="E543" i="1"/>
  <c r="M542" i="1"/>
  <c r="L542" i="1"/>
  <c r="H542" i="1"/>
  <c r="E542" i="1"/>
  <c r="M541" i="1"/>
  <c r="L541" i="1"/>
  <c r="H541" i="1"/>
  <c r="E541" i="1"/>
  <c r="M540" i="1"/>
  <c r="L540" i="1"/>
  <c r="H540" i="1"/>
  <c r="E540" i="1"/>
  <c r="M539" i="1"/>
  <c r="L539" i="1"/>
  <c r="H539" i="1"/>
  <c r="E539" i="1"/>
  <c r="M538" i="1"/>
  <c r="L538" i="1"/>
  <c r="H538" i="1"/>
  <c r="E538" i="1"/>
  <c r="M537" i="1"/>
  <c r="L537" i="1"/>
  <c r="H537" i="1"/>
  <c r="E537" i="1"/>
  <c r="M536" i="1"/>
  <c r="L536" i="1"/>
  <c r="H536" i="1"/>
  <c r="E536" i="1"/>
  <c r="M535" i="1"/>
  <c r="L535" i="1"/>
  <c r="H535" i="1"/>
  <c r="E535" i="1"/>
  <c r="M534" i="1"/>
  <c r="L534" i="1"/>
  <c r="H534" i="1"/>
  <c r="E534" i="1"/>
  <c r="M533" i="1"/>
  <c r="L533" i="1"/>
  <c r="H533" i="1"/>
  <c r="E533" i="1"/>
  <c r="M532" i="1"/>
  <c r="L532" i="1"/>
  <c r="H532" i="1"/>
  <c r="E532" i="1"/>
  <c r="M531" i="1"/>
  <c r="L531" i="1"/>
  <c r="H531" i="1"/>
  <c r="E531" i="1"/>
  <c r="M530" i="1"/>
  <c r="L530" i="1"/>
  <c r="H530" i="1"/>
  <c r="E530" i="1"/>
  <c r="M529" i="1"/>
  <c r="L529" i="1"/>
  <c r="H529" i="1"/>
  <c r="E529" i="1"/>
  <c r="M528" i="1"/>
  <c r="L528" i="1"/>
  <c r="H528" i="1"/>
  <c r="E528" i="1"/>
  <c r="M527" i="1"/>
  <c r="L527" i="1"/>
  <c r="H527" i="1"/>
  <c r="E527" i="1"/>
  <c r="M526" i="1"/>
  <c r="L526" i="1"/>
  <c r="H526" i="1"/>
  <c r="E526" i="1"/>
  <c r="M525" i="1"/>
  <c r="L525" i="1"/>
  <c r="H525" i="1"/>
  <c r="E525" i="1"/>
  <c r="M524" i="1"/>
  <c r="L524" i="1"/>
  <c r="H524" i="1"/>
  <c r="E524" i="1"/>
  <c r="M523" i="1"/>
  <c r="L523" i="1"/>
  <c r="H523" i="1"/>
  <c r="E523" i="1"/>
  <c r="M522" i="1"/>
  <c r="L522" i="1"/>
  <c r="H522" i="1"/>
  <c r="E522" i="1"/>
  <c r="M521" i="1"/>
  <c r="L521" i="1"/>
  <c r="H521" i="1"/>
  <c r="E521" i="1"/>
  <c r="M520" i="1"/>
  <c r="L520" i="1"/>
  <c r="H520" i="1"/>
  <c r="E520" i="1"/>
  <c r="M519" i="1"/>
  <c r="L519" i="1"/>
  <c r="H519" i="1"/>
  <c r="E519" i="1"/>
  <c r="M518" i="1"/>
  <c r="L518" i="1"/>
  <c r="H518" i="1"/>
  <c r="E518" i="1"/>
  <c r="M517" i="1"/>
  <c r="L517" i="1"/>
  <c r="H517" i="1"/>
  <c r="E517" i="1"/>
  <c r="M516" i="1"/>
  <c r="L516" i="1"/>
  <c r="H516" i="1"/>
  <c r="E516" i="1"/>
  <c r="M515" i="1"/>
  <c r="L515" i="1"/>
  <c r="H515" i="1"/>
  <c r="E515" i="1"/>
  <c r="M514" i="1"/>
  <c r="L514" i="1"/>
  <c r="H514" i="1"/>
  <c r="E514" i="1"/>
  <c r="M513" i="1"/>
  <c r="L513" i="1"/>
  <c r="H513" i="1"/>
  <c r="E513" i="1"/>
  <c r="M512" i="1"/>
  <c r="L512" i="1"/>
  <c r="H512" i="1"/>
  <c r="E512" i="1"/>
  <c r="M511" i="1"/>
  <c r="L511" i="1"/>
  <c r="H511" i="1"/>
  <c r="E511" i="1"/>
  <c r="M510" i="1"/>
  <c r="L510" i="1"/>
  <c r="H510" i="1"/>
  <c r="E510" i="1"/>
  <c r="M509" i="1"/>
  <c r="L509" i="1"/>
  <c r="H509" i="1"/>
  <c r="E509" i="1"/>
  <c r="M508" i="1"/>
  <c r="L508" i="1"/>
  <c r="H508" i="1"/>
  <c r="E508" i="1"/>
  <c r="M507" i="1"/>
  <c r="L507" i="1"/>
  <c r="H507" i="1"/>
  <c r="E507" i="1"/>
  <c r="M506" i="1"/>
  <c r="L506" i="1"/>
  <c r="H506" i="1"/>
  <c r="E506" i="1"/>
  <c r="M505" i="1"/>
  <c r="L505" i="1"/>
  <c r="H505" i="1"/>
  <c r="E505" i="1"/>
  <c r="M504" i="1"/>
  <c r="L504" i="1"/>
  <c r="H504" i="1"/>
  <c r="E504" i="1"/>
  <c r="M503" i="1"/>
  <c r="L503" i="1"/>
  <c r="H503" i="1"/>
  <c r="E503" i="1"/>
  <c r="M502" i="1"/>
  <c r="L502" i="1"/>
  <c r="H502" i="1"/>
  <c r="E502" i="1"/>
  <c r="M501" i="1"/>
  <c r="L501" i="1"/>
  <c r="H501" i="1"/>
  <c r="E501" i="1"/>
  <c r="M500" i="1"/>
  <c r="L500" i="1"/>
  <c r="H500" i="1"/>
  <c r="E500" i="1"/>
  <c r="M499" i="1"/>
  <c r="L499" i="1"/>
  <c r="H499" i="1"/>
  <c r="E499" i="1"/>
  <c r="M498" i="1"/>
  <c r="L498" i="1"/>
  <c r="H498" i="1"/>
  <c r="E498" i="1"/>
  <c r="M497" i="1"/>
  <c r="L497" i="1"/>
  <c r="H497" i="1"/>
  <c r="E497" i="1"/>
  <c r="M496" i="1"/>
  <c r="L496" i="1"/>
  <c r="H496" i="1"/>
  <c r="E496" i="1"/>
  <c r="M495" i="1"/>
  <c r="L495" i="1"/>
  <c r="H495" i="1"/>
  <c r="E495" i="1"/>
  <c r="M494" i="1"/>
  <c r="L494" i="1"/>
  <c r="H494" i="1"/>
  <c r="E494" i="1"/>
  <c r="M493" i="1"/>
  <c r="L493" i="1"/>
  <c r="H493" i="1"/>
  <c r="E493" i="1"/>
  <c r="M492" i="1"/>
  <c r="L492" i="1"/>
  <c r="H492" i="1"/>
  <c r="E492" i="1"/>
  <c r="M491" i="1"/>
  <c r="L491" i="1"/>
  <c r="H491" i="1"/>
  <c r="E491" i="1"/>
  <c r="M490" i="1"/>
  <c r="L490" i="1"/>
  <c r="H490" i="1"/>
  <c r="E490" i="1"/>
  <c r="M489" i="1"/>
  <c r="L489" i="1"/>
  <c r="H489" i="1"/>
  <c r="E489" i="1"/>
  <c r="M488" i="1"/>
  <c r="L488" i="1"/>
  <c r="H488" i="1"/>
  <c r="E488" i="1"/>
  <c r="M487" i="1"/>
  <c r="L487" i="1"/>
  <c r="H487" i="1"/>
  <c r="E487" i="1"/>
  <c r="M486" i="1"/>
  <c r="L486" i="1"/>
  <c r="H486" i="1"/>
  <c r="E486" i="1"/>
  <c r="M485" i="1"/>
  <c r="L485" i="1"/>
  <c r="H485" i="1"/>
  <c r="E485" i="1"/>
  <c r="M484" i="1"/>
  <c r="L484" i="1"/>
  <c r="H484" i="1"/>
  <c r="E484" i="1"/>
  <c r="M483" i="1"/>
  <c r="L483" i="1"/>
  <c r="H483" i="1"/>
  <c r="E483" i="1"/>
  <c r="M482" i="1"/>
  <c r="L482" i="1"/>
  <c r="H482" i="1"/>
  <c r="E482" i="1"/>
  <c r="M481" i="1"/>
  <c r="L481" i="1"/>
  <c r="H481" i="1"/>
  <c r="E481" i="1"/>
  <c r="M480" i="1"/>
  <c r="L480" i="1"/>
  <c r="H480" i="1"/>
  <c r="E480" i="1"/>
  <c r="M479" i="1"/>
  <c r="L479" i="1"/>
  <c r="H479" i="1"/>
  <c r="E479" i="1"/>
  <c r="M478" i="1"/>
  <c r="L478" i="1"/>
  <c r="H478" i="1"/>
  <c r="E478" i="1"/>
  <c r="M477" i="1"/>
  <c r="L477" i="1"/>
  <c r="H477" i="1"/>
  <c r="E477" i="1"/>
  <c r="M476" i="1"/>
  <c r="L476" i="1"/>
  <c r="H476" i="1"/>
  <c r="E476" i="1"/>
  <c r="M475" i="1"/>
  <c r="L475" i="1"/>
  <c r="H475" i="1"/>
  <c r="E475" i="1"/>
  <c r="M474" i="1"/>
  <c r="L474" i="1"/>
  <c r="H474" i="1"/>
  <c r="E474" i="1"/>
  <c r="M473" i="1"/>
  <c r="L473" i="1"/>
  <c r="H473" i="1"/>
  <c r="E473" i="1"/>
  <c r="M472" i="1"/>
  <c r="L472" i="1"/>
  <c r="H472" i="1"/>
  <c r="E472" i="1"/>
  <c r="M471" i="1"/>
  <c r="L471" i="1"/>
  <c r="H471" i="1"/>
  <c r="E471" i="1"/>
  <c r="M470" i="1"/>
  <c r="L470" i="1"/>
  <c r="H470" i="1"/>
  <c r="E470" i="1"/>
  <c r="M469" i="1"/>
  <c r="L469" i="1"/>
  <c r="H469" i="1"/>
  <c r="E469" i="1"/>
  <c r="M468" i="1"/>
  <c r="L468" i="1"/>
  <c r="H468" i="1"/>
  <c r="E468" i="1"/>
  <c r="M467" i="1"/>
  <c r="L467" i="1"/>
  <c r="H467" i="1"/>
  <c r="E467" i="1"/>
  <c r="M466" i="1"/>
  <c r="L466" i="1"/>
  <c r="H466" i="1"/>
  <c r="E466" i="1"/>
  <c r="M465" i="1"/>
  <c r="L465" i="1"/>
  <c r="H465" i="1"/>
  <c r="E465" i="1"/>
  <c r="M464" i="1"/>
  <c r="L464" i="1"/>
  <c r="H464" i="1"/>
  <c r="E464" i="1"/>
  <c r="M463" i="1"/>
  <c r="L463" i="1"/>
  <c r="H463" i="1"/>
  <c r="E463" i="1"/>
  <c r="M462" i="1"/>
  <c r="L462" i="1"/>
  <c r="H462" i="1"/>
  <c r="E462" i="1"/>
  <c r="M461" i="1"/>
  <c r="L461" i="1"/>
  <c r="H461" i="1"/>
  <c r="E461" i="1"/>
  <c r="M460" i="1"/>
  <c r="L460" i="1"/>
  <c r="H460" i="1"/>
  <c r="E460" i="1"/>
  <c r="M459" i="1"/>
  <c r="L459" i="1"/>
  <c r="H459" i="1"/>
  <c r="E459" i="1"/>
  <c r="M458" i="1"/>
  <c r="L458" i="1"/>
  <c r="H458" i="1"/>
  <c r="E458" i="1"/>
  <c r="M457" i="1"/>
  <c r="L457" i="1"/>
  <c r="H457" i="1"/>
  <c r="E457" i="1"/>
  <c r="M456" i="1"/>
  <c r="L456" i="1"/>
  <c r="H456" i="1"/>
  <c r="E456" i="1"/>
  <c r="M455" i="1"/>
  <c r="L455" i="1"/>
  <c r="H455" i="1"/>
  <c r="E455" i="1"/>
  <c r="M454" i="1"/>
  <c r="L454" i="1"/>
  <c r="H454" i="1"/>
  <c r="E454" i="1"/>
  <c r="M453" i="1"/>
  <c r="L453" i="1"/>
  <c r="H453" i="1"/>
  <c r="E453" i="1"/>
  <c r="M452" i="1"/>
  <c r="L452" i="1"/>
  <c r="H452" i="1"/>
  <c r="E452" i="1"/>
  <c r="M451" i="1"/>
  <c r="L451" i="1"/>
  <c r="H451" i="1"/>
  <c r="E451" i="1"/>
  <c r="M450" i="1"/>
  <c r="L450" i="1"/>
  <c r="H450" i="1"/>
  <c r="E450" i="1"/>
  <c r="M449" i="1"/>
  <c r="L449" i="1"/>
  <c r="H449" i="1"/>
  <c r="E449" i="1"/>
  <c r="M448" i="1"/>
  <c r="L448" i="1"/>
  <c r="H448" i="1"/>
  <c r="E448" i="1"/>
  <c r="M447" i="1"/>
  <c r="L447" i="1"/>
  <c r="H447" i="1"/>
  <c r="E447" i="1"/>
  <c r="M446" i="1"/>
  <c r="L446" i="1"/>
  <c r="H446" i="1"/>
  <c r="E446" i="1"/>
  <c r="M445" i="1"/>
  <c r="L445" i="1"/>
  <c r="H445" i="1"/>
  <c r="E445" i="1"/>
  <c r="M444" i="1"/>
  <c r="L444" i="1"/>
  <c r="H444" i="1"/>
  <c r="E444" i="1"/>
  <c r="M443" i="1"/>
  <c r="L443" i="1"/>
  <c r="H443" i="1"/>
  <c r="E443" i="1"/>
  <c r="M442" i="1"/>
  <c r="L442" i="1"/>
  <c r="H442" i="1"/>
  <c r="E442" i="1"/>
  <c r="M441" i="1"/>
  <c r="L441" i="1"/>
  <c r="H441" i="1"/>
  <c r="E441" i="1"/>
  <c r="M440" i="1"/>
  <c r="L440" i="1"/>
  <c r="H440" i="1"/>
  <c r="E440" i="1"/>
  <c r="M439" i="1"/>
  <c r="L439" i="1"/>
  <c r="H439" i="1"/>
  <c r="E439" i="1"/>
  <c r="M438" i="1"/>
  <c r="L438" i="1"/>
  <c r="H438" i="1"/>
  <c r="E438" i="1"/>
  <c r="M437" i="1"/>
  <c r="L437" i="1"/>
  <c r="H437" i="1"/>
  <c r="E437" i="1"/>
  <c r="M436" i="1"/>
  <c r="L436" i="1"/>
  <c r="H436" i="1"/>
  <c r="E436" i="1"/>
  <c r="M435" i="1"/>
  <c r="L435" i="1"/>
  <c r="H435" i="1"/>
  <c r="E435" i="1"/>
  <c r="M434" i="1"/>
  <c r="L434" i="1"/>
  <c r="H434" i="1"/>
  <c r="E434" i="1"/>
  <c r="M433" i="1"/>
  <c r="L433" i="1"/>
  <c r="H433" i="1"/>
  <c r="E433" i="1"/>
  <c r="M432" i="1"/>
  <c r="L432" i="1"/>
  <c r="H432" i="1"/>
  <c r="E432" i="1"/>
  <c r="M431" i="1"/>
  <c r="L431" i="1"/>
  <c r="H431" i="1"/>
  <c r="E431" i="1"/>
  <c r="M430" i="1"/>
  <c r="L430" i="1"/>
  <c r="H430" i="1"/>
  <c r="E430" i="1"/>
  <c r="M429" i="1"/>
  <c r="L429" i="1"/>
  <c r="H429" i="1"/>
  <c r="E429" i="1"/>
  <c r="M428" i="1"/>
  <c r="L428" i="1"/>
  <c r="H428" i="1"/>
  <c r="E428" i="1"/>
  <c r="M427" i="1"/>
  <c r="L427" i="1"/>
  <c r="H427" i="1"/>
  <c r="E427" i="1"/>
  <c r="M426" i="1"/>
  <c r="L426" i="1"/>
  <c r="H426" i="1"/>
  <c r="E426" i="1"/>
  <c r="M425" i="1"/>
  <c r="L425" i="1"/>
  <c r="H425" i="1"/>
  <c r="E425" i="1"/>
  <c r="M424" i="1"/>
  <c r="L424" i="1"/>
  <c r="H424" i="1"/>
  <c r="E424" i="1"/>
  <c r="M423" i="1"/>
  <c r="L423" i="1"/>
  <c r="H423" i="1"/>
  <c r="E423" i="1"/>
  <c r="M422" i="1"/>
  <c r="L422" i="1"/>
  <c r="H422" i="1"/>
  <c r="E422" i="1"/>
  <c r="M421" i="1"/>
  <c r="L421" i="1"/>
  <c r="H421" i="1"/>
  <c r="E421" i="1"/>
  <c r="M420" i="1"/>
  <c r="L420" i="1"/>
  <c r="H420" i="1"/>
  <c r="E420" i="1"/>
  <c r="M419" i="1"/>
  <c r="L419" i="1"/>
  <c r="H419" i="1"/>
  <c r="E419" i="1"/>
  <c r="M418" i="1"/>
  <c r="L418" i="1"/>
  <c r="H418" i="1"/>
  <c r="E418" i="1"/>
  <c r="M417" i="1"/>
  <c r="L417" i="1"/>
  <c r="H417" i="1"/>
  <c r="E417" i="1"/>
  <c r="M416" i="1"/>
  <c r="L416" i="1"/>
  <c r="H416" i="1"/>
  <c r="E416" i="1"/>
  <c r="M415" i="1"/>
  <c r="L415" i="1"/>
  <c r="H415" i="1"/>
  <c r="E415" i="1"/>
  <c r="M414" i="1"/>
  <c r="L414" i="1"/>
  <c r="H414" i="1"/>
  <c r="E414" i="1"/>
  <c r="M413" i="1"/>
  <c r="L413" i="1"/>
  <c r="H413" i="1"/>
  <c r="E413" i="1"/>
  <c r="M412" i="1"/>
  <c r="L412" i="1"/>
  <c r="H412" i="1"/>
  <c r="E412" i="1"/>
  <c r="M411" i="1"/>
  <c r="L411" i="1"/>
  <c r="H411" i="1"/>
  <c r="E411" i="1"/>
  <c r="M410" i="1"/>
  <c r="L410" i="1"/>
  <c r="H410" i="1"/>
  <c r="E410" i="1"/>
  <c r="M409" i="1"/>
  <c r="L409" i="1"/>
  <c r="H409" i="1"/>
  <c r="E409" i="1"/>
  <c r="M408" i="1"/>
  <c r="L408" i="1"/>
  <c r="H408" i="1"/>
  <c r="E408" i="1"/>
  <c r="M407" i="1"/>
  <c r="L407" i="1"/>
  <c r="H407" i="1"/>
  <c r="E407" i="1"/>
  <c r="M406" i="1"/>
  <c r="L406" i="1"/>
  <c r="H406" i="1"/>
  <c r="E406" i="1"/>
  <c r="M405" i="1"/>
  <c r="L405" i="1"/>
  <c r="H405" i="1"/>
  <c r="E405" i="1"/>
  <c r="M404" i="1"/>
  <c r="L404" i="1"/>
  <c r="H404" i="1"/>
  <c r="E404" i="1"/>
  <c r="M403" i="1"/>
  <c r="L403" i="1"/>
  <c r="H403" i="1"/>
  <c r="E403" i="1"/>
  <c r="M402" i="1"/>
  <c r="L402" i="1"/>
  <c r="H402" i="1"/>
  <c r="E402" i="1"/>
  <c r="M401" i="1"/>
  <c r="L401" i="1"/>
  <c r="H401" i="1"/>
  <c r="E401" i="1"/>
  <c r="M400" i="1"/>
  <c r="L400" i="1"/>
  <c r="H400" i="1"/>
  <c r="E400" i="1"/>
  <c r="M399" i="1"/>
  <c r="L399" i="1"/>
  <c r="H399" i="1"/>
  <c r="E399" i="1"/>
  <c r="M398" i="1"/>
  <c r="L398" i="1"/>
  <c r="H398" i="1"/>
  <c r="E398" i="1"/>
  <c r="M397" i="1"/>
  <c r="L397" i="1"/>
  <c r="H397" i="1"/>
  <c r="E397" i="1"/>
  <c r="M396" i="1"/>
  <c r="L396" i="1"/>
  <c r="H396" i="1"/>
  <c r="E396" i="1"/>
  <c r="M395" i="1"/>
  <c r="L395" i="1"/>
  <c r="H395" i="1"/>
  <c r="E395" i="1"/>
  <c r="M394" i="1"/>
  <c r="L394" i="1"/>
  <c r="H394" i="1"/>
  <c r="E394" i="1"/>
  <c r="M393" i="1"/>
  <c r="L393" i="1"/>
  <c r="H393" i="1"/>
  <c r="E393" i="1"/>
  <c r="M392" i="1"/>
  <c r="L392" i="1"/>
  <c r="H392" i="1"/>
  <c r="E392" i="1"/>
  <c r="M391" i="1"/>
  <c r="L391" i="1"/>
  <c r="H391" i="1"/>
  <c r="E391" i="1"/>
  <c r="M390" i="1"/>
  <c r="L390" i="1"/>
  <c r="H390" i="1"/>
  <c r="E390" i="1"/>
  <c r="M389" i="1"/>
  <c r="L389" i="1"/>
  <c r="H389" i="1"/>
  <c r="E389" i="1"/>
  <c r="M388" i="1"/>
  <c r="L388" i="1"/>
  <c r="H388" i="1"/>
  <c r="E388" i="1"/>
  <c r="M387" i="1"/>
  <c r="L387" i="1"/>
  <c r="H387" i="1"/>
  <c r="E387" i="1"/>
  <c r="M386" i="1"/>
  <c r="L386" i="1"/>
  <c r="H386" i="1"/>
  <c r="E386" i="1"/>
  <c r="M385" i="1"/>
  <c r="L385" i="1"/>
  <c r="H385" i="1"/>
  <c r="E385" i="1"/>
  <c r="M384" i="1"/>
  <c r="L384" i="1"/>
  <c r="H384" i="1"/>
  <c r="E384" i="1"/>
  <c r="M383" i="1"/>
  <c r="L383" i="1"/>
  <c r="H383" i="1"/>
  <c r="E383" i="1"/>
  <c r="M382" i="1"/>
  <c r="L382" i="1"/>
  <c r="H382" i="1"/>
  <c r="E382" i="1"/>
  <c r="M381" i="1"/>
  <c r="L381" i="1"/>
  <c r="H381" i="1"/>
  <c r="E381" i="1"/>
  <c r="M380" i="1"/>
  <c r="L380" i="1"/>
  <c r="H380" i="1"/>
  <c r="E380" i="1"/>
  <c r="M379" i="1"/>
  <c r="L379" i="1"/>
  <c r="H379" i="1"/>
  <c r="E379" i="1"/>
  <c r="M378" i="1"/>
  <c r="L378" i="1"/>
  <c r="H378" i="1"/>
  <c r="E378" i="1"/>
  <c r="M377" i="1"/>
  <c r="L377" i="1"/>
  <c r="H377" i="1"/>
  <c r="E377" i="1"/>
  <c r="M376" i="1"/>
  <c r="L376" i="1"/>
  <c r="H376" i="1"/>
  <c r="E376" i="1"/>
  <c r="M375" i="1"/>
  <c r="L375" i="1"/>
  <c r="H375" i="1"/>
  <c r="E375" i="1"/>
  <c r="M374" i="1"/>
  <c r="L374" i="1"/>
  <c r="H374" i="1"/>
  <c r="E374" i="1"/>
  <c r="M373" i="1"/>
  <c r="L373" i="1"/>
  <c r="H373" i="1"/>
  <c r="E373" i="1"/>
  <c r="M372" i="1"/>
  <c r="L372" i="1"/>
  <c r="H372" i="1"/>
  <c r="E372" i="1"/>
  <c r="M371" i="1"/>
  <c r="L371" i="1"/>
  <c r="H371" i="1"/>
  <c r="E371" i="1"/>
  <c r="M370" i="1"/>
  <c r="L370" i="1"/>
  <c r="H370" i="1"/>
  <c r="E370" i="1"/>
  <c r="M369" i="1"/>
  <c r="L369" i="1"/>
  <c r="H369" i="1"/>
  <c r="E369" i="1"/>
  <c r="M368" i="1"/>
  <c r="L368" i="1"/>
  <c r="H368" i="1"/>
  <c r="E368" i="1"/>
  <c r="M367" i="1"/>
  <c r="L367" i="1"/>
  <c r="H367" i="1"/>
  <c r="E367" i="1"/>
  <c r="M366" i="1"/>
  <c r="L366" i="1"/>
  <c r="H366" i="1"/>
  <c r="E366" i="1"/>
  <c r="M365" i="1"/>
  <c r="L365" i="1"/>
  <c r="H365" i="1"/>
  <c r="E365" i="1"/>
  <c r="M364" i="1"/>
  <c r="L364" i="1"/>
  <c r="H364" i="1"/>
  <c r="E364" i="1"/>
  <c r="M363" i="1"/>
  <c r="L363" i="1"/>
  <c r="H363" i="1"/>
  <c r="E363" i="1"/>
  <c r="M362" i="1"/>
  <c r="L362" i="1"/>
  <c r="H362" i="1"/>
  <c r="E362" i="1"/>
  <c r="M361" i="1"/>
  <c r="L361" i="1"/>
  <c r="H361" i="1"/>
  <c r="E361" i="1"/>
  <c r="M360" i="1"/>
  <c r="L360" i="1"/>
  <c r="H360" i="1"/>
  <c r="E360" i="1"/>
  <c r="M359" i="1"/>
  <c r="L359" i="1"/>
  <c r="H359" i="1"/>
  <c r="E359" i="1"/>
  <c r="M358" i="1"/>
  <c r="L358" i="1"/>
  <c r="H358" i="1"/>
  <c r="E358" i="1"/>
  <c r="M357" i="1"/>
  <c r="L357" i="1"/>
  <c r="H357" i="1"/>
  <c r="E357" i="1"/>
  <c r="M356" i="1"/>
  <c r="L356" i="1"/>
  <c r="H356" i="1"/>
  <c r="E356" i="1"/>
  <c r="M355" i="1"/>
  <c r="L355" i="1"/>
  <c r="H355" i="1"/>
  <c r="E355" i="1"/>
  <c r="M354" i="1"/>
  <c r="L354" i="1"/>
  <c r="H354" i="1"/>
  <c r="E354" i="1"/>
  <c r="M353" i="1"/>
  <c r="L353" i="1"/>
  <c r="H353" i="1"/>
  <c r="E353" i="1"/>
  <c r="M352" i="1"/>
  <c r="L352" i="1"/>
  <c r="H352" i="1"/>
  <c r="E352" i="1"/>
  <c r="M351" i="1"/>
  <c r="L351" i="1"/>
  <c r="H351" i="1"/>
  <c r="E351" i="1"/>
  <c r="M350" i="1"/>
  <c r="L350" i="1"/>
  <c r="H350" i="1"/>
  <c r="E350" i="1"/>
  <c r="M349" i="1"/>
  <c r="L349" i="1"/>
  <c r="H349" i="1"/>
  <c r="E349" i="1"/>
  <c r="M348" i="1"/>
  <c r="L348" i="1"/>
  <c r="H348" i="1"/>
  <c r="E348" i="1"/>
  <c r="M347" i="1"/>
  <c r="L347" i="1"/>
  <c r="H347" i="1"/>
  <c r="E347" i="1"/>
  <c r="M346" i="1"/>
  <c r="L346" i="1"/>
  <c r="H346" i="1"/>
  <c r="E346" i="1"/>
  <c r="M345" i="1"/>
  <c r="L345" i="1"/>
  <c r="H345" i="1"/>
  <c r="E345" i="1"/>
  <c r="M344" i="1"/>
  <c r="L344" i="1"/>
  <c r="H344" i="1"/>
  <c r="E344" i="1"/>
  <c r="M343" i="1"/>
  <c r="L343" i="1"/>
  <c r="H343" i="1"/>
  <c r="E343" i="1"/>
  <c r="M342" i="1"/>
  <c r="L342" i="1"/>
  <c r="H342" i="1"/>
  <c r="E342" i="1"/>
  <c r="M341" i="1"/>
  <c r="L341" i="1"/>
  <c r="H341" i="1"/>
  <c r="E341" i="1"/>
  <c r="M340" i="1"/>
  <c r="L340" i="1"/>
  <c r="H340" i="1"/>
  <c r="E340" i="1"/>
  <c r="M339" i="1"/>
  <c r="L339" i="1"/>
  <c r="H339" i="1"/>
  <c r="E339" i="1"/>
  <c r="M338" i="1"/>
  <c r="L338" i="1"/>
  <c r="H338" i="1"/>
  <c r="E338" i="1"/>
  <c r="M337" i="1"/>
  <c r="L337" i="1"/>
  <c r="H337" i="1"/>
  <c r="E337" i="1"/>
  <c r="M336" i="1"/>
  <c r="L336" i="1"/>
  <c r="H336" i="1"/>
  <c r="E336" i="1"/>
  <c r="M335" i="1"/>
  <c r="L335" i="1"/>
  <c r="H335" i="1"/>
  <c r="E335" i="1"/>
  <c r="M334" i="1"/>
  <c r="L334" i="1"/>
  <c r="H334" i="1"/>
  <c r="E334" i="1"/>
  <c r="M333" i="1"/>
  <c r="L333" i="1"/>
  <c r="H333" i="1"/>
  <c r="E333" i="1"/>
  <c r="M332" i="1"/>
  <c r="L332" i="1"/>
  <c r="H332" i="1"/>
  <c r="E332" i="1"/>
  <c r="M331" i="1"/>
  <c r="L331" i="1"/>
  <c r="H331" i="1"/>
  <c r="E331" i="1"/>
  <c r="M330" i="1"/>
  <c r="L330" i="1"/>
  <c r="H330" i="1"/>
  <c r="E330" i="1"/>
  <c r="M329" i="1"/>
  <c r="L329" i="1"/>
  <c r="H329" i="1"/>
  <c r="E329" i="1"/>
  <c r="M328" i="1"/>
  <c r="L328" i="1"/>
  <c r="H328" i="1"/>
  <c r="E328" i="1"/>
  <c r="M327" i="1"/>
  <c r="L327" i="1"/>
  <c r="H327" i="1"/>
  <c r="E327" i="1"/>
  <c r="M326" i="1"/>
  <c r="L326" i="1"/>
  <c r="H326" i="1"/>
  <c r="E326" i="1"/>
  <c r="M325" i="1"/>
  <c r="L325" i="1"/>
  <c r="H325" i="1"/>
  <c r="E325" i="1"/>
  <c r="M324" i="1"/>
  <c r="L324" i="1"/>
  <c r="H324" i="1"/>
  <c r="E324" i="1"/>
  <c r="M323" i="1"/>
  <c r="L323" i="1"/>
  <c r="H323" i="1"/>
  <c r="E323" i="1"/>
  <c r="M322" i="1"/>
  <c r="L322" i="1"/>
  <c r="H322" i="1"/>
  <c r="E322" i="1"/>
  <c r="M321" i="1"/>
  <c r="L321" i="1"/>
  <c r="H321" i="1"/>
  <c r="E321" i="1"/>
  <c r="M320" i="1"/>
  <c r="L320" i="1"/>
  <c r="H320" i="1"/>
  <c r="E320" i="1"/>
  <c r="M319" i="1"/>
  <c r="L319" i="1"/>
  <c r="H319" i="1"/>
  <c r="E319" i="1"/>
  <c r="M318" i="1"/>
  <c r="L318" i="1"/>
  <c r="H318" i="1"/>
  <c r="E318" i="1"/>
  <c r="M317" i="1"/>
  <c r="L317" i="1"/>
  <c r="H317" i="1"/>
  <c r="E317" i="1"/>
  <c r="M316" i="1"/>
  <c r="L316" i="1"/>
  <c r="H316" i="1"/>
  <c r="E316" i="1"/>
  <c r="M315" i="1"/>
  <c r="L315" i="1"/>
  <c r="H315" i="1"/>
  <c r="E315" i="1"/>
  <c r="M314" i="1"/>
  <c r="L314" i="1"/>
  <c r="H314" i="1"/>
  <c r="E314" i="1"/>
  <c r="M313" i="1"/>
  <c r="L313" i="1"/>
  <c r="H313" i="1"/>
  <c r="E313" i="1"/>
  <c r="M312" i="1"/>
  <c r="L312" i="1"/>
  <c r="H312" i="1"/>
  <c r="E312" i="1"/>
  <c r="M311" i="1"/>
  <c r="L311" i="1"/>
  <c r="H311" i="1"/>
  <c r="E311" i="1"/>
  <c r="M310" i="1"/>
  <c r="L310" i="1"/>
  <c r="H310" i="1"/>
  <c r="E310" i="1"/>
  <c r="M309" i="1"/>
  <c r="L309" i="1"/>
  <c r="H309" i="1"/>
  <c r="E309" i="1"/>
  <c r="M308" i="1"/>
  <c r="L308" i="1"/>
  <c r="H308" i="1"/>
  <c r="E308" i="1"/>
  <c r="M307" i="1"/>
  <c r="L307" i="1"/>
  <c r="H307" i="1"/>
  <c r="E307" i="1"/>
  <c r="M306" i="1"/>
  <c r="L306" i="1"/>
  <c r="H306" i="1"/>
  <c r="E306" i="1"/>
  <c r="M305" i="1"/>
  <c r="L305" i="1"/>
  <c r="H305" i="1"/>
  <c r="E305" i="1"/>
  <c r="M304" i="1"/>
  <c r="L304" i="1"/>
  <c r="H304" i="1"/>
  <c r="E304" i="1"/>
  <c r="M303" i="1"/>
  <c r="L303" i="1"/>
  <c r="H303" i="1"/>
  <c r="E303" i="1"/>
  <c r="M302" i="1"/>
  <c r="L302" i="1"/>
  <c r="H302" i="1"/>
  <c r="E302" i="1"/>
  <c r="M301" i="1"/>
  <c r="L301" i="1"/>
  <c r="H301" i="1"/>
  <c r="E301" i="1"/>
  <c r="M300" i="1"/>
  <c r="L300" i="1"/>
  <c r="H300" i="1"/>
  <c r="E300" i="1"/>
  <c r="M299" i="1"/>
  <c r="L299" i="1"/>
  <c r="H299" i="1"/>
  <c r="E299" i="1"/>
  <c r="M298" i="1"/>
  <c r="L298" i="1"/>
  <c r="H298" i="1"/>
  <c r="E298" i="1"/>
  <c r="M297" i="1"/>
  <c r="L297" i="1"/>
  <c r="H297" i="1"/>
  <c r="E297" i="1"/>
  <c r="M296" i="1"/>
  <c r="L296" i="1"/>
  <c r="H296" i="1"/>
  <c r="E296" i="1"/>
  <c r="M295" i="1"/>
  <c r="L295" i="1"/>
  <c r="H295" i="1"/>
  <c r="E295" i="1"/>
  <c r="M294" i="1"/>
  <c r="L294" i="1"/>
  <c r="H294" i="1"/>
  <c r="E294" i="1"/>
  <c r="M293" i="1"/>
  <c r="L293" i="1"/>
  <c r="H293" i="1"/>
  <c r="E293" i="1"/>
  <c r="M292" i="1"/>
  <c r="L292" i="1"/>
  <c r="H292" i="1"/>
  <c r="E292" i="1"/>
  <c r="M291" i="1"/>
  <c r="L291" i="1"/>
  <c r="H291" i="1"/>
  <c r="E291" i="1"/>
  <c r="M290" i="1"/>
  <c r="L290" i="1"/>
  <c r="H290" i="1"/>
  <c r="E290" i="1"/>
  <c r="M289" i="1"/>
  <c r="L289" i="1"/>
  <c r="H289" i="1"/>
  <c r="E289" i="1"/>
  <c r="M288" i="1"/>
  <c r="L288" i="1"/>
  <c r="H288" i="1"/>
  <c r="E288" i="1"/>
  <c r="M287" i="1"/>
  <c r="L287" i="1"/>
  <c r="H287" i="1"/>
  <c r="E287" i="1"/>
  <c r="M286" i="1"/>
  <c r="L286" i="1"/>
  <c r="H286" i="1"/>
  <c r="E286" i="1"/>
  <c r="M285" i="1"/>
  <c r="L285" i="1"/>
  <c r="H285" i="1"/>
  <c r="E285" i="1"/>
  <c r="M284" i="1"/>
  <c r="L284" i="1"/>
  <c r="H284" i="1"/>
  <c r="E284" i="1"/>
  <c r="M283" i="1"/>
  <c r="L283" i="1"/>
  <c r="H283" i="1"/>
  <c r="E283" i="1"/>
  <c r="M282" i="1"/>
  <c r="L282" i="1"/>
  <c r="H282" i="1"/>
  <c r="E282" i="1"/>
  <c r="M281" i="1"/>
  <c r="L281" i="1"/>
  <c r="H281" i="1"/>
  <c r="E281" i="1"/>
  <c r="M280" i="1"/>
  <c r="L280" i="1"/>
  <c r="H280" i="1"/>
  <c r="E280" i="1"/>
  <c r="M279" i="1"/>
  <c r="L279" i="1"/>
  <c r="H279" i="1"/>
  <c r="E279" i="1"/>
  <c r="M278" i="1"/>
  <c r="L278" i="1"/>
  <c r="H278" i="1"/>
  <c r="E278" i="1"/>
  <c r="M277" i="1"/>
  <c r="L277" i="1"/>
  <c r="H277" i="1"/>
  <c r="E277" i="1"/>
  <c r="M276" i="1"/>
  <c r="L276" i="1"/>
  <c r="H276" i="1"/>
  <c r="M275" i="1"/>
  <c r="L275" i="1"/>
  <c r="H275" i="1"/>
  <c r="E275" i="1"/>
  <c r="M274" i="1"/>
  <c r="L274" i="1"/>
  <c r="H274" i="1"/>
  <c r="E274" i="1"/>
  <c r="M273" i="1"/>
  <c r="L273" i="1"/>
  <c r="H273" i="1"/>
  <c r="E273" i="1"/>
  <c r="M272" i="1"/>
  <c r="L272" i="1"/>
  <c r="H272" i="1"/>
  <c r="E272" i="1"/>
  <c r="M271" i="1"/>
  <c r="L271" i="1"/>
  <c r="H271" i="1"/>
  <c r="E271" i="1"/>
  <c r="M270" i="1"/>
  <c r="L270" i="1"/>
  <c r="H270" i="1"/>
  <c r="E270" i="1"/>
  <c r="M269" i="1"/>
  <c r="L269" i="1"/>
  <c r="H269" i="1"/>
  <c r="E269" i="1"/>
  <c r="M268" i="1"/>
  <c r="L268" i="1"/>
  <c r="H268" i="1"/>
  <c r="E268" i="1"/>
  <c r="M267" i="1"/>
  <c r="L267" i="1"/>
  <c r="H267" i="1"/>
  <c r="E267" i="1"/>
  <c r="M266" i="1"/>
  <c r="L266" i="1"/>
  <c r="H266" i="1"/>
  <c r="E266" i="1"/>
  <c r="M265" i="1"/>
  <c r="L265" i="1"/>
  <c r="H265" i="1"/>
  <c r="E265" i="1"/>
  <c r="M264" i="1"/>
  <c r="L264" i="1"/>
  <c r="H264" i="1"/>
  <c r="E264" i="1"/>
  <c r="M263" i="1"/>
  <c r="L263" i="1"/>
  <c r="H263" i="1"/>
  <c r="E263" i="1"/>
  <c r="M262" i="1"/>
  <c r="L262" i="1"/>
  <c r="H262" i="1"/>
  <c r="E262" i="1"/>
  <c r="M261" i="1"/>
  <c r="L261" i="1"/>
  <c r="H261" i="1"/>
  <c r="E261" i="1"/>
  <c r="M260" i="1"/>
  <c r="L260" i="1"/>
  <c r="H260" i="1"/>
  <c r="E260" i="1"/>
  <c r="M259" i="1"/>
  <c r="L259" i="1"/>
  <c r="H259" i="1"/>
  <c r="E259" i="1"/>
  <c r="M258" i="1"/>
  <c r="L258" i="1"/>
  <c r="H258" i="1"/>
  <c r="E258" i="1"/>
  <c r="M257" i="1"/>
  <c r="L257" i="1"/>
  <c r="H257" i="1"/>
  <c r="E257" i="1"/>
  <c r="M256" i="1"/>
  <c r="L256" i="1"/>
  <c r="H256" i="1"/>
  <c r="E256" i="1"/>
  <c r="M255" i="1"/>
  <c r="L255" i="1"/>
  <c r="H255" i="1"/>
  <c r="E255" i="1"/>
  <c r="M254" i="1"/>
  <c r="L254" i="1"/>
  <c r="H254" i="1"/>
  <c r="E254" i="1"/>
  <c r="M253" i="1"/>
  <c r="L253" i="1"/>
  <c r="H253" i="1"/>
  <c r="E253" i="1"/>
  <c r="M252" i="1"/>
  <c r="L252" i="1"/>
  <c r="H252" i="1"/>
  <c r="E252" i="1"/>
  <c r="M251" i="1"/>
  <c r="L251" i="1"/>
  <c r="H251" i="1"/>
  <c r="E251" i="1"/>
  <c r="M250" i="1"/>
  <c r="L250" i="1"/>
  <c r="H250" i="1"/>
  <c r="E250" i="1"/>
  <c r="M249" i="1"/>
  <c r="L249" i="1"/>
  <c r="H249" i="1"/>
  <c r="E249" i="1"/>
  <c r="M248" i="1"/>
  <c r="L248" i="1"/>
  <c r="H248" i="1"/>
  <c r="E248" i="1"/>
  <c r="M247" i="1"/>
  <c r="L247" i="1"/>
  <c r="H247" i="1"/>
  <c r="E247" i="1"/>
  <c r="M246" i="1"/>
  <c r="L246" i="1"/>
  <c r="H246" i="1"/>
  <c r="E246" i="1"/>
  <c r="M245" i="1"/>
  <c r="L245" i="1"/>
  <c r="H245" i="1"/>
  <c r="E245" i="1"/>
  <c r="M244" i="1"/>
  <c r="L244" i="1"/>
  <c r="H244" i="1"/>
  <c r="E244" i="1"/>
  <c r="M243" i="1"/>
  <c r="L243" i="1"/>
  <c r="H243" i="1"/>
  <c r="E243" i="1"/>
  <c r="M242" i="1"/>
  <c r="L242" i="1"/>
  <c r="H242" i="1"/>
  <c r="E242" i="1"/>
  <c r="M241" i="1"/>
  <c r="L241" i="1"/>
  <c r="H241" i="1"/>
  <c r="E241" i="1"/>
  <c r="M240" i="1"/>
  <c r="L240" i="1"/>
  <c r="H240" i="1"/>
  <c r="E240" i="1"/>
  <c r="M239" i="1"/>
  <c r="L239" i="1"/>
  <c r="H239" i="1"/>
  <c r="E239" i="1"/>
  <c r="M238" i="1"/>
  <c r="L238" i="1"/>
  <c r="H238" i="1"/>
  <c r="E238" i="1"/>
  <c r="M237" i="1"/>
  <c r="L237" i="1"/>
  <c r="H237" i="1"/>
  <c r="E237" i="1"/>
  <c r="M236" i="1"/>
  <c r="L236" i="1"/>
  <c r="H236" i="1"/>
  <c r="E236" i="1"/>
  <c r="M235" i="1"/>
  <c r="L235" i="1"/>
  <c r="H235" i="1"/>
  <c r="E235" i="1"/>
  <c r="M234" i="1"/>
  <c r="L234" i="1"/>
  <c r="H234" i="1"/>
  <c r="E234" i="1"/>
  <c r="M233" i="1"/>
  <c r="L233" i="1"/>
  <c r="H233" i="1"/>
  <c r="E233" i="1"/>
  <c r="M232" i="1"/>
  <c r="L232" i="1"/>
  <c r="H232" i="1"/>
  <c r="E232" i="1"/>
  <c r="M231" i="1"/>
  <c r="L231" i="1"/>
  <c r="H231" i="1"/>
  <c r="E231" i="1"/>
  <c r="M230" i="1"/>
  <c r="L230" i="1"/>
  <c r="H230" i="1"/>
  <c r="E230" i="1"/>
  <c r="M229" i="1"/>
  <c r="L229" i="1"/>
  <c r="H229" i="1"/>
  <c r="E229" i="1"/>
  <c r="M228" i="1"/>
  <c r="L228" i="1"/>
  <c r="H228" i="1"/>
  <c r="E228" i="1"/>
  <c r="M227" i="1"/>
  <c r="L227" i="1"/>
  <c r="H227" i="1"/>
  <c r="E227" i="1"/>
  <c r="M226" i="1"/>
  <c r="L226" i="1"/>
  <c r="H226" i="1"/>
  <c r="E226" i="1"/>
  <c r="M225" i="1"/>
  <c r="L225" i="1"/>
  <c r="H225" i="1"/>
  <c r="E225" i="1"/>
  <c r="M224" i="1"/>
  <c r="L224" i="1"/>
  <c r="H224" i="1"/>
  <c r="E224" i="1"/>
  <c r="M223" i="1"/>
  <c r="L223" i="1"/>
  <c r="H223" i="1"/>
  <c r="E223" i="1"/>
  <c r="M222" i="1"/>
  <c r="L222" i="1"/>
  <c r="H222" i="1"/>
  <c r="E222" i="1"/>
  <c r="M221" i="1"/>
  <c r="L221" i="1"/>
  <c r="H221" i="1"/>
  <c r="E221" i="1"/>
  <c r="M220" i="1"/>
  <c r="L220" i="1"/>
  <c r="H220" i="1"/>
  <c r="E220" i="1"/>
  <c r="M219" i="1"/>
  <c r="L219" i="1"/>
  <c r="H219" i="1"/>
  <c r="E219" i="1"/>
  <c r="M218" i="1"/>
  <c r="L218" i="1"/>
  <c r="H218" i="1"/>
  <c r="E218" i="1"/>
  <c r="M217" i="1"/>
  <c r="L217" i="1"/>
  <c r="H217" i="1"/>
  <c r="E217" i="1"/>
  <c r="M216" i="1"/>
  <c r="L216" i="1"/>
  <c r="H216" i="1"/>
  <c r="E216" i="1"/>
  <c r="M215" i="1"/>
  <c r="L215" i="1"/>
  <c r="H215" i="1"/>
  <c r="E215" i="1"/>
  <c r="M214" i="1"/>
  <c r="L214" i="1"/>
  <c r="H214" i="1"/>
  <c r="E214" i="1"/>
  <c r="M213" i="1"/>
  <c r="L213" i="1"/>
  <c r="H213" i="1"/>
  <c r="E213" i="1"/>
  <c r="M212" i="1"/>
  <c r="L212" i="1"/>
  <c r="H212" i="1"/>
  <c r="E212" i="1"/>
  <c r="M211" i="1"/>
  <c r="L211" i="1"/>
  <c r="H211" i="1"/>
  <c r="E211" i="1"/>
  <c r="M210" i="1"/>
  <c r="L210" i="1"/>
  <c r="H210" i="1"/>
  <c r="E210" i="1"/>
  <c r="M209" i="1"/>
  <c r="L209" i="1"/>
  <c r="H209" i="1"/>
  <c r="E209" i="1"/>
  <c r="M208" i="1"/>
  <c r="L208" i="1"/>
  <c r="H208" i="1"/>
  <c r="E208" i="1"/>
  <c r="M207" i="1"/>
  <c r="L207" i="1"/>
  <c r="H207" i="1"/>
  <c r="E207" i="1"/>
  <c r="M206" i="1"/>
  <c r="L206" i="1"/>
  <c r="H206" i="1"/>
  <c r="E206" i="1"/>
  <c r="M205" i="1"/>
  <c r="L205" i="1"/>
  <c r="H205" i="1"/>
  <c r="E205" i="1"/>
  <c r="M204" i="1"/>
  <c r="L204" i="1"/>
  <c r="H204" i="1"/>
  <c r="E204" i="1"/>
  <c r="M203" i="1"/>
  <c r="L203" i="1"/>
  <c r="H203" i="1"/>
  <c r="E203" i="1"/>
  <c r="M202" i="1"/>
  <c r="L202" i="1"/>
  <c r="H202" i="1"/>
  <c r="E202" i="1"/>
  <c r="M201" i="1"/>
  <c r="L201" i="1"/>
  <c r="H201" i="1"/>
  <c r="E201" i="1"/>
  <c r="M200" i="1"/>
  <c r="L200" i="1"/>
  <c r="H200" i="1"/>
  <c r="E200" i="1"/>
  <c r="M199" i="1"/>
  <c r="L199" i="1"/>
  <c r="H199" i="1"/>
  <c r="E199" i="1"/>
  <c r="M198" i="1"/>
  <c r="L198" i="1"/>
  <c r="H198" i="1"/>
  <c r="E198" i="1"/>
  <c r="M197" i="1"/>
  <c r="L197" i="1"/>
  <c r="H197" i="1"/>
  <c r="E197" i="1"/>
  <c r="M196" i="1"/>
  <c r="L196" i="1"/>
  <c r="H196" i="1"/>
  <c r="E196" i="1"/>
  <c r="M195" i="1"/>
  <c r="L195" i="1"/>
  <c r="H195" i="1"/>
  <c r="E195" i="1"/>
  <c r="M194" i="1"/>
  <c r="L194" i="1"/>
  <c r="H194" i="1"/>
  <c r="E194" i="1"/>
  <c r="M193" i="1"/>
  <c r="L193" i="1"/>
  <c r="H193" i="1"/>
  <c r="E193" i="1"/>
  <c r="M192" i="1"/>
  <c r="L192" i="1"/>
  <c r="H192" i="1"/>
  <c r="E192" i="1"/>
  <c r="M191" i="1"/>
  <c r="L191" i="1"/>
  <c r="H191" i="1"/>
  <c r="E191" i="1"/>
  <c r="M190" i="1"/>
  <c r="L190" i="1"/>
  <c r="H190" i="1"/>
  <c r="E190" i="1"/>
  <c r="M189" i="1"/>
  <c r="L189" i="1"/>
  <c r="H189" i="1"/>
  <c r="E189" i="1"/>
  <c r="M188" i="1"/>
  <c r="L188" i="1"/>
  <c r="H188" i="1"/>
  <c r="E188" i="1"/>
  <c r="M187" i="1"/>
  <c r="L187" i="1"/>
  <c r="H187" i="1"/>
  <c r="E187" i="1"/>
  <c r="M186" i="1"/>
  <c r="L186" i="1"/>
  <c r="H186" i="1"/>
  <c r="E186" i="1"/>
  <c r="M185" i="1"/>
  <c r="L185" i="1"/>
  <c r="H185" i="1"/>
  <c r="E185" i="1"/>
  <c r="M184" i="1"/>
  <c r="L184" i="1"/>
  <c r="H184" i="1"/>
  <c r="E184" i="1"/>
  <c r="M183" i="1"/>
  <c r="L183" i="1"/>
  <c r="H183" i="1"/>
  <c r="E183" i="1"/>
  <c r="M182" i="1"/>
  <c r="L182" i="1"/>
  <c r="H182" i="1"/>
  <c r="E182" i="1"/>
  <c r="M181" i="1"/>
  <c r="L181" i="1"/>
  <c r="H181" i="1"/>
  <c r="E181" i="1"/>
  <c r="M180" i="1"/>
  <c r="L180" i="1"/>
  <c r="H180" i="1"/>
  <c r="E180" i="1"/>
  <c r="M179" i="1"/>
  <c r="L179" i="1"/>
  <c r="H179" i="1"/>
  <c r="E179" i="1"/>
  <c r="M178" i="1"/>
  <c r="L178" i="1"/>
  <c r="H178" i="1"/>
  <c r="E178" i="1"/>
  <c r="M177" i="1"/>
  <c r="L177" i="1"/>
  <c r="H177" i="1"/>
  <c r="E177" i="1"/>
  <c r="M176" i="1"/>
  <c r="L176" i="1"/>
  <c r="H176" i="1"/>
  <c r="E176" i="1"/>
  <c r="M175" i="1"/>
  <c r="L175" i="1"/>
  <c r="H175" i="1"/>
  <c r="E175" i="1"/>
  <c r="M174" i="1"/>
  <c r="L174" i="1"/>
  <c r="H174" i="1"/>
  <c r="E174" i="1"/>
  <c r="M173" i="1"/>
  <c r="L173" i="1"/>
  <c r="H173" i="1"/>
  <c r="E173" i="1"/>
  <c r="M172" i="1"/>
  <c r="L172" i="1"/>
  <c r="H172" i="1"/>
  <c r="E172" i="1"/>
  <c r="M171" i="1"/>
  <c r="L171" i="1"/>
  <c r="H171" i="1"/>
  <c r="E171" i="1"/>
  <c r="M170" i="1"/>
  <c r="L170" i="1"/>
  <c r="H170" i="1"/>
  <c r="E170" i="1"/>
  <c r="M169" i="1"/>
  <c r="L169" i="1"/>
  <c r="H169" i="1"/>
  <c r="E169" i="1"/>
  <c r="M168" i="1"/>
  <c r="L168" i="1"/>
  <c r="H168" i="1"/>
  <c r="E168" i="1"/>
  <c r="M167" i="1"/>
  <c r="L167" i="1"/>
  <c r="H167" i="1"/>
  <c r="E167" i="1"/>
  <c r="M166" i="1"/>
  <c r="L166" i="1"/>
  <c r="H166" i="1"/>
  <c r="E166" i="1"/>
  <c r="M165" i="1"/>
  <c r="L165" i="1"/>
  <c r="H165" i="1"/>
  <c r="E165" i="1"/>
  <c r="M164" i="1"/>
  <c r="L164" i="1"/>
  <c r="H164" i="1"/>
  <c r="E164" i="1"/>
  <c r="M163" i="1"/>
  <c r="L163" i="1"/>
  <c r="H163" i="1"/>
  <c r="E163" i="1"/>
  <c r="M162" i="1"/>
  <c r="L162" i="1"/>
  <c r="H162" i="1"/>
  <c r="E162" i="1"/>
  <c r="M161" i="1"/>
  <c r="L161" i="1"/>
  <c r="H161" i="1"/>
  <c r="E161" i="1"/>
  <c r="M160" i="1"/>
  <c r="L160" i="1"/>
  <c r="H160" i="1"/>
  <c r="E160" i="1"/>
  <c r="M159" i="1"/>
  <c r="L159" i="1"/>
  <c r="H159" i="1"/>
  <c r="E159" i="1"/>
  <c r="M158" i="1"/>
  <c r="L158" i="1"/>
  <c r="H158" i="1"/>
  <c r="E158" i="1"/>
  <c r="M157" i="1"/>
  <c r="L157" i="1"/>
  <c r="H157" i="1"/>
  <c r="E157" i="1"/>
  <c r="M156" i="1"/>
  <c r="L156" i="1"/>
  <c r="H156" i="1"/>
  <c r="E156" i="1"/>
  <c r="M155" i="1"/>
  <c r="L155" i="1"/>
  <c r="H155" i="1"/>
  <c r="E155" i="1"/>
  <c r="M154" i="1"/>
  <c r="L154" i="1"/>
  <c r="H154" i="1"/>
  <c r="E154" i="1"/>
  <c r="M153" i="1"/>
  <c r="L153" i="1"/>
  <c r="H153" i="1"/>
  <c r="E153" i="1"/>
  <c r="M152" i="1"/>
  <c r="L152" i="1"/>
  <c r="H152" i="1"/>
  <c r="E152" i="1"/>
  <c r="M151" i="1"/>
  <c r="L151" i="1"/>
  <c r="H151" i="1"/>
  <c r="E151" i="1"/>
  <c r="M150" i="1"/>
  <c r="L150" i="1"/>
  <c r="H150" i="1"/>
  <c r="E150" i="1"/>
  <c r="M149" i="1"/>
  <c r="L149" i="1"/>
  <c r="H149" i="1"/>
  <c r="E149" i="1"/>
  <c r="M148" i="1"/>
  <c r="L148" i="1"/>
  <c r="H148" i="1"/>
  <c r="E148" i="1"/>
  <c r="M147" i="1"/>
  <c r="L147" i="1"/>
  <c r="H147" i="1"/>
  <c r="E147" i="1"/>
  <c r="M146" i="1"/>
  <c r="L146" i="1"/>
  <c r="H146" i="1"/>
  <c r="E146" i="1"/>
  <c r="M145" i="1"/>
  <c r="L145" i="1"/>
  <c r="H145" i="1"/>
  <c r="E145" i="1"/>
  <c r="M144" i="1"/>
  <c r="L144" i="1"/>
  <c r="H144" i="1"/>
  <c r="E144" i="1"/>
  <c r="M143" i="1"/>
  <c r="L143" i="1"/>
  <c r="H143" i="1"/>
  <c r="E143" i="1"/>
  <c r="M142" i="1"/>
  <c r="L142" i="1"/>
  <c r="H142" i="1"/>
  <c r="E142" i="1"/>
  <c r="M141" i="1"/>
  <c r="L141" i="1"/>
  <c r="H141" i="1"/>
  <c r="E141" i="1"/>
  <c r="M140" i="1"/>
  <c r="L140" i="1"/>
  <c r="H140" i="1"/>
  <c r="E140" i="1"/>
  <c r="M139" i="1"/>
  <c r="L139" i="1"/>
  <c r="H139" i="1"/>
  <c r="E139" i="1"/>
  <c r="M138" i="1"/>
  <c r="L138" i="1"/>
  <c r="H138" i="1"/>
  <c r="E138" i="1"/>
  <c r="M137" i="1"/>
  <c r="L137" i="1"/>
  <c r="H137" i="1"/>
  <c r="E137" i="1"/>
  <c r="M136" i="1"/>
  <c r="L136" i="1"/>
  <c r="H136" i="1"/>
  <c r="E136" i="1"/>
  <c r="M135" i="1"/>
  <c r="L135" i="1"/>
  <c r="H135" i="1"/>
  <c r="E135" i="1"/>
  <c r="M134" i="1"/>
  <c r="L134" i="1"/>
  <c r="H134" i="1"/>
  <c r="E134" i="1"/>
  <c r="M133" i="1"/>
  <c r="L133" i="1"/>
  <c r="H133" i="1"/>
  <c r="E133" i="1"/>
  <c r="M132" i="1"/>
  <c r="L132" i="1"/>
  <c r="H132" i="1"/>
  <c r="E132" i="1"/>
  <c r="M131" i="1"/>
  <c r="L131" i="1"/>
  <c r="H131" i="1"/>
  <c r="E131" i="1"/>
  <c r="M130" i="1"/>
  <c r="L130" i="1"/>
  <c r="H130" i="1"/>
  <c r="E130" i="1"/>
  <c r="M129" i="1"/>
  <c r="L129" i="1"/>
  <c r="H129" i="1"/>
  <c r="E129" i="1"/>
  <c r="M128" i="1"/>
  <c r="L128" i="1"/>
  <c r="H128" i="1"/>
  <c r="E128" i="1"/>
  <c r="M127" i="1"/>
  <c r="L127" i="1"/>
  <c r="H127" i="1"/>
  <c r="E127" i="1"/>
  <c r="M126" i="1"/>
  <c r="L126" i="1"/>
  <c r="H126" i="1"/>
  <c r="E126" i="1"/>
  <c r="M125" i="1"/>
  <c r="L125" i="1"/>
  <c r="H125" i="1"/>
  <c r="E125" i="1"/>
  <c r="M124" i="1"/>
  <c r="L124" i="1"/>
  <c r="H124" i="1"/>
  <c r="E124" i="1"/>
  <c r="M123" i="1"/>
  <c r="L123" i="1"/>
  <c r="H123" i="1"/>
  <c r="E123" i="1"/>
  <c r="M122" i="1"/>
  <c r="L122" i="1"/>
  <c r="H122" i="1"/>
  <c r="E122" i="1"/>
  <c r="M121" i="1"/>
  <c r="L121" i="1"/>
  <c r="H121" i="1"/>
  <c r="E121" i="1"/>
  <c r="M120" i="1"/>
  <c r="L120" i="1"/>
  <c r="H120" i="1"/>
  <c r="E120" i="1"/>
  <c r="M119" i="1"/>
  <c r="L119" i="1"/>
  <c r="H119" i="1"/>
  <c r="E119" i="1"/>
  <c r="M118" i="1"/>
  <c r="L118" i="1"/>
  <c r="H118" i="1"/>
  <c r="E118" i="1"/>
  <c r="M117" i="1"/>
  <c r="L117" i="1"/>
  <c r="H117" i="1"/>
  <c r="E117" i="1"/>
  <c r="M116" i="1"/>
  <c r="L116" i="1"/>
  <c r="H116" i="1"/>
  <c r="E116" i="1"/>
  <c r="M115" i="1"/>
  <c r="L115" i="1"/>
  <c r="H115" i="1"/>
  <c r="E115" i="1"/>
  <c r="M114" i="1"/>
  <c r="L114" i="1"/>
  <c r="H114" i="1"/>
  <c r="E114" i="1"/>
  <c r="M113" i="1"/>
  <c r="L113" i="1"/>
  <c r="H113" i="1"/>
  <c r="E113" i="1"/>
  <c r="M112" i="1"/>
  <c r="L112" i="1"/>
  <c r="H112" i="1"/>
  <c r="E112" i="1"/>
  <c r="M111" i="1"/>
  <c r="L111" i="1"/>
  <c r="H111" i="1"/>
  <c r="E111" i="1"/>
  <c r="M110" i="1"/>
  <c r="L110" i="1"/>
  <c r="H110" i="1"/>
  <c r="E110" i="1"/>
  <c r="M109" i="1"/>
  <c r="L109" i="1"/>
  <c r="H109" i="1"/>
  <c r="E109" i="1"/>
  <c r="M108" i="1"/>
  <c r="L108" i="1"/>
  <c r="H108" i="1"/>
  <c r="E108" i="1"/>
  <c r="M107" i="1"/>
  <c r="L107" i="1"/>
  <c r="H107" i="1"/>
  <c r="E107" i="1"/>
  <c r="M106" i="1"/>
  <c r="L106" i="1"/>
  <c r="H106" i="1"/>
  <c r="E106" i="1"/>
  <c r="M105" i="1"/>
  <c r="L105" i="1"/>
  <c r="H105" i="1"/>
  <c r="E105" i="1"/>
  <c r="M104" i="1"/>
  <c r="L104" i="1"/>
  <c r="H104" i="1"/>
  <c r="E104" i="1"/>
  <c r="M103" i="1"/>
  <c r="L103" i="1"/>
  <c r="H103" i="1"/>
  <c r="E103" i="1"/>
  <c r="M102" i="1"/>
  <c r="L102" i="1"/>
  <c r="H102" i="1"/>
  <c r="E102" i="1"/>
  <c r="M101" i="1"/>
  <c r="L101" i="1"/>
  <c r="H101" i="1"/>
  <c r="E101" i="1"/>
  <c r="M100" i="1"/>
  <c r="L100" i="1"/>
  <c r="H100" i="1"/>
  <c r="E100" i="1"/>
  <c r="M99" i="1"/>
  <c r="L99" i="1"/>
  <c r="H99" i="1"/>
  <c r="E99" i="1"/>
  <c r="M98" i="1"/>
  <c r="L98" i="1"/>
  <c r="H98" i="1"/>
  <c r="E98" i="1"/>
  <c r="M97" i="1"/>
  <c r="L97" i="1"/>
  <c r="H97" i="1"/>
  <c r="E97" i="1"/>
  <c r="M96" i="1"/>
  <c r="L96" i="1"/>
  <c r="H96" i="1"/>
  <c r="E96" i="1"/>
  <c r="M95" i="1"/>
  <c r="L95" i="1"/>
  <c r="H95" i="1"/>
  <c r="E95" i="1"/>
  <c r="M94" i="1"/>
  <c r="L94" i="1"/>
  <c r="H94" i="1"/>
  <c r="E94" i="1"/>
  <c r="M93" i="1"/>
  <c r="L93" i="1"/>
  <c r="H93" i="1"/>
  <c r="E93" i="1"/>
  <c r="M92" i="1"/>
  <c r="L92" i="1"/>
  <c r="H92" i="1"/>
  <c r="E92" i="1"/>
  <c r="M91" i="1"/>
  <c r="L91" i="1"/>
  <c r="H91" i="1"/>
  <c r="E91" i="1"/>
  <c r="M90" i="1"/>
  <c r="L90" i="1"/>
  <c r="H90" i="1"/>
  <c r="E90" i="1"/>
  <c r="M89" i="1"/>
  <c r="L89" i="1"/>
  <c r="H89" i="1"/>
  <c r="E89" i="1"/>
  <c r="M88" i="1"/>
  <c r="L88" i="1"/>
  <c r="H88" i="1"/>
  <c r="E88" i="1"/>
  <c r="M87" i="1"/>
  <c r="L87" i="1"/>
  <c r="H87" i="1"/>
  <c r="E87" i="1"/>
  <c r="M86" i="1"/>
  <c r="L86" i="1"/>
  <c r="H86" i="1"/>
  <c r="E86" i="1"/>
  <c r="M85" i="1"/>
  <c r="L85" i="1"/>
  <c r="H85" i="1"/>
  <c r="E85" i="1"/>
  <c r="M84" i="1"/>
  <c r="L84" i="1"/>
  <c r="H84" i="1"/>
  <c r="E84" i="1"/>
  <c r="M83" i="1"/>
  <c r="L83" i="1"/>
  <c r="H83" i="1"/>
  <c r="E83" i="1"/>
  <c r="M82" i="1"/>
  <c r="L82" i="1"/>
  <c r="H82" i="1"/>
  <c r="E82" i="1"/>
  <c r="M81" i="1"/>
  <c r="L81" i="1"/>
  <c r="H81" i="1"/>
  <c r="E81" i="1"/>
  <c r="M80" i="1"/>
  <c r="L80" i="1"/>
  <c r="H80" i="1"/>
  <c r="E80" i="1"/>
  <c r="M79" i="1"/>
  <c r="L79" i="1"/>
  <c r="H79" i="1"/>
  <c r="E79" i="1"/>
  <c r="M78" i="1"/>
  <c r="L78" i="1"/>
  <c r="H78" i="1"/>
  <c r="E78" i="1"/>
  <c r="M77" i="1"/>
  <c r="L77" i="1"/>
  <c r="H77" i="1"/>
  <c r="E77" i="1"/>
  <c r="M76" i="1"/>
  <c r="L76" i="1"/>
  <c r="H76" i="1"/>
  <c r="E76" i="1"/>
  <c r="M75" i="1"/>
  <c r="L75" i="1"/>
  <c r="H75" i="1"/>
  <c r="E75" i="1"/>
  <c r="M74" i="1"/>
  <c r="L74" i="1"/>
  <c r="H74" i="1"/>
  <c r="E74" i="1"/>
  <c r="M73" i="1"/>
  <c r="L73" i="1"/>
  <c r="H73" i="1"/>
  <c r="E73" i="1"/>
  <c r="M72" i="1"/>
  <c r="L72" i="1"/>
  <c r="H72" i="1"/>
  <c r="E72" i="1"/>
  <c r="M71" i="1"/>
  <c r="L71" i="1"/>
  <c r="H71" i="1"/>
  <c r="E71" i="1"/>
  <c r="M70" i="1"/>
  <c r="L70" i="1"/>
  <c r="H70" i="1"/>
  <c r="E70" i="1"/>
  <c r="M69" i="1"/>
  <c r="L69" i="1"/>
  <c r="H69" i="1"/>
  <c r="E69" i="1"/>
  <c r="M68" i="1"/>
  <c r="L68" i="1"/>
  <c r="H68" i="1"/>
  <c r="E68" i="1"/>
  <c r="M67" i="1"/>
  <c r="L67" i="1"/>
  <c r="H67" i="1"/>
  <c r="E67" i="1"/>
  <c r="M66" i="1"/>
  <c r="L66" i="1"/>
  <c r="H66" i="1"/>
  <c r="E66" i="1"/>
  <c r="M65" i="1"/>
  <c r="L65" i="1"/>
  <c r="H65" i="1"/>
  <c r="E65" i="1"/>
  <c r="M64" i="1"/>
  <c r="L64" i="1"/>
  <c r="H64" i="1"/>
  <c r="E64" i="1"/>
  <c r="M63" i="1"/>
  <c r="L63" i="1"/>
  <c r="H63" i="1"/>
  <c r="E63" i="1"/>
  <c r="M62" i="1"/>
  <c r="L62" i="1"/>
  <c r="H62" i="1"/>
  <c r="E62" i="1"/>
  <c r="M61" i="1"/>
  <c r="L61" i="1"/>
  <c r="H61" i="1"/>
  <c r="E61" i="1"/>
  <c r="M60" i="1"/>
  <c r="L60" i="1"/>
  <c r="H60" i="1"/>
  <c r="E60" i="1"/>
  <c r="M59" i="1"/>
  <c r="L59" i="1"/>
  <c r="H59" i="1"/>
  <c r="E59" i="1"/>
  <c r="M58" i="1"/>
  <c r="L58" i="1"/>
  <c r="H58" i="1"/>
  <c r="E58" i="1"/>
  <c r="M57" i="1"/>
  <c r="L57" i="1"/>
  <c r="H57" i="1"/>
  <c r="E57" i="1"/>
  <c r="M56" i="1"/>
  <c r="L56" i="1"/>
  <c r="H56" i="1"/>
  <c r="E56" i="1"/>
  <c r="M55" i="1"/>
  <c r="L55" i="1"/>
  <c r="H55" i="1"/>
  <c r="E55" i="1"/>
  <c r="M54" i="1"/>
  <c r="L54" i="1"/>
  <c r="H54" i="1"/>
  <c r="E54" i="1"/>
  <c r="M53" i="1"/>
  <c r="L53" i="1"/>
  <c r="H53" i="1"/>
  <c r="E53" i="1"/>
  <c r="M52" i="1"/>
  <c r="L52" i="1"/>
  <c r="H52" i="1"/>
  <c r="E52" i="1"/>
  <c r="M51" i="1"/>
  <c r="L51" i="1"/>
  <c r="H51" i="1"/>
  <c r="E51" i="1"/>
  <c r="M50" i="1"/>
  <c r="L50" i="1"/>
  <c r="H50" i="1"/>
  <c r="E50" i="1"/>
  <c r="M49" i="1"/>
  <c r="L49" i="1"/>
  <c r="H49" i="1"/>
  <c r="E49" i="1"/>
  <c r="M48" i="1"/>
  <c r="L48" i="1"/>
  <c r="H48" i="1"/>
  <c r="E48" i="1"/>
  <c r="M47" i="1"/>
  <c r="L47" i="1"/>
  <c r="H47" i="1"/>
  <c r="E47" i="1"/>
  <c r="M46" i="1"/>
  <c r="L46" i="1"/>
  <c r="H46" i="1"/>
  <c r="E46" i="1"/>
  <c r="M45" i="1"/>
  <c r="L45" i="1"/>
  <c r="H45" i="1"/>
  <c r="E45" i="1"/>
  <c r="M44" i="1"/>
  <c r="L44" i="1"/>
  <c r="H44" i="1"/>
  <c r="E44" i="1"/>
  <c r="M43" i="1"/>
  <c r="L43" i="1"/>
  <c r="H43" i="1"/>
  <c r="E43" i="1"/>
  <c r="M42" i="1"/>
  <c r="L42" i="1"/>
  <c r="H42" i="1"/>
  <c r="E42" i="1"/>
  <c r="M41" i="1"/>
  <c r="L41" i="1"/>
  <c r="H41" i="1"/>
  <c r="E41" i="1"/>
  <c r="M40" i="1"/>
  <c r="L40" i="1"/>
  <c r="H40" i="1"/>
  <c r="E40" i="1"/>
  <c r="M39" i="1"/>
  <c r="L39" i="1"/>
  <c r="H39" i="1"/>
  <c r="E39" i="1"/>
  <c r="M38" i="1"/>
  <c r="L38" i="1"/>
  <c r="H38" i="1"/>
  <c r="E38" i="1"/>
  <c r="M37" i="1"/>
  <c r="L37" i="1"/>
  <c r="H37" i="1"/>
  <c r="E37" i="1"/>
  <c r="M36" i="1"/>
  <c r="L36" i="1"/>
  <c r="H36" i="1"/>
  <c r="E36" i="1"/>
  <c r="M35" i="1"/>
  <c r="L35" i="1"/>
  <c r="H35" i="1"/>
  <c r="E35" i="1"/>
  <c r="M34" i="1"/>
  <c r="L34" i="1"/>
  <c r="H34" i="1"/>
  <c r="E34" i="1"/>
  <c r="M33" i="1"/>
  <c r="L33" i="1"/>
  <c r="H33" i="1"/>
  <c r="E33" i="1"/>
  <c r="M32" i="1"/>
  <c r="L32" i="1"/>
  <c r="H32" i="1"/>
  <c r="E32" i="1"/>
  <c r="M31" i="1"/>
  <c r="L31" i="1"/>
  <c r="H31" i="1"/>
  <c r="E31" i="1"/>
  <c r="M30" i="1"/>
  <c r="L30" i="1"/>
  <c r="H30" i="1"/>
  <c r="E30" i="1"/>
  <c r="M29" i="1"/>
  <c r="L29" i="1"/>
  <c r="H29" i="1"/>
  <c r="E29" i="1"/>
  <c r="M28" i="1"/>
  <c r="L28" i="1"/>
  <c r="H28" i="1"/>
  <c r="E28" i="1"/>
  <c r="M27" i="1"/>
  <c r="L27" i="1"/>
  <c r="H27" i="1"/>
  <c r="E27" i="1"/>
  <c r="M26" i="1"/>
  <c r="L26" i="1"/>
  <c r="H26" i="1"/>
  <c r="E26" i="1"/>
  <c r="M25" i="1"/>
  <c r="L25" i="1"/>
  <c r="H25" i="1"/>
  <c r="E25" i="1"/>
  <c r="M24" i="1"/>
  <c r="L24" i="1"/>
  <c r="H24" i="1"/>
  <c r="E24" i="1"/>
  <c r="M23" i="1"/>
  <c r="L23" i="1"/>
  <c r="H23" i="1"/>
  <c r="E23" i="1"/>
  <c r="M22" i="1"/>
  <c r="L22" i="1"/>
  <c r="H22" i="1"/>
  <c r="E22" i="1"/>
  <c r="M21" i="1"/>
  <c r="L21" i="1"/>
  <c r="H21" i="1"/>
  <c r="E21" i="1"/>
  <c r="M20" i="1"/>
  <c r="L20" i="1"/>
  <c r="H20" i="1"/>
  <c r="E20" i="1"/>
  <c r="M19" i="1"/>
  <c r="L19" i="1"/>
  <c r="H19" i="1"/>
  <c r="E19" i="1"/>
  <c r="M18" i="1"/>
  <c r="L18" i="1"/>
  <c r="H18" i="1"/>
  <c r="E18" i="1"/>
  <c r="M17" i="1"/>
  <c r="L17" i="1"/>
  <c r="H17" i="1"/>
  <c r="E17" i="1"/>
  <c r="M16" i="1"/>
  <c r="L16" i="1"/>
  <c r="H16" i="1"/>
  <c r="E16" i="1"/>
  <c r="M15" i="1"/>
  <c r="L15" i="1"/>
  <c r="H15" i="1"/>
  <c r="E15" i="1"/>
  <c r="M14" i="1"/>
  <c r="L14" i="1"/>
  <c r="H14" i="1"/>
  <c r="E14" i="1"/>
  <c r="M13" i="1"/>
  <c r="L13" i="1"/>
  <c r="H13" i="1"/>
  <c r="E13" i="1"/>
  <c r="M12" i="1"/>
  <c r="L12" i="1"/>
  <c r="H12" i="1"/>
  <c r="E12" i="1"/>
  <c r="M11" i="1"/>
  <c r="L11" i="1"/>
  <c r="H11" i="1"/>
  <c r="E11" i="1"/>
  <c r="M10" i="1"/>
  <c r="L10" i="1"/>
  <c r="H10" i="1"/>
  <c r="E10" i="1"/>
  <c r="M9" i="1"/>
  <c r="L9" i="1"/>
  <c r="H9" i="1"/>
  <c r="E9" i="1"/>
  <c r="M8" i="1"/>
  <c r="L8" i="1"/>
  <c r="H8" i="1"/>
  <c r="E8" i="1"/>
  <c r="M7" i="1"/>
  <c r="L7" i="1"/>
  <c r="H7" i="1"/>
  <c r="E7" i="1"/>
  <c r="M6" i="1"/>
  <c r="L6" i="1"/>
  <c r="H6" i="1"/>
  <c r="E6" i="1"/>
  <c r="M5" i="1"/>
  <c r="L5" i="1"/>
  <c r="H5" i="1"/>
  <c r="E5" i="1"/>
  <c r="M4" i="1"/>
  <c r="L4" i="1"/>
  <c r="H4" i="1"/>
  <c r="E4" i="1"/>
  <c r="M3" i="1"/>
  <c r="L3" i="1"/>
  <c r="H3" i="1"/>
  <c r="E3" i="1"/>
  <c r="G2328" i="3"/>
  <c r="F2328" i="3"/>
  <c r="A2328" i="3"/>
  <c r="G2327" i="3"/>
  <c r="F2327" i="3"/>
  <c r="A2327" i="3"/>
  <c r="G2326" i="3"/>
  <c r="F2326" i="3"/>
  <c r="A2326" i="3"/>
  <c r="G2325" i="3"/>
  <c r="F2325" i="3"/>
  <c r="A2325" i="3"/>
  <c r="G2324" i="3"/>
  <c r="F2324" i="3"/>
  <c r="A2324" i="3"/>
  <c r="G2323" i="3"/>
  <c r="F2323" i="3"/>
  <c r="A2323" i="3"/>
  <c r="G2322" i="3"/>
  <c r="F2322" i="3"/>
  <c r="A2322" i="3"/>
  <c r="G2321" i="3"/>
  <c r="F2321" i="3"/>
  <c r="A2321" i="3"/>
  <c r="G2320" i="3"/>
  <c r="F2320" i="3"/>
  <c r="A2320" i="3"/>
  <c r="G2319" i="3"/>
  <c r="F2319" i="3"/>
  <c r="A2319" i="3"/>
  <c r="G2318" i="3"/>
  <c r="F2318" i="3"/>
  <c r="A2318" i="3"/>
  <c r="G2317" i="3"/>
  <c r="F2317" i="3"/>
  <c r="A2317" i="3"/>
  <c r="G2316" i="3"/>
  <c r="F2316" i="3"/>
  <c r="A2316" i="3"/>
  <c r="G2315" i="3"/>
  <c r="F2315" i="3"/>
  <c r="A2315" i="3"/>
  <c r="G2314" i="3"/>
  <c r="F2314" i="3"/>
  <c r="A2314" i="3"/>
  <c r="G2313" i="3"/>
  <c r="F2313" i="3"/>
  <c r="A2313" i="3"/>
  <c r="G2312" i="3"/>
  <c r="F2312" i="3"/>
  <c r="A2312" i="3"/>
  <c r="G2311" i="3"/>
  <c r="F2311" i="3"/>
  <c r="A2311" i="3"/>
  <c r="G2310" i="3"/>
  <c r="F2310" i="3"/>
  <c r="A2310" i="3"/>
  <c r="G2309" i="3"/>
  <c r="F2309" i="3"/>
  <c r="A2309" i="3"/>
  <c r="G2308" i="3"/>
  <c r="F2308" i="3"/>
  <c r="A2308" i="3"/>
  <c r="G2307" i="3"/>
  <c r="F2307" i="3"/>
  <c r="A2307" i="3"/>
  <c r="G2306" i="3"/>
  <c r="F2306" i="3"/>
  <c r="A2306" i="3"/>
  <c r="G2305" i="3"/>
  <c r="F2305" i="3"/>
  <c r="A2305" i="3"/>
  <c r="G2304" i="3"/>
  <c r="F2304" i="3"/>
  <c r="A2304" i="3"/>
  <c r="G2303" i="3"/>
  <c r="F2303" i="3"/>
  <c r="A2303" i="3"/>
  <c r="G2302" i="3"/>
  <c r="F2302" i="3"/>
  <c r="A2302" i="3"/>
  <c r="G2301" i="3"/>
  <c r="F2301" i="3"/>
  <c r="A2301" i="3"/>
  <c r="G2300" i="3"/>
  <c r="F2300" i="3"/>
  <c r="A2300" i="3"/>
  <c r="G2299" i="3"/>
  <c r="F2299" i="3"/>
  <c r="A2299" i="3"/>
  <c r="G2298" i="3"/>
  <c r="F2298" i="3"/>
  <c r="A2298" i="3"/>
  <c r="G2297" i="3"/>
  <c r="F2297" i="3"/>
  <c r="A2297" i="3"/>
  <c r="G2296" i="3"/>
  <c r="F2296" i="3"/>
  <c r="A2296" i="3"/>
  <c r="G2295" i="3"/>
  <c r="F2295" i="3"/>
  <c r="A2295" i="3"/>
  <c r="G2294" i="3"/>
  <c r="F2294" i="3"/>
  <c r="A2294" i="3"/>
  <c r="G2293" i="3"/>
  <c r="F2293" i="3"/>
  <c r="A2293" i="3"/>
  <c r="G2292" i="3"/>
  <c r="F2292" i="3"/>
  <c r="A2292" i="3"/>
  <c r="G2291" i="3"/>
  <c r="F2291" i="3"/>
  <c r="A2291" i="3"/>
  <c r="G2290" i="3"/>
  <c r="F2290" i="3"/>
  <c r="A2290" i="3"/>
  <c r="G2289" i="3"/>
  <c r="F2289" i="3"/>
  <c r="A2289" i="3"/>
  <c r="G2288" i="3"/>
  <c r="F2288" i="3"/>
  <c r="A2288" i="3"/>
  <c r="G2287" i="3"/>
  <c r="F2287" i="3"/>
  <c r="A2287" i="3"/>
  <c r="G2286" i="3"/>
  <c r="F2286" i="3"/>
  <c r="A2286" i="3"/>
  <c r="G2285" i="3"/>
  <c r="F2285" i="3"/>
  <c r="A2285" i="3"/>
  <c r="G2284" i="3"/>
  <c r="F2284" i="3"/>
  <c r="A2284" i="3"/>
  <c r="G2283" i="3"/>
  <c r="F2283" i="3"/>
  <c r="A2283" i="3"/>
  <c r="G2282" i="3"/>
  <c r="F2282" i="3"/>
  <c r="A2282" i="3"/>
  <c r="G2281" i="3"/>
  <c r="F2281" i="3"/>
  <c r="A2281" i="3"/>
  <c r="G2280" i="3"/>
  <c r="F2280" i="3"/>
  <c r="A2280" i="3"/>
  <c r="G2279" i="3"/>
  <c r="F2279" i="3"/>
  <c r="A2279" i="3"/>
  <c r="G2278" i="3"/>
  <c r="F2278" i="3"/>
  <c r="A2278" i="3"/>
  <c r="G2277" i="3"/>
  <c r="F2277" i="3"/>
  <c r="A2277" i="3"/>
  <c r="G2276" i="3"/>
  <c r="F2276" i="3"/>
  <c r="A2276" i="3"/>
  <c r="G2275" i="3"/>
  <c r="F2275" i="3"/>
  <c r="A2275" i="3"/>
  <c r="G2274" i="3"/>
  <c r="F2274" i="3"/>
  <c r="A2274" i="3"/>
  <c r="G2273" i="3"/>
  <c r="F2273" i="3"/>
  <c r="A2273" i="3"/>
  <c r="G2272" i="3"/>
  <c r="F2272" i="3"/>
  <c r="A2272" i="3"/>
  <c r="G2271" i="3"/>
  <c r="F2271" i="3"/>
  <c r="A2271" i="3"/>
  <c r="G2270" i="3"/>
  <c r="F2270" i="3"/>
  <c r="A2270" i="3"/>
  <c r="G2269" i="3"/>
  <c r="F2269" i="3"/>
  <c r="A2269" i="3"/>
  <c r="G2268" i="3"/>
  <c r="F2268" i="3"/>
  <c r="A2268" i="3"/>
  <c r="G2267" i="3"/>
  <c r="F2267" i="3"/>
  <c r="A2267" i="3"/>
  <c r="G2266" i="3"/>
  <c r="F2266" i="3"/>
  <c r="A2266" i="3"/>
  <c r="G2265" i="3"/>
  <c r="F2265" i="3"/>
  <c r="A2265" i="3"/>
  <c r="G2264" i="3"/>
  <c r="F2264" i="3"/>
  <c r="A2264" i="3"/>
  <c r="G2263" i="3"/>
  <c r="F2263" i="3"/>
  <c r="A2263" i="3"/>
  <c r="G2262" i="3"/>
  <c r="F2262" i="3"/>
  <c r="A2262" i="3"/>
  <c r="G2261" i="3"/>
  <c r="F2261" i="3"/>
  <c r="A2261" i="3"/>
  <c r="G2260" i="3"/>
  <c r="F2260" i="3"/>
  <c r="A2260" i="3"/>
  <c r="G2259" i="3"/>
  <c r="F2259" i="3"/>
  <c r="A2259" i="3"/>
  <c r="G2258" i="3"/>
  <c r="F2258" i="3"/>
  <c r="A2258" i="3"/>
  <c r="G2257" i="3"/>
  <c r="F2257" i="3"/>
  <c r="A2257" i="3"/>
  <c r="G2256" i="3"/>
  <c r="F2256" i="3"/>
  <c r="A2256" i="3"/>
  <c r="G2255" i="3"/>
  <c r="F2255" i="3"/>
  <c r="A2255" i="3"/>
  <c r="G2254" i="3"/>
  <c r="F2254" i="3"/>
  <c r="A2254" i="3"/>
  <c r="G2253" i="3"/>
  <c r="F2253" i="3"/>
  <c r="A2253" i="3"/>
  <c r="G2252" i="3"/>
  <c r="F2252" i="3"/>
  <c r="A2252" i="3"/>
  <c r="G2251" i="3"/>
  <c r="F2251" i="3"/>
  <c r="A2251" i="3"/>
  <c r="G2250" i="3"/>
  <c r="F2250" i="3"/>
  <c r="A2250" i="3"/>
  <c r="G2249" i="3"/>
  <c r="F2249" i="3"/>
  <c r="A2249" i="3"/>
  <c r="G2248" i="3"/>
  <c r="F2248" i="3"/>
  <c r="A2248" i="3"/>
  <c r="G2247" i="3"/>
  <c r="F2247" i="3"/>
  <c r="A2247" i="3"/>
  <c r="G2246" i="3"/>
  <c r="F2246" i="3"/>
  <c r="A2246" i="3"/>
  <c r="G2245" i="3"/>
  <c r="F2245" i="3"/>
  <c r="A2245" i="3"/>
  <c r="G2244" i="3"/>
  <c r="F2244" i="3"/>
  <c r="A2244" i="3"/>
  <c r="G2243" i="3"/>
  <c r="F2243" i="3"/>
  <c r="A2243" i="3"/>
  <c r="G2242" i="3"/>
  <c r="F2242" i="3"/>
  <c r="A2242" i="3"/>
  <c r="G2241" i="3"/>
  <c r="F2241" i="3"/>
  <c r="A2241" i="3"/>
  <c r="G2240" i="3"/>
  <c r="F2240" i="3"/>
  <c r="A2240" i="3"/>
  <c r="G2239" i="3"/>
  <c r="F2239" i="3"/>
  <c r="A2239" i="3"/>
  <c r="G2238" i="3"/>
  <c r="F2238" i="3"/>
  <c r="A2238" i="3"/>
  <c r="G2237" i="3"/>
  <c r="F2237" i="3"/>
  <c r="A2237" i="3"/>
  <c r="G2236" i="3"/>
  <c r="F2236" i="3"/>
  <c r="A2236" i="3"/>
  <c r="G2235" i="3"/>
  <c r="F2235" i="3"/>
  <c r="A2235" i="3"/>
  <c r="G2234" i="3"/>
  <c r="F2234" i="3"/>
  <c r="A2234" i="3"/>
  <c r="G2233" i="3"/>
  <c r="F2233" i="3"/>
  <c r="A2233" i="3"/>
  <c r="G2232" i="3"/>
  <c r="F2232" i="3"/>
  <c r="A2232" i="3"/>
  <c r="G2231" i="3"/>
  <c r="F2231" i="3"/>
  <c r="A2231" i="3"/>
  <c r="G2230" i="3"/>
  <c r="F2230" i="3"/>
  <c r="A2230" i="3"/>
  <c r="G2229" i="3"/>
  <c r="F2229" i="3"/>
  <c r="A2229" i="3"/>
  <c r="G2228" i="3"/>
  <c r="F2228" i="3"/>
  <c r="A2228" i="3"/>
  <c r="G2227" i="3"/>
  <c r="F2227" i="3"/>
  <c r="A2227" i="3"/>
  <c r="G2226" i="3"/>
  <c r="F2226" i="3"/>
  <c r="A2226" i="3"/>
  <c r="G2225" i="3"/>
  <c r="F2225" i="3"/>
  <c r="A2225" i="3"/>
  <c r="G2224" i="3"/>
  <c r="F2224" i="3"/>
  <c r="A2224" i="3"/>
  <c r="G2223" i="3"/>
  <c r="F2223" i="3"/>
  <c r="A2223" i="3"/>
  <c r="G2222" i="3"/>
  <c r="F2222" i="3"/>
  <c r="A2222" i="3"/>
  <c r="G2221" i="3"/>
  <c r="F2221" i="3"/>
  <c r="A2221" i="3"/>
  <c r="G2220" i="3"/>
  <c r="F2220" i="3"/>
  <c r="A2220" i="3"/>
  <c r="G2219" i="3"/>
  <c r="F2219" i="3"/>
  <c r="A2219" i="3"/>
  <c r="G2218" i="3"/>
  <c r="F2218" i="3"/>
  <c r="A2218" i="3"/>
  <c r="G2217" i="3"/>
  <c r="F2217" i="3"/>
  <c r="A2217" i="3"/>
  <c r="G2216" i="3"/>
  <c r="F2216" i="3"/>
  <c r="A2216" i="3"/>
  <c r="G2215" i="3"/>
  <c r="F2215" i="3"/>
  <c r="A2215" i="3"/>
  <c r="G2214" i="3"/>
  <c r="F2214" i="3"/>
  <c r="A2214" i="3"/>
  <c r="G2213" i="3"/>
  <c r="F2213" i="3"/>
  <c r="A2213" i="3"/>
  <c r="G2212" i="3"/>
  <c r="F2212" i="3"/>
  <c r="A2212" i="3"/>
  <c r="G2211" i="3"/>
  <c r="F2211" i="3"/>
  <c r="A2211" i="3"/>
  <c r="G2210" i="3"/>
  <c r="F2210" i="3"/>
  <c r="A2210" i="3"/>
  <c r="G2209" i="3"/>
  <c r="F2209" i="3"/>
  <c r="A2209" i="3"/>
  <c r="G2208" i="3"/>
  <c r="F2208" i="3"/>
  <c r="A2208" i="3"/>
  <c r="G2207" i="3"/>
  <c r="F2207" i="3"/>
  <c r="A2207" i="3"/>
  <c r="G2206" i="3"/>
  <c r="F2206" i="3"/>
  <c r="A2206" i="3"/>
  <c r="G2205" i="3"/>
  <c r="F2205" i="3"/>
  <c r="A2205" i="3"/>
  <c r="G2204" i="3"/>
  <c r="F2204" i="3"/>
  <c r="A2204" i="3"/>
  <c r="G2203" i="3"/>
  <c r="F2203" i="3"/>
  <c r="A2203" i="3"/>
  <c r="G2202" i="3"/>
  <c r="F2202" i="3"/>
  <c r="A2202" i="3"/>
  <c r="G2201" i="3"/>
  <c r="F2201" i="3"/>
  <c r="A2201" i="3"/>
  <c r="G2200" i="3"/>
  <c r="F2200" i="3"/>
  <c r="A2200" i="3"/>
  <c r="G2199" i="3"/>
  <c r="F2199" i="3"/>
  <c r="A2199" i="3"/>
  <c r="G2198" i="3"/>
  <c r="F2198" i="3"/>
  <c r="A2198" i="3"/>
  <c r="G2197" i="3"/>
  <c r="F2197" i="3"/>
  <c r="A2197" i="3"/>
  <c r="G2196" i="3"/>
  <c r="F2196" i="3"/>
  <c r="A2196" i="3"/>
  <c r="G2195" i="3"/>
  <c r="F2195" i="3"/>
  <c r="A2195" i="3"/>
  <c r="G2194" i="3"/>
  <c r="F2194" i="3"/>
  <c r="A2194" i="3"/>
  <c r="G2193" i="3"/>
  <c r="F2193" i="3"/>
  <c r="A2193" i="3"/>
  <c r="G2192" i="3"/>
  <c r="F2192" i="3"/>
  <c r="A2192" i="3"/>
  <c r="G2191" i="3"/>
  <c r="F2191" i="3"/>
  <c r="A2191" i="3"/>
  <c r="G2190" i="3"/>
  <c r="F2190" i="3"/>
  <c r="A2190" i="3"/>
  <c r="G2189" i="3"/>
  <c r="F2189" i="3"/>
  <c r="A2189" i="3"/>
  <c r="G2188" i="3"/>
  <c r="F2188" i="3"/>
  <c r="A2188" i="3"/>
  <c r="G2187" i="3"/>
  <c r="F2187" i="3"/>
  <c r="A2187" i="3"/>
  <c r="G2186" i="3"/>
  <c r="F2186" i="3"/>
  <c r="A2186" i="3"/>
  <c r="G2185" i="3"/>
  <c r="F2185" i="3"/>
  <c r="A2185" i="3"/>
  <c r="G2184" i="3"/>
  <c r="F2184" i="3"/>
  <c r="A2184" i="3"/>
  <c r="G2183" i="3"/>
  <c r="F2183" i="3"/>
  <c r="A2183" i="3"/>
  <c r="G2182" i="3"/>
  <c r="F2182" i="3"/>
  <c r="A2182" i="3"/>
  <c r="G2181" i="3"/>
  <c r="F2181" i="3"/>
  <c r="A2181" i="3"/>
  <c r="G2180" i="3"/>
  <c r="F2180" i="3"/>
  <c r="A2180" i="3"/>
  <c r="G2179" i="3"/>
  <c r="F2179" i="3"/>
  <c r="A2179" i="3"/>
  <c r="G2178" i="3"/>
  <c r="F2178" i="3"/>
  <c r="A2178" i="3"/>
  <c r="G2177" i="3"/>
  <c r="F2177" i="3"/>
  <c r="A2177" i="3"/>
  <c r="G2176" i="3"/>
  <c r="F2176" i="3"/>
  <c r="A2176" i="3"/>
  <c r="G2175" i="3"/>
  <c r="F2175" i="3"/>
  <c r="A2175" i="3"/>
  <c r="G2174" i="3"/>
  <c r="F2174" i="3"/>
  <c r="A2174" i="3"/>
  <c r="G2173" i="3"/>
  <c r="F2173" i="3"/>
  <c r="A2173" i="3"/>
  <c r="G2172" i="3"/>
  <c r="F2172" i="3"/>
  <c r="A2172" i="3"/>
  <c r="G2171" i="3"/>
  <c r="F2171" i="3"/>
  <c r="A2171" i="3"/>
  <c r="G2170" i="3"/>
  <c r="F2170" i="3"/>
  <c r="A2170" i="3"/>
  <c r="G2169" i="3"/>
  <c r="F2169" i="3"/>
  <c r="A2169" i="3"/>
  <c r="G2168" i="3"/>
  <c r="F2168" i="3"/>
  <c r="A2168" i="3"/>
  <c r="G2167" i="3"/>
  <c r="F2167" i="3"/>
  <c r="A2167" i="3"/>
  <c r="G2166" i="3"/>
  <c r="F2166" i="3"/>
  <c r="A2166" i="3"/>
  <c r="G2165" i="3"/>
  <c r="F2165" i="3"/>
  <c r="A2165" i="3"/>
  <c r="G2164" i="3"/>
  <c r="F2164" i="3"/>
  <c r="A2164" i="3"/>
  <c r="G2163" i="3"/>
  <c r="F2163" i="3"/>
  <c r="A2163" i="3"/>
  <c r="G2162" i="3"/>
  <c r="F2162" i="3"/>
  <c r="A2162" i="3"/>
  <c r="G2161" i="3"/>
  <c r="F2161" i="3"/>
  <c r="A2161" i="3"/>
  <c r="G2160" i="3"/>
  <c r="F2160" i="3"/>
  <c r="A2160" i="3"/>
  <c r="G2159" i="3"/>
  <c r="F2159" i="3"/>
  <c r="A2159" i="3"/>
  <c r="G2158" i="3"/>
  <c r="F2158" i="3"/>
  <c r="A2158" i="3"/>
  <c r="G2157" i="3"/>
  <c r="F2157" i="3"/>
  <c r="A2157" i="3"/>
  <c r="G2156" i="3"/>
  <c r="F2156" i="3"/>
  <c r="A2156" i="3"/>
  <c r="G2155" i="3"/>
  <c r="F2155" i="3"/>
  <c r="A2155" i="3"/>
  <c r="G2154" i="3"/>
  <c r="F2154" i="3"/>
  <c r="A2154" i="3"/>
  <c r="G2153" i="3"/>
  <c r="F2153" i="3"/>
  <c r="A2153" i="3"/>
  <c r="G2152" i="3"/>
  <c r="F2152" i="3"/>
  <c r="A2152" i="3"/>
  <c r="G2151" i="3"/>
  <c r="F2151" i="3"/>
  <c r="A2151" i="3"/>
  <c r="G2150" i="3"/>
  <c r="F2150" i="3"/>
  <c r="A2150" i="3"/>
  <c r="G2149" i="3"/>
  <c r="F2149" i="3"/>
  <c r="A2149" i="3"/>
  <c r="G2148" i="3"/>
  <c r="F2148" i="3"/>
  <c r="A2148" i="3"/>
  <c r="G2147" i="3"/>
  <c r="F2147" i="3"/>
  <c r="A2147" i="3"/>
  <c r="G2146" i="3"/>
  <c r="F2146" i="3"/>
  <c r="A2146" i="3"/>
  <c r="G2145" i="3"/>
  <c r="F2145" i="3"/>
  <c r="A2145" i="3"/>
  <c r="G2144" i="3"/>
  <c r="F2144" i="3"/>
  <c r="A2144" i="3"/>
  <c r="G2143" i="3"/>
  <c r="F2143" i="3"/>
  <c r="A2143" i="3"/>
  <c r="G2142" i="3"/>
  <c r="F2142" i="3"/>
  <c r="A2142" i="3"/>
  <c r="G2141" i="3"/>
  <c r="F2141" i="3"/>
  <c r="A2141" i="3"/>
  <c r="G2140" i="3"/>
  <c r="F2140" i="3"/>
  <c r="A2140" i="3"/>
  <c r="G2139" i="3"/>
  <c r="F2139" i="3"/>
  <c r="A2139" i="3"/>
  <c r="G2138" i="3"/>
  <c r="F2138" i="3"/>
  <c r="A2138" i="3"/>
  <c r="G2137" i="3"/>
  <c r="F2137" i="3"/>
  <c r="A2137" i="3"/>
  <c r="G2136" i="3"/>
  <c r="F2136" i="3"/>
  <c r="A2136" i="3"/>
  <c r="G2135" i="3"/>
  <c r="F2135" i="3"/>
  <c r="A2135" i="3"/>
  <c r="G2134" i="3"/>
  <c r="F2134" i="3"/>
  <c r="A2134" i="3"/>
  <c r="G2133" i="3"/>
  <c r="F2133" i="3"/>
  <c r="A2133" i="3"/>
  <c r="G2132" i="3"/>
  <c r="F2132" i="3"/>
  <c r="A2132" i="3"/>
  <c r="G2131" i="3"/>
  <c r="F2131" i="3"/>
  <c r="A2131" i="3"/>
  <c r="G2130" i="3"/>
  <c r="F2130" i="3"/>
  <c r="A2130" i="3"/>
  <c r="G2129" i="3"/>
  <c r="F2129" i="3"/>
  <c r="A2129" i="3"/>
  <c r="G2128" i="3"/>
  <c r="F2128" i="3"/>
  <c r="A2128" i="3"/>
  <c r="G2127" i="3"/>
  <c r="F2127" i="3"/>
  <c r="A2127" i="3"/>
  <c r="G2126" i="3"/>
  <c r="F2126" i="3"/>
  <c r="A2126" i="3"/>
  <c r="G2125" i="3"/>
  <c r="F2125" i="3"/>
  <c r="A2125" i="3"/>
  <c r="G2124" i="3"/>
  <c r="F2124" i="3"/>
  <c r="A2124" i="3"/>
  <c r="G2123" i="3"/>
  <c r="F2123" i="3"/>
  <c r="A2123" i="3"/>
  <c r="G2122" i="3"/>
  <c r="F2122" i="3"/>
  <c r="A2122" i="3"/>
  <c r="G2121" i="3"/>
  <c r="F2121" i="3"/>
  <c r="A2121" i="3"/>
  <c r="G2120" i="3"/>
  <c r="F2120" i="3"/>
  <c r="A2120" i="3"/>
  <c r="G2119" i="3"/>
  <c r="F2119" i="3"/>
  <c r="A2119" i="3"/>
  <c r="G2118" i="3"/>
  <c r="F2118" i="3"/>
  <c r="A2118" i="3"/>
  <c r="G2117" i="3"/>
  <c r="F2117" i="3"/>
  <c r="A2117" i="3"/>
  <c r="G2116" i="3"/>
  <c r="F2116" i="3"/>
  <c r="A2116" i="3"/>
  <c r="G2115" i="3"/>
  <c r="F2115" i="3"/>
  <c r="A2115" i="3"/>
  <c r="G2114" i="3"/>
  <c r="F2114" i="3"/>
  <c r="A2114" i="3"/>
  <c r="G2113" i="3"/>
  <c r="F2113" i="3"/>
  <c r="A2113" i="3"/>
  <c r="G2112" i="3"/>
  <c r="F2112" i="3"/>
  <c r="A2112" i="3"/>
  <c r="G2111" i="3"/>
  <c r="F2111" i="3"/>
  <c r="A2111" i="3"/>
  <c r="G2110" i="3"/>
  <c r="F2110" i="3"/>
  <c r="A2110" i="3"/>
  <c r="G2109" i="3"/>
  <c r="F2109" i="3"/>
  <c r="A2109" i="3"/>
  <c r="G2108" i="3"/>
  <c r="F2108" i="3"/>
  <c r="A2108" i="3"/>
  <c r="G2107" i="3"/>
  <c r="F2107" i="3"/>
  <c r="A2107" i="3"/>
  <c r="G2106" i="3"/>
  <c r="F2106" i="3"/>
  <c r="A2106" i="3"/>
  <c r="G2105" i="3"/>
  <c r="F2105" i="3"/>
  <c r="A2105" i="3"/>
  <c r="G2104" i="3"/>
  <c r="F2104" i="3"/>
  <c r="A2104" i="3"/>
  <c r="G2103" i="3"/>
  <c r="F2103" i="3"/>
  <c r="A2103" i="3"/>
  <c r="G2102" i="3"/>
  <c r="F2102" i="3"/>
  <c r="A2102" i="3"/>
  <c r="G2101" i="3"/>
  <c r="F2101" i="3"/>
  <c r="A2101" i="3"/>
  <c r="G2100" i="3"/>
  <c r="F2100" i="3"/>
  <c r="A2100" i="3"/>
  <c r="G2099" i="3"/>
  <c r="F2099" i="3"/>
  <c r="A2099" i="3"/>
  <c r="G2098" i="3"/>
  <c r="F2098" i="3"/>
  <c r="A2098" i="3"/>
  <c r="G2097" i="3"/>
  <c r="F2097" i="3"/>
  <c r="A2097" i="3"/>
  <c r="G2096" i="3"/>
  <c r="F2096" i="3"/>
  <c r="A2096" i="3"/>
  <c r="G2095" i="3"/>
  <c r="F2095" i="3"/>
  <c r="A2095" i="3"/>
  <c r="G2094" i="3"/>
  <c r="F2094" i="3"/>
  <c r="A2094" i="3"/>
  <c r="G2093" i="3"/>
  <c r="F2093" i="3"/>
  <c r="A2093" i="3"/>
  <c r="G2092" i="3"/>
  <c r="F2092" i="3"/>
  <c r="A2092" i="3"/>
  <c r="G2091" i="3"/>
  <c r="F2091" i="3"/>
  <c r="A2091" i="3"/>
  <c r="G2090" i="3"/>
  <c r="F2090" i="3"/>
  <c r="A2090" i="3"/>
  <c r="G2089" i="3"/>
  <c r="F2089" i="3"/>
  <c r="A2089" i="3"/>
  <c r="G2088" i="3"/>
  <c r="F2088" i="3"/>
  <c r="A2088" i="3"/>
  <c r="G2087" i="3"/>
  <c r="F2087" i="3"/>
  <c r="A2087" i="3"/>
  <c r="G2086" i="3"/>
  <c r="F2086" i="3"/>
  <c r="A2086" i="3"/>
  <c r="G2085" i="3"/>
  <c r="F2085" i="3"/>
  <c r="A2085" i="3"/>
  <c r="G2084" i="3"/>
  <c r="F2084" i="3"/>
  <c r="A2084" i="3"/>
  <c r="G2083" i="3"/>
  <c r="F2083" i="3"/>
  <c r="A2083" i="3"/>
  <c r="G2082" i="3"/>
  <c r="F2082" i="3"/>
  <c r="A2082" i="3"/>
  <c r="G2081" i="3"/>
  <c r="F2081" i="3"/>
  <c r="A2081" i="3"/>
  <c r="G2080" i="3"/>
  <c r="F2080" i="3"/>
  <c r="A2080" i="3"/>
  <c r="G2079" i="3"/>
  <c r="F2079" i="3"/>
  <c r="A2079" i="3"/>
  <c r="G2078" i="3"/>
  <c r="F2078" i="3"/>
  <c r="A2078" i="3"/>
  <c r="G2077" i="3"/>
  <c r="F2077" i="3"/>
  <c r="A2077" i="3"/>
  <c r="G2076" i="3"/>
  <c r="F2076" i="3"/>
  <c r="A2076" i="3"/>
  <c r="G2075" i="3"/>
  <c r="F2075" i="3"/>
  <c r="A2075" i="3"/>
  <c r="G2074" i="3"/>
  <c r="F2074" i="3"/>
  <c r="A2074" i="3"/>
  <c r="G2073" i="3"/>
  <c r="F2073" i="3"/>
  <c r="A2073" i="3"/>
  <c r="G2072" i="3"/>
  <c r="F2072" i="3"/>
  <c r="A2072" i="3"/>
  <c r="G2071" i="3"/>
  <c r="F2071" i="3"/>
  <c r="A2071" i="3"/>
  <c r="G2070" i="3"/>
  <c r="F2070" i="3"/>
  <c r="A2070" i="3"/>
  <c r="G2069" i="3"/>
  <c r="F2069" i="3"/>
  <c r="A2069" i="3"/>
  <c r="G2068" i="3"/>
  <c r="F2068" i="3"/>
  <c r="A2068" i="3"/>
  <c r="G2067" i="3"/>
  <c r="F2067" i="3"/>
  <c r="A2067" i="3"/>
  <c r="G2066" i="3"/>
  <c r="F2066" i="3"/>
  <c r="A2066" i="3"/>
  <c r="G2065" i="3"/>
  <c r="F2065" i="3"/>
  <c r="A2065" i="3"/>
  <c r="G2064" i="3"/>
  <c r="F2064" i="3"/>
  <c r="A2064" i="3"/>
  <c r="G2063" i="3"/>
  <c r="F2063" i="3"/>
  <c r="A2063" i="3"/>
  <c r="G2062" i="3"/>
  <c r="F2062" i="3"/>
  <c r="A2062" i="3"/>
  <c r="G2061" i="3"/>
  <c r="F2061" i="3"/>
  <c r="A2061" i="3"/>
  <c r="G2060" i="3"/>
  <c r="F2060" i="3"/>
  <c r="A2060" i="3"/>
  <c r="G2059" i="3"/>
  <c r="F2059" i="3"/>
  <c r="A2059" i="3"/>
  <c r="G2058" i="3"/>
  <c r="F2058" i="3"/>
  <c r="A2058" i="3"/>
  <c r="G2057" i="3"/>
  <c r="F2057" i="3"/>
  <c r="A2057" i="3"/>
  <c r="G2056" i="3"/>
  <c r="F2056" i="3"/>
  <c r="A2056" i="3"/>
  <c r="G2055" i="3"/>
  <c r="F2055" i="3"/>
  <c r="A2055" i="3"/>
  <c r="G2054" i="3"/>
  <c r="F2054" i="3"/>
  <c r="A2054" i="3"/>
  <c r="G2053" i="3"/>
  <c r="F2053" i="3"/>
  <c r="A2053" i="3"/>
  <c r="G2052" i="3"/>
  <c r="F2052" i="3"/>
  <c r="A2052" i="3"/>
  <c r="G2051" i="3"/>
  <c r="F2051" i="3"/>
  <c r="A2051" i="3"/>
  <c r="G2050" i="3"/>
  <c r="F2050" i="3"/>
  <c r="A2050" i="3"/>
  <c r="G2049" i="3"/>
  <c r="F2049" i="3"/>
  <c r="A2049" i="3"/>
  <c r="G2048" i="3"/>
  <c r="F2048" i="3"/>
  <c r="A2048" i="3"/>
  <c r="G2047" i="3"/>
  <c r="F2047" i="3"/>
  <c r="A2047" i="3"/>
  <c r="G2046" i="3"/>
  <c r="F2046" i="3"/>
  <c r="A2046" i="3"/>
  <c r="G2045" i="3"/>
  <c r="F2045" i="3"/>
  <c r="A2045" i="3"/>
  <c r="G2044" i="3"/>
  <c r="F2044" i="3"/>
  <c r="A2044" i="3"/>
  <c r="G2043" i="3"/>
  <c r="F2043" i="3"/>
  <c r="A2043" i="3"/>
  <c r="G2042" i="3"/>
  <c r="F2042" i="3"/>
  <c r="A2042" i="3"/>
  <c r="G2041" i="3"/>
  <c r="F2041" i="3"/>
  <c r="A2041" i="3"/>
  <c r="G2040" i="3"/>
  <c r="F2040" i="3"/>
  <c r="A2040" i="3"/>
  <c r="G2039" i="3"/>
  <c r="F2039" i="3"/>
  <c r="A2039" i="3"/>
  <c r="G2038" i="3"/>
  <c r="F2038" i="3"/>
  <c r="A2038" i="3"/>
  <c r="G2037" i="3"/>
  <c r="F2037" i="3"/>
  <c r="A2037" i="3"/>
  <c r="G2036" i="3"/>
  <c r="F2036" i="3"/>
  <c r="A2036" i="3"/>
  <c r="G2035" i="3"/>
  <c r="F2035" i="3"/>
  <c r="A2035" i="3"/>
  <c r="G2034" i="3"/>
  <c r="F2034" i="3"/>
  <c r="A2034" i="3"/>
  <c r="G2033" i="3"/>
  <c r="F2033" i="3"/>
  <c r="A2033" i="3"/>
  <c r="G2032" i="3"/>
  <c r="F2032" i="3"/>
  <c r="A2032" i="3"/>
  <c r="G2031" i="3"/>
  <c r="F2031" i="3"/>
  <c r="A2031" i="3"/>
  <c r="G2030" i="3"/>
  <c r="F2030" i="3"/>
  <c r="A2030" i="3"/>
  <c r="G2029" i="3"/>
  <c r="F2029" i="3"/>
  <c r="A2029" i="3"/>
  <c r="G2028" i="3"/>
  <c r="F2028" i="3"/>
  <c r="A2028" i="3"/>
  <c r="G2027" i="3"/>
  <c r="F2027" i="3"/>
  <c r="A2027" i="3"/>
  <c r="G2026" i="3"/>
  <c r="F2026" i="3"/>
  <c r="A2026" i="3"/>
  <c r="G2025" i="3"/>
  <c r="F2025" i="3"/>
  <c r="A2025" i="3"/>
  <c r="G2024" i="3"/>
  <c r="F2024" i="3"/>
  <c r="A2024" i="3"/>
  <c r="G2023" i="3"/>
  <c r="F2023" i="3"/>
  <c r="A2023" i="3"/>
  <c r="G2022" i="3"/>
  <c r="F2022" i="3"/>
  <c r="A2022" i="3"/>
  <c r="G2021" i="3"/>
  <c r="F2021" i="3"/>
  <c r="A2021" i="3"/>
  <c r="G2020" i="3"/>
  <c r="F2020" i="3"/>
  <c r="A2020" i="3"/>
  <c r="G2019" i="3"/>
  <c r="F2019" i="3"/>
  <c r="A2019" i="3"/>
  <c r="G2018" i="3"/>
  <c r="F2018" i="3"/>
  <c r="A2018" i="3"/>
  <c r="G2017" i="3"/>
  <c r="F2017" i="3"/>
  <c r="A2017" i="3"/>
  <c r="G2016" i="3"/>
  <c r="F2016" i="3"/>
  <c r="A2016" i="3"/>
  <c r="G2015" i="3"/>
  <c r="F2015" i="3"/>
  <c r="A2015" i="3"/>
  <c r="G2014" i="3"/>
  <c r="F2014" i="3"/>
  <c r="A2014" i="3"/>
  <c r="G2013" i="3"/>
  <c r="F2013" i="3"/>
  <c r="A2013" i="3"/>
  <c r="G2012" i="3"/>
  <c r="F2012" i="3"/>
  <c r="A2012" i="3"/>
  <c r="G2011" i="3"/>
  <c r="F2011" i="3"/>
  <c r="A2011" i="3"/>
  <c r="G2010" i="3"/>
  <c r="F2010" i="3"/>
  <c r="A2010" i="3"/>
  <c r="G2009" i="3"/>
  <c r="F2009" i="3"/>
  <c r="A2009" i="3"/>
  <c r="G2008" i="3"/>
  <c r="F2008" i="3"/>
  <c r="A2008" i="3"/>
  <c r="G2007" i="3"/>
  <c r="F2007" i="3"/>
  <c r="A2007" i="3"/>
  <c r="G2006" i="3"/>
  <c r="F2006" i="3"/>
  <c r="A2006" i="3"/>
  <c r="G2005" i="3"/>
  <c r="F2005" i="3"/>
  <c r="A2005" i="3"/>
  <c r="G2004" i="3"/>
  <c r="F2004" i="3"/>
  <c r="A2004" i="3"/>
  <c r="G2003" i="3"/>
  <c r="F2003" i="3"/>
  <c r="A2003" i="3"/>
  <c r="G2002" i="3"/>
  <c r="F2002" i="3"/>
  <c r="A2002" i="3"/>
  <c r="G2001" i="3"/>
  <c r="F2001" i="3"/>
  <c r="A2001" i="3"/>
  <c r="G2000" i="3"/>
  <c r="F2000" i="3"/>
  <c r="A2000" i="3"/>
  <c r="G1999" i="3"/>
  <c r="F1999" i="3"/>
  <c r="A1999" i="3"/>
  <c r="G1998" i="3"/>
  <c r="F1998" i="3"/>
  <c r="A1998" i="3"/>
  <c r="G1997" i="3"/>
  <c r="F1997" i="3"/>
  <c r="A1997" i="3"/>
  <c r="G1996" i="3"/>
  <c r="F1996" i="3"/>
  <c r="A1996" i="3"/>
  <c r="G1995" i="3"/>
  <c r="F1995" i="3"/>
  <c r="A1995" i="3"/>
  <c r="G1994" i="3"/>
  <c r="F1994" i="3"/>
  <c r="A1994" i="3"/>
  <c r="G1993" i="3"/>
  <c r="F1993" i="3"/>
  <c r="A1993" i="3"/>
  <c r="G1992" i="3"/>
  <c r="F1992" i="3"/>
  <c r="A1992" i="3"/>
  <c r="G1991" i="3"/>
  <c r="F1991" i="3"/>
  <c r="A1991" i="3"/>
  <c r="G1990" i="3"/>
  <c r="F1990" i="3"/>
  <c r="A1990" i="3"/>
  <c r="G1989" i="3"/>
  <c r="F1989" i="3"/>
  <c r="A1989" i="3"/>
  <c r="G1988" i="3"/>
  <c r="F1988" i="3"/>
  <c r="A1988" i="3"/>
  <c r="G1987" i="3"/>
  <c r="F1987" i="3"/>
  <c r="A1987" i="3"/>
  <c r="G1986" i="3"/>
  <c r="F1986" i="3"/>
  <c r="A1986" i="3"/>
  <c r="G1985" i="3"/>
  <c r="F1985" i="3"/>
  <c r="A1985" i="3"/>
  <c r="G1984" i="3"/>
  <c r="F1984" i="3"/>
  <c r="A1984" i="3"/>
  <c r="G1983" i="3"/>
  <c r="F1983" i="3"/>
  <c r="A1983" i="3"/>
  <c r="G1982" i="3"/>
  <c r="F1982" i="3"/>
  <c r="A1982" i="3"/>
  <c r="G1981" i="3"/>
  <c r="F1981" i="3"/>
  <c r="A1981" i="3"/>
  <c r="G1980" i="3"/>
  <c r="F1980" i="3"/>
  <c r="A1980" i="3"/>
  <c r="G1979" i="3"/>
  <c r="F1979" i="3"/>
  <c r="A1979" i="3"/>
  <c r="G1978" i="3"/>
  <c r="F1978" i="3"/>
  <c r="A1978" i="3"/>
  <c r="G1977" i="3"/>
  <c r="F1977" i="3"/>
  <c r="A1977" i="3"/>
  <c r="G1976" i="3"/>
  <c r="F1976" i="3"/>
  <c r="A1976" i="3"/>
  <c r="G1975" i="3"/>
  <c r="F1975" i="3"/>
  <c r="A1975" i="3"/>
  <c r="G1974" i="3"/>
  <c r="F1974" i="3"/>
  <c r="A1974" i="3"/>
  <c r="G1973" i="3"/>
  <c r="F1973" i="3"/>
  <c r="A1973" i="3"/>
  <c r="G1972" i="3"/>
  <c r="F1972" i="3"/>
  <c r="A1972" i="3"/>
  <c r="G1971" i="3"/>
  <c r="F1971" i="3"/>
  <c r="A1971" i="3"/>
  <c r="G1970" i="3"/>
  <c r="F1970" i="3"/>
  <c r="A1970" i="3"/>
  <c r="G1969" i="3"/>
  <c r="F1969" i="3"/>
  <c r="A1969" i="3"/>
  <c r="G1968" i="3"/>
  <c r="F1968" i="3"/>
  <c r="A1968" i="3"/>
  <c r="G1967" i="3"/>
  <c r="F1967" i="3"/>
  <c r="A1967" i="3"/>
  <c r="G1966" i="3"/>
  <c r="F1966" i="3"/>
  <c r="A1966" i="3"/>
  <c r="G1965" i="3"/>
  <c r="F1965" i="3"/>
  <c r="A1965" i="3"/>
  <c r="G1964" i="3"/>
  <c r="F1964" i="3"/>
  <c r="A1964" i="3"/>
  <c r="G1963" i="3"/>
  <c r="F1963" i="3"/>
  <c r="A1963" i="3"/>
  <c r="G1962" i="3"/>
  <c r="F1962" i="3"/>
  <c r="A1962" i="3"/>
  <c r="G1961" i="3"/>
  <c r="F1961" i="3"/>
  <c r="A1961" i="3"/>
  <c r="G1960" i="3"/>
  <c r="F1960" i="3"/>
  <c r="A1960" i="3"/>
  <c r="G1959" i="3"/>
  <c r="F1959" i="3"/>
  <c r="A1959" i="3"/>
  <c r="G1958" i="3"/>
  <c r="F1958" i="3"/>
  <c r="A1958" i="3"/>
  <c r="G1957" i="3"/>
  <c r="F1957" i="3"/>
  <c r="A1957" i="3"/>
  <c r="G1956" i="3"/>
  <c r="F1956" i="3"/>
  <c r="A1956" i="3"/>
  <c r="G1955" i="3"/>
  <c r="F1955" i="3"/>
  <c r="A1955" i="3"/>
  <c r="G1954" i="3"/>
  <c r="F1954" i="3"/>
  <c r="A1954" i="3"/>
  <c r="G1953" i="3"/>
  <c r="F1953" i="3"/>
  <c r="A1953" i="3"/>
  <c r="G1952" i="3"/>
  <c r="F1952" i="3"/>
  <c r="A1952" i="3"/>
  <c r="G1951" i="3"/>
  <c r="F1951" i="3"/>
  <c r="A1951" i="3"/>
  <c r="G1950" i="3"/>
  <c r="F1950" i="3"/>
  <c r="A1950" i="3"/>
  <c r="G1949" i="3"/>
  <c r="F1949" i="3"/>
  <c r="A1949" i="3"/>
  <c r="G1948" i="3"/>
  <c r="F1948" i="3"/>
  <c r="A1948" i="3"/>
  <c r="G1947" i="3"/>
  <c r="F1947" i="3"/>
  <c r="A1947" i="3"/>
  <c r="G1946" i="3"/>
  <c r="F1946" i="3"/>
  <c r="A1946" i="3"/>
  <c r="G1945" i="3"/>
  <c r="F1945" i="3"/>
  <c r="A1945" i="3"/>
  <c r="G1944" i="3"/>
  <c r="F1944" i="3"/>
  <c r="A1944" i="3"/>
  <c r="G1943" i="3"/>
  <c r="F1943" i="3"/>
  <c r="A1943" i="3"/>
  <c r="G1942" i="3"/>
  <c r="F1942" i="3"/>
  <c r="A1942" i="3"/>
  <c r="G1941" i="3"/>
  <c r="F1941" i="3"/>
  <c r="A1941" i="3"/>
  <c r="G1940" i="3"/>
  <c r="F1940" i="3"/>
  <c r="A1940" i="3"/>
  <c r="G1939" i="3"/>
  <c r="F1939" i="3"/>
  <c r="A1939" i="3"/>
  <c r="G1938" i="3"/>
  <c r="F1938" i="3"/>
  <c r="A1938" i="3"/>
  <c r="G1937" i="3"/>
  <c r="F1937" i="3"/>
  <c r="A1937" i="3"/>
  <c r="G1936" i="3"/>
  <c r="F1936" i="3"/>
  <c r="A1936" i="3"/>
  <c r="G1935" i="3"/>
  <c r="F1935" i="3"/>
  <c r="A1935" i="3"/>
  <c r="G1934" i="3"/>
  <c r="F1934" i="3"/>
  <c r="A1934" i="3"/>
  <c r="G1933" i="3"/>
  <c r="F1933" i="3"/>
  <c r="A1933" i="3"/>
  <c r="G1932" i="3"/>
  <c r="F1932" i="3"/>
  <c r="A1932" i="3"/>
  <c r="G1931" i="3"/>
  <c r="F1931" i="3"/>
  <c r="A1931" i="3"/>
  <c r="G1930" i="3"/>
  <c r="F1930" i="3"/>
  <c r="A1930" i="3"/>
  <c r="G1929" i="3"/>
  <c r="F1929" i="3"/>
  <c r="A1929" i="3"/>
  <c r="G1928" i="3"/>
  <c r="F1928" i="3"/>
  <c r="A1928" i="3"/>
  <c r="G1927" i="3"/>
  <c r="F1927" i="3"/>
  <c r="A1927" i="3"/>
  <c r="G1926" i="3"/>
  <c r="F1926" i="3"/>
  <c r="A1926" i="3"/>
  <c r="G1925" i="3"/>
  <c r="F1925" i="3"/>
  <c r="A1925" i="3"/>
  <c r="G1924" i="3"/>
  <c r="F1924" i="3"/>
  <c r="A1924" i="3"/>
  <c r="G1923" i="3"/>
  <c r="F1923" i="3"/>
  <c r="A1923" i="3"/>
  <c r="G1922" i="3"/>
  <c r="F1922" i="3"/>
  <c r="A1922" i="3"/>
  <c r="G1921" i="3"/>
  <c r="F1921" i="3"/>
  <c r="A1921" i="3"/>
  <c r="G1920" i="3"/>
  <c r="F1920" i="3"/>
  <c r="A1920" i="3"/>
  <c r="G1919" i="3"/>
  <c r="F1919" i="3"/>
  <c r="A1919" i="3"/>
  <c r="G1918" i="3"/>
  <c r="F1918" i="3"/>
  <c r="A1918" i="3"/>
  <c r="G1917" i="3"/>
  <c r="F1917" i="3"/>
  <c r="A1917" i="3"/>
  <c r="G1916" i="3"/>
  <c r="F1916" i="3"/>
  <c r="A1916" i="3"/>
  <c r="G1915" i="3"/>
  <c r="F1915" i="3"/>
  <c r="A1915" i="3"/>
  <c r="G1914" i="3"/>
  <c r="F1914" i="3"/>
  <c r="A1914" i="3"/>
  <c r="G1913" i="3"/>
  <c r="F1913" i="3"/>
  <c r="A1913" i="3"/>
  <c r="G1912" i="3"/>
  <c r="F1912" i="3"/>
  <c r="A1912" i="3"/>
  <c r="G1911" i="3"/>
  <c r="F1911" i="3"/>
  <c r="A1911" i="3"/>
  <c r="G1910" i="3"/>
  <c r="F1910" i="3"/>
  <c r="A1910" i="3"/>
  <c r="G1909" i="3"/>
  <c r="F1909" i="3"/>
  <c r="A1909" i="3"/>
  <c r="G1908" i="3"/>
  <c r="F1908" i="3"/>
  <c r="A1908" i="3"/>
  <c r="G1907" i="3"/>
  <c r="F1907" i="3"/>
  <c r="A1907" i="3"/>
  <c r="G1906" i="3"/>
  <c r="F1906" i="3"/>
  <c r="A1906" i="3"/>
  <c r="G1905" i="3"/>
  <c r="F1905" i="3"/>
  <c r="A1905" i="3"/>
  <c r="G1904" i="3"/>
  <c r="F1904" i="3"/>
  <c r="A1904" i="3"/>
  <c r="G1903" i="3"/>
  <c r="F1903" i="3"/>
  <c r="A1903" i="3"/>
  <c r="G1902" i="3"/>
  <c r="F1902" i="3"/>
  <c r="A1902" i="3"/>
  <c r="G1901" i="3"/>
  <c r="F1901" i="3"/>
  <c r="A1901" i="3"/>
  <c r="G1900" i="3"/>
  <c r="F1900" i="3"/>
  <c r="A1900" i="3"/>
  <c r="G1899" i="3"/>
  <c r="F1899" i="3"/>
  <c r="A1899" i="3"/>
  <c r="G1898" i="3"/>
  <c r="F1898" i="3"/>
  <c r="A1898" i="3"/>
  <c r="G1897" i="3"/>
  <c r="F1897" i="3"/>
  <c r="A1897" i="3"/>
  <c r="G1896" i="3"/>
  <c r="F1896" i="3"/>
  <c r="A1896" i="3"/>
  <c r="G1895" i="3"/>
  <c r="F1895" i="3"/>
  <c r="A1895" i="3"/>
  <c r="G1894" i="3"/>
  <c r="F1894" i="3"/>
  <c r="A1894" i="3"/>
  <c r="G1893" i="3"/>
  <c r="F1893" i="3"/>
  <c r="A1893" i="3"/>
  <c r="G1892" i="3"/>
  <c r="F1892" i="3"/>
  <c r="A1892" i="3"/>
  <c r="G1891" i="3"/>
  <c r="F1891" i="3"/>
  <c r="A1891" i="3"/>
  <c r="G1890" i="3"/>
  <c r="F1890" i="3"/>
  <c r="A1890" i="3"/>
  <c r="G1889" i="3"/>
  <c r="F1889" i="3"/>
  <c r="A1889" i="3"/>
  <c r="G1888" i="3"/>
  <c r="F1888" i="3"/>
  <c r="A1888" i="3"/>
  <c r="G1887" i="3"/>
  <c r="F1887" i="3"/>
  <c r="A1887" i="3"/>
  <c r="G1886" i="3"/>
  <c r="F1886" i="3"/>
  <c r="A1886" i="3"/>
  <c r="G1885" i="3"/>
  <c r="F1885" i="3"/>
  <c r="A1885" i="3"/>
  <c r="G1884" i="3"/>
  <c r="F1884" i="3"/>
  <c r="A1884" i="3"/>
  <c r="G1883" i="3"/>
  <c r="F1883" i="3"/>
  <c r="A1883" i="3"/>
  <c r="G1882" i="3"/>
  <c r="F1882" i="3"/>
  <c r="A1882" i="3"/>
  <c r="G1881" i="3"/>
  <c r="F1881" i="3"/>
  <c r="A1881" i="3"/>
  <c r="G1880" i="3"/>
  <c r="F1880" i="3"/>
  <c r="A1880" i="3"/>
  <c r="G1879" i="3"/>
  <c r="F1879" i="3"/>
  <c r="A1879" i="3"/>
  <c r="G1878" i="3"/>
  <c r="F1878" i="3"/>
  <c r="A1878" i="3"/>
  <c r="G1877" i="3"/>
  <c r="F1877" i="3"/>
  <c r="A1877" i="3"/>
  <c r="G1876" i="3"/>
  <c r="F1876" i="3"/>
  <c r="A1876" i="3"/>
  <c r="G1875" i="3"/>
  <c r="F1875" i="3"/>
  <c r="A1875" i="3"/>
  <c r="G1874" i="3"/>
  <c r="F1874" i="3"/>
  <c r="A1874" i="3"/>
  <c r="G1873" i="3"/>
  <c r="F1873" i="3"/>
  <c r="A1873" i="3"/>
  <c r="G1872" i="3"/>
  <c r="F1872" i="3"/>
  <c r="A1872" i="3"/>
  <c r="G1871" i="3"/>
  <c r="F1871" i="3"/>
  <c r="A1871" i="3"/>
  <c r="G1870" i="3"/>
  <c r="F1870" i="3"/>
  <c r="A1870" i="3"/>
  <c r="G1869" i="3"/>
  <c r="F1869" i="3"/>
  <c r="A1869" i="3"/>
  <c r="G1868" i="3"/>
  <c r="F1868" i="3"/>
  <c r="A1868" i="3"/>
  <c r="G1867" i="3"/>
  <c r="F1867" i="3"/>
  <c r="A1867" i="3"/>
  <c r="G1866" i="3"/>
  <c r="F1866" i="3"/>
  <c r="A1866" i="3"/>
  <c r="G1865" i="3"/>
  <c r="F1865" i="3"/>
  <c r="A1865" i="3"/>
  <c r="G1864" i="3"/>
  <c r="F1864" i="3"/>
  <c r="A1864" i="3"/>
  <c r="G1863" i="3"/>
  <c r="F1863" i="3"/>
  <c r="A1863" i="3"/>
  <c r="G1862" i="3"/>
  <c r="F1862" i="3"/>
  <c r="A1862" i="3"/>
  <c r="G1861" i="3"/>
  <c r="F1861" i="3"/>
  <c r="A1861" i="3"/>
  <c r="G1860" i="3"/>
  <c r="F1860" i="3"/>
  <c r="A1860" i="3"/>
  <c r="G1859" i="3"/>
  <c r="F1859" i="3"/>
  <c r="A1859" i="3"/>
  <c r="G1858" i="3"/>
  <c r="F1858" i="3"/>
  <c r="A1858" i="3"/>
  <c r="G1857" i="3"/>
  <c r="F1857" i="3"/>
  <c r="A1857" i="3"/>
  <c r="G1856" i="3"/>
  <c r="F1856" i="3"/>
  <c r="A1856" i="3"/>
  <c r="G1855" i="3"/>
  <c r="F1855" i="3"/>
  <c r="A1855" i="3"/>
  <c r="G1854" i="3"/>
  <c r="F1854" i="3"/>
  <c r="A1854" i="3"/>
  <c r="G1853" i="3"/>
  <c r="F1853" i="3"/>
  <c r="A1853" i="3"/>
  <c r="G1852" i="3"/>
  <c r="F1852" i="3"/>
  <c r="A1852" i="3"/>
  <c r="G1851" i="3"/>
  <c r="F1851" i="3"/>
  <c r="A1851" i="3"/>
  <c r="G1850" i="3"/>
  <c r="F1850" i="3"/>
  <c r="A1850" i="3"/>
  <c r="G1849" i="3"/>
  <c r="F1849" i="3"/>
  <c r="A1849" i="3"/>
  <c r="G1848" i="3"/>
  <c r="F1848" i="3"/>
  <c r="A1848" i="3"/>
  <c r="G1847" i="3"/>
  <c r="F1847" i="3"/>
  <c r="A1847" i="3"/>
  <c r="G1846" i="3"/>
  <c r="F1846" i="3"/>
  <c r="A1846" i="3"/>
  <c r="G1845" i="3"/>
  <c r="F1845" i="3"/>
  <c r="A1845" i="3"/>
  <c r="G1844" i="3"/>
  <c r="F1844" i="3"/>
  <c r="A1844" i="3"/>
  <c r="G1843" i="3"/>
  <c r="F1843" i="3"/>
  <c r="A1843" i="3"/>
  <c r="G1842" i="3"/>
  <c r="F1842" i="3"/>
  <c r="A1842" i="3"/>
  <c r="G1841" i="3"/>
  <c r="F1841" i="3"/>
  <c r="A1841" i="3"/>
  <c r="G1840" i="3"/>
  <c r="F1840" i="3"/>
  <c r="A1840" i="3"/>
  <c r="G1839" i="3"/>
  <c r="F1839" i="3"/>
  <c r="A1839" i="3"/>
  <c r="G1838" i="3"/>
  <c r="F1838" i="3"/>
  <c r="A1838" i="3"/>
  <c r="G1837" i="3"/>
  <c r="F1837" i="3"/>
  <c r="A1837" i="3"/>
  <c r="G1836" i="3"/>
  <c r="F1836" i="3"/>
  <c r="A1836" i="3"/>
  <c r="G1835" i="3"/>
  <c r="F1835" i="3"/>
  <c r="A1835" i="3"/>
  <c r="G1834" i="3"/>
  <c r="F1834" i="3"/>
  <c r="A1834" i="3"/>
  <c r="G1833" i="3"/>
  <c r="F1833" i="3"/>
  <c r="A1833" i="3"/>
  <c r="G1832" i="3"/>
  <c r="F1832" i="3"/>
  <c r="A1832" i="3"/>
  <c r="G1831" i="3"/>
  <c r="F1831" i="3"/>
  <c r="A1831" i="3"/>
  <c r="G1830" i="3"/>
  <c r="F1830" i="3"/>
  <c r="A1830" i="3"/>
  <c r="G1829" i="3"/>
  <c r="F1829" i="3"/>
  <c r="A1829" i="3"/>
  <c r="G1828" i="3"/>
  <c r="F1828" i="3"/>
  <c r="A1828" i="3"/>
  <c r="G1827" i="3"/>
  <c r="F1827" i="3"/>
  <c r="A1827" i="3"/>
  <c r="G1826" i="3"/>
  <c r="F1826" i="3"/>
  <c r="A1826" i="3"/>
  <c r="G1825" i="3"/>
  <c r="F1825" i="3"/>
  <c r="A1825" i="3"/>
  <c r="G1824" i="3"/>
  <c r="F1824" i="3"/>
  <c r="A1824" i="3"/>
  <c r="G1823" i="3"/>
  <c r="F1823" i="3"/>
  <c r="A1823" i="3"/>
  <c r="G1822" i="3"/>
  <c r="F1822" i="3"/>
  <c r="A1822" i="3"/>
  <c r="G1821" i="3"/>
  <c r="F1821" i="3"/>
  <c r="A1821" i="3"/>
  <c r="G1820" i="3"/>
  <c r="F1820" i="3"/>
  <c r="A1820" i="3"/>
  <c r="G1819" i="3"/>
  <c r="F1819" i="3"/>
  <c r="A1819" i="3"/>
  <c r="G1818" i="3"/>
  <c r="F1818" i="3"/>
  <c r="A1818" i="3"/>
  <c r="G1817" i="3"/>
  <c r="F1817" i="3"/>
  <c r="A1817" i="3"/>
  <c r="G1816" i="3"/>
  <c r="F1816" i="3"/>
  <c r="A1816" i="3"/>
  <c r="G1815" i="3"/>
  <c r="F1815" i="3"/>
  <c r="A1815" i="3"/>
  <c r="G1814" i="3"/>
  <c r="O1724" i="1" s="1"/>
  <c r="F1814" i="3"/>
  <c r="N1724" i="1" s="1"/>
  <c r="P1724" i="1" s="1"/>
  <c r="A1814" i="3"/>
  <c r="G1813" i="3"/>
  <c r="O1723" i="1" s="1"/>
  <c r="F1813" i="3"/>
  <c r="N1723" i="1" s="1"/>
  <c r="P1723" i="1" s="1"/>
  <c r="A1813" i="3"/>
  <c r="G1812" i="3"/>
  <c r="O1722" i="1" s="1"/>
  <c r="F1812" i="3"/>
  <c r="N1722" i="1" s="1"/>
  <c r="P1722" i="1" s="1"/>
  <c r="A1812" i="3"/>
  <c r="G1811" i="3"/>
  <c r="O1721" i="1" s="1"/>
  <c r="F1811" i="3"/>
  <c r="N1721" i="1" s="1"/>
  <c r="P1721" i="1" s="1"/>
  <c r="A1811" i="3"/>
  <c r="G1810" i="3"/>
  <c r="O1720" i="1" s="1"/>
  <c r="F1810" i="3"/>
  <c r="N1720" i="1" s="1"/>
  <c r="P1720" i="1" s="1"/>
  <c r="A1810" i="3"/>
  <c r="G1809" i="3"/>
  <c r="O1719" i="1" s="1"/>
  <c r="F1809" i="3"/>
  <c r="N1719" i="1" s="1"/>
  <c r="P1719" i="1" s="1"/>
  <c r="A1809" i="3"/>
  <c r="G1808" i="3"/>
  <c r="O1718" i="1" s="1"/>
  <c r="F1808" i="3"/>
  <c r="N1718" i="1" s="1"/>
  <c r="P1718" i="1" s="1"/>
  <c r="A1808" i="3"/>
  <c r="G1807" i="3"/>
  <c r="O1717" i="1" s="1"/>
  <c r="F1807" i="3"/>
  <c r="N1717" i="1" s="1"/>
  <c r="P1717" i="1" s="1"/>
  <c r="A1807" i="3"/>
  <c r="G1806" i="3"/>
  <c r="O1716" i="1" s="1"/>
  <c r="F1806" i="3"/>
  <c r="N1716" i="1" s="1"/>
  <c r="P1716" i="1" s="1"/>
  <c r="A1806" i="3"/>
  <c r="G1805" i="3"/>
  <c r="O1715" i="1" s="1"/>
  <c r="F1805" i="3"/>
  <c r="N1715" i="1" s="1"/>
  <c r="P1715" i="1" s="1"/>
  <c r="A1805" i="3"/>
  <c r="G1804" i="3"/>
  <c r="O1714" i="1" s="1"/>
  <c r="F1804" i="3"/>
  <c r="N1714" i="1" s="1"/>
  <c r="P1714" i="1" s="1"/>
  <c r="A1804" i="3"/>
  <c r="G1803" i="3"/>
  <c r="O1713" i="1" s="1"/>
  <c r="F1803" i="3"/>
  <c r="N1713" i="1" s="1"/>
  <c r="P1713" i="1" s="1"/>
  <c r="A1803" i="3"/>
  <c r="G1802" i="3"/>
  <c r="O1712" i="1" s="1"/>
  <c r="F1802" i="3"/>
  <c r="N1712" i="1" s="1"/>
  <c r="P1712" i="1" s="1"/>
  <c r="A1802" i="3"/>
  <c r="G1801" i="3"/>
  <c r="O1711" i="1" s="1"/>
  <c r="F1801" i="3"/>
  <c r="N1711" i="1" s="1"/>
  <c r="P1711" i="1" s="1"/>
  <c r="A1801" i="3"/>
  <c r="G1800" i="3"/>
  <c r="O1710" i="1" s="1"/>
  <c r="F1800" i="3"/>
  <c r="N1710" i="1" s="1"/>
  <c r="P1710" i="1" s="1"/>
  <c r="A1800" i="3"/>
  <c r="G1799" i="3"/>
  <c r="O1709" i="1" s="1"/>
  <c r="F1799" i="3"/>
  <c r="N1709" i="1" s="1"/>
  <c r="P1709" i="1" s="1"/>
  <c r="A1799" i="3"/>
  <c r="G1798" i="3"/>
  <c r="O1708" i="1" s="1"/>
  <c r="F1798" i="3"/>
  <c r="N1708" i="1" s="1"/>
  <c r="P1708" i="1" s="1"/>
  <c r="A1798" i="3"/>
  <c r="G1797" i="3"/>
  <c r="O1707" i="1" s="1"/>
  <c r="F1797" i="3"/>
  <c r="N1707" i="1" s="1"/>
  <c r="P1707" i="1" s="1"/>
  <c r="A1797" i="3"/>
  <c r="G1796" i="3"/>
  <c r="O1706" i="1" s="1"/>
  <c r="F1796" i="3"/>
  <c r="N1706" i="1" s="1"/>
  <c r="P1706" i="1" s="1"/>
  <c r="A1796" i="3"/>
  <c r="G1795" i="3"/>
  <c r="O1705" i="1" s="1"/>
  <c r="F1795" i="3"/>
  <c r="N1705" i="1" s="1"/>
  <c r="P1705" i="1" s="1"/>
  <c r="A1795" i="3"/>
  <c r="G1794" i="3"/>
  <c r="O1704" i="1" s="1"/>
  <c r="F1794" i="3"/>
  <c r="N1704" i="1" s="1"/>
  <c r="P1704" i="1" s="1"/>
  <c r="A1794" i="3"/>
  <c r="G1793" i="3"/>
  <c r="O1703" i="1" s="1"/>
  <c r="F1793" i="3"/>
  <c r="N1703" i="1" s="1"/>
  <c r="P1703" i="1" s="1"/>
  <c r="A1793" i="3"/>
  <c r="G1792" i="3"/>
  <c r="O1702" i="1" s="1"/>
  <c r="F1792" i="3"/>
  <c r="N1702" i="1" s="1"/>
  <c r="P1702" i="1" s="1"/>
  <c r="A1792" i="3"/>
  <c r="G1791" i="3"/>
  <c r="O1701" i="1" s="1"/>
  <c r="F1791" i="3"/>
  <c r="N1701" i="1" s="1"/>
  <c r="P1701" i="1" s="1"/>
  <c r="A1791" i="3"/>
  <c r="G1790" i="3"/>
  <c r="O1700" i="1" s="1"/>
  <c r="F1790" i="3"/>
  <c r="N1700" i="1" s="1"/>
  <c r="P1700" i="1" s="1"/>
  <c r="A1790" i="3"/>
  <c r="G1789" i="3"/>
  <c r="O1699" i="1" s="1"/>
  <c r="F1789" i="3"/>
  <c r="N1699" i="1" s="1"/>
  <c r="P1699" i="1" s="1"/>
  <c r="A1789" i="3"/>
  <c r="G1788" i="3"/>
  <c r="O1698" i="1" s="1"/>
  <c r="F1788" i="3"/>
  <c r="N1698" i="1" s="1"/>
  <c r="P1698" i="1" s="1"/>
  <c r="A1788" i="3"/>
  <c r="G1787" i="3"/>
  <c r="O1697" i="1" s="1"/>
  <c r="F1787" i="3"/>
  <c r="N1697" i="1" s="1"/>
  <c r="P1697" i="1" s="1"/>
  <c r="A1787" i="3"/>
  <c r="G1786" i="3"/>
  <c r="O1696" i="1" s="1"/>
  <c r="F1786" i="3"/>
  <c r="N1696" i="1" s="1"/>
  <c r="P1696" i="1" s="1"/>
  <c r="A1786" i="3"/>
  <c r="G1785" i="3"/>
  <c r="O1695" i="1" s="1"/>
  <c r="F1785" i="3"/>
  <c r="N1695" i="1" s="1"/>
  <c r="P1695" i="1" s="1"/>
  <c r="A1785" i="3"/>
  <c r="G1784" i="3"/>
  <c r="O1694" i="1" s="1"/>
  <c r="F1784" i="3"/>
  <c r="N1694" i="1" s="1"/>
  <c r="P1694" i="1" s="1"/>
  <c r="A1784" i="3"/>
  <c r="G1783" i="3"/>
  <c r="O1693" i="1" s="1"/>
  <c r="F1783" i="3"/>
  <c r="N1693" i="1" s="1"/>
  <c r="P1693" i="1" s="1"/>
  <c r="A1783" i="3"/>
  <c r="G1782" i="3"/>
  <c r="O1692" i="1" s="1"/>
  <c r="F1782" i="3"/>
  <c r="N1692" i="1" s="1"/>
  <c r="P1692" i="1" s="1"/>
  <c r="A1782" i="3"/>
  <c r="G1781" i="3"/>
  <c r="O1691" i="1" s="1"/>
  <c r="F1781" i="3"/>
  <c r="N1691" i="1" s="1"/>
  <c r="P1691" i="1" s="1"/>
  <c r="A1781" i="3"/>
  <c r="G1780" i="3"/>
  <c r="O1690" i="1" s="1"/>
  <c r="F1780" i="3"/>
  <c r="N1690" i="1" s="1"/>
  <c r="P1690" i="1" s="1"/>
  <c r="A1780" i="3"/>
  <c r="G1779" i="3"/>
  <c r="O1689" i="1" s="1"/>
  <c r="F1779" i="3"/>
  <c r="N1689" i="1" s="1"/>
  <c r="P1689" i="1" s="1"/>
  <c r="A1779" i="3"/>
  <c r="G1778" i="3"/>
  <c r="O1688" i="1" s="1"/>
  <c r="F1778" i="3"/>
  <c r="N1688" i="1" s="1"/>
  <c r="P1688" i="1" s="1"/>
  <c r="A1778" i="3"/>
  <c r="G1777" i="3"/>
  <c r="O1687" i="1" s="1"/>
  <c r="F1777" i="3"/>
  <c r="N1687" i="1" s="1"/>
  <c r="P1687" i="1" s="1"/>
  <c r="A1777" i="3"/>
  <c r="G1776" i="3"/>
  <c r="O1686" i="1" s="1"/>
  <c r="F1776" i="3"/>
  <c r="N1686" i="1" s="1"/>
  <c r="P1686" i="1" s="1"/>
  <c r="A1776" i="3"/>
  <c r="G1775" i="3"/>
  <c r="O1685" i="1" s="1"/>
  <c r="F1775" i="3"/>
  <c r="N1685" i="1" s="1"/>
  <c r="P1685" i="1" s="1"/>
  <c r="A1775" i="3"/>
  <c r="G1774" i="3"/>
  <c r="O1684" i="1" s="1"/>
  <c r="F1774" i="3"/>
  <c r="N1684" i="1" s="1"/>
  <c r="P1684" i="1" s="1"/>
  <c r="A1774" i="3"/>
  <c r="G1773" i="3"/>
  <c r="O1683" i="1" s="1"/>
  <c r="F1773" i="3"/>
  <c r="N1683" i="1" s="1"/>
  <c r="P1683" i="1" s="1"/>
  <c r="A1773" i="3"/>
  <c r="G1772" i="3"/>
  <c r="O1682" i="1" s="1"/>
  <c r="F1772" i="3"/>
  <c r="N1682" i="1" s="1"/>
  <c r="P1682" i="1" s="1"/>
  <c r="A1772" i="3"/>
  <c r="G1771" i="3"/>
  <c r="O1681" i="1" s="1"/>
  <c r="F1771" i="3"/>
  <c r="N1681" i="1" s="1"/>
  <c r="P1681" i="1" s="1"/>
  <c r="A1771" i="3"/>
  <c r="G1770" i="3"/>
  <c r="O1680" i="1" s="1"/>
  <c r="F1770" i="3"/>
  <c r="N1680" i="1" s="1"/>
  <c r="P1680" i="1" s="1"/>
  <c r="A1770" i="3"/>
  <c r="G1769" i="3"/>
  <c r="O1679" i="1" s="1"/>
  <c r="F1769" i="3"/>
  <c r="N1679" i="1" s="1"/>
  <c r="P1679" i="1" s="1"/>
  <c r="A1769" i="3"/>
  <c r="G1768" i="3"/>
  <c r="O1678" i="1" s="1"/>
  <c r="F1768" i="3"/>
  <c r="N1678" i="1" s="1"/>
  <c r="P1678" i="1" s="1"/>
  <c r="A1768" i="3"/>
  <c r="G1767" i="3"/>
  <c r="O1677" i="1" s="1"/>
  <c r="F1767" i="3"/>
  <c r="N1677" i="1" s="1"/>
  <c r="P1677" i="1" s="1"/>
  <c r="A1767" i="3"/>
  <c r="G1766" i="3"/>
  <c r="O1676" i="1" s="1"/>
  <c r="F1766" i="3"/>
  <c r="N1676" i="1" s="1"/>
  <c r="P1676" i="1" s="1"/>
  <c r="A1766" i="3"/>
  <c r="G1765" i="3"/>
  <c r="O1675" i="1" s="1"/>
  <c r="F1765" i="3"/>
  <c r="N1675" i="1" s="1"/>
  <c r="P1675" i="1" s="1"/>
  <c r="A1765" i="3"/>
  <c r="G1764" i="3"/>
  <c r="O1674" i="1" s="1"/>
  <c r="F1764" i="3"/>
  <c r="N1674" i="1" s="1"/>
  <c r="P1674" i="1" s="1"/>
  <c r="A1764" i="3"/>
  <c r="G1763" i="3"/>
  <c r="O1673" i="1" s="1"/>
  <c r="F1763" i="3"/>
  <c r="N1673" i="1" s="1"/>
  <c r="P1673" i="1" s="1"/>
  <c r="A1763" i="3"/>
  <c r="G1762" i="3"/>
  <c r="O1672" i="1" s="1"/>
  <c r="F1762" i="3"/>
  <c r="N1672" i="1" s="1"/>
  <c r="P1672" i="1" s="1"/>
  <c r="A1762" i="3"/>
  <c r="G1761" i="3"/>
  <c r="O1671" i="1" s="1"/>
  <c r="F1761" i="3"/>
  <c r="N1671" i="1" s="1"/>
  <c r="P1671" i="1" s="1"/>
  <c r="A1761" i="3"/>
  <c r="G1760" i="3"/>
  <c r="O1670" i="1" s="1"/>
  <c r="F1760" i="3"/>
  <c r="N1670" i="1" s="1"/>
  <c r="P1670" i="1" s="1"/>
  <c r="A1760" i="3"/>
  <c r="G1759" i="3"/>
  <c r="O1669" i="1" s="1"/>
  <c r="F1759" i="3"/>
  <c r="N1669" i="1" s="1"/>
  <c r="P1669" i="1" s="1"/>
  <c r="A1759" i="3"/>
  <c r="G1758" i="3"/>
  <c r="O1668" i="1" s="1"/>
  <c r="F1758" i="3"/>
  <c r="N1668" i="1" s="1"/>
  <c r="P1668" i="1" s="1"/>
  <c r="A1758" i="3"/>
  <c r="G1757" i="3"/>
  <c r="O1667" i="1" s="1"/>
  <c r="F1757" i="3"/>
  <c r="N1667" i="1" s="1"/>
  <c r="P1667" i="1" s="1"/>
  <c r="A1757" i="3"/>
  <c r="G1756" i="3"/>
  <c r="O1666" i="1" s="1"/>
  <c r="F1756" i="3"/>
  <c r="N1666" i="1" s="1"/>
  <c r="P1666" i="1" s="1"/>
  <c r="A1756" i="3"/>
  <c r="G1755" i="3"/>
  <c r="O1665" i="1" s="1"/>
  <c r="F1755" i="3"/>
  <c r="N1665" i="1" s="1"/>
  <c r="P1665" i="1" s="1"/>
  <c r="A1755" i="3"/>
  <c r="G1754" i="3"/>
  <c r="O1664" i="1" s="1"/>
  <c r="F1754" i="3"/>
  <c r="N1664" i="1" s="1"/>
  <c r="P1664" i="1" s="1"/>
  <c r="A1754" i="3"/>
  <c r="G1753" i="3"/>
  <c r="O1663" i="1" s="1"/>
  <c r="F1753" i="3"/>
  <c r="N1663" i="1" s="1"/>
  <c r="P1663" i="1" s="1"/>
  <c r="A1753" i="3"/>
  <c r="G1752" i="3"/>
  <c r="O1662" i="1" s="1"/>
  <c r="F1752" i="3"/>
  <c r="N1662" i="1" s="1"/>
  <c r="P1662" i="1" s="1"/>
  <c r="A1752" i="3"/>
  <c r="G1751" i="3"/>
  <c r="O1661" i="1" s="1"/>
  <c r="F1751" i="3"/>
  <c r="N1661" i="1" s="1"/>
  <c r="P1661" i="1" s="1"/>
  <c r="A1751" i="3"/>
  <c r="G1750" i="3"/>
  <c r="O1660" i="1" s="1"/>
  <c r="F1750" i="3"/>
  <c r="N1660" i="1" s="1"/>
  <c r="P1660" i="1" s="1"/>
  <c r="A1750" i="3"/>
  <c r="G1749" i="3"/>
  <c r="O1659" i="1" s="1"/>
  <c r="F1749" i="3"/>
  <c r="N1659" i="1" s="1"/>
  <c r="P1659" i="1" s="1"/>
  <c r="A1749" i="3"/>
  <c r="G1748" i="3"/>
  <c r="O1658" i="1" s="1"/>
  <c r="F1748" i="3"/>
  <c r="N1658" i="1" s="1"/>
  <c r="P1658" i="1" s="1"/>
  <c r="A1748" i="3"/>
  <c r="G1747" i="3"/>
  <c r="O1657" i="1" s="1"/>
  <c r="F1747" i="3"/>
  <c r="N1657" i="1" s="1"/>
  <c r="P1657" i="1" s="1"/>
  <c r="A1747" i="3"/>
  <c r="G1746" i="3"/>
  <c r="O1656" i="1" s="1"/>
  <c r="F1746" i="3"/>
  <c r="N1656" i="1" s="1"/>
  <c r="P1656" i="1" s="1"/>
  <c r="A1746" i="3"/>
  <c r="G1745" i="3"/>
  <c r="O1655" i="1" s="1"/>
  <c r="F1745" i="3"/>
  <c r="N1655" i="1" s="1"/>
  <c r="P1655" i="1" s="1"/>
  <c r="A1745" i="3"/>
  <c r="G1744" i="3"/>
  <c r="O1654" i="1" s="1"/>
  <c r="F1744" i="3"/>
  <c r="N1654" i="1" s="1"/>
  <c r="P1654" i="1" s="1"/>
  <c r="A1744" i="3"/>
  <c r="G1743" i="3"/>
  <c r="O1653" i="1" s="1"/>
  <c r="F1743" i="3"/>
  <c r="N1653" i="1" s="1"/>
  <c r="P1653" i="1" s="1"/>
  <c r="A1743" i="3"/>
  <c r="G1742" i="3"/>
  <c r="O1652" i="1" s="1"/>
  <c r="F1742" i="3"/>
  <c r="N1652" i="1" s="1"/>
  <c r="P1652" i="1" s="1"/>
  <c r="A1742" i="3"/>
  <c r="G1741" i="3"/>
  <c r="O1651" i="1" s="1"/>
  <c r="F1741" i="3"/>
  <c r="N1651" i="1" s="1"/>
  <c r="P1651" i="1" s="1"/>
  <c r="A1741" i="3"/>
  <c r="G1740" i="3"/>
  <c r="O1650" i="1" s="1"/>
  <c r="F1740" i="3"/>
  <c r="N1650" i="1" s="1"/>
  <c r="P1650" i="1" s="1"/>
  <c r="A1740" i="3"/>
  <c r="G1739" i="3"/>
  <c r="O1649" i="1" s="1"/>
  <c r="F1739" i="3"/>
  <c r="N1649" i="1" s="1"/>
  <c r="P1649" i="1" s="1"/>
  <c r="A1739" i="3"/>
  <c r="G1738" i="3"/>
  <c r="O1648" i="1" s="1"/>
  <c r="F1738" i="3"/>
  <c r="N1648" i="1" s="1"/>
  <c r="P1648" i="1" s="1"/>
  <c r="A1738" i="3"/>
  <c r="G1737" i="3"/>
  <c r="O1647" i="1" s="1"/>
  <c r="F1737" i="3"/>
  <c r="N1647" i="1" s="1"/>
  <c r="P1647" i="1" s="1"/>
  <c r="A1737" i="3"/>
  <c r="G1736" i="3"/>
  <c r="O1646" i="1" s="1"/>
  <c r="F1736" i="3"/>
  <c r="N1646" i="1" s="1"/>
  <c r="P1646" i="1" s="1"/>
  <c r="A1736" i="3"/>
  <c r="G1735" i="3"/>
  <c r="O1645" i="1" s="1"/>
  <c r="F1735" i="3"/>
  <c r="N1645" i="1" s="1"/>
  <c r="P1645" i="1" s="1"/>
  <c r="A1735" i="3"/>
  <c r="G1734" i="3"/>
  <c r="O1644" i="1" s="1"/>
  <c r="F1734" i="3"/>
  <c r="N1644" i="1" s="1"/>
  <c r="P1644" i="1" s="1"/>
  <c r="A1734" i="3"/>
  <c r="G1733" i="3"/>
  <c r="O1643" i="1" s="1"/>
  <c r="F1733" i="3"/>
  <c r="N1643" i="1" s="1"/>
  <c r="P1643" i="1" s="1"/>
  <c r="A1733" i="3"/>
  <c r="G1732" i="3"/>
  <c r="O1642" i="1" s="1"/>
  <c r="F1732" i="3"/>
  <c r="N1642" i="1" s="1"/>
  <c r="P1642" i="1" s="1"/>
  <c r="A1732" i="3"/>
  <c r="G1731" i="3"/>
  <c r="O1641" i="1" s="1"/>
  <c r="F1731" i="3"/>
  <c r="N1641" i="1" s="1"/>
  <c r="P1641" i="1" s="1"/>
  <c r="A1731" i="3"/>
  <c r="G1730" i="3"/>
  <c r="O1640" i="1" s="1"/>
  <c r="F1730" i="3"/>
  <c r="N1640" i="1" s="1"/>
  <c r="P1640" i="1" s="1"/>
  <c r="A1730" i="3"/>
  <c r="G1729" i="3"/>
  <c r="O1639" i="1" s="1"/>
  <c r="F1729" i="3"/>
  <c r="N1639" i="1" s="1"/>
  <c r="P1639" i="1" s="1"/>
  <c r="A1729" i="3"/>
  <c r="G1728" i="3"/>
  <c r="O1638" i="1" s="1"/>
  <c r="F1728" i="3"/>
  <c r="N1638" i="1" s="1"/>
  <c r="P1638" i="1" s="1"/>
  <c r="A1728" i="3"/>
  <c r="G1727" i="3"/>
  <c r="O1637" i="1" s="1"/>
  <c r="F1727" i="3"/>
  <c r="N1637" i="1" s="1"/>
  <c r="P1637" i="1" s="1"/>
  <c r="A1727" i="3"/>
  <c r="G1726" i="3"/>
  <c r="O1636" i="1" s="1"/>
  <c r="F1726" i="3"/>
  <c r="N1636" i="1" s="1"/>
  <c r="P1636" i="1" s="1"/>
  <c r="A1726" i="3"/>
  <c r="G1725" i="3"/>
  <c r="O1635" i="1" s="1"/>
  <c r="F1725" i="3"/>
  <c r="N1635" i="1" s="1"/>
  <c r="P1635" i="1" s="1"/>
  <c r="A1725" i="3"/>
  <c r="G1724" i="3"/>
  <c r="O1634" i="1" s="1"/>
  <c r="F1724" i="3"/>
  <c r="N1634" i="1" s="1"/>
  <c r="P1634" i="1" s="1"/>
  <c r="A1724" i="3"/>
  <c r="G1723" i="3"/>
  <c r="O1633" i="1" s="1"/>
  <c r="F1723" i="3"/>
  <c r="N1633" i="1" s="1"/>
  <c r="P1633" i="1" s="1"/>
  <c r="A1723" i="3"/>
  <c r="G1722" i="3"/>
  <c r="O1632" i="1" s="1"/>
  <c r="F1722" i="3"/>
  <c r="N1632" i="1" s="1"/>
  <c r="P1632" i="1" s="1"/>
  <c r="A1722" i="3"/>
  <c r="G1721" i="3"/>
  <c r="O1631" i="1" s="1"/>
  <c r="F1721" i="3"/>
  <c r="N1631" i="1" s="1"/>
  <c r="P1631" i="1" s="1"/>
  <c r="A1721" i="3"/>
  <c r="G1720" i="3"/>
  <c r="O1630" i="1" s="1"/>
  <c r="F1720" i="3"/>
  <c r="N1630" i="1" s="1"/>
  <c r="P1630" i="1" s="1"/>
  <c r="A1720" i="3"/>
  <c r="G1719" i="3"/>
  <c r="O1629" i="1" s="1"/>
  <c r="F1719" i="3"/>
  <c r="N1629" i="1" s="1"/>
  <c r="P1629" i="1" s="1"/>
  <c r="A1719" i="3"/>
  <c r="G1718" i="3"/>
  <c r="O1628" i="1" s="1"/>
  <c r="F1718" i="3"/>
  <c r="N1628" i="1" s="1"/>
  <c r="P1628" i="1" s="1"/>
  <c r="A1718" i="3"/>
  <c r="G1717" i="3"/>
  <c r="O1627" i="1" s="1"/>
  <c r="F1717" i="3"/>
  <c r="N1627" i="1" s="1"/>
  <c r="P1627" i="1" s="1"/>
  <c r="A1717" i="3"/>
  <c r="G1716" i="3"/>
  <c r="O1626" i="1" s="1"/>
  <c r="F1716" i="3"/>
  <c r="N1626" i="1" s="1"/>
  <c r="P1626" i="1" s="1"/>
  <c r="A1716" i="3"/>
  <c r="G1715" i="3"/>
  <c r="O1625" i="1" s="1"/>
  <c r="F1715" i="3"/>
  <c r="N1625" i="1" s="1"/>
  <c r="P1625" i="1" s="1"/>
  <c r="A1715" i="3"/>
  <c r="G1714" i="3"/>
  <c r="O1624" i="1" s="1"/>
  <c r="F1714" i="3"/>
  <c r="N1624" i="1" s="1"/>
  <c r="P1624" i="1" s="1"/>
  <c r="A1714" i="3"/>
  <c r="G1713" i="3"/>
  <c r="O1623" i="1" s="1"/>
  <c r="F1713" i="3"/>
  <c r="N1623" i="1" s="1"/>
  <c r="P1623" i="1" s="1"/>
  <c r="A1713" i="3"/>
  <c r="G1712" i="3"/>
  <c r="O1622" i="1" s="1"/>
  <c r="F1712" i="3"/>
  <c r="N1622" i="1" s="1"/>
  <c r="P1622" i="1" s="1"/>
  <c r="A1712" i="3"/>
  <c r="G1711" i="3"/>
  <c r="O1621" i="1" s="1"/>
  <c r="F1711" i="3"/>
  <c r="N1621" i="1" s="1"/>
  <c r="P1621" i="1" s="1"/>
  <c r="A1711" i="3"/>
  <c r="G1710" i="3"/>
  <c r="O1620" i="1" s="1"/>
  <c r="F1710" i="3"/>
  <c r="N1620" i="1" s="1"/>
  <c r="P1620" i="1" s="1"/>
  <c r="A1710" i="3"/>
  <c r="G1709" i="3"/>
  <c r="O1619" i="1" s="1"/>
  <c r="F1709" i="3"/>
  <c r="N1619" i="1" s="1"/>
  <c r="P1619" i="1" s="1"/>
  <c r="A1709" i="3"/>
  <c r="G1708" i="3"/>
  <c r="O1618" i="1" s="1"/>
  <c r="F1708" i="3"/>
  <c r="N1618" i="1" s="1"/>
  <c r="P1618" i="1" s="1"/>
  <c r="A1708" i="3"/>
  <c r="G1707" i="3"/>
  <c r="F1707" i="3"/>
  <c r="A1707" i="3"/>
  <c r="G1706" i="3"/>
  <c r="F1706" i="3"/>
  <c r="A1706" i="3"/>
  <c r="G1705" i="3"/>
  <c r="O1615" i="1" s="1"/>
  <c r="F1705" i="3"/>
  <c r="N1615" i="1" s="1"/>
  <c r="P1615" i="1" s="1"/>
  <c r="A1705" i="3"/>
  <c r="G1704" i="3"/>
  <c r="O1614" i="1" s="1"/>
  <c r="F1704" i="3"/>
  <c r="N1614" i="1" s="1"/>
  <c r="P1614" i="1" s="1"/>
  <c r="A1704" i="3"/>
  <c r="G1703" i="3"/>
  <c r="O1613" i="1" s="1"/>
  <c r="F1703" i="3"/>
  <c r="N1613" i="1" s="1"/>
  <c r="P1613" i="1" s="1"/>
  <c r="A1703" i="3"/>
  <c r="G1702" i="3"/>
  <c r="O1612" i="1" s="1"/>
  <c r="F1702" i="3"/>
  <c r="N1612" i="1" s="1"/>
  <c r="P1612" i="1" s="1"/>
  <c r="A1702" i="3"/>
  <c r="G1701" i="3"/>
  <c r="O1611" i="1" s="1"/>
  <c r="F1701" i="3"/>
  <c r="N1611" i="1" s="1"/>
  <c r="P1611" i="1" s="1"/>
  <c r="A1701" i="3"/>
  <c r="G1700" i="3"/>
  <c r="O1610" i="1" s="1"/>
  <c r="F1700" i="3"/>
  <c r="N1610" i="1" s="1"/>
  <c r="P1610" i="1" s="1"/>
  <c r="A1700" i="3"/>
  <c r="G1699" i="3"/>
  <c r="O1609" i="1" s="1"/>
  <c r="F1699" i="3"/>
  <c r="N1609" i="1" s="1"/>
  <c r="P1609" i="1" s="1"/>
  <c r="A1699" i="3"/>
  <c r="G1698" i="3"/>
  <c r="O1608" i="1" s="1"/>
  <c r="F1698" i="3"/>
  <c r="N1608" i="1" s="1"/>
  <c r="P1608" i="1" s="1"/>
  <c r="A1698" i="3"/>
  <c r="G1697" i="3"/>
  <c r="O1607" i="1" s="1"/>
  <c r="F1697" i="3"/>
  <c r="N1607" i="1" s="1"/>
  <c r="P1607" i="1" s="1"/>
  <c r="A1697" i="3"/>
  <c r="G1696" i="3"/>
  <c r="O1606" i="1" s="1"/>
  <c r="F1696" i="3"/>
  <c r="N1606" i="1" s="1"/>
  <c r="P1606" i="1" s="1"/>
  <c r="A1696" i="3"/>
  <c r="G1695" i="3"/>
  <c r="O1605" i="1" s="1"/>
  <c r="F1695" i="3"/>
  <c r="N1605" i="1" s="1"/>
  <c r="P1605" i="1" s="1"/>
  <c r="A1695" i="3"/>
  <c r="G1694" i="3"/>
  <c r="O1604" i="1" s="1"/>
  <c r="F1694" i="3"/>
  <c r="N1604" i="1" s="1"/>
  <c r="P1604" i="1" s="1"/>
  <c r="A1694" i="3"/>
  <c r="G1693" i="3"/>
  <c r="O1603" i="1" s="1"/>
  <c r="F1693" i="3"/>
  <c r="N1603" i="1" s="1"/>
  <c r="P1603" i="1" s="1"/>
  <c r="A1693" i="3"/>
  <c r="G1692" i="3"/>
  <c r="O1602" i="1" s="1"/>
  <c r="F1692" i="3"/>
  <c r="N1602" i="1" s="1"/>
  <c r="P1602" i="1" s="1"/>
  <c r="A1692" i="3"/>
  <c r="G1691" i="3"/>
  <c r="O1601" i="1" s="1"/>
  <c r="F1691" i="3"/>
  <c r="N1601" i="1" s="1"/>
  <c r="P1601" i="1" s="1"/>
  <c r="A1691" i="3"/>
  <c r="G1690" i="3"/>
  <c r="O1600" i="1" s="1"/>
  <c r="F1690" i="3"/>
  <c r="N1600" i="1" s="1"/>
  <c r="P1600" i="1" s="1"/>
  <c r="A1690" i="3"/>
  <c r="G1689" i="3"/>
  <c r="O1599" i="1" s="1"/>
  <c r="F1689" i="3"/>
  <c r="N1599" i="1" s="1"/>
  <c r="P1599" i="1" s="1"/>
  <c r="A1689" i="3"/>
  <c r="G1688" i="3"/>
  <c r="O1598" i="1" s="1"/>
  <c r="F1688" i="3"/>
  <c r="N1598" i="1" s="1"/>
  <c r="P1598" i="1" s="1"/>
  <c r="A1688" i="3"/>
  <c r="G1687" i="3"/>
  <c r="O1597" i="1" s="1"/>
  <c r="F1687" i="3"/>
  <c r="N1597" i="1" s="1"/>
  <c r="P1597" i="1" s="1"/>
  <c r="A1687" i="3"/>
  <c r="G1686" i="3"/>
  <c r="O1596" i="1" s="1"/>
  <c r="F1686" i="3"/>
  <c r="N1596" i="1" s="1"/>
  <c r="P1596" i="1" s="1"/>
  <c r="A1686" i="3"/>
  <c r="G1685" i="3"/>
  <c r="O1595" i="1" s="1"/>
  <c r="F1685" i="3"/>
  <c r="N1595" i="1" s="1"/>
  <c r="P1595" i="1" s="1"/>
  <c r="A1685" i="3"/>
  <c r="G1684" i="3"/>
  <c r="O1594" i="1" s="1"/>
  <c r="F1684" i="3"/>
  <c r="N1594" i="1" s="1"/>
  <c r="P1594" i="1" s="1"/>
  <c r="A1684" i="3"/>
  <c r="G1683" i="3"/>
  <c r="O1593" i="1" s="1"/>
  <c r="F1683" i="3"/>
  <c r="N1593" i="1" s="1"/>
  <c r="P1593" i="1" s="1"/>
  <c r="A1683" i="3"/>
  <c r="G1682" i="3"/>
  <c r="O1592" i="1" s="1"/>
  <c r="F1682" i="3"/>
  <c r="N1592" i="1" s="1"/>
  <c r="P1592" i="1" s="1"/>
  <c r="A1682" i="3"/>
  <c r="G1681" i="3"/>
  <c r="O1591" i="1" s="1"/>
  <c r="F1681" i="3"/>
  <c r="N1591" i="1" s="1"/>
  <c r="P1591" i="1" s="1"/>
  <c r="A1681" i="3"/>
  <c r="G1680" i="3"/>
  <c r="O1590" i="1" s="1"/>
  <c r="F1680" i="3"/>
  <c r="N1590" i="1" s="1"/>
  <c r="P1590" i="1" s="1"/>
  <c r="A1680" i="3"/>
  <c r="G1679" i="3"/>
  <c r="O1589" i="1" s="1"/>
  <c r="F1679" i="3"/>
  <c r="N1589" i="1" s="1"/>
  <c r="P1589" i="1" s="1"/>
  <c r="A1679" i="3"/>
  <c r="G1678" i="3"/>
  <c r="O1588" i="1" s="1"/>
  <c r="F1678" i="3"/>
  <c r="N1588" i="1" s="1"/>
  <c r="P1588" i="1" s="1"/>
  <c r="A1678" i="3"/>
  <c r="G1677" i="3"/>
  <c r="O1587" i="1" s="1"/>
  <c r="F1677" i="3"/>
  <c r="N1587" i="1" s="1"/>
  <c r="P1587" i="1" s="1"/>
  <c r="A1677" i="3"/>
  <c r="G1676" i="3"/>
  <c r="O1586" i="1" s="1"/>
  <c r="F1676" i="3"/>
  <c r="N1586" i="1" s="1"/>
  <c r="P1586" i="1" s="1"/>
  <c r="A1676" i="3"/>
  <c r="G1675" i="3"/>
  <c r="O1585" i="1" s="1"/>
  <c r="F1675" i="3"/>
  <c r="N1585" i="1" s="1"/>
  <c r="P1585" i="1" s="1"/>
  <c r="A1675" i="3"/>
  <c r="G1674" i="3"/>
  <c r="F1674" i="3"/>
  <c r="A1674" i="3"/>
  <c r="G1673" i="3"/>
  <c r="F1673" i="3"/>
  <c r="A1673" i="3"/>
  <c r="G1672" i="3"/>
  <c r="O1582" i="1" s="1"/>
  <c r="F1672" i="3"/>
  <c r="N1582" i="1" s="1"/>
  <c r="P1582" i="1" s="1"/>
  <c r="A1672" i="3"/>
  <c r="G1671" i="3"/>
  <c r="O1581" i="1" s="1"/>
  <c r="F1671" i="3"/>
  <c r="N1581" i="1" s="1"/>
  <c r="P1581" i="1" s="1"/>
  <c r="A1671" i="3"/>
  <c r="G1670" i="3"/>
  <c r="O1580" i="1" s="1"/>
  <c r="F1670" i="3"/>
  <c r="N1580" i="1" s="1"/>
  <c r="P1580" i="1" s="1"/>
  <c r="A1670" i="3"/>
  <c r="G1669" i="3"/>
  <c r="O1579" i="1" s="1"/>
  <c r="F1669" i="3"/>
  <c r="N1579" i="1" s="1"/>
  <c r="P1579" i="1" s="1"/>
  <c r="A1669" i="3"/>
  <c r="G1668" i="3"/>
  <c r="O1578" i="1" s="1"/>
  <c r="F1668" i="3"/>
  <c r="N1578" i="1" s="1"/>
  <c r="P1578" i="1" s="1"/>
  <c r="A1668" i="3"/>
  <c r="G1667" i="3"/>
  <c r="O1577" i="1" s="1"/>
  <c r="F1667" i="3"/>
  <c r="N1577" i="1" s="1"/>
  <c r="P1577" i="1" s="1"/>
  <c r="A1667" i="3"/>
  <c r="G1666" i="3"/>
  <c r="O1576" i="1" s="1"/>
  <c r="F1666" i="3"/>
  <c r="N1576" i="1" s="1"/>
  <c r="P1576" i="1" s="1"/>
  <c r="A1666" i="3"/>
  <c r="G1665" i="3"/>
  <c r="O1575" i="1" s="1"/>
  <c r="F1665" i="3"/>
  <c r="N1575" i="1" s="1"/>
  <c r="P1575" i="1" s="1"/>
  <c r="A1665" i="3"/>
  <c r="G1664" i="3"/>
  <c r="O1574" i="1" s="1"/>
  <c r="F1664" i="3"/>
  <c r="N1574" i="1" s="1"/>
  <c r="P1574" i="1" s="1"/>
  <c r="A1664" i="3"/>
  <c r="G1663" i="3"/>
  <c r="O1573" i="1" s="1"/>
  <c r="F1663" i="3"/>
  <c r="N1573" i="1" s="1"/>
  <c r="P1573" i="1" s="1"/>
  <c r="A1663" i="3"/>
  <c r="G1662" i="3"/>
  <c r="O1572" i="1" s="1"/>
  <c r="F1662" i="3"/>
  <c r="N1572" i="1" s="1"/>
  <c r="P1572" i="1" s="1"/>
  <c r="A1662" i="3"/>
  <c r="G1661" i="3"/>
  <c r="O1571" i="1" s="1"/>
  <c r="F1661" i="3"/>
  <c r="N1571" i="1" s="1"/>
  <c r="P1571" i="1" s="1"/>
  <c r="A1661" i="3"/>
  <c r="G1660" i="3"/>
  <c r="O1570" i="1" s="1"/>
  <c r="F1660" i="3"/>
  <c r="N1570" i="1" s="1"/>
  <c r="P1570" i="1" s="1"/>
  <c r="A1660" i="3"/>
  <c r="G1659" i="3"/>
  <c r="O1569" i="1" s="1"/>
  <c r="F1659" i="3"/>
  <c r="N1569" i="1" s="1"/>
  <c r="P1569" i="1" s="1"/>
  <c r="A1659" i="3"/>
  <c r="G1658" i="3"/>
  <c r="O1568" i="1" s="1"/>
  <c r="F1658" i="3"/>
  <c r="N1568" i="1" s="1"/>
  <c r="P1568" i="1" s="1"/>
  <c r="A1658" i="3"/>
  <c r="G1657" i="3"/>
  <c r="O1567" i="1" s="1"/>
  <c r="F1657" i="3"/>
  <c r="N1567" i="1" s="1"/>
  <c r="P1567" i="1" s="1"/>
  <c r="A1657" i="3"/>
  <c r="G1656" i="3"/>
  <c r="O1566" i="1" s="1"/>
  <c r="F1656" i="3"/>
  <c r="N1566" i="1" s="1"/>
  <c r="P1566" i="1" s="1"/>
  <c r="A1656" i="3"/>
  <c r="G1655" i="3"/>
  <c r="O1565" i="1" s="1"/>
  <c r="F1655" i="3"/>
  <c r="N1565" i="1" s="1"/>
  <c r="P1565" i="1" s="1"/>
  <c r="A1655" i="3"/>
  <c r="G1654" i="3"/>
  <c r="O1564" i="1" s="1"/>
  <c r="F1654" i="3"/>
  <c r="N1564" i="1" s="1"/>
  <c r="P1564" i="1" s="1"/>
  <c r="A1654" i="3"/>
  <c r="G1653" i="3"/>
  <c r="O1563" i="1" s="1"/>
  <c r="F1653" i="3"/>
  <c r="N1563" i="1" s="1"/>
  <c r="P1563" i="1" s="1"/>
  <c r="A1653" i="3"/>
  <c r="G1652" i="3"/>
  <c r="O1562" i="1" s="1"/>
  <c r="F1652" i="3"/>
  <c r="N1562" i="1" s="1"/>
  <c r="P1562" i="1" s="1"/>
  <c r="A1652" i="3"/>
  <c r="G1651" i="3"/>
  <c r="O1561" i="1" s="1"/>
  <c r="F1651" i="3"/>
  <c r="N1561" i="1" s="1"/>
  <c r="P1561" i="1" s="1"/>
  <c r="A1651" i="3"/>
  <c r="G1650" i="3"/>
  <c r="O1560" i="1" s="1"/>
  <c r="F1650" i="3"/>
  <c r="N1560" i="1" s="1"/>
  <c r="P1560" i="1" s="1"/>
  <c r="A1650" i="3"/>
  <c r="G1649" i="3"/>
  <c r="O1559" i="1" s="1"/>
  <c r="F1649" i="3"/>
  <c r="N1559" i="1" s="1"/>
  <c r="P1559" i="1" s="1"/>
  <c r="A1649" i="3"/>
  <c r="G1648" i="3"/>
  <c r="O1558" i="1" s="1"/>
  <c r="F1648" i="3"/>
  <c r="N1558" i="1" s="1"/>
  <c r="P1558" i="1" s="1"/>
  <c r="A1648" i="3"/>
  <c r="G1647" i="3"/>
  <c r="O1557" i="1" s="1"/>
  <c r="F1647" i="3"/>
  <c r="N1557" i="1" s="1"/>
  <c r="P1557" i="1" s="1"/>
  <c r="A1647" i="3"/>
  <c r="G1646" i="3"/>
  <c r="O1556" i="1" s="1"/>
  <c r="F1646" i="3"/>
  <c r="N1556" i="1" s="1"/>
  <c r="P1556" i="1" s="1"/>
  <c r="A1646" i="3"/>
  <c r="G1645" i="3"/>
  <c r="O1555" i="1" s="1"/>
  <c r="F1645" i="3"/>
  <c r="N1555" i="1" s="1"/>
  <c r="P1555" i="1" s="1"/>
  <c r="A1645" i="3"/>
  <c r="G1644" i="3"/>
  <c r="O1554" i="1" s="1"/>
  <c r="F1644" i="3"/>
  <c r="N1554" i="1" s="1"/>
  <c r="P1554" i="1" s="1"/>
  <c r="A1644" i="3"/>
  <c r="G1643" i="3"/>
  <c r="O1553" i="1" s="1"/>
  <c r="F1643" i="3"/>
  <c r="N1553" i="1" s="1"/>
  <c r="P1553" i="1" s="1"/>
  <c r="A1643" i="3"/>
  <c r="G1642" i="3"/>
  <c r="O1552" i="1" s="1"/>
  <c r="F1642" i="3"/>
  <c r="N1552" i="1" s="1"/>
  <c r="P1552" i="1" s="1"/>
  <c r="A1642" i="3"/>
  <c r="G1641" i="3"/>
  <c r="O1551" i="1" s="1"/>
  <c r="F1641" i="3"/>
  <c r="N1551" i="1" s="1"/>
  <c r="P1551" i="1" s="1"/>
  <c r="A1641" i="3"/>
  <c r="G1640" i="3"/>
  <c r="O1550" i="1" s="1"/>
  <c r="F1640" i="3"/>
  <c r="N1550" i="1" s="1"/>
  <c r="P1550" i="1" s="1"/>
  <c r="A1640" i="3"/>
  <c r="G1639" i="3"/>
  <c r="O1549" i="1" s="1"/>
  <c r="F1639" i="3"/>
  <c r="N1549" i="1" s="1"/>
  <c r="P1549" i="1" s="1"/>
  <c r="A1639" i="3"/>
  <c r="G1638" i="3"/>
  <c r="O1548" i="1" s="1"/>
  <c r="F1638" i="3"/>
  <c r="N1548" i="1" s="1"/>
  <c r="P1548" i="1" s="1"/>
  <c r="A1638" i="3"/>
  <c r="G1637" i="3"/>
  <c r="O1547" i="1" s="1"/>
  <c r="F1637" i="3"/>
  <c r="N1547" i="1" s="1"/>
  <c r="P1547" i="1" s="1"/>
  <c r="A1637" i="3"/>
  <c r="G1636" i="3"/>
  <c r="O1546" i="1" s="1"/>
  <c r="F1636" i="3"/>
  <c r="N1546" i="1" s="1"/>
  <c r="P1546" i="1" s="1"/>
  <c r="A1636" i="3"/>
  <c r="G1635" i="3"/>
  <c r="O1545" i="1" s="1"/>
  <c r="F1635" i="3"/>
  <c r="N1545" i="1" s="1"/>
  <c r="P1545" i="1" s="1"/>
  <c r="A1635" i="3"/>
  <c r="G1634" i="3"/>
  <c r="O1544" i="1" s="1"/>
  <c r="F1634" i="3"/>
  <c r="N1544" i="1" s="1"/>
  <c r="P1544" i="1" s="1"/>
  <c r="A1634" i="3"/>
  <c r="G1633" i="3"/>
  <c r="O1543" i="1" s="1"/>
  <c r="F1633" i="3"/>
  <c r="N1543" i="1" s="1"/>
  <c r="P1543" i="1" s="1"/>
  <c r="A1633" i="3"/>
  <c r="G1632" i="3"/>
  <c r="O1542" i="1" s="1"/>
  <c r="F1632" i="3"/>
  <c r="N1542" i="1" s="1"/>
  <c r="P1542" i="1" s="1"/>
  <c r="A1632" i="3"/>
  <c r="G1631" i="3"/>
  <c r="O1541" i="1" s="1"/>
  <c r="F1631" i="3"/>
  <c r="N1541" i="1" s="1"/>
  <c r="P1541" i="1" s="1"/>
  <c r="A1631" i="3"/>
  <c r="G1630" i="3"/>
  <c r="O1540" i="1" s="1"/>
  <c r="F1630" i="3"/>
  <c r="N1540" i="1" s="1"/>
  <c r="P1540" i="1" s="1"/>
  <c r="A1630" i="3"/>
  <c r="G1629" i="3"/>
  <c r="O1539" i="1" s="1"/>
  <c r="F1629" i="3"/>
  <c r="N1539" i="1" s="1"/>
  <c r="P1539" i="1" s="1"/>
  <c r="A1629" i="3"/>
  <c r="G1628" i="3"/>
  <c r="O1538" i="1" s="1"/>
  <c r="F1628" i="3"/>
  <c r="N1538" i="1" s="1"/>
  <c r="P1538" i="1" s="1"/>
  <c r="A1628" i="3"/>
  <c r="G1627" i="3"/>
  <c r="O1537" i="1" s="1"/>
  <c r="F1627" i="3"/>
  <c r="N1537" i="1" s="1"/>
  <c r="P1537" i="1" s="1"/>
  <c r="A1627" i="3"/>
  <c r="G1626" i="3"/>
  <c r="O1536" i="1" s="1"/>
  <c r="F1626" i="3"/>
  <c r="N1536" i="1" s="1"/>
  <c r="P1536" i="1" s="1"/>
  <c r="A1626" i="3"/>
  <c r="G1625" i="3"/>
  <c r="O1535" i="1" s="1"/>
  <c r="F1625" i="3"/>
  <c r="N1535" i="1" s="1"/>
  <c r="P1535" i="1" s="1"/>
  <c r="A1625" i="3"/>
  <c r="G1624" i="3"/>
  <c r="O1534" i="1" s="1"/>
  <c r="F1624" i="3"/>
  <c r="N1534" i="1" s="1"/>
  <c r="P1534" i="1" s="1"/>
  <c r="A1624" i="3"/>
  <c r="G1623" i="3"/>
  <c r="O1533" i="1" s="1"/>
  <c r="F1623" i="3"/>
  <c r="N1533" i="1" s="1"/>
  <c r="P1533" i="1" s="1"/>
  <c r="A1623" i="3"/>
  <c r="G1622" i="3"/>
  <c r="O1532" i="1" s="1"/>
  <c r="F1622" i="3"/>
  <c r="N1532" i="1" s="1"/>
  <c r="P1532" i="1" s="1"/>
  <c r="A1622" i="3"/>
  <c r="G1621" i="3"/>
  <c r="O1531" i="1" s="1"/>
  <c r="F1621" i="3"/>
  <c r="N1531" i="1" s="1"/>
  <c r="P1531" i="1" s="1"/>
  <c r="A1621" i="3"/>
  <c r="G1620" i="3"/>
  <c r="O1530" i="1" s="1"/>
  <c r="F1620" i="3"/>
  <c r="N1530" i="1" s="1"/>
  <c r="P1530" i="1" s="1"/>
  <c r="A1620" i="3"/>
  <c r="G1619" i="3"/>
  <c r="O1529" i="1" s="1"/>
  <c r="A1619" i="3"/>
  <c r="G1618" i="3"/>
  <c r="O1528" i="1" s="1"/>
  <c r="F1618" i="3"/>
  <c r="N1528" i="1" s="1"/>
  <c r="P1528" i="1" s="1"/>
  <c r="A1618" i="3"/>
  <c r="G1617" i="3"/>
  <c r="O1527" i="1" s="1"/>
  <c r="F1617" i="3"/>
  <c r="N1527" i="1" s="1"/>
  <c r="P1527" i="1" s="1"/>
  <c r="A1617" i="3"/>
  <c r="G1616" i="3"/>
  <c r="O1526" i="1" s="1"/>
  <c r="F1616" i="3"/>
  <c r="N1526" i="1" s="1"/>
  <c r="P1526" i="1" s="1"/>
  <c r="A1616" i="3"/>
  <c r="G1615" i="3"/>
  <c r="O1525" i="1" s="1"/>
  <c r="F1615" i="3"/>
  <c r="N1525" i="1" s="1"/>
  <c r="P1525" i="1" s="1"/>
  <c r="A1615" i="3"/>
  <c r="G1614" i="3"/>
  <c r="O1524" i="1" s="1"/>
  <c r="F1614" i="3"/>
  <c r="N1524" i="1" s="1"/>
  <c r="P1524" i="1" s="1"/>
  <c r="A1614" i="3"/>
  <c r="G1613" i="3"/>
  <c r="O1523" i="1" s="1"/>
  <c r="F1613" i="3"/>
  <c r="N1523" i="1" s="1"/>
  <c r="P1523" i="1" s="1"/>
  <c r="A1613" i="3"/>
  <c r="G1612" i="3"/>
  <c r="O1522" i="1" s="1"/>
  <c r="F1612" i="3"/>
  <c r="N1522" i="1" s="1"/>
  <c r="P1522" i="1" s="1"/>
  <c r="A1612" i="3"/>
  <c r="G1611" i="3"/>
  <c r="O1521" i="1" s="1"/>
  <c r="F1611" i="3"/>
  <c r="N1521" i="1" s="1"/>
  <c r="P1521" i="1" s="1"/>
  <c r="A1611" i="3"/>
  <c r="G1610" i="3"/>
  <c r="O1520" i="1" s="1"/>
  <c r="F1610" i="3"/>
  <c r="N1520" i="1" s="1"/>
  <c r="P1520" i="1" s="1"/>
  <c r="A1610" i="3"/>
  <c r="G1609" i="3"/>
  <c r="O1519" i="1" s="1"/>
  <c r="F1609" i="3"/>
  <c r="N1519" i="1" s="1"/>
  <c r="P1519" i="1" s="1"/>
  <c r="A1609" i="3"/>
  <c r="G1608" i="3"/>
  <c r="O1518" i="1" s="1"/>
  <c r="F1608" i="3"/>
  <c r="N1518" i="1" s="1"/>
  <c r="P1518" i="1" s="1"/>
  <c r="A1608" i="3"/>
  <c r="G1607" i="3"/>
  <c r="O1517" i="1" s="1"/>
  <c r="F1607" i="3"/>
  <c r="N1517" i="1" s="1"/>
  <c r="P1517" i="1" s="1"/>
  <c r="A1607" i="3"/>
  <c r="G1606" i="3"/>
  <c r="O1516" i="1" s="1"/>
  <c r="F1606" i="3"/>
  <c r="N1516" i="1" s="1"/>
  <c r="P1516" i="1" s="1"/>
  <c r="A1606" i="3"/>
  <c r="G1605" i="3"/>
  <c r="O1515" i="1" s="1"/>
  <c r="F1605" i="3"/>
  <c r="N1515" i="1" s="1"/>
  <c r="P1515" i="1" s="1"/>
  <c r="A1605" i="3"/>
  <c r="G1604" i="3"/>
  <c r="O1514" i="1" s="1"/>
  <c r="F1604" i="3"/>
  <c r="N1514" i="1" s="1"/>
  <c r="P1514" i="1" s="1"/>
  <c r="A1604" i="3"/>
  <c r="G1603" i="3"/>
  <c r="O1513" i="1" s="1"/>
  <c r="F1603" i="3"/>
  <c r="N1513" i="1" s="1"/>
  <c r="P1513" i="1" s="1"/>
  <c r="A1603" i="3"/>
  <c r="G1602" i="3"/>
  <c r="O1512" i="1" s="1"/>
  <c r="F1602" i="3"/>
  <c r="N1512" i="1" s="1"/>
  <c r="P1512" i="1" s="1"/>
  <c r="A1602" i="3"/>
  <c r="G1601" i="3"/>
  <c r="O1511" i="1" s="1"/>
  <c r="F1601" i="3"/>
  <c r="N1511" i="1" s="1"/>
  <c r="P1511" i="1" s="1"/>
  <c r="A1601" i="3"/>
  <c r="G1600" i="3"/>
  <c r="O1510" i="1" s="1"/>
  <c r="F1600" i="3"/>
  <c r="N1510" i="1" s="1"/>
  <c r="P1510" i="1" s="1"/>
  <c r="A1600" i="3"/>
  <c r="G1599" i="3"/>
  <c r="O1509" i="1" s="1"/>
  <c r="F1599" i="3"/>
  <c r="N1509" i="1" s="1"/>
  <c r="P1509" i="1" s="1"/>
  <c r="A1599" i="3"/>
  <c r="G1598" i="3"/>
  <c r="O1508" i="1" s="1"/>
  <c r="F1598" i="3"/>
  <c r="N1508" i="1" s="1"/>
  <c r="P1508" i="1" s="1"/>
  <c r="A1598" i="3"/>
  <c r="G1597" i="3"/>
  <c r="O1507" i="1" s="1"/>
  <c r="F1597" i="3"/>
  <c r="N1507" i="1" s="1"/>
  <c r="P1507" i="1" s="1"/>
  <c r="A1597" i="3"/>
  <c r="G1596" i="3"/>
  <c r="O1506" i="1" s="1"/>
  <c r="F1596" i="3"/>
  <c r="N1506" i="1" s="1"/>
  <c r="P1506" i="1" s="1"/>
  <c r="A1596" i="3"/>
  <c r="G1595" i="3"/>
  <c r="O1505" i="1" s="1"/>
  <c r="F1595" i="3"/>
  <c r="N1505" i="1" s="1"/>
  <c r="P1505" i="1" s="1"/>
  <c r="A1595" i="3"/>
  <c r="G1594" i="3"/>
  <c r="O1504" i="1" s="1"/>
  <c r="F1594" i="3"/>
  <c r="N1504" i="1" s="1"/>
  <c r="P1504" i="1" s="1"/>
  <c r="A1594" i="3"/>
  <c r="G1593" i="3"/>
  <c r="O1503" i="1" s="1"/>
  <c r="F1593" i="3"/>
  <c r="N1503" i="1" s="1"/>
  <c r="P1503" i="1" s="1"/>
  <c r="A1593" i="3"/>
  <c r="G1592" i="3"/>
  <c r="O1502" i="1" s="1"/>
  <c r="F1592" i="3"/>
  <c r="N1502" i="1" s="1"/>
  <c r="P1502" i="1" s="1"/>
  <c r="A1592" i="3"/>
  <c r="G1591" i="3"/>
  <c r="O1501" i="1" s="1"/>
  <c r="F1591" i="3"/>
  <c r="N1501" i="1" s="1"/>
  <c r="P1501" i="1" s="1"/>
  <c r="A1591" i="3"/>
  <c r="G1590" i="3"/>
  <c r="O1500" i="1" s="1"/>
  <c r="F1590" i="3"/>
  <c r="N1500" i="1" s="1"/>
  <c r="P1500" i="1" s="1"/>
  <c r="A1590" i="3"/>
  <c r="G1589" i="3"/>
  <c r="O1499" i="1" s="1"/>
  <c r="F1589" i="3"/>
  <c r="N1499" i="1" s="1"/>
  <c r="P1499" i="1" s="1"/>
  <c r="A1589" i="3"/>
  <c r="G1588" i="3"/>
  <c r="O1498" i="1" s="1"/>
  <c r="F1588" i="3"/>
  <c r="N1498" i="1" s="1"/>
  <c r="P1498" i="1" s="1"/>
  <c r="A1588" i="3"/>
  <c r="G1587" i="3"/>
  <c r="O1497" i="1" s="1"/>
  <c r="F1587" i="3"/>
  <c r="N1497" i="1" s="1"/>
  <c r="P1497" i="1" s="1"/>
  <c r="A1587" i="3"/>
  <c r="G1586" i="3"/>
  <c r="O1496" i="1" s="1"/>
  <c r="F1586" i="3"/>
  <c r="N1496" i="1" s="1"/>
  <c r="P1496" i="1" s="1"/>
  <c r="A1586" i="3"/>
  <c r="G1585" i="3"/>
  <c r="O1495" i="1" s="1"/>
  <c r="F1585" i="3"/>
  <c r="N1495" i="1" s="1"/>
  <c r="P1495" i="1" s="1"/>
  <c r="A1585" i="3"/>
  <c r="G1584" i="3"/>
  <c r="O1494" i="1" s="1"/>
  <c r="F1584" i="3"/>
  <c r="N1494" i="1" s="1"/>
  <c r="P1494" i="1" s="1"/>
  <c r="A1584" i="3"/>
  <c r="G1583" i="3"/>
  <c r="O1493" i="1" s="1"/>
  <c r="F1583" i="3"/>
  <c r="N1493" i="1" s="1"/>
  <c r="P1493" i="1" s="1"/>
  <c r="A1583" i="3"/>
  <c r="G1582" i="3"/>
  <c r="O1492" i="1" s="1"/>
  <c r="F1582" i="3"/>
  <c r="N1492" i="1" s="1"/>
  <c r="P1492" i="1" s="1"/>
  <c r="A1582" i="3"/>
  <c r="G1581" i="3"/>
  <c r="O1491" i="1" s="1"/>
  <c r="F1581" i="3"/>
  <c r="N1491" i="1" s="1"/>
  <c r="P1491" i="1" s="1"/>
  <c r="A1581" i="3"/>
  <c r="G1580" i="3"/>
  <c r="O1490" i="1" s="1"/>
  <c r="F1580" i="3"/>
  <c r="N1490" i="1" s="1"/>
  <c r="P1490" i="1" s="1"/>
  <c r="A1580" i="3"/>
  <c r="G1579" i="3"/>
  <c r="O1489" i="1" s="1"/>
  <c r="F1579" i="3"/>
  <c r="N1489" i="1" s="1"/>
  <c r="P1489" i="1" s="1"/>
  <c r="A1579" i="3"/>
  <c r="G1578" i="3"/>
  <c r="O1488" i="1" s="1"/>
  <c r="F1578" i="3"/>
  <c r="N1488" i="1" s="1"/>
  <c r="P1488" i="1" s="1"/>
  <c r="A1578" i="3"/>
  <c r="G1577" i="3"/>
  <c r="O1487" i="1" s="1"/>
  <c r="F1577" i="3"/>
  <c r="N1487" i="1" s="1"/>
  <c r="P1487" i="1" s="1"/>
  <c r="A1577" i="3"/>
  <c r="G1576" i="3"/>
  <c r="O1486" i="1" s="1"/>
  <c r="F1576" i="3"/>
  <c r="N1486" i="1" s="1"/>
  <c r="P1486" i="1" s="1"/>
  <c r="A1576" i="3"/>
  <c r="G1575" i="3"/>
  <c r="O1485" i="1" s="1"/>
  <c r="F1575" i="3"/>
  <c r="N1485" i="1" s="1"/>
  <c r="P1485" i="1" s="1"/>
  <c r="A1575" i="3"/>
  <c r="G1574" i="3"/>
  <c r="O1484" i="1" s="1"/>
  <c r="F1574" i="3"/>
  <c r="N1484" i="1" s="1"/>
  <c r="P1484" i="1" s="1"/>
  <c r="A1574" i="3"/>
  <c r="G1573" i="3"/>
  <c r="O1483" i="1" s="1"/>
  <c r="F1573" i="3"/>
  <c r="N1483" i="1" s="1"/>
  <c r="P1483" i="1" s="1"/>
  <c r="A1573" i="3"/>
  <c r="G1572" i="3"/>
  <c r="O1482" i="1" s="1"/>
  <c r="F1572" i="3"/>
  <c r="N1482" i="1" s="1"/>
  <c r="P1482" i="1" s="1"/>
  <c r="A1572" i="3"/>
  <c r="G1571" i="3"/>
  <c r="O1481" i="1" s="1"/>
  <c r="F1571" i="3"/>
  <c r="N1481" i="1" s="1"/>
  <c r="P1481" i="1" s="1"/>
  <c r="A1571" i="3"/>
  <c r="G1570" i="3"/>
  <c r="O1480" i="1" s="1"/>
  <c r="F1570" i="3"/>
  <c r="N1480" i="1" s="1"/>
  <c r="P1480" i="1" s="1"/>
  <c r="A1570" i="3"/>
  <c r="G1569" i="3"/>
  <c r="O1479" i="1" s="1"/>
  <c r="F1569" i="3"/>
  <c r="N1479" i="1" s="1"/>
  <c r="P1479" i="1" s="1"/>
  <c r="A1569" i="3"/>
  <c r="G1568" i="3"/>
  <c r="O1478" i="1" s="1"/>
  <c r="F1568" i="3"/>
  <c r="N1478" i="1" s="1"/>
  <c r="P1478" i="1" s="1"/>
  <c r="A1568" i="3"/>
  <c r="G1567" i="3"/>
  <c r="O1477" i="1" s="1"/>
  <c r="F1567" i="3"/>
  <c r="N1477" i="1" s="1"/>
  <c r="P1477" i="1" s="1"/>
  <c r="A1567" i="3"/>
  <c r="G1566" i="3"/>
  <c r="O1476" i="1" s="1"/>
  <c r="F1566" i="3"/>
  <c r="N1476" i="1" s="1"/>
  <c r="P1476" i="1" s="1"/>
  <c r="A1566" i="3"/>
  <c r="G1565" i="3"/>
  <c r="O1475" i="1" s="1"/>
  <c r="F1565" i="3"/>
  <c r="N1475" i="1" s="1"/>
  <c r="P1475" i="1" s="1"/>
  <c r="A1565" i="3"/>
  <c r="G1564" i="3"/>
  <c r="O1300" i="1" s="1"/>
  <c r="F1564" i="3"/>
  <c r="N1300" i="1" s="1"/>
  <c r="P1300" i="1" s="1"/>
  <c r="A1564" i="3"/>
  <c r="G1563" i="3"/>
  <c r="O1295" i="1" s="1"/>
  <c r="F1563" i="3"/>
  <c r="N1295" i="1" s="1"/>
  <c r="P1295" i="1" s="1"/>
  <c r="A1563" i="3"/>
  <c r="G1562" i="3"/>
  <c r="O1287" i="1" s="1"/>
  <c r="F1562" i="3"/>
  <c r="N1287" i="1" s="1"/>
  <c r="P1287" i="1" s="1"/>
  <c r="A1562" i="3"/>
  <c r="G1561" i="3"/>
  <c r="O1255" i="1" s="1"/>
  <c r="F1561" i="3"/>
  <c r="N1255" i="1" s="1"/>
  <c r="P1255" i="1" s="1"/>
  <c r="A1561" i="3"/>
  <c r="G1560" i="3"/>
  <c r="O1221" i="1" s="1"/>
  <c r="F1560" i="3"/>
  <c r="N1221" i="1" s="1"/>
  <c r="P1221" i="1" s="1"/>
  <c r="A1560" i="3"/>
  <c r="G1559" i="3"/>
  <c r="O1303" i="1" s="1"/>
  <c r="F1559" i="3"/>
  <c r="N1303" i="1" s="1"/>
  <c r="P1303" i="1" s="1"/>
  <c r="A1559" i="3"/>
  <c r="G1558" i="3"/>
  <c r="O1274" i="1" s="1"/>
  <c r="F1558" i="3"/>
  <c r="N1274" i="1" s="1"/>
  <c r="P1274" i="1" s="1"/>
  <c r="A1558" i="3"/>
  <c r="G1557" i="3"/>
  <c r="O1259" i="1" s="1"/>
  <c r="F1557" i="3"/>
  <c r="N1259" i="1" s="1"/>
  <c r="P1259" i="1" s="1"/>
  <c r="A1557" i="3"/>
  <c r="G1556" i="3"/>
  <c r="O1288" i="1" s="1"/>
  <c r="F1556" i="3"/>
  <c r="N1288" i="1" s="1"/>
  <c r="P1288" i="1" s="1"/>
  <c r="A1556" i="3"/>
  <c r="G1555" i="3"/>
  <c r="O1229" i="1" s="1"/>
  <c r="F1555" i="3"/>
  <c r="N1229" i="1" s="1"/>
  <c r="P1229" i="1" s="1"/>
  <c r="A1555" i="3"/>
  <c r="G1554" i="3"/>
  <c r="O1282" i="1" s="1"/>
  <c r="F1554" i="3"/>
  <c r="N1282" i="1" s="1"/>
  <c r="P1282" i="1" s="1"/>
  <c r="A1554" i="3"/>
  <c r="G1553" i="3"/>
  <c r="O1291" i="1" s="1"/>
  <c r="F1553" i="3"/>
  <c r="N1291" i="1" s="1"/>
  <c r="P1291" i="1" s="1"/>
  <c r="A1553" i="3"/>
  <c r="G1552" i="3"/>
  <c r="O1293" i="1" s="1"/>
  <c r="F1552" i="3"/>
  <c r="N1293" i="1" s="1"/>
  <c r="P1293" i="1" s="1"/>
  <c r="A1552" i="3"/>
  <c r="G1551" i="3"/>
  <c r="O1269" i="1" s="1"/>
  <c r="F1551" i="3"/>
  <c r="N1269" i="1" s="1"/>
  <c r="P1269" i="1" s="1"/>
  <c r="A1551" i="3"/>
  <c r="G1550" i="3"/>
  <c r="O1263" i="1" s="1"/>
  <c r="F1550" i="3"/>
  <c r="N1263" i="1" s="1"/>
  <c r="P1263" i="1" s="1"/>
  <c r="A1550" i="3"/>
  <c r="G1549" i="3"/>
  <c r="O1268" i="1" s="1"/>
  <c r="F1549" i="3"/>
  <c r="N1268" i="1" s="1"/>
  <c r="P1268" i="1" s="1"/>
  <c r="A1549" i="3"/>
  <c r="G1548" i="3"/>
  <c r="O1249" i="1" s="1"/>
  <c r="F1548" i="3"/>
  <c r="N1249" i="1" s="1"/>
  <c r="P1249" i="1" s="1"/>
  <c r="A1548" i="3"/>
  <c r="G1547" i="3"/>
  <c r="O1248" i="1" s="1"/>
  <c r="F1547" i="3"/>
  <c r="N1248" i="1" s="1"/>
  <c r="P1248" i="1" s="1"/>
  <c r="A1547" i="3"/>
  <c r="G1546" i="3"/>
  <c r="O1247" i="1" s="1"/>
  <c r="F1546" i="3"/>
  <c r="N1247" i="1" s="1"/>
  <c r="P1247" i="1" s="1"/>
  <c r="A1546" i="3"/>
  <c r="G1545" i="3"/>
  <c r="O1281" i="1" s="1"/>
  <c r="F1545" i="3"/>
  <c r="N1281" i="1" s="1"/>
  <c r="P1281" i="1" s="1"/>
  <c r="A1545" i="3"/>
  <c r="G1544" i="3"/>
  <c r="F1544" i="3"/>
  <c r="A1544" i="3"/>
  <c r="G1543" i="3"/>
  <c r="O1253" i="1" s="1"/>
  <c r="F1543" i="3"/>
  <c r="N1253" i="1" s="1"/>
  <c r="P1253" i="1" s="1"/>
  <c r="A1543" i="3"/>
  <c r="G1542" i="3"/>
  <c r="O1257" i="1" s="1"/>
  <c r="F1542" i="3"/>
  <c r="N1257" i="1" s="1"/>
  <c r="P1257" i="1" s="1"/>
  <c r="A1542" i="3"/>
  <c r="G1541" i="3"/>
  <c r="O1252" i="1" s="1"/>
  <c r="F1541" i="3"/>
  <c r="N1252" i="1" s="1"/>
  <c r="P1252" i="1" s="1"/>
  <c r="A1541" i="3"/>
  <c r="G1540" i="3"/>
  <c r="O1239" i="1" s="1"/>
  <c r="F1540" i="3"/>
  <c r="N1239" i="1" s="1"/>
  <c r="P1239" i="1" s="1"/>
  <c r="A1540" i="3"/>
  <c r="G1539" i="3"/>
  <c r="O1238" i="1" s="1"/>
  <c r="F1539" i="3"/>
  <c r="N1238" i="1" s="1"/>
  <c r="P1238" i="1" s="1"/>
  <c r="A1539" i="3"/>
  <c r="G1538" i="3"/>
  <c r="O1237" i="1" s="1"/>
  <c r="F1538" i="3"/>
  <c r="N1237" i="1" s="1"/>
  <c r="P1237" i="1" s="1"/>
  <c r="A1538" i="3"/>
  <c r="G1537" i="3"/>
  <c r="O1236" i="1" s="1"/>
  <c r="F1537" i="3"/>
  <c r="N1236" i="1" s="1"/>
  <c r="P1236" i="1" s="1"/>
  <c r="A1537" i="3"/>
  <c r="G1536" i="3"/>
  <c r="O1235" i="1" s="1"/>
  <c r="F1536" i="3"/>
  <c r="N1235" i="1" s="1"/>
  <c r="P1235" i="1" s="1"/>
  <c r="A1536" i="3"/>
  <c r="G1535" i="3"/>
  <c r="O1234" i="1" s="1"/>
  <c r="F1535" i="3"/>
  <c r="N1234" i="1" s="1"/>
  <c r="P1234" i="1" s="1"/>
  <c r="A1535" i="3"/>
  <c r="G1534" i="3"/>
  <c r="O1246" i="1" s="1"/>
  <c r="F1534" i="3"/>
  <c r="N1246" i="1" s="1"/>
  <c r="P1246" i="1" s="1"/>
  <c r="A1534" i="3"/>
  <c r="G1533" i="3"/>
  <c r="O1296" i="1" s="1"/>
  <c r="F1533" i="3"/>
  <c r="N1296" i="1" s="1"/>
  <c r="P1296" i="1" s="1"/>
  <c r="A1533" i="3"/>
  <c r="G1532" i="3"/>
  <c r="O1292" i="1" s="1"/>
  <c r="F1532" i="3"/>
  <c r="N1292" i="1" s="1"/>
  <c r="P1292" i="1" s="1"/>
  <c r="A1532" i="3"/>
  <c r="G1531" i="3"/>
  <c r="O1225" i="1" s="1"/>
  <c r="F1531" i="3"/>
  <c r="N1225" i="1" s="1"/>
  <c r="P1225" i="1" s="1"/>
  <c r="A1531" i="3"/>
  <c r="G1530" i="3"/>
  <c r="O1285" i="1" s="1"/>
  <c r="F1530" i="3"/>
  <c r="N1285" i="1" s="1"/>
  <c r="P1285" i="1" s="1"/>
  <c r="A1530" i="3"/>
  <c r="G1529" i="3"/>
  <c r="O1286" i="1" s="1"/>
  <c r="F1529" i="3"/>
  <c r="N1286" i="1" s="1"/>
  <c r="P1286" i="1" s="1"/>
  <c r="A1529" i="3"/>
  <c r="G1528" i="3"/>
  <c r="O1227" i="1" s="1"/>
  <c r="F1528" i="3"/>
  <c r="N1227" i="1" s="1"/>
  <c r="P1227" i="1" s="1"/>
  <c r="A1528" i="3"/>
  <c r="G1527" i="3"/>
  <c r="O1216" i="1" s="1"/>
  <c r="F1527" i="3"/>
  <c r="N1216" i="1" s="1"/>
  <c r="P1216" i="1" s="1"/>
  <c r="A1527" i="3"/>
  <c r="G1526" i="3"/>
  <c r="O1213" i="1" s="1"/>
  <c r="F1526" i="3"/>
  <c r="N1213" i="1" s="1"/>
  <c r="P1213" i="1" s="1"/>
  <c r="A1526" i="3"/>
  <c r="G1525" i="3"/>
  <c r="O1228" i="1" s="1"/>
  <c r="F1525" i="3"/>
  <c r="N1228" i="1" s="1"/>
  <c r="P1228" i="1" s="1"/>
  <c r="A1525" i="3"/>
  <c r="G1524" i="3"/>
  <c r="O1230" i="1" s="1"/>
  <c r="F1524" i="3"/>
  <c r="N1230" i="1" s="1"/>
  <c r="P1230" i="1" s="1"/>
  <c r="A1524" i="3"/>
  <c r="G1523" i="3"/>
  <c r="O1290" i="1" s="1"/>
  <c r="F1523" i="3"/>
  <c r="N1290" i="1" s="1"/>
  <c r="P1290" i="1" s="1"/>
  <c r="A1523" i="3"/>
  <c r="G1522" i="3"/>
  <c r="O1251" i="1" s="1"/>
  <c r="F1522" i="3"/>
  <c r="N1251" i="1" s="1"/>
  <c r="P1251" i="1" s="1"/>
  <c r="A1522" i="3"/>
  <c r="G1521" i="3"/>
  <c r="O1270" i="1" s="1"/>
  <c r="F1521" i="3"/>
  <c r="N1270" i="1" s="1"/>
  <c r="P1270" i="1" s="1"/>
  <c r="A1521" i="3"/>
  <c r="G1520" i="3"/>
  <c r="O1275" i="1" s="1"/>
  <c r="F1520" i="3"/>
  <c r="N1275" i="1" s="1"/>
  <c r="P1275" i="1" s="1"/>
  <c r="A1520" i="3"/>
  <c r="G1519" i="3"/>
  <c r="O1297" i="1" s="1"/>
  <c r="F1519" i="3"/>
  <c r="N1297" i="1" s="1"/>
  <c r="P1297" i="1" s="1"/>
  <c r="A1519" i="3"/>
  <c r="G1518" i="3"/>
  <c r="O1222" i="1" s="1"/>
  <c r="F1518" i="3"/>
  <c r="N1222" i="1" s="1"/>
  <c r="P1222" i="1" s="1"/>
  <c r="A1518" i="3"/>
  <c r="G1517" i="3"/>
  <c r="O1233" i="1" s="1"/>
  <c r="F1517" i="3"/>
  <c r="N1233" i="1" s="1"/>
  <c r="P1233" i="1" s="1"/>
  <c r="A1517" i="3"/>
  <c r="G1516" i="3"/>
  <c r="O1262" i="1" s="1"/>
  <c r="F1516" i="3"/>
  <c r="N1262" i="1" s="1"/>
  <c r="P1262" i="1" s="1"/>
  <c r="A1516" i="3"/>
  <c r="G1515" i="3"/>
  <c r="O1277" i="1" s="1"/>
  <c r="F1515" i="3"/>
  <c r="N1277" i="1" s="1"/>
  <c r="P1277" i="1" s="1"/>
  <c r="A1515" i="3"/>
  <c r="G1514" i="3"/>
  <c r="O1298" i="1" s="1"/>
  <c r="F1514" i="3"/>
  <c r="N1298" i="1" s="1"/>
  <c r="P1298" i="1" s="1"/>
  <c r="A1514" i="3"/>
  <c r="G1513" i="3"/>
  <c r="O1294" i="1" s="1"/>
  <c r="F1513" i="3"/>
  <c r="N1294" i="1" s="1"/>
  <c r="P1294" i="1" s="1"/>
  <c r="A1513" i="3"/>
  <c r="G1512" i="3"/>
  <c r="O1299" i="1" s="1"/>
  <c r="F1512" i="3"/>
  <c r="N1299" i="1" s="1"/>
  <c r="P1299" i="1" s="1"/>
  <c r="A1512" i="3"/>
  <c r="G1511" i="3"/>
  <c r="O1273" i="1" s="1"/>
  <c r="F1511" i="3"/>
  <c r="N1273" i="1" s="1"/>
  <c r="P1273" i="1" s="1"/>
  <c r="A1511" i="3"/>
  <c r="G1510" i="3"/>
  <c r="O1220" i="1" s="1"/>
  <c r="F1510" i="3"/>
  <c r="N1220" i="1" s="1"/>
  <c r="P1220" i="1" s="1"/>
  <c r="A1510" i="3"/>
  <c r="G1509" i="3"/>
  <c r="O1261" i="1" s="1"/>
  <c r="F1509" i="3"/>
  <c r="N1261" i="1" s="1"/>
  <c r="P1261" i="1" s="1"/>
  <c r="A1509" i="3"/>
  <c r="G1508" i="3"/>
  <c r="O1231" i="1" s="1"/>
  <c r="F1508" i="3"/>
  <c r="N1231" i="1" s="1"/>
  <c r="P1231" i="1" s="1"/>
  <c r="A1508" i="3"/>
  <c r="G1507" i="3"/>
  <c r="O1276" i="1" s="1"/>
  <c r="F1507" i="3"/>
  <c r="N1276" i="1" s="1"/>
  <c r="P1276" i="1" s="1"/>
  <c r="A1507" i="3"/>
  <c r="G1506" i="3"/>
  <c r="O1272" i="1" s="1"/>
  <c r="F1506" i="3"/>
  <c r="N1272" i="1" s="1"/>
  <c r="P1272" i="1" s="1"/>
  <c r="A1506" i="3"/>
  <c r="G1505" i="3"/>
  <c r="O1271" i="1" s="1"/>
  <c r="F1505" i="3"/>
  <c r="N1271" i="1" s="1"/>
  <c r="P1271" i="1" s="1"/>
  <c r="A1505" i="3"/>
  <c r="G1504" i="3"/>
  <c r="O1218" i="1" s="1"/>
  <c r="F1504" i="3"/>
  <c r="N1218" i="1" s="1"/>
  <c r="P1218" i="1" s="1"/>
  <c r="A1504" i="3"/>
  <c r="G1503" i="3"/>
  <c r="O1302" i="1" s="1"/>
  <c r="F1503" i="3"/>
  <c r="N1302" i="1" s="1"/>
  <c r="P1302" i="1" s="1"/>
  <c r="A1503" i="3"/>
  <c r="G1502" i="3"/>
  <c r="O1232" i="1" s="1"/>
  <c r="F1502" i="3"/>
  <c r="N1232" i="1" s="1"/>
  <c r="P1232" i="1" s="1"/>
  <c r="A1502" i="3"/>
  <c r="G1501" i="3"/>
  <c r="O1214" i="1" s="1"/>
  <c r="F1501" i="3"/>
  <c r="N1214" i="1" s="1"/>
  <c r="P1214" i="1" s="1"/>
  <c r="A1501" i="3"/>
  <c r="G1500" i="3"/>
  <c r="O1304" i="1" s="1"/>
  <c r="F1500" i="3"/>
  <c r="N1304" i="1" s="1"/>
  <c r="P1304" i="1" s="1"/>
  <c r="A1500" i="3"/>
  <c r="G1499" i="3"/>
  <c r="O1289" i="1" s="1"/>
  <c r="F1499" i="3"/>
  <c r="N1289" i="1" s="1"/>
  <c r="P1289" i="1" s="1"/>
  <c r="A1499" i="3"/>
  <c r="G1498" i="3"/>
  <c r="O1250" i="1" s="1"/>
  <c r="F1498" i="3"/>
  <c r="N1250" i="1" s="1"/>
  <c r="P1250" i="1" s="1"/>
  <c r="A1498" i="3"/>
  <c r="G1497" i="3"/>
  <c r="O1224" i="1" s="1"/>
  <c r="F1497" i="3"/>
  <c r="N1224" i="1" s="1"/>
  <c r="P1224" i="1" s="1"/>
  <c r="A1497" i="3"/>
  <c r="G1496" i="3"/>
  <c r="O1215" i="1" s="1"/>
  <c r="F1496" i="3"/>
  <c r="N1215" i="1" s="1"/>
  <c r="P1215" i="1" s="1"/>
  <c r="A1496" i="3"/>
  <c r="G1495" i="3"/>
  <c r="O1226" i="1" s="1"/>
  <c r="F1495" i="3"/>
  <c r="N1226" i="1" s="1"/>
  <c r="P1226" i="1" s="1"/>
  <c r="A1495" i="3"/>
  <c r="G1494" i="3"/>
  <c r="O1280" i="1" s="1"/>
  <c r="F1494" i="3"/>
  <c r="N1280" i="1" s="1"/>
  <c r="P1280" i="1" s="1"/>
  <c r="A1494" i="3"/>
  <c r="G1493" i="3"/>
  <c r="O1223" i="1" s="1"/>
  <c r="F1493" i="3"/>
  <c r="N1223" i="1" s="1"/>
  <c r="P1223" i="1" s="1"/>
  <c r="A1493" i="3"/>
  <c r="G1492" i="3"/>
  <c r="O1284" i="1" s="1"/>
  <c r="F1492" i="3"/>
  <c r="N1284" i="1" s="1"/>
  <c r="P1284" i="1" s="1"/>
  <c r="A1492" i="3"/>
  <c r="G1491" i="3"/>
  <c r="O1266" i="1" s="1"/>
  <c r="F1491" i="3"/>
  <c r="N1266" i="1" s="1"/>
  <c r="P1266" i="1" s="1"/>
  <c r="A1491" i="3"/>
  <c r="G1490" i="3"/>
  <c r="O1265" i="1" s="1"/>
  <c r="F1490" i="3"/>
  <c r="N1265" i="1" s="1"/>
  <c r="P1265" i="1" s="1"/>
  <c r="A1490" i="3"/>
  <c r="G1489" i="3"/>
  <c r="O1264" i="1" s="1"/>
  <c r="F1489" i="3"/>
  <c r="N1264" i="1" s="1"/>
  <c r="P1264" i="1" s="1"/>
  <c r="A1489" i="3"/>
  <c r="G1488" i="3"/>
  <c r="O1219" i="1" s="1"/>
  <c r="F1488" i="3"/>
  <c r="N1219" i="1" s="1"/>
  <c r="P1219" i="1" s="1"/>
  <c r="A1488" i="3"/>
  <c r="G1487" i="3"/>
  <c r="O1267" i="1" s="1"/>
  <c r="F1487" i="3"/>
  <c r="N1267" i="1" s="1"/>
  <c r="P1267" i="1" s="1"/>
  <c r="A1487" i="3"/>
  <c r="G1486" i="3"/>
  <c r="O1260" i="1" s="1"/>
  <c r="F1486" i="3"/>
  <c r="N1260" i="1" s="1"/>
  <c r="P1260" i="1" s="1"/>
  <c r="A1486" i="3"/>
  <c r="G1485" i="3"/>
  <c r="O1217" i="1" s="1"/>
  <c r="F1485" i="3"/>
  <c r="N1217" i="1" s="1"/>
  <c r="P1217" i="1" s="1"/>
  <c r="A1485" i="3"/>
  <c r="G1484" i="3"/>
  <c r="O1283" i="1" s="1"/>
  <c r="F1484" i="3"/>
  <c r="N1283" i="1" s="1"/>
  <c r="P1283" i="1" s="1"/>
  <c r="A1484" i="3"/>
  <c r="G1483" i="3"/>
  <c r="O1278" i="1" s="1"/>
  <c r="F1483" i="3"/>
  <c r="N1278" i="1" s="1"/>
  <c r="P1278" i="1" s="1"/>
  <c r="A1483" i="3"/>
  <c r="G1482" i="3"/>
  <c r="O1301" i="1" s="1"/>
  <c r="F1482" i="3"/>
  <c r="N1301" i="1" s="1"/>
  <c r="P1301" i="1" s="1"/>
  <c r="A1482" i="3"/>
  <c r="G1481" i="3"/>
  <c r="O1279" i="1" s="1"/>
  <c r="F1481" i="3"/>
  <c r="N1279" i="1" s="1"/>
  <c r="P1279" i="1" s="1"/>
  <c r="A1481" i="3"/>
  <c r="G1480" i="3"/>
  <c r="O1254" i="1" s="1"/>
  <c r="F1480" i="3"/>
  <c r="N1254" i="1" s="1"/>
  <c r="P1254" i="1" s="1"/>
  <c r="A1480" i="3"/>
  <c r="G1479" i="3"/>
  <c r="O1245" i="1" s="1"/>
  <c r="F1479" i="3"/>
  <c r="N1245" i="1" s="1"/>
  <c r="P1245" i="1" s="1"/>
  <c r="A1479" i="3"/>
  <c r="G1478" i="3"/>
  <c r="O1241" i="1" s="1"/>
  <c r="F1478" i="3"/>
  <c r="N1241" i="1" s="1"/>
  <c r="P1241" i="1" s="1"/>
  <c r="A1478" i="3"/>
  <c r="G1477" i="3"/>
  <c r="O1258" i="1" s="1"/>
  <c r="F1477" i="3"/>
  <c r="N1258" i="1" s="1"/>
  <c r="P1258" i="1" s="1"/>
  <c r="A1477" i="3"/>
  <c r="G1476" i="3"/>
  <c r="O1256" i="1" s="1"/>
  <c r="F1476" i="3"/>
  <c r="N1256" i="1" s="1"/>
  <c r="P1256" i="1" s="1"/>
  <c r="A1476" i="3"/>
  <c r="G1475" i="3"/>
  <c r="O1244" i="1" s="1"/>
  <c r="F1475" i="3"/>
  <c r="N1244" i="1" s="1"/>
  <c r="P1244" i="1" s="1"/>
  <c r="A1475" i="3"/>
  <c r="G1474" i="3"/>
  <c r="O1243" i="1" s="1"/>
  <c r="F1474" i="3"/>
  <c r="N1243" i="1" s="1"/>
  <c r="P1243" i="1" s="1"/>
  <c r="A1474" i="3"/>
  <c r="G1473" i="3"/>
  <c r="O1242" i="1" s="1"/>
  <c r="F1473" i="3"/>
  <c r="N1242" i="1" s="1"/>
  <c r="P1242" i="1" s="1"/>
  <c r="A1473" i="3"/>
  <c r="G1472" i="3"/>
  <c r="O1240" i="1" s="1"/>
  <c r="F1472" i="3"/>
  <c r="N1240" i="1" s="1"/>
  <c r="P1240" i="1" s="1"/>
  <c r="A1472" i="3"/>
  <c r="G1471" i="3"/>
  <c r="O1196" i="1" s="1"/>
  <c r="F1471" i="3"/>
  <c r="N1196" i="1" s="1"/>
  <c r="P1196" i="1" s="1"/>
  <c r="A1471" i="3"/>
  <c r="G1470" i="3"/>
  <c r="O1149" i="1" s="1"/>
  <c r="F1470" i="3"/>
  <c r="N1149" i="1" s="1"/>
  <c r="P1149" i="1" s="1"/>
  <c r="A1470" i="3"/>
  <c r="G1469" i="3"/>
  <c r="O1148" i="1" s="1"/>
  <c r="F1469" i="3"/>
  <c r="N1148" i="1" s="1"/>
  <c r="P1148" i="1" s="1"/>
  <c r="A1469" i="3"/>
  <c r="G1468" i="3"/>
  <c r="O1156" i="1" s="1"/>
  <c r="F1468" i="3"/>
  <c r="N1156" i="1" s="1"/>
  <c r="P1156" i="1" s="1"/>
  <c r="A1468" i="3"/>
  <c r="G1467" i="3"/>
  <c r="O1183" i="1" s="1"/>
  <c r="F1467" i="3"/>
  <c r="N1183" i="1" s="1"/>
  <c r="P1183" i="1" s="1"/>
  <c r="A1467" i="3"/>
  <c r="G1466" i="3"/>
  <c r="O1152" i="1" s="1"/>
  <c r="F1466" i="3"/>
  <c r="N1152" i="1" s="1"/>
  <c r="P1152" i="1" s="1"/>
  <c r="A1466" i="3"/>
  <c r="G1465" i="3"/>
  <c r="O1192" i="1" s="1"/>
  <c r="F1465" i="3"/>
  <c r="N1192" i="1" s="1"/>
  <c r="P1192" i="1" s="1"/>
  <c r="A1465" i="3"/>
  <c r="G1464" i="3"/>
  <c r="O1200" i="1" s="1"/>
  <c r="F1464" i="3"/>
  <c r="N1200" i="1" s="1"/>
  <c r="P1200" i="1" s="1"/>
  <c r="A1464" i="3"/>
  <c r="G1463" i="3"/>
  <c r="O1190" i="1" s="1"/>
  <c r="F1463" i="3"/>
  <c r="N1190" i="1" s="1"/>
  <c r="P1190" i="1" s="1"/>
  <c r="A1463" i="3"/>
  <c r="G1462" i="3"/>
  <c r="O1139" i="1" s="1"/>
  <c r="F1462" i="3"/>
  <c r="N1139" i="1" s="1"/>
  <c r="P1139" i="1" s="1"/>
  <c r="A1462" i="3"/>
  <c r="G1461" i="3"/>
  <c r="O1157" i="1" s="1"/>
  <c r="F1461" i="3"/>
  <c r="N1157" i="1" s="1"/>
  <c r="P1157" i="1" s="1"/>
  <c r="A1461" i="3"/>
  <c r="G1460" i="3"/>
  <c r="O1166" i="1" s="1"/>
  <c r="F1460" i="3"/>
  <c r="N1166" i="1" s="1"/>
  <c r="P1166" i="1" s="1"/>
  <c r="A1460" i="3"/>
  <c r="G1459" i="3"/>
  <c r="O1146" i="1" s="1"/>
  <c r="F1459" i="3"/>
  <c r="N1146" i="1" s="1"/>
  <c r="P1146" i="1" s="1"/>
  <c r="A1459" i="3"/>
  <c r="G1458" i="3"/>
  <c r="O1206" i="1" s="1"/>
  <c r="F1458" i="3"/>
  <c r="N1206" i="1" s="1"/>
  <c r="P1206" i="1" s="1"/>
  <c r="A1458" i="3"/>
  <c r="G1457" i="3"/>
  <c r="O1204" i="1" s="1"/>
  <c r="F1457" i="3"/>
  <c r="N1204" i="1" s="1"/>
  <c r="P1204" i="1" s="1"/>
  <c r="A1457" i="3"/>
  <c r="G1456" i="3"/>
  <c r="O1187" i="1" s="1"/>
  <c r="F1456" i="3"/>
  <c r="N1187" i="1" s="1"/>
  <c r="P1187" i="1" s="1"/>
  <c r="A1456" i="3"/>
  <c r="G1455" i="3"/>
  <c r="O1140" i="1" s="1"/>
  <c r="F1455" i="3"/>
  <c r="N1140" i="1" s="1"/>
  <c r="P1140" i="1" s="1"/>
  <c r="A1455" i="3"/>
  <c r="G1454" i="3"/>
  <c r="O1185" i="1" s="1"/>
  <c r="F1454" i="3"/>
  <c r="N1185" i="1" s="1"/>
  <c r="P1185" i="1" s="1"/>
  <c r="A1454" i="3"/>
  <c r="G1453" i="3"/>
  <c r="O1212" i="1" s="1"/>
  <c r="F1453" i="3"/>
  <c r="N1212" i="1" s="1"/>
  <c r="P1212" i="1" s="1"/>
  <c r="A1453" i="3"/>
  <c r="G1452" i="3"/>
  <c r="O1211" i="1" s="1"/>
  <c r="F1452" i="3"/>
  <c r="N1211" i="1" s="1"/>
  <c r="P1211" i="1" s="1"/>
  <c r="A1452" i="3"/>
  <c r="G1451" i="3"/>
  <c r="O1209" i="1" s="1"/>
  <c r="F1451" i="3"/>
  <c r="N1209" i="1" s="1"/>
  <c r="P1209" i="1" s="1"/>
  <c r="A1451" i="3"/>
  <c r="G1450" i="3"/>
  <c r="O1208" i="1" s="1"/>
  <c r="F1450" i="3"/>
  <c r="N1208" i="1" s="1"/>
  <c r="P1208" i="1" s="1"/>
  <c r="A1450" i="3"/>
  <c r="G1449" i="3"/>
  <c r="O1207" i="1" s="1"/>
  <c r="F1449" i="3"/>
  <c r="N1207" i="1" s="1"/>
  <c r="P1207" i="1" s="1"/>
  <c r="A1449" i="3"/>
  <c r="G1448" i="3"/>
  <c r="O1173" i="1" s="1"/>
  <c r="F1448" i="3"/>
  <c r="N1173" i="1" s="1"/>
  <c r="P1173" i="1" s="1"/>
  <c r="A1448" i="3"/>
  <c r="G1447" i="3"/>
  <c r="O1151" i="1" s="1"/>
  <c r="F1447" i="3"/>
  <c r="N1151" i="1" s="1"/>
  <c r="P1151" i="1" s="1"/>
  <c r="A1447" i="3"/>
  <c r="G1446" i="3"/>
  <c r="O1145" i="1" s="1"/>
  <c r="F1446" i="3"/>
  <c r="N1145" i="1" s="1"/>
  <c r="P1145" i="1" s="1"/>
  <c r="A1446" i="3"/>
  <c r="G1445" i="3"/>
  <c r="O1136" i="1" s="1"/>
  <c r="F1445" i="3"/>
  <c r="N1136" i="1" s="1"/>
  <c r="P1136" i="1" s="1"/>
  <c r="A1445" i="3"/>
  <c r="G1444" i="3"/>
  <c r="O1193" i="1" s="1"/>
  <c r="F1444" i="3"/>
  <c r="N1193" i="1" s="1"/>
  <c r="P1193" i="1" s="1"/>
  <c r="A1444" i="3"/>
  <c r="G1443" i="3"/>
  <c r="O1135" i="1" s="1"/>
  <c r="F1443" i="3"/>
  <c r="N1135" i="1" s="1"/>
  <c r="P1135" i="1" s="1"/>
  <c r="A1443" i="3"/>
  <c r="G1442" i="3"/>
  <c r="O1162" i="1" s="1"/>
  <c r="F1442" i="3"/>
  <c r="N1162" i="1" s="1"/>
  <c r="P1162" i="1" s="1"/>
  <c r="A1442" i="3"/>
  <c r="G1441" i="3"/>
  <c r="O1161" i="1" s="1"/>
  <c r="F1441" i="3"/>
  <c r="N1161" i="1" s="1"/>
  <c r="P1161" i="1" s="1"/>
  <c r="A1441" i="3"/>
  <c r="G1440" i="3"/>
  <c r="O1158" i="1" s="1"/>
  <c r="F1440" i="3"/>
  <c r="N1158" i="1" s="1"/>
  <c r="P1158" i="1" s="1"/>
  <c r="A1440" i="3"/>
  <c r="G1439" i="3"/>
  <c r="O1210" i="1" s="1"/>
  <c r="F1439" i="3"/>
  <c r="N1210" i="1" s="1"/>
  <c r="P1210" i="1" s="1"/>
  <c r="A1439" i="3"/>
  <c r="G1438" i="3"/>
  <c r="O1138" i="1" s="1"/>
  <c r="F1438" i="3"/>
  <c r="N1138" i="1" s="1"/>
  <c r="P1138" i="1" s="1"/>
  <c r="A1438" i="3"/>
  <c r="G1437" i="3"/>
  <c r="O1147" i="1" s="1"/>
  <c r="F1437" i="3"/>
  <c r="N1147" i="1" s="1"/>
  <c r="P1147" i="1" s="1"/>
  <c r="A1437" i="3"/>
  <c r="G1436" i="3"/>
  <c r="O1179" i="1" s="1"/>
  <c r="F1436" i="3"/>
  <c r="N1179" i="1" s="1"/>
  <c r="P1179" i="1" s="1"/>
  <c r="A1436" i="3"/>
  <c r="G1435" i="3"/>
  <c r="O1194" i="1" s="1"/>
  <c r="F1435" i="3"/>
  <c r="N1194" i="1" s="1"/>
  <c r="P1194" i="1" s="1"/>
  <c r="A1435" i="3"/>
  <c r="G1434" i="3"/>
  <c r="O1186" i="1" s="1"/>
  <c r="F1434" i="3"/>
  <c r="N1186" i="1" s="1"/>
  <c r="P1186" i="1" s="1"/>
  <c r="A1434" i="3"/>
  <c r="G1433" i="3"/>
  <c r="O1203" i="1" s="1"/>
  <c r="F1433" i="3"/>
  <c r="N1203" i="1" s="1"/>
  <c r="P1203" i="1" s="1"/>
  <c r="A1433" i="3"/>
  <c r="G1432" i="3"/>
  <c r="O1199" i="1" s="1"/>
  <c r="F1432" i="3"/>
  <c r="N1199" i="1" s="1"/>
  <c r="P1199" i="1" s="1"/>
  <c r="A1432" i="3"/>
  <c r="G1431" i="3"/>
  <c r="O1205" i="1" s="1"/>
  <c r="F1431" i="3"/>
  <c r="N1205" i="1" s="1"/>
  <c r="P1205" i="1" s="1"/>
  <c r="A1431" i="3"/>
  <c r="G1430" i="3"/>
  <c r="O1165" i="1" s="1"/>
  <c r="F1430" i="3"/>
  <c r="N1165" i="1" s="1"/>
  <c r="P1165" i="1" s="1"/>
  <c r="A1430" i="3"/>
  <c r="G1429" i="3"/>
  <c r="O1189" i="1" s="1"/>
  <c r="F1429" i="3"/>
  <c r="N1189" i="1" s="1"/>
  <c r="P1189" i="1" s="1"/>
  <c r="A1429" i="3"/>
  <c r="G1428" i="3"/>
  <c r="O1163" i="1" s="1"/>
  <c r="F1428" i="3"/>
  <c r="N1163" i="1" s="1"/>
  <c r="P1163" i="1" s="1"/>
  <c r="A1428" i="3"/>
  <c r="G1427" i="3"/>
  <c r="O1150" i="1" s="1"/>
  <c r="F1427" i="3"/>
  <c r="N1150" i="1" s="1"/>
  <c r="P1150" i="1" s="1"/>
  <c r="A1427" i="3"/>
  <c r="G1426" i="3"/>
  <c r="O1184" i="1" s="1"/>
  <c r="F1426" i="3"/>
  <c r="N1184" i="1" s="1"/>
  <c r="P1184" i="1" s="1"/>
  <c r="A1426" i="3"/>
  <c r="G1425" i="3"/>
  <c r="O1154" i="1" s="1"/>
  <c r="F1425" i="3"/>
  <c r="N1154" i="1" s="1"/>
  <c r="P1154" i="1" s="1"/>
  <c r="A1425" i="3"/>
  <c r="G1424" i="3"/>
  <c r="O1164" i="1" s="1"/>
  <c r="F1424" i="3"/>
  <c r="N1164" i="1" s="1"/>
  <c r="P1164" i="1" s="1"/>
  <c r="A1424" i="3"/>
  <c r="G1423" i="3"/>
  <c r="O1159" i="1" s="1"/>
  <c r="F1423" i="3"/>
  <c r="N1159" i="1" s="1"/>
  <c r="P1159" i="1" s="1"/>
  <c r="A1423" i="3"/>
  <c r="G1422" i="3"/>
  <c r="O1177" i="1" s="1"/>
  <c r="F1422" i="3"/>
  <c r="N1177" i="1" s="1"/>
  <c r="P1177" i="1" s="1"/>
  <c r="A1422" i="3"/>
  <c r="G1421" i="3"/>
  <c r="O1168" i="1" s="1"/>
  <c r="F1421" i="3"/>
  <c r="N1168" i="1" s="1"/>
  <c r="P1168" i="1" s="1"/>
  <c r="A1421" i="3"/>
  <c r="G1420" i="3"/>
  <c r="O1160" i="1" s="1"/>
  <c r="F1420" i="3"/>
  <c r="N1160" i="1" s="1"/>
  <c r="P1160" i="1" s="1"/>
  <c r="A1420" i="3"/>
  <c r="G1419" i="3"/>
  <c r="O1202" i="1" s="1"/>
  <c r="F1419" i="3"/>
  <c r="N1202" i="1" s="1"/>
  <c r="P1202" i="1" s="1"/>
  <c r="A1419" i="3"/>
  <c r="G1418" i="3"/>
  <c r="O1180" i="1" s="1"/>
  <c r="F1418" i="3"/>
  <c r="N1180" i="1" s="1"/>
  <c r="P1180" i="1" s="1"/>
  <c r="A1418" i="3"/>
  <c r="G1417" i="3"/>
  <c r="O1176" i="1" s="1"/>
  <c r="F1417" i="3"/>
  <c r="N1176" i="1" s="1"/>
  <c r="P1176" i="1" s="1"/>
  <c r="A1417" i="3"/>
  <c r="G1416" i="3"/>
  <c r="O1137" i="1" s="1"/>
  <c r="F1416" i="3"/>
  <c r="N1137" i="1" s="1"/>
  <c r="P1137" i="1" s="1"/>
  <c r="A1416" i="3"/>
  <c r="G1415" i="3"/>
  <c r="O1188" i="1" s="1"/>
  <c r="F1415" i="3"/>
  <c r="N1188" i="1" s="1"/>
  <c r="P1188" i="1" s="1"/>
  <c r="A1415" i="3"/>
  <c r="G1414" i="3"/>
  <c r="O1143" i="1" s="1"/>
  <c r="F1414" i="3"/>
  <c r="N1143" i="1" s="1"/>
  <c r="P1143" i="1" s="1"/>
  <c r="A1414" i="3"/>
  <c r="G1413" i="3"/>
  <c r="O1167" i="1" s="1"/>
  <c r="F1413" i="3"/>
  <c r="N1167" i="1" s="1"/>
  <c r="P1167" i="1" s="1"/>
  <c r="A1413" i="3"/>
  <c r="G1412" i="3"/>
  <c r="O1191" i="1" s="1"/>
  <c r="F1412" i="3"/>
  <c r="N1191" i="1" s="1"/>
  <c r="P1191" i="1" s="1"/>
  <c r="A1412" i="3"/>
  <c r="G1411" i="3"/>
  <c r="O1142" i="1" s="1"/>
  <c r="F1411" i="3"/>
  <c r="N1142" i="1" s="1"/>
  <c r="P1142" i="1" s="1"/>
  <c r="A1411" i="3"/>
  <c r="G1410" i="3"/>
  <c r="O1153" i="1" s="1"/>
  <c r="F1410" i="3"/>
  <c r="N1153" i="1" s="1"/>
  <c r="P1153" i="1" s="1"/>
  <c r="A1410" i="3"/>
  <c r="G1409" i="3"/>
  <c r="O1170" i="1" s="1"/>
  <c r="F1409" i="3"/>
  <c r="N1170" i="1" s="1"/>
  <c r="P1170" i="1" s="1"/>
  <c r="A1409" i="3"/>
  <c r="G1408" i="3"/>
  <c r="O1169" i="1" s="1"/>
  <c r="F1408" i="3"/>
  <c r="N1169" i="1" s="1"/>
  <c r="P1169" i="1" s="1"/>
  <c r="A1408" i="3"/>
  <c r="G1407" i="3"/>
  <c r="O1197" i="1" s="1"/>
  <c r="F1407" i="3"/>
  <c r="N1197" i="1" s="1"/>
  <c r="P1197" i="1" s="1"/>
  <c r="A1407" i="3"/>
  <c r="G1406" i="3"/>
  <c r="O1144" i="1" s="1"/>
  <c r="F1406" i="3"/>
  <c r="N1144" i="1" s="1"/>
  <c r="P1144" i="1" s="1"/>
  <c r="A1406" i="3"/>
  <c r="G1405" i="3"/>
  <c r="O1195" i="1" s="1"/>
  <c r="F1405" i="3"/>
  <c r="N1195" i="1" s="1"/>
  <c r="P1195" i="1" s="1"/>
  <c r="A1405" i="3"/>
  <c r="G1404" i="3"/>
  <c r="O1172" i="1" s="1"/>
  <c r="F1404" i="3"/>
  <c r="N1172" i="1" s="1"/>
  <c r="P1172" i="1" s="1"/>
  <c r="A1404" i="3"/>
  <c r="G1403" i="3"/>
  <c r="O1171" i="1" s="1"/>
  <c r="F1403" i="3"/>
  <c r="N1171" i="1" s="1"/>
  <c r="P1171" i="1" s="1"/>
  <c r="A1403" i="3"/>
  <c r="G1402" i="3"/>
  <c r="O1155" i="1" s="1"/>
  <c r="F1402" i="3"/>
  <c r="N1155" i="1" s="1"/>
  <c r="P1155" i="1" s="1"/>
  <c r="A1402" i="3"/>
  <c r="G1401" i="3"/>
  <c r="O1178" i="1" s="1"/>
  <c r="F1401" i="3"/>
  <c r="N1178" i="1" s="1"/>
  <c r="P1178" i="1" s="1"/>
  <c r="A1401" i="3"/>
  <c r="G1400" i="3"/>
  <c r="O1201" i="1" s="1"/>
  <c r="F1400" i="3"/>
  <c r="N1201" i="1" s="1"/>
  <c r="P1201" i="1" s="1"/>
  <c r="A1400" i="3"/>
  <c r="G1399" i="3"/>
  <c r="O1182" i="1" s="1"/>
  <c r="F1399" i="3"/>
  <c r="N1182" i="1" s="1"/>
  <c r="P1182" i="1" s="1"/>
  <c r="A1399" i="3"/>
  <c r="G1398" i="3"/>
  <c r="O1181" i="1" s="1"/>
  <c r="F1398" i="3"/>
  <c r="N1181" i="1" s="1"/>
  <c r="P1181" i="1" s="1"/>
  <c r="A1398" i="3"/>
  <c r="G1397" i="3"/>
  <c r="O1198" i="1" s="1"/>
  <c r="F1397" i="3"/>
  <c r="N1198" i="1" s="1"/>
  <c r="P1198" i="1" s="1"/>
  <c r="A1397" i="3"/>
  <c r="G1396" i="3"/>
  <c r="O1141" i="1" s="1"/>
  <c r="F1396" i="3"/>
  <c r="N1141" i="1" s="1"/>
  <c r="P1141" i="1" s="1"/>
  <c r="A1396" i="3"/>
  <c r="G1395" i="3"/>
  <c r="O1175" i="1" s="1"/>
  <c r="F1395" i="3"/>
  <c r="N1175" i="1" s="1"/>
  <c r="P1175" i="1" s="1"/>
  <c r="A1395" i="3"/>
  <c r="G1394" i="3"/>
  <c r="O1174" i="1" s="1"/>
  <c r="F1394" i="3"/>
  <c r="N1174" i="1" s="1"/>
  <c r="P1174" i="1" s="1"/>
  <c r="A1394" i="3"/>
  <c r="G1393" i="3"/>
  <c r="O1439" i="1" s="1"/>
  <c r="F1393" i="3"/>
  <c r="N1439" i="1" s="1"/>
  <c r="P1439" i="1" s="1"/>
  <c r="A1393" i="3"/>
  <c r="G1392" i="3"/>
  <c r="O1453" i="1" s="1"/>
  <c r="F1392" i="3"/>
  <c r="N1453" i="1" s="1"/>
  <c r="P1453" i="1" s="1"/>
  <c r="A1392" i="3"/>
  <c r="G1391" i="3"/>
  <c r="O1415" i="1" s="1"/>
  <c r="F1391" i="3"/>
  <c r="N1415" i="1" s="1"/>
  <c r="P1415" i="1" s="1"/>
  <c r="A1391" i="3"/>
  <c r="G1390" i="3"/>
  <c r="O1470" i="1" s="1"/>
  <c r="F1390" i="3"/>
  <c r="N1470" i="1" s="1"/>
  <c r="P1470" i="1" s="1"/>
  <c r="A1390" i="3"/>
  <c r="G1389" i="3"/>
  <c r="O1447" i="1" s="1"/>
  <c r="F1389" i="3"/>
  <c r="N1447" i="1" s="1"/>
  <c r="P1447" i="1" s="1"/>
  <c r="A1389" i="3"/>
  <c r="G1388" i="3"/>
  <c r="O1432" i="1" s="1"/>
  <c r="F1388" i="3"/>
  <c r="N1432" i="1" s="1"/>
  <c r="P1432" i="1" s="1"/>
  <c r="A1388" i="3"/>
  <c r="G1387" i="3"/>
  <c r="O1455" i="1" s="1"/>
  <c r="F1387" i="3"/>
  <c r="N1455" i="1" s="1"/>
  <c r="P1455" i="1" s="1"/>
  <c r="A1387" i="3"/>
  <c r="G1386" i="3"/>
  <c r="O1433" i="1" s="1"/>
  <c r="F1386" i="3"/>
  <c r="N1433" i="1" s="1"/>
  <c r="P1433" i="1" s="1"/>
  <c r="A1386" i="3"/>
  <c r="G1385" i="3"/>
  <c r="O1443" i="1" s="1"/>
  <c r="F1385" i="3"/>
  <c r="N1443" i="1" s="1"/>
  <c r="P1443" i="1" s="1"/>
  <c r="A1385" i="3"/>
  <c r="G1384" i="3"/>
  <c r="O1441" i="1" s="1"/>
  <c r="F1384" i="3"/>
  <c r="N1441" i="1" s="1"/>
  <c r="P1441" i="1" s="1"/>
  <c r="A1384" i="3"/>
  <c r="G1383" i="3"/>
  <c r="O1451" i="1" s="1"/>
  <c r="F1383" i="3"/>
  <c r="N1451" i="1" s="1"/>
  <c r="P1451" i="1" s="1"/>
  <c r="A1383" i="3"/>
  <c r="G1382" i="3"/>
  <c r="O1452" i="1" s="1"/>
  <c r="F1382" i="3"/>
  <c r="N1452" i="1" s="1"/>
  <c r="P1452" i="1" s="1"/>
  <c r="A1382" i="3"/>
  <c r="G1381" i="3"/>
  <c r="O1473" i="1" s="1"/>
  <c r="F1381" i="3"/>
  <c r="N1473" i="1" s="1"/>
  <c r="P1473" i="1" s="1"/>
  <c r="A1381" i="3"/>
  <c r="G1380" i="3"/>
  <c r="O1397" i="1" s="1"/>
  <c r="F1380" i="3"/>
  <c r="N1397" i="1" s="1"/>
  <c r="P1397" i="1" s="1"/>
  <c r="A1380" i="3"/>
  <c r="G1379" i="3"/>
  <c r="O1395" i="1" s="1"/>
  <c r="F1379" i="3"/>
  <c r="N1395" i="1" s="1"/>
  <c r="P1395" i="1" s="1"/>
  <c r="A1379" i="3"/>
  <c r="G1378" i="3"/>
  <c r="O1418" i="1" s="1"/>
  <c r="F1378" i="3"/>
  <c r="N1418" i="1" s="1"/>
  <c r="P1418" i="1" s="1"/>
  <c r="A1378" i="3"/>
  <c r="G1377" i="3"/>
  <c r="O1442" i="1" s="1"/>
  <c r="F1377" i="3"/>
  <c r="N1442" i="1" s="1"/>
  <c r="P1442" i="1" s="1"/>
  <c r="A1377" i="3"/>
  <c r="G1376" i="3"/>
  <c r="O1430" i="1" s="1"/>
  <c r="F1376" i="3"/>
  <c r="N1430" i="1" s="1"/>
  <c r="P1430" i="1" s="1"/>
  <c r="A1376" i="3"/>
  <c r="G1375" i="3"/>
  <c r="O1429" i="1" s="1"/>
  <c r="F1375" i="3"/>
  <c r="N1429" i="1" s="1"/>
  <c r="P1429" i="1" s="1"/>
  <c r="A1375" i="3"/>
  <c r="G1374" i="3"/>
  <c r="O1428" i="1" s="1"/>
  <c r="F1374" i="3"/>
  <c r="N1428" i="1" s="1"/>
  <c r="P1428" i="1" s="1"/>
  <c r="A1374" i="3"/>
  <c r="G1373" i="3"/>
  <c r="O1427" i="1" s="1"/>
  <c r="F1373" i="3"/>
  <c r="N1427" i="1" s="1"/>
  <c r="P1427" i="1" s="1"/>
  <c r="A1373" i="3"/>
  <c r="G1372" i="3"/>
  <c r="O1426" i="1" s="1"/>
  <c r="F1372" i="3"/>
  <c r="N1426" i="1" s="1"/>
  <c r="P1426" i="1" s="1"/>
  <c r="A1372" i="3"/>
  <c r="G1371" i="3"/>
  <c r="O1425" i="1" s="1"/>
  <c r="F1371" i="3"/>
  <c r="N1425" i="1" s="1"/>
  <c r="P1425" i="1" s="1"/>
  <c r="A1371" i="3"/>
  <c r="G1370" i="3"/>
  <c r="O1424" i="1" s="1"/>
  <c r="F1370" i="3"/>
  <c r="N1424" i="1" s="1"/>
  <c r="P1424" i="1" s="1"/>
  <c r="A1370" i="3"/>
  <c r="G1369" i="3"/>
  <c r="O1423" i="1" s="1"/>
  <c r="F1369" i="3"/>
  <c r="N1423" i="1" s="1"/>
  <c r="P1423" i="1" s="1"/>
  <c r="A1369" i="3"/>
  <c r="G1368" i="3"/>
  <c r="O1422" i="1" s="1"/>
  <c r="F1368" i="3"/>
  <c r="N1422" i="1" s="1"/>
  <c r="P1422" i="1" s="1"/>
  <c r="A1368" i="3"/>
  <c r="G1367" i="3"/>
  <c r="O1464" i="1" s="1"/>
  <c r="F1367" i="3"/>
  <c r="N1464" i="1" s="1"/>
  <c r="P1464" i="1" s="1"/>
  <c r="A1367" i="3"/>
  <c r="G1366" i="3"/>
  <c r="O1416" i="1" s="1"/>
  <c r="F1366" i="3"/>
  <c r="N1416" i="1" s="1"/>
  <c r="P1416" i="1" s="1"/>
  <c r="A1366" i="3"/>
  <c r="G1365" i="3"/>
  <c r="O1469" i="1" s="1"/>
  <c r="F1365" i="3"/>
  <c r="N1469" i="1" s="1"/>
  <c r="P1469" i="1" s="1"/>
  <c r="A1365" i="3"/>
  <c r="G1364" i="3"/>
  <c r="O1457" i="1" s="1"/>
  <c r="F1364" i="3"/>
  <c r="N1457" i="1" s="1"/>
  <c r="P1457" i="1" s="1"/>
  <c r="A1364" i="3"/>
  <c r="G1363" i="3"/>
  <c r="O1471" i="1" s="1"/>
  <c r="F1363" i="3"/>
  <c r="N1471" i="1" s="1"/>
  <c r="P1471" i="1" s="1"/>
  <c r="A1363" i="3"/>
  <c r="G1362" i="3"/>
  <c r="O1460" i="1" s="1"/>
  <c r="F1362" i="3"/>
  <c r="N1460" i="1" s="1"/>
  <c r="P1460" i="1" s="1"/>
  <c r="A1362" i="3"/>
  <c r="G1361" i="3"/>
  <c r="O1456" i="1" s="1"/>
  <c r="F1361" i="3"/>
  <c r="N1456" i="1" s="1"/>
  <c r="P1456" i="1" s="1"/>
  <c r="A1361" i="3"/>
  <c r="G1360" i="3"/>
  <c r="O1454" i="1" s="1"/>
  <c r="F1360" i="3"/>
  <c r="N1454" i="1" s="1"/>
  <c r="P1454" i="1" s="1"/>
  <c r="A1360" i="3"/>
  <c r="G1359" i="3"/>
  <c r="O1450" i="1" s="1"/>
  <c r="F1359" i="3"/>
  <c r="N1450" i="1" s="1"/>
  <c r="P1450" i="1" s="1"/>
  <c r="A1359" i="3"/>
  <c r="G1358" i="3"/>
  <c r="O1409" i="1" s="1"/>
  <c r="F1358" i="3"/>
  <c r="N1409" i="1" s="1"/>
  <c r="P1409" i="1" s="1"/>
  <c r="A1358" i="3"/>
  <c r="G1357" i="3"/>
  <c r="O1405" i="1" s="1"/>
  <c r="F1357" i="3"/>
  <c r="N1405" i="1" s="1"/>
  <c r="P1405" i="1" s="1"/>
  <c r="A1357" i="3"/>
  <c r="G1356" i="3"/>
  <c r="O1401" i="1" s="1"/>
  <c r="F1356" i="3"/>
  <c r="N1401" i="1" s="1"/>
  <c r="P1401" i="1" s="1"/>
  <c r="A1356" i="3"/>
  <c r="G1355" i="3"/>
  <c r="O1400" i="1" s="1"/>
  <c r="F1355" i="3"/>
  <c r="N1400" i="1" s="1"/>
  <c r="P1400" i="1" s="1"/>
  <c r="A1355" i="3"/>
  <c r="G1354" i="3"/>
  <c r="O1414" i="1" s="1"/>
  <c r="F1354" i="3"/>
  <c r="N1414" i="1" s="1"/>
  <c r="P1414" i="1" s="1"/>
  <c r="A1354" i="3"/>
  <c r="G1353" i="3"/>
  <c r="O1396" i="1" s="1"/>
  <c r="F1353" i="3"/>
  <c r="N1396" i="1" s="1"/>
  <c r="P1396" i="1" s="1"/>
  <c r="A1353" i="3"/>
  <c r="G1352" i="3"/>
  <c r="O1445" i="1" s="1"/>
  <c r="F1352" i="3"/>
  <c r="N1445" i="1" s="1"/>
  <c r="P1445" i="1" s="1"/>
  <c r="A1352" i="3"/>
  <c r="G1351" i="3"/>
  <c r="O1431" i="1" s="1"/>
  <c r="F1351" i="3"/>
  <c r="N1431" i="1" s="1"/>
  <c r="P1431" i="1" s="1"/>
  <c r="A1351" i="3"/>
  <c r="G1350" i="3"/>
  <c r="O1410" i="1" s="1"/>
  <c r="F1350" i="3"/>
  <c r="N1410" i="1" s="1"/>
  <c r="P1410" i="1" s="1"/>
  <c r="A1350" i="3"/>
  <c r="G1349" i="3"/>
  <c r="O1412" i="1" s="1"/>
  <c r="F1349" i="3"/>
  <c r="N1412" i="1" s="1"/>
  <c r="P1412" i="1" s="1"/>
  <c r="A1349" i="3"/>
  <c r="G1348" i="3"/>
  <c r="O1398" i="1" s="1"/>
  <c r="F1348" i="3"/>
  <c r="N1398" i="1" s="1"/>
  <c r="P1398" i="1" s="1"/>
  <c r="A1348" i="3"/>
  <c r="G1347" i="3"/>
  <c r="O1458" i="1" s="1"/>
  <c r="F1347" i="3"/>
  <c r="N1458" i="1" s="1"/>
  <c r="P1458" i="1" s="1"/>
  <c r="A1347" i="3"/>
  <c r="G1346" i="3"/>
  <c r="O1468" i="1" s="1"/>
  <c r="F1346" i="3"/>
  <c r="N1468" i="1" s="1"/>
  <c r="P1468" i="1" s="1"/>
  <c r="A1346" i="3"/>
  <c r="G1345" i="3"/>
  <c r="O1435" i="1" s="1"/>
  <c r="F1345" i="3"/>
  <c r="N1435" i="1" s="1"/>
  <c r="P1435" i="1" s="1"/>
  <c r="A1345" i="3"/>
  <c r="G1344" i="3"/>
  <c r="O1403" i="1" s="1"/>
  <c r="F1344" i="3"/>
  <c r="N1403" i="1" s="1"/>
  <c r="P1403" i="1" s="1"/>
  <c r="A1344" i="3"/>
  <c r="G1343" i="3"/>
  <c r="O1408" i="1" s="1"/>
  <c r="F1343" i="3"/>
  <c r="N1408" i="1" s="1"/>
  <c r="P1408" i="1" s="1"/>
  <c r="A1343" i="3"/>
  <c r="G1342" i="3"/>
  <c r="O1462" i="1" s="1"/>
  <c r="F1342" i="3"/>
  <c r="N1462" i="1" s="1"/>
  <c r="P1462" i="1" s="1"/>
  <c r="A1342" i="3"/>
  <c r="G1341" i="3"/>
  <c r="O1467" i="1" s="1"/>
  <c r="F1341" i="3"/>
  <c r="N1467" i="1" s="1"/>
  <c r="P1467" i="1" s="1"/>
  <c r="A1341" i="3"/>
  <c r="G1340" i="3"/>
  <c r="O1465" i="1" s="1"/>
  <c r="F1340" i="3"/>
  <c r="N1465" i="1" s="1"/>
  <c r="P1465" i="1" s="1"/>
  <c r="A1340" i="3"/>
  <c r="G1339" i="3"/>
  <c r="O1474" i="1" s="1"/>
  <c r="F1339" i="3"/>
  <c r="N1474" i="1" s="1"/>
  <c r="P1474" i="1" s="1"/>
  <c r="A1339" i="3"/>
  <c r="G1338" i="3"/>
  <c r="O1419" i="1" s="1"/>
  <c r="F1338" i="3"/>
  <c r="N1419" i="1" s="1"/>
  <c r="P1419" i="1" s="1"/>
  <c r="A1338" i="3"/>
  <c r="G1337" i="3"/>
  <c r="O1463" i="1" s="1"/>
  <c r="F1337" i="3"/>
  <c r="N1463" i="1" s="1"/>
  <c r="P1463" i="1" s="1"/>
  <c r="A1337" i="3"/>
  <c r="G1336" i="3"/>
  <c r="O1420" i="1" s="1"/>
  <c r="F1336" i="3"/>
  <c r="N1420" i="1" s="1"/>
  <c r="P1420" i="1" s="1"/>
  <c r="A1336" i="3"/>
  <c r="G1335" i="3"/>
  <c r="O1459" i="1" s="1"/>
  <c r="F1335" i="3"/>
  <c r="N1459" i="1" s="1"/>
  <c r="P1459" i="1" s="1"/>
  <c r="A1335" i="3"/>
  <c r="G1334" i="3"/>
  <c r="O1402" i="1" s="1"/>
  <c r="F1334" i="3"/>
  <c r="N1402" i="1" s="1"/>
  <c r="P1402" i="1" s="1"/>
  <c r="A1334" i="3"/>
  <c r="G1333" i="3"/>
  <c r="O1472" i="1" s="1"/>
  <c r="F1333" i="3"/>
  <c r="N1472" i="1" s="1"/>
  <c r="P1472" i="1" s="1"/>
  <c r="A1333" i="3"/>
  <c r="G1332" i="3"/>
  <c r="O1438" i="1" s="1"/>
  <c r="F1332" i="3"/>
  <c r="N1438" i="1" s="1"/>
  <c r="P1438" i="1" s="1"/>
  <c r="A1332" i="3"/>
  <c r="G1331" i="3"/>
  <c r="O1404" i="1" s="1"/>
  <c r="F1331" i="3"/>
  <c r="N1404" i="1" s="1"/>
  <c r="P1404" i="1" s="1"/>
  <c r="A1331" i="3"/>
  <c r="G1330" i="3"/>
  <c r="O1421" i="1" s="1"/>
  <c r="F1330" i="3"/>
  <c r="N1421" i="1" s="1"/>
  <c r="P1421" i="1" s="1"/>
  <c r="A1330" i="3"/>
  <c r="G1329" i="3"/>
  <c r="O1466" i="1" s="1"/>
  <c r="F1329" i="3"/>
  <c r="N1466" i="1" s="1"/>
  <c r="P1466" i="1" s="1"/>
  <c r="A1329" i="3"/>
  <c r="G1328" i="3"/>
  <c r="O1437" i="1" s="1"/>
  <c r="F1328" i="3"/>
  <c r="N1437" i="1" s="1"/>
  <c r="P1437" i="1" s="1"/>
  <c r="A1328" i="3"/>
  <c r="G1327" i="3"/>
  <c r="O1436" i="1" s="1"/>
  <c r="F1327" i="3"/>
  <c r="N1436" i="1" s="1"/>
  <c r="P1436" i="1" s="1"/>
  <c r="A1327" i="3"/>
  <c r="G1326" i="3"/>
  <c r="O1434" i="1" s="1"/>
  <c r="F1326" i="3"/>
  <c r="N1434" i="1" s="1"/>
  <c r="P1434" i="1" s="1"/>
  <c r="A1326" i="3"/>
  <c r="G1325" i="3"/>
  <c r="O1461" i="1" s="1"/>
  <c r="F1325" i="3"/>
  <c r="N1461" i="1" s="1"/>
  <c r="P1461" i="1" s="1"/>
  <c r="A1325" i="3"/>
  <c r="G1324" i="3"/>
  <c r="O1399" i="1" s="1"/>
  <c r="F1324" i="3"/>
  <c r="N1399" i="1" s="1"/>
  <c r="P1399" i="1" s="1"/>
  <c r="A1324" i="3"/>
  <c r="G1323" i="3"/>
  <c r="O1407" i="1" s="1"/>
  <c r="F1323" i="3"/>
  <c r="N1407" i="1" s="1"/>
  <c r="P1407" i="1" s="1"/>
  <c r="A1323" i="3"/>
  <c r="G1322" i="3"/>
  <c r="O1444" i="1" s="1"/>
  <c r="F1322" i="3"/>
  <c r="N1444" i="1" s="1"/>
  <c r="P1444" i="1" s="1"/>
  <c r="A1322" i="3"/>
  <c r="G1321" i="3"/>
  <c r="O1440" i="1" s="1"/>
  <c r="F1321" i="3"/>
  <c r="N1440" i="1" s="1"/>
  <c r="P1440" i="1" s="1"/>
  <c r="A1321" i="3"/>
  <c r="G1320" i="3"/>
  <c r="O1394" i="1" s="1"/>
  <c r="F1320" i="3"/>
  <c r="N1394" i="1" s="1"/>
  <c r="P1394" i="1" s="1"/>
  <c r="A1320" i="3"/>
  <c r="G1319" i="3"/>
  <c r="O1449" i="1" s="1"/>
  <c r="F1319" i="3"/>
  <c r="N1449" i="1" s="1"/>
  <c r="P1449" i="1" s="1"/>
  <c r="A1319" i="3"/>
  <c r="G1318" i="3"/>
  <c r="O1417" i="1" s="1"/>
  <c r="F1318" i="3"/>
  <c r="N1417" i="1" s="1"/>
  <c r="P1417" i="1" s="1"/>
  <c r="A1318" i="3"/>
  <c r="G1317" i="3"/>
  <c r="O1411" i="1" s="1"/>
  <c r="F1317" i="3"/>
  <c r="N1411" i="1" s="1"/>
  <c r="P1411" i="1" s="1"/>
  <c r="A1317" i="3"/>
  <c r="G1316" i="3"/>
  <c r="O1413" i="1" s="1"/>
  <c r="F1316" i="3"/>
  <c r="N1413" i="1" s="1"/>
  <c r="P1413" i="1" s="1"/>
  <c r="A1316" i="3"/>
  <c r="G1315" i="3"/>
  <c r="O1406" i="1" s="1"/>
  <c r="F1315" i="3"/>
  <c r="N1406" i="1" s="1"/>
  <c r="P1406" i="1" s="1"/>
  <c r="A1315" i="3"/>
  <c r="G1314" i="3"/>
  <c r="O1134" i="1" s="1"/>
  <c r="F1314" i="3"/>
  <c r="N1134" i="1" s="1"/>
  <c r="P1134" i="1" s="1"/>
  <c r="A1314" i="3"/>
  <c r="G1313" i="3"/>
  <c r="O1133" i="1" s="1"/>
  <c r="F1313" i="3"/>
  <c r="N1133" i="1" s="1"/>
  <c r="P1133" i="1" s="1"/>
  <c r="A1313" i="3"/>
  <c r="G1312" i="3"/>
  <c r="O1132" i="1" s="1"/>
  <c r="F1312" i="3"/>
  <c r="N1132" i="1" s="1"/>
  <c r="P1132" i="1" s="1"/>
  <c r="A1312" i="3"/>
  <c r="G1311" i="3"/>
  <c r="O1131" i="1" s="1"/>
  <c r="F1311" i="3"/>
  <c r="N1131" i="1" s="1"/>
  <c r="P1131" i="1" s="1"/>
  <c r="A1311" i="3"/>
  <c r="G1310" i="3"/>
  <c r="O1130" i="1" s="1"/>
  <c r="F1310" i="3"/>
  <c r="N1130" i="1" s="1"/>
  <c r="P1130" i="1" s="1"/>
  <c r="A1310" i="3"/>
  <c r="G1309" i="3"/>
  <c r="O1129" i="1" s="1"/>
  <c r="F1309" i="3"/>
  <c r="N1129" i="1" s="1"/>
  <c r="P1129" i="1" s="1"/>
  <c r="A1309" i="3"/>
  <c r="G1308" i="3"/>
  <c r="O1128" i="1" s="1"/>
  <c r="F1308" i="3"/>
  <c r="N1128" i="1" s="1"/>
  <c r="P1128" i="1" s="1"/>
  <c r="A1308" i="3"/>
  <c r="G1307" i="3"/>
  <c r="O1127" i="1" s="1"/>
  <c r="F1307" i="3"/>
  <c r="N1127" i="1" s="1"/>
  <c r="P1127" i="1" s="1"/>
  <c r="A1307" i="3"/>
  <c r="G1306" i="3"/>
  <c r="O1126" i="1" s="1"/>
  <c r="F1306" i="3"/>
  <c r="N1126" i="1" s="1"/>
  <c r="P1126" i="1" s="1"/>
  <c r="A1306" i="3"/>
  <c r="G1305" i="3"/>
  <c r="O1125" i="1" s="1"/>
  <c r="F1305" i="3"/>
  <c r="N1125" i="1" s="1"/>
  <c r="P1125" i="1" s="1"/>
  <c r="A1305" i="3"/>
  <c r="G1304" i="3"/>
  <c r="O1124" i="1" s="1"/>
  <c r="F1304" i="3"/>
  <c r="N1124" i="1" s="1"/>
  <c r="P1124" i="1" s="1"/>
  <c r="A1304" i="3"/>
  <c r="G1303" i="3"/>
  <c r="O1123" i="1" s="1"/>
  <c r="F1303" i="3"/>
  <c r="N1123" i="1" s="1"/>
  <c r="P1123" i="1" s="1"/>
  <c r="A1303" i="3"/>
  <c r="G1302" i="3"/>
  <c r="O1122" i="1" s="1"/>
  <c r="F1302" i="3"/>
  <c r="N1122" i="1" s="1"/>
  <c r="P1122" i="1" s="1"/>
  <c r="A1302" i="3"/>
  <c r="G1301" i="3"/>
  <c r="O1121" i="1" s="1"/>
  <c r="F1301" i="3"/>
  <c r="N1121" i="1" s="1"/>
  <c r="P1121" i="1" s="1"/>
  <c r="A1301" i="3"/>
  <c r="G1300" i="3"/>
  <c r="O1120" i="1" s="1"/>
  <c r="F1300" i="3"/>
  <c r="N1120" i="1" s="1"/>
  <c r="P1120" i="1" s="1"/>
  <c r="A1300" i="3"/>
  <c r="G1299" i="3"/>
  <c r="O1119" i="1" s="1"/>
  <c r="F1299" i="3"/>
  <c r="N1119" i="1" s="1"/>
  <c r="P1119" i="1" s="1"/>
  <c r="A1299" i="3"/>
  <c r="G1298" i="3"/>
  <c r="O1118" i="1" s="1"/>
  <c r="F1298" i="3"/>
  <c r="N1118" i="1" s="1"/>
  <c r="P1118" i="1" s="1"/>
  <c r="A1298" i="3"/>
  <c r="G1297" i="3"/>
  <c r="O1117" i="1" s="1"/>
  <c r="F1297" i="3"/>
  <c r="N1117" i="1" s="1"/>
  <c r="P1117" i="1" s="1"/>
  <c r="A1297" i="3"/>
  <c r="G1296" i="3"/>
  <c r="O1116" i="1" s="1"/>
  <c r="F1296" i="3"/>
  <c r="N1116" i="1" s="1"/>
  <c r="P1116" i="1" s="1"/>
  <c r="A1296" i="3"/>
  <c r="G1295" i="3"/>
  <c r="O1115" i="1" s="1"/>
  <c r="F1295" i="3"/>
  <c r="N1115" i="1" s="1"/>
  <c r="P1115" i="1" s="1"/>
  <c r="A1295" i="3"/>
  <c r="G1294" i="3"/>
  <c r="O1114" i="1" s="1"/>
  <c r="F1294" i="3"/>
  <c r="N1114" i="1" s="1"/>
  <c r="P1114" i="1" s="1"/>
  <c r="A1294" i="3"/>
  <c r="G1293" i="3"/>
  <c r="O1113" i="1" s="1"/>
  <c r="F1293" i="3"/>
  <c r="N1113" i="1" s="1"/>
  <c r="P1113" i="1" s="1"/>
  <c r="A1293" i="3"/>
  <c r="G1292" i="3"/>
  <c r="O1112" i="1" s="1"/>
  <c r="F1292" i="3"/>
  <c r="N1112" i="1" s="1"/>
  <c r="P1112" i="1" s="1"/>
  <c r="A1292" i="3"/>
  <c r="G1291" i="3"/>
  <c r="O1111" i="1" s="1"/>
  <c r="F1291" i="3"/>
  <c r="N1111" i="1" s="1"/>
  <c r="P1111" i="1" s="1"/>
  <c r="A1291" i="3"/>
  <c r="G1290" i="3"/>
  <c r="O1109" i="1" s="1"/>
  <c r="F1290" i="3"/>
  <c r="N1109" i="1" s="1"/>
  <c r="P1109" i="1" s="1"/>
  <c r="A1290" i="3"/>
  <c r="G1289" i="3"/>
  <c r="O1108" i="1" s="1"/>
  <c r="F1289" i="3"/>
  <c r="N1108" i="1" s="1"/>
  <c r="P1108" i="1" s="1"/>
  <c r="A1289" i="3"/>
  <c r="G1288" i="3"/>
  <c r="O1107" i="1" s="1"/>
  <c r="F1288" i="3"/>
  <c r="N1107" i="1" s="1"/>
  <c r="P1107" i="1" s="1"/>
  <c r="A1288" i="3"/>
  <c r="G1287" i="3"/>
  <c r="O1106" i="1" s="1"/>
  <c r="F1287" i="3"/>
  <c r="N1106" i="1" s="1"/>
  <c r="P1106" i="1" s="1"/>
  <c r="A1287" i="3"/>
  <c r="G1286" i="3"/>
  <c r="O1105" i="1" s="1"/>
  <c r="F1286" i="3"/>
  <c r="N1105" i="1" s="1"/>
  <c r="P1105" i="1" s="1"/>
  <c r="A1286" i="3"/>
  <c r="G1285" i="3"/>
  <c r="O1104" i="1" s="1"/>
  <c r="F1285" i="3"/>
  <c r="N1104" i="1" s="1"/>
  <c r="P1104" i="1" s="1"/>
  <c r="A1285" i="3"/>
  <c r="G1284" i="3"/>
  <c r="O1103" i="1" s="1"/>
  <c r="F1284" i="3"/>
  <c r="N1103" i="1" s="1"/>
  <c r="P1103" i="1" s="1"/>
  <c r="A1284" i="3"/>
  <c r="G1283" i="3"/>
  <c r="O1102" i="1" s="1"/>
  <c r="F1283" i="3"/>
  <c r="N1102" i="1" s="1"/>
  <c r="P1102" i="1" s="1"/>
  <c r="A1283" i="3"/>
  <c r="G1282" i="3"/>
  <c r="O1101" i="1" s="1"/>
  <c r="F1282" i="3"/>
  <c r="N1101" i="1" s="1"/>
  <c r="P1101" i="1" s="1"/>
  <c r="A1282" i="3"/>
  <c r="G1281" i="3"/>
  <c r="O1100" i="1" s="1"/>
  <c r="F1281" i="3"/>
  <c r="N1100" i="1" s="1"/>
  <c r="P1100" i="1" s="1"/>
  <c r="A1281" i="3"/>
  <c r="G1280" i="3"/>
  <c r="O1099" i="1" s="1"/>
  <c r="F1280" i="3"/>
  <c r="N1099" i="1" s="1"/>
  <c r="P1099" i="1" s="1"/>
  <c r="A1280" i="3"/>
  <c r="G1279" i="3"/>
  <c r="O1098" i="1" s="1"/>
  <c r="F1279" i="3"/>
  <c r="N1098" i="1" s="1"/>
  <c r="P1098" i="1" s="1"/>
  <c r="A1279" i="3"/>
  <c r="G1278" i="3"/>
  <c r="O1097" i="1" s="1"/>
  <c r="F1278" i="3"/>
  <c r="N1097" i="1" s="1"/>
  <c r="P1097" i="1" s="1"/>
  <c r="A1278" i="3"/>
  <c r="G1277" i="3"/>
  <c r="O1096" i="1" s="1"/>
  <c r="F1277" i="3"/>
  <c r="N1096" i="1" s="1"/>
  <c r="P1096" i="1" s="1"/>
  <c r="A1277" i="3"/>
  <c r="G1276" i="3"/>
  <c r="O1095" i="1" s="1"/>
  <c r="F1276" i="3"/>
  <c r="N1095" i="1" s="1"/>
  <c r="P1095" i="1" s="1"/>
  <c r="A1276" i="3"/>
  <c r="G1275" i="3"/>
  <c r="O1094" i="1" s="1"/>
  <c r="F1275" i="3"/>
  <c r="N1094" i="1" s="1"/>
  <c r="P1094" i="1" s="1"/>
  <c r="A1275" i="3"/>
  <c r="G1274" i="3"/>
  <c r="O1093" i="1" s="1"/>
  <c r="F1274" i="3"/>
  <c r="N1093" i="1" s="1"/>
  <c r="P1093" i="1" s="1"/>
  <c r="A1274" i="3"/>
  <c r="G1273" i="3"/>
  <c r="O1092" i="1" s="1"/>
  <c r="F1273" i="3"/>
  <c r="N1092" i="1" s="1"/>
  <c r="P1092" i="1" s="1"/>
  <c r="A1273" i="3"/>
  <c r="G1272" i="3"/>
  <c r="O1091" i="1" s="1"/>
  <c r="F1272" i="3"/>
  <c r="N1091" i="1" s="1"/>
  <c r="P1091" i="1" s="1"/>
  <c r="A1272" i="3"/>
  <c r="G1271" i="3"/>
  <c r="O1090" i="1" s="1"/>
  <c r="F1271" i="3"/>
  <c r="N1090" i="1" s="1"/>
  <c r="P1090" i="1" s="1"/>
  <c r="A1271" i="3"/>
  <c r="G1270" i="3"/>
  <c r="O1089" i="1" s="1"/>
  <c r="F1270" i="3"/>
  <c r="N1089" i="1" s="1"/>
  <c r="P1089" i="1" s="1"/>
  <c r="A1270" i="3"/>
  <c r="G1269" i="3"/>
  <c r="O1088" i="1" s="1"/>
  <c r="F1269" i="3"/>
  <c r="N1088" i="1" s="1"/>
  <c r="P1088" i="1" s="1"/>
  <c r="A1269" i="3"/>
  <c r="G1268" i="3"/>
  <c r="O1087" i="1" s="1"/>
  <c r="F1268" i="3"/>
  <c r="N1087" i="1" s="1"/>
  <c r="P1087" i="1" s="1"/>
  <c r="A1268" i="3"/>
  <c r="G1267" i="3"/>
  <c r="O1086" i="1" s="1"/>
  <c r="F1267" i="3"/>
  <c r="N1086" i="1" s="1"/>
  <c r="P1086" i="1" s="1"/>
  <c r="A1267" i="3"/>
  <c r="G1266" i="3"/>
  <c r="O1085" i="1" s="1"/>
  <c r="F1266" i="3"/>
  <c r="N1085" i="1" s="1"/>
  <c r="P1085" i="1" s="1"/>
  <c r="A1266" i="3"/>
  <c r="G1265" i="3"/>
  <c r="O1084" i="1" s="1"/>
  <c r="F1265" i="3"/>
  <c r="N1084" i="1" s="1"/>
  <c r="P1084" i="1" s="1"/>
  <c r="A1265" i="3"/>
  <c r="G1264" i="3"/>
  <c r="O1083" i="1" s="1"/>
  <c r="F1264" i="3"/>
  <c r="N1083" i="1" s="1"/>
  <c r="P1083" i="1" s="1"/>
  <c r="A1264" i="3"/>
  <c r="G1263" i="3"/>
  <c r="O1082" i="1" s="1"/>
  <c r="F1263" i="3"/>
  <c r="N1082" i="1" s="1"/>
  <c r="P1082" i="1" s="1"/>
  <c r="A1263" i="3"/>
  <c r="G1262" i="3"/>
  <c r="O1081" i="1" s="1"/>
  <c r="F1262" i="3"/>
  <c r="N1081" i="1" s="1"/>
  <c r="P1081" i="1" s="1"/>
  <c r="A1262" i="3"/>
  <c r="G1261" i="3"/>
  <c r="O1080" i="1" s="1"/>
  <c r="F1261" i="3"/>
  <c r="N1080" i="1" s="1"/>
  <c r="P1080" i="1" s="1"/>
  <c r="A1261" i="3"/>
  <c r="G1260" i="3"/>
  <c r="O1079" i="1" s="1"/>
  <c r="F1260" i="3"/>
  <c r="N1079" i="1" s="1"/>
  <c r="P1079" i="1" s="1"/>
  <c r="A1260" i="3"/>
  <c r="G1259" i="3"/>
  <c r="O1078" i="1" s="1"/>
  <c r="F1259" i="3"/>
  <c r="N1078" i="1" s="1"/>
  <c r="P1078" i="1" s="1"/>
  <c r="A1259" i="3"/>
  <c r="G1258" i="3"/>
  <c r="O1077" i="1" s="1"/>
  <c r="F1258" i="3"/>
  <c r="N1077" i="1" s="1"/>
  <c r="P1077" i="1" s="1"/>
  <c r="A1258" i="3"/>
  <c r="G1257" i="3"/>
  <c r="O1076" i="1" s="1"/>
  <c r="F1257" i="3"/>
  <c r="N1076" i="1" s="1"/>
  <c r="P1076" i="1" s="1"/>
  <c r="A1257" i="3"/>
  <c r="G1256" i="3"/>
  <c r="O1075" i="1" s="1"/>
  <c r="F1256" i="3"/>
  <c r="N1075" i="1" s="1"/>
  <c r="P1075" i="1" s="1"/>
  <c r="A1256" i="3"/>
  <c r="G1255" i="3"/>
  <c r="O1074" i="1" s="1"/>
  <c r="F1255" i="3"/>
  <c r="N1074" i="1" s="1"/>
  <c r="P1074" i="1" s="1"/>
  <c r="A1255" i="3"/>
  <c r="G1254" i="3"/>
  <c r="O1073" i="1" s="1"/>
  <c r="F1254" i="3"/>
  <c r="N1073" i="1" s="1"/>
  <c r="P1073" i="1" s="1"/>
  <c r="A1254" i="3"/>
  <c r="G1253" i="3"/>
  <c r="O1072" i="1" s="1"/>
  <c r="F1253" i="3"/>
  <c r="N1072" i="1" s="1"/>
  <c r="P1072" i="1" s="1"/>
  <c r="A1253" i="3"/>
  <c r="G1252" i="3"/>
  <c r="O1071" i="1" s="1"/>
  <c r="F1252" i="3"/>
  <c r="N1071" i="1" s="1"/>
  <c r="P1071" i="1" s="1"/>
  <c r="A1252" i="3"/>
  <c r="G1251" i="3"/>
  <c r="O1070" i="1" s="1"/>
  <c r="F1251" i="3"/>
  <c r="N1070" i="1" s="1"/>
  <c r="P1070" i="1" s="1"/>
  <c r="A1251" i="3"/>
  <c r="G1250" i="3"/>
  <c r="O1069" i="1" s="1"/>
  <c r="F1250" i="3"/>
  <c r="N1069" i="1" s="1"/>
  <c r="P1069" i="1" s="1"/>
  <c r="A1250" i="3"/>
  <c r="G1249" i="3"/>
  <c r="O1068" i="1" s="1"/>
  <c r="F1249" i="3"/>
  <c r="N1068" i="1" s="1"/>
  <c r="P1068" i="1" s="1"/>
  <c r="A1249" i="3"/>
  <c r="G1248" i="3"/>
  <c r="O1067" i="1" s="1"/>
  <c r="F1248" i="3"/>
  <c r="N1067" i="1" s="1"/>
  <c r="P1067" i="1" s="1"/>
  <c r="A1248" i="3"/>
  <c r="G1247" i="3"/>
  <c r="O1066" i="1" s="1"/>
  <c r="F1247" i="3"/>
  <c r="N1066" i="1" s="1"/>
  <c r="P1066" i="1" s="1"/>
  <c r="A1247" i="3"/>
  <c r="G1246" i="3"/>
  <c r="O1065" i="1" s="1"/>
  <c r="F1246" i="3"/>
  <c r="N1065" i="1" s="1"/>
  <c r="P1065" i="1" s="1"/>
  <c r="A1246" i="3"/>
  <c r="G1245" i="3"/>
  <c r="O1064" i="1" s="1"/>
  <c r="F1245" i="3"/>
  <c r="N1064" i="1" s="1"/>
  <c r="P1064" i="1" s="1"/>
  <c r="A1245" i="3"/>
  <c r="G1244" i="3"/>
  <c r="O1063" i="1" s="1"/>
  <c r="F1244" i="3"/>
  <c r="N1063" i="1" s="1"/>
  <c r="P1063" i="1" s="1"/>
  <c r="A1244" i="3"/>
  <c r="G1243" i="3"/>
  <c r="O1062" i="1" s="1"/>
  <c r="F1243" i="3"/>
  <c r="N1062" i="1" s="1"/>
  <c r="P1062" i="1" s="1"/>
  <c r="A1243" i="3"/>
  <c r="G1242" i="3"/>
  <c r="O1061" i="1" s="1"/>
  <c r="F1242" i="3"/>
  <c r="N1061" i="1" s="1"/>
  <c r="P1061" i="1" s="1"/>
  <c r="A1242" i="3"/>
  <c r="G1241" i="3"/>
  <c r="O1060" i="1" s="1"/>
  <c r="F1241" i="3"/>
  <c r="N1060" i="1" s="1"/>
  <c r="P1060" i="1" s="1"/>
  <c r="A1241" i="3"/>
  <c r="G1240" i="3"/>
  <c r="O1059" i="1" s="1"/>
  <c r="F1240" i="3"/>
  <c r="N1059" i="1" s="1"/>
  <c r="P1059" i="1" s="1"/>
  <c r="A1240" i="3"/>
  <c r="G1239" i="3"/>
  <c r="O1058" i="1" s="1"/>
  <c r="F1239" i="3"/>
  <c r="N1058" i="1" s="1"/>
  <c r="P1058" i="1" s="1"/>
  <c r="A1239" i="3"/>
  <c r="G1238" i="3"/>
  <c r="O1057" i="1" s="1"/>
  <c r="F1238" i="3"/>
  <c r="N1057" i="1" s="1"/>
  <c r="P1057" i="1" s="1"/>
  <c r="A1238" i="3"/>
  <c r="G1237" i="3"/>
  <c r="O1056" i="1" s="1"/>
  <c r="F1237" i="3"/>
  <c r="N1056" i="1" s="1"/>
  <c r="P1056" i="1" s="1"/>
  <c r="A1237" i="3"/>
  <c r="G1236" i="3"/>
  <c r="O1055" i="1" s="1"/>
  <c r="F1236" i="3"/>
  <c r="N1055" i="1" s="1"/>
  <c r="P1055" i="1" s="1"/>
  <c r="A1236" i="3"/>
  <c r="G1235" i="3"/>
  <c r="O1054" i="1" s="1"/>
  <c r="F1235" i="3"/>
  <c r="N1054" i="1" s="1"/>
  <c r="P1054" i="1" s="1"/>
  <c r="A1235" i="3"/>
  <c r="G1234" i="3"/>
  <c r="O1053" i="1" s="1"/>
  <c r="F1234" i="3"/>
  <c r="N1053" i="1" s="1"/>
  <c r="P1053" i="1" s="1"/>
  <c r="A1234" i="3"/>
  <c r="G1233" i="3"/>
  <c r="O1052" i="1" s="1"/>
  <c r="F1233" i="3"/>
  <c r="N1052" i="1" s="1"/>
  <c r="P1052" i="1" s="1"/>
  <c r="A1233" i="3"/>
  <c r="G1232" i="3"/>
  <c r="O1051" i="1" s="1"/>
  <c r="F1232" i="3"/>
  <c r="N1051" i="1" s="1"/>
  <c r="P1051" i="1" s="1"/>
  <c r="A1232" i="3"/>
  <c r="G1231" i="3"/>
  <c r="O1050" i="1" s="1"/>
  <c r="F1231" i="3"/>
  <c r="N1050" i="1" s="1"/>
  <c r="P1050" i="1" s="1"/>
  <c r="A1231" i="3"/>
  <c r="G1230" i="3"/>
  <c r="O1049" i="1" s="1"/>
  <c r="F1230" i="3"/>
  <c r="N1049" i="1" s="1"/>
  <c r="P1049" i="1" s="1"/>
  <c r="A1230" i="3"/>
  <c r="G1229" i="3"/>
  <c r="O1048" i="1" s="1"/>
  <c r="F1229" i="3"/>
  <c r="N1048" i="1" s="1"/>
  <c r="P1048" i="1" s="1"/>
  <c r="A1229" i="3"/>
  <c r="G1228" i="3"/>
  <c r="O1047" i="1" s="1"/>
  <c r="F1228" i="3"/>
  <c r="N1047" i="1" s="1"/>
  <c r="P1047" i="1" s="1"/>
  <c r="A1228" i="3"/>
  <c r="G1227" i="3"/>
  <c r="O1045" i="1" s="1"/>
  <c r="F1227" i="3"/>
  <c r="N1045" i="1" s="1"/>
  <c r="P1045" i="1" s="1"/>
  <c r="A1227" i="3"/>
  <c r="G1226" i="3"/>
  <c r="O1046" i="1" s="1"/>
  <c r="F1226" i="3"/>
  <c r="N1046" i="1" s="1"/>
  <c r="P1046" i="1" s="1"/>
  <c r="A1226" i="3"/>
  <c r="G1225" i="3"/>
  <c r="O1044" i="1" s="1"/>
  <c r="F1225" i="3"/>
  <c r="N1044" i="1" s="1"/>
  <c r="P1044" i="1" s="1"/>
  <c r="A1225" i="3"/>
  <c r="G1224" i="3"/>
  <c r="O1043" i="1" s="1"/>
  <c r="F1224" i="3"/>
  <c r="N1043" i="1" s="1"/>
  <c r="P1043" i="1" s="1"/>
  <c r="A1224" i="3"/>
  <c r="G1223" i="3"/>
  <c r="O1042" i="1" s="1"/>
  <c r="F1223" i="3"/>
  <c r="N1042" i="1" s="1"/>
  <c r="P1042" i="1" s="1"/>
  <c r="A1223" i="3"/>
  <c r="G1222" i="3"/>
  <c r="O1041" i="1" s="1"/>
  <c r="F1222" i="3"/>
  <c r="N1041" i="1" s="1"/>
  <c r="P1041" i="1" s="1"/>
  <c r="A1222" i="3"/>
  <c r="G1221" i="3"/>
  <c r="O1040" i="1" s="1"/>
  <c r="F1221" i="3"/>
  <c r="N1040" i="1" s="1"/>
  <c r="P1040" i="1" s="1"/>
  <c r="A1221" i="3"/>
  <c r="G1220" i="3"/>
  <c r="O1039" i="1" s="1"/>
  <c r="F1220" i="3"/>
  <c r="N1039" i="1" s="1"/>
  <c r="P1039" i="1" s="1"/>
  <c r="A1220" i="3"/>
  <c r="G1219" i="3"/>
  <c r="O1038" i="1" s="1"/>
  <c r="F1219" i="3"/>
  <c r="N1038" i="1" s="1"/>
  <c r="P1038" i="1" s="1"/>
  <c r="A1219" i="3"/>
  <c r="G1218" i="3"/>
  <c r="O1037" i="1" s="1"/>
  <c r="F1218" i="3"/>
  <c r="N1037" i="1" s="1"/>
  <c r="P1037" i="1" s="1"/>
  <c r="A1218" i="3"/>
  <c r="G1217" i="3"/>
  <c r="O1036" i="1" s="1"/>
  <c r="F1217" i="3"/>
  <c r="N1036" i="1" s="1"/>
  <c r="P1036" i="1" s="1"/>
  <c r="A1217" i="3"/>
  <c r="G1216" i="3"/>
  <c r="O1035" i="1" s="1"/>
  <c r="F1216" i="3"/>
  <c r="N1035" i="1" s="1"/>
  <c r="P1035" i="1" s="1"/>
  <c r="A1216" i="3"/>
  <c r="G1215" i="3"/>
  <c r="O1034" i="1" s="1"/>
  <c r="F1215" i="3"/>
  <c r="N1034" i="1" s="1"/>
  <c r="P1034" i="1" s="1"/>
  <c r="A1215" i="3"/>
  <c r="G1214" i="3"/>
  <c r="O1033" i="1" s="1"/>
  <c r="F1214" i="3"/>
  <c r="N1033" i="1" s="1"/>
  <c r="P1033" i="1" s="1"/>
  <c r="A1214" i="3"/>
  <c r="G1213" i="3"/>
  <c r="O1032" i="1" s="1"/>
  <c r="F1213" i="3"/>
  <c r="N1032" i="1" s="1"/>
  <c r="P1032" i="1" s="1"/>
  <c r="A1213" i="3"/>
  <c r="G1212" i="3"/>
  <c r="O1031" i="1" s="1"/>
  <c r="F1212" i="3"/>
  <c r="N1031" i="1" s="1"/>
  <c r="P1031" i="1" s="1"/>
  <c r="A1212" i="3"/>
  <c r="G1211" i="3"/>
  <c r="O1030" i="1" s="1"/>
  <c r="F1211" i="3"/>
  <c r="N1030" i="1" s="1"/>
  <c r="P1030" i="1" s="1"/>
  <c r="A1211" i="3"/>
  <c r="G1210" i="3"/>
  <c r="O1029" i="1" s="1"/>
  <c r="F1210" i="3"/>
  <c r="N1029" i="1" s="1"/>
  <c r="P1029" i="1" s="1"/>
  <c r="A1210" i="3"/>
  <c r="G1209" i="3"/>
  <c r="O1028" i="1" s="1"/>
  <c r="F1209" i="3"/>
  <c r="N1028" i="1" s="1"/>
  <c r="P1028" i="1" s="1"/>
  <c r="A1209" i="3"/>
  <c r="G1208" i="3"/>
  <c r="O1027" i="1" s="1"/>
  <c r="F1208" i="3"/>
  <c r="N1027" i="1" s="1"/>
  <c r="P1027" i="1" s="1"/>
  <c r="A1208" i="3"/>
  <c r="G1207" i="3"/>
  <c r="O1026" i="1" s="1"/>
  <c r="F1207" i="3"/>
  <c r="N1026" i="1" s="1"/>
  <c r="P1026" i="1" s="1"/>
  <c r="A1207" i="3"/>
  <c r="G1206" i="3"/>
  <c r="O1025" i="1" s="1"/>
  <c r="F1206" i="3"/>
  <c r="N1025" i="1" s="1"/>
  <c r="P1025" i="1" s="1"/>
  <c r="A1206" i="3"/>
  <c r="G1205" i="3"/>
  <c r="O1024" i="1" s="1"/>
  <c r="F1205" i="3"/>
  <c r="N1024" i="1" s="1"/>
  <c r="P1024" i="1" s="1"/>
  <c r="A1205" i="3"/>
  <c r="G1204" i="3"/>
  <c r="O1023" i="1" s="1"/>
  <c r="F1204" i="3"/>
  <c r="N1023" i="1" s="1"/>
  <c r="P1023" i="1" s="1"/>
  <c r="A1204" i="3"/>
  <c r="G1203" i="3"/>
  <c r="O1022" i="1" s="1"/>
  <c r="F1203" i="3"/>
  <c r="N1022" i="1" s="1"/>
  <c r="P1022" i="1" s="1"/>
  <c r="A1203" i="3"/>
  <c r="G1202" i="3"/>
  <c r="O1021" i="1" s="1"/>
  <c r="F1202" i="3"/>
  <c r="N1021" i="1" s="1"/>
  <c r="P1021" i="1" s="1"/>
  <c r="A1202" i="3"/>
  <c r="G1201" i="3"/>
  <c r="O1020" i="1" s="1"/>
  <c r="F1201" i="3"/>
  <c r="N1020" i="1" s="1"/>
  <c r="P1020" i="1" s="1"/>
  <c r="A1201" i="3"/>
  <c r="G1200" i="3"/>
  <c r="O1019" i="1" s="1"/>
  <c r="F1200" i="3"/>
  <c r="N1019" i="1" s="1"/>
  <c r="P1019" i="1" s="1"/>
  <c r="A1200" i="3"/>
  <c r="G1199" i="3"/>
  <c r="O1018" i="1" s="1"/>
  <c r="F1199" i="3"/>
  <c r="N1018" i="1" s="1"/>
  <c r="P1018" i="1" s="1"/>
  <c r="A1199" i="3"/>
  <c r="G1198" i="3"/>
  <c r="O1017" i="1" s="1"/>
  <c r="F1198" i="3"/>
  <c r="N1017" i="1" s="1"/>
  <c r="P1017" i="1" s="1"/>
  <c r="A1198" i="3"/>
  <c r="G1197" i="3"/>
  <c r="O1016" i="1" s="1"/>
  <c r="F1197" i="3"/>
  <c r="N1016" i="1" s="1"/>
  <c r="P1016" i="1" s="1"/>
  <c r="A1197" i="3"/>
  <c r="G1196" i="3"/>
  <c r="O1015" i="1" s="1"/>
  <c r="F1196" i="3"/>
  <c r="N1015" i="1" s="1"/>
  <c r="P1015" i="1" s="1"/>
  <c r="A1196" i="3"/>
  <c r="G1195" i="3"/>
  <c r="O1014" i="1" s="1"/>
  <c r="F1195" i="3"/>
  <c r="N1014" i="1" s="1"/>
  <c r="P1014" i="1" s="1"/>
  <c r="A1195" i="3"/>
  <c r="G1194" i="3"/>
  <c r="O1013" i="1" s="1"/>
  <c r="F1194" i="3"/>
  <c r="N1013" i="1" s="1"/>
  <c r="P1013" i="1" s="1"/>
  <c r="A1194" i="3"/>
  <c r="G1193" i="3"/>
  <c r="O1012" i="1" s="1"/>
  <c r="F1193" i="3"/>
  <c r="N1012" i="1" s="1"/>
  <c r="P1012" i="1" s="1"/>
  <c r="A1193" i="3"/>
  <c r="G1192" i="3"/>
  <c r="O1011" i="1" s="1"/>
  <c r="F1192" i="3"/>
  <c r="N1011" i="1" s="1"/>
  <c r="P1011" i="1" s="1"/>
  <c r="A1192" i="3"/>
  <c r="G1191" i="3"/>
  <c r="O1010" i="1" s="1"/>
  <c r="F1191" i="3"/>
  <c r="N1010" i="1" s="1"/>
  <c r="P1010" i="1" s="1"/>
  <c r="A1191" i="3"/>
  <c r="G1190" i="3"/>
  <c r="O1009" i="1" s="1"/>
  <c r="F1190" i="3"/>
  <c r="N1009" i="1" s="1"/>
  <c r="P1009" i="1" s="1"/>
  <c r="A1190" i="3"/>
  <c r="G1189" i="3"/>
  <c r="O1008" i="1" s="1"/>
  <c r="F1189" i="3"/>
  <c r="N1008" i="1" s="1"/>
  <c r="P1008" i="1" s="1"/>
  <c r="A1189" i="3"/>
  <c r="G1188" i="3"/>
  <c r="O1007" i="1" s="1"/>
  <c r="F1188" i="3"/>
  <c r="N1007" i="1" s="1"/>
  <c r="P1007" i="1" s="1"/>
  <c r="A1188" i="3"/>
  <c r="G1187" i="3"/>
  <c r="O1006" i="1" s="1"/>
  <c r="F1187" i="3"/>
  <c r="N1006" i="1" s="1"/>
  <c r="P1006" i="1" s="1"/>
  <c r="A1187" i="3"/>
  <c r="G1186" i="3"/>
  <c r="O1005" i="1" s="1"/>
  <c r="F1186" i="3"/>
  <c r="N1005" i="1" s="1"/>
  <c r="P1005" i="1" s="1"/>
  <c r="A1186" i="3"/>
  <c r="G1185" i="3"/>
  <c r="O1004" i="1" s="1"/>
  <c r="F1185" i="3"/>
  <c r="N1004" i="1" s="1"/>
  <c r="P1004" i="1" s="1"/>
  <c r="A1185" i="3"/>
  <c r="G1184" i="3"/>
  <c r="O1003" i="1" s="1"/>
  <c r="F1184" i="3"/>
  <c r="N1003" i="1" s="1"/>
  <c r="P1003" i="1" s="1"/>
  <c r="A1184" i="3"/>
  <c r="G1183" i="3"/>
  <c r="O1002" i="1" s="1"/>
  <c r="F1183" i="3"/>
  <c r="N1002" i="1" s="1"/>
  <c r="P1002" i="1" s="1"/>
  <c r="A1183" i="3"/>
  <c r="G1182" i="3"/>
  <c r="O1001" i="1" s="1"/>
  <c r="F1182" i="3"/>
  <c r="N1001" i="1" s="1"/>
  <c r="P1001" i="1" s="1"/>
  <c r="A1182" i="3"/>
  <c r="G1181" i="3"/>
  <c r="O1000" i="1" s="1"/>
  <c r="F1181" i="3"/>
  <c r="N1000" i="1" s="1"/>
  <c r="P1000" i="1" s="1"/>
  <c r="A1181" i="3"/>
  <c r="G1180" i="3"/>
  <c r="O999" i="1" s="1"/>
  <c r="F1180" i="3"/>
  <c r="N999" i="1" s="1"/>
  <c r="P999" i="1" s="1"/>
  <c r="A1180" i="3"/>
  <c r="G1179" i="3"/>
  <c r="O998" i="1" s="1"/>
  <c r="F1179" i="3"/>
  <c r="N998" i="1" s="1"/>
  <c r="P998" i="1" s="1"/>
  <c r="A1179" i="3"/>
  <c r="G1178" i="3"/>
  <c r="O997" i="1" s="1"/>
  <c r="F1178" i="3"/>
  <c r="N997" i="1" s="1"/>
  <c r="P997" i="1" s="1"/>
  <c r="A1178" i="3"/>
  <c r="G1177" i="3"/>
  <c r="O996" i="1" s="1"/>
  <c r="F1177" i="3"/>
  <c r="N996" i="1" s="1"/>
  <c r="P996" i="1" s="1"/>
  <c r="A1177" i="3"/>
  <c r="G1176" i="3"/>
  <c r="O995" i="1" s="1"/>
  <c r="F1176" i="3"/>
  <c r="N995" i="1" s="1"/>
  <c r="P995" i="1" s="1"/>
  <c r="A1176" i="3"/>
  <c r="G1175" i="3"/>
  <c r="O994" i="1" s="1"/>
  <c r="F1175" i="3"/>
  <c r="N994" i="1" s="1"/>
  <c r="P994" i="1" s="1"/>
  <c r="A1175" i="3"/>
  <c r="G1174" i="3"/>
  <c r="O993" i="1" s="1"/>
  <c r="F1174" i="3"/>
  <c r="N993" i="1" s="1"/>
  <c r="P993" i="1" s="1"/>
  <c r="A1174" i="3"/>
  <c r="G1173" i="3"/>
  <c r="O992" i="1" s="1"/>
  <c r="F1173" i="3"/>
  <c r="N992" i="1" s="1"/>
  <c r="P992" i="1" s="1"/>
  <c r="A1173" i="3"/>
  <c r="G1172" i="3"/>
  <c r="O991" i="1" s="1"/>
  <c r="F1172" i="3"/>
  <c r="N991" i="1" s="1"/>
  <c r="P991" i="1" s="1"/>
  <c r="A1172" i="3"/>
  <c r="G1171" i="3"/>
  <c r="O990" i="1" s="1"/>
  <c r="F1171" i="3"/>
  <c r="N990" i="1" s="1"/>
  <c r="P990" i="1" s="1"/>
  <c r="A1171" i="3"/>
  <c r="G1170" i="3"/>
  <c r="O989" i="1" s="1"/>
  <c r="F1170" i="3"/>
  <c r="N989" i="1" s="1"/>
  <c r="P989" i="1" s="1"/>
  <c r="A1170" i="3"/>
  <c r="G1169" i="3"/>
  <c r="O988" i="1" s="1"/>
  <c r="F1169" i="3"/>
  <c r="N988" i="1" s="1"/>
  <c r="P988" i="1" s="1"/>
  <c r="A1169" i="3"/>
  <c r="G1168" i="3"/>
  <c r="O987" i="1" s="1"/>
  <c r="F1168" i="3"/>
  <c r="N987" i="1" s="1"/>
  <c r="P987" i="1" s="1"/>
  <c r="A1168" i="3"/>
  <c r="G1167" i="3"/>
  <c r="O986" i="1" s="1"/>
  <c r="F1167" i="3"/>
  <c r="N986" i="1" s="1"/>
  <c r="P986" i="1" s="1"/>
  <c r="A1167" i="3"/>
  <c r="G1166" i="3"/>
  <c r="O985" i="1" s="1"/>
  <c r="F1166" i="3"/>
  <c r="N985" i="1" s="1"/>
  <c r="P985" i="1" s="1"/>
  <c r="A1166" i="3"/>
  <c r="G1165" i="3"/>
  <c r="O984" i="1" s="1"/>
  <c r="F1165" i="3"/>
  <c r="N984" i="1" s="1"/>
  <c r="P984" i="1" s="1"/>
  <c r="A1165" i="3"/>
  <c r="G1164" i="3"/>
  <c r="O983" i="1" s="1"/>
  <c r="F1164" i="3"/>
  <c r="N983" i="1" s="1"/>
  <c r="P983" i="1" s="1"/>
  <c r="A1164" i="3"/>
  <c r="G1163" i="3"/>
  <c r="O982" i="1" s="1"/>
  <c r="F1163" i="3"/>
  <c r="N982" i="1" s="1"/>
  <c r="P982" i="1" s="1"/>
  <c r="A1163" i="3"/>
  <c r="G1162" i="3"/>
  <c r="O981" i="1" s="1"/>
  <c r="F1162" i="3"/>
  <c r="N981" i="1" s="1"/>
  <c r="P981" i="1" s="1"/>
  <c r="A1162" i="3"/>
  <c r="G1161" i="3"/>
  <c r="O980" i="1" s="1"/>
  <c r="F1161" i="3"/>
  <c r="N980" i="1" s="1"/>
  <c r="P980" i="1" s="1"/>
  <c r="A1161" i="3"/>
  <c r="G1160" i="3"/>
  <c r="O979" i="1" s="1"/>
  <c r="F1160" i="3"/>
  <c r="N979" i="1" s="1"/>
  <c r="P979" i="1" s="1"/>
  <c r="A1160" i="3"/>
  <c r="G1159" i="3"/>
  <c r="O1393" i="1" s="1"/>
  <c r="F1159" i="3"/>
  <c r="N1393" i="1" s="1"/>
  <c r="P1393" i="1" s="1"/>
  <c r="A1159" i="3"/>
  <c r="G1158" i="3"/>
  <c r="O1392" i="1" s="1"/>
  <c r="F1158" i="3"/>
  <c r="N1392" i="1" s="1"/>
  <c r="P1392" i="1" s="1"/>
  <c r="A1158" i="3"/>
  <c r="G1157" i="3"/>
  <c r="O1391" i="1" s="1"/>
  <c r="F1157" i="3"/>
  <c r="N1391" i="1" s="1"/>
  <c r="P1391" i="1" s="1"/>
  <c r="A1157" i="3"/>
  <c r="G1156" i="3"/>
  <c r="O1390" i="1" s="1"/>
  <c r="F1156" i="3"/>
  <c r="N1390" i="1" s="1"/>
  <c r="P1390" i="1" s="1"/>
  <c r="A1156" i="3"/>
  <c r="G1155" i="3"/>
  <c r="O1389" i="1" s="1"/>
  <c r="F1155" i="3"/>
  <c r="N1389" i="1" s="1"/>
  <c r="P1389" i="1" s="1"/>
  <c r="A1155" i="3"/>
  <c r="G1154" i="3"/>
  <c r="O1388" i="1" s="1"/>
  <c r="F1154" i="3"/>
  <c r="N1388" i="1" s="1"/>
  <c r="P1388" i="1" s="1"/>
  <c r="A1154" i="3"/>
  <c r="G1153" i="3"/>
  <c r="O1387" i="1" s="1"/>
  <c r="F1153" i="3"/>
  <c r="N1387" i="1" s="1"/>
  <c r="P1387" i="1" s="1"/>
  <c r="A1153" i="3"/>
  <c r="G1152" i="3"/>
  <c r="O1386" i="1" s="1"/>
  <c r="F1152" i="3"/>
  <c r="N1386" i="1" s="1"/>
  <c r="P1386" i="1" s="1"/>
  <c r="A1152" i="3"/>
  <c r="G1151" i="3"/>
  <c r="O1385" i="1" s="1"/>
  <c r="F1151" i="3"/>
  <c r="N1385" i="1" s="1"/>
  <c r="P1385" i="1" s="1"/>
  <c r="A1151" i="3"/>
  <c r="G1150" i="3"/>
  <c r="O1384" i="1" s="1"/>
  <c r="F1150" i="3"/>
  <c r="N1384" i="1" s="1"/>
  <c r="P1384" i="1" s="1"/>
  <c r="A1150" i="3"/>
  <c r="G1149" i="3"/>
  <c r="O1383" i="1" s="1"/>
  <c r="F1149" i="3"/>
  <c r="N1383" i="1" s="1"/>
  <c r="P1383" i="1" s="1"/>
  <c r="A1149" i="3"/>
  <c r="G1148" i="3"/>
  <c r="O1382" i="1" s="1"/>
  <c r="F1148" i="3"/>
  <c r="N1382" i="1" s="1"/>
  <c r="P1382" i="1" s="1"/>
  <c r="A1148" i="3"/>
  <c r="G1147" i="3"/>
  <c r="O1381" i="1" s="1"/>
  <c r="F1147" i="3"/>
  <c r="N1381" i="1" s="1"/>
  <c r="P1381" i="1" s="1"/>
  <c r="A1147" i="3"/>
  <c r="G1146" i="3"/>
  <c r="O1380" i="1" s="1"/>
  <c r="F1146" i="3"/>
  <c r="N1380" i="1" s="1"/>
  <c r="P1380" i="1" s="1"/>
  <c r="A1146" i="3"/>
  <c r="G1145" i="3"/>
  <c r="O1379" i="1" s="1"/>
  <c r="F1145" i="3"/>
  <c r="N1379" i="1" s="1"/>
  <c r="P1379" i="1" s="1"/>
  <c r="A1145" i="3"/>
  <c r="G1144" i="3"/>
  <c r="O1378" i="1" s="1"/>
  <c r="F1144" i="3"/>
  <c r="N1378" i="1" s="1"/>
  <c r="P1378" i="1" s="1"/>
  <c r="A1144" i="3"/>
  <c r="G1143" i="3"/>
  <c r="O1377" i="1" s="1"/>
  <c r="F1143" i="3"/>
  <c r="N1377" i="1" s="1"/>
  <c r="P1377" i="1" s="1"/>
  <c r="A1143" i="3"/>
  <c r="G1142" i="3"/>
  <c r="O1376" i="1" s="1"/>
  <c r="F1142" i="3"/>
  <c r="N1376" i="1" s="1"/>
  <c r="P1376" i="1" s="1"/>
  <c r="A1142" i="3"/>
  <c r="G1141" i="3"/>
  <c r="O1375" i="1" s="1"/>
  <c r="F1141" i="3"/>
  <c r="N1375" i="1" s="1"/>
  <c r="P1375" i="1" s="1"/>
  <c r="A1141" i="3"/>
  <c r="G1140" i="3"/>
  <c r="O1374" i="1" s="1"/>
  <c r="F1140" i="3"/>
  <c r="N1374" i="1" s="1"/>
  <c r="P1374" i="1" s="1"/>
  <c r="A1140" i="3"/>
  <c r="G1139" i="3"/>
  <c r="O1373" i="1" s="1"/>
  <c r="F1139" i="3"/>
  <c r="N1373" i="1" s="1"/>
  <c r="P1373" i="1" s="1"/>
  <c r="A1139" i="3"/>
  <c r="G1138" i="3"/>
  <c r="O1372" i="1" s="1"/>
  <c r="F1138" i="3"/>
  <c r="N1372" i="1" s="1"/>
  <c r="P1372" i="1" s="1"/>
  <c r="A1138" i="3"/>
  <c r="G1137" i="3"/>
  <c r="O1371" i="1" s="1"/>
  <c r="F1137" i="3"/>
  <c r="N1371" i="1" s="1"/>
  <c r="P1371" i="1" s="1"/>
  <c r="A1137" i="3"/>
  <c r="G1136" i="3"/>
  <c r="O1370" i="1" s="1"/>
  <c r="F1136" i="3"/>
  <c r="N1370" i="1" s="1"/>
  <c r="P1370" i="1" s="1"/>
  <c r="A1136" i="3"/>
  <c r="G1135" i="3"/>
  <c r="O1369" i="1" s="1"/>
  <c r="F1135" i="3"/>
  <c r="N1369" i="1" s="1"/>
  <c r="P1369" i="1" s="1"/>
  <c r="A1135" i="3"/>
  <c r="G1134" i="3"/>
  <c r="O1368" i="1" s="1"/>
  <c r="F1134" i="3"/>
  <c r="N1368" i="1" s="1"/>
  <c r="P1368" i="1" s="1"/>
  <c r="A1134" i="3"/>
  <c r="G1133" i="3"/>
  <c r="O1367" i="1" s="1"/>
  <c r="F1133" i="3"/>
  <c r="N1367" i="1" s="1"/>
  <c r="P1367" i="1" s="1"/>
  <c r="A1133" i="3"/>
  <c r="G1132" i="3"/>
  <c r="O1366" i="1" s="1"/>
  <c r="F1132" i="3"/>
  <c r="N1366" i="1" s="1"/>
  <c r="P1366" i="1" s="1"/>
  <c r="A1132" i="3"/>
  <c r="G1131" i="3"/>
  <c r="O1365" i="1" s="1"/>
  <c r="F1131" i="3"/>
  <c r="N1365" i="1" s="1"/>
  <c r="P1365" i="1" s="1"/>
  <c r="A1131" i="3"/>
  <c r="G1130" i="3"/>
  <c r="O1364" i="1" s="1"/>
  <c r="F1130" i="3"/>
  <c r="N1364" i="1" s="1"/>
  <c r="P1364" i="1" s="1"/>
  <c r="A1130" i="3"/>
  <c r="G1129" i="3"/>
  <c r="O1363" i="1" s="1"/>
  <c r="F1129" i="3"/>
  <c r="N1363" i="1" s="1"/>
  <c r="P1363" i="1" s="1"/>
  <c r="A1129" i="3"/>
  <c r="G1128" i="3"/>
  <c r="O1362" i="1" s="1"/>
  <c r="F1128" i="3"/>
  <c r="N1362" i="1" s="1"/>
  <c r="P1362" i="1" s="1"/>
  <c r="A1128" i="3"/>
  <c r="G1127" i="3"/>
  <c r="O1361" i="1" s="1"/>
  <c r="F1127" i="3"/>
  <c r="N1361" i="1" s="1"/>
  <c r="P1361" i="1" s="1"/>
  <c r="A1127" i="3"/>
  <c r="G1126" i="3"/>
  <c r="O1360" i="1" s="1"/>
  <c r="F1126" i="3"/>
  <c r="N1360" i="1" s="1"/>
  <c r="P1360" i="1" s="1"/>
  <c r="A1126" i="3"/>
  <c r="G1125" i="3"/>
  <c r="O1359" i="1" s="1"/>
  <c r="F1125" i="3"/>
  <c r="N1359" i="1" s="1"/>
  <c r="P1359" i="1" s="1"/>
  <c r="A1125" i="3"/>
  <c r="G1124" i="3"/>
  <c r="O1358" i="1" s="1"/>
  <c r="F1124" i="3"/>
  <c r="N1358" i="1" s="1"/>
  <c r="P1358" i="1" s="1"/>
  <c r="A1124" i="3"/>
  <c r="G1123" i="3"/>
  <c r="O1357" i="1" s="1"/>
  <c r="F1123" i="3"/>
  <c r="N1357" i="1" s="1"/>
  <c r="P1357" i="1" s="1"/>
  <c r="A1123" i="3"/>
  <c r="G1122" i="3"/>
  <c r="O1356" i="1" s="1"/>
  <c r="F1122" i="3"/>
  <c r="N1356" i="1" s="1"/>
  <c r="P1356" i="1" s="1"/>
  <c r="A1122" i="3"/>
  <c r="G1121" i="3"/>
  <c r="O1355" i="1" s="1"/>
  <c r="F1121" i="3"/>
  <c r="N1355" i="1" s="1"/>
  <c r="P1355" i="1" s="1"/>
  <c r="A1121" i="3"/>
  <c r="G1120" i="3"/>
  <c r="O1354" i="1" s="1"/>
  <c r="F1120" i="3"/>
  <c r="N1354" i="1" s="1"/>
  <c r="P1354" i="1" s="1"/>
  <c r="A1120" i="3"/>
  <c r="G1119" i="3"/>
  <c r="O1353" i="1" s="1"/>
  <c r="F1119" i="3"/>
  <c r="N1353" i="1" s="1"/>
  <c r="P1353" i="1" s="1"/>
  <c r="A1119" i="3"/>
  <c r="G1118" i="3"/>
  <c r="O1352" i="1" s="1"/>
  <c r="F1118" i="3"/>
  <c r="N1352" i="1" s="1"/>
  <c r="P1352" i="1" s="1"/>
  <c r="A1118" i="3"/>
  <c r="G1117" i="3"/>
  <c r="O1351" i="1" s="1"/>
  <c r="F1117" i="3"/>
  <c r="N1351" i="1" s="1"/>
  <c r="P1351" i="1" s="1"/>
  <c r="A1117" i="3"/>
  <c r="G1116" i="3"/>
  <c r="O1350" i="1" s="1"/>
  <c r="F1116" i="3"/>
  <c r="N1350" i="1" s="1"/>
  <c r="P1350" i="1" s="1"/>
  <c r="A1116" i="3"/>
  <c r="G1115" i="3"/>
  <c r="O1349" i="1" s="1"/>
  <c r="F1115" i="3"/>
  <c r="N1349" i="1" s="1"/>
  <c r="P1349" i="1" s="1"/>
  <c r="A1115" i="3"/>
  <c r="G1114" i="3"/>
  <c r="O1348" i="1" s="1"/>
  <c r="F1114" i="3"/>
  <c r="N1348" i="1" s="1"/>
  <c r="P1348" i="1" s="1"/>
  <c r="A1114" i="3"/>
  <c r="G1113" i="3"/>
  <c r="O1347" i="1" s="1"/>
  <c r="F1113" i="3"/>
  <c r="N1347" i="1" s="1"/>
  <c r="P1347" i="1" s="1"/>
  <c r="A1113" i="3"/>
  <c r="G1112" i="3"/>
  <c r="O1346" i="1" s="1"/>
  <c r="F1112" i="3"/>
  <c r="N1346" i="1" s="1"/>
  <c r="P1346" i="1" s="1"/>
  <c r="A1112" i="3"/>
  <c r="G1111" i="3"/>
  <c r="O1345" i="1" s="1"/>
  <c r="F1111" i="3"/>
  <c r="N1345" i="1" s="1"/>
  <c r="P1345" i="1" s="1"/>
  <c r="A1111" i="3"/>
  <c r="G1110" i="3"/>
  <c r="O1344" i="1" s="1"/>
  <c r="F1110" i="3"/>
  <c r="N1344" i="1" s="1"/>
  <c r="P1344" i="1" s="1"/>
  <c r="A1110" i="3"/>
  <c r="G1109" i="3"/>
  <c r="O1343" i="1" s="1"/>
  <c r="F1109" i="3"/>
  <c r="N1343" i="1" s="1"/>
  <c r="P1343" i="1" s="1"/>
  <c r="A1109" i="3"/>
  <c r="G1108" i="3"/>
  <c r="O1342" i="1" s="1"/>
  <c r="F1108" i="3"/>
  <c r="N1342" i="1" s="1"/>
  <c r="P1342" i="1" s="1"/>
  <c r="A1108" i="3"/>
  <c r="G1107" i="3"/>
  <c r="O1341" i="1" s="1"/>
  <c r="F1107" i="3"/>
  <c r="N1341" i="1" s="1"/>
  <c r="P1341" i="1" s="1"/>
  <c r="A1107" i="3"/>
  <c r="G1106" i="3"/>
  <c r="O1340" i="1" s="1"/>
  <c r="F1106" i="3"/>
  <c r="N1340" i="1" s="1"/>
  <c r="P1340" i="1" s="1"/>
  <c r="A1106" i="3"/>
  <c r="G1105" i="3"/>
  <c r="O1339" i="1" s="1"/>
  <c r="F1105" i="3"/>
  <c r="N1339" i="1" s="1"/>
  <c r="P1339" i="1" s="1"/>
  <c r="A1105" i="3"/>
  <c r="G1104" i="3"/>
  <c r="O1338" i="1" s="1"/>
  <c r="F1104" i="3"/>
  <c r="N1338" i="1" s="1"/>
  <c r="P1338" i="1" s="1"/>
  <c r="A1104" i="3"/>
  <c r="G1103" i="3"/>
  <c r="O1337" i="1" s="1"/>
  <c r="F1103" i="3"/>
  <c r="N1337" i="1" s="1"/>
  <c r="P1337" i="1" s="1"/>
  <c r="A1103" i="3"/>
  <c r="G1102" i="3"/>
  <c r="O1336" i="1" s="1"/>
  <c r="F1102" i="3"/>
  <c r="N1336" i="1" s="1"/>
  <c r="P1336" i="1" s="1"/>
  <c r="A1102" i="3"/>
  <c r="G1101" i="3"/>
  <c r="O1335" i="1" s="1"/>
  <c r="F1101" i="3"/>
  <c r="N1335" i="1" s="1"/>
  <c r="P1335" i="1" s="1"/>
  <c r="A1101" i="3"/>
  <c r="G1100" i="3"/>
  <c r="O1334" i="1" s="1"/>
  <c r="F1100" i="3"/>
  <c r="N1334" i="1" s="1"/>
  <c r="P1334" i="1" s="1"/>
  <c r="A1100" i="3"/>
  <c r="G1099" i="3"/>
  <c r="O1333" i="1" s="1"/>
  <c r="F1099" i="3"/>
  <c r="N1333" i="1" s="1"/>
  <c r="P1333" i="1" s="1"/>
  <c r="A1099" i="3"/>
  <c r="G1098" i="3"/>
  <c r="O1332" i="1" s="1"/>
  <c r="F1098" i="3"/>
  <c r="N1332" i="1" s="1"/>
  <c r="P1332" i="1" s="1"/>
  <c r="A1098" i="3"/>
  <c r="G1097" i="3"/>
  <c r="O1331" i="1" s="1"/>
  <c r="F1097" i="3"/>
  <c r="N1331" i="1" s="1"/>
  <c r="P1331" i="1" s="1"/>
  <c r="A1097" i="3"/>
  <c r="G1096" i="3"/>
  <c r="O1330" i="1" s="1"/>
  <c r="F1096" i="3"/>
  <c r="N1330" i="1" s="1"/>
  <c r="P1330" i="1" s="1"/>
  <c r="A1096" i="3"/>
  <c r="G1095" i="3"/>
  <c r="O1329" i="1" s="1"/>
  <c r="F1095" i="3"/>
  <c r="N1329" i="1" s="1"/>
  <c r="P1329" i="1" s="1"/>
  <c r="A1095" i="3"/>
  <c r="G1094" i="3"/>
  <c r="O1328" i="1" s="1"/>
  <c r="F1094" i="3"/>
  <c r="N1328" i="1" s="1"/>
  <c r="P1328" i="1" s="1"/>
  <c r="A1094" i="3"/>
  <c r="G1093" i="3"/>
  <c r="O1327" i="1" s="1"/>
  <c r="F1093" i="3"/>
  <c r="N1327" i="1" s="1"/>
  <c r="P1327" i="1" s="1"/>
  <c r="A1093" i="3"/>
  <c r="G1092" i="3"/>
  <c r="O1326" i="1" s="1"/>
  <c r="F1092" i="3"/>
  <c r="N1326" i="1" s="1"/>
  <c r="P1326" i="1" s="1"/>
  <c r="A1092" i="3"/>
  <c r="G1091" i="3"/>
  <c r="O1325" i="1" s="1"/>
  <c r="F1091" i="3"/>
  <c r="N1325" i="1" s="1"/>
  <c r="P1325" i="1" s="1"/>
  <c r="A1091" i="3"/>
  <c r="G1090" i="3"/>
  <c r="O1324" i="1" s="1"/>
  <c r="F1090" i="3"/>
  <c r="N1324" i="1" s="1"/>
  <c r="P1324" i="1" s="1"/>
  <c r="A1090" i="3"/>
  <c r="G1089" i="3"/>
  <c r="O1323" i="1" s="1"/>
  <c r="F1089" i="3"/>
  <c r="N1323" i="1" s="1"/>
  <c r="P1323" i="1" s="1"/>
  <c r="A1089" i="3"/>
  <c r="G1088" i="3"/>
  <c r="O1322" i="1" s="1"/>
  <c r="F1088" i="3"/>
  <c r="N1322" i="1" s="1"/>
  <c r="P1322" i="1" s="1"/>
  <c r="A1088" i="3"/>
  <c r="G1087" i="3"/>
  <c r="O1321" i="1" s="1"/>
  <c r="F1087" i="3"/>
  <c r="N1321" i="1" s="1"/>
  <c r="P1321" i="1" s="1"/>
  <c r="A1087" i="3"/>
  <c r="G1086" i="3"/>
  <c r="O1320" i="1" s="1"/>
  <c r="F1086" i="3"/>
  <c r="N1320" i="1" s="1"/>
  <c r="P1320" i="1" s="1"/>
  <c r="A1086" i="3"/>
  <c r="G1085" i="3"/>
  <c r="O1319" i="1" s="1"/>
  <c r="F1085" i="3"/>
  <c r="N1319" i="1" s="1"/>
  <c r="P1319" i="1" s="1"/>
  <c r="A1085" i="3"/>
  <c r="G1084" i="3"/>
  <c r="O1318" i="1" s="1"/>
  <c r="F1084" i="3"/>
  <c r="N1318" i="1" s="1"/>
  <c r="P1318" i="1" s="1"/>
  <c r="A1084" i="3"/>
  <c r="G1083" i="3"/>
  <c r="O1317" i="1" s="1"/>
  <c r="F1083" i="3"/>
  <c r="N1317" i="1" s="1"/>
  <c r="P1317" i="1" s="1"/>
  <c r="A1083" i="3"/>
  <c r="G1082" i="3"/>
  <c r="O1316" i="1" s="1"/>
  <c r="F1082" i="3"/>
  <c r="N1316" i="1" s="1"/>
  <c r="P1316" i="1" s="1"/>
  <c r="A1082" i="3"/>
  <c r="G1081" i="3"/>
  <c r="O1315" i="1" s="1"/>
  <c r="F1081" i="3"/>
  <c r="N1315" i="1" s="1"/>
  <c r="P1315" i="1" s="1"/>
  <c r="A1081" i="3"/>
  <c r="G1080" i="3"/>
  <c r="O1314" i="1" s="1"/>
  <c r="F1080" i="3"/>
  <c r="N1314" i="1" s="1"/>
  <c r="P1314" i="1" s="1"/>
  <c r="A1080" i="3"/>
  <c r="G1079" i="3"/>
  <c r="O1313" i="1" s="1"/>
  <c r="F1079" i="3"/>
  <c r="N1313" i="1" s="1"/>
  <c r="P1313" i="1" s="1"/>
  <c r="A1079" i="3"/>
  <c r="G1078" i="3"/>
  <c r="O1312" i="1" s="1"/>
  <c r="F1078" i="3"/>
  <c r="N1312" i="1" s="1"/>
  <c r="P1312" i="1" s="1"/>
  <c r="A1078" i="3"/>
  <c r="G1077" i="3"/>
  <c r="O1311" i="1" s="1"/>
  <c r="F1077" i="3"/>
  <c r="N1311" i="1" s="1"/>
  <c r="P1311" i="1" s="1"/>
  <c r="A1077" i="3"/>
  <c r="G1076" i="3"/>
  <c r="O1310" i="1" s="1"/>
  <c r="F1076" i="3"/>
  <c r="N1310" i="1" s="1"/>
  <c r="P1310" i="1" s="1"/>
  <c r="A1076" i="3"/>
  <c r="G1075" i="3"/>
  <c r="O1309" i="1" s="1"/>
  <c r="F1075" i="3"/>
  <c r="N1309" i="1" s="1"/>
  <c r="P1309" i="1" s="1"/>
  <c r="A1075" i="3"/>
  <c r="G1074" i="3"/>
  <c r="O1308" i="1" s="1"/>
  <c r="F1074" i="3"/>
  <c r="N1308" i="1" s="1"/>
  <c r="P1308" i="1" s="1"/>
  <c r="A1074" i="3"/>
  <c r="G1073" i="3"/>
  <c r="O1307" i="1" s="1"/>
  <c r="F1073" i="3"/>
  <c r="N1307" i="1" s="1"/>
  <c r="P1307" i="1" s="1"/>
  <c r="A1073" i="3"/>
  <c r="G1072" i="3"/>
  <c r="O1306" i="1" s="1"/>
  <c r="F1072" i="3"/>
  <c r="N1306" i="1" s="1"/>
  <c r="P1306" i="1" s="1"/>
  <c r="A1072" i="3"/>
  <c r="G1071" i="3"/>
  <c r="O1305" i="1" s="1"/>
  <c r="F1071" i="3"/>
  <c r="N1305" i="1" s="1"/>
  <c r="P1305" i="1" s="1"/>
  <c r="A1071" i="3"/>
  <c r="G1070" i="3"/>
  <c r="O880" i="1" s="1"/>
  <c r="F1070" i="3"/>
  <c r="N880" i="1" s="1"/>
  <c r="P880" i="1" s="1"/>
  <c r="A1070" i="3"/>
  <c r="G1069" i="3"/>
  <c r="O879" i="1" s="1"/>
  <c r="F1069" i="3"/>
  <c r="N879" i="1" s="1"/>
  <c r="P879" i="1" s="1"/>
  <c r="A1069" i="3"/>
  <c r="G1068" i="3"/>
  <c r="O878" i="1" s="1"/>
  <c r="F1068" i="3"/>
  <c r="N878" i="1" s="1"/>
  <c r="P878" i="1" s="1"/>
  <c r="A1068" i="3"/>
  <c r="G1067" i="3"/>
  <c r="O877" i="1" s="1"/>
  <c r="F1067" i="3"/>
  <c r="N877" i="1" s="1"/>
  <c r="P877" i="1" s="1"/>
  <c r="A1067" i="3"/>
  <c r="G1066" i="3"/>
  <c r="O876" i="1" s="1"/>
  <c r="F1066" i="3"/>
  <c r="N876" i="1" s="1"/>
  <c r="P876" i="1" s="1"/>
  <c r="A1066" i="3"/>
  <c r="G1065" i="3"/>
  <c r="O875" i="1" s="1"/>
  <c r="F1065" i="3"/>
  <c r="N875" i="1" s="1"/>
  <c r="P875" i="1" s="1"/>
  <c r="A1065" i="3"/>
  <c r="G1064" i="3"/>
  <c r="O874" i="1" s="1"/>
  <c r="F1064" i="3"/>
  <c r="N874" i="1" s="1"/>
  <c r="P874" i="1" s="1"/>
  <c r="A1064" i="3"/>
  <c r="G1063" i="3"/>
  <c r="O873" i="1" s="1"/>
  <c r="F1063" i="3"/>
  <c r="N873" i="1" s="1"/>
  <c r="P873" i="1" s="1"/>
  <c r="A1063" i="3"/>
  <c r="G1062" i="3"/>
  <c r="O872" i="1" s="1"/>
  <c r="F1062" i="3"/>
  <c r="N872" i="1" s="1"/>
  <c r="P872" i="1" s="1"/>
  <c r="A1062" i="3"/>
  <c r="G1061" i="3"/>
  <c r="O871" i="1" s="1"/>
  <c r="F1061" i="3"/>
  <c r="N871" i="1" s="1"/>
  <c r="P871" i="1" s="1"/>
  <c r="A1061" i="3"/>
  <c r="G1060" i="3"/>
  <c r="O870" i="1" s="1"/>
  <c r="F1060" i="3"/>
  <c r="N870" i="1" s="1"/>
  <c r="P870" i="1" s="1"/>
  <c r="A1060" i="3"/>
  <c r="G1059" i="3"/>
  <c r="O869" i="1" s="1"/>
  <c r="F1059" i="3"/>
  <c r="N869" i="1" s="1"/>
  <c r="P869" i="1" s="1"/>
  <c r="A1059" i="3"/>
  <c r="G1058" i="3"/>
  <c r="O868" i="1" s="1"/>
  <c r="F1058" i="3"/>
  <c r="N868" i="1" s="1"/>
  <c r="P868" i="1" s="1"/>
  <c r="A1058" i="3"/>
  <c r="G1057" i="3"/>
  <c r="O867" i="1" s="1"/>
  <c r="F1057" i="3"/>
  <c r="N867" i="1" s="1"/>
  <c r="P867" i="1" s="1"/>
  <c r="A1057" i="3"/>
  <c r="G1056" i="3"/>
  <c r="O866" i="1" s="1"/>
  <c r="F1056" i="3"/>
  <c r="N866" i="1" s="1"/>
  <c r="P866" i="1" s="1"/>
  <c r="A1056" i="3"/>
  <c r="G1055" i="3"/>
  <c r="O865" i="1" s="1"/>
  <c r="F1055" i="3"/>
  <c r="N865" i="1" s="1"/>
  <c r="P865" i="1" s="1"/>
  <c r="A1055" i="3"/>
  <c r="G1054" i="3"/>
  <c r="O864" i="1" s="1"/>
  <c r="F1054" i="3"/>
  <c r="N864" i="1" s="1"/>
  <c r="P864" i="1" s="1"/>
  <c r="A1054" i="3"/>
  <c r="G1053" i="3"/>
  <c r="O863" i="1" s="1"/>
  <c r="F1053" i="3"/>
  <c r="N863" i="1" s="1"/>
  <c r="P863" i="1" s="1"/>
  <c r="A1053" i="3"/>
  <c r="G1052" i="3"/>
  <c r="O862" i="1" s="1"/>
  <c r="F1052" i="3"/>
  <c r="N862" i="1" s="1"/>
  <c r="P862" i="1" s="1"/>
  <c r="A1052" i="3"/>
  <c r="G1051" i="3"/>
  <c r="O861" i="1" s="1"/>
  <c r="F1051" i="3"/>
  <c r="N861" i="1" s="1"/>
  <c r="P861" i="1" s="1"/>
  <c r="A1051" i="3"/>
  <c r="G1050" i="3"/>
  <c r="O860" i="1" s="1"/>
  <c r="F1050" i="3"/>
  <c r="N860" i="1" s="1"/>
  <c r="P860" i="1" s="1"/>
  <c r="A1050" i="3"/>
  <c r="G1049" i="3"/>
  <c r="O859" i="1" s="1"/>
  <c r="F1049" i="3"/>
  <c r="N859" i="1" s="1"/>
  <c r="P859" i="1" s="1"/>
  <c r="A1049" i="3"/>
  <c r="G1048" i="3"/>
  <c r="O858" i="1" s="1"/>
  <c r="F1048" i="3"/>
  <c r="N858" i="1" s="1"/>
  <c r="P858" i="1" s="1"/>
  <c r="A1048" i="3"/>
  <c r="G1047" i="3"/>
  <c r="O857" i="1" s="1"/>
  <c r="F1047" i="3"/>
  <c r="N857" i="1" s="1"/>
  <c r="P857" i="1" s="1"/>
  <c r="A1047" i="3"/>
  <c r="G1046" i="3"/>
  <c r="O856" i="1" s="1"/>
  <c r="F1046" i="3"/>
  <c r="N856" i="1" s="1"/>
  <c r="P856" i="1" s="1"/>
  <c r="A1046" i="3"/>
  <c r="G1045" i="3"/>
  <c r="O855" i="1" s="1"/>
  <c r="F1045" i="3"/>
  <c r="N855" i="1" s="1"/>
  <c r="P855" i="1" s="1"/>
  <c r="A1045" i="3"/>
  <c r="G1044" i="3"/>
  <c r="O854" i="1" s="1"/>
  <c r="F1044" i="3"/>
  <c r="N854" i="1" s="1"/>
  <c r="P854" i="1" s="1"/>
  <c r="A1044" i="3"/>
  <c r="G1043" i="3"/>
  <c r="O853" i="1" s="1"/>
  <c r="F1043" i="3"/>
  <c r="N853" i="1" s="1"/>
  <c r="P853" i="1" s="1"/>
  <c r="A1043" i="3"/>
  <c r="G1042" i="3"/>
  <c r="O852" i="1" s="1"/>
  <c r="F1042" i="3"/>
  <c r="N852" i="1" s="1"/>
  <c r="P852" i="1" s="1"/>
  <c r="A1042" i="3"/>
  <c r="G1041" i="3"/>
  <c r="O851" i="1" s="1"/>
  <c r="F1041" i="3"/>
  <c r="N851" i="1" s="1"/>
  <c r="P851" i="1" s="1"/>
  <c r="A1041" i="3"/>
  <c r="G1040" i="3"/>
  <c r="O850" i="1" s="1"/>
  <c r="F1040" i="3"/>
  <c r="N850" i="1" s="1"/>
  <c r="P850" i="1" s="1"/>
  <c r="A1040" i="3"/>
  <c r="G1039" i="3"/>
  <c r="O849" i="1" s="1"/>
  <c r="F1039" i="3"/>
  <c r="N849" i="1" s="1"/>
  <c r="P849" i="1" s="1"/>
  <c r="A1039" i="3"/>
  <c r="G1038" i="3"/>
  <c r="O848" i="1" s="1"/>
  <c r="F1038" i="3"/>
  <c r="N848" i="1" s="1"/>
  <c r="P848" i="1" s="1"/>
  <c r="A1038" i="3"/>
  <c r="G1037" i="3"/>
  <c r="O847" i="1" s="1"/>
  <c r="F1037" i="3"/>
  <c r="N847" i="1" s="1"/>
  <c r="P847" i="1" s="1"/>
  <c r="A1037" i="3"/>
  <c r="G1036" i="3"/>
  <c r="O846" i="1" s="1"/>
  <c r="F1036" i="3"/>
  <c r="N846" i="1" s="1"/>
  <c r="P846" i="1" s="1"/>
  <c r="A1036" i="3"/>
  <c r="G1035" i="3"/>
  <c r="O845" i="1" s="1"/>
  <c r="F1035" i="3"/>
  <c r="N845" i="1" s="1"/>
  <c r="P845" i="1" s="1"/>
  <c r="A1035" i="3"/>
  <c r="G1034" i="3"/>
  <c r="O844" i="1" s="1"/>
  <c r="F1034" i="3"/>
  <c r="N844" i="1" s="1"/>
  <c r="P844" i="1" s="1"/>
  <c r="A1034" i="3"/>
  <c r="G1033" i="3"/>
  <c r="O843" i="1" s="1"/>
  <c r="F1033" i="3"/>
  <c r="N843" i="1" s="1"/>
  <c r="P843" i="1" s="1"/>
  <c r="A1033" i="3"/>
  <c r="G1032" i="3"/>
  <c r="O842" i="1" s="1"/>
  <c r="F1032" i="3"/>
  <c r="N842" i="1" s="1"/>
  <c r="P842" i="1" s="1"/>
  <c r="A1032" i="3"/>
  <c r="G1031" i="3"/>
  <c r="O841" i="1" s="1"/>
  <c r="F1031" i="3"/>
  <c r="N841" i="1" s="1"/>
  <c r="P841" i="1" s="1"/>
  <c r="A1031" i="3"/>
  <c r="G1030" i="3"/>
  <c r="O840" i="1" s="1"/>
  <c r="F1030" i="3"/>
  <c r="N840" i="1" s="1"/>
  <c r="P840" i="1" s="1"/>
  <c r="A1030" i="3"/>
  <c r="G1029" i="3"/>
  <c r="O839" i="1" s="1"/>
  <c r="F1029" i="3"/>
  <c r="N839" i="1" s="1"/>
  <c r="P839" i="1" s="1"/>
  <c r="A1029" i="3"/>
  <c r="G1028" i="3"/>
  <c r="O838" i="1" s="1"/>
  <c r="F1028" i="3"/>
  <c r="N838" i="1" s="1"/>
  <c r="P838" i="1" s="1"/>
  <c r="A1028" i="3"/>
  <c r="G1027" i="3"/>
  <c r="O837" i="1" s="1"/>
  <c r="F1027" i="3"/>
  <c r="N837" i="1" s="1"/>
  <c r="P837" i="1" s="1"/>
  <c r="A1027" i="3"/>
  <c r="G1026" i="3"/>
  <c r="O836" i="1" s="1"/>
  <c r="F1026" i="3"/>
  <c r="N836" i="1" s="1"/>
  <c r="P836" i="1" s="1"/>
  <c r="A1026" i="3"/>
  <c r="G1025" i="3"/>
  <c r="O835" i="1" s="1"/>
  <c r="F1025" i="3"/>
  <c r="N835" i="1" s="1"/>
  <c r="P835" i="1" s="1"/>
  <c r="A1025" i="3"/>
  <c r="G1024" i="3"/>
  <c r="O834" i="1" s="1"/>
  <c r="F1024" i="3"/>
  <c r="N834" i="1" s="1"/>
  <c r="P834" i="1" s="1"/>
  <c r="A1024" i="3"/>
  <c r="G1023" i="3"/>
  <c r="O833" i="1" s="1"/>
  <c r="F1023" i="3"/>
  <c r="N833" i="1" s="1"/>
  <c r="P833" i="1" s="1"/>
  <c r="A1023" i="3"/>
  <c r="G1022" i="3"/>
  <c r="O832" i="1" s="1"/>
  <c r="F1022" i="3"/>
  <c r="N832" i="1" s="1"/>
  <c r="P832" i="1" s="1"/>
  <c r="A1022" i="3"/>
  <c r="G1021" i="3"/>
  <c r="O831" i="1" s="1"/>
  <c r="F1021" i="3"/>
  <c r="N831" i="1" s="1"/>
  <c r="P831" i="1" s="1"/>
  <c r="A1021" i="3"/>
  <c r="G1020" i="3"/>
  <c r="O830" i="1" s="1"/>
  <c r="F1020" i="3"/>
  <c r="N830" i="1" s="1"/>
  <c r="P830" i="1" s="1"/>
  <c r="A1020" i="3"/>
  <c r="G1019" i="3"/>
  <c r="O829" i="1" s="1"/>
  <c r="F1019" i="3"/>
  <c r="N829" i="1" s="1"/>
  <c r="P829" i="1" s="1"/>
  <c r="A1019" i="3"/>
  <c r="G1018" i="3"/>
  <c r="O828" i="1" s="1"/>
  <c r="F1018" i="3"/>
  <c r="N828" i="1" s="1"/>
  <c r="P828" i="1" s="1"/>
  <c r="A1018" i="3"/>
  <c r="G1017" i="3"/>
  <c r="O827" i="1" s="1"/>
  <c r="F1017" i="3"/>
  <c r="N827" i="1" s="1"/>
  <c r="P827" i="1" s="1"/>
  <c r="A1017" i="3"/>
  <c r="G1016" i="3"/>
  <c r="O826" i="1" s="1"/>
  <c r="F1016" i="3"/>
  <c r="N826" i="1" s="1"/>
  <c r="P826" i="1" s="1"/>
  <c r="A1016" i="3"/>
  <c r="G1015" i="3"/>
  <c r="O825" i="1" s="1"/>
  <c r="F1015" i="3"/>
  <c r="N825" i="1" s="1"/>
  <c r="P825" i="1" s="1"/>
  <c r="A1015" i="3"/>
  <c r="G1014" i="3"/>
  <c r="O824" i="1" s="1"/>
  <c r="F1014" i="3"/>
  <c r="N824" i="1" s="1"/>
  <c r="P824" i="1" s="1"/>
  <c r="A1014" i="3"/>
  <c r="G1013" i="3"/>
  <c r="O823" i="1" s="1"/>
  <c r="F1013" i="3"/>
  <c r="N823" i="1" s="1"/>
  <c r="P823" i="1" s="1"/>
  <c r="A1013" i="3"/>
  <c r="G1012" i="3"/>
  <c r="O822" i="1" s="1"/>
  <c r="F1012" i="3"/>
  <c r="N822" i="1" s="1"/>
  <c r="P822" i="1" s="1"/>
  <c r="A1012" i="3"/>
  <c r="G1011" i="3"/>
  <c r="O821" i="1" s="1"/>
  <c r="F1011" i="3"/>
  <c r="N821" i="1" s="1"/>
  <c r="P821" i="1" s="1"/>
  <c r="A1011" i="3"/>
  <c r="G1010" i="3"/>
  <c r="O820" i="1" s="1"/>
  <c r="F1010" i="3"/>
  <c r="N820" i="1" s="1"/>
  <c r="P820" i="1" s="1"/>
  <c r="A1010" i="3"/>
  <c r="G1009" i="3"/>
  <c r="O819" i="1" s="1"/>
  <c r="F1009" i="3"/>
  <c r="N819" i="1" s="1"/>
  <c r="P819" i="1" s="1"/>
  <c r="A1009" i="3"/>
  <c r="G1008" i="3"/>
  <c r="F1008" i="3"/>
  <c r="A1008" i="3"/>
  <c r="G1007" i="3"/>
  <c r="O817" i="1" s="1"/>
  <c r="F1007" i="3"/>
  <c r="N817" i="1" s="1"/>
  <c r="P817" i="1" s="1"/>
  <c r="A1007" i="3"/>
  <c r="G1006" i="3"/>
  <c r="O816" i="1" s="1"/>
  <c r="F1006" i="3"/>
  <c r="N816" i="1" s="1"/>
  <c r="P816" i="1" s="1"/>
  <c r="A1006" i="3"/>
  <c r="G1005" i="3"/>
  <c r="O815" i="1" s="1"/>
  <c r="F1005" i="3"/>
  <c r="N815" i="1" s="1"/>
  <c r="P815" i="1" s="1"/>
  <c r="A1005" i="3"/>
  <c r="G1004" i="3"/>
  <c r="O814" i="1" s="1"/>
  <c r="F1004" i="3"/>
  <c r="N814" i="1" s="1"/>
  <c r="P814" i="1" s="1"/>
  <c r="A1004" i="3"/>
  <c r="G1003" i="3"/>
  <c r="O813" i="1" s="1"/>
  <c r="F1003" i="3"/>
  <c r="N813" i="1" s="1"/>
  <c r="P813" i="1" s="1"/>
  <c r="A1003" i="3"/>
  <c r="G1002" i="3"/>
  <c r="O812" i="1" s="1"/>
  <c r="F1002" i="3"/>
  <c r="N812" i="1" s="1"/>
  <c r="P812" i="1" s="1"/>
  <c r="A1002" i="3"/>
  <c r="G1001" i="3"/>
  <c r="O811" i="1" s="1"/>
  <c r="F1001" i="3"/>
  <c r="N811" i="1" s="1"/>
  <c r="P811" i="1" s="1"/>
  <c r="A1001" i="3"/>
  <c r="G1000" i="3"/>
  <c r="O810" i="1" s="1"/>
  <c r="F1000" i="3"/>
  <c r="N810" i="1" s="1"/>
  <c r="P810" i="1" s="1"/>
  <c r="A1000" i="3"/>
  <c r="G999" i="3"/>
  <c r="O809" i="1" s="1"/>
  <c r="F999" i="3"/>
  <c r="N809" i="1" s="1"/>
  <c r="P809" i="1" s="1"/>
  <c r="A999" i="3"/>
  <c r="G998" i="3"/>
  <c r="O808" i="1" s="1"/>
  <c r="F998" i="3"/>
  <c r="N808" i="1" s="1"/>
  <c r="P808" i="1" s="1"/>
  <c r="A998" i="3"/>
  <c r="G997" i="3"/>
  <c r="O807" i="1" s="1"/>
  <c r="F997" i="3"/>
  <c r="N807" i="1" s="1"/>
  <c r="P807" i="1" s="1"/>
  <c r="A997" i="3"/>
  <c r="G996" i="3"/>
  <c r="O806" i="1" s="1"/>
  <c r="F996" i="3"/>
  <c r="N806" i="1" s="1"/>
  <c r="P806" i="1" s="1"/>
  <c r="A996" i="3"/>
  <c r="G995" i="3"/>
  <c r="O805" i="1" s="1"/>
  <c r="F995" i="3"/>
  <c r="N805" i="1" s="1"/>
  <c r="P805" i="1" s="1"/>
  <c r="A995" i="3"/>
  <c r="G994" i="3"/>
  <c r="O804" i="1" s="1"/>
  <c r="F994" i="3"/>
  <c r="N804" i="1" s="1"/>
  <c r="P804" i="1" s="1"/>
  <c r="A994" i="3"/>
  <c r="G993" i="3"/>
  <c r="O803" i="1" s="1"/>
  <c r="F993" i="3"/>
  <c r="N803" i="1" s="1"/>
  <c r="P803" i="1" s="1"/>
  <c r="A993" i="3"/>
  <c r="G992" i="3"/>
  <c r="O802" i="1" s="1"/>
  <c r="F992" i="3"/>
  <c r="N802" i="1" s="1"/>
  <c r="P802" i="1" s="1"/>
  <c r="A992" i="3"/>
  <c r="G991" i="3"/>
  <c r="O473" i="1" s="1"/>
  <c r="F991" i="3"/>
  <c r="N473" i="1" s="1"/>
  <c r="P473" i="1" s="1"/>
  <c r="A991" i="3"/>
  <c r="G990" i="3"/>
  <c r="O801" i="1" s="1"/>
  <c r="F990" i="3"/>
  <c r="N801" i="1" s="1"/>
  <c r="P801" i="1" s="1"/>
  <c r="A990" i="3"/>
  <c r="G989" i="3"/>
  <c r="O800" i="1" s="1"/>
  <c r="F989" i="3"/>
  <c r="N800" i="1" s="1"/>
  <c r="P800" i="1" s="1"/>
  <c r="A989" i="3"/>
  <c r="G988" i="3"/>
  <c r="O799" i="1" s="1"/>
  <c r="F988" i="3"/>
  <c r="N799" i="1" s="1"/>
  <c r="P799" i="1" s="1"/>
  <c r="A988" i="3"/>
  <c r="G987" i="3"/>
  <c r="O798" i="1" s="1"/>
  <c r="F987" i="3"/>
  <c r="N798" i="1" s="1"/>
  <c r="P798" i="1" s="1"/>
  <c r="A987" i="3"/>
  <c r="G986" i="3"/>
  <c r="O797" i="1" s="1"/>
  <c r="F986" i="3"/>
  <c r="N797" i="1" s="1"/>
  <c r="P797" i="1" s="1"/>
  <c r="A986" i="3"/>
  <c r="G985" i="3"/>
  <c r="O978" i="1" s="1"/>
  <c r="F985" i="3"/>
  <c r="N978" i="1" s="1"/>
  <c r="P978" i="1" s="1"/>
  <c r="A985" i="3"/>
  <c r="G984" i="3"/>
  <c r="O977" i="1" s="1"/>
  <c r="F984" i="3"/>
  <c r="N977" i="1" s="1"/>
  <c r="P977" i="1" s="1"/>
  <c r="A984" i="3"/>
  <c r="G983" i="3"/>
  <c r="O976" i="1" s="1"/>
  <c r="F983" i="3"/>
  <c r="N976" i="1" s="1"/>
  <c r="P976" i="1" s="1"/>
  <c r="A983" i="3"/>
  <c r="G982" i="3"/>
  <c r="O975" i="1" s="1"/>
  <c r="F982" i="3"/>
  <c r="N975" i="1" s="1"/>
  <c r="P975" i="1" s="1"/>
  <c r="A982" i="3"/>
  <c r="G981" i="3"/>
  <c r="O974" i="1" s="1"/>
  <c r="F981" i="3"/>
  <c r="N974" i="1" s="1"/>
  <c r="P974" i="1" s="1"/>
  <c r="A981" i="3"/>
  <c r="G980" i="3"/>
  <c r="O973" i="1" s="1"/>
  <c r="F980" i="3"/>
  <c r="N973" i="1" s="1"/>
  <c r="P973" i="1" s="1"/>
  <c r="A980" i="3"/>
  <c r="G979" i="3"/>
  <c r="O972" i="1" s="1"/>
  <c r="F979" i="3"/>
  <c r="N972" i="1" s="1"/>
  <c r="P972" i="1" s="1"/>
  <c r="A979" i="3"/>
  <c r="G978" i="3"/>
  <c r="O971" i="1" s="1"/>
  <c r="F978" i="3"/>
  <c r="N971" i="1" s="1"/>
  <c r="P971" i="1" s="1"/>
  <c r="A978" i="3"/>
  <c r="G977" i="3"/>
  <c r="O970" i="1" s="1"/>
  <c r="F977" i="3"/>
  <c r="N970" i="1" s="1"/>
  <c r="P970" i="1" s="1"/>
  <c r="A977" i="3"/>
  <c r="G976" i="3"/>
  <c r="O969" i="1" s="1"/>
  <c r="F976" i="3"/>
  <c r="N969" i="1" s="1"/>
  <c r="P969" i="1" s="1"/>
  <c r="A976" i="3"/>
  <c r="G975" i="3"/>
  <c r="O968" i="1" s="1"/>
  <c r="F975" i="3"/>
  <c r="N968" i="1" s="1"/>
  <c r="P968" i="1" s="1"/>
  <c r="A975" i="3"/>
  <c r="G974" i="3"/>
  <c r="O967" i="1" s="1"/>
  <c r="F974" i="3"/>
  <c r="N967" i="1" s="1"/>
  <c r="P967" i="1" s="1"/>
  <c r="A974" i="3"/>
  <c r="G973" i="3"/>
  <c r="O966" i="1" s="1"/>
  <c r="F973" i="3"/>
  <c r="N966" i="1" s="1"/>
  <c r="P966" i="1" s="1"/>
  <c r="A973" i="3"/>
  <c r="G972" i="3"/>
  <c r="O965" i="1" s="1"/>
  <c r="F972" i="3"/>
  <c r="N965" i="1" s="1"/>
  <c r="P965" i="1" s="1"/>
  <c r="A972" i="3"/>
  <c r="G971" i="3"/>
  <c r="O964" i="1" s="1"/>
  <c r="F971" i="3"/>
  <c r="N964" i="1" s="1"/>
  <c r="P964" i="1" s="1"/>
  <c r="A971" i="3"/>
  <c r="G970" i="3"/>
  <c r="O963" i="1" s="1"/>
  <c r="F970" i="3"/>
  <c r="N963" i="1" s="1"/>
  <c r="P963" i="1" s="1"/>
  <c r="A970" i="3"/>
  <c r="G969" i="3"/>
  <c r="O962" i="1" s="1"/>
  <c r="F969" i="3"/>
  <c r="N962" i="1" s="1"/>
  <c r="P962" i="1" s="1"/>
  <c r="A969" i="3"/>
  <c r="G968" i="3"/>
  <c r="O961" i="1" s="1"/>
  <c r="F968" i="3"/>
  <c r="N961" i="1" s="1"/>
  <c r="P961" i="1" s="1"/>
  <c r="A968" i="3"/>
  <c r="G967" i="3"/>
  <c r="O960" i="1" s="1"/>
  <c r="F967" i="3"/>
  <c r="N960" i="1" s="1"/>
  <c r="P960" i="1" s="1"/>
  <c r="A967" i="3"/>
  <c r="G966" i="3"/>
  <c r="O959" i="1" s="1"/>
  <c r="F966" i="3"/>
  <c r="N959" i="1" s="1"/>
  <c r="P959" i="1" s="1"/>
  <c r="A966" i="3"/>
  <c r="G965" i="3"/>
  <c r="O958" i="1" s="1"/>
  <c r="F965" i="3"/>
  <c r="N958" i="1" s="1"/>
  <c r="P958" i="1" s="1"/>
  <c r="A965" i="3"/>
  <c r="G964" i="3"/>
  <c r="O957" i="1" s="1"/>
  <c r="F964" i="3"/>
  <c r="N957" i="1" s="1"/>
  <c r="P957" i="1" s="1"/>
  <c r="A964" i="3"/>
  <c r="G963" i="3"/>
  <c r="O956" i="1" s="1"/>
  <c r="F963" i="3"/>
  <c r="N956" i="1" s="1"/>
  <c r="P956" i="1" s="1"/>
  <c r="A963" i="3"/>
  <c r="G962" i="3"/>
  <c r="O955" i="1" s="1"/>
  <c r="F962" i="3"/>
  <c r="N955" i="1" s="1"/>
  <c r="P955" i="1" s="1"/>
  <c r="A962" i="3"/>
  <c r="G961" i="3"/>
  <c r="O954" i="1" s="1"/>
  <c r="F961" i="3"/>
  <c r="N954" i="1" s="1"/>
  <c r="P954" i="1" s="1"/>
  <c r="A961" i="3"/>
  <c r="G960" i="3"/>
  <c r="O953" i="1" s="1"/>
  <c r="F960" i="3"/>
  <c r="N953" i="1" s="1"/>
  <c r="P953" i="1" s="1"/>
  <c r="A960" i="3"/>
  <c r="G959" i="3"/>
  <c r="O952" i="1" s="1"/>
  <c r="F959" i="3"/>
  <c r="N952" i="1" s="1"/>
  <c r="P952" i="1" s="1"/>
  <c r="A959" i="3"/>
  <c r="G958" i="3"/>
  <c r="O951" i="1" s="1"/>
  <c r="F958" i="3"/>
  <c r="N951" i="1" s="1"/>
  <c r="P951" i="1" s="1"/>
  <c r="A958" i="3"/>
  <c r="G957" i="3"/>
  <c r="O950" i="1" s="1"/>
  <c r="F957" i="3"/>
  <c r="N950" i="1" s="1"/>
  <c r="P950" i="1" s="1"/>
  <c r="A957" i="3"/>
  <c r="G956" i="3"/>
  <c r="O949" i="1" s="1"/>
  <c r="F956" i="3"/>
  <c r="N949" i="1" s="1"/>
  <c r="P949" i="1" s="1"/>
  <c r="A956" i="3"/>
  <c r="G955" i="3"/>
  <c r="O948" i="1" s="1"/>
  <c r="F955" i="3"/>
  <c r="N948" i="1" s="1"/>
  <c r="P948" i="1" s="1"/>
  <c r="A955" i="3"/>
  <c r="G954" i="3"/>
  <c r="O947" i="1" s="1"/>
  <c r="F954" i="3"/>
  <c r="N947" i="1" s="1"/>
  <c r="P947" i="1" s="1"/>
  <c r="A954" i="3"/>
  <c r="G953" i="3"/>
  <c r="O946" i="1" s="1"/>
  <c r="F953" i="3"/>
  <c r="N946" i="1" s="1"/>
  <c r="P946" i="1" s="1"/>
  <c r="A953" i="3"/>
  <c r="G952" i="3"/>
  <c r="O945" i="1" s="1"/>
  <c r="F952" i="3"/>
  <c r="N945" i="1" s="1"/>
  <c r="P945" i="1" s="1"/>
  <c r="A952" i="3"/>
  <c r="G951" i="3"/>
  <c r="O944" i="1" s="1"/>
  <c r="F951" i="3"/>
  <c r="N944" i="1" s="1"/>
  <c r="P944" i="1" s="1"/>
  <c r="A951" i="3"/>
  <c r="G950" i="3"/>
  <c r="O943" i="1" s="1"/>
  <c r="F950" i="3"/>
  <c r="N943" i="1" s="1"/>
  <c r="P943" i="1" s="1"/>
  <c r="A950" i="3"/>
  <c r="G949" i="3"/>
  <c r="O942" i="1" s="1"/>
  <c r="F949" i="3"/>
  <c r="N942" i="1" s="1"/>
  <c r="P942" i="1" s="1"/>
  <c r="A949" i="3"/>
  <c r="G948" i="3"/>
  <c r="O941" i="1" s="1"/>
  <c r="F948" i="3"/>
  <c r="N941" i="1" s="1"/>
  <c r="P941" i="1" s="1"/>
  <c r="A948" i="3"/>
  <c r="G947" i="3"/>
  <c r="O940" i="1" s="1"/>
  <c r="F947" i="3"/>
  <c r="N940" i="1" s="1"/>
  <c r="P940" i="1" s="1"/>
  <c r="A947" i="3"/>
  <c r="G946" i="3"/>
  <c r="O939" i="1" s="1"/>
  <c r="F946" i="3"/>
  <c r="N939" i="1" s="1"/>
  <c r="P939" i="1" s="1"/>
  <c r="A946" i="3"/>
  <c r="G945" i="3"/>
  <c r="O938" i="1" s="1"/>
  <c r="F945" i="3"/>
  <c r="N938" i="1" s="1"/>
  <c r="P938" i="1" s="1"/>
  <c r="A945" i="3"/>
  <c r="G944" i="3"/>
  <c r="O937" i="1" s="1"/>
  <c r="F944" i="3"/>
  <c r="N937" i="1" s="1"/>
  <c r="P937" i="1" s="1"/>
  <c r="A944" i="3"/>
  <c r="G943" i="3"/>
  <c r="O936" i="1" s="1"/>
  <c r="F943" i="3"/>
  <c r="N936" i="1" s="1"/>
  <c r="P936" i="1" s="1"/>
  <c r="A943" i="3"/>
  <c r="G942" i="3"/>
  <c r="O935" i="1" s="1"/>
  <c r="F942" i="3"/>
  <c r="N935" i="1" s="1"/>
  <c r="P935" i="1" s="1"/>
  <c r="A942" i="3"/>
  <c r="G941" i="3"/>
  <c r="O934" i="1" s="1"/>
  <c r="F941" i="3"/>
  <c r="N934" i="1" s="1"/>
  <c r="P934" i="1" s="1"/>
  <c r="A941" i="3"/>
  <c r="G940" i="3"/>
  <c r="O933" i="1" s="1"/>
  <c r="F940" i="3"/>
  <c r="N933" i="1" s="1"/>
  <c r="P933" i="1" s="1"/>
  <c r="A940" i="3"/>
  <c r="G939" i="3"/>
  <c r="O932" i="1" s="1"/>
  <c r="F939" i="3"/>
  <c r="N932" i="1" s="1"/>
  <c r="P932" i="1" s="1"/>
  <c r="A939" i="3"/>
  <c r="G938" i="3"/>
  <c r="O931" i="1" s="1"/>
  <c r="F938" i="3"/>
  <c r="N931" i="1" s="1"/>
  <c r="P931" i="1" s="1"/>
  <c r="A938" i="3"/>
  <c r="G937" i="3"/>
  <c r="O930" i="1" s="1"/>
  <c r="F937" i="3"/>
  <c r="N930" i="1" s="1"/>
  <c r="P930" i="1" s="1"/>
  <c r="A937" i="3"/>
  <c r="G936" i="3"/>
  <c r="O929" i="1" s="1"/>
  <c r="F936" i="3"/>
  <c r="N929" i="1" s="1"/>
  <c r="P929" i="1" s="1"/>
  <c r="A936" i="3"/>
  <c r="G935" i="3"/>
  <c r="O928" i="1" s="1"/>
  <c r="F935" i="3"/>
  <c r="N928" i="1" s="1"/>
  <c r="P928" i="1" s="1"/>
  <c r="A935" i="3"/>
  <c r="G934" i="3"/>
  <c r="O927" i="1" s="1"/>
  <c r="F934" i="3"/>
  <c r="N927" i="1" s="1"/>
  <c r="P927" i="1" s="1"/>
  <c r="A934" i="3"/>
  <c r="G933" i="3"/>
  <c r="O926" i="1" s="1"/>
  <c r="F933" i="3"/>
  <c r="N926" i="1" s="1"/>
  <c r="P926" i="1" s="1"/>
  <c r="A933" i="3"/>
  <c r="G932" i="3"/>
  <c r="O925" i="1" s="1"/>
  <c r="F932" i="3"/>
  <c r="N925" i="1" s="1"/>
  <c r="P925" i="1" s="1"/>
  <c r="A932" i="3"/>
  <c r="G931" i="3"/>
  <c r="O924" i="1" s="1"/>
  <c r="F931" i="3"/>
  <c r="N924" i="1" s="1"/>
  <c r="P924" i="1" s="1"/>
  <c r="A931" i="3"/>
  <c r="G930" i="3"/>
  <c r="O923" i="1" s="1"/>
  <c r="F930" i="3"/>
  <c r="N923" i="1" s="1"/>
  <c r="P923" i="1" s="1"/>
  <c r="A930" i="3"/>
  <c r="G929" i="3"/>
  <c r="O922" i="1" s="1"/>
  <c r="F929" i="3"/>
  <c r="N922" i="1" s="1"/>
  <c r="P922" i="1" s="1"/>
  <c r="A929" i="3"/>
  <c r="G928" i="3"/>
  <c r="O921" i="1" s="1"/>
  <c r="F928" i="3"/>
  <c r="N921" i="1" s="1"/>
  <c r="P921" i="1" s="1"/>
  <c r="A928" i="3"/>
  <c r="G927" i="3"/>
  <c r="O920" i="1" s="1"/>
  <c r="F927" i="3"/>
  <c r="N920" i="1" s="1"/>
  <c r="P920" i="1" s="1"/>
  <c r="A927" i="3"/>
  <c r="G926" i="3"/>
  <c r="O919" i="1" s="1"/>
  <c r="F926" i="3"/>
  <c r="N919" i="1" s="1"/>
  <c r="P919" i="1" s="1"/>
  <c r="A926" i="3"/>
  <c r="G925" i="3"/>
  <c r="O918" i="1" s="1"/>
  <c r="F925" i="3"/>
  <c r="N918" i="1" s="1"/>
  <c r="P918" i="1" s="1"/>
  <c r="A925" i="3"/>
  <c r="G924" i="3"/>
  <c r="O917" i="1" s="1"/>
  <c r="F924" i="3"/>
  <c r="N917" i="1" s="1"/>
  <c r="P917" i="1" s="1"/>
  <c r="A924" i="3"/>
  <c r="G923" i="3"/>
  <c r="O916" i="1" s="1"/>
  <c r="F923" i="3"/>
  <c r="N916" i="1" s="1"/>
  <c r="P916" i="1" s="1"/>
  <c r="A923" i="3"/>
  <c r="G922" i="3"/>
  <c r="O915" i="1" s="1"/>
  <c r="F922" i="3"/>
  <c r="N915" i="1" s="1"/>
  <c r="P915" i="1" s="1"/>
  <c r="A922" i="3"/>
  <c r="G921" i="3"/>
  <c r="O914" i="1" s="1"/>
  <c r="F921" i="3"/>
  <c r="N914" i="1" s="1"/>
  <c r="P914" i="1" s="1"/>
  <c r="A921" i="3"/>
  <c r="G920" i="3"/>
  <c r="O913" i="1" s="1"/>
  <c r="F920" i="3"/>
  <c r="N913" i="1" s="1"/>
  <c r="P913" i="1" s="1"/>
  <c r="A920" i="3"/>
  <c r="G919" i="3"/>
  <c r="O912" i="1" s="1"/>
  <c r="F919" i="3"/>
  <c r="N912" i="1" s="1"/>
  <c r="P912" i="1" s="1"/>
  <c r="A919" i="3"/>
  <c r="G918" i="3"/>
  <c r="O911" i="1" s="1"/>
  <c r="F918" i="3"/>
  <c r="N911" i="1" s="1"/>
  <c r="P911" i="1" s="1"/>
  <c r="A918" i="3"/>
  <c r="G917" i="3"/>
  <c r="O910" i="1" s="1"/>
  <c r="F917" i="3"/>
  <c r="N910" i="1" s="1"/>
  <c r="P910" i="1" s="1"/>
  <c r="A917" i="3"/>
  <c r="G916" i="3"/>
  <c r="O909" i="1" s="1"/>
  <c r="F916" i="3"/>
  <c r="N909" i="1" s="1"/>
  <c r="P909" i="1" s="1"/>
  <c r="A916" i="3"/>
  <c r="G915" i="3"/>
  <c r="O908" i="1" s="1"/>
  <c r="F915" i="3"/>
  <c r="N908" i="1" s="1"/>
  <c r="P908" i="1" s="1"/>
  <c r="A915" i="3"/>
  <c r="G914" i="3"/>
  <c r="O907" i="1" s="1"/>
  <c r="F914" i="3"/>
  <c r="N907" i="1" s="1"/>
  <c r="P907" i="1" s="1"/>
  <c r="A914" i="3"/>
  <c r="G913" i="3"/>
  <c r="O906" i="1" s="1"/>
  <c r="F913" i="3"/>
  <c r="N906" i="1" s="1"/>
  <c r="P906" i="1" s="1"/>
  <c r="A913" i="3"/>
  <c r="G912" i="3"/>
  <c r="O905" i="1" s="1"/>
  <c r="F912" i="3"/>
  <c r="N905" i="1" s="1"/>
  <c r="P905" i="1" s="1"/>
  <c r="A912" i="3"/>
  <c r="G911" i="3"/>
  <c r="O904" i="1" s="1"/>
  <c r="F911" i="3"/>
  <c r="N904" i="1" s="1"/>
  <c r="P904" i="1" s="1"/>
  <c r="A911" i="3"/>
  <c r="G910" i="3"/>
  <c r="O903" i="1" s="1"/>
  <c r="F910" i="3"/>
  <c r="N903" i="1" s="1"/>
  <c r="P903" i="1" s="1"/>
  <c r="A910" i="3"/>
  <c r="G909" i="3"/>
  <c r="F909" i="3"/>
  <c r="A909" i="3"/>
  <c r="G908" i="3"/>
  <c r="O901" i="1" s="1"/>
  <c r="F908" i="3"/>
  <c r="N901" i="1" s="1"/>
  <c r="P901" i="1" s="1"/>
  <c r="A908" i="3"/>
  <c r="G907" i="3"/>
  <c r="O900" i="1" s="1"/>
  <c r="F907" i="3"/>
  <c r="N900" i="1" s="1"/>
  <c r="P900" i="1" s="1"/>
  <c r="A907" i="3"/>
  <c r="G906" i="3"/>
  <c r="O899" i="1" s="1"/>
  <c r="F906" i="3"/>
  <c r="N899" i="1" s="1"/>
  <c r="P899" i="1" s="1"/>
  <c r="A906" i="3"/>
  <c r="G905" i="3"/>
  <c r="O898" i="1" s="1"/>
  <c r="F905" i="3"/>
  <c r="N898" i="1" s="1"/>
  <c r="P898" i="1" s="1"/>
  <c r="A905" i="3"/>
  <c r="G904" i="3"/>
  <c r="O897" i="1" s="1"/>
  <c r="F904" i="3"/>
  <c r="N897" i="1" s="1"/>
  <c r="P897" i="1" s="1"/>
  <c r="A904" i="3"/>
  <c r="G903" i="3"/>
  <c r="O896" i="1" s="1"/>
  <c r="F903" i="3"/>
  <c r="N896" i="1" s="1"/>
  <c r="P896" i="1" s="1"/>
  <c r="A903" i="3"/>
  <c r="G902" i="3"/>
  <c r="O895" i="1" s="1"/>
  <c r="F902" i="3"/>
  <c r="N895" i="1" s="1"/>
  <c r="P895" i="1" s="1"/>
  <c r="A902" i="3"/>
  <c r="G901" i="3"/>
  <c r="O894" i="1" s="1"/>
  <c r="F901" i="3"/>
  <c r="N894" i="1" s="1"/>
  <c r="P894" i="1" s="1"/>
  <c r="A901" i="3"/>
  <c r="G900" i="3"/>
  <c r="O893" i="1" s="1"/>
  <c r="F900" i="3"/>
  <c r="N893" i="1" s="1"/>
  <c r="P893" i="1" s="1"/>
  <c r="A900" i="3"/>
  <c r="G899" i="3"/>
  <c r="O892" i="1" s="1"/>
  <c r="F899" i="3"/>
  <c r="N892" i="1" s="1"/>
  <c r="P892" i="1" s="1"/>
  <c r="A899" i="3"/>
  <c r="G898" i="3"/>
  <c r="O891" i="1" s="1"/>
  <c r="F898" i="3"/>
  <c r="N891" i="1" s="1"/>
  <c r="P891" i="1" s="1"/>
  <c r="A898" i="3"/>
  <c r="G897" i="3"/>
  <c r="O890" i="1" s="1"/>
  <c r="F897" i="3"/>
  <c r="N890" i="1" s="1"/>
  <c r="P890" i="1" s="1"/>
  <c r="A897" i="3"/>
  <c r="G896" i="3"/>
  <c r="O889" i="1" s="1"/>
  <c r="F896" i="3"/>
  <c r="N889" i="1" s="1"/>
  <c r="P889" i="1" s="1"/>
  <c r="A896" i="3"/>
  <c r="G895" i="3"/>
  <c r="O888" i="1" s="1"/>
  <c r="F895" i="3"/>
  <c r="N888" i="1" s="1"/>
  <c r="P888" i="1" s="1"/>
  <c r="A895" i="3"/>
  <c r="G894" i="3"/>
  <c r="O887" i="1" s="1"/>
  <c r="F894" i="3"/>
  <c r="N887" i="1" s="1"/>
  <c r="P887" i="1" s="1"/>
  <c r="A894" i="3"/>
  <c r="G893" i="3"/>
  <c r="O886" i="1" s="1"/>
  <c r="F893" i="3"/>
  <c r="N886" i="1" s="1"/>
  <c r="P886" i="1" s="1"/>
  <c r="A893" i="3"/>
  <c r="G892" i="3"/>
  <c r="O885" i="1" s="1"/>
  <c r="F892" i="3"/>
  <c r="N885" i="1" s="1"/>
  <c r="P885" i="1" s="1"/>
  <c r="A892" i="3"/>
  <c r="G891" i="3"/>
  <c r="O884" i="1" s="1"/>
  <c r="F891" i="3"/>
  <c r="N884" i="1" s="1"/>
  <c r="P884" i="1" s="1"/>
  <c r="A891" i="3"/>
  <c r="G890" i="3"/>
  <c r="O883" i="1" s="1"/>
  <c r="F890" i="3"/>
  <c r="N883" i="1" s="1"/>
  <c r="P883" i="1" s="1"/>
  <c r="A890" i="3"/>
  <c r="G889" i="3"/>
  <c r="O882" i="1" s="1"/>
  <c r="F889" i="3"/>
  <c r="N882" i="1" s="1"/>
  <c r="P882" i="1" s="1"/>
  <c r="A889" i="3"/>
  <c r="G888" i="3"/>
  <c r="O881" i="1" s="1"/>
  <c r="F888" i="3"/>
  <c r="N881" i="1" s="1"/>
  <c r="P881" i="1" s="1"/>
  <c r="A888" i="3"/>
  <c r="G887" i="3"/>
  <c r="O796" i="1" s="1"/>
  <c r="F887" i="3"/>
  <c r="N796" i="1" s="1"/>
  <c r="P796" i="1" s="1"/>
  <c r="A887" i="3"/>
  <c r="G886" i="3"/>
  <c r="O795" i="1" s="1"/>
  <c r="F886" i="3"/>
  <c r="N795" i="1" s="1"/>
  <c r="P795" i="1" s="1"/>
  <c r="A886" i="3"/>
  <c r="G885" i="3"/>
  <c r="O794" i="1" s="1"/>
  <c r="F885" i="3"/>
  <c r="N794" i="1" s="1"/>
  <c r="P794" i="1" s="1"/>
  <c r="A885" i="3"/>
  <c r="G884" i="3"/>
  <c r="O793" i="1" s="1"/>
  <c r="F884" i="3"/>
  <c r="N793" i="1" s="1"/>
  <c r="P793" i="1" s="1"/>
  <c r="A884" i="3"/>
  <c r="G883" i="3"/>
  <c r="O792" i="1" s="1"/>
  <c r="F883" i="3"/>
  <c r="N792" i="1" s="1"/>
  <c r="P792" i="1" s="1"/>
  <c r="A883" i="3"/>
  <c r="G882" i="3"/>
  <c r="O791" i="1" s="1"/>
  <c r="F882" i="3"/>
  <c r="N791" i="1" s="1"/>
  <c r="P791" i="1" s="1"/>
  <c r="A882" i="3"/>
  <c r="G881" i="3"/>
  <c r="O790" i="1" s="1"/>
  <c r="F881" i="3"/>
  <c r="N790" i="1" s="1"/>
  <c r="P790" i="1" s="1"/>
  <c r="A881" i="3"/>
  <c r="G880" i="3"/>
  <c r="O789" i="1" s="1"/>
  <c r="F880" i="3"/>
  <c r="N789" i="1" s="1"/>
  <c r="P789" i="1" s="1"/>
  <c r="A880" i="3"/>
  <c r="G879" i="3"/>
  <c r="O788" i="1" s="1"/>
  <c r="F879" i="3"/>
  <c r="N788" i="1" s="1"/>
  <c r="P788" i="1" s="1"/>
  <c r="A879" i="3"/>
  <c r="G878" i="3"/>
  <c r="O787" i="1" s="1"/>
  <c r="F878" i="3"/>
  <c r="N787" i="1" s="1"/>
  <c r="P787" i="1" s="1"/>
  <c r="A878" i="3"/>
  <c r="G877" i="3"/>
  <c r="O786" i="1" s="1"/>
  <c r="F877" i="3"/>
  <c r="N786" i="1" s="1"/>
  <c r="P786" i="1" s="1"/>
  <c r="A877" i="3"/>
  <c r="G876" i="3"/>
  <c r="O785" i="1" s="1"/>
  <c r="F876" i="3"/>
  <c r="N785" i="1" s="1"/>
  <c r="P785" i="1" s="1"/>
  <c r="A876" i="3"/>
  <c r="G875" i="3"/>
  <c r="O784" i="1" s="1"/>
  <c r="F875" i="3"/>
  <c r="N784" i="1" s="1"/>
  <c r="P784" i="1" s="1"/>
  <c r="A875" i="3"/>
  <c r="G874" i="3"/>
  <c r="O783" i="1" s="1"/>
  <c r="F874" i="3"/>
  <c r="N783" i="1" s="1"/>
  <c r="P783" i="1" s="1"/>
  <c r="A874" i="3"/>
  <c r="G873" i="3"/>
  <c r="O782" i="1" s="1"/>
  <c r="F873" i="3"/>
  <c r="N782" i="1" s="1"/>
  <c r="P782" i="1" s="1"/>
  <c r="A873" i="3"/>
  <c r="G872" i="3"/>
  <c r="O781" i="1" s="1"/>
  <c r="F872" i="3"/>
  <c r="N781" i="1" s="1"/>
  <c r="P781" i="1" s="1"/>
  <c r="A872" i="3"/>
  <c r="G871" i="3"/>
  <c r="O780" i="1" s="1"/>
  <c r="F871" i="3"/>
  <c r="N780" i="1" s="1"/>
  <c r="P780" i="1" s="1"/>
  <c r="A871" i="3"/>
  <c r="G870" i="3"/>
  <c r="O779" i="1" s="1"/>
  <c r="F870" i="3"/>
  <c r="N779" i="1" s="1"/>
  <c r="P779" i="1" s="1"/>
  <c r="A870" i="3"/>
  <c r="G869" i="3"/>
  <c r="O778" i="1" s="1"/>
  <c r="F869" i="3"/>
  <c r="N778" i="1" s="1"/>
  <c r="P778" i="1" s="1"/>
  <c r="A869" i="3"/>
  <c r="G868" i="3"/>
  <c r="O777" i="1" s="1"/>
  <c r="F868" i="3"/>
  <c r="N777" i="1" s="1"/>
  <c r="P777" i="1" s="1"/>
  <c r="A868" i="3"/>
  <c r="G867" i="3"/>
  <c r="O776" i="1" s="1"/>
  <c r="F867" i="3"/>
  <c r="N776" i="1" s="1"/>
  <c r="P776" i="1" s="1"/>
  <c r="A867" i="3"/>
  <c r="G866" i="3"/>
  <c r="O775" i="1" s="1"/>
  <c r="F866" i="3"/>
  <c r="N775" i="1" s="1"/>
  <c r="P775" i="1" s="1"/>
  <c r="A866" i="3"/>
  <c r="G865" i="3"/>
  <c r="O774" i="1" s="1"/>
  <c r="F865" i="3"/>
  <c r="N774" i="1" s="1"/>
  <c r="P774" i="1" s="1"/>
  <c r="A865" i="3"/>
  <c r="G864" i="3"/>
  <c r="O773" i="1" s="1"/>
  <c r="F864" i="3"/>
  <c r="N773" i="1" s="1"/>
  <c r="P773" i="1" s="1"/>
  <c r="A864" i="3"/>
  <c r="G863" i="3"/>
  <c r="O772" i="1" s="1"/>
  <c r="F863" i="3"/>
  <c r="N772" i="1" s="1"/>
  <c r="P772" i="1" s="1"/>
  <c r="A863" i="3"/>
  <c r="G862" i="3"/>
  <c r="O771" i="1" s="1"/>
  <c r="F862" i="3"/>
  <c r="N771" i="1" s="1"/>
  <c r="P771" i="1" s="1"/>
  <c r="A862" i="3"/>
  <c r="G861" i="3"/>
  <c r="O770" i="1" s="1"/>
  <c r="F861" i="3"/>
  <c r="N770" i="1" s="1"/>
  <c r="P770" i="1" s="1"/>
  <c r="A861" i="3"/>
  <c r="G860" i="3"/>
  <c r="O769" i="1" s="1"/>
  <c r="F860" i="3"/>
  <c r="N769" i="1" s="1"/>
  <c r="P769" i="1" s="1"/>
  <c r="A860" i="3"/>
  <c r="G859" i="3"/>
  <c r="O768" i="1" s="1"/>
  <c r="F859" i="3"/>
  <c r="N768" i="1" s="1"/>
  <c r="P768" i="1" s="1"/>
  <c r="A859" i="3"/>
  <c r="G858" i="3"/>
  <c r="O767" i="1" s="1"/>
  <c r="F858" i="3"/>
  <c r="N767" i="1" s="1"/>
  <c r="P767" i="1" s="1"/>
  <c r="A858" i="3"/>
  <c r="G857" i="3"/>
  <c r="O766" i="1" s="1"/>
  <c r="F857" i="3"/>
  <c r="N766" i="1" s="1"/>
  <c r="P766" i="1" s="1"/>
  <c r="A857" i="3"/>
  <c r="G856" i="3"/>
  <c r="O765" i="1" s="1"/>
  <c r="F856" i="3"/>
  <c r="N765" i="1" s="1"/>
  <c r="P765" i="1" s="1"/>
  <c r="A856" i="3"/>
  <c r="G855" i="3"/>
  <c r="O764" i="1" s="1"/>
  <c r="F855" i="3"/>
  <c r="N764" i="1" s="1"/>
  <c r="P764" i="1" s="1"/>
  <c r="A855" i="3"/>
  <c r="G854" i="3"/>
  <c r="O763" i="1" s="1"/>
  <c r="F854" i="3"/>
  <c r="N763" i="1" s="1"/>
  <c r="P763" i="1" s="1"/>
  <c r="A854" i="3"/>
  <c r="G853" i="3"/>
  <c r="O762" i="1" s="1"/>
  <c r="F853" i="3"/>
  <c r="N762" i="1" s="1"/>
  <c r="P762" i="1" s="1"/>
  <c r="A853" i="3"/>
  <c r="G852" i="3"/>
  <c r="O761" i="1" s="1"/>
  <c r="F852" i="3"/>
  <c r="N761" i="1" s="1"/>
  <c r="P761" i="1" s="1"/>
  <c r="A852" i="3"/>
  <c r="G851" i="3"/>
  <c r="O760" i="1" s="1"/>
  <c r="F851" i="3"/>
  <c r="N760" i="1" s="1"/>
  <c r="P760" i="1" s="1"/>
  <c r="A851" i="3"/>
  <c r="G850" i="3"/>
  <c r="O759" i="1" s="1"/>
  <c r="F850" i="3"/>
  <c r="N759" i="1" s="1"/>
  <c r="P759" i="1" s="1"/>
  <c r="A850" i="3"/>
  <c r="G849" i="3"/>
  <c r="O758" i="1" s="1"/>
  <c r="F849" i="3"/>
  <c r="N758" i="1" s="1"/>
  <c r="P758" i="1" s="1"/>
  <c r="A849" i="3"/>
  <c r="G848" i="3"/>
  <c r="O757" i="1" s="1"/>
  <c r="F848" i="3"/>
  <c r="N757" i="1" s="1"/>
  <c r="P757" i="1" s="1"/>
  <c r="A848" i="3"/>
  <c r="G847" i="3"/>
  <c r="O756" i="1" s="1"/>
  <c r="F847" i="3"/>
  <c r="N756" i="1" s="1"/>
  <c r="P756" i="1" s="1"/>
  <c r="A847" i="3"/>
  <c r="G846" i="3"/>
  <c r="O755" i="1" s="1"/>
  <c r="F846" i="3"/>
  <c r="N755" i="1" s="1"/>
  <c r="P755" i="1" s="1"/>
  <c r="A846" i="3"/>
  <c r="G845" i="3"/>
  <c r="O754" i="1" s="1"/>
  <c r="F845" i="3"/>
  <c r="N754" i="1" s="1"/>
  <c r="P754" i="1" s="1"/>
  <c r="A845" i="3"/>
  <c r="G844" i="3"/>
  <c r="O753" i="1" s="1"/>
  <c r="F844" i="3"/>
  <c r="N753" i="1" s="1"/>
  <c r="P753" i="1" s="1"/>
  <c r="A844" i="3"/>
  <c r="G843" i="3"/>
  <c r="O752" i="1" s="1"/>
  <c r="F843" i="3"/>
  <c r="N752" i="1" s="1"/>
  <c r="P752" i="1" s="1"/>
  <c r="A843" i="3"/>
  <c r="G842" i="3"/>
  <c r="O751" i="1" s="1"/>
  <c r="F842" i="3"/>
  <c r="N751" i="1" s="1"/>
  <c r="P751" i="1" s="1"/>
  <c r="A842" i="3"/>
  <c r="G841" i="3"/>
  <c r="O750" i="1" s="1"/>
  <c r="F841" i="3"/>
  <c r="N750" i="1" s="1"/>
  <c r="P750" i="1" s="1"/>
  <c r="A841" i="3"/>
  <c r="G840" i="3"/>
  <c r="O749" i="1" s="1"/>
  <c r="F840" i="3"/>
  <c r="N749" i="1" s="1"/>
  <c r="P749" i="1" s="1"/>
  <c r="A840" i="3"/>
  <c r="G839" i="3"/>
  <c r="O748" i="1" s="1"/>
  <c r="F839" i="3"/>
  <c r="N748" i="1" s="1"/>
  <c r="P748" i="1" s="1"/>
  <c r="A839" i="3"/>
  <c r="G838" i="3"/>
  <c r="O747" i="1" s="1"/>
  <c r="F838" i="3"/>
  <c r="N747" i="1" s="1"/>
  <c r="P747" i="1" s="1"/>
  <c r="A838" i="3"/>
  <c r="G837" i="3"/>
  <c r="O746" i="1" s="1"/>
  <c r="F837" i="3"/>
  <c r="N746" i="1" s="1"/>
  <c r="P746" i="1" s="1"/>
  <c r="A837" i="3"/>
  <c r="G836" i="3"/>
  <c r="O745" i="1" s="1"/>
  <c r="F836" i="3"/>
  <c r="N745" i="1" s="1"/>
  <c r="P745" i="1" s="1"/>
  <c r="A836" i="3"/>
  <c r="G835" i="3"/>
  <c r="O744" i="1" s="1"/>
  <c r="F835" i="3"/>
  <c r="N744" i="1" s="1"/>
  <c r="P744" i="1" s="1"/>
  <c r="A835" i="3"/>
  <c r="G834" i="3"/>
  <c r="O743" i="1" s="1"/>
  <c r="F834" i="3"/>
  <c r="N743" i="1" s="1"/>
  <c r="P743" i="1" s="1"/>
  <c r="A834" i="3"/>
  <c r="G833" i="3"/>
  <c r="O742" i="1" s="1"/>
  <c r="F833" i="3"/>
  <c r="N742" i="1" s="1"/>
  <c r="P742" i="1" s="1"/>
  <c r="A833" i="3"/>
  <c r="G832" i="3"/>
  <c r="O741" i="1" s="1"/>
  <c r="F832" i="3"/>
  <c r="N741" i="1" s="1"/>
  <c r="P741" i="1" s="1"/>
  <c r="A832" i="3"/>
  <c r="G831" i="3"/>
  <c r="O740" i="1" s="1"/>
  <c r="F831" i="3"/>
  <c r="N740" i="1" s="1"/>
  <c r="P740" i="1" s="1"/>
  <c r="A831" i="3"/>
  <c r="G830" i="3"/>
  <c r="O739" i="1" s="1"/>
  <c r="F830" i="3"/>
  <c r="N739" i="1" s="1"/>
  <c r="P739" i="1" s="1"/>
  <c r="A830" i="3"/>
  <c r="G829" i="3"/>
  <c r="O738" i="1" s="1"/>
  <c r="F829" i="3"/>
  <c r="N738" i="1" s="1"/>
  <c r="P738" i="1" s="1"/>
  <c r="A829" i="3"/>
  <c r="G828" i="3"/>
  <c r="O737" i="1" s="1"/>
  <c r="F828" i="3"/>
  <c r="N737" i="1" s="1"/>
  <c r="P737" i="1" s="1"/>
  <c r="A828" i="3"/>
  <c r="G827" i="3"/>
  <c r="O736" i="1" s="1"/>
  <c r="F827" i="3"/>
  <c r="N736" i="1" s="1"/>
  <c r="P736" i="1" s="1"/>
  <c r="A827" i="3"/>
  <c r="G826" i="3"/>
  <c r="O735" i="1" s="1"/>
  <c r="F826" i="3"/>
  <c r="N735" i="1" s="1"/>
  <c r="P735" i="1" s="1"/>
  <c r="A826" i="3"/>
  <c r="G825" i="3"/>
  <c r="O484" i="1" s="1"/>
  <c r="F825" i="3"/>
  <c r="N484" i="1" s="1"/>
  <c r="P484" i="1" s="1"/>
  <c r="A825" i="3"/>
  <c r="G824" i="3"/>
  <c r="O483" i="1" s="1"/>
  <c r="F824" i="3"/>
  <c r="N483" i="1" s="1"/>
  <c r="P483" i="1" s="1"/>
  <c r="A824" i="3"/>
  <c r="G823" i="3"/>
  <c r="O482" i="1" s="1"/>
  <c r="F823" i="3"/>
  <c r="N482" i="1" s="1"/>
  <c r="P482" i="1" s="1"/>
  <c r="A823" i="3"/>
  <c r="G822" i="3"/>
  <c r="O481" i="1" s="1"/>
  <c r="F822" i="3"/>
  <c r="N481" i="1" s="1"/>
  <c r="P481" i="1" s="1"/>
  <c r="A822" i="3"/>
  <c r="G821" i="3"/>
  <c r="O480" i="1" s="1"/>
  <c r="F821" i="3"/>
  <c r="N480" i="1" s="1"/>
  <c r="P480" i="1" s="1"/>
  <c r="A821" i="3"/>
  <c r="G820" i="3"/>
  <c r="O479" i="1" s="1"/>
  <c r="F820" i="3"/>
  <c r="N479" i="1" s="1"/>
  <c r="P479" i="1" s="1"/>
  <c r="A820" i="3"/>
  <c r="G819" i="3"/>
  <c r="O478" i="1" s="1"/>
  <c r="F819" i="3"/>
  <c r="N478" i="1" s="1"/>
  <c r="P478" i="1" s="1"/>
  <c r="A819" i="3"/>
  <c r="G818" i="3"/>
  <c r="O477" i="1" s="1"/>
  <c r="F818" i="3"/>
  <c r="N477" i="1" s="1"/>
  <c r="P477" i="1" s="1"/>
  <c r="A818" i="3"/>
  <c r="G817" i="3"/>
  <c r="O476" i="1" s="1"/>
  <c r="F817" i="3"/>
  <c r="N476" i="1" s="1"/>
  <c r="P476" i="1" s="1"/>
  <c r="A817" i="3"/>
  <c r="G816" i="3"/>
  <c r="O475" i="1" s="1"/>
  <c r="F816" i="3"/>
  <c r="N475" i="1" s="1"/>
  <c r="P475" i="1" s="1"/>
  <c r="A816" i="3"/>
  <c r="G815" i="3"/>
  <c r="O474" i="1" s="1"/>
  <c r="F815" i="3"/>
  <c r="N474" i="1" s="1"/>
  <c r="P474" i="1" s="1"/>
  <c r="A815" i="3"/>
  <c r="G814" i="3"/>
  <c r="O472" i="1" s="1"/>
  <c r="F814" i="3"/>
  <c r="N472" i="1" s="1"/>
  <c r="P472" i="1" s="1"/>
  <c r="A814" i="3"/>
  <c r="G813" i="3"/>
  <c r="O471" i="1" s="1"/>
  <c r="F813" i="3"/>
  <c r="N471" i="1" s="1"/>
  <c r="P471" i="1" s="1"/>
  <c r="A813" i="3"/>
  <c r="G812" i="3"/>
  <c r="O470" i="1" s="1"/>
  <c r="F812" i="3"/>
  <c r="N470" i="1" s="1"/>
  <c r="P470" i="1" s="1"/>
  <c r="A812" i="3"/>
  <c r="G811" i="3"/>
  <c r="O469" i="1" s="1"/>
  <c r="F811" i="3"/>
  <c r="N469" i="1" s="1"/>
  <c r="P469" i="1" s="1"/>
  <c r="A811" i="3"/>
  <c r="G810" i="3"/>
  <c r="O468" i="1" s="1"/>
  <c r="F810" i="3"/>
  <c r="N468" i="1" s="1"/>
  <c r="P468" i="1" s="1"/>
  <c r="A810" i="3"/>
  <c r="G809" i="3"/>
  <c r="O467" i="1" s="1"/>
  <c r="F809" i="3"/>
  <c r="N467" i="1" s="1"/>
  <c r="P467" i="1" s="1"/>
  <c r="A809" i="3"/>
  <c r="G808" i="3"/>
  <c r="O466" i="1" s="1"/>
  <c r="F808" i="3"/>
  <c r="N466" i="1" s="1"/>
  <c r="P466" i="1" s="1"/>
  <c r="A808" i="3"/>
  <c r="G807" i="3"/>
  <c r="O465" i="1" s="1"/>
  <c r="F807" i="3"/>
  <c r="N465" i="1" s="1"/>
  <c r="P465" i="1" s="1"/>
  <c r="A807" i="3"/>
  <c r="G806" i="3"/>
  <c r="O464" i="1" s="1"/>
  <c r="F806" i="3"/>
  <c r="N464" i="1" s="1"/>
  <c r="P464" i="1" s="1"/>
  <c r="A806" i="3"/>
  <c r="G805" i="3"/>
  <c r="O463" i="1" s="1"/>
  <c r="F805" i="3"/>
  <c r="N463" i="1" s="1"/>
  <c r="P463" i="1" s="1"/>
  <c r="A805" i="3"/>
  <c r="G804" i="3"/>
  <c r="O462" i="1" s="1"/>
  <c r="F804" i="3"/>
  <c r="N462" i="1" s="1"/>
  <c r="P462" i="1" s="1"/>
  <c r="A804" i="3"/>
  <c r="G803" i="3"/>
  <c r="F803" i="3"/>
  <c r="A803" i="3"/>
  <c r="G802" i="3"/>
  <c r="O461" i="1" s="1"/>
  <c r="F802" i="3"/>
  <c r="N461" i="1" s="1"/>
  <c r="P461" i="1" s="1"/>
  <c r="A802" i="3"/>
  <c r="G801" i="3"/>
  <c r="O460" i="1" s="1"/>
  <c r="F801" i="3"/>
  <c r="N460" i="1" s="1"/>
  <c r="P460" i="1" s="1"/>
  <c r="A801" i="3"/>
  <c r="G800" i="3"/>
  <c r="O459" i="1" s="1"/>
  <c r="F800" i="3"/>
  <c r="N459" i="1" s="1"/>
  <c r="P459" i="1" s="1"/>
  <c r="A800" i="3"/>
  <c r="G799" i="3"/>
  <c r="O458" i="1" s="1"/>
  <c r="F799" i="3"/>
  <c r="N458" i="1" s="1"/>
  <c r="P458" i="1" s="1"/>
  <c r="A799" i="3"/>
  <c r="G798" i="3"/>
  <c r="O457" i="1" s="1"/>
  <c r="F798" i="3"/>
  <c r="N457" i="1" s="1"/>
  <c r="P457" i="1" s="1"/>
  <c r="A798" i="3"/>
  <c r="G797" i="3"/>
  <c r="O456" i="1" s="1"/>
  <c r="F797" i="3"/>
  <c r="N456" i="1" s="1"/>
  <c r="P456" i="1" s="1"/>
  <c r="A797" i="3"/>
  <c r="G796" i="3"/>
  <c r="O455" i="1" s="1"/>
  <c r="F796" i="3"/>
  <c r="N455" i="1" s="1"/>
  <c r="P455" i="1" s="1"/>
  <c r="A796" i="3"/>
  <c r="G795" i="3"/>
  <c r="O454" i="1" s="1"/>
  <c r="F795" i="3"/>
  <c r="N454" i="1" s="1"/>
  <c r="P454" i="1" s="1"/>
  <c r="A795" i="3"/>
  <c r="G794" i="3"/>
  <c r="O453" i="1" s="1"/>
  <c r="F794" i="3"/>
  <c r="N453" i="1" s="1"/>
  <c r="P453" i="1" s="1"/>
  <c r="A794" i="3"/>
  <c r="G793" i="3"/>
  <c r="O452" i="1" s="1"/>
  <c r="F793" i="3"/>
  <c r="N452" i="1" s="1"/>
  <c r="P452" i="1" s="1"/>
  <c r="A793" i="3"/>
  <c r="G792" i="3"/>
  <c r="O451" i="1" s="1"/>
  <c r="F792" i="3"/>
  <c r="N451" i="1" s="1"/>
  <c r="P451" i="1" s="1"/>
  <c r="A792" i="3"/>
  <c r="G791" i="3"/>
  <c r="O450" i="1" s="1"/>
  <c r="F791" i="3"/>
  <c r="N450" i="1" s="1"/>
  <c r="P450" i="1" s="1"/>
  <c r="A791" i="3"/>
  <c r="G790" i="3"/>
  <c r="O449" i="1" s="1"/>
  <c r="F790" i="3"/>
  <c r="N449" i="1" s="1"/>
  <c r="P449" i="1" s="1"/>
  <c r="A790" i="3"/>
  <c r="G789" i="3"/>
  <c r="O448" i="1" s="1"/>
  <c r="F789" i="3"/>
  <c r="N448" i="1" s="1"/>
  <c r="P448" i="1" s="1"/>
  <c r="A789" i="3"/>
  <c r="G788" i="3"/>
  <c r="O447" i="1" s="1"/>
  <c r="F788" i="3"/>
  <c r="N447" i="1" s="1"/>
  <c r="P447" i="1" s="1"/>
  <c r="A788" i="3"/>
  <c r="G787" i="3"/>
  <c r="O446" i="1" s="1"/>
  <c r="F787" i="3"/>
  <c r="N446" i="1" s="1"/>
  <c r="P446" i="1" s="1"/>
  <c r="A787" i="3"/>
  <c r="G786" i="3"/>
  <c r="O445" i="1" s="1"/>
  <c r="F786" i="3"/>
  <c r="N445" i="1" s="1"/>
  <c r="P445" i="1" s="1"/>
  <c r="A786" i="3"/>
  <c r="G785" i="3"/>
  <c r="O444" i="1" s="1"/>
  <c r="F785" i="3"/>
  <c r="N444" i="1" s="1"/>
  <c r="P444" i="1" s="1"/>
  <c r="A785" i="3"/>
  <c r="G784" i="3"/>
  <c r="O443" i="1" s="1"/>
  <c r="F784" i="3"/>
  <c r="N443" i="1" s="1"/>
  <c r="P443" i="1" s="1"/>
  <c r="A784" i="3"/>
  <c r="G783" i="3"/>
  <c r="O442" i="1" s="1"/>
  <c r="F783" i="3"/>
  <c r="N442" i="1" s="1"/>
  <c r="P442" i="1" s="1"/>
  <c r="A783" i="3"/>
  <c r="G782" i="3"/>
  <c r="O441" i="1" s="1"/>
  <c r="F782" i="3"/>
  <c r="N441" i="1" s="1"/>
  <c r="P441" i="1" s="1"/>
  <c r="A782" i="3"/>
  <c r="G781" i="3"/>
  <c r="O440" i="1" s="1"/>
  <c r="F781" i="3"/>
  <c r="N440" i="1" s="1"/>
  <c r="P440" i="1" s="1"/>
  <c r="A781" i="3"/>
  <c r="G780" i="3"/>
  <c r="O439" i="1" s="1"/>
  <c r="F780" i="3"/>
  <c r="N439" i="1" s="1"/>
  <c r="P439" i="1" s="1"/>
  <c r="A780" i="3"/>
  <c r="G779" i="3"/>
  <c r="O438" i="1" s="1"/>
  <c r="F779" i="3"/>
  <c r="N438" i="1" s="1"/>
  <c r="P438" i="1" s="1"/>
  <c r="A779" i="3"/>
  <c r="G778" i="3"/>
  <c r="O437" i="1" s="1"/>
  <c r="F778" i="3"/>
  <c r="N437" i="1" s="1"/>
  <c r="P437" i="1" s="1"/>
  <c r="A778" i="3"/>
  <c r="G777" i="3"/>
  <c r="O436" i="1" s="1"/>
  <c r="F777" i="3"/>
  <c r="N436" i="1" s="1"/>
  <c r="P436" i="1" s="1"/>
  <c r="A777" i="3"/>
  <c r="G776" i="3"/>
  <c r="O435" i="1" s="1"/>
  <c r="F776" i="3"/>
  <c r="N435" i="1" s="1"/>
  <c r="P435" i="1" s="1"/>
  <c r="A776" i="3"/>
  <c r="G775" i="3"/>
  <c r="O434" i="1" s="1"/>
  <c r="F775" i="3"/>
  <c r="N434" i="1" s="1"/>
  <c r="P434" i="1" s="1"/>
  <c r="A775" i="3"/>
  <c r="G774" i="3"/>
  <c r="O433" i="1" s="1"/>
  <c r="F774" i="3"/>
  <c r="N433" i="1" s="1"/>
  <c r="P433" i="1" s="1"/>
  <c r="A774" i="3"/>
  <c r="G773" i="3"/>
  <c r="O432" i="1" s="1"/>
  <c r="F773" i="3"/>
  <c r="N432" i="1" s="1"/>
  <c r="P432" i="1" s="1"/>
  <c r="A773" i="3"/>
  <c r="G772" i="3"/>
  <c r="O431" i="1" s="1"/>
  <c r="F772" i="3"/>
  <c r="N431" i="1" s="1"/>
  <c r="P431" i="1" s="1"/>
  <c r="A772" i="3"/>
  <c r="G771" i="3"/>
  <c r="O430" i="1" s="1"/>
  <c r="F771" i="3"/>
  <c r="N430" i="1" s="1"/>
  <c r="P430" i="1" s="1"/>
  <c r="A771" i="3"/>
  <c r="G770" i="3"/>
  <c r="O429" i="1" s="1"/>
  <c r="F770" i="3"/>
  <c r="N429" i="1" s="1"/>
  <c r="P429" i="1" s="1"/>
  <c r="A770" i="3"/>
  <c r="G769" i="3"/>
  <c r="O428" i="1" s="1"/>
  <c r="F769" i="3"/>
  <c r="N428" i="1" s="1"/>
  <c r="P428" i="1" s="1"/>
  <c r="A769" i="3"/>
  <c r="G768" i="3"/>
  <c r="O427" i="1" s="1"/>
  <c r="F768" i="3"/>
  <c r="N427" i="1" s="1"/>
  <c r="P427" i="1" s="1"/>
  <c r="A768" i="3"/>
  <c r="G767" i="3"/>
  <c r="O426" i="1" s="1"/>
  <c r="F767" i="3"/>
  <c r="N426" i="1" s="1"/>
  <c r="P426" i="1" s="1"/>
  <c r="A767" i="3"/>
  <c r="G766" i="3"/>
  <c r="O425" i="1" s="1"/>
  <c r="F766" i="3"/>
  <c r="N425" i="1" s="1"/>
  <c r="P425" i="1" s="1"/>
  <c r="A766" i="3"/>
  <c r="G765" i="3"/>
  <c r="F765" i="3"/>
  <c r="A765" i="3"/>
  <c r="G764" i="3"/>
  <c r="O662" i="1" s="1"/>
  <c r="F764" i="3"/>
  <c r="N662" i="1" s="1"/>
  <c r="P662" i="1" s="1"/>
  <c r="A764" i="3"/>
  <c r="G763" i="3"/>
  <c r="O652" i="1" s="1"/>
  <c r="F763" i="3"/>
  <c r="N652" i="1" s="1"/>
  <c r="P652" i="1" s="1"/>
  <c r="A763" i="3"/>
  <c r="G762" i="3"/>
  <c r="O661" i="1" s="1"/>
  <c r="F762" i="3"/>
  <c r="N661" i="1" s="1"/>
  <c r="P661" i="1" s="1"/>
  <c r="A762" i="3"/>
  <c r="G761" i="3"/>
  <c r="O660" i="1" s="1"/>
  <c r="F761" i="3"/>
  <c r="N660" i="1" s="1"/>
  <c r="P660" i="1" s="1"/>
  <c r="A761" i="3"/>
  <c r="G760" i="3"/>
  <c r="O659" i="1" s="1"/>
  <c r="F760" i="3"/>
  <c r="N659" i="1" s="1"/>
  <c r="P659" i="1" s="1"/>
  <c r="A760" i="3"/>
  <c r="G759" i="3"/>
  <c r="O658" i="1" s="1"/>
  <c r="F759" i="3"/>
  <c r="N658" i="1" s="1"/>
  <c r="P658" i="1" s="1"/>
  <c r="A759" i="3"/>
  <c r="G758" i="3"/>
  <c r="O657" i="1" s="1"/>
  <c r="F758" i="3"/>
  <c r="N657" i="1" s="1"/>
  <c r="P657" i="1" s="1"/>
  <c r="A758" i="3"/>
  <c r="G757" i="3"/>
  <c r="O656" i="1" s="1"/>
  <c r="F757" i="3"/>
  <c r="N656" i="1" s="1"/>
  <c r="P656" i="1" s="1"/>
  <c r="A757" i="3"/>
  <c r="G756" i="3"/>
  <c r="O655" i="1" s="1"/>
  <c r="F756" i="3"/>
  <c r="N655" i="1" s="1"/>
  <c r="P655" i="1" s="1"/>
  <c r="A756" i="3"/>
  <c r="G755" i="3"/>
  <c r="O654" i="1" s="1"/>
  <c r="F755" i="3"/>
  <c r="N654" i="1" s="1"/>
  <c r="P654" i="1" s="1"/>
  <c r="A755" i="3"/>
  <c r="G754" i="3"/>
  <c r="O653" i="1" s="1"/>
  <c r="F754" i="3"/>
  <c r="N653" i="1" s="1"/>
  <c r="P653" i="1" s="1"/>
  <c r="A754" i="3"/>
  <c r="G753" i="3"/>
  <c r="O651" i="1" s="1"/>
  <c r="F753" i="3"/>
  <c r="N651" i="1" s="1"/>
  <c r="P651" i="1" s="1"/>
  <c r="A753" i="3"/>
  <c r="G752" i="3"/>
  <c r="O650" i="1" s="1"/>
  <c r="F752" i="3"/>
  <c r="N650" i="1" s="1"/>
  <c r="P650" i="1" s="1"/>
  <c r="A752" i="3"/>
  <c r="G751" i="3"/>
  <c r="O649" i="1" s="1"/>
  <c r="F751" i="3"/>
  <c r="N649" i="1" s="1"/>
  <c r="P649" i="1" s="1"/>
  <c r="A751" i="3"/>
  <c r="G750" i="3"/>
  <c r="O648" i="1" s="1"/>
  <c r="F750" i="3"/>
  <c r="N648" i="1" s="1"/>
  <c r="P648" i="1" s="1"/>
  <c r="A750" i="3"/>
  <c r="G749" i="3"/>
  <c r="O647" i="1" s="1"/>
  <c r="F749" i="3"/>
  <c r="N647" i="1" s="1"/>
  <c r="P647" i="1" s="1"/>
  <c r="A749" i="3"/>
  <c r="G748" i="3"/>
  <c r="O646" i="1" s="1"/>
  <c r="F748" i="3"/>
  <c r="N646" i="1" s="1"/>
  <c r="P646" i="1" s="1"/>
  <c r="A748" i="3"/>
  <c r="G747" i="3"/>
  <c r="O645" i="1" s="1"/>
  <c r="F747" i="3"/>
  <c r="N645" i="1" s="1"/>
  <c r="P645" i="1" s="1"/>
  <c r="A747" i="3"/>
  <c r="G746" i="3"/>
  <c r="O644" i="1" s="1"/>
  <c r="F746" i="3"/>
  <c r="N644" i="1" s="1"/>
  <c r="P644" i="1" s="1"/>
  <c r="A746" i="3"/>
  <c r="G745" i="3"/>
  <c r="O643" i="1" s="1"/>
  <c r="F745" i="3"/>
  <c r="N643" i="1" s="1"/>
  <c r="P643" i="1" s="1"/>
  <c r="A745" i="3"/>
  <c r="G744" i="3"/>
  <c r="O642" i="1" s="1"/>
  <c r="F744" i="3"/>
  <c r="N642" i="1" s="1"/>
  <c r="P642" i="1" s="1"/>
  <c r="A744" i="3"/>
  <c r="G743" i="3"/>
  <c r="O641" i="1" s="1"/>
  <c r="F743" i="3"/>
  <c r="N641" i="1" s="1"/>
  <c r="P641" i="1" s="1"/>
  <c r="A743" i="3"/>
  <c r="G742" i="3"/>
  <c r="O640" i="1" s="1"/>
  <c r="F742" i="3"/>
  <c r="N640" i="1" s="1"/>
  <c r="P640" i="1" s="1"/>
  <c r="A742" i="3"/>
  <c r="G741" i="3"/>
  <c r="O639" i="1" s="1"/>
  <c r="F741" i="3"/>
  <c r="N639" i="1" s="1"/>
  <c r="P639" i="1" s="1"/>
  <c r="A741" i="3"/>
  <c r="G740" i="3"/>
  <c r="O638" i="1" s="1"/>
  <c r="F740" i="3"/>
  <c r="N638" i="1" s="1"/>
  <c r="P638" i="1" s="1"/>
  <c r="A740" i="3"/>
  <c r="G739" i="3"/>
  <c r="O637" i="1" s="1"/>
  <c r="F739" i="3"/>
  <c r="N637" i="1" s="1"/>
  <c r="P637" i="1" s="1"/>
  <c r="A739" i="3"/>
  <c r="G738" i="3"/>
  <c r="O636" i="1" s="1"/>
  <c r="F738" i="3"/>
  <c r="N636" i="1" s="1"/>
  <c r="P636" i="1" s="1"/>
  <c r="A738" i="3"/>
  <c r="G737" i="3"/>
  <c r="O635" i="1" s="1"/>
  <c r="F737" i="3"/>
  <c r="N635" i="1" s="1"/>
  <c r="P635" i="1" s="1"/>
  <c r="A737" i="3"/>
  <c r="G736" i="3"/>
  <c r="O634" i="1" s="1"/>
  <c r="F736" i="3"/>
  <c r="N634" i="1" s="1"/>
  <c r="P634" i="1" s="1"/>
  <c r="A736" i="3"/>
  <c r="G735" i="3"/>
  <c r="O633" i="1" s="1"/>
  <c r="F735" i="3"/>
  <c r="N633" i="1" s="1"/>
  <c r="P633" i="1" s="1"/>
  <c r="A735" i="3"/>
  <c r="G734" i="3"/>
  <c r="O632" i="1" s="1"/>
  <c r="F734" i="3"/>
  <c r="N632" i="1" s="1"/>
  <c r="P632" i="1" s="1"/>
  <c r="A734" i="3"/>
  <c r="G733" i="3"/>
  <c r="O631" i="1" s="1"/>
  <c r="F733" i="3"/>
  <c r="N631" i="1" s="1"/>
  <c r="P631" i="1" s="1"/>
  <c r="A733" i="3"/>
  <c r="G732" i="3"/>
  <c r="O630" i="1" s="1"/>
  <c r="F732" i="3"/>
  <c r="N630" i="1" s="1"/>
  <c r="P630" i="1" s="1"/>
  <c r="A732" i="3"/>
  <c r="G731" i="3"/>
  <c r="O629" i="1" s="1"/>
  <c r="F731" i="3"/>
  <c r="N629" i="1" s="1"/>
  <c r="P629" i="1" s="1"/>
  <c r="A731" i="3"/>
  <c r="G730" i="3"/>
  <c r="O628" i="1" s="1"/>
  <c r="F730" i="3"/>
  <c r="N628" i="1" s="1"/>
  <c r="P628" i="1" s="1"/>
  <c r="A730" i="3"/>
  <c r="G729" i="3"/>
  <c r="O627" i="1" s="1"/>
  <c r="F729" i="3"/>
  <c r="N627" i="1" s="1"/>
  <c r="P627" i="1" s="1"/>
  <c r="A729" i="3"/>
  <c r="G728" i="3"/>
  <c r="O626" i="1" s="1"/>
  <c r="F728" i="3"/>
  <c r="N626" i="1" s="1"/>
  <c r="P626" i="1" s="1"/>
  <c r="A728" i="3"/>
  <c r="G727" i="3"/>
  <c r="O625" i="1" s="1"/>
  <c r="F727" i="3"/>
  <c r="N625" i="1" s="1"/>
  <c r="P625" i="1" s="1"/>
  <c r="A727" i="3"/>
  <c r="G726" i="3"/>
  <c r="O624" i="1" s="1"/>
  <c r="F726" i="3"/>
  <c r="N624" i="1" s="1"/>
  <c r="P624" i="1" s="1"/>
  <c r="A726" i="3"/>
  <c r="G725" i="3"/>
  <c r="O623" i="1" s="1"/>
  <c r="F725" i="3"/>
  <c r="N623" i="1" s="1"/>
  <c r="P623" i="1" s="1"/>
  <c r="A725" i="3"/>
  <c r="G724" i="3"/>
  <c r="O622" i="1" s="1"/>
  <c r="F724" i="3"/>
  <c r="N622" i="1" s="1"/>
  <c r="P622" i="1" s="1"/>
  <c r="A724" i="3"/>
  <c r="G723" i="3"/>
  <c r="O621" i="1" s="1"/>
  <c r="F723" i="3"/>
  <c r="N621" i="1" s="1"/>
  <c r="P621" i="1" s="1"/>
  <c r="A723" i="3"/>
  <c r="G722" i="3"/>
  <c r="O620" i="1" s="1"/>
  <c r="F722" i="3"/>
  <c r="N620" i="1" s="1"/>
  <c r="P620" i="1" s="1"/>
  <c r="A722" i="3"/>
  <c r="G721" i="3"/>
  <c r="O619" i="1" s="1"/>
  <c r="F721" i="3"/>
  <c r="N619" i="1" s="1"/>
  <c r="P619" i="1" s="1"/>
  <c r="A721" i="3"/>
  <c r="G720" i="3"/>
  <c r="O618" i="1" s="1"/>
  <c r="F720" i="3"/>
  <c r="N618" i="1" s="1"/>
  <c r="P618" i="1" s="1"/>
  <c r="A720" i="3"/>
  <c r="G719" i="3"/>
  <c r="O617" i="1" s="1"/>
  <c r="F719" i="3"/>
  <c r="N617" i="1" s="1"/>
  <c r="P617" i="1" s="1"/>
  <c r="A719" i="3"/>
  <c r="G718" i="3"/>
  <c r="O616" i="1" s="1"/>
  <c r="F718" i="3"/>
  <c r="N616" i="1" s="1"/>
  <c r="P616" i="1" s="1"/>
  <c r="A718" i="3"/>
  <c r="G717" i="3"/>
  <c r="O615" i="1" s="1"/>
  <c r="F717" i="3"/>
  <c r="N615" i="1" s="1"/>
  <c r="P615" i="1" s="1"/>
  <c r="A717" i="3"/>
  <c r="G716" i="3"/>
  <c r="O614" i="1" s="1"/>
  <c r="F716" i="3"/>
  <c r="N614" i="1" s="1"/>
  <c r="P614" i="1" s="1"/>
  <c r="A716" i="3"/>
  <c r="G715" i="3"/>
  <c r="O613" i="1" s="1"/>
  <c r="F715" i="3"/>
  <c r="N613" i="1" s="1"/>
  <c r="P613" i="1" s="1"/>
  <c r="A715" i="3"/>
  <c r="G714" i="3"/>
  <c r="O612" i="1" s="1"/>
  <c r="F714" i="3"/>
  <c r="N612" i="1" s="1"/>
  <c r="P612" i="1" s="1"/>
  <c r="A714" i="3"/>
  <c r="G713" i="3"/>
  <c r="O611" i="1" s="1"/>
  <c r="F713" i="3"/>
  <c r="N611" i="1" s="1"/>
  <c r="P611" i="1" s="1"/>
  <c r="A713" i="3"/>
  <c r="G712" i="3"/>
  <c r="O610" i="1" s="1"/>
  <c r="F712" i="3"/>
  <c r="N610" i="1" s="1"/>
  <c r="P610" i="1" s="1"/>
  <c r="A712" i="3"/>
  <c r="G711" i="3"/>
  <c r="O609" i="1" s="1"/>
  <c r="F711" i="3"/>
  <c r="N609" i="1" s="1"/>
  <c r="P609" i="1" s="1"/>
  <c r="A711" i="3"/>
  <c r="G710" i="3"/>
  <c r="O608" i="1" s="1"/>
  <c r="F710" i="3"/>
  <c r="N608" i="1" s="1"/>
  <c r="P608" i="1" s="1"/>
  <c r="A710" i="3"/>
  <c r="G709" i="3"/>
  <c r="O607" i="1" s="1"/>
  <c r="F709" i="3"/>
  <c r="N607" i="1" s="1"/>
  <c r="P607" i="1" s="1"/>
  <c r="A709" i="3"/>
  <c r="G708" i="3"/>
  <c r="O606" i="1" s="1"/>
  <c r="F708" i="3"/>
  <c r="N606" i="1" s="1"/>
  <c r="P606" i="1" s="1"/>
  <c r="A708" i="3"/>
  <c r="G707" i="3"/>
  <c r="O605" i="1" s="1"/>
  <c r="F707" i="3"/>
  <c r="N605" i="1" s="1"/>
  <c r="P605" i="1" s="1"/>
  <c r="A707" i="3"/>
  <c r="G706" i="3"/>
  <c r="O604" i="1" s="1"/>
  <c r="F706" i="3"/>
  <c r="N604" i="1" s="1"/>
  <c r="P604" i="1" s="1"/>
  <c r="A706" i="3"/>
  <c r="G705" i="3"/>
  <c r="O603" i="1" s="1"/>
  <c r="F705" i="3"/>
  <c r="N603" i="1" s="1"/>
  <c r="P603" i="1" s="1"/>
  <c r="A705" i="3"/>
  <c r="G704" i="3"/>
  <c r="O602" i="1" s="1"/>
  <c r="F704" i="3"/>
  <c r="N602" i="1" s="1"/>
  <c r="P602" i="1" s="1"/>
  <c r="A704" i="3"/>
  <c r="G703" i="3"/>
  <c r="O601" i="1" s="1"/>
  <c r="F703" i="3"/>
  <c r="N601" i="1" s="1"/>
  <c r="P601" i="1" s="1"/>
  <c r="A703" i="3"/>
  <c r="G702" i="3"/>
  <c r="O600" i="1" s="1"/>
  <c r="F702" i="3"/>
  <c r="N600" i="1" s="1"/>
  <c r="P600" i="1" s="1"/>
  <c r="A702" i="3"/>
  <c r="G701" i="3"/>
  <c r="O599" i="1" s="1"/>
  <c r="F701" i="3"/>
  <c r="N599" i="1" s="1"/>
  <c r="P599" i="1" s="1"/>
  <c r="A701" i="3"/>
  <c r="G700" i="3"/>
  <c r="O598" i="1" s="1"/>
  <c r="F700" i="3"/>
  <c r="N598" i="1" s="1"/>
  <c r="P598" i="1" s="1"/>
  <c r="A700" i="3"/>
  <c r="G699" i="3"/>
  <c r="O597" i="1" s="1"/>
  <c r="F699" i="3"/>
  <c r="N597" i="1" s="1"/>
  <c r="P597" i="1" s="1"/>
  <c r="A699" i="3"/>
  <c r="G698" i="3"/>
  <c r="O596" i="1" s="1"/>
  <c r="F698" i="3"/>
  <c r="N596" i="1" s="1"/>
  <c r="P596" i="1" s="1"/>
  <c r="A698" i="3"/>
  <c r="G697" i="3"/>
  <c r="O595" i="1" s="1"/>
  <c r="F697" i="3"/>
  <c r="N595" i="1" s="1"/>
  <c r="P595" i="1" s="1"/>
  <c r="A697" i="3"/>
  <c r="G696" i="3"/>
  <c r="O734" i="1" s="1"/>
  <c r="F696" i="3"/>
  <c r="N734" i="1" s="1"/>
  <c r="P734" i="1" s="1"/>
  <c r="A696" i="3"/>
  <c r="G695" i="3"/>
  <c r="O733" i="1" s="1"/>
  <c r="F695" i="3"/>
  <c r="N733" i="1" s="1"/>
  <c r="P733" i="1" s="1"/>
  <c r="A695" i="3"/>
  <c r="G694" i="3"/>
  <c r="O732" i="1" s="1"/>
  <c r="F694" i="3"/>
  <c r="N732" i="1" s="1"/>
  <c r="P732" i="1" s="1"/>
  <c r="A694" i="3"/>
  <c r="G693" i="3"/>
  <c r="O731" i="1" s="1"/>
  <c r="F693" i="3"/>
  <c r="N731" i="1" s="1"/>
  <c r="P731" i="1" s="1"/>
  <c r="A693" i="3"/>
  <c r="G692" i="3"/>
  <c r="O730" i="1" s="1"/>
  <c r="F692" i="3"/>
  <c r="N730" i="1" s="1"/>
  <c r="P730" i="1" s="1"/>
  <c r="A692" i="3"/>
  <c r="G691" i="3"/>
  <c r="O729" i="1" s="1"/>
  <c r="F691" i="3"/>
  <c r="N729" i="1" s="1"/>
  <c r="P729" i="1" s="1"/>
  <c r="A691" i="3"/>
  <c r="G690" i="3"/>
  <c r="O728" i="1" s="1"/>
  <c r="F690" i="3"/>
  <c r="N728" i="1" s="1"/>
  <c r="P728" i="1" s="1"/>
  <c r="A690" i="3"/>
  <c r="G689" i="3"/>
  <c r="O727" i="1" s="1"/>
  <c r="F689" i="3"/>
  <c r="N727" i="1" s="1"/>
  <c r="P727" i="1" s="1"/>
  <c r="A689" i="3"/>
  <c r="G688" i="3"/>
  <c r="O726" i="1" s="1"/>
  <c r="F688" i="3"/>
  <c r="N726" i="1" s="1"/>
  <c r="P726" i="1" s="1"/>
  <c r="A688" i="3"/>
  <c r="G687" i="3"/>
  <c r="O725" i="1" s="1"/>
  <c r="F687" i="3"/>
  <c r="N725" i="1" s="1"/>
  <c r="P725" i="1" s="1"/>
  <c r="A687" i="3"/>
  <c r="G686" i="3"/>
  <c r="O724" i="1" s="1"/>
  <c r="F686" i="3"/>
  <c r="N724" i="1" s="1"/>
  <c r="P724" i="1" s="1"/>
  <c r="A686" i="3"/>
  <c r="G685" i="3"/>
  <c r="O723" i="1" s="1"/>
  <c r="F685" i="3"/>
  <c r="N723" i="1" s="1"/>
  <c r="P723" i="1" s="1"/>
  <c r="A685" i="3"/>
  <c r="G684" i="3"/>
  <c r="O722" i="1" s="1"/>
  <c r="F684" i="3"/>
  <c r="N722" i="1" s="1"/>
  <c r="P722" i="1" s="1"/>
  <c r="A684" i="3"/>
  <c r="G683" i="3"/>
  <c r="O721" i="1" s="1"/>
  <c r="F683" i="3"/>
  <c r="N721" i="1" s="1"/>
  <c r="P721" i="1" s="1"/>
  <c r="A683" i="3"/>
  <c r="G682" i="3"/>
  <c r="O720" i="1" s="1"/>
  <c r="F682" i="3"/>
  <c r="N720" i="1" s="1"/>
  <c r="P720" i="1" s="1"/>
  <c r="A682" i="3"/>
  <c r="G681" i="3"/>
  <c r="O719" i="1" s="1"/>
  <c r="F681" i="3"/>
  <c r="N719" i="1" s="1"/>
  <c r="P719" i="1" s="1"/>
  <c r="A681" i="3"/>
  <c r="G680" i="3"/>
  <c r="O718" i="1" s="1"/>
  <c r="F680" i="3"/>
  <c r="N718" i="1" s="1"/>
  <c r="P718" i="1" s="1"/>
  <c r="A680" i="3"/>
  <c r="G679" i="3"/>
  <c r="O717" i="1" s="1"/>
  <c r="F679" i="3"/>
  <c r="N717" i="1" s="1"/>
  <c r="P717" i="1" s="1"/>
  <c r="A679" i="3"/>
  <c r="G678" i="3"/>
  <c r="O716" i="1" s="1"/>
  <c r="F678" i="3"/>
  <c r="N716" i="1" s="1"/>
  <c r="P716" i="1" s="1"/>
  <c r="A678" i="3"/>
  <c r="G677" i="3"/>
  <c r="O715" i="1" s="1"/>
  <c r="F677" i="3"/>
  <c r="N715" i="1" s="1"/>
  <c r="P715" i="1" s="1"/>
  <c r="A677" i="3"/>
  <c r="G676" i="3"/>
  <c r="O714" i="1" s="1"/>
  <c r="F676" i="3"/>
  <c r="N714" i="1" s="1"/>
  <c r="P714" i="1" s="1"/>
  <c r="A676" i="3"/>
  <c r="G675" i="3"/>
  <c r="O713" i="1" s="1"/>
  <c r="F675" i="3"/>
  <c r="N713" i="1" s="1"/>
  <c r="P713" i="1" s="1"/>
  <c r="A675" i="3"/>
  <c r="G674" i="3"/>
  <c r="O712" i="1" s="1"/>
  <c r="F674" i="3"/>
  <c r="N712" i="1" s="1"/>
  <c r="P712" i="1" s="1"/>
  <c r="A674" i="3"/>
  <c r="G673" i="3"/>
  <c r="O711" i="1" s="1"/>
  <c r="F673" i="3"/>
  <c r="N711" i="1" s="1"/>
  <c r="P711" i="1" s="1"/>
  <c r="A673" i="3"/>
  <c r="G672" i="3"/>
  <c r="O710" i="1" s="1"/>
  <c r="F672" i="3"/>
  <c r="N710" i="1" s="1"/>
  <c r="P710" i="1" s="1"/>
  <c r="A672" i="3"/>
  <c r="G671" i="3"/>
  <c r="O709" i="1" s="1"/>
  <c r="F671" i="3"/>
  <c r="N709" i="1" s="1"/>
  <c r="P709" i="1" s="1"/>
  <c r="A671" i="3"/>
  <c r="G670" i="3"/>
  <c r="O708" i="1" s="1"/>
  <c r="F670" i="3"/>
  <c r="N708" i="1" s="1"/>
  <c r="P708" i="1" s="1"/>
  <c r="A670" i="3"/>
  <c r="G669" i="3"/>
  <c r="O707" i="1" s="1"/>
  <c r="F669" i="3"/>
  <c r="N707" i="1" s="1"/>
  <c r="P707" i="1" s="1"/>
  <c r="A669" i="3"/>
  <c r="G668" i="3"/>
  <c r="O706" i="1" s="1"/>
  <c r="F668" i="3"/>
  <c r="N706" i="1" s="1"/>
  <c r="P706" i="1" s="1"/>
  <c r="A668" i="3"/>
  <c r="G667" i="3"/>
  <c r="O705" i="1" s="1"/>
  <c r="F667" i="3"/>
  <c r="N705" i="1" s="1"/>
  <c r="P705" i="1" s="1"/>
  <c r="A667" i="3"/>
  <c r="G666" i="3"/>
  <c r="O704" i="1" s="1"/>
  <c r="F666" i="3"/>
  <c r="N704" i="1" s="1"/>
  <c r="P704" i="1" s="1"/>
  <c r="A666" i="3"/>
  <c r="G665" i="3"/>
  <c r="O703" i="1" s="1"/>
  <c r="F665" i="3"/>
  <c r="N703" i="1" s="1"/>
  <c r="P703" i="1" s="1"/>
  <c r="A665" i="3"/>
  <c r="G664" i="3"/>
  <c r="O702" i="1" s="1"/>
  <c r="F664" i="3"/>
  <c r="N702" i="1" s="1"/>
  <c r="P702" i="1" s="1"/>
  <c r="A664" i="3"/>
  <c r="G663" i="3"/>
  <c r="O701" i="1" s="1"/>
  <c r="F663" i="3"/>
  <c r="N701" i="1" s="1"/>
  <c r="P701" i="1" s="1"/>
  <c r="A663" i="3"/>
  <c r="G662" i="3"/>
  <c r="O700" i="1" s="1"/>
  <c r="F662" i="3"/>
  <c r="N700" i="1" s="1"/>
  <c r="P700" i="1" s="1"/>
  <c r="A662" i="3"/>
  <c r="G661" i="3"/>
  <c r="O699" i="1" s="1"/>
  <c r="F661" i="3"/>
  <c r="N699" i="1" s="1"/>
  <c r="P699" i="1" s="1"/>
  <c r="A661" i="3"/>
  <c r="G660" i="3"/>
  <c r="O698" i="1" s="1"/>
  <c r="F660" i="3"/>
  <c r="N698" i="1" s="1"/>
  <c r="P698" i="1" s="1"/>
  <c r="A660" i="3"/>
  <c r="G659" i="3"/>
  <c r="O697" i="1" s="1"/>
  <c r="F659" i="3"/>
  <c r="N697" i="1" s="1"/>
  <c r="P697" i="1" s="1"/>
  <c r="A659" i="3"/>
  <c r="G658" i="3"/>
  <c r="O696" i="1" s="1"/>
  <c r="F658" i="3"/>
  <c r="N696" i="1" s="1"/>
  <c r="P696" i="1" s="1"/>
  <c r="A658" i="3"/>
  <c r="G657" i="3"/>
  <c r="O695" i="1" s="1"/>
  <c r="F657" i="3"/>
  <c r="N695" i="1" s="1"/>
  <c r="P695" i="1" s="1"/>
  <c r="A657" i="3"/>
  <c r="G656" i="3"/>
  <c r="O694" i="1" s="1"/>
  <c r="F656" i="3"/>
  <c r="N694" i="1" s="1"/>
  <c r="P694" i="1" s="1"/>
  <c r="A656" i="3"/>
  <c r="G655" i="3"/>
  <c r="O693" i="1" s="1"/>
  <c r="F655" i="3"/>
  <c r="N693" i="1" s="1"/>
  <c r="P693" i="1" s="1"/>
  <c r="A655" i="3"/>
  <c r="G654" i="3"/>
  <c r="O692" i="1" s="1"/>
  <c r="F654" i="3"/>
  <c r="N692" i="1" s="1"/>
  <c r="P692" i="1" s="1"/>
  <c r="A654" i="3"/>
  <c r="G653" i="3"/>
  <c r="O691" i="1" s="1"/>
  <c r="F653" i="3"/>
  <c r="N691" i="1" s="1"/>
  <c r="P691" i="1" s="1"/>
  <c r="A653" i="3"/>
  <c r="G652" i="3"/>
  <c r="O690" i="1" s="1"/>
  <c r="F652" i="3"/>
  <c r="N690" i="1" s="1"/>
  <c r="P690" i="1" s="1"/>
  <c r="A652" i="3"/>
  <c r="G651" i="3"/>
  <c r="O689" i="1" s="1"/>
  <c r="F651" i="3"/>
  <c r="N689" i="1" s="1"/>
  <c r="P689" i="1" s="1"/>
  <c r="A651" i="3"/>
  <c r="G650" i="3"/>
  <c r="O688" i="1" s="1"/>
  <c r="F650" i="3"/>
  <c r="N688" i="1" s="1"/>
  <c r="P688" i="1" s="1"/>
  <c r="A650" i="3"/>
  <c r="G649" i="3"/>
  <c r="O687" i="1" s="1"/>
  <c r="F649" i="3"/>
  <c r="N687" i="1" s="1"/>
  <c r="P687" i="1" s="1"/>
  <c r="A649" i="3"/>
  <c r="G648" i="3"/>
  <c r="O686" i="1" s="1"/>
  <c r="F648" i="3"/>
  <c r="N686" i="1" s="1"/>
  <c r="P686" i="1" s="1"/>
  <c r="A648" i="3"/>
  <c r="G647" i="3"/>
  <c r="O685" i="1" s="1"/>
  <c r="F647" i="3"/>
  <c r="N685" i="1" s="1"/>
  <c r="P685" i="1" s="1"/>
  <c r="A647" i="3"/>
  <c r="G646" i="3"/>
  <c r="O684" i="1" s="1"/>
  <c r="F646" i="3"/>
  <c r="N684" i="1" s="1"/>
  <c r="P684" i="1" s="1"/>
  <c r="A646" i="3"/>
  <c r="G645" i="3"/>
  <c r="O683" i="1" s="1"/>
  <c r="F645" i="3"/>
  <c r="N683" i="1" s="1"/>
  <c r="P683" i="1" s="1"/>
  <c r="A645" i="3"/>
  <c r="G644" i="3"/>
  <c r="O682" i="1" s="1"/>
  <c r="F644" i="3"/>
  <c r="N682" i="1" s="1"/>
  <c r="P682" i="1" s="1"/>
  <c r="A644" i="3"/>
  <c r="G643" i="3"/>
  <c r="O681" i="1" s="1"/>
  <c r="F643" i="3"/>
  <c r="N681" i="1" s="1"/>
  <c r="P681" i="1" s="1"/>
  <c r="A643" i="3"/>
  <c r="G642" i="3"/>
  <c r="O680" i="1" s="1"/>
  <c r="F642" i="3"/>
  <c r="N680" i="1" s="1"/>
  <c r="P680" i="1" s="1"/>
  <c r="A642" i="3"/>
  <c r="G641" i="3"/>
  <c r="O679" i="1" s="1"/>
  <c r="F641" i="3"/>
  <c r="N679" i="1" s="1"/>
  <c r="P679" i="1" s="1"/>
  <c r="A641" i="3"/>
  <c r="G640" i="3"/>
  <c r="O678" i="1" s="1"/>
  <c r="F640" i="3"/>
  <c r="N678" i="1" s="1"/>
  <c r="P678" i="1" s="1"/>
  <c r="A640" i="3"/>
  <c r="G639" i="3"/>
  <c r="O677" i="1" s="1"/>
  <c r="F639" i="3"/>
  <c r="N677" i="1" s="1"/>
  <c r="P677" i="1" s="1"/>
  <c r="A639" i="3"/>
  <c r="G638" i="3"/>
  <c r="O676" i="1" s="1"/>
  <c r="F638" i="3"/>
  <c r="N676" i="1" s="1"/>
  <c r="P676" i="1" s="1"/>
  <c r="A638" i="3"/>
  <c r="G637" i="3"/>
  <c r="O675" i="1" s="1"/>
  <c r="F637" i="3"/>
  <c r="N675" i="1" s="1"/>
  <c r="P675" i="1" s="1"/>
  <c r="A637" i="3"/>
  <c r="G636" i="3"/>
  <c r="O674" i="1" s="1"/>
  <c r="F636" i="3"/>
  <c r="N674" i="1" s="1"/>
  <c r="P674" i="1" s="1"/>
  <c r="A636" i="3"/>
  <c r="G635" i="3"/>
  <c r="O673" i="1" s="1"/>
  <c r="F635" i="3"/>
  <c r="N673" i="1" s="1"/>
  <c r="P673" i="1" s="1"/>
  <c r="A635" i="3"/>
  <c r="G634" i="3"/>
  <c r="O672" i="1" s="1"/>
  <c r="F634" i="3"/>
  <c r="N672" i="1" s="1"/>
  <c r="P672" i="1" s="1"/>
  <c r="A634" i="3"/>
  <c r="G633" i="3"/>
  <c r="O671" i="1" s="1"/>
  <c r="F633" i="3"/>
  <c r="N671" i="1" s="1"/>
  <c r="P671" i="1" s="1"/>
  <c r="A633" i="3"/>
  <c r="G632" i="3"/>
  <c r="O670" i="1" s="1"/>
  <c r="F632" i="3"/>
  <c r="N670" i="1" s="1"/>
  <c r="P670" i="1" s="1"/>
  <c r="A632" i="3"/>
  <c r="G631" i="3"/>
  <c r="O669" i="1" s="1"/>
  <c r="F631" i="3"/>
  <c r="N669" i="1" s="1"/>
  <c r="P669" i="1" s="1"/>
  <c r="A631" i="3"/>
  <c r="G630" i="3"/>
  <c r="O668" i="1" s="1"/>
  <c r="F630" i="3"/>
  <c r="N668" i="1" s="1"/>
  <c r="P668" i="1" s="1"/>
  <c r="A630" i="3"/>
  <c r="G629" i="3"/>
  <c r="O667" i="1" s="1"/>
  <c r="F629" i="3"/>
  <c r="N667" i="1" s="1"/>
  <c r="P667" i="1" s="1"/>
  <c r="A629" i="3"/>
  <c r="G628" i="3"/>
  <c r="O666" i="1" s="1"/>
  <c r="F628" i="3"/>
  <c r="N666" i="1" s="1"/>
  <c r="P666" i="1" s="1"/>
  <c r="A628" i="3"/>
  <c r="G627" i="3"/>
  <c r="O665" i="1" s="1"/>
  <c r="F627" i="3"/>
  <c r="N665" i="1" s="1"/>
  <c r="P665" i="1" s="1"/>
  <c r="A627" i="3"/>
  <c r="G626" i="3"/>
  <c r="O664" i="1" s="1"/>
  <c r="F626" i="3"/>
  <c r="N664" i="1" s="1"/>
  <c r="P664" i="1" s="1"/>
  <c r="A626" i="3"/>
  <c r="G625" i="3"/>
  <c r="O663" i="1" s="1"/>
  <c r="F625" i="3"/>
  <c r="N663" i="1" s="1"/>
  <c r="P663" i="1" s="1"/>
  <c r="A625" i="3"/>
  <c r="G624" i="3"/>
  <c r="O594" i="1" s="1"/>
  <c r="F624" i="3"/>
  <c r="N594" i="1" s="1"/>
  <c r="P594" i="1" s="1"/>
  <c r="A624" i="3"/>
  <c r="G623" i="3"/>
  <c r="O593" i="1" s="1"/>
  <c r="F623" i="3"/>
  <c r="N593" i="1" s="1"/>
  <c r="P593" i="1" s="1"/>
  <c r="A623" i="3"/>
  <c r="G622" i="3"/>
  <c r="O592" i="1" s="1"/>
  <c r="F622" i="3"/>
  <c r="N592" i="1" s="1"/>
  <c r="P592" i="1" s="1"/>
  <c r="A622" i="3"/>
  <c r="G621" i="3"/>
  <c r="O591" i="1" s="1"/>
  <c r="F621" i="3"/>
  <c r="N591" i="1" s="1"/>
  <c r="P591" i="1" s="1"/>
  <c r="A621" i="3"/>
  <c r="G620" i="3"/>
  <c r="O590" i="1" s="1"/>
  <c r="F620" i="3"/>
  <c r="N590" i="1" s="1"/>
  <c r="P590" i="1" s="1"/>
  <c r="A620" i="3"/>
  <c r="G619" i="3"/>
  <c r="O589" i="1" s="1"/>
  <c r="F619" i="3"/>
  <c r="N589" i="1" s="1"/>
  <c r="P589" i="1" s="1"/>
  <c r="A619" i="3"/>
  <c r="G618" i="3"/>
  <c r="O588" i="1" s="1"/>
  <c r="F618" i="3"/>
  <c r="N588" i="1" s="1"/>
  <c r="P588" i="1" s="1"/>
  <c r="A618" i="3"/>
  <c r="G617" i="3"/>
  <c r="O587" i="1" s="1"/>
  <c r="F617" i="3"/>
  <c r="N587" i="1" s="1"/>
  <c r="P587" i="1" s="1"/>
  <c r="A617" i="3"/>
  <c r="G616" i="3"/>
  <c r="O586" i="1" s="1"/>
  <c r="F616" i="3"/>
  <c r="N586" i="1" s="1"/>
  <c r="P586" i="1" s="1"/>
  <c r="A616" i="3"/>
  <c r="G615" i="3"/>
  <c r="O585" i="1" s="1"/>
  <c r="F615" i="3"/>
  <c r="N585" i="1" s="1"/>
  <c r="P585" i="1" s="1"/>
  <c r="A615" i="3"/>
  <c r="G614" i="3"/>
  <c r="O584" i="1" s="1"/>
  <c r="F614" i="3"/>
  <c r="N584" i="1" s="1"/>
  <c r="P584" i="1" s="1"/>
  <c r="A614" i="3"/>
  <c r="G613" i="3"/>
  <c r="O583" i="1" s="1"/>
  <c r="F613" i="3"/>
  <c r="N583" i="1" s="1"/>
  <c r="P583" i="1" s="1"/>
  <c r="A613" i="3"/>
  <c r="G612" i="3"/>
  <c r="O582" i="1" s="1"/>
  <c r="F612" i="3"/>
  <c r="N582" i="1" s="1"/>
  <c r="P582" i="1" s="1"/>
  <c r="A612" i="3"/>
  <c r="G611" i="3"/>
  <c r="O581" i="1" s="1"/>
  <c r="F611" i="3"/>
  <c r="N581" i="1" s="1"/>
  <c r="P581" i="1" s="1"/>
  <c r="A611" i="3"/>
  <c r="G610" i="3"/>
  <c r="O580" i="1" s="1"/>
  <c r="F610" i="3"/>
  <c r="N580" i="1" s="1"/>
  <c r="P580" i="1" s="1"/>
  <c r="A610" i="3"/>
  <c r="G609" i="3"/>
  <c r="O579" i="1" s="1"/>
  <c r="F609" i="3"/>
  <c r="N579" i="1" s="1"/>
  <c r="P579" i="1" s="1"/>
  <c r="A609" i="3"/>
  <c r="G608" i="3"/>
  <c r="O578" i="1" s="1"/>
  <c r="F608" i="3"/>
  <c r="N578" i="1" s="1"/>
  <c r="P578" i="1" s="1"/>
  <c r="A608" i="3"/>
  <c r="G607" i="3"/>
  <c r="O577" i="1" s="1"/>
  <c r="F607" i="3"/>
  <c r="N577" i="1" s="1"/>
  <c r="P577" i="1" s="1"/>
  <c r="A607" i="3"/>
  <c r="G606" i="3"/>
  <c r="O576" i="1" s="1"/>
  <c r="F606" i="3"/>
  <c r="N576" i="1" s="1"/>
  <c r="P576" i="1" s="1"/>
  <c r="A606" i="3"/>
  <c r="G605" i="3"/>
  <c r="O575" i="1" s="1"/>
  <c r="F605" i="3"/>
  <c r="N575" i="1" s="1"/>
  <c r="P575" i="1" s="1"/>
  <c r="A605" i="3"/>
  <c r="G604" i="3"/>
  <c r="O574" i="1" s="1"/>
  <c r="F604" i="3"/>
  <c r="N574" i="1" s="1"/>
  <c r="P574" i="1" s="1"/>
  <c r="A604" i="3"/>
  <c r="G603" i="3"/>
  <c r="O573" i="1" s="1"/>
  <c r="F603" i="3"/>
  <c r="N573" i="1" s="1"/>
  <c r="P573" i="1" s="1"/>
  <c r="A603" i="3"/>
  <c r="G602" i="3"/>
  <c r="O572" i="1" s="1"/>
  <c r="F602" i="3"/>
  <c r="N572" i="1" s="1"/>
  <c r="P572" i="1" s="1"/>
  <c r="A602" i="3"/>
  <c r="G601" i="3"/>
  <c r="O571" i="1" s="1"/>
  <c r="F601" i="3"/>
  <c r="N571" i="1" s="1"/>
  <c r="P571" i="1" s="1"/>
  <c r="A601" i="3"/>
  <c r="G600" i="3"/>
  <c r="O570" i="1" s="1"/>
  <c r="F600" i="3"/>
  <c r="N570" i="1" s="1"/>
  <c r="P570" i="1" s="1"/>
  <c r="A600" i="3"/>
  <c r="G599" i="3"/>
  <c r="O569" i="1" s="1"/>
  <c r="F599" i="3"/>
  <c r="N569" i="1" s="1"/>
  <c r="P569" i="1" s="1"/>
  <c r="A599" i="3"/>
  <c r="G598" i="3"/>
  <c r="O568" i="1" s="1"/>
  <c r="F598" i="3"/>
  <c r="N568" i="1" s="1"/>
  <c r="P568" i="1" s="1"/>
  <c r="A598" i="3"/>
  <c r="G597" i="3"/>
  <c r="O567" i="1" s="1"/>
  <c r="F597" i="3"/>
  <c r="N567" i="1" s="1"/>
  <c r="P567" i="1" s="1"/>
  <c r="A597" i="3"/>
  <c r="G596" i="3"/>
  <c r="O566" i="1" s="1"/>
  <c r="F596" i="3"/>
  <c r="N566" i="1" s="1"/>
  <c r="P566" i="1" s="1"/>
  <c r="A596" i="3"/>
  <c r="G595" i="3"/>
  <c r="O565" i="1" s="1"/>
  <c r="F595" i="3"/>
  <c r="N565" i="1" s="1"/>
  <c r="P565" i="1" s="1"/>
  <c r="A595" i="3"/>
  <c r="G594" i="3"/>
  <c r="O564" i="1" s="1"/>
  <c r="F594" i="3"/>
  <c r="N564" i="1" s="1"/>
  <c r="P564" i="1" s="1"/>
  <c r="A594" i="3"/>
  <c r="G593" i="3"/>
  <c r="O563" i="1" s="1"/>
  <c r="F593" i="3"/>
  <c r="N563" i="1" s="1"/>
  <c r="P563" i="1" s="1"/>
  <c r="A593" i="3"/>
  <c r="G592" i="3"/>
  <c r="O562" i="1" s="1"/>
  <c r="F592" i="3"/>
  <c r="N562" i="1" s="1"/>
  <c r="P562" i="1" s="1"/>
  <c r="A592" i="3"/>
  <c r="G591" i="3"/>
  <c r="O561" i="1" s="1"/>
  <c r="F591" i="3"/>
  <c r="N561" i="1" s="1"/>
  <c r="P561" i="1" s="1"/>
  <c r="A591" i="3"/>
  <c r="G590" i="3"/>
  <c r="O560" i="1" s="1"/>
  <c r="F590" i="3"/>
  <c r="N560" i="1" s="1"/>
  <c r="P560" i="1" s="1"/>
  <c r="A590" i="3"/>
  <c r="G589" i="3"/>
  <c r="O559" i="1" s="1"/>
  <c r="F589" i="3"/>
  <c r="N559" i="1" s="1"/>
  <c r="P559" i="1" s="1"/>
  <c r="A589" i="3"/>
  <c r="G588" i="3"/>
  <c r="O558" i="1" s="1"/>
  <c r="F588" i="3"/>
  <c r="N558" i="1" s="1"/>
  <c r="P558" i="1" s="1"/>
  <c r="A588" i="3"/>
  <c r="G587" i="3"/>
  <c r="O557" i="1" s="1"/>
  <c r="F587" i="3"/>
  <c r="N557" i="1" s="1"/>
  <c r="P557" i="1" s="1"/>
  <c r="A587" i="3"/>
  <c r="G586" i="3"/>
  <c r="O556" i="1" s="1"/>
  <c r="F586" i="3"/>
  <c r="N556" i="1" s="1"/>
  <c r="P556" i="1" s="1"/>
  <c r="A586" i="3"/>
  <c r="G585" i="3"/>
  <c r="O555" i="1" s="1"/>
  <c r="F585" i="3"/>
  <c r="N555" i="1" s="1"/>
  <c r="P555" i="1" s="1"/>
  <c r="A585" i="3"/>
  <c r="G584" i="3"/>
  <c r="O554" i="1" s="1"/>
  <c r="F584" i="3"/>
  <c r="N554" i="1" s="1"/>
  <c r="P554" i="1" s="1"/>
  <c r="A584" i="3"/>
  <c r="G583" i="3"/>
  <c r="O553" i="1" s="1"/>
  <c r="F583" i="3"/>
  <c r="N553" i="1" s="1"/>
  <c r="P553" i="1" s="1"/>
  <c r="A583" i="3"/>
  <c r="G582" i="3"/>
  <c r="O552" i="1" s="1"/>
  <c r="F582" i="3"/>
  <c r="N552" i="1" s="1"/>
  <c r="P552" i="1" s="1"/>
  <c r="A582" i="3"/>
  <c r="G581" i="3"/>
  <c r="O551" i="1" s="1"/>
  <c r="F581" i="3"/>
  <c r="N551" i="1" s="1"/>
  <c r="P551" i="1" s="1"/>
  <c r="A581" i="3"/>
  <c r="G580" i="3"/>
  <c r="O550" i="1" s="1"/>
  <c r="F580" i="3"/>
  <c r="N550" i="1" s="1"/>
  <c r="P550" i="1" s="1"/>
  <c r="A580" i="3"/>
  <c r="G579" i="3"/>
  <c r="O549" i="1" s="1"/>
  <c r="F579" i="3"/>
  <c r="N549" i="1" s="1"/>
  <c r="P549" i="1" s="1"/>
  <c r="A579" i="3"/>
  <c r="G578" i="3"/>
  <c r="O548" i="1" s="1"/>
  <c r="F578" i="3"/>
  <c r="N548" i="1" s="1"/>
  <c r="P548" i="1" s="1"/>
  <c r="A578" i="3"/>
  <c r="G577" i="3"/>
  <c r="O547" i="1" s="1"/>
  <c r="F577" i="3"/>
  <c r="N547" i="1" s="1"/>
  <c r="P547" i="1" s="1"/>
  <c r="A577" i="3"/>
  <c r="G576" i="3"/>
  <c r="O546" i="1" s="1"/>
  <c r="F576" i="3"/>
  <c r="N546" i="1" s="1"/>
  <c r="P546" i="1" s="1"/>
  <c r="A576" i="3"/>
  <c r="G575" i="3"/>
  <c r="O545" i="1" s="1"/>
  <c r="F575" i="3"/>
  <c r="N545" i="1" s="1"/>
  <c r="P545" i="1" s="1"/>
  <c r="A575" i="3"/>
  <c r="G574" i="3"/>
  <c r="O544" i="1" s="1"/>
  <c r="F574" i="3"/>
  <c r="N544" i="1" s="1"/>
  <c r="P544" i="1" s="1"/>
  <c r="A574" i="3"/>
  <c r="G573" i="3"/>
  <c r="O543" i="1" s="1"/>
  <c r="F573" i="3"/>
  <c r="N543" i="1" s="1"/>
  <c r="P543" i="1" s="1"/>
  <c r="A573" i="3"/>
  <c r="G572" i="3"/>
  <c r="O542" i="1" s="1"/>
  <c r="F572" i="3"/>
  <c r="N542" i="1" s="1"/>
  <c r="P542" i="1" s="1"/>
  <c r="A572" i="3"/>
  <c r="G571" i="3"/>
  <c r="O541" i="1" s="1"/>
  <c r="F571" i="3"/>
  <c r="N541" i="1" s="1"/>
  <c r="P541" i="1" s="1"/>
  <c r="A571" i="3"/>
  <c r="G570" i="3"/>
  <c r="O540" i="1" s="1"/>
  <c r="F570" i="3"/>
  <c r="N540" i="1" s="1"/>
  <c r="P540" i="1" s="1"/>
  <c r="A570" i="3"/>
  <c r="G569" i="3"/>
  <c r="O539" i="1" s="1"/>
  <c r="F569" i="3"/>
  <c r="N539" i="1" s="1"/>
  <c r="P539" i="1" s="1"/>
  <c r="A569" i="3"/>
  <c r="G568" i="3"/>
  <c r="O538" i="1" s="1"/>
  <c r="F568" i="3"/>
  <c r="N538" i="1" s="1"/>
  <c r="P538" i="1" s="1"/>
  <c r="A568" i="3"/>
  <c r="G567" i="3"/>
  <c r="O537" i="1" s="1"/>
  <c r="F567" i="3"/>
  <c r="N537" i="1" s="1"/>
  <c r="P537" i="1" s="1"/>
  <c r="A567" i="3"/>
  <c r="G566" i="3"/>
  <c r="O536" i="1" s="1"/>
  <c r="F566" i="3"/>
  <c r="N536" i="1" s="1"/>
  <c r="P536" i="1" s="1"/>
  <c r="A566" i="3"/>
  <c r="G565" i="3"/>
  <c r="O535" i="1" s="1"/>
  <c r="F565" i="3"/>
  <c r="N535" i="1" s="1"/>
  <c r="P535" i="1" s="1"/>
  <c r="A565" i="3"/>
  <c r="G564" i="3"/>
  <c r="O534" i="1" s="1"/>
  <c r="F564" i="3"/>
  <c r="N534" i="1" s="1"/>
  <c r="P534" i="1" s="1"/>
  <c r="A564" i="3"/>
  <c r="G563" i="3"/>
  <c r="O533" i="1" s="1"/>
  <c r="F563" i="3"/>
  <c r="N533" i="1" s="1"/>
  <c r="P533" i="1" s="1"/>
  <c r="A563" i="3"/>
  <c r="G562" i="3"/>
  <c r="O532" i="1" s="1"/>
  <c r="F562" i="3"/>
  <c r="N532" i="1" s="1"/>
  <c r="P532" i="1" s="1"/>
  <c r="A562" i="3"/>
  <c r="G561" i="3"/>
  <c r="O531" i="1" s="1"/>
  <c r="F561" i="3"/>
  <c r="N531" i="1" s="1"/>
  <c r="P531" i="1" s="1"/>
  <c r="A561" i="3"/>
  <c r="G560" i="3"/>
  <c r="O530" i="1" s="1"/>
  <c r="F560" i="3"/>
  <c r="N530" i="1" s="1"/>
  <c r="P530" i="1" s="1"/>
  <c r="A560" i="3"/>
  <c r="G559" i="3"/>
  <c r="O529" i="1" s="1"/>
  <c r="F559" i="3"/>
  <c r="N529" i="1" s="1"/>
  <c r="P529" i="1" s="1"/>
  <c r="A559" i="3"/>
  <c r="G558" i="3"/>
  <c r="O227" i="1" s="1"/>
  <c r="F558" i="3"/>
  <c r="N227" i="1" s="1"/>
  <c r="P227" i="1" s="1"/>
  <c r="A558" i="3"/>
  <c r="G557" i="3"/>
  <c r="O213" i="1" s="1"/>
  <c r="F557" i="3"/>
  <c r="N213" i="1" s="1"/>
  <c r="P213" i="1" s="1"/>
  <c r="A557" i="3"/>
  <c r="G556" i="3"/>
  <c r="O279" i="1" s="1"/>
  <c r="F556" i="3"/>
  <c r="N279" i="1" s="1"/>
  <c r="P279" i="1" s="1"/>
  <c r="A556" i="3"/>
  <c r="G555" i="3"/>
  <c r="O278" i="1" s="1"/>
  <c r="F555" i="3"/>
  <c r="N278" i="1" s="1"/>
  <c r="P278" i="1" s="1"/>
  <c r="A555" i="3"/>
  <c r="G554" i="3"/>
  <c r="O277" i="1" s="1"/>
  <c r="F554" i="3"/>
  <c r="N277" i="1" s="1"/>
  <c r="P277" i="1" s="1"/>
  <c r="A554" i="3"/>
  <c r="G553" i="3"/>
  <c r="O276" i="1" s="1"/>
  <c r="F553" i="3"/>
  <c r="N276" i="1" s="1"/>
  <c r="P276" i="1" s="1"/>
  <c r="A553" i="3"/>
  <c r="G552" i="3"/>
  <c r="O275" i="1" s="1"/>
  <c r="F552" i="3"/>
  <c r="N275" i="1" s="1"/>
  <c r="P275" i="1" s="1"/>
  <c r="A552" i="3"/>
  <c r="G551" i="3"/>
  <c r="O274" i="1" s="1"/>
  <c r="F551" i="3"/>
  <c r="N274" i="1" s="1"/>
  <c r="P274" i="1" s="1"/>
  <c r="A551" i="3"/>
  <c r="G550" i="3"/>
  <c r="O273" i="1" s="1"/>
  <c r="F550" i="3"/>
  <c r="N273" i="1" s="1"/>
  <c r="P273" i="1" s="1"/>
  <c r="A550" i="3"/>
  <c r="G549" i="3"/>
  <c r="O272" i="1" s="1"/>
  <c r="F549" i="3"/>
  <c r="N272" i="1" s="1"/>
  <c r="P272" i="1" s="1"/>
  <c r="A549" i="3"/>
  <c r="G548" i="3"/>
  <c r="O271" i="1" s="1"/>
  <c r="F548" i="3"/>
  <c r="N271" i="1" s="1"/>
  <c r="P271" i="1" s="1"/>
  <c r="A548" i="3"/>
  <c r="G547" i="3"/>
  <c r="O270" i="1" s="1"/>
  <c r="F547" i="3"/>
  <c r="N270" i="1" s="1"/>
  <c r="P270" i="1" s="1"/>
  <c r="A547" i="3"/>
  <c r="G546" i="3"/>
  <c r="O269" i="1" s="1"/>
  <c r="F546" i="3"/>
  <c r="N269" i="1" s="1"/>
  <c r="P269" i="1" s="1"/>
  <c r="A546" i="3"/>
  <c r="G545" i="3"/>
  <c r="O268" i="1" s="1"/>
  <c r="F545" i="3"/>
  <c r="N268" i="1" s="1"/>
  <c r="P268" i="1" s="1"/>
  <c r="A545" i="3"/>
  <c r="G544" i="3"/>
  <c r="O267" i="1" s="1"/>
  <c r="F544" i="3"/>
  <c r="N267" i="1" s="1"/>
  <c r="P267" i="1" s="1"/>
  <c r="A544" i="3"/>
  <c r="G543" i="3"/>
  <c r="O266" i="1" s="1"/>
  <c r="F543" i="3"/>
  <c r="N266" i="1" s="1"/>
  <c r="P266" i="1" s="1"/>
  <c r="A543" i="3"/>
  <c r="G542" i="3"/>
  <c r="O265" i="1" s="1"/>
  <c r="F542" i="3"/>
  <c r="N265" i="1" s="1"/>
  <c r="P265" i="1" s="1"/>
  <c r="A542" i="3"/>
  <c r="G541" i="3"/>
  <c r="O264" i="1" s="1"/>
  <c r="F541" i="3"/>
  <c r="N264" i="1" s="1"/>
  <c r="P264" i="1" s="1"/>
  <c r="A541" i="3"/>
  <c r="G540" i="3"/>
  <c r="O263" i="1" s="1"/>
  <c r="F540" i="3"/>
  <c r="N263" i="1" s="1"/>
  <c r="P263" i="1" s="1"/>
  <c r="A540" i="3"/>
  <c r="G539" i="3"/>
  <c r="O262" i="1" s="1"/>
  <c r="F539" i="3"/>
  <c r="N262" i="1" s="1"/>
  <c r="P262" i="1" s="1"/>
  <c r="A539" i="3"/>
  <c r="G538" i="3"/>
  <c r="O261" i="1" s="1"/>
  <c r="F538" i="3"/>
  <c r="N261" i="1" s="1"/>
  <c r="P261" i="1" s="1"/>
  <c r="A538" i="3"/>
  <c r="G537" i="3"/>
  <c r="O260" i="1" s="1"/>
  <c r="F537" i="3"/>
  <c r="N260" i="1" s="1"/>
  <c r="P260" i="1" s="1"/>
  <c r="A537" i="3"/>
  <c r="G536" i="3"/>
  <c r="O259" i="1" s="1"/>
  <c r="F536" i="3"/>
  <c r="N259" i="1" s="1"/>
  <c r="P259" i="1" s="1"/>
  <c r="A536" i="3"/>
  <c r="G535" i="3"/>
  <c r="O258" i="1" s="1"/>
  <c r="F535" i="3"/>
  <c r="N258" i="1" s="1"/>
  <c r="P258" i="1" s="1"/>
  <c r="A535" i="3"/>
  <c r="G534" i="3"/>
  <c r="O257" i="1" s="1"/>
  <c r="F534" i="3"/>
  <c r="N257" i="1" s="1"/>
  <c r="P257" i="1" s="1"/>
  <c r="A534" i="3"/>
  <c r="G533" i="3"/>
  <c r="O256" i="1" s="1"/>
  <c r="F533" i="3"/>
  <c r="N256" i="1" s="1"/>
  <c r="P256" i="1" s="1"/>
  <c r="A533" i="3"/>
  <c r="G532" i="3"/>
  <c r="O255" i="1" s="1"/>
  <c r="F532" i="3"/>
  <c r="N255" i="1" s="1"/>
  <c r="P255" i="1" s="1"/>
  <c r="A532" i="3"/>
  <c r="G531" i="3"/>
  <c r="O254" i="1" s="1"/>
  <c r="F531" i="3"/>
  <c r="N254" i="1" s="1"/>
  <c r="P254" i="1" s="1"/>
  <c r="A531" i="3"/>
  <c r="G530" i="3"/>
  <c r="O253" i="1" s="1"/>
  <c r="F530" i="3"/>
  <c r="N253" i="1" s="1"/>
  <c r="P253" i="1" s="1"/>
  <c r="A530" i="3"/>
  <c r="G529" i="3"/>
  <c r="O252" i="1" s="1"/>
  <c r="F529" i="3"/>
  <c r="N252" i="1" s="1"/>
  <c r="P252" i="1" s="1"/>
  <c r="A529" i="3"/>
  <c r="G528" i="3"/>
  <c r="O251" i="1" s="1"/>
  <c r="F528" i="3"/>
  <c r="N251" i="1" s="1"/>
  <c r="P251" i="1" s="1"/>
  <c r="A528" i="3"/>
  <c r="G527" i="3"/>
  <c r="O250" i="1" s="1"/>
  <c r="F527" i="3"/>
  <c r="N250" i="1" s="1"/>
  <c r="P250" i="1" s="1"/>
  <c r="A527" i="3"/>
  <c r="G526" i="3"/>
  <c r="O249" i="1" s="1"/>
  <c r="F526" i="3"/>
  <c r="N249" i="1" s="1"/>
  <c r="P249" i="1" s="1"/>
  <c r="A526" i="3"/>
  <c r="G525" i="3"/>
  <c r="O248" i="1" s="1"/>
  <c r="F525" i="3"/>
  <c r="N248" i="1" s="1"/>
  <c r="P248" i="1" s="1"/>
  <c r="A525" i="3"/>
  <c r="G524" i="3"/>
  <c r="O247" i="1" s="1"/>
  <c r="F524" i="3"/>
  <c r="N247" i="1" s="1"/>
  <c r="P247" i="1" s="1"/>
  <c r="A524" i="3"/>
  <c r="G523" i="3"/>
  <c r="O246" i="1" s="1"/>
  <c r="F523" i="3"/>
  <c r="N246" i="1" s="1"/>
  <c r="P246" i="1" s="1"/>
  <c r="A523" i="3"/>
  <c r="G522" i="3"/>
  <c r="O245" i="1" s="1"/>
  <c r="F522" i="3"/>
  <c r="N245" i="1" s="1"/>
  <c r="P245" i="1" s="1"/>
  <c r="A522" i="3"/>
  <c r="G521" i="3"/>
  <c r="O244" i="1" s="1"/>
  <c r="F521" i="3"/>
  <c r="N244" i="1" s="1"/>
  <c r="P244" i="1" s="1"/>
  <c r="A521" i="3"/>
  <c r="G520" i="3"/>
  <c r="O243" i="1" s="1"/>
  <c r="F520" i="3"/>
  <c r="N243" i="1" s="1"/>
  <c r="P243" i="1" s="1"/>
  <c r="A520" i="3"/>
  <c r="G519" i="3"/>
  <c r="O242" i="1" s="1"/>
  <c r="F519" i="3"/>
  <c r="N242" i="1" s="1"/>
  <c r="P242" i="1" s="1"/>
  <c r="A519" i="3"/>
  <c r="G518" i="3"/>
  <c r="O241" i="1" s="1"/>
  <c r="F518" i="3"/>
  <c r="N241" i="1" s="1"/>
  <c r="P241" i="1" s="1"/>
  <c r="A518" i="3"/>
  <c r="G517" i="3"/>
  <c r="O240" i="1" s="1"/>
  <c r="F517" i="3"/>
  <c r="N240" i="1" s="1"/>
  <c r="P240" i="1" s="1"/>
  <c r="A517" i="3"/>
  <c r="G516" i="3"/>
  <c r="O239" i="1" s="1"/>
  <c r="F516" i="3"/>
  <c r="N239" i="1" s="1"/>
  <c r="P239" i="1" s="1"/>
  <c r="A516" i="3"/>
  <c r="G515" i="3"/>
  <c r="O238" i="1" s="1"/>
  <c r="F515" i="3"/>
  <c r="N238" i="1" s="1"/>
  <c r="P238" i="1" s="1"/>
  <c r="A515" i="3"/>
  <c r="G514" i="3"/>
  <c r="O237" i="1" s="1"/>
  <c r="F514" i="3"/>
  <c r="N237" i="1" s="1"/>
  <c r="P237" i="1" s="1"/>
  <c r="A514" i="3"/>
  <c r="G513" i="3"/>
  <c r="O236" i="1" s="1"/>
  <c r="F513" i="3"/>
  <c r="N236" i="1" s="1"/>
  <c r="P236" i="1" s="1"/>
  <c r="A513" i="3"/>
  <c r="G512" i="3"/>
  <c r="O235" i="1" s="1"/>
  <c r="F512" i="3"/>
  <c r="N235" i="1" s="1"/>
  <c r="P235" i="1" s="1"/>
  <c r="A512" i="3"/>
  <c r="G511" i="3"/>
  <c r="O234" i="1" s="1"/>
  <c r="F511" i="3"/>
  <c r="N234" i="1" s="1"/>
  <c r="P234" i="1" s="1"/>
  <c r="A511" i="3"/>
  <c r="G510" i="3"/>
  <c r="O233" i="1" s="1"/>
  <c r="F510" i="3"/>
  <c r="N233" i="1" s="1"/>
  <c r="P233" i="1" s="1"/>
  <c r="A510" i="3"/>
  <c r="G509" i="3"/>
  <c r="O232" i="1" s="1"/>
  <c r="F509" i="3"/>
  <c r="N232" i="1" s="1"/>
  <c r="P232" i="1" s="1"/>
  <c r="A509" i="3"/>
  <c r="G508" i="3"/>
  <c r="O231" i="1" s="1"/>
  <c r="F508" i="3"/>
  <c r="N231" i="1" s="1"/>
  <c r="P231" i="1" s="1"/>
  <c r="A508" i="3"/>
  <c r="G507" i="3"/>
  <c r="O230" i="1" s="1"/>
  <c r="F507" i="3"/>
  <c r="N230" i="1" s="1"/>
  <c r="P230" i="1" s="1"/>
  <c r="A507" i="3"/>
  <c r="G506" i="3"/>
  <c r="O229" i="1" s="1"/>
  <c r="F506" i="3"/>
  <c r="N229" i="1" s="1"/>
  <c r="P229" i="1" s="1"/>
  <c r="A506" i="3"/>
  <c r="G505" i="3"/>
  <c r="O228" i="1" s="1"/>
  <c r="F505" i="3"/>
  <c r="N228" i="1" s="1"/>
  <c r="P228" i="1" s="1"/>
  <c r="A505" i="3"/>
  <c r="G504" i="3"/>
  <c r="O226" i="1" s="1"/>
  <c r="F504" i="3"/>
  <c r="N226" i="1" s="1"/>
  <c r="P226" i="1" s="1"/>
  <c r="A504" i="3"/>
  <c r="G503" i="3"/>
  <c r="O225" i="1" s="1"/>
  <c r="F503" i="3"/>
  <c r="N225" i="1" s="1"/>
  <c r="P225" i="1" s="1"/>
  <c r="A503" i="3"/>
  <c r="G502" i="3"/>
  <c r="O224" i="1" s="1"/>
  <c r="F502" i="3"/>
  <c r="N224" i="1" s="1"/>
  <c r="P224" i="1" s="1"/>
  <c r="A502" i="3"/>
  <c r="G501" i="3"/>
  <c r="O223" i="1" s="1"/>
  <c r="F501" i="3"/>
  <c r="N223" i="1" s="1"/>
  <c r="P223" i="1" s="1"/>
  <c r="A501" i="3"/>
  <c r="G500" i="3"/>
  <c r="O222" i="1" s="1"/>
  <c r="F500" i="3"/>
  <c r="N222" i="1" s="1"/>
  <c r="P222" i="1" s="1"/>
  <c r="A500" i="3"/>
  <c r="G499" i="3"/>
  <c r="O221" i="1" s="1"/>
  <c r="F499" i="3"/>
  <c r="N221" i="1" s="1"/>
  <c r="P221" i="1" s="1"/>
  <c r="A499" i="3"/>
  <c r="G498" i="3"/>
  <c r="O220" i="1" s="1"/>
  <c r="F498" i="3"/>
  <c r="N220" i="1" s="1"/>
  <c r="P220" i="1" s="1"/>
  <c r="A498" i="3"/>
  <c r="G497" i="3"/>
  <c r="O219" i="1" s="1"/>
  <c r="F497" i="3"/>
  <c r="N219" i="1" s="1"/>
  <c r="P219" i="1" s="1"/>
  <c r="A497" i="3"/>
  <c r="G496" i="3"/>
  <c r="O218" i="1" s="1"/>
  <c r="F496" i="3"/>
  <c r="N218" i="1" s="1"/>
  <c r="P218" i="1" s="1"/>
  <c r="A496" i="3"/>
  <c r="G495" i="3"/>
  <c r="O217" i="1" s="1"/>
  <c r="F495" i="3"/>
  <c r="N217" i="1" s="1"/>
  <c r="P217" i="1" s="1"/>
  <c r="A495" i="3"/>
  <c r="G494" i="3"/>
  <c r="O216" i="1" s="1"/>
  <c r="F494" i="3"/>
  <c r="N216" i="1" s="1"/>
  <c r="P216" i="1" s="1"/>
  <c r="A494" i="3"/>
  <c r="G493" i="3"/>
  <c r="O215" i="1" s="1"/>
  <c r="F493" i="3"/>
  <c r="N215" i="1" s="1"/>
  <c r="P215" i="1" s="1"/>
  <c r="A493" i="3"/>
  <c r="G492" i="3"/>
  <c r="O214" i="1" s="1"/>
  <c r="F492" i="3"/>
  <c r="N214" i="1" s="1"/>
  <c r="P214" i="1" s="1"/>
  <c r="A492" i="3"/>
  <c r="G491" i="3"/>
  <c r="O212" i="1" s="1"/>
  <c r="F491" i="3"/>
  <c r="N212" i="1" s="1"/>
  <c r="P212" i="1" s="1"/>
  <c r="A491" i="3"/>
  <c r="G490" i="3"/>
  <c r="O211" i="1" s="1"/>
  <c r="F490" i="3"/>
  <c r="N211" i="1" s="1"/>
  <c r="P211" i="1" s="1"/>
  <c r="A490" i="3"/>
  <c r="G489" i="3"/>
  <c r="O210" i="1" s="1"/>
  <c r="F489" i="3"/>
  <c r="N210" i="1" s="1"/>
  <c r="P210" i="1" s="1"/>
  <c r="A489" i="3"/>
  <c r="G488" i="3"/>
  <c r="O209" i="1" s="1"/>
  <c r="F488" i="3"/>
  <c r="N209" i="1" s="1"/>
  <c r="P209" i="1" s="1"/>
  <c r="A488" i="3"/>
  <c r="G487" i="3"/>
  <c r="O208" i="1" s="1"/>
  <c r="F487" i="3"/>
  <c r="N208" i="1" s="1"/>
  <c r="P208" i="1" s="1"/>
  <c r="A487" i="3"/>
  <c r="G486" i="3"/>
  <c r="O207" i="1" s="1"/>
  <c r="F486" i="3"/>
  <c r="N207" i="1" s="1"/>
  <c r="P207" i="1" s="1"/>
  <c r="A486" i="3"/>
  <c r="G485" i="3"/>
  <c r="O206" i="1" s="1"/>
  <c r="F485" i="3"/>
  <c r="N206" i="1" s="1"/>
  <c r="P206" i="1" s="1"/>
  <c r="A485" i="3"/>
  <c r="G484" i="3"/>
  <c r="O205" i="1" s="1"/>
  <c r="F484" i="3"/>
  <c r="N205" i="1" s="1"/>
  <c r="P205" i="1" s="1"/>
  <c r="A484" i="3"/>
  <c r="G483" i="3"/>
  <c r="O204" i="1" s="1"/>
  <c r="F483" i="3"/>
  <c r="N204" i="1" s="1"/>
  <c r="P204" i="1" s="1"/>
  <c r="A483" i="3"/>
  <c r="G482" i="3"/>
  <c r="O203" i="1" s="1"/>
  <c r="F482" i="3"/>
  <c r="N203" i="1" s="1"/>
  <c r="P203" i="1" s="1"/>
  <c r="A482" i="3"/>
  <c r="G481" i="3"/>
  <c r="O202" i="1" s="1"/>
  <c r="F481" i="3"/>
  <c r="N202" i="1" s="1"/>
  <c r="P202" i="1" s="1"/>
  <c r="A481" i="3"/>
  <c r="G480" i="3"/>
  <c r="O526" i="1" s="1"/>
  <c r="F480" i="3"/>
  <c r="N526" i="1" s="1"/>
  <c r="P526" i="1" s="1"/>
  <c r="A480" i="3"/>
  <c r="G479" i="3"/>
  <c r="O525" i="1" s="1"/>
  <c r="F479" i="3"/>
  <c r="N525" i="1" s="1"/>
  <c r="P525" i="1" s="1"/>
  <c r="A479" i="3"/>
  <c r="G478" i="3"/>
  <c r="O524" i="1" s="1"/>
  <c r="F478" i="3"/>
  <c r="N524" i="1" s="1"/>
  <c r="P524" i="1" s="1"/>
  <c r="A478" i="3"/>
  <c r="G477" i="3"/>
  <c r="O523" i="1" s="1"/>
  <c r="F477" i="3"/>
  <c r="N523" i="1" s="1"/>
  <c r="P523" i="1" s="1"/>
  <c r="A477" i="3"/>
  <c r="G476" i="3"/>
  <c r="O515" i="1" s="1"/>
  <c r="F476" i="3"/>
  <c r="N515" i="1" s="1"/>
  <c r="P515" i="1" s="1"/>
  <c r="A476" i="3"/>
  <c r="G475" i="3"/>
  <c r="O522" i="1" s="1"/>
  <c r="F475" i="3"/>
  <c r="N522" i="1" s="1"/>
  <c r="P522" i="1" s="1"/>
  <c r="A475" i="3"/>
  <c r="G474" i="3"/>
  <c r="O486" i="1" s="1"/>
  <c r="F474" i="3"/>
  <c r="N486" i="1" s="1"/>
  <c r="P486" i="1" s="1"/>
  <c r="A474" i="3"/>
  <c r="G473" i="3"/>
  <c r="O514" i="1" s="1"/>
  <c r="F473" i="3"/>
  <c r="N514" i="1" s="1"/>
  <c r="P514" i="1" s="1"/>
  <c r="A473" i="3"/>
  <c r="G472" i="3"/>
  <c r="O495" i="1" s="1"/>
  <c r="F472" i="3"/>
  <c r="N495" i="1" s="1"/>
  <c r="P495" i="1" s="1"/>
  <c r="A472" i="3"/>
  <c r="G471" i="3"/>
  <c r="O521" i="1" s="1"/>
  <c r="F471" i="3"/>
  <c r="N521" i="1" s="1"/>
  <c r="P521" i="1" s="1"/>
  <c r="A471" i="3"/>
  <c r="G470" i="3"/>
  <c r="O513" i="1" s="1"/>
  <c r="F470" i="3"/>
  <c r="N513" i="1" s="1"/>
  <c r="P513" i="1" s="1"/>
  <c r="A470" i="3"/>
  <c r="G469" i="3"/>
  <c r="O510" i="1" s="1"/>
  <c r="F469" i="3"/>
  <c r="N510" i="1" s="1"/>
  <c r="P510" i="1" s="1"/>
  <c r="A469" i="3"/>
  <c r="G468" i="3"/>
  <c r="O520" i="1" s="1"/>
  <c r="F468" i="3"/>
  <c r="N520" i="1" s="1"/>
  <c r="P520" i="1" s="1"/>
  <c r="A468" i="3"/>
  <c r="G467" i="3"/>
  <c r="O497" i="1" s="1"/>
  <c r="F467" i="3"/>
  <c r="N497" i="1" s="1"/>
  <c r="P497" i="1" s="1"/>
  <c r="A467" i="3"/>
  <c r="G466" i="3"/>
  <c r="O517" i="1" s="1"/>
  <c r="F466" i="3"/>
  <c r="N517" i="1" s="1"/>
  <c r="P517" i="1" s="1"/>
  <c r="A466" i="3"/>
  <c r="G465" i="3"/>
  <c r="O490" i="1" s="1"/>
  <c r="F465" i="3"/>
  <c r="N490" i="1" s="1"/>
  <c r="P490" i="1" s="1"/>
  <c r="A465" i="3"/>
  <c r="G464" i="3"/>
  <c r="O519" i="1" s="1"/>
  <c r="F464" i="3"/>
  <c r="N519" i="1" s="1"/>
  <c r="P519" i="1" s="1"/>
  <c r="A464" i="3"/>
  <c r="G463" i="3"/>
  <c r="O507" i="1" s="1"/>
  <c r="F463" i="3"/>
  <c r="N507" i="1" s="1"/>
  <c r="P507" i="1" s="1"/>
  <c r="A463" i="3"/>
  <c r="G462" i="3"/>
  <c r="O499" i="1" s="1"/>
  <c r="F462" i="3"/>
  <c r="N499" i="1" s="1"/>
  <c r="P499" i="1" s="1"/>
  <c r="A462" i="3"/>
  <c r="G461" i="3"/>
  <c r="O505" i="1" s="1"/>
  <c r="F461" i="3"/>
  <c r="N505" i="1" s="1"/>
  <c r="P505" i="1" s="1"/>
  <c r="A461" i="3"/>
  <c r="G460" i="3"/>
  <c r="O528" i="1" s="1"/>
  <c r="F460" i="3"/>
  <c r="N528" i="1" s="1"/>
  <c r="P528" i="1" s="1"/>
  <c r="A460" i="3"/>
  <c r="G459" i="3"/>
  <c r="O508" i="1" s="1"/>
  <c r="F459" i="3"/>
  <c r="N508" i="1" s="1"/>
  <c r="P508" i="1" s="1"/>
  <c r="A459" i="3"/>
  <c r="G458" i="3"/>
  <c r="O518" i="1" s="1"/>
  <c r="F458" i="3"/>
  <c r="N518" i="1" s="1"/>
  <c r="P518" i="1" s="1"/>
  <c r="A458" i="3"/>
  <c r="G457" i="3"/>
  <c r="O494" i="1" s="1"/>
  <c r="F457" i="3"/>
  <c r="N494" i="1" s="1"/>
  <c r="P494" i="1" s="1"/>
  <c r="A457" i="3"/>
  <c r="G456" i="3"/>
  <c r="O500" i="1" s="1"/>
  <c r="F456" i="3"/>
  <c r="N500" i="1" s="1"/>
  <c r="P500" i="1" s="1"/>
  <c r="A456" i="3"/>
  <c r="G455" i="3"/>
  <c r="O502" i="1" s="1"/>
  <c r="F455" i="3"/>
  <c r="N502" i="1" s="1"/>
  <c r="P502" i="1" s="1"/>
  <c r="A455" i="3"/>
  <c r="G454" i="3"/>
  <c r="O503" i="1" s="1"/>
  <c r="F454" i="3"/>
  <c r="N503" i="1" s="1"/>
  <c r="P503" i="1" s="1"/>
  <c r="A454" i="3"/>
  <c r="G453" i="3"/>
  <c r="O504" i="1" s="1"/>
  <c r="F453" i="3"/>
  <c r="N504" i="1" s="1"/>
  <c r="P504" i="1" s="1"/>
  <c r="A453" i="3"/>
  <c r="G452" i="3"/>
  <c r="O512" i="1" s="1"/>
  <c r="F452" i="3"/>
  <c r="N512" i="1" s="1"/>
  <c r="P512" i="1" s="1"/>
  <c r="A452" i="3"/>
  <c r="G451" i="3"/>
  <c r="O488" i="1" s="1"/>
  <c r="F451" i="3"/>
  <c r="N488" i="1" s="1"/>
  <c r="P488" i="1" s="1"/>
  <c r="A451" i="3"/>
  <c r="G450" i="3"/>
  <c r="O509" i="1" s="1"/>
  <c r="F450" i="3"/>
  <c r="N509" i="1" s="1"/>
  <c r="P509" i="1" s="1"/>
  <c r="A450" i="3"/>
  <c r="G449" i="3"/>
  <c r="O492" i="1" s="1"/>
  <c r="F449" i="3"/>
  <c r="N492" i="1" s="1"/>
  <c r="P492" i="1" s="1"/>
  <c r="A449" i="3"/>
  <c r="G448" i="3"/>
  <c r="O527" i="1" s="1"/>
  <c r="F448" i="3"/>
  <c r="N527" i="1" s="1"/>
  <c r="P527" i="1" s="1"/>
  <c r="A448" i="3"/>
  <c r="G447" i="3"/>
  <c r="O491" i="1" s="1"/>
  <c r="F447" i="3"/>
  <c r="N491" i="1" s="1"/>
  <c r="P491" i="1" s="1"/>
  <c r="A447" i="3"/>
  <c r="G446" i="3"/>
  <c r="O493" i="1" s="1"/>
  <c r="F446" i="3"/>
  <c r="N493" i="1" s="1"/>
  <c r="P493" i="1" s="1"/>
  <c r="A446" i="3"/>
  <c r="G445" i="3"/>
  <c r="O496" i="1" s="1"/>
  <c r="F445" i="3"/>
  <c r="N496" i="1" s="1"/>
  <c r="P496" i="1" s="1"/>
  <c r="A445" i="3"/>
  <c r="G444" i="3"/>
  <c r="O506" i="1" s="1"/>
  <c r="F444" i="3"/>
  <c r="N506" i="1" s="1"/>
  <c r="P506" i="1" s="1"/>
  <c r="A444" i="3"/>
  <c r="G443" i="3"/>
  <c r="O516" i="1" s="1"/>
  <c r="F443" i="3"/>
  <c r="N516" i="1" s="1"/>
  <c r="P516" i="1" s="1"/>
  <c r="A443" i="3"/>
  <c r="G442" i="3"/>
  <c r="O498" i="1" s="1"/>
  <c r="F442" i="3"/>
  <c r="N498" i="1" s="1"/>
  <c r="P498" i="1" s="1"/>
  <c r="A442" i="3"/>
  <c r="G441" i="3"/>
  <c r="O511" i="1" s="1"/>
  <c r="F441" i="3"/>
  <c r="N511" i="1" s="1"/>
  <c r="P511" i="1" s="1"/>
  <c r="A441" i="3"/>
  <c r="G440" i="3"/>
  <c r="O489" i="1" s="1"/>
  <c r="F440" i="3"/>
  <c r="N489" i="1" s="1"/>
  <c r="P489" i="1" s="1"/>
  <c r="A440" i="3"/>
  <c r="G439" i="3"/>
  <c r="O501" i="1" s="1"/>
  <c r="F439" i="3"/>
  <c r="N501" i="1" s="1"/>
  <c r="P501" i="1" s="1"/>
  <c r="A439" i="3"/>
  <c r="G438" i="3"/>
  <c r="O487" i="1" s="1"/>
  <c r="F438" i="3"/>
  <c r="N487" i="1" s="1"/>
  <c r="P487" i="1" s="1"/>
  <c r="A438" i="3"/>
  <c r="G437" i="3"/>
  <c r="O485" i="1" s="1"/>
  <c r="F437" i="3"/>
  <c r="N485" i="1" s="1"/>
  <c r="P485" i="1" s="1"/>
  <c r="A437" i="3"/>
  <c r="G436" i="3"/>
  <c r="O303" i="1" s="1"/>
  <c r="F436" i="3"/>
  <c r="N303" i="1" s="1"/>
  <c r="P303" i="1" s="1"/>
  <c r="A436" i="3"/>
  <c r="G435" i="3"/>
  <c r="O302" i="1" s="1"/>
  <c r="F435" i="3"/>
  <c r="N302" i="1" s="1"/>
  <c r="P302" i="1" s="1"/>
  <c r="A435" i="3"/>
  <c r="G434" i="3"/>
  <c r="O301" i="1" s="1"/>
  <c r="F434" i="3"/>
  <c r="N301" i="1" s="1"/>
  <c r="P301" i="1" s="1"/>
  <c r="A434" i="3"/>
  <c r="G433" i="3"/>
  <c r="O300" i="1" s="1"/>
  <c r="F433" i="3"/>
  <c r="N300" i="1" s="1"/>
  <c r="P300" i="1" s="1"/>
  <c r="A433" i="3"/>
  <c r="G432" i="3"/>
  <c r="O299" i="1" s="1"/>
  <c r="F432" i="3"/>
  <c r="N299" i="1" s="1"/>
  <c r="P299" i="1" s="1"/>
  <c r="A432" i="3"/>
  <c r="G431" i="3"/>
  <c r="O298" i="1" s="1"/>
  <c r="F431" i="3"/>
  <c r="N298" i="1" s="1"/>
  <c r="P298" i="1" s="1"/>
  <c r="A431" i="3"/>
  <c r="G430" i="3"/>
  <c r="O349" i="1" s="1"/>
  <c r="F430" i="3"/>
  <c r="N349" i="1" s="1"/>
  <c r="P349" i="1" s="1"/>
  <c r="A430" i="3"/>
  <c r="G429" i="3"/>
  <c r="O348" i="1" s="1"/>
  <c r="F429" i="3"/>
  <c r="N348" i="1" s="1"/>
  <c r="P348" i="1" s="1"/>
  <c r="A429" i="3"/>
  <c r="G428" i="3"/>
  <c r="O347" i="1" s="1"/>
  <c r="F428" i="3"/>
  <c r="N347" i="1" s="1"/>
  <c r="P347" i="1" s="1"/>
  <c r="A428" i="3"/>
  <c r="G427" i="3"/>
  <c r="O346" i="1" s="1"/>
  <c r="F427" i="3"/>
  <c r="N346" i="1" s="1"/>
  <c r="P346" i="1" s="1"/>
  <c r="A427" i="3"/>
  <c r="G426" i="3"/>
  <c r="O345" i="1" s="1"/>
  <c r="F426" i="3"/>
  <c r="N345" i="1" s="1"/>
  <c r="P345" i="1" s="1"/>
  <c r="A426" i="3"/>
  <c r="G425" i="3"/>
  <c r="O344" i="1" s="1"/>
  <c r="F425" i="3"/>
  <c r="N344" i="1" s="1"/>
  <c r="P344" i="1" s="1"/>
  <c r="A425" i="3"/>
  <c r="G424" i="3"/>
  <c r="O343" i="1" s="1"/>
  <c r="F424" i="3"/>
  <c r="N343" i="1" s="1"/>
  <c r="P343" i="1" s="1"/>
  <c r="A424" i="3"/>
  <c r="G423" i="3"/>
  <c r="O342" i="1" s="1"/>
  <c r="F423" i="3"/>
  <c r="N342" i="1" s="1"/>
  <c r="P342" i="1" s="1"/>
  <c r="A423" i="3"/>
  <c r="G422" i="3"/>
  <c r="O341" i="1" s="1"/>
  <c r="F422" i="3"/>
  <c r="N341" i="1" s="1"/>
  <c r="P341" i="1" s="1"/>
  <c r="A422" i="3"/>
  <c r="G421" i="3"/>
  <c r="O340" i="1" s="1"/>
  <c r="F421" i="3"/>
  <c r="N340" i="1" s="1"/>
  <c r="P340" i="1" s="1"/>
  <c r="A421" i="3"/>
  <c r="G420" i="3"/>
  <c r="O339" i="1" s="1"/>
  <c r="F420" i="3"/>
  <c r="N339" i="1" s="1"/>
  <c r="P339" i="1" s="1"/>
  <c r="A420" i="3"/>
  <c r="G419" i="3"/>
  <c r="O338" i="1" s="1"/>
  <c r="F419" i="3"/>
  <c r="N338" i="1" s="1"/>
  <c r="P338" i="1" s="1"/>
  <c r="A419" i="3"/>
  <c r="G418" i="3"/>
  <c r="O337" i="1" s="1"/>
  <c r="F418" i="3"/>
  <c r="N337" i="1" s="1"/>
  <c r="P337" i="1" s="1"/>
  <c r="A418" i="3"/>
  <c r="G417" i="3"/>
  <c r="O336" i="1" s="1"/>
  <c r="F417" i="3"/>
  <c r="N336" i="1" s="1"/>
  <c r="P336" i="1" s="1"/>
  <c r="A417" i="3"/>
  <c r="G416" i="3"/>
  <c r="O335" i="1" s="1"/>
  <c r="F416" i="3"/>
  <c r="N335" i="1" s="1"/>
  <c r="P335" i="1" s="1"/>
  <c r="A416" i="3"/>
  <c r="G415" i="3"/>
  <c r="O334" i="1" s="1"/>
  <c r="F415" i="3"/>
  <c r="N334" i="1" s="1"/>
  <c r="P334" i="1" s="1"/>
  <c r="A415" i="3"/>
  <c r="G414" i="3"/>
  <c r="O333" i="1" s="1"/>
  <c r="F414" i="3"/>
  <c r="N333" i="1" s="1"/>
  <c r="P333" i="1" s="1"/>
  <c r="A414" i="3"/>
  <c r="G413" i="3"/>
  <c r="O332" i="1" s="1"/>
  <c r="F413" i="3"/>
  <c r="N332" i="1" s="1"/>
  <c r="P332" i="1" s="1"/>
  <c r="A413" i="3"/>
  <c r="G412" i="3"/>
  <c r="O331" i="1" s="1"/>
  <c r="F412" i="3"/>
  <c r="N331" i="1" s="1"/>
  <c r="P331" i="1" s="1"/>
  <c r="A412" i="3"/>
  <c r="G411" i="3"/>
  <c r="O330" i="1" s="1"/>
  <c r="F411" i="3"/>
  <c r="N330" i="1" s="1"/>
  <c r="P330" i="1" s="1"/>
  <c r="A411" i="3"/>
  <c r="G410" i="3"/>
  <c r="O329" i="1" s="1"/>
  <c r="F410" i="3"/>
  <c r="N329" i="1" s="1"/>
  <c r="P329" i="1" s="1"/>
  <c r="A410" i="3"/>
  <c r="G409" i="3"/>
  <c r="O328" i="1" s="1"/>
  <c r="F409" i="3"/>
  <c r="N328" i="1" s="1"/>
  <c r="P328" i="1" s="1"/>
  <c r="A409" i="3"/>
  <c r="G408" i="3"/>
  <c r="O327" i="1" s="1"/>
  <c r="F408" i="3"/>
  <c r="N327" i="1" s="1"/>
  <c r="P327" i="1" s="1"/>
  <c r="A408" i="3"/>
  <c r="G407" i="3"/>
  <c r="O326" i="1" s="1"/>
  <c r="F407" i="3"/>
  <c r="N326" i="1" s="1"/>
  <c r="P326" i="1" s="1"/>
  <c r="A407" i="3"/>
  <c r="G406" i="3"/>
  <c r="O325" i="1" s="1"/>
  <c r="F406" i="3"/>
  <c r="N325" i="1" s="1"/>
  <c r="P325" i="1" s="1"/>
  <c r="A406" i="3"/>
  <c r="G405" i="3"/>
  <c r="O324" i="1" s="1"/>
  <c r="F405" i="3"/>
  <c r="N324" i="1" s="1"/>
  <c r="P324" i="1" s="1"/>
  <c r="A405" i="3"/>
  <c r="G404" i="3"/>
  <c r="O323" i="1" s="1"/>
  <c r="F404" i="3"/>
  <c r="N323" i="1" s="1"/>
  <c r="P323" i="1" s="1"/>
  <c r="A404" i="3"/>
  <c r="G403" i="3"/>
  <c r="O322" i="1" s="1"/>
  <c r="F403" i="3"/>
  <c r="N322" i="1" s="1"/>
  <c r="P322" i="1" s="1"/>
  <c r="A403" i="3"/>
  <c r="G402" i="3"/>
  <c r="O321" i="1" s="1"/>
  <c r="F402" i="3"/>
  <c r="N321" i="1" s="1"/>
  <c r="P321" i="1" s="1"/>
  <c r="A402" i="3"/>
  <c r="G401" i="3"/>
  <c r="O320" i="1" s="1"/>
  <c r="F401" i="3"/>
  <c r="N320" i="1" s="1"/>
  <c r="P320" i="1" s="1"/>
  <c r="A401" i="3"/>
  <c r="G400" i="3"/>
  <c r="O319" i="1" s="1"/>
  <c r="F400" i="3"/>
  <c r="N319" i="1" s="1"/>
  <c r="P319" i="1" s="1"/>
  <c r="A400" i="3"/>
  <c r="G399" i="3"/>
  <c r="O318" i="1" s="1"/>
  <c r="F399" i="3"/>
  <c r="N318" i="1" s="1"/>
  <c r="P318" i="1" s="1"/>
  <c r="A399" i="3"/>
  <c r="G398" i="3"/>
  <c r="O317" i="1" s="1"/>
  <c r="F398" i="3"/>
  <c r="N317" i="1" s="1"/>
  <c r="P317" i="1" s="1"/>
  <c r="A398" i="3"/>
  <c r="G397" i="3"/>
  <c r="O316" i="1" s="1"/>
  <c r="F397" i="3"/>
  <c r="N316" i="1" s="1"/>
  <c r="P316" i="1" s="1"/>
  <c r="A397" i="3"/>
  <c r="G396" i="3"/>
  <c r="O315" i="1" s="1"/>
  <c r="F396" i="3"/>
  <c r="N315" i="1" s="1"/>
  <c r="P315" i="1" s="1"/>
  <c r="A396" i="3"/>
  <c r="G395" i="3"/>
  <c r="O314" i="1" s="1"/>
  <c r="F395" i="3"/>
  <c r="N314" i="1" s="1"/>
  <c r="P314" i="1" s="1"/>
  <c r="A395" i="3"/>
  <c r="G394" i="3"/>
  <c r="O313" i="1" s="1"/>
  <c r="F394" i="3"/>
  <c r="N313" i="1" s="1"/>
  <c r="P313" i="1" s="1"/>
  <c r="A394" i="3"/>
  <c r="G393" i="3"/>
  <c r="O312" i="1" s="1"/>
  <c r="F393" i="3"/>
  <c r="N312" i="1" s="1"/>
  <c r="P312" i="1" s="1"/>
  <c r="A393" i="3"/>
  <c r="G392" i="3"/>
  <c r="O311" i="1" s="1"/>
  <c r="F392" i="3"/>
  <c r="N311" i="1" s="1"/>
  <c r="P311" i="1" s="1"/>
  <c r="A392" i="3"/>
  <c r="G391" i="3"/>
  <c r="O310" i="1" s="1"/>
  <c r="F391" i="3"/>
  <c r="N310" i="1" s="1"/>
  <c r="P310" i="1" s="1"/>
  <c r="A391" i="3"/>
  <c r="G390" i="3"/>
  <c r="O309" i="1" s="1"/>
  <c r="F390" i="3"/>
  <c r="N309" i="1" s="1"/>
  <c r="P309" i="1" s="1"/>
  <c r="A390" i="3"/>
  <c r="G389" i="3"/>
  <c r="O308" i="1" s="1"/>
  <c r="F389" i="3"/>
  <c r="N308" i="1" s="1"/>
  <c r="P308" i="1" s="1"/>
  <c r="A389" i="3"/>
  <c r="G388" i="3"/>
  <c r="O307" i="1" s="1"/>
  <c r="F388" i="3"/>
  <c r="N307" i="1" s="1"/>
  <c r="P307" i="1" s="1"/>
  <c r="A388" i="3"/>
  <c r="G387" i="3"/>
  <c r="O306" i="1" s="1"/>
  <c r="F387" i="3"/>
  <c r="N306" i="1" s="1"/>
  <c r="P306" i="1" s="1"/>
  <c r="A387" i="3"/>
  <c r="G386" i="3"/>
  <c r="O305" i="1" s="1"/>
  <c r="F386" i="3"/>
  <c r="N305" i="1" s="1"/>
  <c r="P305" i="1" s="1"/>
  <c r="A386" i="3"/>
  <c r="G385" i="3"/>
  <c r="O304" i="1" s="1"/>
  <c r="F385" i="3"/>
  <c r="N304" i="1" s="1"/>
  <c r="P304" i="1" s="1"/>
  <c r="A385" i="3"/>
  <c r="G384" i="3"/>
  <c r="O297" i="1" s="1"/>
  <c r="F384" i="3"/>
  <c r="N297" i="1" s="1"/>
  <c r="P297" i="1" s="1"/>
  <c r="A384" i="3"/>
  <c r="G383" i="3"/>
  <c r="O296" i="1" s="1"/>
  <c r="F383" i="3"/>
  <c r="N296" i="1" s="1"/>
  <c r="P296" i="1" s="1"/>
  <c r="A383" i="3"/>
  <c r="G382" i="3"/>
  <c r="O295" i="1" s="1"/>
  <c r="F382" i="3"/>
  <c r="N295" i="1" s="1"/>
  <c r="P295" i="1" s="1"/>
  <c r="A382" i="3"/>
  <c r="G381" i="3"/>
  <c r="O294" i="1" s="1"/>
  <c r="F381" i="3"/>
  <c r="N294" i="1" s="1"/>
  <c r="P294" i="1" s="1"/>
  <c r="A381" i="3"/>
  <c r="G380" i="3"/>
  <c r="O293" i="1" s="1"/>
  <c r="F380" i="3"/>
  <c r="N293" i="1" s="1"/>
  <c r="P293" i="1" s="1"/>
  <c r="A380" i="3"/>
  <c r="G379" i="3"/>
  <c r="O292" i="1" s="1"/>
  <c r="F379" i="3"/>
  <c r="N292" i="1" s="1"/>
  <c r="P292" i="1" s="1"/>
  <c r="A379" i="3"/>
  <c r="G378" i="3"/>
  <c r="O291" i="1" s="1"/>
  <c r="F378" i="3"/>
  <c r="N291" i="1" s="1"/>
  <c r="P291" i="1" s="1"/>
  <c r="A378" i="3"/>
  <c r="G377" i="3"/>
  <c r="O290" i="1" s="1"/>
  <c r="F377" i="3"/>
  <c r="N290" i="1" s="1"/>
  <c r="P290" i="1" s="1"/>
  <c r="A377" i="3"/>
  <c r="G376" i="3"/>
  <c r="O289" i="1" s="1"/>
  <c r="F376" i="3"/>
  <c r="N289" i="1" s="1"/>
  <c r="P289" i="1" s="1"/>
  <c r="A376" i="3"/>
  <c r="G375" i="3"/>
  <c r="O288" i="1" s="1"/>
  <c r="F375" i="3"/>
  <c r="N288" i="1" s="1"/>
  <c r="P288" i="1" s="1"/>
  <c r="A375" i="3"/>
  <c r="G374" i="3"/>
  <c r="O287" i="1" s="1"/>
  <c r="F374" i="3"/>
  <c r="N287" i="1" s="1"/>
  <c r="P287" i="1" s="1"/>
  <c r="A374" i="3"/>
  <c r="G373" i="3"/>
  <c r="O286" i="1" s="1"/>
  <c r="F373" i="3"/>
  <c r="N286" i="1" s="1"/>
  <c r="P286" i="1" s="1"/>
  <c r="A373" i="3"/>
  <c r="G372" i="3"/>
  <c r="O285" i="1" s="1"/>
  <c r="F372" i="3"/>
  <c r="N285" i="1" s="1"/>
  <c r="P285" i="1" s="1"/>
  <c r="A372" i="3"/>
  <c r="G371" i="3"/>
  <c r="O284" i="1" s="1"/>
  <c r="F371" i="3"/>
  <c r="N284" i="1" s="1"/>
  <c r="P284" i="1" s="1"/>
  <c r="A371" i="3"/>
  <c r="G370" i="3"/>
  <c r="O283" i="1" s="1"/>
  <c r="F370" i="3"/>
  <c r="N283" i="1" s="1"/>
  <c r="P283" i="1" s="1"/>
  <c r="A370" i="3"/>
  <c r="G369" i="3"/>
  <c r="O282" i="1" s="1"/>
  <c r="F369" i="3"/>
  <c r="N282" i="1" s="1"/>
  <c r="P282" i="1" s="1"/>
  <c r="A369" i="3"/>
  <c r="G368" i="3"/>
  <c r="O281" i="1" s="1"/>
  <c r="F368" i="3"/>
  <c r="N281" i="1" s="1"/>
  <c r="P281" i="1" s="1"/>
  <c r="A368" i="3"/>
  <c r="G367" i="3"/>
  <c r="O280" i="1" s="1"/>
  <c r="F367" i="3"/>
  <c r="N280" i="1" s="1"/>
  <c r="P280" i="1" s="1"/>
  <c r="A367" i="3"/>
  <c r="G366" i="3"/>
  <c r="O424" i="1" s="1"/>
  <c r="F366" i="3"/>
  <c r="N424" i="1" s="1"/>
  <c r="P424" i="1" s="1"/>
  <c r="A366" i="3"/>
  <c r="G365" i="3"/>
  <c r="O423" i="1" s="1"/>
  <c r="F365" i="3"/>
  <c r="N423" i="1" s="1"/>
  <c r="P423" i="1" s="1"/>
  <c r="A365" i="3"/>
  <c r="G364" i="3"/>
  <c r="O422" i="1" s="1"/>
  <c r="F364" i="3"/>
  <c r="N422" i="1" s="1"/>
  <c r="P422" i="1" s="1"/>
  <c r="A364" i="3"/>
  <c r="G363" i="3"/>
  <c r="O421" i="1" s="1"/>
  <c r="F363" i="3"/>
  <c r="N421" i="1" s="1"/>
  <c r="P421" i="1" s="1"/>
  <c r="A363" i="3"/>
  <c r="G362" i="3"/>
  <c r="O420" i="1" s="1"/>
  <c r="F362" i="3"/>
  <c r="N420" i="1" s="1"/>
  <c r="P420" i="1" s="1"/>
  <c r="A362" i="3"/>
  <c r="G361" i="3"/>
  <c r="O419" i="1" s="1"/>
  <c r="F361" i="3"/>
  <c r="N419" i="1" s="1"/>
  <c r="P419" i="1" s="1"/>
  <c r="A361" i="3"/>
  <c r="G360" i="3"/>
  <c r="O418" i="1" s="1"/>
  <c r="F360" i="3"/>
  <c r="N418" i="1" s="1"/>
  <c r="P418" i="1" s="1"/>
  <c r="A360" i="3"/>
  <c r="G359" i="3"/>
  <c r="O417" i="1" s="1"/>
  <c r="F359" i="3"/>
  <c r="N417" i="1" s="1"/>
  <c r="P417" i="1" s="1"/>
  <c r="A359" i="3"/>
  <c r="G358" i="3"/>
  <c r="O416" i="1" s="1"/>
  <c r="F358" i="3"/>
  <c r="N416" i="1" s="1"/>
  <c r="P416" i="1" s="1"/>
  <c r="A358" i="3"/>
  <c r="G357" i="3"/>
  <c r="O415" i="1" s="1"/>
  <c r="F357" i="3"/>
  <c r="N415" i="1" s="1"/>
  <c r="P415" i="1" s="1"/>
  <c r="A357" i="3"/>
  <c r="G356" i="3"/>
  <c r="O414" i="1" s="1"/>
  <c r="F356" i="3"/>
  <c r="N414" i="1" s="1"/>
  <c r="P414" i="1" s="1"/>
  <c r="A356" i="3"/>
  <c r="G355" i="3"/>
  <c r="O413" i="1" s="1"/>
  <c r="F355" i="3"/>
  <c r="N413" i="1" s="1"/>
  <c r="P413" i="1" s="1"/>
  <c r="A355" i="3"/>
  <c r="G354" i="3"/>
  <c r="O412" i="1" s="1"/>
  <c r="F354" i="3"/>
  <c r="N412" i="1" s="1"/>
  <c r="P412" i="1" s="1"/>
  <c r="A354" i="3"/>
  <c r="G353" i="3"/>
  <c r="O411" i="1" s="1"/>
  <c r="F353" i="3"/>
  <c r="N411" i="1" s="1"/>
  <c r="P411" i="1" s="1"/>
  <c r="A353" i="3"/>
  <c r="G352" i="3"/>
  <c r="O410" i="1" s="1"/>
  <c r="F352" i="3"/>
  <c r="N410" i="1" s="1"/>
  <c r="P410" i="1" s="1"/>
  <c r="A352" i="3"/>
  <c r="G351" i="3"/>
  <c r="O409" i="1" s="1"/>
  <c r="F351" i="3"/>
  <c r="N409" i="1" s="1"/>
  <c r="P409" i="1" s="1"/>
  <c r="A351" i="3"/>
  <c r="G350" i="3"/>
  <c r="O408" i="1" s="1"/>
  <c r="F350" i="3"/>
  <c r="N408" i="1" s="1"/>
  <c r="P408" i="1" s="1"/>
  <c r="A350" i="3"/>
  <c r="G349" i="3"/>
  <c r="O407" i="1" s="1"/>
  <c r="F349" i="3"/>
  <c r="N407" i="1" s="1"/>
  <c r="P407" i="1" s="1"/>
  <c r="A349" i="3"/>
  <c r="G348" i="3"/>
  <c r="O406" i="1" s="1"/>
  <c r="F348" i="3"/>
  <c r="N406" i="1" s="1"/>
  <c r="P406" i="1" s="1"/>
  <c r="A348" i="3"/>
  <c r="G347" i="3"/>
  <c r="O405" i="1" s="1"/>
  <c r="F347" i="3"/>
  <c r="N405" i="1" s="1"/>
  <c r="P405" i="1" s="1"/>
  <c r="A347" i="3"/>
  <c r="G346" i="3"/>
  <c r="O404" i="1" s="1"/>
  <c r="F346" i="3"/>
  <c r="N404" i="1" s="1"/>
  <c r="P404" i="1" s="1"/>
  <c r="A346" i="3"/>
  <c r="G345" i="3"/>
  <c r="O403" i="1" s="1"/>
  <c r="F345" i="3"/>
  <c r="N403" i="1" s="1"/>
  <c r="P403" i="1" s="1"/>
  <c r="A345" i="3"/>
  <c r="G344" i="3"/>
  <c r="O402" i="1" s="1"/>
  <c r="F344" i="3"/>
  <c r="N402" i="1" s="1"/>
  <c r="P402" i="1" s="1"/>
  <c r="A344" i="3"/>
  <c r="G343" i="3"/>
  <c r="O401" i="1" s="1"/>
  <c r="F343" i="3"/>
  <c r="N401" i="1" s="1"/>
  <c r="P401" i="1" s="1"/>
  <c r="A343" i="3"/>
  <c r="G342" i="3"/>
  <c r="O400" i="1" s="1"/>
  <c r="F342" i="3"/>
  <c r="N400" i="1" s="1"/>
  <c r="P400" i="1" s="1"/>
  <c r="A342" i="3"/>
  <c r="G341" i="3"/>
  <c r="O399" i="1" s="1"/>
  <c r="F341" i="3"/>
  <c r="N399" i="1" s="1"/>
  <c r="P399" i="1" s="1"/>
  <c r="A341" i="3"/>
  <c r="G340" i="3"/>
  <c r="O398" i="1" s="1"/>
  <c r="F340" i="3"/>
  <c r="N398" i="1" s="1"/>
  <c r="P398" i="1" s="1"/>
  <c r="A340" i="3"/>
  <c r="G339" i="3"/>
  <c r="O397" i="1" s="1"/>
  <c r="F339" i="3"/>
  <c r="N397" i="1" s="1"/>
  <c r="P397" i="1" s="1"/>
  <c r="A339" i="3"/>
  <c r="G338" i="3"/>
  <c r="O396" i="1" s="1"/>
  <c r="F338" i="3"/>
  <c r="N396" i="1" s="1"/>
  <c r="P396" i="1" s="1"/>
  <c r="A338" i="3"/>
  <c r="G337" i="3"/>
  <c r="O395" i="1" s="1"/>
  <c r="F337" i="3"/>
  <c r="N395" i="1" s="1"/>
  <c r="P395" i="1" s="1"/>
  <c r="A337" i="3"/>
  <c r="G336" i="3"/>
  <c r="O394" i="1" s="1"/>
  <c r="F336" i="3"/>
  <c r="N394" i="1" s="1"/>
  <c r="P394" i="1" s="1"/>
  <c r="A336" i="3"/>
  <c r="G335" i="3"/>
  <c r="O393" i="1" s="1"/>
  <c r="F335" i="3"/>
  <c r="N393" i="1" s="1"/>
  <c r="P393" i="1" s="1"/>
  <c r="A335" i="3"/>
  <c r="G334" i="3"/>
  <c r="O392" i="1" s="1"/>
  <c r="F334" i="3"/>
  <c r="N392" i="1" s="1"/>
  <c r="P392" i="1" s="1"/>
  <c r="A334" i="3"/>
  <c r="G333" i="3"/>
  <c r="O391" i="1" s="1"/>
  <c r="F333" i="3"/>
  <c r="N391" i="1" s="1"/>
  <c r="P391" i="1" s="1"/>
  <c r="A333" i="3"/>
  <c r="G332" i="3"/>
  <c r="O390" i="1" s="1"/>
  <c r="F332" i="3"/>
  <c r="N390" i="1" s="1"/>
  <c r="P390" i="1" s="1"/>
  <c r="A332" i="3"/>
  <c r="G331" i="3"/>
  <c r="O389" i="1" s="1"/>
  <c r="F331" i="3"/>
  <c r="N389" i="1" s="1"/>
  <c r="P389" i="1" s="1"/>
  <c r="A331" i="3"/>
  <c r="G330" i="3"/>
  <c r="O388" i="1" s="1"/>
  <c r="F330" i="3"/>
  <c r="N388" i="1" s="1"/>
  <c r="P388" i="1" s="1"/>
  <c r="A330" i="3"/>
  <c r="G329" i="3"/>
  <c r="O387" i="1" s="1"/>
  <c r="F329" i="3"/>
  <c r="N387" i="1" s="1"/>
  <c r="P387" i="1" s="1"/>
  <c r="A329" i="3"/>
  <c r="G328" i="3"/>
  <c r="O386" i="1" s="1"/>
  <c r="F328" i="3"/>
  <c r="N386" i="1" s="1"/>
  <c r="P386" i="1" s="1"/>
  <c r="A328" i="3"/>
  <c r="G327" i="3"/>
  <c r="O385" i="1" s="1"/>
  <c r="F327" i="3"/>
  <c r="N385" i="1" s="1"/>
  <c r="P385" i="1" s="1"/>
  <c r="A327" i="3"/>
  <c r="G326" i="3"/>
  <c r="O384" i="1" s="1"/>
  <c r="F326" i="3"/>
  <c r="N384" i="1" s="1"/>
  <c r="P384" i="1" s="1"/>
  <c r="A326" i="3"/>
  <c r="G325" i="3"/>
  <c r="O383" i="1" s="1"/>
  <c r="F325" i="3"/>
  <c r="N383" i="1" s="1"/>
  <c r="P383" i="1" s="1"/>
  <c r="A325" i="3"/>
  <c r="G324" i="3"/>
  <c r="O382" i="1" s="1"/>
  <c r="F324" i="3"/>
  <c r="N382" i="1" s="1"/>
  <c r="P382" i="1" s="1"/>
  <c r="A324" i="3"/>
  <c r="G323" i="3"/>
  <c r="O381" i="1" s="1"/>
  <c r="F323" i="3"/>
  <c r="N381" i="1" s="1"/>
  <c r="P381" i="1" s="1"/>
  <c r="A323" i="3"/>
  <c r="G322" i="3"/>
  <c r="O380" i="1" s="1"/>
  <c r="F322" i="3"/>
  <c r="N380" i="1" s="1"/>
  <c r="P380" i="1" s="1"/>
  <c r="A322" i="3"/>
  <c r="G321" i="3"/>
  <c r="O379" i="1" s="1"/>
  <c r="F321" i="3"/>
  <c r="N379" i="1" s="1"/>
  <c r="P379" i="1" s="1"/>
  <c r="A321" i="3"/>
  <c r="G320" i="3"/>
  <c r="O378" i="1" s="1"/>
  <c r="F320" i="3"/>
  <c r="N378" i="1" s="1"/>
  <c r="P378" i="1" s="1"/>
  <c r="A320" i="3"/>
  <c r="G319" i="3"/>
  <c r="O377" i="1" s="1"/>
  <c r="F319" i="3"/>
  <c r="N377" i="1" s="1"/>
  <c r="P377" i="1" s="1"/>
  <c r="A319" i="3"/>
  <c r="G318" i="3"/>
  <c r="O376" i="1" s="1"/>
  <c r="F318" i="3"/>
  <c r="N376" i="1" s="1"/>
  <c r="P376" i="1" s="1"/>
  <c r="A318" i="3"/>
  <c r="G317" i="3"/>
  <c r="O375" i="1" s="1"/>
  <c r="F317" i="3"/>
  <c r="N375" i="1" s="1"/>
  <c r="P375" i="1" s="1"/>
  <c r="A317" i="3"/>
  <c r="G316" i="3"/>
  <c r="O374" i="1" s="1"/>
  <c r="F316" i="3"/>
  <c r="N374" i="1" s="1"/>
  <c r="P374" i="1" s="1"/>
  <c r="A316" i="3"/>
  <c r="G315" i="3"/>
  <c r="O373" i="1" s="1"/>
  <c r="F315" i="3"/>
  <c r="N373" i="1" s="1"/>
  <c r="P373" i="1" s="1"/>
  <c r="A315" i="3"/>
  <c r="G314" i="3"/>
  <c r="O372" i="1" s="1"/>
  <c r="F314" i="3"/>
  <c r="N372" i="1" s="1"/>
  <c r="P372" i="1" s="1"/>
  <c r="A314" i="3"/>
  <c r="G313" i="3"/>
  <c r="O371" i="1" s="1"/>
  <c r="F313" i="3"/>
  <c r="N371" i="1" s="1"/>
  <c r="P371" i="1" s="1"/>
  <c r="A313" i="3"/>
  <c r="G312" i="3"/>
  <c r="O370" i="1" s="1"/>
  <c r="F312" i="3"/>
  <c r="N370" i="1" s="1"/>
  <c r="P370" i="1" s="1"/>
  <c r="A312" i="3"/>
  <c r="G311" i="3"/>
  <c r="O369" i="1" s="1"/>
  <c r="F311" i="3"/>
  <c r="N369" i="1" s="1"/>
  <c r="P369" i="1" s="1"/>
  <c r="A311" i="3"/>
  <c r="G310" i="3"/>
  <c r="O368" i="1" s="1"/>
  <c r="F310" i="3"/>
  <c r="N368" i="1" s="1"/>
  <c r="P368" i="1" s="1"/>
  <c r="A310" i="3"/>
  <c r="G309" i="3"/>
  <c r="O367" i="1" s="1"/>
  <c r="F309" i="3"/>
  <c r="N367" i="1" s="1"/>
  <c r="P367" i="1" s="1"/>
  <c r="A309" i="3"/>
  <c r="G308" i="3"/>
  <c r="O366" i="1" s="1"/>
  <c r="F308" i="3"/>
  <c r="N366" i="1" s="1"/>
  <c r="P366" i="1" s="1"/>
  <c r="A308" i="3"/>
  <c r="G307" i="3"/>
  <c r="O365" i="1" s="1"/>
  <c r="F307" i="3"/>
  <c r="N365" i="1" s="1"/>
  <c r="P365" i="1" s="1"/>
  <c r="A307" i="3"/>
  <c r="G306" i="3"/>
  <c r="O364" i="1" s="1"/>
  <c r="F306" i="3"/>
  <c r="N364" i="1" s="1"/>
  <c r="P364" i="1" s="1"/>
  <c r="A306" i="3"/>
  <c r="G305" i="3"/>
  <c r="O363" i="1" s="1"/>
  <c r="F305" i="3"/>
  <c r="N363" i="1" s="1"/>
  <c r="P363" i="1" s="1"/>
  <c r="A305" i="3"/>
  <c r="G304" i="3"/>
  <c r="O362" i="1" s="1"/>
  <c r="F304" i="3"/>
  <c r="N362" i="1" s="1"/>
  <c r="P362" i="1" s="1"/>
  <c r="A304" i="3"/>
  <c r="G303" i="3"/>
  <c r="O361" i="1" s="1"/>
  <c r="F303" i="3"/>
  <c r="N361" i="1" s="1"/>
  <c r="P361" i="1" s="1"/>
  <c r="A303" i="3"/>
  <c r="G302" i="3"/>
  <c r="O360" i="1" s="1"/>
  <c r="F302" i="3"/>
  <c r="N360" i="1" s="1"/>
  <c r="P360" i="1" s="1"/>
  <c r="A302" i="3"/>
  <c r="G301" i="3"/>
  <c r="O359" i="1" s="1"/>
  <c r="F301" i="3"/>
  <c r="N359" i="1" s="1"/>
  <c r="P359" i="1" s="1"/>
  <c r="A301" i="3"/>
  <c r="G300" i="3"/>
  <c r="O358" i="1" s="1"/>
  <c r="F300" i="3"/>
  <c r="N358" i="1" s="1"/>
  <c r="P358" i="1" s="1"/>
  <c r="A300" i="3"/>
  <c r="G299" i="3"/>
  <c r="O357" i="1" s="1"/>
  <c r="F299" i="3"/>
  <c r="N357" i="1" s="1"/>
  <c r="P357" i="1" s="1"/>
  <c r="A299" i="3"/>
  <c r="G298" i="3"/>
  <c r="O356" i="1" s="1"/>
  <c r="F298" i="3"/>
  <c r="N356" i="1" s="1"/>
  <c r="P356" i="1" s="1"/>
  <c r="A298" i="3"/>
  <c r="G297" i="3"/>
  <c r="O355" i="1" s="1"/>
  <c r="F297" i="3"/>
  <c r="N355" i="1" s="1"/>
  <c r="P355" i="1" s="1"/>
  <c r="A297" i="3"/>
  <c r="G296" i="3"/>
  <c r="O354" i="1" s="1"/>
  <c r="F296" i="3"/>
  <c r="N354" i="1" s="1"/>
  <c r="P354" i="1" s="1"/>
  <c r="A296" i="3"/>
  <c r="G295" i="3"/>
  <c r="O353" i="1" s="1"/>
  <c r="F295" i="3"/>
  <c r="N353" i="1" s="1"/>
  <c r="P353" i="1" s="1"/>
  <c r="A295" i="3"/>
  <c r="G294" i="3"/>
  <c r="O352" i="1" s="1"/>
  <c r="F294" i="3"/>
  <c r="N352" i="1" s="1"/>
  <c r="P352" i="1" s="1"/>
  <c r="A294" i="3"/>
  <c r="G293" i="3"/>
  <c r="O351" i="1" s="1"/>
  <c r="F293" i="3"/>
  <c r="N351" i="1" s="1"/>
  <c r="P351" i="1" s="1"/>
  <c r="A293" i="3"/>
  <c r="G292" i="3"/>
  <c r="O350" i="1" s="1"/>
  <c r="F292" i="3"/>
  <c r="N350" i="1" s="1"/>
  <c r="P350" i="1" s="1"/>
  <c r="A292" i="3"/>
  <c r="G291" i="3"/>
  <c r="O201" i="1" s="1"/>
  <c r="F291" i="3"/>
  <c r="N201" i="1" s="1"/>
  <c r="P201" i="1" s="1"/>
  <c r="A291" i="3"/>
  <c r="G290" i="3"/>
  <c r="O200" i="1" s="1"/>
  <c r="F290" i="3"/>
  <c r="N200" i="1" s="1"/>
  <c r="P200" i="1" s="1"/>
  <c r="A290" i="3"/>
  <c r="G289" i="3"/>
  <c r="O199" i="1" s="1"/>
  <c r="F289" i="3"/>
  <c r="N199" i="1" s="1"/>
  <c r="P199" i="1" s="1"/>
  <c r="A289" i="3"/>
  <c r="G288" i="3"/>
  <c r="O198" i="1" s="1"/>
  <c r="F288" i="3"/>
  <c r="N198" i="1" s="1"/>
  <c r="P198" i="1" s="1"/>
  <c r="A288" i="3"/>
  <c r="G287" i="3"/>
  <c r="O197" i="1" s="1"/>
  <c r="F287" i="3"/>
  <c r="N197" i="1" s="1"/>
  <c r="P197" i="1" s="1"/>
  <c r="A287" i="3"/>
  <c r="G286" i="3"/>
  <c r="O196" i="1" s="1"/>
  <c r="F286" i="3"/>
  <c r="N196" i="1" s="1"/>
  <c r="P196" i="1" s="1"/>
  <c r="A286" i="3"/>
  <c r="G285" i="3"/>
  <c r="O195" i="1" s="1"/>
  <c r="F285" i="3"/>
  <c r="N195" i="1" s="1"/>
  <c r="P195" i="1" s="1"/>
  <c r="A285" i="3"/>
  <c r="G284" i="3"/>
  <c r="O194" i="1" s="1"/>
  <c r="F284" i="3"/>
  <c r="N194" i="1" s="1"/>
  <c r="P194" i="1" s="1"/>
  <c r="A284" i="3"/>
  <c r="G283" i="3"/>
  <c r="O193" i="1" s="1"/>
  <c r="F283" i="3"/>
  <c r="N193" i="1" s="1"/>
  <c r="P193" i="1" s="1"/>
  <c r="A283" i="3"/>
  <c r="G282" i="3"/>
  <c r="O192" i="1" s="1"/>
  <c r="F282" i="3"/>
  <c r="N192" i="1" s="1"/>
  <c r="P192" i="1" s="1"/>
  <c r="A282" i="3"/>
  <c r="G281" i="3"/>
  <c r="O191" i="1" s="1"/>
  <c r="F281" i="3"/>
  <c r="N191" i="1" s="1"/>
  <c r="P191" i="1" s="1"/>
  <c r="A281" i="3"/>
  <c r="G280" i="3"/>
  <c r="O190" i="1" s="1"/>
  <c r="F280" i="3"/>
  <c r="N190" i="1" s="1"/>
  <c r="P190" i="1" s="1"/>
  <c r="A280" i="3"/>
  <c r="G279" i="3"/>
  <c r="O189" i="1" s="1"/>
  <c r="F279" i="3"/>
  <c r="N189" i="1" s="1"/>
  <c r="P189" i="1" s="1"/>
  <c r="A279" i="3"/>
  <c r="G278" i="3"/>
  <c r="O188" i="1" s="1"/>
  <c r="F278" i="3"/>
  <c r="N188" i="1" s="1"/>
  <c r="P188" i="1" s="1"/>
  <c r="A278" i="3"/>
  <c r="G277" i="3"/>
  <c r="F277" i="3"/>
  <c r="A277" i="3"/>
  <c r="G276" i="3"/>
  <c r="O187" i="1" s="1"/>
  <c r="F276" i="3"/>
  <c r="N187" i="1" s="1"/>
  <c r="P187" i="1" s="1"/>
  <c r="A276" i="3"/>
  <c r="G275" i="3"/>
  <c r="F275" i="3"/>
  <c r="A275" i="3"/>
  <c r="G274" i="3"/>
  <c r="O186" i="1" s="1"/>
  <c r="F274" i="3"/>
  <c r="N186" i="1" s="1"/>
  <c r="P186" i="1" s="1"/>
  <c r="A274" i="3"/>
  <c r="G273" i="3"/>
  <c r="F273" i="3"/>
  <c r="A273" i="3"/>
  <c r="G272" i="3"/>
  <c r="O185" i="1" s="1"/>
  <c r="F272" i="3"/>
  <c r="N185" i="1" s="1"/>
  <c r="P185" i="1" s="1"/>
  <c r="A272" i="3"/>
  <c r="G271" i="3"/>
  <c r="F271" i="3"/>
  <c r="A271" i="3"/>
  <c r="G270" i="3"/>
  <c r="O184" i="1" s="1"/>
  <c r="F270" i="3"/>
  <c r="N184" i="1" s="1"/>
  <c r="P184" i="1" s="1"/>
  <c r="A270" i="3"/>
  <c r="G269" i="3"/>
  <c r="F269" i="3"/>
  <c r="A269" i="3"/>
  <c r="G268" i="3"/>
  <c r="O183" i="1" s="1"/>
  <c r="F268" i="3"/>
  <c r="N183" i="1" s="1"/>
  <c r="P183" i="1" s="1"/>
  <c r="A268" i="3"/>
  <c r="G267" i="3"/>
  <c r="F267" i="3"/>
  <c r="A267" i="3"/>
  <c r="G266" i="3"/>
  <c r="O182" i="1" s="1"/>
  <c r="F266" i="3"/>
  <c r="N182" i="1" s="1"/>
  <c r="P182" i="1" s="1"/>
  <c r="A266" i="3"/>
  <c r="G265" i="3"/>
  <c r="F265" i="3"/>
  <c r="A265" i="3"/>
  <c r="G264" i="3"/>
  <c r="O181" i="1" s="1"/>
  <c r="F264" i="3"/>
  <c r="N181" i="1" s="1"/>
  <c r="P181" i="1" s="1"/>
  <c r="A264" i="3"/>
  <c r="G263" i="3"/>
  <c r="F263" i="3"/>
  <c r="A263" i="3"/>
  <c r="G262" i="3"/>
  <c r="O180" i="1" s="1"/>
  <c r="F262" i="3"/>
  <c r="N180" i="1" s="1"/>
  <c r="P180" i="1" s="1"/>
  <c r="A262" i="3"/>
  <c r="G261" i="3"/>
  <c r="F261" i="3"/>
  <c r="A261" i="3"/>
  <c r="G260" i="3"/>
  <c r="O179" i="1" s="1"/>
  <c r="F260" i="3"/>
  <c r="N179" i="1" s="1"/>
  <c r="P179" i="1" s="1"/>
  <c r="A260" i="3"/>
  <c r="G259" i="3"/>
  <c r="F259" i="3"/>
  <c r="A259" i="3"/>
  <c r="G258" i="3"/>
  <c r="O178" i="1" s="1"/>
  <c r="F258" i="3"/>
  <c r="N178" i="1" s="1"/>
  <c r="P178" i="1" s="1"/>
  <c r="A258" i="3"/>
  <c r="G257" i="3"/>
  <c r="F257" i="3"/>
  <c r="A257" i="3"/>
  <c r="G256" i="3"/>
  <c r="O177" i="1" s="1"/>
  <c r="F256" i="3"/>
  <c r="N177" i="1" s="1"/>
  <c r="P177" i="1" s="1"/>
  <c r="A256" i="3"/>
  <c r="G255" i="3"/>
  <c r="F255" i="3"/>
  <c r="A255" i="3"/>
  <c r="G254" i="3"/>
  <c r="O176" i="1" s="1"/>
  <c r="F254" i="3"/>
  <c r="N176" i="1" s="1"/>
  <c r="P176" i="1" s="1"/>
  <c r="A254" i="3"/>
  <c r="G253" i="3"/>
  <c r="F253" i="3"/>
  <c r="A253" i="3"/>
  <c r="G252" i="3"/>
  <c r="O175" i="1" s="1"/>
  <c r="F252" i="3"/>
  <c r="N175" i="1" s="1"/>
  <c r="P175" i="1" s="1"/>
  <c r="A252" i="3"/>
  <c r="G251" i="3"/>
  <c r="F251" i="3"/>
  <c r="A251" i="3"/>
  <c r="G250" i="3"/>
  <c r="O174" i="1" s="1"/>
  <c r="F250" i="3"/>
  <c r="N174" i="1" s="1"/>
  <c r="P174" i="1" s="1"/>
  <c r="A250" i="3"/>
  <c r="G249" i="3"/>
  <c r="F249" i="3"/>
  <c r="A249" i="3"/>
  <c r="G248" i="3"/>
  <c r="O173" i="1" s="1"/>
  <c r="F248" i="3"/>
  <c r="N173" i="1" s="1"/>
  <c r="P173" i="1" s="1"/>
  <c r="A248" i="3"/>
  <c r="G247" i="3"/>
  <c r="F247" i="3"/>
  <c r="A247" i="3"/>
  <c r="G246" i="3"/>
  <c r="O172" i="1" s="1"/>
  <c r="F246" i="3"/>
  <c r="N172" i="1" s="1"/>
  <c r="P172" i="1" s="1"/>
  <c r="A246" i="3"/>
  <c r="G245" i="3"/>
  <c r="F245" i="3"/>
  <c r="A245" i="3"/>
  <c r="G244" i="3"/>
  <c r="O171" i="1" s="1"/>
  <c r="F244" i="3"/>
  <c r="N171" i="1" s="1"/>
  <c r="P171" i="1" s="1"/>
  <c r="A244" i="3"/>
  <c r="G243" i="3"/>
  <c r="F243" i="3"/>
  <c r="A243" i="3"/>
  <c r="G242" i="3"/>
  <c r="O170" i="1" s="1"/>
  <c r="F242" i="3"/>
  <c r="N170" i="1" s="1"/>
  <c r="P170" i="1" s="1"/>
  <c r="A242" i="3"/>
  <c r="G241" i="3"/>
  <c r="F241" i="3"/>
  <c r="A241" i="3"/>
  <c r="G240" i="3"/>
  <c r="O169" i="1" s="1"/>
  <c r="F240" i="3"/>
  <c r="N169" i="1" s="1"/>
  <c r="P169" i="1" s="1"/>
  <c r="A240" i="3"/>
  <c r="G239" i="3"/>
  <c r="F239" i="3"/>
  <c r="A239" i="3"/>
  <c r="G238" i="3"/>
  <c r="O168" i="1" s="1"/>
  <c r="F238" i="3"/>
  <c r="N168" i="1" s="1"/>
  <c r="P168" i="1" s="1"/>
  <c r="A238" i="3"/>
  <c r="G237" i="3"/>
  <c r="F237" i="3"/>
  <c r="A237" i="3"/>
  <c r="G236" i="3"/>
  <c r="O167" i="1" s="1"/>
  <c r="F236" i="3"/>
  <c r="N167" i="1" s="1"/>
  <c r="P167" i="1" s="1"/>
  <c r="A236" i="3"/>
  <c r="G235" i="3"/>
  <c r="F235" i="3"/>
  <c r="A235" i="3"/>
  <c r="G234" i="3"/>
  <c r="O166" i="1" s="1"/>
  <c r="F234" i="3"/>
  <c r="N166" i="1" s="1"/>
  <c r="P166" i="1" s="1"/>
  <c r="A234" i="3"/>
  <c r="G233" i="3"/>
  <c r="F233" i="3"/>
  <c r="A233" i="3"/>
  <c r="G232" i="3"/>
  <c r="O165" i="1" s="1"/>
  <c r="F232" i="3"/>
  <c r="N165" i="1" s="1"/>
  <c r="P165" i="1" s="1"/>
  <c r="A232" i="3"/>
  <c r="G231" i="3"/>
  <c r="F231" i="3"/>
  <c r="A231" i="3"/>
  <c r="G230" i="3"/>
  <c r="F230" i="3"/>
  <c r="A230" i="3"/>
  <c r="G229" i="3"/>
  <c r="F229" i="3"/>
  <c r="A229" i="3"/>
  <c r="G228" i="3"/>
  <c r="O164" i="1" s="1"/>
  <c r="F228" i="3"/>
  <c r="N164" i="1" s="1"/>
  <c r="P164" i="1" s="1"/>
  <c r="A228" i="3"/>
  <c r="G227" i="3"/>
  <c r="F227" i="3"/>
  <c r="A227" i="3"/>
  <c r="G226" i="3"/>
  <c r="O163" i="1" s="1"/>
  <c r="F226" i="3"/>
  <c r="N163" i="1" s="1"/>
  <c r="P163" i="1" s="1"/>
  <c r="A226" i="3"/>
  <c r="G225" i="3"/>
  <c r="F225" i="3"/>
  <c r="A225" i="3"/>
  <c r="G224" i="3"/>
  <c r="O162" i="1" s="1"/>
  <c r="F224" i="3"/>
  <c r="N162" i="1" s="1"/>
  <c r="P162" i="1" s="1"/>
  <c r="A224" i="3"/>
  <c r="G223" i="3"/>
  <c r="F223" i="3"/>
  <c r="A223" i="3"/>
  <c r="G222" i="3"/>
  <c r="O161" i="1" s="1"/>
  <c r="F222" i="3"/>
  <c r="N161" i="1" s="1"/>
  <c r="P161" i="1" s="1"/>
  <c r="A222" i="3"/>
  <c r="G221" i="3"/>
  <c r="F221" i="3"/>
  <c r="A221" i="3"/>
  <c r="G220" i="3"/>
  <c r="O160" i="1" s="1"/>
  <c r="F220" i="3"/>
  <c r="N160" i="1" s="1"/>
  <c r="P160" i="1" s="1"/>
  <c r="A220" i="3"/>
  <c r="G219" i="3"/>
  <c r="F219" i="3"/>
  <c r="A219" i="3"/>
  <c r="G218" i="3"/>
  <c r="O159" i="1" s="1"/>
  <c r="F218" i="3"/>
  <c r="N159" i="1" s="1"/>
  <c r="P159" i="1" s="1"/>
  <c r="A218" i="3"/>
  <c r="G217" i="3"/>
  <c r="F217" i="3"/>
  <c r="A217" i="3"/>
  <c r="G216" i="3"/>
  <c r="O158" i="1" s="1"/>
  <c r="F216" i="3"/>
  <c r="N158" i="1" s="1"/>
  <c r="P158" i="1" s="1"/>
  <c r="A216" i="3"/>
  <c r="G215" i="3"/>
  <c r="F215" i="3"/>
  <c r="A215" i="3"/>
  <c r="G214" i="3"/>
  <c r="O157" i="1" s="1"/>
  <c r="F214" i="3"/>
  <c r="N157" i="1" s="1"/>
  <c r="P157" i="1" s="1"/>
  <c r="A214" i="3"/>
  <c r="G213" i="3"/>
  <c r="F213" i="3"/>
  <c r="A213" i="3"/>
  <c r="G212" i="3"/>
  <c r="O156" i="1" s="1"/>
  <c r="F212" i="3"/>
  <c r="N156" i="1" s="1"/>
  <c r="P156" i="1" s="1"/>
  <c r="A212" i="3"/>
  <c r="G211" i="3"/>
  <c r="F211" i="3"/>
  <c r="A211" i="3"/>
  <c r="G210" i="3"/>
  <c r="O155" i="1" s="1"/>
  <c r="F210" i="3"/>
  <c r="N155" i="1" s="1"/>
  <c r="P155" i="1" s="1"/>
  <c r="A210" i="3"/>
  <c r="G209" i="3"/>
  <c r="F209" i="3"/>
  <c r="A209" i="3"/>
  <c r="G208" i="3"/>
  <c r="O154" i="1" s="1"/>
  <c r="F208" i="3"/>
  <c r="N154" i="1" s="1"/>
  <c r="P154" i="1" s="1"/>
  <c r="A208" i="3"/>
  <c r="G207" i="3"/>
  <c r="F207" i="3"/>
  <c r="A207" i="3"/>
  <c r="G206" i="3"/>
  <c r="O153" i="1" s="1"/>
  <c r="F206" i="3"/>
  <c r="N153" i="1" s="1"/>
  <c r="P153" i="1" s="1"/>
  <c r="A206" i="3"/>
  <c r="G205" i="3"/>
  <c r="F205" i="3"/>
  <c r="A205" i="3"/>
  <c r="G204" i="3"/>
  <c r="O152" i="1" s="1"/>
  <c r="F204" i="3"/>
  <c r="N152" i="1" s="1"/>
  <c r="P152" i="1" s="1"/>
  <c r="A204" i="3"/>
  <c r="G203" i="3"/>
  <c r="F203" i="3"/>
  <c r="A203" i="3"/>
  <c r="G202" i="3"/>
  <c r="O151" i="1" s="1"/>
  <c r="F202" i="3"/>
  <c r="N151" i="1" s="1"/>
  <c r="P151" i="1" s="1"/>
  <c r="A202" i="3"/>
  <c r="G201" i="3"/>
  <c r="F201" i="3"/>
  <c r="A201" i="3"/>
  <c r="G200" i="3"/>
  <c r="F200" i="3"/>
  <c r="A200" i="3"/>
  <c r="G199" i="3"/>
  <c r="O150" i="1" s="1"/>
  <c r="F199" i="3"/>
  <c r="N150" i="1" s="1"/>
  <c r="P150" i="1" s="1"/>
  <c r="A199" i="3"/>
  <c r="G198" i="3"/>
  <c r="O149" i="1" s="1"/>
  <c r="F198" i="3"/>
  <c r="N149" i="1" s="1"/>
  <c r="P149" i="1" s="1"/>
  <c r="A198" i="3"/>
  <c r="G197" i="3"/>
  <c r="F197" i="3"/>
  <c r="A197" i="3"/>
  <c r="G196" i="3"/>
  <c r="O148" i="1" s="1"/>
  <c r="F196" i="3"/>
  <c r="N148" i="1" s="1"/>
  <c r="P148" i="1" s="1"/>
  <c r="A196" i="3"/>
  <c r="G195" i="3"/>
  <c r="F195" i="3"/>
  <c r="A195" i="3"/>
  <c r="G194" i="3"/>
  <c r="O147" i="1" s="1"/>
  <c r="F194" i="3"/>
  <c r="N147" i="1" s="1"/>
  <c r="P147" i="1" s="1"/>
  <c r="A194" i="3"/>
  <c r="G193" i="3"/>
  <c r="F193" i="3"/>
  <c r="A193" i="3"/>
  <c r="G192" i="3"/>
  <c r="O146" i="1" s="1"/>
  <c r="F192" i="3"/>
  <c r="N146" i="1" s="1"/>
  <c r="P146" i="1" s="1"/>
  <c r="A192" i="3"/>
  <c r="G191" i="3"/>
  <c r="O145" i="1" s="1"/>
  <c r="F191" i="3"/>
  <c r="N145" i="1" s="1"/>
  <c r="P145" i="1" s="1"/>
  <c r="A191" i="3"/>
  <c r="G190" i="3"/>
  <c r="F190" i="3"/>
  <c r="A190" i="3"/>
  <c r="G189" i="3"/>
  <c r="O144" i="1" s="1"/>
  <c r="F189" i="3"/>
  <c r="N144" i="1" s="1"/>
  <c r="P144" i="1" s="1"/>
  <c r="A189" i="3"/>
  <c r="G188" i="3"/>
  <c r="O135" i="1" s="1"/>
  <c r="F188" i="3"/>
  <c r="N135" i="1" s="1"/>
  <c r="P135" i="1" s="1"/>
  <c r="A188" i="3"/>
  <c r="G187" i="3"/>
  <c r="O92" i="1" s="1"/>
  <c r="F187" i="3"/>
  <c r="N92" i="1" s="1"/>
  <c r="P92" i="1" s="1"/>
  <c r="A187" i="3"/>
  <c r="G186" i="3"/>
  <c r="O118" i="1" s="1"/>
  <c r="F186" i="3"/>
  <c r="N118" i="1" s="1"/>
  <c r="P118" i="1" s="1"/>
  <c r="A186" i="3"/>
  <c r="G185" i="3"/>
  <c r="O103" i="1" s="1"/>
  <c r="F185" i="3"/>
  <c r="N103" i="1" s="1"/>
  <c r="P103" i="1" s="1"/>
  <c r="A185" i="3"/>
  <c r="G184" i="3"/>
  <c r="O117" i="1" s="1"/>
  <c r="F184" i="3"/>
  <c r="N117" i="1" s="1"/>
  <c r="P117" i="1" s="1"/>
  <c r="A184" i="3"/>
  <c r="G183" i="3"/>
  <c r="O111" i="1" s="1"/>
  <c r="F183" i="3"/>
  <c r="N111" i="1" s="1"/>
  <c r="P111" i="1" s="1"/>
  <c r="A183" i="3"/>
  <c r="G182" i="3"/>
  <c r="O90" i="1" s="1"/>
  <c r="F182" i="3"/>
  <c r="N90" i="1" s="1"/>
  <c r="P90" i="1" s="1"/>
  <c r="A182" i="3"/>
  <c r="G181" i="3"/>
  <c r="O138" i="1" s="1"/>
  <c r="F181" i="3"/>
  <c r="N138" i="1" s="1"/>
  <c r="P138" i="1" s="1"/>
  <c r="A181" i="3"/>
  <c r="G180" i="3"/>
  <c r="O106" i="1" s="1"/>
  <c r="F180" i="3"/>
  <c r="N106" i="1" s="1"/>
  <c r="P106" i="1" s="1"/>
  <c r="A180" i="3"/>
  <c r="G179" i="3"/>
  <c r="O124" i="1" s="1"/>
  <c r="F179" i="3"/>
  <c r="N124" i="1" s="1"/>
  <c r="P124" i="1" s="1"/>
  <c r="A179" i="3"/>
  <c r="G178" i="3"/>
  <c r="O140" i="1" s="1"/>
  <c r="F178" i="3"/>
  <c r="N140" i="1" s="1"/>
  <c r="P140" i="1" s="1"/>
  <c r="A178" i="3"/>
  <c r="G177" i="3"/>
  <c r="O89" i="1" s="1"/>
  <c r="F177" i="3"/>
  <c r="N89" i="1" s="1"/>
  <c r="P89" i="1" s="1"/>
  <c r="A177" i="3"/>
  <c r="G176" i="3"/>
  <c r="O88" i="1" s="1"/>
  <c r="F176" i="3"/>
  <c r="N88" i="1" s="1"/>
  <c r="P88" i="1" s="1"/>
  <c r="A176" i="3"/>
  <c r="G175" i="3"/>
  <c r="O120" i="1" s="1"/>
  <c r="F175" i="3"/>
  <c r="N120" i="1" s="1"/>
  <c r="P120" i="1" s="1"/>
  <c r="A175" i="3"/>
  <c r="G174" i="3"/>
  <c r="O122" i="1" s="1"/>
  <c r="F174" i="3"/>
  <c r="N122" i="1" s="1"/>
  <c r="P122" i="1" s="1"/>
  <c r="A174" i="3"/>
  <c r="G173" i="3"/>
  <c r="O98" i="1" s="1"/>
  <c r="F173" i="3"/>
  <c r="N98" i="1" s="1"/>
  <c r="P98" i="1" s="1"/>
  <c r="A173" i="3"/>
  <c r="G172" i="3"/>
  <c r="O95" i="1" s="1"/>
  <c r="S95" i="1" s="1"/>
  <c r="F172" i="3"/>
  <c r="N95" i="1" s="1"/>
  <c r="P95" i="1" s="1"/>
  <c r="A172" i="3"/>
  <c r="G171" i="3"/>
  <c r="O109" i="1" s="1"/>
  <c r="F171" i="3"/>
  <c r="N109" i="1" s="1"/>
  <c r="P109" i="1" s="1"/>
  <c r="A171" i="3"/>
  <c r="G170" i="3"/>
  <c r="O116" i="1" s="1"/>
  <c r="F170" i="3"/>
  <c r="N116" i="1" s="1"/>
  <c r="P116" i="1" s="1"/>
  <c r="A170" i="3"/>
  <c r="G169" i="3"/>
  <c r="O102" i="1" s="1"/>
  <c r="F169" i="3"/>
  <c r="N102" i="1" s="1"/>
  <c r="P102" i="1" s="1"/>
  <c r="A169" i="3"/>
  <c r="G168" i="3"/>
  <c r="O105" i="1" s="1"/>
  <c r="F168" i="3"/>
  <c r="N105" i="1" s="1"/>
  <c r="P105" i="1" s="1"/>
  <c r="A168" i="3"/>
  <c r="G167" i="3"/>
  <c r="O127" i="1" s="1"/>
  <c r="F167" i="3"/>
  <c r="N127" i="1" s="1"/>
  <c r="P127" i="1" s="1"/>
  <c r="A167" i="3"/>
  <c r="G166" i="3"/>
  <c r="O126" i="1" s="1"/>
  <c r="F166" i="3"/>
  <c r="N126" i="1" s="1"/>
  <c r="P126" i="1" s="1"/>
  <c r="A166" i="3"/>
  <c r="G165" i="3"/>
  <c r="O125" i="1" s="1"/>
  <c r="F165" i="3"/>
  <c r="N125" i="1" s="1"/>
  <c r="P125" i="1" s="1"/>
  <c r="A165" i="3"/>
  <c r="G164" i="3"/>
  <c r="O136" i="1" s="1"/>
  <c r="F164" i="3"/>
  <c r="N136" i="1" s="1"/>
  <c r="P136" i="1" s="1"/>
  <c r="A164" i="3"/>
  <c r="G163" i="3"/>
  <c r="O99" i="1" s="1"/>
  <c r="F163" i="3"/>
  <c r="N99" i="1" s="1"/>
  <c r="P99" i="1" s="1"/>
  <c r="A163" i="3"/>
  <c r="G162" i="3"/>
  <c r="O107" i="1" s="1"/>
  <c r="F162" i="3"/>
  <c r="N107" i="1" s="1"/>
  <c r="P107" i="1" s="1"/>
  <c r="A162" i="3"/>
  <c r="G161" i="3"/>
  <c r="O93" i="1" s="1"/>
  <c r="F161" i="3"/>
  <c r="N93" i="1" s="1"/>
  <c r="P93" i="1" s="1"/>
  <c r="A161" i="3"/>
  <c r="G160" i="3"/>
  <c r="O139" i="1" s="1"/>
  <c r="F160" i="3"/>
  <c r="N139" i="1" s="1"/>
  <c r="P139" i="1" s="1"/>
  <c r="A160" i="3"/>
  <c r="G159" i="3"/>
  <c r="O94" i="1" s="1"/>
  <c r="F159" i="3"/>
  <c r="N94" i="1" s="1"/>
  <c r="P94" i="1" s="1"/>
  <c r="A159" i="3"/>
  <c r="G158" i="3"/>
  <c r="O101" i="1" s="1"/>
  <c r="F158" i="3"/>
  <c r="N101" i="1" s="1"/>
  <c r="P101" i="1" s="1"/>
  <c r="A158" i="3"/>
  <c r="G157" i="3"/>
  <c r="F157" i="3"/>
  <c r="A157" i="3"/>
  <c r="G156" i="3"/>
  <c r="O121" i="1" s="1"/>
  <c r="F156" i="3"/>
  <c r="N121" i="1" s="1"/>
  <c r="P121" i="1" s="1"/>
  <c r="A156" i="3"/>
  <c r="G155" i="3"/>
  <c r="O110" i="1" s="1"/>
  <c r="F155" i="3"/>
  <c r="N110" i="1" s="1"/>
  <c r="P110" i="1" s="1"/>
  <c r="A155" i="3"/>
  <c r="G154" i="3"/>
  <c r="O97" i="1" s="1"/>
  <c r="F154" i="3"/>
  <c r="N97" i="1" s="1"/>
  <c r="P97" i="1" s="1"/>
  <c r="A154" i="3"/>
  <c r="G153" i="3"/>
  <c r="O113" i="1" s="1"/>
  <c r="F153" i="3"/>
  <c r="N113" i="1" s="1"/>
  <c r="P113" i="1" s="1"/>
  <c r="A153" i="3"/>
  <c r="G152" i="3"/>
  <c r="O108" i="1" s="1"/>
  <c r="F152" i="3"/>
  <c r="N108" i="1" s="1"/>
  <c r="P108" i="1" s="1"/>
  <c r="A152" i="3"/>
  <c r="G151" i="3"/>
  <c r="O104" i="1" s="1"/>
  <c r="F151" i="3"/>
  <c r="N104" i="1" s="1"/>
  <c r="P104" i="1" s="1"/>
  <c r="A151" i="3"/>
  <c r="G150" i="3"/>
  <c r="O143" i="1" s="1"/>
  <c r="F150" i="3"/>
  <c r="N143" i="1" s="1"/>
  <c r="P143" i="1" s="1"/>
  <c r="A150" i="3"/>
  <c r="G149" i="3"/>
  <c r="O142" i="1" s="1"/>
  <c r="F149" i="3"/>
  <c r="N142" i="1" s="1"/>
  <c r="P142" i="1" s="1"/>
  <c r="A149" i="3"/>
  <c r="G148" i="3"/>
  <c r="O141" i="1" s="1"/>
  <c r="F148" i="3"/>
  <c r="N141" i="1" s="1"/>
  <c r="P141" i="1" s="1"/>
  <c r="A148" i="3"/>
  <c r="G147" i="3"/>
  <c r="O134" i="1" s="1"/>
  <c r="F147" i="3"/>
  <c r="N134" i="1" s="1"/>
  <c r="P134" i="1" s="1"/>
  <c r="A147" i="3"/>
  <c r="G146" i="3"/>
  <c r="O133" i="1" s="1"/>
  <c r="F146" i="3"/>
  <c r="N133" i="1" s="1"/>
  <c r="P133" i="1" s="1"/>
  <c r="A146" i="3"/>
  <c r="G145" i="3"/>
  <c r="O132" i="1" s="1"/>
  <c r="F145" i="3"/>
  <c r="N132" i="1" s="1"/>
  <c r="P132" i="1" s="1"/>
  <c r="A145" i="3"/>
  <c r="G144" i="3"/>
  <c r="O131" i="1" s="1"/>
  <c r="F144" i="3"/>
  <c r="N131" i="1" s="1"/>
  <c r="P131" i="1" s="1"/>
  <c r="A144" i="3"/>
  <c r="G143" i="3"/>
  <c r="O130" i="1" s="1"/>
  <c r="F143" i="3"/>
  <c r="N130" i="1" s="1"/>
  <c r="P130" i="1" s="1"/>
  <c r="A143" i="3"/>
  <c r="G142" i="3"/>
  <c r="O129" i="1" s="1"/>
  <c r="F142" i="3"/>
  <c r="N129" i="1" s="1"/>
  <c r="P129" i="1" s="1"/>
  <c r="A142" i="3"/>
  <c r="G141" i="3"/>
  <c r="O128" i="1" s="1"/>
  <c r="F141" i="3"/>
  <c r="N128" i="1" s="1"/>
  <c r="P128" i="1" s="1"/>
  <c r="A141" i="3"/>
  <c r="G140" i="3"/>
  <c r="O123" i="1" s="1"/>
  <c r="F140" i="3"/>
  <c r="N123" i="1" s="1"/>
  <c r="P123" i="1" s="1"/>
  <c r="A140" i="3"/>
  <c r="G139" i="3"/>
  <c r="O119" i="1" s="1"/>
  <c r="F139" i="3"/>
  <c r="N119" i="1" s="1"/>
  <c r="P119" i="1" s="1"/>
  <c r="A139" i="3"/>
  <c r="G138" i="3"/>
  <c r="O96" i="1" s="1"/>
  <c r="F138" i="3"/>
  <c r="N96" i="1" s="1"/>
  <c r="P96" i="1" s="1"/>
  <c r="A138" i="3"/>
  <c r="G137" i="3"/>
  <c r="O137" i="1" s="1"/>
  <c r="F137" i="3"/>
  <c r="N137" i="1" s="1"/>
  <c r="P137" i="1" s="1"/>
  <c r="A137" i="3"/>
  <c r="G136" i="3"/>
  <c r="O100" i="1" s="1"/>
  <c r="F136" i="3"/>
  <c r="N100" i="1" s="1"/>
  <c r="P100" i="1" s="1"/>
  <c r="A136" i="3"/>
  <c r="G135" i="3"/>
  <c r="O114" i="1" s="1"/>
  <c r="F135" i="3"/>
  <c r="N114" i="1" s="1"/>
  <c r="P114" i="1" s="1"/>
  <c r="A135" i="3"/>
  <c r="G134" i="3"/>
  <c r="O91" i="1" s="1"/>
  <c r="S91" i="1" s="1"/>
  <c r="F134" i="3"/>
  <c r="N91" i="1" s="1"/>
  <c r="P91" i="1" s="1"/>
  <c r="A134" i="3"/>
  <c r="G133" i="3"/>
  <c r="O87" i="1" s="1"/>
  <c r="S87" i="1" s="1"/>
  <c r="F133" i="3"/>
  <c r="N87" i="1" s="1"/>
  <c r="P87" i="1" s="1"/>
  <c r="A133" i="3"/>
  <c r="G132" i="3"/>
  <c r="O86" i="1" s="1"/>
  <c r="F132" i="3"/>
  <c r="N86" i="1" s="1"/>
  <c r="P86" i="1" s="1"/>
  <c r="A132" i="3"/>
  <c r="G131" i="3"/>
  <c r="O85" i="1" s="1"/>
  <c r="F131" i="3"/>
  <c r="N85" i="1" s="1"/>
  <c r="P85" i="1" s="1"/>
  <c r="A131" i="3"/>
  <c r="G130" i="3"/>
  <c r="O115" i="1" s="1"/>
  <c r="F130" i="3"/>
  <c r="N115" i="1" s="1"/>
  <c r="P115" i="1" s="1"/>
  <c r="A130" i="3"/>
  <c r="G129" i="3"/>
  <c r="O112" i="1" s="1"/>
  <c r="F129" i="3"/>
  <c r="N112" i="1" s="1"/>
  <c r="P112" i="1" s="1"/>
  <c r="A129" i="3"/>
  <c r="G128" i="3"/>
  <c r="O84" i="1" s="1"/>
  <c r="F128" i="3"/>
  <c r="N84" i="1" s="1"/>
  <c r="P84" i="1" s="1"/>
  <c r="A128" i="3"/>
  <c r="G127" i="3"/>
  <c r="O83" i="1" s="1"/>
  <c r="S83" i="1" s="1"/>
  <c r="F127" i="3"/>
  <c r="N83" i="1" s="1"/>
  <c r="P83" i="1" s="1"/>
  <c r="A127" i="3"/>
  <c r="G126" i="3"/>
  <c r="O82" i="1" s="1"/>
  <c r="F126" i="3"/>
  <c r="N82" i="1" s="1"/>
  <c r="P82" i="1" s="1"/>
  <c r="A126" i="3"/>
  <c r="G125" i="3"/>
  <c r="O81" i="1" s="1"/>
  <c r="F125" i="3"/>
  <c r="N81" i="1" s="1"/>
  <c r="P81" i="1" s="1"/>
  <c r="Q81" i="1" s="1"/>
  <c r="V81" i="1" s="1"/>
  <c r="A125" i="3"/>
  <c r="G124" i="3"/>
  <c r="O80" i="1" s="1"/>
  <c r="F124" i="3"/>
  <c r="N80" i="1" s="1"/>
  <c r="P80" i="1" s="1"/>
  <c r="A124" i="3"/>
  <c r="G123" i="3"/>
  <c r="O79" i="1" s="1"/>
  <c r="S79" i="1" s="1"/>
  <c r="F123" i="3"/>
  <c r="N79" i="1" s="1"/>
  <c r="P79" i="1" s="1"/>
  <c r="A123" i="3"/>
  <c r="G122" i="3"/>
  <c r="O78" i="1" s="1"/>
  <c r="F122" i="3"/>
  <c r="N78" i="1" s="1"/>
  <c r="P78" i="1" s="1"/>
  <c r="A122" i="3"/>
  <c r="G121" i="3"/>
  <c r="O77" i="1" s="1"/>
  <c r="F121" i="3"/>
  <c r="N77" i="1" s="1"/>
  <c r="P77" i="1" s="1"/>
  <c r="A121" i="3"/>
  <c r="G120" i="3"/>
  <c r="O76" i="1" s="1"/>
  <c r="F120" i="3"/>
  <c r="N76" i="1" s="1"/>
  <c r="P76" i="1" s="1"/>
  <c r="A120" i="3"/>
  <c r="G119" i="3"/>
  <c r="O75" i="1" s="1"/>
  <c r="S75" i="1" s="1"/>
  <c r="F119" i="3"/>
  <c r="N75" i="1" s="1"/>
  <c r="P75" i="1" s="1"/>
  <c r="A119" i="3"/>
  <c r="G118" i="3"/>
  <c r="O74" i="1" s="1"/>
  <c r="F118" i="3"/>
  <c r="N74" i="1" s="1"/>
  <c r="P74" i="1" s="1"/>
  <c r="A118" i="3"/>
  <c r="G117" i="3"/>
  <c r="O73" i="1" s="1"/>
  <c r="F117" i="3"/>
  <c r="N73" i="1" s="1"/>
  <c r="P73" i="1" s="1"/>
  <c r="A117" i="3"/>
  <c r="G116" i="3"/>
  <c r="O72" i="1" s="1"/>
  <c r="F116" i="3"/>
  <c r="N72" i="1" s="1"/>
  <c r="P72" i="1" s="1"/>
  <c r="A116" i="3"/>
  <c r="G115" i="3"/>
  <c r="O71" i="1" s="1"/>
  <c r="S71" i="1" s="1"/>
  <c r="F115" i="3"/>
  <c r="N71" i="1" s="1"/>
  <c r="P71" i="1" s="1"/>
  <c r="A115" i="3"/>
  <c r="G114" i="3"/>
  <c r="O70" i="1" s="1"/>
  <c r="F114" i="3"/>
  <c r="N70" i="1" s="1"/>
  <c r="P70" i="1" s="1"/>
  <c r="A114" i="3"/>
  <c r="G113" i="3"/>
  <c r="O69" i="1" s="1"/>
  <c r="F113" i="3"/>
  <c r="N69" i="1" s="1"/>
  <c r="P69" i="1" s="1"/>
  <c r="A113" i="3"/>
  <c r="G112" i="3"/>
  <c r="O68" i="1" s="1"/>
  <c r="F112" i="3"/>
  <c r="N68" i="1" s="1"/>
  <c r="P68" i="1" s="1"/>
  <c r="A112" i="3"/>
  <c r="G111" i="3"/>
  <c r="O67" i="1" s="1"/>
  <c r="S67" i="1" s="1"/>
  <c r="F111" i="3"/>
  <c r="N67" i="1" s="1"/>
  <c r="P67" i="1" s="1"/>
  <c r="A111" i="3"/>
  <c r="G110" i="3"/>
  <c r="O66" i="1" s="1"/>
  <c r="F110" i="3"/>
  <c r="N66" i="1" s="1"/>
  <c r="P66" i="1" s="1"/>
  <c r="A110" i="3"/>
  <c r="G109" i="3"/>
  <c r="O65" i="1" s="1"/>
  <c r="F109" i="3"/>
  <c r="N65" i="1" s="1"/>
  <c r="P65" i="1" s="1"/>
  <c r="Q65" i="1" s="1"/>
  <c r="V65" i="1" s="1"/>
  <c r="A109" i="3"/>
  <c r="G108" i="3"/>
  <c r="O64" i="1" s="1"/>
  <c r="F108" i="3"/>
  <c r="N64" i="1" s="1"/>
  <c r="P64" i="1" s="1"/>
  <c r="A108" i="3"/>
  <c r="G107" i="3"/>
  <c r="O63" i="1" s="1"/>
  <c r="S63" i="1" s="1"/>
  <c r="F107" i="3"/>
  <c r="N63" i="1" s="1"/>
  <c r="P63" i="1" s="1"/>
  <c r="A107" i="3"/>
  <c r="G106" i="3"/>
  <c r="O62" i="1" s="1"/>
  <c r="F106" i="3"/>
  <c r="N62" i="1" s="1"/>
  <c r="P62" i="1" s="1"/>
  <c r="A106" i="3"/>
  <c r="G105" i="3"/>
  <c r="O61" i="1" s="1"/>
  <c r="F105" i="3"/>
  <c r="N61" i="1" s="1"/>
  <c r="P61" i="1" s="1"/>
  <c r="A105" i="3"/>
  <c r="G104" i="3"/>
  <c r="O60" i="1" s="1"/>
  <c r="S60" i="1" s="1"/>
  <c r="F104" i="3"/>
  <c r="N60" i="1" s="1"/>
  <c r="P60" i="1" s="1"/>
  <c r="A104" i="3"/>
  <c r="G103" i="3"/>
  <c r="O59" i="1" s="1"/>
  <c r="S59" i="1" s="1"/>
  <c r="F103" i="3"/>
  <c r="N59" i="1" s="1"/>
  <c r="P59" i="1" s="1"/>
  <c r="A103" i="3"/>
  <c r="G102" i="3"/>
  <c r="O58" i="1" s="1"/>
  <c r="F102" i="3"/>
  <c r="N58" i="1" s="1"/>
  <c r="P58" i="1" s="1"/>
  <c r="A102" i="3"/>
  <c r="G101" i="3"/>
  <c r="O57" i="1" s="1"/>
  <c r="F101" i="3"/>
  <c r="N57" i="1" s="1"/>
  <c r="P57" i="1" s="1"/>
  <c r="A101" i="3"/>
  <c r="G100" i="3"/>
  <c r="O56" i="1" s="1"/>
  <c r="S56" i="1" s="1"/>
  <c r="F100" i="3"/>
  <c r="N56" i="1" s="1"/>
  <c r="P56" i="1" s="1"/>
  <c r="A100" i="3"/>
  <c r="G99" i="3"/>
  <c r="O55" i="1" s="1"/>
  <c r="S55" i="1" s="1"/>
  <c r="F99" i="3"/>
  <c r="N55" i="1" s="1"/>
  <c r="P55" i="1" s="1"/>
  <c r="A99" i="3"/>
  <c r="G98" i="3"/>
  <c r="O54" i="1" s="1"/>
  <c r="F98" i="3"/>
  <c r="N54" i="1" s="1"/>
  <c r="P54" i="1" s="1"/>
  <c r="A98" i="3"/>
  <c r="G97" i="3"/>
  <c r="O53" i="1" s="1"/>
  <c r="F97" i="3"/>
  <c r="N53" i="1" s="1"/>
  <c r="P53" i="1" s="1"/>
  <c r="A97" i="3"/>
  <c r="G96" i="3"/>
  <c r="O52" i="1" s="1"/>
  <c r="S52" i="1" s="1"/>
  <c r="F96" i="3"/>
  <c r="N52" i="1" s="1"/>
  <c r="P52" i="1" s="1"/>
  <c r="A96" i="3"/>
  <c r="G95" i="3"/>
  <c r="O51" i="1" s="1"/>
  <c r="S51" i="1" s="1"/>
  <c r="F95" i="3"/>
  <c r="N51" i="1" s="1"/>
  <c r="P51" i="1" s="1"/>
  <c r="A95" i="3"/>
  <c r="G94" i="3"/>
  <c r="O50" i="1" s="1"/>
  <c r="F94" i="3"/>
  <c r="N50" i="1" s="1"/>
  <c r="P50" i="1" s="1"/>
  <c r="A94" i="3"/>
  <c r="G93" i="3"/>
  <c r="O49" i="1" s="1"/>
  <c r="F93" i="3"/>
  <c r="N49" i="1" s="1"/>
  <c r="A93" i="3"/>
  <c r="G92" i="3"/>
  <c r="O48" i="1" s="1"/>
  <c r="S48" i="1" s="1"/>
  <c r="F92" i="3"/>
  <c r="N48" i="1" s="1"/>
  <c r="P48" i="1" s="1"/>
  <c r="A92" i="3"/>
  <c r="G91" i="3"/>
  <c r="O47" i="1" s="1"/>
  <c r="S47" i="1" s="1"/>
  <c r="F91" i="3"/>
  <c r="N47" i="1" s="1"/>
  <c r="P47" i="1" s="1"/>
  <c r="A91" i="3"/>
  <c r="G90" i="3"/>
  <c r="F90" i="3"/>
  <c r="A90" i="3"/>
  <c r="G89" i="3"/>
  <c r="O46" i="1" s="1"/>
  <c r="F89" i="3"/>
  <c r="N46" i="1" s="1"/>
  <c r="P46" i="1" s="1"/>
  <c r="A89" i="3"/>
  <c r="G88" i="3"/>
  <c r="F88" i="3"/>
  <c r="A88" i="3"/>
  <c r="G87" i="3"/>
  <c r="O45" i="1" s="1"/>
  <c r="F87" i="3"/>
  <c r="N45" i="1" s="1"/>
  <c r="A87" i="3"/>
  <c r="G86" i="3"/>
  <c r="F86" i="3"/>
  <c r="A86" i="3"/>
  <c r="G85" i="3"/>
  <c r="O44" i="1" s="1"/>
  <c r="S44" i="1" s="1"/>
  <c r="F85" i="3"/>
  <c r="N44" i="1" s="1"/>
  <c r="A85" i="3"/>
  <c r="G84" i="3"/>
  <c r="F84" i="3"/>
  <c r="A84" i="3"/>
  <c r="G83" i="3"/>
  <c r="O43" i="1" s="1"/>
  <c r="S43" i="1" s="1"/>
  <c r="F83" i="3"/>
  <c r="N43" i="1" s="1"/>
  <c r="P43" i="1" s="1"/>
  <c r="A83" i="3"/>
  <c r="G82" i="3"/>
  <c r="F82" i="3"/>
  <c r="A82" i="3"/>
  <c r="G81" i="3"/>
  <c r="O42" i="1" s="1"/>
  <c r="F81" i="3"/>
  <c r="N42" i="1" s="1"/>
  <c r="P42" i="1" s="1"/>
  <c r="A81" i="3"/>
  <c r="G80" i="3"/>
  <c r="F80" i="3"/>
  <c r="A80" i="3"/>
  <c r="G79" i="3"/>
  <c r="O41" i="1" s="1"/>
  <c r="F79" i="3"/>
  <c r="N41" i="1" s="1"/>
  <c r="A79" i="3"/>
  <c r="G78" i="3"/>
  <c r="F78" i="3"/>
  <c r="A78" i="3"/>
  <c r="G77" i="3"/>
  <c r="O40" i="1" s="1"/>
  <c r="S40" i="1" s="1"/>
  <c r="F77" i="3"/>
  <c r="N40" i="1" s="1"/>
  <c r="A77" i="3"/>
  <c r="G76" i="3"/>
  <c r="F76" i="3"/>
  <c r="A76" i="3"/>
  <c r="G75" i="3"/>
  <c r="O39" i="1" s="1"/>
  <c r="S39" i="1" s="1"/>
  <c r="F75" i="3"/>
  <c r="N39" i="1" s="1"/>
  <c r="P39" i="1" s="1"/>
  <c r="A75" i="3"/>
  <c r="G74" i="3"/>
  <c r="F74" i="3"/>
  <c r="A74" i="3"/>
  <c r="G73" i="3"/>
  <c r="O38" i="1" s="1"/>
  <c r="F73" i="3"/>
  <c r="N38" i="1" s="1"/>
  <c r="P38" i="1" s="1"/>
  <c r="A73" i="3"/>
  <c r="G72" i="3"/>
  <c r="F72" i="3"/>
  <c r="A72" i="3"/>
  <c r="G71" i="3"/>
  <c r="O37" i="1" s="1"/>
  <c r="F71" i="3"/>
  <c r="N37" i="1" s="1"/>
  <c r="A71" i="3"/>
  <c r="G70" i="3"/>
  <c r="F70" i="3"/>
  <c r="A70" i="3"/>
  <c r="G69" i="3"/>
  <c r="O36" i="1" s="1"/>
  <c r="S36" i="1" s="1"/>
  <c r="F69" i="3"/>
  <c r="N36" i="1" s="1"/>
  <c r="A69" i="3"/>
  <c r="G68" i="3"/>
  <c r="F68" i="3"/>
  <c r="A68" i="3"/>
  <c r="G67" i="3"/>
  <c r="O35" i="1" s="1"/>
  <c r="S35" i="1" s="1"/>
  <c r="F67" i="3"/>
  <c r="N35" i="1" s="1"/>
  <c r="P35" i="1" s="1"/>
  <c r="A67" i="3"/>
  <c r="G66" i="3"/>
  <c r="F66" i="3"/>
  <c r="A66" i="3"/>
  <c r="G65" i="3"/>
  <c r="O34" i="1" s="1"/>
  <c r="F65" i="3"/>
  <c r="N34" i="1" s="1"/>
  <c r="P34" i="1" s="1"/>
  <c r="A65" i="3"/>
  <c r="G64" i="3"/>
  <c r="F64" i="3"/>
  <c r="A64" i="3"/>
  <c r="G63" i="3"/>
  <c r="O33" i="1" s="1"/>
  <c r="F63" i="3"/>
  <c r="N33" i="1" s="1"/>
  <c r="A63" i="3"/>
  <c r="G62" i="3"/>
  <c r="F62" i="3"/>
  <c r="A62" i="3"/>
  <c r="G61" i="3"/>
  <c r="O32" i="1" s="1"/>
  <c r="S32" i="1" s="1"/>
  <c r="F61" i="3"/>
  <c r="N32" i="1" s="1"/>
  <c r="A61" i="3"/>
  <c r="G60" i="3"/>
  <c r="F60" i="3"/>
  <c r="A60" i="3"/>
  <c r="G59" i="3"/>
  <c r="O31" i="1" s="1"/>
  <c r="S31" i="1" s="1"/>
  <c r="F59" i="3"/>
  <c r="N31" i="1" s="1"/>
  <c r="P31" i="1" s="1"/>
  <c r="A59" i="3"/>
  <c r="G58" i="3"/>
  <c r="F58" i="3"/>
  <c r="A58" i="3"/>
  <c r="G57" i="3"/>
  <c r="O30" i="1" s="1"/>
  <c r="F57" i="3"/>
  <c r="N30" i="1" s="1"/>
  <c r="P30" i="1" s="1"/>
  <c r="A57" i="3"/>
  <c r="G56" i="3"/>
  <c r="F56" i="3"/>
  <c r="A56" i="3"/>
  <c r="G55" i="3"/>
  <c r="O29" i="1" s="1"/>
  <c r="F55" i="3"/>
  <c r="N29" i="1" s="1"/>
  <c r="A55" i="3"/>
  <c r="G54" i="3"/>
  <c r="F54" i="3"/>
  <c r="A54" i="3"/>
  <c r="G53" i="3"/>
  <c r="O28" i="1" s="1"/>
  <c r="S28" i="1" s="1"/>
  <c r="F53" i="3"/>
  <c r="N28" i="1" s="1"/>
  <c r="A53" i="3"/>
  <c r="G52" i="3"/>
  <c r="F52" i="3"/>
  <c r="A52" i="3"/>
  <c r="G51" i="3"/>
  <c r="O27" i="1" s="1"/>
  <c r="S27" i="1" s="1"/>
  <c r="F51" i="3"/>
  <c r="N27" i="1" s="1"/>
  <c r="P27" i="1" s="1"/>
  <c r="A51" i="3"/>
  <c r="G50" i="3"/>
  <c r="F50" i="3"/>
  <c r="A50" i="3"/>
  <c r="G49" i="3"/>
  <c r="O26" i="1" s="1"/>
  <c r="F49" i="3"/>
  <c r="N26" i="1" s="1"/>
  <c r="P26" i="1" s="1"/>
  <c r="A49" i="3"/>
  <c r="G48" i="3"/>
  <c r="F48" i="3"/>
  <c r="A48" i="3"/>
  <c r="G47" i="3"/>
  <c r="O25" i="1" s="1"/>
  <c r="F47" i="3"/>
  <c r="N25" i="1" s="1"/>
  <c r="A47" i="3"/>
  <c r="G46" i="3"/>
  <c r="F46" i="3"/>
  <c r="A46" i="3"/>
  <c r="G45" i="3"/>
  <c r="O24" i="1" s="1"/>
  <c r="S24" i="1" s="1"/>
  <c r="F45" i="3"/>
  <c r="N24" i="1" s="1"/>
  <c r="A45" i="3"/>
  <c r="G44" i="3"/>
  <c r="F44" i="3"/>
  <c r="A44" i="3"/>
  <c r="G43" i="3"/>
  <c r="O23" i="1" s="1"/>
  <c r="S23" i="1" s="1"/>
  <c r="F43" i="3"/>
  <c r="N23" i="1" s="1"/>
  <c r="P23" i="1" s="1"/>
  <c r="A43" i="3"/>
  <c r="G42" i="3"/>
  <c r="F42" i="3"/>
  <c r="A42" i="3"/>
  <c r="G41" i="3"/>
  <c r="O22" i="1" s="1"/>
  <c r="F41" i="3"/>
  <c r="N22" i="1" s="1"/>
  <c r="P22" i="1" s="1"/>
  <c r="A41" i="3"/>
  <c r="G40" i="3"/>
  <c r="F40" i="3"/>
  <c r="A40" i="3"/>
  <c r="G39" i="3"/>
  <c r="O21" i="1" s="1"/>
  <c r="F39" i="3"/>
  <c r="N21" i="1" s="1"/>
  <c r="A39" i="3"/>
  <c r="G38" i="3"/>
  <c r="F38" i="3"/>
  <c r="A38" i="3"/>
  <c r="G37" i="3"/>
  <c r="O20" i="1" s="1"/>
  <c r="S20" i="1" s="1"/>
  <c r="F37" i="3"/>
  <c r="N20" i="1" s="1"/>
  <c r="A37" i="3"/>
  <c r="G36" i="3"/>
  <c r="F36" i="3"/>
  <c r="A36" i="3"/>
  <c r="G35" i="3"/>
  <c r="O19" i="1" s="1"/>
  <c r="S19" i="1" s="1"/>
  <c r="F35" i="3"/>
  <c r="N19" i="1" s="1"/>
  <c r="P19" i="1" s="1"/>
  <c r="A35" i="3"/>
  <c r="G34" i="3"/>
  <c r="F34" i="3"/>
  <c r="A34" i="3"/>
  <c r="G33" i="3"/>
  <c r="O18" i="1" s="1"/>
  <c r="F33" i="3"/>
  <c r="N18" i="1" s="1"/>
  <c r="P18" i="1" s="1"/>
  <c r="A33" i="3"/>
  <c r="G32" i="3"/>
  <c r="F32" i="3"/>
  <c r="A32" i="3"/>
  <c r="G31" i="3"/>
  <c r="O17" i="1" s="1"/>
  <c r="F31" i="3"/>
  <c r="N17" i="1" s="1"/>
  <c r="A31" i="3"/>
  <c r="G30" i="3"/>
  <c r="F30" i="3"/>
  <c r="A30" i="3"/>
  <c r="G29" i="3"/>
  <c r="O16" i="1" s="1"/>
  <c r="S16" i="1" s="1"/>
  <c r="F29" i="3"/>
  <c r="N16" i="1" s="1"/>
  <c r="A29" i="3"/>
  <c r="G28" i="3"/>
  <c r="F28" i="3"/>
  <c r="A28" i="3"/>
  <c r="G27" i="3"/>
  <c r="O15" i="1" s="1"/>
  <c r="S15" i="1" s="1"/>
  <c r="F27" i="3"/>
  <c r="N15" i="1" s="1"/>
  <c r="P15" i="1" s="1"/>
  <c r="A27" i="3"/>
  <c r="G26" i="3"/>
  <c r="F26" i="3"/>
  <c r="A26" i="3"/>
  <c r="G25" i="3"/>
  <c r="O14" i="1" s="1"/>
  <c r="F25" i="3"/>
  <c r="N14" i="1" s="1"/>
  <c r="P14" i="1" s="1"/>
  <c r="A25" i="3"/>
  <c r="G24" i="3"/>
  <c r="F24" i="3"/>
  <c r="A24" i="3"/>
  <c r="G23" i="3"/>
  <c r="O13" i="1" s="1"/>
  <c r="F23" i="3"/>
  <c r="N13" i="1" s="1"/>
  <c r="A23" i="3"/>
  <c r="G22" i="3"/>
  <c r="F22" i="3"/>
  <c r="A22" i="3"/>
  <c r="G21" i="3"/>
  <c r="O12" i="1" s="1"/>
  <c r="S12" i="1" s="1"/>
  <c r="F21" i="3"/>
  <c r="N12" i="1" s="1"/>
  <c r="A21" i="3"/>
  <c r="G20" i="3"/>
  <c r="F20" i="3"/>
  <c r="A20" i="3"/>
  <c r="G19" i="3"/>
  <c r="O11" i="1" s="1"/>
  <c r="S11" i="1" s="1"/>
  <c r="F19" i="3"/>
  <c r="N11" i="1" s="1"/>
  <c r="P11" i="1" s="1"/>
  <c r="A19" i="3"/>
  <c r="G18" i="3"/>
  <c r="F18" i="3"/>
  <c r="A18" i="3"/>
  <c r="G17" i="3"/>
  <c r="O8" i="1" s="1"/>
  <c r="S8" i="1" s="1"/>
  <c r="F17" i="3"/>
  <c r="N8" i="1" s="1"/>
  <c r="A17" i="3"/>
  <c r="G16" i="3"/>
  <c r="F16" i="3"/>
  <c r="A16" i="3"/>
  <c r="G15" i="3"/>
  <c r="O7" i="1" s="1"/>
  <c r="S7" i="1" s="1"/>
  <c r="F15" i="3"/>
  <c r="N7" i="1" s="1"/>
  <c r="P7" i="1" s="1"/>
  <c r="A15" i="3"/>
  <c r="G14" i="3"/>
  <c r="F14" i="3"/>
  <c r="A14" i="3"/>
  <c r="G13" i="3"/>
  <c r="O6" i="1" s="1"/>
  <c r="F13" i="3"/>
  <c r="N6" i="1" s="1"/>
  <c r="P6" i="1" s="1"/>
  <c r="A13" i="3"/>
  <c r="G12" i="3"/>
  <c r="F12" i="3"/>
  <c r="A12" i="3"/>
  <c r="G11" i="3"/>
  <c r="O10" i="1" s="1"/>
  <c r="F11" i="3"/>
  <c r="N10" i="1" s="1"/>
  <c r="P10" i="1" s="1"/>
  <c r="A11" i="3"/>
  <c r="G10" i="3"/>
  <c r="F10" i="3"/>
  <c r="A10" i="3"/>
  <c r="G9" i="3"/>
  <c r="O9" i="1" s="1"/>
  <c r="F9" i="3"/>
  <c r="N9" i="1" s="1"/>
  <c r="A9" i="3"/>
  <c r="G8" i="3"/>
  <c r="F8" i="3"/>
  <c r="A8" i="3"/>
  <c r="G7" i="3"/>
  <c r="O5" i="1" s="1"/>
  <c r="F7" i="3"/>
  <c r="N5" i="1" s="1"/>
  <c r="A7" i="3"/>
  <c r="G6" i="3"/>
  <c r="F6" i="3"/>
  <c r="A6" i="3"/>
  <c r="G5" i="3"/>
  <c r="O4" i="1" s="1"/>
  <c r="S4" i="1" s="1"/>
  <c r="F5" i="3"/>
  <c r="N4" i="1" s="1"/>
  <c r="A5" i="3"/>
  <c r="G4" i="3"/>
  <c r="F4" i="3"/>
  <c r="A4" i="3"/>
  <c r="G3" i="3"/>
  <c r="O3" i="1" s="1"/>
  <c r="S3" i="1" s="1"/>
  <c r="F3" i="3"/>
  <c r="N3" i="1" s="1"/>
  <c r="P3" i="1" s="1"/>
  <c r="A3" i="3"/>
  <c r="G80" i="2"/>
  <c r="G79" i="2"/>
  <c r="G78" i="2"/>
  <c r="G77" i="2"/>
  <c r="G76" i="2"/>
  <c r="G75" i="2"/>
  <c r="G74" i="2"/>
  <c r="G73" i="2"/>
  <c r="G72" i="2"/>
  <c r="G71" i="2"/>
  <c r="G70" i="2"/>
  <c r="G69" i="2"/>
  <c r="G68" i="2"/>
  <c r="G67" i="2"/>
  <c r="G66" i="2"/>
  <c r="G65" i="2"/>
  <c r="G64" i="2"/>
  <c r="G63" i="2"/>
  <c r="G62" i="2"/>
  <c r="G61" i="2"/>
  <c r="G60" i="2"/>
  <c r="G59" i="2"/>
  <c r="G58" i="2"/>
  <c r="G57" i="2"/>
  <c r="G56" i="2"/>
  <c r="G55" i="2"/>
  <c r="G54" i="2"/>
  <c r="G53" i="2"/>
  <c r="G52" i="2"/>
  <c r="G51" i="2"/>
  <c r="G50" i="2"/>
  <c r="G49" i="2"/>
  <c r="G48" i="2"/>
  <c r="G47" i="2"/>
  <c r="G46" i="2"/>
  <c r="G45" i="2"/>
  <c r="G44" i="2"/>
  <c r="G43" i="2"/>
  <c r="G42" i="2"/>
  <c r="G41" i="2"/>
  <c r="G40" i="2"/>
  <c r="G39" i="2"/>
  <c r="G38" i="2"/>
  <c r="G37" i="2"/>
  <c r="G36" i="2"/>
  <c r="G35" i="2"/>
  <c r="G34" i="2"/>
  <c r="G33" i="2"/>
  <c r="G32" i="2"/>
  <c r="G31" i="2"/>
  <c r="G30" i="2"/>
  <c r="G29" i="2"/>
  <c r="G28" i="2"/>
  <c r="G27" i="2"/>
  <c r="G26" i="2"/>
  <c r="G25" i="2"/>
  <c r="G24" i="2"/>
  <c r="G23" i="2"/>
  <c r="G22" i="2"/>
  <c r="G21" i="2"/>
  <c r="G20" i="2"/>
  <c r="G19" i="2"/>
  <c r="G18" i="2"/>
  <c r="G17" i="2"/>
  <c r="G16" i="2"/>
  <c r="G15" i="2"/>
  <c r="G14" i="2"/>
  <c r="G13" i="2"/>
  <c r="G12" i="2"/>
  <c r="G11" i="2"/>
  <c r="G10" i="2"/>
  <c r="G9" i="2"/>
  <c r="G8" i="2"/>
  <c r="G7" i="2"/>
  <c r="G6" i="2"/>
  <c r="G5" i="2"/>
  <c r="G4" i="2"/>
  <c r="G3" i="2"/>
  <c r="S2199" i="1"/>
  <c r="R2199" i="1"/>
  <c r="D2199" i="1"/>
  <c r="C2199" i="1"/>
  <c r="A2199" i="1"/>
  <c r="S2198" i="1"/>
  <c r="R2198" i="1"/>
  <c r="D2198" i="1"/>
  <c r="C2198" i="1"/>
  <c r="A2198" i="1"/>
  <c r="S2197" i="1"/>
  <c r="R2197" i="1"/>
  <c r="D2197" i="1"/>
  <c r="C2197" i="1"/>
  <c r="A2197" i="1"/>
  <c r="S2196" i="1"/>
  <c r="R2196" i="1"/>
  <c r="D2196" i="1"/>
  <c r="C2196" i="1"/>
  <c r="A2196" i="1"/>
  <c r="S2195" i="1"/>
  <c r="R2195" i="1"/>
  <c r="D2195" i="1"/>
  <c r="C2195" i="1"/>
  <c r="A2195" i="1"/>
  <c r="S2194" i="1"/>
  <c r="R2194" i="1"/>
  <c r="D2194" i="1"/>
  <c r="C2194" i="1"/>
  <c r="A2194" i="1"/>
  <c r="S2193" i="1"/>
  <c r="R2193" i="1"/>
  <c r="D2193" i="1"/>
  <c r="C2193" i="1"/>
  <c r="A2193" i="1"/>
  <c r="S2192" i="1"/>
  <c r="R2192" i="1"/>
  <c r="D2192" i="1"/>
  <c r="C2192" i="1"/>
  <c r="A2192" i="1"/>
  <c r="S2191" i="1"/>
  <c r="R2191" i="1"/>
  <c r="D2191" i="1"/>
  <c r="C2191" i="1"/>
  <c r="A2191" i="1"/>
  <c r="S2190" i="1"/>
  <c r="R2190" i="1"/>
  <c r="D2190" i="1"/>
  <c r="C2190" i="1"/>
  <c r="A2190" i="1"/>
  <c r="S2189" i="1"/>
  <c r="R2189" i="1"/>
  <c r="D2189" i="1"/>
  <c r="C2189" i="1"/>
  <c r="A2189" i="1"/>
  <c r="S2188" i="1"/>
  <c r="R2188" i="1"/>
  <c r="D2188" i="1"/>
  <c r="C2188" i="1"/>
  <c r="A2188" i="1"/>
  <c r="S2187" i="1"/>
  <c r="R2187" i="1"/>
  <c r="D2187" i="1"/>
  <c r="C2187" i="1"/>
  <c r="A2187" i="1"/>
  <c r="S2186" i="1"/>
  <c r="R2186" i="1"/>
  <c r="D2186" i="1"/>
  <c r="C2186" i="1"/>
  <c r="A2186" i="1"/>
  <c r="S2185" i="1"/>
  <c r="R2185" i="1"/>
  <c r="D2185" i="1"/>
  <c r="C2185" i="1"/>
  <c r="A2185" i="1"/>
  <c r="S2184" i="1"/>
  <c r="R2184" i="1"/>
  <c r="D2184" i="1"/>
  <c r="C2184" i="1"/>
  <c r="A2184" i="1"/>
  <c r="S2183" i="1"/>
  <c r="R2183" i="1"/>
  <c r="D2183" i="1"/>
  <c r="C2183" i="1"/>
  <c r="A2183" i="1"/>
  <c r="S2182" i="1"/>
  <c r="R2182" i="1"/>
  <c r="D2182" i="1"/>
  <c r="C2182" i="1"/>
  <c r="A2182" i="1"/>
  <c r="S2181" i="1"/>
  <c r="R2181" i="1"/>
  <c r="D2181" i="1"/>
  <c r="C2181" i="1"/>
  <c r="A2181" i="1"/>
  <c r="S2180" i="1"/>
  <c r="R2180" i="1"/>
  <c r="D2180" i="1"/>
  <c r="C2180" i="1"/>
  <c r="A2180" i="1"/>
  <c r="S2179" i="1"/>
  <c r="R2179" i="1"/>
  <c r="D2179" i="1"/>
  <c r="C2179" i="1"/>
  <c r="A2179" i="1"/>
  <c r="S2178" i="1"/>
  <c r="R2178" i="1"/>
  <c r="D2178" i="1"/>
  <c r="C2178" i="1"/>
  <c r="A2178" i="1"/>
  <c r="S2177" i="1"/>
  <c r="R2177" i="1"/>
  <c r="D2177" i="1"/>
  <c r="C2177" i="1"/>
  <c r="A2177" i="1"/>
  <c r="S2176" i="1"/>
  <c r="R2176" i="1"/>
  <c r="D2176" i="1"/>
  <c r="C2176" i="1"/>
  <c r="A2176" i="1"/>
  <c r="S2175" i="1"/>
  <c r="R2175" i="1"/>
  <c r="D2175" i="1"/>
  <c r="C2175" i="1"/>
  <c r="A2175" i="1"/>
  <c r="S2174" i="1"/>
  <c r="R2174" i="1"/>
  <c r="D2174" i="1"/>
  <c r="C2174" i="1"/>
  <c r="A2174" i="1"/>
  <c r="S2173" i="1"/>
  <c r="R2173" i="1"/>
  <c r="D2173" i="1"/>
  <c r="C2173" i="1"/>
  <c r="A2173" i="1"/>
  <c r="S2172" i="1"/>
  <c r="R2172" i="1"/>
  <c r="D2172" i="1"/>
  <c r="C2172" i="1"/>
  <c r="A2172" i="1"/>
  <c r="S2171" i="1"/>
  <c r="R2171" i="1"/>
  <c r="D2171" i="1"/>
  <c r="C2171" i="1"/>
  <c r="A2171" i="1"/>
  <c r="S2170" i="1"/>
  <c r="R2170" i="1"/>
  <c r="D2170" i="1"/>
  <c r="C2170" i="1"/>
  <c r="A2170" i="1"/>
  <c r="S2169" i="1"/>
  <c r="R2169" i="1"/>
  <c r="D2169" i="1"/>
  <c r="C2169" i="1"/>
  <c r="A2169" i="1"/>
  <c r="S2168" i="1"/>
  <c r="R2168" i="1"/>
  <c r="D2168" i="1"/>
  <c r="C2168" i="1"/>
  <c r="A2168" i="1"/>
  <c r="S2167" i="1"/>
  <c r="R2167" i="1"/>
  <c r="D2167" i="1"/>
  <c r="C2167" i="1"/>
  <c r="A2167" i="1"/>
  <c r="S2166" i="1"/>
  <c r="R2166" i="1"/>
  <c r="D2166" i="1"/>
  <c r="C2166" i="1"/>
  <c r="A2166" i="1"/>
  <c r="S2165" i="1"/>
  <c r="R2165" i="1"/>
  <c r="D2165" i="1"/>
  <c r="C2165" i="1"/>
  <c r="A2165" i="1"/>
  <c r="S2164" i="1"/>
  <c r="R2164" i="1"/>
  <c r="D2164" i="1"/>
  <c r="C2164" i="1"/>
  <c r="A2164" i="1"/>
  <c r="S2163" i="1"/>
  <c r="R2163" i="1"/>
  <c r="D2163" i="1"/>
  <c r="C2163" i="1"/>
  <c r="A2163" i="1"/>
  <c r="S2162" i="1"/>
  <c r="R2162" i="1"/>
  <c r="D2162" i="1"/>
  <c r="C2162" i="1"/>
  <c r="A2162" i="1"/>
  <c r="S2161" i="1"/>
  <c r="R2161" i="1"/>
  <c r="D2161" i="1"/>
  <c r="C2161" i="1"/>
  <c r="A2161" i="1"/>
  <c r="S2160" i="1"/>
  <c r="R2160" i="1"/>
  <c r="D2160" i="1"/>
  <c r="C2160" i="1"/>
  <c r="A2160" i="1"/>
  <c r="S2159" i="1"/>
  <c r="R2159" i="1"/>
  <c r="D2159" i="1"/>
  <c r="C2159" i="1"/>
  <c r="A2159" i="1"/>
  <c r="S2158" i="1"/>
  <c r="R2158" i="1"/>
  <c r="D2158" i="1"/>
  <c r="C2158" i="1"/>
  <c r="A2158" i="1"/>
  <c r="S2157" i="1"/>
  <c r="R2157" i="1"/>
  <c r="D2157" i="1"/>
  <c r="C2157" i="1"/>
  <c r="A2157" i="1"/>
  <c r="S2156" i="1"/>
  <c r="R2156" i="1"/>
  <c r="D2156" i="1"/>
  <c r="C2156" i="1"/>
  <c r="A2156" i="1"/>
  <c r="S2155" i="1"/>
  <c r="R2155" i="1"/>
  <c r="D2155" i="1"/>
  <c r="C2155" i="1"/>
  <c r="A2155" i="1"/>
  <c r="S2154" i="1"/>
  <c r="R2154" i="1"/>
  <c r="D2154" i="1"/>
  <c r="C2154" i="1"/>
  <c r="A2154" i="1"/>
  <c r="S2153" i="1"/>
  <c r="R2153" i="1"/>
  <c r="D2153" i="1"/>
  <c r="C2153" i="1"/>
  <c r="A2153" i="1"/>
  <c r="S2152" i="1"/>
  <c r="R2152" i="1"/>
  <c r="D2152" i="1"/>
  <c r="C2152" i="1"/>
  <c r="A2152" i="1"/>
  <c r="S2151" i="1"/>
  <c r="R2151" i="1"/>
  <c r="D2151" i="1"/>
  <c r="C2151" i="1"/>
  <c r="A2151" i="1"/>
  <c r="S2150" i="1"/>
  <c r="R2150" i="1"/>
  <c r="D2150" i="1"/>
  <c r="C2150" i="1"/>
  <c r="A2150" i="1"/>
  <c r="S2149" i="1"/>
  <c r="R2149" i="1"/>
  <c r="D2149" i="1"/>
  <c r="C2149" i="1"/>
  <c r="A2149" i="1"/>
  <c r="S2148" i="1"/>
  <c r="R2148" i="1"/>
  <c r="D2148" i="1"/>
  <c r="C2148" i="1"/>
  <c r="A2148" i="1"/>
  <c r="S2147" i="1"/>
  <c r="R2147" i="1"/>
  <c r="D2147" i="1"/>
  <c r="C2147" i="1"/>
  <c r="A2147" i="1"/>
  <c r="S2146" i="1"/>
  <c r="R2146" i="1"/>
  <c r="D2146" i="1"/>
  <c r="C2146" i="1"/>
  <c r="A2146" i="1"/>
  <c r="S2145" i="1"/>
  <c r="R2145" i="1"/>
  <c r="D2145" i="1"/>
  <c r="C2145" i="1"/>
  <c r="A2145" i="1"/>
  <c r="S2144" i="1"/>
  <c r="R2144" i="1"/>
  <c r="D2144" i="1"/>
  <c r="C2144" i="1"/>
  <c r="A2144" i="1"/>
  <c r="S2143" i="1"/>
  <c r="R2143" i="1"/>
  <c r="D2143" i="1"/>
  <c r="C2143" i="1"/>
  <c r="A2143" i="1"/>
  <c r="S2142" i="1"/>
  <c r="R2142" i="1"/>
  <c r="D2142" i="1"/>
  <c r="C2142" i="1"/>
  <c r="A2142" i="1"/>
  <c r="S2141" i="1"/>
  <c r="R2141" i="1"/>
  <c r="D2141" i="1"/>
  <c r="C2141" i="1"/>
  <c r="A2141" i="1"/>
  <c r="S2140" i="1"/>
  <c r="R2140" i="1"/>
  <c r="D2140" i="1"/>
  <c r="C2140" i="1"/>
  <c r="A2140" i="1"/>
  <c r="S2139" i="1"/>
  <c r="R2139" i="1"/>
  <c r="D2139" i="1"/>
  <c r="C2139" i="1"/>
  <c r="A2139" i="1"/>
  <c r="S2138" i="1"/>
  <c r="R2138" i="1"/>
  <c r="D2138" i="1"/>
  <c r="C2138" i="1"/>
  <c r="A2138" i="1"/>
  <c r="S2137" i="1"/>
  <c r="R2137" i="1"/>
  <c r="D2137" i="1"/>
  <c r="C2137" i="1"/>
  <c r="A2137" i="1"/>
  <c r="S2136" i="1"/>
  <c r="R2136" i="1"/>
  <c r="D2136" i="1"/>
  <c r="C2136" i="1"/>
  <c r="A2136" i="1"/>
  <c r="S2135" i="1"/>
  <c r="R2135" i="1"/>
  <c r="D2135" i="1"/>
  <c r="C2135" i="1"/>
  <c r="A2135" i="1"/>
  <c r="S2134" i="1"/>
  <c r="R2134" i="1"/>
  <c r="D2134" i="1"/>
  <c r="C2134" i="1"/>
  <c r="A2134" i="1"/>
  <c r="S2133" i="1"/>
  <c r="R2133" i="1"/>
  <c r="D2133" i="1"/>
  <c r="C2133" i="1"/>
  <c r="A2133" i="1"/>
  <c r="S2132" i="1"/>
  <c r="R2132" i="1"/>
  <c r="D2132" i="1"/>
  <c r="C2132" i="1"/>
  <c r="A2132" i="1"/>
  <c r="S2131" i="1"/>
  <c r="R2131" i="1"/>
  <c r="D2131" i="1"/>
  <c r="C2131" i="1"/>
  <c r="A2131" i="1"/>
  <c r="S2130" i="1"/>
  <c r="R2130" i="1"/>
  <c r="D2130" i="1"/>
  <c r="C2130" i="1"/>
  <c r="A2130" i="1"/>
  <c r="S2129" i="1"/>
  <c r="R2129" i="1"/>
  <c r="D2129" i="1"/>
  <c r="C2129" i="1"/>
  <c r="A2129" i="1"/>
  <c r="S2128" i="1"/>
  <c r="R2128" i="1"/>
  <c r="D2128" i="1"/>
  <c r="C2128" i="1"/>
  <c r="A2128" i="1"/>
  <c r="S2127" i="1"/>
  <c r="R2127" i="1"/>
  <c r="D2127" i="1"/>
  <c r="C2127" i="1"/>
  <c r="A2127" i="1"/>
  <c r="S2126" i="1"/>
  <c r="R2126" i="1"/>
  <c r="D2126" i="1"/>
  <c r="C2126" i="1"/>
  <c r="A2126" i="1"/>
  <c r="S2125" i="1"/>
  <c r="R2125" i="1"/>
  <c r="D2125" i="1"/>
  <c r="C2125" i="1"/>
  <c r="A2125" i="1"/>
  <c r="S2124" i="1"/>
  <c r="R2124" i="1"/>
  <c r="D2124" i="1"/>
  <c r="C2124" i="1"/>
  <c r="A2124" i="1"/>
  <c r="S2123" i="1"/>
  <c r="R2123" i="1"/>
  <c r="D2123" i="1"/>
  <c r="C2123" i="1"/>
  <c r="A2123" i="1"/>
  <c r="S2122" i="1"/>
  <c r="R2122" i="1"/>
  <c r="D2122" i="1"/>
  <c r="C2122" i="1"/>
  <c r="A2122" i="1"/>
  <c r="S2121" i="1"/>
  <c r="R2121" i="1"/>
  <c r="D2121" i="1"/>
  <c r="C2121" i="1"/>
  <c r="A2121" i="1"/>
  <c r="S2120" i="1"/>
  <c r="R2120" i="1"/>
  <c r="D2120" i="1"/>
  <c r="C2120" i="1"/>
  <c r="A2120" i="1"/>
  <c r="S2119" i="1"/>
  <c r="R2119" i="1"/>
  <c r="D2119" i="1"/>
  <c r="C2119" i="1"/>
  <c r="A2119" i="1"/>
  <c r="S2118" i="1"/>
  <c r="R2118" i="1"/>
  <c r="D2118" i="1"/>
  <c r="C2118" i="1"/>
  <c r="A2118" i="1"/>
  <c r="S2117" i="1"/>
  <c r="R2117" i="1"/>
  <c r="D2117" i="1"/>
  <c r="C2117" i="1"/>
  <c r="A2117" i="1"/>
  <c r="S2116" i="1"/>
  <c r="R2116" i="1"/>
  <c r="D2116" i="1"/>
  <c r="C2116" i="1"/>
  <c r="A2116" i="1"/>
  <c r="S2115" i="1"/>
  <c r="R2115" i="1"/>
  <c r="D2115" i="1"/>
  <c r="C2115" i="1"/>
  <c r="A2115" i="1"/>
  <c r="S2114" i="1"/>
  <c r="R2114" i="1"/>
  <c r="D2114" i="1"/>
  <c r="C2114" i="1"/>
  <c r="A2114" i="1"/>
  <c r="S2113" i="1"/>
  <c r="R2113" i="1"/>
  <c r="D2113" i="1"/>
  <c r="C2113" i="1"/>
  <c r="A2113" i="1"/>
  <c r="S2112" i="1"/>
  <c r="R2112" i="1"/>
  <c r="D2112" i="1"/>
  <c r="C2112" i="1"/>
  <c r="A2112" i="1"/>
  <c r="S2111" i="1"/>
  <c r="R2111" i="1"/>
  <c r="D2111" i="1"/>
  <c r="C2111" i="1"/>
  <c r="A2111" i="1"/>
  <c r="S2110" i="1"/>
  <c r="R2110" i="1"/>
  <c r="D2110" i="1"/>
  <c r="C2110" i="1"/>
  <c r="A2110" i="1"/>
  <c r="S2109" i="1"/>
  <c r="R2109" i="1"/>
  <c r="D2109" i="1"/>
  <c r="C2109" i="1"/>
  <c r="A2109" i="1"/>
  <c r="S2108" i="1"/>
  <c r="R2108" i="1"/>
  <c r="D2108" i="1"/>
  <c r="C2108" i="1"/>
  <c r="A2108" i="1"/>
  <c r="S2107" i="1"/>
  <c r="R2107" i="1"/>
  <c r="D2107" i="1"/>
  <c r="C2107" i="1"/>
  <c r="A2107" i="1"/>
  <c r="S2106" i="1"/>
  <c r="R2106" i="1"/>
  <c r="D2106" i="1"/>
  <c r="C2106" i="1"/>
  <c r="A2106" i="1"/>
  <c r="S2105" i="1"/>
  <c r="R2105" i="1"/>
  <c r="D2105" i="1"/>
  <c r="C2105" i="1"/>
  <c r="A2105" i="1"/>
  <c r="S2104" i="1"/>
  <c r="R2104" i="1"/>
  <c r="D2104" i="1"/>
  <c r="C2104" i="1"/>
  <c r="A2104" i="1"/>
  <c r="S2103" i="1"/>
  <c r="R2103" i="1"/>
  <c r="D2103" i="1"/>
  <c r="C2103" i="1"/>
  <c r="A2103" i="1"/>
  <c r="S2102" i="1"/>
  <c r="R2102" i="1"/>
  <c r="D2102" i="1"/>
  <c r="C2102" i="1"/>
  <c r="A2102" i="1"/>
  <c r="S2101" i="1"/>
  <c r="R2101" i="1"/>
  <c r="D2101" i="1"/>
  <c r="C2101" i="1"/>
  <c r="A2101" i="1"/>
  <c r="S2100" i="1"/>
  <c r="R2100" i="1"/>
  <c r="D2100" i="1"/>
  <c r="C2100" i="1"/>
  <c r="A2100" i="1"/>
  <c r="S2099" i="1"/>
  <c r="R2099" i="1"/>
  <c r="D2099" i="1"/>
  <c r="C2099" i="1"/>
  <c r="A2099" i="1"/>
  <c r="S2098" i="1"/>
  <c r="R2098" i="1"/>
  <c r="D2098" i="1"/>
  <c r="C2098" i="1"/>
  <c r="A2098" i="1"/>
  <c r="S2097" i="1"/>
  <c r="R2097" i="1"/>
  <c r="D2097" i="1"/>
  <c r="C2097" i="1"/>
  <c r="A2097" i="1"/>
  <c r="S2096" i="1"/>
  <c r="R2096" i="1"/>
  <c r="D2096" i="1"/>
  <c r="C2096" i="1"/>
  <c r="A2096" i="1"/>
  <c r="S2095" i="1"/>
  <c r="R2095" i="1"/>
  <c r="D2095" i="1"/>
  <c r="C2095" i="1"/>
  <c r="A2095" i="1"/>
  <c r="S2094" i="1"/>
  <c r="R2094" i="1"/>
  <c r="D2094" i="1"/>
  <c r="C2094" i="1"/>
  <c r="A2094" i="1"/>
  <c r="S2093" i="1"/>
  <c r="R2093" i="1"/>
  <c r="D2093" i="1"/>
  <c r="C2093" i="1"/>
  <c r="A2093" i="1"/>
  <c r="S2092" i="1"/>
  <c r="R2092" i="1"/>
  <c r="D2092" i="1"/>
  <c r="C2092" i="1"/>
  <c r="A2092" i="1"/>
  <c r="S2091" i="1"/>
  <c r="R2091" i="1"/>
  <c r="D2091" i="1"/>
  <c r="C2091" i="1"/>
  <c r="A2091" i="1"/>
  <c r="S2090" i="1"/>
  <c r="R2090" i="1"/>
  <c r="D2090" i="1"/>
  <c r="C2090" i="1"/>
  <c r="A2090" i="1"/>
  <c r="S2089" i="1"/>
  <c r="R2089" i="1"/>
  <c r="D2089" i="1"/>
  <c r="C2089" i="1"/>
  <c r="A2089" i="1"/>
  <c r="S2088" i="1"/>
  <c r="R2088" i="1"/>
  <c r="D2088" i="1"/>
  <c r="C2088" i="1"/>
  <c r="A2088" i="1"/>
  <c r="S2087" i="1"/>
  <c r="R2087" i="1"/>
  <c r="D2087" i="1"/>
  <c r="C2087" i="1"/>
  <c r="A2087" i="1"/>
  <c r="S2086" i="1"/>
  <c r="R2086" i="1"/>
  <c r="D2086" i="1"/>
  <c r="C2086" i="1"/>
  <c r="A2086" i="1"/>
  <c r="S2085" i="1"/>
  <c r="R2085" i="1"/>
  <c r="D2085" i="1"/>
  <c r="C2085" i="1"/>
  <c r="A2085" i="1"/>
  <c r="S2084" i="1"/>
  <c r="R2084" i="1"/>
  <c r="D2084" i="1"/>
  <c r="C2084" i="1"/>
  <c r="A2084" i="1"/>
  <c r="S2083" i="1"/>
  <c r="R2083" i="1"/>
  <c r="D2083" i="1"/>
  <c r="C2083" i="1"/>
  <c r="A2083" i="1"/>
  <c r="S2082" i="1"/>
  <c r="R2082" i="1"/>
  <c r="D2082" i="1"/>
  <c r="C2082" i="1"/>
  <c r="A2082" i="1"/>
  <c r="S2081" i="1"/>
  <c r="R2081" i="1"/>
  <c r="D2081" i="1"/>
  <c r="C2081" i="1"/>
  <c r="A2081" i="1"/>
  <c r="S2080" i="1"/>
  <c r="R2080" i="1"/>
  <c r="D2080" i="1"/>
  <c r="C2080" i="1"/>
  <c r="A2080" i="1"/>
  <c r="S2079" i="1"/>
  <c r="R2079" i="1"/>
  <c r="D2079" i="1"/>
  <c r="C2079" i="1"/>
  <c r="A2079" i="1"/>
  <c r="S2078" i="1"/>
  <c r="R2078" i="1"/>
  <c r="D2078" i="1"/>
  <c r="C2078" i="1"/>
  <c r="A2078" i="1"/>
  <c r="S2077" i="1"/>
  <c r="R2077" i="1"/>
  <c r="D2077" i="1"/>
  <c r="C2077" i="1"/>
  <c r="A2077" i="1"/>
  <c r="S2076" i="1"/>
  <c r="R2076" i="1"/>
  <c r="D2076" i="1"/>
  <c r="C2076" i="1"/>
  <c r="A2076" i="1"/>
  <c r="S2075" i="1"/>
  <c r="R2075" i="1"/>
  <c r="D2075" i="1"/>
  <c r="C2075" i="1"/>
  <c r="A2075" i="1"/>
  <c r="S2074" i="1"/>
  <c r="R2074" i="1"/>
  <c r="D2074" i="1"/>
  <c r="C2074" i="1"/>
  <c r="A2074" i="1"/>
  <c r="S2073" i="1"/>
  <c r="R2073" i="1"/>
  <c r="D2073" i="1"/>
  <c r="C2073" i="1"/>
  <c r="A2073" i="1"/>
  <c r="S2072" i="1"/>
  <c r="R2072" i="1"/>
  <c r="D2072" i="1"/>
  <c r="C2072" i="1"/>
  <c r="A2072" i="1"/>
  <c r="S2071" i="1"/>
  <c r="R2071" i="1"/>
  <c r="D2071" i="1"/>
  <c r="C2071" i="1"/>
  <c r="A2071" i="1"/>
  <c r="S2070" i="1"/>
  <c r="R2070" i="1"/>
  <c r="D2070" i="1"/>
  <c r="C2070" i="1"/>
  <c r="A2070" i="1"/>
  <c r="S2069" i="1"/>
  <c r="R2069" i="1"/>
  <c r="D2069" i="1"/>
  <c r="C2069" i="1"/>
  <c r="A2069" i="1"/>
  <c r="S2068" i="1"/>
  <c r="R2068" i="1"/>
  <c r="D2068" i="1"/>
  <c r="C2068" i="1"/>
  <c r="A2068" i="1"/>
  <c r="S2067" i="1"/>
  <c r="R2067" i="1"/>
  <c r="D2067" i="1"/>
  <c r="C2067" i="1"/>
  <c r="A2067" i="1"/>
  <c r="S2066" i="1"/>
  <c r="R2066" i="1"/>
  <c r="D2066" i="1"/>
  <c r="C2066" i="1"/>
  <c r="A2066" i="1"/>
  <c r="S2065" i="1"/>
  <c r="R2065" i="1"/>
  <c r="D2065" i="1"/>
  <c r="C2065" i="1"/>
  <c r="A2065" i="1"/>
  <c r="S2064" i="1"/>
  <c r="R2064" i="1"/>
  <c r="D2064" i="1"/>
  <c r="C2064" i="1"/>
  <c r="A2064" i="1"/>
  <c r="S2063" i="1"/>
  <c r="R2063" i="1"/>
  <c r="D2063" i="1"/>
  <c r="C2063" i="1"/>
  <c r="A2063" i="1"/>
  <c r="S2062" i="1"/>
  <c r="R2062" i="1"/>
  <c r="D2062" i="1"/>
  <c r="C2062" i="1"/>
  <c r="A2062" i="1"/>
  <c r="S2061" i="1"/>
  <c r="R2061" i="1"/>
  <c r="D2061" i="1"/>
  <c r="C2061" i="1"/>
  <c r="A2061" i="1"/>
  <c r="S2060" i="1"/>
  <c r="R2060" i="1"/>
  <c r="D2060" i="1"/>
  <c r="C2060" i="1"/>
  <c r="A2060" i="1"/>
  <c r="S2059" i="1"/>
  <c r="R2059" i="1"/>
  <c r="D2059" i="1"/>
  <c r="C2059" i="1"/>
  <c r="A2059" i="1"/>
  <c r="S2058" i="1"/>
  <c r="R2058" i="1"/>
  <c r="D2058" i="1"/>
  <c r="C2058" i="1"/>
  <c r="A2058" i="1"/>
  <c r="S2057" i="1"/>
  <c r="R2057" i="1"/>
  <c r="D2057" i="1"/>
  <c r="C2057" i="1"/>
  <c r="A2057" i="1"/>
  <c r="S2056" i="1"/>
  <c r="R2056" i="1"/>
  <c r="D2056" i="1"/>
  <c r="C2056" i="1"/>
  <c r="A2056" i="1"/>
  <c r="S2055" i="1"/>
  <c r="R2055" i="1"/>
  <c r="D2055" i="1"/>
  <c r="C2055" i="1"/>
  <c r="A2055" i="1"/>
  <c r="S2054" i="1"/>
  <c r="R2054" i="1"/>
  <c r="D2054" i="1"/>
  <c r="C2054" i="1"/>
  <c r="A2054" i="1"/>
  <c r="S2053" i="1"/>
  <c r="R2053" i="1"/>
  <c r="D2053" i="1"/>
  <c r="C2053" i="1"/>
  <c r="A2053" i="1"/>
  <c r="S2052" i="1"/>
  <c r="R2052" i="1"/>
  <c r="D2052" i="1"/>
  <c r="C2052" i="1"/>
  <c r="A2052" i="1"/>
  <c r="S2051" i="1"/>
  <c r="R2051" i="1"/>
  <c r="D2051" i="1"/>
  <c r="C2051" i="1"/>
  <c r="A2051" i="1"/>
  <c r="S2050" i="1"/>
  <c r="R2050" i="1"/>
  <c r="D2050" i="1"/>
  <c r="C2050" i="1"/>
  <c r="A2050" i="1"/>
  <c r="S2049" i="1"/>
  <c r="R2049" i="1"/>
  <c r="D2049" i="1"/>
  <c r="C2049" i="1"/>
  <c r="A2049" i="1"/>
  <c r="S2048" i="1"/>
  <c r="R2048" i="1"/>
  <c r="D2048" i="1"/>
  <c r="C2048" i="1"/>
  <c r="A2048" i="1"/>
  <c r="S2047" i="1"/>
  <c r="R2047" i="1"/>
  <c r="D2047" i="1"/>
  <c r="C2047" i="1"/>
  <c r="A2047" i="1"/>
  <c r="S2046" i="1"/>
  <c r="R2046" i="1"/>
  <c r="D2046" i="1"/>
  <c r="C2046" i="1"/>
  <c r="A2046" i="1"/>
  <c r="S2045" i="1"/>
  <c r="R2045" i="1"/>
  <c r="D2045" i="1"/>
  <c r="C2045" i="1"/>
  <c r="A2045" i="1"/>
  <c r="S2044" i="1"/>
  <c r="R2044" i="1"/>
  <c r="D2044" i="1"/>
  <c r="C2044" i="1"/>
  <c r="A2044" i="1"/>
  <c r="S2043" i="1"/>
  <c r="R2043" i="1"/>
  <c r="D2043" i="1"/>
  <c r="C2043" i="1"/>
  <c r="A2043" i="1"/>
  <c r="S2042" i="1"/>
  <c r="R2042" i="1"/>
  <c r="D2042" i="1"/>
  <c r="C2042" i="1"/>
  <c r="A2042" i="1"/>
  <c r="S2041" i="1"/>
  <c r="R2041" i="1"/>
  <c r="D2041" i="1"/>
  <c r="C2041" i="1"/>
  <c r="A2041" i="1"/>
  <c r="S2040" i="1"/>
  <c r="R2040" i="1"/>
  <c r="D2040" i="1"/>
  <c r="C2040" i="1"/>
  <c r="A2040" i="1"/>
  <c r="S2039" i="1"/>
  <c r="R2039" i="1"/>
  <c r="D2039" i="1"/>
  <c r="C2039" i="1"/>
  <c r="A2039" i="1"/>
  <c r="S2038" i="1"/>
  <c r="R2038" i="1"/>
  <c r="D2038" i="1"/>
  <c r="C2038" i="1"/>
  <c r="A2038" i="1"/>
  <c r="S2037" i="1"/>
  <c r="R2037" i="1"/>
  <c r="D2037" i="1"/>
  <c r="C2037" i="1"/>
  <c r="A2037" i="1"/>
  <c r="S2036" i="1"/>
  <c r="R2036" i="1"/>
  <c r="D2036" i="1"/>
  <c r="C2036" i="1"/>
  <c r="A2036" i="1"/>
  <c r="S2035" i="1"/>
  <c r="R2035" i="1"/>
  <c r="D2035" i="1"/>
  <c r="C2035" i="1"/>
  <c r="A2035" i="1"/>
  <c r="S2034" i="1"/>
  <c r="R2034" i="1"/>
  <c r="D2034" i="1"/>
  <c r="C2034" i="1"/>
  <c r="A2034" i="1"/>
  <c r="S2033" i="1"/>
  <c r="R2033" i="1"/>
  <c r="D2033" i="1"/>
  <c r="C2033" i="1"/>
  <c r="A2033" i="1"/>
  <c r="S2032" i="1"/>
  <c r="R2032" i="1"/>
  <c r="D2032" i="1"/>
  <c r="C2032" i="1"/>
  <c r="A2032" i="1"/>
  <c r="S2031" i="1"/>
  <c r="R2031" i="1"/>
  <c r="D2031" i="1"/>
  <c r="C2031" i="1"/>
  <c r="A2031" i="1"/>
  <c r="S2030" i="1"/>
  <c r="R2030" i="1"/>
  <c r="D2030" i="1"/>
  <c r="C2030" i="1"/>
  <c r="A2030" i="1"/>
  <c r="S2029" i="1"/>
  <c r="R2029" i="1"/>
  <c r="D2029" i="1"/>
  <c r="C2029" i="1"/>
  <c r="A2029" i="1"/>
  <c r="S2028" i="1"/>
  <c r="R2028" i="1"/>
  <c r="D2028" i="1"/>
  <c r="C2028" i="1"/>
  <c r="A2028" i="1"/>
  <c r="S2027" i="1"/>
  <c r="R2027" i="1"/>
  <c r="D2027" i="1"/>
  <c r="C2027" i="1"/>
  <c r="A2027" i="1"/>
  <c r="S2026" i="1"/>
  <c r="R2026" i="1"/>
  <c r="D2026" i="1"/>
  <c r="C2026" i="1"/>
  <c r="A2026" i="1"/>
  <c r="S2025" i="1"/>
  <c r="R2025" i="1"/>
  <c r="D2025" i="1"/>
  <c r="C2025" i="1"/>
  <c r="A2025" i="1"/>
  <c r="S2024" i="1"/>
  <c r="R2024" i="1"/>
  <c r="D2024" i="1"/>
  <c r="C2024" i="1"/>
  <c r="A2024" i="1"/>
  <c r="S2023" i="1"/>
  <c r="R2023" i="1"/>
  <c r="D2023" i="1"/>
  <c r="C2023" i="1"/>
  <c r="A2023" i="1"/>
  <c r="S2022" i="1"/>
  <c r="R2022" i="1"/>
  <c r="D2022" i="1"/>
  <c r="C2022" i="1"/>
  <c r="A2022" i="1"/>
  <c r="S2021" i="1"/>
  <c r="R2021" i="1"/>
  <c r="D2021" i="1"/>
  <c r="C2021" i="1"/>
  <c r="A2021" i="1"/>
  <c r="S2020" i="1"/>
  <c r="R2020" i="1"/>
  <c r="D2020" i="1"/>
  <c r="C2020" i="1"/>
  <c r="A2020" i="1"/>
  <c r="S2019" i="1"/>
  <c r="R2019" i="1"/>
  <c r="D2019" i="1"/>
  <c r="C2019" i="1"/>
  <c r="A2019" i="1"/>
  <c r="S2018" i="1"/>
  <c r="R2018" i="1"/>
  <c r="D2018" i="1"/>
  <c r="C2018" i="1"/>
  <c r="A2018" i="1"/>
  <c r="S2017" i="1"/>
  <c r="R2017" i="1"/>
  <c r="D2017" i="1"/>
  <c r="C2017" i="1"/>
  <c r="A2017" i="1"/>
  <c r="S2016" i="1"/>
  <c r="R2016" i="1"/>
  <c r="D2016" i="1"/>
  <c r="C2016" i="1"/>
  <c r="A2016" i="1"/>
  <c r="S2015" i="1"/>
  <c r="R2015" i="1"/>
  <c r="D2015" i="1"/>
  <c r="C2015" i="1"/>
  <c r="A2015" i="1"/>
  <c r="S2014" i="1"/>
  <c r="R2014" i="1"/>
  <c r="D2014" i="1"/>
  <c r="C2014" i="1"/>
  <c r="A2014" i="1"/>
  <c r="S2013" i="1"/>
  <c r="R2013" i="1"/>
  <c r="D2013" i="1"/>
  <c r="C2013" i="1"/>
  <c r="A2013" i="1"/>
  <c r="S2012" i="1"/>
  <c r="R2012" i="1"/>
  <c r="D2012" i="1"/>
  <c r="C2012" i="1"/>
  <c r="A2012" i="1"/>
  <c r="S2011" i="1"/>
  <c r="R2011" i="1"/>
  <c r="D2011" i="1"/>
  <c r="C2011" i="1"/>
  <c r="A2011" i="1"/>
  <c r="S2010" i="1"/>
  <c r="R2010" i="1"/>
  <c r="D2010" i="1"/>
  <c r="C2010" i="1"/>
  <c r="A2010" i="1"/>
  <c r="S2009" i="1"/>
  <c r="R2009" i="1"/>
  <c r="D2009" i="1"/>
  <c r="C2009" i="1"/>
  <c r="A2009" i="1"/>
  <c r="S2008" i="1"/>
  <c r="R2008" i="1"/>
  <c r="D2008" i="1"/>
  <c r="C2008" i="1"/>
  <c r="A2008" i="1"/>
  <c r="S2007" i="1"/>
  <c r="R2007" i="1"/>
  <c r="D2007" i="1"/>
  <c r="C2007" i="1"/>
  <c r="A2007" i="1"/>
  <c r="S2006" i="1"/>
  <c r="R2006" i="1"/>
  <c r="D2006" i="1"/>
  <c r="C2006" i="1"/>
  <c r="A2006" i="1"/>
  <c r="S2005" i="1"/>
  <c r="R2005" i="1"/>
  <c r="D2005" i="1"/>
  <c r="C2005" i="1"/>
  <c r="A2005" i="1"/>
  <c r="S2004" i="1"/>
  <c r="R2004" i="1"/>
  <c r="D2004" i="1"/>
  <c r="C2004" i="1"/>
  <c r="A2004" i="1"/>
  <c r="S2003" i="1"/>
  <c r="R2003" i="1"/>
  <c r="D2003" i="1"/>
  <c r="C2003" i="1"/>
  <c r="A2003" i="1"/>
  <c r="S2002" i="1"/>
  <c r="R2002" i="1"/>
  <c r="D2002" i="1"/>
  <c r="C2002" i="1"/>
  <c r="A2002" i="1"/>
  <c r="S2001" i="1"/>
  <c r="R2001" i="1"/>
  <c r="D2001" i="1"/>
  <c r="C2001" i="1"/>
  <c r="A2001" i="1"/>
  <c r="S2000" i="1"/>
  <c r="R2000" i="1"/>
  <c r="D2000" i="1"/>
  <c r="C2000" i="1"/>
  <c r="A2000" i="1"/>
  <c r="S1999" i="1"/>
  <c r="R1999" i="1"/>
  <c r="D1999" i="1"/>
  <c r="C1999" i="1"/>
  <c r="A1999" i="1"/>
  <c r="S1998" i="1"/>
  <c r="R1998" i="1"/>
  <c r="D1998" i="1"/>
  <c r="C1998" i="1"/>
  <c r="A1998" i="1"/>
  <c r="S1997" i="1"/>
  <c r="R1997" i="1"/>
  <c r="D1997" i="1"/>
  <c r="C1997" i="1"/>
  <c r="A1997" i="1"/>
  <c r="S1996" i="1"/>
  <c r="R1996" i="1"/>
  <c r="D1996" i="1"/>
  <c r="C1996" i="1"/>
  <c r="A1996" i="1"/>
  <c r="S1995" i="1"/>
  <c r="R1995" i="1"/>
  <c r="D1995" i="1"/>
  <c r="C1995" i="1"/>
  <c r="A1995" i="1"/>
  <c r="S1994" i="1"/>
  <c r="R1994" i="1"/>
  <c r="D1994" i="1"/>
  <c r="C1994" i="1"/>
  <c r="A1994" i="1"/>
  <c r="S1993" i="1"/>
  <c r="R1993" i="1"/>
  <c r="D1993" i="1"/>
  <c r="C1993" i="1"/>
  <c r="A1993" i="1"/>
  <c r="S1992" i="1"/>
  <c r="R1992" i="1"/>
  <c r="D1992" i="1"/>
  <c r="C1992" i="1"/>
  <c r="A1992" i="1"/>
  <c r="S1991" i="1"/>
  <c r="R1991" i="1"/>
  <c r="D1991" i="1"/>
  <c r="C1991" i="1"/>
  <c r="A1991" i="1"/>
  <c r="S1990" i="1"/>
  <c r="R1990" i="1"/>
  <c r="D1990" i="1"/>
  <c r="C1990" i="1"/>
  <c r="A1990" i="1"/>
  <c r="S1989" i="1"/>
  <c r="R1989" i="1"/>
  <c r="D1989" i="1"/>
  <c r="C1989" i="1"/>
  <c r="A1989" i="1"/>
  <c r="S1988" i="1"/>
  <c r="R1988" i="1"/>
  <c r="D1988" i="1"/>
  <c r="C1988" i="1"/>
  <c r="A1988" i="1"/>
  <c r="S1987" i="1"/>
  <c r="R1987" i="1"/>
  <c r="D1987" i="1"/>
  <c r="C1987" i="1"/>
  <c r="A1987" i="1"/>
  <c r="S1986" i="1"/>
  <c r="R1986" i="1"/>
  <c r="D1986" i="1"/>
  <c r="C1986" i="1"/>
  <c r="A1986" i="1"/>
  <c r="S1985" i="1"/>
  <c r="R1985" i="1"/>
  <c r="D1985" i="1"/>
  <c r="C1985" i="1"/>
  <c r="A1985" i="1"/>
  <c r="S1984" i="1"/>
  <c r="R1984" i="1"/>
  <c r="D1984" i="1"/>
  <c r="C1984" i="1"/>
  <c r="A1984" i="1"/>
  <c r="S1983" i="1"/>
  <c r="R1983" i="1"/>
  <c r="D1983" i="1"/>
  <c r="C1983" i="1"/>
  <c r="A1983" i="1"/>
  <c r="S1982" i="1"/>
  <c r="R1982" i="1"/>
  <c r="D1982" i="1"/>
  <c r="C1982" i="1"/>
  <c r="A1982" i="1"/>
  <c r="S1981" i="1"/>
  <c r="R1981" i="1"/>
  <c r="D1981" i="1"/>
  <c r="C1981" i="1"/>
  <c r="A1981" i="1"/>
  <c r="S1980" i="1"/>
  <c r="R1980" i="1"/>
  <c r="D1980" i="1"/>
  <c r="C1980" i="1"/>
  <c r="A1980" i="1"/>
  <c r="S1979" i="1"/>
  <c r="R1979" i="1"/>
  <c r="D1979" i="1"/>
  <c r="C1979" i="1"/>
  <c r="A1979" i="1"/>
  <c r="S1978" i="1"/>
  <c r="R1978" i="1"/>
  <c r="D1978" i="1"/>
  <c r="C1978" i="1"/>
  <c r="A1978" i="1"/>
  <c r="S1977" i="1"/>
  <c r="R1977" i="1"/>
  <c r="D1977" i="1"/>
  <c r="C1977" i="1"/>
  <c r="A1977" i="1"/>
  <c r="S1976" i="1"/>
  <c r="R1976" i="1"/>
  <c r="D1976" i="1"/>
  <c r="C1976" i="1"/>
  <c r="A1976" i="1"/>
  <c r="S1975" i="1"/>
  <c r="R1975" i="1"/>
  <c r="D1975" i="1"/>
  <c r="C1975" i="1"/>
  <c r="A1975" i="1"/>
  <c r="S1974" i="1"/>
  <c r="R1974" i="1"/>
  <c r="D1974" i="1"/>
  <c r="C1974" i="1"/>
  <c r="A1974" i="1"/>
  <c r="S1973" i="1"/>
  <c r="R1973" i="1"/>
  <c r="D1973" i="1"/>
  <c r="C1973" i="1"/>
  <c r="A1973" i="1"/>
  <c r="S1972" i="1"/>
  <c r="R1972" i="1"/>
  <c r="D1972" i="1"/>
  <c r="C1972" i="1"/>
  <c r="A1972" i="1"/>
  <c r="S1971" i="1"/>
  <c r="R1971" i="1"/>
  <c r="D1971" i="1"/>
  <c r="C1971" i="1"/>
  <c r="A1971" i="1"/>
  <c r="S1970" i="1"/>
  <c r="R1970" i="1"/>
  <c r="D1970" i="1"/>
  <c r="C1970" i="1"/>
  <c r="A1970" i="1"/>
  <c r="S1969" i="1"/>
  <c r="R1969" i="1"/>
  <c r="D1969" i="1"/>
  <c r="C1969" i="1"/>
  <c r="A1969" i="1"/>
  <c r="S1968" i="1"/>
  <c r="R1968" i="1"/>
  <c r="D1968" i="1"/>
  <c r="C1968" i="1"/>
  <c r="A1968" i="1"/>
  <c r="S1967" i="1"/>
  <c r="R1967" i="1"/>
  <c r="D1967" i="1"/>
  <c r="C1967" i="1"/>
  <c r="A1967" i="1"/>
  <c r="S1966" i="1"/>
  <c r="R1966" i="1"/>
  <c r="D1966" i="1"/>
  <c r="C1966" i="1"/>
  <c r="A1966" i="1"/>
  <c r="S1965" i="1"/>
  <c r="R1965" i="1"/>
  <c r="D1965" i="1"/>
  <c r="C1965" i="1"/>
  <c r="A1965" i="1"/>
  <c r="S1964" i="1"/>
  <c r="R1964" i="1"/>
  <c r="D1964" i="1"/>
  <c r="C1964" i="1"/>
  <c r="A1964" i="1"/>
  <c r="S1963" i="1"/>
  <c r="R1963" i="1"/>
  <c r="D1963" i="1"/>
  <c r="C1963" i="1"/>
  <c r="A1963" i="1"/>
  <c r="S1962" i="1"/>
  <c r="R1962" i="1"/>
  <c r="D1962" i="1"/>
  <c r="C1962" i="1"/>
  <c r="A1962" i="1"/>
  <c r="S1961" i="1"/>
  <c r="R1961" i="1"/>
  <c r="D1961" i="1"/>
  <c r="C1961" i="1"/>
  <c r="A1961" i="1"/>
  <c r="S1960" i="1"/>
  <c r="R1960" i="1"/>
  <c r="D1960" i="1"/>
  <c r="C1960" i="1"/>
  <c r="A1960" i="1"/>
  <c r="S1959" i="1"/>
  <c r="R1959" i="1"/>
  <c r="D1959" i="1"/>
  <c r="C1959" i="1"/>
  <c r="A1959" i="1"/>
  <c r="S1958" i="1"/>
  <c r="R1958" i="1"/>
  <c r="D1958" i="1"/>
  <c r="C1958" i="1"/>
  <c r="A1958" i="1"/>
  <c r="S1957" i="1"/>
  <c r="R1957" i="1"/>
  <c r="D1957" i="1"/>
  <c r="C1957" i="1"/>
  <c r="A1957" i="1"/>
  <c r="S1956" i="1"/>
  <c r="R1956" i="1"/>
  <c r="D1956" i="1"/>
  <c r="C1956" i="1"/>
  <c r="A1956" i="1"/>
  <c r="S1955" i="1"/>
  <c r="R1955" i="1"/>
  <c r="D1955" i="1"/>
  <c r="C1955" i="1"/>
  <c r="A1955" i="1"/>
  <c r="S1954" i="1"/>
  <c r="R1954" i="1"/>
  <c r="D1954" i="1"/>
  <c r="C1954" i="1"/>
  <c r="A1954" i="1"/>
  <c r="S1953" i="1"/>
  <c r="R1953" i="1"/>
  <c r="D1953" i="1"/>
  <c r="C1953" i="1"/>
  <c r="A1953" i="1"/>
  <c r="S1952" i="1"/>
  <c r="R1952" i="1"/>
  <c r="D1952" i="1"/>
  <c r="C1952" i="1"/>
  <c r="A1952" i="1"/>
  <c r="S1951" i="1"/>
  <c r="R1951" i="1"/>
  <c r="D1951" i="1"/>
  <c r="C1951" i="1"/>
  <c r="A1951" i="1"/>
  <c r="S1950" i="1"/>
  <c r="R1950" i="1"/>
  <c r="D1950" i="1"/>
  <c r="C1950" i="1"/>
  <c r="A1950" i="1"/>
  <c r="S1949" i="1"/>
  <c r="R1949" i="1"/>
  <c r="D1949" i="1"/>
  <c r="C1949" i="1"/>
  <c r="A1949" i="1"/>
  <c r="S1948" i="1"/>
  <c r="R1948" i="1"/>
  <c r="D1948" i="1"/>
  <c r="C1948" i="1"/>
  <c r="A1948" i="1"/>
  <c r="S1947" i="1"/>
  <c r="R1947" i="1"/>
  <c r="D1947" i="1"/>
  <c r="C1947" i="1"/>
  <c r="A1947" i="1"/>
  <c r="S1946" i="1"/>
  <c r="R1946" i="1"/>
  <c r="D1946" i="1"/>
  <c r="C1946" i="1"/>
  <c r="A1946" i="1"/>
  <c r="S1945" i="1"/>
  <c r="R1945" i="1"/>
  <c r="D1945" i="1"/>
  <c r="C1945" i="1"/>
  <c r="A1945" i="1"/>
  <c r="S1944" i="1"/>
  <c r="R1944" i="1"/>
  <c r="D1944" i="1"/>
  <c r="C1944" i="1"/>
  <c r="A1944" i="1"/>
  <c r="S1943" i="1"/>
  <c r="R1943" i="1"/>
  <c r="D1943" i="1"/>
  <c r="C1943" i="1"/>
  <c r="A1943" i="1"/>
  <c r="S1942" i="1"/>
  <c r="R1942" i="1"/>
  <c r="D1942" i="1"/>
  <c r="C1942" i="1"/>
  <c r="A1942" i="1"/>
  <c r="S1941" i="1"/>
  <c r="R1941" i="1"/>
  <c r="D1941" i="1"/>
  <c r="C1941" i="1"/>
  <c r="A1941" i="1"/>
  <c r="S1940" i="1"/>
  <c r="R1940" i="1"/>
  <c r="D1940" i="1"/>
  <c r="C1940" i="1"/>
  <c r="A1940" i="1"/>
  <c r="S1939" i="1"/>
  <c r="R1939" i="1"/>
  <c r="D1939" i="1"/>
  <c r="C1939" i="1"/>
  <c r="A1939" i="1"/>
  <c r="S1938" i="1"/>
  <c r="R1938" i="1"/>
  <c r="D1938" i="1"/>
  <c r="C1938" i="1"/>
  <c r="A1938" i="1"/>
  <c r="S1937" i="1"/>
  <c r="R1937" i="1"/>
  <c r="D1937" i="1"/>
  <c r="C1937" i="1"/>
  <c r="A1937" i="1"/>
  <c r="S1936" i="1"/>
  <c r="R1936" i="1"/>
  <c r="D1936" i="1"/>
  <c r="C1936" i="1"/>
  <c r="A1936" i="1"/>
  <c r="S1935" i="1"/>
  <c r="R1935" i="1"/>
  <c r="D1935" i="1"/>
  <c r="C1935" i="1"/>
  <c r="A1935" i="1"/>
  <c r="S1934" i="1"/>
  <c r="R1934" i="1"/>
  <c r="D1934" i="1"/>
  <c r="C1934" i="1"/>
  <c r="A1934" i="1"/>
  <c r="S1933" i="1"/>
  <c r="R1933" i="1"/>
  <c r="D1933" i="1"/>
  <c r="C1933" i="1"/>
  <c r="A1933" i="1"/>
  <c r="S1932" i="1"/>
  <c r="R1932" i="1"/>
  <c r="D1932" i="1"/>
  <c r="C1932" i="1"/>
  <c r="A1932" i="1"/>
  <c r="S1931" i="1"/>
  <c r="R1931" i="1"/>
  <c r="D1931" i="1"/>
  <c r="C1931" i="1"/>
  <c r="A1931" i="1"/>
  <c r="S1930" i="1"/>
  <c r="R1930" i="1"/>
  <c r="D1930" i="1"/>
  <c r="C1930" i="1"/>
  <c r="A1930" i="1"/>
  <c r="S1929" i="1"/>
  <c r="R1929" i="1"/>
  <c r="D1929" i="1"/>
  <c r="C1929" i="1"/>
  <c r="A1929" i="1"/>
  <c r="S1928" i="1"/>
  <c r="R1928" i="1"/>
  <c r="D1928" i="1"/>
  <c r="C1928" i="1"/>
  <c r="A1928" i="1"/>
  <c r="S1927" i="1"/>
  <c r="R1927" i="1"/>
  <c r="D1927" i="1"/>
  <c r="C1927" i="1"/>
  <c r="A1927" i="1"/>
  <c r="S1926" i="1"/>
  <c r="R1926" i="1"/>
  <c r="D1926" i="1"/>
  <c r="C1926" i="1"/>
  <c r="A1926" i="1"/>
  <c r="S1925" i="1"/>
  <c r="R1925" i="1"/>
  <c r="D1925" i="1"/>
  <c r="C1925" i="1"/>
  <c r="A1925" i="1"/>
  <c r="S1924" i="1"/>
  <c r="R1924" i="1"/>
  <c r="D1924" i="1"/>
  <c r="C1924" i="1"/>
  <c r="A1924" i="1"/>
  <c r="S1923" i="1"/>
  <c r="R1923" i="1"/>
  <c r="D1923" i="1"/>
  <c r="C1923" i="1"/>
  <c r="A1923" i="1"/>
  <c r="S1922" i="1"/>
  <c r="R1922" i="1"/>
  <c r="D1922" i="1"/>
  <c r="C1922" i="1"/>
  <c r="A1922" i="1"/>
  <c r="S1921" i="1"/>
  <c r="R1921" i="1"/>
  <c r="D1921" i="1"/>
  <c r="C1921" i="1"/>
  <c r="A1921" i="1"/>
  <c r="S1920" i="1"/>
  <c r="R1920" i="1"/>
  <c r="D1920" i="1"/>
  <c r="C1920" i="1"/>
  <c r="A1920" i="1"/>
  <c r="S1919" i="1"/>
  <c r="R1919" i="1"/>
  <c r="D1919" i="1"/>
  <c r="C1919" i="1"/>
  <c r="A1919" i="1"/>
  <c r="S1918" i="1"/>
  <c r="R1918" i="1"/>
  <c r="D1918" i="1"/>
  <c r="C1918" i="1"/>
  <c r="A1918" i="1"/>
  <c r="S1917" i="1"/>
  <c r="R1917" i="1"/>
  <c r="D1917" i="1"/>
  <c r="C1917" i="1"/>
  <c r="A1917" i="1"/>
  <c r="S1916" i="1"/>
  <c r="R1916" i="1"/>
  <c r="D1916" i="1"/>
  <c r="C1916" i="1"/>
  <c r="A1916" i="1"/>
  <c r="S1915" i="1"/>
  <c r="R1915" i="1"/>
  <c r="D1915" i="1"/>
  <c r="C1915" i="1"/>
  <c r="A1915" i="1"/>
  <c r="S1914" i="1"/>
  <c r="R1914" i="1"/>
  <c r="D1914" i="1"/>
  <c r="C1914" i="1"/>
  <c r="A1914" i="1"/>
  <c r="S1913" i="1"/>
  <c r="R1913" i="1"/>
  <c r="D1913" i="1"/>
  <c r="C1913" i="1"/>
  <c r="A1913" i="1"/>
  <c r="S1912" i="1"/>
  <c r="R1912" i="1"/>
  <c r="D1912" i="1"/>
  <c r="C1912" i="1"/>
  <c r="A1912" i="1"/>
  <c r="S1911" i="1"/>
  <c r="R1911" i="1"/>
  <c r="D1911" i="1"/>
  <c r="C1911" i="1"/>
  <c r="A1911" i="1"/>
  <c r="S1910" i="1"/>
  <c r="R1910" i="1"/>
  <c r="D1910" i="1"/>
  <c r="C1910" i="1"/>
  <c r="A1910" i="1"/>
  <c r="S1909" i="1"/>
  <c r="R1909" i="1"/>
  <c r="D1909" i="1"/>
  <c r="C1909" i="1"/>
  <c r="A1909" i="1"/>
  <c r="S1908" i="1"/>
  <c r="R1908" i="1"/>
  <c r="D1908" i="1"/>
  <c r="C1908" i="1"/>
  <c r="A1908" i="1"/>
  <c r="S1907" i="1"/>
  <c r="R1907" i="1"/>
  <c r="D1907" i="1"/>
  <c r="C1907" i="1"/>
  <c r="A1907" i="1"/>
  <c r="S1906" i="1"/>
  <c r="R1906" i="1"/>
  <c r="D1906" i="1"/>
  <c r="C1906" i="1"/>
  <c r="A1906" i="1"/>
  <c r="S1905" i="1"/>
  <c r="R1905" i="1"/>
  <c r="D1905" i="1"/>
  <c r="C1905" i="1"/>
  <c r="A1905" i="1"/>
  <c r="S1904" i="1"/>
  <c r="R1904" i="1"/>
  <c r="D1904" i="1"/>
  <c r="C1904" i="1"/>
  <c r="A1904" i="1"/>
  <c r="S1903" i="1"/>
  <c r="R1903" i="1"/>
  <c r="D1903" i="1"/>
  <c r="C1903" i="1"/>
  <c r="A1903" i="1"/>
  <c r="S1902" i="1"/>
  <c r="R1902" i="1"/>
  <c r="D1902" i="1"/>
  <c r="C1902" i="1"/>
  <c r="A1902" i="1"/>
  <c r="S1901" i="1"/>
  <c r="R1901" i="1"/>
  <c r="D1901" i="1"/>
  <c r="C1901" i="1"/>
  <c r="A1901" i="1"/>
  <c r="S1900" i="1"/>
  <c r="R1900" i="1"/>
  <c r="D1900" i="1"/>
  <c r="C1900" i="1"/>
  <c r="A1900" i="1"/>
  <c r="S1899" i="1"/>
  <c r="R1899" i="1"/>
  <c r="D1899" i="1"/>
  <c r="C1899" i="1"/>
  <c r="A1899" i="1"/>
  <c r="S1898" i="1"/>
  <c r="R1898" i="1"/>
  <c r="D1898" i="1"/>
  <c r="C1898" i="1"/>
  <c r="A1898" i="1"/>
  <c r="S1897" i="1"/>
  <c r="R1897" i="1"/>
  <c r="D1897" i="1"/>
  <c r="C1897" i="1"/>
  <c r="A1897" i="1"/>
  <c r="S1896" i="1"/>
  <c r="R1896" i="1"/>
  <c r="D1896" i="1"/>
  <c r="C1896" i="1"/>
  <c r="A1896" i="1"/>
  <c r="S1895" i="1"/>
  <c r="R1895" i="1"/>
  <c r="D1895" i="1"/>
  <c r="C1895" i="1"/>
  <c r="A1895" i="1"/>
  <c r="S1894" i="1"/>
  <c r="R1894" i="1"/>
  <c r="D1894" i="1"/>
  <c r="C1894" i="1"/>
  <c r="A1894" i="1"/>
  <c r="S1893" i="1"/>
  <c r="R1893" i="1"/>
  <c r="D1893" i="1"/>
  <c r="C1893" i="1"/>
  <c r="A1893" i="1"/>
  <c r="S1892" i="1"/>
  <c r="R1892" i="1"/>
  <c r="D1892" i="1"/>
  <c r="C1892" i="1"/>
  <c r="A1892" i="1"/>
  <c r="S1891" i="1"/>
  <c r="R1891" i="1"/>
  <c r="D1891" i="1"/>
  <c r="C1891" i="1"/>
  <c r="A1891" i="1"/>
  <c r="S1890" i="1"/>
  <c r="R1890" i="1"/>
  <c r="D1890" i="1"/>
  <c r="C1890" i="1"/>
  <c r="A1890" i="1"/>
  <c r="S1889" i="1"/>
  <c r="R1889" i="1"/>
  <c r="D1889" i="1"/>
  <c r="C1889" i="1"/>
  <c r="A1889" i="1"/>
  <c r="S1888" i="1"/>
  <c r="R1888" i="1"/>
  <c r="D1888" i="1"/>
  <c r="C1888" i="1"/>
  <c r="A1888" i="1"/>
  <c r="S1887" i="1"/>
  <c r="R1887" i="1"/>
  <c r="D1887" i="1"/>
  <c r="C1887" i="1"/>
  <c r="A1887" i="1"/>
  <c r="S1886" i="1"/>
  <c r="R1886" i="1"/>
  <c r="D1886" i="1"/>
  <c r="C1886" i="1"/>
  <c r="A1886" i="1"/>
  <c r="S1885" i="1"/>
  <c r="R1885" i="1"/>
  <c r="D1885" i="1"/>
  <c r="C1885" i="1"/>
  <c r="A1885" i="1"/>
  <c r="S1884" i="1"/>
  <c r="R1884" i="1"/>
  <c r="D1884" i="1"/>
  <c r="C1884" i="1"/>
  <c r="A1884" i="1"/>
  <c r="S1883" i="1"/>
  <c r="R1883" i="1"/>
  <c r="D1883" i="1"/>
  <c r="C1883" i="1"/>
  <c r="A1883" i="1"/>
  <c r="S1882" i="1"/>
  <c r="R1882" i="1"/>
  <c r="D1882" i="1"/>
  <c r="C1882" i="1"/>
  <c r="A1882" i="1"/>
  <c r="S1881" i="1"/>
  <c r="R1881" i="1"/>
  <c r="D1881" i="1"/>
  <c r="C1881" i="1"/>
  <c r="A1881" i="1"/>
  <c r="S1880" i="1"/>
  <c r="R1880" i="1"/>
  <c r="D1880" i="1"/>
  <c r="C1880" i="1"/>
  <c r="A1880" i="1"/>
  <c r="S1879" i="1"/>
  <c r="R1879" i="1"/>
  <c r="D1879" i="1"/>
  <c r="C1879" i="1"/>
  <c r="A1879" i="1"/>
  <c r="S1878" i="1"/>
  <c r="R1878" i="1"/>
  <c r="D1878" i="1"/>
  <c r="C1878" i="1"/>
  <c r="A1878" i="1"/>
  <c r="S1877" i="1"/>
  <c r="R1877" i="1"/>
  <c r="D1877" i="1"/>
  <c r="C1877" i="1"/>
  <c r="A1877" i="1"/>
  <c r="S1876" i="1"/>
  <c r="R1876" i="1"/>
  <c r="D1876" i="1"/>
  <c r="C1876" i="1"/>
  <c r="A1876" i="1"/>
  <c r="S1875" i="1"/>
  <c r="R1875" i="1"/>
  <c r="D1875" i="1"/>
  <c r="C1875" i="1"/>
  <c r="A1875" i="1"/>
  <c r="S1874" i="1"/>
  <c r="R1874" i="1"/>
  <c r="D1874" i="1"/>
  <c r="C1874" i="1"/>
  <c r="A1874" i="1"/>
  <c r="S1873" i="1"/>
  <c r="R1873" i="1"/>
  <c r="D1873" i="1"/>
  <c r="C1873" i="1"/>
  <c r="A1873" i="1"/>
  <c r="S1872" i="1"/>
  <c r="R1872" i="1"/>
  <c r="D1872" i="1"/>
  <c r="C1872" i="1"/>
  <c r="A1872" i="1"/>
  <c r="S1871" i="1"/>
  <c r="R1871" i="1"/>
  <c r="D1871" i="1"/>
  <c r="C1871" i="1"/>
  <c r="A1871" i="1"/>
  <c r="S1870" i="1"/>
  <c r="R1870" i="1"/>
  <c r="D1870" i="1"/>
  <c r="C1870" i="1"/>
  <c r="A1870" i="1"/>
  <c r="S1869" i="1"/>
  <c r="R1869" i="1"/>
  <c r="D1869" i="1"/>
  <c r="C1869" i="1"/>
  <c r="A1869" i="1"/>
  <c r="S1868" i="1"/>
  <c r="R1868" i="1"/>
  <c r="D1868" i="1"/>
  <c r="C1868" i="1"/>
  <c r="A1868" i="1"/>
  <c r="S1867" i="1"/>
  <c r="R1867" i="1"/>
  <c r="D1867" i="1"/>
  <c r="C1867" i="1"/>
  <c r="A1867" i="1"/>
  <c r="S1866" i="1"/>
  <c r="R1866" i="1"/>
  <c r="D1866" i="1"/>
  <c r="C1866" i="1"/>
  <c r="A1866" i="1"/>
  <c r="S1865" i="1"/>
  <c r="R1865" i="1"/>
  <c r="D1865" i="1"/>
  <c r="C1865" i="1"/>
  <c r="A1865" i="1"/>
  <c r="S1864" i="1"/>
  <c r="R1864" i="1"/>
  <c r="D1864" i="1"/>
  <c r="C1864" i="1"/>
  <c r="A1864" i="1"/>
  <c r="S1863" i="1"/>
  <c r="R1863" i="1"/>
  <c r="D1863" i="1"/>
  <c r="C1863" i="1"/>
  <c r="A1863" i="1"/>
  <c r="S1862" i="1"/>
  <c r="R1862" i="1"/>
  <c r="D1862" i="1"/>
  <c r="C1862" i="1"/>
  <c r="A1862" i="1"/>
  <c r="S1861" i="1"/>
  <c r="R1861" i="1"/>
  <c r="D1861" i="1"/>
  <c r="C1861" i="1"/>
  <c r="A1861" i="1"/>
  <c r="S1860" i="1"/>
  <c r="R1860" i="1"/>
  <c r="D1860" i="1"/>
  <c r="C1860" i="1"/>
  <c r="A1860" i="1"/>
  <c r="S1859" i="1"/>
  <c r="R1859" i="1"/>
  <c r="D1859" i="1"/>
  <c r="C1859" i="1"/>
  <c r="A1859" i="1"/>
  <c r="S1858" i="1"/>
  <c r="R1858" i="1"/>
  <c r="D1858" i="1"/>
  <c r="C1858" i="1"/>
  <c r="A1858" i="1"/>
  <c r="S1857" i="1"/>
  <c r="R1857" i="1"/>
  <c r="D1857" i="1"/>
  <c r="C1857" i="1"/>
  <c r="A1857" i="1"/>
  <c r="S1856" i="1"/>
  <c r="R1856" i="1"/>
  <c r="D1856" i="1"/>
  <c r="C1856" i="1"/>
  <c r="A1856" i="1"/>
  <c r="S1855" i="1"/>
  <c r="R1855" i="1"/>
  <c r="D1855" i="1"/>
  <c r="C1855" i="1"/>
  <c r="A1855" i="1"/>
  <c r="S1854" i="1"/>
  <c r="R1854" i="1"/>
  <c r="D1854" i="1"/>
  <c r="C1854" i="1"/>
  <c r="A1854" i="1"/>
  <c r="S1853" i="1"/>
  <c r="R1853" i="1"/>
  <c r="D1853" i="1"/>
  <c r="C1853" i="1"/>
  <c r="A1853" i="1"/>
  <c r="S1852" i="1"/>
  <c r="R1852" i="1"/>
  <c r="D1852" i="1"/>
  <c r="C1852" i="1"/>
  <c r="A1852" i="1"/>
  <c r="S1851" i="1"/>
  <c r="R1851" i="1"/>
  <c r="D1851" i="1"/>
  <c r="C1851" i="1"/>
  <c r="A1851" i="1"/>
  <c r="S1850" i="1"/>
  <c r="R1850" i="1"/>
  <c r="D1850" i="1"/>
  <c r="C1850" i="1"/>
  <c r="A1850" i="1"/>
  <c r="S1849" i="1"/>
  <c r="R1849" i="1"/>
  <c r="D1849" i="1"/>
  <c r="C1849" i="1"/>
  <c r="A1849" i="1"/>
  <c r="S1848" i="1"/>
  <c r="R1848" i="1"/>
  <c r="D1848" i="1"/>
  <c r="C1848" i="1"/>
  <c r="A1848" i="1"/>
  <c r="S1847" i="1"/>
  <c r="R1847" i="1"/>
  <c r="D1847" i="1"/>
  <c r="C1847" i="1"/>
  <c r="A1847" i="1"/>
  <c r="S1846" i="1"/>
  <c r="R1846" i="1"/>
  <c r="D1846" i="1"/>
  <c r="C1846" i="1"/>
  <c r="A1846" i="1"/>
  <c r="S1845" i="1"/>
  <c r="R1845" i="1"/>
  <c r="D1845" i="1"/>
  <c r="C1845" i="1"/>
  <c r="A1845" i="1"/>
  <c r="S1844" i="1"/>
  <c r="R1844" i="1"/>
  <c r="D1844" i="1"/>
  <c r="C1844" i="1"/>
  <c r="A1844" i="1"/>
  <c r="S1843" i="1"/>
  <c r="R1843" i="1"/>
  <c r="D1843" i="1"/>
  <c r="C1843" i="1"/>
  <c r="A1843" i="1"/>
  <c r="S1842" i="1"/>
  <c r="R1842" i="1"/>
  <c r="D1842" i="1"/>
  <c r="C1842" i="1"/>
  <c r="A1842" i="1"/>
  <c r="S1841" i="1"/>
  <c r="R1841" i="1"/>
  <c r="D1841" i="1"/>
  <c r="C1841" i="1"/>
  <c r="A1841" i="1"/>
  <c r="S1840" i="1"/>
  <c r="R1840" i="1"/>
  <c r="D1840" i="1"/>
  <c r="C1840" i="1"/>
  <c r="A1840" i="1"/>
  <c r="S1839" i="1"/>
  <c r="R1839" i="1"/>
  <c r="D1839" i="1"/>
  <c r="C1839" i="1"/>
  <c r="A1839" i="1"/>
  <c r="S1838" i="1"/>
  <c r="R1838" i="1"/>
  <c r="D1838" i="1"/>
  <c r="C1838" i="1"/>
  <c r="A1838" i="1"/>
  <c r="S1837" i="1"/>
  <c r="R1837" i="1"/>
  <c r="D1837" i="1"/>
  <c r="C1837" i="1"/>
  <c r="A1837" i="1"/>
  <c r="S1836" i="1"/>
  <c r="R1836" i="1"/>
  <c r="D1836" i="1"/>
  <c r="C1836" i="1"/>
  <c r="A1836" i="1"/>
  <c r="S1835" i="1"/>
  <c r="R1835" i="1"/>
  <c r="D1835" i="1"/>
  <c r="C1835" i="1"/>
  <c r="A1835" i="1"/>
  <c r="S1834" i="1"/>
  <c r="R1834" i="1"/>
  <c r="D1834" i="1"/>
  <c r="C1834" i="1"/>
  <c r="A1834" i="1"/>
  <c r="S1833" i="1"/>
  <c r="R1833" i="1"/>
  <c r="D1833" i="1"/>
  <c r="C1833" i="1"/>
  <c r="A1833" i="1"/>
  <c r="S1832" i="1"/>
  <c r="R1832" i="1"/>
  <c r="D1832" i="1"/>
  <c r="C1832" i="1"/>
  <c r="A1832" i="1"/>
  <c r="S1831" i="1"/>
  <c r="R1831" i="1"/>
  <c r="D1831" i="1"/>
  <c r="C1831" i="1"/>
  <c r="A1831" i="1"/>
  <c r="S1830" i="1"/>
  <c r="R1830" i="1"/>
  <c r="D1830" i="1"/>
  <c r="C1830" i="1"/>
  <c r="A1830" i="1"/>
  <c r="S1829" i="1"/>
  <c r="R1829" i="1"/>
  <c r="D1829" i="1"/>
  <c r="C1829" i="1"/>
  <c r="A1829" i="1"/>
  <c r="S1828" i="1"/>
  <c r="R1828" i="1"/>
  <c r="D1828" i="1"/>
  <c r="C1828" i="1"/>
  <c r="A1828" i="1"/>
  <c r="S1827" i="1"/>
  <c r="R1827" i="1"/>
  <c r="D1827" i="1"/>
  <c r="C1827" i="1"/>
  <c r="A1827" i="1"/>
  <c r="S1826" i="1"/>
  <c r="R1826" i="1"/>
  <c r="D1826" i="1"/>
  <c r="C1826" i="1"/>
  <c r="A1826" i="1"/>
  <c r="S1825" i="1"/>
  <c r="R1825" i="1"/>
  <c r="D1825" i="1"/>
  <c r="C1825" i="1"/>
  <c r="A1825" i="1"/>
  <c r="S1824" i="1"/>
  <c r="R1824" i="1"/>
  <c r="D1824" i="1"/>
  <c r="C1824" i="1"/>
  <c r="A1824" i="1"/>
  <c r="S1823" i="1"/>
  <c r="R1823" i="1"/>
  <c r="D1823" i="1"/>
  <c r="C1823" i="1"/>
  <c r="A1823" i="1"/>
  <c r="S1822" i="1"/>
  <c r="R1822" i="1"/>
  <c r="D1822" i="1"/>
  <c r="C1822" i="1"/>
  <c r="A1822" i="1"/>
  <c r="S1821" i="1"/>
  <c r="R1821" i="1"/>
  <c r="D1821" i="1"/>
  <c r="C1821" i="1"/>
  <c r="A1821" i="1"/>
  <c r="S1820" i="1"/>
  <c r="R1820" i="1"/>
  <c r="D1820" i="1"/>
  <c r="C1820" i="1"/>
  <c r="A1820" i="1"/>
  <c r="S1819" i="1"/>
  <c r="R1819" i="1"/>
  <c r="D1819" i="1"/>
  <c r="C1819" i="1"/>
  <c r="A1819" i="1"/>
  <c r="S1818" i="1"/>
  <c r="R1818" i="1"/>
  <c r="D1818" i="1"/>
  <c r="C1818" i="1"/>
  <c r="A1818" i="1"/>
  <c r="S1817" i="1"/>
  <c r="R1817" i="1"/>
  <c r="D1817" i="1"/>
  <c r="C1817" i="1"/>
  <c r="A1817" i="1"/>
  <c r="S1816" i="1"/>
  <c r="R1816" i="1"/>
  <c r="D1816" i="1"/>
  <c r="C1816" i="1"/>
  <c r="A1816" i="1"/>
  <c r="S1815" i="1"/>
  <c r="R1815" i="1"/>
  <c r="D1815" i="1"/>
  <c r="C1815" i="1"/>
  <c r="A1815" i="1"/>
  <c r="S1814" i="1"/>
  <c r="R1814" i="1"/>
  <c r="D1814" i="1"/>
  <c r="C1814" i="1"/>
  <c r="A1814" i="1"/>
  <c r="S1813" i="1"/>
  <c r="R1813" i="1"/>
  <c r="D1813" i="1"/>
  <c r="C1813" i="1"/>
  <c r="A1813" i="1"/>
  <c r="S1812" i="1"/>
  <c r="R1812" i="1"/>
  <c r="D1812" i="1"/>
  <c r="C1812" i="1"/>
  <c r="A1812" i="1"/>
  <c r="S1811" i="1"/>
  <c r="R1811" i="1"/>
  <c r="D1811" i="1"/>
  <c r="C1811" i="1"/>
  <c r="A1811" i="1"/>
  <c r="S1810" i="1"/>
  <c r="R1810" i="1"/>
  <c r="D1810" i="1"/>
  <c r="C1810" i="1"/>
  <c r="A1810" i="1"/>
  <c r="S1809" i="1"/>
  <c r="R1809" i="1"/>
  <c r="D1809" i="1"/>
  <c r="C1809" i="1"/>
  <c r="A1809" i="1"/>
  <c r="S1808" i="1"/>
  <c r="R1808" i="1"/>
  <c r="D1808" i="1"/>
  <c r="C1808" i="1"/>
  <c r="A1808" i="1"/>
  <c r="S1807" i="1"/>
  <c r="R1807" i="1"/>
  <c r="D1807" i="1"/>
  <c r="C1807" i="1"/>
  <c r="A1807" i="1"/>
  <c r="S1806" i="1"/>
  <c r="R1806" i="1"/>
  <c r="D1806" i="1"/>
  <c r="C1806" i="1"/>
  <c r="A1806" i="1"/>
  <c r="S1805" i="1"/>
  <c r="R1805" i="1"/>
  <c r="D1805" i="1"/>
  <c r="C1805" i="1"/>
  <c r="A1805" i="1"/>
  <c r="S1804" i="1"/>
  <c r="R1804" i="1"/>
  <c r="D1804" i="1"/>
  <c r="C1804" i="1"/>
  <c r="A1804" i="1"/>
  <c r="S1803" i="1"/>
  <c r="R1803" i="1"/>
  <c r="D1803" i="1"/>
  <c r="C1803" i="1"/>
  <c r="A1803" i="1"/>
  <c r="S1802" i="1"/>
  <c r="R1802" i="1"/>
  <c r="D1802" i="1"/>
  <c r="C1802" i="1"/>
  <c r="A1802" i="1"/>
  <c r="S1801" i="1"/>
  <c r="R1801" i="1"/>
  <c r="D1801" i="1"/>
  <c r="C1801" i="1"/>
  <c r="A1801" i="1"/>
  <c r="S1800" i="1"/>
  <c r="R1800" i="1"/>
  <c r="D1800" i="1"/>
  <c r="C1800" i="1"/>
  <c r="A1800" i="1"/>
  <c r="S1799" i="1"/>
  <c r="R1799" i="1"/>
  <c r="D1799" i="1"/>
  <c r="C1799" i="1"/>
  <c r="A1799" i="1"/>
  <c r="S1798" i="1"/>
  <c r="R1798" i="1"/>
  <c r="D1798" i="1"/>
  <c r="C1798" i="1"/>
  <c r="A1798" i="1"/>
  <c r="S1797" i="1"/>
  <c r="R1797" i="1"/>
  <c r="D1797" i="1"/>
  <c r="C1797" i="1"/>
  <c r="A1797" i="1"/>
  <c r="S1796" i="1"/>
  <c r="R1796" i="1"/>
  <c r="D1796" i="1"/>
  <c r="C1796" i="1"/>
  <c r="A1796" i="1"/>
  <c r="S1795" i="1"/>
  <c r="R1795" i="1"/>
  <c r="D1795" i="1"/>
  <c r="C1795" i="1"/>
  <c r="A1795" i="1"/>
  <c r="S1794" i="1"/>
  <c r="R1794" i="1"/>
  <c r="D1794" i="1"/>
  <c r="C1794" i="1"/>
  <c r="A1794" i="1"/>
  <c r="S1793" i="1"/>
  <c r="R1793" i="1"/>
  <c r="D1793" i="1"/>
  <c r="C1793" i="1"/>
  <c r="A1793" i="1"/>
  <c r="S1792" i="1"/>
  <c r="R1792" i="1"/>
  <c r="D1792" i="1"/>
  <c r="C1792" i="1"/>
  <c r="A1792" i="1"/>
  <c r="S1791" i="1"/>
  <c r="R1791" i="1"/>
  <c r="D1791" i="1"/>
  <c r="C1791" i="1"/>
  <c r="A1791" i="1"/>
  <c r="S1790" i="1"/>
  <c r="R1790" i="1"/>
  <c r="D1790" i="1"/>
  <c r="C1790" i="1"/>
  <c r="A1790" i="1"/>
  <c r="S1789" i="1"/>
  <c r="R1789" i="1"/>
  <c r="D1789" i="1"/>
  <c r="C1789" i="1"/>
  <c r="A1789" i="1"/>
  <c r="S1788" i="1"/>
  <c r="R1788" i="1"/>
  <c r="D1788" i="1"/>
  <c r="C1788" i="1"/>
  <c r="A1788" i="1"/>
  <c r="S1787" i="1"/>
  <c r="R1787" i="1"/>
  <c r="D1787" i="1"/>
  <c r="C1787" i="1"/>
  <c r="A1787" i="1"/>
  <c r="S1786" i="1"/>
  <c r="R1786" i="1"/>
  <c r="D1786" i="1"/>
  <c r="C1786" i="1"/>
  <c r="A1786" i="1"/>
  <c r="S1785" i="1"/>
  <c r="R1785" i="1"/>
  <c r="D1785" i="1"/>
  <c r="C1785" i="1"/>
  <c r="A1785" i="1"/>
  <c r="S1784" i="1"/>
  <c r="R1784" i="1"/>
  <c r="D1784" i="1"/>
  <c r="C1784" i="1"/>
  <c r="A1784" i="1"/>
  <c r="S1783" i="1"/>
  <c r="R1783" i="1"/>
  <c r="D1783" i="1"/>
  <c r="C1783" i="1"/>
  <c r="A1783" i="1"/>
  <c r="S1782" i="1"/>
  <c r="R1782" i="1"/>
  <c r="D1782" i="1"/>
  <c r="C1782" i="1"/>
  <c r="A1782" i="1"/>
  <c r="S1781" i="1"/>
  <c r="R1781" i="1"/>
  <c r="D1781" i="1"/>
  <c r="C1781" i="1"/>
  <c r="A1781" i="1"/>
  <c r="S1780" i="1"/>
  <c r="R1780" i="1"/>
  <c r="D1780" i="1"/>
  <c r="C1780" i="1"/>
  <c r="A1780" i="1"/>
  <c r="S1779" i="1"/>
  <c r="R1779" i="1"/>
  <c r="D1779" i="1"/>
  <c r="C1779" i="1"/>
  <c r="A1779" i="1"/>
  <c r="S1778" i="1"/>
  <c r="R1778" i="1"/>
  <c r="D1778" i="1"/>
  <c r="C1778" i="1"/>
  <c r="A1778" i="1"/>
  <c r="S1777" i="1"/>
  <c r="R1777" i="1"/>
  <c r="D1777" i="1"/>
  <c r="C1777" i="1"/>
  <c r="A1777" i="1"/>
  <c r="S1776" i="1"/>
  <c r="R1776" i="1"/>
  <c r="D1776" i="1"/>
  <c r="C1776" i="1"/>
  <c r="A1776" i="1"/>
  <c r="S1775" i="1"/>
  <c r="R1775" i="1"/>
  <c r="D1775" i="1"/>
  <c r="C1775" i="1"/>
  <c r="A1775" i="1"/>
  <c r="S1774" i="1"/>
  <c r="R1774" i="1"/>
  <c r="D1774" i="1"/>
  <c r="C1774" i="1"/>
  <c r="A1774" i="1"/>
  <c r="S1773" i="1"/>
  <c r="R1773" i="1"/>
  <c r="D1773" i="1"/>
  <c r="C1773" i="1"/>
  <c r="A1773" i="1"/>
  <c r="S1772" i="1"/>
  <c r="R1772" i="1"/>
  <c r="D1772" i="1"/>
  <c r="C1772" i="1"/>
  <c r="A1772" i="1"/>
  <c r="S1771" i="1"/>
  <c r="R1771" i="1"/>
  <c r="D1771" i="1"/>
  <c r="C1771" i="1"/>
  <c r="A1771" i="1"/>
  <c r="S1770" i="1"/>
  <c r="R1770" i="1"/>
  <c r="D1770" i="1"/>
  <c r="C1770" i="1"/>
  <c r="A1770" i="1"/>
  <c r="S1769" i="1"/>
  <c r="R1769" i="1"/>
  <c r="D1769" i="1"/>
  <c r="C1769" i="1"/>
  <c r="A1769" i="1"/>
  <c r="S1768" i="1"/>
  <c r="R1768" i="1"/>
  <c r="D1768" i="1"/>
  <c r="C1768" i="1"/>
  <c r="A1768" i="1"/>
  <c r="S1767" i="1"/>
  <c r="R1767" i="1"/>
  <c r="D1767" i="1"/>
  <c r="C1767" i="1"/>
  <c r="A1767" i="1"/>
  <c r="S1766" i="1"/>
  <c r="R1766" i="1"/>
  <c r="D1766" i="1"/>
  <c r="C1766" i="1"/>
  <c r="A1766" i="1"/>
  <c r="S1765" i="1"/>
  <c r="R1765" i="1"/>
  <c r="D1765" i="1"/>
  <c r="C1765" i="1"/>
  <c r="A1765" i="1"/>
  <c r="S1764" i="1"/>
  <c r="R1764" i="1"/>
  <c r="D1764" i="1"/>
  <c r="C1764" i="1"/>
  <c r="A1764" i="1"/>
  <c r="S1763" i="1"/>
  <c r="R1763" i="1"/>
  <c r="D1763" i="1"/>
  <c r="C1763" i="1"/>
  <c r="A1763" i="1"/>
  <c r="S1762" i="1"/>
  <c r="R1762" i="1"/>
  <c r="D1762" i="1"/>
  <c r="C1762" i="1"/>
  <c r="A1762" i="1"/>
  <c r="S1761" i="1"/>
  <c r="R1761" i="1"/>
  <c r="D1761" i="1"/>
  <c r="C1761" i="1"/>
  <c r="A1761" i="1"/>
  <c r="S1760" i="1"/>
  <c r="R1760" i="1"/>
  <c r="D1760" i="1"/>
  <c r="C1760" i="1"/>
  <c r="A1760" i="1"/>
  <c r="S1759" i="1"/>
  <c r="R1759" i="1"/>
  <c r="D1759" i="1"/>
  <c r="C1759" i="1"/>
  <c r="A1759" i="1"/>
  <c r="S1758" i="1"/>
  <c r="R1758" i="1"/>
  <c r="D1758" i="1"/>
  <c r="C1758" i="1"/>
  <c r="A1758" i="1"/>
  <c r="S1757" i="1"/>
  <c r="R1757" i="1"/>
  <c r="D1757" i="1"/>
  <c r="C1757" i="1"/>
  <c r="A1757" i="1"/>
  <c r="S1756" i="1"/>
  <c r="R1756" i="1"/>
  <c r="D1756" i="1"/>
  <c r="C1756" i="1"/>
  <c r="A1756" i="1"/>
  <c r="S1755" i="1"/>
  <c r="R1755" i="1"/>
  <c r="D1755" i="1"/>
  <c r="C1755" i="1"/>
  <c r="A1755" i="1"/>
  <c r="S1754" i="1"/>
  <c r="R1754" i="1"/>
  <c r="D1754" i="1"/>
  <c r="C1754" i="1"/>
  <c r="A1754" i="1"/>
  <c r="S1753" i="1"/>
  <c r="R1753" i="1"/>
  <c r="D1753" i="1"/>
  <c r="C1753" i="1"/>
  <c r="A1753" i="1"/>
  <c r="S1752" i="1"/>
  <c r="R1752" i="1"/>
  <c r="D1752" i="1"/>
  <c r="C1752" i="1"/>
  <c r="A1752" i="1"/>
  <c r="S1751" i="1"/>
  <c r="R1751" i="1"/>
  <c r="D1751" i="1"/>
  <c r="C1751" i="1"/>
  <c r="A1751" i="1"/>
  <c r="S1750" i="1"/>
  <c r="R1750" i="1"/>
  <c r="D1750" i="1"/>
  <c r="C1750" i="1"/>
  <c r="A1750" i="1"/>
  <c r="S1749" i="1"/>
  <c r="R1749" i="1"/>
  <c r="D1749" i="1"/>
  <c r="C1749" i="1"/>
  <c r="A1749" i="1"/>
  <c r="S1748" i="1"/>
  <c r="R1748" i="1"/>
  <c r="D1748" i="1"/>
  <c r="C1748" i="1"/>
  <c r="A1748" i="1"/>
  <c r="S1747" i="1"/>
  <c r="R1747" i="1"/>
  <c r="D1747" i="1"/>
  <c r="C1747" i="1"/>
  <c r="A1747" i="1"/>
  <c r="S1746" i="1"/>
  <c r="R1746" i="1"/>
  <c r="D1746" i="1"/>
  <c r="C1746" i="1"/>
  <c r="A1746" i="1"/>
  <c r="S1745" i="1"/>
  <c r="R1745" i="1"/>
  <c r="D1745" i="1"/>
  <c r="C1745" i="1"/>
  <c r="A1745" i="1"/>
  <c r="S1744" i="1"/>
  <c r="R1744" i="1"/>
  <c r="D1744" i="1"/>
  <c r="C1744" i="1"/>
  <c r="A1744" i="1"/>
  <c r="S1743" i="1"/>
  <c r="R1743" i="1"/>
  <c r="D1743" i="1"/>
  <c r="C1743" i="1"/>
  <c r="A1743" i="1"/>
  <c r="S1742" i="1"/>
  <c r="R1742" i="1"/>
  <c r="D1742" i="1"/>
  <c r="C1742" i="1"/>
  <c r="A1742" i="1"/>
  <c r="S1741" i="1"/>
  <c r="R1741" i="1"/>
  <c r="D1741" i="1"/>
  <c r="C1741" i="1"/>
  <c r="A1741" i="1"/>
  <c r="S1740" i="1"/>
  <c r="R1740" i="1"/>
  <c r="D1740" i="1"/>
  <c r="C1740" i="1"/>
  <c r="A1740" i="1"/>
  <c r="S1739" i="1"/>
  <c r="R1739" i="1"/>
  <c r="D1739" i="1"/>
  <c r="C1739" i="1"/>
  <c r="A1739" i="1"/>
  <c r="S1738" i="1"/>
  <c r="R1738" i="1"/>
  <c r="D1738" i="1"/>
  <c r="C1738" i="1"/>
  <c r="A1738" i="1"/>
  <c r="S1737" i="1"/>
  <c r="R1737" i="1"/>
  <c r="D1737" i="1"/>
  <c r="C1737" i="1"/>
  <c r="A1737" i="1"/>
  <c r="S1736" i="1"/>
  <c r="R1736" i="1"/>
  <c r="D1736" i="1"/>
  <c r="C1736" i="1"/>
  <c r="A1736" i="1"/>
  <c r="S1735" i="1"/>
  <c r="R1735" i="1"/>
  <c r="D1735" i="1"/>
  <c r="C1735" i="1"/>
  <c r="A1735" i="1"/>
  <c r="S1734" i="1"/>
  <c r="R1734" i="1"/>
  <c r="D1734" i="1"/>
  <c r="C1734" i="1"/>
  <c r="A1734" i="1"/>
  <c r="S1733" i="1"/>
  <c r="R1733" i="1"/>
  <c r="D1733" i="1"/>
  <c r="C1733" i="1"/>
  <c r="A1733" i="1"/>
  <c r="S1732" i="1"/>
  <c r="R1732" i="1"/>
  <c r="D1732" i="1"/>
  <c r="C1732" i="1"/>
  <c r="A1732" i="1"/>
  <c r="S1731" i="1"/>
  <c r="R1731" i="1"/>
  <c r="D1731" i="1"/>
  <c r="C1731" i="1"/>
  <c r="A1731" i="1"/>
  <c r="S1730" i="1"/>
  <c r="R1730" i="1"/>
  <c r="D1730" i="1"/>
  <c r="C1730" i="1"/>
  <c r="A1730" i="1"/>
  <c r="S1729" i="1"/>
  <c r="R1729" i="1"/>
  <c r="D1729" i="1"/>
  <c r="C1729" i="1"/>
  <c r="A1729" i="1"/>
  <c r="S1728" i="1"/>
  <c r="R1728" i="1"/>
  <c r="D1728" i="1"/>
  <c r="C1728" i="1"/>
  <c r="A1728" i="1"/>
  <c r="S1727" i="1"/>
  <c r="R1727" i="1"/>
  <c r="D1727" i="1"/>
  <c r="C1727" i="1"/>
  <c r="A1727" i="1"/>
  <c r="S1726" i="1"/>
  <c r="R1726" i="1"/>
  <c r="D1726" i="1"/>
  <c r="C1726" i="1"/>
  <c r="A1726" i="1"/>
  <c r="S1725" i="1"/>
  <c r="R1725" i="1"/>
  <c r="D1725" i="1"/>
  <c r="C1725" i="1"/>
  <c r="A1725" i="1"/>
  <c r="S1724" i="1"/>
  <c r="R1724" i="1"/>
  <c r="D1724" i="1"/>
  <c r="C1724" i="1"/>
  <c r="A1724" i="1"/>
  <c r="S1723" i="1"/>
  <c r="R1723" i="1"/>
  <c r="D1723" i="1"/>
  <c r="C1723" i="1"/>
  <c r="A1723" i="1"/>
  <c r="S1722" i="1"/>
  <c r="R1722" i="1"/>
  <c r="D1722" i="1"/>
  <c r="C1722" i="1"/>
  <c r="A1722" i="1"/>
  <c r="S1721" i="1"/>
  <c r="D1721" i="1"/>
  <c r="R1721" i="1" s="1"/>
  <c r="C1721" i="1"/>
  <c r="A1721" i="1"/>
  <c r="S1720" i="1"/>
  <c r="R1720" i="1"/>
  <c r="D1720" i="1"/>
  <c r="C1720" i="1"/>
  <c r="A1720" i="1"/>
  <c r="S1719" i="1"/>
  <c r="R1719" i="1"/>
  <c r="D1719" i="1"/>
  <c r="C1719" i="1"/>
  <c r="A1719" i="1"/>
  <c r="S1718" i="1"/>
  <c r="R1718" i="1"/>
  <c r="D1718" i="1"/>
  <c r="C1718" i="1"/>
  <c r="A1718" i="1"/>
  <c r="S1717" i="1"/>
  <c r="D1717" i="1"/>
  <c r="R1717" i="1" s="1"/>
  <c r="C1717" i="1"/>
  <c r="A1717" i="1"/>
  <c r="S1716" i="1"/>
  <c r="R1716" i="1"/>
  <c r="D1716" i="1"/>
  <c r="C1716" i="1"/>
  <c r="A1716" i="1"/>
  <c r="S1715" i="1"/>
  <c r="R1715" i="1"/>
  <c r="D1715" i="1"/>
  <c r="C1715" i="1"/>
  <c r="A1715" i="1"/>
  <c r="S1714" i="1"/>
  <c r="R1714" i="1"/>
  <c r="D1714" i="1"/>
  <c r="C1714" i="1"/>
  <c r="A1714" i="1"/>
  <c r="S1713" i="1"/>
  <c r="D1713" i="1"/>
  <c r="R1713" i="1" s="1"/>
  <c r="C1713" i="1"/>
  <c r="A1713" i="1"/>
  <c r="S1712" i="1"/>
  <c r="R1712" i="1"/>
  <c r="D1712" i="1"/>
  <c r="C1712" i="1"/>
  <c r="A1712" i="1"/>
  <c r="S1711" i="1"/>
  <c r="R1711" i="1"/>
  <c r="D1711" i="1"/>
  <c r="C1711" i="1"/>
  <c r="A1711" i="1"/>
  <c r="S1710" i="1"/>
  <c r="R1710" i="1"/>
  <c r="D1710" i="1"/>
  <c r="C1710" i="1"/>
  <c r="A1710" i="1"/>
  <c r="S1709" i="1"/>
  <c r="D1709" i="1"/>
  <c r="R1709" i="1" s="1"/>
  <c r="C1709" i="1"/>
  <c r="A1709" i="1"/>
  <c r="S1708" i="1"/>
  <c r="R1708" i="1"/>
  <c r="D1708" i="1"/>
  <c r="C1708" i="1"/>
  <c r="A1708" i="1"/>
  <c r="S1707" i="1"/>
  <c r="R1707" i="1"/>
  <c r="D1707" i="1"/>
  <c r="C1707" i="1"/>
  <c r="A1707" i="1"/>
  <c r="S1706" i="1"/>
  <c r="R1706" i="1"/>
  <c r="D1706" i="1"/>
  <c r="C1706" i="1"/>
  <c r="A1706" i="1"/>
  <c r="S1705" i="1"/>
  <c r="D1705" i="1"/>
  <c r="R1705" i="1" s="1"/>
  <c r="C1705" i="1"/>
  <c r="A1705" i="1"/>
  <c r="S1704" i="1"/>
  <c r="R1704" i="1"/>
  <c r="D1704" i="1"/>
  <c r="C1704" i="1"/>
  <c r="A1704" i="1"/>
  <c r="S1703" i="1"/>
  <c r="R1703" i="1"/>
  <c r="D1703" i="1"/>
  <c r="C1703" i="1"/>
  <c r="A1703" i="1"/>
  <c r="S1702" i="1"/>
  <c r="R1702" i="1"/>
  <c r="D1702" i="1"/>
  <c r="C1702" i="1"/>
  <c r="A1702" i="1"/>
  <c r="S1701" i="1"/>
  <c r="D1701" i="1"/>
  <c r="R1701" i="1" s="1"/>
  <c r="C1701" i="1"/>
  <c r="A1701" i="1"/>
  <c r="S1700" i="1"/>
  <c r="R1700" i="1"/>
  <c r="D1700" i="1"/>
  <c r="C1700" i="1"/>
  <c r="A1700" i="1"/>
  <c r="S1699" i="1"/>
  <c r="R1699" i="1"/>
  <c r="D1699" i="1"/>
  <c r="C1699" i="1"/>
  <c r="A1699" i="1"/>
  <c r="S1698" i="1"/>
  <c r="R1698" i="1"/>
  <c r="D1698" i="1"/>
  <c r="C1698" i="1"/>
  <c r="A1698" i="1"/>
  <c r="S1697" i="1"/>
  <c r="D1697" i="1"/>
  <c r="R1697" i="1" s="1"/>
  <c r="C1697" i="1"/>
  <c r="A1697" i="1"/>
  <c r="S1696" i="1"/>
  <c r="R1696" i="1"/>
  <c r="D1696" i="1"/>
  <c r="C1696" i="1"/>
  <c r="A1696" i="1"/>
  <c r="S1695" i="1"/>
  <c r="R1695" i="1"/>
  <c r="D1695" i="1"/>
  <c r="C1695" i="1"/>
  <c r="A1695" i="1"/>
  <c r="S1694" i="1"/>
  <c r="R1694" i="1"/>
  <c r="D1694" i="1"/>
  <c r="C1694" i="1"/>
  <c r="A1694" i="1"/>
  <c r="S1693" i="1"/>
  <c r="D1693" i="1"/>
  <c r="R1693" i="1" s="1"/>
  <c r="C1693" i="1"/>
  <c r="A1693" i="1"/>
  <c r="S1692" i="1"/>
  <c r="R1692" i="1"/>
  <c r="D1692" i="1"/>
  <c r="C1692" i="1"/>
  <c r="A1692" i="1"/>
  <c r="S1691" i="1"/>
  <c r="R1691" i="1"/>
  <c r="D1691" i="1"/>
  <c r="C1691" i="1"/>
  <c r="A1691" i="1"/>
  <c r="S1690" i="1"/>
  <c r="R1690" i="1"/>
  <c r="D1690" i="1"/>
  <c r="C1690" i="1"/>
  <c r="A1690" i="1"/>
  <c r="S1689" i="1"/>
  <c r="D1689" i="1"/>
  <c r="R1689" i="1" s="1"/>
  <c r="C1689" i="1"/>
  <c r="A1689" i="1"/>
  <c r="S1688" i="1"/>
  <c r="R1688" i="1"/>
  <c r="D1688" i="1"/>
  <c r="C1688" i="1"/>
  <c r="A1688" i="1"/>
  <c r="S1687" i="1"/>
  <c r="R1687" i="1"/>
  <c r="D1687" i="1"/>
  <c r="C1687" i="1"/>
  <c r="A1687" i="1"/>
  <c r="S1686" i="1"/>
  <c r="R1686" i="1"/>
  <c r="D1686" i="1"/>
  <c r="C1686" i="1"/>
  <c r="A1686" i="1"/>
  <c r="S1685" i="1"/>
  <c r="D1685" i="1"/>
  <c r="R1685" i="1" s="1"/>
  <c r="C1685" i="1"/>
  <c r="A1685" i="1"/>
  <c r="S1684" i="1"/>
  <c r="R1684" i="1"/>
  <c r="D1684" i="1"/>
  <c r="C1684" i="1"/>
  <c r="A1684" i="1"/>
  <c r="S1683" i="1"/>
  <c r="R1683" i="1"/>
  <c r="D1683" i="1"/>
  <c r="C1683" i="1"/>
  <c r="A1683" i="1"/>
  <c r="S1682" i="1"/>
  <c r="R1682" i="1"/>
  <c r="D1682" i="1"/>
  <c r="C1682" i="1"/>
  <c r="A1682" i="1"/>
  <c r="S1681" i="1"/>
  <c r="D1681" i="1"/>
  <c r="R1681" i="1" s="1"/>
  <c r="C1681" i="1"/>
  <c r="A1681" i="1"/>
  <c r="S1680" i="1"/>
  <c r="R1680" i="1"/>
  <c r="D1680" i="1"/>
  <c r="C1680" i="1"/>
  <c r="A1680" i="1"/>
  <c r="S1679" i="1"/>
  <c r="R1679" i="1"/>
  <c r="D1679" i="1"/>
  <c r="C1679" i="1"/>
  <c r="A1679" i="1"/>
  <c r="S1678" i="1"/>
  <c r="R1678" i="1"/>
  <c r="D1678" i="1"/>
  <c r="C1678" i="1"/>
  <c r="A1678" i="1"/>
  <c r="S1677" i="1"/>
  <c r="D1677" i="1"/>
  <c r="R1677" i="1" s="1"/>
  <c r="C1677" i="1"/>
  <c r="A1677" i="1"/>
  <c r="S1676" i="1"/>
  <c r="R1676" i="1"/>
  <c r="D1676" i="1"/>
  <c r="C1676" i="1"/>
  <c r="A1676" i="1"/>
  <c r="S1675" i="1"/>
  <c r="R1675" i="1"/>
  <c r="D1675" i="1"/>
  <c r="C1675" i="1"/>
  <c r="A1675" i="1"/>
  <c r="S1674" i="1"/>
  <c r="R1674" i="1"/>
  <c r="D1674" i="1"/>
  <c r="C1674" i="1"/>
  <c r="A1674" i="1"/>
  <c r="S1673" i="1"/>
  <c r="D1673" i="1"/>
  <c r="R1673" i="1" s="1"/>
  <c r="C1673" i="1"/>
  <c r="A1673" i="1"/>
  <c r="S1672" i="1"/>
  <c r="R1672" i="1"/>
  <c r="D1672" i="1"/>
  <c r="C1672" i="1"/>
  <c r="A1672" i="1"/>
  <c r="S1671" i="1"/>
  <c r="R1671" i="1"/>
  <c r="D1671" i="1"/>
  <c r="C1671" i="1"/>
  <c r="A1671" i="1"/>
  <c r="S1670" i="1"/>
  <c r="R1670" i="1"/>
  <c r="D1670" i="1"/>
  <c r="C1670" i="1"/>
  <c r="A1670" i="1"/>
  <c r="S1669" i="1"/>
  <c r="D1669" i="1"/>
  <c r="R1669" i="1" s="1"/>
  <c r="C1669" i="1"/>
  <c r="A1669" i="1"/>
  <c r="S1668" i="1"/>
  <c r="R1668" i="1"/>
  <c r="D1668" i="1"/>
  <c r="C1668" i="1"/>
  <c r="A1668" i="1"/>
  <c r="S1667" i="1"/>
  <c r="R1667" i="1"/>
  <c r="D1667" i="1"/>
  <c r="C1667" i="1"/>
  <c r="A1667" i="1"/>
  <c r="S1666" i="1"/>
  <c r="R1666" i="1"/>
  <c r="D1666" i="1"/>
  <c r="C1666" i="1"/>
  <c r="A1666" i="1"/>
  <c r="S1665" i="1"/>
  <c r="D1665" i="1"/>
  <c r="R1665" i="1" s="1"/>
  <c r="C1665" i="1"/>
  <c r="A1665" i="1"/>
  <c r="S1664" i="1"/>
  <c r="R1664" i="1"/>
  <c r="D1664" i="1"/>
  <c r="C1664" i="1"/>
  <c r="A1664" i="1"/>
  <c r="S1663" i="1"/>
  <c r="R1663" i="1"/>
  <c r="D1663" i="1"/>
  <c r="C1663" i="1"/>
  <c r="A1663" i="1"/>
  <c r="S1662" i="1"/>
  <c r="R1662" i="1"/>
  <c r="D1662" i="1"/>
  <c r="C1662" i="1"/>
  <c r="A1662" i="1"/>
  <c r="S1661" i="1"/>
  <c r="D1661" i="1"/>
  <c r="R1661" i="1" s="1"/>
  <c r="C1661" i="1"/>
  <c r="A1661" i="1"/>
  <c r="S1660" i="1"/>
  <c r="R1660" i="1"/>
  <c r="D1660" i="1"/>
  <c r="C1660" i="1"/>
  <c r="A1660" i="1"/>
  <c r="S1659" i="1"/>
  <c r="R1659" i="1"/>
  <c r="D1659" i="1"/>
  <c r="C1659" i="1"/>
  <c r="A1659" i="1"/>
  <c r="S1658" i="1"/>
  <c r="R1658" i="1"/>
  <c r="D1658" i="1"/>
  <c r="C1658" i="1"/>
  <c r="A1658" i="1"/>
  <c r="S1657" i="1"/>
  <c r="D1657" i="1"/>
  <c r="R1657" i="1" s="1"/>
  <c r="C1657" i="1"/>
  <c r="A1657" i="1"/>
  <c r="S1656" i="1"/>
  <c r="R1656" i="1"/>
  <c r="D1656" i="1"/>
  <c r="C1656" i="1"/>
  <c r="A1656" i="1"/>
  <c r="S1655" i="1"/>
  <c r="R1655" i="1"/>
  <c r="D1655" i="1"/>
  <c r="C1655" i="1"/>
  <c r="A1655" i="1"/>
  <c r="S1654" i="1"/>
  <c r="R1654" i="1"/>
  <c r="D1654" i="1"/>
  <c r="C1654" i="1"/>
  <c r="A1654" i="1"/>
  <c r="S1653" i="1"/>
  <c r="D1653" i="1"/>
  <c r="R1653" i="1" s="1"/>
  <c r="C1653" i="1"/>
  <c r="A1653" i="1"/>
  <c r="S1652" i="1"/>
  <c r="R1652" i="1"/>
  <c r="D1652" i="1"/>
  <c r="C1652" i="1"/>
  <c r="A1652" i="1"/>
  <c r="S1651" i="1"/>
  <c r="R1651" i="1"/>
  <c r="D1651" i="1"/>
  <c r="C1651" i="1"/>
  <c r="A1651" i="1"/>
  <c r="S1650" i="1"/>
  <c r="R1650" i="1"/>
  <c r="D1650" i="1"/>
  <c r="C1650" i="1"/>
  <c r="A1650" i="1"/>
  <c r="S1649" i="1"/>
  <c r="D1649" i="1"/>
  <c r="R1649" i="1" s="1"/>
  <c r="C1649" i="1"/>
  <c r="A1649" i="1"/>
  <c r="S1648" i="1"/>
  <c r="R1648" i="1"/>
  <c r="D1648" i="1"/>
  <c r="C1648" i="1"/>
  <c r="A1648" i="1"/>
  <c r="S1647" i="1"/>
  <c r="R1647" i="1"/>
  <c r="D1647" i="1"/>
  <c r="C1647" i="1"/>
  <c r="A1647" i="1"/>
  <c r="S1646" i="1"/>
  <c r="R1646" i="1"/>
  <c r="D1646" i="1"/>
  <c r="C1646" i="1"/>
  <c r="A1646" i="1"/>
  <c r="S1645" i="1"/>
  <c r="D1645" i="1"/>
  <c r="R1645" i="1" s="1"/>
  <c r="C1645" i="1"/>
  <c r="A1645" i="1"/>
  <c r="S1644" i="1"/>
  <c r="R1644" i="1"/>
  <c r="D1644" i="1"/>
  <c r="C1644" i="1"/>
  <c r="A1644" i="1"/>
  <c r="S1643" i="1"/>
  <c r="R1643" i="1"/>
  <c r="D1643" i="1"/>
  <c r="C1643" i="1"/>
  <c r="A1643" i="1"/>
  <c r="S1642" i="1"/>
  <c r="R1642" i="1"/>
  <c r="D1642" i="1"/>
  <c r="C1642" i="1"/>
  <c r="A1642" i="1"/>
  <c r="S1641" i="1"/>
  <c r="D1641" i="1"/>
  <c r="R1641" i="1" s="1"/>
  <c r="C1641" i="1"/>
  <c r="A1641" i="1"/>
  <c r="S1640" i="1"/>
  <c r="R1640" i="1"/>
  <c r="D1640" i="1"/>
  <c r="C1640" i="1"/>
  <c r="A1640" i="1"/>
  <c r="S1639" i="1"/>
  <c r="R1639" i="1"/>
  <c r="D1639" i="1"/>
  <c r="C1639" i="1"/>
  <c r="A1639" i="1"/>
  <c r="S1638" i="1"/>
  <c r="R1638" i="1"/>
  <c r="D1638" i="1"/>
  <c r="C1638" i="1"/>
  <c r="A1638" i="1"/>
  <c r="S1637" i="1"/>
  <c r="D1637" i="1"/>
  <c r="R1637" i="1" s="1"/>
  <c r="C1637" i="1"/>
  <c r="A1637" i="1"/>
  <c r="S1636" i="1"/>
  <c r="R1636" i="1"/>
  <c r="D1636" i="1"/>
  <c r="C1636" i="1"/>
  <c r="A1636" i="1"/>
  <c r="S1635" i="1"/>
  <c r="R1635" i="1"/>
  <c r="D1635" i="1"/>
  <c r="C1635" i="1"/>
  <c r="A1635" i="1"/>
  <c r="S1634" i="1"/>
  <c r="R1634" i="1"/>
  <c r="D1634" i="1"/>
  <c r="C1634" i="1"/>
  <c r="A1634" i="1"/>
  <c r="S1633" i="1"/>
  <c r="D1633" i="1"/>
  <c r="R1633" i="1" s="1"/>
  <c r="C1633" i="1"/>
  <c r="A1633" i="1"/>
  <c r="S1632" i="1"/>
  <c r="R1632" i="1"/>
  <c r="D1632" i="1"/>
  <c r="C1632" i="1"/>
  <c r="A1632" i="1"/>
  <c r="S1631" i="1"/>
  <c r="R1631" i="1"/>
  <c r="D1631" i="1"/>
  <c r="C1631" i="1"/>
  <c r="A1631" i="1"/>
  <c r="S1630" i="1"/>
  <c r="R1630" i="1"/>
  <c r="D1630" i="1"/>
  <c r="C1630" i="1"/>
  <c r="A1630" i="1"/>
  <c r="S1629" i="1"/>
  <c r="D1629" i="1"/>
  <c r="R1629" i="1" s="1"/>
  <c r="C1629" i="1"/>
  <c r="A1629" i="1"/>
  <c r="S1628" i="1"/>
  <c r="R1628" i="1"/>
  <c r="D1628" i="1"/>
  <c r="C1628" i="1"/>
  <c r="A1628" i="1"/>
  <c r="S1627" i="1"/>
  <c r="R1627" i="1"/>
  <c r="D1627" i="1"/>
  <c r="C1627" i="1"/>
  <c r="A1627" i="1"/>
  <c r="S1626" i="1"/>
  <c r="R1626" i="1"/>
  <c r="D1626" i="1"/>
  <c r="C1626" i="1"/>
  <c r="A1626" i="1"/>
  <c r="S1625" i="1"/>
  <c r="D1625" i="1"/>
  <c r="R1625" i="1" s="1"/>
  <c r="C1625" i="1"/>
  <c r="A1625" i="1"/>
  <c r="S1624" i="1"/>
  <c r="R1624" i="1"/>
  <c r="D1624" i="1"/>
  <c r="C1624" i="1"/>
  <c r="A1624" i="1"/>
  <c r="S1623" i="1"/>
  <c r="R1623" i="1"/>
  <c r="D1623" i="1"/>
  <c r="C1623" i="1"/>
  <c r="A1623" i="1"/>
  <c r="S1622" i="1"/>
  <c r="R1622" i="1"/>
  <c r="D1622" i="1"/>
  <c r="C1622" i="1"/>
  <c r="A1622" i="1"/>
  <c r="S1621" i="1"/>
  <c r="D1621" i="1"/>
  <c r="R1621" i="1" s="1"/>
  <c r="C1621" i="1"/>
  <c r="A1621" i="1"/>
  <c r="S1620" i="1"/>
  <c r="R1620" i="1"/>
  <c r="D1620" i="1"/>
  <c r="C1620" i="1"/>
  <c r="A1620" i="1"/>
  <c r="S1619" i="1"/>
  <c r="R1619" i="1"/>
  <c r="D1619" i="1"/>
  <c r="C1619" i="1"/>
  <c r="A1619" i="1"/>
  <c r="S1618" i="1"/>
  <c r="R1618" i="1"/>
  <c r="D1618" i="1"/>
  <c r="C1618" i="1"/>
  <c r="A1618" i="1"/>
  <c r="D1617" i="1"/>
  <c r="C1617" i="1"/>
  <c r="A1617" i="1"/>
  <c r="D1616" i="1"/>
  <c r="C1616" i="1"/>
  <c r="A1616" i="1"/>
  <c r="S1615" i="1"/>
  <c r="R1615" i="1"/>
  <c r="D1615" i="1"/>
  <c r="C1615" i="1"/>
  <c r="A1615" i="1"/>
  <c r="S1614" i="1"/>
  <c r="R1614" i="1"/>
  <c r="D1614" i="1"/>
  <c r="C1614" i="1"/>
  <c r="A1614" i="1"/>
  <c r="S1613" i="1"/>
  <c r="D1613" i="1"/>
  <c r="R1613" i="1" s="1"/>
  <c r="C1613" i="1"/>
  <c r="A1613" i="1"/>
  <c r="S1612" i="1"/>
  <c r="R1612" i="1"/>
  <c r="D1612" i="1"/>
  <c r="C1612" i="1"/>
  <c r="A1612" i="1"/>
  <c r="S1611" i="1"/>
  <c r="R1611" i="1"/>
  <c r="D1611" i="1"/>
  <c r="C1611" i="1"/>
  <c r="A1611" i="1"/>
  <c r="S1610" i="1"/>
  <c r="R1610" i="1"/>
  <c r="D1610" i="1"/>
  <c r="C1610" i="1"/>
  <c r="A1610" i="1"/>
  <c r="S1609" i="1"/>
  <c r="D1609" i="1"/>
  <c r="R1609" i="1" s="1"/>
  <c r="C1609" i="1"/>
  <c r="A1609" i="1"/>
  <c r="S1608" i="1"/>
  <c r="R1608" i="1"/>
  <c r="D1608" i="1"/>
  <c r="C1608" i="1"/>
  <c r="A1608" i="1"/>
  <c r="S1607" i="1"/>
  <c r="R1607" i="1"/>
  <c r="D1607" i="1"/>
  <c r="C1607" i="1"/>
  <c r="A1607" i="1"/>
  <c r="S1606" i="1"/>
  <c r="R1606" i="1"/>
  <c r="D1606" i="1"/>
  <c r="C1606" i="1"/>
  <c r="A1606" i="1"/>
  <c r="S1605" i="1"/>
  <c r="D1605" i="1"/>
  <c r="R1605" i="1" s="1"/>
  <c r="C1605" i="1"/>
  <c r="A1605" i="1"/>
  <c r="S1604" i="1"/>
  <c r="R1604" i="1"/>
  <c r="D1604" i="1"/>
  <c r="C1604" i="1"/>
  <c r="A1604" i="1"/>
  <c r="S1603" i="1"/>
  <c r="R1603" i="1"/>
  <c r="D1603" i="1"/>
  <c r="C1603" i="1"/>
  <c r="A1603" i="1"/>
  <c r="S1602" i="1"/>
  <c r="R1602" i="1"/>
  <c r="D1602" i="1"/>
  <c r="C1602" i="1"/>
  <c r="A1602" i="1"/>
  <c r="S1601" i="1"/>
  <c r="D1601" i="1"/>
  <c r="R1601" i="1" s="1"/>
  <c r="C1601" i="1"/>
  <c r="A1601" i="1"/>
  <c r="S1600" i="1"/>
  <c r="R1600" i="1"/>
  <c r="D1600" i="1"/>
  <c r="C1600" i="1"/>
  <c r="A1600" i="1"/>
  <c r="S1599" i="1"/>
  <c r="R1599" i="1"/>
  <c r="D1599" i="1"/>
  <c r="C1599" i="1"/>
  <c r="A1599" i="1"/>
  <c r="S1598" i="1"/>
  <c r="R1598" i="1"/>
  <c r="D1598" i="1"/>
  <c r="C1598" i="1"/>
  <c r="A1598" i="1"/>
  <c r="S1597" i="1"/>
  <c r="D1597" i="1"/>
  <c r="R1597" i="1" s="1"/>
  <c r="C1597" i="1"/>
  <c r="A1597" i="1"/>
  <c r="S1596" i="1"/>
  <c r="R1596" i="1"/>
  <c r="D1596" i="1"/>
  <c r="C1596" i="1"/>
  <c r="A1596" i="1"/>
  <c r="S1595" i="1"/>
  <c r="R1595" i="1"/>
  <c r="D1595" i="1"/>
  <c r="C1595" i="1"/>
  <c r="A1595" i="1"/>
  <c r="S1594" i="1"/>
  <c r="R1594" i="1"/>
  <c r="D1594" i="1"/>
  <c r="C1594" i="1"/>
  <c r="A1594" i="1"/>
  <c r="S1593" i="1"/>
  <c r="D1593" i="1"/>
  <c r="R1593" i="1" s="1"/>
  <c r="C1593" i="1"/>
  <c r="A1593" i="1"/>
  <c r="S1592" i="1"/>
  <c r="R1592" i="1"/>
  <c r="D1592" i="1"/>
  <c r="C1592" i="1"/>
  <c r="A1592" i="1"/>
  <c r="S1591" i="1"/>
  <c r="R1591" i="1"/>
  <c r="D1591" i="1"/>
  <c r="C1591" i="1"/>
  <c r="A1591" i="1"/>
  <c r="S1590" i="1"/>
  <c r="R1590" i="1"/>
  <c r="D1590" i="1"/>
  <c r="C1590" i="1"/>
  <c r="A1590" i="1"/>
  <c r="S1589" i="1"/>
  <c r="D1589" i="1"/>
  <c r="R1589" i="1" s="1"/>
  <c r="C1589" i="1"/>
  <c r="A1589" i="1"/>
  <c r="S1588" i="1"/>
  <c r="R1588" i="1"/>
  <c r="D1588" i="1"/>
  <c r="C1588" i="1"/>
  <c r="A1588" i="1"/>
  <c r="S1587" i="1"/>
  <c r="R1587" i="1"/>
  <c r="D1587" i="1"/>
  <c r="C1587" i="1"/>
  <c r="A1587" i="1"/>
  <c r="S1586" i="1"/>
  <c r="R1586" i="1"/>
  <c r="D1586" i="1"/>
  <c r="C1586" i="1"/>
  <c r="A1586" i="1"/>
  <c r="S1585" i="1"/>
  <c r="D1585" i="1"/>
  <c r="R1585" i="1" s="1"/>
  <c r="C1585" i="1"/>
  <c r="A1585" i="1"/>
  <c r="D1584" i="1"/>
  <c r="C1584" i="1"/>
  <c r="A1584" i="1"/>
  <c r="D1583" i="1"/>
  <c r="C1583" i="1"/>
  <c r="A1583" i="1"/>
  <c r="S1582" i="1"/>
  <c r="R1582" i="1"/>
  <c r="D1582" i="1"/>
  <c r="C1582" i="1"/>
  <c r="A1582" i="1"/>
  <c r="S1581" i="1"/>
  <c r="D1581" i="1"/>
  <c r="R1581" i="1" s="1"/>
  <c r="C1581" i="1"/>
  <c r="A1581" i="1"/>
  <c r="S1580" i="1"/>
  <c r="R1580" i="1"/>
  <c r="D1580" i="1"/>
  <c r="C1580" i="1"/>
  <c r="A1580" i="1"/>
  <c r="S1579" i="1"/>
  <c r="R1579" i="1"/>
  <c r="D1579" i="1"/>
  <c r="C1579" i="1"/>
  <c r="A1579" i="1"/>
  <c r="S1578" i="1"/>
  <c r="R1578" i="1"/>
  <c r="D1578" i="1"/>
  <c r="C1578" i="1"/>
  <c r="A1578" i="1"/>
  <c r="S1577" i="1"/>
  <c r="D1577" i="1"/>
  <c r="R1577" i="1" s="1"/>
  <c r="C1577" i="1"/>
  <c r="A1577" i="1"/>
  <c r="S1576" i="1"/>
  <c r="R1576" i="1"/>
  <c r="D1576" i="1"/>
  <c r="C1576" i="1"/>
  <c r="A1576" i="1"/>
  <c r="S1575" i="1"/>
  <c r="R1575" i="1"/>
  <c r="D1575" i="1"/>
  <c r="C1575" i="1"/>
  <c r="A1575" i="1"/>
  <c r="S1574" i="1"/>
  <c r="R1574" i="1"/>
  <c r="D1574" i="1"/>
  <c r="C1574" i="1"/>
  <c r="A1574" i="1"/>
  <c r="S1573" i="1"/>
  <c r="D1573" i="1"/>
  <c r="R1573" i="1" s="1"/>
  <c r="C1573" i="1"/>
  <c r="A1573" i="1"/>
  <c r="S1572" i="1"/>
  <c r="R1572" i="1"/>
  <c r="D1572" i="1"/>
  <c r="C1572" i="1"/>
  <c r="A1572" i="1"/>
  <c r="S1571" i="1"/>
  <c r="R1571" i="1"/>
  <c r="D1571" i="1"/>
  <c r="C1571" i="1"/>
  <c r="A1571" i="1"/>
  <c r="S1570" i="1"/>
  <c r="R1570" i="1"/>
  <c r="D1570" i="1"/>
  <c r="C1570" i="1"/>
  <c r="A1570" i="1"/>
  <c r="S1569" i="1"/>
  <c r="D1569" i="1"/>
  <c r="R1569" i="1" s="1"/>
  <c r="C1569" i="1"/>
  <c r="A1569" i="1"/>
  <c r="S1568" i="1"/>
  <c r="R1568" i="1"/>
  <c r="D1568" i="1"/>
  <c r="C1568" i="1"/>
  <c r="A1568" i="1"/>
  <c r="S1567" i="1"/>
  <c r="R1567" i="1"/>
  <c r="D1567" i="1"/>
  <c r="C1567" i="1"/>
  <c r="A1567" i="1"/>
  <c r="S1566" i="1"/>
  <c r="R1566" i="1"/>
  <c r="D1566" i="1"/>
  <c r="C1566" i="1"/>
  <c r="A1566" i="1"/>
  <c r="S1565" i="1"/>
  <c r="D1565" i="1"/>
  <c r="R1565" i="1" s="1"/>
  <c r="C1565" i="1"/>
  <c r="A1565" i="1"/>
  <c r="S1564" i="1"/>
  <c r="R1564" i="1"/>
  <c r="D1564" i="1"/>
  <c r="C1564" i="1"/>
  <c r="A1564" i="1"/>
  <c r="S1563" i="1"/>
  <c r="R1563" i="1"/>
  <c r="D1563" i="1"/>
  <c r="C1563" i="1"/>
  <c r="A1563" i="1"/>
  <c r="S1562" i="1"/>
  <c r="R1562" i="1"/>
  <c r="D1562" i="1"/>
  <c r="C1562" i="1"/>
  <c r="A1562" i="1"/>
  <c r="S1561" i="1"/>
  <c r="D1561" i="1"/>
  <c r="R1561" i="1" s="1"/>
  <c r="C1561" i="1"/>
  <c r="A1561" i="1"/>
  <c r="S1560" i="1"/>
  <c r="R1560" i="1"/>
  <c r="D1560" i="1"/>
  <c r="C1560" i="1"/>
  <c r="A1560" i="1"/>
  <c r="S1559" i="1"/>
  <c r="R1559" i="1"/>
  <c r="D1559" i="1"/>
  <c r="C1559" i="1"/>
  <c r="A1559" i="1"/>
  <c r="S1558" i="1"/>
  <c r="R1558" i="1"/>
  <c r="D1558" i="1"/>
  <c r="C1558" i="1"/>
  <c r="A1558" i="1"/>
  <c r="S1557" i="1"/>
  <c r="D1557" i="1"/>
  <c r="R1557" i="1" s="1"/>
  <c r="C1557" i="1"/>
  <c r="A1557" i="1"/>
  <c r="S1556" i="1"/>
  <c r="R1556" i="1"/>
  <c r="D1556" i="1"/>
  <c r="C1556" i="1"/>
  <c r="A1556" i="1"/>
  <c r="S1555" i="1"/>
  <c r="R1555" i="1"/>
  <c r="D1555" i="1"/>
  <c r="C1555" i="1"/>
  <c r="A1555" i="1"/>
  <c r="S1554" i="1"/>
  <c r="R1554" i="1"/>
  <c r="D1554" i="1"/>
  <c r="C1554" i="1"/>
  <c r="A1554" i="1"/>
  <c r="S1553" i="1"/>
  <c r="D1553" i="1"/>
  <c r="R1553" i="1" s="1"/>
  <c r="C1553" i="1"/>
  <c r="A1553" i="1"/>
  <c r="S1552" i="1"/>
  <c r="R1552" i="1"/>
  <c r="D1552" i="1"/>
  <c r="C1552" i="1"/>
  <c r="A1552" i="1"/>
  <c r="S1551" i="1"/>
  <c r="R1551" i="1"/>
  <c r="D1551" i="1"/>
  <c r="C1551" i="1"/>
  <c r="A1551" i="1"/>
  <c r="S1550" i="1"/>
  <c r="R1550" i="1"/>
  <c r="D1550" i="1"/>
  <c r="C1550" i="1"/>
  <c r="A1550" i="1"/>
  <c r="S1549" i="1"/>
  <c r="D1549" i="1"/>
  <c r="R1549" i="1" s="1"/>
  <c r="C1549" i="1"/>
  <c r="A1549" i="1"/>
  <c r="S1548" i="1"/>
  <c r="R1548" i="1"/>
  <c r="D1548" i="1"/>
  <c r="C1548" i="1"/>
  <c r="A1548" i="1"/>
  <c r="S1547" i="1"/>
  <c r="R1547" i="1"/>
  <c r="D1547" i="1"/>
  <c r="C1547" i="1"/>
  <c r="A1547" i="1"/>
  <c r="S1546" i="1"/>
  <c r="R1546" i="1"/>
  <c r="D1546" i="1"/>
  <c r="C1546" i="1"/>
  <c r="A1546" i="1"/>
  <c r="S1545" i="1"/>
  <c r="D1545" i="1"/>
  <c r="R1545" i="1" s="1"/>
  <c r="C1545" i="1"/>
  <c r="A1545" i="1"/>
  <c r="S1544" i="1"/>
  <c r="R1544" i="1"/>
  <c r="D1544" i="1"/>
  <c r="C1544" i="1"/>
  <c r="A1544" i="1"/>
  <c r="S1543" i="1"/>
  <c r="R1543" i="1"/>
  <c r="D1543" i="1"/>
  <c r="C1543" i="1"/>
  <c r="A1543" i="1"/>
  <c r="S1542" i="1"/>
  <c r="R1542" i="1"/>
  <c r="D1542" i="1"/>
  <c r="C1542" i="1"/>
  <c r="A1542" i="1"/>
  <c r="S1541" i="1"/>
  <c r="D1541" i="1"/>
  <c r="R1541" i="1" s="1"/>
  <c r="C1541" i="1"/>
  <c r="A1541" i="1"/>
  <c r="S1540" i="1"/>
  <c r="R1540" i="1"/>
  <c r="D1540" i="1"/>
  <c r="C1540" i="1"/>
  <c r="A1540" i="1"/>
  <c r="S1539" i="1"/>
  <c r="R1539" i="1"/>
  <c r="D1539" i="1"/>
  <c r="C1539" i="1"/>
  <c r="A1539" i="1"/>
  <c r="S1538" i="1"/>
  <c r="R1538" i="1"/>
  <c r="D1538" i="1"/>
  <c r="C1538" i="1"/>
  <c r="A1538" i="1"/>
  <c r="S1537" i="1"/>
  <c r="D1537" i="1"/>
  <c r="R1537" i="1" s="1"/>
  <c r="C1537" i="1"/>
  <c r="A1537" i="1"/>
  <c r="S1536" i="1"/>
  <c r="R1536" i="1"/>
  <c r="D1536" i="1"/>
  <c r="C1536" i="1"/>
  <c r="A1536" i="1"/>
  <c r="S1535" i="1"/>
  <c r="R1535" i="1"/>
  <c r="D1535" i="1"/>
  <c r="C1535" i="1"/>
  <c r="A1535" i="1"/>
  <c r="S1534" i="1"/>
  <c r="R1534" i="1"/>
  <c r="D1534" i="1"/>
  <c r="C1534" i="1"/>
  <c r="A1534" i="1"/>
  <c r="S1533" i="1"/>
  <c r="D1533" i="1"/>
  <c r="R1533" i="1" s="1"/>
  <c r="C1533" i="1"/>
  <c r="A1533" i="1"/>
  <c r="S1532" i="1"/>
  <c r="R1532" i="1"/>
  <c r="D1532" i="1"/>
  <c r="C1532" i="1"/>
  <c r="A1532" i="1"/>
  <c r="S1531" i="1"/>
  <c r="R1531" i="1"/>
  <c r="D1531" i="1"/>
  <c r="C1531" i="1"/>
  <c r="A1531" i="1"/>
  <c r="S1530" i="1"/>
  <c r="R1530" i="1"/>
  <c r="D1530" i="1"/>
  <c r="C1530" i="1"/>
  <c r="A1530" i="1"/>
  <c r="S1529" i="1"/>
  <c r="D1529" i="1"/>
  <c r="R1529" i="1" s="1"/>
  <c r="C1529" i="1"/>
  <c r="A1529" i="1"/>
  <c r="S1528" i="1"/>
  <c r="R1528" i="1"/>
  <c r="D1528" i="1"/>
  <c r="C1528" i="1"/>
  <c r="A1528" i="1"/>
  <c r="S1527" i="1"/>
  <c r="R1527" i="1"/>
  <c r="D1527" i="1"/>
  <c r="C1527" i="1"/>
  <c r="A1527" i="1"/>
  <c r="S1526" i="1"/>
  <c r="R1526" i="1"/>
  <c r="D1526" i="1"/>
  <c r="C1526" i="1"/>
  <c r="A1526" i="1"/>
  <c r="S1525" i="1"/>
  <c r="D1525" i="1"/>
  <c r="R1525" i="1" s="1"/>
  <c r="C1525" i="1"/>
  <c r="A1525" i="1"/>
  <c r="S1524" i="1"/>
  <c r="R1524" i="1"/>
  <c r="D1524" i="1"/>
  <c r="C1524" i="1"/>
  <c r="A1524" i="1"/>
  <c r="S1523" i="1"/>
  <c r="R1523" i="1"/>
  <c r="D1523" i="1"/>
  <c r="C1523" i="1"/>
  <c r="A1523" i="1"/>
  <c r="S1522" i="1"/>
  <c r="R1522" i="1"/>
  <c r="D1522" i="1"/>
  <c r="C1522" i="1"/>
  <c r="A1522" i="1"/>
  <c r="S1521" i="1"/>
  <c r="D1521" i="1"/>
  <c r="R1521" i="1" s="1"/>
  <c r="C1521" i="1"/>
  <c r="A1521" i="1"/>
  <c r="S1520" i="1"/>
  <c r="R1520" i="1"/>
  <c r="D1520" i="1"/>
  <c r="C1520" i="1"/>
  <c r="A1520" i="1"/>
  <c r="S1519" i="1"/>
  <c r="R1519" i="1"/>
  <c r="D1519" i="1"/>
  <c r="C1519" i="1"/>
  <c r="A1519" i="1"/>
  <c r="S1518" i="1"/>
  <c r="R1518" i="1"/>
  <c r="D1518" i="1"/>
  <c r="C1518" i="1"/>
  <c r="A1518" i="1"/>
  <c r="S1517" i="1"/>
  <c r="D1517" i="1"/>
  <c r="R1517" i="1" s="1"/>
  <c r="C1517" i="1"/>
  <c r="A1517" i="1"/>
  <c r="S1516" i="1"/>
  <c r="R1516" i="1"/>
  <c r="D1516" i="1"/>
  <c r="C1516" i="1"/>
  <c r="A1516" i="1"/>
  <c r="S1515" i="1"/>
  <c r="R1515" i="1"/>
  <c r="D1515" i="1"/>
  <c r="C1515" i="1"/>
  <c r="A1515" i="1"/>
  <c r="S1514" i="1"/>
  <c r="R1514" i="1"/>
  <c r="D1514" i="1"/>
  <c r="C1514" i="1"/>
  <c r="A1514" i="1"/>
  <c r="S1513" i="1"/>
  <c r="D1513" i="1"/>
  <c r="R1513" i="1" s="1"/>
  <c r="C1513" i="1"/>
  <c r="A1513" i="1"/>
  <c r="S1512" i="1"/>
  <c r="R1512" i="1"/>
  <c r="D1512" i="1"/>
  <c r="C1512" i="1"/>
  <c r="A1512" i="1"/>
  <c r="S1511" i="1"/>
  <c r="R1511" i="1"/>
  <c r="D1511" i="1"/>
  <c r="C1511" i="1"/>
  <c r="A1511" i="1"/>
  <c r="S1510" i="1"/>
  <c r="R1510" i="1"/>
  <c r="D1510" i="1"/>
  <c r="C1510" i="1"/>
  <c r="A1510" i="1"/>
  <c r="S1509" i="1"/>
  <c r="D1509" i="1"/>
  <c r="R1509" i="1" s="1"/>
  <c r="C1509" i="1"/>
  <c r="A1509" i="1"/>
  <c r="S1508" i="1"/>
  <c r="R1508" i="1"/>
  <c r="D1508" i="1"/>
  <c r="C1508" i="1"/>
  <c r="A1508" i="1"/>
  <c r="S1507" i="1"/>
  <c r="R1507" i="1"/>
  <c r="D1507" i="1"/>
  <c r="C1507" i="1"/>
  <c r="A1507" i="1"/>
  <c r="S1506" i="1"/>
  <c r="R1506" i="1"/>
  <c r="D1506" i="1"/>
  <c r="C1506" i="1"/>
  <c r="A1506" i="1"/>
  <c r="S1505" i="1"/>
  <c r="D1505" i="1"/>
  <c r="R1505" i="1" s="1"/>
  <c r="C1505" i="1"/>
  <c r="A1505" i="1"/>
  <c r="S1504" i="1"/>
  <c r="R1504" i="1"/>
  <c r="D1504" i="1"/>
  <c r="C1504" i="1"/>
  <c r="A1504" i="1"/>
  <c r="S1503" i="1"/>
  <c r="R1503" i="1"/>
  <c r="D1503" i="1"/>
  <c r="C1503" i="1"/>
  <c r="A1503" i="1"/>
  <c r="S1502" i="1"/>
  <c r="R1502" i="1"/>
  <c r="D1502" i="1"/>
  <c r="C1502" i="1"/>
  <c r="A1502" i="1"/>
  <c r="S1501" i="1"/>
  <c r="D1501" i="1"/>
  <c r="R1501" i="1" s="1"/>
  <c r="C1501" i="1"/>
  <c r="A1501" i="1"/>
  <c r="S1500" i="1"/>
  <c r="R1500" i="1"/>
  <c r="D1500" i="1"/>
  <c r="C1500" i="1"/>
  <c r="A1500" i="1"/>
  <c r="S1499" i="1"/>
  <c r="R1499" i="1"/>
  <c r="D1499" i="1"/>
  <c r="C1499" i="1"/>
  <c r="A1499" i="1"/>
  <c r="S1498" i="1"/>
  <c r="R1498" i="1"/>
  <c r="D1498" i="1"/>
  <c r="C1498" i="1"/>
  <c r="A1498" i="1"/>
  <c r="S1497" i="1"/>
  <c r="D1497" i="1"/>
  <c r="R1497" i="1" s="1"/>
  <c r="C1497" i="1"/>
  <c r="A1497" i="1"/>
  <c r="S1496" i="1"/>
  <c r="R1496" i="1"/>
  <c r="D1496" i="1"/>
  <c r="C1496" i="1"/>
  <c r="A1496" i="1"/>
  <c r="S1495" i="1"/>
  <c r="R1495" i="1"/>
  <c r="D1495" i="1"/>
  <c r="C1495" i="1"/>
  <c r="A1495" i="1"/>
  <c r="S1494" i="1"/>
  <c r="R1494" i="1"/>
  <c r="D1494" i="1"/>
  <c r="C1494" i="1"/>
  <c r="A1494" i="1"/>
  <c r="S1493" i="1"/>
  <c r="D1493" i="1"/>
  <c r="R1493" i="1" s="1"/>
  <c r="C1493" i="1"/>
  <c r="A1493" i="1"/>
  <c r="S1492" i="1"/>
  <c r="R1492" i="1"/>
  <c r="D1492" i="1"/>
  <c r="C1492" i="1"/>
  <c r="A1492" i="1"/>
  <c r="S1491" i="1"/>
  <c r="R1491" i="1"/>
  <c r="D1491" i="1"/>
  <c r="C1491" i="1"/>
  <c r="A1491" i="1"/>
  <c r="S1490" i="1"/>
  <c r="R1490" i="1"/>
  <c r="D1490" i="1"/>
  <c r="C1490" i="1"/>
  <c r="A1490" i="1"/>
  <c r="S1489" i="1"/>
  <c r="D1489" i="1"/>
  <c r="R1489" i="1" s="1"/>
  <c r="C1489" i="1"/>
  <c r="A1489" i="1"/>
  <c r="S1488" i="1"/>
  <c r="R1488" i="1"/>
  <c r="D1488" i="1"/>
  <c r="C1488" i="1"/>
  <c r="A1488" i="1"/>
  <c r="S1487" i="1"/>
  <c r="R1487" i="1"/>
  <c r="D1487" i="1"/>
  <c r="C1487" i="1"/>
  <c r="A1487" i="1"/>
  <c r="S1486" i="1"/>
  <c r="R1486" i="1"/>
  <c r="D1486" i="1"/>
  <c r="C1486" i="1"/>
  <c r="A1486" i="1"/>
  <c r="S1485" i="1"/>
  <c r="D1485" i="1"/>
  <c r="R1485" i="1" s="1"/>
  <c r="C1485" i="1"/>
  <c r="A1485" i="1"/>
  <c r="S1484" i="1"/>
  <c r="R1484" i="1"/>
  <c r="D1484" i="1"/>
  <c r="C1484" i="1"/>
  <c r="A1484" i="1"/>
  <c r="S1483" i="1"/>
  <c r="R1483" i="1"/>
  <c r="D1483" i="1"/>
  <c r="C1483" i="1"/>
  <c r="A1483" i="1"/>
  <c r="S1482" i="1"/>
  <c r="R1482" i="1"/>
  <c r="D1482" i="1"/>
  <c r="C1482" i="1"/>
  <c r="A1482" i="1"/>
  <c r="S1481" i="1"/>
  <c r="D1481" i="1"/>
  <c r="R1481" i="1" s="1"/>
  <c r="C1481" i="1"/>
  <c r="A1481" i="1"/>
  <c r="S1480" i="1"/>
  <c r="R1480" i="1"/>
  <c r="D1480" i="1"/>
  <c r="C1480" i="1"/>
  <c r="A1480" i="1"/>
  <c r="S1479" i="1"/>
  <c r="R1479" i="1"/>
  <c r="D1479" i="1"/>
  <c r="C1479" i="1"/>
  <c r="A1479" i="1"/>
  <c r="S1478" i="1"/>
  <c r="R1478" i="1"/>
  <c r="D1478" i="1"/>
  <c r="C1478" i="1"/>
  <c r="A1478" i="1"/>
  <c r="S1477" i="1"/>
  <c r="D1477" i="1"/>
  <c r="R1477" i="1" s="1"/>
  <c r="C1477" i="1"/>
  <c r="A1477" i="1"/>
  <c r="S1476" i="1"/>
  <c r="R1476" i="1"/>
  <c r="D1476" i="1"/>
  <c r="C1476" i="1"/>
  <c r="A1476" i="1"/>
  <c r="S1475" i="1"/>
  <c r="R1475" i="1"/>
  <c r="D1475" i="1"/>
  <c r="C1475" i="1"/>
  <c r="A1475" i="1"/>
  <c r="S1474" i="1"/>
  <c r="R1474" i="1"/>
  <c r="D1474" i="1"/>
  <c r="C1474" i="1"/>
  <c r="A1474" i="1"/>
  <c r="S1473" i="1"/>
  <c r="D1473" i="1"/>
  <c r="R1473" i="1" s="1"/>
  <c r="C1473" i="1"/>
  <c r="A1473" i="1"/>
  <c r="S1472" i="1"/>
  <c r="R1472" i="1"/>
  <c r="D1472" i="1"/>
  <c r="C1472" i="1"/>
  <c r="A1472" i="1"/>
  <c r="S1471" i="1"/>
  <c r="R1471" i="1"/>
  <c r="D1471" i="1"/>
  <c r="C1471" i="1"/>
  <c r="A1471" i="1"/>
  <c r="S1470" i="1"/>
  <c r="R1470" i="1"/>
  <c r="D1470" i="1"/>
  <c r="C1470" i="1"/>
  <c r="A1470" i="1"/>
  <c r="S1469" i="1"/>
  <c r="D1469" i="1"/>
  <c r="R1469" i="1" s="1"/>
  <c r="C1469" i="1"/>
  <c r="A1469" i="1"/>
  <c r="S1468" i="1"/>
  <c r="R1468" i="1"/>
  <c r="D1468" i="1"/>
  <c r="C1468" i="1"/>
  <c r="A1468" i="1"/>
  <c r="S1467" i="1"/>
  <c r="R1467" i="1"/>
  <c r="D1467" i="1"/>
  <c r="C1467" i="1"/>
  <c r="A1467" i="1"/>
  <c r="S1466" i="1"/>
  <c r="R1466" i="1"/>
  <c r="D1466" i="1"/>
  <c r="C1466" i="1"/>
  <c r="A1466" i="1"/>
  <c r="S1465" i="1"/>
  <c r="D1465" i="1"/>
  <c r="R1465" i="1" s="1"/>
  <c r="C1465" i="1"/>
  <c r="A1465" i="1"/>
  <c r="S1464" i="1"/>
  <c r="R1464" i="1"/>
  <c r="D1464" i="1"/>
  <c r="C1464" i="1"/>
  <c r="A1464" i="1"/>
  <c r="S1463" i="1"/>
  <c r="R1463" i="1"/>
  <c r="D1463" i="1"/>
  <c r="C1463" i="1"/>
  <c r="A1463" i="1"/>
  <c r="S1462" i="1"/>
  <c r="R1462" i="1"/>
  <c r="D1462" i="1"/>
  <c r="C1462" i="1"/>
  <c r="A1462" i="1"/>
  <c r="S1461" i="1"/>
  <c r="D1461" i="1"/>
  <c r="R1461" i="1" s="1"/>
  <c r="C1461" i="1"/>
  <c r="A1461" i="1"/>
  <c r="S1460" i="1"/>
  <c r="R1460" i="1"/>
  <c r="D1460" i="1"/>
  <c r="C1460" i="1"/>
  <c r="A1460" i="1"/>
  <c r="S1459" i="1"/>
  <c r="R1459" i="1"/>
  <c r="D1459" i="1"/>
  <c r="C1459" i="1"/>
  <c r="A1459" i="1"/>
  <c r="S1458" i="1"/>
  <c r="R1458" i="1"/>
  <c r="D1458" i="1"/>
  <c r="C1458" i="1"/>
  <c r="A1458" i="1"/>
  <c r="S1457" i="1"/>
  <c r="D1457" i="1"/>
  <c r="R1457" i="1" s="1"/>
  <c r="C1457" i="1"/>
  <c r="A1457" i="1"/>
  <c r="S1456" i="1"/>
  <c r="R1456" i="1"/>
  <c r="D1456" i="1"/>
  <c r="C1456" i="1"/>
  <c r="A1456" i="1"/>
  <c r="S1455" i="1"/>
  <c r="R1455" i="1"/>
  <c r="D1455" i="1"/>
  <c r="C1455" i="1"/>
  <c r="A1455" i="1"/>
  <c r="S1454" i="1"/>
  <c r="R1454" i="1"/>
  <c r="D1454" i="1"/>
  <c r="C1454" i="1"/>
  <c r="A1454" i="1"/>
  <c r="S1453" i="1"/>
  <c r="D1453" i="1"/>
  <c r="R1453" i="1" s="1"/>
  <c r="C1453" i="1"/>
  <c r="A1453" i="1"/>
  <c r="S1452" i="1"/>
  <c r="R1452" i="1"/>
  <c r="D1452" i="1"/>
  <c r="C1452" i="1"/>
  <c r="A1452" i="1"/>
  <c r="S1451" i="1"/>
  <c r="R1451" i="1"/>
  <c r="D1451" i="1"/>
  <c r="C1451" i="1"/>
  <c r="A1451" i="1"/>
  <c r="S1450" i="1"/>
  <c r="R1450" i="1"/>
  <c r="D1450" i="1"/>
  <c r="C1450" i="1"/>
  <c r="A1450" i="1"/>
  <c r="S1449" i="1"/>
  <c r="D1449" i="1"/>
  <c r="R1449" i="1" s="1"/>
  <c r="C1449" i="1"/>
  <c r="A1449" i="1"/>
  <c r="S1448" i="1"/>
  <c r="R1448" i="1"/>
  <c r="D1448" i="1"/>
  <c r="C1448" i="1"/>
  <c r="A1448" i="1"/>
  <c r="S1447" i="1"/>
  <c r="R1447" i="1"/>
  <c r="D1447" i="1"/>
  <c r="C1447" i="1"/>
  <c r="A1447" i="1"/>
  <c r="S1446" i="1"/>
  <c r="R1446" i="1"/>
  <c r="D1446" i="1"/>
  <c r="C1446" i="1"/>
  <c r="A1446" i="1"/>
  <c r="S1445" i="1"/>
  <c r="D1445" i="1"/>
  <c r="R1445" i="1" s="1"/>
  <c r="C1445" i="1"/>
  <c r="A1445" i="1"/>
  <c r="S1444" i="1"/>
  <c r="R1444" i="1"/>
  <c r="D1444" i="1"/>
  <c r="C1444" i="1"/>
  <c r="A1444" i="1"/>
  <c r="S1443" i="1"/>
  <c r="R1443" i="1"/>
  <c r="D1443" i="1"/>
  <c r="C1443" i="1"/>
  <c r="A1443" i="1"/>
  <c r="S1442" i="1"/>
  <c r="R1442" i="1"/>
  <c r="D1442" i="1"/>
  <c r="C1442" i="1"/>
  <c r="A1442" i="1"/>
  <c r="S1441" i="1"/>
  <c r="D1441" i="1"/>
  <c r="R1441" i="1" s="1"/>
  <c r="C1441" i="1"/>
  <c r="A1441" i="1"/>
  <c r="S1440" i="1"/>
  <c r="R1440" i="1"/>
  <c r="D1440" i="1"/>
  <c r="C1440" i="1"/>
  <c r="A1440" i="1"/>
  <c r="S1439" i="1"/>
  <c r="R1439" i="1"/>
  <c r="D1439" i="1"/>
  <c r="C1439" i="1"/>
  <c r="A1439" i="1"/>
  <c r="S1438" i="1"/>
  <c r="R1438" i="1"/>
  <c r="D1438" i="1"/>
  <c r="C1438" i="1"/>
  <c r="A1438" i="1"/>
  <c r="S1437" i="1"/>
  <c r="D1437" i="1"/>
  <c r="R1437" i="1" s="1"/>
  <c r="C1437" i="1"/>
  <c r="A1437" i="1"/>
  <c r="S1436" i="1"/>
  <c r="R1436" i="1"/>
  <c r="D1436" i="1"/>
  <c r="C1436" i="1"/>
  <c r="A1436" i="1"/>
  <c r="S1435" i="1"/>
  <c r="R1435" i="1"/>
  <c r="D1435" i="1"/>
  <c r="C1435" i="1"/>
  <c r="A1435" i="1"/>
  <c r="S1434" i="1"/>
  <c r="R1434" i="1"/>
  <c r="D1434" i="1"/>
  <c r="C1434" i="1"/>
  <c r="A1434" i="1"/>
  <c r="S1433" i="1"/>
  <c r="D1433" i="1"/>
  <c r="R1433" i="1" s="1"/>
  <c r="C1433" i="1"/>
  <c r="A1433" i="1"/>
  <c r="S1432" i="1"/>
  <c r="R1432" i="1"/>
  <c r="D1432" i="1"/>
  <c r="C1432" i="1"/>
  <c r="A1432" i="1"/>
  <c r="S1431" i="1"/>
  <c r="R1431" i="1"/>
  <c r="D1431" i="1"/>
  <c r="C1431" i="1"/>
  <c r="A1431" i="1"/>
  <c r="S1430" i="1"/>
  <c r="R1430" i="1"/>
  <c r="D1430" i="1"/>
  <c r="C1430" i="1"/>
  <c r="A1430" i="1"/>
  <c r="S1429" i="1"/>
  <c r="D1429" i="1"/>
  <c r="R1429" i="1" s="1"/>
  <c r="C1429" i="1"/>
  <c r="A1429" i="1"/>
  <c r="S1428" i="1"/>
  <c r="R1428" i="1"/>
  <c r="D1428" i="1"/>
  <c r="C1428" i="1"/>
  <c r="A1428" i="1"/>
  <c r="S1427" i="1"/>
  <c r="R1427" i="1"/>
  <c r="D1427" i="1"/>
  <c r="C1427" i="1"/>
  <c r="A1427" i="1"/>
  <c r="S1426" i="1"/>
  <c r="R1426" i="1"/>
  <c r="D1426" i="1"/>
  <c r="C1426" i="1"/>
  <c r="A1426" i="1"/>
  <c r="S1425" i="1"/>
  <c r="D1425" i="1"/>
  <c r="R1425" i="1" s="1"/>
  <c r="C1425" i="1"/>
  <c r="A1425" i="1"/>
  <c r="S1424" i="1"/>
  <c r="R1424" i="1"/>
  <c r="D1424" i="1"/>
  <c r="C1424" i="1"/>
  <c r="A1424" i="1"/>
  <c r="S1423" i="1"/>
  <c r="R1423" i="1"/>
  <c r="D1423" i="1"/>
  <c r="C1423" i="1"/>
  <c r="A1423" i="1"/>
  <c r="S1422" i="1"/>
  <c r="R1422" i="1"/>
  <c r="D1422" i="1"/>
  <c r="C1422" i="1"/>
  <c r="A1422" i="1"/>
  <c r="S1421" i="1"/>
  <c r="D1421" i="1"/>
  <c r="R1421" i="1" s="1"/>
  <c r="C1421" i="1"/>
  <c r="A1421" i="1"/>
  <c r="S1420" i="1"/>
  <c r="R1420" i="1"/>
  <c r="D1420" i="1"/>
  <c r="C1420" i="1"/>
  <c r="A1420" i="1"/>
  <c r="S1419" i="1"/>
  <c r="R1419" i="1"/>
  <c r="D1419" i="1"/>
  <c r="C1419" i="1"/>
  <c r="A1419" i="1"/>
  <c r="S1418" i="1"/>
  <c r="R1418" i="1"/>
  <c r="D1418" i="1"/>
  <c r="C1418" i="1"/>
  <c r="A1418" i="1"/>
  <c r="S1417" i="1"/>
  <c r="D1417" i="1"/>
  <c r="R1417" i="1" s="1"/>
  <c r="C1417" i="1"/>
  <c r="A1417" i="1"/>
  <c r="S1416" i="1"/>
  <c r="R1416" i="1"/>
  <c r="D1416" i="1"/>
  <c r="C1416" i="1"/>
  <c r="A1416" i="1"/>
  <c r="S1415" i="1"/>
  <c r="R1415" i="1"/>
  <c r="D1415" i="1"/>
  <c r="C1415" i="1"/>
  <c r="A1415" i="1"/>
  <c r="S1414" i="1"/>
  <c r="R1414" i="1"/>
  <c r="D1414" i="1"/>
  <c r="C1414" i="1"/>
  <c r="A1414" i="1"/>
  <c r="S1413" i="1"/>
  <c r="D1413" i="1"/>
  <c r="R1413" i="1" s="1"/>
  <c r="C1413" i="1"/>
  <c r="A1413" i="1"/>
  <c r="S1412" i="1"/>
  <c r="R1412" i="1"/>
  <c r="D1412" i="1"/>
  <c r="C1412" i="1"/>
  <c r="A1412" i="1"/>
  <c r="S1411" i="1"/>
  <c r="R1411" i="1"/>
  <c r="D1411" i="1"/>
  <c r="C1411" i="1"/>
  <c r="A1411" i="1"/>
  <c r="S1410" i="1"/>
  <c r="R1410" i="1"/>
  <c r="D1410" i="1"/>
  <c r="C1410" i="1"/>
  <c r="A1410" i="1"/>
  <c r="S1409" i="1"/>
  <c r="D1409" i="1"/>
  <c r="R1409" i="1" s="1"/>
  <c r="C1409" i="1"/>
  <c r="A1409" i="1"/>
  <c r="S1408" i="1"/>
  <c r="R1408" i="1"/>
  <c r="D1408" i="1"/>
  <c r="C1408" i="1"/>
  <c r="A1408" i="1"/>
  <c r="S1407" i="1"/>
  <c r="R1407" i="1"/>
  <c r="D1407" i="1"/>
  <c r="C1407" i="1"/>
  <c r="A1407" i="1"/>
  <c r="S1406" i="1"/>
  <c r="R1406" i="1"/>
  <c r="D1406" i="1"/>
  <c r="C1406" i="1"/>
  <c r="A1406" i="1"/>
  <c r="S1405" i="1"/>
  <c r="D1405" i="1"/>
  <c r="R1405" i="1" s="1"/>
  <c r="C1405" i="1"/>
  <c r="A1405" i="1"/>
  <c r="S1404" i="1"/>
  <c r="R1404" i="1"/>
  <c r="D1404" i="1"/>
  <c r="C1404" i="1"/>
  <c r="A1404" i="1"/>
  <c r="S1403" i="1"/>
  <c r="R1403" i="1"/>
  <c r="D1403" i="1"/>
  <c r="C1403" i="1"/>
  <c r="A1403" i="1"/>
  <c r="S1402" i="1"/>
  <c r="R1402" i="1"/>
  <c r="D1402" i="1"/>
  <c r="C1402" i="1"/>
  <c r="A1402" i="1"/>
  <c r="S1401" i="1"/>
  <c r="D1401" i="1"/>
  <c r="R1401" i="1" s="1"/>
  <c r="C1401" i="1"/>
  <c r="A1401" i="1"/>
  <c r="S1400" i="1"/>
  <c r="R1400" i="1"/>
  <c r="D1400" i="1"/>
  <c r="C1400" i="1"/>
  <c r="A1400" i="1"/>
  <c r="S1399" i="1"/>
  <c r="R1399" i="1"/>
  <c r="D1399" i="1"/>
  <c r="C1399" i="1"/>
  <c r="A1399" i="1"/>
  <c r="S1398" i="1"/>
  <c r="R1398" i="1"/>
  <c r="D1398" i="1"/>
  <c r="C1398" i="1"/>
  <c r="A1398" i="1"/>
  <c r="S1397" i="1"/>
  <c r="D1397" i="1"/>
  <c r="R1397" i="1" s="1"/>
  <c r="C1397" i="1"/>
  <c r="A1397" i="1"/>
  <c r="S1396" i="1"/>
  <c r="R1396" i="1"/>
  <c r="D1396" i="1"/>
  <c r="C1396" i="1"/>
  <c r="A1396" i="1"/>
  <c r="S1395" i="1"/>
  <c r="R1395" i="1"/>
  <c r="D1395" i="1"/>
  <c r="C1395" i="1"/>
  <c r="A1395" i="1"/>
  <c r="S1394" i="1"/>
  <c r="R1394" i="1"/>
  <c r="D1394" i="1"/>
  <c r="C1394" i="1"/>
  <c r="A1394" i="1"/>
  <c r="S1393" i="1"/>
  <c r="D1393" i="1"/>
  <c r="R1393" i="1" s="1"/>
  <c r="C1393" i="1"/>
  <c r="A1393" i="1"/>
  <c r="S1392" i="1"/>
  <c r="R1392" i="1"/>
  <c r="D1392" i="1"/>
  <c r="C1392" i="1"/>
  <c r="A1392" i="1"/>
  <c r="S1391" i="1"/>
  <c r="R1391" i="1"/>
  <c r="D1391" i="1"/>
  <c r="C1391" i="1"/>
  <c r="A1391" i="1"/>
  <c r="S1390" i="1"/>
  <c r="R1390" i="1"/>
  <c r="D1390" i="1"/>
  <c r="C1390" i="1"/>
  <c r="A1390" i="1"/>
  <c r="S1389" i="1"/>
  <c r="D1389" i="1"/>
  <c r="R1389" i="1" s="1"/>
  <c r="C1389" i="1"/>
  <c r="A1389" i="1"/>
  <c r="S1388" i="1"/>
  <c r="R1388" i="1"/>
  <c r="D1388" i="1"/>
  <c r="C1388" i="1"/>
  <c r="A1388" i="1"/>
  <c r="S1387" i="1"/>
  <c r="R1387" i="1"/>
  <c r="D1387" i="1"/>
  <c r="C1387" i="1"/>
  <c r="A1387" i="1"/>
  <c r="S1386" i="1"/>
  <c r="R1386" i="1"/>
  <c r="D1386" i="1"/>
  <c r="C1386" i="1"/>
  <c r="A1386" i="1"/>
  <c r="S1385" i="1"/>
  <c r="D1385" i="1"/>
  <c r="R1385" i="1" s="1"/>
  <c r="C1385" i="1"/>
  <c r="A1385" i="1"/>
  <c r="S1384" i="1"/>
  <c r="R1384" i="1"/>
  <c r="D1384" i="1"/>
  <c r="C1384" i="1"/>
  <c r="A1384" i="1"/>
  <c r="S1383" i="1"/>
  <c r="R1383" i="1"/>
  <c r="D1383" i="1"/>
  <c r="C1383" i="1"/>
  <c r="A1383" i="1"/>
  <c r="S1382" i="1"/>
  <c r="R1382" i="1"/>
  <c r="D1382" i="1"/>
  <c r="C1382" i="1"/>
  <c r="A1382" i="1"/>
  <c r="S1381" i="1"/>
  <c r="D1381" i="1"/>
  <c r="R1381" i="1" s="1"/>
  <c r="C1381" i="1"/>
  <c r="A1381" i="1"/>
  <c r="S1380" i="1"/>
  <c r="R1380" i="1"/>
  <c r="D1380" i="1"/>
  <c r="C1380" i="1"/>
  <c r="A1380" i="1"/>
  <c r="S1379" i="1"/>
  <c r="R1379" i="1"/>
  <c r="D1379" i="1"/>
  <c r="C1379" i="1"/>
  <c r="A1379" i="1"/>
  <c r="S1378" i="1"/>
  <c r="R1378" i="1"/>
  <c r="D1378" i="1"/>
  <c r="C1378" i="1"/>
  <c r="A1378" i="1"/>
  <c r="S1377" i="1"/>
  <c r="D1377" i="1"/>
  <c r="R1377" i="1" s="1"/>
  <c r="C1377" i="1"/>
  <c r="A1377" i="1"/>
  <c r="S1376" i="1"/>
  <c r="R1376" i="1"/>
  <c r="D1376" i="1"/>
  <c r="C1376" i="1"/>
  <c r="A1376" i="1"/>
  <c r="S1375" i="1"/>
  <c r="R1375" i="1"/>
  <c r="D1375" i="1"/>
  <c r="C1375" i="1"/>
  <c r="A1375" i="1"/>
  <c r="S1374" i="1"/>
  <c r="R1374" i="1"/>
  <c r="D1374" i="1"/>
  <c r="C1374" i="1"/>
  <c r="A1374" i="1"/>
  <c r="S1373" i="1"/>
  <c r="D1373" i="1"/>
  <c r="R1373" i="1" s="1"/>
  <c r="C1373" i="1"/>
  <c r="A1373" i="1"/>
  <c r="S1372" i="1"/>
  <c r="R1372" i="1"/>
  <c r="D1372" i="1"/>
  <c r="C1372" i="1"/>
  <c r="A1372" i="1"/>
  <c r="S1371" i="1"/>
  <c r="R1371" i="1"/>
  <c r="D1371" i="1"/>
  <c r="C1371" i="1"/>
  <c r="A1371" i="1"/>
  <c r="S1370" i="1"/>
  <c r="R1370" i="1"/>
  <c r="D1370" i="1"/>
  <c r="C1370" i="1"/>
  <c r="A1370" i="1"/>
  <c r="S1369" i="1"/>
  <c r="D1369" i="1"/>
  <c r="R1369" i="1" s="1"/>
  <c r="C1369" i="1"/>
  <c r="A1369" i="1"/>
  <c r="S1368" i="1"/>
  <c r="R1368" i="1"/>
  <c r="D1368" i="1"/>
  <c r="C1368" i="1"/>
  <c r="A1368" i="1"/>
  <c r="S1367" i="1"/>
  <c r="R1367" i="1"/>
  <c r="D1367" i="1"/>
  <c r="C1367" i="1"/>
  <c r="A1367" i="1"/>
  <c r="S1366" i="1"/>
  <c r="R1366" i="1"/>
  <c r="D1366" i="1"/>
  <c r="C1366" i="1"/>
  <c r="A1366" i="1"/>
  <c r="S1365" i="1"/>
  <c r="D1365" i="1"/>
  <c r="R1365" i="1" s="1"/>
  <c r="C1365" i="1"/>
  <c r="A1365" i="1"/>
  <c r="S1364" i="1"/>
  <c r="R1364" i="1"/>
  <c r="D1364" i="1"/>
  <c r="C1364" i="1"/>
  <c r="A1364" i="1"/>
  <c r="S1363" i="1"/>
  <c r="R1363" i="1"/>
  <c r="D1363" i="1"/>
  <c r="C1363" i="1"/>
  <c r="A1363" i="1"/>
  <c r="S1362" i="1"/>
  <c r="R1362" i="1"/>
  <c r="D1362" i="1"/>
  <c r="C1362" i="1"/>
  <c r="A1362" i="1"/>
  <c r="S1361" i="1"/>
  <c r="D1361" i="1"/>
  <c r="R1361" i="1" s="1"/>
  <c r="C1361" i="1"/>
  <c r="A1361" i="1"/>
  <c r="S1360" i="1"/>
  <c r="R1360" i="1"/>
  <c r="D1360" i="1"/>
  <c r="C1360" i="1"/>
  <c r="A1360" i="1"/>
  <c r="S1359" i="1"/>
  <c r="R1359" i="1"/>
  <c r="D1359" i="1"/>
  <c r="C1359" i="1"/>
  <c r="A1359" i="1"/>
  <c r="S1358" i="1"/>
  <c r="R1358" i="1"/>
  <c r="D1358" i="1"/>
  <c r="C1358" i="1"/>
  <c r="A1358" i="1"/>
  <c r="S1357" i="1"/>
  <c r="D1357" i="1"/>
  <c r="R1357" i="1" s="1"/>
  <c r="C1357" i="1"/>
  <c r="A1357" i="1"/>
  <c r="S1356" i="1"/>
  <c r="R1356" i="1"/>
  <c r="D1356" i="1"/>
  <c r="C1356" i="1"/>
  <c r="A1356" i="1"/>
  <c r="S1355" i="1"/>
  <c r="R1355" i="1"/>
  <c r="D1355" i="1"/>
  <c r="C1355" i="1"/>
  <c r="A1355" i="1"/>
  <c r="S1354" i="1"/>
  <c r="R1354" i="1"/>
  <c r="D1354" i="1"/>
  <c r="C1354" i="1"/>
  <c r="A1354" i="1"/>
  <c r="S1353" i="1"/>
  <c r="D1353" i="1"/>
  <c r="R1353" i="1" s="1"/>
  <c r="C1353" i="1"/>
  <c r="A1353" i="1"/>
  <c r="S1352" i="1"/>
  <c r="R1352" i="1"/>
  <c r="D1352" i="1"/>
  <c r="C1352" i="1"/>
  <c r="A1352" i="1"/>
  <c r="S1351" i="1"/>
  <c r="R1351" i="1"/>
  <c r="D1351" i="1"/>
  <c r="C1351" i="1"/>
  <c r="A1351" i="1"/>
  <c r="S1350" i="1"/>
  <c r="R1350" i="1"/>
  <c r="D1350" i="1"/>
  <c r="C1350" i="1"/>
  <c r="A1350" i="1"/>
  <c r="S1349" i="1"/>
  <c r="D1349" i="1"/>
  <c r="R1349" i="1" s="1"/>
  <c r="C1349" i="1"/>
  <c r="A1349" i="1"/>
  <c r="S1348" i="1"/>
  <c r="R1348" i="1"/>
  <c r="D1348" i="1"/>
  <c r="C1348" i="1"/>
  <c r="A1348" i="1"/>
  <c r="S1347" i="1"/>
  <c r="R1347" i="1"/>
  <c r="D1347" i="1"/>
  <c r="C1347" i="1"/>
  <c r="A1347" i="1"/>
  <c r="S1346" i="1"/>
  <c r="R1346" i="1"/>
  <c r="D1346" i="1"/>
  <c r="C1346" i="1"/>
  <c r="A1346" i="1"/>
  <c r="S1345" i="1"/>
  <c r="D1345" i="1"/>
  <c r="R1345" i="1" s="1"/>
  <c r="C1345" i="1"/>
  <c r="A1345" i="1"/>
  <c r="S1344" i="1"/>
  <c r="R1344" i="1"/>
  <c r="D1344" i="1"/>
  <c r="C1344" i="1"/>
  <c r="A1344" i="1"/>
  <c r="S1343" i="1"/>
  <c r="R1343" i="1"/>
  <c r="D1343" i="1"/>
  <c r="C1343" i="1"/>
  <c r="A1343" i="1"/>
  <c r="S1342" i="1"/>
  <c r="R1342" i="1"/>
  <c r="D1342" i="1"/>
  <c r="C1342" i="1"/>
  <c r="A1342" i="1"/>
  <c r="S1341" i="1"/>
  <c r="D1341" i="1"/>
  <c r="R1341" i="1" s="1"/>
  <c r="C1341" i="1"/>
  <c r="A1341" i="1"/>
  <c r="S1340" i="1"/>
  <c r="R1340" i="1"/>
  <c r="D1340" i="1"/>
  <c r="C1340" i="1"/>
  <c r="A1340" i="1"/>
  <c r="S1339" i="1"/>
  <c r="R1339" i="1"/>
  <c r="D1339" i="1"/>
  <c r="C1339" i="1"/>
  <c r="A1339" i="1"/>
  <c r="S1338" i="1"/>
  <c r="R1338" i="1"/>
  <c r="D1338" i="1"/>
  <c r="C1338" i="1"/>
  <c r="A1338" i="1"/>
  <c r="S1337" i="1"/>
  <c r="D1337" i="1"/>
  <c r="R1337" i="1" s="1"/>
  <c r="C1337" i="1"/>
  <c r="A1337" i="1"/>
  <c r="S1336" i="1"/>
  <c r="R1336" i="1"/>
  <c r="D1336" i="1"/>
  <c r="C1336" i="1"/>
  <c r="A1336" i="1"/>
  <c r="S1335" i="1"/>
  <c r="R1335" i="1"/>
  <c r="D1335" i="1"/>
  <c r="C1335" i="1"/>
  <c r="A1335" i="1"/>
  <c r="S1334" i="1"/>
  <c r="R1334" i="1"/>
  <c r="D1334" i="1"/>
  <c r="C1334" i="1"/>
  <c r="A1334" i="1"/>
  <c r="S1333" i="1"/>
  <c r="D1333" i="1"/>
  <c r="R1333" i="1" s="1"/>
  <c r="C1333" i="1"/>
  <c r="A1333" i="1"/>
  <c r="S1332" i="1"/>
  <c r="R1332" i="1"/>
  <c r="D1332" i="1"/>
  <c r="C1332" i="1"/>
  <c r="A1332" i="1"/>
  <c r="S1331" i="1"/>
  <c r="R1331" i="1"/>
  <c r="D1331" i="1"/>
  <c r="C1331" i="1"/>
  <c r="A1331" i="1"/>
  <c r="S1330" i="1"/>
  <c r="R1330" i="1"/>
  <c r="D1330" i="1"/>
  <c r="C1330" i="1"/>
  <c r="A1330" i="1"/>
  <c r="S1329" i="1"/>
  <c r="D1329" i="1"/>
  <c r="R1329" i="1" s="1"/>
  <c r="C1329" i="1"/>
  <c r="A1329" i="1"/>
  <c r="S1328" i="1"/>
  <c r="R1328" i="1"/>
  <c r="D1328" i="1"/>
  <c r="C1328" i="1"/>
  <c r="A1328" i="1"/>
  <c r="S1327" i="1"/>
  <c r="R1327" i="1"/>
  <c r="D1327" i="1"/>
  <c r="C1327" i="1"/>
  <c r="A1327" i="1"/>
  <c r="S1326" i="1"/>
  <c r="R1326" i="1"/>
  <c r="D1326" i="1"/>
  <c r="C1326" i="1"/>
  <c r="A1326" i="1"/>
  <c r="S1325" i="1"/>
  <c r="D1325" i="1"/>
  <c r="R1325" i="1" s="1"/>
  <c r="C1325" i="1"/>
  <c r="A1325" i="1"/>
  <c r="S1324" i="1"/>
  <c r="R1324" i="1"/>
  <c r="D1324" i="1"/>
  <c r="C1324" i="1"/>
  <c r="A1324" i="1"/>
  <c r="S1323" i="1"/>
  <c r="R1323" i="1"/>
  <c r="D1323" i="1"/>
  <c r="C1323" i="1"/>
  <c r="A1323" i="1"/>
  <c r="S1322" i="1"/>
  <c r="R1322" i="1"/>
  <c r="D1322" i="1"/>
  <c r="C1322" i="1"/>
  <c r="A1322" i="1"/>
  <c r="S1321" i="1"/>
  <c r="D1321" i="1"/>
  <c r="R1321" i="1" s="1"/>
  <c r="C1321" i="1"/>
  <c r="A1321" i="1"/>
  <c r="S1320" i="1"/>
  <c r="R1320" i="1"/>
  <c r="D1320" i="1"/>
  <c r="C1320" i="1"/>
  <c r="A1320" i="1"/>
  <c r="S1319" i="1"/>
  <c r="R1319" i="1"/>
  <c r="D1319" i="1"/>
  <c r="C1319" i="1"/>
  <c r="A1319" i="1"/>
  <c r="S1318" i="1"/>
  <c r="R1318" i="1"/>
  <c r="D1318" i="1"/>
  <c r="C1318" i="1"/>
  <c r="A1318" i="1"/>
  <c r="S1317" i="1"/>
  <c r="D1317" i="1"/>
  <c r="R1317" i="1" s="1"/>
  <c r="C1317" i="1"/>
  <c r="A1317" i="1"/>
  <c r="S1316" i="1"/>
  <c r="R1316" i="1"/>
  <c r="D1316" i="1"/>
  <c r="C1316" i="1"/>
  <c r="A1316" i="1"/>
  <c r="S1315" i="1"/>
  <c r="R1315" i="1"/>
  <c r="D1315" i="1"/>
  <c r="C1315" i="1"/>
  <c r="A1315" i="1"/>
  <c r="S1314" i="1"/>
  <c r="R1314" i="1"/>
  <c r="D1314" i="1"/>
  <c r="C1314" i="1"/>
  <c r="A1314" i="1"/>
  <c r="S1313" i="1"/>
  <c r="D1313" i="1"/>
  <c r="R1313" i="1" s="1"/>
  <c r="C1313" i="1"/>
  <c r="A1313" i="1"/>
  <c r="S1312" i="1"/>
  <c r="R1312" i="1"/>
  <c r="D1312" i="1"/>
  <c r="C1312" i="1"/>
  <c r="A1312" i="1"/>
  <c r="S1311" i="1"/>
  <c r="R1311" i="1"/>
  <c r="D1311" i="1"/>
  <c r="C1311" i="1"/>
  <c r="A1311" i="1"/>
  <c r="S1310" i="1"/>
  <c r="R1310" i="1"/>
  <c r="D1310" i="1"/>
  <c r="C1310" i="1"/>
  <c r="A1310" i="1"/>
  <c r="S1309" i="1"/>
  <c r="D1309" i="1"/>
  <c r="R1309" i="1" s="1"/>
  <c r="C1309" i="1"/>
  <c r="A1309" i="1"/>
  <c r="S1308" i="1"/>
  <c r="R1308" i="1"/>
  <c r="D1308" i="1"/>
  <c r="C1308" i="1"/>
  <c r="A1308" i="1"/>
  <c r="S1307" i="1"/>
  <c r="R1307" i="1"/>
  <c r="D1307" i="1"/>
  <c r="C1307" i="1"/>
  <c r="A1307" i="1"/>
  <c r="S1306" i="1"/>
  <c r="R1306" i="1"/>
  <c r="D1306" i="1"/>
  <c r="C1306" i="1"/>
  <c r="A1306" i="1"/>
  <c r="S1305" i="1"/>
  <c r="D1305" i="1"/>
  <c r="R1305" i="1" s="1"/>
  <c r="C1305" i="1"/>
  <c r="A1305" i="1"/>
  <c r="S1304" i="1"/>
  <c r="R1304" i="1"/>
  <c r="C1304" i="1"/>
  <c r="A1304" i="1"/>
  <c r="S1303" i="1"/>
  <c r="R1303" i="1"/>
  <c r="C1303" i="1"/>
  <c r="A1303" i="1"/>
  <c r="S1302" i="1"/>
  <c r="R1302" i="1"/>
  <c r="C1302" i="1"/>
  <c r="A1302" i="1"/>
  <c r="S1301" i="1"/>
  <c r="R1301" i="1"/>
  <c r="C1301" i="1"/>
  <c r="A1301" i="1"/>
  <c r="S1300" i="1"/>
  <c r="R1300" i="1"/>
  <c r="C1300" i="1"/>
  <c r="A1300" i="1"/>
  <c r="S1299" i="1"/>
  <c r="R1299" i="1"/>
  <c r="C1299" i="1"/>
  <c r="A1299" i="1"/>
  <c r="S1298" i="1"/>
  <c r="R1298" i="1"/>
  <c r="C1298" i="1"/>
  <c r="A1298" i="1"/>
  <c r="S1297" i="1"/>
  <c r="R1297" i="1"/>
  <c r="C1297" i="1"/>
  <c r="A1297" i="1"/>
  <c r="S1296" i="1"/>
  <c r="R1296" i="1"/>
  <c r="C1296" i="1"/>
  <c r="A1296" i="1"/>
  <c r="S1295" i="1"/>
  <c r="R1295" i="1"/>
  <c r="C1295" i="1"/>
  <c r="A1295" i="1"/>
  <c r="S1294" i="1"/>
  <c r="R1294" i="1"/>
  <c r="C1294" i="1"/>
  <c r="A1294" i="1"/>
  <c r="S1293" i="1"/>
  <c r="R1293" i="1"/>
  <c r="C1293" i="1"/>
  <c r="A1293" i="1"/>
  <c r="S1292" i="1"/>
  <c r="R1292" i="1"/>
  <c r="C1292" i="1"/>
  <c r="A1292" i="1"/>
  <c r="S1291" i="1"/>
  <c r="R1291" i="1"/>
  <c r="C1291" i="1"/>
  <c r="A1291" i="1"/>
  <c r="S1290" i="1"/>
  <c r="R1290" i="1"/>
  <c r="C1290" i="1"/>
  <c r="A1290" i="1"/>
  <c r="S1289" i="1"/>
  <c r="R1289" i="1"/>
  <c r="C1289" i="1"/>
  <c r="A1289" i="1"/>
  <c r="S1288" i="1"/>
  <c r="R1288" i="1"/>
  <c r="C1288" i="1"/>
  <c r="A1288" i="1"/>
  <c r="S1287" i="1"/>
  <c r="R1287" i="1"/>
  <c r="C1287" i="1"/>
  <c r="A1287" i="1"/>
  <c r="S1286" i="1"/>
  <c r="R1286" i="1"/>
  <c r="C1286" i="1"/>
  <c r="A1286" i="1"/>
  <c r="S1285" i="1"/>
  <c r="R1285" i="1"/>
  <c r="C1285" i="1"/>
  <c r="A1285" i="1"/>
  <c r="S1284" i="1"/>
  <c r="R1284" i="1"/>
  <c r="C1284" i="1"/>
  <c r="A1284" i="1"/>
  <c r="S1283" i="1"/>
  <c r="R1283" i="1"/>
  <c r="C1283" i="1"/>
  <c r="A1283" i="1"/>
  <c r="S1282" i="1"/>
  <c r="R1282" i="1"/>
  <c r="C1282" i="1"/>
  <c r="A1282" i="1"/>
  <c r="S1281" i="1"/>
  <c r="R1281" i="1"/>
  <c r="C1281" i="1"/>
  <c r="A1281" i="1"/>
  <c r="S1280" i="1"/>
  <c r="R1280" i="1"/>
  <c r="C1280" i="1"/>
  <c r="A1280" i="1"/>
  <c r="S1279" i="1"/>
  <c r="R1279" i="1"/>
  <c r="C1279" i="1"/>
  <c r="A1279" i="1"/>
  <c r="S1278" i="1"/>
  <c r="R1278" i="1"/>
  <c r="C1278" i="1"/>
  <c r="A1278" i="1"/>
  <c r="S1277" i="1"/>
  <c r="R1277" i="1"/>
  <c r="C1277" i="1"/>
  <c r="A1277" i="1"/>
  <c r="S1276" i="1"/>
  <c r="R1276" i="1"/>
  <c r="C1276" i="1"/>
  <c r="A1276" i="1"/>
  <c r="S1275" i="1"/>
  <c r="R1275" i="1"/>
  <c r="C1275" i="1"/>
  <c r="A1275" i="1"/>
  <c r="S1274" i="1"/>
  <c r="R1274" i="1"/>
  <c r="C1274" i="1"/>
  <c r="A1274" i="1"/>
  <c r="S1273" i="1"/>
  <c r="R1273" i="1"/>
  <c r="C1273" i="1"/>
  <c r="A1273" i="1"/>
  <c r="S1272" i="1"/>
  <c r="R1272" i="1"/>
  <c r="C1272" i="1"/>
  <c r="A1272" i="1"/>
  <c r="S1271" i="1"/>
  <c r="R1271" i="1"/>
  <c r="C1271" i="1"/>
  <c r="A1271" i="1"/>
  <c r="S1270" i="1"/>
  <c r="R1270" i="1"/>
  <c r="C1270" i="1"/>
  <c r="A1270" i="1"/>
  <c r="S1269" i="1"/>
  <c r="R1269" i="1"/>
  <c r="C1269" i="1"/>
  <c r="A1269" i="1"/>
  <c r="S1268" i="1"/>
  <c r="R1268" i="1"/>
  <c r="C1268" i="1"/>
  <c r="A1268" i="1"/>
  <c r="S1267" i="1"/>
  <c r="R1267" i="1"/>
  <c r="C1267" i="1"/>
  <c r="A1267" i="1"/>
  <c r="S1266" i="1"/>
  <c r="R1266" i="1"/>
  <c r="C1266" i="1"/>
  <c r="A1266" i="1"/>
  <c r="S1265" i="1"/>
  <c r="R1265" i="1"/>
  <c r="C1265" i="1"/>
  <c r="A1265" i="1"/>
  <c r="S1264" i="1"/>
  <c r="R1264" i="1"/>
  <c r="C1264" i="1"/>
  <c r="A1264" i="1"/>
  <c r="S1263" i="1"/>
  <c r="R1263" i="1"/>
  <c r="C1263" i="1"/>
  <c r="A1263" i="1"/>
  <c r="S1262" i="1"/>
  <c r="R1262" i="1"/>
  <c r="C1262" i="1"/>
  <c r="A1262" i="1"/>
  <c r="S1261" i="1"/>
  <c r="R1261" i="1"/>
  <c r="C1261" i="1"/>
  <c r="A1261" i="1"/>
  <c r="S1260" i="1"/>
  <c r="R1260" i="1"/>
  <c r="C1260" i="1"/>
  <c r="A1260" i="1"/>
  <c r="S1259" i="1"/>
  <c r="R1259" i="1"/>
  <c r="C1259" i="1"/>
  <c r="A1259" i="1"/>
  <c r="S1258" i="1"/>
  <c r="R1258" i="1"/>
  <c r="C1258" i="1"/>
  <c r="A1258" i="1"/>
  <c r="S1257" i="1"/>
  <c r="R1257" i="1"/>
  <c r="C1257" i="1"/>
  <c r="A1257" i="1"/>
  <c r="S1256" i="1"/>
  <c r="R1256" i="1"/>
  <c r="C1256" i="1"/>
  <c r="A1256" i="1"/>
  <c r="S1255" i="1"/>
  <c r="R1255" i="1"/>
  <c r="C1255" i="1"/>
  <c r="A1255" i="1"/>
  <c r="S1254" i="1"/>
  <c r="R1254" i="1"/>
  <c r="C1254" i="1"/>
  <c r="A1254" i="1"/>
  <c r="S1253" i="1"/>
  <c r="R1253" i="1"/>
  <c r="C1253" i="1"/>
  <c r="A1253" i="1"/>
  <c r="S1252" i="1"/>
  <c r="R1252" i="1"/>
  <c r="C1252" i="1"/>
  <c r="A1252" i="1"/>
  <c r="S1251" i="1"/>
  <c r="R1251" i="1"/>
  <c r="C1251" i="1"/>
  <c r="A1251" i="1"/>
  <c r="S1250" i="1"/>
  <c r="R1250" i="1"/>
  <c r="C1250" i="1"/>
  <c r="A1250" i="1"/>
  <c r="S1249" i="1"/>
  <c r="R1249" i="1"/>
  <c r="C1249" i="1"/>
  <c r="A1249" i="1"/>
  <c r="S1248" i="1"/>
  <c r="R1248" i="1"/>
  <c r="C1248" i="1"/>
  <c r="A1248" i="1"/>
  <c r="S1247" i="1"/>
  <c r="R1247" i="1"/>
  <c r="C1247" i="1"/>
  <c r="A1247" i="1"/>
  <c r="S1246" i="1"/>
  <c r="R1246" i="1"/>
  <c r="C1246" i="1"/>
  <c r="A1246" i="1"/>
  <c r="S1245" i="1"/>
  <c r="R1245" i="1"/>
  <c r="C1245" i="1"/>
  <c r="A1245" i="1"/>
  <c r="S1244" i="1"/>
  <c r="R1244" i="1"/>
  <c r="C1244" i="1"/>
  <c r="A1244" i="1"/>
  <c r="S1243" i="1"/>
  <c r="R1243" i="1"/>
  <c r="C1243" i="1"/>
  <c r="A1243" i="1"/>
  <c r="S1242" i="1"/>
  <c r="R1242" i="1"/>
  <c r="C1242" i="1"/>
  <c r="A1242" i="1"/>
  <c r="S1241" i="1"/>
  <c r="R1241" i="1"/>
  <c r="C1241" i="1"/>
  <c r="A1241" i="1"/>
  <c r="S1240" i="1"/>
  <c r="R1240" i="1"/>
  <c r="C1240" i="1"/>
  <c r="A1240" i="1"/>
  <c r="S1239" i="1"/>
  <c r="R1239" i="1"/>
  <c r="C1239" i="1"/>
  <c r="A1239" i="1"/>
  <c r="S1238" i="1"/>
  <c r="R1238" i="1"/>
  <c r="C1238" i="1"/>
  <c r="A1238" i="1"/>
  <c r="S1237" i="1"/>
  <c r="R1237" i="1"/>
  <c r="C1237" i="1"/>
  <c r="A1237" i="1"/>
  <c r="S1236" i="1"/>
  <c r="R1236" i="1"/>
  <c r="C1236" i="1"/>
  <c r="A1236" i="1"/>
  <c r="S1235" i="1"/>
  <c r="R1235" i="1"/>
  <c r="C1235" i="1"/>
  <c r="A1235" i="1"/>
  <c r="S1234" i="1"/>
  <c r="R1234" i="1"/>
  <c r="C1234" i="1"/>
  <c r="A1234" i="1"/>
  <c r="S1233" i="1"/>
  <c r="R1233" i="1"/>
  <c r="C1233" i="1"/>
  <c r="A1233" i="1"/>
  <c r="S1232" i="1"/>
  <c r="R1232" i="1"/>
  <c r="C1232" i="1"/>
  <c r="A1232" i="1"/>
  <c r="S1231" i="1"/>
  <c r="R1231" i="1"/>
  <c r="C1231" i="1"/>
  <c r="A1231" i="1"/>
  <c r="S1230" i="1"/>
  <c r="R1230" i="1"/>
  <c r="C1230" i="1"/>
  <c r="A1230" i="1"/>
  <c r="S1229" i="1"/>
  <c r="R1229" i="1"/>
  <c r="C1229" i="1"/>
  <c r="A1229" i="1"/>
  <c r="S1228" i="1"/>
  <c r="R1228" i="1"/>
  <c r="C1228" i="1"/>
  <c r="A1228" i="1"/>
  <c r="S1227" i="1"/>
  <c r="R1227" i="1"/>
  <c r="C1227" i="1"/>
  <c r="A1227" i="1"/>
  <c r="S1226" i="1"/>
  <c r="R1226" i="1"/>
  <c r="C1226" i="1"/>
  <c r="A1226" i="1"/>
  <c r="S1225" i="1"/>
  <c r="R1225" i="1"/>
  <c r="C1225" i="1"/>
  <c r="A1225" i="1"/>
  <c r="S1224" i="1"/>
  <c r="R1224" i="1"/>
  <c r="C1224" i="1"/>
  <c r="A1224" i="1"/>
  <c r="S1223" i="1"/>
  <c r="R1223" i="1"/>
  <c r="C1223" i="1"/>
  <c r="A1223" i="1"/>
  <c r="S1222" i="1"/>
  <c r="R1222" i="1"/>
  <c r="C1222" i="1"/>
  <c r="A1222" i="1"/>
  <c r="S1221" i="1"/>
  <c r="R1221" i="1"/>
  <c r="C1221" i="1"/>
  <c r="A1221" i="1"/>
  <c r="S1220" i="1"/>
  <c r="R1220" i="1"/>
  <c r="C1220" i="1"/>
  <c r="A1220" i="1"/>
  <c r="S1219" i="1"/>
  <c r="R1219" i="1"/>
  <c r="C1219" i="1"/>
  <c r="A1219" i="1"/>
  <c r="S1218" i="1"/>
  <c r="R1218" i="1"/>
  <c r="C1218" i="1"/>
  <c r="A1218" i="1"/>
  <c r="S1217" i="1"/>
  <c r="R1217" i="1"/>
  <c r="C1217" i="1"/>
  <c r="A1217" i="1"/>
  <c r="S1216" i="1"/>
  <c r="R1216" i="1"/>
  <c r="C1216" i="1"/>
  <c r="A1216" i="1"/>
  <c r="S1215" i="1"/>
  <c r="R1215" i="1"/>
  <c r="C1215" i="1"/>
  <c r="A1215" i="1"/>
  <c r="S1214" i="1"/>
  <c r="R1214" i="1"/>
  <c r="C1214" i="1"/>
  <c r="A1214" i="1"/>
  <c r="S1213" i="1"/>
  <c r="R1213" i="1"/>
  <c r="C1213" i="1"/>
  <c r="A1213" i="1"/>
  <c r="S1212" i="1"/>
  <c r="R1212" i="1"/>
  <c r="D1212" i="1"/>
  <c r="C1212" i="1"/>
  <c r="A1212" i="1"/>
  <c r="S1211" i="1"/>
  <c r="D1211" i="1"/>
  <c r="R1211" i="1" s="1"/>
  <c r="C1211" i="1"/>
  <c r="A1211" i="1"/>
  <c r="S1210" i="1"/>
  <c r="R1210" i="1"/>
  <c r="D1210" i="1"/>
  <c r="C1210" i="1"/>
  <c r="A1210" i="1"/>
  <c r="S1209" i="1"/>
  <c r="D1209" i="1"/>
  <c r="R1209" i="1" s="1"/>
  <c r="C1209" i="1"/>
  <c r="A1209" i="1"/>
  <c r="S1208" i="1"/>
  <c r="R1208" i="1"/>
  <c r="D1208" i="1"/>
  <c r="C1208" i="1"/>
  <c r="A1208" i="1"/>
  <c r="S1207" i="1"/>
  <c r="D1207" i="1"/>
  <c r="R1207" i="1" s="1"/>
  <c r="C1207" i="1"/>
  <c r="A1207" i="1"/>
  <c r="S1206" i="1"/>
  <c r="R1206" i="1"/>
  <c r="D1206" i="1"/>
  <c r="C1206" i="1"/>
  <c r="A1206" i="1"/>
  <c r="S1205" i="1"/>
  <c r="D1205" i="1"/>
  <c r="R1205" i="1" s="1"/>
  <c r="C1205" i="1"/>
  <c r="A1205" i="1"/>
  <c r="S1204" i="1"/>
  <c r="R1204" i="1"/>
  <c r="D1204" i="1"/>
  <c r="C1204" i="1"/>
  <c r="A1204" i="1"/>
  <c r="S1203" i="1"/>
  <c r="D1203" i="1"/>
  <c r="R1203" i="1" s="1"/>
  <c r="C1203" i="1"/>
  <c r="A1203" i="1"/>
  <c r="S1202" i="1"/>
  <c r="R1202" i="1"/>
  <c r="D1202" i="1"/>
  <c r="C1202" i="1"/>
  <c r="A1202" i="1"/>
  <c r="S1201" i="1"/>
  <c r="D1201" i="1"/>
  <c r="R1201" i="1" s="1"/>
  <c r="C1201" i="1"/>
  <c r="A1201" i="1"/>
  <c r="S1200" i="1"/>
  <c r="R1200" i="1"/>
  <c r="D1200" i="1"/>
  <c r="C1200" i="1"/>
  <c r="A1200" i="1"/>
  <c r="S1199" i="1"/>
  <c r="D1199" i="1"/>
  <c r="R1199" i="1" s="1"/>
  <c r="C1199" i="1"/>
  <c r="A1199" i="1"/>
  <c r="S1198" i="1"/>
  <c r="R1198" i="1"/>
  <c r="D1198" i="1"/>
  <c r="C1198" i="1"/>
  <c r="A1198" i="1"/>
  <c r="S1197" i="1"/>
  <c r="D1197" i="1"/>
  <c r="R1197" i="1" s="1"/>
  <c r="C1197" i="1"/>
  <c r="A1197" i="1"/>
  <c r="S1196" i="1"/>
  <c r="R1196" i="1"/>
  <c r="D1196" i="1"/>
  <c r="C1196" i="1"/>
  <c r="A1196" i="1"/>
  <c r="S1195" i="1"/>
  <c r="D1195" i="1"/>
  <c r="R1195" i="1" s="1"/>
  <c r="C1195" i="1"/>
  <c r="A1195" i="1"/>
  <c r="S1194" i="1"/>
  <c r="R1194" i="1"/>
  <c r="D1194" i="1"/>
  <c r="C1194" i="1"/>
  <c r="A1194" i="1"/>
  <c r="S1193" i="1"/>
  <c r="D1193" i="1"/>
  <c r="R1193" i="1" s="1"/>
  <c r="C1193" i="1"/>
  <c r="A1193" i="1"/>
  <c r="S1192" i="1"/>
  <c r="R1192" i="1"/>
  <c r="D1192" i="1"/>
  <c r="C1192" i="1"/>
  <c r="A1192" i="1"/>
  <c r="S1191" i="1"/>
  <c r="D1191" i="1"/>
  <c r="R1191" i="1" s="1"/>
  <c r="C1191" i="1"/>
  <c r="A1191" i="1"/>
  <c r="S1190" i="1"/>
  <c r="R1190" i="1"/>
  <c r="D1190" i="1"/>
  <c r="C1190" i="1"/>
  <c r="A1190" i="1"/>
  <c r="S1189" i="1"/>
  <c r="D1189" i="1"/>
  <c r="R1189" i="1" s="1"/>
  <c r="C1189" i="1"/>
  <c r="A1189" i="1"/>
  <c r="S1188" i="1"/>
  <c r="R1188" i="1"/>
  <c r="D1188" i="1"/>
  <c r="C1188" i="1"/>
  <c r="A1188" i="1"/>
  <c r="S1187" i="1"/>
  <c r="D1187" i="1"/>
  <c r="R1187" i="1" s="1"/>
  <c r="C1187" i="1"/>
  <c r="A1187" i="1"/>
  <c r="S1186" i="1"/>
  <c r="R1186" i="1"/>
  <c r="D1186" i="1"/>
  <c r="C1186" i="1"/>
  <c r="A1186" i="1"/>
  <c r="S1185" i="1"/>
  <c r="D1185" i="1"/>
  <c r="R1185" i="1" s="1"/>
  <c r="C1185" i="1"/>
  <c r="A1185" i="1"/>
  <c r="S1184" i="1"/>
  <c r="R1184" i="1"/>
  <c r="D1184" i="1"/>
  <c r="C1184" i="1"/>
  <c r="A1184" i="1"/>
  <c r="S1183" i="1"/>
  <c r="D1183" i="1"/>
  <c r="R1183" i="1" s="1"/>
  <c r="C1183" i="1"/>
  <c r="A1183" i="1"/>
  <c r="S1182" i="1"/>
  <c r="R1182" i="1"/>
  <c r="D1182" i="1"/>
  <c r="C1182" i="1"/>
  <c r="A1182" i="1"/>
  <c r="S1181" i="1"/>
  <c r="D1181" i="1"/>
  <c r="R1181" i="1" s="1"/>
  <c r="C1181" i="1"/>
  <c r="A1181" i="1"/>
  <c r="S1180" i="1"/>
  <c r="R1180" i="1"/>
  <c r="D1180" i="1"/>
  <c r="C1180" i="1"/>
  <c r="A1180" i="1"/>
  <c r="S1179" i="1"/>
  <c r="D1179" i="1"/>
  <c r="R1179" i="1" s="1"/>
  <c r="C1179" i="1"/>
  <c r="A1179" i="1"/>
  <c r="S1178" i="1"/>
  <c r="R1178" i="1"/>
  <c r="D1178" i="1"/>
  <c r="C1178" i="1"/>
  <c r="A1178" i="1"/>
  <c r="S1177" i="1"/>
  <c r="D1177" i="1"/>
  <c r="R1177" i="1" s="1"/>
  <c r="C1177" i="1"/>
  <c r="A1177" i="1"/>
  <c r="S1176" i="1"/>
  <c r="R1176" i="1"/>
  <c r="D1176" i="1"/>
  <c r="C1176" i="1"/>
  <c r="A1176" i="1"/>
  <c r="S1175" i="1"/>
  <c r="D1175" i="1"/>
  <c r="R1175" i="1" s="1"/>
  <c r="C1175" i="1"/>
  <c r="A1175" i="1"/>
  <c r="S1174" i="1"/>
  <c r="R1174" i="1"/>
  <c r="D1174" i="1"/>
  <c r="C1174" i="1"/>
  <c r="A1174" i="1"/>
  <c r="S1173" i="1"/>
  <c r="D1173" i="1"/>
  <c r="R1173" i="1" s="1"/>
  <c r="C1173" i="1"/>
  <c r="A1173" i="1"/>
  <c r="S1172" i="1"/>
  <c r="R1172" i="1"/>
  <c r="D1172" i="1"/>
  <c r="C1172" i="1"/>
  <c r="A1172" i="1"/>
  <c r="S1171" i="1"/>
  <c r="D1171" i="1"/>
  <c r="R1171" i="1" s="1"/>
  <c r="C1171" i="1"/>
  <c r="A1171" i="1"/>
  <c r="S1170" i="1"/>
  <c r="R1170" i="1"/>
  <c r="D1170" i="1"/>
  <c r="C1170" i="1"/>
  <c r="A1170" i="1"/>
  <c r="S1169" i="1"/>
  <c r="D1169" i="1"/>
  <c r="R1169" i="1" s="1"/>
  <c r="C1169" i="1"/>
  <c r="A1169" i="1"/>
  <c r="S1168" i="1"/>
  <c r="R1168" i="1"/>
  <c r="D1168" i="1"/>
  <c r="C1168" i="1"/>
  <c r="A1168" i="1"/>
  <c r="S1167" i="1"/>
  <c r="D1167" i="1"/>
  <c r="R1167" i="1" s="1"/>
  <c r="C1167" i="1"/>
  <c r="A1167" i="1"/>
  <c r="S1166" i="1"/>
  <c r="R1166" i="1"/>
  <c r="D1166" i="1"/>
  <c r="C1166" i="1"/>
  <c r="A1166" i="1"/>
  <c r="S1165" i="1"/>
  <c r="D1165" i="1"/>
  <c r="R1165" i="1" s="1"/>
  <c r="C1165" i="1"/>
  <c r="A1165" i="1"/>
  <c r="S1164" i="1"/>
  <c r="R1164" i="1"/>
  <c r="D1164" i="1"/>
  <c r="C1164" i="1"/>
  <c r="A1164" i="1"/>
  <c r="S1163" i="1"/>
  <c r="D1163" i="1"/>
  <c r="R1163" i="1" s="1"/>
  <c r="C1163" i="1"/>
  <c r="A1163" i="1"/>
  <c r="S1162" i="1"/>
  <c r="R1162" i="1"/>
  <c r="D1162" i="1"/>
  <c r="C1162" i="1"/>
  <c r="A1162" i="1"/>
  <c r="S1161" i="1"/>
  <c r="D1161" i="1"/>
  <c r="R1161" i="1" s="1"/>
  <c r="C1161" i="1"/>
  <c r="A1161" i="1"/>
  <c r="S1160" i="1"/>
  <c r="R1160" i="1"/>
  <c r="D1160" i="1"/>
  <c r="C1160" i="1"/>
  <c r="A1160" i="1"/>
  <c r="S1159" i="1"/>
  <c r="D1159" i="1"/>
  <c r="R1159" i="1" s="1"/>
  <c r="C1159" i="1"/>
  <c r="A1159" i="1"/>
  <c r="S1158" i="1"/>
  <c r="R1158" i="1"/>
  <c r="D1158" i="1"/>
  <c r="C1158" i="1"/>
  <c r="A1158" i="1"/>
  <c r="S1157" i="1"/>
  <c r="D1157" i="1"/>
  <c r="R1157" i="1" s="1"/>
  <c r="C1157" i="1"/>
  <c r="A1157" i="1"/>
  <c r="S1156" i="1"/>
  <c r="R1156" i="1"/>
  <c r="D1156" i="1"/>
  <c r="C1156" i="1"/>
  <c r="A1156" i="1"/>
  <c r="S1155" i="1"/>
  <c r="D1155" i="1"/>
  <c r="R1155" i="1" s="1"/>
  <c r="C1155" i="1"/>
  <c r="A1155" i="1"/>
  <c r="S1154" i="1"/>
  <c r="R1154" i="1"/>
  <c r="D1154" i="1"/>
  <c r="C1154" i="1"/>
  <c r="A1154" i="1"/>
  <c r="S1153" i="1"/>
  <c r="D1153" i="1"/>
  <c r="R1153" i="1" s="1"/>
  <c r="C1153" i="1"/>
  <c r="A1153" i="1"/>
  <c r="S1152" i="1"/>
  <c r="R1152" i="1"/>
  <c r="D1152" i="1"/>
  <c r="C1152" i="1"/>
  <c r="A1152" i="1"/>
  <c r="S1151" i="1"/>
  <c r="D1151" i="1"/>
  <c r="R1151" i="1" s="1"/>
  <c r="C1151" i="1"/>
  <c r="A1151" i="1"/>
  <c r="S1150" i="1"/>
  <c r="R1150" i="1"/>
  <c r="D1150" i="1"/>
  <c r="C1150" i="1"/>
  <c r="A1150" i="1"/>
  <c r="S1149" i="1"/>
  <c r="D1149" i="1"/>
  <c r="R1149" i="1" s="1"/>
  <c r="C1149" i="1"/>
  <c r="A1149" i="1"/>
  <c r="S1148" i="1"/>
  <c r="R1148" i="1"/>
  <c r="D1148" i="1"/>
  <c r="C1148" i="1"/>
  <c r="A1148" i="1"/>
  <c r="S1147" i="1"/>
  <c r="D1147" i="1"/>
  <c r="R1147" i="1" s="1"/>
  <c r="C1147" i="1"/>
  <c r="A1147" i="1"/>
  <c r="S1146" i="1"/>
  <c r="R1146" i="1"/>
  <c r="D1146" i="1"/>
  <c r="C1146" i="1"/>
  <c r="A1146" i="1"/>
  <c r="S1145" i="1"/>
  <c r="D1145" i="1"/>
  <c r="R1145" i="1" s="1"/>
  <c r="C1145" i="1"/>
  <c r="A1145" i="1"/>
  <c r="S1144" i="1"/>
  <c r="R1144" i="1"/>
  <c r="D1144" i="1"/>
  <c r="C1144" i="1"/>
  <c r="A1144" i="1"/>
  <c r="S1143" i="1"/>
  <c r="D1143" i="1"/>
  <c r="R1143" i="1" s="1"/>
  <c r="C1143" i="1"/>
  <c r="A1143" i="1"/>
  <c r="S1142" i="1"/>
  <c r="R1142" i="1"/>
  <c r="D1142" i="1"/>
  <c r="C1142" i="1"/>
  <c r="A1142" i="1"/>
  <c r="S1141" i="1"/>
  <c r="D1141" i="1"/>
  <c r="R1141" i="1" s="1"/>
  <c r="C1141" i="1"/>
  <c r="A1141" i="1"/>
  <c r="S1140" i="1"/>
  <c r="R1140" i="1"/>
  <c r="D1140" i="1"/>
  <c r="C1140" i="1"/>
  <c r="A1140" i="1"/>
  <c r="S1139" i="1"/>
  <c r="D1139" i="1"/>
  <c r="R1139" i="1" s="1"/>
  <c r="C1139" i="1"/>
  <c r="A1139" i="1"/>
  <c r="S1138" i="1"/>
  <c r="R1138" i="1"/>
  <c r="D1138" i="1"/>
  <c r="C1138" i="1"/>
  <c r="A1138" i="1"/>
  <c r="S1137" i="1"/>
  <c r="D1137" i="1"/>
  <c r="R1137" i="1" s="1"/>
  <c r="C1137" i="1"/>
  <c r="A1137" i="1"/>
  <c r="S1136" i="1"/>
  <c r="R1136" i="1"/>
  <c r="D1136" i="1"/>
  <c r="C1136" i="1"/>
  <c r="A1136" i="1"/>
  <c r="S1135" i="1"/>
  <c r="D1135" i="1"/>
  <c r="R1135" i="1" s="1"/>
  <c r="C1135" i="1"/>
  <c r="A1135" i="1"/>
  <c r="S1134" i="1"/>
  <c r="R1134" i="1"/>
  <c r="D1134" i="1"/>
  <c r="C1134" i="1"/>
  <c r="A1134" i="1"/>
  <c r="S1133" i="1"/>
  <c r="D1133" i="1"/>
  <c r="R1133" i="1" s="1"/>
  <c r="C1133" i="1"/>
  <c r="A1133" i="1"/>
  <c r="S1132" i="1"/>
  <c r="R1132" i="1"/>
  <c r="D1132" i="1"/>
  <c r="C1132" i="1"/>
  <c r="A1132" i="1"/>
  <c r="S1131" i="1"/>
  <c r="D1131" i="1"/>
  <c r="R1131" i="1" s="1"/>
  <c r="C1131" i="1"/>
  <c r="A1131" i="1"/>
  <c r="S1130" i="1"/>
  <c r="R1130" i="1"/>
  <c r="D1130" i="1"/>
  <c r="C1130" i="1"/>
  <c r="A1130" i="1"/>
  <c r="S1129" i="1"/>
  <c r="D1129" i="1"/>
  <c r="R1129" i="1" s="1"/>
  <c r="C1129" i="1"/>
  <c r="A1129" i="1"/>
  <c r="S1128" i="1"/>
  <c r="R1128" i="1"/>
  <c r="D1128" i="1"/>
  <c r="C1128" i="1"/>
  <c r="A1128" i="1"/>
  <c r="S1127" i="1"/>
  <c r="D1127" i="1"/>
  <c r="R1127" i="1" s="1"/>
  <c r="C1127" i="1"/>
  <c r="A1127" i="1"/>
  <c r="S1126" i="1"/>
  <c r="R1126" i="1"/>
  <c r="D1126" i="1"/>
  <c r="C1126" i="1"/>
  <c r="A1126" i="1"/>
  <c r="S1125" i="1"/>
  <c r="D1125" i="1"/>
  <c r="R1125" i="1" s="1"/>
  <c r="C1125" i="1"/>
  <c r="A1125" i="1"/>
  <c r="S1124" i="1"/>
  <c r="R1124" i="1"/>
  <c r="D1124" i="1"/>
  <c r="C1124" i="1"/>
  <c r="A1124" i="1"/>
  <c r="S1123" i="1"/>
  <c r="D1123" i="1"/>
  <c r="R1123" i="1" s="1"/>
  <c r="C1123" i="1"/>
  <c r="A1123" i="1"/>
  <c r="S1122" i="1"/>
  <c r="R1122" i="1"/>
  <c r="D1122" i="1"/>
  <c r="C1122" i="1"/>
  <c r="A1122" i="1"/>
  <c r="S1121" i="1"/>
  <c r="D1121" i="1"/>
  <c r="R1121" i="1" s="1"/>
  <c r="C1121" i="1"/>
  <c r="A1121" i="1"/>
  <c r="S1120" i="1"/>
  <c r="R1120" i="1"/>
  <c r="D1120" i="1"/>
  <c r="C1120" i="1"/>
  <c r="A1120" i="1"/>
  <c r="S1119" i="1"/>
  <c r="D1119" i="1"/>
  <c r="R1119" i="1" s="1"/>
  <c r="C1119" i="1"/>
  <c r="A1119" i="1"/>
  <c r="S1118" i="1"/>
  <c r="R1118" i="1"/>
  <c r="D1118" i="1"/>
  <c r="C1118" i="1"/>
  <c r="A1118" i="1"/>
  <c r="S1117" i="1"/>
  <c r="D1117" i="1"/>
  <c r="R1117" i="1" s="1"/>
  <c r="C1117" i="1"/>
  <c r="A1117" i="1"/>
  <c r="S1116" i="1"/>
  <c r="R1116" i="1"/>
  <c r="D1116" i="1"/>
  <c r="C1116" i="1"/>
  <c r="A1116" i="1"/>
  <c r="S1115" i="1"/>
  <c r="D1115" i="1"/>
  <c r="R1115" i="1" s="1"/>
  <c r="C1115" i="1"/>
  <c r="A1115" i="1"/>
  <c r="S1114" i="1"/>
  <c r="R1114" i="1"/>
  <c r="D1114" i="1"/>
  <c r="C1114" i="1"/>
  <c r="A1114" i="1"/>
  <c r="S1113" i="1"/>
  <c r="D1113" i="1"/>
  <c r="R1113" i="1" s="1"/>
  <c r="C1113" i="1"/>
  <c r="A1113" i="1"/>
  <c r="S1112" i="1"/>
  <c r="R1112" i="1"/>
  <c r="D1112" i="1"/>
  <c r="C1112" i="1"/>
  <c r="A1112" i="1"/>
  <c r="S1111" i="1"/>
  <c r="D1111" i="1"/>
  <c r="R1111" i="1" s="1"/>
  <c r="C1111" i="1"/>
  <c r="A1111" i="1"/>
  <c r="S1110" i="1"/>
  <c r="R1110" i="1"/>
  <c r="D1110" i="1"/>
  <c r="C1110" i="1"/>
  <c r="A1110" i="1"/>
  <c r="S1109" i="1"/>
  <c r="D1109" i="1"/>
  <c r="R1109" i="1" s="1"/>
  <c r="C1109" i="1"/>
  <c r="A1109" i="1"/>
  <c r="S1108" i="1"/>
  <c r="R1108" i="1"/>
  <c r="D1108" i="1"/>
  <c r="C1108" i="1"/>
  <c r="A1108" i="1"/>
  <c r="S1107" i="1"/>
  <c r="D1107" i="1"/>
  <c r="R1107" i="1" s="1"/>
  <c r="C1107" i="1"/>
  <c r="A1107" i="1"/>
  <c r="S1106" i="1"/>
  <c r="R1106" i="1"/>
  <c r="D1106" i="1"/>
  <c r="C1106" i="1"/>
  <c r="A1106" i="1"/>
  <c r="S1105" i="1"/>
  <c r="D1105" i="1"/>
  <c r="R1105" i="1" s="1"/>
  <c r="C1105" i="1"/>
  <c r="A1105" i="1"/>
  <c r="S1104" i="1"/>
  <c r="R1104" i="1"/>
  <c r="D1104" i="1"/>
  <c r="C1104" i="1"/>
  <c r="A1104" i="1"/>
  <c r="S1103" i="1"/>
  <c r="D1103" i="1"/>
  <c r="R1103" i="1" s="1"/>
  <c r="C1103" i="1"/>
  <c r="A1103" i="1"/>
  <c r="S1102" i="1"/>
  <c r="R1102" i="1"/>
  <c r="D1102" i="1"/>
  <c r="C1102" i="1"/>
  <c r="A1102" i="1"/>
  <c r="S1101" i="1"/>
  <c r="D1101" i="1"/>
  <c r="R1101" i="1" s="1"/>
  <c r="C1101" i="1"/>
  <c r="A1101" i="1"/>
  <c r="S1100" i="1"/>
  <c r="R1100" i="1"/>
  <c r="D1100" i="1"/>
  <c r="C1100" i="1"/>
  <c r="A1100" i="1"/>
  <c r="S1099" i="1"/>
  <c r="D1099" i="1"/>
  <c r="R1099" i="1" s="1"/>
  <c r="C1099" i="1"/>
  <c r="A1099" i="1"/>
  <c r="S1098" i="1"/>
  <c r="R1098" i="1"/>
  <c r="D1098" i="1"/>
  <c r="C1098" i="1"/>
  <c r="A1098" i="1"/>
  <c r="S1097" i="1"/>
  <c r="D1097" i="1"/>
  <c r="R1097" i="1" s="1"/>
  <c r="C1097" i="1"/>
  <c r="A1097" i="1"/>
  <c r="S1096" i="1"/>
  <c r="R1096" i="1"/>
  <c r="D1096" i="1"/>
  <c r="C1096" i="1"/>
  <c r="A1096" i="1"/>
  <c r="S1095" i="1"/>
  <c r="D1095" i="1"/>
  <c r="R1095" i="1" s="1"/>
  <c r="C1095" i="1"/>
  <c r="A1095" i="1"/>
  <c r="S1094" i="1"/>
  <c r="R1094" i="1"/>
  <c r="D1094" i="1"/>
  <c r="C1094" i="1"/>
  <c r="A1094" i="1"/>
  <c r="S1093" i="1"/>
  <c r="D1093" i="1"/>
  <c r="R1093" i="1" s="1"/>
  <c r="C1093" i="1"/>
  <c r="A1093" i="1"/>
  <c r="S1092" i="1"/>
  <c r="R1092" i="1"/>
  <c r="D1092" i="1"/>
  <c r="C1092" i="1"/>
  <c r="A1092" i="1"/>
  <c r="S1091" i="1"/>
  <c r="D1091" i="1"/>
  <c r="R1091" i="1" s="1"/>
  <c r="C1091" i="1"/>
  <c r="A1091" i="1"/>
  <c r="S1090" i="1"/>
  <c r="R1090" i="1"/>
  <c r="D1090" i="1"/>
  <c r="C1090" i="1"/>
  <c r="A1090" i="1"/>
  <c r="S1089" i="1"/>
  <c r="D1089" i="1"/>
  <c r="R1089" i="1" s="1"/>
  <c r="C1089" i="1"/>
  <c r="A1089" i="1"/>
  <c r="S1088" i="1"/>
  <c r="R1088" i="1"/>
  <c r="D1088" i="1"/>
  <c r="C1088" i="1"/>
  <c r="A1088" i="1"/>
  <c r="S1087" i="1"/>
  <c r="D1087" i="1"/>
  <c r="R1087" i="1" s="1"/>
  <c r="C1087" i="1"/>
  <c r="A1087" i="1"/>
  <c r="S1086" i="1"/>
  <c r="R1086" i="1"/>
  <c r="D1086" i="1"/>
  <c r="C1086" i="1"/>
  <c r="A1086" i="1"/>
  <c r="S1085" i="1"/>
  <c r="D1085" i="1"/>
  <c r="R1085" i="1" s="1"/>
  <c r="C1085" i="1"/>
  <c r="A1085" i="1"/>
  <c r="S1084" i="1"/>
  <c r="R1084" i="1"/>
  <c r="D1084" i="1"/>
  <c r="C1084" i="1"/>
  <c r="A1084" i="1"/>
  <c r="S1083" i="1"/>
  <c r="D1083" i="1"/>
  <c r="R1083" i="1" s="1"/>
  <c r="C1083" i="1"/>
  <c r="A1083" i="1"/>
  <c r="S1082" i="1"/>
  <c r="R1082" i="1"/>
  <c r="D1082" i="1"/>
  <c r="C1082" i="1"/>
  <c r="A1082" i="1"/>
  <c r="S1081" i="1"/>
  <c r="D1081" i="1"/>
  <c r="R1081" i="1" s="1"/>
  <c r="C1081" i="1"/>
  <c r="A1081" i="1"/>
  <c r="S1080" i="1"/>
  <c r="R1080" i="1"/>
  <c r="D1080" i="1"/>
  <c r="C1080" i="1"/>
  <c r="A1080" i="1"/>
  <c r="S1079" i="1"/>
  <c r="D1079" i="1"/>
  <c r="R1079" i="1" s="1"/>
  <c r="C1079" i="1"/>
  <c r="A1079" i="1"/>
  <c r="S1078" i="1"/>
  <c r="R1078" i="1"/>
  <c r="D1078" i="1"/>
  <c r="C1078" i="1"/>
  <c r="A1078" i="1"/>
  <c r="S1077" i="1"/>
  <c r="D1077" i="1"/>
  <c r="R1077" i="1" s="1"/>
  <c r="C1077" i="1"/>
  <c r="A1077" i="1"/>
  <c r="S1076" i="1"/>
  <c r="R1076" i="1"/>
  <c r="D1076" i="1"/>
  <c r="C1076" i="1"/>
  <c r="A1076" i="1"/>
  <c r="S1075" i="1"/>
  <c r="D1075" i="1"/>
  <c r="R1075" i="1" s="1"/>
  <c r="C1075" i="1"/>
  <c r="A1075" i="1"/>
  <c r="S1074" i="1"/>
  <c r="R1074" i="1"/>
  <c r="D1074" i="1"/>
  <c r="C1074" i="1"/>
  <c r="A1074" i="1"/>
  <c r="S1073" i="1"/>
  <c r="D1073" i="1"/>
  <c r="R1073" i="1" s="1"/>
  <c r="C1073" i="1"/>
  <c r="A1073" i="1"/>
  <c r="S1072" i="1"/>
  <c r="R1072" i="1"/>
  <c r="D1072" i="1"/>
  <c r="C1072" i="1"/>
  <c r="A1072" i="1"/>
  <c r="S1071" i="1"/>
  <c r="D1071" i="1"/>
  <c r="R1071" i="1" s="1"/>
  <c r="C1071" i="1"/>
  <c r="A1071" i="1"/>
  <c r="S1070" i="1"/>
  <c r="R1070" i="1"/>
  <c r="D1070" i="1"/>
  <c r="C1070" i="1"/>
  <c r="A1070" i="1"/>
  <c r="S1069" i="1"/>
  <c r="D1069" i="1"/>
  <c r="R1069" i="1" s="1"/>
  <c r="C1069" i="1"/>
  <c r="A1069" i="1"/>
  <c r="S1068" i="1"/>
  <c r="R1068" i="1"/>
  <c r="D1068" i="1"/>
  <c r="C1068" i="1"/>
  <c r="A1068" i="1"/>
  <c r="S1067" i="1"/>
  <c r="D1067" i="1"/>
  <c r="R1067" i="1" s="1"/>
  <c r="C1067" i="1"/>
  <c r="A1067" i="1"/>
  <c r="S1066" i="1"/>
  <c r="R1066" i="1"/>
  <c r="D1066" i="1"/>
  <c r="C1066" i="1"/>
  <c r="A1066" i="1"/>
  <c r="S1065" i="1"/>
  <c r="D1065" i="1"/>
  <c r="R1065" i="1" s="1"/>
  <c r="C1065" i="1"/>
  <c r="A1065" i="1"/>
  <c r="S1064" i="1"/>
  <c r="R1064" i="1"/>
  <c r="D1064" i="1"/>
  <c r="C1064" i="1"/>
  <c r="A1064" i="1"/>
  <c r="S1063" i="1"/>
  <c r="D1063" i="1"/>
  <c r="R1063" i="1" s="1"/>
  <c r="C1063" i="1"/>
  <c r="A1063" i="1"/>
  <c r="S1062" i="1"/>
  <c r="R1062" i="1"/>
  <c r="D1062" i="1"/>
  <c r="C1062" i="1"/>
  <c r="A1062" i="1"/>
  <c r="S1061" i="1"/>
  <c r="D1061" i="1"/>
  <c r="R1061" i="1" s="1"/>
  <c r="C1061" i="1"/>
  <c r="A1061" i="1"/>
  <c r="S1060" i="1"/>
  <c r="R1060" i="1"/>
  <c r="D1060" i="1"/>
  <c r="C1060" i="1"/>
  <c r="A1060" i="1"/>
  <c r="S1059" i="1"/>
  <c r="D1059" i="1"/>
  <c r="R1059" i="1" s="1"/>
  <c r="C1059" i="1"/>
  <c r="A1059" i="1"/>
  <c r="S1058" i="1"/>
  <c r="R1058" i="1"/>
  <c r="D1058" i="1"/>
  <c r="C1058" i="1"/>
  <c r="A1058" i="1"/>
  <c r="S1057" i="1"/>
  <c r="D1057" i="1"/>
  <c r="R1057" i="1" s="1"/>
  <c r="C1057" i="1"/>
  <c r="A1057" i="1"/>
  <c r="S1056" i="1"/>
  <c r="R1056" i="1"/>
  <c r="D1056" i="1"/>
  <c r="C1056" i="1"/>
  <c r="A1056" i="1"/>
  <c r="S1055" i="1"/>
  <c r="D1055" i="1"/>
  <c r="R1055" i="1" s="1"/>
  <c r="C1055" i="1"/>
  <c r="A1055" i="1"/>
  <c r="S1054" i="1"/>
  <c r="R1054" i="1"/>
  <c r="D1054" i="1"/>
  <c r="C1054" i="1"/>
  <c r="A1054" i="1"/>
  <c r="S1053" i="1"/>
  <c r="D1053" i="1"/>
  <c r="R1053" i="1" s="1"/>
  <c r="C1053" i="1"/>
  <c r="A1053" i="1"/>
  <c r="S1052" i="1"/>
  <c r="R1052" i="1"/>
  <c r="D1052" i="1"/>
  <c r="C1052" i="1"/>
  <c r="A1052" i="1"/>
  <c r="S1051" i="1"/>
  <c r="D1051" i="1"/>
  <c r="R1051" i="1" s="1"/>
  <c r="C1051" i="1"/>
  <c r="A1051" i="1"/>
  <c r="S1050" i="1"/>
  <c r="R1050" i="1"/>
  <c r="D1050" i="1"/>
  <c r="C1050" i="1"/>
  <c r="A1050" i="1"/>
  <c r="S1049" i="1"/>
  <c r="D1049" i="1"/>
  <c r="R1049" i="1" s="1"/>
  <c r="C1049" i="1"/>
  <c r="A1049" i="1"/>
  <c r="S1048" i="1"/>
  <c r="R1048" i="1"/>
  <c r="D1048" i="1"/>
  <c r="C1048" i="1"/>
  <c r="A1048" i="1"/>
  <c r="S1047" i="1"/>
  <c r="D1047" i="1"/>
  <c r="R1047" i="1" s="1"/>
  <c r="C1047" i="1"/>
  <c r="A1047" i="1"/>
  <c r="S1046" i="1"/>
  <c r="R1046" i="1"/>
  <c r="D1046" i="1"/>
  <c r="C1046" i="1"/>
  <c r="A1046" i="1"/>
  <c r="S1045" i="1"/>
  <c r="D1045" i="1"/>
  <c r="R1045" i="1" s="1"/>
  <c r="C1045" i="1"/>
  <c r="A1045" i="1"/>
  <c r="S1044" i="1"/>
  <c r="R1044" i="1"/>
  <c r="D1044" i="1"/>
  <c r="C1044" i="1"/>
  <c r="A1044" i="1"/>
  <c r="S1043" i="1"/>
  <c r="D1043" i="1"/>
  <c r="R1043" i="1" s="1"/>
  <c r="C1043" i="1"/>
  <c r="A1043" i="1"/>
  <c r="S1042" i="1"/>
  <c r="R1042" i="1"/>
  <c r="D1042" i="1"/>
  <c r="C1042" i="1"/>
  <c r="A1042" i="1"/>
  <c r="S1041" i="1"/>
  <c r="D1041" i="1"/>
  <c r="R1041" i="1" s="1"/>
  <c r="C1041" i="1"/>
  <c r="A1041" i="1"/>
  <c r="S1040" i="1"/>
  <c r="R1040" i="1"/>
  <c r="D1040" i="1"/>
  <c r="C1040" i="1"/>
  <c r="A1040" i="1"/>
  <c r="S1039" i="1"/>
  <c r="D1039" i="1"/>
  <c r="R1039" i="1" s="1"/>
  <c r="C1039" i="1"/>
  <c r="A1039" i="1"/>
  <c r="S1038" i="1"/>
  <c r="R1038" i="1"/>
  <c r="D1038" i="1"/>
  <c r="C1038" i="1"/>
  <c r="A1038" i="1"/>
  <c r="S1037" i="1"/>
  <c r="D1037" i="1"/>
  <c r="R1037" i="1" s="1"/>
  <c r="C1037" i="1"/>
  <c r="A1037" i="1"/>
  <c r="S1036" i="1"/>
  <c r="R1036" i="1"/>
  <c r="D1036" i="1"/>
  <c r="C1036" i="1"/>
  <c r="A1036" i="1"/>
  <c r="S1035" i="1"/>
  <c r="D1035" i="1"/>
  <c r="R1035" i="1" s="1"/>
  <c r="C1035" i="1"/>
  <c r="A1035" i="1"/>
  <c r="S1034" i="1"/>
  <c r="R1034" i="1"/>
  <c r="D1034" i="1"/>
  <c r="C1034" i="1"/>
  <c r="A1034" i="1"/>
  <c r="S1033" i="1"/>
  <c r="D1033" i="1"/>
  <c r="R1033" i="1" s="1"/>
  <c r="C1033" i="1"/>
  <c r="A1033" i="1"/>
  <c r="S1032" i="1"/>
  <c r="R1032" i="1"/>
  <c r="D1032" i="1"/>
  <c r="C1032" i="1"/>
  <c r="A1032" i="1"/>
  <c r="S1031" i="1"/>
  <c r="D1031" i="1"/>
  <c r="R1031" i="1" s="1"/>
  <c r="C1031" i="1"/>
  <c r="A1031" i="1"/>
  <c r="S1030" i="1"/>
  <c r="R1030" i="1"/>
  <c r="D1030" i="1"/>
  <c r="C1030" i="1"/>
  <c r="A1030" i="1"/>
  <c r="S1029" i="1"/>
  <c r="D1029" i="1"/>
  <c r="R1029" i="1" s="1"/>
  <c r="C1029" i="1"/>
  <c r="A1029" i="1"/>
  <c r="S1028" i="1"/>
  <c r="R1028" i="1"/>
  <c r="D1028" i="1"/>
  <c r="C1028" i="1"/>
  <c r="A1028" i="1"/>
  <c r="S1027" i="1"/>
  <c r="D1027" i="1"/>
  <c r="R1027" i="1" s="1"/>
  <c r="C1027" i="1"/>
  <c r="A1027" i="1"/>
  <c r="S1026" i="1"/>
  <c r="R1026" i="1"/>
  <c r="D1026" i="1"/>
  <c r="C1026" i="1"/>
  <c r="A1026" i="1"/>
  <c r="S1025" i="1"/>
  <c r="D1025" i="1"/>
  <c r="R1025" i="1" s="1"/>
  <c r="C1025" i="1"/>
  <c r="A1025" i="1"/>
  <c r="S1024" i="1"/>
  <c r="R1024" i="1"/>
  <c r="D1024" i="1"/>
  <c r="C1024" i="1"/>
  <c r="A1024" i="1"/>
  <c r="S1023" i="1"/>
  <c r="D1023" i="1"/>
  <c r="R1023" i="1" s="1"/>
  <c r="C1023" i="1"/>
  <c r="A1023" i="1"/>
  <c r="S1022" i="1"/>
  <c r="R1022" i="1"/>
  <c r="D1022" i="1"/>
  <c r="C1022" i="1"/>
  <c r="A1022" i="1"/>
  <c r="S1021" i="1"/>
  <c r="D1021" i="1"/>
  <c r="R1021" i="1" s="1"/>
  <c r="C1021" i="1"/>
  <c r="A1021" i="1"/>
  <c r="S1020" i="1"/>
  <c r="R1020" i="1"/>
  <c r="D1020" i="1"/>
  <c r="C1020" i="1"/>
  <c r="A1020" i="1"/>
  <c r="S1019" i="1"/>
  <c r="D1019" i="1"/>
  <c r="R1019" i="1" s="1"/>
  <c r="C1019" i="1"/>
  <c r="A1019" i="1"/>
  <c r="S1018" i="1"/>
  <c r="R1018" i="1"/>
  <c r="D1018" i="1"/>
  <c r="C1018" i="1"/>
  <c r="A1018" i="1"/>
  <c r="S1017" i="1"/>
  <c r="D1017" i="1"/>
  <c r="R1017" i="1" s="1"/>
  <c r="C1017" i="1"/>
  <c r="A1017" i="1"/>
  <c r="S1016" i="1"/>
  <c r="R1016" i="1"/>
  <c r="D1016" i="1"/>
  <c r="C1016" i="1"/>
  <c r="A1016" i="1"/>
  <c r="S1015" i="1"/>
  <c r="D1015" i="1"/>
  <c r="R1015" i="1" s="1"/>
  <c r="C1015" i="1"/>
  <c r="A1015" i="1"/>
  <c r="S1014" i="1"/>
  <c r="R1014" i="1"/>
  <c r="D1014" i="1"/>
  <c r="C1014" i="1"/>
  <c r="A1014" i="1"/>
  <c r="S1013" i="1"/>
  <c r="D1013" i="1"/>
  <c r="R1013" i="1" s="1"/>
  <c r="C1013" i="1"/>
  <c r="A1013" i="1"/>
  <c r="S1012" i="1"/>
  <c r="R1012" i="1"/>
  <c r="D1012" i="1"/>
  <c r="C1012" i="1"/>
  <c r="A1012" i="1"/>
  <c r="S1011" i="1"/>
  <c r="D1011" i="1"/>
  <c r="R1011" i="1" s="1"/>
  <c r="C1011" i="1"/>
  <c r="A1011" i="1"/>
  <c r="S1010" i="1"/>
  <c r="R1010" i="1"/>
  <c r="D1010" i="1"/>
  <c r="C1010" i="1"/>
  <c r="A1010" i="1"/>
  <c r="S1009" i="1"/>
  <c r="D1009" i="1"/>
  <c r="R1009" i="1" s="1"/>
  <c r="C1009" i="1"/>
  <c r="A1009" i="1"/>
  <c r="S1008" i="1"/>
  <c r="R1008" i="1"/>
  <c r="D1008" i="1"/>
  <c r="C1008" i="1"/>
  <c r="A1008" i="1"/>
  <c r="S1007" i="1"/>
  <c r="D1007" i="1"/>
  <c r="R1007" i="1" s="1"/>
  <c r="C1007" i="1"/>
  <c r="A1007" i="1"/>
  <c r="S1006" i="1"/>
  <c r="R1006" i="1"/>
  <c r="D1006" i="1"/>
  <c r="C1006" i="1"/>
  <c r="A1006" i="1"/>
  <c r="S1005" i="1"/>
  <c r="D1005" i="1"/>
  <c r="R1005" i="1" s="1"/>
  <c r="C1005" i="1"/>
  <c r="A1005" i="1"/>
  <c r="S1004" i="1"/>
  <c r="R1004" i="1"/>
  <c r="D1004" i="1"/>
  <c r="C1004" i="1"/>
  <c r="A1004" i="1"/>
  <c r="S1003" i="1"/>
  <c r="D1003" i="1"/>
  <c r="R1003" i="1" s="1"/>
  <c r="C1003" i="1"/>
  <c r="A1003" i="1"/>
  <c r="S1002" i="1"/>
  <c r="R1002" i="1"/>
  <c r="D1002" i="1"/>
  <c r="C1002" i="1"/>
  <c r="A1002" i="1"/>
  <c r="S1001" i="1"/>
  <c r="D1001" i="1"/>
  <c r="R1001" i="1" s="1"/>
  <c r="C1001" i="1"/>
  <c r="A1001" i="1"/>
  <c r="S1000" i="1"/>
  <c r="R1000" i="1"/>
  <c r="D1000" i="1"/>
  <c r="C1000" i="1"/>
  <c r="A1000" i="1"/>
  <c r="S999" i="1"/>
  <c r="D999" i="1"/>
  <c r="R999" i="1" s="1"/>
  <c r="C999" i="1"/>
  <c r="A999" i="1"/>
  <c r="S998" i="1"/>
  <c r="R998" i="1"/>
  <c r="D998" i="1"/>
  <c r="C998" i="1"/>
  <c r="A998" i="1"/>
  <c r="S997" i="1"/>
  <c r="D997" i="1"/>
  <c r="R997" i="1" s="1"/>
  <c r="C997" i="1"/>
  <c r="A997" i="1"/>
  <c r="S996" i="1"/>
  <c r="R996" i="1"/>
  <c r="D996" i="1"/>
  <c r="C996" i="1"/>
  <c r="A996" i="1"/>
  <c r="S995" i="1"/>
  <c r="D995" i="1"/>
  <c r="R995" i="1" s="1"/>
  <c r="C995" i="1"/>
  <c r="A995" i="1"/>
  <c r="S994" i="1"/>
  <c r="R994" i="1"/>
  <c r="D994" i="1"/>
  <c r="C994" i="1"/>
  <c r="A994" i="1"/>
  <c r="S993" i="1"/>
  <c r="D993" i="1"/>
  <c r="R993" i="1" s="1"/>
  <c r="C993" i="1"/>
  <c r="A993" i="1"/>
  <c r="S992" i="1"/>
  <c r="R992" i="1"/>
  <c r="D992" i="1"/>
  <c r="C992" i="1"/>
  <c r="A992" i="1"/>
  <c r="S991" i="1"/>
  <c r="D991" i="1"/>
  <c r="R991" i="1" s="1"/>
  <c r="C991" i="1"/>
  <c r="A991" i="1"/>
  <c r="S990" i="1"/>
  <c r="R990" i="1"/>
  <c r="D990" i="1"/>
  <c r="C990" i="1"/>
  <c r="A990" i="1"/>
  <c r="S989" i="1"/>
  <c r="D989" i="1"/>
  <c r="R989" i="1" s="1"/>
  <c r="C989" i="1"/>
  <c r="A989" i="1"/>
  <c r="S988" i="1"/>
  <c r="R988" i="1"/>
  <c r="D988" i="1"/>
  <c r="C988" i="1"/>
  <c r="A988" i="1"/>
  <c r="S987" i="1"/>
  <c r="D987" i="1"/>
  <c r="R987" i="1" s="1"/>
  <c r="C987" i="1"/>
  <c r="A987" i="1"/>
  <c r="S986" i="1"/>
  <c r="R986" i="1"/>
  <c r="D986" i="1"/>
  <c r="C986" i="1"/>
  <c r="A986" i="1"/>
  <c r="S985" i="1"/>
  <c r="D985" i="1"/>
  <c r="R985" i="1" s="1"/>
  <c r="C985" i="1"/>
  <c r="A985" i="1"/>
  <c r="S984" i="1"/>
  <c r="R984" i="1"/>
  <c r="D984" i="1"/>
  <c r="C984" i="1"/>
  <c r="A984" i="1"/>
  <c r="S983" i="1"/>
  <c r="D983" i="1"/>
  <c r="R983" i="1" s="1"/>
  <c r="C983" i="1"/>
  <c r="A983" i="1"/>
  <c r="S982" i="1"/>
  <c r="R982" i="1"/>
  <c r="D982" i="1"/>
  <c r="C982" i="1"/>
  <c r="A982" i="1"/>
  <c r="S981" i="1"/>
  <c r="D981" i="1"/>
  <c r="R981" i="1" s="1"/>
  <c r="C981" i="1"/>
  <c r="A981" i="1"/>
  <c r="S980" i="1"/>
  <c r="R980" i="1"/>
  <c r="D980" i="1"/>
  <c r="C980" i="1"/>
  <c r="A980" i="1"/>
  <c r="S979" i="1"/>
  <c r="D979" i="1"/>
  <c r="R979" i="1" s="1"/>
  <c r="C979" i="1"/>
  <c r="A979" i="1"/>
  <c r="S978" i="1"/>
  <c r="R978" i="1"/>
  <c r="D978" i="1"/>
  <c r="C978" i="1"/>
  <c r="A978" i="1"/>
  <c r="S977" i="1"/>
  <c r="D977" i="1"/>
  <c r="R977" i="1" s="1"/>
  <c r="C977" i="1"/>
  <c r="A977" i="1"/>
  <c r="S976" i="1"/>
  <c r="R976" i="1"/>
  <c r="D976" i="1"/>
  <c r="C976" i="1"/>
  <c r="A976" i="1"/>
  <c r="S975" i="1"/>
  <c r="D975" i="1"/>
  <c r="R975" i="1" s="1"/>
  <c r="C975" i="1"/>
  <c r="A975" i="1"/>
  <c r="S974" i="1"/>
  <c r="R974" i="1"/>
  <c r="D974" i="1"/>
  <c r="C974" i="1"/>
  <c r="A974" i="1"/>
  <c r="S973" i="1"/>
  <c r="D973" i="1"/>
  <c r="R973" i="1" s="1"/>
  <c r="C973" i="1"/>
  <c r="A973" i="1"/>
  <c r="S972" i="1"/>
  <c r="R972" i="1"/>
  <c r="D972" i="1"/>
  <c r="C972" i="1"/>
  <c r="A972" i="1"/>
  <c r="S971" i="1"/>
  <c r="D971" i="1"/>
  <c r="R971" i="1" s="1"/>
  <c r="C971" i="1"/>
  <c r="A971" i="1"/>
  <c r="S970" i="1"/>
  <c r="R970" i="1"/>
  <c r="D970" i="1"/>
  <c r="C970" i="1"/>
  <c r="A970" i="1"/>
  <c r="S969" i="1"/>
  <c r="D969" i="1"/>
  <c r="R969" i="1" s="1"/>
  <c r="C969" i="1"/>
  <c r="A969" i="1"/>
  <c r="S968" i="1"/>
  <c r="R968" i="1"/>
  <c r="D968" i="1"/>
  <c r="C968" i="1"/>
  <c r="A968" i="1"/>
  <c r="S967" i="1"/>
  <c r="D967" i="1"/>
  <c r="R967" i="1" s="1"/>
  <c r="C967" i="1"/>
  <c r="A967" i="1"/>
  <c r="S966" i="1"/>
  <c r="R966" i="1"/>
  <c r="D966" i="1"/>
  <c r="C966" i="1"/>
  <c r="A966" i="1"/>
  <c r="S965" i="1"/>
  <c r="D965" i="1"/>
  <c r="R965" i="1" s="1"/>
  <c r="C965" i="1"/>
  <c r="A965" i="1"/>
  <c r="S964" i="1"/>
  <c r="R964" i="1"/>
  <c r="D964" i="1"/>
  <c r="C964" i="1"/>
  <c r="A964" i="1"/>
  <c r="S963" i="1"/>
  <c r="D963" i="1"/>
  <c r="R963" i="1" s="1"/>
  <c r="C963" i="1"/>
  <c r="A963" i="1"/>
  <c r="S962" i="1"/>
  <c r="R962" i="1"/>
  <c r="D962" i="1"/>
  <c r="C962" i="1"/>
  <c r="A962" i="1"/>
  <c r="S961" i="1"/>
  <c r="D961" i="1"/>
  <c r="R961" i="1" s="1"/>
  <c r="C961" i="1"/>
  <c r="A961" i="1"/>
  <c r="S960" i="1"/>
  <c r="R960" i="1"/>
  <c r="D960" i="1"/>
  <c r="C960" i="1"/>
  <c r="A960" i="1"/>
  <c r="S959" i="1"/>
  <c r="D959" i="1"/>
  <c r="R959" i="1" s="1"/>
  <c r="C959" i="1"/>
  <c r="A959" i="1"/>
  <c r="S958" i="1"/>
  <c r="R958" i="1"/>
  <c r="D958" i="1"/>
  <c r="C958" i="1"/>
  <c r="A958" i="1"/>
  <c r="S957" i="1"/>
  <c r="D957" i="1"/>
  <c r="R957" i="1" s="1"/>
  <c r="C957" i="1"/>
  <c r="A957" i="1"/>
  <c r="S956" i="1"/>
  <c r="R956" i="1"/>
  <c r="D956" i="1"/>
  <c r="C956" i="1"/>
  <c r="A956" i="1"/>
  <c r="S955" i="1"/>
  <c r="D955" i="1"/>
  <c r="R955" i="1" s="1"/>
  <c r="C955" i="1"/>
  <c r="A955" i="1"/>
  <c r="S954" i="1"/>
  <c r="R954" i="1"/>
  <c r="D954" i="1"/>
  <c r="C954" i="1"/>
  <c r="A954" i="1"/>
  <c r="S953" i="1"/>
  <c r="D953" i="1"/>
  <c r="R953" i="1" s="1"/>
  <c r="C953" i="1"/>
  <c r="A953" i="1"/>
  <c r="S952" i="1"/>
  <c r="R952" i="1"/>
  <c r="D952" i="1"/>
  <c r="C952" i="1"/>
  <c r="A952" i="1"/>
  <c r="S951" i="1"/>
  <c r="D951" i="1"/>
  <c r="R951" i="1" s="1"/>
  <c r="C951" i="1"/>
  <c r="A951" i="1"/>
  <c r="S950" i="1"/>
  <c r="R950" i="1"/>
  <c r="D950" i="1"/>
  <c r="C950" i="1"/>
  <c r="A950" i="1"/>
  <c r="S949" i="1"/>
  <c r="D949" i="1"/>
  <c r="R949" i="1" s="1"/>
  <c r="C949" i="1"/>
  <c r="A949" i="1"/>
  <c r="S948" i="1"/>
  <c r="R948" i="1"/>
  <c r="D948" i="1"/>
  <c r="C948" i="1"/>
  <c r="A948" i="1"/>
  <c r="S947" i="1"/>
  <c r="D947" i="1"/>
  <c r="R947" i="1" s="1"/>
  <c r="C947" i="1"/>
  <c r="A947" i="1"/>
  <c r="S946" i="1"/>
  <c r="R946" i="1"/>
  <c r="D946" i="1"/>
  <c r="C946" i="1"/>
  <c r="A946" i="1"/>
  <c r="S945" i="1"/>
  <c r="D945" i="1"/>
  <c r="R945" i="1" s="1"/>
  <c r="C945" i="1"/>
  <c r="A945" i="1"/>
  <c r="S944" i="1"/>
  <c r="R944" i="1"/>
  <c r="D944" i="1"/>
  <c r="C944" i="1"/>
  <c r="A944" i="1"/>
  <c r="S943" i="1"/>
  <c r="D943" i="1"/>
  <c r="R943" i="1" s="1"/>
  <c r="C943" i="1"/>
  <c r="A943" i="1"/>
  <c r="S942" i="1"/>
  <c r="R942" i="1"/>
  <c r="D942" i="1"/>
  <c r="C942" i="1"/>
  <c r="A942" i="1"/>
  <c r="S941" i="1"/>
  <c r="D941" i="1"/>
  <c r="R941" i="1" s="1"/>
  <c r="C941" i="1"/>
  <c r="A941" i="1"/>
  <c r="S940" i="1"/>
  <c r="R940" i="1"/>
  <c r="D940" i="1"/>
  <c r="C940" i="1"/>
  <c r="A940" i="1"/>
  <c r="S939" i="1"/>
  <c r="D939" i="1"/>
  <c r="R939" i="1" s="1"/>
  <c r="C939" i="1"/>
  <c r="A939" i="1"/>
  <c r="S938" i="1"/>
  <c r="R938" i="1"/>
  <c r="D938" i="1"/>
  <c r="C938" i="1"/>
  <c r="A938" i="1"/>
  <c r="S937" i="1"/>
  <c r="D937" i="1"/>
  <c r="R937" i="1" s="1"/>
  <c r="C937" i="1"/>
  <c r="A937" i="1"/>
  <c r="S936" i="1"/>
  <c r="R936" i="1"/>
  <c r="D936" i="1"/>
  <c r="C936" i="1"/>
  <c r="A936" i="1"/>
  <c r="S935" i="1"/>
  <c r="D935" i="1"/>
  <c r="R935" i="1" s="1"/>
  <c r="C935" i="1"/>
  <c r="A935" i="1"/>
  <c r="S934" i="1"/>
  <c r="R934" i="1"/>
  <c r="D934" i="1"/>
  <c r="C934" i="1"/>
  <c r="A934" i="1"/>
  <c r="S933" i="1"/>
  <c r="D933" i="1"/>
  <c r="R933" i="1" s="1"/>
  <c r="C933" i="1"/>
  <c r="A933" i="1"/>
  <c r="S932" i="1"/>
  <c r="R932" i="1"/>
  <c r="D932" i="1"/>
  <c r="C932" i="1"/>
  <c r="A932" i="1"/>
  <c r="S931" i="1"/>
  <c r="D931" i="1"/>
  <c r="R931" i="1" s="1"/>
  <c r="C931" i="1"/>
  <c r="A931" i="1"/>
  <c r="S930" i="1"/>
  <c r="R930" i="1"/>
  <c r="D930" i="1"/>
  <c r="C930" i="1"/>
  <c r="A930" i="1"/>
  <c r="S929" i="1"/>
  <c r="D929" i="1"/>
  <c r="R929" i="1" s="1"/>
  <c r="C929" i="1"/>
  <c r="A929" i="1"/>
  <c r="S928" i="1"/>
  <c r="R928" i="1"/>
  <c r="D928" i="1"/>
  <c r="C928" i="1"/>
  <c r="A928" i="1"/>
  <c r="S927" i="1"/>
  <c r="D927" i="1"/>
  <c r="R927" i="1" s="1"/>
  <c r="C927" i="1"/>
  <c r="A927" i="1"/>
  <c r="S926" i="1"/>
  <c r="R926" i="1"/>
  <c r="D926" i="1"/>
  <c r="C926" i="1"/>
  <c r="A926" i="1"/>
  <c r="S925" i="1"/>
  <c r="D925" i="1"/>
  <c r="R925" i="1" s="1"/>
  <c r="C925" i="1"/>
  <c r="A925" i="1"/>
  <c r="S924" i="1"/>
  <c r="R924" i="1"/>
  <c r="D924" i="1"/>
  <c r="C924" i="1"/>
  <c r="A924" i="1"/>
  <c r="S923" i="1"/>
  <c r="D923" i="1"/>
  <c r="R923" i="1" s="1"/>
  <c r="C923" i="1"/>
  <c r="A923" i="1"/>
  <c r="S922" i="1"/>
  <c r="R922" i="1"/>
  <c r="D922" i="1"/>
  <c r="C922" i="1"/>
  <c r="A922" i="1"/>
  <c r="S921" i="1"/>
  <c r="D921" i="1"/>
  <c r="R921" i="1" s="1"/>
  <c r="C921" i="1"/>
  <c r="A921" i="1"/>
  <c r="S920" i="1"/>
  <c r="R920" i="1"/>
  <c r="D920" i="1"/>
  <c r="C920" i="1"/>
  <c r="A920" i="1"/>
  <c r="S919" i="1"/>
  <c r="D919" i="1"/>
  <c r="R919" i="1" s="1"/>
  <c r="C919" i="1"/>
  <c r="A919" i="1"/>
  <c r="S918" i="1"/>
  <c r="R918" i="1"/>
  <c r="D918" i="1"/>
  <c r="C918" i="1"/>
  <c r="A918" i="1"/>
  <c r="S917" i="1"/>
  <c r="D917" i="1"/>
  <c r="R917" i="1" s="1"/>
  <c r="C917" i="1"/>
  <c r="A917" i="1"/>
  <c r="S916" i="1"/>
  <c r="R916" i="1"/>
  <c r="D916" i="1"/>
  <c r="C916" i="1"/>
  <c r="A916" i="1"/>
  <c r="S915" i="1"/>
  <c r="D915" i="1"/>
  <c r="R915" i="1" s="1"/>
  <c r="C915" i="1"/>
  <c r="A915" i="1"/>
  <c r="S914" i="1"/>
  <c r="R914" i="1"/>
  <c r="D914" i="1"/>
  <c r="C914" i="1"/>
  <c r="A914" i="1"/>
  <c r="S913" i="1"/>
  <c r="D913" i="1"/>
  <c r="R913" i="1" s="1"/>
  <c r="C913" i="1"/>
  <c r="A913" i="1"/>
  <c r="S912" i="1"/>
  <c r="R912" i="1"/>
  <c r="D912" i="1"/>
  <c r="C912" i="1"/>
  <c r="A912" i="1"/>
  <c r="S911" i="1"/>
  <c r="D911" i="1"/>
  <c r="R911" i="1" s="1"/>
  <c r="C911" i="1"/>
  <c r="A911" i="1"/>
  <c r="S910" i="1"/>
  <c r="R910" i="1"/>
  <c r="D910" i="1"/>
  <c r="C910" i="1"/>
  <c r="A910" i="1"/>
  <c r="S909" i="1"/>
  <c r="D909" i="1"/>
  <c r="R909" i="1" s="1"/>
  <c r="C909" i="1"/>
  <c r="A909" i="1"/>
  <c r="S908" i="1"/>
  <c r="R908" i="1"/>
  <c r="D908" i="1"/>
  <c r="C908" i="1"/>
  <c r="A908" i="1"/>
  <c r="S907" i="1"/>
  <c r="D907" i="1"/>
  <c r="R907" i="1" s="1"/>
  <c r="C907" i="1"/>
  <c r="A907" i="1"/>
  <c r="S906" i="1"/>
  <c r="R906" i="1"/>
  <c r="D906" i="1"/>
  <c r="C906" i="1"/>
  <c r="A906" i="1"/>
  <c r="S905" i="1"/>
  <c r="D905" i="1"/>
  <c r="R905" i="1" s="1"/>
  <c r="C905" i="1"/>
  <c r="A905" i="1"/>
  <c r="S904" i="1"/>
  <c r="R904" i="1"/>
  <c r="D904" i="1"/>
  <c r="C904" i="1"/>
  <c r="A904" i="1"/>
  <c r="S903" i="1"/>
  <c r="D903" i="1"/>
  <c r="R903" i="1" s="1"/>
  <c r="C903" i="1"/>
  <c r="A903" i="1"/>
  <c r="D902" i="1"/>
  <c r="C902" i="1"/>
  <c r="A902" i="1"/>
  <c r="S901" i="1"/>
  <c r="D901" i="1"/>
  <c r="R901" i="1" s="1"/>
  <c r="C901" i="1"/>
  <c r="A901" i="1"/>
  <c r="S900" i="1"/>
  <c r="R900" i="1"/>
  <c r="D900" i="1"/>
  <c r="C900" i="1"/>
  <c r="A900" i="1"/>
  <c r="S899" i="1"/>
  <c r="D899" i="1"/>
  <c r="R899" i="1" s="1"/>
  <c r="C899" i="1"/>
  <c r="A899" i="1"/>
  <c r="S898" i="1"/>
  <c r="R898" i="1"/>
  <c r="D898" i="1"/>
  <c r="C898" i="1"/>
  <c r="A898" i="1"/>
  <c r="S897" i="1"/>
  <c r="D897" i="1"/>
  <c r="R897" i="1" s="1"/>
  <c r="C897" i="1"/>
  <c r="A897" i="1"/>
  <c r="S896" i="1"/>
  <c r="R896" i="1"/>
  <c r="D896" i="1"/>
  <c r="C896" i="1"/>
  <c r="A896" i="1"/>
  <c r="S895" i="1"/>
  <c r="D895" i="1"/>
  <c r="R895" i="1" s="1"/>
  <c r="C895" i="1"/>
  <c r="A895" i="1"/>
  <c r="S894" i="1"/>
  <c r="R894" i="1"/>
  <c r="D894" i="1"/>
  <c r="C894" i="1"/>
  <c r="A894" i="1"/>
  <c r="S893" i="1"/>
  <c r="D893" i="1"/>
  <c r="R893" i="1" s="1"/>
  <c r="C893" i="1"/>
  <c r="A893" i="1"/>
  <c r="S892" i="1"/>
  <c r="R892" i="1"/>
  <c r="D892" i="1"/>
  <c r="C892" i="1"/>
  <c r="A892" i="1"/>
  <c r="S891" i="1"/>
  <c r="D891" i="1"/>
  <c r="R891" i="1" s="1"/>
  <c r="C891" i="1"/>
  <c r="A891" i="1"/>
  <c r="S890" i="1"/>
  <c r="R890" i="1"/>
  <c r="D890" i="1"/>
  <c r="C890" i="1"/>
  <c r="A890" i="1"/>
  <c r="S889" i="1"/>
  <c r="D889" i="1"/>
  <c r="R889" i="1" s="1"/>
  <c r="C889" i="1"/>
  <c r="A889" i="1"/>
  <c r="S888" i="1"/>
  <c r="R888" i="1"/>
  <c r="D888" i="1"/>
  <c r="C888" i="1"/>
  <c r="A888" i="1"/>
  <c r="S887" i="1"/>
  <c r="D887" i="1"/>
  <c r="R887" i="1" s="1"/>
  <c r="C887" i="1"/>
  <c r="A887" i="1"/>
  <c r="S886" i="1"/>
  <c r="R886" i="1"/>
  <c r="D886" i="1"/>
  <c r="C886" i="1"/>
  <c r="A886" i="1"/>
  <c r="S885" i="1"/>
  <c r="D885" i="1"/>
  <c r="R885" i="1" s="1"/>
  <c r="C885" i="1"/>
  <c r="A885" i="1"/>
  <c r="S884" i="1"/>
  <c r="R884" i="1"/>
  <c r="D884" i="1"/>
  <c r="C884" i="1"/>
  <c r="A884" i="1"/>
  <c r="S883" i="1"/>
  <c r="D883" i="1"/>
  <c r="R883" i="1" s="1"/>
  <c r="C883" i="1"/>
  <c r="A883" i="1"/>
  <c r="S882" i="1"/>
  <c r="R882" i="1"/>
  <c r="D882" i="1"/>
  <c r="C882" i="1"/>
  <c r="A882" i="1"/>
  <c r="S881" i="1"/>
  <c r="D881" i="1"/>
  <c r="R881" i="1" s="1"/>
  <c r="C881" i="1"/>
  <c r="A881" i="1"/>
  <c r="S880" i="1"/>
  <c r="R880" i="1"/>
  <c r="C880" i="1"/>
  <c r="A880" i="1"/>
  <c r="S879" i="1"/>
  <c r="R879" i="1"/>
  <c r="C879" i="1"/>
  <c r="A879" i="1"/>
  <c r="S878" i="1"/>
  <c r="R878" i="1"/>
  <c r="C878" i="1"/>
  <c r="A878" i="1"/>
  <c r="S877" i="1"/>
  <c r="R877" i="1"/>
  <c r="C877" i="1"/>
  <c r="A877" i="1"/>
  <c r="S876" i="1"/>
  <c r="R876" i="1"/>
  <c r="C876" i="1"/>
  <c r="A876" i="1"/>
  <c r="S875" i="1"/>
  <c r="R875" i="1"/>
  <c r="C875" i="1"/>
  <c r="A875" i="1"/>
  <c r="S874" i="1"/>
  <c r="R874" i="1"/>
  <c r="C874" i="1"/>
  <c r="A874" i="1"/>
  <c r="S873" i="1"/>
  <c r="R873" i="1"/>
  <c r="C873" i="1"/>
  <c r="A873" i="1"/>
  <c r="S872" i="1"/>
  <c r="R872" i="1"/>
  <c r="C872" i="1"/>
  <c r="A872" i="1"/>
  <c r="S871" i="1"/>
  <c r="R871" i="1"/>
  <c r="C871" i="1"/>
  <c r="A871" i="1"/>
  <c r="S870" i="1"/>
  <c r="R870" i="1"/>
  <c r="C870" i="1"/>
  <c r="A870" i="1"/>
  <c r="S869" i="1"/>
  <c r="R869" i="1"/>
  <c r="C869" i="1"/>
  <c r="A869" i="1"/>
  <c r="S868" i="1"/>
  <c r="R868" i="1"/>
  <c r="C868" i="1"/>
  <c r="A868" i="1"/>
  <c r="S867" i="1"/>
  <c r="R867" i="1"/>
  <c r="C867" i="1"/>
  <c r="A867" i="1"/>
  <c r="S866" i="1"/>
  <c r="R866" i="1"/>
  <c r="C866" i="1"/>
  <c r="A866" i="1"/>
  <c r="S865" i="1"/>
  <c r="R865" i="1"/>
  <c r="C865" i="1"/>
  <c r="A865" i="1"/>
  <c r="S864" i="1"/>
  <c r="R864" i="1"/>
  <c r="C864" i="1"/>
  <c r="A864" i="1"/>
  <c r="S863" i="1"/>
  <c r="R863" i="1"/>
  <c r="C863" i="1"/>
  <c r="A863" i="1"/>
  <c r="S862" i="1"/>
  <c r="R862" i="1"/>
  <c r="C862" i="1"/>
  <c r="A862" i="1"/>
  <c r="S861" i="1"/>
  <c r="R861" i="1"/>
  <c r="C861" i="1"/>
  <c r="A861" i="1"/>
  <c r="S860" i="1"/>
  <c r="R860" i="1"/>
  <c r="C860" i="1"/>
  <c r="A860" i="1"/>
  <c r="S859" i="1"/>
  <c r="R859" i="1"/>
  <c r="C859" i="1"/>
  <c r="A859" i="1"/>
  <c r="S858" i="1"/>
  <c r="R858" i="1"/>
  <c r="C858" i="1"/>
  <c r="A858" i="1"/>
  <c r="S857" i="1"/>
  <c r="R857" i="1"/>
  <c r="C857" i="1"/>
  <c r="A857" i="1"/>
  <c r="S856" i="1"/>
  <c r="R856" i="1"/>
  <c r="C856" i="1"/>
  <c r="A856" i="1"/>
  <c r="S855" i="1"/>
  <c r="R855" i="1"/>
  <c r="C855" i="1"/>
  <c r="A855" i="1"/>
  <c r="S854" i="1"/>
  <c r="R854" i="1"/>
  <c r="C854" i="1"/>
  <c r="A854" i="1"/>
  <c r="S853" i="1"/>
  <c r="R853" i="1"/>
  <c r="C853" i="1"/>
  <c r="A853" i="1"/>
  <c r="S852" i="1"/>
  <c r="R852" i="1"/>
  <c r="C852" i="1"/>
  <c r="A852" i="1"/>
  <c r="S851" i="1"/>
  <c r="R851" i="1"/>
  <c r="C851" i="1"/>
  <c r="A851" i="1"/>
  <c r="S850" i="1"/>
  <c r="R850" i="1"/>
  <c r="C850" i="1"/>
  <c r="A850" i="1"/>
  <c r="S849" i="1"/>
  <c r="R849" i="1"/>
  <c r="C849" i="1"/>
  <c r="A849" i="1"/>
  <c r="S848" i="1"/>
  <c r="R848" i="1"/>
  <c r="C848" i="1"/>
  <c r="A848" i="1"/>
  <c r="S847" i="1"/>
  <c r="R847" i="1"/>
  <c r="C847" i="1"/>
  <c r="A847" i="1"/>
  <c r="S846" i="1"/>
  <c r="R846" i="1"/>
  <c r="C846" i="1"/>
  <c r="A846" i="1"/>
  <c r="S845" i="1"/>
  <c r="R845" i="1"/>
  <c r="C845" i="1"/>
  <c r="A845" i="1"/>
  <c r="S844" i="1"/>
  <c r="R844" i="1"/>
  <c r="C844" i="1"/>
  <c r="A844" i="1"/>
  <c r="S843" i="1"/>
  <c r="R843" i="1"/>
  <c r="C843" i="1"/>
  <c r="A843" i="1"/>
  <c r="S842" i="1"/>
  <c r="R842" i="1"/>
  <c r="C842" i="1"/>
  <c r="A842" i="1"/>
  <c r="S841" i="1"/>
  <c r="R841" i="1"/>
  <c r="C841" i="1"/>
  <c r="A841" i="1"/>
  <c r="S840" i="1"/>
  <c r="R840" i="1"/>
  <c r="C840" i="1"/>
  <c r="A840" i="1"/>
  <c r="S839" i="1"/>
  <c r="R839" i="1"/>
  <c r="C839" i="1"/>
  <c r="A839" i="1"/>
  <c r="S838" i="1"/>
  <c r="R838" i="1"/>
  <c r="C838" i="1"/>
  <c r="A838" i="1"/>
  <c r="S837" i="1"/>
  <c r="R837" i="1"/>
  <c r="C837" i="1"/>
  <c r="A837" i="1"/>
  <c r="S836" i="1"/>
  <c r="R836" i="1"/>
  <c r="C836" i="1"/>
  <c r="A836" i="1"/>
  <c r="S835" i="1"/>
  <c r="R835" i="1"/>
  <c r="C835" i="1"/>
  <c r="A835" i="1"/>
  <c r="S834" i="1"/>
  <c r="R834" i="1"/>
  <c r="C834" i="1"/>
  <c r="A834" i="1"/>
  <c r="S833" i="1"/>
  <c r="R833" i="1"/>
  <c r="C833" i="1"/>
  <c r="A833" i="1"/>
  <c r="S832" i="1"/>
  <c r="R832" i="1"/>
  <c r="C832" i="1"/>
  <c r="A832" i="1"/>
  <c r="S831" i="1"/>
  <c r="R831" i="1"/>
  <c r="C831" i="1"/>
  <c r="A831" i="1"/>
  <c r="S830" i="1"/>
  <c r="R830" i="1"/>
  <c r="C830" i="1"/>
  <c r="A830" i="1"/>
  <c r="S829" i="1"/>
  <c r="R829" i="1"/>
  <c r="C829" i="1"/>
  <c r="A829" i="1"/>
  <c r="S828" i="1"/>
  <c r="R828" i="1"/>
  <c r="C828" i="1"/>
  <c r="A828" i="1"/>
  <c r="S827" i="1"/>
  <c r="R827" i="1"/>
  <c r="C827" i="1"/>
  <c r="A827" i="1"/>
  <c r="S826" i="1"/>
  <c r="R826" i="1"/>
  <c r="C826" i="1"/>
  <c r="A826" i="1"/>
  <c r="S825" i="1"/>
  <c r="R825" i="1"/>
  <c r="C825" i="1"/>
  <c r="A825" i="1"/>
  <c r="S824" i="1"/>
  <c r="R824" i="1"/>
  <c r="C824" i="1"/>
  <c r="A824" i="1"/>
  <c r="S823" i="1"/>
  <c r="R823" i="1"/>
  <c r="C823" i="1"/>
  <c r="A823" i="1"/>
  <c r="S822" i="1"/>
  <c r="R822" i="1"/>
  <c r="C822" i="1"/>
  <c r="A822" i="1"/>
  <c r="S821" i="1"/>
  <c r="R821" i="1"/>
  <c r="C821" i="1"/>
  <c r="A821" i="1"/>
  <c r="S820" i="1"/>
  <c r="R820" i="1"/>
  <c r="C820" i="1"/>
  <c r="A820" i="1"/>
  <c r="S819" i="1"/>
  <c r="R819" i="1"/>
  <c r="C819" i="1"/>
  <c r="A819" i="1"/>
  <c r="C818" i="1"/>
  <c r="A818" i="1"/>
  <c r="S817" i="1"/>
  <c r="R817" i="1"/>
  <c r="C817" i="1"/>
  <c r="A817" i="1"/>
  <c r="S816" i="1"/>
  <c r="R816" i="1"/>
  <c r="C816" i="1"/>
  <c r="A816" i="1"/>
  <c r="S815" i="1"/>
  <c r="R815" i="1"/>
  <c r="C815" i="1"/>
  <c r="A815" i="1"/>
  <c r="S814" i="1"/>
  <c r="R814" i="1"/>
  <c r="C814" i="1"/>
  <c r="A814" i="1"/>
  <c r="S813" i="1"/>
  <c r="R813" i="1"/>
  <c r="C813" i="1"/>
  <c r="A813" i="1"/>
  <c r="S812" i="1"/>
  <c r="R812" i="1"/>
  <c r="C812" i="1"/>
  <c r="A812" i="1"/>
  <c r="S811" i="1"/>
  <c r="R811" i="1"/>
  <c r="C811" i="1"/>
  <c r="A811" i="1"/>
  <c r="S810" i="1"/>
  <c r="R810" i="1"/>
  <c r="C810" i="1"/>
  <c r="A810" i="1"/>
  <c r="S809" i="1"/>
  <c r="R809" i="1"/>
  <c r="C809" i="1"/>
  <c r="A809" i="1"/>
  <c r="S808" i="1"/>
  <c r="R808" i="1"/>
  <c r="C808" i="1"/>
  <c r="A808" i="1"/>
  <c r="S807" i="1"/>
  <c r="R807" i="1"/>
  <c r="C807" i="1"/>
  <c r="A807" i="1"/>
  <c r="S806" i="1"/>
  <c r="R806" i="1"/>
  <c r="C806" i="1"/>
  <c r="A806" i="1"/>
  <c r="S805" i="1"/>
  <c r="R805" i="1"/>
  <c r="C805" i="1"/>
  <c r="A805" i="1"/>
  <c r="S804" i="1"/>
  <c r="R804" i="1"/>
  <c r="C804" i="1"/>
  <c r="A804" i="1"/>
  <c r="S803" i="1"/>
  <c r="R803" i="1"/>
  <c r="C803" i="1"/>
  <c r="A803" i="1"/>
  <c r="S802" i="1"/>
  <c r="R802" i="1"/>
  <c r="C802" i="1"/>
  <c r="A802" i="1"/>
  <c r="S801" i="1"/>
  <c r="R801" i="1"/>
  <c r="C801" i="1"/>
  <c r="A801" i="1"/>
  <c r="S800" i="1"/>
  <c r="R800" i="1"/>
  <c r="C800" i="1"/>
  <c r="A800" i="1"/>
  <c r="S799" i="1"/>
  <c r="R799" i="1"/>
  <c r="C799" i="1"/>
  <c r="A799" i="1"/>
  <c r="S798" i="1"/>
  <c r="R798" i="1"/>
  <c r="C798" i="1"/>
  <c r="A798" i="1"/>
  <c r="S797" i="1"/>
  <c r="R797" i="1"/>
  <c r="C797" i="1"/>
  <c r="A797" i="1"/>
  <c r="S796" i="1"/>
  <c r="R796" i="1"/>
  <c r="D796" i="1"/>
  <c r="C796" i="1"/>
  <c r="A796" i="1"/>
  <c r="S795" i="1"/>
  <c r="D795" i="1"/>
  <c r="R795" i="1" s="1"/>
  <c r="C795" i="1"/>
  <c r="A795" i="1"/>
  <c r="S794" i="1"/>
  <c r="R794" i="1"/>
  <c r="D794" i="1"/>
  <c r="C794" i="1"/>
  <c r="A794" i="1"/>
  <c r="S793" i="1"/>
  <c r="D793" i="1"/>
  <c r="R793" i="1" s="1"/>
  <c r="C793" i="1"/>
  <c r="A793" i="1"/>
  <c r="S792" i="1"/>
  <c r="R792" i="1"/>
  <c r="D792" i="1"/>
  <c r="C792" i="1"/>
  <c r="A792" i="1"/>
  <c r="S791" i="1"/>
  <c r="D791" i="1"/>
  <c r="R791" i="1" s="1"/>
  <c r="C791" i="1"/>
  <c r="A791" i="1"/>
  <c r="S790" i="1"/>
  <c r="R790" i="1"/>
  <c r="D790" i="1"/>
  <c r="C790" i="1"/>
  <c r="A790" i="1"/>
  <c r="S789" i="1"/>
  <c r="D789" i="1"/>
  <c r="R789" i="1" s="1"/>
  <c r="C789" i="1"/>
  <c r="A789" i="1"/>
  <c r="S788" i="1"/>
  <c r="R788" i="1"/>
  <c r="D788" i="1"/>
  <c r="C788" i="1"/>
  <c r="A788" i="1"/>
  <c r="S787" i="1"/>
  <c r="D787" i="1"/>
  <c r="R787" i="1" s="1"/>
  <c r="C787" i="1"/>
  <c r="A787" i="1"/>
  <c r="S786" i="1"/>
  <c r="R786" i="1"/>
  <c r="D786" i="1"/>
  <c r="C786" i="1"/>
  <c r="A786" i="1"/>
  <c r="S785" i="1"/>
  <c r="D785" i="1"/>
  <c r="R785" i="1" s="1"/>
  <c r="C785" i="1"/>
  <c r="A785" i="1"/>
  <c r="S784" i="1"/>
  <c r="R784" i="1"/>
  <c r="D784" i="1"/>
  <c r="C784" i="1"/>
  <c r="A784" i="1"/>
  <c r="S783" i="1"/>
  <c r="D783" i="1"/>
  <c r="R783" i="1" s="1"/>
  <c r="C783" i="1"/>
  <c r="A783" i="1"/>
  <c r="S782" i="1"/>
  <c r="R782" i="1"/>
  <c r="D782" i="1"/>
  <c r="C782" i="1"/>
  <c r="A782" i="1"/>
  <c r="S781" i="1"/>
  <c r="D781" i="1"/>
  <c r="R781" i="1" s="1"/>
  <c r="C781" i="1"/>
  <c r="A781" i="1"/>
  <c r="S780" i="1"/>
  <c r="R780" i="1"/>
  <c r="D780" i="1"/>
  <c r="C780" i="1"/>
  <c r="A780" i="1"/>
  <c r="S779" i="1"/>
  <c r="D779" i="1"/>
  <c r="R779" i="1" s="1"/>
  <c r="C779" i="1"/>
  <c r="A779" i="1"/>
  <c r="S778" i="1"/>
  <c r="R778" i="1"/>
  <c r="D778" i="1"/>
  <c r="C778" i="1"/>
  <c r="A778" i="1"/>
  <c r="S777" i="1"/>
  <c r="D777" i="1"/>
  <c r="R777" i="1" s="1"/>
  <c r="C777" i="1"/>
  <c r="A777" i="1"/>
  <c r="S776" i="1"/>
  <c r="R776" i="1"/>
  <c r="D776" i="1"/>
  <c r="C776" i="1"/>
  <c r="A776" i="1"/>
  <c r="S775" i="1"/>
  <c r="D775" i="1"/>
  <c r="R775" i="1" s="1"/>
  <c r="C775" i="1"/>
  <c r="A775" i="1"/>
  <c r="S774" i="1"/>
  <c r="R774" i="1"/>
  <c r="D774" i="1"/>
  <c r="C774" i="1"/>
  <c r="A774" i="1"/>
  <c r="S773" i="1"/>
  <c r="D773" i="1"/>
  <c r="R773" i="1" s="1"/>
  <c r="C773" i="1"/>
  <c r="A773" i="1"/>
  <c r="S772" i="1"/>
  <c r="R772" i="1"/>
  <c r="D772" i="1"/>
  <c r="C772" i="1"/>
  <c r="A772" i="1"/>
  <c r="S771" i="1"/>
  <c r="D771" i="1"/>
  <c r="R771" i="1" s="1"/>
  <c r="C771" i="1"/>
  <c r="A771" i="1"/>
  <c r="S770" i="1"/>
  <c r="R770" i="1"/>
  <c r="D770" i="1"/>
  <c r="C770" i="1"/>
  <c r="A770" i="1"/>
  <c r="S769" i="1"/>
  <c r="D769" i="1"/>
  <c r="R769" i="1" s="1"/>
  <c r="C769" i="1"/>
  <c r="A769" i="1"/>
  <c r="S768" i="1"/>
  <c r="R768" i="1"/>
  <c r="D768" i="1"/>
  <c r="C768" i="1"/>
  <c r="A768" i="1"/>
  <c r="S767" i="1"/>
  <c r="D767" i="1"/>
  <c r="R767" i="1" s="1"/>
  <c r="C767" i="1"/>
  <c r="A767" i="1"/>
  <c r="S766" i="1"/>
  <c r="R766" i="1"/>
  <c r="D766" i="1"/>
  <c r="C766" i="1"/>
  <c r="A766" i="1"/>
  <c r="S765" i="1"/>
  <c r="D765" i="1"/>
  <c r="R765" i="1" s="1"/>
  <c r="C765" i="1"/>
  <c r="A765" i="1"/>
  <c r="S764" i="1"/>
  <c r="R764" i="1"/>
  <c r="D764" i="1"/>
  <c r="C764" i="1"/>
  <c r="A764" i="1"/>
  <c r="S763" i="1"/>
  <c r="D763" i="1"/>
  <c r="R763" i="1" s="1"/>
  <c r="C763" i="1"/>
  <c r="A763" i="1"/>
  <c r="S762" i="1"/>
  <c r="R762" i="1"/>
  <c r="D762" i="1"/>
  <c r="C762" i="1"/>
  <c r="A762" i="1"/>
  <c r="S761" i="1"/>
  <c r="D761" i="1"/>
  <c r="R761" i="1" s="1"/>
  <c r="C761" i="1"/>
  <c r="A761" i="1"/>
  <c r="S760" i="1"/>
  <c r="R760" i="1"/>
  <c r="D760" i="1"/>
  <c r="C760" i="1"/>
  <c r="A760" i="1"/>
  <c r="S759" i="1"/>
  <c r="D759" i="1"/>
  <c r="R759" i="1" s="1"/>
  <c r="C759" i="1"/>
  <c r="A759" i="1"/>
  <c r="S758" i="1"/>
  <c r="R758" i="1"/>
  <c r="D758" i="1"/>
  <c r="C758" i="1"/>
  <c r="A758" i="1"/>
  <c r="S757" i="1"/>
  <c r="D757" i="1"/>
  <c r="R757" i="1" s="1"/>
  <c r="C757" i="1"/>
  <c r="A757" i="1"/>
  <c r="S756" i="1"/>
  <c r="R756" i="1"/>
  <c r="D756" i="1"/>
  <c r="C756" i="1"/>
  <c r="A756" i="1"/>
  <c r="S755" i="1"/>
  <c r="D755" i="1"/>
  <c r="R755" i="1" s="1"/>
  <c r="C755" i="1"/>
  <c r="A755" i="1"/>
  <c r="S754" i="1"/>
  <c r="R754" i="1"/>
  <c r="D754" i="1"/>
  <c r="C754" i="1"/>
  <c r="A754" i="1"/>
  <c r="S753" i="1"/>
  <c r="D753" i="1"/>
  <c r="R753" i="1" s="1"/>
  <c r="C753" i="1"/>
  <c r="A753" i="1"/>
  <c r="S752" i="1"/>
  <c r="R752" i="1"/>
  <c r="D752" i="1"/>
  <c r="C752" i="1"/>
  <c r="A752" i="1"/>
  <c r="S751" i="1"/>
  <c r="D751" i="1"/>
  <c r="R751" i="1" s="1"/>
  <c r="C751" i="1"/>
  <c r="A751" i="1"/>
  <c r="S750" i="1"/>
  <c r="R750" i="1"/>
  <c r="D750" i="1"/>
  <c r="C750" i="1"/>
  <c r="A750" i="1"/>
  <c r="S749" i="1"/>
  <c r="D749" i="1"/>
  <c r="R749" i="1" s="1"/>
  <c r="C749" i="1"/>
  <c r="A749" i="1"/>
  <c r="S748" i="1"/>
  <c r="R748" i="1"/>
  <c r="D748" i="1"/>
  <c r="C748" i="1"/>
  <c r="A748" i="1"/>
  <c r="S747" i="1"/>
  <c r="D747" i="1"/>
  <c r="R747" i="1" s="1"/>
  <c r="C747" i="1"/>
  <c r="A747" i="1"/>
  <c r="S746" i="1"/>
  <c r="R746" i="1"/>
  <c r="D746" i="1"/>
  <c r="C746" i="1"/>
  <c r="A746" i="1"/>
  <c r="S745" i="1"/>
  <c r="D745" i="1"/>
  <c r="R745" i="1" s="1"/>
  <c r="C745" i="1"/>
  <c r="A745" i="1"/>
  <c r="S744" i="1"/>
  <c r="R744" i="1"/>
  <c r="D744" i="1"/>
  <c r="C744" i="1"/>
  <c r="A744" i="1"/>
  <c r="S743" i="1"/>
  <c r="D743" i="1"/>
  <c r="R743" i="1" s="1"/>
  <c r="C743" i="1"/>
  <c r="A743" i="1"/>
  <c r="S742" i="1"/>
  <c r="R742" i="1"/>
  <c r="D742" i="1"/>
  <c r="C742" i="1"/>
  <c r="A742" i="1"/>
  <c r="S741" i="1"/>
  <c r="D741" i="1"/>
  <c r="R741" i="1" s="1"/>
  <c r="C741" i="1"/>
  <c r="A741" i="1"/>
  <c r="S740" i="1"/>
  <c r="R740" i="1"/>
  <c r="D740" i="1"/>
  <c r="C740" i="1"/>
  <c r="A740" i="1"/>
  <c r="S739" i="1"/>
  <c r="D739" i="1"/>
  <c r="R739" i="1" s="1"/>
  <c r="C739" i="1"/>
  <c r="A739" i="1"/>
  <c r="S738" i="1"/>
  <c r="R738" i="1"/>
  <c r="D738" i="1"/>
  <c r="C738" i="1"/>
  <c r="A738" i="1"/>
  <c r="S737" i="1"/>
  <c r="D737" i="1"/>
  <c r="R737" i="1" s="1"/>
  <c r="C737" i="1"/>
  <c r="A737" i="1"/>
  <c r="S736" i="1"/>
  <c r="R736" i="1"/>
  <c r="D736" i="1"/>
  <c r="C736" i="1"/>
  <c r="A736" i="1"/>
  <c r="S735" i="1"/>
  <c r="D735" i="1"/>
  <c r="R735" i="1" s="1"/>
  <c r="C735" i="1"/>
  <c r="A735" i="1"/>
  <c r="S734" i="1"/>
  <c r="R734" i="1"/>
  <c r="D734" i="1"/>
  <c r="C734" i="1"/>
  <c r="A734" i="1"/>
  <c r="S733" i="1"/>
  <c r="D733" i="1"/>
  <c r="R733" i="1" s="1"/>
  <c r="C733" i="1"/>
  <c r="A733" i="1"/>
  <c r="S732" i="1"/>
  <c r="R732" i="1"/>
  <c r="D732" i="1"/>
  <c r="C732" i="1"/>
  <c r="A732" i="1"/>
  <c r="S731" i="1"/>
  <c r="D731" i="1"/>
  <c r="R731" i="1" s="1"/>
  <c r="C731" i="1"/>
  <c r="A731" i="1"/>
  <c r="S730" i="1"/>
  <c r="R730" i="1"/>
  <c r="D730" i="1"/>
  <c r="C730" i="1"/>
  <c r="A730" i="1"/>
  <c r="S729" i="1"/>
  <c r="D729" i="1"/>
  <c r="R729" i="1" s="1"/>
  <c r="C729" i="1"/>
  <c r="A729" i="1"/>
  <c r="S728" i="1"/>
  <c r="R728" i="1"/>
  <c r="D728" i="1"/>
  <c r="C728" i="1"/>
  <c r="A728" i="1"/>
  <c r="S727" i="1"/>
  <c r="D727" i="1"/>
  <c r="R727" i="1" s="1"/>
  <c r="C727" i="1"/>
  <c r="A727" i="1"/>
  <c r="S726" i="1"/>
  <c r="R726" i="1"/>
  <c r="D726" i="1"/>
  <c r="C726" i="1"/>
  <c r="A726" i="1"/>
  <c r="S725" i="1"/>
  <c r="D725" i="1"/>
  <c r="R725" i="1" s="1"/>
  <c r="C725" i="1"/>
  <c r="A725" i="1"/>
  <c r="S724" i="1"/>
  <c r="R724" i="1"/>
  <c r="D724" i="1"/>
  <c r="C724" i="1"/>
  <c r="A724" i="1"/>
  <c r="S723" i="1"/>
  <c r="D723" i="1"/>
  <c r="R723" i="1" s="1"/>
  <c r="C723" i="1"/>
  <c r="A723" i="1"/>
  <c r="S722" i="1"/>
  <c r="R722" i="1"/>
  <c r="D722" i="1"/>
  <c r="C722" i="1"/>
  <c r="A722" i="1"/>
  <c r="S721" i="1"/>
  <c r="D721" i="1"/>
  <c r="R721" i="1" s="1"/>
  <c r="C721" i="1"/>
  <c r="A721" i="1"/>
  <c r="S720" i="1"/>
  <c r="R720" i="1"/>
  <c r="D720" i="1"/>
  <c r="C720" i="1"/>
  <c r="A720" i="1"/>
  <c r="S719" i="1"/>
  <c r="D719" i="1"/>
  <c r="R719" i="1" s="1"/>
  <c r="C719" i="1"/>
  <c r="A719" i="1"/>
  <c r="S718" i="1"/>
  <c r="R718" i="1"/>
  <c r="D718" i="1"/>
  <c r="C718" i="1"/>
  <c r="A718" i="1"/>
  <c r="S717" i="1"/>
  <c r="D717" i="1"/>
  <c r="R717" i="1" s="1"/>
  <c r="C717" i="1"/>
  <c r="A717" i="1"/>
  <c r="S716" i="1"/>
  <c r="R716" i="1"/>
  <c r="D716" i="1"/>
  <c r="C716" i="1"/>
  <c r="A716" i="1"/>
  <c r="S715" i="1"/>
  <c r="D715" i="1"/>
  <c r="R715" i="1" s="1"/>
  <c r="C715" i="1"/>
  <c r="A715" i="1"/>
  <c r="S714" i="1"/>
  <c r="R714" i="1"/>
  <c r="D714" i="1"/>
  <c r="C714" i="1"/>
  <c r="A714" i="1"/>
  <c r="S713" i="1"/>
  <c r="D713" i="1"/>
  <c r="R713" i="1" s="1"/>
  <c r="C713" i="1"/>
  <c r="A713" i="1"/>
  <c r="S712" i="1"/>
  <c r="R712" i="1"/>
  <c r="D712" i="1"/>
  <c r="C712" i="1"/>
  <c r="A712" i="1"/>
  <c r="S711" i="1"/>
  <c r="D711" i="1"/>
  <c r="R711" i="1" s="1"/>
  <c r="C711" i="1"/>
  <c r="A711" i="1"/>
  <c r="S710" i="1"/>
  <c r="R710" i="1"/>
  <c r="D710" i="1"/>
  <c r="C710" i="1"/>
  <c r="A710" i="1"/>
  <c r="S709" i="1"/>
  <c r="D709" i="1"/>
  <c r="R709" i="1" s="1"/>
  <c r="C709" i="1"/>
  <c r="A709" i="1"/>
  <c r="S708" i="1"/>
  <c r="R708" i="1"/>
  <c r="D708" i="1"/>
  <c r="C708" i="1"/>
  <c r="A708" i="1"/>
  <c r="S707" i="1"/>
  <c r="D707" i="1"/>
  <c r="R707" i="1" s="1"/>
  <c r="C707" i="1"/>
  <c r="A707" i="1"/>
  <c r="S706" i="1"/>
  <c r="R706" i="1"/>
  <c r="D706" i="1"/>
  <c r="C706" i="1"/>
  <c r="A706" i="1"/>
  <c r="S705" i="1"/>
  <c r="D705" i="1"/>
  <c r="R705" i="1" s="1"/>
  <c r="C705" i="1"/>
  <c r="A705" i="1"/>
  <c r="S704" i="1"/>
  <c r="R704" i="1"/>
  <c r="D704" i="1"/>
  <c r="C704" i="1"/>
  <c r="A704" i="1"/>
  <c r="S703" i="1"/>
  <c r="D703" i="1"/>
  <c r="R703" i="1" s="1"/>
  <c r="C703" i="1"/>
  <c r="A703" i="1"/>
  <c r="S702" i="1"/>
  <c r="R702" i="1"/>
  <c r="D702" i="1"/>
  <c r="C702" i="1"/>
  <c r="A702" i="1"/>
  <c r="S701" i="1"/>
  <c r="D701" i="1"/>
  <c r="R701" i="1" s="1"/>
  <c r="C701" i="1"/>
  <c r="A701" i="1"/>
  <c r="S700" i="1"/>
  <c r="R700" i="1"/>
  <c r="D700" i="1"/>
  <c r="C700" i="1"/>
  <c r="A700" i="1"/>
  <c r="S699" i="1"/>
  <c r="D699" i="1"/>
  <c r="R699" i="1" s="1"/>
  <c r="C699" i="1"/>
  <c r="A699" i="1"/>
  <c r="S698" i="1"/>
  <c r="R698" i="1"/>
  <c r="D698" i="1"/>
  <c r="C698" i="1"/>
  <c r="A698" i="1"/>
  <c r="S697" i="1"/>
  <c r="D697" i="1"/>
  <c r="R697" i="1" s="1"/>
  <c r="C697" i="1"/>
  <c r="A697" i="1"/>
  <c r="S696" i="1"/>
  <c r="R696" i="1"/>
  <c r="D696" i="1"/>
  <c r="C696" i="1"/>
  <c r="A696" i="1"/>
  <c r="S695" i="1"/>
  <c r="D695" i="1"/>
  <c r="R695" i="1" s="1"/>
  <c r="C695" i="1"/>
  <c r="A695" i="1"/>
  <c r="S694" i="1"/>
  <c r="R694" i="1"/>
  <c r="D694" i="1"/>
  <c r="C694" i="1"/>
  <c r="A694" i="1"/>
  <c r="S693" i="1"/>
  <c r="D693" i="1"/>
  <c r="R693" i="1" s="1"/>
  <c r="C693" i="1"/>
  <c r="A693" i="1"/>
  <c r="S692" i="1"/>
  <c r="R692" i="1"/>
  <c r="D692" i="1"/>
  <c r="C692" i="1"/>
  <c r="A692" i="1"/>
  <c r="S691" i="1"/>
  <c r="D691" i="1"/>
  <c r="R691" i="1" s="1"/>
  <c r="C691" i="1"/>
  <c r="A691" i="1"/>
  <c r="S690" i="1"/>
  <c r="R690" i="1"/>
  <c r="D690" i="1"/>
  <c r="C690" i="1"/>
  <c r="A690" i="1"/>
  <c r="S689" i="1"/>
  <c r="D689" i="1"/>
  <c r="R689" i="1" s="1"/>
  <c r="C689" i="1"/>
  <c r="A689" i="1"/>
  <c r="S688" i="1"/>
  <c r="R688" i="1"/>
  <c r="D688" i="1"/>
  <c r="C688" i="1"/>
  <c r="A688" i="1"/>
  <c r="S687" i="1"/>
  <c r="D687" i="1"/>
  <c r="R687" i="1" s="1"/>
  <c r="C687" i="1"/>
  <c r="A687" i="1"/>
  <c r="S686" i="1"/>
  <c r="R686" i="1"/>
  <c r="D686" i="1"/>
  <c r="C686" i="1"/>
  <c r="A686" i="1"/>
  <c r="S685" i="1"/>
  <c r="D685" i="1"/>
  <c r="R685" i="1" s="1"/>
  <c r="C685" i="1"/>
  <c r="A685" i="1"/>
  <c r="S684" i="1"/>
  <c r="R684" i="1"/>
  <c r="D684" i="1"/>
  <c r="C684" i="1"/>
  <c r="A684" i="1"/>
  <c r="S683" i="1"/>
  <c r="D683" i="1"/>
  <c r="R683" i="1" s="1"/>
  <c r="C683" i="1"/>
  <c r="A683" i="1"/>
  <c r="S682" i="1"/>
  <c r="R682" i="1"/>
  <c r="D682" i="1"/>
  <c r="C682" i="1"/>
  <c r="A682" i="1"/>
  <c r="S681" i="1"/>
  <c r="D681" i="1"/>
  <c r="R681" i="1" s="1"/>
  <c r="C681" i="1"/>
  <c r="A681" i="1"/>
  <c r="S680" i="1"/>
  <c r="R680" i="1"/>
  <c r="D680" i="1"/>
  <c r="C680" i="1"/>
  <c r="A680" i="1"/>
  <c r="S679" i="1"/>
  <c r="D679" i="1"/>
  <c r="R679" i="1" s="1"/>
  <c r="C679" i="1"/>
  <c r="A679" i="1"/>
  <c r="S678" i="1"/>
  <c r="R678" i="1"/>
  <c r="D678" i="1"/>
  <c r="C678" i="1"/>
  <c r="A678" i="1"/>
  <c r="S677" i="1"/>
  <c r="D677" i="1"/>
  <c r="R677" i="1" s="1"/>
  <c r="C677" i="1"/>
  <c r="A677" i="1"/>
  <c r="S676" i="1"/>
  <c r="R676" i="1"/>
  <c r="D676" i="1"/>
  <c r="C676" i="1"/>
  <c r="A676" i="1"/>
  <c r="S675" i="1"/>
  <c r="D675" i="1"/>
  <c r="R675" i="1" s="1"/>
  <c r="C675" i="1"/>
  <c r="A675" i="1"/>
  <c r="S674" i="1"/>
  <c r="R674" i="1"/>
  <c r="D674" i="1"/>
  <c r="C674" i="1"/>
  <c r="A674" i="1"/>
  <c r="S673" i="1"/>
  <c r="D673" i="1"/>
  <c r="R673" i="1" s="1"/>
  <c r="C673" i="1"/>
  <c r="A673" i="1"/>
  <c r="S672" i="1"/>
  <c r="R672" i="1"/>
  <c r="D672" i="1"/>
  <c r="C672" i="1"/>
  <c r="A672" i="1"/>
  <c r="S671" i="1"/>
  <c r="D671" i="1"/>
  <c r="R671" i="1" s="1"/>
  <c r="C671" i="1"/>
  <c r="A671" i="1"/>
  <c r="S670" i="1"/>
  <c r="R670" i="1"/>
  <c r="D670" i="1"/>
  <c r="C670" i="1"/>
  <c r="A670" i="1"/>
  <c r="S669" i="1"/>
  <c r="D669" i="1"/>
  <c r="R669" i="1" s="1"/>
  <c r="C669" i="1"/>
  <c r="A669" i="1"/>
  <c r="S668" i="1"/>
  <c r="R668" i="1"/>
  <c r="D668" i="1"/>
  <c r="C668" i="1"/>
  <c r="A668" i="1"/>
  <c r="S667" i="1"/>
  <c r="D667" i="1"/>
  <c r="R667" i="1" s="1"/>
  <c r="C667" i="1"/>
  <c r="A667" i="1"/>
  <c r="S666" i="1"/>
  <c r="R666" i="1"/>
  <c r="D666" i="1"/>
  <c r="C666" i="1"/>
  <c r="A666" i="1"/>
  <c r="S665" i="1"/>
  <c r="D665" i="1"/>
  <c r="R665" i="1" s="1"/>
  <c r="C665" i="1"/>
  <c r="A665" i="1"/>
  <c r="S664" i="1"/>
  <c r="R664" i="1"/>
  <c r="D664" i="1"/>
  <c r="C664" i="1"/>
  <c r="A664" i="1"/>
  <c r="S663" i="1"/>
  <c r="D663" i="1"/>
  <c r="R663" i="1" s="1"/>
  <c r="C663" i="1"/>
  <c r="A663" i="1"/>
  <c r="S662" i="1"/>
  <c r="R662" i="1"/>
  <c r="D662" i="1"/>
  <c r="C662" i="1"/>
  <c r="A662" i="1"/>
  <c r="S661" i="1"/>
  <c r="D661" i="1"/>
  <c r="R661" i="1" s="1"/>
  <c r="C661" i="1"/>
  <c r="A661" i="1"/>
  <c r="S660" i="1"/>
  <c r="R660" i="1"/>
  <c r="D660" i="1"/>
  <c r="C660" i="1"/>
  <c r="A660" i="1"/>
  <c r="S659" i="1"/>
  <c r="D659" i="1"/>
  <c r="R659" i="1" s="1"/>
  <c r="C659" i="1"/>
  <c r="A659" i="1"/>
  <c r="S658" i="1"/>
  <c r="R658" i="1"/>
  <c r="D658" i="1"/>
  <c r="C658" i="1"/>
  <c r="A658" i="1"/>
  <c r="S657" i="1"/>
  <c r="D657" i="1"/>
  <c r="R657" i="1" s="1"/>
  <c r="C657" i="1"/>
  <c r="A657" i="1"/>
  <c r="S656" i="1"/>
  <c r="R656" i="1"/>
  <c r="D656" i="1"/>
  <c r="C656" i="1"/>
  <c r="A656" i="1"/>
  <c r="S655" i="1"/>
  <c r="D655" i="1"/>
  <c r="R655" i="1" s="1"/>
  <c r="C655" i="1"/>
  <c r="A655" i="1"/>
  <c r="S654" i="1"/>
  <c r="R654" i="1"/>
  <c r="D654" i="1"/>
  <c r="C654" i="1"/>
  <c r="A654" i="1"/>
  <c r="S653" i="1"/>
  <c r="D653" i="1"/>
  <c r="R653" i="1" s="1"/>
  <c r="C653" i="1"/>
  <c r="A653" i="1"/>
  <c r="S652" i="1"/>
  <c r="R652" i="1"/>
  <c r="D652" i="1"/>
  <c r="C652" i="1"/>
  <c r="A652" i="1"/>
  <c r="S651" i="1"/>
  <c r="D651" i="1"/>
  <c r="R651" i="1" s="1"/>
  <c r="C651" i="1"/>
  <c r="A651" i="1"/>
  <c r="S650" i="1"/>
  <c r="R650" i="1"/>
  <c r="D650" i="1"/>
  <c r="C650" i="1"/>
  <c r="A650" i="1"/>
  <c r="S649" i="1"/>
  <c r="D649" i="1"/>
  <c r="R649" i="1" s="1"/>
  <c r="C649" i="1"/>
  <c r="A649" i="1"/>
  <c r="S648" i="1"/>
  <c r="R648" i="1"/>
  <c r="D648" i="1"/>
  <c r="C648" i="1"/>
  <c r="A648" i="1"/>
  <c r="S647" i="1"/>
  <c r="D647" i="1"/>
  <c r="R647" i="1" s="1"/>
  <c r="C647" i="1"/>
  <c r="A647" i="1"/>
  <c r="S646" i="1"/>
  <c r="R646" i="1"/>
  <c r="D646" i="1"/>
  <c r="C646" i="1"/>
  <c r="A646" i="1"/>
  <c r="S645" i="1"/>
  <c r="D645" i="1"/>
  <c r="R645" i="1" s="1"/>
  <c r="C645" i="1"/>
  <c r="A645" i="1"/>
  <c r="S644" i="1"/>
  <c r="R644" i="1"/>
  <c r="D644" i="1"/>
  <c r="C644" i="1"/>
  <c r="A644" i="1"/>
  <c r="S643" i="1"/>
  <c r="D643" i="1"/>
  <c r="R643" i="1" s="1"/>
  <c r="C643" i="1"/>
  <c r="A643" i="1"/>
  <c r="S642" i="1"/>
  <c r="R642" i="1"/>
  <c r="D642" i="1"/>
  <c r="C642" i="1"/>
  <c r="A642" i="1"/>
  <c r="S641" i="1"/>
  <c r="D641" i="1"/>
  <c r="R641" i="1" s="1"/>
  <c r="C641" i="1"/>
  <c r="A641" i="1"/>
  <c r="S640" i="1"/>
  <c r="R640" i="1"/>
  <c r="D640" i="1"/>
  <c r="C640" i="1"/>
  <c r="A640" i="1"/>
  <c r="S639" i="1"/>
  <c r="D639" i="1"/>
  <c r="R639" i="1" s="1"/>
  <c r="C639" i="1"/>
  <c r="A639" i="1"/>
  <c r="S638" i="1"/>
  <c r="R638" i="1"/>
  <c r="D638" i="1"/>
  <c r="C638" i="1"/>
  <c r="A638" i="1"/>
  <c r="S637" i="1"/>
  <c r="D637" i="1"/>
  <c r="R637" i="1" s="1"/>
  <c r="C637" i="1"/>
  <c r="A637" i="1"/>
  <c r="S636" i="1"/>
  <c r="R636" i="1"/>
  <c r="D636" i="1"/>
  <c r="C636" i="1"/>
  <c r="A636" i="1"/>
  <c r="S635" i="1"/>
  <c r="D635" i="1"/>
  <c r="R635" i="1" s="1"/>
  <c r="C635" i="1"/>
  <c r="A635" i="1"/>
  <c r="S634" i="1"/>
  <c r="R634" i="1"/>
  <c r="D634" i="1"/>
  <c r="C634" i="1"/>
  <c r="A634" i="1"/>
  <c r="S633" i="1"/>
  <c r="D633" i="1"/>
  <c r="R633" i="1" s="1"/>
  <c r="C633" i="1"/>
  <c r="A633" i="1"/>
  <c r="S632" i="1"/>
  <c r="R632" i="1"/>
  <c r="D632" i="1"/>
  <c r="C632" i="1"/>
  <c r="A632" i="1"/>
  <c r="S631" i="1"/>
  <c r="D631" i="1"/>
  <c r="R631" i="1" s="1"/>
  <c r="C631" i="1"/>
  <c r="A631" i="1"/>
  <c r="S630" i="1"/>
  <c r="R630" i="1"/>
  <c r="D630" i="1"/>
  <c r="C630" i="1"/>
  <c r="A630" i="1"/>
  <c r="S629" i="1"/>
  <c r="D629" i="1"/>
  <c r="R629" i="1" s="1"/>
  <c r="C629" i="1"/>
  <c r="A629" i="1"/>
  <c r="S628" i="1"/>
  <c r="R628" i="1"/>
  <c r="D628" i="1"/>
  <c r="C628" i="1"/>
  <c r="A628" i="1"/>
  <c r="S627" i="1"/>
  <c r="D627" i="1"/>
  <c r="R627" i="1" s="1"/>
  <c r="C627" i="1"/>
  <c r="A627" i="1"/>
  <c r="S626" i="1"/>
  <c r="R626" i="1"/>
  <c r="D626" i="1"/>
  <c r="C626" i="1"/>
  <c r="A626" i="1"/>
  <c r="S625" i="1"/>
  <c r="D625" i="1"/>
  <c r="R625" i="1" s="1"/>
  <c r="C625" i="1"/>
  <c r="A625" i="1"/>
  <c r="S624" i="1"/>
  <c r="R624" i="1"/>
  <c r="D624" i="1"/>
  <c r="C624" i="1"/>
  <c r="A624" i="1"/>
  <c r="S623" i="1"/>
  <c r="D623" i="1"/>
  <c r="R623" i="1" s="1"/>
  <c r="C623" i="1"/>
  <c r="A623" i="1"/>
  <c r="S622" i="1"/>
  <c r="R622" i="1"/>
  <c r="D622" i="1"/>
  <c r="C622" i="1"/>
  <c r="A622" i="1"/>
  <c r="S621" i="1"/>
  <c r="D621" i="1"/>
  <c r="R621" i="1" s="1"/>
  <c r="C621" i="1"/>
  <c r="A621" i="1"/>
  <c r="S620" i="1"/>
  <c r="R620" i="1"/>
  <c r="D620" i="1"/>
  <c r="C620" i="1"/>
  <c r="A620" i="1"/>
  <c r="S619" i="1"/>
  <c r="D619" i="1"/>
  <c r="R619" i="1" s="1"/>
  <c r="C619" i="1"/>
  <c r="A619" i="1"/>
  <c r="S618" i="1"/>
  <c r="R618" i="1"/>
  <c r="D618" i="1"/>
  <c r="C618" i="1"/>
  <c r="A618" i="1"/>
  <c r="S617" i="1"/>
  <c r="D617" i="1"/>
  <c r="R617" i="1" s="1"/>
  <c r="C617" i="1"/>
  <c r="A617" i="1"/>
  <c r="S616" i="1"/>
  <c r="R616" i="1"/>
  <c r="D616" i="1"/>
  <c r="C616" i="1"/>
  <c r="A616" i="1"/>
  <c r="S615" i="1"/>
  <c r="D615" i="1"/>
  <c r="R615" i="1" s="1"/>
  <c r="C615" i="1"/>
  <c r="A615" i="1"/>
  <c r="S614" i="1"/>
  <c r="R614" i="1"/>
  <c r="D614" i="1"/>
  <c r="C614" i="1"/>
  <c r="A614" i="1"/>
  <c r="S613" i="1"/>
  <c r="D613" i="1"/>
  <c r="R613" i="1" s="1"/>
  <c r="C613" i="1"/>
  <c r="A613" i="1"/>
  <c r="S612" i="1"/>
  <c r="R612" i="1"/>
  <c r="D612" i="1"/>
  <c r="C612" i="1"/>
  <c r="A612" i="1"/>
  <c r="S611" i="1"/>
  <c r="D611" i="1"/>
  <c r="R611" i="1" s="1"/>
  <c r="C611" i="1"/>
  <c r="A611" i="1"/>
  <c r="S610" i="1"/>
  <c r="R610" i="1"/>
  <c r="D610" i="1"/>
  <c r="C610" i="1"/>
  <c r="A610" i="1"/>
  <c r="S609" i="1"/>
  <c r="D609" i="1"/>
  <c r="R609" i="1" s="1"/>
  <c r="C609" i="1"/>
  <c r="A609" i="1"/>
  <c r="S608" i="1"/>
  <c r="R608" i="1"/>
  <c r="D608" i="1"/>
  <c r="C608" i="1"/>
  <c r="A608" i="1"/>
  <c r="S607" i="1"/>
  <c r="D607" i="1"/>
  <c r="R607" i="1" s="1"/>
  <c r="C607" i="1"/>
  <c r="A607" i="1"/>
  <c r="S606" i="1"/>
  <c r="R606" i="1"/>
  <c r="D606" i="1"/>
  <c r="C606" i="1"/>
  <c r="A606" i="1"/>
  <c r="S605" i="1"/>
  <c r="D605" i="1"/>
  <c r="R605" i="1" s="1"/>
  <c r="C605" i="1"/>
  <c r="A605" i="1"/>
  <c r="S604" i="1"/>
  <c r="R604" i="1"/>
  <c r="D604" i="1"/>
  <c r="C604" i="1"/>
  <c r="A604" i="1"/>
  <c r="S603" i="1"/>
  <c r="D603" i="1"/>
  <c r="R603" i="1" s="1"/>
  <c r="C603" i="1"/>
  <c r="A603" i="1"/>
  <c r="S602" i="1"/>
  <c r="R602" i="1"/>
  <c r="D602" i="1"/>
  <c r="C602" i="1"/>
  <c r="A602" i="1"/>
  <c r="S601" i="1"/>
  <c r="D601" i="1"/>
  <c r="R601" i="1" s="1"/>
  <c r="C601" i="1"/>
  <c r="A601" i="1"/>
  <c r="S600" i="1"/>
  <c r="R600" i="1"/>
  <c r="D600" i="1"/>
  <c r="C600" i="1"/>
  <c r="A600" i="1"/>
  <c r="S599" i="1"/>
  <c r="D599" i="1"/>
  <c r="R599" i="1" s="1"/>
  <c r="C599" i="1"/>
  <c r="A599" i="1"/>
  <c r="S598" i="1"/>
  <c r="R598" i="1"/>
  <c r="D598" i="1"/>
  <c r="C598" i="1"/>
  <c r="A598" i="1"/>
  <c r="S597" i="1"/>
  <c r="D597" i="1"/>
  <c r="R597" i="1" s="1"/>
  <c r="C597" i="1"/>
  <c r="A597" i="1"/>
  <c r="S596" i="1"/>
  <c r="R596" i="1"/>
  <c r="D596" i="1"/>
  <c r="C596" i="1"/>
  <c r="A596" i="1"/>
  <c r="S595" i="1"/>
  <c r="D595" i="1"/>
  <c r="R595" i="1" s="1"/>
  <c r="C595" i="1"/>
  <c r="A595" i="1"/>
  <c r="S594" i="1"/>
  <c r="R594" i="1"/>
  <c r="D594" i="1"/>
  <c r="C594" i="1"/>
  <c r="A594" i="1"/>
  <c r="S593" i="1"/>
  <c r="D593" i="1"/>
  <c r="R593" i="1" s="1"/>
  <c r="C593" i="1"/>
  <c r="A593" i="1"/>
  <c r="S592" i="1"/>
  <c r="R592" i="1"/>
  <c r="D592" i="1"/>
  <c r="C592" i="1"/>
  <c r="A592" i="1"/>
  <c r="S591" i="1"/>
  <c r="D591" i="1"/>
  <c r="R591" i="1" s="1"/>
  <c r="C591" i="1"/>
  <c r="A591" i="1"/>
  <c r="S590" i="1"/>
  <c r="R590" i="1"/>
  <c r="D590" i="1"/>
  <c r="C590" i="1"/>
  <c r="A590" i="1"/>
  <c r="S589" i="1"/>
  <c r="D589" i="1"/>
  <c r="R589" i="1" s="1"/>
  <c r="C589" i="1"/>
  <c r="A589" i="1"/>
  <c r="S588" i="1"/>
  <c r="R588" i="1"/>
  <c r="D588" i="1"/>
  <c r="C588" i="1"/>
  <c r="A588" i="1"/>
  <c r="S587" i="1"/>
  <c r="D587" i="1"/>
  <c r="R587" i="1" s="1"/>
  <c r="C587" i="1"/>
  <c r="A587" i="1"/>
  <c r="S586" i="1"/>
  <c r="R586" i="1"/>
  <c r="D586" i="1"/>
  <c r="C586" i="1"/>
  <c r="A586" i="1"/>
  <c r="S585" i="1"/>
  <c r="D585" i="1"/>
  <c r="R585" i="1" s="1"/>
  <c r="C585" i="1"/>
  <c r="A585" i="1"/>
  <c r="S584" i="1"/>
  <c r="R584" i="1"/>
  <c r="D584" i="1"/>
  <c r="C584" i="1"/>
  <c r="A584" i="1"/>
  <c r="S583" i="1"/>
  <c r="D583" i="1"/>
  <c r="R583" i="1" s="1"/>
  <c r="C583" i="1"/>
  <c r="A583" i="1"/>
  <c r="S582" i="1"/>
  <c r="R582" i="1"/>
  <c r="D582" i="1"/>
  <c r="C582" i="1"/>
  <c r="A582" i="1"/>
  <c r="S581" i="1"/>
  <c r="D581" i="1"/>
  <c r="R581" i="1" s="1"/>
  <c r="C581" i="1"/>
  <c r="A581" i="1"/>
  <c r="S580" i="1"/>
  <c r="R580" i="1"/>
  <c r="D580" i="1"/>
  <c r="C580" i="1"/>
  <c r="A580" i="1"/>
  <c r="S579" i="1"/>
  <c r="D579" i="1"/>
  <c r="R579" i="1" s="1"/>
  <c r="C579" i="1"/>
  <c r="A579" i="1"/>
  <c r="S578" i="1"/>
  <c r="R578" i="1"/>
  <c r="D578" i="1"/>
  <c r="C578" i="1"/>
  <c r="A578" i="1"/>
  <c r="S577" i="1"/>
  <c r="D577" i="1"/>
  <c r="R577" i="1" s="1"/>
  <c r="C577" i="1"/>
  <c r="A577" i="1"/>
  <c r="S576" i="1"/>
  <c r="R576" i="1"/>
  <c r="D576" i="1"/>
  <c r="C576" i="1"/>
  <c r="A576" i="1"/>
  <c r="S575" i="1"/>
  <c r="D575" i="1"/>
  <c r="R575" i="1" s="1"/>
  <c r="C575" i="1"/>
  <c r="A575" i="1"/>
  <c r="S574" i="1"/>
  <c r="R574" i="1"/>
  <c r="D574" i="1"/>
  <c r="C574" i="1"/>
  <c r="A574" i="1"/>
  <c r="S573" i="1"/>
  <c r="D573" i="1"/>
  <c r="R573" i="1" s="1"/>
  <c r="C573" i="1"/>
  <c r="A573" i="1"/>
  <c r="S572" i="1"/>
  <c r="R572" i="1"/>
  <c r="D572" i="1"/>
  <c r="C572" i="1"/>
  <c r="A572" i="1"/>
  <c r="S571" i="1"/>
  <c r="D571" i="1"/>
  <c r="R571" i="1" s="1"/>
  <c r="C571" i="1"/>
  <c r="A571" i="1"/>
  <c r="S570" i="1"/>
  <c r="R570" i="1"/>
  <c r="D570" i="1"/>
  <c r="C570" i="1"/>
  <c r="A570" i="1"/>
  <c r="S569" i="1"/>
  <c r="D569" i="1"/>
  <c r="R569" i="1" s="1"/>
  <c r="C569" i="1"/>
  <c r="A569" i="1"/>
  <c r="S568" i="1"/>
  <c r="R568" i="1"/>
  <c r="D568" i="1"/>
  <c r="C568" i="1"/>
  <c r="A568" i="1"/>
  <c r="S567" i="1"/>
  <c r="D567" i="1"/>
  <c r="R567" i="1" s="1"/>
  <c r="C567" i="1"/>
  <c r="A567" i="1"/>
  <c r="S566" i="1"/>
  <c r="R566" i="1"/>
  <c r="D566" i="1"/>
  <c r="C566" i="1"/>
  <c r="A566" i="1"/>
  <c r="S565" i="1"/>
  <c r="D565" i="1"/>
  <c r="R565" i="1" s="1"/>
  <c r="C565" i="1"/>
  <c r="A565" i="1"/>
  <c r="S564" i="1"/>
  <c r="R564" i="1"/>
  <c r="D564" i="1"/>
  <c r="C564" i="1"/>
  <c r="A564" i="1"/>
  <c r="S563" i="1"/>
  <c r="D563" i="1"/>
  <c r="R563" i="1" s="1"/>
  <c r="C563" i="1"/>
  <c r="A563" i="1"/>
  <c r="S562" i="1"/>
  <c r="R562" i="1"/>
  <c r="D562" i="1"/>
  <c r="C562" i="1"/>
  <c r="A562" i="1"/>
  <c r="S561" i="1"/>
  <c r="D561" i="1"/>
  <c r="R561" i="1" s="1"/>
  <c r="C561" i="1"/>
  <c r="A561" i="1"/>
  <c r="S560" i="1"/>
  <c r="R560" i="1"/>
  <c r="D560" i="1"/>
  <c r="C560" i="1"/>
  <c r="A560" i="1"/>
  <c r="S559" i="1"/>
  <c r="D559" i="1"/>
  <c r="R559" i="1" s="1"/>
  <c r="C559" i="1"/>
  <c r="A559" i="1"/>
  <c r="S558" i="1"/>
  <c r="R558" i="1"/>
  <c r="D558" i="1"/>
  <c r="C558" i="1"/>
  <c r="A558" i="1"/>
  <c r="S557" i="1"/>
  <c r="D557" i="1"/>
  <c r="R557" i="1" s="1"/>
  <c r="C557" i="1"/>
  <c r="A557" i="1"/>
  <c r="S556" i="1"/>
  <c r="R556" i="1"/>
  <c r="D556" i="1"/>
  <c r="C556" i="1"/>
  <c r="A556" i="1"/>
  <c r="S555" i="1"/>
  <c r="D555" i="1"/>
  <c r="R555" i="1" s="1"/>
  <c r="C555" i="1"/>
  <c r="A555" i="1"/>
  <c r="S554" i="1"/>
  <c r="R554" i="1"/>
  <c r="D554" i="1"/>
  <c r="C554" i="1"/>
  <c r="A554" i="1"/>
  <c r="S553" i="1"/>
  <c r="D553" i="1"/>
  <c r="R553" i="1" s="1"/>
  <c r="C553" i="1"/>
  <c r="A553" i="1"/>
  <c r="S552" i="1"/>
  <c r="R552" i="1"/>
  <c r="D552" i="1"/>
  <c r="C552" i="1"/>
  <c r="A552" i="1"/>
  <c r="S551" i="1"/>
  <c r="D551" i="1"/>
  <c r="R551" i="1" s="1"/>
  <c r="C551" i="1"/>
  <c r="A551" i="1"/>
  <c r="S550" i="1"/>
  <c r="R550" i="1"/>
  <c r="D550" i="1"/>
  <c r="C550" i="1"/>
  <c r="A550" i="1"/>
  <c r="S549" i="1"/>
  <c r="D549" i="1"/>
  <c r="R549" i="1" s="1"/>
  <c r="C549" i="1"/>
  <c r="A549" i="1"/>
  <c r="S548" i="1"/>
  <c r="R548" i="1"/>
  <c r="D548" i="1"/>
  <c r="C548" i="1"/>
  <c r="A548" i="1"/>
  <c r="S547" i="1"/>
  <c r="D547" i="1"/>
  <c r="R547" i="1" s="1"/>
  <c r="C547" i="1"/>
  <c r="A547" i="1"/>
  <c r="S546" i="1"/>
  <c r="R546" i="1"/>
  <c r="D546" i="1"/>
  <c r="C546" i="1"/>
  <c r="A546" i="1"/>
  <c r="S545" i="1"/>
  <c r="D545" i="1"/>
  <c r="R545" i="1" s="1"/>
  <c r="C545" i="1"/>
  <c r="A545" i="1"/>
  <c r="S544" i="1"/>
  <c r="R544" i="1"/>
  <c r="D544" i="1"/>
  <c r="C544" i="1"/>
  <c r="A544" i="1"/>
  <c r="S543" i="1"/>
  <c r="D543" i="1"/>
  <c r="R543" i="1" s="1"/>
  <c r="C543" i="1"/>
  <c r="A543" i="1"/>
  <c r="S542" i="1"/>
  <c r="R542" i="1"/>
  <c r="D542" i="1"/>
  <c r="C542" i="1"/>
  <c r="A542" i="1"/>
  <c r="S541" i="1"/>
  <c r="D541" i="1"/>
  <c r="R541" i="1" s="1"/>
  <c r="C541" i="1"/>
  <c r="A541" i="1"/>
  <c r="S540" i="1"/>
  <c r="R540" i="1"/>
  <c r="D540" i="1"/>
  <c r="C540" i="1"/>
  <c r="A540" i="1"/>
  <c r="S539" i="1"/>
  <c r="D539" i="1"/>
  <c r="R539" i="1" s="1"/>
  <c r="C539" i="1"/>
  <c r="A539" i="1"/>
  <c r="S538" i="1"/>
  <c r="R538" i="1"/>
  <c r="D538" i="1"/>
  <c r="C538" i="1"/>
  <c r="A538" i="1"/>
  <c r="S537" i="1"/>
  <c r="D537" i="1"/>
  <c r="R537" i="1" s="1"/>
  <c r="C537" i="1"/>
  <c r="A537" i="1"/>
  <c r="S536" i="1"/>
  <c r="R536" i="1"/>
  <c r="D536" i="1"/>
  <c r="C536" i="1"/>
  <c r="A536" i="1"/>
  <c r="S535" i="1"/>
  <c r="D535" i="1"/>
  <c r="R535" i="1" s="1"/>
  <c r="C535" i="1"/>
  <c r="A535" i="1"/>
  <c r="S534" i="1"/>
  <c r="R534" i="1"/>
  <c r="D534" i="1"/>
  <c r="C534" i="1"/>
  <c r="A534" i="1"/>
  <c r="S533" i="1"/>
  <c r="D533" i="1"/>
  <c r="R533" i="1" s="1"/>
  <c r="C533" i="1"/>
  <c r="A533" i="1"/>
  <c r="S532" i="1"/>
  <c r="R532" i="1"/>
  <c r="D532" i="1"/>
  <c r="C532" i="1"/>
  <c r="A532" i="1"/>
  <c r="S531" i="1"/>
  <c r="D531" i="1"/>
  <c r="R531" i="1" s="1"/>
  <c r="C531" i="1"/>
  <c r="A531" i="1"/>
  <c r="S530" i="1"/>
  <c r="R530" i="1"/>
  <c r="D530" i="1"/>
  <c r="C530" i="1"/>
  <c r="A530" i="1"/>
  <c r="S529" i="1"/>
  <c r="D529" i="1"/>
  <c r="R529" i="1" s="1"/>
  <c r="C529" i="1"/>
  <c r="A529" i="1"/>
  <c r="S528" i="1"/>
  <c r="R528" i="1"/>
  <c r="D528" i="1"/>
  <c r="C528" i="1"/>
  <c r="A528" i="1"/>
  <c r="S527" i="1"/>
  <c r="D527" i="1"/>
  <c r="R527" i="1" s="1"/>
  <c r="C527" i="1"/>
  <c r="A527" i="1"/>
  <c r="S526" i="1"/>
  <c r="R526" i="1"/>
  <c r="D526" i="1"/>
  <c r="C526" i="1"/>
  <c r="A526" i="1"/>
  <c r="S525" i="1"/>
  <c r="D525" i="1"/>
  <c r="R525" i="1" s="1"/>
  <c r="C525" i="1"/>
  <c r="A525" i="1"/>
  <c r="S524" i="1"/>
  <c r="R524" i="1"/>
  <c r="D524" i="1"/>
  <c r="C524" i="1"/>
  <c r="A524" i="1"/>
  <c r="S523" i="1"/>
  <c r="D523" i="1"/>
  <c r="R523" i="1" s="1"/>
  <c r="C523" i="1"/>
  <c r="A523" i="1"/>
  <c r="S522" i="1"/>
  <c r="R522" i="1"/>
  <c r="D522" i="1"/>
  <c r="C522" i="1"/>
  <c r="A522" i="1"/>
  <c r="S521" i="1"/>
  <c r="D521" i="1"/>
  <c r="R521" i="1" s="1"/>
  <c r="C521" i="1"/>
  <c r="A521" i="1"/>
  <c r="S520" i="1"/>
  <c r="R520" i="1"/>
  <c r="D520" i="1"/>
  <c r="C520" i="1"/>
  <c r="A520" i="1"/>
  <c r="S519" i="1"/>
  <c r="D519" i="1"/>
  <c r="R519" i="1" s="1"/>
  <c r="C519" i="1"/>
  <c r="A519" i="1"/>
  <c r="S518" i="1"/>
  <c r="R518" i="1"/>
  <c r="D518" i="1"/>
  <c r="C518" i="1"/>
  <c r="A518" i="1"/>
  <c r="S517" i="1"/>
  <c r="D517" i="1"/>
  <c r="R517" i="1" s="1"/>
  <c r="C517" i="1"/>
  <c r="A517" i="1"/>
  <c r="S516" i="1"/>
  <c r="R516" i="1"/>
  <c r="D516" i="1"/>
  <c r="C516" i="1"/>
  <c r="A516" i="1"/>
  <c r="S515" i="1"/>
  <c r="D515" i="1"/>
  <c r="R515" i="1" s="1"/>
  <c r="C515" i="1"/>
  <c r="A515" i="1"/>
  <c r="S514" i="1"/>
  <c r="R514" i="1"/>
  <c r="D514" i="1"/>
  <c r="C514" i="1"/>
  <c r="A514" i="1"/>
  <c r="S513" i="1"/>
  <c r="D513" i="1"/>
  <c r="R513" i="1" s="1"/>
  <c r="C513" i="1"/>
  <c r="A513" i="1"/>
  <c r="S512" i="1"/>
  <c r="R512" i="1"/>
  <c r="D512" i="1"/>
  <c r="C512" i="1"/>
  <c r="A512" i="1"/>
  <c r="S511" i="1"/>
  <c r="D511" i="1"/>
  <c r="R511" i="1" s="1"/>
  <c r="C511" i="1"/>
  <c r="A511" i="1"/>
  <c r="S510" i="1"/>
  <c r="R510" i="1"/>
  <c r="D510" i="1"/>
  <c r="C510" i="1"/>
  <c r="A510" i="1"/>
  <c r="S509" i="1"/>
  <c r="D509" i="1"/>
  <c r="R509" i="1" s="1"/>
  <c r="C509" i="1"/>
  <c r="A509" i="1"/>
  <c r="S508" i="1"/>
  <c r="R508" i="1"/>
  <c r="D508" i="1"/>
  <c r="C508" i="1"/>
  <c r="A508" i="1"/>
  <c r="S507" i="1"/>
  <c r="D507" i="1"/>
  <c r="R507" i="1" s="1"/>
  <c r="C507" i="1"/>
  <c r="A507" i="1"/>
  <c r="S506" i="1"/>
  <c r="R506" i="1"/>
  <c r="D506" i="1"/>
  <c r="C506" i="1"/>
  <c r="A506" i="1"/>
  <c r="S505" i="1"/>
  <c r="D505" i="1"/>
  <c r="R505" i="1" s="1"/>
  <c r="C505" i="1"/>
  <c r="A505" i="1"/>
  <c r="S504" i="1"/>
  <c r="R504" i="1"/>
  <c r="D504" i="1"/>
  <c r="C504" i="1"/>
  <c r="A504" i="1"/>
  <c r="S503" i="1"/>
  <c r="D503" i="1"/>
  <c r="R503" i="1" s="1"/>
  <c r="C503" i="1"/>
  <c r="A503" i="1"/>
  <c r="S502" i="1"/>
  <c r="R502" i="1"/>
  <c r="D502" i="1"/>
  <c r="C502" i="1"/>
  <c r="A502" i="1"/>
  <c r="S501" i="1"/>
  <c r="D501" i="1"/>
  <c r="R501" i="1" s="1"/>
  <c r="C501" i="1"/>
  <c r="A501" i="1"/>
  <c r="S500" i="1"/>
  <c r="R500" i="1"/>
  <c r="D500" i="1"/>
  <c r="C500" i="1"/>
  <c r="A500" i="1"/>
  <c r="S499" i="1"/>
  <c r="D499" i="1"/>
  <c r="R499" i="1" s="1"/>
  <c r="C499" i="1"/>
  <c r="A499" i="1"/>
  <c r="S498" i="1"/>
  <c r="R498" i="1"/>
  <c r="D498" i="1"/>
  <c r="C498" i="1"/>
  <c r="A498" i="1"/>
  <c r="S497" i="1"/>
  <c r="D497" i="1"/>
  <c r="R497" i="1" s="1"/>
  <c r="C497" i="1"/>
  <c r="A497" i="1"/>
  <c r="S496" i="1"/>
  <c r="R496" i="1"/>
  <c r="D496" i="1"/>
  <c r="C496" i="1"/>
  <c r="A496" i="1"/>
  <c r="S495" i="1"/>
  <c r="D495" i="1"/>
  <c r="R495" i="1" s="1"/>
  <c r="C495" i="1"/>
  <c r="A495" i="1"/>
  <c r="S494" i="1"/>
  <c r="R494" i="1"/>
  <c r="D494" i="1"/>
  <c r="C494" i="1"/>
  <c r="A494" i="1"/>
  <c r="S493" i="1"/>
  <c r="D493" i="1"/>
  <c r="R493" i="1" s="1"/>
  <c r="C493" i="1"/>
  <c r="A493" i="1"/>
  <c r="S492" i="1"/>
  <c r="R492" i="1"/>
  <c r="D492" i="1"/>
  <c r="C492" i="1"/>
  <c r="A492" i="1"/>
  <c r="S491" i="1"/>
  <c r="D491" i="1"/>
  <c r="R491" i="1" s="1"/>
  <c r="C491" i="1"/>
  <c r="A491" i="1"/>
  <c r="S490" i="1"/>
  <c r="R490" i="1"/>
  <c r="D490" i="1"/>
  <c r="C490" i="1"/>
  <c r="A490" i="1"/>
  <c r="S489" i="1"/>
  <c r="D489" i="1"/>
  <c r="R489" i="1" s="1"/>
  <c r="C489" i="1"/>
  <c r="A489" i="1"/>
  <c r="S488" i="1"/>
  <c r="R488" i="1"/>
  <c r="D488" i="1"/>
  <c r="C488" i="1"/>
  <c r="A488" i="1"/>
  <c r="S487" i="1"/>
  <c r="D487" i="1"/>
  <c r="R487" i="1" s="1"/>
  <c r="C487" i="1"/>
  <c r="A487" i="1"/>
  <c r="S486" i="1"/>
  <c r="R486" i="1"/>
  <c r="D486" i="1"/>
  <c r="C486" i="1"/>
  <c r="A486" i="1"/>
  <c r="S485" i="1"/>
  <c r="D485" i="1"/>
  <c r="R485" i="1" s="1"/>
  <c r="C485" i="1"/>
  <c r="A485" i="1"/>
  <c r="S484" i="1"/>
  <c r="R484" i="1"/>
  <c r="D484" i="1"/>
  <c r="C484" i="1"/>
  <c r="A484" i="1"/>
  <c r="S483" i="1"/>
  <c r="D483" i="1"/>
  <c r="R483" i="1" s="1"/>
  <c r="C483" i="1"/>
  <c r="A483" i="1"/>
  <c r="S482" i="1"/>
  <c r="R482" i="1"/>
  <c r="D482" i="1"/>
  <c r="C482" i="1"/>
  <c r="A482" i="1"/>
  <c r="S481" i="1"/>
  <c r="D481" i="1"/>
  <c r="R481" i="1" s="1"/>
  <c r="C481" i="1"/>
  <c r="A481" i="1"/>
  <c r="S480" i="1"/>
  <c r="R480" i="1"/>
  <c r="D480" i="1"/>
  <c r="C480" i="1"/>
  <c r="A480" i="1"/>
  <c r="S479" i="1"/>
  <c r="D479" i="1"/>
  <c r="R479" i="1" s="1"/>
  <c r="C479" i="1"/>
  <c r="A479" i="1"/>
  <c r="S478" i="1"/>
  <c r="R478" i="1"/>
  <c r="D478" i="1"/>
  <c r="C478" i="1"/>
  <c r="A478" i="1"/>
  <c r="S477" i="1"/>
  <c r="D477" i="1"/>
  <c r="R477" i="1" s="1"/>
  <c r="C477" i="1"/>
  <c r="A477" i="1"/>
  <c r="S476" i="1"/>
  <c r="R476" i="1"/>
  <c r="D476" i="1"/>
  <c r="C476" i="1"/>
  <c r="A476" i="1"/>
  <c r="S475" i="1"/>
  <c r="D475" i="1"/>
  <c r="R475" i="1" s="1"/>
  <c r="C475" i="1"/>
  <c r="A475" i="1"/>
  <c r="S474" i="1"/>
  <c r="R474" i="1"/>
  <c r="D474" i="1"/>
  <c r="C474" i="1"/>
  <c r="A474" i="1"/>
  <c r="S473" i="1"/>
  <c r="D473" i="1"/>
  <c r="R473" i="1" s="1"/>
  <c r="C473" i="1"/>
  <c r="A473" i="1"/>
  <c r="S472" i="1"/>
  <c r="R472" i="1"/>
  <c r="D472" i="1"/>
  <c r="C472" i="1"/>
  <c r="A472" i="1"/>
  <c r="S471" i="1"/>
  <c r="D471" i="1"/>
  <c r="R471" i="1" s="1"/>
  <c r="C471" i="1"/>
  <c r="A471" i="1"/>
  <c r="S470" i="1"/>
  <c r="R470" i="1"/>
  <c r="D470" i="1"/>
  <c r="C470" i="1"/>
  <c r="A470" i="1"/>
  <c r="S469" i="1"/>
  <c r="D469" i="1"/>
  <c r="R469" i="1" s="1"/>
  <c r="C469" i="1"/>
  <c r="A469" i="1"/>
  <c r="S468" i="1"/>
  <c r="R468" i="1"/>
  <c r="D468" i="1"/>
  <c r="C468" i="1"/>
  <c r="A468" i="1"/>
  <c r="S467" i="1"/>
  <c r="D467" i="1"/>
  <c r="R467" i="1" s="1"/>
  <c r="C467" i="1"/>
  <c r="A467" i="1"/>
  <c r="S466" i="1"/>
  <c r="R466" i="1"/>
  <c r="D466" i="1"/>
  <c r="C466" i="1"/>
  <c r="A466" i="1"/>
  <c r="S465" i="1"/>
  <c r="D465" i="1"/>
  <c r="R465" i="1" s="1"/>
  <c r="C465" i="1"/>
  <c r="A465" i="1"/>
  <c r="S464" i="1"/>
  <c r="R464" i="1"/>
  <c r="D464" i="1"/>
  <c r="C464" i="1"/>
  <c r="A464" i="1"/>
  <c r="S463" i="1"/>
  <c r="D463" i="1"/>
  <c r="R463" i="1" s="1"/>
  <c r="C463" i="1"/>
  <c r="A463" i="1"/>
  <c r="S462" i="1"/>
  <c r="R462" i="1"/>
  <c r="D462" i="1"/>
  <c r="C462" i="1"/>
  <c r="A462" i="1"/>
  <c r="S461" i="1"/>
  <c r="D461" i="1"/>
  <c r="R461" i="1" s="1"/>
  <c r="C461" i="1"/>
  <c r="A461" i="1"/>
  <c r="S460" i="1"/>
  <c r="R460" i="1"/>
  <c r="D460" i="1"/>
  <c r="C460" i="1"/>
  <c r="A460" i="1"/>
  <c r="S459" i="1"/>
  <c r="D459" i="1"/>
  <c r="R459" i="1" s="1"/>
  <c r="C459" i="1"/>
  <c r="A459" i="1"/>
  <c r="S458" i="1"/>
  <c r="R458" i="1"/>
  <c r="D458" i="1"/>
  <c r="C458" i="1"/>
  <c r="A458" i="1"/>
  <c r="S457" i="1"/>
  <c r="D457" i="1"/>
  <c r="R457" i="1" s="1"/>
  <c r="C457" i="1"/>
  <c r="A457" i="1"/>
  <c r="S456" i="1"/>
  <c r="R456" i="1"/>
  <c r="D456" i="1"/>
  <c r="C456" i="1"/>
  <c r="A456" i="1"/>
  <c r="S455" i="1"/>
  <c r="D455" i="1"/>
  <c r="R455" i="1" s="1"/>
  <c r="C455" i="1"/>
  <c r="A455" i="1"/>
  <c r="S454" i="1"/>
  <c r="R454" i="1"/>
  <c r="D454" i="1"/>
  <c r="C454" i="1"/>
  <c r="A454" i="1"/>
  <c r="S453" i="1"/>
  <c r="D453" i="1"/>
  <c r="R453" i="1" s="1"/>
  <c r="C453" i="1"/>
  <c r="A453" i="1"/>
  <c r="S452" i="1"/>
  <c r="R452" i="1"/>
  <c r="D452" i="1"/>
  <c r="C452" i="1"/>
  <c r="A452" i="1"/>
  <c r="S451" i="1"/>
  <c r="D451" i="1"/>
  <c r="R451" i="1" s="1"/>
  <c r="C451" i="1"/>
  <c r="A451" i="1"/>
  <c r="S450" i="1"/>
  <c r="R450" i="1"/>
  <c r="D450" i="1"/>
  <c r="C450" i="1"/>
  <c r="A450" i="1"/>
  <c r="S449" i="1"/>
  <c r="D449" i="1"/>
  <c r="R449" i="1" s="1"/>
  <c r="C449" i="1"/>
  <c r="A449" i="1"/>
  <c r="S448" i="1"/>
  <c r="R448" i="1"/>
  <c r="D448" i="1"/>
  <c r="C448" i="1"/>
  <c r="A448" i="1"/>
  <c r="S447" i="1"/>
  <c r="D447" i="1"/>
  <c r="R447" i="1" s="1"/>
  <c r="C447" i="1"/>
  <c r="A447" i="1"/>
  <c r="S446" i="1"/>
  <c r="R446" i="1"/>
  <c r="D446" i="1"/>
  <c r="C446" i="1"/>
  <c r="A446" i="1"/>
  <c r="S445" i="1"/>
  <c r="D445" i="1"/>
  <c r="R445" i="1" s="1"/>
  <c r="C445" i="1"/>
  <c r="A445" i="1"/>
  <c r="S444" i="1"/>
  <c r="R444" i="1"/>
  <c r="D444" i="1"/>
  <c r="C444" i="1"/>
  <c r="A444" i="1"/>
  <c r="S443" i="1"/>
  <c r="D443" i="1"/>
  <c r="R443" i="1" s="1"/>
  <c r="C443" i="1"/>
  <c r="A443" i="1"/>
  <c r="S442" i="1"/>
  <c r="R442" i="1"/>
  <c r="D442" i="1"/>
  <c r="C442" i="1"/>
  <c r="A442" i="1"/>
  <c r="S441" i="1"/>
  <c r="D441" i="1"/>
  <c r="R441" i="1" s="1"/>
  <c r="C441" i="1"/>
  <c r="A441" i="1"/>
  <c r="S440" i="1"/>
  <c r="R440" i="1"/>
  <c r="D440" i="1"/>
  <c r="C440" i="1"/>
  <c r="A440" i="1"/>
  <c r="S439" i="1"/>
  <c r="D439" i="1"/>
  <c r="R439" i="1" s="1"/>
  <c r="C439" i="1"/>
  <c r="A439" i="1"/>
  <c r="S438" i="1"/>
  <c r="R438" i="1"/>
  <c r="D438" i="1"/>
  <c r="C438" i="1"/>
  <c r="A438" i="1"/>
  <c r="S437" i="1"/>
  <c r="D437" i="1"/>
  <c r="R437" i="1" s="1"/>
  <c r="C437" i="1"/>
  <c r="A437" i="1"/>
  <c r="S436" i="1"/>
  <c r="R436" i="1"/>
  <c r="D436" i="1"/>
  <c r="C436" i="1"/>
  <c r="A436" i="1"/>
  <c r="S435" i="1"/>
  <c r="D435" i="1"/>
  <c r="R435" i="1" s="1"/>
  <c r="C435" i="1"/>
  <c r="A435" i="1"/>
  <c r="S434" i="1"/>
  <c r="R434" i="1"/>
  <c r="D434" i="1"/>
  <c r="C434" i="1"/>
  <c r="A434" i="1"/>
  <c r="S433" i="1"/>
  <c r="D433" i="1"/>
  <c r="R433" i="1" s="1"/>
  <c r="C433" i="1"/>
  <c r="A433" i="1"/>
  <c r="S432" i="1"/>
  <c r="R432" i="1"/>
  <c r="D432" i="1"/>
  <c r="C432" i="1"/>
  <c r="A432" i="1"/>
  <c r="S431" i="1"/>
  <c r="D431" i="1"/>
  <c r="R431" i="1" s="1"/>
  <c r="C431" i="1"/>
  <c r="A431" i="1"/>
  <c r="S430" i="1"/>
  <c r="R430" i="1"/>
  <c r="D430" i="1"/>
  <c r="C430" i="1"/>
  <c r="A430" i="1"/>
  <c r="S429" i="1"/>
  <c r="D429" i="1"/>
  <c r="R429" i="1" s="1"/>
  <c r="C429" i="1"/>
  <c r="A429" i="1"/>
  <c r="S428" i="1"/>
  <c r="R428" i="1"/>
  <c r="D428" i="1"/>
  <c r="C428" i="1"/>
  <c r="A428" i="1"/>
  <c r="S427" i="1"/>
  <c r="D427" i="1"/>
  <c r="R427" i="1" s="1"/>
  <c r="C427" i="1"/>
  <c r="A427" i="1"/>
  <c r="S426" i="1"/>
  <c r="R426" i="1"/>
  <c r="D426" i="1"/>
  <c r="C426" i="1"/>
  <c r="A426" i="1"/>
  <c r="S425" i="1"/>
  <c r="D425" i="1"/>
  <c r="R425" i="1" s="1"/>
  <c r="C425" i="1"/>
  <c r="A425" i="1"/>
  <c r="S424" i="1"/>
  <c r="R424" i="1"/>
  <c r="D424" i="1"/>
  <c r="C424" i="1"/>
  <c r="A424" i="1"/>
  <c r="S423" i="1"/>
  <c r="D423" i="1"/>
  <c r="R423" i="1" s="1"/>
  <c r="C423" i="1"/>
  <c r="A423" i="1"/>
  <c r="S422" i="1"/>
  <c r="R422" i="1"/>
  <c r="D422" i="1"/>
  <c r="C422" i="1"/>
  <c r="A422" i="1"/>
  <c r="S421" i="1"/>
  <c r="D421" i="1"/>
  <c r="R421" i="1" s="1"/>
  <c r="C421" i="1"/>
  <c r="A421" i="1"/>
  <c r="S420" i="1"/>
  <c r="R420" i="1"/>
  <c r="D420" i="1"/>
  <c r="C420" i="1"/>
  <c r="A420" i="1"/>
  <c r="S419" i="1"/>
  <c r="D419" i="1"/>
  <c r="R419" i="1" s="1"/>
  <c r="C419" i="1"/>
  <c r="A419" i="1"/>
  <c r="S418" i="1"/>
  <c r="R418" i="1"/>
  <c r="D418" i="1"/>
  <c r="C418" i="1"/>
  <c r="A418" i="1"/>
  <c r="S417" i="1"/>
  <c r="D417" i="1"/>
  <c r="R417" i="1" s="1"/>
  <c r="C417" i="1"/>
  <c r="A417" i="1"/>
  <c r="S416" i="1"/>
  <c r="R416" i="1"/>
  <c r="D416" i="1"/>
  <c r="C416" i="1"/>
  <c r="A416" i="1"/>
  <c r="S415" i="1"/>
  <c r="D415" i="1"/>
  <c r="R415" i="1" s="1"/>
  <c r="C415" i="1"/>
  <c r="A415" i="1"/>
  <c r="S414" i="1"/>
  <c r="R414" i="1"/>
  <c r="D414" i="1"/>
  <c r="C414" i="1"/>
  <c r="A414" i="1"/>
  <c r="S413" i="1"/>
  <c r="D413" i="1"/>
  <c r="R413" i="1" s="1"/>
  <c r="C413" i="1"/>
  <c r="A413" i="1"/>
  <c r="S412" i="1"/>
  <c r="R412" i="1"/>
  <c r="D412" i="1"/>
  <c r="C412" i="1"/>
  <c r="A412" i="1"/>
  <c r="S411" i="1"/>
  <c r="D411" i="1"/>
  <c r="R411" i="1" s="1"/>
  <c r="C411" i="1"/>
  <c r="A411" i="1"/>
  <c r="S410" i="1"/>
  <c r="R410" i="1"/>
  <c r="D410" i="1"/>
  <c r="C410" i="1"/>
  <c r="A410" i="1"/>
  <c r="S409" i="1"/>
  <c r="D409" i="1"/>
  <c r="R409" i="1" s="1"/>
  <c r="C409" i="1"/>
  <c r="A409" i="1"/>
  <c r="S408" i="1"/>
  <c r="R408" i="1"/>
  <c r="D408" i="1"/>
  <c r="C408" i="1"/>
  <c r="A408" i="1"/>
  <c r="S407" i="1"/>
  <c r="D407" i="1"/>
  <c r="R407" i="1" s="1"/>
  <c r="C407" i="1"/>
  <c r="A407" i="1"/>
  <c r="S406" i="1"/>
  <c r="R406" i="1"/>
  <c r="D406" i="1"/>
  <c r="C406" i="1"/>
  <c r="A406" i="1"/>
  <c r="S405" i="1"/>
  <c r="D405" i="1"/>
  <c r="R405" i="1" s="1"/>
  <c r="C405" i="1"/>
  <c r="A405" i="1"/>
  <c r="S404" i="1"/>
  <c r="R404" i="1"/>
  <c r="D404" i="1"/>
  <c r="C404" i="1"/>
  <c r="A404" i="1"/>
  <c r="S403" i="1"/>
  <c r="D403" i="1"/>
  <c r="R403" i="1" s="1"/>
  <c r="C403" i="1"/>
  <c r="A403" i="1"/>
  <c r="S402" i="1"/>
  <c r="R402" i="1"/>
  <c r="D402" i="1"/>
  <c r="C402" i="1"/>
  <c r="A402" i="1"/>
  <c r="S401" i="1"/>
  <c r="D401" i="1"/>
  <c r="R401" i="1" s="1"/>
  <c r="C401" i="1"/>
  <c r="A401" i="1"/>
  <c r="S400" i="1"/>
  <c r="R400" i="1"/>
  <c r="D400" i="1"/>
  <c r="C400" i="1"/>
  <c r="A400" i="1"/>
  <c r="S399" i="1"/>
  <c r="D399" i="1"/>
  <c r="R399" i="1" s="1"/>
  <c r="C399" i="1"/>
  <c r="A399" i="1"/>
  <c r="S398" i="1"/>
  <c r="R398" i="1"/>
  <c r="D398" i="1"/>
  <c r="C398" i="1"/>
  <c r="A398" i="1"/>
  <c r="S397" i="1"/>
  <c r="D397" i="1"/>
  <c r="R397" i="1" s="1"/>
  <c r="C397" i="1"/>
  <c r="A397" i="1"/>
  <c r="S396" i="1"/>
  <c r="R396" i="1"/>
  <c r="D396" i="1"/>
  <c r="C396" i="1"/>
  <c r="A396" i="1"/>
  <c r="S395" i="1"/>
  <c r="D395" i="1"/>
  <c r="R395" i="1" s="1"/>
  <c r="C395" i="1"/>
  <c r="A395" i="1"/>
  <c r="S394" i="1"/>
  <c r="R394" i="1"/>
  <c r="D394" i="1"/>
  <c r="C394" i="1"/>
  <c r="A394" i="1"/>
  <c r="S393" i="1"/>
  <c r="D393" i="1"/>
  <c r="R393" i="1" s="1"/>
  <c r="C393" i="1"/>
  <c r="A393" i="1"/>
  <c r="S392" i="1"/>
  <c r="R392" i="1"/>
  <c r="D392" i="1"/>
  <c r="C392" i="1"/>
  <c r="A392" i="1"/>
  <c r="S391" i="1"/>
  <c r="D391" i="1"/>
  <c r="R391" i="1" s="1"/>
  <c r="C391" i="1"/>
  <c r="A391" i="1"/>
  <c r="S390" i="1"/>
  <c r="R390" i="1"/>
  <c r="D390" i="1"/>
  <c r="C390" i="1"/>
  <c r="A390" i="1"/>
  <c r="S389" i="1"/>
  <c r="D389" i="1"/>
  <c r="R389" i="1" s="1"/>
  <c r="C389" i="1"/>
  <c r="A389" i="1"/>
  <c r="S388" i="1"/>
  <c r="R388" i="1"/>
  <c r="D388" i="1"/>
  <c r="C388" i="1"/>
  <c r="A388" i="1"/>
  <c r="S387" i="1"/>
  <c r="D387" i="1"/>
  <c r="R387" i="1" s="1"/>
  <c r="C387" i="1"/>
  <c r="A387" i="1"/>
  <c r="S386" i="1"/>
  <c r="R386" i="1"/>
  <c r="D386" i="1"/>
  <c r="C386" i="1"/>
  <c r="A386" i="1"/>
  <c r="S385" i="1"/>
  <c r="D385" i="1"/>
  <c r="R385" i="1" s="1"/>
  <c r="C385" i="1"/>
  <c r="A385" i="1"/>
  <c r="S384" i="1"/>
  <c r="R384" i="1"/>
  <c r="D384" i="1"/>
  <c r="C384" i="1"/>
  <c r="A384" i="1"/>
  <c r="S383" i="1"/>
  <c r="D383" i="1"/>
  <c r="R383" i="1" s="1"/>
  <c r="C383" i="1"/>
  <c r="A383" i="1"/>
  <c r="S382" i="1"/>
  <c r="R382" i="1"/>
  <c r="D382" i="1"/>
  <c r="C382" i="1"/>
  <c r="A382" i="1"/>
  <c r="S381" i="1"/>
  <c r="D381" i="1"/>
  <c r="R381" i="1" s="1"/>
  <c r="C381" i="1"/>
  <c r="A381" i="1"/>
  <c r="S380" i="1"/>
  <c r="R380" i="1"/>
  <c r="D380" i="1"/>
  <c r="C380" i="1"/>
  <c r="A380" i="1"/>
  <c r="S379" i="1"/>
  <c r="D379" i="1"/>
  <c r="R379" i="1" s="1"/>
  <c r="C379" i="1"/>
  <c r="A379" i="1"/>
  <c r="S378" i="1"/>
  <c r="R378" i="1"/>
  <c r="D378" i="1"/>
  <c r="C378" i="1"/>
  <c r="A378" i="1"/>
  <c r="S377" i="1"/>
  <c r="D377" i="1"/>
  <c r="R377" i="1" s="1"/>
  <c r="C377" i="1"/>
  <c r="A377" i="1"/>
  <c r="S376" i="1"/>
  <c r="R376" i="1"/>
  <c r="D376" i="1"/>
  <c r="C376" i="1"/>
  <c r="A376" i="1"/>
  <c r="S375" i="1"/>
  <c r="D375" i="1"/>
  <c r="R375" i="1" s="1"/>
  <c r="C375" i="1"/>
  <c r="A375" i="1"/>
  <c r="S374" i="1"/>
  <c r="R374" i="1"/>
  <c r="D374" i="1"/>
  <c r="C374" i="1"/>
  <c r="A374" i="1"/>
  <c r="S373" i="1"/>
  <c r="D373" i="1"/>
  <c r="R373" i="1" s="1"/>
  <c r="C373" i="1"/>
  <c r="A373" i="1"/>
  <c r="S372" i="1"/>
  <c r="R372" i="1"/>
  <c r="D372" i="1"/>
  <c r="C372" i="1"/>
  <c r="A372" i="1"/>
  <c r="S371" i="1"/>
  <c r="D371" i="1"/>
  <c r="R371" i="1" s="1"/>
  <c r="C371" i="1"/>
  <c r="A371" i="1"/>
  <c r="S370" i="1"/>
  <c r="R370" i="1"/>
  <c r="D370" i="1"/>
  <c r="C370" i="1"/>
  <c r="A370" i="1"/>
  <c r="S369" i="1"/>
  <c r="D369" i="1"/>
  <c r="R369" i="1" s="1"/>
  <c r="C369" i="1"/>
  <c r="A369" i="1"/>
  <c r="S368" i="1"/>
  <c r="R368" i="1"/>
  <c r="D368" i="1"/>
  <c r="C368" i="1"/>
  <c r="A368" i="1"/>
  <c r="S367" i="1"/>
  <c r="D367" i="1"/>
  <c r="R367" i="1" s="1"/>
  <c r="C367" i="1"/>
  <c r="A367" i="1"/>
  <c r="S366" i="1"/>
  <c r="R366" i="1"/>
  <c r="D366" i="1"/>
  <c r="C366" i="1"/>
  <c r="A366" i="1"/>
  <c r="S365" i="1"/>
  <c r="D365" i="1"/>
  <c r="R365" i="1" s="1"/>
  <c r="C365" i="1"/>
  <c r="A365" i="1"/>
  <c r="S364" i="1"/>
  <c r="R364" i="1"/>
  <c r="D364" i="1"/>
  <c r="C364" i="1"/>
  <c r="A364" i="1"/>
  <c r="S363" i="1"/>
  <c r="D363" i="1"/>
  <c r="R363" i="1" s="1"/>
  <c r="C363" i="1"/>
  <c r="A363" i="1"/>
  <c r="S362" i="1"/>
  <c r="R362" i="1"/>
  <c r="D362" i="1"/>
  <c r="C362" i="1"/>
  <c r="A362" i="1"/>
  <c r="S361" i="1"/>
  <c r="D361" i="1"/>
  <c r="R361" i="1" s="1"/>
  <c r="C361" i="1"/>
  <c r="A361" i="1"/>
  <c r="S360" i="1"/>
  <c r="R360" i="1"/>
  <c r="D360" i="1"/>
  <c r="C360" i="1"/>
  <c r="A360" i="1"/>
  <c r="S359" i="1"/>
  <c r="D359" i="1"/>
  <c r="R359" i="1" s="1"/>
  <c r="C359" i="1"/>
  <c r="A359" i="1"/>
  <c r="S358" i="1"/>
  <c r="R358" i="1"/>
  <c r="D358" i="1"/>
  <c r="C358" i="1"/>
  <c r="A358" i="1"/>
  <c r="S357" i="1"/>
  <c r="D357" i="1"/>
  <c r="R357" i="1" s="1"/>
  <c r="C357" i="1"/>
  <c r="A357" i="1"/>
  <c r="S356" i="1"/>
  <c r="R356" i="1"/>
  <c r="D356" i="1"/>
  <c r="C356" i="1"/>
  <c r="A356" i="1"/>
  <c r="S355" i="1"/>
  <c r="D355" i="1"/>
  <c r="R355" i="1" s="1"/>
  <c r="C355" i="1"/>
  <c r="A355" i="1"/>
  <c r="S354" i="1"/>
  <c r="R354" i="1"/>
  <c r="D354" i="1"/>
  <c r="C354" i="1"/>
  <c r="A354" i="1"/>
  <c r="S353" i="1"/>
  <c r="D353" i="1"/>
  <c r="R353" i="1" s="1"/>
  <c r="C353" i="1"/>
  <c r="A353" i="1"/>
  <c r="S352" i="1"/>
  <c r="R352" i="1"/>
  <c r="D352" i="1"/>
  <c r="C352" i="1"/>
  <c r="A352" i="1"/>
  <c r="S351" i="1"/>
  <c r="D351" i="1"/>
  <c r="R351" i="1" s="1"/>
  <c r="C351" i="1"/>
  <c r="A351" i="1"/>
  <c r="S350" i="1"/>
  <c r="R350" i="1"/>
  <c r="D350" i="1"/>
  <c r="C350" i="1"/>
  <c r="A350" i="1"/>
  <c r="S349" i="1"/>
  <c r="D349" i="1"/>
  <c r="R349" i="1" s="1"/>
  <c r="C349" i="1"/>
  <c r="A349" i="1"/>
  <c r="S348" i="1"/>
  <c r="R348" i="1"/>
  <c r="D348" i="1"/>
  <c r="C348" i="1"/>
  <c r="A348" i="1"/>
  <c r="S347" i="1"/>
  <c r="D347" i="1"/>
  <c r="R347" i="1" s="1"/>
  <c r="C347" i="1"/>
  <c r="A347" i="1"/>
  <c r="S346" i="1"/>
  <c r="R346" i="1"/>
  <c r="D346" i="1"/>
  <c r="C346" i="1"/>
  <c r="A346" i="1"/>
  <c r="S345" i="1"/>
  <c r="D345" i="1"/>
  <c r="R345" i="1" s="1"/>
  <c r="C345" i="1"/>
  <c r="A345" i="1"/>
  <c r="S344" i="1"/>
  <c r="R344" i="1"/>
  <c r="D344" i="1"/>
  <c r="C344" i="1"/>
  <c r="A344" i="1"/>
  <c r="S343" i="1"/>
  <c r="D343" i="1"/>
  <c r="R343" i="1" s="1"/>
  <c r="C343" i="1"/>
  <c r="A343" i="1"/>
  <c r="S342" i="1"/>
  <c r="R342" i="1"/>
  <c r="D342" i="1"/>
  <c r="C342" i="1"/>
  <c r="A342" i="1"/>
  <c r="S341" i="1"/>
  <c r="D341" i="1"/>
  <c r="R341" i="1" s="1"/>
  <c r="C341" i="1"/>
  <c r="A341" i="1"/>
  <c r="S340" i="1"/>
  <c r="R340" i="1"/>
  <c r="D340" i="1"/>
  <c r="C340" i="1"/>
  <c r="A340" i="1"/>
  <c r="S339" i="1"/>
  <c r="D339" i="1"/>
  <c r="R339" i="1" s="1"/>
  <c r="C339" i="1"/>
  <c r="A339" i="1"/>
  <c r="S338" i="1"/>
  <c r="R338" i="1"/>
  <c r="D338" i="1"/>
  <c r="C338" i="1"/>
  <c r="A338" i="1"/>
  <c r="S337" i="1"/>
  <c r="D337" i="1"/>
  <c r="R337" i="1" s="1"/>
  <c r="C337" i="1"/>
  <c r="A337" i="1"/>
  <c r="S336" i="1"/>
  <c r="R336" i="1"/>
  <c r="D336" i="1"/>
  <c r="C336" i="1"/>
  <c r="A336" i="1"/>
  <c r="S335" i="1"/>
  <c r="D335" i="1"/>
  <c r="R335" i="1" s="1"/>
  <c r="C335" i="1"/>
  <c r="A335" i="1"/>
  <c r="S334" i="1"/>
  <c r="R334" i="1"/>
  <c r="D334" i="1"/>
  <c r="C334" i="1"/>
  <c r="A334" i="1"/>
  <c r="S333" i="1"/>
  <c r="D333" i="1"/>
  <c r="R333" i="1" s="1"/>
  <c r="C333" i="1"/>
  <c r="A333" i="1"/>
  <c r="S332" i="1"/>
  <c r="R332" i="1"/>
  <c r="D332" i="1"/>
  <c r="C332" i="1"/>
  <c r="A332" i="1"/>
  <c r="S331" i="1"/>
  <c r="D331" i="1"/>
  <c r="R331" i="1" s="1"/>
  <c r="C331" i="1"/>
  <c r="A331" i="1"/>
  <c r="S330" i="1"/>
  <c r="R330" i="1"/>
  <c r="D330" i="1"/>
  <c r="C330" i="1"/>
  <c r="A330" i="1"/>
  <c r="S329" i="1"/>
  <c r="D329" i="1"/>
  <c r="R329" i="1" s="1"/>
  <c r="C329" i="1"/>
  <c r="A329" i="1"/>
  <c r="S328" i="1"/>
  <c r="R328" i="1"/>
  <c r="D328" i="1"/>
  <c r="C328" i="1"/>
  <c r="A328" i="1"/>
  <c r="S327" i="1"/>
  <c r="D327" i="1"/>
  <c r="R327" i="1" s="1"/>
  <c r="C327" i="1"/>
  <c r="A327" i="1"/>
  <c r="S326" i="1"/>
  <c r="R326" i="1"/>
  <c r="D326" i="1"/>
  <c r="C326" i="1"/>
  <c r="A326" i="1"/>
  <c r="S325" i="1"/>
  <c r="D325" i="1"/>
  <c r="R325" i="1" s="1"/>
  <c r="C325" i="1"/>
  <c r="A325" i="1"/>
  <c r="S324" i="1"/>
  <c r="R324" i="1"/>
  <c r="D324" i="1"/>
  <c r="C324" i="1"/>
  <c r="A324" i="1"/>
  <c r="S323" i="1"/>
  <c r="D323" i="1"/>
  <c r="R323" i="1" s="1"/>
  <c r="C323" i="1"/>
  <c r="A323" i="1"/>
  <c r="S322" i="1"/>
  <c r="R322" i="1"/>
  <c r="D322" i="1"/>
  <c r="C322" i="1"/>
  <c r="A322" i="1"/>
  <c r="S321" i="1"/>
  <c r="D321" i="1"/>
  <c r="R321" i="1" s="1"/>
  <c r="C321" i="1"/>
  <c r="A321" i="1"/>
  <c r="S320" i="1"/>
  <c r="R320" i="1"/>
  <c r="D320" i="1"/>
  <c r="C320" i="1"/>
  <c r="A320" i="1"/>
  <c r="S319" i="1"/>
  <c r="D319" i="1"/>
  <c r="R319" i="1" s="1"/>
  <c r="C319" i="1"/>
  <c r="A319" i="1"/>
  <c r="S318" i="1"/>
  <c r="R318" i="1"/>
  <c r="D318" i="1"/>
  <c r="C318" i="1"/>
  <c r="A318" i="1"/>
  <c r="S317" i="1"/>
  <c r="D317" i="1"/>
  <c r="R317" i="1" s="1"/>
  <c r="C317" i="1"/>
  <c r="A317" i="1"/>
  <c r="S316" i="1"/>
  <c r="R316" i="1"/>
  <c r="D316" i="1"/>
  <c r="C316" i="1"/>
  <c r="A316" i="1"/>
  <c r="S315" i="1"/>
  <c r="D315" i="1"/>
  <c r="R315" i="1" s="1"/>
  <c r="C315" i="1"/>
  <c r="A315" i="1"/>
  <c r="S314" i="1"/>
  <c r="R314" i="1"/>
  <c r="D314" i="1"/>
  <c r="C314" i="1"/>
  <c r="A314" i="1"/>
  <c r="S313" i="1"/>
  <c r="D313" i="1"/>
  <c r="R313" i="1" s="1"/>
  <c r="C313" i="1"/>
  <c r="A313" i="1"/>
  <c r="S312" i="1"/>
  <c r="R312" i="1"/>
  <c r="D312" i="1"/>
  <c r="C312" i="1"/>
  <c r="A312" i="1"/>
  <c r="S311" i="1"/>
  <c r="D311" i="1"/>
  <c r="R311" i="1" s="1"/>
  <c r="C311" i="1"/>
  <c r="A311" i="1"/>
  <c r="S310" i="1"/>
  <c r="R310" i="1"/>
  <c r="D310" i="1"/>
  <c r="C310" i="1"/>
  <c r="A310" i="1"/>
  <c r="S309" i="1"/>
  <c r="D309" i="1"/>
  <c r="R309" i="1" s="1"/>
  <c r="C309" i="1"/>
  <c r="A309" i="1"/>
  <c r="S308" i="1"/>
  <c r="R308" i="1"/>
  <c r="D308" i="1"/>
  <c r="C308" i="1"/>
  <c r="A308" i="1"/>
  <c r="S307" i="1"/>
  <c r="D307" i="1"/>
  <c r="R307" i="1" s="1"/>
  <c r="C307" i="1"/>
  <c r="A307" i="1"/>
  <c r="S306" i="1"/>
  <c r="R306" i="1"/>
  <c r="D306" i="1"/>
  <c r="C306" i="1"/>
  <c r="A306" i="1"/>
  <c r="S305" i="1"/>
  <c r="D305" i="1"/>
  <c r="R305" i="1" s="1"/>
  <c r="C305" i="1"/>
  <c r="A305" i="1"/>
  <c r="S304" i="1"/>
  <c r="R304" i="1"/>
  <c r="D304" i="1"/>
  <c r="C304" i="1"/>
  <c r="A304" i="1"/>
  <c r="S303" i="1"/>
  <c r="D303" i="1"/>
  <c r="R303" i="1" s="1"/>
  <c r="C303" i="1"/>
  <c r="A303" i="1"/>
  <c r="S302" i="1"/>
  <c r="R302" i="1"/>
  <c r="D302" i="1"/>
  <c r="C302" i="1"/>
  <c r="A302" i="1"/>
  <c r="S301" i="1"/>
  <c r="D301" i="1"/>
  <c r="R301" i="1" s="1"/>
  <c r="C301" i="1"/>
  <c r="A301" i="1"/>
  <c r="S300" i="1"/>
  <c r="R300" i="1"/>
  <c r="D300" i="1"/>
  <c r="C300" i="1"/>
  <c r="A300" i="1"/>
  <c r="S299" i="1"/>
  <c r="D299" i="1"/>
  <c r="R299" i="1" s="1"/>
  <c r="C299" i="1"/>
  <c r="A299" i="1"/>
  <c r="S298" i="1"/>
  <c r="R298" i="1"/>
  <c r="D298" i="1"/>
  <c r="C298" i="1"/>
  <c r="A298" i="1"/>
  <c r="S297" i="1"/>
  <c r="D297" i="1"/>
  <c r="R297" i="1" s="1"/>
  <c r="C297" i="1"/>
  <c r="A297" i="1"/>
  <c r="S296" i="1"/>
  <c r="R296" i="1"/>
  <c r="D296" i="1"/>
  <c r="C296" i="1"/>
  <c r="A296" i="1"/>
  <c r="S295" i="1"/>
  <c r="D295" i="1"/>
  <c r="R295" i="1" s="1"/>
  <c r="C295" i="1"/>
  <c r="A295" i="1"/>
  <c r="S294" i="1"/>
  <c r="R294" i="1"/>
  <c r="D294" i="1"/>
  <c r="C294" i="1"/>
  <c r="A294" i="1"/>
  <c r="S293" i="1"/>
  <c r="D293" i="1"/>
  <c r="R293" i="1" s="1"/>
  <c r="C293" i="1"/>
  <c r="A293" i="1"/>
  <c r="S292" i="1"/>
  <c r="R292" i="1"/>
  <c r="D292" i="1"/>
  <c r="C292" i="1"/>
  <c r="A292" i="1"/>
  <c r="S291" i="1"/>
  <c r="D291" i="1"/>
  <c r="R291" i="1" s="1"/>
  <c r="C291" i="1"/>
  <c r="A291" i="1"/>
  <c r="S290" i="1"/>
  <c r="R290" i="1"/>
  <c r="D290" i="1"/>
  <c r="C290" i="1"/>
  <c r="A290" i="1"/>
  <c r="S289" i="1"/>
  <c r="D289" i="1"/>
  <c r="R289" i="1" s="1"/>
  <c r="C289" i="1"/>
  <c r="A289" i="1"/>
  <c r="S288" i="1"/>
  <c r="R288" i="1"/>
  <c r="D288" i="1"/>
  <c r="C288" i="1"/>
  <c r="A288" i="1"/>
  <c r="S287" i="1"/>
  <c r="D287" i="1"/>
  <c r="R287" i="1" s="1"/>
  <c r="C287" i="1"/>
  <c r="A287" i="1"/>
  <c r="S286" i="1"/>
  <c r="R286" i="1"/>
  <c r="D286" i="1"/>
  <c r="C286" i="1"/>
  <c r="A286" i="1"/>
  <c r="S285" i="1"/>
  <c r="D285" i="1"/>
  <c r="R285" i="1" s="1"/>
  <c r="C285" i="1"/>
  <c r="A285" i="1"/>
  <c r="S284" i="1"/>
  <c r="R284" i="1"/>
  <c r="D284" i="1"/>
  <c r="C284" i="1"/>
  <c r="A284" i="1"/>
  <c r="S283" i="1"/>
  <c r="D283" i="1"/>
  <c r="R283" i="1" s="1"/>
  <c r="C283" i="1"/>
  <c r="A283" i="1"/>
  <c r="S282" i="1"/>
  <c r="R282" i="1"/>
  <c r="D282" i="1"/>
  <c r="C282" i="1"/>
  <c r="A282" i="1"/>
  <c r="S281" i="1"/>
  <c r="D281" i="1"/>
  <c r="R281" i="1" s="1"/>
  <c r="C281" i="1"/>
  <c r="A281" i="1"/>
  <c r="S280" i="1"/>
  <c r="R280" i="1"/>
  <c r="D280" i="1"/>
  <c r="C280" i="1"/>
  <c r="A280" i="1"/>
  <c r="S279" i="1"/>
  <c r="D279" i="1"/>
  <c r="R279" i="1" s="1"/>
  <c r="C279" i="1"/>
  <c r="A279" i="1"/>
  <c r="S278" i="1"/>
  <c r="R278" i="1"/>
  <c r="D278" i="1"/>
  <c r="C278" i="1"/>
  <c r="A278" i="1"/>
  <c r="S277" i="1"/>
  <c r="D277" i="1"/>
  <c r="R277" i="1" s="1"/>
  <c r="C277" i="1"/>
  <c r="A277" i="1"/>
  <c r="S276" i="1"/>
  <c r="R276" i="1"/>
  <c r="D276" i="1"/>
  <c r="C276" i="1"/>
  <c r="A276" i="1"/>
  <c r="S275" i="1"/>
  <c r="D275" i="1"/>
  <c r="R275" i="1" s="1"/>
  <c r="C275" i="1"/>
  <c r="A275" i="1"/>
  <c r="S274" i="1"/>
  <c r="R274" i="1"/>
  <c r="D274" i="1"/>
  <c r="C274" i="1"/>
  <c r="A274" i="1"/>
  <c r="S273" i="1"/>
  <c r="D273" i="1"/>
  <c r="R273" i="1" s="1"/>
  <c r="C273" i="1"/>
  <c r="A273" i="1"/>
  <c r="S272" i="1"/>
  <c r="R272" i="1"/>
  <c r="D272" i="1"/>
  <c r="C272" i="1"/>
  <c r="A272" i="1"/>
  <c r="S271" i="1"/>
  <c r="D271" i="1"/>
  <c r="R271" i="1" s="1"/>
  <c r="C271" i="1"/>
  <c r="A271" i="1"/>
  <c r="S270" i="1"/>
  <c r="R270" i="1"/>
  <c r="D270" i="1"/>
  <c r="C270" i="1"/>
  <c r="A270" i="1"/>
  <c r="S269" i="1"/>
  <c r="D269" i="1"/>
  <c r="R269" i="1" s="1"/>
  <c r="C269" i="1"/>
  <c r="A269" i="1"/>
  <c r="S268" i="1"/>
  <c r="R268" i="1"/>
  <c r="D268" i="1"/>
  <c r="C268" i="1"/>
  <c r="A268" i="1"/>
  <c r="S267" i="1"/>
  <c r="D267" i="1"/>
  <c r="R267" i="1" s="1"/>
  <c r="C267" i="1"/>
  <c r="A267" i="1"/>
  <c r="S266" i="1"/>
  <c r="R266" i="1"/>
  <c r="D266" i="1"/>
  <c r="C266" i="1"/>
  <c r="A266" i="1"/>
  <c r="S265" i="1"/>
  <c r="D265" i="1"/>
  <c r="R265" i="1" s="1"/>
  <c r="C265" i="1"/>
  <c r="A265" i="1"/>
  <c r="S264" i="1"/>
  <c r="R264" i="1"/>
  <c r="D264" i="1"/>
  <c r="C264" i="1"/>
  <c r="A264" i="1"/>
  <c r="S263" i="1"/>
  <c r="D263" i="1"/>
  <c r="R263" i="1" s="1"/>
  <c r="C263" i="1"/>
  <c r="A263" i="1"/>
  <c r="S262" i="1"/>
  <c r="R262" i="1"/>
  <c r="D262" i="1"/>
  <c r="C262" i="1"/>
  <c r="A262" i="1"/>
  <c r="S261" i="1"/>
  <c r="D261" i="1"/>
  <c r="R261" i="1" s="1"/>
  <c r="C261" i="1"/>
  <c r="A261" i="1"/>
  <c r="S260" i="1"/>
  <c r="R260" i="1"/>
  <c r="D260" i="1"/>
  <c r="C260" i="1"/>
  <c r="A260" i="1"/>
  <c r="S259" i="1"/>
  <c r="D259" i="1"/>
  <c r="R259" i="1" s="1"/>
  <c r="C259" i="1"/>
  <c r="A259" i="1"/>
  <c r="S258" i="1"/>
  <c r="R258" i="1"/>
  <c r="D258" i="1"/>
  <c r="C258" i="1"/>
  <c r="A258" i="1"/>
  <c r="S257" i="1"/>
  <c r="D257" i="1"/>
  <c r="R257" i="1" s="1"/>
  <c r="C257" i="1"/>
  <c r="A257" i="1"/>
  <c r="S256" i="1"/>
  <c r="R256" i="1"/>
  <c r="D256" i="1"/>
  <c r="C256" i="1"/>
  <c r="A256" i="1"/>
  <c r="S255" i="1"/>
  <c r="D255" i="1"/>
  <c r="R255" i="1" s="1"/>
  <c r="C255" i="1"/>
  <c r="A255" i="1"/>
  <c r="S254" i="1"/>
  <c r="R254" i="1"/>
  <c r="D254" i="1"/>
  <c r="C254" i="1"/>
  <c r="A254" i="1"/>
  <c r="S253" i="1"/>
  <c r="D253" i="1"/>
  <c r="R253" i="1" s="1"/>
  <c r="C253" i="1"/>
  <c r="A253" i="1"/>
  <c r="S252" i="1"/>
  <c r="R252" i="1"/>
  <c r="D252" i="1"/>
  <c r="C252" i="1"/>
  <c r="A252" i="1"/>
  <c r="S251" i="1"/>
  <c r="D251" i="1"/>
  <c r="R251" i="1" s="1"/>
  <c r="C251" i="1"/>
  <c r="A251" i="1"/>
  <c r="S250" i="1"/>
  <c r="R250" i="1"/>
  <c r="D250" i="1"/>
  <c r="C250" i="1"/>
  <c r="A250" i="1"/>
  <c r="S249" i="1"/>
  <c r="D249" i="1"/>
  <c r="R249" i="1" s="1"/>
  <c r="C249" i="1"/>
  <c r="A249" i="1"/>
  <c r="S248" i="1"/>
  <c r="R248" i="1"/>
  <c r="D248" i="1"/>
  <c r="C248" i="1"/>
  <c r="A248" i="1"/>
  <c r="S247" i="1"/>
  <c r="D247" i="1"/>
  <c r="R247" i="1" s="1"/>
  <c r="C247" i="1"/>
  <c r="A247" i="1"/>
  <c r="S246" i="1"/>
  <c r="R246" i="1"/>
  <c r="D246" i="1"/>
  <c r="C246" i="1"/>
  <c r="A246" i="1"/>
  <c r="S245" i="1"/>
  <c r="D245" i="1"/>
  <c r="R245" i="1" s="1"/>
  <c r="C245" i="1"/>
  <c r="A245" i="1"/>
  <c r="S244" i="1"/>
  <c r="R244" i="1"/>
  <c r="D244" i="1"/>
  <c r="C244" i="1"/>
  <c r="A244" i="1"/>
  <c r="S243" i="1"/>
  <c r="D243" i="1"/>
  <c r="R243" i="1" s="1"/>
  <c r="C243" i="1"/>
  <c r="A243" i="1"/>
  <c r="S242" i="1"/>
  <c r="R242" i="1"/>
  <c r="D242" i="1"/>
  <c r="C242" i="1"/>
  <c r="A242" i="1"/>
  <c r="S241" i="1"/>
  <c r="D241" i="1"/>
  <c r="R241" i="1" s="1"/>
  <c r="C241" i="1"/>
  <c r="A241" i="1"/>
  <c r="S240" i="1"/>
  <c r="R240" i="1"/>
  <c r="D240" i="1"/>
  <c r="C240" i="1"/>
  <c r="A240" i="1"/>
  <c r="S239" i="1"/>
  <c r="D239" i="1"/>
  <c r="R239" i="1" s="1"/>
  <c r="C239" i="1"/>
  <c r="A239" i="1"/>
  <c r="S238" i="1"/>
  <c r="R238" i="1"/>
  <c r="D238" i="1"/>
  <c r="C238" i="1"/>
  <c r="A238" i="1"/>
  <c r="S237" i="1"/>
  <c r="D237" i="1"/>
  <c r="R237" i="1" s="1"/>
  <c r="C237" i="1"/>
  <c r="A237" i="1"/>
  <c r="S236" i="1"/>
  <c r="R236" i="1"/>
  <c r="D236" i="1"/>
  <c r="C236" i="1"/>
  <c r="A236" i="1"/>
  <c r="S235" i="1"/>
  <c r="D235" i="1"/>
  <c r="R235" i="1" s="1"/>
  <c r="C235" i="1"/>
  <c r="A235" i="1"/>
  <c r="S234" i="1"/>
  <c r="R234" i="1"/>
  <c r="D234" i="1"/>
  <c r="C234" i="1"/>
  <c r="A234" i="1"/>
  <c r="S233" i="1"/>
  <c r="D233" i="1"/>
  <c r="R233" i="1" s="1"/>
  <c r="C233" i="1"/>
  <c r="A233" i="1"/>
  <c r="S232" i="1"/>
  <c r="R232" i="1"/>
  <c r="D232" i="1"/>
  <c r="C232" i="1"/>
  <c r="A232" i="1"/>
  <c r="S231" i="1"/>
  <c r="D231" i="1"/>
  <c r="R231" i="1" s="1"/>
  <c r="C231" i="1"/>
  <c r="A231" i="1"/>
  <c r="S230" i="1"/>
  <c r="R230" i="1"/>
  <c r="D230" i="1"/>
  <c r="C230" i="1"/>
  <c r="A230" i="1"/>
  <c r="S229" i="1"/>
  <c r="D229" i="1"/>
  <c r="R229" i="1" s="1"/>
  <c r="C229" i="1"/>
  <c r="A229" i="1"/>
  <c r="S228" i="1"/>
  <c r="R228" i="1"/>
  <c r="D228" i="1"/>
  <c r="C228" i="1"/>
  <c r="A228" i="1"/>
  <c r="S227" i="1"/>
  <c r="D227" i="1"/>
  <c r="R227" i="1" s="1"/>
  <c r="C227" i="1"/>
  <c r="A227" i="1"/>
  <c r="S226" i="1"/>
  <c r="R226" i="1"/>
  <c r="D226" i="1"/>
  <c r="C226" i="1"/>
  <c r="A226" i="1"/>
  <c r="S225" i="1"/>
  <c r="D225" i="1"/>
  <c r="R225" i="1" s="1"/>
  <c r="C225" i="1"/>
  <c r="A225" i="1"/>
  <c r="S224" i="1"/>
  <c r="R224" i="1"/>
  <c r="D224" i="1"/>
  <c r="C224" i="1"/>
  <c r="A224" i="1"/>
  <c r="S223" i="1"/>
  <c r="D223" i="1"/>
  <c r="R223" i="1" s="1"/>
  <c r="C223" i="1"/>
  <c r="A223" i="1"/>
  <c r="S222" i="1"/>
  <c r="R222" i="1"/>
  <c r="D222" i="1"/>
  <c r="C222" i="1"/>
  <c r="A222" i="1"/>
  <c r="S221" i="1"/>
  <c r="D221" i="1"/>
  <c r="R221" i="1" s="1"/>
  <c r="C221" i="1"/>
  <c r="A221" i="1"/>
  <c r="S220" i="1"/>
  <c r="R220" i="1"/>
  <c r="D220" i="1"/>
  <c r="C220" i="1"/>
  <c r="A220" i="1"/>
  <c r="S219" i="1"/>
  <c r="D219" i="1"/>
  <c r="R219" i="1" s="1"/>
  <c r="C219" i="1"/>
  <c r="A219" i="1"/>
  <c r="S218" i="1"/>
  <c r="R218" i="1"/>
  <c r="D218" i="1"/>
  <c r="C218" i="1"/>
  <c r="A218" i="1"/>
  <c r="S217" i="1"/>
  <c r="D217" i="1"/>
  <c r="R217" i="1" s="1"/>
  <c r="C217" i="1"/>
  <c r="A217" i="1"/>
  <c r="S216" i="1"/>
  <c r="R216" i="1"/>
  <c r="D216" i="1"/>
  <c r="C216" i="1"/>
  <c r="A216" i="1"/>
  <c r="S215" i="1"/>
  <c r="D215" i="1"/>
  <c r="R215" i="1" s="1"/>
  <c r="C215" i="1"/>
  <c r="A215" i="1"/>
  <c r="S214" i="1"/>
  <c r="R214" i="1"/>
  <c r="D214" i="1"/>
  <c r="C214" i="1"/>
  <c r="A214" i="1"/>
  <c r="S213" i="1"/>
  <c r="D213" i="1"/>
  <c r="R213" i="1" s="1"/>
  <c r="C213" i="1"/>
  <c r="A213" i="1"/>
  <c r="S212" i="1"/>
  <c r="R212" i="1"/>
  <c r="D212" i="1"/>
  <c r="C212" i="1"/>
  <c r="A212" i="1"/>
  <c r="S211" i="1"/>
  <c r="D211" i="1"/>
  <c r="R211" i="1" s="1"/>
  <c r="C211" i="1"/>
  <c r="A211" i="1"/>
  <c r="S210" i="1"/>
  <c r="R210" i="1"/>
  <c r="D210" i="1"/>
  <c r="C210" i="1"/>
  <c r="A210" i="1"/>
  <c r="S209" i="1"/>
  <c r="D209" i="1"/>
  <c r="R209" i="1" s="1"/>
  <c r="C209" i="1"/>
  <c r="A209" i="1"/>
  <c r="S208" i="1"/>
  <c r="R208" i="1"/>
  <c r="D208" i="1"/>
  <c r="C208" i="1"/>
  <c r="A208" i="1"/>
  <c r="S207" i="1"/>
  <c r="D207" i="1"/>
  <c r="R207" i="1" s="1"/>
  <c r="C207" i="1"/>
  <c r="A207" i="1"/>
  <c r="S206" i="1"/>
  <c r="R206" i="1"/>
  <c r="D206" i="1"/>
  <c r="C206" i="1"/>
  <c r="A206" i="1"/>
  <c r="S205" i="1"/>
  <c r="D205" i="1"/>
  <c r="R205" i="1" s="1"/>
  <c r="C205" i="1"/>
  <c r="A205" i="1"/>
  <c r="S204" i="1"/>
  <c r="R204" i="1"/>
  <c r="D204" i="1"/>
  <c r="C204" i="1"/>
  <c r="A204" i="1"/>
  <c r="S203" i="1"/>
  <c r="D203" i="1"/>
  <c r="R203" i="1" s="1"/>
  <c r="C203" i="1"/>
  <c r="A203" i="1"/>
  <c r="S202" i="1"/>
  <c r="R202" i="1"/>
  <c r="D202" i="1"/>
  <c r="C202" i="1"/>
  <c r="A202" i="1"/>
  <c r="S201" i="1"/>
  <c r="D201" i="1"/>
  <c r="R201" i="1" s="1"/>
  <c r="C201" i="1"/>
  <c r="A201" i="1"/>
  <c r="S200" i="1"/>
  <c r="R200" i="1"/>
  <c r="D200" i="1"/>
  <c r="C200" i="1"/>
  <c r="A200" i="1"/>
  <c r="S199" i="1"/>
  <c r="D199" i="1"/>
  <c r="R199" i="1" s="1"/>
  <c r="C199" i="1"/>
  <c r="A199" i="1"/>
  <c r="S198" i="1"/>
  <c r="R198" i="1"/>
  <c r="D198" i="1"/>
  <c r="C198" i="1"/>
  <c r="A198" i="1"/>
  <c r="S197" i="1"/>
  <c r="D197" i="1"/>
  <c r="R197" i="1" s="1"/>
  <c r="C197" i="1"/>
  <c r="A197" i="1"/>
  <c r="S196" i="1"/>
  <c r="R196" i="1"/>
  <c r="D196" i="1"/>
  <c r="C196" i="1"/>
  <c r="A196" i="1"/>
  <c r="S195" i="1"/>
  <c r="D195" i="1"/>
  <c r="R195" i="1" s="1"/>
  <c r="C195" i="1"/>
  <c r="A195" i="1"/>
  <c r="S194" i="1"/>
  <c r="R194" i="1"/>
  <c r="D194" i="1"/>
  <c r="C194" i="1"/>
  <c r="A194" i="1"/>
  <c r="S193" i="1"/>
  <c r="D193" i="1"/>
  <c r="R193" i="1" s="1"/>
  <c r="C193" i="1"/>
  <c r="A193" i="1"/>
  <c r="S192" i="1"/>
  <c r="R192" i="1"/>
  <c r="D192" i="1"/>
  <c r="C192" i="1"/>
  <c r="A192" i="1"/>
  <c r="S191" i="1"/>
  <c r="D191" i="1"/>
  <c r="R191" i="1" s="1"/>
  <c r="C191" i="1"/>
  <c r="A191" i="1"/>
  <c r="S190" i="1"/>
  <c r="R190" i="1"/>
  <c r="D190" i="1"/>
  <c r="C190" i="1"/>
  <c r="A190" i="1"/>
  <c r="S189" i="1"/>
  <c r="D189" i="1"/>
  <c r="R189" i="1" s="1"/>
  <c r="C189" i="1"/>
  <c r="A189" i="1"/>
  <c r="S188" i="1"/>
  <c r="R188" i="1"/>
  <c r="D188" i="1"/>
  <c r="C188" i="1"/>
  <c r="A188" i="1"/>
  <c r="S187" i="1"/>
  <c r="D187" i="1"/>
  <c r="R187" i="1" s="1"/>
  <c r="C187" i="1"/>
  <c r="A187" i="1"/>
  <c r="S186" i="1"/>
  <c r="R186" i="1"/>
  <c r="D186" i="1"/>
  <c r="C186" i="1"/>
  <c r="A186" i="1"/>
  <c r="S185" i="1"/>
  <c r="D185" i="1"/>
  <c r="R185" i="1" s="1"/>
  <c r="C185" i="1"/>
  <c r="A185" i="1"/>
  <c r="S184" i="1"/>
  <c r="R184" i="1"/>
  <c r="D184" i="1"/>
  <c r="C184" i="1"/>
  <c r="A184" i="1"/>
  <c r="S183" i="1"/>
  <c r="D183" i="1"/>
  <c r="R183" i="1" s="1"/>
  <c r="C183" i="1"/>
  <c r="A183" i="1"/>
  <c r="S182" i="1"/>
  <c r="R182" i="1"/>
  <c r="D182" i="1"/>
  <c r="C182" i="1"/>
  <c r="A182" i="1"/>
  <c r="S181" i="1"/>
  <c r="D181" i="1"/>
  <c r="R181" i="1" s="1"/>
  <c r="C181" i="1"/>
  <c r="A181" i="1"/>
  <c r="S180" i="1"/>
  <c r="R180" i="1"/>
  <c r="D180" i="1"/>
  <c r="C180" i="1"/>
  <c r="A180" i="1"/>
  <c r="S179" i="1"/>
  <c r="D179" i="1"/>
  <c r="R179" i="1" s="1"/>
  <c r="C179" i="1"/>
  <c r="A179" i="1"/>
  <c r="S178" i="1"/>
  <c r="R178" i="1"/>
  <c r="D178" i="1"/>
  <c r="C178" i="1"/>
  <c r="A178" i="1"/>
  <c r="S177" i="1"/>
  <c r="D177" i="1"/>
  <c r="R177" i="1" s="1"/>
  <c r="C177" i="1"/>
  <c r="A177" i="1"/>
  <c r="S176" i="1"/>
  <c r="R176" i="1"/>
  <c r="D176" i="1"/>
  <c r="C176" i="1"/>
  <c r="A176" i="1"/>
  <c r="S175" i="1"/>
  <c r="D175" i="1"/>
  <c r="R175" i="1" s="1"/>
  <c r="C175" i="1"/>
  <c r="A175" i="1"/>
  <c r="S174" i="1"/>
  <c r="R174" i="1"/>
  <c r="D174" i="1"/>
  <c r="C174" i="1"/>
  <c r="A174" i="1"/>
  <c r="S173" i="1"/>
  <c r="D173" i="1"/>
  <c r="R173" i="1" s="1"/>
  <c r="C173" i="1"/>
  <c r="A173" i="1"/>
  <c r="S172" i="1"/>
  <c r="R172" i="1"/>
  <c r="D172" i="1"/>
  <c r="C172" i="1"/>
  <c r="A172" i="1"/>
  <c r="S171" i="1"/>
  <c r="D171" i="1"/>
  <c r="R171" i="1" s="1"/>
  <c r="C171" i="1"/>
  <c r="A171" i="1"/>
  <c r="S170" i="1"/>
  <c r="R170" i="1"/>
  <c r="D170" i="1"/>
  <c r="C170" i="1"/>
  <c r="A170" i="1"/>
  <c r="S169" i="1"/>
  <c r="D169" i="1"/>
  <c r="R169" i="1" s="1"/>
  <c r="C169" i="1"/>
  <c r="A169" i="1"/>
  <c r="S168" i="1"/>
  <c r="R168" i="1"/>
  <c r="D168" i="1"/>
  <c r="C168" i="1"/>
  <c r="A168" i="1"/>
  <c r="S167" i="1"/>
  <c r="D167" i="1"/>
  <c r="R167" i="1" s="1"/>
  <c r="C167" i="1"/>
  <c r="A167" i="1"/>
  <c r="S166" i="1"/>
  <c r="R166" i="1"/>
  <c r="D166" i="1"/>
  <c r="C166" i="1"/>
  <c r="A166" i="1"/>
  <c r="S165" i="1"/>
  <c r="D165" i="1"/>
  <c r="R165" i="1" s="1"/>
  <c r="C165" i="1"/>
  <c r="A165" i="1"/>
  <c r="S164" i="1"/>
  <c r="R164" i="1"/>
  <c r="D164" i="1"/>
  <c r="C164" i="1"/>
  <c r="A164" i="1"/>
  <c r="S163" i="1"/>
  <c r="D163" i="1"/>
  <c r="R163" i="1" s="1"/>
  <c r="C163" i="1"/>
  <c r="A163" i="1"/>
  <c r="S162" i="1"/>
  <c r="R162" i="1"/>
  <c r="D162" i="1"/>
  <c r="C162" i="1"/>
  <c r="A162" i="1"/>
  <c r="S161" i="1"/>
  <c r="D161" i="1"/>
  <c r="R161" i="1" s="1"/>
  <c r="C161" i="1"/>
  <c r="A161" i="1"/>
  <c r="S160" i="1"/>
  <c r="R160" i="1"/>
  <c r="D160" i="1"/>
  <c r="C160" i="1"/>
  <c r="A160" i="1"/>
  <c r="S159" i="1"/>
  <c r="D159" i="1"/>
  <c r="R159" i="1" s="1"/>
  <c r="C159" i="1"/>
  <c r="A159" i="1"/>
  <c r="S158" i="1"/>
  <c r="R158" i="1"/>
  <c r="D158" i="1"/>
  <c r="C158" i="1"/>
  <c r="A158" i="1"/>
  <c r="S157" i="1"/>
  <c r="D157" i="1"/>
  <c r="R157" i="1" s="1"/>
  <c r="C157" i="1"/>
  <c r="A157" i="1"/>
  <c r="S156" i="1"/>
  <c r="R156" i="1"/>
  <c r="D156" i="1"/>
  <c r="C156" i="1"/>
  <c r="A156" i="1"/>
  <c r="S155" i="1"/>
  <c r="D155" i="1"/>
  <c r="R155" i="1" s="1"/>
  <c r="C155" i="1"/>
  <c r="A155" i="1"/>
  <c r="S154" i="1"/>
  <c r="R154" i="1"/>
  <c r="D154" i="1"/>
  <c r="C154" i="1"/>
  <c r="A154" i="1"/>
  <c r="S153" i="1"/>
  <c r="D153" i="1"/>
  <c r="R153" i="1" s="1"/>
  <c r="C153" i="1"/>
  <c r="A153" i="1"/>
  <c r="S152" i="1"/>
  <c r="R152" i="1"/>
  <c r="D152" i="1"/>
  <c r="C152" i="1"/>
  <c r="A152" i="1"/>
  <c r="S151" i="1"/>
  <c r="D151" i="1"/>
  <c r="R151" i="1" s="1"/>
  <c r="C151" i="1"/>
  <c r="A151" i="1"/>
  <c r="S150" i="1"/>
  <c r="R150" i="1"/>
  <c r="D150" i="1"/>
  <c r="C150" i="1"/>
  <c r="A150" i="1"/>
  <c r="S149" i="1"/>
  <c r="D149" i="1"/>
  <c r="R149" i="1" s="1"/>
  <c r="C149" i="1"/>
  <c r="A149" i="1"/>
  <c r="S148" i="1"/>
  <c r="R148" i="1"/>
  <c r="D148" i="1"/>
  <c r="C148" i="1"/>
  <c r="A148" i="1"/>
  <c r="S147" i="1"/>
  <c r="D147" i="1"/>
  <c r="R147" i="1" s="1"/>
  <c r="C147" i="1"/>
  <c r="A147" i="1"/>
  <c r="S146" i="1"/>
  <c r="R146" i="1"/>
  <c r="D146" i="1"/>
  <c r="C146" i="1"/>
  <c r="A146" i="1"/>
  <c r="S145" i="1"/>
  <c r="D145" i="1"/>
  <c r="R145" i="1" s="1"/>
  <c r="C145" i="1"/>
  <c r="A145" i="1"/>
  <c r="S144" i="1"/>
  <c r="R144" i="1"/>
  <c r="D144" i="1"/>
  <c r="C144" i="1"/>
  <c r="A144" i="1"/>
  <c r="S143" i="1"/>
  <c r="D143" i="1"/>
  <c r="R143" i="1" s="1"/>
  <c r="C143" i="1"/>
  <c r="A143" i="1"/>
  <c r="S142" i="1"/>
  <c r="R142" i="1"/>
  <c r="D142" i="1"/>
  <c r="C142" i="1"/>
  <c r="A142" i="1"/>
  <c r="S141" i="1"/>
  <c r="D141" i="1"/>
  <c r="R141" i="1" s="1"/>
  <c r="C141" i="1"/>
  <c r="A141" i="1"/>
  <c r="S140" i="1"/>
  <c r="D140" i="1"/>
  <c r="R140" i="1" s="1"/>
  <c r="C140" i="1"/>
  <c r="A140" i="1"/>
  <c r="S139" i="1"/>
  <c r="D139" i="1"/>
  <c r="R139" i="1" s="1"/>
  <c r="C139" i="1"/>
  <c r="A139" i="1"/>
  <c r="S138" i="1"/>
  <c r="R138" i="1"/>
  <c r="D138" i="1"/>
  <c r="C138" i="1"/>
  <c r="A138" i="1"/>
  <c r="S137" i="1"/>
  <c r="D137" i="1"/>
  <c r="R137" i="1" s="1"/>
  <c r="C137" i="1"/>
  <c r="A137" i="1"/>
  <c r="S136" i="1"/>
  <c r="D136" i="1"/>
  <c r="R136" i="1" s="1"/>
  <c r="C136" i="1"/>
  <c r="A136" i="1"/>
  <c r="S135" i="1"/>
  <c r="D135" i="1"/>
  <c r="R135" i="1" s="1"/>
  <c r="C135" i="1"/>
  <c r="A135" i="1"/>
  <c r="S134" i="1"/>
  <c r="R134" i="1"/>
  <c r="D134" i="1"/>
  <c r="C134" i="1"/>
  <c r="A134" i="1"/>
  <c r="S133" i="1"/>
  <c r="D133" i="1"/>
  <c r="R133" i="1" s="1"/>
  <c r="C133" i="1"/>
  <c r="A133" i="1"/>
  <c r="S132" i="1"/>
  <c r="D132" i="1"/>
  <c r="R132" i="1" s="1"/>
  <c r="C132" i="1"/>
  <c r="A132" i="1"/>
  <c r="S131" i="1"/>
  <c r="D131" i="1"/>
  <c r="R131" i="1" s="1"/>
  <c r="C131" i="1"/>
  <c r="A131" i="1"/>
  <c r="S130" i="1"/>
  <c r="R130" i="1"/>
  <c r="D130" i="1"/>
  <c r="C130" i="1"/>
  <c r="A130" i="1"/>
  <c r="S129" i="1"/>
  <c r="D129" i="1"/>
  <c r="R129" i="1" s="1"/>
  <c r="C129" i="1"/>
  <c r="A129" i="1"/>
  <c r="S128" i="1"/>
  <c r="D128" i="1"/>
  <c r="R128" i="1" s="1"/>
  <c r="C128" i="1"/>
  <c r="A128" i="1"/>
  <c r="S127" i="1"/>
  <c r="D127" i="1"/>
  <c r="R127" i="1" s="1"/>
  <c r="C127" i="1"/>
  <c r="A127" i="1"/>
  <c r="S126" i="1"/>
  <c r="R126" i="1"/>
  <c r="D126" i="1"/>
  <c r="C126" i="1"/>
  <c r="A126" i="1"/>
  <c r="S125" i="1"/>
  <c r="D125" i="1"/>
  <c r="R125" i="1" s="1"/>
  <c r="C125" i="1"/>
  <c r="A125" i="1"/>
  <c r="S124" i="1"/>
  <c r="D124" i="1"/>
  <c r="R124" i="1" s="1"/>
  <c r="C124" i="1"/>
  <c r="A124" i="1"/>
  <c r="S123" i="1"/>
  <c r="D123" i="1"/>
  <c r="R123" i="1" s="1"/>
  <c r="C123" i="1"/>
  <c r="A123" i="1"/>
  <c r="S122" i="1"/>
  <c r="R122" i="1"/>
  <c r="D122" i="1"/>
  <c r="C122" i="1"/>
  <c r="A122" i="1"/>
  <c r="S121" i="1"/>
  <c r="D121" i="1"/>
  <c r="R121" i="1" s="1"/>
  <c r="C121" i="1"/>
  <c r="A121" i="1"/>
  <c r="S120" i="1"/>
  <c r="D120" i="1"/>
  <c r="R120" i="1" s="1"/>
  <c r="C120" i="1"/>
  <c r="A120" i="1"/>
  <c r="S119" i="1"/>
  <c r="D119" i="1"/>
  <c r="R119" i="1" s="1"/>
  <c r="C119" i="1"/>
  <c r="A119" i="1"/>
  <c r="S118" i="1"/>
  <c r="R118" i="1"/>
  <c r="D118" i="1"/>
  <c r="C118" i="1"/>
  <c r="A118" i="1"/>
  <c r="S117" i="1"/>
  <c r="D117" i="1"/>
  <c r="R117" i="1" s="1"/>
  <c r="C117" i="1"/>
  <c r="A117" i="1"/>
  <c r="S116" i="1"/>
  <c r="D116" i="1"/>
  <c r="R116" i="1" s="1"/>
  <c r="C116" i="1"/>
  <c r="A116" i="1"/>
  <c r="S115" i="1"/>
  <c r="D115" i="1"/>
  <c r="R115" i="1" s="1"/>
  <c r="C115" i="1"/>
  <c r="A115" i="1"/>
  <c r="S114" i="1"/>
  <c r="R114" i="1"/>
  <c r="D114" i="1"/>
  <c r="C114" i="1"/>
  <c r="A114" i="1"/>
  <c r="S113" i="1"/>
  <c r="D113" i="1"/>
  <c r="R113" i="1" s="1"/>
  <c r="C113" i="1"/>
  <c r="A113" i="1"/>
  <c r="S112" i="1"/>
  <c r="D112" i="1"/>
  <c r="R112" i="1" s="1"/>
  <c r="C112" i="1"/>
  <c r="A112" i="1"/>
  <c r="S111" i="1"/>
  <c r="D111" i="1"/>
  <c r="R111" i="1" s="1"/>
  <c r="C111" i="1"/>
  <c r="A111" i="1"/>
  <c r="S110" i="1"/>
  <c r="R110" i="1"/>
  <c r="D110" i="1"/>
  <c r="C110" i="1"/>
  <c r="A110" i="1"/>
  <c r="S109" i="1"/>
  <c r="D109" i="1"/>
  <c r="R109" i="1" s="1"/>
  <c r="C109" i="1"/>
  <c r="A109" i="1"/>
  <c r="S108" i="1"/>
  <c r="D108" i="1"/>
  <c r="R108" i="1" s="1"/>
  <c r="C108" i="1"/>
  <c r="A108" i="1"/>
  <c r="S107" i="1"/>
  <c r="D107" i="1"/>
  <c r="R107" i="1" s="1"/>
  <c r="C107" i="1"/>
  <c r="A107" i="1"/>
  <c r="S106" i="1"/>
  <c r="R106" i="1"/>
  <c r="D106" i="1"/>
  <c r="C106" i="1"/>
  <c r="A106" i="1"/>
  <c r="S105" i="1"/>
  <c r="D105" i="1"/>
  <c r="R105" i="1" s="1"/>
  <c r="C105" i="1"/>
  <c r="A105" i="1"/>
  <c r="S104" i="1"/>
  <c r="D104" i="1"/>
  <c r="R104" i="1" s="1"/>
  <c r="C104" i="1"/>
  <c r="A104" i="1"/>
  <c r="S103" i="1"/>
  <c r="D103" i="1"/>
  <c r="R103" i="1" s="1"/>
  <c r="C103" i="1"/>
  <c r="A103" i="1"/>
  <c r="S102" i="1"/>
  <c r="R102" i="1"/>
  <c r="D102" i="1"/>
  <c r="C102" i="1"/>
  <c r="A102" i="1"/>
  <c r="S101" i="1"/>
  <c r="D101" i="1"/>
  <c r="R101" i="1" s="1"/>
  <c r="C101" i="1"/>
  <c r="A101" i="1"/>
  <c r="S100" i="1"/>
  <c r="D100" i="1"/>
  <c r="R100" i="1" s="1"/>
  <c r="C100" i="1"/>
  <c r="A100" i="1"/>
  <c r="S99" i="1"/>
  <c r="D99" i="1"/>
  <c r="R99" i="1" s="1"/>
  <c r="C99" i="1"/>
  <c r="A99" i="1"/>
  <c r="S98" i="1"/>
  <c r="R98" i="1"/>
  <c r="D98" i="1"/>
  <c r="C98" i="1"/>
  <c r="A98" i="1"/>
  <c r="S97" i="1"/>
  <c r="D97" i="1"/>
  <c r="R97" i="1" s="1"/>
  <c r="C97" i="1"/>
  <c r="A97" i="1"/>
  <c r="S96" i="1"/>
  <c r="D96" i="1"/>
  <c r="R96" i="1" s="1"/>
  <c r="C96" i="1"/>
  <c r="A96" i="1"/>
  <c r="D95" i="1"/>
  <c r="R95" i="1" s="1"/>
  <c r="C95" i="1"/>
  <c r="A95" i="1"/>
  <c r="S94" i="1"/>
  <c r="R94" i="1"/>
  <c r="D94" i="1"/>
  <c r="C94" i="1"/>
  <c r="A94" i="1"/>
  <c r="S93" i="1"/>
  <c r="D93" i="1"/>
  <c r="R93" i="1" s="1"/>
  <c r="C93" i="1"/>
  <c r="A93" i="1"/>
  <c r="S92" i="1"/>
  <c r="D92" i="1"/>
  <c r="R92" i="1" s="1"/>
  <c r="C92" i="1"/>
  <c r="A92" i="1"/>
  <c r="D91" i="1"/>
  <c r="R91" i="1" s="1"/>
  <c r="C91" i="1"/>
  <c r="A91" i="1"/>
  <c r="S90" i="1"/>
  <c r="R90" i="1"/>
  <c r="D90" i="1"/>
  <c r="C90" i="1"/>
  <c r="A90" i="1"/>
  <c r="S89" i="1"/>
  <c r="D89" i="1"/>
  <c r="R89" i="1" s="1"/>
  <c r="C89" i="1"/>
  <c r="A89" i="1"/>
  <c r="S88" i="1"/>
  <c r="D88" i="1"/>
  <c r="R88" i="1" s="1"/>
  <c r="C88" i="1"/>
  <c r="A88" i="1"/>
  <c r="D87" i="1"/>
  <c r="R87" i="1" s="1"/>
  <c r="C87" i="1"/>
  <c r="A87" i="1"/>
  <c r="S86" i="1"/>
  <c r="R86" i="1"/>
  <c r="D86" i="1"/>
  <c r="C86" i="1"/>
  <c r="A86" i="1"/>
  <c r="S85" i="1"/>
  <c r="D85" i="1"/>
  <c r="R85" i="1" s="1"/>
  <c r="C85" i="1"/>
  <c r="A85" i="1"/>
  <c r="S84" i="1"/>
  <c r="D84" i="1"/>
  <c r="R84" i="1" s="1"/>
  <c r="C84" i="1"/>
  <c r="A84" i="1"/>
  <c r="D83" i="1"/>
  <c r="R83" i="1" s="1"/>
  <c r="C83" i="1"/>
  <c r="A83" i="1"/>
  <c r="S82" i="1"/>
  <c r="R82" i="1"/>
  <c r="D82" i="1"/>
  <c r="C82" i="1"/>
  <c r="A82" i="1"/>
  <c r="S81" i="1"/>
  <c r="D81" i="1"/>
  <c r="R81" i="1" s="1"/>
  <c r="C81" i="1"/>
  <c r="A81" i="1"/>
  <c r="S80" i="1"/>
  <c r="D80" i="1"/>
  <c r="R80" i="1" s="1"/>
  <c r="C80" i="1"/>
  <c r="A80" i="1"/>
  <c r="D79" i="1"/>
  <c r="R79" i="1" s="1"/>
  <c r="C79" i="1"/>
  <c r="A79" i="1"/>
  <c r="S78" i="1"/>
  <c r="R78" i="1"/>
  <c r="D78" i="1"/>
  <c r="C78" i="1"/>
  <c r="A78" i="1"/>
  <c r="S77" i="1"/>
  <c r="D77" i="1"/>
  <c r="R77" i="1" s="1"/>
  <c r="C77" i="1"/>
  <c r="A77" i="1"/>
  <c r="S76" i="1"/>
  <c r="D76" i="1"/>
  <c r="R76" i="1" s="1"/>
  <c r="C76" i="1"/>
  <c r="A76" i="1"/>
  <c r="D75" i="1"/>
  <c r="R75" i="1" s="1"/>
  <c r="C75" i="1"/>
  <c r="A75" i="1"/>
  <c r="S74" i="1"/>
  <c r="R74" i="1"/>
  <c r="D74" i="1"/>
  <c r="C74" i="1"/>
  <c r="A74" i="1"/>
  <c r="S73" i="1"/>
  <c r="D73" i="1"/>
  <c r="R73" i="1" s="1"/>
  <c r="C73" i="1"/>
  <c r="A73" i="1"/>
  <c r="S72" i="1"/>
  <c r="D72" i="1"/>
  <c r="R72" i="1" s="1"/>
  <c r="C72" i="1"/>
  <c r="A72" i="1"/>
  <c r="D71" i="1"/>
  <c r="R71" i="1" s="1"/>
  <c r="C71" i="1"/>
  <c r="A71" i="1"/>
  <c r="S70" i="1"/>
  <c r="R70" i="1"/>
  <c r="D70" i="1"/>
  <c r="C70" i="1"/>
  <c r="A70" i="1"/>
  <c r="S69" i="1"/>
  <c r="D69" i="1"/>
  <c r="R69" i="1" s="1"/>
  <c r="C69" i="1"/>
  <c r="A69" i="1"/>
  <c r="S68" i="1"/>
  <c r="D68" i="1"/>
  <c r="R68" i="1" s="1"/>
  <c r="C68" i="1"/>
  <c r="A68" i="1"/>
  <c r="D67" i="1"/>
  <c r="R67" i="1" s="1"/>
  <c r="C67" i="1"/>
  <c r="A67" i="1"/>
  <c r="S66" i="1"/>
  <c r="R66" i="1"/>
  <c r="D66" i="1"/>
  <c r="C66" i="1"/>
  <c r="A66" i="1"/>
  <c r="S65" i="1"/>
  <c r="D65" i="1"/>
  <c r="R65" i="1" s="1"/>
  <c r="C65" i="1"/>
  <c r="A65" i="1"/>
  <c r="S64" i="1"/>
  <c r="D64" i="1"/>
  <c r="R64" i="1" s="1"/>
  <c r="C64" i="1"/>
  <c r="A64" i="1"/>
  <c r="D63" i="1"/>
  <c r="R63" i="1" s="1"/>
  <c r="C63" i="1"/>
  <c r="A63" i="1"/>
  <c r="S62" i="1"/>
  <c r="R62" i="1"/>
  <c r="D62" i="1"/>
  <c r="C62" i="1"/>
  <c r="A62" i="1"/>
  <c r="S61" i="1"/>
  <c r="D61" i="1"/>
  <c r="R61" i="1" s="1"/>
  <c r="C61" i="1"/>
  <c r="A61" i="1"/>
  <c r="D60" i="1"/>
  <c r="R60" i="1" s="1"/>
  <c r="C60" i="1"/>
  <c r="A60" i="1"/>
  <c r="D59" i="1"/>
  <c r="R59" i="1" s="1"/>
  <c r="C59" i="1"/>
  <c r="A59" i="1"/>
  <c r="S58" i="1"/>
  <c r="R58" i="1"/>
  <c r="D58" i="1"/>
  <c r="C58" i="1"/>
  <c r="A58" i="1"/>
  <c r="S57" i="1"/>
  <c r="D57" i="1"/>
  <c r="R57" i="1" s="1"/>
  <c r="C57" i="1"/>
  <c r="A57" i="1"/>
  <c r="D56" i="1"/>
  <c r="R56" i="1" s="1"/>
  <c r="C56" i="1"/>
  <c r="A56" i="1"/>
  <c r="D55" i="1"/>
  <c r="R55" i="1" s="1"/>
  <c r="C55" i="1"/>
  <c r="A55" i="1"/>
  <c r="S54" i="1"/>
  <c r="R54" i="1"/>
  <c r="D54" i="1"/>
  <c r="C54" i="1"/>
  <c r="A54" i="1"/>
  <c r="S53" i="1"/>
  <c r="D53" i="1"/>
  <c r="R53" i="1" s="1"/>
  <c r="C53" i="1"/>
  <c r="A53" i="1"/>
  <c r="D52" i="1"/>
  <c r="R52" i="1" s="1"/>
  <c r="C52" i="1"/>
  <c r="A52" i="1"/>
  <c r="D51" i="1"/>
  <c r="R51" i="1" s="1"/>
  <c r="C51" i="1"/>
  <c r="A51" i="1"/>
  <c r="S50" i="1"/>
  <c r="R50" i="1"/>
  <c r="D50" i="1"/>
  <c r="C50" i="1"/>
  <c r="A50" i="1"/>
  <c r="S49" i="1"/>
  <c r="D49" i="1"/>
  <c r="C49" i="1"/>
  <c r="A49" i="1"/>
  <c r="D48" i="1"/>
  <c r="R48" i="1" s="1"/>
  <c r="C48" i="1"/>
  <c r="A48" i="1"/>
  <c r="D47" i="1"/>
  <c r="R47" i="1" s="1"/>
  <c r="C47" i="1"/>
  <c r="A47" i="1"/>
  <c r="S46" i="1"/>
  <c r="R46" i="1"/>
  <c r="D46" i="1"/>
  <c r="C46" i="1"/>
  <c r="A46" i="1"/>
  <c r="S45" i="1"/>
  <c r="D45" i="1"/>
  <c r="C45" i="1"/>
  <c r="A45" i="1"/>
  <c r="D44" i="1"/>
  <c r="C44" i="1"/>
  <c r="A44" i="1"/>
  <c r="D43" i="1"/>
  <c r="R43" i="1" s="1"/>
  <c r="C43" i="1"/>
  <c r="A43" i="1"/>
  <c r="S42" i="1"/>
  <c r="R42" i="1"/>
  <c r="D42" i="1"/>
  <c r="C42" i="1"/>
  <c r="A42" i="1"/>
  <c r="S41" i="1"/>
  <c r="D41" i="1"/>
  <c r="C41" i="1"/>
  <c r="A41" i="1"/>
  <c r="D40" i="1"/>
  <c r="C40" i="1"/>
  <c r="A40" i="1"/>
  <c r="D39" i="1"/>
  <c r="R39" i="1" s="1"/>
  <c r="C39" i="1"/>
  <c r="A39" i="1"/>
  <c r="S38" i="1"/>
  <c r="R38" i="1"/>
  <c r="D38" i="1"/>
  <c r="C38" i="1"/>
  <c r="A38" i="1"/>
  <c r="S37" i="1"/>
  <c r="D37" i="1"/>
  <c r="C37" i="1"/>
  <c r="A37" i="1"/>
  <c r="D36" i="1"/>
  <c r="C36" i="1"/>
  <c r="A36" i="1"/>
  <c r="D35" i="1"/>
  <c r="R35" i="1" s="1"/>
  <c r="C35" i="1"/>
  <c r="A35" i="1"/>
  <c r="S34" i="1"/>
  <c r="R34" i="1"/>
  <c r="D34" i="1"/>
  <c r="C34" i="1"/>
  <c r="A34" i="1"/>
  <c r="S33" i="1"/>
  <c r="D33" i="1"/>
  <c r="C33" i="1"/>
  <c r="A33" i="1"/>
  <c r="D32" i="1"/>
  <c r="C32" i="1"/>
  <c r="A32" i="1"/>
  <c r="D31" i="1"/>
  <c r="R31" i="1" s="1"/>
  <c r="C31" i="1"/>
  <c r="A31" i="1"/>
  <c r="S30" i="1"/>
  <c r="R30" i="1"/>
  <c r="D30" i="1"/>
  <c r="C30" i="1"/>
  <c r="A30" i="1"/>
  <c r="S29" i="1"/>
  <c r="D29" i="1"/>
  <c r="C29" i="1"/>
  <c r="A29" i="1"/>
  <c r="D28" i="1"/>
  <c r="C28" i="1"/>
  <c r="A28" i="1"/>
  <c r="D27" i="1"/>
  <c r="R27" i="1" s="1"/>
  <c r="C27" i="1"/>
  <c r="A27" i="1"/>
  <c r="S26" i="1"/>
  <c r="R26" i="1"/>
  <c r="D26" i="1"/>
  <c r="C26" i="1"/>
  <c r="A26" i="1"/>
  <c r="S25" i="1"/>
  <c r="D25" i="1"/>
  <c r="C25" i="1"/>
  <c r="A25" i="1"/>
  <c r="D24" i="1"/>
  <c r="C24" i="1"/>
  <c r="A24" i="1"/>
  <c r="D23" i="1"/>
  <c r="R23" i="1" s="1"/>
  <c r="C23" i="1"/>
  <c r="A23" i="1"/>
  <c r="S22" i="1"/>
  <c r="R22" i="1"/>
  <c r="D22" i="1"/>
  <c r="C22" i="1"/>
  <c r="A22" i="1"/>
  <c r="S21" i="1"/>
  <c r="D21" i="1"/>
  <c r="C21" i="1"/>
  <c r="A21" i="1"/>
  <c r="D20" i="1"/>
  <c r="C20" i="1"/>
  <c r="A20" i="1"/>
  <c r="D19" i="1"/>
  <c r="R19" i="1" s="1"/>
  <c r="C19" i="1"/>
  <c r="A19" i="1"/>
  <c r="S18" i="1"/>
  <c r="R18" i="1"/>
  <c r="D18" i="1"/>
  <c r="C18" i="1"/>
  <c r="A18" i="1"/>
  <c r="S17" i="1"/>
  <c r="D17" i="1"/>
  <c r="C17" i="1"/>
  <c r="A17" i="1"/>
  <c r="D16" i="1"/>
  <c r="C16" i="1"/>
  <c r="A16" i="1"/>
  <c r="D15" i="1"/>
  <c r="R15" i="1" s="1"/>
  <c r="C15" i="1"/>
  <c r="A15" i="1"/>
  <c r="S14" i="1"/>
  <c r="R14" i="1"/>
  <c r="D14" i="1"/>
  <c r="C14" i="1"/>
  <c r="A14" i="1"/>
  <c r="S13" i="1"/>
  <c r="D13" i="1"/>
  <c r="C13" i="1"/>
  <c r="A13" i="1"/>
  <c r="D12" i="1"/>
  <c r="C12" i="1"/>
  <c r="A12" i="1"/>
  <c r="D11" i="1"/>
  <c r="R11" i="1" s="1"/>
  <c r="C11" i="1"/>
  <c r="A11" i="1"/>
  <c r="S10" i="1"/>
  <c r="R10" i="1"/>
  <c r="D10" i="1"/>
  <c r="C10" i="1"/>
  <c r="A10" i="1"/>
  <c r="S9" i="1"/>
  <c r="D9" i="1"/>
  <c r="C9" i="1"/>
  <c r="A9" i="1"/>
  <c r="D8" i="1"/>
  <c r="C8" i="1"/>
  <c r="A8" i="1"/>
  <c r="D7" i="1"/>
  <c r="R7" i="1" s="1"/>
  <c r="C7" i="1"/>
  <c r="A7" i="1"/>
  <c r="S6" i="1"/>
  <c r="R6" i="1"/>
  <c r="D6" i="1"/>
  <c r="C6" i="1"/>
  <c r="A6" i="1"/>
  <c r="S5" i="1"/>
  <c r="D5" i="1"/>
  <c r="C5" i="1"/>
  <c r="A5" i="1"/>
  <c r="D4" i="1"/>
  <c r="C4" i="1"/>
  <c r="A4" i="1"/>
  <c r="D3" i="1"/>
  <c r="R3" i="1" s="1"/>
  <c r="C3" i="1"/>
  <c r="A3" i="1"/>
  <c r="U48" i="1" l="1"/>
  <c r="Q48" i="1"/>
  <c r="V48" i="1" s="1"/>
  <c r="U52" i="1"/>
  <c r="Q52" i="1"/>
  <c r="V52" i="1" s="1"/>
  <c r="U56" i="1"/>
  <c r="Q56" i="1"/>
  <c r="V56" i="1" s="1"/>
  <c r="U60" i="1"/>
  <c r="Q60" i="1"/>
  <c r="V60" i="1" s="1"/>
  <c r="W60" i="1"/>
  <c r="U64" i="1"/>
  <c r="Q64" i="1"/>
  <c r="V64" i="1" s="1"/>
  <c r="W64" i="1"/>
  <c r="U68" i="1"/>
  <c r="Q68" i="1"/>
  <c r="V68" i="1" s="1"/>
  <c r="W68" i="1"/>
  <c r="U72" i="1"/>
  <c r="Q72" i="1"/>
  <c r="V72" i="1" s="1"/>
  <c r="U76" i="1"/>
  <c r="Q76" i="1"/>
  <c r="V76" i="1" s="1"/>
  <c r="W76" i="1"/>
  <c r="U80" i="1"/>
  <c r="Q80" i="1"/>
  <c r="V80" i="1" s="1"/>
  <c r="W80" i="1"/>
  <c r="U84" i="1"/>
  <c r="Q84" i="1"/>
  <c r="V84" i="1" s="1"/>
  <c r="Q86" i="1"/>
  <c r="V86" i="1" s="1"/>
  <c r="U86" i="1"/>
  <c r="U88" i="1"/>
  <c r="Q88" i="1"/>
  <c r="V88" i="1" s="1"/>
  <c r="W88" i="1"/>
  <c r="U3" i="1"/>
  <c r="Q3" i="1"/>
  <c r="V3" i="1" s="1"/>
  <c r="W3" i="1"/>
  <c r="P5" i="1"/>
  <c r="R5" i="1"/>
  <c r="Q10" i="1"/>
  <c r="V10" i="1" s="1"/>
  <c r="W10" i="1"/>
  <c r="U10" i="1"/>
  <c r="U7" i="1"/>
  <c r="Q7" i="1"/>
  <c r="V7" i="1" s="1"/>
  <c r="U11" i="1"/>
  <c r="Q11" i="1"/>
  <c r="V11" i="1" s="1"/>
  <c r="W11" i="1"/>
  <c r="P13" i="1"/>
  <c r="R13" i="1"/>
  <c r="U15" i="1"/>
  <c r="Q15" i="1"/>
  <c r="V15" i="1" s="1"/>
  <c r="W15" i="1"/>
  <c r="P17" i="1"/>
  <c r="R17" i="1"/>
  <c r="U19" i="1"/>
  <c r="Q19" i="1"/>
  <c r="V19" i="1" s="1"/>
  <c r="W19" i="1"/>
  <c r="P21" i="1"/>
  <c r="R21" i="1"/>
  <c r="U23" i="1"/>
  <c r="Q23" i="1"/>
  <c r="V23" i="1" s="1"/>
  <c r="P25" i="1"/>
  <c r="R25" i="1"/>
  <c r="U27" i="1"/>
  <c r="Q27" i="1"/>
  <c r="V27" i="1" s="1"/>
  <c r="W27" i="1"/>
  <c r="P29" i="1"/>
  <c r="R29" i="1"/>
  <c r="U31" i="1"/>
  <c r="Q31" i="1"/>
  <c r="V31" i="1" s="1"/>
  <c r="W31" i="1"/>
  <c r="P33" i="1"/>
  <c r="R33" i="1"/>
  <c r="U35" i="1"/>
  <c r="Q35" i="1"/>
  <c r="V35" i="1" s="1"/>
  <c r="W35" i="1"/>
  <c r="P37" i="1"/>
  <c r="R37" i="1"/>
  <c r="U39" i="1"/>
  <c r="Q39" i="1"/>
  <c r="V39" i="1" s="1"/>
  <c r="P41" i="1"/>
  <c r="R41" i="1"/>
  <c r="U43" i="1"/>
  <c r="Q43" i="1"/>
  <c r="V43" i="1" s="1"/>
  <c r="W43" i="1"/>
  <c r="P45" i="1"/>
  <c r="R45" i="1"/>
  <c r="U47" i="1"/>
  <c r="Q47" i="1"/>
  <c r="V47" i="1" s="1"/>
  <c r="W47" i="1"/>
  <c r="Q51" i="1"/>
  <c r="V51" i="1" s="1"/>
  <c r="U51" i="1"/>
  <c r="Q55" i="1"/>
  <c r="V55" i="1" s="1"/>
  <c r="W55" i="1"/>
  <c r="U55" i="1"/>
  <c r="Q59" i="1"/>
  <c r="V59" i="1" s="1"/>
  <c r="W59" i="1"/>
  <c r="U59" i="1"/>
  <c r="Q94" i="1"/>
  <c r="V94" i="1" s="1"/>
  <c r="U94" i="1"/>
  <c r="U92" i="1"/>
  <c r="Q92" i="1"/>
  <c r="V92" i="1" s="1"/>
  <c r="W92" i="1"/>
  <c r="W50" i="1"/>
  <c r="U50" i="1"/>
  <c r="Q50" i="1"/>
  <c r="V50" i="1" s="1"/>
  <c r="U54" i="1"/>
  <c r="Q54" i="1"/>
  <c r="V54" i="1" s="1"/>
  <c r="U58" i="1"/>
  <c r="Q58" i="1"/>
  <c r="V58" i="1" s="1"/>
  <c r="W62" i="1"/>
  <c r="U62" i="1"/>
  <c r="Q62" i="1"/>
  <c r="V62" i="1" s="1"/>
  <c r="Q66" i="1"/>
  <c r="V66" i="1" s="1"/>
  <c r="U66" i="1"/>
  <c r="Q70" i="1"/>
  <c r="V70" i="1" s="1"/>
  <c r="U70" i="1"/>
  <c r="Q74" i="1"/>
  <c r="V74" i="1" s="1"/>
  <c r="U74" i="1"/>
  <c r="W78" i="1"/>
  <c r="Q78" i="1"/>
  <c r="V78" i="1" s="1"/>
  <c r="U78" i="1"/>
  <c r="Q82" i="1"/>
  <c r="V82" i="1" s="1"/>
  <c r="U82" i="1"/>
  <c r="U96" i="1"/>
  <c r="Q96" i="1"/>
  <c r="V96" i="1" s="1"/>
  <c r="W96" i="1"/>
  <c r="Q90" i="1"/>
  <c r="V90" i="1" s="1"/>
  <c r="U90" i="1"/>
  <c r="P4" i="1"/>
  <c r="R4" i="1"/>
  <c r="P9" i="1"/>
  <c r="R9" i="1"/>
  <c r="Q6" i="1"/>
  <c r="V6" i="1" s="1"/>
  <c r="U6" i="1"/>
  <c r="R8" i="1"/>
  <c r="P8" i="1"/>
  <c r="P12" i="1"/>
  <c r="R12" i="1"/>
  <c r="Q14" i="1"/>
  <c r="V14" i="1" s="1"/>
  <c r="W14" i="1"/>
  <c r="U14" i="1"/>
  <c r="R16" i="1"/>
  <c r="P16" i="1"/>
  <c r="Q18" i="1"/>
  <c r="V18" i="1" s="1"/>
  <c r="U18" i="1"/>
  <c r="P20" i="1"/>
  <c r="R20" i="1"/>
  <c r="Q22" i="1"/>
  <c r="V22" i="1" s="1"/>
  <c r="W22" i="1"/>
  <c r="U22" i="1"/>
  <c r="R24" i="1"/>
  <c r="P24" i="1"/>
  <c r="Q26" i="1"/>
  <c r="V26" i="1" s="1"/>
  <c r="W26" i="1"/>
  <c r="U26" i="1"/>
  <c r="P28" i="1"/>
  <c r="R28" i="1"/>
  <c r="Q30" i="1"/>
  <c r="V30" i="1" s="1"/>
  <c r="W30" i="1"/>
  <c r="U30" i="1"/>
  <c r="R32" i="1"/>
  <c r="P32" i="1"/>
  <c r="Q34" i="1"/>
  <c r="V34" i="1" s="1"/>
  <c r="U34" i="1"/>
  <c r="P36" i="1"/>
  <c r="R36" i="1"/>
  <c r="Q38" i="1"/>
  <c r="V38" i="1" s="1"/>
  <c r="U38" i="1"/>
  <c r="R40" i="1"/>
  <c r="P40" i="1"/>
  <c r="Q42" i="1"/>
  <c r="V42" i="1" s="1"/>
  <c r="W42" i="1"/>
  <c r="U42" i="1"/>
  <c r="P44" i="1"/>
  <c r="R44" i="1"/>
  <c r="Q46" i="1"/>
  <c r="V46" i="1" s="1"/>
  <c r="W46" i="1"/>
  <c r="U46" i="1"/>
  <c r="P49" i="1"/>
  <c r="R49" i="1"/>
  <c r="U53" i="1"/>
  <c r="Q53" i="1"/>
  <c r="V53" i="1" s="1"/>
  <c r="U57" i="1"/>
  <c r="W57" i="1"/>
  <c r="Q57" i="1"/>
  <c r="V57" i="1" s="1"/>
  <c r="U61" i="1"/>
  <c r="Q61" i="1"/>
  <c r="V61" i="1" s="1"/>
  <c r="W61" i="1"/>
  <c r="Q115" i="1"/>
  <c r="V115" i="1" s="1"/>
  <c r="U115" i="1"/>
  <c r="Q91" i="1"/>
  <c r="V91" i="1" s="1"/>
  <c r="U91" i="1"/>
  <c r="U129" i="1"/>
  <c r="Q129" i="1"/>
  <c r="V129" i="1" s="1"/>
  <c r="U133" i="1"/>
  <c r="Q133" i="1"/>
  <c r="V133" i="1" s="1"/>
  <c r="W133" i="1"/>
  <c r="Q143" i="1"/>
  <c r="V143" i="1" s="1"/>
  <c r="U143" i="1"/>
  <c r="U97" i="1"/>
  <c r="U101" i="1"/>
  <c r="Q101" i="1"/>
  <c r="V101" i="1" s="1"/>
  <c r="W101" i="1"/>
  <c r="Q107" i="1"/>
  <c r="V107" i="1" s="1"/>
  <c r="U107" i="1"/>
  <c r="W126" i="1"/>
  <c r="U126" i="1"/>
  <c r="Q126" i="1"/>
  <c r="V126" i="1" s="1"/>
  <c r="U116" i="1"/>
  <c r="Q116" i="1"/>
  <c r="V116" i="1" s="1"/>
  <c r="U122" i="1"/>
  <c r="Q122" i="1"/>
  <c r="V122" i="1" s="1"/>
  <c r="U140" i="1"/>
  <c r="Q140" i="1"/>
  <c r="V140" i="1" s="1"/>
  <c r="W140" i="1"/>
  <c r="W118" i="1"/>
  <c r="U118" i="1"/>
  <c r="Q118" i="1"/>
  <c r="V118" i="1" s="1"/>
  <c r="Q147" i="1"/>
  <c r="V147" i="1" s="1"/>
  <c r="W147" i="1"/>
  <c r="U147" i="1"/>
  <c r="U149" i="1"/>
  <c r="Q149" i="1"/>
  <c r="V149" i="1" s="1"/>
  <c r="W149" i="1"/>
  <c r="Q151" i="1"/>
  <c r="V151" i="1" s="1"/>
  <c r="U151" i="1"/>
  <c r="U153" i="1"/>
  <c r="Q153" i="1"/>
  <c r="V153" i="1" s="1"/>
  <c r="Q155" i="1"/>
  <c r="V155" i="1" s="1"/>
  <c r="W155" i="1"/>
  <c r="U155" i="1"/>
  <c r="U157" i="1"/>
  <c r="Q157" i="1"/>
  <c r="V157" i="1" s="1"/>
  <c r="W157" i="1"/>
  <c r="Q159" i="1"/>
  <c r="V159" i="1" s="1"/>
  <c r="U159" i="1"/>
  <c r="U161" i="1"/>
  <c r="Q161" i="1"/>
  <c r="V161" i="1" s="1"/>
  <c r="Q163" i="1"/>
  <c r="V163" i="1" s="1"/>
  <c r="W163" i="1"/>
  <c r="U163" i="1"/>
  <c r="U166" i="1"/>
  <c r="Q166" i="1"/>
  <c r="V166" i="1" s="1"/>
  <c r="U168" i="1"/>
  <c r="Q168" i="1"/>
  <c r="V168" i="1" s="1"/>
  <c r="W168" i="1"/>
  <c r="W170" i="1"/>
  <c r="U170" i="1"/>
  <c r="Q170" i="1"/>
  <c r="V170" i="1" s="1"/>
  <c r="U172" i="1"/>
  <c r="Q172" i="1"/>
  <c r="V172" i="1" s="1"/>
  <c r="U174" i="1"/>
  <c r="Q174" i="1"/>
  <c r="V174" i="1" s="1"/>
  <c r="U176" i="1"/>
  <c r="Q176" i="1"/>
  <c r="V176" i="1" s="1"/>
  <c r="W176" i="1"/>
  <c r="W178" i="1"/>
  <c r="U178" i="1"/>
  <c r="Q178" i="1"/>
  <c r="V178" i="1" s="1"/>
  <c r="U180" i="1"/>
  <c r="Q180" i="1"/>
  <c r="V180" i="1" s="1"/>
  <c r="U182" i="1"/>
  <c r="Q182" i="1"/>
  <c r="V182" i="1" s="1"/>
  <c r="U184" i="1"/>
  <c r="Q184" i="1"/>
  <c r="V184" i="1" s="1"/>
  <c r="W186" i="1"/>
  <c r="U186" i="1"/>
  <c r="Q186" i="1"/>
  <c r="V186" i="1" s="1"/>
  <c r="U188" i="1"/>
  <c r="Q188" i="1"/>
  <c r="V188" i="1" s="1"/>
  <c r="U192" i="1"/>
  <c r="Q192" i="1"/>
  <c r="V192" i="1" s="1"/>
  <c r="W192" i="1"/>
  <c r="U196" i="1"/>
  <c r="Q196" i="1"/>
  <c r="V196" i="1" s="1"/>
  <c r="U200" i="1"/>
  <c r="Q200" i="1"/>
  <c r="V200" i="1" s="1"/>
  <c r="W200" i="1"/>
  <c r="U352" i="1"/>
  <c r="Q352" i="1"/>
  <c r="V352" i="1" s="1"/>
  <c r="U356" i="1"/>
  <c r="Q356" i="1"/>
  <c r="V356" i="1" s="1"/>
  <c r="W356" i="1"/>
  <c r="U360" i="1"/>
  <c r="Q360" i="1"/>
  <c r="V360" i="1" s="1"/>
  <c r="U364" i="1"/>
  <c r="Q364" i="1"/>
  <c r="V364" i="1" s="1"/>
  <c r="W364" i="1"/>
  <c r="U368" i="1"/>
  <c r="Q368" i="1"/>
  <c r="V368" i="1" s="1"/>
  <c r="U372" i="1"/>
  <c r="Q372" i="1"/>
  <c r="V372" i="1" s="1"/>
  <c r="W372" i="1"/>
  <c r="U376" i="1"/>
  <c r="Q376" i="1"/>
  <c r="V376" i="1" s="1"/>
  <c r="U380" i="1"/>
  <c r="Q380" i="1"/>
  <c r="V380" i="1" s="1"/>
  <c r="W380" i="1"/>
  <c r="U384" i="1"/>
  <c r="Q384" i="1"/>
  <c r="V384" i="1" s="1"/>
  <c r="U388" i="1"/>
  <c r="Q388" i="1"/>
  <c r="V388" i="1" s="1"/>
  <c r="W388" i="1"/>
  <c r="U392" i="1"/>
  <c r="Q392" i="1"/>
  <c r="V392" i="1" s="1"/>
  <c r="U396" i="1"/>
  <c r="Q396" i="1"/>
  <c r="V396" i="1" s="1"/>
  <c r="W396" i="1"/>
  <c r="U400" i="1"/>
  <c r="Q400" i="1"/>
  <c r="V400" i="1" s="1"/>
  <c r="U404" i="1"/>
  <c r="Q404" i="1"/>
  <c r="V404" i="1" s="1"/>
  <c r="W404" i="1"/>
  <c r="U408" i="1"/>
  <c r="Q408" i="1"/>
  <c r="V408" i="1" s="1"/>
  <c r="U412" i="1"/>
  <c r="Q412" i="1"/>
  <c r="V412" i="1" s="1"/>
  <c r="W412" i="1"/>
  <c r="U416" i="1"/>
  <c r="Q416" i="1"/>
  <c r="V416" i="1" s="1"/>
  <c r="U420" i="1"/>
  <c r="Q420" i="1"/>
  <c r="V420" i="1" s="1"/>
  <c r="W420" i="1"/>
  <c r="U424" i="1"/>
  <c r="Q424" i="1"/>
  <c r="V424" i="1" s="1"/>
  <c r="U283" i="1"/>
  <c r="Q283" i="1"/>
  <c r="V283" i="1" s="1"/>
  <c r="W283" i="1"/>
  <c r="U287" i="1"/>
  <c r="Q287" i="1"/>
  <c r="V287" i="1" s="1"/>
  <c r="U291" i="1"/>
  <c r="Q291" i="1"/>
  <c r="V291" i="1" s="1"/>
  <c r="W291" i="1"/>
  <c r="U295" i="1"/>
  <c r="Q295" i="1"/>
  <c r="V295" i="1" s="1"/>
  <c r="W305" i="1"/>
  <c r="U305" i="1"/>
  <c r="Q305" i="1"/>
  <c r="V305" i="1" s="1"/>
  <c r="W309" i="1"/>
  <c r="U309" i="1"/>
  <c r="Q309" i="1"/>
  <c r="V309" i="1" s="1"/>
  <c r="U313" i="1"/>
  <c r="Q313" i="1"/>
  <c r="V313" i="1" s="1"/>
  <c r="U317" i="1"/>
  <c r="Q317" i="1"/>
  <c r="V317" i="1" s="1"/>
  <c r="W321" i="1"/>
  <c r="U321" i="1"/>
  <c r="Q321" i="1"/>
  <c r="V321" i="1" s="1"/>
  <c r="W325" i="1"/>
  <c r="U325" i="1"/>
  <c r="Q325" i="1"/>
  <c r="V325" i="1" s="1"/>
  <c r="U329" i="1"/>
  <c r="Q329" i="1"/>
  <c r="V329" i="1" s="1"/>
  <c r="U333" i="1"/>
  <c r="Q333" i="1"/>
  <c r="V333" i="1" s="1"/>
  <c r="W337" i="1"/>
  <c r="U337" i="1"/>
  <c r="Q337" i="1"/>
  <c r="V337" i="1" s="1"/>
  <c r="W341" i="1"/>
  <c r="U341" i="1"/>
  <c r="Q341" i="1"/>
  <c r="V341" i="1" s="1"/>
  <c r="U345" i="1"/>
  <c r="Q345" i="1"/>
  <c r="V345" i="1" s="1"/>
  <c r="U349" i="1"/>
  <c r="Q349" i="1"/>
  <c r="V349" i="1" s="1"/>
  <c r="W301" i="1"/>
  <c r="U301" i="1"/>
  <c r="Q301" i="1"/>
  <c r="V301" i="1" s="1"/>
  <c r="W487" i="1"/>
  <c r="U487" i="1"/>
  <c r="Q487" i="1"/>
  <c r="V487" i="1" s="1"/>
  <c r="U498" i="1"/>
  <c r="Q498" i="1"/>
  <c r="V498" i="1" s="1"/>
  <c r="W498" i="1"/>
  <c r="U493" i="1"/>
  <c r="Q493" i="1"/>
  <c r="V493" i="1" s="1"/>
  <c r="U509" i="1"/>
  <c r="Q509" i="1"/>
  <c r="V509" i="1" s="1"/>
  <c r="W509" i="1"/>
  <c r="U503" i="1"/>
  <c r="Q503" i="1"/>
  <c r="V503" i="1" s="1"/>
  <c r="U518" i="1"/>
  <c r="Q518" i="1"/>
  <c r="V518" i="1" s="1"/>
  <c r="W518" i="1"/>
  <c r="U499" i="1"/>
  <c r="Q499" i="1"/>
  <c r="V499" i="1" s="1"/>
  <c r="U517" i="1"/>
  <c r="Q517" i="1"/>
  <c r="V517" i="1" s="1"/>
  <c r="W517" i="1"/>
  <c r="U513" i="1"/>
  <c r="Q513" i="1"/>
  <c r="V513" i="1" s="1"/>
  <c r="U486" i="1"/>
  <c r="Q486" i="1"/>
  <c r="V486" i="1" s="1"/>
  <c r="W486" i="1"/>
  <c r="Q524" i="1"/>
  <c r="V524" i="1" s="1"/>
  <c r="W524" i="1"/>
  <c r="U524" i="1"/>
  <c r="Q203" i="1"/>
  <c r="V203" i="1" s="1"/>
  <c r="U203" i="1"/>
  <c r="Q207" i="1"/>
  <c r="V207" i="1" s="1"/>
  <c r="W207" i="1"/>
  <c r="U207" i="1"/>
  <c r="Q211" i="1"/>
  <c r="V211" i="1" s="1"/>
  <c r="U211" i="1"/>
  <c r="U216" i="1"/>
  <c r="Q216" i="1"/>
  <c r="V216" i="1" s="1"/>
  <c r="U220" i="1"/>
  <c r="Q220" i="1"/>
  <c r="V220" i="1" s="1"/>
  <c r="W220" i="1"/>
  <c r="U224" i="1"/>
  <c r="Q224" i="1"/>
  <c r="V224" i="1" s="1"/>
  <c r="U229" i="1"/>
  <c r="Q229" i="1"/>
  <c r="V229" i="1" s="1"/>
  <c r="W229" i="1"/>
  <c r="U233" i="1"/>
  <c r="Q233" i="1"/>
  <c r="V233" i="1" s="1"/>
  <c r="U237" i="1"/>
  <c r="Q237" i="1"/>
  <c r="V237" i="1" s="1"/>
  <c r="W237" i="1"/>
  <c r="U241" i="1"/>
  <c r="Q241" i="1"/>
  <c r="V241" i="1" s="1"/>
  <c r="U245" i="1"/>
  <c r="Q245" i="1"/>
  <c r="V245" i="1" s="1"/>
  <c r="W245" i="1"/>
  <c r="U249" i="1"/>
  <c r="Q249" i="1"/>
  <c r="V249" i="1" s="1"/>
  <c r="U253" i="1"/>
  <c r="Q253" i="1"/>
  <c r="V253" i="1" s="1"/>
  <c r="W253" i="1"/>
  <c r="U257" i="1"/>
  <c r="Q257" i="1"/>
  <c r="V257" i="1" s="1"/>
  <c r="U261" i="1"/>
  <c r="Q261" i="1"/>
  <c r="V261" i="1" s="1"/>
  <c r="W261" i="1"/>
  <c r="U265" i="1"/>
  <c r="Q265" i="1"/>
  <c r="V265" i="1" s="1"/>
  <c r="U269" i="1"/>
  <c r="Q269" i="1"/>
  <c r="V269" i="1" s="1"/>
  <c r="W269" i="1"/>
  <c r="U273" i="1"/>
  <c r="Q273" i="1"/>
  <c r="V273" i="1" s="1"/>
  <c r="U277" i="1"/>
  <c r="Q277" i="1"/>
  <c r="V277" i="1" s="1"/>
  <c r="Q227" i="1"/>
  <c r="V227" i="1" s="1"/>
  <c r="W227" i="1"/>
  <c r="U227" i="1"/>
  <c r="Q532" i="1"/>
  <c r="V532" i="1" s="1"/>
  <c r="U532" i="1"/>
  <c r="Q536" i="1"/>
  <c r="V536" i="1" s="1"/>
  <c r="W536" i="1"/>
  <c r="U536" i="1"/>
  <c r="Q540" i="1"/>
  <c r="V540" i="1" s="1"/>
  <c r="U540" i="1"/>
  <c r="Q544" i="1"/>
  <c r="V544" i="1" s="1"/>
  <c r="W544" i="1"/>
  <c r="U544" i="1"/>
  <c r="Q548" i="1"/>
  <c r="V548" i="1" s="1"/>
  <c r="U548" i="1"/>
  <c r="Q552" i="1"/>
  <c r="V552" i="1" s="1"/>
  <c r="W552" i="1"/>
  <c r="U552" i="1"/>
  <c r="Q556" i="1"/>
  <c r="V556" i="1" s="1"/>
  <c r="U556" i="1"/>
  <c r="Q560" i="1"/>
  <c r="V560" i="1" s="1"/>
  <c r="W560" i="1"/>
  <c r="U560" i="1"/>
  <c r="Q564" i="1"/>
  <c r="V564" i="1" s="1"/>
  <c r="U564" i="1"/>
  <c r="Q568" i="1"/>
  <c r="V568" i="1" s="1"/>
  <c r="W568" i="1"/>
  <c r="U568" i="1"/>
  <c r="Q572" i="1"/>
  <c r="V572" i="1" s="1"/>
  <c r="U572" i="1"/>
  <c r="Q576" i="1"/>
  <c r="V576" i="1" s="1"/>
  <c r="W576" i="1"/>
  <c r="U576" i="1"/>
  <c r="Q580" i="1"/>
  <c r="V580" i="1" s="1"/>
  <c r="U580" i="1"/>
  <c r="Q584" i="1"/>
  <c r="V584" i="1" s="1"/>
  <c r="W584" i="1"/>
  <c r="U584" i="1"/>
  <c r="Q588" i="1"/>
  <c r="V588" i="1" s="1"/>
  <c r="U588" i="1"/>
  <c r="Q592" i="1"/>
  <c r="V592" i="1" s="1"/>
  <c r="W592" i="1"/>
  <c r="U592" i="1"/>
  <c r="Q664" i="1"/>
  <c r="V664" i="1" s="1"/>
  <c r="U664" i="1"/>
  <c r="Q668" i="1"/>
  <c r="V668" i="1" s="1"/>
  <c r="W668" i="1"/>
  <c r="U668" i="1"/>
  <c r="Q672" i="1"/>
  <c r="V672" i="1" s="1"/>
  <c r="U672" i="1"/>
  <c r="Q676" i="1"/>
  <c r="V676" i="1" s="1"/>
  <c r="W676" i="1"/>
  <c r="U676" i="1"/>
  <c r="Q680" i="1"/>
  <c r="V680" i="1" s="1"/>
  <c r="U680" i="1"/>
  <c r="Q684" i="1"/>
  <c r="V684" i="1" s="1"/>
  <c r="W684" i="1"/>
  <c r="U684" i="1"/>
  <c r="Q688" i="1"/>
  <c r="V688" i="1" s="1"/>
  <c r="U688" i="1"/>
  <c r="Q692" i="1"/>
  <c r="V692" i="1" s="1"/>
  <c r="U692" i="1"/>
  <c r="Q696" i="1"/>
  <c r="V696" i="1" s="1"/>
  <c r="U696" i="1"/>
  <c r="Q700" i="1"/>
  <c r="V700" i="1" s="1"/>
  <c r="W700" i="1"/>
  <c r="U700" i="1"/>
  <c r="Q704" i="1"/>
  <c r="V704" i="1" s="1"/>
  <c r="U704" i="1"/>
  <c r="Q708" i="1"/>
  <c r="V708" i="1" s="1"/>
  <c r="U708" i="1"/>
  <c r="Q712" i="1"/>
  <c r="V712" i="1" s="1"/>
  <c r="U712" i="1"/>
  <c r="Q716" i="1"/>
  <c r="V716" i="1" s="1"/>
  <c r="W716" i="1"/>
  <c r="U716" i="1"/>
  <c r="Q720" i="1"/>
  <c r="V720" i="1" s="1"/>
  <c r="U720" i="1"/>
  <c r="Q724" i="1"/>
  <c r="V724" i="1" s="1"/>
  <c r="U724" i="1"/>
  <c r="Q728" i="1"/>
  <c r="V728" i="1" s="1"/>
  <c r="U728" i="1"/>
  <c r="Q732" i="1"/>
  <c r="V732" i="1" s="1"/>
  <c r="W732" i="1"/>
  <c r="U732" i="1"/>
  <c r="Q596" i="1"/>
  <c r="V596" i="1" s="1"/>
  <c r="U596" i="1"/>
  <c r="Q600" i="1"/>
  <c r="V600" i="1" s="1"/>
  <c r="U600" i="1"/>
  <c r="Q604" i="1"/>
  <c r="V604" i="1" s="1"/>
  <c r="U604" i="1"/>
  <c r="Q608" i="1"/>
  <c r="V608" i="1" s="1"/>
  <c r="W608" i="1"/>
  <c r="U608" i="1"/>
  <c r="Q612" i="1"/>
  <c r="V612" i="1" s="1"/>
  <c r="U612" i="1"/>
  <c r="Q616" i="1"/>
  <c r="V616" i="1" s="1"/>
  <c r="U616" i="1"/>
  <c r="Q620" i="1"/>
  <c r="V620" i="1" s="1"/>
  <c r="U620" i="1"/>
  <c r="Q624" i="1"/>
  <c r="V624" i="1" s="1"/>
  <c r="W624" i="1"/>
  <c r="U624" i="1"/>
  <c r="Q628" i="1"/>
  <c r="V628" i="1" s="1"/>
  <c r="U628" i="1"/>
  <c r="Q632" i="1"/>
  <c r="V632" i="1" s="1"/>
  <c r="U632" i="1"/>
  <c r="Q636" i="1"/>
  <c r="V636" i="1" s="1"/>
  <c r="U636" i="1"/>
  <c r="Q640" i="1"/>
  <c r="V640" i="1" s="1"/>
  <c r="W640" i="1"/>
  <c r="U640" i="1"/>
  <c r="Q644" i="1"/>
  <c r="V644" i="1" s="1"/>
  <c r="U644" i="1"/>
  <c r="Q648" i="1"/>
  <c r="V648" i="1" s="1"/>
  <c r="U648" i="1"/>
  <c r="U653" i="1"/>
  <c r="Q653" i="1"/>
  <c r="V653" i="1" s="1"/>
  <c r="U657" i="1"/>
  <c r="Q657" i="1"/>
  <c r="V657" i="1" s="1"/>
  <c r="U661" i="1"/>
  <c r="Q661" i="1"/>
  <c r="V661" i="1" s="1"/>
  <c r="W661" i="1"/>
  <c r="W425" i="1"/>
  <c r="U425" i="1"/>
  <c r="Q425" i="1"/>
  <c r="V425" i="1" s="1"/>
  <c r="W429" i="1"/>
  <c r="U429" i="1"/>
  <c r="Q429" i="1"/>
  <c r="V429" i="1" s="1"/>
  <c r="U433" i="1"/>
  <c r="Q433" i="1"/>
  <c r="V433" i="1" s="1"/>
  <c r="U437" i="1"/>
  <c r="Q437" i="1"/>
  <c r="V437" i="1" s="1"/>
  <c r="U441" i="1"/>
  <c r="W441" i="1"/>
  <c r="Q441" i="1"/>
  <c r="V441" i="1" s="1"/>
  <c r="U445" i="1"/>
  <c r="W445" i="1"/>
  <c r="Q445" i="1"/>
  <c r="V445" i="1" s="1"/>
  <c r="U449" i="1"/>
  <c r="W449" i="1"/>
  <c r="Q449" i="1"/>
  <c r="V449" i="1" s="1"/>
  <c r="U453" i="1"/>
  <c r="Q453" i="1"/>
  <c r="V453" i="1" s="1"/>
  <c r="W453" i="1"/>
  <c r="U457" i="1"/>
  <c r="Q457" i="1"/>
  <c r="V457" i="1" s="1"/>
  <c r="U461" i="1"/>
  <c r="Q461" i="1"/>
  <c r="V461" i="1" s="1"/>
  <c r="Q464" i="1"/>
  <c r="V464" i="1" s="1"/>
  <c r="W464" i="1"/>
  <c r="U464" i="1"/>
  <c r="Q468" i="1"/>
  <c r="V468" i="1" s="1"/>
  <c r="U468" i="1"/>
  <c r="Q472" i="1"/>
  <c r="V472" i="1" s="1"/>
  <c r="U472" i="1"/>
  <c r="U477" i="1"/>
  <c r="Q477" i="1"/>
  <c r="V477" i="1" s="1"/>
  <c r="U481" i="1"/>
  <c r="Q481" i="1"/>
  <c r="V481" i="1" s="1"/>
  <c r="U735" i="1"/>
  <c r="Q735" i="1"/>
  <c r="V735" i="1" s="1"/>
  <c r="W739" i="1"/>
  <c r="U739" i="1"/>
  <c r="Q739" i="1"/>
  <c r="V739" i="1" s="1"/>
  <c r="W743" i="1"/>
  <c r="U743" i="1"/>
  <c r="Q743" i="1"/>
  <c r="V743" i="1" s="1"/>
  <c r="U747" i="1"/>
  <c r="Q747" i="1"/>
  <c r="V747" i="1" s="1"/>
  <c r="U751" i="1"/>
  <c r="Q751" i="1"/>
  <c r="V751" i="1" s="1"/>
  <c r="W755" i="1"/>
  <c r="U755" i="1"/>
  <c r="Q755" i="1"/>
  <c r="V755" i="1" s="1"/>
  <c r="W759" i="1"/>
  <c r="U759" i="1"/>
  <c r="Q759" i="1"/>
  <c r="V759" i="1" s="1"/>
  <c r="U763" i="1"/>
  <c r="Q763" i="1"/>
  <c r="V763" i="1" s="1"/>
  <c r="U767" i="1"/>
  <c r="Q767" i="1"/>
  <c r="V767" i="1" s="1"/>
  <c r="W771" i="1"/>
  <c r="U771" i="1"/>
  <c r="Q771" i="1"/>
  <c r="V771" i="1" s="1"/>
  <c r="W775" i="1"/>
  <c r="U775" i="1"/>
  <c r="Q775" i="1"/>
  <c r="V775" i="1" s="1"/>
  <c r="U779" i="1"/>
  <c r="Q779" i="1"/>
  <c r="V779" i="1" s="1"/>
  <c r="U783" i="1"/>
  <c r="Q783" i="1"/>
  <c r="V783" i="1" s="1"/>
  <c r="W787" i="1"/>
  <c r="U787" i="1"/>
  <c r="Q787" i="1"/>
  <c r="V787" i="1" s="1"/>
  <c r="W791" i="1"/>
  <c r="U791" i="1"/>
  <c r="Q791" i="1"/>
  <c r="V791" i="1" s="1"/>
  <c r="U795" i="1"/>
  <c r="Q795" i="1"/>
  <c r="V795" i="1" s="1"/>
  <c r="U883" i="1"/>
  <c r="Q883" i="1"/>
  <c r="V883" i="1" s="1"/>
  <c r="W887" i="1"/>
  <c r="U887" i="1"/>
  <c r="Q887" i="1"/>
  <c r="V887" i="1" s="1"/>
  <c r="W891" i="1"/>
  <c r="U891" i="1"/>
  <c r="Q891" i="1"/>
  <c r="V891" i="1" s="1"/>
  <c r="U895" i="1"/>
  <c r="Q895" i="1"/>
  <c r="V895" i="1" s="1"/>
  <c r="U899" i="1"/>
  <c r="Q899" i="1"/>
  <c r="V899" i="1" s="1"/>
  <c r="W903" i="1"/>
  <c r="U903" i="1"/>
  <c r="Q903" i="1"/>
  <c r="V903" i="1" s="1"/>
  <c r="W907" i="1"/>
  <c r="U907" i="1"/>
  <c r="Q907" i="1"/>
  <c r="V907" i="1" s="1"/>
  <c r="U911" i="1"/>
  <c r="Q911" i="1"/>
  <c r="V911" i="1" s="1"/>
  <c r="U915" i="1"/>
  <c r="Q915" i="1"/>
  <c r="V915" i="1" s="1"/>
  <c r="W919" i="1"/>
  <c r="U919" i="1"/>
  <c r="Q919" i="1"/>
  <c r="V919" i="1" s="1"/>
  <c r="W923" i="1"/>
  <c r="U923" i="1"/>
  <c r="Q923" i="1"/>
  <c r="V923" i="1" s="1"/>
  <c r="W927" i="1"/>
  <c r="U927" i="1"/>
  <c r="Q927" i="1"/>
  <c r="V927" i="1" s="1"/>
  <c r="U931" i="1"/>
  <c r="Q931" i="1"/>
  <c r="V931" i="1" s="1"/>
  <c r="W935" i="1"/>
  <c r="U935" i="1"/>
  <c r="Q935" i="1"/>
  <c r="V935" i="1" s="1"/>
  <c r="W939" i="1"/>
  <c r="U939" i="1"/>
  <c r="Q939" i="1"/>
  <c r="V939" i="1" s="1"/>
  <c r="U943" i="1"/>
  <c r="Q943" i="1"/>
  <c r="V943" i="1" s="1"/>
  <c r="U947" i="1"/>
  <c r="Q947" i="1"/>
  <c r="V947" i="1" s="1"/>
  <c r="W951" i="1"/>
  <c r="U951" i="1"/>
  <c r="Q951" i="1"/>
  <c r="V951" i="1" s="1"/>
  <c r="W955" i="1"/>
  <c r="U955" i="1"/>
  <c r="Q955" i="1"/>
  <c r="V955" i="1" s="1"/>
  <c r="U959" i="1"/>
  <c r="Q959" i="1"/>
  <c r="V959" i="1" s="1"/>
  <c r="U963" i="1"/>
  <c r="Q963" i="1"/>
  <c r="V963" i="1" s="1"/>
  <c r="W967" i="1"/>
  <c r="U967" i="1"/>
  <c r="Q967" i="1"/>
  <c r="V967" i="1" s="1"/>
  <c r="W971" i="1"/>
  <c r="U971" i="1"/>
  <c r="Q971" i="1"/>
  <c r="V971" i="1" s="1"/>
  <c r="U975" i="1"/>
  <c r="Q975" i="1"/>
  <c r="V975" i="1" s="1"/>
  <c r="U797" i="1"/>
  <c r="Q797" i="1"/>
  <c r="V797" i="1" s="1"/>
  <c r="W797" i="1"/>
  <c r="U801" i="1"/>
  <c r="Q801" i="1"/>
  <c r="V801" i="1" s="1"/>
  <c r="Q804" i="1"/>
  <c r="V804" i="1" s="1"/>
  <c r="U804" i="1"/>
  <c r="U808" i="1"/>
  <c r="Q808" i="1"/>
  <c r="V808" i="1" s="1"/>
  <c r="Q812" i="1"/>
  <c r="V812" i="1" s="1"/>
  <c r="U812" i="1"/>
  <c r="W816" i="1"/>
  <c r="U816" i="1"/>
  <c r="Q816" i="1"/>
  <c r="V816" i="1" s="1"/>
  <c r="Q820" i="1"/>
  <c r="V820" i="1" s="1"/>
  <c r="U820" i="1"/>
  <c r="Q824" i="1"/>
  <c r="V824" i="1" s="1"/>
  <c r="W824" i="1"/>
  <c r="U824" i="1"/>
  <c r="Q828" i="1"/>
  <c r="V828" i="1" s="1"/>
  <c r="U828" i="1"/>
  <c r="Q832" i="1"/>
  <c r="V832" i="1" s="1"/>
  <c r="U832" i="1"/>
  <c r="Q836" i="1"/>
  <c r="V836" i="1" s="1"/>
  <c r="U836" i="1"/>
  <c r="Q840" i="1"/>
  <c r="V840" i="1" s="1"/>
  <c r="W840" i="1"/>
  <c r="U840" i="1"/>
  <c r="Q844" i="1"/>
  <c r="V844" i="1" s="1"/>
  <c r="U844" i="1"/>
  <c r="Q848" i="1"/>
  <c r="V848" i="1" s="1"/>
  <c r="U848" i="1"/>
  <c r="Q852" i="1"/>
  <c r="V852" i="1" s="1"/>
  <c r="U852" i="1"/>
  <c r="Q856" i="1"/>
  <c r="V856" i="1" s="1"/>
  <c r="W856" i="1"/>
  <c r="U856" i="1"/>
  <c r="Q860" i="1"/>
  <c r="V860" i="1" s="1"/>
  <c r="U860" i="1"/>
  <c r="Q864" i="1"/>
  <c r="V864" i="1" s="1"/>
  <c r="U864" i="1"/>
  <c r="Q868" i="1"/>
  <c r="V868" i="1" s="1"/>
  <c r="U868" i="1"/>
  <c r="Q872" i="1"/>
  <c r="V872" i="1" s="1"/>
  <c r="W872" i="1"/>
  <c r="U872" i="1"/>
  <c r="Q876" i="1"/>
  <c r="V876" i="1" s="1"/>
  <c r="U876" i="1"/>
  <c r="Q880" i="1"/>
  <c r="V880" i="1" s="1"/>
  <c r="U880" i="1"/>
  <c r="U1308" i="1"/>
  <c r="Q1308" i="1"/>
  <c r="V1308" i="1" s="1"/>
  <c r="U1312" i="1"/>
  <c r="Q1312" i="1"/>
  <c r="V1312" i="1" s="1"/>
  <c r="U1316" i="1"/>
  <c r="Q1316" i="1"/>
  <c r="V1316" i="1" s="1"/>
  <c r="W1316" i="1"/>
  <c r="U1320" i="1"/>
  <c r="Q1320" i="1"/>
  <c r="V1320" i="1" s="1"/>
  <c r="U1324" i="1"/>
  <c r="Q1324" i="1"/>
  <c r="V1324" i="1" s="1"/>
  <c r="U1328" i="1"/>
  <c r="Q1328" i="1"/>
  <c r="V1328" i="1" s="1"/>
  <c r="U1332" i="1"/>
  <c r="Q1332" i="1"/>
  <c r="V1332" i="1" s="1"/>
  <c r="W1332" i="1"/>
  <c r="U1336" i="1"/>
  <c r="Q1336" i="1"/>
  <c r="V1336" i="1" s="1"/>
  <c r="U1340" i="1"/>
  <c r="Q1340" i="1"/>
  <c r="V1340" i="1" s="1"/>
  <c r="U1344" i="1"/>
  <c r="Q1344" i="1"/>
  <c r="V1344" i="1" s="1"/>
  <c r="U1348" i="1"/>
  <c r="Q1348" i="1"/>
  <c r="V1348" i="1" s="1"/>
  <c r="W1348" i="1"/>
  <c r="U1352" i="1"/>
  <c r="Q1352" i="1"/>
  <c r="V1352" i="1" s="1"/>
  <c r="U1356" i="1"/>
  <c r="Q1356" i="1"/>
  <c r="V1356" i="1" s="1"/>
  <c r="U1360" i="1"/>
  <c r="Q1360" i="1"/>
  <c r="V1360" i="1" s="1"/>
  <c r="U1364" i="1"/>
  <c r="Q1364" i="1"/>
  <c r="V1364" i="1" s="1"/>
  <c r="W1364" i="1"/>
  <c r="U1368" i="1"/>
  <c r="Q1368" i="1"/>
  <c r="V1368" i="1" s="1"/>
  <c r="U1372" i="1"/>
  <c r="Q1372" i="1"/>
  <c r="V1372" i="1" s="1"/>
  <c r="U1376" i="1"/>
  <c r="Q1376" i="1"/>
  <c r="V1376" i="1" s="1"/>
  <c r="U1380" i="1"/>
  <c r="Q1380" i="1"/>
  <c r="V1380" i="1" s="1"/>
  <c r="W1384" i="1"/>
  <c r="U1384" i="1"/>
  <c r="Q1384" i="1"/>
  <c r="V1384" i="1" s="1"/>
  <c r="W1388" i="1"/>
  <c r="U1388" i="1"/>
  <c r="Q1388" i="1"/>
  <c r="V1388" i="1" s="1"/>
  <c r="Q1392" i="1"/>
  <c r="V1392" i="1" s="1"/>
  <c r="W1392" i="1"/>
  <c r="U1392" i="1"/>
  <c r="U981" i="1"/>
  <c r="Q981" i="1"/>
  <c r="V981" i="1" s="1"/>
  <c r="W981" i="1"/>
  <c r="U985" i="1"/>
  <c r="Q985" i="1"/>
  <c r="V985" i="1" s="1"/>
  <c r="U989" i="1"/>
  <c r="Q989" i="1"/>
  <c r="V989" i="1" s="1"/>
  <c r="U993" i="1"/>
  <c r="Q993" i="1"/>
  <c r="V993" i="1" s="1"/>
  <c r="U997" i="1"/>
  <c r="Q997" i="1"/>
  <c r="V997" i="1" s="1"/>
  <c r="W997" i="1"/>
  <c r="U1001" i="1"/>
  <c r="Q1001" i="1"/>
  <c r="V1001" i="1" s="1"/>
  <c r="W1001" i="1"/>
  <c r="U1005" i="1"/>
  <c r="Q1005" i="1"/>
  <c r="V1005" i="1" s="1"/>
  <c r="U1009" i="1"/>
  <c r="Q1009" i="1"/>
  <c r="V1009" i="1" s="1"/>
  <c r="Q1013" i="1"/>
  <c r="V1013" i="1" s="1"/>
  <c r="W1013" i="1"/>
  <c r="U1013" i="1"/>
  <c r="Q1017" i="1"/>
  <c r="V1017" i="1" s="1"/>
  <c r="U1017" i="1"/>
  <c r="Q1021" i="1"/>
  <c r="V1021" i="1" s="1"/>
  <c r="U1021" i="1"/>
  <c r="Q1025" i="1"/>
  <c r="V1025" i="1" s="1"/>
  <c r="W1025" i="1"/>
  <c r="U1025" i="1"/>
  <c r="Q1029" i="1"/>
  <c r="V1029" i="1" s="1"/>
  <c r="W1029" i="1"/>
  <c r="U1029" i="1"/>
  <c r="Q1033" i="1"/>
  <c r="V1033" i="1" s="1"/>
  <c r="U1033" i="1"/>
  <c r="Q1037" i="1"/>
  <c r="V1037" i="1" s="1"/>
  <c r="U1037" i="1"/>
  <c r="Q1041" i="1"/>
  <c r="V1041" i="1" s="1"/>
  <c r="W1041" i="1"/>
  <c r="U1041" i="1"/>
  <c r="U1046" i="1"/>
  <c r="Q1046" i="1"/>
  <c r="V1046" i="1" s="1"/>
  <c r="W1046" i="1"/>
  <c r="W1049" i="1"/>
  <c r="U1049" i="1"/>
  <c r="Q1049" i="1"/>
  <c r="V1049" i="1" s="1"/>
  <c r="W1053" i="1"/>
  <c r="U1053" i="1"/>
  <c r="Q1053" i="1"/>
  <c r="V1053" i="1" s="1"/>
  <c r="U1057" i="1"/>
  <c r="Q1057" i="1"/>
  <c r="V1057" i="1" s="1"/>
  <c r="U1061" i="1"/>
  <c r="Q1061" i="1"/>
  <c r="V1061" i="1" s="1"/>
  <c r="W1065" i="1"/>
  <c r="U1065" i="1"/>
  <c r="Q1065" i="1"/>
  <c r="V1065" i="1" s="1"/>
  <c r="W1069" i="1"/>
  <c r="U1069" i="1"/>
  <c r="Q1069" i="1"/>
  <c r="V1069" i="1" s="1"/>
  <c r="U1073" i="1"/>
  <c r="Q1073" i="1"/>
  <c r="V1073" i="1" s="1"/>
  <c r="U1077" i="1"/>
  <c r="Q1077" i="1"/>
  <c r="V1077" i="1" s="1"/>
  <c r="W1081" i="1"/>
  <c r="U1081" i="1"/>
  <c r="Q1081" i="1"/>
  <c r="V1081" i="1" s="1"/>
  <c r="W1085" i="1"/>
  <c r="U1085" i="1"/>
  <c r="Q1085" i="1"/>
  <c r="V1085" i="1" s="1"/>
  <c r="U1089" i="1"/>
  <c r="Q1089" i="1"/>
  <c r="V1089" i="1" s="1"/>
  <c r="U1093" i="1"/>
  <c r="Q1093" i="1"/>
  <c r="V1093" i="1" s="1"/>
  <c r="W1097" i="1"/>
  <c r="U1097" i="1"/>
  <c r="Q1097" i="1"/>
  <c r="V1097" i="1" s="1"/>
  <c r="W1101" i="1"/>
  <c r="U1101" i="1"/>
  <c r="Q1101" i="1"/>
  <c r="V1101" i="1" s="1"/>
  <c r="U1105" i="1"/>
  <c r="Q1105" i="1"/>
  <c r="V1105" i="1" s="1"/>
  <c r="U1109" i="1"/>
  <c r="Q1109" i="1"/>
  <c r="V1109" i="1" s="1"/>
  <c r="U1114" i="1"/>
  <c r="Q1114" i="1"/>
  <c r="V1114" i="1" s="1"/>
  <c r="W1114" i="1"/>
  <c r="U1118" i="1"/>
  <c r="Q1118" i="1"/>
  <c r="V1118" i="1" s="1"/>
  <c r="U1122" i="1"/>
  <c r="Q1122" i="1"/>
  <c r="V1122" i="1" s="1"/>
  <c r="U1126" i="1"/>
  <c r="Q1126" i="1"/>
  <c r="V1126" i="1" s="1"/>
  <c r="W1126" i="1"/>
  <c r="U1130" i="1"/>
  <c r="Q1130" i="1"/>
  <c r="V1130" i="1" s="1"/>
  <c r="W1130" i="1"/>
  <c r="U1134" i="1"/>
  <c r="Q1134" i="1"/>
  <c r="V1134" i="1" s="1"/>
  <c r="U1417" i="1"/>
  <c r="Q1417" i="1"/>
  <c r="V1417" i="1" s="1"/>
  <c r="Q1444" i="1"/>
  <c r="V1444" i="1" s="1"/>
  <c r="W1444" i="1"/>
  <c r="U1444" i="1"/>
  <c r="U1434" i="1"/>
  <c r="Q1434" i="1"/>
  <c r="V1434" i="1" s="1"/>
  <c r="U1421" i="1"/>
  <c r="Q1421" i="1"/>
  <c r="V1421" i="1" s="1"/>
  <c r="U1402" i="1"/>
  <c r="Q1402" i="1"/>
  <c r="V1402" i="1" s="1"/>
  <c r="U1419" i="1"/>
  <c r="Q1419" i="1"/>
  <c r="V1419" i="1" s="1"/>
  <c r="U1462" i="1"/>
  <c r="Q1462" i="1"/>
  <c r="V1462" i="1" s="1"/>
  <c r="Q1468" i="1"/>
  <c r="V1468" i="1" s="1"/>
  <c r="U1468" i="1"/>
  <c r="U1410" i="1"/>
  <c r="Q1410" i="1"/>
  <c r="V1410" i="1" s="1"/>
  <c r="U1414" i="1"/>
  <c r="Q1414" i="1"/>
  <c r="V1414" i="1" s="1"/>
  <c r="W1414" i="1"/>
  <c r="U1409" i="1"/>
  <c r="Q1409" i="1"/>
  <c r="V1409" i="1" s="1"/>
  <c r="Q1460" i="1"/>
  <c r="V1460" i="1" s="1"/>
  <c r="U1460" i="1"/>
  <c r="Q1416" i="1"/>
  <c r="V1416" i="1" s="1"/>
  <c r="W1416" i="1"/>
  <c r="U1416" i="1"/>
  <c r="Q1424" i="1"/>
  <c r="V1424" i="1" s="1"/>
  <c r="U1424" i="1"/>
  <c r="Q1428" i="1"/>
  <c r="V1428" i="1" s="1"/>
  <c r="U1428" i="1"/>
  <c r="U1418" i="1"/>
  <c r="Q1418" i="1"/>
  <c r="V1418" i="1" s="1"/>
  <c r="Q1452" i="1"/>
  <c r="V1452" i="1" s="1"/>
  <c r="W1452" i="1"/>
  <c r="U1452" i="1"/>
  <c r="U1433" i="1"/>
  <c r="Q1433" i="1"/>
  <c r="V1433" i="1" s="1"/>
  <c r="W1433" i="1"/>
  <c r="U1470" i="1"/>
  <c r="Q1470" i="1"/>
  <c r="V1470" i="1" s="1"/>
  <c r="U1174" i="1"/>
  <c r="Q1174" i="1"/>
  <c r="V1174" i="1" s="1"/>
  <c r="Q1181" i="1"/>
  <c r="V1181" i="1" s="1"/>
  <c r="W1181" i="1"/>
  <c r="U1181" i="1"/>
  <c r="U1155" i="1"/>
  <c r="Q1155" i="1"/>
  <c r="V1155" i="1" s="1"/>
  <c r="W1155" i="1"/>
  <c r="W1144" i="1"/>
  <c r="U1144" i="1"/>
  <c r="Q1144" i="1"/>
  <c r="V1144" i="1" s="1"/>
  <c r="Q1153" i="1"/>
  <c r="V1153" i="1" s="1"/>
  <c r="U1153" i="1"/>
  <c r="U1143" i="1"/>
  <c r="Q1143" i="1"/>
  <c r="V1143" i="1" s="1"/>
  <c r="U1180" i="1"/>
  <c r="Q1180" i="1"/>
  <c r="V1180" i="1" s="1"/>
  <c r="Q1177" i="1"/>
  <c r="V1177" i="1" s="1"/>
  <c r="U1177" i="1"/>
  <c r="W1184" i="1"/>
  <c r="U1184" i="1"/>
  <c r="Q1184" i="1"/>
  <c r="V1184" i="1" s="1"/>
  <c r="Q1165" i="1"/>
  <c r="V1165" i="1" s="1"/>
  <c r="W1165" i="1"/>
  <c r="U1165" i="1"/>
  <c r="U1186" i="1"/>
  <c r="Q1186" i="1"/>
  <c r="V1186" i="1" s="1"/>
  <c r="W1186" i="1"/>
  <c r="U1138" i="1"/>
  <c r="Q1138" i="1"/>
  <c r="V1138" i="1" s="1"/>
  <c r="W1138" i="1"/>
  <c r="U1162" i="1"/>
  <c r="Q1162" i="1"/>
  <c r="V1162" i="1" s="1"/>
  <c r="Q1145" i="1"/>
  <c r="V1145" i="1" s="1"/>
  <c r="W1145" i="1"/>
  <c r="U1145" i="1"/>
  <c r="U1208" i="1"/>
  <c r="Q1208" i="1"/>
  <c r="V1208" i="1" s="1"/>
  <c r="W1208" i="1"/>
  <c r="Q1185" i="1"/>
  <c r="V1185" i="1" s="1"/>
  <c r="U1185" i="1"/>
  <c r="W1206" i="1"/>
  <c r="U1206" i="1"/>
  <c r="Q1206" i="1"/>
  <c r="V1206" i="1" s="1"/>
  <c r="U1139" i="1"/>
  <c r="Q1139" i="1"/>
  <c r="V1139" i="1" s="1"/>
  <c r="U1152" i="1"/>
  <c r="Q1152" i="1"/>
  <c r="V1152" i="1" s="1"/>
  <c r="Q1149" i="1"/>
  <c r="V1149" i="1" s="1"/>
  <c r="U1149" i="1"/>
  <c r="W1243" i="1"/>
  <c r="U1243" i="1"/>
  <c r="Q1243" i="1"/>
  <c r="V1243" i="1" s="1"/>
  <c r="U1241" i="1"/>
  <c r="Q1241" i="1"/>
  <c r="V1241" i="1" s="1"/>
  <c r="U1301" i="1"/>
  <c r="Q1301" i="1"/>
  <c r="V1301" i="1" s="1"/>
  <c r="U1260" i="1"/>
  <c r="Q1260" i="1"/>
  <c r="V1260" i="1" s="1"/>
  <c r="W1260" i="1"/>
  <c r="W1265" i="1"/>
  <c r="U1265" i="1"/>
  <c r="Q1265" i="1"/>
  <c r="V1265" i="1" s="1"/>
  <c r="U1280" i="1"/>
  <c r="Q1280" i="1"/>
  <c r="V1280" i="1" s="1"/>
  <c r="U1250" i="1"/>
  <c r="Q1250" i="1"/>
  <c r="V1250" i="1" s="1"/>
  <c r="W1250" i="1"/>
  <c r="U1232" i="1"/>
  <c r="Q1232" i="1"/>
  <c r="V1232" i="1" s="1"/>
  <c r="W1232" i="1"/>
  <c r="U1272" i="1"/>
  <c r="Q1272" i="1"/>
  <c r="V1272" i="1" s="1"/>
  <c r="U1220" i="1"/>
  <c r="Q1220" i="1"/>
  <c r="V1220" i="1" s="1"/>
  <c r="U1298" i="1"/>
  <c r="Q1298" i="1"/>
  <c r="V1298" i="1" s="1"/>
  <c r="W1298" i="1"/>
  <c r="U1222" i="1"/>
  <c r="Q1222" i="1"/>
  <c r="V1222" i="1" s="1"/>
  <c r="W1222" i="1"/>
  <c r="W1251" i="1"/>
  <c r="U1251" i="1"/>
  <c r="Q1251" i="1"/>
  <c r="V1251" i="1" s="1"/>
  <c r="U1213" i="1"/>
  <c r="Q1213" i="1"/>
  <c r="V1213" i="1" s="1"/>
  <c r="U1285" i="1"/>
  <c r="Q1285" i="1"/>
  <c r="V1285" i="1" s="1"/>
  <c r="U1246" i="1"/>
  <c r="Q1246" i="1"/>
  <c r="V1246" i="1" s="1"/>
  <c r="W1237" i="1"/>
  <c r="U1237" i="1"/>
  <c r="Q1237" i="1"/>
  <c r="V1237" i="1" s="1"/>
  <c r="U1257" i="1"/>
  <c r="Q1257" i="1"/>
  <c r="V1257" i="1" s="1"/>
  <c r="U1247" i="1"/>
  <c r="Q1247" i="1"/>
  <c r="V1247" i="1" s="1"/>
  <c r="W1263" i="1"/>
  <c r="U1263" i="1"/>
  <c r="Q1263" i="1"/>
  <c r="V1263" i="1" s="1"/>
  <c r="U1282" i="1"/>
  <c r="Q1282" i="1"/>
  <c r="V1282" i="1" s="1"/>
  <c r="U1274" i="1"/>
  <c r="Q1274" i="1"/>
  <c r="V1274" i="1" s="1"/>
  <c r="U1287" i="1"/>
  <c r="Q1287" i="1"/>
  <c r="V1287" i="1" s="1"/>
  <c r="Q1476" i="1"/>
  <c r="V1476" i="1" s="1"/>
  <c r="U1476" i="1"/>
  <c r="Q1480" i="1"/>
  <c r="V1480" i="1" s="1"/>
  <c r="U1480" i="1"/>
  <c r="Q1484" i="1"/>
  <c r="V1484" i="1" s="1"/>
  <c r="W1484" i="1"/>
  <c r="U1484" i="1"/>
  <c r="Q1488" i="1"/>
  <c r="V1488" i="1" s="1"/>
  <c r="U1488" i="1"/>
  <c r="Q1492" i="1"/>
  <c r="V1492" i="1" s="1"/>
  <c r="U1492" i="1"/>
  <c r="Q1496" i="1"/>
  <c r="V1496" i="1" s="1"/>
  <c r="U1496" i="1"/>
  <c r="Q1500" i="1"/>
  <c r="V1500" i="1" s="1"/>
  <c r="W1500" i="1"/>
  <c r="U1500" i="1"/>
  <c r="Q1504" i="1"/>
  <c r="V1504" i="1" s="1"/>
  <c r="U1504" i="1"/>
  <c r="Q1508" i="1"/>
  <c r="V1508" i="1" s="1"/>
  <c r="U1508" i="1"/>
  <c r="Q1512" i="1"/>
  <c r="V1512" i="1" s="1"/>
  <c r="U1512" i="1"/>
  <c r="Q1516" i="1"/>
  <c r="V1516" i="1" s="1"/>
  <c r="W1516" i="1"/>
  <c r="U1516" i="1"/>
  <c r="Q1520" i="1"/>
  <c r="V1520" i="1" s="1"/>
  <c r="U1520" i="1"/>
  <c r="Q1524" i="1"/>
  <c r="V1524" i="1" s="1"/>
  <c r="U1524" i="1"/>
  <c r="Q1528" i="1"/>
  <c r="V1528" i="1" s="1"/>
  <c r="U1528" i="1"/>
  <c r="U1531" i="1"/>
  <c r="Q1531" i="1"/>
  <c r="V1531" i="1" s="1"/>
  <c r="U1535" i="1"/>
  <c r="Q1535" i="1"/>
  <c r="V1535" i="1" s="1"/>
  <c r="W1535" i="1"/>
  <c r="U1539" i="1"/>
  <c r="Q1539" i="1"/>
  <c r="V1539" i="1" s="1"/>
  <c r="U1543" i="1"/>
  <c r="Q1543" i="1"/>
  <c r="V1543" i="1" s="1"/>
  <c r="U1547" i="1"/>
  <c r="Q1547" i="1"/>
  <c r="V1547" i="1" s="1"/>
  <c r="U1551" i="1"/>
  <c r="Q1551" i="1"/>
  <c r="V1551" i="1" s="1"/>
  <c r="W1551" i="1"/>
  <c r="U1555" i="1"/>
  <c r="Q1555" i="1"/>
  <c r="V1555" i="1" s="1"/>
  <c r="U1559" i="1"/>
  <c r="Q1559" i="1"/>
  <c r="V1559" i="1" s="1"/>
  <c r="U1563" i="1"/>
  <c r="Q1563" i="1"/>
  <c r="V1563" i="1" s="1"/>
  <c r="U1567" i="1"/>
  <c r="Q1567" i="1"/>
  <c r="V1567" i="1" s="1"/>
  <c r="W1567" i="1"/>
  <c r="U1571" i="1"/>
  <c r="Q1571" i="1"/>
  <c r="V1571" i="1" s="1"/>
  <c r="U1575" i="1"/>
  <c r="W1575" i="1"/>
  <c r="Q1575" i="1"/>
  <c r="V1575" i="1" s="1"/>
  <c r="U1579" i="1"/>
  <c r="Q1579" i="1"/>
  <c r="V1579" i="1" s="1"/>
  <c r="N1583" i="1"/>
  <c r="N1616" i="1"/>
  <c r="O1584" i="1"/>
  <c r="S1584" i="1" s="1"/>
  <c r="O1617" i="1"/>
  <c r="S1617" i="1" s="1"/>
  <c r="U1587" i="1"/>
  <c r="Q1587" i="1"/>
  <c r="V1587" i="1" s="1"/>
  <c r="W1587" i="1"/>
  <c r="U1591" i="1"/>
  <c r="Q1591" i="1"/>
  <c r="V1591" i="1" s="1"/>
  <c r="U1595" i="1"/>
  <c r="Q1595" i="1"/>
  <c r="V1595" i="1" s="1"/>
  <c r="U1599" i="1"/>
  <c r="Q1599" i="1"/>
  <c r="V1599" i="1" s="1"/>
  <c r="U1603" i="1"/>
  <c r="Q1603" i="1"/>
  <c r="V1603" i="1" s="1"/>
  <c r="W1603" i="1"/>
  <c r="U1607" i="1"/>
  <c r="Q1607" i="1"/>
  <c r="V1607" i="1" s="1"/>
  <c r="U1611" i="1"/>
  <c r="Q1611" i="1"/>
  <c r="V1611" i="1" s="1"/>
  <c r="U1615" i="1"/>
  <c r="Q1615" i="1"/>
  <c r="V1615" i="1" s="1"/>
  <c r="U1619" i="1"/>
  <c r="Q1619" i="1"/>
  <c r="V1619" i="1" s="1"/>
  <c r="W1619" i="1"/>
  <c r="U1623" i="1"/>
  <c r="Q1623" i="1"/>
  <c r="V1623" i="1" s="1"/>
  <c r="U1627" i="1"/>
  <c r="Q1627" i="1"/>
  <c r="V1627" i="1" s="1"/>
  <c r="U1631" i="1"/>
  <c r="Q1631" i="1"/>
  <c r="V1631" i="1" s="1"/>
  <c r="U1635" i="1"/>
  <c r="Q1635" i="1"/>
  <c r="V1635" i="1" s="1"/>
  <c r="W1635" i="1"/>
  <c r="U1639" i="1"/>
  <c r="Q1639" i="1"/>
  <c r="V1639" i="1" s="1"/>
  <c r="U1643" i="1"/>
  <c r="Q1643" i="1"/>
  <c r="V1643" i="1" s="1"/>
  <c r="U1647" i="1"/>
  <c r="Q1647" i="1"/>
  <c r="V1647" i="1" s="1"/>
  <c r="U1651" i="1"/>
  <c r="Q1651" i="1"/>
  <c r="V1651" i="1" s="1"/>
  <c r="W1651" i="1"/>
  <c r="U1655" i="1"/>
  <c r="Q1655" i="1"/>
  <c r="V1655" i="1" s="1"/>
  <c r="U1659" i="1"/>
  <c r="Q1659" i="1"/>
  <c r="V1659" i="1" s="1"/>
  <c r="U1663" i="1"/>
  <c r="Q1663" i="1"/>
  <c r="V1663" i="1" s="1"/>
  <c r="U1667" i="1"/>
  <c r="Q1667" i="1"/>
  <c r="V1667" i="1" s="1"/>
  <c r="U1671" i="1"/>
  <c r="Q1671" i="1"/>
  <c r="V1671" i="1" s="1"/>
  <c r="U1675" i="1"/>
  <c r="Q1675" i="1"/>
  <c r="V1675" i="1" s="1"/>
  <c r="U1679" i="1"/>
  <c r="Q1679" i="1"/>
  <c r="V1679" i="1" s="1"/>
  <c r="U1683" i="1"/>
  <c r="Q1683" i="1"/>
  <c r="V1683" i="1" s="1"/>
  <c r="W1683" i="1"/>
  <c r="U1687" i="1"/>
  <c r="Q1687" i="1"/>
  <c r="V1687" i="1" s="1"/>
  <c r="U1691" i="1"/>
  <c r="Q1691" i="1"/>
  <c r="V1691" i="1" s="1"/>
  <c r="U1695" i="1"/>
  <c r="Q1695" i="1"/>
  <c r="V1695" i="1" s="1"/>
  <c r="U1699" i="1"/>
  <c r="Q1699" i="1"/>
  <c r="V1699" i="1" s="1"/>
  <c r="W1699" i="1"/>
  <c r="U1703" i="1"/>
  <c r="Q1703" i="1"/>
  <c r="V1703" i="1" s="1"/>
  <c r="U1707" i="1"/>
  <c r="Q1707" i="1"/>
  <c r="V1707" i="1" s="1"/>
  <c r="U1711" i="1"/>
  <c r="Q1711" i="1"/>
  <c r="V1711" i="1" s="1"/>
  <c r="U1715" i="1"/>
  <c r="Q1715" i="1"/>
  <c r="V1715" i="1" s="1"/>
  <c r="W1715" i="1"/>
  <c r="U1719" i="1"/>
  <c r="Q1719" i="1"/>
  <c r="V1719" i="1" s="1"/>
  <c r="U1723" i="1"/>
  <c r="Q1723" i="1"/>
  <c r="V1723" i="1" s="1"/>
  <c r="Q97" i="1"/>
  <c r="V97" i="1" s="1"/>
  <c r="U65" i="1"/>
  <c r="W65" i="1"/>
  <c r="U69" i="1"/>
  <c r="U73" i="1"/>
  <c r="U77" i="1"/>
  <c r="U81" i="1"/>
  <c r="W81" i="1"/>
  <c r="U112" i="1"/>
  <c r="Q112" i="1"/>
  <c r="V112" i="1" s="1"/>
  <c r="W112" i="1"/>
  <c r="Q87" i="1"/>
  <c r="V87" i="1" s="1"/>
  <c r="U87" i="1"/>
  <c r="U137" i="1"/>
  <c r="Q137" i="1"/>
  <c r="V137" i="1" s="1"/>
  <c r="U128" i="1"/>
  <c r="Q128" i="1"/>
  <c r="V128" i="1" s="1"/>
  <c r="U132" i="1"/>
  <c r="Q132" i="1"/>
  <c r="V132" i="1" s="1"/>
  <c r="W132" i="1"/>
  <c r="W142" i="1"/>
  <c r="U142" i="1"/>
  <c r="Q142" i="1"/>
  <c r="V142" i="1" s="1"/>
  <c r="U113" i="1"/>
  <c r="Q113" i="1"/>
  <c r="V113" i="1" s="1"/>
  <c r="U93" i="1"/>
  <c r="U125" i="1"/>
  <c r="Q125" i="1"/>
  <c r="V125" i="1" s="1"/>
  <c r="W102" i="1"/>
  <c r="U102" i="1"/>
  <c r="Q102" i="1"/>
  <c r="V102" i="1" s="1"/>
  <c r="U98" i="1"/>
  <c r="Q98" i="1"/>
  <c r="V98" i="1" s="1"/>
  <c r="U89" i="1"/>
  <c r="W138" i="1"/>
  <c r="U138" i="1"/>
  <c r="Q138" i="1"/>
  <c r="V138" i="1" s="1"/>
  <c r="Q103" i="1"/>
  <c r="V103" i="1" s="1"/>
  <c r="W103" i="1"/>
  <c r="U103" i="1"/>
  <c r="U144" i="1"/>
  <c r="Q144" i="1"/>
  <c r="V144" i="1" s="1"/>
  <c r="W144" i="1"/>
  <c r="Q191" i="1"/>
  <c r="V191" i="1" s="1"/>
  <c r="U191" i="1"/>
  <c r="Q195" i="1"/>
  <c r="V195" i="1" s="1"/>
  <c r="U195" i="1"/>
  <c r="Q199" i="1"/>
  <c r="V199" i="1" s="1"/>
  <c r="W199" i="1"/>
  <c r="U199" i="1"/>
  <c r="U351" i="1"/>
  <c r="Q351" i="1"/>
  <c r="V351" i="1" s="1"/>
  <c r="W351" i="1"/>
  <c r="U355" i="1"/>
  <c r="Q355" i="1"/>
  <c r="V355" i="1" s="1"/>
  <c r="W355" i="1"/>
  <c r="U359" i="1"/>
  <c r="Q359" i="1"/>
  <c r="V359" i="1" s="1"/>
  <c r="U363" i="1"/>
  <c r="Q363" i="1"/>
  <c r="V363" i="1" s="1"/>
  <c r="U367" i="1"/>
  <c r="Q367" i="1"/>
  <c r="V367" i="1" s="1"/>
  <c r="W367" i="1"/>
  <c r="U371" i="1"/>
  <c r="Q371" i="1"/>
  <c r="V371" i="1" s="1"/>
  <c r="W371" i="1"/>
  <c r="U375" i="1"/>
  <c r="Q375" i="1"/>
  <c r="V375" i="1" s="1"/>
  <c r="U379" i="1"/>
  <c r="Q379" i="1"/>
  <c r="V379" i="1" s="1"/>
  <c r="U383" i="1"/>
  <c r="Q383" i="1"/>
  <c r="V383" i="1" s="1"/>
  <c r="W383" i="1"/>
  <c r="U387" i="1"/>
  <c r="Q387" i="1"/>
  <c r="V387" i="1" s="1"/>
  <c r="W387" i="1"/>
  <c r="U391" i="1"/>
  <c r="Q391" i="1"/>
  <c r="V391" i="1" s="1"/>
  <c r="U395" i="1"/>
  <c r="Q395" i="1"/>
  <c r="V395" i="1" s="1"/>
  <c r="U399" i="1"/>
  <c r="Q399" i="1"/>
  <c r="V399" i="1" s="1"/>
  <c r="W399" i="1"/>
  <c r="U403" i="1"/>
  <c r="Q403" i="1"/>
  <c r="V403" i="1" s="1"/>
  <c r="W403" i="1"/>
  <c r="U407" i="1"/>
  <c r="Q407" i="1"/>
  <c r="V407" i="1" s="1"/>
  <c r="U411" i="1"/>
  <c r="Q411" i="1"/>
  <c r="V411" i="1" s="1"/>
  <c r="U415" i="1"/>
  <c r="Q415" i="1"/>
  <c r="V415" i="1" s="1"/>
  <c r="W415" i="1"/>
  <c r="U419" i="1"/>
  <c r="Q419" i="1"/>
  <c r="V419" i="1" s="1"/>
  <c r="W419" i="1"/>
  <c r="U423" i="1"/>
  <c r="Q423" i="1"/>
  <c r="V423" i="1" s="1"/>
  <c r="Q282" i="1"/>
  <c r="V282" i="1" s="1"/>
  <c r="W282" i="1"/>
  <c r="U282" i="1"/>
  <c r="Q286" i="1"/>
  <c r="V286" i="1" s="1"/>
  <c r="W286" i="1"/>
  <c r="U286" i="1"/>
  <c r="Q290" i="1"/>
  <c r="V290" i="1" s="1"/>
  <c r="U290" i="1"/>
  <c r="Q294" i="1"/>
  <c r="V294" i="1" s="1"/>
  <c r="U294" i="1"/>
  <c r="U304" i="1"/>
  <c r="Q304" i="1"/>
  <c r="V304" i="1" s="1"/>
  <c r="U308" i="1"/>
  <c r="Q308" i="1"/>
  <c r="V308" i="1" s="1"/>
  <c r="W308" i="1"/>
  <c r="U312" i="1"/>
  <c r="Q312" i="1"/>
  <c r="V312" i="1" s="1"/>
  <c r="W312" i="1"/>
  <c r="U316" i="1"/>
  <c r="Q316" i="1"/>
  <c r="V316" i="1" s="1"/>
  <c r="U320" i="1"/>
  <c r="Q320" i="1"/>
  <c r="V320" i="1" s="1"/>
  <c r="U324" i="1"/>
  <c r="Q324" i="1"/>
  <c r="V324" i="1" s="1"/>
  <c r="W324" i="1"/>
  <c r="U328" i="1"/>
  <c r="Q328" i="1"/>
  <c r="V328" i="1" s="1"/>
  <c r="U332" i="1"/>
  <c r="Q332" i="1"/>
  <c r="V332" i="1" s="1"/>
  <c r="U336" i="1"/>
  <c r="Q336" i="1"/>
  <c r="V336" i="1" s="1"/>
  <c r="U340" i="1"/>
  <c r="Q340" i="1"/>
  <c r="V340" i="1" s="1"/>
  <c r="W340" i="1"/>
  <c r="U344" i="1"/>
  <c r="Q344" i="1"/>
  <c r="V344" i="1" s="1"/>
  <c r="U348" i="1"/>
  <c r="Q348" i="1"/>
  <c r="V348" i="1" s="1"/>
  <c r="U300" i="1"/>
  <c r="Q300" i="1"/>
  <c r="V300" i="1" s="1"/>
  <c r="U485" i="1"/>
  <c r="Q485" i="1"/>
  <c r="V485" i="1" s="1"/>
  <c r="W485" i="1"/>
  <c r="W511" i="1"/>
  <c r="U511" i="1"/>
  <c r="Q511" i="1"/>
  <c r="V511" i="1" s="1"/>
  <c r="Q496" i="1"/>
  <c r="V496" i="1" s="1"/>
  <c r="U496" i="1"/>
  <c r="Q492" i="1"/>
  <c r="V492" i="1" s="1"/>
  <c r="W492" i="1"/>
  <c r="U492" i="1"/>
  <c r="Q504" i="1"/>
  <c r="V504" i="1" s="1"/>
  <c r="U504" i="1"/>
  <c r="U494" i="1"/>
  <c r="Q494" i="1"/>
  <c r="V494" i="1" s="1"/>
  <c r="U505" i="1"/>
  <c r="Q505" i="1"/>
  <c r="V505" i="1" s="1"/>
  <c r="U490" i="1"/>
  <c r="Q490" i="1"/>
  <c r="V490" i="1" s="1"/>
  <c r="U510" i="1"/>
  <c r="Q510" i="1"/>
  <c r="V510" i="1" s="1"/>
  <c r="W510" i="1"/>
  <c r="U514" i="1"/>
  <c r="Q514" i="1"/>
  <c r="V514" i="1" s="1"/>
  <c r="W523" i="1"/>
  <c r="U523" i="1"/>
  <c r="Q523" i="1"/>
  <c r="V523" i="1" s="1"/>
  <c r="U202" i="1"/>
  <c r="Q202" i="1"/>
  <c r="V202" i="1" s="1"/>
  <c r="U206" i="1"/>
  <c r="Q206" i="1"/>
  <c r="V206" i="1" s="1"/>
  <c r="W210" i="1"/>
  <c r="U210" i="1"/>
  <c r="Q210" i="1"/>
  <c r="V210" i="1" s="1"/>
  <c r="Q215" i="1"/>
  <c r="V215" i="1" s="1"/>
  <c r="U215" i="1"/>
  <c r="Q219" i="1"/>
  <c r="V219" i="1" s="1"/>
  <c r="W219" i="1"/>
  <c r="U219" i="1"/>
  <c r="Q223" i="1"/>
  <c r="V223" i="1" s="1"/>
  <c r="U223" i="1"/>
  <c r="U228" i="1"/>
  <c r="Q228" i="1"/>
  <c r="V228" i="1" s="1"/>
  <c r="U232" i="1"/>
  <c r="Q232" i="1"/>
  <c r="V232" i="1" s="1"/>
  <c r="W232" i="1"/>
  <c r="U236" i="1"/>
  <c r="Q236" i="1"/>
  <c r="V236" i="1" s="1"/>
  <c r="U240" i="1"/>
  <c r="Q240" i="1"/>
  <c r="V240" i="1" s="1"/>
  <c r="W240" i="1"/>
  <c r="U244" i="1"/>
  <c r="Q244" i="1"/>
  <c r="V244" i="1" s="1"/>
  <c r="U248" i="1"/>
  <c r="Q248" i="1"/>
  <c r="V248" i="1" s="1"/>
  <c r="W248" i="1"/>
  <c r="U252" i="1"/>
  <c r="Q252" i="1"/>
  <c r="V252" i="1" s="1"/>
  <c r="U256" i="1"/>
  <c r="Q256" i="1"/>
  <c r="V256" i="1" s="1"/>
  <c r="W256" i="1"/>
  <c r="U260" i="1"/>
  <c r="Q260" i="1"/>
  <c r="V260" i="1" s="1"/>
  <c r="U264" i="1"/>
  <c r="Q264" i="1"/>
  <c r="V264" i="1" s="1"/>
  <c r="W264" i="1"/>
  <c r="U268" i="1"/>
  <c r="Q268" i="1"/>
  <c r="V268" i="1" s="1"/>
  <c r="U272" i="1"/>
  <c r="Q272" i="1"/>
  <c r="V272" i="1" s="1"/>
  <c r="W272" i="1"/>
  <c r="U276" i="1"/>
  <c r="Q276" i="1"/>
  <c r="V276" i="1" s="1"/>
  <c r="U213" i="1"/>
  <c r="Q213" i="1"/>
  <c r="V213" i="1" s="1"/>
  <c r="W213" i="1"/>
  <c r="U531" i="1"/>
  <c r="Q531" i="1"/>
  <c r="V531" i="1" s="1"/>
  <c r="U535" i="1"/>
  <c r="Q535" i="1"/>
  <c r="V535" i="1" s="1"/>
  <c r="W539" i="1"/>
  <c r="U539" i="1"/>
  <c r="Q539" i="1"/>
  <c r="V539" i="1" s="1"/>
  <c r="W543" i="1"/>
  <c r="U543" i="1"/>
  <c r="Q543" i="1"/>
  <c r="V543" i="1" s="1"/>
  <c r="U547" i="1"/>
  <c r="Q547" i="1"/>
  <c r="V547" i="1" s="1"/>
  <c r="U551" i="1"/>
  <c r="Q551" i="1"/>
  <c r="V551" i="1" s="1"/>
  <c r="W555" i="1"/>
  <c r="U555" i="1"/>
  <c r="Q555" i="1"/>
  <c r="V555" i="1" s="1"/>
  <c r="W559" i="1"/>
  <c r="U559" i="1"/>
  <c r="Q559" i="1"/>
  <c r="V559" i="1" s="1"/>
  <c r="U563" i="1"/>
  <c r="Q563" i="1"/>
  <c r="V563" i="1" s="1"/>
  <c r="U567" i="1"/>
  <c r="Q567" i="1"/>
  <c r="V567" i="1" s="1"/>
  <c r="W571" i="1"/>
  <c r="U571" i="1"/>
  <c r="Q571" i="1"/>
  <c r="V571" i="1" s="1"/>
  <c r="W575" i="1"/>
  <c r="U575" i="1"/>
  <c r="Q575" i="1"/>
  <c r="V575" i="1" s="1"/>
  <c r="U579" i="1"/>
  <c r="Q579" i="1"/>
  <c r="V579" i="1" s="1"/>
  <c r="U583" i="1"/>
  <c r="Q583" i="1"/>
  <c r="V583" i="1" s="1"/>
  <c r="W587" i="1"/>
  <c r="U587" i="1"/>
  <c r="Q587" i="1"/>
  <c r="V587" i="1" s="1"/>
  <c r="W591" i="1"/>
  <c r="U591" i="1"/>
  <c r="Q591" i="1"/>
  <c r="V591" i="1" s="1"/>
  <c r="U663" i="1"/>
  <c r="Q663" i="1"/>
  <c r="V663" i="1" s="1"/>
  <c r="U667" i="1"/>
  <c r="Q667" i="1"/>
  <c r="V667" i="1" s="1"/>
  <c r="W671" i="1"/>
  <c r="U671" i="1"/>
  <c r="Q671" i="1"/>
  <c r="V671" i="1" s="1"/>
  <c r="W675" i="1"/>
  <c r="U675" i="1"/>
  <c r="Q675" i="1"/>
  <c r="V675" i="1" s="1"/>
  <c r="U679" i="1"/>
  <c r="Q679" i="1"/>
  <c r="V679" i="1" s="1"/>
  <c r="U683" i="1"/>
  <c r="Q683" i="1"/>
  <c r="V683" i="1" s="1"/>
  <c r="W687" i="1"/>
  <c r="U687" i="1"/>
  <c r="Q687" i="1"/>
  <c r="V687" i="1" s="1"/>
  <c r="W691" i="1"/>
  <c r="U691" i="1"/>
  <c r="Q691" i="1"/>
  <c r="V691" i="1" s="1"/>
  <c r="U695" i="1"/>
  <c r="Q695" i="1"/>
  <c r="V695" i="1" s="1"/>
  <c r="U699" i="1"/>
  <c r="Q699" i="1"/>
  <c r="V699" i="1" s="1"/>
  <c r="W703" i="1"/>
  <c r="U703" i="1"/>
  <c r="Q703" i="1"/>
  <c r="V703" i="1" s="1"/>
  <c r="W707" i="1"/>
  <c r="U707" i="1"/>
  <c r="Q707" i="1"/>
  <c r="V707" i="1" s="1"/>
  <c r="U711" i="1"/>
  <c r="Q711" i="1"/>
  <c r="V711" i="1" s="1"/>
  <c r="U715" i="1"/>
  <c r="Q715" i="1"/>
  <c r="V715" i="1" s="1"/>
  <c r="W719" i="1"/>
  <c r="U719" i="1"/>
  <c r="Q719" i="1"/>
  <c r="V719" i="1" s="1"/>
  <c r="W723" i="1"/>
  <c r="U723" i="1"/>
  <c r="Q723" i="1"/>
  <c r="V723" i="1" s="1"/>
  <c r="U727" i="1"/>
  <c r="Q727" i="1"/>
  <c r="V727" i="1" s="1"/>
  <c r="U731" i="1"/>
  <c r="Q731" i="1"/>
  <c r="V731" i="1" s="1"/>
  <c r="W595" i="1"/>
  <c r="U595" i="1"/>
  <c r="Q595" i="1"/>
  <c r="V595" i="1" s="1"/>
  <c r="W599" i="1"/>
  <c r="U599" i="1"/>
  <c r="Q599" i="1"/>
  <c r="V599" i="1" s="1"/>
  <c r="U603" i="1"/>
  <c r="Q603" i="1"/>
  <c r="V603" i="1" s="1"/>
  <c r="U607" i="1"/>
  <c r="Q607" i="1"/>
  <c r="V607" i="1" s="1"/>
  <c r="W611" i="1"/>
  <c r="U611" i="1"/>
  <c r="Q611" i="1"/>
  <c r="V611" i="1" s="1"/>
  <c r="W615" i="1"/>
  <c r="U615" i="1"/>
  <c r="Q615" i="1"/>
  <c r="V615" i="1" s="1"/>
  <c r="U619" i="1"/>
  <c r="Q619" i="1"/>
  <c r="V619" i="1" s="1"/>
  <c r="U623" i="1"/>
  <c r="Q623" i="1"/>
  <c r="V623" i="1" s="1"/>
  <c r="W627" i="1"/>
  <c r="U627" i="1"/>
  <c r="Q627" i="1"/>
  <c r="V627" i="1" s="1"/>
  <c r="W631" i="1"/>
  <c r="U631" i="1"/>
  <c r="Q631" i="1"/>
  <c r="V631" i="1" s="1"/>
  <c r="U635" i="1"/>
  <c r="Q635" i="1"/>
  <c r="V635" i="1" s="1"/>
  <c r="U639" i="1"/>
  <c r="Q639" i="1"/>
  <c r="V639" i="1" s="1"/>
  <c r="W643" i="1"/>
  <c r="U643" i="1"/>
  <c r="Q643" i="1"/>
  <c r="V643" i="1" s="1"/>
  <c r="W647" i="1"/>
  <c r="U647" i="1"/>
  <c r="Q647" i="1"/>
  <c r="V647" i="1" s="1"/>
  <c r="U651" i="1"/>
  <c r="Q651" i="1"/>
  <c r="V651" i="1" s="1"/>
  <c r="Q656" i="1"/>
  <c r="V656" i="1" s="1"/>
  <c r="U656" i="1"/>
  <c r="Q660" i="1"/>
  <c r="V660" i="1" s="1"/>
  <c r="W660" i="1"/>
  <c r="U660" i="1"/>
  <c r="U428" i="1"/>
  <c r="Q428" i="1"/>
  <c r="V428" i="1" s="1"/>
  <c r="W428" i="1"/>
  <c r="Q432" i="1"/>
  <c r="V432" i="1" s="1"/>
  <c r="W432" i="1"/>
  <c r="U432" i="1"/>
  <c r="Q436" i="1"/>
  <c r="V436" i="1" s="1"/>
  <c r="U436" i="1"/>
  <c r="W436" i="1"/>
  <c r="Q440" i="1"/>
  <c r="V440" i="1" s="1"/>
  <c r="U440" i="1"/>
  <c r="Q444" i="1"/>
  <c r="V444" i="1" s="1"/>
  <c r="U444" i="1"/>
  <c r="Q448" i="1"/>
  <c r="V448" i="1" s="1"/>
  <c r="U448" i="1"/>
  <c r="W448" i="1"/>
  <c r="Q452" i="1"/>
  <c r="V452" i="1" s="1"/>
  <c r="U452" i="1"/>
  <c r="Q456" i="1"/>
  <c r="V456" i="1" s="1"/>
  <c r="W456" i="1"/>
  <c r="U456" i="1"/>
  <c r="Q460" i="1"/>
  <c r="V460" i="1" s="1"/>
  <c r="U460" i="1"/>
  <c r="U463" i="1"/>
  <c r="Q463" i="1"/>
  <c r="V463" i="1" s="1"/>
  <c r="U467" i="1"/>
  <c r="Q467" i="1"/>
  <c r="V467" i="1" s="1"/>
  <c r="W471" i="1"/>
  <c r="U471" i="1"/>
  <c r="Q471" i="1"/>
  <c r="V471" i="1" s="1"/>
  <c r="Q476" i="1"/>
  <c r="V476" i="1" s="1"/>
  <c r="U476" i="1"/>
  <c r="Q480" i="1"/>
  <c r="V480" i="1" s="1"/>
  <c r="W480" i="1"/>
  <c r="U480" i="1"/>
  <c r="Q484" i="1"/>
  <c r="V484" i="1" s="1"/>
  <c r="U484" i="1"/>
  <c r="U738" i="1"/>
  <c r="Q738" i="1"/>
  <c r="V738" i="1" s="1"/>
  <c r="U742" i="1"/>
  <c r="Q742" i="1"/>
  <c r="V742" i="1" s="1"/>
  <c r="W742" i="1"/>
  <c r="U746" i="1"/>
  <c r="Q746" i="1"/>
  <c r="V746" i="1" s="1"/>
  <c r="U750" i="1"/>
  <c r="Q750" i="1"/>
  <c r="V750" i="1" s="1"/>
  <c r="W750" i="1"/>
  <c r="U754" i="1"/>
  <c r="Q754" i="1"/>
  <c r="V754" i="1" s="1"/>
  <c r="U758" i="1"/>
  <c r="Q758" i="1"/>
  <c r="V758" i="1" s="1"/>
  <c r="W758" i="1"/>
  <c r="U762" i="1"/>
  <c r="Q762" i="1"/>
  <c r="V762" i="1" s="1"/>
  <c r="U766" i="1"/>
  <c r="Q766" i="1"/>
  <c r="V766" i="1" s="1"/>
  <c r="W766" i="1"/>
  <c r="U770" i="1"/>
  <c r="Q770" i="1"/>
  <c r="V770" i="1" s="1"/>
  <c r="U774" i="1"/>
  <c r="Q774" i="1"/>
  <c r="V774" i="1" s="1"/>
  <c r="W774" i="1"/>
  <c r="U778" i="1"/>
  <c r="Q778" i="1"/>
  <c r="V778" i="1" s="1"/>
  <c r="U782" i="1"/>
  <c r="Q782" i="1"/>
  <c r="V782" i="1" s="1"/>
  <c r="W782" i="1"/>
  <c r="U786" i="1"/>
  <c r="Q786" i="1"/>
  <c r="V786" i="1" s="1"/>
  <c r="U790" i="1"/>
  <c r="Q790" i="1"/>
  <c r="V790" i="1" s="1"/>
  <c r="W790" i="1"/>
  <c r="U794" i="1"/>
  <c r="Q794" i="1"/>
  <c r="V794" i="1" s="1"/>
  <c r="U882" i="1"/>
  <c r="Q882" i="1"/>
  <c r="V882" i="1" s="1"/>
  <c r="W882" i="1"/>
  <c r="U886" i="1"/>
  <c r="Q886" i="1"/>
  <c r="V886" i="1" s="1"/>
  <c r="U890" i="1"/>
  <c r="Q890" i="1"/>
  <c r="V890" i="1" s="1"/>
  <c r="W890" i="1"/>
  <c r="U894" i="1"/>
  <c r="Q894" i="1"/>
  <c r="V894" i="1" s="1"/>
  <c r="U898" i="1"/>
  <c r="Q898" i="1"/>
  <c r="V898" i="1" s="1"/>
  <c r="W898" i="1"/>
  <c r="N902" i="1"/>
  <c r="N818" i="1"/>
  <c r="U906" i="1"/>
  <c r="Q906" i="1"/>
  <c r="V906" i="1" s="1"/>
  <c r="U910" i="1"/>
  <c r="Q910" i="1"/>
  <c r="V910" i="1" s="1"/>
  <c r="W910" i="1"/>
  <c r="U914" i="1"/>
  <c r="Q914" i="1"/>
  <c r="V914" i="1" s="1"/>
  <c r="U918" i="1"/>
  <c r="Q918" i="1"/>
  <c r="V918" i="1" s="1"/>
  <c r="W918" i="1"/>
  <c r="U922" i="1"/>
  <c r="Q922" i="1"/>
  <c r="V922" i="1" s="1"/>
  <c r="U926" i="1"/>
  <c r="Q926" i="1"/>
  <c r="V926" i="1" s="1"/>
  <c r="W926" i="1"/>
  <c r="U930" i="1"/>
  <c r="Q930" i="1"/>
  <c r="V930" i="1" s="1"/>
  <c r="U934" i="1"/>
  <c r="Q934" i="1"/>
  <c r="V934" i="1" s="1"/>
  <c r="W934" i="1"/>
  <c r="U938" i="1"/>
  <c r="Q938" i="1"/>
  <c r="V938" i="1" s="1"/>
  <c r="U942" i="1"/>
  <c r="Q942" i="1"/>
  <c r="V942" i="1" s="1"/>
  <c r="W942" i="1"/>
  <c r="U946" i="1"/>
  <c r="Q946" i="1"/>
  <c r="V946" i="1" s="1"/>
  <c r="U950" i="1"/>
  <c r="Q950" i="1"/>
  <c r="V950" i="1" s="1"/>
  <c r="W950" i="1"/>
  <c r="U954" i="1"/>
  <c r="Q954" i="1"/>
  <c r="V954" i="1" s="1"/>
  <c r="U958" i="1"/>
  <c r="Q958" i="1"/>
  <c r="V958" i="1" s="1"/>
  <c r="W958" i="1"/>
  <c r="U962" i="1"/>
  <c r="Q962" i="1"/>
  <c r="V962" i="1" s="1"/>
  <c r="U966" i="1"/>
  <c r="Q966" i="1"/>
  <c r="V966" i="1" s="1"/>
  <c r="W966" i="1"/>
  <c r="U970" i="1"/>
  <c r="Q970" i="1"/>
  <c r="V970" i="1" s="1"/>
  <c r="U974" i="1"/>
  <c r="Q974" i="1"/>
  <c r="V974" i="1" s="1"/>
  <c r="W974" i="1"/>
  <c r="U978" i="1"/>
  <c r="Q978" i="1"/>
  <c r="V978" i="1" s="1"/>
  <c r="Q800" i="1"/>
  <c r="V800" i="1" s="1"/>
  <c r="U800" i="1"/>
  <c r="U803" i="1"/>
  <c r="Q803" i="1"/>
  <c r="V803" i="1" s="1"/>
  <c r="Q807" i="1"/>
  <c r="V807" i="1" s="1"/>
  <c r="U807" i="1"/>
  <c r="Q811" i="1"/>
  <c r="V811" i="1" s="1"/>
  <c r="U811" i="1"/>
  <c r="Q815" i="1"/>
  <c r="V815" i="1" s="1"/>
  <c r="U815" i="1"/>
  <c r="Q819" i="1"/>
  <c r="V819" i="1" s="1"/>
  <c r="U819" i="1"/>
  <c r="W819" i="1"/>
  <c r="Q823" i="1"/>
  <c r="V823" i="1" s="1"/>
  <c r="U823" i="1"/>
  <c r="U827" i="1"/>
  <c r="Q827" i="1"/>
  <c r="V827" i="1" s="1"/>
  <c r="U831" i="1"/>
  <c r="Q831" i="1"/>
  <c r="V831" i="1" s="1"/>
  <c r="W831" i="1"/>
  <c r="U835" i="1"/>
  <c r="Q835" i="1"/>
  <c r="V835" i="1" s="1"/>
  <c r="U839" i="1"/>
  <c r="Q839" i="1"/>
  <c r="V839" i="1" s="1"/>
  <c r="W839" i="1"/>
  <c r="U843" i="1"/>
  <c r="Q843" i="1"/>
  <c r="V843" i="1" s="1"/>
  <c r="U847" i="1"/>
  <c r="Q847" i="1"/>
  <c r="V847" i="1" s="1"/>
  <c r="W847" i="1"/>
  <c r="U851" i="1"/>
  <c r="Q851" i="1"/>
  <c r="V851" i="1" s="1"/>
  <c r="U855" i="1"/>
  <c r="Q855" i="1"/>
  <c r="V855" i="1" s="1"/>
  <c r="W855" i="1"/>
  <c r="U859" i="1"/>
  <c r="Q859" i="1"/>
  <c r="V859" i="1" s="1"/>
  <c r="U863" i="1"/>
  <c r="Q863" i="1"/>
  <c r="V863" i="1" s="1"/>
  <c r="W863" i="1"/>
  <c r="U867" i="1"/>
  <c r="Q867" i="1"/>
  <c r="V867" i="1" s="1"/>
  <c r="U871" i="1"/>
  <c r="Q871" i="1"/>
  <c r="V871" i="1" s="1"/>
  <c r="W871" i="1"/>
  <c r="U875" i="1"/>
  <c r="Q875" i="1"/>
  <c r="V875" i="1" s="1"/>
  <c r="U879" i="1"/>
  <c r="Q879" i="1"/>
  <c r="V879" i="1" s="1"/>
  <c r="W879" i="1"/>
  <c r="Q1307" i="1"/>
  <c r="V1307" i="1" s="1"/>
  <c r="W1307" i="1"/>
  <c r="U1307" i="1"/>
  <c r="Q1311" i="1"/>
  <c r="V1311" i="1" s="1"/>
  <c r="U1311" i="1"/>
  <c r="Q1315" i="1"/>
  <c r="V1315" i="1" s="1"/>
  <c r="W1315" i="1"/>
  <c r="U1315" i="1"/>
  <c r="Q1319" i="1"/>
  <c r="V1319" i="1" s="1"/>
  <c r="U1319" i="1"/>
  <c r="Q1323" i="1"/>
  <c r="V1323" i="1" s="1"/>
  <c r="W1323" i="1"/>
  <c r="U1323" i="1"/>
  <c r="Q1327" i="1"/>
  <c r="V1327" i="1" s="1"/>
  <c r="U1327" i="1"/>
  <c r="Q1331" i="1"/>
  <c r="V1331" i="1" s="1"/>
  <c r="W1331" i="1"/>
  <c r="U1331" i="1"/>
  <c r="Q1335" i="1"/>
  <c r="V1335" i="1" s="1"/>
  <c r="U1335" i="1"/>
  <c r="Q1339" i="1"/>
  <c r="V1339" i="1" s="1"/>
  <c r="W1339" i="1"/>
  <c r="U1339" i="1"/>
  <c r="Q1343" i="1"/>
  <c r="V1343" i="1" s="1"/>
  <c r="U1343" i="1"/>
  <c r="Q1347" i="1"/>
  <c r="V1347" i="1" s="1"/>
  <c r="W1347" i="1"/>
  <c r="U1347" i="1"/>
  <c r="Q1351" i="1"/>
  <c r="V1351" i="1" s="1"/>
  <c r="U1351" i="1"/>
  <c r="Q1355" i="1"/>
  <c r="V1355" i="1" s="1"/>
  <c r="W1355" i="1"/>
  <c r="U1355" i="1"/>
  <c r="Q1359" i="1"/>
  <c r="V1359" i="1" s="1"/>
  <c r="U1359" i="1"/>
  <c r="Q1363" i="1"/>
  <c r="V1363" i="1" s="1"/>
  <c r="W1363" i="1"/>
  <c r="U1363" i="1"/>
  <c r="Q1367" i="1"/>
  <c r="V1367" i="1" s="1"/>
  <c r="U1367" i="1"/>
  <c r="Q1371" i="1"/>
  <c r="V1371" i="1" s="1"/>
  <c r="W1371" i="1"/>
  <c r="U1371" i="1"/>
  <c r="Q1375" i="1"/>
  <c r="V1375" i="1" s="1"/>
  <c r="U1375" i="1"/>
  <c r="W1379" i="1"/>
  <c r="U1379" i="1"/>
  <c r="Q1379" i="1"/>
  <c r="V1379" i="1" s="1"/>
  <c r="Q1383" i="1"/>
  <c r="V1383" i="1" s="1"/>
  <c r="U1383" i="1"/>
  <c r="U1387" i="1"/>
  <c r="Q1387" i="1"/>
  <c r="V1387" i="1" s="1"/>
  <c r="U1391" i="1"/>
  <c r="Q1391" i="1"/>
  <c r="V1391" i="1" s="1"/>
  <c r="Q980" i="1"/>
  <c r="V980" i="1" s="1"/>
  <c r="W980" i="1"/>
  <c r="U980" i="1"/>
  <c r="Q984" i="1"/>
  <c r="V984" i="1" s="1"/>
  <c r="U984" i="1"/>
  <c r="Q988" i="1"/>
  <c r="V988" i="1" s="1"/>
  <c r="W988" i="1"/>
  <c r="U988" i="1"/>
  <c r="Q992" i="1"/>
  <c r="V992" i="1" s="1"/>
  <c r="U992" i="1"/>
  <c r="Q996" i="1"/>
  <c r="V996" i="1" s="1"/>
  <c r="W996" i="1"/>
  <c r="U996" i="1"/>
  <c r="Q1000" i="1"/>
  <c r="V1000" i="1" s="1"/>
  <c r="U1000" i="1"/>
  <c r="Q1004" i="1"/>
  <c r="V1004" i="1" s="1"/>
  <c r="W1004" i="1"/>
  <c r="U1004" i="1"/>
  <c r="U1008" i="1"/>
  <c r="Q1008" i="1"/>
  <c r="V1008" i="1" s="1"/>
  <c r="W1012" i="1"/>
  <c r="U1012" i="1"/>
  <c r="Q1012" i="1"/>
  <c r="V1012" i="1" s="1"/>
  <c r="W1016" i="1"/>
  <c r="U1016" i="1"/>
  <c r="Q1016" i="1"/>
  <c r="V1016" i="1" s="1"/>
  <c r="Q1020" i="1"/>
  <c r="V1020" i="1" s="1"/>
  <c r="U1020" i="1"/>
  <c r="U1024" i="1"/>
  <c r="Q1024" i="1"/>
  <c r="V1024" i="1" s="1"/>
  <c r="W1028" i="1"/>
  <c r="U1028" i="1"/>
  <c r="Q1028" i="1"/>
  <c r="V1028" i="1" s="1"/>
  <c r="W1032" i="1"/>
  <c r="U1032" i="1"/>
  <c r="Q1032" i="1"/>
  <c r="V1032" i="1" s="1"/>
  <c r="U1036" i="1"/>
  <c r="Q1036" i="1"/>
  <c r="V1036" i="1" s="1"/>
  <c r="U1040" i="1"/>
  <c r="Q1040" i="1"/>
  <c r="V1040" i="1" s="1"/>
  <c r="W1044" i="1"/>
  <c r="U1044" i="1"/>
  <c r="Q1044" i="1"/>
  <c r="V1044" i="1" s="1"/>
  <c r="U1048" i="1"/>
  <c r="Q1048" i="1"/>
  <c r="V1048" i="1" s="1"/>
  <c r="W1048" i="1"/>
  <c r="U1052" i="1"/>
  <c r="Q1052" i="1"/>
  <c r="V1052" i="1" s="1"/>
  <c r="U1056" i="1"/>
  <c r="Q1056" i="1"/>
  <c r="V1056" i="1" s="1"/>
  <c r="W1056" i="1"/>
  <c r="U1060" i="1"/>
  <c r="Q1060" i="1"/>
  <c r="V1060" i="1" s="1"/>
  <c r="U1064" i="1"/>
  <c r="Q1064" i="1"/>
  <c r="V1064" i="1" s="1"/>
  <c r="W1064" i="1"/>
  <c r="U1068" i="1"/>
  <c r="Q1068" i="1"/>
  <c r="V1068" i="1" s="1"/>
  <c r="U1072" i="1"/>
  <c r="Q1072" i="1"/>
  <c r="V1072" i="1" s="1"/>
  <c r="W1072" i="1"/>
  <c r="U1076" i="1"/>
  <c r="Q1076" i="1"/>
  <c r="V1076" i="1" s="1"/>
  <c r="U1080" i="1"/>
  <c r="Q1080" i="1"/>
  <c r="V1080" i="1" s="1"/>
  <c r="W1080" i="1"/>
  <c r="U1084" i="1"/>
  <c r="Q1084" i="1"/>
  <c r="V1084" i="1" s="1"/>
  <c r="U1088" i="1"/>
  <c r="Q1088" i="1"/>
  <c r="V1088" i="1" s="1"/>
  <c r="W1088" i="1"/>
  <c r="U1092" i="1"/>
  <c r="Q1092" i="1"/>
  <c r="V1092" i="1" s="1"/>
  <c r="U1096" i="1"/>
  <c r="Q1096" i="1"/>
  <c r="V1096" i="1" s="1"/>
  <c r="W1096" i="1"/>
  <c r="U1100" i="1"/>
  <c r="Q1100" i="1"/>
  <c r="V1100" i="1" s="1"/>
  <c r="U1104" i="1"/>
  <c r="Q1104" i="1"/>
  <c r="V1104" i="1" s="1"/>
  <c r="W1104" i="1"/>
  <c r="U1108" i="1"/>
  <c r="Q1108" i="1"/>
  <c r="V1108" i="1" s="1"/>
  <c r="W1113" i="1"/>
  <c r="U1113" i="1"/>
  <c r="Q1113" i="1"/>
  <c r="V1113" i="1" s="1"/>
  <c r="U1117" i="1"/>
  <c r="Q1117" i="1"/>
  <c r="V1117" i="1" s="1"/>
  <c r="U1121" i="1"/>
  <c r="Q1121" i="1"/>
  <c r="V1121" i="1" s="1"/>
  <c r="W1125" i="1"/>
  <c r="U1125" i="1"/>
  <c r="Q1125" i="1"/>
  <c r="V1125" i="1" s="1"/>
  <c r="W1129" i="1"/>
  <c r="U1129" i="1"/>
  <c r="Q1129" i="1"/>
  <c r="V1129" i="1" s="1"/>
  <c r="U1133" i="1"/>
  <c r="Q1133" i="1"/>
  <c r="V1133" i="1" s="1"/>
  <c r="U1411" i="1"/>
  <c r="Q1411" i="1"/>
  <c r="V1411" i="1" s="1"/>
  <c r="Q1440" i="1"/>
  <c r="V1440" i="1" s="1"/>
  <c r="W1440" i="1"/>
  <c r="U1440" i="1"/>
  <c r="U1461" i="1"/>
  <c r="Q1461" i="1"/>
  <c r="V1461" i="1" s="1"/>
  <c r="W1461" i="1"/>
  <c r="U1466" i="1"/>
  <c r="Q1466" i="1"/>
  <c r="V1466" i="1" s="1"/>
  <c r="Q1472" i="1"/>
  <c r="V1472" i="1" s="1"/>
  <c r="U1472" i="1"/>
  <c r="W1463" i="1"/>
  <c r="U1463" i="1"/>
  <c r="Q1463" i="1"/>
  <c r="V1463" i="1" s="1"/>
  <c r="W1467" i="1"/>
  <c r="U1467" i="1"/>
  <c r="Q1467" i="1"/>
  <c r="V1467" i="1" s="1"/>
  <c r="U1435" i="1"/>
  <c r="Q1435" i="1"/>
  <c r="V1435" i="1" s="1"/>
  <c r="Q1412" i="1"/>
  <c r="V1412" i="1" s="1"/>
  <c r="U1412" i="1"/>
  <c r="Q1396" i="1"/>
  <c r="V1396" i="1" s="1"/>
  <c r="W1396" i="1"/>
  <c r="U1396" i="1"/>
  <c r="U1405" i="1"/>
  <c r="Q1405" i="1"/>
  <c r="V1405" i="1" s="1"/>
  <c r="W1405" i="1"/>
  <c r="Q1456" i="1"/>
  <c r="V1456" i="1" s="1"/>
  <c r="W1456" i="1"/>
  <c r="U1456" i="1"/>
  <c r="U1469" i="1"/>
  <c r="Q1469" i="1"/>
  <c r="V1469" i="1" s="1"/>
  <c r="W1469" i="1"/>
  <c r="W1423" i="1"/>
  <c r="U1423" i="1"/>
  <c r="Q1423" i="1"/>
  <c r="V1423" i="1" s="1"/>
  <c r="W1427" i="1"/>
  <c r="U1427" i="1"/>
  <c r="Q1427" i="1"/>
  <c r="V1427" i="1" s="1"/>
  <c r="U1442" i="1"/>
  <c r="Q1442" i="1"/>
  <c r="V1442" i="1" s="1"/>
  <c r="U1473" i="1"/>
  <c r="Q1473" i="1"/>
  <c r="V1473" i="1" s="1"/>
  <c r="W1473" i="1"/>
  <c r="W1443" i="1"/>
  <c r="U1443" i="1"/>
  <c r="Q1443" i="1"/>
  <c r="V1443" i="1" s="1"/>
  <c r="W1447" i="1"/>
  <c r="U1447" i="1"/>
  <c r="Q1447" i="1"/>
  <c r="V1447" i="1" s="1"/>
  <c r="U1439" i="1"/>
  <c r="Q1439" i="1"/>
  <c r="V1439" i="1" s="1"/>
  <c r="U1198" i="1"/>
  <c r="Q1198" i="1"/>
  <c r="V1198" i="1" s="1"/>
  <c r="W1198" i="1"/>
  <c r="U1178" i="1"/>
  <c r="Q1178" i="1"/>
  <c r="V1178" i="1" s="1"/>
  <c r="U1195" i="1"/>
  <c r="Q1195" i="1"/>
  <c r="V1195" i="1" s="1"/>
  <c r="W1195" i="1"/>
  <c r="U1170" i="1"/>
  <c r="Q1170" i="1"/>
  <c r="V1170" i="1" s="1"/>
  <c r="U1167" i="1"/>
  <c r="Q1167" i="1"/>
  <c r="V1167" i="1" s="1"/>
  <c r="W1167" i="1"/>
  <c r="W1176" i="1"/>
  <c r="U1176" i="1"/>
  <c r="Q1176" i="1"/>
  <c r="V1176" i="1" s="1"/>
  <c r="W1168" i="1"/>
  <c r="U1168" i="1"/>
  <c r="Q1168" i="1"/>
  <c r="V1168" i="1" s="1"/>
  <c r="U1154" i="1"/>
  <c r="Q1154" i="1"/>
  <c r="V1154" i="1" s="1"/>
  <c r="Q1189" i="1"/>
  <c r="V1189" i="1" s="1"/>
  <c r="U1189" i="1"/>
  <c r="Q1203" i="1"/>
  <c r="V1203" i="1" s="1"/>
  <c r="W1203" i="1"/>
  <c r="U1203" i="1"/>
  <c r="U1147" i="1"/>
  <c r="Q1147" i="1"/>
  <c r="V1147" i="1" s="1"/>
  <c r="W1147" i="1"/>
  <c r="Q1161" i="1"/>
  <c r="V1161" i="1" s="1"/>
  <c r="W1161" i="1"/>
  <c r="U1161" i="1"/>
  <c r="U1136" i="1"/>
  <c r="Q1136" i="1"/>
  <c r="V1136" i="1" s="1"/>
  <c r="Q1207" i="1"/>
  <c r="V1207" i="1" s="1"/>
  <c r="W1207" i="1"/>
  <c r="U1207" i="1"/>
  <c r="U1212" i="1"/>
  <c r="Q1212" i="1"/>
  <c r="V1212" i="1" s="1"/>
  <c r="W1212" i="1"/>
  <c r="U1204" i="1"/>
  <c r="Q1204" i="1"/>
  <c r="V1204" i="1" s="1"/>
  <c r="Q1157" i="1"/>
  <c r="V1157" i="1" s="1"/>
  <c r="U1157" i="1"/>
  <c r="W1192" i="1"/>
  <c r="U1192" i="1"/>
  <c r="Q1192" i="1"/>
  <c r="V1192" i="1" s="1"/>
  <c r="W1148" i="1"/>
  <c r="U1148" i="1"/>
  <c r="Q1148" i="1"/>
  <c r="V1148" i="1" s="1"/>
  <c r="U1242" i="1"/>
  <c r="Q1242" i="1"/>
  <c r="V1242" i="1" s="1"/>
  <c r="U1258" i="1"/>
  <c r="Q1258" i="1"/>
  <c r="V1258" i="1" s="1"/>
  <c r="W1258" i="1"/>
  <c r="W1279" i="1"/>
  <c r="U1279" i="1"/>
  <c r="Q1279" i="1"/>
  <c r="V1279" i="1" s="1"/>
  <c r="W1217" i="1"/>
  <c r="U1217" i="1"/>
  <c r="Q1217" i="1"/>
  <c r="V1217" i="1" s="1"/>
  <c r="U1264" i="1"/>
  <c r="Q1264" i="1"/>
  <c r="V1264" i="1" s="1"/>
  <c r="U1223" i="1"/>
  <c r="Q1223" i="1"/>
  <c r="V1223" i="1" s="1"/>
  <c r="U1224" i="1"/>
  <c r="Q1224" i="1"/>
  <c r="V1224" i="1" s="1"/>
  <c r="U1214" i="1"/>
  <c r="Q1214" i="1"/>
  <c r="V1214" i="1" s="1"/>
  <c r="W1214" i="1"/>
  <c r="U1271" i="1"/>
  <c r="Q1271" i="1"/>
  <c r="V1271" i="1" s="1"/>
  <c r="U1261" i="1"/>
  <c r="Q1261" i="1"/>
  <c r="V1261" i="1" s="1"/>
  <c r="U1294" i="1"/>
  <c r="Q1294" i="1"/>
  <c r="V1294" i="1" s="1"/>
  <c r="W1233" i="1"/>
  <c r="U1233" i="1"/>
  <c r="Q1233" i="1"/>
  <c r="V1233" i="1" s="1"/>
  <c r="U1270" i="1"/>
  <c r="Q1270" i="1"/>
  <c r="V1270" i="1" s="1"/>
  <c r="U1228" i="1"/>
  <c r="Q1228" i="1"/>
  <c r="V1228" i="1" s="1"/>
  <c r="W1228" i="1"/>
  <c r="U1286" i="1"/>
  <c r="Q1286" i="1"/>
  <c r="V1286" i="1" s="1"/>
  <c r="U1296" i="1"/>
  <c r="Q1296" i="1"/>
  <c r="V1296" i="1" s="1"/>
  <c r="W1296" i="1"/>
  <c r="U1236" i="1"/>
  <c r="Q1236" i="1"/>
  <c r="V1236" i="1" s="1"/>
  <c r="U1252" i="1"/>
  <c r="Q1252" i="1"/>
  <c r="V1252" i="1" s="1"/>
  <c r="W1252" i="1"/>
  <c r="W1281" i="1"/>
  <c r="U1281" i="1"/>
  <c r="Q1281" i="1"/>
  <c r="V1281" i="1" s="1"/>
  <c r="U1268" i="1"/>
  <c r="Q1268" i="1"/>
  <c r="V1268" i="1" s="1"/>
  <c r="W1268" i="1"/>
  <c r="U1291" i="1"/>
  <c r="Q1291" i="1"/>
  <c r="V1291" i="1" s="1"/>
  <c r="U1259" i="1"/>
  <c r="Q1259" i="1"/>
  <c r="V1259" i="1" s="1"/>
  <c r="W1255" i="1"/>
  <c r="U1255" i="1"/>
  <c r="Q1255" i="1"/>
  <c r="V1255" i="1" s="1"/>
  <c r="W1475" i="1"/>
  <c r="U1475" i="1"/>
  <c r="Q1475" i="1"/>
  <c r="V1475" i="1" s="1"/>
  <c r="U1479" i="1"/>
  <c r="Q1479" i="1"/>
  <c r="V1479" i="1" s="1"/>
  <c r="U1483" i="1"/>
  <c r="Q1483" i="1"/>
  <c r="V1483" i="1" s="1"/>
  <c r="W1487" i="1"/>
  <c r="U1487" i="1"/>
  <c r="Q1487" i="1"/>
  <c r="V1487" i="1" s="1"/>
  <c r="W1491" i="1"/>
  <c r="U1491" i="1"/>
  <c r="Q1491" i="1"/>
  <c r="V1491" i="1" s="1"/>
  <c r="U1495" i="1"/>
  <c r="Q1495" i="1"/>
  <c r="V1495" i="1" s="1"/>
  <c r="U1499" i="1"/>
  <c r="Q1499" i="1"/>
  <c r="V1499" i="1" s="1"/>
  <c r="W1503" i="1"/>
  <c r="U1503" i="1"/>
  <c r="Q1503" i="1"/>
  <c r="V1503" i="1" s="1"/>
  <c r="W1507" i="1"/>
  <c r="U1507" i="1"/>
  <c r="Q1507" i="1"/>
  <c r="V1507" i="1" s="1"/>
  <c r="U1511" i="1"/>
  <c r="Q1511" i="1"/>
  <c r="V1511" i="1" s="1"/>
  <c r="U1515" i="1"/>
  <c r="Q1515" i="1"/>
  <c r="V1515" i="1" s="1"/>
  <c r="W1519" i="1"/>
  <c r="U1519" i="1"/>
  <c r="Q1519" i="1"/>
  <c r="V1519" i="1" s="1"/>
  <c r="W1523" i="1"/>
  <c r="U1523" i="1"/>
  <c r="Q1523" i="1"/>
  <c r="V1523" i="1" s="1"/>
  <c r="U1527" i="1"/>
  <c r="Q1527" i="1"/>
  <c r="V1527" i="1" s="1"/>
  <c r="Q1530" i="1"/>
  <c r="V1530" i="1" s="1"/>
  <c r="U1530" i="1"/>
  <c r="Q1534" i="1"/>
  <c r="V1534" i="1" s="1"/>
  <c r="W1534" i="1"/>
  <c r="U1534" i="1"/>
  <c r="Q1538" i="1"/>
  <c r="V1538" i="1" s="1"/>
  <c r="U1538" i="1"/>
  <c r="Q1542" i="1"/>
  <c r="V1542" i="1" s="1"/>
  <c r="W1542" i="1"/>
  <c r="U1542" i="1"/>
  <c r="Q1546" i="1"/>
  <c r="V1546" i="1" s="1"/>
  <c r="U1546" i="1"/>
  <c r="Q1550" i="1"/>
  <c r="V1550" i="1" s="1"/>
  <c r="W1550" i="1"/>
  <c r="U1550" i="1"/>
  <c r="Q1554" i="1"/>
  <c r="V1554" i="1" s="1"/>
  <c r="U1554" i="1"/>
  <c r="Q1558" i="1"/>
  <c r="V1558" i="1" s="1"/>
  <c r="W1558" i="1"/>
  <c r="U1558" i="1"/>
  <c r="Q1562" i="1"/>
  <c r="V1562" i="1" s="1"/>
  <c r="U1562" i="1"/>
  <c r="Q1566" i="1"/>
  <c r="V1566" i="1" s="1"/>
  <c r="W1566" i="1"/>
  <c r="U1566" i="1"/>
  <c r="Q1570" i="1"/>
  <c r="V1570" i="1" s="1"/>
  <c r="U1570" i="1"/>
  <c r="Q1574" i="1"/>
  <c r="V1574" i="1" s="1"/>
  <c r="U1574" i="1"/>
  <c r="W1574" i="1"/>
  <c r="Q1578" i="1"/>
  <c r="V1578" i="1" s="1"/>
  <c r="U1578" i="1"/>
  <c r="Q1582" i="1"/>
  <c r="V1582" i="1" s="1"/>
  <c r="W1582" i="1"/>
  <c r="U1582" i="1"/>
  <c r="O1616" i="1"/>
  <c r="S1616" i="1" s="1"/>
  <c r="O1583" i="1"/>
  <c r="S1583" i="1" s="1"/>
  <c r="Q1586" i="1"/>
  <c r="V1586" i="1" s="1"/>
  <c r="U1586" i="1"/>
  <c r="Q1590" i="1"/>
  <c r="V1590" i="1" s="1"/>
  <c r="W1590" i="1"/>
  <c r="U1590" i="1"/>
  <c r="Q1594" i="1"/>
  <c r="V1594" i="1" s="1"/>
  <c r="U1594" i="1"/>
  <c r="Q1598" i="1"/>
  <c r="V1598" i="1" s="1"/>
  <c r="W1598" i="1"/>
  <c r="U1598" i="1"/>
  <c r="Q1602" i="1"/>
  <c r="V1602" i="1" s="1"/>
  <c r="U1602" i="1"/>
  <c r="Q1606" i="1"/>
  <c r="V1606" i="1" s="1"/>
  <c r="W1606" i="1"/>
  <c r="U1606" i="1"/>
  <c r="Q1610" i="1"/>
  <c r="V1610" i="1" s="1"/>
  <c r="U1610" i="1"/>
  <c r="Q1614" i="1"/>
  <c r="V1614" i="1" s="1"/>
  <c r="W1614" i="1"/>
  <c r="U1614" i="1"/>
  <c r="Q1618" i="1"/>
  <c r="V1618" i="1" s="1"/>
  <c r="U1618" i="1"/>
  <c r="Q1622" i="1"/>
  <c r="V1622" i="1" s="1"/>
  <c r="W1622" i="1"/>
  <c r="U1622" i="1"/>
  <c r="Q1626" i="1"/>
  <c r="V1626" i="1" s="1"/>
  <c r="U1626" i="1"/>
  <c r="Q1630" i="1"/>
  <c r="V1630" i="1" s="1"/>
  <c r="W1630" i="1"/>
  <c r="U1630" i="1"/>
  <c r="Q1634" i="1"/>
  <c r="V1634" i="1" s="1"/>
  <c r="U1634" i="1"/>
  <c r="Q1638" i="1"/>
  <c r="V1638" i="1" s="1"/>
  <c r="W1638" i="1"/>
  <c r="U1638" i="1"/>
  <c r="Q1642" i="1"/>
  <c r="V1642" i="1" s="1"/>
  <c r="U1642" i="1"/>
  <c r="Q1646" i="1"/>
  <c r="V1646" i="1" s="1"/>
  <c r="W1646" i="1"/>
  <c r="U1646" i="1"/>
  <c r="Q1650" i="1"/>
  <c r="V1650" i="1" s="1"/>
  <c r="U1650" i="1"/>
  <c r="Q1654" i="1"/>
  <c r="V1654" i="1" s="1"/>
  <c r="W1654" i="1"/>
  <c r="U1654" i="1"/>
  <c r="Q1658" i="1"/>
  <c r="V1658" i="1" s="1"/>
  <c r="U1658" i="1"/>
  <c r="Q1662" i="1"/>
  <c r="V1662" i="1" s="1"/>
  <c r="W1662" i="1"/>
  <c r="U1662" i="1"/>
  <c r="Q1666" i="1"/>
  <c r="V1666" i="1" s="1"/>
  <c r="U1666" i="1"/>
  <c r="Q1670" i="1"/>
  <c r="V1670" i="1" s="1"/>
  <c r="W1670" i="1"/>
  <c r="U1670" i="1"/>
  <c r="U1674" i="1"/>
  <c r="Q1674" i="1"/>
  <c r="V1674" i="1" s="1"/>
  <c r="W1674" i="1"/>
  <c r="U1678" i="1"/>
  <c r="Q1678" i="1"/>
  <c r="V1678" i="1" s="1"/>
  <c r="U1682" i="1"/>
  <c r="Q1682" i="1"/>
  <c r="V1682" i="1" s="1"/>
  <c r="W1682" i="1"/>
  <c r="U1686" i="1"/>
  <c r="Q1686" i="1"/>
  <c r="V1686" i="1" s="1"/>
  <c r="U1690" i="1"/>
  <c r="Q1690" i="1"/>
  <c r="V1690" i="1" s="1"/>
  <c r="W1690" i="1"/>
  <c r="U1694" i="1"/>
  <c r="Q1694" i="1"/>
  <c r="V1694" i="1" s="1"/>
  <c r="U1698" i="1"/>
  <c r="Q1698" i="1"/>
  <c r="V1698" i="1" s="1"/>
  <c r="W1698" i="1"/>
  <c r="U1702" i="1"/>
  <c r="Q1702" i="1"/>
  <c r="V1702" i="1" s="1"/>
  <c r="U1706" i="1"/>
  <c r="Q1706" i="1"/>
  <c r="V1706" i="1" s="1"/>
  <c r="W1706" i="1"/>
  <c r="U1710" i="1"/>
  <c r="Q1710" i="1"/>
  <c r="V1710" i="1" s="1"/>
  <c r="U1714" i="1"/>
  <c r="Q1714" i="1"/>
  <c r="V1714" i="1" s="1"/>
  <c r="W1714" i="1"/>
  <c r="U1718" i="1"/>
  <c r="Q1718" i="1"/>
  <c r="V1718" i="1" s="1"/>
  <c r="U1722" i="1"/>
  <c r="Q1722" i="1"/>
  <c r="V1722" i="1" s="1"/>
  <c r="W1722" i="1"/>
  <c r="Q77" i="1"/>
  <c r="V77" i="1" s="1"/>
  <c r="Q93" i="1"/>
  <c r="V93" i="1" s="1"/>
  <c r="U100" i="1"/>
  <c r="Q100" i="1"/>
  <c r="V100" i="1" s="1"/>
  <c r="Q123" i="1"/>
  <c r="V123" i="1" s="1"/>
  <c r="U123" i="1"/>
  <c r="Q131" i="1"/>
  <c r="V131" i="1" s="1"/>
  <c r="W131" i="1"/>
  <c r="U131" i="1"/>
  <c r="U141" i="1"/>
  <c r="Q141" i="1"/>
  <c r="V141" i="1" s="1"/>
  <c r="W141" i="1"/>
  <c r="U108" i="1"/>
  <c r="Q108" i="1"/>
  <c r="V108" i="1" s="1"/>
  <c r="U121" i="1"/>
  <c r="Q121" i="1"/>
  <c r="V121" i="1" s="1"/>
  <c r="W121" i="1"/>
  <c r="Q139" i="1"/>
  <c r="V139" i="1" s="1"/>
  <c r="W139" i="1"/>
  <c r="U139" i="1"/>
  <c r="U136" i="1"/>
  <c r="Q136" i="1"/>
  <c r="V136" i="1" s="1"/>
  <c r="W136" i="1"/>
  <c r="U105" i="1"/>
  <c r="Q105" i="1"/>
  <c r="V105" i="1" s="1"/>
  <c r="Q95" i="1"/>
  <c r="V95" i="1" s="1"/>
  <c r="U95" i="1"/>
  <c r="U106" i="1"/>
  <c r="Q106" i="1"/>
  <c r="V106" i="1" s="1"/>
  <c r="U117" i="1"/>
  <c r="Q117" i="1"/>
  <c r="V117" i="1" s="1"/>
  <c r="W117" i="1"/>
  <c r="Q135" i="1"/>
  <c r="V135" i="1" s="1"/>
  <c r="W135" i="1"/>
  <c r="U135" i="1"/>
  <c r="W146" i="1"/>
  <c r="U146" i="1"/>
  <c r="Q146" i="1"/>
  <c r="V146" i="1" s="1"/>
  <c r="U148" i="1"/>
  <c r="Q148" i="1"/>
  <c r="V148" i="1" s="1"/>
  <c r="U152" i="1"/>
  <c r="Q152" i="1"/>
  <c r="V152" i="1" s="1"/>
  <c r="W152" i="1"/>
  <c r="W154" i="1"/>
  <c r="U154" i="1"/>
  <c r="Q154" i="1"/>
  <c r="V154" i="1" s="1"/>
  <c r="U156" i="1"/>
  <c r="Q156" i="1"/>
  <c r="V156" i="1" s="1"/>
  <c r="W156" i="1"/>
  <c r="U158" i="1"/>
  <c r="Q158" i="1"/>
  <c r="V158" i="1" s="1"/>
  <c r="U160" i="1"/>
  <c r="Q160" i="1"/>
  <c r="V160" i="1" s="1"/>
  <c r="W160" i="1"/>
  <c r="W162" i="1"/>
  <c r="U162" i="1"/>
  <c r="Q162" i="1"/>
  <c r="V162" i="1" s="1"/>
  <c r="U164" i="1"/>
  <c r="Q164" i="1"/>
  <c r="V164" i="1" s="1"/>
  <c r="W164" i="1"/>
  <c r="U165" i="1"/>
  <c r="Q165" i="1"/>
  <c r="V165" i="1" s="1"/>
  <c r="W165" i="1"/>
  <c r="Q167" i="1"/>
  <c r="V167" i="1" s="1"/>
  <c r="U167" i="1"/>
  <c r="U169" i="1"/>
  <c r="Q169" i="1"/>
  <c r="V169" i="1" s="1"/>
  <c r="Q171" i="1"/>
  <c r="V171" i="1" s="1"/>
  <c r="U171" i="1"/>
  <c r="U173" i="1"/>
  <c r="Q173" i="1"/>
  <c r="V173" i="1" s="1"/>
  <c r="Q175" i="1"/>
  <c r="V175" i="1" s="1"/>
  <c r="U175" i="1"/>
  <c r="U177" i="1"/>
  <c r="Q177" i="1"/>
  <c r="V177" i="1" s="1"/>
  <c r="Q179" i="1"/>
  <c r="V179" i="1" s="1"/>
  <c r="U179" i="1"/>
  <c r="U181" i="1"/>
  <c r="Q181" i="1"/>
  <c r="V181" i="1" s="1"/>
  <c r="Q183" i="1"/>
  <c r="V183" i="1" s="1"/>
  <c r="U183" i="1"/>
  <c r="U185" i="1"/>
  <c r="Q185" i="1"/>
  <c r="V185" i="1" s="1"/>
  <c r="Q187" i="1"/>
  <c r="V187" i="1" s="1"/>
  <c r="U187" i="1"/>
  <c r="U190" i="1"/>
  <c r="Q190" i="1"/>
  <c r="V190" i="1" s="1"/>
  <c r="U194" i="1"/>
  <c r="Q194" i="1"/>
  <c r="V194" i="1" s="1"/>
  <c r="W198" i="1"/>
  <c r="U198" i="1"/>
  <c r="Q198" i="1"/>
  <c r="V198" i="1" s="1"/>
  <c r="Q350" i="1"/>
  <c r="V350" i="1" s="1"/>
  <c r="U350" i="1"/>
  <c r="Q354" i="1"/>
  <c r="V354" i="1" s="1"/>
  <c r="W354" i="1"/>
  <c r="U354" i="1"/>
  <c r="Q358" i="1"/>
  <c r="V358" i="1" s="1"/>
  <c r="U358" i="1"/>
  <c r="Q362" i="1"/>
  <c r="V362" i="1" s="1"/>
  <c r="W362" i="1"/>
  <c r="U362" i="1"/>
  <c r="Q366" i="1"/>
  <c r="V366" i="1" s="1"/>
  <c r="U366" i="1"/>
  <c r="Q370" i="1"/>
  <c r="V370" i="1" s="1"/>
  <c r="W370" i="1"/>
  <c r="U370" i="1"/>
  <c r="Q374" i="1"/>
  <c r="V374" i="1" s="1"/>
  <c r="U374" i="1"/>
  <c r="Q378" i="1"/>
  <c r="V378" i="1" s="1"/>
  <c r="W378" i="1"/>
  <c r="U378" i="1"/>
  <c r="Q382" i="1"/>
  <c r="V382" i="1" s="1"/>
  <c r="U382" i="1"/>
  <c r="Q386" i="1"/>
  <c r="V386" i="1" s="1"/>
  <c r="W386" i="1"/>
  <c r="U386" i="1"/>
  <c r="Q390" i="1"/>
  <c r="V390" i="1" s="1"/>
  <c r="U390" i="1"/>
  <c r="Q394" i="1"/>
  <c r="V394" i="1" s="1"/>
  <c r="W394" i="1"/>
  <c r="U394" i="1"/>
  <c r="Q398" i="1"/>
  <c r="V398" i="1" s="1"/>
  <c r="U398" i="1"/>
  <c r="Q402" i="1"/>
  <c r="V402" i="1" s="1"/>
  <c r="W402" i="1"/>
  <c r="U402" i="1"/>
  <c r="Q406" i="1"/>
  <c r="V406" i="1" s="1"/>
  <c r="U406" i="1"/>
  <c r="Q410" i="1"/>
  <c r="V410" i="1" s="1"/>
  <c r="W410" i="1"/>
  <c r="U410" i="1"/>
  <c r="Q414" i="1"/>
  <c r="V414" i="1" s="1"/>
  <c r="U414" i="1"/>
  <c r="Q418" i="1"/>
  <c r="V418" i="1" s="1"/>
  <c r="W418" i="1"/>
  <c r="U418" i="1"/>
  <c r="Q422" i="1"/>
  <c r="V422" i="1" s="1"/>
  <c r="U422" i="1"/>
  <c r="W281" i="1"/>
  <c r="U281" i="1"/>
  <c r="Q281" i="1"/>
  <c r="V281" i="1" s="1"/>
  <c r="U285" i="1"/>
  <c r="Q285" i="1"/>
  <c r="V285" i="1" s="1"/>
  <c r="U289" i="1"/>
  <c r="Q289" i="1"/>
  <c r="V289" i="1" s="1"/>
  <c r="W293" i="1"/>
  <c r="U293" i="1"/>
  <c r="Q293" i="1"/>
  <c r="V293" i="1" s="1"/>
  <c r="W297" i="1"/>
  <c r="U297" i="1"/>
  <c r="Q297" i="1"/>
  <c r="V297" i="1" s="1"/>
  <c r="U307" i="1"/>
  <c r="Q307" i="1"/>
  <c r="V307" i="1" s="1"/>
  <c r="W307" i="1"/>
  <c r="U311" i="1"/>
  <c r="Q311" i="1"/>
  <c r="V311" i="1" s="1"/>
  <c r="U315" i="1"/>
  <c r="Q315" i="1"/>
  <c r="V315" i="1" s="1"/>
  <c r="W315" i="1"/>
  <c r="U319" i="1"/>
  <c r="Q319" i="1"/>
  <c r="V319" i="1" s="1"/>
  <c r="U323" i="1"/>
  <c r="Q323" i="1"/>
  <c r="V323" i="1" s="1"/>
  <c r="W323" i="1"/>
  <c r="U327" i="1"/>
  <c r="Q327" i="1"/>
  <c r="V327" i="1" s="1"/>
  <c r="U331" i="1"/>
  <c r="Q331" i="1"/>
  <c r="V331" i="1" s="1"/>
  <c r="W331" i="1"/>
  <c r="U335" i="1"/>
  <c r="Q335" i="1"/>
  <c r="V335" i="1" s="1"/>
  <c r="U339" i="1"/>
  <c r="Q339" i="1"/>
  <c r="V339" i="1" s="1"/>
  <c r="W339" i="1"/>
  <c r="U343" i="1"/>
  <c r="Q343" i="1"/>
  <c r="V343" i="1" s="1"/>
  <c r="U347" i="1"/>
  <c r="Q347" i="1"/>
  <c r="V347" i="1" s="1"/>
  <c r="W347" i="1"/>
  <c r="U299" i="1"/>
  <c r="Q299" i="1"/>
  <c r="V299" i="1" s="1"/>
  <c r="U303" i="1"/>
  <c r="Q303" i="1"/>
  <c r="V303" i="1" s="1"/>
  <c r="W303" i="1"/>
  <c r="U489" i="1"/>
  <c r="Q489" i="1"/>
  <c r="V489" i="1" s="1"/>
  <c r="U506" i="1"/>
  <c r="Q506" i="1"/>
  <c r="V506" i="1" s="1"/>
  <c r="W506" i="1"/>
  <c r="W527" i="1"/>
  <c r="U527" i="1"/>
  <c r="Q527" i="1"/>
  <c r="V527" i="1" s="1"/>
  <c r="Q512" i="1"/>
  <c r="V512" i="1" s="1"/>
  <c r="U512" i="1"/>
  <c r="Q500" i="1"/>
  <c r="V500" i="1" s="1"/>
  <c r="W500" i="1"/>
  <c r="U500" i="1"/>
  <c r="Q528" i="1"/>
  <c r="V528" i="1" s="1"/>
  <c r="W528" i="1"/>
  <c r="U528" i="1"/>
  <c r="W519" i="1"/>
  <c r="U519" i="1"/>
  <c r="Q519" i="1"/>
  <c r="V519" i="1" s="1"/>
  <c r="Q520" i="1"/>
  <c r="V520" i="1" s="1"/>
  <c r="U520" i="1"/>
  <c r="U495" i="1"/>
  <c r="Q495" i="1"/>
  <c r="V495" i="1" s="1"/>
  <c r="U515" i="1"/>
  <c r="Q515" i="1"/>
  <c r="V515" i="1" s="1"/>
  <c r="U526" i="1"/>
  <c r="Q526" i="1"/>
  <c r="V526" i="1" s="1"/>
  <c r="U205" i="1"/>
  <c r="Q205" i="1"/>
  <c r="V205" i="1" s="1"/>
  <c r="W205" i="1"/>
  <c r="U209" i="1"/>
  <c r="Q209" i="1"/>
  <c r="V209" i="1" s="1"/>
  <c r="U214" i="1"/>
  <c r="Q214" i="1"/>
  <c r="V214" i="1" s="1"/>
  <c r="W218" i="1"/>
  <c r="U218" i="1"/>
  <c r="Q218" i="1"/>
  <c r="V218" i="1" s="1"/>
  <c r="W222" i="1"/>
  <c r="U222" i="1"/>
  <c r="Q222" i="1"/>
  <c r="V222" i="1" s="1"/>
  <c r="U226" i="1"/>
  <c r="Q226" i="1"/>
  <c r="V226" i="1" s="1"/>
  <c r="Q231" i="1"/>
  <c r="V231" i="1" s="1"/>
  <c r="U231" i="1"/>
  <c r="Q235" i="1"/>
  <c r="V235" i="1" s="1"/>
  <c r="W235" i="1"/>
  <c r="U235" i="1"/>
  <c r="Q239" i="1"/>
  <c r="V239" i="1" s="1"/>
  <c r="U239" i="1"/>
  <c r="Q243" i="1"/>
  <c r="V243" i="1" s="1"/>
  <c r="W243" i="1"/>
  <c r="U243" i="1"/>
  <c r="Q247" i="1"/>
  <c r="V247" i="1" s="1"/>
  <c r="U247" i="1"/>
  <c r="Q251" i="1"/>
  <c r="V251" i="1" s="1"/>
  <c r="W251" i="1"/>
  <c r="U251" i="1"/>
  <c r="Q255" i="1"/>
  <c r="V255" i="1" s="1"/>
  <c r="U255" i="1"/>
  <c r="Q259" i="1"/>
  <c r="V259" i="1" s="1"/>
  <c r="W259" i="1"/>
  <c r="U259" i="1"/>
  <c r="Q263" i="1"/>
  <c r="V263" i="1" s="1"/>
  <c r="U263" i="1"/>
  <c r="Q267" i="1"/>
  <c r="V267" i="1" s="1"/>
  <c r="W267" i="1"/>
  <c r="U267" i="1"/>
  <c r="Q271" i="1"/>
  <c r="V271" i="1" s="1"/>
  <c r="U271" i="1"/>
  <c r="Q275" i="1"/>
  <c r="V275" i="1" s="1"/>
  <c r="W275" i="1"/>
  <c r="U275" i="1"/>
  <c r="U279" i="1"/>
  <c r="Q279" i="1"/>
  <c r="V279" i="1" s="1"/>
  <c r="W279" i="1"/>
  <c r="U530" i="1"/>
  <c r="Q530" i="1"/>
  <c r="V530" i="1" s="1"/>
  <c r="U534" i="1"/>
  <c r="Q534" i="1"/>
  <c r="V534" i="1" s="1"/>
  <c r="W534" i="1"/>
  <c r="U538" i="1"/>
  <c r="Q538" i="1"/>
  <c r="V538" i="1" s="1"/>
  <c r="U542" i="1"/>
  <c r="Q542" i="1"/>
  <c r="V542" i="1" s="1"/>
  <c r="W542" i="1"/>
  <c r="U546" i="1"/>
  <c r="Q546" i="1"/>
  <c r="V546" i="1" s="1"/>
  <c r="U550" i="1"/>
  <c r="Q550" i="1"/>
  <c r="V550" i="1" s="1"/>
  <c r="W550" i="1"/>
  <c r="U554" i="1"/>
  <c r="Q554" i="1"/>
  <c r="V554" i="1" s="1"/>
  <c r="U558" i="1"/>
  <c r="Q558" i="1"/>
  <c r="V558" i="1" s="1"/>
  <c r="W558" i="1"/>
  <c r="U562" i="1"/>
  <c r="Q562" i="1"/>
  <c r="V562" i="1" s="1"/>
  <c r="U566" i="1"/>
  <c r="Q566" i="1"/>
  <c r="V566" i="1" s="1"/>
  <c r="W566" i="1"/>
  <c r="U570" i="1"/>
  <c r="Q570" i="1"/>
  <c r="V570" i="1" s="1"/>
  <c r="U574" i="1"/>
  <c r="Q574" i="1"/>
  <c r="V574" i="1" s="1"/>
  <c r="W574" i="1"/>
  <c r="U578" i="1"/>
  <c r="Q578" i="1"/>
  <c r="V578" i="1" s="1"/>
  <c r="U582" i="1"/>
  <c r="Q582" i="1"/>
  <c r="V582" i="1" s="1"/>
  <c r="W582" i="1"/>
  <c r="U586" i="1"/>
  <c r="Q586" i="1"/>
  <c r="V586" i="1" s="1"/>
  <c r="U590" i="1"/>
  <c r="Q590" i="1"/>
  <c r="V590" i="1" s="1"/>
  <c r="W590" i="1"/>
  <c r="U594" i="1"/>
  <c r="Q594" i="1"/>
  <c r="V594" i="1" s="1"/>
  <c r="U666" i="1"/>
  <c r="Q666" i="1"/>
  <c r="V666" i="1" s="1"/>
  <c r="W666" i="1"/>
  <c r="U670" i="1"/>
  <c r="Q670" i="1"/>
  <c r="V670" i="1" s="1"/>
  <c r="U674" i="1"/>
  <c r="Q674" i="1"/>
  <c r="V674" i="1" s="1"/>
  <c r="W674" i="1"/>
  <c r="U678" i="1"/>
  <c r="Q678" i="1"/>
  <c r="V678" i="1" s="1"/>
  <c r="U682" i="1"/>
  <c r="Q682" i="1"/>
  <c r="V682" i="1" s="1"/>
  <c r="W682" i="1"/>
  <c r="U686" i="1"/>
  <c r="Q686" i="1"/>
  <c r="V686" i="1" s="1"/>
  <c r="U690" i="1"/>
  <c r="Q690" i="1"/>
  <c r="V690" i="1" s="1"/>
  <c r="W690" i="1"/>
  <c r="U694" i="1"/>
  <c r="Q694" i="1"/>
  <c r="V694" i="1" s="1"/>
  <c r="U698" i="1"/>
  <c r="Q698" i="1"/>
  <c r="V698" i="1" s="1"/>
  <c r="W698" i="1"/>
  <c r="U702" i="1"/>
  <c r="Q702" i="1"/>
  <c r="V702" i="1" s="1"/>
  <c r="U706" i="1"/>
  <c r="Q706" i="1"/>
  <c r="V706" i="1" s="1"/>
  <c r="W706" i="1"/>
  <c r="U710" i="1"/>
  <c r="Q710" i="1"/>
  <c r="V710" i="1" s="1"/>
  <c r="U714" i="1"/>
  <c r="Q714" i="1"/>
  <c r="V714" i="1" s="1"/>
  <c r="W714" i="1"/>
  <c r="U718" i="1"/>
  <c r="Q718" i="1"/>
  <c r="V718" i="1" s="1"/>
  <c r="U722" i="1"/>
  <c r="Q722" i="1"/>
  <c r="V722" i="1" s="1"/>
  <c r="W722" i="1"/>
  <c r="U726" i="1"/>
  <c r="Q726" i="1"/>
  <c r="V726" i="1" s="1"/>
  <c r="U730" i="1"/>
  <c r="Q730" i="1"/>
  <c r="V730" i="1" s="1"/>
  <c r="W730" i="1"/>
  <c r="U734" i="1"/>
  <c r="Q734" i="1"/>
  <c r="V734" i="1" s="1"/>
  <c r="U598" i="1"/>
  <c r="Q598" i="1"/>
  <c r="V598" i="1" s="1"/>
  <c r="W598" i="1"/>
  <c r="U602" i="1"/>
  <c r="Q602" i="1"/>
  <c r="V602" i="1" s="1"/>
  <c r="U606" i="1"/>
  <c r="Q606" i="1"/>
  <c r="V606" i="1" s="1"/>
  <c r="W606" i="1"/>
  <c r="U610" i="1"/>
  <c r="Q610" i="1"/>
  <c r="V610" i="1" s="1"/>
  <c r="U614" i="1"/>
  <c r="Q614" i="1"/>
  <c r="V614" i="1" s="1"/>
  <c r="W614" i="1"/>
  <c r="U618" i="1"/>
  <c r="Q618" i="1"/>
  <c r="V618" i="1" s="1"/>
  <c r="U622" i="1"/>
  <c r="Q622" i="1"/>
  <c r="V622" i="1" s="1"/>
  <c r="W622" i="1"/>
  <c r="U626" i="1"/>
  <c r="Q626" i="1"/>
  <c r="V626" i="1" s="1"/>
  <c r="U630" i="1"/>
  <c r="Q630" i="1"/>
  <c r="V630" i="1" s="1"/>
  <c r="W630" i="1"/>
  <c r="U634" i="1"/>
  <c r="Q634" i="1"/>
  <c r="V634" i="1" s="1"/>
  <c r="U638" i="1"/>
  <c r="Q638" i="1"/>
  <c r="V638" i="1" s="1"/>
  <c r="W638" i="1"/>
  <c r="U642" i="1"/>
  <c r="Q642" i="1"/>
  <c r="V642" i="1" s="1"/>
  <c r="U646" i="1"/>
  <c r="Q646" i="1"/>
  <c r="V646" i="1" s="1"/>
  <c r="W646" i="1"/>
  <c r="U650" i="1"/>
  <c r="Q650" i="1"/>
  <c r="V650" i="1" s="1"/>
  <c r="W655" i="1"/>
  <c r="U655" i="1"/>
  <c r="Q655" i="1"/>
  <c r="V655" i="1" s="1"/>
  <c r="U659" i="1"/>
  <c r="Q659" i="1"/>
  <c r="V659" i="1" s="1"/>
  <c r="U662" i="1"/>
  <c r="Q662" i="1"/>
  <c r="V662" i="1" s="1"/>
  <c r="W662" i="1"/>
  <c r="U427" i="1"/>
  <c r="Q427" i="1"/>
  <c r="V427" i="1" s="1"/>
  <c r="W431" i="1"/>
  <c r="Q431" i="1"/>
  <c r="V431" i="1" s="1"/>
  <c r="U431" i="1"/>
  <c r="U435" i="1"/>
  <c r="Q435" i="1"/>
  <c r="V435" i="1" s="1"/>
  <c r="U439" i="1"/>
  <c r="Q439" i="1"/>
  <c r="V439" i="1" s="1"/>
  <c r="W443" i="1"/>
  <c r="U443" i="1"/>
  <c r="Q443" i="1"/>
  <c r="V443" i="1" s="1"/>
  <c r="W447" i="1"/>
  <c r="U447" i="1"/>
  <c r="Q447" i="1"/>
  <c r="V447" i="1" s="1"/>
  <c r="U451" i="1"/>
  <c r="Q451" i="1"/>
  <c r="V451" i="1" s="1"/>
  <c r="U455" i="1"/>
  <c r="Q455" i="1"/>
  <c r="V455" i="1" s="1"/>
  <c r="W459" i="1"/>
  <c r="U459" i="1"/>
  <c r="Q459" i="1"/>
  <c r="V459" i="1" s="1"/>
  <c r="U462" i="1"/>
  <c r="Q462" i="1"/>
  <c r="V462" i="1" s="1"/>
  <c r="W462" i="1"/>
  <c r="U466" i="1"/>
  <c r="Q466" i="1"/>
  <c r="V466" i="1" s="1"/>
  <c r="U470" i="1"/>
  <c r="Q470" i="1"/>
  <c r="V470" i="1" s="1"/>
  <c r="W470" i="1"/>
  <c r="W475" i="1"/>
  <c r="U475" i="1"/>
  <c r="Q475" i="1"/>
  <c r="V475" i="1" s="1"/>
  <c r="W479" i="1"/>
  <c r="U479" i="1"/>
  <c r="Q479" i="1"/>
  <c r="V479" i="1" s="1"/>
  <c r="U483" i="1"/>
  <c r="Q483" i="1"/>
  <c r="V483" i="1" s="1"/>
  <c r="U737" i="1"/>
  <c r="Q737" i="1"/>
  <c r="V737" i="1" s="1"/>
  <c r="W737" i="1"/>
  <c r="U741" i="1"/>
  <c r="Q741" i="1"/>
  <c r="V741" i="1" s="1"/>
  <c r="U745" i="1"/>
  <c r="Q745" i="1"/>
  <c r="V745" i="1" s="1"/>
  <c r="W745" i="1"/>
  <c r="U749" i="1"/>
  <c r="Q749" i="1"/>
  <c r="V749" i="1" s="1"/>
  <c r="U753" i="1"/>
  <c r="Q753" i="1"/>
  <c r="V753" i="1" s="1"/>
  <c r="W753" i="1"/>
  <c r="U757" i="1"/>
  <c r="Q757" i="1"/>
  <c r="V757" i="1" s="1"/>
  <c r="U761" i="1"/>
  <c r="Q761" i="1"/>
  <c r="V761" i="1" s="1"/>
  <c r="W761" i="1"/>
  <c r="U765" i="1"/>
  <c r="Q765" i="1"/>
  <c r="V765" i="1" s="1"/>
  <c r="U769" i="1"/>
  <c r="Q769" i="1"/>
  <c r="V769" i="1" s="1"/>
  <c r="W769" i="1"/>
  <c r="U773" i="1"/>
  <c r="Q773" i="1"/>
  <c r="V773" i="1" s="1"/>
  <c r="U777" i="1"/>
  <c r="Q777" i="1"/>
  <c r="V777" i="1" s="1"/>
  <c r="W777" i="1"/>
  <c r="U781" i="1"/>
  <c r="Q781" i="1"/>
  <c r="V781" i="1" s="1"/>
  <c r="U785" i="1"/>
  <c r="Q785" i="1"/>
  <c r="V785" i="1" s="1"/>
  <c r="W785" i="1"/>
  <c r="U789" i="1"/>
  <c r="Q789" i="1"/>
  <c r="V789" i="1" s="1"/>
  <c r="U793" i="1"/>
  <c r="Q793" i="1"/>
  <c r="V793" i="1" s="1"/>
  <c r="W793" i="1"/>
  <c r="U881" i="1"/>
  <c r="Q881" i="1"/>
  <c r="V881" i="1" s="1"/>
  <c r="U885" i="1"/>
  <c r="Q885" i="1"/>
  <c r="V885" i="1" s="1"/>
  <c r="W885" i="1"/>
  <c r="U889" i="1"/>
  <c r="Q889" i="1"/>
  <c r="V889" i="1" s="1"/>
  <c r="U893" i="1"/>
  <c r="Q893" i="1"/>
  <c r="V893" i="1" s="1"/>
  <c r="W893" i="1"/>
  <c r="U897" i="1"/>
  <c r="Q897" i="1"/>
  <c r="V897" i="1" s="1"/>
  <c r="U901" i="1"/>
  <c r="Q901" i="1"/>
  <c r="V901" i="1" s="1"/>
  <c r="W901" i="1"/>
  <c r="O902" i="1"/>
  <c r="S902" i="1" s="1"/>
  <c r="O818" i="1"/>
  <c r="S818" i="1" s="1"/>
  <c r="U905" i="1"/>
  <c r="Q905" i="1"/>
  <c r="V905" i="1" s="1"/>
  <c r="U909" i="1"/>
  <c r="Q909" i="1"/>
  <c r="V909" i="1" s="1"/>
  <c r="W909" i="1"/>
  <c r="U913" i="1"/>
  <c r="Q913" i="1"/>
  <c r="V913" i="1" s="1"/>
  <c r="U917" i="1"/>
  <c r="Q917" i="1"/>
  <c r="V917" i="1" s="1"/>
  <c r="W917" i="1"/>
  <c r="U921" i="1"/>
  <c r="Q921" i="1"/>
  <c r="V921" i="1" s="1"/>
  <c r="U925" i="1"/>
  <c r="Q925" i="1"/>
  <c r="V925" i="1" s="1"/>
  <c r="W925" i="1"/>
  <c r="U929" i="1"/>
  <c r="Q929" i="1"/>
  <c r="V929" i="1" s="1"/>
  <c r="U933" i="1"/>
  <c r="Q933" i="1"/>
  <c r="V933" i="1" s="1"/>
  <c r="W933" i="1"/>
  <c r="U937" i="1"/>
  <c r="Q937" i="1"/>
  <c r="V937" i="1" s="1"/>
  <c r="U941" i="1"/>
  <c r="Q941" i="1"/>
  <c r="V941" i="1" s="1"/>
  <c r="W941" i="1"/>
  <c r="U945" i="1"/>
  <c r="Q945" i="1"/>
  <c r="V945" i="1" s="1"/>
  <c r="U949" i="1"/>
  <c r="Q949" i="1"/>
  <c r="V949" i="1" s="1"/>
  <c r="W949" i="1"/>
  <c r="U953" i="1"/>
  <c r="Q953" i="1"/>
  <c r="V953" i="1" s="1"/>
  <c r="U957" i="1"/>
  <c r="Q957" i="1"/>
  <c r="V957" i="1" s="1"/>
  <c r="W957" i="1"/>
  <c r="U961" i="1"/>
  <c r="Q961" i="1"/>
  <c r="V961" i="1" s="1"/>
  <c r="U965" i="1"/>
  <c r="Q965" i="1"/>
  <c r="V965" i="1" s="1"/>
  <c r="W965" i="1"/>
  <c r="U969" i="1"/>
  <c r="Q969" i="1"/>
  <c r="V969" i="1" s="1"/>
  <c r="U973" i="1"/>
  <c r="Q973" i="1"/>
  <c r="V973" i="1" s="1"/>
  <c r="W973" i="1"/>
  <c r="U977" i="1"/>
  <c r="Q977" i="1"/>
  <c r="V977" i="1" s="1"/>
  <c r="U799" i="1"/>
  <c r="Q799" i="1"/>
  <c r="V799" i="1" s="1"/>
  <c r="W799" i="1"/>
  <c r="Q802" i="1"/>
  <c r="V802" i="1" s="1"/>
  <c r="W802" i="1"/>
  <c r="U802" i="1"/>
  <c r="Q806" i="1"/>
  <c r="V806" i="1" s="1"/>
  <c r="U806" i="1"/>
  <c r="U810" i="1"/>
  <c r="Q810" i="1"/>
  <c r="V810" i="1" s="1"/>
  <c r="U814" i="1"/>
  <c r="Q814" i="1"/>
  <c r="V814" i="1" s="1"/>
  <c r="Q822" i="1"/>
  <c r="V822" i="1" s="1"/>
  <c r="W822" i="1"/>
  <c r="U822" i="1"/>
  <c r="Q826" i="1"/>
  <c r="V826" i="1" s="1"/>
  <c r="U826" i="1"/>
  <c r="Q830" i="1"/>
  <c r="V830" i="1" s="1"/>
  <c r="W830" i="1"/>
  <c r="U830" i="1"/>
  <c r="Q834" i="1"/>
  <c r="V834" i="1" s="1"/>
  <c r="U834" i="1"/>
  <c r="Q838" i="1"/>
  <c r="V838" i="1" s="1"/>
  <c r="W838" i="1"/>
  <c r="U838" i="1"/>
  <c r="Q842" i="1"/>
  <c r="V842" i="1" s="1"/>
  <c r="U842" i="1"/>
  <c r="Q846" i="1"/>
  <c r="V846" i="1" s="1"/>
  <c r="W846" i="1"/>
  <c r="U846" i="1"/>
  <c r="Q850" i="1"/>
  <c r="V850" i="1" s="1"/>
  <c r="U850" i="1"/>
  <c r="Q854" i="1"/>
  <c r="V854" i="1" s="1"/>
  <c r="W854" i="1"/>
  <c r="U854" i="1"/>
  <c r="Q858" i="1"/>
  <c r="V858" i="1" s="1"/>
  <c r="U858" i="1"/>
  <c r="Q862" i="1"/>
  <c r="V862" i="1" s="1"/>
  <c r="W862" i="1"/>
  <c r="U862" i="1"/>
  <c r="Q866" i="1"/>
  <c r="V866" i="1" s="1"/>
  <c r="U866" i="1"/>
  <c r="Q870" i="1"/>
  <c r="V870" i="1" s="1"/>
  <c r="W870" i="1"/>
  <c r="U870" i="1"/>
  <c r="Q874" i="1"/>
  <c r="V874" i="1" s="1"/>
  <c r="U874" i="1"/>
  <c r="Q878" i="1"/>
  <c r="V878" i="1" s="1"/>
  <c r="W878" i="1"/>
  <c r="U878" i="1"/>
  <c r="U1306" i="1"/>
  <c r="Q1306" i="1"/>
  <c r="V1306" i="1" s="1"/>
  <c r="U1310" i="1"/>
  <c r="Q1310" i="1"/>
  <c r="V1310" i="1" s="1"/>
  <c r="W1314" i="1"/>
  <c r="U1314" i="1"/>
  <c r="Q1314" i="1"/>
  <c r="V1314" i="1" s="1"/>
  <c r="W1318" i="1"/>
  <c r="U1318" i="1"/>
  <c r="Q1318" i="1"/>
  <c r="V1318" i="1" s="1"/>
  <c r="U1322" i="1"/>
  <c r="Q1322" i="1"/>
  <c r="V1322" i="1" s="1"/>
  <c r="U1326" i="1"/>
  <c r="Q1326" i="1"/>
  <c r="V1326" i="1" s="1"/>
  <c r="W1330" i="1"/>
  <c r="U1330" i="1"/>
  <c r="Q1330" i="1"/>
  <c r="V1330" i="1" s="1"/>
  <c r="W1334" i="1"/>
  <c r="U1334" i="1"/>
  <c r="Q1334" i="1"/>
  <c r="V1334" i="1" s="1"/>
  <c r="U1338" i="1"/>
  <c r="Q1338" i="1"/>
  <c r="V1338" i="1" s="1"/>
  <c r="U1342" i="1"/>
  <c r="Q1342" i="1"/>
  <c r="V1342" i="1" s="1"/>
  <c r="W1346" i="1"/>
  <c r="U1346" i="1"/>
  <c r="Q1346" i="1"/>
  <c r="V1346" i="1" s="1"/>
  <c r="W1350" i="1"/>
  <c r="U1350" i="1"/>
  <c r="Q1350" i="1"/>
  <c r="V1350" i="1" s="1"/>
  <c r="U1354" i="1"/>
  <c r="Q1354" i="1"/>
  <c r="V1354" i="1" s="1"/>
  <c r="U1358" i="1"/>
  <c r="Q1358" i="1"/>
  <c r="V1358" i="1" s="1"/>
  <c r="W1362" i="1"/>
  <c r="U1362" i="1"/>
  <c r="Q1362" i="1"/>
  <c r="V1362" i="1" s="1"/>
  <c r="W1366" i="1"/>
  <c r="U1366" i="1"/>
  <c r="Q1366" i="1"/>
  <c r="V1366" i="1" s="1"/>
  <c r="W1370" i="1"/>
  <c r="U1370" i="1"/>
  <c r="Q1370" i="1"/>
  <c r="V1370" i="1" s="1"/>
  <c r="U1374" i="1"/>
  <c r="Q1374" i="1"/>
  <c r="V1374" i="1" s="1"/>
  <c r="U1378" i="1"/>
  <c r="Q1378" i="1"/>
  <c r="V1378" i="1" s="1"/>
  <c r="U1382" i="1"/>
  <c r="W1382" i="1"/>
  <c r="Q1382" i="1"/>
  <c r="V1382" i="1" s="1"/>
  <c r="U1386" i="1"/>
  <c r="Q1386" i="1"/>
  <c r="V1386" i="1" s="1"/>
  <c r="W1386" i="1"/>
  <c r="U1390" i="1"/>
  <c r="Q1390" i="1"/>
  <c r="V1390" i="1" s="1"/>
  <c r="U979" i="1"/>
  <c r="Q979" i="1"/>
  <c r="V979" i="1" s="1"/>
  <c r="W983" i="1"/>
  <c r="U983" i="1"/>
  <c r="Q983" i="1"/>
  <c r="V983" i="1" s="1"/>
  <c r="W987" i="1"/>
  <c r="U987" i="1"/>
  <c r="Q987" i="1"/>
  <c r="V987" i="1" s="1"/>
  <c r="U991" i="1"/>
  <c r="Q991" i="1"/>
  <c r="V991" i="1" s="1"/>
  <c r="U995" i="1"/>
  <c r="Q995" i="1"/>
  <c r="V995" i="1" s="1"/>
  <c r="W999" i="1"/>
  <c r="U999" i="1"/>
  <c r="Q999" i="1"/>
  <c r="V999" i="1" s="1"/>
  <c r="W1003" i="1"/>
  <c r="U1003" i="1"/>
  <c r="Q1003" i="1"/>
  <c r="V1003" i="1" s="1"/>
  <c r="U1007" i="1"/>
  <c r="Q1007" i="1"/>
  <c r="V1007" i="1" s="1"/>
  <c r="U1011" i="1"/>
  <c r="Q1011" i="1"/>
  <c r="V1011" i="1" s="1"/>
  <c r="U1015" i="1"/>
  <c r="Q1015" i="1"/>
  <c r="V1015" i="1" s="1"/>
  <c r="U1019" i="1"/>
  <c r="Q1019" i="1"/>
  <c r="V1019" i="1" s="1"/>
  <c r="U1023" i="1"/>
  <c r="Q1023" i="1"/>
  <c r="V1023" i="1" s="1"/>
  <c r="U1027" i="1"/>
  <c r="Q1027" i="1"/>
  <c r="V1027" i="1" s="1"/>
  <c r="W1027" i="1"/>
  <c r="U1031" i="1"/>
  <c r="Q1031" i="1"/>
  <c r="V1031" i="1" s="1"/>
  <c r="U1035" i="1"/>
  <c r="Q1035" i="1"/>
  <c r="V1035" i="1" s="1"/>
  <c r="W1035" i="1"/>
  <c r="U1039" i="1"/>
  <c r="Q1039" i="1"/>
  <c r="V1039" i="1" s="1"/>
  <c r="U1043" i="1"/>
  <c r="Q1043" i="1"/>
  <c r="V1043" i="1" s="1"/>
  <c r="W1043" i="1"/>
  <c r="W1047" i="1"/>
  <c r="U1047" i="1"/>
  <c r="Q1047" i="1"/>
  <c r="V1047" i="1" s="1"/>
  <c r="W1051" i="1"/>
  <c r="U1051" i="1"/>
  <c r="Q1051" i="1"/>
  <c r="V1051" i="1" s="1"/>
  <c r="U1055" i="1"/>
  <c r="Q1055" i="1"/>
  <c r="V1055" i="1" s="1"/>
  <c r="U1059" i="1"/>
  <c r="Q1059" i="1"/>
  <c r="V1059" i="1" s="1"/>
  <c r="W1063" i="1"/>
  <c r="U1063" i="1"/>
  <c r="Q1063" i="1"/>
  <c r="V1063" i="1" s="1"/>
  <c r="W1067" i="1"/>
  <c r="U1067" i="1"/>
  <c r="Q1067" i="1"/>
  <c r="V1067" i="1" s="1"/>
  <c r="U1071" i="1"/>
  <c r="Q1071" i="1"/>
  <c r="V1071" i="1" s="1"/>
  <c r="U1075" i="1"/>
  <c r="Q1075" i="1"/>
  <c r="V1075" i="1" s="1"/>
  <c r="W1079" i="1"/>
  <c r="U1079" i="1"/>
  <c r="Q1079" i="1"/>
  <c r="V1079" i="1" s="1"/>
  <c r="W1083" i="1"/>
  <c r="U1083" i="1"/>
  <c r="Q1083" i="1"/>
  <c r="V1083" i="1" s="1"/>
  <c r="U1087" i="1"/>
  <c r="Q1087" i="1"/>
  <c r="V1087" i="1" s="1"/>
  <c r="U1091" i="1"/>
  <c r="Q1091" i="1"/>
  <c r="V1091" i="1" s="1"/>
  <c r="W1095" i="1"/>
  <c r="U1095" i="1"/>
  <c r="Q1095" i="1"/>
  <c r="V1095" i="1" s="1"/>
  <c r="W1099" i="1"/>
  <c r="U1099" i="1"/>
  <c r="Q1099" i="1"/>
  <c r="V1099" i="1" s="1"/>
  <c r="U1103" i="1"/>
  <c r="Q1103" i="1"/>
  <c r="V1103" i="1" s="1"/>
  <c r="U1107" i="1"/>
  <c r="Q1107" i="1"/>
  <c r="V1107" i="1" s="1"/>
  <c r="U1112" i="1"/>
  <c r="Q1112" i="1"/>
  <c r="V1112" i="1" s="1"/>
  <c r="U1116" i="1"/>
  <c r="Q1116" i="1"/>
  <c r="V1116" i="1" s="1"/>
  <c r="W1116" i="1"/>
  <c r="U1120" i="1"/>
  <c r="Q1120" i="1"/>
  <c r="V1120" i="1" s="1"/>
  <c r="U1124" i="1"/>
  <c r="Q1124" i="1"/>
  <c r="V1124" i="1" s="1"/>
  <c r="W1124" i="1"/>
  <c r="U1128" i="1"/>
  <c r="Q1128" i="1"/>
  <c r="V1128" i="1" s="1"/>
  <c r="U1132" i="1"/>
  <c r="Q1132" i="1"/>
  <c r="V1132" i="1" s="1"/>
  <c r="W1132" i="1"/>
  <c r="U1413" i="1"/>
  <c r="Q1413" i="1"/>
  <c r="V1413" i="1" s="1"/>
  <c r="U1394" i="1"/>
  <c r="Q1394" i="1"/>
  <c r="V1394" i="1" s="1"/>
  <c r="W1394" i="1"/>
  <c r="W1399" i="1"/>
  <c r="U1399" i="1"/>
  <c r="Q1399" i="1"/>
  <c r="V1399" i="1" s="1"/>
  <c r="U1437" i="1"/>
  <c r="Q1437" i="1"/>
  <c r="V1437" i="1" s="1"/>
  <c r="W1437" i="1"/>
  <c r="U1438" i="1"/>
  <c r="Q1438" i="1"/>
  <c r="V1438" i="1" s="1"/>
  <c r="Q1420" i="1"/>
  <c r="V1420" i="1" s="1"/>
  <c r="U1420" i="1"/>
  <c r="U1465" i="1"/>
  <c r="Q1465" i="1"/>
  <c r="V1465" i="1" s="1"/>
  <c r="W1403" i="1"/>
  <c r="U1403" i="1"/>
  <c r="Q1403" i="1"/>
  <c r="V1403" i="1" s="1"/>
  <c r="U1398" i="1"/>
  <c r="Q1398" i="1"/>
  <c r="V1398" i="1" s="1"/>
  <c r="U1445" i="1"/>
  <c r="Q1445" i="1"/>
  <c r="V1445" i="1" s="1"/>
  <c r="W1445" i="1"/>
  <c r="U1401" i="1"/>
  <c r="Q1401" i="1"/>
  <c r="V1401" i="1" s="1"/>
  <c r="U1454" i="1"/>
  <c r="Q1454" i="1"/>
  <c r="V1454" i="1" s="1"/>
  <c r="W1454" i="1"/>
  <c r="U1457" i="1"/>
  <c r="Q1457" i="1"/>
  <c r="V1457" i="1" s="1"/>
  <c r="U1422" i="1"/>
  <c r="Q1422" i="1"/>
  <c r="V1422" i="1" s="1"/>
  <c r="W1422" i="1"/>
  <c r="U1426" i="1"/>
  <c r="Q1426" i="1"/>
  <c r="V1426" i="1" s="1"/>
  <c r="U1430" i="1"/>
  <c r="Q1430" i="1"/>
  <c r="V1430" i="1" s="1"/>
  <c r="W1430" i="1"/>
  <c r="U1397" i="1"/>
  <c r="Q1397" i="1"/>
  <c r="V1397" i="1" s="1"/>
  <c r="U1441" i="1"/>
  <c r="Q1441" i="1"/>
  <c r="V1441" i="1" s="1"/>
  <c r="W1441" i="1"/>
  <c r="Q1432" i="1"/>
  <c r="V1432" i="1" s="1"/>
  <c r="W1432" i="1"/>
  <c r="U1432" i="1"/>
  <c r="U1453" i="1"/>
  <c r="Q1453" i="1"/>
  <c r="V1453" i="1" s="1"/>
  <c r="W1453" i="1"/>
  <c r="Q1141" i="1"/>
  <c r="V1141" i="1" s="1"/>
  <c r="W1141" i="1"/>
  <c r="U1141" i="1"/>
  <c r="U1201" i="1"/>
  <c r="Q1201" i="1"/>
  <c r="V1201" i="1" s="1"/>
  <c r="W1172" i="1"/>
  <c r="U1172" i="1"/>
  <c r="Q1172" i="1"/>
  <c r="V1172" i="1" s="1"/>
  <c r="Q1169" i="1"/>
  <c r="V1169" i="1" s="1"/>
  <c r="U1169" i="1"/>
  <c r="U1191" i="1"/>
  <c r="Q1191" i="1"/>
  <c r="V1191" i="1" s="1"/>
  <c r="Q1137" i="1"/>
  <c r="V1137" i="1" s="1"/>
  <c r="U1137" i="1"/>
  <c r="W1160" i="1"/>
  <c r="U1160" i="1"/>
  <c r="Q1160" i="1"/>
  <c r="V1160" i="1" s="1"/>
  <c r="W1164" i="1"/>
  <c r="U1164" i="1"/>
  <c r="Q1164" i="1"/>
  <c r="V1164" i="1" s="1"/>
  <c r="U1163" i="1"/>
  <c r="Q1163" i="1"/>
  <c r="V1163" i="1" s="1"/>
  <c r="U1199" i="1"/>
  <c r="Q1199" i="1"/>
  <c r="V1199" i="1" s="1"/>
  <c r="W1199" i="1"/>
  <c r="U1179" i="1"/>
  <c r="Q1179" i="1"/>
  <c r="V1179" i="1" s="1"/>
  <c r="U1158" i="1"/>
  <c r="Q1158" i="1"/>
  <c r="V1158" i="1" s="1"/>
  <c r="W1158" i="1"/>
  <c r="Q1193" i="1"/>
  <c r="V1193" i="1" s="1"/>
  <c r="W1193" i="1"/>
  <c r="U1193" i="1"/>
  <c r="Q1173" i="1"/>
  <c r="V1173" i="1" s="1"/>
  <c r="U1173" i="1"/>
  <c r="Q1211" i="1"/>
  <c r="V1211" i="1" s="1"/>
  <c r="W1211" i="1"/>
  <c r="U1211" i="1"/>
  <c r="U1187" i="1"/>
  <c r="Q1187" i="1"/>
  <c r="V1187" i="1" s="1"/>
  <c r="W1187" i="1"/>
  <c r="U1166" i="1"/>
  <c r="Q1166" i="1"/>
  <c r="V1166" i="1" s="1"/>
  <c r="U1200" i="1"/>
  <c r="Q1200" i="1"/>
  <c r="V1200" i="1" s="1"/>
  <c r="W1156" i="1"/>
  <c r="U1156" i="1"/>
  <c r="Q1156" i="1"/>
  <c r="V1156" i="1" s="1"/>
  <c r="U1240" i="1"/>
  <c r="Q1240" i="1"/>
  <c r="V1240" i="1" s="1"/>
  <c r="W1240" i="1"/>
  <c r="U1256" i="1"/>
  <c r="Q1256" i="1"/>
  <c r="V1256" i="1" s="1"/>
  <c r="U1254" i="1"/>
  <c r="Q1254" i="1"/>
  <c r="V1254" i="1" s="1"/>
  <c r="W1254" i="1"/>
  <c r="W1283" i="1"/>
  <c r="U1283" i="1"/>
  <c r="Q1283" i="1"/>
  <c r="V1283" i="1" s="1"/>
  <c r="W1219" i="1"/>
  <c r="U1219" i="1"/>
  <c r="Q1219" i="1"/>
  <c r="V1219" i="1" s="1"/>
  <c r="U1284" i="1"/>
  <c r="Q1284" i="1"/>
  <c r="V1284" i="1" s="1"/>
  <c r="U1215" i="1"/>
  <c r="Q1215" i="1"/>
  <c r="V1215" i="1" s="1"/>
  <c r="U1304" i="1"/>
  <c r="Q1304" i="1"/>
  <c r="V1304" i="1" s="1"/>
  <c r="U1218" i="1"/>
  <c r="Q1218" i="1"/>
  <c r="V1218" i="1" s="1"/>
  <c r="W1218" i="1"/>
  <c r="U1231" i="1"/>
  <c r="Q1231" i="1"/>
  <c r="V1231" i="1" s="1"/>
  <c r="U1299" i="1"/>
  <c r="Q1299" i="1"/>
  <c r="V1299" i="1" s="1"/>
  <c r="U1262" i="1"/>
  <c r="Q1262" i="1"/>
  <c r="V1262" i="1" s="1"/>
  <c r="W1275" i="1"/>
  <c r="U1275" i="1"/>
  <c r="Q1275" i="1"/>
  <c r="V1275" i="1" s="1"/>
  <c r="U1230" i="1"/>
  <c r="Q1230" i="1"/>
  <c r="V1230" i="1" s="1"/>
  <c r="U1227" i="1"/>
  <c r="Q1227" i="1"/>
  <c r="V1227" i="1" s="1"/>
  <c r="U1292" i="1"/>
  <c r="Q1292" i="1"/>
  <c r="V1292" i="1" s="1"/>
  <c r="W1235" i="1"/>
  <c r="U1235" i="1"/>
  <c r="Q1235" i="1"/>
  <c r="V1235" i="1" s="1"/>
  <c r="U1239" i="1"/>
  <c r="Q1239" i="1"/>
  <c r="V1239" i="1" s="1"/>
  <c r="U1249" i="1"/>
  <c r="Q1249" i="1"/>
  <c r="V1249" i="1" s="1"/>
  <c r="W1293" i="1"/>
  <c r="U1293" i="1"/>
  <c r="Q1293" i="1"/>
  <c r="V1293" i="1" s="1"/>
  <c r="U1288" i="1"/>
  <c r="Q1288" i="1"/>
  <c r="V1288" i="1" s="1"/>
  <c r="W1288" i="1"/>
  <c r="U1221" i="1"/>
  <c r="Q1221" i="1"/>
  <c r="V1221" i="1" s="1"/>
  <c r="U1300" i="1"/>
  <c r="Q1300" i="1"/>
  <c r="V1300" i="1" s="1"/>
  <c r="W1300" i="1"/>
  <c r="U1478" i="1"/>
  <c r="Q1478" i="1"/>
  <c r="V1478" i="1" s="1"/>
  <c r="U1482" i="1"/>
  <c r="Q1482" i="1"/>
  <c r="V1482" i="1" s="1"/>
  <c r="W1482" i="1"/>
  <c r="U1486" i="1"/>
  <c r="Q1486" i="1"/>
  <c r="V1486" i="1" s="1"/>
  <c r="U1490" i="1"/>
  <c r="Q1490" i="1"/>
  <c r="V1490" i="1" s="1"/>
  <c r="W1490" i="1"/>
  <c r="U1494" i="1"/>
  <c r="Q1494" i="1"/>
  <c r="V1494" i="1" s="1"/>
  <c r="U1498" i="1"/>
  <c r="Q1498" i="1"/>
  <c r="V1498" i="1" s="1"/>
  <c r="W1498" i="1"/>
  <c r="U1502" i="1"/>
  <c r="Q1502" i="1"/>
  <c r="V1502" i="1" s="1"/>
  <c r="U1506" i="1"/>
  <c r="Q1506" i="1"/>
  <c r="V1506" i="1" s="1"/>
  <c r="W1506" i="1"/>
  <c r="U1510" i="1"/>
  <c r="Q1510" i="1"/>
  <c r="V1510" i="1" s="1"/>
  <c r="U1514" i="1"/>
  <c r="Q1514" i="1"/>
  <c r="V1514" i="1" s="1"/>
  <c r="W1514" i="1"/>
  <c r="U1518" i="1"/>
  <c r="Q1518" i="1"/>
  <c r="V1518" i="1" s="1"/>
  <c r="U1522" i="1"/>
  <c r="Q1522" i="1"/>
  <c r="V1522" i="1" s="1"/>
  <c r="W1522" i="1"/>
  <c r="U1526" i="1"/>
  <c r="Q1526" i="1"/>
  <c r="V1526" i="1" s="1"/>
  <c r="W1533" i="1"/>
  <c r="U1533" i="1"/>
  <c r="Q1533" i="1"/>
  <c r="V1533" i="1" s="1"/>
  <c r="U1537" i="1"/>
  <c r="Q1537" i="1"/>
  <c r="V1537" i="1" s="1"/>
  <c r="U1541" i="1"/>
  <c r="Q1541" i="1"/>
  <c r="V1541" i="1" s="1"/>
  <c r="W1545" i="1"/>
  <c r="U1545" i="1"/>
  <c r="Q1545" i="1"/>
  <c r="V1545" i="1" s="1"/>
  <c r="W1549" i="1"/>
  <c r="U1549" i="1"/>
  <c r="Q1549" i="1"/>
  <c r="V1549" i="1" s="1"/>
  <c r="U1553" i="1"/>
  <c r="Q1553" i="1"/>
  <c r="V1553" i="1" s="1"/>
  <c r="U1557" i="1"/>
  <c r="Q1557" i="1"/>
  <c r="V1557" i="1" s="1"/>
  <c r="W1561" i="1"/>
  <c r="U1561" i="1"/>
  <c r="Q1561" i="1"/>
  <c r="V1561" i="1" s="1"/>
  <c r="W1565" i="1"/>
  <c r="U1565" i="1"/>
  <c r="Q1565" i="1"/>
  <c r="V1565" i="1" s="1"/>
  <c r="U1569" i="1"/>
  <c r="Q1569" i="1"/>
  <c r="V1569" i="1" s="1"/>
  <c r="U1573" i="1"/>
  <c r="Q1573" i="1"/>
  <c r="V1573" i="1" s="1"/>
  <c r="W1577" i="1"/>
  <c r="U1577" i="1"/>
  <c r="Q1577" i="1"/>
  <c r="V1577" i="1" s="1"/>
  <c r="W1581" i="1"/>
  <c r="U1581" i="1"/>
  <c r="Q1581" i="1"/>
  <c r="V1581" i="1" s="1"/>
  <c r="U1585" i="1"/>
  <c r="Q1585" i="1"/>
  <c r="V1585" i="1" s="1"/>
  <c r="U1589" i="1"/>
  <c r="Q1589" i="1"/>
  <c r="V1589" i="1" s="1"/>
  <c r="W1593" i="1"/>
  <c r="U1593" i="1"/>
  <c r="Q1593" i="1"/>
  <c r="V1593" i="1" s="1"/>
  <c r="W1597" i="1"/>
  <c r="U1597" i="1"/>
  <c r="Q1597" i="1"/>
  <c r="V1597" i="1" s="1"/>
  <c r="U1601" i="1"/>
  <c r="Q1601" i="1"/>
  <c r="V1601" i="1" s="1"/>
  <c r="U1605" i="1"/>
  <c r="Q1605" i="1"/>
  <c r="V1605" i="1" s="1"/>
  <c r="W1609" i="1"/>
  <c r="U1609" i="1"/>
  <c r="Q1609" i="1"/>
  <c r="V1609" i="1" s="1"/>
  <c r="W1613" i="1"/>
  <c r="U1613" i="1"/>
  <c r="Q1613" i="1"/>
  <c r="V1613" i="1" s="1"/>
  <c r="U1621" i="1"/>
  <c r="Q1621" i="1"/>
  <c r="V1621" i="1" s="1"/>
  <c r="U1625" i="1"/>
  <c r="Q1625" i="1"/>
  <c r="V1625" i="1" s="1"/>
  <c r="W1629" i="1"/>
  <c r="U1629" i="1"/>
  <c r="Q1629" i="1"/>
  <c r="V1629" i="1" s="1"/>
  <c r="W1633" i="1"/>
  <c r="U1633" i="1"/>
  <c r="Q1633" i="1"/>
  <c r="V1633" i="1" s="1"/>
  <c r="U1637" i="1"/>
  <c r="Q1637" i="1"/>
  <c r="V1637" i="1" s="1"/>
  <c r="U1641" i="1"/>
  <c r="Q1641" i="1"/>
  <c r="V1641" i="1" s="1"/>
  <c r="W1645" i="1"/>
  <c r="U1645" i="1"/>
  <c r="Q1645" i="1"/>
  <c r="V1645" i="1" s="1"/>
  <c r="W1649" i="1"/>
  <c r="U1649" i="1"/>
  <c r="Q1649" i="1"/>
  <c r="V1649" i="1" s="1"/>
  <c r="U1653" i="1"/>
  <c r="Q1653" i="1"/>
  <c r="V1653" i="1" s="1"/>
  <c r="U1657" i="1"/>
  <c r="Q1657" i="1"/>
  <c r="V1657" i="1" s="1"/>
  <c r="W1661" i="1"/>
  <c r="U1661" i="1"/>
  <c r="Q1661" i="1"/>
  <c r="V1661" i="1" s="1"/>
  <c r="W1665" i="1"/>
  <c r="U1665" i="1"/>
  <c r="Q1665" i="1"/>
  <c r="V1665" i="1" s="1"/>
  <c r="U1669" i="1"/>
  <c r="Q1669" i="1"/>
  <c r="V1669" i="1" s="1"/>
  <c r="Q1673" i="1"/>
  <c r="V1673" i="1" s="1"/>
  <c r="U1673" i="1"/>
  <c r="Q1677" i="1"/>
  <c r="V1677" i="1" s="1"/>
  <c r="W1677" i="1"/>
  <c r="U1677" i="1"/>
  <c r="Q1681" i="1"/>
  <c r="V1681" i="1" s="1"/>
  <c r="U1681" i="1"/>
  <c r="Q1685" i="1"/>
  <c r="V1685" i="1" s="1"/>
  <c r="W1685" i="1"/>
  <c r="U1685" i="1"/>
  <c r="Q1689" i="1"/>
  <c r="V1689" i="1" s="1"/>
  <c r="U1689" i="1"/>
  <c r="Q1693" i="1"/>
  <c r="V1693" i="1" s="1"/>
  <c r="W1693" i="1"/>
  <c r="U1693" i="1"/>
  <c r="Q1697" i="1"/>
  <c r="V1697" i="1" s="1"/>
  <c r="U1697" i="1"/>
  <c r="Q1701" i="1"/>
  <c r="V1701" i="1" s="1"/>
  <c r="W1701" i="1"/>
  <c r="U1701" i="1"/>
  <c r="Q1705" i="1"/>
  <c r="V1705" i="1" s="1"/>
  <c r="U1705" i="1"/>
  <c r="Q1709" i="1"/>
  <c r="V1709" i="1" s="1"/>
  <c r="W1709" i="1"/>
  <c r="U1709" i="1"/>
  <c r="Q1713" i="1"/>
  <c r="V1713" i="1" s="1"/>
  <c r="U1713" i="1"/>
  <c r="Q1717" i="1"/>
  <c r="V1717" i="1" s="1"/>
  <c r="W1717" i="1"/>
  <c r="U1717" i="1"/>
  <c r="Q1721" i="1"/>
  <c r="V1721" i="1" s="1"/>
  <c r="U1721" i="1"/>
  <c r="Q73" i="1"/>
  <c r="V73" i="1" s="1"/>
  <c r="Q89" i="1"/>
  <c r="V89" i="1" s="1"/>
  <c r="Q63" i="1"/>
  <c r="V63" i="1" s="1"/>
  <c r="W63" i="1"/>
  <c r="U63" i="1"/>
  <c r="Q67" i="1"/>
  <c r="V67" i="1" s="1"/>
  <c r="U67" i="1"/>
  <c r="Q71" i="1"/>
  <c r="V71" i="1" s="1"/>
  <c r="W71" i="1"/>
  <c r="U71" i="1"/>
  <c r="Q75" i="1"/>
  <c r="V75" i="1" s="1"/>
  <c r="U75" i="1"/>
  <c r="Q79" i="1"/>
  <c r="V79" i="1" s="1"/>
  <c r="W79" i="1"/>
  <c r="U79" i="1"/>
  <c r="Q83" i="1"/>
  <c r="V83" i="1" s="1"/>
  <c r="U83" i="1"/>
  <c r="U85" i="1"/>
  <c r="U114" i="1"/>
  <c r="Q114" i="1"/>
  <c r="V114" i="1" s="1"/>
  <c r="Q119" i="1"/>
  <c r="V119" i="1" s="1"/>
  <c r="U119" i="1"/>
  <c r="W130" i="1"/>
  <c r="U130" i="1"/>
  <c r="Q130" i="1"/>
  <c r="V130" i="1" s="1"/>
  <c r="W134" i="1"/>
  <c r="U134" i="1"/>
  <c r="Q134" i="1"/>
  <c r="V134" i="1" s="1"/>
  <c r="U104" i="1"/>
  <c r="Q104" i="1"/>
  <c r="V104" i="1" s="1"/>
  <c r="U110" i="1"/>
  <c r="Q110" i="1"/>
  <c r="V110" i="1" s="1"/>
  <c r="Q99" i="1"/>
  <c r="V99" i="1" s="1"/>
  <c r="W99" i="1"/>
  <c r="U99" i="1"/>
  <c r="Q127" i="1"/>
  <c r="V127" i="1" s="1"/>
  <c r="U127" i="1"/>
  <c r="U109" i="1"/>
  <c r="Q109" i="1"/>
  <c r="V109" i="1" s="1"/>
  <c r="U120" i="1"/>
  <c r="Q120" i="1"/>
  <c r="V120" i="1" s="1"/>
  <c r="W120" i="1"/>
  <c r="U124" i="1"/>
  <c r="Q124" i="1"/>
  <c r="V124" i="1" s="1"/>
  <c r="Q111" i="1"/>
  <c r="V111" i="1" s="1"/>
  <c r="U111" i="1"/>
  <c r="U145" i="1"/>
  <c r="Q145" i="1"/>
  <c r="V145" i="1" s="1"/>
  <c r="U150" i="1"/>
  <c r="Q150" i="1"/>
  <c r="V150" i="1" s="1"/>
  <c r="U189" i="1"/>
  <c r="Q189" i="1"/>
  <c r="V189" i="1" s="1"/>
  <c r="U193" i="1"/>
  <c r="Q193" i="1"/>
  <c r="V193" i="1" s="1"/>
  <c r="W193" i="1"/>
  <c r="U197" i="1"/>
  <c r="Q197" i="1"/>
  <c r="V197" i="1" s="1"/>
  <c r="U201" i="1"/>
  <c r="Q201" i="1"/>
  <c r="V201" i="1" s="1"/>
  <c r="W201" i="1"/>
  <c r="W353" i="1"/>
  <c r="U353" i="1"/>
  <c r="Q353" i="1"/>
  <c r="V353" i="1" s="1"/>
  <c r="W357" i="1"/>
  <c r="U357" i="1"/>
  <c r="Q357" i="1"/>
  <c r="V357" i="1" s="1"/>
  <c r="U361" i="1"/>
  <c r="Q361" i="1"/>
  <c r="V361" i="1" s="1"/>
  <c r="U365" i="1"/>
  <c r="Q365" i="1"/>
  <c r="V365" i="1" s="1"/>
  <c r="W369" i="1"/>
  <c r="U369" i="1"/>
  <c r="Q369" i="1"/>
  <c r="V369" i="1" s="1"/>
  <c r="W373" i="1"/>
  <c r="U373" i="1"/>
  <c r="Q373" i="1"/>
  <c r="V373" i="1" s="1"/>
  <c r="U377" i="1"/>
  <c r="Q377" i="1"/>
  <c r="V377" i="1" s="1"/>
  <c r="U381" i="1"/>
  <c r="Q381" i="1"/>
  <c r="V381" i="1" s="1"/>
  <c r="W385" i="1"/>
  <c r="U385" i="1"/>
  <c r="Q385" i="1"/>
  <c r="V385" i="1" s="1"/>
  <c r="W389" i="1"/>
  <c r="U389" i="1"/>
  <c r="Q389" i="1"/>
  <c r="V389" i="1" s="1"/>
  <c r="U393" i="1"/>
  <c r="Q393" i="1"/>
  <c r="V393" i="1" s="1"/>
  <c r="U397" i="1"/>
  <c r="Q397" i="1"/>
  <c r="V397" i="1" s="1"/>
  <c r="W401" i="1"/>
  <c r="U401" i="1"/>
  <c r="Q401" i="1"/>
  <c r="V401" i="1" s="1"/>
  <c r="W405" i="1"/>
  <c r="U405" i="1"/>
  <c r="Q405" i="1"/>
  <c r="V405" i="1" s="1"/>
  <c r="U409" i="1"/>
  <c r="Q409" i="1"/>
  <c r="V409" i="1" s="1"/>
  <c r="U413" i="1"/>
  <c r="Q413" i="1"/>
  <c r="V413" i="1" s="1"/>
  <c r="W417" i="1"/>
  <c r="U417" i="1"/>
  <c r="Q417" i="1"/>
  <c r="V417" i="1" s="1"/>
  <c r="W421" i="1"/>
  <c r="U421" i="1"/>
  <c r="Q421" i="1"/>
  <c r="V421" i="1" s="1"/>
  <c r="U280" i="1"/>
  <c r="Q280" i="1"/>
  <c r="V280" i="1" s="1"/>
  <c r="U284" i="1"/>
  <c r="Q284" i="1"/>
  <c r="V284" i="1" s="1"/>
  <c r="W284" i="1"/>
  <c r="U288" i="1"/>
  <c r="Q288" i="1"/>
  <c r="V288" i="1" s="1"/>
  <c r="U292" i="1"/>
  <c r="Q292" i="1"/>
  <c r="V292" i="1" s="1"/>
  <c r="W292" i="1"/>
  <c r="U296" i="1"/>
  <c r="Q296" i="1"/>
  <c r="V296" i="1" s="1"/>
  <c r="Q306" i="1"/>
  <c r="V306" i="1" s="1"/>
  <c r="U306" i="1"/>
  <c r="Q310" i="1"/>
  <c r="V310" i="1" s="1"/>
  <c r="W310" i="1"/>
  <c r="U310" i="1"/>
  <c r="Q314" i="1"/>
  <c r="V314" i="1" s="1"/>
  <c r="U314" i="1"/>
  <c r="Q318" i="1"/>
  <c r="V318" i="1" s="1"/>
  <c r="W318" i="1"/>
  <c r="U318" i="1"/>
  <c r="Q322" i="1"/>
  <c r="V322" i="1" s="1"/>
  <c r="U322" i="1"/>
  <c r="Q326" i="1"/>
  <c r="V326" i="1" s="1"/>
  <c r="W326" i="1"/>
  <c r="U326" i="1"/>
  <c r="Q330" i="1"/>
  <c r="V330" i="1" s="1"/>
  <c r="U330" i="1"/>
  <c r="Q334" i="1"/>
  <c r="V334" i="1" s="1"/>
  <c r="W334" i="1"/>
  <c r="U334" i="1"/>
  <c r="Q338" i="1"/>
  <c r="V338" i="1" s="1"/>
  <c r="U338" i="1"/>
  <c r="Q342" i="1"/>
  <c r="V342" i="1" s="1"/>
  <c r="W342" i="1"/>
  <c r="U342" i="1"/>
  <c r="Q346" i="1"/>
  <c r="V346" i="1" s="1"/>
  <c r="U346" i="1"/>
  <c r="Q298" i="1"/>
  <c r="V298" i="1" s="1"/>
  <c r="W298" i="1"/>
  <c r="U298" i="1"/>
  <c r="Q302" i="1"/>
  <c r="V302" i="1" s="1"/>
  <c r="U302" i="1"/>
  <c r="U501" i="1"/>
  <c r="Q501" i="1"/>
  <c r="V501" i="1" s="1"/>
  <c r="Q516" i="1"/>
  <c r="V516" i="1" s="1"/>
  <c r="U516" i="1"/>
  <c r="U491" i="1"/>
  <c r="Q491" i="1"/>
  <c r="V491" i="1" s="1"/>
  <c r="Q488" i="1"/>
  <c r="V488" i="1" s="1"/>
  <c r="U488" i="1"/>
  <c r="U502" i="1"/>
  <c r="Q502" i="1"/>
  <c r="V502" i="1" s="1"/>
  <c r="Q508" i="1"/>
  <c r="V508" i="1" s="1"/>
  <c r="U508" i="1"/>
  <c r="U507" i="1"/>
  <c r="Q507" i="1"/>
  <c r="V507" i="1" s="1"/>
  <c r="U497" i="1"/>
  <c r="Q497" i="1"/>
  <c r="V497" i="1" s="1"/>
  <c r="W497" i="1"/>
  <c r="U521" i="1"/>
  <c r="Q521" i="1"/>
  <c r="V521" i="1" s="1"/>
  <c r="U522" i="1"/>
  <c r="Q522" i="1"/>
  <c r="V522" i="1" s="1"/>
  <c r="W522" i="1"/>
  <c r="U525" i="1"/>
  <c r="Q525" i="1"/>
  <c r="V525" i="1" s="1"/>
  <c r="U204" i="1"/>
  <c r="Q204" i="1"/>
  <c r="V204" i="1" s="1"/>
  <c r="W204" i="1"/>
  <c r="U208" i="1"/>
  <c r="Q208" i="1"/>
  <c r="V208" i="1" s="1"/>
  <c r="U212" i="1"/>
  <c r="Q212" i="1"/>
  <c r="V212" i="1" s="1"/>
  <c r="W212" i="1"/>
  <c r="U217" i="1"/>
  <c r="Q217" i="1"/>
  <c r="V217" i="1" s="1"/>
  <c r="U221" i="1"/>
  <c r="Q221" i="1"/>
  <c r="V221" i="1" s="1"/>
  <c r="W221" i="1"/>
  <c r="U225" i="1"/>
  <c r="Q225" i="1"/>
  <c r="V225" i="1" s="1"/>
  <c r="U230" i="1"/>
  <c r="Q230" i="1"/>
  <c r="V230" i="1" s="1"/>
  <c r="U234" i="1"/>
  <c r="Q234" i="1"/>
  <c r="V234" i="1" s="1"/>
  <c r="W238" i="1"/>
  <c r="U238" i="1"/>
  <c r="Q238" i="1"/>
  <c r="V238" i="1" s="1"/>
  <c r="W242" i="1"/>
  <c r="U242" i="1"/>
  <c r="Q242" i="1"/>
  <c r="V242" i="1" s="1"/>
  <c r="U246" i="1"/>
  <c r="Q246" i="1"/>
  <c r="V246" i="1" s="1"/>
  <c r="U250" i="1"/>
  <c r="Q250" i="1"/>
  <c r="V250" i="1" s="1"/>
  <c r="W254" i="1"/>
  <c r="U254" i="1"/>
  <c r="Q254" i="1"/>
  <c r="V254" i="1" s="1"/>
  <c r="W258" i="1"/>
  <c r="U258" i="1"/>
  <c r="Q258" i="1"/>
  <c r="V258" i="1" s="1"/>
  <c r="U262" i="1"/>
  <c r="Q262" i="1"/>
  <c r="V262" i="1" s="1"/>
  <c r="U266" i="1"/>
  <c r="Q266" i="1"/>
  <c r="V266" i="1" s="1"/>
  <c r="W270" i="1"/>
  <c r="U270" i="1"/>
  <c r="Q270" i="1"/>
  <c r="V270" i="1" s="1"/>
  <c r="W274" i="1"/>
  <c r="U274" i="1"/>
  <c r="Q274" i="1"/>
  <c r="V274" i="1" s="1"/>
  <c r="Q278" i="1"/>
  <c r="V278" i="1" s="1"/>
  <c r="U278" i="1"/>
  <c r="U529" i="1"/>
  <c r="Q529" i="1"/>
  <c r="V529" i="1" s="1"/>
  <c r="U533" i="1"/>
  <c r="Q533" i="1"/>
  <c r="V533" i="1" s="1"/>
  <c r="W533" i="1"/>
  <c r="U537" i="1"/>
  <c r="Q537" i="1"/>
  <c r="V537" i="1" s="1"/>
  <c r="U541" i="1"/>
  <c r="Q541" i="1"/>
  <c r="V541" i="1" s="1"/>
  <c r="W541" i="1"/>
  <c r="U545" i="1"/>
  <c r="Q545" i="1"/>
  <c r="V545" i="1" s="1"/>
  <c r="U549" i="1"/>
  <c r="Q549" i="1"/>
  <c r="V549" i="1" s="1"/>
  <c r="W549" i="1"/>
  <c r="U553" i="1"/>
  <c r="Q553" i="1"/>
  <c r="V553" i="1" s="1"/>
  <c r="U557" i="1"/>
  <c r="Q557" i="1"/>
  <c r="V557" i="1" s="1"/>
  <c r="W557" i="1"/>
  <c r="U561" i="1"/>
  <c r="Q561" i="1"/>
  <c r="V561" i="1" s="1"/>
  <c r="U565" i="1"/>
  <c r="Q565" i="1"/>
  <c r="V565" i="1" s="1"/>
  <c r="W565" i="1"/>
  <c r="U569" i="1"/>
  <c r="Q569" i="1"/>
  <c r="V569" i="1" s="1"/>
  <c r="U573" i="1"/>
  <c r="Q573" i="1"/>
  <c r="V573" i="1" s="1"/>
  <c r="W573" i="1"/>
  <c r="U577" i="1"/>
  <c r="Q577" i="1"/>
  <c r="V577" i="1" s="1"/>
  <c r="U581" i="1"/>
  <c r="Q581" i="1"/>
  <c r="V581" i="1" s="1"/>
  <c r="W581" i="1"/>
  <c r="U585" i="1"/>
  <c r="Q585" i="1"/>
  <c r="V585" i="1" s="1"/>
  <c r="U589" i="1"/>
  <c r="Q589" i="1"/>
  <c r="V589" i="1" s="1"/>
  <c r="W589" i="1"/>
  <c r="U593" i="1"/>
  <c r="Q593" i="1"/>
  <c r="V593" i="1" s="1"/>
  <c r="U665" i="1"/>
  <c r="Q665" i="1"/>
  <c r="V665" i="1" s="1"/>
  <c r="W665" i="1"/>
  <c r="U669" i="1"/>
  <c r="Q669" i="1"/>
  <c r="V669" i="1" s="1"/>
  <c r="U673" i="1"/>
  <c r="Q673" i="1"/>
  <c r="V673" i="1" s="1"/>
  <c r="W673" i="1"/>
  <c r="U677" i="1"/>
  <c r="Q677" i="1"/>
  <c r="V677" i="1" s="1"/>
  <c r="U681" i="1"/>
  <c r="Q681" i="1"/>
  <c r="V681" i="1" s="1"/>
  <c r="W681" i="1"/>
  <c r="U685" i="1"/>
  <c r="Q685" i="1"/>
  <c r="V685" i="1" s="1"/>
  <c r="U689" i="1"/>
  <c r="Q689" i="1"/>
  <c r="V689" i="1" s="1"/>
  <c r="W689" i="1"/>
  <c r="U693" i="1"/>
  <c r="Q693" i="1"/>
  <c r="V693" i="1" s="1"/>
  <c r="U697" i="1"/>
  <c r="Q697" i="1"/>
  <c r="V697" i="1" s="1"/>
  <c r="W697" i="1"/>
  <c r="U701" i="1"/>
  <c r="Q701" i="1"/>
  <c r="V701" i="1" s="1"/>
  <c r="U705" i="1"/>
  <c r="Q705" i="1"/>
  <c r="V705" i="1" s="1"/>
  <c r="W705" i="1"/>
  <c r="U709" i="1"/>
  <c r="Q709" i="1"/>
  <c r="V709" i="1" s="1"/>
  <c r="U713" i="1"/>
  <c r="Q713" i="1"/>
  <c r="V713" i="1" s="1"/>
  <c r="W713" i="1"/>
  <c r="U717" i="1"/>
  <c r="Q717" i="1"/>
  <c r="V717" i="1" s="1"/>
  <c r="U721" i="1"/>
  <c r="Q721" i="1"/>
  <c r="V721" i="1" s="1"/>
  <c r="W721" i="1"/>
  <c r="U725" i="1"/>
  <c r="Q725" i="1"/>
  <c r="V725" i="1" s="1"/>
  <c r="U729" i="1"/>
  <c r="Q729" i="1"/>
  <c r="V729" i="1" s="1"/>
  <c r="W729" i="1"/>
  <c r="U733" i="1"/>
  <c r="Q733" i="1"/>
  <c r="V733" i="1" s="1"/>
  <c r="U597" i="1"/>
  <c r="Q597" i="1"/>
  <c r="V597" i="1" s="1"/>
  <c r="W597" i="1"/>
  <c r="U601" i="1"/>
  <c r="Q601" i="1"/>
  <c r="V601" i="1" s="1"/>
  <c r="U605" i="1"/>
  <c r="Q605" i="1"/>
  <c r="V605" i="1" s="1"/>
  <c r="W605" i="1"/>
  <c r="U609" i="1"/>
  <c r="Q609" i="1"/>
  <c r="V609" i="1" s="1"/>
  <c r="U613" i="1"/>
  <c r="Q613" i="1"/>
  <c r="V613" i="1" s="1"/>
  <c r="W613" i="1"/>
  <c r="U617" i="1"/>
  <c r="Q617" i="1"/>
  <c r="V617" i="1" s="1"/>
  <c r="U621" i="1"/>
  <c r="Q621" i="1"/>
  <c r="V621" i="1" s="1"/>
  <c r="W621" i="1"/>
  <c r="U625" i="1"/>
  <c r="Q625" i="1"/>
  <c r="V625" i="1" s="1"/>
  <c r="U629" i="1"/>
  <c r="Q629" i="1"/>
  <c r="V629" i="1" s="1"/>
  <c r="W629" i="1"/>
  <c r="U633" i="1"/>
  <c r="Q633" i="1"/>
  <c r="V633" i="1" s="1"/>
  <c r="U637" i="1"/>
  <c r="Q637" i="1"/>
  <c r="V637" i="1" s="1"/>
  <c r="W637" i="1"/>
  <c r="U641" i="1"/>
  <c r="Q641" i="1"/>
  <c r="V641" i="1" s="1"/>
  <c r="U645" i="1"/>
  <c r="Q645" i="1"/>
  <c r="V645" i="1" s="1"/>
  <c r="W645" i="1"/>
  <c r="U649" i="1"/>
  <c r="Q649" i="1"/>
  <c r="V649" i="1" s="1"/>
  <c r="U654" i="1"/>
  <c r="Q654" i="1"/>
  <c r="V654" i="1" s="1"/>
  <c r="W654" i="1"/>
  <c r="U658" i="1"/>
  <c r="Q658" i="1"/>
  <c r="V658" i="1" s="1"/>
  <c r="Q652" i="1"/>
  <c r="V652" i="1" s="1"/>
  <c r="W652" i="1"/>
  <c r="U652" i="1"/>
  <c r="Q426" i="1"/>
  <c r="V426" i="1" s="1"/>
  <c r="W426" i="1"/>
  <c r="U426" i="1"/>
  <c r="U430" i="1"/>
  <c r="Q430" i="1"/>
  <c r="V430" i="1" s="1"/>
  <c r="W430" i="1"/>
  <c r="Q434" i="1"/>
  <c r="V434" i="1" s="1"/>
  <c r="W434" i="1"/>
  <c r="U434" i="1"/>
  <c r="Q438" i="1"/>
  <c r="V438" i="1" s="1"/>
  <c r="U438" i="1"/>
  <c r="Q442" i="1"/>
  <c r="V442" i="1" s="1"/>
  <c r="W442" i="1"/>
  <c r="U442" i="1"/>
  <c r="Q446" i="1"/>
  <c r="V446" i="1" s="1"/>
  <c r="U446" i="1"/>
  <c r="U450" i="1"/>
  <c r="Q450" i="1"/>
  <c r="V450" i="1" s="1"/>
  <c r="U454" i="1"/>
  <c r="Q454" i="1"/>
  <c r="V454" i="1" s="1"/>
  <c r="W454" i="1"/>
  <c r="U458" i="1"/>
  <c r="Q458" i="1"/>
  <c r="V458" i="1" s="1"/>
  <c r="U465" i="1"/>
  <c r="Q465" i="1"/>
  <c r="V465" i="1" s="1"/>
  <c r="W465" i="1"/>
  <c r="U469" i="1"/>
  <c r="Q469" i="1"/>
  <c r="V469" i="1" s="1"/>
  <c r="U474" i="1"/>
  <c r="Q474" i="1"/>
  <c r="V474" i="1" s="1"/>
  <c r="W474" i="1"/>
  <c r="U478" i="1"/>
  <c r="Q478" i="1"/>
  <c r="V478" i="1" s="1"/>
  <c r="U482" i="1"/>
  <c r="Q482" i="1"/>
  <c r="V482" i="1" s="1"/>
  <c r="W482" i="1"/>
  <c r="Q736" i="1"/>
  <c r="V736" i="1" s="1"/>
  <c r="W736" i="1"/>
  <c r="U736" i="1"/>
  <c r="Q740" i="1"/>
  <c r="V740" i="1" s="1"/>
  <c r="U740" i="1"/>
  <c r="Q744" i="1"/>
  <c r="V744" i="1" s="1"/>
  <c r="W744" i="1"/>
  <c r="U744" i="1"/>
  <c r="Q748" i="1"/>
  <c r="V748" i="1" s="1"/>
  <c r="U748" i="1"/>
  <c r="Q752" i="1"/>
  <c r="V752" i="1" s="1"/>
  <c r="W752" i="1"/>
  <c r="U752" i="1"/>
  <c r="Q756" i="1"/>
  <c r="V756" i="1" s="1"/>
  <c r="U756" i="1"/>
  <c r="Q760" i="1"/>
  <c r="V760" i="1" s="1"/>
  <c r="W760" i="1"/>
  <c r="U760" i="1"/>
  <c r="Q764" i="1"/>
  <c r="V764" i="1" s="1"/>
  <c r="U764" i="1"/>
  <c r="Q768" i="1"/>
  <c r="V768" i="1" s="1"/>
  <c r="W768" i="1"/>
  <c r="U768" i="1"/>
  <c r="Q772" i="1"/>
  <c r="V772" i="1" s="1"/>
  <c r="U772" i="1"/>
  <c r="Q776" i="1"/>
  <c r="V776" i="1" s="1"/>
  <c r="W776" i="1"/>
  <c r="U776" i="1"/>
  <c r="Q780" i="1"/>
  <c r="V780" i="1" s="1"/>
  <c r="U780" i="1"/>
  <c r="Q784" i="1"/>
  <c r="V784" i="1" s="1"/>
  <c r="W784" i="1"/>
  <c r="U784" i="1"/>
  <c r="Q788" i="1"/>
  <c r="V788" i="1" s="1"/>
  <c r="U788" i="1"/>
  <c r="Q792" i="1"/>
  <c r="V792" i="1" s="1"/>
  <c r="W792" i="1"/>
  <c r="U792" i="1"/>
  <c r="Q796" i="1"/>
  <c r="V796" i="1" s="1"/>
  <c r="U796" i="1"/>
  <c r="Q884" i="1"/>
  <c r="V884" i="1" s="1"/>
  <c r="W884" i="1"/>
  <c r="U884" i="1"/>
  <c r="Q888" i="1"/>
  <c r="V888" i="1" s="1"/>
  <c r="U888" i="1"/>
  <c r="Q892" i="1"/>
  <c r="V892" i="1" s="1"/>
  <c r="W892" i="1"/>
  <c r="U892" i="1"/>
  <c r="Q896" i="1"/>
  <c r="V896" i="1" s="1"/>
  <c r="U896" i="1"/>
  <c r="Q900" i="1"/>
  <c r="V900" i="1" s="1"/>
  <c r="W900" i="1"/>
  <c r="U900" i="1"/>
  <c r="Q904" i="1"/>
  <c r="V904" i="1" s="1"/>
  <c r="U904" i="1"/>
  <c r="Q908" i="1"/>
  <c r="V908" i="1" s="1"/>
  <c r="W908" i="1"/>
  <c r="U908" i="1"/>
  <c r="Q912" i="1"/>
  <c r="V912" i="1" s="1"/>
  <c r="U912" i="1"/>
  <c r="Q916" i="1"/>
  <c r="V916" i="1" s="1"/>
  <c r="W916" i="1"/>
  <c r="U916" i="1"/>
  <c r="Q920" i="1"/>
  <c r="V920" i="1" s="1"/>
  <c r="U920" i="1"/>
  <c r="Q924" i="1"/>
  <c r="V924" i="1" s="1"/>
  <c r="W924" i="1"/>
  <c r="U924" i="1"/>
  <c r="Q928" i="1"/>
  <c r="V928" i="1" s="1"/>
  <c r="U928" i="1"/>
  <c r="Q932" i="1"/>
  <c r="V932" i="1" s="1"/>
  <c r="W932" i="1"/>
  <c r="U932" i="1"/>
  <c r="Q936" i="1"/>
  <c r="V936" i="1" s="1"/>
  <c r="U936" i="1"/>
  <c r="Q940" i="1"/>
  <c r="V940" i="1" s="1"/>
  <c r="W940" i="1"/>
  <c r="U940" i="1"/>
  <c r="Q944" i="1"/>
  <c r="V944" i="1" s="1"/>
  <c r="U944" i="1"/>
  <c r="Q948" i="1"/>
  <c r="V948" i="1" s="1"/>
  <c r="W948" i="1"/>
  <c r="U948" i="1"/>
  <c r="Q952" i="1"/>
  <c r="V952" i="1" s="1"/>
  <c r="U952" i="1"/>
  <c r="Q956" i="1"/>
  <c r="V956" i="1" s="1"/>
  <c r="W956" i="1"/>
  <c r="U956" i="1"/>
  <c r="Q960" i="1"/>
  <c r="V960" i="1" s="1"/>
  <c r="U960" i="1"/>
  <c r="Q964" i="1"/>
  <c r="V964" i="1" s="1"/>
  <c r="W964" i="1"/>
  <c r="U964" i="1"/>
  <c r="Q968" i="1"/>
  <c r="V968" i="1" s="1"/>
  <c r="U968" i="1"/>
  <c r="Q972" i="1"/>
  <c r="V972" i="1" s="1"/>
  <c r="W972" i="1"/>
  <c r="U972" i="1"/>
  <c r="Q976" i="1"/>
  <c r="V976" i="1" s="1"/>
  <c r="U976" i="1"/>
  <c r="Q798" i="1"/>
  <c r="V798" i="1" s="1"/>
  <c r="W798" i="1"/>
  <c r="U798" i="1"/>
  <c r="U473" i="1"/>
  <c r="Q473" i="1"/>
  <c r="V473" i="1" s="1"/>
  <c r="W473" i="1"/>
  <c r="U805" i="1"/>
  <c r="Q805" i="1"/>
  <c r="V805" i="1" s="1"/>
  <c r="Q809" i="1"/>
  <c r="V809" i="1" s="1"/>
  <c r="U809" i="1"/>
  <c r="W809" i="1"/>
  <c r="Q813" i="1"/>
  <c r="V813" i="1" s="1"/>
  <c r="W813" i="1"/>
  <c r="U813" i="1"/>
  <c r="Q817" i="1"/>
  <c r="V817" i="1" s="1"/>
  <c r="U817" i="1"/>
  <c r="Q821" i="1"/>
  <c r="V821" i="1" s="1"/>
  <c r="U821" i="1"/>
  <c r="W821" i="1"/>
  <c r="Q825" i="1"/>
  <c r="V825" i="1" s="1"/>
  <c r="U825" i="1"/>
  <c r="W825" i="1"/>
  <c r="U829" i="1"/>
  <c r="Q829" i="1"/>
  <c r="V829" i="1" s="1"/>
  <c r="U833" i="1"/>
  <c r="Q833" i="1"/>
  <c r="V833" i="1" s="1"/>
  <c r="W833" i="1"/>
  <c r="U837" i="1"/>
  <c r="Q837" i="1"/>
  <c r="V837" i="1" s="1"/>
  <c r="U841" i="1"/>
  <c r="Q841" i="1"/>
  <c r="V841" i="1" s="1"/>
  <c r="W841" i="1"/>
  <c r="U845" i="1"/>
  <c r="Q845" i="1"/>
  <c r="V845" i="1" s="1"/>
  <c r="U849" i="1"/>
  <c r="Q849" i="1"/>
  <c r="V849" i="1" s="1"/>
  <c r="W849" i="1"/>
  <c r="U853" i="1"/>
  <c r="Q853" i="1"/>
  <c r="V853" i="1" s="1"/>
  <c r="U857" i="1"/>
  <c r="Q857" i="1"/>
  <c r="V857" i="1" s="1"/>
  <c r="W857" i="1"/>
  <c r="U861" i="1"/>
  <c r="Q861" i="1"/>
  <c r="V861" i="1" s="1"/>
  <c r="U865" i="1"/>
  <c r="Q865" i="1"/>
  <c r="V865" i="1" s="1"/>
  <c r="W865" i="1"/>
  <c r="U869" i="1"/>
  <c r="Q869" i="1"/>
  <c r="V869" i="1" s="1"/>
  <c r="U873" i="1"/>
  <c r="Q873" i="1"/>
  <c r="V873" i="1" s="1"/>
  <c r="W873" i="1"/>
  <c r="U877" i="1"/>
  <c r="Q877" i="1"/>
  <c r="V877" i="1" s="1"/>
  <c r="U1305" i="1"/>
  <c r="Q1305" i="1"/>
  <c r="V1305" i="1" s="1"/>
  <c r="W1305" i="1"/>
  <c r="U1309" i="1"/>
  <c r="Q1309" i="1"/>
  <c r="V1309" i="1" s="1"/>
  <c r="U1313" i="1"/>
  <c r="Q1313" i="1"/>
  <c r="V1313" i="1" s="1"/>
  <c r="W1313" i="1"/>
  <c r="U1317" i="1"/>
  <c r="Q1317" i="1"/>
  <c r="V1317" i="1" s="1"/>
  <c r="U1321" i="1"/>
  <c r="Q1321" i="1"/>
  <c r="V1321" i="1" s="1"/>
  <c r="W1321" i="1"/>
  <c r="U1325" i="1"/>
  <c r="Q1325" i="1"/>
  <c r="V1325" i="1" s="1"/>
  <c r="U1329" i="1"/>
  <c r="Q1329" i="1"/>
  <c r="V1329" i="1" s="1"/>
  <c r="W1329" i="1"/>
  <c r="U1333" i="1"/>
  <c r="Q1333" i="1"/>
  <c r="V1333" i="1" s="1"/>
  <c r="U1337" i="1"/>
  <c r="Q1337" i="1"/>
  <c r="V1337" i="1" s="1"/>
  <c r="W1337" i="1"/>
  <c r="U1341" i="1"/>
  <c r="Q1341" i="1"/>
  <c r="V1341" i="1" s="1"/>
  <c r="U1345" i="1"/>
  <c r="Q1345" i="1"/>
  <c r="V1345" i="1" s="1"/>
  <c r="W1345" i="1"/>
  <c r="U1349" i="1"/>
  <c r="Q1349" i="1"/>
  <c r="V1349" i="1" s="1"/>
  <c r="U1353" i="1"/>
  <c r="Q1353" i="1"/>
  <c r="V1353" i="1" s="1"/>
  <c r="W1353" i="1"/>
  <c r="U1357" i="1"/>
  <c r="Q1357" i="1"/>
  <c r="V1357" i="1" s="1"/>
  <c r="U1361" i="1"/>
  <c r="Q1361" i="1"/>
  <c r="V1361" i="1" s="1"/>
  <c r="W1361" i="1"/>
  <c r="U1365" i="1"/>
  <c r="Q1365" i="1"/>
  <c r="V1365" i="1" s="1"/>
  <c r="U1369" i="1"/>
  <c r="Q1369" i="1"/>
  <c r="V1369" i="1" s="1"/>
  <c r="W1369" i="1"/>
  <c r="U1373" i="1"/>
  <c r="Q1373" i="1"/>
  <c r="V1373" i="1" s="1"/>
  <c r="U1377" i="1"/>
  <c r="Q1377" i="1"/>
  <c r="V1377" i="1" s="1"/>
  <c r="W1377" i="1"/>
  <c r="Q1381" i="1"/>
  <c r="V1381" i="1" s="1"/>
  <c r="W1381" i="1"/>
  <c r="U1381" i="1"/>
  <c r="Q1385" i="1"/>
  <c r="V1385" i="1" s="1"/>
  <c r="U1385" i="1"/>
  <c r="U1389" i="1"/>
  <c r="Q1389" i="1"/>
  <c r="V1389" i="1" s="1"/>
  <c r="U1393" i="1"/>
  <c r="Q1393" i="1"/>
  <c r="V1393" i="1" s="1"/>
  <c r="W1393" i="1"/>
  <c r="U982" i="1"/>
  <c r="Q982" i="1"/>
  <c r="V982" i="1" s="1"/>
  <c r="U986" i="1"/>
  <c r="Q986" i="1"/>
  <c r="V986" i="1" s="1"/>
  <c r="W986" i="1"/>
  <c r="U990" i="1"/>
  <c r="Q990" i="1"/>
  <c r="V990" i="1" s="1"/>
  <c r="U994" i="1"/>
  <c r="Q994" i="1"/>
  <c r="V994" i="1" s="1"/>
  <c r="W994" i="1"/>
  <c r="U998" i="1"/>
  <c r="Q998" i="1"/>
  <c r="V998" i="1" s="1"/>
  <c r="U1002" i="1"/>
  <c r="Q1002" i="1"/>
  <c r="V1002" i="1" s="1"/>
  <c r="W1002" i="1"/>
  <c r="U1006" i="1"/>
  <c r="Q1006" i="1"/>
  <c r="V1006" i="1" s="1"/>
  <c r="U1010" i="1"/>
  <c r="Q1010" i="1"/>
  <c r="V1010" i="1" s="1"/>
  <c r="W1010" i="1"/>
  <c r="U1014" i="1"/>
  <c r="Q1014" i="1"/>
  <c r="V1014" i="1" s="1"/>
  <c r="U1018" i="1"/>
  <c r="Q1018" i="1"/>
  <c r="V1018" i="1" s="1"/>
  <c r="W1018" i="1"/>
  <c r="U1022" i="1"/>
  <c r="Q1022" i="1"/>
  <c r="V1022" i="1" s="1"/>
  <c r="U1026" i="1"/>
  <c r="Q1026" i="1"/>
  <c r="V1026" i="1" s="1"/>
  <c r="W1026" i="1"/>
  <c r="U1030" i="1"/>
  <c r="Q1030" i="1"/>
  <c r="V1030" i="1" s="1"/>
  <c r="U1034" i="1"/>
  <c r="Q1034" i="1"/>
  <c r="V1034" i="1" s="1"/>
  <c r="W1034" i="1"/>
  <c r="U1038" i="1"/>
  <c r="Q1038" i="1"/>
  <c r="V1038" i="1" s="1"/>
  <c r="U1042" i="1"/>
  <c r="Q1042" i="1"/>
  <c r="V1042" i="1" s="1"/>
  <c r="W1042" i="1"/>
  <c r="Q1045" i="1"/>
  <c r="V1045" i="1" s="1"/>
  <c r="W1045" i="1"/>
  <c r="U1045" i="1"/>
  <c r="U1050" i="1"/>
  <c r="Q1050" i="1"/>
  <c r="V1050" i="1" s="1"/>
  <c r="W1050" i="1"/>
  <c r="U1054" i="1"/>
  <c r="Q1054" i="1"/>
  <c r="V1054" i="1" s="1"/>
  <c r="U1058" i="1"/>
  <c r="Q1058" i="1"/>
  <c r="V1058" i="1" s="1"/>
  <c r="W1058" i="1"/>
  <c r="U1062" i="1"/>
  <c r="Q1062" i="1"/>
  <c r="V1062" i="1" s="1"/>
  <c r="U1066" i="1"/>
  <c r="Q1066" i="1"/>
  <c r="V1066" i="1" s="1"/>
  <c r="W1066" i="1"/>
  <c r="U1070" i="1"/>
  <c r="Q1070" i="1"/>
  <c r="V1070" i="1" s="1"/>
  <c r="U1074" i="1"/>
  <c r="Q1074" i="1"/>
  <c r="V1074" i="1" s="1"/>
  <c r="W1074" i="1"/>
  <c r="U1078" i="1"/>
  <c r="Q1078" i="1"/>
  <c r="V1078" i="1" s="1"/>
  <c r="U1082" i="1"/>
  <c r="Q1082" i="1"/>
  <c r="V1082" i="1" s="1"/>
  <c r="W1082" i="1"/>
  <c r="U1086" i="1"/>
  <c r="Q1086" i="1"/>
  <c r="V1086" i="1" s="1"/>
  <c r="U1090" i="1"/>
  <c r="Q1090" i="1"/>
  <c r="V1090" i="1" s="1"/>
  <c r="W1090" i="1"/>
  <c r="U1094" i="1"/>
  <c r="Q1094" i="1"/>
  <c r="V1094" i="1" s="1"/>
  <c r="U1098" i="1"/>
  <c r="Q1098" i="1"/>
  <c r="V1098" i="1" s="1"/>
  <c r="W1098" i="1"/>
  <c r="U1102" i="1"/>
  <c r="Q1102" i="1"/>
  <c r="V1102" i="1" s="1"/>
  <c r="U1106" i="1"/>
  <c r="Q1106" i="1"/>
  <c r="V1106" i="1" s="1"/>
  <c r="W1106" i="1"/>
  <c r="W1111" i="1"/>
  <c r="U1111" i="1"/>
  <c r="Q1111" i="1"/>
  <c r="V1111" i="1" s="1"/>
  <c r="W1115" i="1"/>
  <c r="U1115" i="1"/>
  <c r="Q1115" i="1"/>
  <c r="V1115" i="1" s="1"/>
  <c r="U1119" i="1"/>
  <c r="Q1119" i="1"/>
  <c r="V1119" i="1" s="1"/>
  <c r="U1123" i="1"/>
  <c r="Q1123" i="1"/>
  <c r="V1123" i="1" s="1"/>
  <c r="W1127" i="1"/>
  <c r="U1127" i="1"/>
  <c r="Q1127" i="1"/>
  <c r="V1127" i="1" s="1"/>
  <c r="W1131" i="1"/>
  <c r="U1131" i="1"/>
  <c r="Q1131" i="1"/>
  <c r="V1131" i="1" s="1"/>
  <c r="U1406" i="1"/>
  <c r="Q1406" i="1"/>
  <c r="V1406" i="1" s="1"/>
  <c r="U1449" i="1"/>
  <c r="Q1449" i="1"/>
  <c r="V1449" i="1" s="1"/>
  <c r="W1449" i="1"/>
  <c r="W1407" i="1"/>
  <c r="U1407" i="1"/>
  <c r="Q1407" i="1"/>
  <c r="V1407" i="1" s="1"/>
  <c r="Q1436" i="1"/>
  <c r="V1436" i="1" s="1"/>
  <c r="U1436" i="1"/>
  <c r="Q1404" i="1"/>
  <c r="V1404" i="1" s="1"/>
  <c r="W1404" i="1"/>
  <c r="U1404" i="1"/>
  <c r="U1459" i="1"/>
  <c r="Q1459" i="1"/>
  <c r="V1459" i="1" s="1"/>
  <c r="U1474" i="1"/>
  <c r="Q1474" i="1"/>
  <c r="V1474" i="1" s="1"/>
  <c r="Q1408" i="1"/>
  <c r="V1408" i="1" s="1"/>
  <c r="U1408" i="1"/>
  <c r="U1458" i="1"/>
  <c r="Q1458" i="1"/>
  <c r="V1458" i="1" s="1"/>
  <c r="U1431" i="1"/>
  <c r="Q1431" i="1"/>
  <c r="V1431" i="1" s="1"/>
  <c r="Q1400" i="1"/>
  <c r="V1400" i="1" s="1"/>
  <c r="W1400" i="1"/>
  <c r="U1400" i="1"/>
  <c r="U1450" i="1"/>
  <c r="Q1450" i="1"/>
  <c r="V1450" i="1" s="1"/>
  <c r="W1450" i="1"/>
  <c r="U1471" i="1"/>
  <c r="Q1471" i="1"/>
  <c r="V1471" i="1" s="1"/>
  <c r="Q1464" i="1"/>
  <c r="V1464" i="1" s="1"/>
  <c r="U1464" i="1"/>
  <c r="U1425" i="1"/>
  <c r="Q1425" i="1"/>
  <c r="V1425" i="1" s="1"/>
  <c r="U1429" i="1"/>
  <c r="Q1429" i="1"/>
  <c r="V1429" i="1" s="1"/>
  <c r="W1429" i="1"/>
  <c r="U1395" i="1"/>
  <c r="Q1395" i="1"/>
  <c r="V1395" i="1" s="1"/>
  <c r="U1451" i="1"/>
  <c r="Q1451" i="1"/>
  <c r="V1451" i="1" s="1"/>
  <c r="W1455" i="1"/>
  <c r="U1455" i="1"/>
  <c r="Q1455" i="1"/>
  <c r="V1455" i="1" s="1"/>
  <c r="W1415" i="1"/>
  <c r="U1415" i="1"/>
  <c r="Q1415" i="1"/>
  <c r="V1415" i="1" s="1"/>
  <c r="U1175" i="1"/>
  <c r="Q1175" i="1"/>
  <c r="V1175" i="1" s="1"/>
  <c r="U1182" i="1"/>
  <c r="Q1182" i="1"/>
  <c r="V1182" i="1" s="1"/>
  <c r="W1182" i="1"/>
  <c r="U1171" i="1"/>
  <c r="Q1171" i="1"/>
  <c r="V1171" i="1" s="1"/>
  <c r="Q1197" i="1"/>
  <c r="V1197" i="1" s="1"/>
  <c r="U1197" i="1"/>
  <c r="U1142" i="1"/>
  <c r="Q1142" i="1"/>
  <c r="V1142" i="1" s="1"/>
  <c r="U1188" i="1"/>
  <c r="Q1188" i="1"/>
  <c r="V1188" i="1" s="1"/>
  <c r="W1202" i="1"/>
  <c r="U1202" i="1"/>
  <c r="Q1202" i="1"/>
  <c r="V1202" i="1" s="1"/>
  <c r="U1159" i="1"/>
  <c r="Q1159" i="1"/>
  <c r="V1159" i="1" s="1"/>
  <c r="W1159" i="1"/>
  <c r="U1150" i="1"/>
  <c r="Q1150" i="1"/>
  <c r="V1150" i="1" s="1"/>
  <c r="U1205" i="1"/>
  <c r="Q1205" i="1"/>
  <c r="V1205" i="1" s="1"/>
  <c r="U1194" i="1"/>
  <c r="Q1194" i="1"/>
  <c r="V1194" i="1" s="1"/>
  <c r="W1210" i="1"/>
  <c r="U1210" i="1"/>
  <c r="Q1210" i="1"/>
  <c r="V1210" i="1" s="1"/>
  <c r="U1135" i="1"/>
  <c r="Q1135" i="1"/>
  <c r="V1135" i="1" s="1"/>
  <c r="U1151" i="1"/>
  <c r="Q1151" i="1"/>
  <c r="V1151" i="1" s="1"/>
  <c r="W1151" i="1"/>
  <c r="U1209" i="1"/>
  <c r="Q1209" i="1"/>
  <c r="V1209" i="1" s="1"/>
  <c r="W1140" i="1"/>
  <c r="U1140" i="1"/>
  <c r="Q1140" i="1"/>
  <c r="V1140" i="1" s="1"/>
  <c r="U1146" i="1"/>
  <c r="Q1146" i="1"/>
  <c r="V1146" i="1" s="1"/>
  <c r="U1190" i="1"/>
  <c r="Q1190" i="1"/>
  <c r="V1190" i="1" s="1"/>
  <c r="W1190" i="1"/>
  <c r="U1183" i="1"/>
  <c r="Q1183" i="1"/>
  <c r="V1183" i="1" s="1"/>
  <c r="W1196" i="1"/>
  <c r="U1196" i="1"/>
  <c r="Q1196" i="1"/>
  <c r="V1196" i="1" s="1"/>
  <c r="U1244" i="1"/>
  <c r="Q1244" i="1"/>
  <c r="V1244" i="1" s="1"/>
  <c r="U1245" i="1"/>
  <c r="Q1245" i="1"/>
  <c r="V1245" i="1" s="1"/>
  <c r="U1278" i="1"/>
  <c r="Q1278" i="1"/>
  <c r="V1278" i="1" s="1"/>
  <c r="W1267" i="1"/>
  <c r="U1267" i="1"/>
  <c r="Q1267" i="1"/>
  <c r="V1267" i="1" s="1"/>
  <c r="U1266" i="1"/>
  <c r="Q1266" i="1"/>
  <c r="V1266" i="1" s="1"/>
  <c r="U1226" i="1"/>
  <c r="Q1226" i="1"/>
  <c r="V1226" i="1" s="1"/>
  <c r="W1226" i="1"/>
  <c r="W1289" i="1"/>
  <c r="U1289" i="1"/>
  <c r="Q1289" i="1"/>
  <c r="V1289" i="1" s="1"/>
  <c r="U1302" i="1"/>
  <c r="Q1302" i="1"/>
  <c r="V1302" i="1" s="1"/>
  <c r="W1302" i="1"/>
  <c r="U1276" i="1"/>
  <c r="Q1276" i="1"/>
  <c r="V1276" i="1" s="1"/>
  <c r="U1273" i="1"/>
  <c r="Q1273" i="1"/>
  <c r="V1273" i="1" s="1"/>
  <c r="W1277" i="1"/>
  <c r="U1277" i="1"/>
  <c r="Q1277" i="1"/>
  <c r="V1277" i="1" s="1"/>
  <c r="W1297" i="1"/>
  <c r="U1297" i="1"/>
  <c r="Q1297" i="1"/>
  <c r="V1297" i="1" s="1"/>
  <c r="U1290" i="1"/>
  <c r="Q1290" i="1"/>
  <c r="V1290" i="1" s="1"/>
  <c r="U1216" i="1"/>
  <c r="Q1216" i="1"/>
  <c r="V1216" i="1" s="1"/>
  <c r="W1216" i="1"/>
  <c r="W1225" i="1"/>
  <c r="U1225" i="1"/>
  <c r="Q1225" i="1"/>
  <c r="V1225" i="1" s="1"/>
  <c r="U1234" i="1"/>
  <c r="Q1234" i="1"/>
  <c r="V1234" i="1" s="1"/>
  <c r="W1234" i="1"/>
  <c r="U1238" i="1"/>
  <c r="Q1238" i="1"/>
  <c r="V1238" i="1" s="1"/>
  <c r="U1253" i="1"/>
  <c r="Q1253" i="1"/>
  <c r="V1253" i="1" s="1"/>
  <c r="U1248" i="1"/>
  <c r="Q1248" i="1"/>
  <c r="V1248" i="1" s="1"/>
  <c r="W1269" i="1"/>
  <c r="U1269" i="1"/>
  <c r="Q1269" i="1"/>
  <c r="V1269" i="1" s="1"/>
  <c r="U1229" i="1"/>
  <c r="Q1229" i="1"/>
  <c r="V1229" i="1" s="1"/>
  <c r="U1303" i="1"/>
  <c r="Q1303" i="1"/>
  <c r="V1303" i="1" s="1"/>
  <c r="W1295" i="1"/>
  <c r="U1295" i="1"/>
  <c r="Q1295" i="1"/>
  <c r="V1295" i="1" s="1"/>
  <c r="U1477" i="1"/>
  <c r="Q1477" i="1"/>
  <c r="V1477" i="1" s="1"/>
  <c r="W1477" i="1"/>
  <c r="U1481" i="1"/>
  <c r="Q1481" i="1"/>
  <c r="V1481" i="1" s="1"/>
  <c r="U1485" i="1"/>
  <c r="Q1485" i="1"/>
  <c r="V1485" i="1" s="1"/>
  <c r="W1485" i="1"/>
  <c r="U1489" i="1"/>
  <c r="Q1489" i="1"/>
  <c r="V1489" i="1" s="1"/>
  <c r="U1493" i="1"/>
  <c r="Q1493" i="1"/>
  <c r="V1493" i="1" s="1"/>
  <c r="W1493" i="1"/>
  <c r="U1497" i="1"/>
  <c r="Q1497" i="1"/>
  <c r="V1497" i="1" s="1"/>
  <c r="U1501" i="1"/>
  <c r="Q1501" i="1"/>
  <c r="V1501" i="1" s="1"/>
  <c r="W1501" i="1"/>
  <c r="U1505" i="1"/>
  <c r="Q1505" i="1"/>
  <c r="V1505" i="1" s="1"/>
  <c r="U1509" i="1"/>
  <c r="Q1509" i="1"/>
  <c r="V1509" i="1" s="1"/>
  <c r="W1509" i="1"/>
  <c r="U1513" i="1"/>
  <c r="Q1513" i="1"/>
  <c r="V1513" i="1" s="1"/>
  <c r="U1517" i="1"/>
  <c r="Q1517" i="1"/>
  <c r="V1517" i="1" s="1"/>
  <c r="W1517" i="1"/>
  <c r="U1521" i="1"/>
  <c r="Q1521" i="1"/>
  <c r="V1521" i="1" s="1"/>
  <c r="U1525" i="1"/>
  <c r="Q1525" i="1"/>
  <c r="V1525" i="1" s="1"/>
  <c r="W1525" i="1"/>
  <c r="U1532" i="1"/>
  <c r="Q1532" i="1"/>
  <c r="V1532" i="1" s="1"/>
  <c r="U1536" i="1"/>
  <c r="Q1536" i="1"/>
  <c r="V1536" i="1" s="1"/>
  <c r="W1536" i="1"/>
  <c r="U1540" i="1"/>
  <c r="Q1540" i="1"/>
  <c r="V1540" i="1" s="1"/>
  <c r="U1544" i="1"/>
  <c r="Q1544" i="1"/>
  <c r="V1544" i="1" s="1"/>
  <c r="W1544" i="1"/>
  <c r="U1548" i="1"/>
  <c r="Q1548" i="1"/>
  <c r="V1548" i="1" s="1"/>
  <c r="U1552" i="1"/>
  <c r="Q1552" i="1"/>
  <c r="V1552" i="1" s="1"/>
  <c r="W1552" i="1"/>
  <c r="U1556" i="1"/>
  <c r="Q1556" i="1"/>
  <c r="V1556" i="1" s="1"/>
  <c r="U1560" i="1"/>
  <c r="Q1560" i="1"/>
  <c r="V1560" i="1" s="1"/>
  <c r="W1560" i="1"/>
  <c r="U1564" i="1"/>
  <c r="Q1564" i="1"/>
  <c r="V1564" i="1" s="1"/>
  <c r="U1568" i="1"/>
  <c r="Q1568" i="1"/>
  <c r="V1568" i="1" s="1"/>
  <c r="W1568" i="1"/>
  <c r="U1572" i="1"/>
  <c r="Q1572" i="1"/>
  <c r="V1572" i="1" s="1"/>
  <c r="Q1576" i="1"/>
  <c r="V1576" i="1" s="1"/>
  <c r="U1576" i="1"/>
  <c r="U1580" i="1"/>
  <c r="Q1580" i="1"/>
  <c r="V1580" i="1" s="1"/>
  <c r="N1584" i="1"/>
  <c r="N1617" i="1"/>
  <c r="U1588" i="1"/>
  <c r="Q1588" i="1"/>
  <c r="V1588" i="1" s="1"/>
  <c r="W1588" i="1"/>
  <c r="U1592" i="1"/>
  <c r="Q1592" i="1"/>
  <c r="V1592" i="1" s="1"/>
  <c r="U1596" i="1"/>
  <c r="Q1596" i="1"/>
  <c r="V1596" i="1" s="1"/>
  <c r="W1596" i="1"/>
  <c r="U1600" i="1"/>
  <c r="Q1600" i="1"/>
  <c r="V1600" i="1" s="1"/>
  <c r="U1604" i="1"/>
  <c r="Q1604" i="1"/>
  <c r="V1604" i="1" s="1"/>
  <c r="W1604" i="1"/>
  <c r="U1608" i="1"/>
  <c r="Q1608" i="1"/>
  <c r="V1608" i="1" s="1"/>
  <c r="U1612" i="1"/>
  <c r="Q1612" i="1"/>
  <c r="V1612" i="1" s="1"/>
  <c r="W1612" i="1"/>
  <c r="U1620" i="1"/>
  <c r="Q1620" i="1"/>
  <c r="V1620" i="1" s="1"/>
  <c r="U1624" i="1"/>
  <c r="Q1624" i="1"/>
  <c r="V1624" i="1" s="1"/>
  <c r="W1624" i="1"/>
  <c r="U1628" i="1"/>
  <c r="Q1628" i="1"/>
  <c r="V1628" i="1" s="1"/>
  <c r="U1632" i="1"/>
  <c r="Q1632" i="1"/>
  <c r="V1632" i="1" s="1"/>
  <c r="W1632" i="1"/>
  <c r="U1636" i="1"/>
  <c r="Q1636" i="1"/>
  <c r="V1636" i="1" s="1"/>
  <c r="U1640" i="1"/>
  <c r="Q1640" i="1"/>
  <c r="V1640" i="1" s="1"/>
  <c r="W1640" i="1"/>
  <c r="U1644" i="1"/>
  <c r="Q1644" i="1"/>
  <c r="V1644" i="1" s="1"/>
  <c r="U1648" i="1"/>
  <c r="Q1648" i="1"/>
  <c r="V1648" i="1" s="1"/>
  <c r="W1648" i="1"/>
  <c r="U1652" i="1"/>
  <c r="Q1652" i="1"/>
  <c r="V1652" i="1" s="1"/>
  <c r="U1656" i="1"/>
  <c r="Q1656" i="1"/>
  <c r="V1656" i="1" s="1"/>
  <c r="W1656" i="1"/>
  <c r="U1660" i="1"/>
  <c r="Q1660" i="1"/>
  <c r="V1660" i="1" s="1"/>
  <c r="U1664" i="1"/>
  <c r="Q1664" i="1"/>
  <c r="V1664" i="1" s="1"/>
  <c r="W1664" i="1"/>
  <c r="U1668" i="1"/>
  <c r="Q1668" i="1"/>
  <c r="V1668" i="1" s="1"/>
  <c r="W1672" i="1"/>
  <c r="U1672" i="1"/>
  <c r="Q1672" i="1"/>
  <c r="V1672" i="1" s="1"/>
  <c r="U1676" i="1"/>
  <c r="Q1676" i="1"/>
  <c r="V1676" i="1" s="1"/>
  <c r="U1680" i="1"/>
  <c r="Q1680" i="1"/>
  <c r="V1680" i="1" s="1"/>
  <c r="W1684" i="1"/>
  <c r="U1684" i="1"/>
  <c r="Q1684" i="1"/>
  <c r="V1684" i="1" s="1"/>
  <c r="W1688" i="1"/>
  <c r="U1688" i="1"/>
  <c r="Q1688" i="1"/>
  <c r="V1688" i="1" s="1"/>
  <c r="U1692" i="1"/>
  <c r="Q1692" i="1"/>
  <c r="V1692" i="1" s="1"/>
  <c r="U1696" i="1"/>
  <c r="Q1696" i="1"/>
  <c r="V1696" i="1" s="1"/>
  <c r="W1700" i="1"/>
  <c r="U1700" i="1"/>
  <c r="Q1700" i="1"/>
  <c r="V1700" i="1" s="1"/>
  <c r="W1704" i="1"/>
  <c r="U1704" i="1"/>
  <c r="Q1704" i="1"/>
  <c r="V1704" i="1" s="1"/>
  <c r="U1708" i="1"/>
  <c r="Q1708" i="1"/>
  <c r="V1708" i="1" s="1"/>
  <c r="U1712" i="1"/>
  <c r="Q1712" i="1"/>
  <c r="V1712" i="1" s="1"/>
  <c r="W1716" i="1"/>
  <c r="U1716" i="1"/>
  <c r="Q1716" i="1"/>
  <c r="V1716" i="1" s="1"/>
  <c r="W1720" i="1"/>
  <c r="U1720" i="1"/>
  <c r="Q1720" i="1"/>
  <c r="V1720" i="1" s="1"/>
  <c r="U1724" i="1"/>
  <c r="Q1724" i="1"/>
  <c r="V1724" i="1" s="1"/>
  <c r="Q69" i="1"/>
  <c r="V69" i="1" s="1"/>
  <c r="Q85" i="1"/>
  <c r="V85" i="1" s="1"/>
  <c r="U1110" i="1"/>
  <c r="Q1110" i="1"/>
  <c r="V1110" i="1" s="1"/>
  <c r="W1110" i="1"/>
  <c r="Q1448" i="1"/>
  <c r="V1448" i="1" s="1"/>
  <c r="W1448" i="1"/>
  <c r="U1448" i="1"/>
  <c r="W1446" i="1"/>
  <c r="Q1446" i="1"/>
  <c r="V1446" i="1" s="1"/>
  <c r="U1731" i="1"/>
  <c r="Q1731" i="1"/>
  <c r="V1731" i="1" s="1"/>
  <c r="W1731" i="1"/>
  <c r="U1738" i="1"/>
  <c r="Q1738" i="1"/>
  <c r="V1738" i="1" s="1"/>
  <c r="W1738" i="1"/>
  <c r="Q1743" i="1"/>
  <c r="V1743" i="1" s="1"/>
  <c r="W1743" i="1"/>
  <c r="U1743" i="1"/>
  <c r="Q1755" i="1"/>
  <c r="V1755" i="1" s="1"/>
  <c r="U1755" i="1"/>
  <c r="W1755" i="1"/>
  <c r="W1761" i="1"/>
  <c r="U1761" i="1"/>
  <c r="Q1761" i="1"/>
  <c r="V1761" i="1" s="1"/>
  <c r="U1727" i="1"/>
  <c r="Q1727" i="1"/>
  <c r="V1727" i="1" s="1"/>
  <c r="W1727" i="1"/>
  <c r="U1734" i="1"/>
  <c r="Q1734" i="1"/>
  <c r="V1734" i="1" s="1"/>
  <c r="W1734" i="1"/>
  <c r="U1757" i="1"/>
  <c r="Q1757" i="1"/>
  <c r="V1757" i="1" s="1"/>
  <c r="Q1763" i="1"/>
  <c r="V1763" i="1" s="1"/>
  <c r="U1763" i="1"/>
  <c r="U1730" i="1"/>
  <c r="Q1730" i="1"/>
  <c r="V1730" i="1" s="1"/>
  <c r="U1739" i="1"/>
  <c r="Q1739" i="1"/>
  <c r="V1739" i="1" s="1"/>
  <c r="W1739" i="1"/>
  <c r="U1745" i="1"/>
  <c r="Q1745" i="1"/>
  <c r="V1745" i="1" s="1"/>
  <c r="Q1751" i="1"/>
  <c r="V1751" i="1" s="1"/>
  <c r="U1751" i="1"/>
  <c r="W1751" i="1"/>
  <c r="Q1759" i="1"/>
  <c r="V1759" i="1" s="1"/>
  <c r="W1759" i="1"/>
  <c r="U1759" i="1"/>
  <c r="U1726" i="1"/>
  <c r="Q1726" i="1"/>
  <c r="V1726" i="1" s="1"/>
  <c r="W1726" i="1"/>
  <c r="U1735" i="1"/>
  <c r="Q1735" i="1"/>
  <c r="V1735" i="1" s="1"/>
  <c r="U1741" i="1"/>
  <c r="Q1741" i="1"/>
  <c r="V1741" i="1" s="1"/>
  <c r="W1749" i="1"/>
  <c r="U1725" i="1"/>
  <c r="Q1728" i="1"/>
  <c r="V1728" i="1" s="1"/>
  <c r="U1729" i="1"/>
  <c r="Q1732" i="1"/>
  <c r="V1732" i="1" s="1"/>
  <c r="U1733" i="1"/>
  <c r="Q1736" i="1"/>
  <c r="V1736" i="1" s="1"/>
  <c r="U1737" i="1"/>
  <c r="Q1740" i="1"/>
  <c r="V1740" i="1" s="1"/>
  <c r="V1744" i="1"/>
  <c r="W1746" i="1"/>
  <c r="U1747" i="1"/>
  <c r="W1748" i="1"/>
  <c r="Q1749" i="1"/>
  <c r="V1749" i="1" s="1"/>
  <c r="Q1756" i="1"/>
  <c r="V1756" i="1" s="1"/>
  <c r="V1760" i="1"/>
  <c r="Q1766" i="1"/>
  <c r="V1766" i="1" s="1"/>
  <c r="Q1768" i="1"/>
  <c r="V1768" i="1" s="1"/>
  <c r="U1771" i="1"/>
  <c r="Q1771" i="1"/>
  <c r="V1771" i="1" s="1"/>
  <c r="Q1774" i="1"/>
  <c r="V1774" i="1" s="1"/>
  <c r="Q1776" i="1"/>
  <c r="V1776" i="1" s="1"/>
  <c r="U1779" i="1"/>
  <c r="Q1779" i="1"/>
  <c r="V1779" i="1" s="1"/>
  <c r="Q1782" i="1"/>
  <c r="V1782" i="1" s="1"/>
  <c r="Q1784" i="1"/>
  <c r="V1784" i="1" s="1"/>
  <c r="U1787" i="1"/>
  <c r="Q1787" i="1"/>
  <c r="V1787" i="1" s="1"/>
  <c r="W1789" i="1"/>
  <c r="Q1790" i="1"/>
  <c r="V1790" i="1" s="1"/>
  <c r="W1793" i="1"/>
  <c r="U1793" i="1"/>
  <c r="U1796" i="1"/>
  <c r="Q1796" i="1"/>
  <c r="U1801" i="1"/>
  <c r="U1804" i="1"/>
  <c r="Q1804" i="1"/>
  <c r="W1809" i="1"/>
  <c r="U1809" i="1"/>
  <c r="U1812" i="1"/>
  <c r="Q1812" i="1"/>
  <c r="U1817" i="1"/>
  <c r="U1820" i="1"/>
  <c r="Q1820" i="1"/>
  <c r="W1825" i="1"/>
  <c r="U1825" i="1"/>
  <c r="U1829" i="1"/>
  <c r="Q1829" i="1"/>
  <c r="V1829" i="1" s="1"/>
  <c r="Q1834" i="1"/>
  <c r="V1834" i="1" s="1"/>
  <c r="W1834" i="1"/>
  <c r="U1834" i="1"/>
  <c r="W1837" i="1"/>
  <c r="U1837" i="1"/>
  <c r="Q1837" i="1"/>
  <c r="V1837" i="1" s="1"/>
  <c r="Q1851" i="1"/>
  <c r="V1851" i="1" s="1"/>
  <c r="U1851" i="1"/>
  <c r="W1851" i="1"/>
  <c r="Q1857" i="1"/>
  <c r="V1857" i="1" s="1"/>
  <c r="U1857" i="1"/>
  <c r="Q1867" i="1"/>
  <c r="V1867" i="1" s="1"/>
  <c r="U1867" i="1"/>
  <c r="Q1869" i="1"/>
  <c r="V1869" i="1" s="1"/>
  <c r="U1869" i="1"/>
  <c r="Q1875" i="1"/>
  <c r="V1875" i="1" s="1"/>
  <c r="U1875" i="1"/>
  <c r="W1875" i="1"/>
  <c r="Q1877" i="1"/>
  <c r="V1877" i="1" s="1"/>
  <c r="U1877" i="1"/>
  <c r="Q1883" i="1"/>
  <c r="V1883" i="1" s="1"/>
  <c r="U1883" i="1"/>
  <c r="Q1885" i="1"/>
  <c r="V1885" i="1" s="1"/>
  <c r="U1885" i="1"/>
  <c r="Q1891" i="1"/>
  <c r="V1891" i="1" s="1"/>
  <c r="U1891" i="1"/>
  <c r="W1891" i="1"/>
  <c r="Q1893" i="1"/>
  <c r="V1893" i="1" s="1"/>
  <c r="U1893" i="1"/>
  <c r="U1728" i="1"/>
  <c r="U1732" i="1"/>
  <c r="U1736" i="1"/>
  <c r="W1742" i="1"/>
  <c r="U1749" i="1"/>
  <c r="Q1750" i="1"/>
  <c r="V1750" i="1" s="1"/>
  <c r="W1753" i="1"/>
  <c r="W1758" i="1"/>
  <c r="W1776" i="1"/>
  <c r="Q1798" i="1"/>
  <c r="V1798" i="1" s="1"/>
  <c r="Q1806" i="1"/>
  <c r="V1806" i="1" s="1"/>
  <c r="Q1814" i="1"/>
  <c r="V1814" i="1" s="1"/>
  <c r="Q1822" i="1"/>
  <c r="V1822" i="1" s="1"/>
  <c r="Q1839" i="1"/>
  <c r="V1839" i="1" s="1"/>
  <c r="U1839" i="1"/>
  <c r="Q1847" i="1"/>
  <c r="V1847" i="1" s="1"/>
  <c r="W1847" i="1"/>
  <c r="U1847" i="1"/>
  <c r="Q1861" i="1"/>
  <c r="V1861" i="1" s="1"/>
  <c r="U1861" i="1"/>
  <c r="W1861" i="1"/>
  <c r="Q1863" i="1"/>
  <c r="V1863" i="1" s="1"/>
  <c r="W1863" i="1"/>
  <c r="U1863" i="1"/>
  <c r="W1740" i="1"/>
  <c r="Q1746" i="1"/>
  <c r="V1746" i="1" s="1"/>
  <c r="W1747" i="1"/>
  <c r="Q1748" i="1"/>
  <c r="V1748" i="1" s="1"/>
  <c r="W1754" i="1"/>
  <c r="Q1762" i="1"/>
  <c r="V1762" i="1" s="1"/>
  <c r="Q1764" i="1"/>
  <c r="Q1765" i="1"/>
  <c r="V1765" i="1" s="1"/>
  <c r="U1766" i="1"/>
  <c r="U1767" i="1"/>
  <c r="Q1767" i="1"/>
  <c r="W1769" i="1"/>
  <c r="Q1770" i="1"/>
  <c r="V1770" i="1" s="1"/>
  <c r="W1770" i="1"/>
  <c r="Q1772" i="1"/>
  <c r="Q1773" i="1"/>
  <c r="V1773" i="1" s="1"/>
  <c r="U1774" i="1"/>
  <c r="U1775" i="1"/>
  <c r="Q1775" i="1"/>
  <c r="W1777" i="1"/>
  <c r="Q1778" i="1"/>
  <c r="V1778" i="1" s="1"/>
  <c r="W1779" i="1"/>
  <c r="Q1780" i="1"/>
  <c r="Q1781" i="1"/>
  <c r="V1781" i="1" s="1"/>
  <c r="U1782" i="1"/>
  <c r="U1783" i="1"/>
  <c r="Q1783" i="1"/>
  <c r="W1785" i="1"/>
  <c r="Q1786" i="1"/>
  <c r="V1786" i="1" s="1"/>
  <c r="W1786" i="1"/>
  <c r="Q1788" i="1"/>
  <c r="Q1789" i="1"/>
  <c r="V1789" i="1" s="1"/>
  <c r="U1790" i="1"/>
  <c r="U1792" i="1"/>
  <c r="Q1792" i="1"/>
  <c r="Q1793" i="1"/>
  <c r="V1793" i="1" s="1"/>
  <c r="W1797" i="1"/>
  <c r="U1797" i="1"/>
  <c r="U1800" i="1"/>
  <c r="Q1800" i="1"/>
  <c r="Q1801" i="1"/>
  <c r="V1801" i="1" s="1"/>
  <c r="W1805" i="1"/>
  <c r="U1805" i="1"/>
  <c r="U1808" i="1"/>
  <c r="Q1808" i="1"/>
  <c r="Q1809" i="1"/>
  <c r="V1809" i="1" s="1"/>
  <c r="W1813" i="1"/>
  <c r="U1813" i="1"/>
  <c r="U1816" i="1"/>
  <c r="Q1816" i="1"/>
  <c r="Q1817" i="1"/>
  <c r="V1817" i="1" s="1"/>
  <c r="W1821" i="1"/>
  <c r="U1821" i="1"/>
  <c r="U1824" i="1"/>
  <c r="Q1824" i="1"/>
  <c r="Q1825" i="1"/>
  <c r="V1825" i="1" s="1"/>
  <c r="Q1830" i="1"/>
  <c r="V1830" i="1" s="1"/>
  <c r="U1830" i="1"/>
  <c r="U1833" i="1"/>
  <c r="Q1833" i="1"/>
  <c r="V1833" i="1" s="1"/>
  <c r="Q1841" i="1"/>
  <c r="V1841" i="1" s="1"/>
  <c r="U1841" i="1"/>
  <c r="Q1794" i="1"/>
  <c r="V1794" i="1" s="1"/>
  <c r="Q1802" i="1"/>
  <c r="V1802" i="1" s="1"/>
  <c r="Q1810" i="1"/>
  <c r="V1810" i="1" s="1"/>
  <c r="Q1818" i="1"/>
  <c r="V1818" i="1" s="1"/>
  <c r="Q1826" i="1"/>
  <c r="V1826" i="1" s="1"/>
  <c r="W1828" i="1"/>
  <c r="W1836" i="1"/>
  <c r="U1850" i="1"/>
  <c r="U1866" i="1"/>
  <c r="U1874" i="1"/>
  <c r="U1882" i="1"/>
  <c r="U1890" i="1"/>
  <c r="U1898" i="1"/>
  <c r="U1900" i="1"/>
  <c r="W1900" i="1"/>
  <c r="Q1907" i="1"/>
  <c r="V1907" i="1" s="1"/>
  <c r="U1907" i="1"/>
  <c r="U1916" i="1"/>
  <c r="Q1916" i="1"/>
  <c r="V1916" i="1" s="1"/>
  <c r="Q1923" i="1"/>
  <c r="V1923" i="1" s="1"/>
  <c r="U1923" i="1"/>
  <c r="U1932" i="1"/>
  <c r="Q1932" i="1"/>
  <c r="V1932" i="1" s="1"/>
  <c r="Q1939" i="1"/>
  <c r="V1939" i="1" s="1"/>
  <c r="U1939" i="1"/>
  <c r="U1948" i="1"/>
  <c r="Q1948" i="1"/>
  <c r="V1948" i="1" s="1"/>
  <c r="Q1955" i="1"/>
  <c r="V1955" i="1" s="1"/>
  <c r="U1955" i="1"/>
  <c r="U1964" i="1"/>
  <c r="Q1964" i="1"/>
  <c r="V1964" i="1" s="1"/>
  <c r="W1973" i="1"/>
  <c r="W1795" i="1"/>
  <c r="W1803" i="1"/>
  <c r="W1811" i="1"/>
  <c r="W1819" i="1"/>
  <c r="W1827" i="1"/>
  <c r="Q1828" i="1"/>
  <c r="V1828" i="1" s="1"/>
  <c r="Q1832" i="1"/>
  <c r="V1832" i="1" s="1"/>
  <c r="W1835" i="1"/>
  <c r="Q1836" i="1"/>
  <c r="V1836" i="1" s="1"/>
  <c r="Q1840" i="1"/>
  <c r="V1840" i="1" s="1"/>
  <c r="U1846" i="1"/>
  <c r="U1853" i="1"/>
  <c r="U1859" i="1"/>
  <c r="U1862" i="1"/>
  <c r="U1868" i="1"/>
  <c r="W1868" i="1"/>
  <c r="U1871" i="1"/>
  <c r="U1876" i="1"/>
  <c r="U1879" i="1"/>
  <c r="U1884" i="1"/>
  <c r="W1884" i="1"/>
  <c r="U1887" i="1"/>
  <c r="U1892" i="1"/>
  <c r="U1895" i="1"/>
  <c r="Q1903" i="1"/>
  <c r="V1903" i="1" s="1"/>
  <c r="U1903" i="1"/>
  <c r="W1907" i="1"/>
  <c r="U1909" i="1"/>
  <c r="Q1909" i="1"/>
  <c r="V1909" i="1" s="1"/>
  <c r="W1909" i="1"/>
  <c r="U1912" i="1"/>
  <c r="Q1912" i="1"/>
  <c r="V1912" i="1" s="1"/>
  <c r="Q1919" i="1"/>
  <c r="V1919" i="1" s="1"/>
  <c r="U1919" i="1"/>
  <c r="U1928" i="1"/>
  <c r="Q1928" i="1"/>
  <c r="V1928" i="1" s="1"/>
  <c r="Q1935" i="1"/>
  <c r="V1935" i="1" s="1"/>
  <c r="U1935" i="1"/>
  <c r="U1944" i="1"/>
  <c r="Q1944" i="1"/>
  <c r="V1944" i="1" s="1"/>
  <c r="Q1951" i="1"/>
  <c r="V1951" i="1" s="1"/>
  <c r="U1951" i="1"/>
  <c r="U1960" i="1"/>
  <c r="Q1960" i="1"/>
  <c r="V1960" i="1" s="1"/>
  <c r="Q1967" i="1"/>
  <c r="V1967" i="1" s="1"/>
  <c r="U1967" i="1"/>
  <c r="Q1981" i="1"/>
  <c r="V1981" i="1" s="1"/>
  <c r="W1981" i="1"/>
  <c r="U1981" i="1"/>
  <c r="Q1791" i="1"/>
  <c r="V1791" i="1" s="1"/>
  <c r="Q1795" i="1"/>
  <c r="V1795" i="1" s="1"/>
  <c r="Q1799" i="1"/>
  <c r="V1799" i="1" s="1"/>
  <c r="Q1803" i="1"/>
  <c r="V1803" i="1" s="1"/>
  <c r="Q1807" i="1"/>
  <c r="V1807" i="1" s="1"/>
  <c r="Q1811" i="1"/>
  <c r="V1811" i="1" s="1"/>
  <c r="Q1815" i="1"/>
  <c r="V1815" i="1" s="1"/>
  <c r="Q1819" i="1"/>
  <c r="V1819" i="1" s="1"/>
  <c r="Q1823" i="1"/>
  <c r="V1823" i="1" s="1"/>
  <c r="Q1827" i="1"/>
  <c r="V1827" i="1" s="1"/>
  <c r="Q1831" i="1"/>
  <c r="V1831" i="1" s="1"/>
  <c r="Q1835" i="1"/>
  <c r="V1835" i="1" s="1"/>
  <c r="W1842" i="1"/>
  <c r="U1843" i="1"/>
  <c r="W1844" i="1"/>
  <c r="Q1845" i="1"/>
  <c r="U1849" i="1"/>
  <c r="Q1850" i="1"/>
  <c r="V1850" i="1" s="1"/>
  <c r="W1853" i="1"/>
  <c r="U1855" i="1"/>
  <c r="W1858" i="1"/>
  <c r="U1858" i="1"/>
  <c r="W1859" i="1"/>
  <c r="U1865" i="1"/>
  <c r="Q1866" i="1"/>
  <c r="V1866" i="1" s="1"/>
  <c r="W1870" i="1"/>
  <c r="U1870" i="1"/>
  <c r="W1871" i="1"/>
  <c r="U1873" i="1"/>
  <c r="Q1874" i="1"/>
  <c r="V1874" i="1" s="1"/>
  <c r="W1878" i="1"/>
  <c r="U1878" i="1"/>
  <c r="W1879" i="1"/>
  <c r="U1881" i="1"/>
  <c r="Q1882" i="1"/>
  <c r="V1882" i="1" s="1"/>
  <c r="W1886" i="1"/>
  <c r="U1886" i="1"/>
  <c r="W1887" i="1"/>
  <c r="U1889" i="1"/>
  <c r="Q1890" i="1"/>
  <c r="V1890" i="1" s="1"/>
  <c r="W1894" i="1"/>
  <c r="U1894" i="1"/>
  <c r="W1895" i="1"/>
  <c r="U1897" i="1"/>
  <c r="Q1898" i="1"/>
  <c r="V1898" i="1" s="1"/>
  <c r="Q1899" i="1"/>
  <c r="V1899" i="1" s="1"/>
  <c r="U1899" i="1"/>
  <c r="Q1900" i="1"/>
  <c r="V1900" i="1" s="1"/>
  <c r="W1903" i="1"/>
  <c r="Q1905" i="1"/>
  <c r="V1905" i="1" s="1"/>
  <c r="W1905" i="1"/>
  <c r="U1908" i="1"/>
  <c r="W1908" i="1"/>
  <c r="Q1915" i="1"/>
  <c r="V1915" i="1" s="1"/>
  <c r="W1915" i="1"/>
  <c r="U1915" i="1"/>
  <c r="U1924" i="1"/>
  <c r="Q1924" i="1"/>
  <c r="V1924" i="1" s="1"/>
  <c r="W1924" i="1"/>
  <c r="Q1931" i="1"/>
  <c r="V1931" i="1" s="1"/>
  <c r="W1931" i="1"/>
  <c r="U1931" i="1"/>
  <c r="U1940" i="1"/>
  <c r="Q1940" i="1"/>
  <c r="V1940" i="1" s="1"/>
  <c r="W1940" i="1"/>
  <c r="Q1947" i="1"/>
  <c r="V1947" i="1" s="1"/>
  <c r="W1947" i="1"/>
  <c r="U1947" i="1"/>
  <c r="U1956" i="1"/>
  <c r="Q1956" i="1"/>
  <c r="V1956" i="1" s="1"/>
  <c r="W1956" i="1"/>
  <c r="Q1963" i="1"/>
  <c r="V1963" i="1" s="1"/>
  <c r="W1963" i="1"/>
  <c r="U1963" i="1"/>
  <c r="Q1979" i="1"/>
  <c r="V1979" i="1" s="1"/>
  <c r="U1979" i="1"/>
  <c r="Q1983" i="1"/>
  <c r="V1983" i="1" s="1"/>
  <c r="W1983" i="1"/>
  <c r="U1983" i="1"/>
  <c r="W1838" i="1"/>
  <c r="Q1846" i="1"/>
  <c r="V1846" i="1" s="1"/>
  <c r="W1849" i="1"/>
  <c r="W1854" i="1"/>
  <c r="U1854" i="1"/>
  <c r="W1855" i="1"/>
  <c r="Q1862" i="1"/>
  <c r="V1862" i="1" s="1"/>
  <c r="W1865" i="1"/>
  <c r="Q1868" i="1"/>
  <c r="V1868" i="1" s="1"/>
  <c r="U1872" i="1"/>
  <c r="W1872" i="1"/>
  <c r="W1873" i="1"/>
  <c r="Q1876" i="1"/>
  <c r="V1876" i="1" s="1"/>
  <c r="U1880" i="1"/>
  <c r="W1880" i="1"/>
  <c r="W1881" i="1"/>
  <c r="Q1884" i="1"/>
  <c r="V1884" i="1" s="1"/>
  <c r="U1888" i="1"/>
  <c r="W1888" i="1"/>
  <c r="W1889" i="1"/>
  <c r="Q1892" i="1"/>
  <c r="V1892" i="1" s="1"/>
  <c r="U1896" i="1"/>
  <c r="W1896" i="1"/>
  <c r="W1897" i="1"/>
  <c r="W1899" i="1"/>
  <c r="Q1901" i="1"/>
  <c r="V1901" i="1" s="1"/>
  <c r="U1904" i="1"/>
  <c r="W1904" i="1"/>
  <c r="Q1911" i="1"/>
  <c r="V1911" i="1" s="1"/>
  <c r="U1911" i="1"/>
  <c r="U1920" i="1"/>
  <c r="Q1920" i="1"/>
  <c r="V1920" i="1" s="1"/>
  <c r="Q1927" i="1"/>
  <c r="V1927" i="1" s="1"/>
  <c r="U1927" i="1"/>
  <c r="U1936" i="1"/>
  <c r="Q1936" i="1"/>
  <c r="V1936" i="1" s="1"/>
  <c r="Q1943" i="1"/>
  <c r="V1943" i="1" s="1"/>
  <c r="U1943" i="1"/>
  <c r="U1952" i="1"/>
  <c r="Q1952" i="1"/>
  <c r="V1952" i="1" s="1"/>
  <c r="Q1959" i="1"/>
  <c r="V1959" i="1" s="1"/>
  <c r="U1959" i="1"/>
  <c r="U1968" i="1"/>
  <c r="Q1968" i="1"/>
  <c r="V1968" i="1" s="1"/>
  <c r="Q1975" i="1"/>
  <c r="V1975" i="1" s="1"/>
  <c r="U1975" i="1"/>
  <c r="W1913" i="1"/>
  <c r="W1917" i="1"/>
  <c r="W1925" i="1"/>
  <c r="W1929" i="1"/>
  <c r="W1933" i="1"/>
  <c r="W1941" i="1"/>
  <c r="W1945" i="1"/>
  <c r="W1949" i="1"/>
  <c r="W1957" i="1"/>
  <c r="W1961" i="1"/>
  <c r="W1965" i="1"/>
  <c r="W1974" i="1"/>
  <c r="U1974" i="1"/>
  <c r="W1985" i="1"/>
  <c r="Q1985" i="1"/>
  <c r="V1985" i="1" s="1"/>
  <c r="U1987" i="1"/>
  <c r="Q1987" i="1"/>
  <c r="W1993" i="1"/>
  <c r="Q1993" i="1"/>
  <c r="V1993" i="1" s="1"/>
  <c r="U2001" i="1"/>
  <c r="Q2001" i="1"/>
  <c r="V2001" i="1" s="1"/>
  <c r="Q2010" i="1"/>
  <c r="V2010" i="1" s="1"/>
  <c r="W2010" i="1"/>
  <c r="U2010" i="1"/>
  <c r="W2017" i="1"/>
  <c r="U2017" i="1"/>
  <c r="Q2017" i="1"/>
  <c r="V2017" i="1" s="1"/>
  <c r="Q2026" i="1"/>
  <c r="V2026" i="1" s="1"/>
  <c r="W2026" i="1"/>
  <c r="U2026" i="1"/>
  <c r="U2029" i="1"/>
  <c r="Q2029" i="1"/>
  <c r="V2029" i="1" s="1"/>
  <c r="U2031" i="1"/>
  <c r="Q2031" i="1"/>
  <c r="V2031" i="1" s="1"/>
  <c r="U2035" i="1"/>
  <c r="Q2035" i="1"/>
  <c r="V2035" i="1" s="1"/>
  <c r="W2035" i="1"/>
  <c r="U2039" i="1"/>
  <c r="Q2039" i="1"/>
  <c r="V2039" i="1" s="1"/>
  <c r="U2050" i="1"/>
  <c r="Q2050" i="1"/>
  <c r="V2050" i="1" s="1"/>
  <c r="W2050" i="1"/>
  <c r="W1848" i="1"/>
  <c r="W1852" i="1"/>
  <c r="W1856" i="1"/>
  <c r="W1860" i="1"/>
  <c r="W1864" i="1"/>
  <c r="U1902" i="1"/>
  <c r="U1906" i="1"/>
  <c r="U1910" i="1"/>
  <c r="Q1913" i="1"/>
  <c r="V1913" i="1" s="1"/>
  <c r="U1914" i="1"/>
  <c r="Q1917" i="1"/>
  <c r="V1917" i="1" s="1"/>
  <c r="U1918" i="1"/>
  <c r="Q1921" i="1"/>
  <c r="V1921" i="1" s="1"/>
  <c r="U1922" i="1"/>
  <c r="Q1925" i="1"/>
  <c r="V1925" i="1" s="1"/>
  <c r="U1926" i="1"/>
  <c r="Q1929" i="1"/>
  <c r="V1929" i="1" s="1"/>
  <c r="U1930" i="1"/>
  <c r="Q1933" i="1"/>
  <c r="V1933" i="1" s="1"/>
  <c r="U1934" i="1"/>
  <c r="Q1937" i="1"/>
  <c r="V1937" i="1" s="1"/>
  <c r="U1938" i="1"/>
  <c r="Q1941" i="1"/>
  <c r="V1941" i="1" s="1"/>
  <c r="U1942" i="1"/>
  <c r="Q1945" i="1"/>
  <c r="V1945" i="1" s="1"/>
  <c r="U1946" i="1"/>
  <c r="Q1949" i="1"/>
  <c r="V1949" i="1" s="1"/>
  <c r="U1950" i="1"/>
  <c r="Q1953" i="1"/>
  <c r="V1953" i="1" s="1"/>
  <c r="U1954" i="1"/>
  <c r="Q1957" i="1"/>
  <c r="V1957" i="1" s="1"/>
  <c r="U1958" i="1"/>
  <c r="Q1961" i="1"/>
  <c r="V1961" i="1" s="1"/>
  <c r="U1962" i="1"/>
  <c r="Q1965" i="1"/>
  <c r="V1965" i="1" s="1"/>
  <c r="U1966" i="1"/>
  <c r="Q1969" i="1"/>
  <c r="V1969" i="1" s="1"/>
  <c r="W1970" i="1"/>
  <c r="U1971" i="1"/>
  <c r="W1972" i="1"/>
  <c r="Q1973" i="1"/>
  <c r="V1973" i="1" s="1"/>
  <c r="U1977" i="1"/>
  <c r="Q1990" i="1"/>
  <c r="V1990" i="1" s="1"/>
  <c r="W1990" i="1"/>
  <c r="U1990" i="1"/>
  <c r="U1997" i="1"/>
  <c r="Q1997" i="1"/>
  <c r="V1997" i="1" s="1"/>
  <c r="Q2006" i="1"/>
  <c r="V2006" i="1" s="1"/>
  <c r="W2006" i="1"/>
  <c r="U2006" i="1"/>
  <c r="W2013" i="1"/>
  <c r="U2013" i="1"/>
  <c r="Q2013" i="1"/>
  <c r="V2013" i="1" s="1"/>
  <c r="Q2022" i="1"/>
  <c r="V2022" i="1" s="1"/>
  <c r="W2022" i="1"/>
  <c r="U2022" i="1"/>
  <c r="W2033" i="1"/>
  <c r="W2041" i="1"/>
  <c r="Q2046" i="1"/>
  <c r="V2046" i="1" s="1"/>
  <c r="W2046" i="1"/>
  <c r="U2046" i="1"/>
  <c r="U1973" i="1"/>
  <c r="Q1974" i="1"/>
  <c r="V1974" i="1" s="1"/>
  <c r="W1977" i="1"/>
  <c r="W1982" i="1"/>
  <c r="U1982" i="1"/>
  <c r="U1985" i="1"/>
  <c r="W1989" i="1"/>
  <c r="Q1989" i="1"/>
  <c r="V1989" i="1" s="1"/>
  <c r="U1991" i="1"/>
  <c r="Q1991" i="1"/>
  <c r="U1993" i="1"/>
  <c r="Q2002" i="1"/>
  <c r="V2002" i="1" s="1"/>
  <c r="W2002" i="1"/>
  <c r="U2002" i="1"/>
  <c r="U2009" i="1"/>
  <c r="Q2009" i="1"/>
  <c r="V2009" i="1" s="1"/>
  <c r="Q2018" i="1"/>
  <c r="V2018" i="1" s="1"/>
  <c r="W2018" i="1"/>
  <c r="U2018" i="1"/>
  <c r="W2025" i="1"/>
  <c r="U2025" i="1"/>
  <c r="Q2025" i="1"/>
  <c r="V2025" i="1" s="1"/>
  <c r="U2027" i="1"/>
  <c r="Q2027" i="1"/>
  <c r="V2027" i="1" s="1"/>
  <c r="Q2030" i="1"/>
  <c r="V2030" i="1" s="1"/>
  <c r="U2030" i="1"/>
  <c r="Q2034" i="1"/>
  <c r="V2034" i="1" s="1"/>
  <c r="W2034" i="1"/>
  <c r="U2034" i="1"/>
  <c r="Q2038" i="1"/>
  <c r="V2038" i="1" s="1"/>
  <c r="U2038" i="1"/>
  <c r="Q2042" i="1"/>
  <c r="V2042" i="1" s="1"/>
  <c r="W2042" i="1"/>
  <c r="U2042" i="1"/>
  <c r="Q2044" i="1"/>
  <c r="V2044" i="1" s="1"/>
  <c r="U2044" i="1"/>
  <c r="W2044" i="1"/>
  <c r="W1971" i="1"/>
  <c r="Q1972" i="1"/>
  <c r="V1972" i="1" s="1"/>
  <c r="W1978" i="1"/>
  <c r="U1978" i="1"/>
  <c r="Q1986" i="1"/>
  <c r="V1986" i="1" s="1"/>
  <c r="W1986" i="1"/>
  <c r="U1986" i="1"/>
  <c r="Q1994" i="1"/>
  <c r="V1994" i="1" s="1"/>
  <c r="U1994" i="1"/>
  <c r="Q1998" i="1"/>
  <c r="V1998" i="1" s="1"/>
  <c r="W1998" i="1"/>
  <c r="U1998" i="1"/>
  <c r="U2005" i="1"/>
  <c r="Q2005" i="1"/>
  <c r="V2005" i="1" s="1"/>
  <c r="Q2014" i="1"/>
  <c r="V2014" i="1" s="1"/>
  <c r="W2014" i="1"/>
  <c r="U2014" i="1"/>
  <c r="W2021" i="1"/>
  <c r="U2021" i="1"/>
  <c r="Q2021" i="1"/>
  <c r="V2021" i="1" s="1"/>
  <c r="Q2048" i="1"/>
  <c r="V2048" i="1" s="1"/>
  <c r="U2048" i="1"/>
  <c r="W1976" i="1"/>
  <c r="W1980" i="1"/>
  <c r="W1984" i="1"/>
  <c r="W1988" i="1"/>
  <c r="W1992" i="1"/>
  <c r="W1996" i="1"/>
  <c r="W2000" i="1"/>
  <c r="W2004" i="1"/>
  <c r="W2008" i="1"/>
  <c r="W2012" i="1"/>
  <c r="W2016" i="1"/>
  <c r="W2020" i="1"/>
  <c r="W2024" i="1"/>
  <c r="W2028" i="1"/>
  <c r="W2032" i="1"/>
  <c r="Q2033" i="1"/>
  <c r="V2033" i="1" s="1"/>
  <c r="W2036" i="1"/>
  <c r="Q2037" i="1"/>
  <c r="V2037" i="1" s="1"/>
  <c r="W2040" i="1"/>
  <c r="Q2041" i="1"/>
  <c r="V2041" i="1" s="1"/>
  <c r="Q2049" i="1"/>
  <c r="V2049" i="1" s="1"/>
  <c r="U2055" i="1"/>
  <c r="W2055" i="1"/>
  <c r="U2059" i="1"/>
  <c r="Q2059" i="1"/>
  <c r="V2059" i="1" s="1"/>
  <c r="W2059" i="1"/>
  <c r="U2064" i="1"/>
  <c r="Q2064" i="1"/>
  <c r="V2064" i="1" s="1"/>
  <c r="W2065" i="1"/>
  <c r="U2067" i="1"/>
  <c r="Q2067" i="1"/>
  <c r="V2067" i="1" s="1"/>
  <c r="U2072" i="1"/>
  <c r="Q2072" i="1"/>
  <c r="V2072" i="1" s="1"/>
  <c r="W2072" i="1"/>
  <c r="U2075" i="1"/>
  <c r="Q2075" i="1"/>
  <c r="V2075" i="1" s="1"/>
  <c r="W2075" i="1"/>
  <c r="U2080" i="1"/>
  <c r="Q2080" i="1"/>
  <c r="V2080" i="1" s="1"/>
  <c r="W2081" i="1"/>
  <c r="U2083" i="1"/>
  <c r="Q2083" i="1"/>
  <c r="V2083" i="1" s="1"/>
  <c r="U2088" i="1"/>
  <c r="Q2088" i="1"/>
  <c r="V2088" i="1" s="1"/>
  <c r="W2088" i="1"/>
  <c r="U2091" i="1"/>
  <c r="Q2091" i="1"/>
  <c r="V2091" i="1" s="1"/>
  <c r="W2091" i="1"/>
  <c r="U2096" i="1"/>
  <c r="Q2096" i="1"/>
  <c r="V2096" i="1" s="1"/>
  <c r="W2097" i="1"/>
  <c r="W1999" i="1"/>
  <c r="W2007" i="1"/>
  <c r="W2015" i="1"/>
  <c r="W2023" i="1"/>
  <c r="U2033" i="1"/>
  <c r="U2037" i="1"/>
  <c r="U2041" i="1"/>
  <c r="Q2043" i="1"/>
  <c r="V2043" i="1" s="1"/>
  <c r="W2051" i="1"/>
  <c r="Q2052" i="1"/>
  <c r="V2052" i="1" s="1"/>
  <c r="Q1995" i="1"/>
  <c r="V1995" i="1" s="1"/>
  <c r="Q1999" i="1"/>
  <c r="V1999" i="1" s="1"/>
  <c r="Q2003" i="1"/>
  <c r="V2003" i="1" s="1"/>
  <c r="Q2007" i="1"/>
  <c r="V2007" i="1" s="1"/>
  <c r="Q2011" i="1"/>
  <c r="V2011" i="1" s="1"/>
  <c r="Q2015" i="1"/>
  <c r="V2015" i="1" s="1"/>
  <c r="Q2019" i="1"/>
  <c r="V2019" i="1" s="1"/>
  <c r="Q2023" i="1"/>
  <c r="V2023" i="1" s="1"/>
  <c r="W2047" i="1"/>
  <c r="Q2054" i="1"/>
  <c r="U2054" i="1"/>
  <c r="Q2055" i="1"/>
  <c r="V2055" i="1" s="1"/>
  <c r="U2060" i="1"/>
  <c r="Q2060" i="1"/>
  <c r="V2060" i="1" s="1"/>
  <c r="W2060" i="1"/>
  <c r="U2063" i="1"/>
  <c r="Q2063" i="1"/>
  <c r="V2063" i="1" s="1"/>
  <c r="W2063" i="1"/>
  <c r="U2068" i="1"/>
  <c r="Q2068" i="1"/>
  <c r="V2068" i="1" s="1"/>
  <c r="W2069" i="1"/>
  <c r="U2071" i="1"/>
  <c r="Q2071" i="1"/>
  <c r="V2071" i="1" s="1"/>
  <c r="U2076" i="1"/>
  <c r="Q2076" i="1"/>
  <c r="V2076" i="1" s="1"/>
  <c r="W2076" i="1"/>
  <c r="U2079" i="1"/>
  <c r="Q2079" i="1"/>
  <c r="V2079" i="1" s="1"/>
  <c r="W2079" i="1"/>
  <c r="U2084" i="1"/>
  <c r="Q2084" i="1"/>
  <c r="V2084" i="1" s="1"/>
  <c r="W2085" i="1"/>
  <c r="U2087" i="1"/>
  <c r="Q2087" i="1"/>
  <c r="V2087" i="1" s="1"/>
  <c r="U2092" i="1"/>
  <c r="Q2092" i="1"/>
  <c r="V2092" i="1" s="1"/>
  <c r="W2092" i="1"/>
  <c r="U2095" i="1"/>
  <c r="Q2095" i="1"/>
  <c r="V2095" i="1" s="1"/>
  <c r="W2095" i="1"/>
  <c r="Q2100" i="1"/>
  <c r="V2100" i="1" s="1"/>
  <c r="U2100" i="1"/>
  <c r="W2100" i="1"/>
  <c r="W2043" i="1"/>
  <c r="Q2056" i="1"/>
  <c r="V2056" i="1" s="1"/>
  <c r="W2056" i="1"/>
  <c r="Q2053" i="1"/>
  <c r="V2053" i="1" s="1"/>
  <c r="Q2057" i="1"/>
  <c r="V2057" i="1" s="1"/>
  <c r="U2058" i="1"/>
  <c r="Q2061" i="1"/>
  <c r="V2061" i="1" s="1"/>
  <c r="U2062" i="1"/>
  <c r="Q2065" i="1"/>
  <c r="V2065" i="1" s="1"/>
  <c r="U2066" i="1"/>
  <c r="Q2069" i="1"/>
  <c r="V2069" i="1" s="1"/>
  <c r="U2070" i="1"/>
  <c r="Q2073" i="1"/>
  <c r="V2073" i="1" s="1"/>
  <c r="U2074" i="1"/>
  <c r="Q2077" i="1"/>
  <c r="V2077" i="1" s="1"/>
  <c r="U2078" i="1"/>
  <c r="Q2081" i="1"/>
  <c r="V2081" i="1" s="1"/>
  <c r="U2082" i="1"/>
  <c r="Q2085" i="1"/>
  <c r="V2085" i="1" s="1"/>
  <c r="U2086" i="1"/>
  <c r="Q2089" i="1"/>
  <c r="V2089" i="1" s="1"/>
  <c r="U2090" i="1"/>
  <c r="Q2093" i="1"/>
  <c r="V2093" i="1" s="1"/>
  <c r="U2094" i="1"/>
  <c r="Q2097" i="1"/>
  <c r="V2097" i="1" s="1"/>
  <c r="U2098" i="1"/>
  <c r="Q2099" i="1"/>
  <c r="V2099" i="1" s="1"/>
  <c r="Q2101" i="1"/>
  <c r="Q2115" i="1"/>
  <c r="V2115" i="1" s="1"/>
  <c r="Q2123" i="1"/>
  <c r="V2123" i="1" s="1"/>
  <c r="Q2131" i="1"/>
  <c r="V2131" i="1" s="1"/>
  <c r="Q2135" i="1"/>
  <c r="V2135" i="1" s="1"/>
  <c r="W2147" i="1"/>
  <c r="U2147" i="1"/>
  <c r="Q2147" i="1"/>
  <c r="V2147" i="1" s="1"/>
  <c r="Q2161" i="1"/>
  <c r="V2161" i="1" s="1"/>
  <c r="U2161" i="1"/>
  <c r="U2053" i="1"/>
  <c r="U2057" i="1"/>
  <c r="U2061" i="1"/>
  <c r="U2065" i="1"/>
  <c r="U2069" i="1"/>
  <c r="U2073" i="1"/>
  <c r="U2077" i="1"/>
  <c r="U2081" i="1"/>
  <c r="U2085" i="1"/>
  <c r="U2089" i="1"/>
  <c r="U2093" i="1"/>
  <c r="U2097" i="1"/>
  <c r="W2098" i="1"/>
  <c r="U2104" i="1"/>
  <c r="Q2104" i="1"/>
  <c r="W2106" i="1"/>
  <c r="Q2107" i="1"/>
  <c r="V2107" i="1" s="1"/>
  <c r="W2107" i="1"/>
  <c r="Q2109" i="1"/>
  <c r="W2114" i="1"/>
  <c r="U2114" i="1"/>
  <c r="U2117" i="1"/>
  <c r="Q2117" i="1"/>
  <c r="W2122" i="1"/>
  <c r="U2122" i="1"/>
  <c r="U2125" i="1"/>
  <c r="Q2125" i="1"/>
  <c r="W2130" i="1"/>
  <c r="U2130" i="1"/>
  <c r="Q2149" i="1"/>
  <c r="V2149" i="1" s="1"/>
  <c r="U2149" i="1"/>
  <c r="W2149" i="1"/>
  <c r="W2058" i="1"/>
  <c r="W2062" i="1"/>
  <c r="W2066" i="1"/>
  <c r="W2070" i="1"/>
  <c r="W2074" i="1"/>
  <c r="W2078" i="1"/>
  <c r="W2082" i="1"/>
  <c r="W2086" i="1"/>
  <c r="W2090" i="1"/>
  <c r="W2094" i="1"/>
  <c r="W2099" i="1"/>
  <c r="Q2111" i="1"/>
  <c r="V2111" i="1" s="1"/>
  <c r="W2111" i="1"/>
  <c r="U2115" i="1"/>
  <c r="Q2119" i="1"/>
  <c r="V2119" i="1" s="1"/>
  <c r="U2123" i="1"/>
  <c r="Q2127" i="1"/>
  <c r="V2127" i="1" s="1"/>
  <c r="W2127" i="1"/>
  <c r="U2131" i="1"/>
  <c r="Q2133" i="1"/>
  <c r="V2133" i="1" s="1"/>
  <c r="U2133" i="1"/>
  <c r="W2133" i="1"/>
  <c r="Q2151" i="1"/>
  <c r="V2151" i="1" s="1"/>
  <c r="W2151" i="1"/>
  <c r="U2151" i="1"/>
  <c r="W2102" i="1"/>
  <c r="Q2103" i="1"/>
  <c r="V2103" i="1" s="1"/>
  <c r="W2103" i="1"/>
  <c r="Q2105" i="1"/>
  <c r="V2105" i="1" s="1"/>
  <c r="U2108" i="1"/>
  <c r="Q2108" i="1"/>
  <c r="V2108" i="1" s="1"/>
  <c r="W2110" i="1"/>
  <c r="U2110" i="1"/>
  <c r="U2113" i="1"/>
  <c r="Q2113" i="1"/>
  <c r="W2118" i="1"/>
  <c r="U2118" i="1"/>
  <c r="U2121" i="1"/>
  <c r="Q2121" i="1"/>
  <c r="W2126" i="1"/>
  <c r="U2126" i="1"/>
  <c r="U2129" i="1"/>
  <c r="Q2129" i="1"/>
  <c r="U2134" i="1"/>
  <c r="Q2134" i="1"/>
  <c r="V2134" i="1" s="1"/>
  <c r="Q2145" i="1"/>
  <c r="V2145" i="1" s="1"/>
  <c r="W2145" i="1"/>
  <c r="U2145" i="1"/>
  <c r="W2144" i="1"/>
  <c r="Q2164" i="1"/>
  <c r="V2164" i="1" s="1"/>
  <c r="W2164" i="1"/>
  <c r="U2169" i="1"/>
  <c r="Q2169" i="1"/>
  <c r="V2169" i="1" s="1"/>
  <c r="Q2172" i="1"/>
  <c r="V2172" i="1" s="1"/>
  <c r="U2177" i="1"/>
  <c r="Q2177" i="1"/>
  <c r="V2177" i="1" s="1"/>
  <c r="Q2180" i="1"/>
  <c r="V2180" i="1" s="1"/>
  <c r="W2180" i="1"/>
  <c r="U2185" i="1"/>
  <c r="Q2185" i="1"/>
  <c r="V2185" i="1" s="1"/>
  <c r="Q2188" i="1"/>
  <c r="V2188" i="1" s="1"/>
  <c r="U2193" i="1"/>
  <c r="Q2193" i="1"/>
  <c r="V2193" i="1" s="1"/>
  <c r="Q2196" i="1"/>
  <c r="V2196" i="1" s="1"/>
  <c r="W2196" i="1"/>
  <c r="W2120" i="1"/>
  <c r="W2124" i="1"/>
  <c r="W2140" i="1"/>
  <c r="U2141" i="1"/>
  <c r="Q2143" i="1"/>
  <c r="V2143" i="1" s="1"/>
  <c r="Q2150" i="1"/>
  <c r="V2150" i="1" s="1"/>
  <c r="U2157" i="1"/>
  <c r="Q2159" i="1"/>
  <c r="V2159" i="1" s="1"/>
  <c r="W2166" i="1"/>
  <c r="W2174" i="1"/>
  <c r="W2182" i="1"/>
  <c r="W2190" i="1"/>
  <c r="U2199" i="1"/>
  <c r="Q2112" i="1"/>
  <c r="V2112" i="1" s="1"/>
  <c r="Q2116" i="1"/>
  <c r="V2116" i="1" s="1"/>
  <c r="Q2120" i="1"/>
  <c r="V2120" i="1" s="1"/>
  <c r="Q2124" i="1"/>
  <c r="V2124" i="1" s="1"/>
  <c r="Q2128" i="1"/>
  <c r="V2128" i="1" s="1"/>
  <c r="W2136" i="1"/>
  <c r="U2137" i="1"/>
  <c r="W2138" i="1"/>
  <c r="Q2139" i="1"/>
  <c r="U2143" i="1"/>
  <c r="Q2144" i="1"/>
  <c r="V2144" i="1" s="1"/>
  <c r="Q2146" i="1"/>
  <c r="W2152" i="1"/>
  <c r="U2153" i="1"/>
  <c r="W2154" i="1"/>
  <c r="Q2155" i="1"/>
  <c r="U2159" i="1"/>
  <c r="Q2160" i="1"/>
  <c r="V2160" i="1" s="1"/>
  <c r="Q2162" i="1"/>
  <c r="V2162" i="1" s="1"/>
  <c r="Q2163" i="1"/>
  <c r="V2163" i="1" s="1"/>
  <c r="U2164" i="1"/>
  <c r="U2165" i="1"/>
  <c r="Q2165" i="1"/>
  <c r="W2167" i="1"/>
  <c r="Q2168" i="1"/>
  <c r="V2168" i="1" s="1"/>
  <c r="W2168" i="1"/>
  <c r="Q2170" i="1"/>
  <c r="V2170" i="1" s="1"/>
  <c r="Q2171" i="1"/>
  <c r="V2171" i="1" s="1"/>
  <c r="U2172" i="1"/>
  <c r="U2173" i="1"/>
  <c r="Q2173" i="1"/>
  <c r="W2175" i="1"/>
  <c r="Q2176" i="1"/>
  <c r="V2176" i="1" s="1"/>
  <c r="W2177" i="1"/>
  <c r="Q2178" i="1"/>
  <c r="V2178" i="1" s="1"/>
  <c r="Q2179" i="1"/>
  <c r="V2179" i="1" s="1"/>
  <c r="U2180" i="1"/>
  <c r="U2181" i="1"/>
  <c r="Q2181" i="1"/>
  <c r="W2183" i="1"/>
  <c r="Q2184" i="1"/>
  <c r="V2184" i="1" s="1"/>
  <c r="W2184" i="1"/>
  <c r="Q2186" i="1"/>
  <c r="V2186" i="1" s="1"/>
  <c r="Q2187" i="1"/>
  <c r="V2187" i="1" s="1"/>
  <c r="U2188" i="1"/>
  <c r="U2189" i="1"/>
  <c r="Q2189" i="1"/>
  <c r="W2191" i="1"/>
  <c r="Q2192" i="1"/>
  <c r="V2192" i="1" s="1"/>
  <c r="W2193" i="1"/>
  <c r="Q2194" i="1"/>
  <c r="V2194" i="1" s="1"/>
  <c r="Q2195" i="1"/>
  <c r="V2195" i="1" s="1"/>
  <c r="U2196" i="1"/>
  <c r="U2197" i="1"/>
  <c r="Q2197" i="1"/>
  <c r="W2132" i="1"/>
  <c r="Q2140" i="1"/>
  <c r="V2140" i="1" s="1"/>
  <c r="W2141" i="1"/>
  <c r="U2144" i="1"/>
  <c r="W2148" i="1"/>
  <c r="W2150" i="1"/>
  <c r="Q2156" i="1"/>
  <c r="V2156" i="1" s="1"/>
  <c r="W2157" i="1"/>
  <c r="U2160" i="1"/>
  <c r="W2162" i="1"/>
  <c r="U2163" i="1"/>
  <c r="U2171" i="1"/>
  <c r="W2178" i="1"/>
  <c r="U2179" i="1"/>
  <c r="U2187" i="1"/>
  <c r="W2194" i="1"/>
  <c r="U2195" i="1"/>
  <c r="U2198" i="1"/>
  <c r="Q2198" i="1"/>
  <c r="Q2199" i="1"/>
  <c r="V2199" i="1" s="1"/>
  <c r="V2173" i="1" l="1"/>
  <c r="W2173" i="1"/>
  <c r="V2146" i="1"/>
  <c r="W2146" i="1"/>
  <c r="W2053" i="1"/>
  <c r="W2009" i="1"/>
  <c r="W1997" i="1"/>
  <c r="W2029" i="1"/>
  <c r="W2001" i="1"/>
  <c r="W1975" i="1"/>
  <c r="W1831" i="1"/>
  <c r="V1808" i="1"/>
  <c r="W1808" i="1"/>
  <c r="V1775" i="1"/>
  <c r="W1775" i="1"/>
  <c r="V1772" i="1"/>
  <c r="W1772" i="1"/>
  <c r="W1817" i="1"/>
  <c r="W1801" i="1"/>
  <c r="W262" i="1"/>
  <c r="W246" i="1"/>
  <c r="W230" i="1"/>
  <c r="W1354" i="1"/>
  <c r="W1338" i="1"/>
  <c r="W1322" i="1"/>
  <c r="W1306" i="1"/>
  <c r="W814" i="1"/>
  <c r="W285" i="1"/>
  <c r="W93" i="1"/>
  <c r="U8" i="1"/>
  <c r="Q8" i="1"/>
  <c r="V8" i="1" s="1"/>
  <c r="W8" i="1"/>
  <c r="U4" i="1"/>
  <c r="Q4" i="1"/>
  <c r="V4" i="1" s="1"/>
  <c r="W4" i="1"/>
  <c r="U33" i="1"/>
  <c r="Q33" i="1"/>
  <c r="V33" i="1" s="1"/>
  <c r="W17" i="1"/>
  <c r="U17" i="1"/>
  <c r="Q17" i="1"/>
  <c r="V17" i="1" s="1"/>
  <c r="U5" i="1"/>
  <c r="Q5" i="1"/>
  <c r="V5" i="1" s="1"/>
  <c r="V2189" i="1"/>
  <c r="W2189" i="1"/>
  <c r="W2179" i="1"/>
  <c r="V2198" i="1"/>
  <c r="W2198" i="1"/>
  <c r="V2155" i="1"/>
  <c r="W2155" i="1"/>
  <c r="W2156" i="1"/>
  <c r="W2116" i="1"/>
  <c r="W2195" i="1"/>
  <c r="W2163" i="1"/>
  <c r="W2143" i="1"/>
  <c r="W2005" i="1"/>
  <c r="W2186" i="1"/>
  <c r="W2170" i="1"/>
  <c r="V2197" i="1"/>
  <c r="W2197" i="1"/>
  <c r="W2176" i="1"/>
  <c r="W2169" i="1"/>
  <c r="V2165" i="1"/>
  <c r="W2165" i="1"/>
  <c r="W2199" i="1"/>
  <c r="W2128" i="1"/>
  <c r="W2112" i="1"/>
  <c r="W2187" i="1"/>
  <c r="W2172" i="1"/>
  <c r="W2160" i="1"/>
  <c r="V2129" i="1"/>
  <c r="W2129" i="1"/>
  <c r="V2121" i="1"/>
  <c r="W2121" i="1"/>
  <c r="V2113" i="1"/>
  <c r="W2113" i="1"/>
  <c r="W2119" i="1"/>
  <c r="W2159" i="1"/>
  <c r="W2135" i="1"/>
  <c r="W2123" i="1"/>
  <c r="W2105" i="1"/>
  <c r="W2093" i="1"/>
  <c r="W2087" i="1"/>
  <c r="W2084" i="1"/>
  <c r="W2061" i="1"/>
  <c r="W2049" i="1"/>
  <c r="W2011" i="1"/>
  <c r="W1995" i="1"/>
  <c r="W2089" i="1"/>
  <c r="W2083" i="1"/>
  <c r="W2080" i="1"/>
  <c r="W2057" i="1"/>
  <c r="W2048" i="1"/>
  <c r="W1994" i="1"/>
  <c r="W2038" i="1"/>
  <c r="W2027" i="1"/>
  <c r="V1991" i="1"/>
  <c r="W1991" i="1"/>
  <c r="W2039" i="1"/>
  <c r="W1969" i="1"/>
  <c r="W1953" i="1"/>
  <c r="W1937" i="1"/>
  <c r="W1921" i="1"/>
  <c r="W1952" i="1"/>
  <c r="W1943" i="1"/>
  <c r="W1920" i="1"/>
  <c r="W1911" i="1"/>
  <c r="W1901" i="1"/>
  <c r="W1979" i="1"/>
  <c r="V1845" i="1"/>
  <c r="W1845" i="1"/>
  <c r="W1967" i="1"/>
  <c r="W1944" i="1"/>
  <c r="W1935" i="1"/>
  <c r="W1912" i="1"/>
  <c r="W1876" i="1"/>
  <c r="W1815" i="1"/>
  <c r="W1799" i="1"/>
  <c r="W1964" i="1"/>
  <c r="W1955" i="1"/>
  <c r="W1932" i="1"/>
  <c r="W1923" i="1"/>
  <c r="W1890" i="1"/>
  <c r="W1874" i="1"/>
  <c r="W1850" i="1"/>
  <c r="W1826" i="1"/>
  <c r="W1810" i="1"/>
  <c r="W1794" i="1"/>
  <c r="W1841" i="1"/>
  <c r="W1833" i="1"/>
  <c r="V1800" i="1"/>
  <c r="W1800" i="1"/>
  <c r="W1778" i="1"/>
  <c r="W1771" i="1"/>
  <c r="V1767" i="1"/>
  <c r="W1767" i="1"/>
  <c r="V1764" i="1"/>
  <c r="W1764" i="1"/>
  <c r="W1822" i="1"/>
  <c r="W1806" i="1"/>
  <c r="W1784" i="1"/>
  <c r="W1893" i="1"/>
  <c r="W1883" i="1"/>
  <c r="W1877" i="1"/>
  <c r="W1867" i="1"/>
  <c r="W1857" i="1"/>
  <c r="V1820" i="1"/>
  <c r="W1820" i="1"/>
  <c r="V1812" i="1"/>
  <c r="W1812" i="1"/>
  <c r="V1804" i="1"/>
  <c r="W1804" i="1"/>
  <c r="V1796" i="1"/>
  <c r="W1796" i="1"/>
  <c r="W1790" i="1"/>
  <c r="W1781" i="1"/>
  <c r="W1774" i="1"/>
  <c r="W1765" i="1"/>
  <c r="W1745" i="1"/>
  <c r="W1730" i="1"/>
  <c r="W1763" i="1"/>
  <c r="W1728" i="1"/>
  <c r="W1732" i="1"/>
  <c r="W1724" i="1"/>
  <c r="W1708" i="1"/>
  <c r="W1692" i="1"/>
  <c r="W1676" i="1"/>
  <c r="W1668" i="1"/>
  <c r="W1652" i="1"/>
  <c r="W1636" i="1"/>
  <c r="W1620" i="1"/>
  <c r="W1600" i="1"/>
  <c r="P1617" i="1"/>
  <c r="R1617" i="1"/>
  <c r="W1572" i="1"/>
  <c r="W1556" i="1"/>
  <c r="W1540" i="1"/>
  <c r="W1521" i="1"/>
  <c r="W1505" i="1"/>
  <c r="W1489" i="1"/>
  <c r="W1229" i="1"/>
  <c r="W1248" i="1"/>
  <c r="W1278" i="1"/>
  <c r="W1183" i="1"/>
  <c r="W1209" i="1"/>
  <c r="W1194" i="1"/>
  <c r="W1205" i="1"/>
  <c r="W1171" i="1"/>
  <c r="W1395" i="1"/>
  <c r="W1425" i="1"/>
  <c r="W1464" i="1"/>
  <c r="W1471" i="1"/>
  <c r="W1474" i="1"/>
  <c r="W1119" i="1"/>
  <c r="W1094" i="1"/>
  <c r="W1078" i="1"/>
  <c r="W1062" i="1"/>
  <c r="W1030" i="1"/>
  <c r="W1014" i="1"/>
  <c r="W998" i="1"/>
  <c r="W982" i="1"/>
  <c r="W1365" i="1"/>
  <c r="W1349" i="1"/>
  <c r="W1333" i="1"/>
  <c r="W1317" i="1"/>
  <c r="W877" i="1"/>
  <c r="W861" i="1"/>
  <c r="W845" i="1"/>
  <c r="W829" i="1"/>
  <c r="W976" i="1"/>
  <c r="W960" i="1"/>
  <c r="W944" i="1"/>
  <c r="W928" i="1"/>
  <c r="W912" i="1"/>
  <c r="W896" i="1"/>
  <c r="W796" i="1"/>
  <c r="W780" i="1"/>
  <c r="W764" i="1"/>
  <c r="W748" i="1"/>
  <c r="W469" i="1"/>
  <c r="W450" i="1"/>
  <c r="W446" i="1"/>
  <c r="W658" i="1"/>
  <c r="W641" i="1"/>
  <c r="W625" i="1"/>
  <c r="W609" i="1"/>
  <c r="W733" i="1"/>
  <c r="W717" i="1"/>
  <c r="W701" i="1"/>
  <c r="W685" i="1"/>
  <c r="W669" i="1"/>
  <c r="W585" i="1"/>
  <c r="W569" i="1"/>
  <c r="W553" i="1"/>
  <c r="W537" i="1"/>
  <c r="W266" i="1"/>
  <c r="W250" i="1"/>
  <c r="W234" i="1"/>
  <c r="W225" i="1"/>
  <c r="W208" i="1"/>
  <c r="W521" i="1"/>
  <c r="W507" i="1"/>
  <c r="W502" i="1"/>
  <c r="W488" i="1"/>
  <c r="W491" i="1"/>
  <c r="W501" i="1"/>
  <c r="W302" i="1"/>
  <c r="W338" i="1"/>
  <c r="W322" i="1"/>
  <c r="W306" i="1"/>
  <c r="W288" i="1"/>
  <c r="W409" i="1"/>
  <c r="W393" i="1"/>
  <c r="W377" i="1"/>
  <c r="W361" i="1"/>
  <c r="W189" i="1"/>
  <c r="W124" i="1"/>
  <c r="W119" i="1"/>
  <c r="W114" i="1"/>
  <c r="W83" i="1"/>
  <c r="W67" i="1"/>
  <c r="W1721" i="1"/>
  <c r="W1705" i="1"/>
  <c r="W1689" i="1"/>
  <c r="W1673" i="1"/>
  <c r="W1669" i="1"/>
  <c r="W1653" i="1"/>
  <c r="W1637" i="1"/>
  <c r="W1621" i="1"/>
  <c r="W1601" i="1"/>
  <c r="W1585" i="1"/>
  <c r="W1569" i="1"/>
  <c r="W1553" i="1"/>
  <c r="W1537" i="1"/>
  <c r="W1526" i="1"/>
  <c r="W1510" i="1"/>
  <c r="W1494" i="1"/>
  <c r="W1478" i="1"/>
  <c r="W1221" i="1"/>
  <c r="W1239" i="1"/>
  <c r="W1292" i="1"/>
  <c r="W1262" i="1"/>
  <c r="W1231" i="1"/>
  <c r="W1304" i="1"/>
  <c r="W1173" i="1"/>
  <c r="W1179" i="1"/>
  <c r="W1137" i="1"/>
  <c r="W1201" i="1"/>
  <c r="W1426" i="1"/>
  <c r="W1401" i="1"/>
  <c r="W1465" i="1"/>
  <c r="W1420" i="1"/>
  <c r="W1128" i="1"/>
  <c r="W1112" i="1"/>
  <c r="W1103" i="1"/>
  <c r="W1087" i="1"/>
  <c r="W1071" i="1"/>
  <c r="W1055" i="1"/>
  <c r="W1031" i="1"/>
  <c r="W1015" i="1"/>
  <c r="W1011" i="1"/>
  <c r="W991" i="1"/>
  <c r="W1378" i="1"/>
  <c r="W1374" i="1"/>
  <c r="W1358" i="1"/>
  <c r="W1342" i="1"/>
  <c r="W1326" i="1"/>
  <c r="W1310" i="1"/>
  <c r="W874" i="1"/>
  <c r="W858" i="1"/>
  <c r="W842" i="1"/>
  <c r="W826" i="1"/>
  <c r="W810" i="1"/>
  <c r="W806" i="1"/>
  <c r="W977" i="1"/>
  <c r="W961" i="1"/>
  <c r="W945" i="1"/>
  <c r="W929" i="1"/>
  <c r="W913" i="1"/>
  <c r="W889" i="1"/>
  <c r="W789" i="1"/>
  <c r="W773" i="1"/>
  <c r="W757" i="1"/>
  <c r="W741" i="1"/>
  <c r="W483" i="1"/>
  <c r="W451" i="1"/>
  <c r="W435" i="1"/>
  <c r="W427" i="1"/>
  <c r="W659" i="1"/>
  <c r="W650" i="1"/>
  <c r="W634" i="1"/>
  <c r="W618" i="1"/>
  <c r="W602" i="1"/>
  <c r="W726" i="1"/>
  <c r="W710" i="1"/>
  <c r="W694" i="1"/>
  <c r="W678" i="1"/>
  <c r="W594" i="1"/>
  <c r="W578" i="1"/>
  <c r="W562" i="1"/>
  <c r="W546" i="1"/>
  <c r="W530" i="1"/>
  <c r="W263" i="1"/>
  <c r="W247" i="1"/>
  <c r="W231" i="1"/>
  <c r="W226" i="1"/>
  <c r="W526" i="1"/>
  <c r="W495" i="1"/>
  <c r="W299" i="1"/>
  <c r="W335" i="1"/>
  <c r="W319" i="1"/>
  <c r="W289" i="1"/>
  <c r="W422" i="1"/>
  <c r="W406" i="1"/>
  <c r="W390" i="1"/>
  <c r="W374" i="1"/>
  <c r="W358" i="1"/>
  <c r="W190" i="1"/>
  <c r="W185" i="1"/>
  <c r="W183" i="1"/>
  <c r="W177" i="1"/>
  <c r="W175" i="1"/>
  <c r="W169" i="1"/>
  <c r="W167" i="1"/>
  <c r="W158" i="1"/>
  <c r="W106" i="1"/>
  <c r="W105" i="1"/>
  <c r="W108" i="1"/>
  <c r="W100" i="1"/>
  <c r="W1718" i="1"/>
  <c r="W1702" i="1"/>
  <c r="W1686" i="1"/>
  <c r="W1666" i="1"/>
  <c r="W1650" i="1"/>
  <c r="W1634" i="1"/>
  <c r="W1618" i="1"/>
  <c r="W1602" i="1"/>
  <c r="W1586" i="1"/>
  <c r="W1578" i="1"/>
  <c r="W1562" i="1"/>
  <c r="W1546" i="1"/>
  <c r="W1530" i="1"/>
  <c r="W1527" i="1"/>
  <c r="W1511" i="1"/>
  <c r="W1495" i="1"/>
  <c r="W1479" i="1"/>
  <c r="W1291" i="1"/>
  <c r="W1286" i="1"/>
  <c r="W1294" i="1"/>
  <c r="W1271" i="1"/>
  <c r="W1224" i="1"/>
  <c r="W1157" i="1"/>
  <c r="W1189" i="1"/>
  <c r="W1178" i="1"/>
  <c r="W1439" i="1"/>
  <c r="W1412" i="1"/>
  <c r="W1435" i="1"/>
  <c r="W1472" i="1"/>
  <c r="W1133" i="1"/>
  <c r="W1117" i="1"/>
  <c r="W1108" i="1"/>
  <c r="W1092" i="1"/>
  <c r="W1076" i="1"/>
  <c r="W1060" i="1"/>
  <c r="W1036" i="1"/>
  <c r="W1020" i="1"/>
  <c r="W992" i="1"/>
  <c r="W1375" i="1"/>
  <c r="W1359" i="1"/>
  <c r="W1343" i="1"/>
  <c r="W1327" i="1"/>
  <c r="W1311" i="1"/>
  <c r="W875" i="1"/>
  <c r="W859" i="1"/>
  <c r="W843" i="1"/>
  <c r="W827" i="1"/>
  <c r="W823" i="1"/>
  <c r="W811" i="1"/>
  <c r="W807" i="1"/>
  <c r="W978" i="1"/>
  <c r="W962" i="1"/>
  <c r="W946" i="1"/>
  <c r="W930" i="1"/>
  <c r="W914" i="1"/>
  <c r="W886" i="1"/>
  <c r="W786" i="1"/>
  <c r="W770" i="1"/>
  <c r="W754" i="1"/>
  <c r="W738" i="1"/>
  <c r="W484" i="1"/>
  <c r="W463" i="1"/>
  <c r="W452" i="1"/>
  <c r="W440" i="1"/>
  <c r="W656" i="1"/>
  <c r="W651" i="1"/>
  <c r="W635" i="1"/>
  <c r="W619" i="1"/>
  <c r="W603" i="1"/>
  <c r="W727" i="1"/>
  <c r="W711" i="1"/>
  <c r="W695" i="1"/>
  <c r="W679" i="1"/>
  <c r="W663" i="1"/>
  <c r="W579" i="1"/>
  <c r="W563" i="1"/>
  <c r="W547" i="1"/>
  <c r="W531" i="1"/>
  <c r="W276" i="1"/>
  <c r="W260" i="1"/>
  <c r="W244" i="1"/>
  <c r="W228" i="1"/>
  <c r="W223" i="1"/>
  <c r="W202" i="1"/>
  <c r="W514" i="1"/>
  <c r="W494" i="1"/>
  <c r="W504" i="1"/>
  <c r="W344" i="1"/>
  <c r="W328" i="1"/>
  <c r="W89" i="1"/>
  <c r="W98" i="1"/>
  <c r="W125" i="1"/>
  <c r="W77" i="1"/>
  <c r="W69" i="1"/>
  <c r="W1719" i="1"/>
  <c r="W1703" i="1"/>
  <c r="W1687" i="1"/>
  <c r="W1671" i="1"/>
  <c r="W1655" i="1"/>
  <c r="W1639" i="1"/>
  <c r="W1623" i="1"/>
  <c r="W1607" i="1"/>
  <c r="W1591" i="1"/>
  <c r="P1616" i="1"/>
  <c r="R1616" i="1"/>
  <c r="W1571" i="1"/>
  <c r="W1555" i="1"/>
  <c r="W1539" i="1"/>
  <c r="W1520" i="1"/>
  <c r="W1504" i="1"/>
  <c r="W1488" i="1"/>
  <c r="W1257" i="1"/>
  <c r="W1246" i="1"/>
  <c r="W1213" i="1"/>
  <c r="W1241" i="1"/>
  <c r="W1470" i="1"/>
  <c r="W1424" i="1"/>
  <c r="W1409" i="1"/>
  <c r="W1462" i="1"/>
  <c r="W1434" i="1"/>
  <c r="W1105" i="1"/>
  <c r="W1089" i="1"/>
  <c r="W1073" i="1"/>
  <c r="W1057" i="1"/>
  <c r="W1009" i="1"/>
  <c r="W985" i="1"/>
  <c r="W1368" i="1"/>
  <c r="W1352" i="1"/>
  <c r="W1336" i="1"/>
  <c r="W1320" i="1"/>
  <c r="W876" i="1"/>
  <c r="W860" i="1"/>
  <c r="W844" i="1"/>
  <c r="W828" i="1"/>
  <c r="W812" i="1"/>
  <c r="W808" i="1"/>
  <c r="W801" i="1"/>
  <c r="W975" i="1"/>
  <c r="W959" i="1"/>
  <c r="W943" i="1"/>
  <c r="W911" i="1"/>
  <c r="W895" i="1"/>
  <c r="W795" i="1"/>
  <c r="W779" i="1"/>
  <c r="W763" i="1"/>
  <c r="W747" i="1"/>
  <c r="W468" i="1"/>
  <c r="W457" i="1"/>
  <c r="W437" i="1"/>
  <c r="W644" i="1"/>
  <c r="W628" i="1"/>
  <c r="W612" i="1"/>
  <c r="W596" i="1"/>
  <c r="W720" i="1"/>
  <c r="W704" i="1"/>
  <c r="W688" i="1"/>
  <c r="W672" i="1"/>
  <c r="W588" i="1"/>
  <c r="W572" i="1"/>
  <c r="W556" i="1"/>
  <c r="W540" i="1"/>
  <c r="W265" i="1"/>
  <c r="W249" i="1"/>
  <c r="W233" i="1"/>
  <c r="W216" i="1"/>
  <c r="W211" i="1"/>
  <c r="W503" i="1"/>
  <c r="W493" i="1"/>
  <c r="W295" i="1"/>
  <c r="W424" i="1"/>
  <c r="W408" i="1"/>
  <c r="W392" i="1"/>
  <c r="W376" i="1"/>
  <c r="W360" i="1"/>
  <c r="W196" i="1"/>
  <c r="W184" i="1"/>
  <c r="U36" i="1"/>
  <c r="Q36" i="1"/>
  <c r="V36" i="1" s="1"/>
  <c r="U32" i="1"/>
  <c r="Q32" i="1"/>
  <c r="V32" i="1" s="1"/>
  <c r="U20" i="1"/>
  <c r="Q20" i="1"/>
  <c r="V20" i="1" s="1"/>
  <c r="U16" i="1"/>
  <c r="Q16" i="1"/>
  <c r="V16" i="1" s="1"/>
  <c r="W16" i="1"/>
  <c r="W82" i="1"/>
  <c r="W66" i="1"/>
  <c r="U45" i="1"/>
  <c r="Q45" i="1"/>
  <c r="V45" i="1" s="1"/>
  <c r="U29" i="1"/>
  <c r="Q29" i="1"/>
  <c r="V29" i="1" s="1"/>
  <c r="W13" i="1"/>
  <c r="U13" i="1"/>
  <c r="Q13" i="1"/>
  <c r="V13" i="1" s="1"/>
  <c r="W7" i="1"/>
  <c r="W86" i="1"/>
  <c r="V1824" i="1"/>
  <c r="W1824" i="1"/>
  <c r="V1792" i="1"/>
  <c r="W1792" i="1"/>
  <c r="V1788" i="1"/>
  <c r="W1788" i="1"/>
  <c r="W1839" i="1"/>
  <c r="W1829" i="1"/>
  <c r="W1762" i="1"/>
  <c r="W1736" i="1"/>
  <c r="W1712" i="1"/>
  <c r="W1696" i="1"/>
  <c r="W1680" i="1"/>
  <c r="P1584" i="1"/>
  <c r="R1584" i="1"/>
  <c r="W1303" i="1"/>
  <c r="W1253" i="1"/>
  <c r="W1273" i="1"/>
  <c r="W1245" i="1"/>
  <c r="W1188" i="1"/>
  <c r="W1451" i="1"/>
  <c r="W1431" i="1"/>
  <c r="W1459" i="1"/>
  <c r="W1123" i="1"/>
  <c r="W1385" i="1"/>
  <c r="W817" i="1"/>
  <c r="W413" i="1"/>
  <c r="W397" i="1"/>
  <c r="W381" i="1"/>
  <c r="W365" i="1"/>
  <c r="W150" i="1"/>
  <c r="W110" i="1"/>
  <c r="W85" i="1"/>
  <c r="W1657" i="1"/>
  <c r="W1641" i="1"/>
  <c r="W1625" i="1"/>
  <c r="W1605" i="1"/>
  <c r="W1589" i="1"/>
  <c r="W1573" i="1"/>
  <c r="W1557" i="1"/>
  <c r="W1541" i="1"/>
  <c r="W1249" i="1"/>
  <c r="W1227" i="1"/>
  <c r="W1299" i="1"/>
  <c r="W1215" i="1"/>
  <c r="W1200" i="1"/>
  <c r="W1107" i="1"/>
  <c r="W1091" i="1"/>
  <c r="W1075" i="1"/>
  <c r="W1059" i="1"/>
  <c r="W995" i="1"/>
  <c r="W979" i="1"/>
  <c r="W455" i="1"/>
  <c r="W439" i="1"/>
  <c r="W214" i="1"/>
  <c r="W515" i="1"/>
  <c r="W194" i="1"/>
  <c r="W1515" i="1"/>
  <c r="W1499" i="1"/>
  <c r="W1483" i="1"/>
  <c r="W1259" i="1"/>
  <c r="W1261" i="1"/>
  <c r="W1223" i="1"/>
  <c r="W1136" i="1"/>
  <c r="W1411" i="1"/>
  <c r="W1121" i="1"/>
  <c r="W1040" i="1"/>
  <c r="W1024" i="1"/>
  <c r="W1008" i="1"/>
  <c r="W1391" i="1"/>
  <c r="P818" i="1"/>
  <c r="R818" i="1"/>
  <c r="W467" i="1"/>
  <c r="W444" i="1"/>
  <c r="W639" i="1"/>
  <c r="W623" i="1"/>
  <c r="W607" i="1"/>
  <c r="W731" i="1"/>
  <c r="W715" i="1"/>
  <c r="W699" i="1"/>
  <c r="W683" i="1"/>
  <c r="W667" i="1"/>
  <c r="W583" i="1"/>
  <c r="W567" i="1"/>
  <c r="W551" i="1"/>
  <c r="W535" i="1"/>
  <c r="W206" i="1"/>
  <c r="W505" i="1"/>
  <c r="W348" i="1"/>
  <c r="W332" i="1"/>
  <c r="W316" i="1"/>
  <c r="W290" i="1"/>
  <c r="W423" i="1"/>
  <c r="W407" i="1"/>
  <c r="W391" i="1"/>
  <c r="W375" i="1"/>
  <c r="W359" i="1"/>
  <c r="W191" i="1"/>
  <c r="W113" i="1"/>
  <c r="W137" i="1"/>
  <c r="W87" i="1"/>
  <c r="W1723" i="1"/>
  <c r="W1707" i="1"/>
  <c r="W1691" i="1"/>
  <c r="W1675" i="1"/>
  <c r="W1667" i="1"/>
  <c r="W1659" i="1"/>
  <c r="W1643" i="1"/>
  <c r="W1627" i="1"/>
  <c r="W1611" i="1"/>
  <c r="W1595" i="1"/>
  <c r="P1583" i="1"/>
  <c r="R1583" i="1"/>
  <c r="W1559" i="1"/>
  <c r="W1543" i="1"/>
  <c r="W1524" i="1"/>
  <c r="W1508" i="1"/>
  <c r="W1492" i="1"/>
  <c r="W1476" i="1"/>
  <c r="W1287" i="1"/>
  <c r="W1282" i="1"/>
  <c r="W1247" i="1"/>
  <c r="W1285" i="1"/>
  <c r="W1272" i="1"/>
  <c r="W1301" i="1"/>
  <c r="W1149" i="1"/>
  <c r="W1152" i="1"/>
  <c r="W1185" i="1"/>
  <c r="W1162" i="1"/>
  <c r="W1177" i="1"/>
  <c r="W1180" i="1"/>
  <c r="W1174" i="1"/>
  <c r="W1418" i="1"/>
  <c r="W1428" i="1"/>
  <c r="W1419" i="1"/>
  <c r="W1421" i="1"/>
  <c r="W1134" i="1"/>
  <c r="W1118" i="1"/>
  <c r="W1109" i="1"/>
  <c r="W1093" i="1"/>
  <c r="W1077" i="1"/>
  <c r="W1061" i="1"/>
  <c r="W1033" i="1"/>
  <c r="W1017" i="1"/>
  <c r="W1005" i="1"/>
  <c r="W989" i="1"/>
  <c r="W1380" i="1"/>
  <c r="W1372" i="1"/>
  <c r="W1356" i="1"/>
  <c r="W1340" i="1"/>
  <c r="W1324" i="1"/>
  <c r="W1308" i="1"/>
  <c r="W880" i="1"/>
  <c r="W864" i="1"/>
  <c r="W848" i="1"/>
  <c r="W832" i="1"/>
  <c r="W963" i="1"/>
  <c r="W947" i="1"/>
  <c r="W931" i="1"/>
  <c r="W915" i="1"/>
  <c r="W899" i="1"/>
  <c r="W883" i="1"/>
  <c r="W783" i="1"/>
  <c r="W767" i="1"/>
  <c r="W751" i="1"/>
  <c r="W735" i="1"/>
  <c r="W477" i="1"/>
  <c r="W472" i="1"/>
  <c r="W461" i="1"/>
  <c r="W653" i="1"/>
  <c r="W648" i="1"/>
  <c r="W632" i="1"/>
  <c r="W616" i="1"/>
  <c r="W600" i="1"/>
  <c r="W724" i="1"/>
  <c r="W708" i="1"/>
  <c r="W692" i="1"/>
  <c r="W277" i="1"/>
  <c r="W345" i="1"/>
  <c r="W329" i="1"/>
  <c r="W313" i="1"/>
  <c r="W182" i="1"/>
  <c r="W174" i="1"/>
  <c r="W166" i="1"/>
  <c r="W161" i="1"/>
  <c r="W159" i="1"/>
  <c r="W153" i="1"/>
  <c r="W151" i="1"/>
  <c r="W122" i="1"/>
  <c r="W107" i="1"/>
  <c r="W143" i="1"/>
  <c r="W115" i="1"/>
  <c r="W53" i="1"/>
  <c r="U49" i="1"/>
  <c r="W49" i="1"/>
  <c r="Q49" i="1"/>
  <c r="V49" i="1" s="1"/>
  <c r="W38" i="1"/>
  <c r="U9" i="1"/>
  <c r="Q9" i="1"/>
  <c r="V9" i="1" s="1"/>
  <c r="W70" i="1"/>
  <c r="W54" i="1"/>
  <c r="W41" i="1"/>
  <c r="U41" i="1"/>
  <c r="Q41" i="1"/>
  <c r="V41" i="1" s="1"/>
  <c r="U25" i="1"/>
  <c r="Q25" i="1"/>
  <c r="V25" i="1" s="1"/>
  <c r="W84" i="1"/>
  <c r="W52" i="1"/>
  <c r="W48" i="1"/>
  <c r="W2101" i="1"/>
  <c r="V2101" i="1"/>
  <c r="W2192" i="1"/>
  <c r="W2185" i="1"/>
  <c r="V2181" i="1"/>
  <c r="W2181" i="1"/>
  <c r="V2139" i="1"/>
  <c r="W2139" i="1"/>
  <c r="W2188" i="1"/>
  <c r="W2171" i="1"/>
  <c r="W2134" i="1"/>
  <c r="V2125" i="1"/>
  <c r="W2125" i="1"/>
  <c r="V2117" i="1"/>
  <c r="W2117" i="1"/>
  <c r="V2109" i="1"/>
  <c r="W2109" i="1"/>
  <c r="W2104" i="1"/>
  <c r="V2104" i="1"/>
  <c r="W2161" i="1"/>
  <c r="W2131" i="1"/>
  <c r="W2115" i="1"/>
  <c r="W2108" i="1"/>
  <c r="W2077" i="1"/>
  <c r="W2071" i="1"/>
  <c r="W2068" i="1"/>
  <c r="V2054" i="1"/>
  <c r="W2054" i="1"/>
  <c r="W2052" i="1"/>
  <c r="W2019" i="1"/>
  <c r="W2003" i="1"/>
  <c r="W2096" i="1"/>
  <c r="W2073" i="1"/>
  <c r="W2067" i="1"/>
  <c r="W2064" i="1"/>
  <c r="W2030" i="1"/>
  <c r="W2037" i="1"/>
  <c r="W2031" i="1"/>
  <c r="V1987" i="1"/>
  <c r="W1987" i="1"/>
  <c r="W1968" i="1"/>
  <c r="W1959" i="1"/>
  <c r="W1936" i="1"/>
  <c r="W1927" i="1"/>
  <c r="W1840" i="1"/>
  <c r="W1960" i="1"/>
  <c r="W1951" i="1"/>
  <c r="W1928" i="1"/>
  <c r="W1919" i="1"/>
  <c r="W1892" i="1"/>
  <c r="W1862" i="1"/>
  <c r="W1846" i="1"/>
  <c r="W1823" i="1"/>
  <c r="W1807" i="1"/>
  <c r="W1791" i="1"/>
  <c r="W1948" i="1"/>
  <c r="W1939" i="1"/>
  <c r="W1916" i="1"/>
  <c r="W1898" i="1"/>
  <c r="W1882" i="1"/>
  <c r="W1866" i="1"/>
  <c r="W1832" i="1"/>
  <c r="W1818" i="1"/>
  <c r="W1802" i="1"/>
  <c r="W1750" i="1"/>
  <c r="W1830" i="1"/>
  <c r="V1816" i="1"/>
  <c r="W1816" i="1"/>
  <c r="W1787" i="1"/>
  <c r="V1783" i="1"/>
  <c r="W1783" i="1"/>
  <c r="V1780" i="1"/>
  <c r="W1780" i="1"/>
  <c r="W1756" i="1"/>
  <c r="W1814" i="1"/>
  <c r="W1798" i="1"/>
  <c r="W1768" i="1"/>
  <c r="W1885" i="1"/>
  <c r="W1869" i="1"/>
  <c r="W1782" i="1"/>
  <c r="W1773" i="1"/>
  <c r="W1766" i="1"/>
  <c r="W1741" i="1"/>
  <c r="W1735" i="1"/>
  <c r="W1757" i="1"/>
  <c r="W1660" i="1"/>
  <c r="W1644" i="1"/>
  <c r="W1628" i="1"/>
  <c r="W1608" i="1"/>
  <c r="W1592" i="1"/>
  <c r="W1580" i="1"/>
  <c r="W1576" i="1"/>
  <c r="W1564" i="1"/>
  <c r="W1548" i="1"/>
  <c r="W1532" i="1"/>
  <c r="W1513" i="1"/>
  <c r="W1497" i="1"/>
  <c r="W1481" i="1"/>
  <c r="W1238" i="1"/>
  <c r="W1290" i="1"/>
  <c r="W1276" i="1"/>
  <c r="W1266" i="1"/>
  <c r="W1244" i="1"/>
  <c r="W1146" i="1"/>
  <c r="W1135" i="1"/>
  <c r="W1150" i="1"/>
  <c r="W1142" i="1"/>
  <c r="W1197" i="1"/>
  <c r="W1175" i="1"/>
  <c r="W1458" i="1"/>
  <c r="W1408" i="1"/>
  <c r="W1436" i="1"/>
  <c r="W1406" i="1"/>
  <c r="W1102" i="1"/>
  <c r="W1086" i="1"/>
  <c r="W1070" i="1"/>
  <c r="W1054" i="1"/>
  <c r="W1038" i="1"/>
  <c r="W1022" i="1"/>
  <c r="W1006" i="1"/>
  <c r="W990" i="1"/>
  <c r="W1389" i="1"/>
  <c r="W1373" i="1"/>
  <c r="W1357" i="1"/>
  <c r="W1341" i="1"/>
  <c r="W1325" i="1"/>
  <c r="W1309" i="1"/>
  <c r="W869" i="1"/>
  <c r="W853" i="1"/>
  <c r="W837" i="1"/>
  <c r="W805" i="1"/>
  <c r="W968" i="1"/>
  <c r="W952" i="1"/>
  <c r="W936" i="1"/>
  <c r="W920" i="1"/>
  <c r="W904" i="1"/>
  <c r="W888" i="1"/>
  <c r="W788" i="1"/>
  <c r="W772" i="1"/>
  <c r="W756" i="1"/>
  <c r="W740" i="1"/>
  <c r="W478" i="1"/>
  <c r="W458" i="1"/>
  <c r="W438" i="1"/>
  <c r="W649" i="1"/>
  <c r="W633" i="1"/>
  <c r="W617" i="1"/>
  <c r="W601" i="1"/>
  <c r="W725" i="1"/>
  <c r="W709" i="1"/>
  <c r="W693" i="1"/>
  <c r="W677" i="1"/>
  <c r="W593" i="1"/>
  <c r="W577" i="1"/>
  <c r="W561" i="1"/>
  <c r="W545" i="1"/>
  <c r="W529" i="1"/>
  <c r="W278" i="1"/>
  <c r="W217" i="1"/>
  <c r="W525" i="1"/>
  <c r="W508" i="1"/>
  <c r="W516" i="1"/>
  <c r="W346" i="1"/>
  <c r="W330" i="1"/>
  <c r="W314" i="1"/>
  <c r="W296" i="1"/>
  <c r="W280" i="1"/>
  <c r="W197" i="1"/>
  <c r="W145" i="1"/>
  <c r="W111" i="1"/>
  <c r="W109" i="1"/>
  <c r="W127" i="1"/>
  <c r="W104" i="1"/>
  <c r="W75" i="1"/>
  <c r="W1713" i="1"/>
  <c r="W1697" i="1"/>
  <c r="W1681" i="1"/>
  <c r="W1518" i="1"/>
  <c r="W1502" i="1"/>
  <c r="W1486" i="1"/>
  <c r="W1230" i="1"/>
  <c r="W1284" i="1"/>
  <c r="W1256" i="1"/>
  <c r="W1166" i="1"/>
  <c r="W1163" i="1"/>
  <c r="W1191" i="1"/>
  <c r="W1169" i="1"/>
  <c r="W1397" i="1"/>
  <c r="W1457" i="1"/>
  <c r="W1398" i="1"/>
  <c r="W1438" i="1"/>
  <c r="W1413" i="1"/>
  <c r="W1120" i="1"/>
  <c r="W1039" i="1"/>
  <c r="W1023" i="1"/>
  <c r="W1019" i="1"/>
  <c r="W1007" i="1"/>
  <c r="W1390" i="1"/>
  <c r="W866" i="1"/>
  <c r="W850" i="1"/>
  <c r="W834" i="1"/>
  <c r="W969" i="1"/>
  <c r="W953" i="1"/>
  <c r="W937" i="1"/>
  <c r="W921" i="1"/>
  <c r="W905" i="1"/>
  <c r="W897" i="1"/>
  <c r="W881" i="1"/>
  <c r="W781" i="1"/>
  <c r="W765" i="1"/>
  <c r="W749" i="1"/>
  <c r="W466" i="1"/>
  <c r="W642" i="1"/>
  <c r="W626" i="1"/>
  <c r="W610" i="1"/>
  <c r="W734" i="1"/>
  <c r="W718" i="1"/>
  <c r="W702" i="1"/>
  <c r="W686" i="1"/>
  <c r="W670" i="1"/>
  <c r="W586" i="1"/>
  <c r="W570" i="1"/>
  <c r="W554" i="1"/>
  <c r="W538" i="1"/>
  <c r="W271" i="1"/>
  <c r="W255" i="1"/>
  <c r="W239" i="1"/>
  <c r="W209" i="1"/>
  <c r="W520" i="1"/>
  <c r="W512" i="1"/>
  <c r="W489" i="1"/>
  <c r="W343" i="1"/>
  <c r="W327" i="1"/>
  <c r="W311" i="1"/>
  <c r="W414" i="1"/>
  <c r="W398" i="1"/>
  <c r="W382" i="1"/>
  <c r="W366" i="1"/>
  <c r="W350" i="1"/>
  <c r="W187" i="1"/>
  <c r="W181" i="1"/>
  <c r="W179" i="1"/>
  <c r="W173" i="1"/>
  <c r="W171" i="1"/>
  <c r="W148" i="1"/>
  <c r="W95" i="1"/>
  <c r="W123" i="1"/>
  <c r="W1710" i="1"/>
  <c r="W1694" i="1"/>
  <c r="W1678" i="1"/>
  <c r="W1658" i="1"/>
  <c r="W1642" i="1"/>
  <c r="W1626" i="1"/>
  <c r="W1610" i="1"/>
  <c r="W1594" i="1"/>
  <c r="W1570" i="1"/>
  <c r="W1554" i="1"/>
  <c r="W1538" i="1"/>
  <c r="W1236" i="1"/>
  <c r="W1270" i="1"/>
  <c r="W1264" i="1"/>
  <c r="W1242" i="1"/>
  <c r="W1204" i="1"/>
  <c r="W1154" i="1"/>
  <c r="W1170" i="1"/>
  <c r="W1442" i="1"/>
  <c r="W1466" i="1"/>
  <c r="W1100" i="1"/>
  <c r="W1084" i="1"/>
  <c r="W1068" i="1"/>
  <c r="W1052" i="1"/>
  <c r="W1000" i="1"/>
  <c r="W984" i="1"/>
  <c r="W1387" i="1"/>
  <c r="W1383" i="1"/>
  <c r="W1367" i="1"/>
  <c r="W1351" i="1"/>
  <c r="W1335" i="1"/>
  <c r="W1319" i="1"/>
  <c r="W867" i="1"/>
  <c r="W851" i="1"/>
  <c r="W835" i="1"/>
  <c r="W815" i="1"/>
  <c r="W803" i="1"/>
  <c r="W800" i="1"/>
  <c r="W970" i="1"/>
  <c r="W954" i="1"/>
  <c r="W938" i="1"/>
  <c r="W922" i="1"/>
  <c r="W906" i="1"/>
  <c r="P902" i="1"/>
  <c r="R902" i="1"/>
  <c r="W894" i="1"/>
  <c r="W794" i="1"/>
  <c r="W778" i="1"/>
  <c r="W762" i="1"/>
  <c r="W746" i="1"/>
  <c r="W476" i="1"/>
  <c r="W460" i="1"/>
  <c r="W268" i="1"/>
  <c r="W252" i="1"/>
  <c r="W236" i="1"/>
  <c r="W215" i="1"/>
  <c r="W490" i="1"/>
  <c r="W496" i="1"/>
  <c r="W300" i="1"/>
  <c r="W336" i="1"/>
  <c r="W320" i="1"/>
  <c r="W304" i="1"/>
  <c r="W294" i="1"/>
  <c r="W411" i="1"/>
  <c r="W395" i="1"/>
  <c r="W379" i="1"/>
  <c r="W363" i="1"/>
  <c r="W195" i="1"/>
  <c r="W128" i="1"/>
  <c r="W73" i="1"/>
  <c r="W1711" i="1"/>
  <c r="W1695" i="1"/>
  <c r="W1679" i="1"/>
  <c r="W1663" i="1"/>
  <c r="W1647" i="1"/>
  <c r="W1631" i="1"/>
  <c r="W1615" i="1"/>
  <c r="W1599" i="1"/>
  <c r="W1579" i="1"/>
  <c r="W1563" i="1"/>
  <c r="W1547" i="1"/>
  <c r="W1531" i="1"/>
  <c r="W1528" i="1"/>
  <c r="W1512" i="1"/>
  <c r="W1496" i="1"/>
  <c r="W1480" i="1"/>
  <c r="W1274" i="1"/>
  <c r="W1220" i="1"/>
  <c r="W1280" i="1"/>
  <c r="W1139" i="1"/>
  <c r="W1143" i="1"/>
  <c r="W1153" i="1"/>
  <c r="W1460" i="1"/>
  <c r="W1410" i="1"/>
  <c r="W1468" i="1"/>
  <c r="W1402" i="1"/>
  <c r="W1417" i="1"/>
  <c r="W1122" i="1"/>
  <c r="W1037" i="1"/>
  <c r="W1021" i="1"/>
  <c r="W993" i="1"/>
  <c r="W1376" i="1"/>
  <c r="W1360" i="1"/>
  <c r="W1344" i="1"/>
  <c r="W1328" i="1"/>
  <c r="W1312" i="1"/>
  <c r="W868" i="1"/>
  <c r="W852" i="1"/>
  <c r="W836" i="1"/>
  <c r="W820" i="1"/>
  <c r="W804" i="1"/>
  <c r="W481" i="1"/>
  <c r="W433" i="1"/>
  <c r="W657" i="1"/>
  <c r="W636" i="1"/>
  <c r="W620" i="1"/>
  <c r="W604" i="1"/>
  <c r="W728" i="1"/>
  <c r="W712" i="1"/>
  <c r="W696" i="1"/>
  <c r="W680" i="1"/>
  <c r="W664" i="1"/>
  <c r="W580" i="1"/>
  <c r="W564" i="1"/>
  <c r="W548" i="1"/>
  <c r="W532" i="1"/>
  <c r="W273" i="1"/>
  <c r="W257" i="1"/>
  <c r="W241" i="1"/>
  <c r="W224" i="1"/>
  <c r="W203" i="1"/>
  <c r="W513" i="1"/>
  <c r="W499" i="1"/>
  <c r="W349" i="1"/>
  <c r="W333" i="1"/>
  <c r="W317" i="1"/>
  <c r="W287" i="1"/>
  <c r="W416" i="1"/>
  <c r="W400" i="1"/>
  <c r="W384" i="1"/>
  <c r="W368" i="1"/>
  <c r="W352" i="1"/>
  <c r="W188" i="1"/>
  <c r="W180" i="1"/>
  <c r="W172" i="1"/>
  <c r="W116" i="1"/>
  <c r="W97" i="1"/>
  <c r="W129" i="1"/>
  <c r="W91" i="1"/>
  <c r="U44" i="1"/>
  <c r="Q44" i="1"/>
  <c r="V44" i="1" s="1"/>
  <c r="W44" i="1"/>
  <c r="U40" i="1"/>
  <c r="Q40" i="1"/>
  <c r="V40" i="1" s="1"/>
  <c r="W34" i="1"/>
  <c r="U28" i="1"/>
  <c r="Q28" i="1"/>
  <c r="V28" i="1" s="1"/>
  <c r="U24" i="1"/>
  <c r="Q24" i="1"/>
  <c r="V24" i="1" s="1"/>
  <c r="W24" i="1"/>
  <c r="W18" i="1"/>
  <c r="U12" i="1"/>
  <c r="Q12" i="1"/>
  <c r="V12" i="1" s="1"/>
  <c r="W6" i="1"/>
  <c r="W90" i="1"/>
  <c r="W74" i="1"/>
  <c r="W58" i="1"/>
  <c r="W94" i="1"/>
  <c r="W51" i="1"/>
  <c r="W39" i="1"/>
  <c r="W37" i="1"/>
  <c r="U37" i="1"/>
  <c r="Q37" i="1"/>
  <c r="V37" i="1" s="1"/>
  <c r="W23" i="1"/>
  <c r="W21" i="1"/>
  <c r="U21" i="1"/>
  <c r="Q21" i="1"/>
  <c r="V21" i="1" s="1"/>
  <c r="W72" i="1"/>
  <c r="W56" i="1"/>
  <c r="W28" i="1" l="1"/>
  <c r="W40" i="1"/>
  <c r="W29" i="1"/>
  <c r="W32" i="1"/>
  <c r="W33" i="1"/>
  <c r="W12" i="1"/>
  <c r="U1583" i="1"/>
  <c r="Q1583" i="1"/>
  <c r="V1583" i="1" s="1"/>
  <c r="W20" i="1"/>
  <c r="U818" i="1"/>
  <c r="Q818" i="1"/>
  <c r="V818" i="1" s="1"/>
  <c r="U1616" i="1"/>
  <c r="Q1616" i="1"/>
  <c r="V1616" i="1" s="1"/>
  <c r="W1616" i="1"/>
  <c r="U1617" i="1"/>
  <c r="Q1617" i="1"/>
  <c r="V1617" i="1" s="1"/>
  <c r="W5" i="1"/>
  <c r="U902" i="1"/>
  <c r="Q902" i="1"/>
  <c r="V902" i="1" s="1"/>
  <c r="W25" i="1"/>
  <c r="W9" i="1"/>
  <c r="U1584" i="1"/>
  <c r="Q1584" i="1"/>
  <c r="V1584" i="1" s="1"/>
  <c r="W1584" i="1"/>
  <c r="W45" i="1"/>
  <c r="W36" i="1"/>
  <c r="W902" i="1" l="1"/>
  <c r="W1617" i="1"/>
  <c r="W818" i="1"/>
  <c r="W1583" i="1"/>
</calcChain>
</file>

<file path=xl/sharedStrings.xml><?xml version="1.0" encoding="utf-8"?>
<sst xmlns="http://schemas.openxmlformats.org/spreadsheetml/2006/main" count="43812" uniqueCount="19190">
  <si>
    <t>s</t>
  </si>
  <si>
    <t>1º Ofício</t>
  </si>
  <si>
    <t>2º Ofício</t>
  </si>
  <si>
    <t>Posicionamento RFB</t>
  </si>
  <si>
    <t>Encaminhamentos</t>
  </si>
  <si>
    <t>DUPL.</t>
  </si>
  <si>
    <t>Código Interno</t>
  </si>
  <si>
    <t>Razão Social do Pleiteante</t>
  </si>
  <si>
    <t>NCM proposta pelo interessado</t>
  </si>
  <si>
    <t>Descrição em CP</t>
  </si>
  <si>
    <t>Número</t>
  </si>
  <si>
    <t>Data</t>
  </si>
  <si>
    <t>Houve exigência</t>
  </si>
  <si>
    <t>Observações</t>
  </si>
  <si>
    <t>Ofício - Número</t>
  </si>
  <si>
    <t>Ofício - Data</t>
  </si>
  <si>
    <t>NCM proposta pela RFB</t>
  </si>
  <si>
    <t>Descrição</t>
  </si>
  <si>
    <t>BIT ou BK</t>
  </si>
  <si>
    <t>Alíquota</t>
  </si>
  <si>
    <t>NCM foi reclassificada</t>
  </si>
  <si>
    <t>Descrição pode estar diferente</t>
  </si>
  <si>
    <t>Enviado para deliberação</t>
  </si>
  <si>
    <t>Arquivado - não BK ou BIT</t>
  </si>
  <si>
    <t>Arquivado - alíquota igual a zero</t>
  </si>
  <si>
    <t>Arquivado pelo não cumprimento de exigências</t>
  </si>
  <si>
    <t>S-0001</t>
  </si>
  <si>
    <t>002</t>
  </si>
  <si>
    <t>005</t>
  </si>
  <si>
    <t>8515.21.00</t>
  </si>
  <si>
    <t>Máquinas para a montagem de painéis monolíticos, formados por telas de arame galvanizado e núcleo Poliestireno Expandido – EPS, por meio de solda por resistência elétrica, largura máxima do painel de 1.200mm, velocidade máxima de 30 ciclos/min composta essencialmente de  mesa central de solda com 6 cabeças de solda cada uma, 6 porta bobinas simples para a inserção de conectores individuais, mesa de alimentação com ajuste automático para a espessura do painel, central de controle dotada de gabinete e mesa de controle, CLP para a gestão do ciclo da máquina e controle da solda e monitor vídeo "touchscreen".</t>
  </si>
  <si>
    <t>BK</t>
  </si>
  <si>
    <t>S-0002</t>
  </si>
  <si>
    <t>Máquinas para a fabricação de telas de arame galvanizado por meio da solda por resistência elétrica, a partir de barras pré-cortadas posicionadas de forma longitudinal e transversal, largura máxima da tela de 1.250mm, comprimento máximo de 6.000mm,diâmetros do arame entre 2,4  e 4mm, dotadas essencialmente de 19 canais de coleta para os arames longitudinais, mesa central de solda, 10 grupos de prensas de solda de eletrodo duplo e 4 pinças pneumáticas de duplo-efeito para a fixação dos fios transversais, central de controle dotada de gabinete e mesa de controle, CLP para a gestão do ciclo da máquina e controle da solda, monitor vídeo "touchscreen" e 1 mesa para descarga automática das telas, velocidade máxima de 120 soldas/min.</t>
  </si>
  <si>
    <t>S-0004</t>
  </si>
  <si>
    <t>8441.10.90</t>
  </si>
  <si>
    <t>Máquinas para corte de papel, tipo guilhotina, com largura máxima de corte igual ou superior a 56cm, capacidade máxima igual ou superior a 37ciclos/min, altura de corte mínima igual ou superior a 8,0cm, capacidade de salvar e armazenar no mínimo 198 programas de corte.</t>
  </si>
  <si>
    <t>S-0005</t>
  </si>
  <si>
    <t>9027.80.99</t>
  </si>
  <si>
    <t>Analisadores de bebidas combinado para medição de °Brix, %Diet ou Acidez total (TA), CO2, teor alcoólico, inversão de açúcar, extrato original, extrato real e temperatura com faixa de medição de 0 a 50 °Brix ou 0 a 15 °Brix ou 0 a 150%Diet ou 0 a 12,5 °Brix, precisão menor 0,02 °Brix ou menor que 1% ou +/- 0,1°Brix, faixa concentração de CO2 0 a 6 volumes, 0 g/L a 12g/L, precisão de 0,025 vol. (0,05 g/L), ou +/- 0,05 g/L (+/- 0,025 vol.), teor alcoólico 0% a 16% w/w ou 0% a 20% v/v, precisão 0,04 %w/w, faixa de temperatura de 0 a 30°C ou 0 a 25°C ou -3°C a 30°C. ou configuração exclusiva para cerveja com medição de extrato real faixa 0 a 12°Plato, extrato original 0 a 35 °Plato, precisão 0,04% w/w, concentração de CO2 0 a 6 vol., 0g/L a 12g/L, precisão 0,025vol (0,05 g/L), faixa medição álcool 0 a 12%w/w ou 0 a 15%v/v, precisão 0,02 %w/w, faixa temperatura -3 a 25°C. ou configuração exclusiva para vinhos com medição extrato de faixa 0 a 10 %w/w, precisão 0,04% w/w, medição CO2 0 a 6 vol. ou 0 a 12 g/L, precisão de 0,025vol (0,05g/L), faixa medição de álcool 0 a 16 %w/w ou 0 a 20 %v/v, precisão 0,04% w/w.</t>
  </si>
  <si>
    <t>S-0006</t>
  </si>
  <si>
    <t>Instrumentos de teste automático para a determinação rápida e confiável da estabilidade oxidativa, em produtos como: comida, cosméticos, sabores e fragrâncias e produtos farmacêuticos, trabalhando em faixa de pressão de até 1.800kPa, entrada de oxigênio máximo 800kPa, faixa de temperatura de até 180°C, permitindo trabalhar com o software opcional. </t>
  </si>
  <si>
    <t>S-0007</t>
  </si>
  <si>
    <t>Medidores de densidade portátil de líquidos pelo método do tubo em U oscilante, com sensor de temperatura para medição da amostra diretamente na célula de medição, com controle do instrumento por meio de celular smartphone, com o uso de App, conexão via "bluetooth", faixa de medição de densidade de 0,7 a 1,2g/cm3, temperatura de 5 a 30°C, exatidão de 0,005g/cm3,  resolução de 0,001g/cm3, repetibilidade de 0,002g/cm3; volume de amostra de 2mL.</t>
  </si>
  <si>
    <t>S-0008</t>
  </si>
  <si>
    <t>8419.40.90</t>
  </si>
  <si>
    <t>Unidades automáticas de destilação atmosférica segundo normas ASTM D86, ASTM D850, ASTM D1078, ISO 3405, IP 123, IP 195,  operado por software integrado e controlado por tela sensível ao toque de 10" TFT, PCAP, com correção barométrica integrada, Pt-100 com múltiplos pontos de calibração, detecção de volume por sistema estáticos de barreiras de luz, resfriamento por Peltier, dispositivos de segurança, tais como desligamento automático, proteção contra superaquecimento e contra transbordamento, sistema automático de extinção de incêndio e bloqueio por senha, detectores de presença de proveta, placa de gotejamento, Pt-100, ponto seco (opcional), posição da câmara e de sensores mal conectados ou com defeito, extração de dados via USB e Ethernet, ranges de temperatura  vapor (0-450ºC), condensador (0-80ºC), câmara (0-60ºC); resoluções: Pt-100,: 0,1 ºC; barreiras luz: 0,01mL (exatidão: 0,1mL), com tecnologias “ multiplug” 5 em 1  e detecção automática de tamanho do balão de destilação e diâmetro do furo da placa de suporte do balão.</t>
  </si>
  <si>
    <t>S-0012</t>
  </si>
  <si>
    <t>9012.10.90</t>
  </si>
  <si>
    <t>Microscópios de força atômica para obtenção de imagens topográficas em nano escala por meio da interação entre a ponta de um cantiléver em uma ou mais amostras comportadas em uma plataforma com movimentação automática, possibilitando medidas em amostras com diâmetro, altura e peso máximos de 90mm, 25mm e &lt; 600g respectivamente, com frequência de ressonância do cantiléver de 60kHz a 1,3MHz,  inserção do cantiléver no corpo do atuador  feita através da ferramenta “probemaster”,  varreduras feitas por dois scanners desacoplados, um para os  eixos X e Y e o outro para o eixo Z, com área máxima de varredura nos eixos X e Y de 100µm por 100µm e ruído de 0,3nm RMS e área máxima de varredura de 15µm no eixo Z com precisão de medição &lt; ± 5% de 0,02µm até 15µm, ambos estágios X e Y e Z motorizados, com cursos  de 100mm e de 85mm respectivamente e repetibilidade de posição (unidirecional) &lt; 1µm,  com duas câmeras para visualização das amostras sendo uma colorida, para visualização panorâmica, com 5 mega pixels de resolução e sensor CMOS, campo de visão de 1,73 x 1,73mm, foco motorizado e resolução espacial de 5µm, e outra câmera preta e branca, para visualização lateral, permitindo procedimento automático de engajamento do cantiléver à amostra, com alcance de visualização de 30mm e resolução espacial de 70µm., operação em modos contato, contato intermitente (incluindo imagem de fase), microscopia de força lateral, curva força x distância.</t>
  </si>
  <si>
    <t>S-0009</t>
  </si>
  <si>
    <t>003</t>
  </si>
  <si>
    <t>006</t>
  </si>
  <si>
    <t>Equipamentos portáteis para analises de concentração de líquidos binários através da tecnologia do tubo U oscilante, para uso geral ou área classificada (II 2 G Ex ib IIC T4), com faixa de trabalho de 0 a 3g/cm3, temperatura de 0 a 40°C, operação em temperatura ambiente de -10 a + 50°C ou -10 a +40°C, precisão de 0,001g/cm3, precisão de temperatura de 0,2°C, repetibilidade de 0,0005g/cm3, para operar com volume de amostra de 2ml, capacidade de armazenamento interno de 1.024 resultados medidos, e interface de comunicação Bluetooth e RFID.</t>
  </si>
  <si>
    <t>S-0010</t>
  </si>
  <si>
    <t>9027.30.19</t>
  </si>
  <si>
    <t>Espectrômetros portáteis para análises de amostras, líquidas, géis, sólidos ou pós, com especificações de comprimento de onda 785nm, potência saída 300mW (maior que 215mW na amostra), faixa espectral 400 a 2.300cm-1, resolução 10cm-1, detector linear CCD, tela TFT com iluminação por LED, conexão por USB 2.0, bateria recarregável, temperatura de operação -20 a +40°C.</t>
  </si>
  <si>
    <t>S-0011</t>
  </si>
  <si>
    <t>9024.10.90</t>
  </si>
  <si>
    <t>Equipamentos para ensaio de abrasão para determinação de espessura de revestimentos de 0,1 a 50 µm por meio do método de desgaste micro abrasivo por esferas rotativas com diâmetros de 10, 15, 20, 25,4 ou 30mm, com motor bidirecional de potência de 15W e unidade controladora para ajuste das faixas de velocidade (10 a 3000rpm) e de tempo de abrasão (1 a 10.000 segundos) e com 10 rotinas predefinidas programáveis, precisão da medida de espessura entre 1% e 5%, com suporte de amostra.</t>
  </si>
  <si>
    <t>S-0013</t>
  </si>
  <si>
    <t>8480.71.00</t>
  </si>
  <si>
    <t>Moldes de injeção de 24 cavidades para fabricação de tampas plásticas de espessura 1,5mm para embalagens de detergente líquido, com cavidades e demais componentes da zona moldante produzidos em aços especiais, 24 sistemas de canais quentes utilizados para alimentar o plástico fundido a uma temperatura de 215°C, com capacidade máxima de produção de 8.200 tampas/h.</t>
  </si>
  <si>
    <t>S-0015</t>
  </si>
  <si>
    <t>8408.90.90</t>
  </si>
  <si>
    <t>Motores de combustão interna a pistão, ciclo diesel, para aplicações estacionárias, com bomba mecânica de combustível e sistema de injeção direta, com opcional para aplicação de regulador eletrônico de velocidade, com 4 cilindros em linha e volume (cilindrada) entre 2,2 e 2,4 litros, refrigerados a água, com faixa de rotação entre 700 e 1.900rpm e potência disponível no eixo entre 20 a 65kW, dotados ou não de turbocompressores.</t>
  </si>
  <si>
    <t>S-0022</t>
  </si>
  <si>
    <t>8515.19.00</t>
  </si>
  <si>
    <t>Máquinas geradoras de solda e brasagem à hidrogênio do tipo Oxy-hydrogene com pré-mixagem de hidrogênio e oxigênio para aplicação industrial em processos de solda e brasagem de metais, em modelos de capacidade diferenciada de geração de hidrogênio de 500, 1.200, 2.400, 5.000 e 7.500L/h e produção de chama regulável com poder calorífico de até 3.560°C, equipadas com sistema de tocha regulável, com dispositivo de ignição automática ou manual e munido com dispositivo de segurança anti-retorno da chama do tipo flashback arrestor e sistema de regulagem de intensidade da chama através da qual  cada gerador poderá alimentar uma ou mais tochas simultaneamente e de forma independente, o equipamento opera com pressões reguláveis dos gases inferiores a 0,5bar.</t>
  </si>
  <si>
    <t>S-0023</t>
  </si>
  <si>
    <t>8460.19.00</t>
  </si>
  <si>
    <t>Retificas planas tangenciais de portal para alisar faces planas de placas metálicas, com mesa de 4.000x2.500x800mm (CxLxA); distância entre colunas de 3.000mm; ranhura em T da mesa de 9x28mm; comprimento máximo da mesa de 4.100mm; comprimento transversal do cabeçote retificador de 2.600mm; comprimento vertical do cabeçote retificador de 850mm; velocidade longitudinal da mesa (eixo x) entre 5.000 e 27.000mm/min; velocidade transversal do cabeçote (eixo y) de 2.400mm/min; velocidade vertical do cabeçote (eixo z) de 400mm/min; distância mínima de deslocamento vertical do cabeçote de 0,005mm; carga máxima sobre a mesa de 15.600kg; motor do eixo árvore do cabeçote de 22.5kW/30hp; rebolo cilíndrico com diâmetro externo de 500mm, largura de 100mm e diâmetro interno de 203mm; rugosidade superficial Ra 0,63 mícron; unidade hidráulica com motor de 30hp.</t>
  </si>
  <si>
    <t>S-0024</t>
  </si>
  <si>
    <t>8460.23.00</t>
  </si>
  <si>
    <t>Retificas para munhões, moentes e diâmetro sede engrenagem distribuição de eixos virabrequins com usinagem simultânea (interpolação), dotadas de comando numérico computadorizado (CNC), com 6 eixos controlados, com dois carros, com dois rebolos de CBN (nitreto cubico de boro) e de diâmetro de 500mm montado em 2 eixos hidrostáticos perpendiculares a mesa com avanço efetuado por fusos hidrostáticos, com diâmetros de passagem máxima 280mm, com comprimento máximo de retificação 750mm, com velocidade periférica controlada e balanceador automático com compensação automática dos diâmetros da peca por meio de medidores “in process”, apresentando distância máxima entre pontas igual a 1.200mm, sistema de dressagem por disco diamantado automaticoretifica para munhões, moentes e diâmetro sede engrenagem distribuição de eixos virabrequins com usinagem simultânea (interpolação), dotada de comando numérico computadorizado (CNC), com 6 eixos controlados, com dois carros, com dois rebolos de CBN (nitreto cubico de boro) e de diâmetro de 500mm montado em 2 eixos hidrostáticos perpendiculares a mesa com avanço efetuado por fusos hidrostáticos, com diâmetros de passagem máxima 280mm, com comprimento máximo de retificação 750mm, com velocidade periférica controlada e balanceador automático com compensação automática dos diâmetros da peca por meio de medidores “in process”, apresentando distância máxima entre pontas igual a 1.200mm, sistema de dressagem por disco diamantado automático.</t>
  </si>
  <si>
    <t>S-0025</t>
  </si>
  <si>
    <t>Máquinas para solda de grades metálicas utilizadas na fabricação de IBCs (Intermediate Bulk Containers); com fonte de energia de 3PH ~380V/60Hz; com sistema de proteção de fusível de 400A; com sistema de ar comprimido dotadas de tubulação de abastecimento de 1 polegada, com pressão de operação de 6bar e consumo de ar de 0,8m³/min; com refrigeração à água dotada de tubulação de abastecimento de 1 ½ pol e tubulação de recirculação de 1 ½ pol, com vazão de 3m³/hr e min 4bar.</t>
  </si>
  <si>
    <t>S-0027</t>
  </si>
  <si>
    <t>8517.62.55</t>
  </si>
  <si>
    <t>Terminais Switch Agregador com 2RU de altura, com 12 slots para alocação de placas sendo dois exclusivos para fonte de alimentação de -48VDC de forma a se implementar redundância 1+1, dois exclusivos para unidades de ventilação (Fan Unit) de forma a se implementar redundância 1+1, dois para a unidade núcleo (core) de forma a se implementar redundância 1+1, quatro slots disponíveis para utilização unidades de interface de rádio (para comunicação com transceptores digitais de categoria II) e dois exclusivos para placas de unidades de linha (placas de interface de clientes) com capacidade de tratar 100Gbps full duplex sendo 60Gbps direcionados ao porção de Rádio e 40Gbps direcionados a porção de linha, capacidade de até 12 interfaces 10GbE SFP+ sendo 4 (2 mais 2 em proteção) para uso como interface de linha  e 8 para comunicação com terminais de rádio Full Outdoor, Múltiplas portas 1Gbps, até 4 elétricas e 4 óticas para cada slot, sendo que as óticas também podem ter a velocidade de 2,5Gbps dependendo do módulo SFP utilizado, para uso como interface de linha, múltiplos E1s nativos ou emulados utilizando PWE3 (até 8 E1s), múltiplas interfaces STM-1 elétricas ou óticas, dependendo do módulo SFP utilizado, sendo no máximo o total de 2 e múltiplas interfaces de FI, no máximo o total de 8, para comunicação com transceptores digitais de categoria II (ODU) com modulador de 4QAM até 4096QAM.</t>
  </si>
  <si>
    <t>BIT</t>
  </si>
  <si>
    <t>S-0028</t>
  </si>
  <si>
    <t>8481.80.99</t>
  </si>
  <si>
    <t>Válvulas moduladoras automáticas de extrusão do misturador-extrusor de pasta anódica com produção contínua constituído por flaps, raspador, dentes, pinos, portas de inspeção, mecanismos de internos de acionamento, carcaça bipartida e revestimentos internos</t>
  </si>
  <si>
    <t>S-0029</t>
  </si>
  <si>
    <t>8462.99.90</t>
  </si>
  <si>
    <t>Prensas mecânicas excêntricas “transfer's” de alta velocidade, para conformação de peças automotivas, com capacidade de pressão máxima de 30.000kN até 12,7mm do BDC; compressão mecânica por meio de 4 bielas, sendo distribuída por estações, 1º 12.000kN, 2º 12.000kN, 3º 8.000kN, 4º 8.000kN, com ciclos constante de 30 golpes/minuto, capacidade de trabalho: 600KJ (15 a 30 min-1), curso de deslizamento: 800mm, distância entre moldes de avanço: 900, 1.200, 1.500, 1.800mm; dimensões do martelo: 6.400x2.400mm, capacidade máxima de suspensão de 0,7Mpa, dimensões da mesa: 6.400mm com ajuste de 350mm, altura de fechamento: 1.100mm, base de reforço: 6.400x2.400x 300mm, dimensões da almofada: 1.100x2.000mm com capacidade de 150 tons; motor principal inversor de 400kW, com velocidade de avanço de 7 a 8min-1, freio redutor: 5,5kW×4P; servo-motor de 60Hz; abertura e rampa para retirada da sucata; sistema de lubrificação central para equipamentos pneumáticos; cortina de luz para evitar invasão com a prensa em funcionamento; painel com controle CLP, configuração para até 400 tipos binários.</t>
  </si>
  <si>
    <t>S-0030</t>
  </si>
  <si>
    <t>8413.50.90</t>
  </si>
  <si>
    <t>Bombas de engrenagem para extrusão de termoplásticos, com capacidade de produção igual ou inferior a 15.000kg/h, pressão máxima de descarga igual ou inferior a 500bar.</t>
  </si>
  <si>
    <t>S-0031</t>
  </si>
  <si>
    <t>8543.70.99</t>
  </si>
  <si>
    <t xml:space="preserve">Máquinas elétricas, manuais, com função, com funcionamento por meio de bateria de lítio 14.4V/2.6AH, utilizadas na colocação de cintas (correias) PP com espessura de 0,6-1,0mm, e PET com espessura de 0,51,0mm, com selagem de calor de fricção de vedação, com alça própria para ser manipulada com uma das mãos, acompanhada de um carregador e 02 Baterás de Lítio 14.4V / 2.6AH, duração da bateria 350-450 cintas (correias) para uma carga. </t>
  </si>
  <si>
    <t>S-0032</t>
  </si>
  <si>
    <t>8473.30.99</t>
  </si>
  <si>
    <t>Óculos para utilização em aplicações de realidade virtual, apresentado sob a forma de um Kit contendo o próprio óculos (headset, com tela AMOLED integrada, de resolução combinada de 2,160x1,200 pixels e taxa de atualização ou “refresh rate” de 90Hz), dois controles sem fio multifunção e dois sensores externos de movimento (estações base) para rastreamento em 360 graus.</t>
  </si>
  <si>
    <t>S-0034</t>
  </si>
  <si>
    <t>8419.39.00</t>
  </si>
  <si>
    <t>Secadores verticais continuos, para secagem de produtos granulados e cereais laminados e extrudados, destinados a ração para cães e gatos, com capacidade de produção igual ou superior a 3.200kg/h, tamanho do produto com diâmetro de até 5mm, densidade do produto de 430kg/m3, redução da umidade do produto de 23% para no máximo 7%, com eficiência energética  de 2.525kj por kg de água, com descarregamento sequencial por meio de comportas acionadas hidraulicamente e comandadas por controle lógico programável.</t>
  </si>
  <si>
    <t>S-0035</t>
  </si>
  <si>
    <t>S-0042</t>
  </si>
  <si>
    <t>9031.80.20</t>
  </si>
  <si>
    <t>Equipamentos para medição tridimensional 3D, portáteis e/ou sobre rodas, com aquisição de dados por meio de Scanner a laser terrestre, dotados de um espelho giratório multifacetado e com sistema para digitalização do eco, com alcance até 4.000m e taxa de medição de até 500.000 pontos por segundo e varredura de até 360° na horizontal e até 130 ° na vertical, utilizados em topografia, dotados de scanner a laser, bateria recarregável, carregador automático, mala de transporte, adaptador para acoplagem de GPS, cabos, base para inclinação manual do Scanner em até 90°, bases para acoplar o scanner em veículo, equipamento controlador e cabos, PC industrial com módulos de comunicação e energia, estação meteorológica, base nivelante, antena 4G e cabos.</t>
  </si>
  <si>
    <t>S-0043</t>
  </si>
  <si>
    <t>8466.93.20</t>
  </si>
  <si>
    <t>Fixadores giratórios hidráulicos com curso total de 7 a 100mm; pressão máxima de 120 a 500bar; giro de 0 a 90° no sentido horário ou anti-horário; usados em dispositivos de fixação de centros de usinagem</t>
  </si>
  <si>
    <t>S-0044</t>
  </si>
  <si>
    <t>8402.19.00</t>
  </si>
  <si>
    <t>Geradores de vapor limpo estéril e livre de pirogênios que condensam com água destilada (água para injeção), por meio da recirculação natural em caldeira, de dois corpos paralelos, construídos em aço inoxidável AISI 316 L, montados sobre skid, com capacidade de geração, de fluxo de vapor puro igual ou superior a 750kg/hora, com controle de condutividade de vapor puro, tanque de resíduo frio não pressurizado e controle por PLC (Controlador Lógico Programável).</t>
  </si>
  <si>
    <t>S-0045</t>
  </si>
  <si>
    <t>Sistemas com dois escâneres 3D de toras de madeira equipados com dois módulos de quatro câmeras de triangulação a laser, cada um integrado com um software para medição e otimização de padrões de corte predefinidos, com reconhecimento de formas das toras, detecção de ovalização e conicidade, cantos e prismas, com resolução de 1mm, com até 1.000 quadros por segundo, range de operação de comprimento de toras pré-definidos, com diâmetro da tora entre 120 a 350mm, controlados por um PC industrial, com velocidade da esteira transportadora de até 300m/minutos.</t>
  </si>
  <si>
    <t>S-0047</t>
  </si>
  <si>
    <t>8479.89.99</t>
  </si>
  <si>
    <t>Máquinas automáticas com controlador lógico programável (CLP), para limpeza de formas plásticas de produtos com chocolate, dimensões 650 x 350 x 30mm, velocidade máxima de 1,6 metros por minuto e produção máxima de 526 formas por hora, comprimento total de 7.300mm.</t>
  </si>
  <si>
    <t>S-0048</t>
  </si>
  <si>
    <t>8477.80.90</t>
  </si>
  <si>
    <t>Máquinas pneumáticas e eletrônicas para construção das bolsas de borracha para eixo com gomos (covulada) eixo reto e cabine de caminhão, com sistema de laser para marcação de posicionamento, com 1 alimentador de borracha para 4 modelos de rolo de manta, com 1 alimentador de tecido para 2 modelos de rolos, com diâmetro dos produtos enroláveis entre 50 e 500mm., com velocidade do eixo principal entre 30 e 550rpm.</t>
  </si>
  <si>
    <t>S-0049</t>
  </si>
  <si>
    <t>Máquinas pneumáticas para pré-forma com gomos (covulada) do tubo de borracha moldada, com 7 cilindros para abertura, fechamento e fixação do tubo de borracha, com capacidade de moldagem dos tubos entre 100 e 520mm, com controlador lógico programável (CLP), com sistema de vedação das extremidades dos tubos de borracha.</t>
  </si>
  <si>
    <t>S-0050</t>
  </si>
  <si>
    <t>Máquinas de cortes automáticos de manta de borracha com ângulos de no mínimo 38° e máximo 90° com tamanhos variados com tolerância angular de ±,0,5° controlado por um controlador lógico programável (CLP) com tela “touchscreen”, com servo motor para controlar a dimensão do corte, com capacidade produtiva de 25 cortes por minuto, equipados com sistema de carga e descarga das bobinas de borracha, com sistema de rebobinar as mantas após corte, com esteira transportadora com tecido especial para evitar o deslizamento da manta.</t>
  </si>
  <si>
    <t>S-0051</t>
  </si>
  <si>
    <t>8419.81.90</t>
  </si>
  <si>
    <t>Máquinas automáticas de bebidas solúveis em água quente; dotadas entre 1 a 6 recipientes com capacidade variável entre 1,3 até 5,3L; rendimento aproximado de 30L ou 240 xícaras até 120L ou 960 xícaras de bebida solúvel por hora; display em LED, torneira de ajuste manual com altura variável entre 106 a 24mm e com potência de 2.230 até 3.500W.</t>
  </si>
  <si>
    <t>S-0052</t>
  </si>
  <si>
    <t>Máquinas automáticas de café torrado e moído e outras bebidas solúveis em água quente; dotadas de 1 canister exclusivo para café torrado e moído com capacidade de até 3,2L e 2 canisters exclusivos para bebidas instantâneas com capacidade de 1,3 até 2,3L; rendimento aproximado de 20L ou 160 xícaras por hora de café e 30L ou 240 xícaras de solúvel(instantâneo) por hora; iluminação do painel por LED, torneira de ajuste manual com altura entre 123 a 179 mm, pressão de água mínima de 1 bar e potência nominal de 230V~ 50Hz 2.560W.</t>
  </si>
  <si>
    <t>S-0053</t>
  </si>
  <si>
    <t>Máquinas para preparação de café expresso, modelo comercial (não doméstico), dotadas de 2 ou 3 saídas exclusivas para café, equipadas com controlador individual de temperatura, pressão, pré-infusão, microcaldeira exclusiva e 1 saída exclusiva para água quente , ligadas diretamente na rede hidráulica e sem trânsito interno pela caldeira de aquecimento central, com sistema de aquecedor de xícaras, bomba volumétrica com capacidade até 180L/h, sistema de dosagem volumétrica, bandeja ajustável, capacidade do boiler de 10 até 15 litros.</t>
  </si>
  <si>
    <t>S-0055</t>
  </si>
  <si>
    <t>8422.40.90</t>
  </si>
  <si>
    <t>Máquinas automáticas para encartuchamento contínuo de gomas de gelatina, previamente embaladas em pacotes  de até 17 gramas, em displays de papel cartão pré-cortados, com divisor no meio, sem tampa, tipo “wrap around”, dotadas de servo-motores, lubrificação automática com central programável, doze pistas de alimentação de produtos, com capacidade de alimentação total de até 720 pacotes/minuto, dotada de controle de rejeição de produtos, estação de agrupamento e transferência de pacotes, estação de alimentação automática de cartões planos por ventosas, dobragem e fechamento dos cartões displays com “hot melt“ (cola quente), com produtividade de até 60 displays/minuto e  painel de controle com tela tipo “touchscreen“ e controlador lógico programável (CLP).</t>
  </si>
  <si>
    <t>S-0056</t>
  </si>
  <si>
    <t>9018.50.90</t>
  </si>
  <si>
    <t>Topógrafos de córnea, compactos e portáteis, com interface USB, operados por computador, que utiliza o princípio de Plácido para medir até 22 mil pontos de curvatura da superfície ocular com plataforma de software apresenta as medidas topográficas e ceratométricas de forma numérica e através de mapas de cores, e possui módulo de análise e classificação topográfica do ceratocone, análise de frente de ondas, de elevação, de adaptação de lentes de contato e análise comparativa dos resultados para seguimento.</t>
  </si>
  <si>
    <t>S-0058</t>
  </si>
  <si>
    <t>9031.49.90</t>
  </si>
  <si>
    <t>Escâneres dotados de dois módulos com duas câmeras e laser de triangulação para detectar os defeitos das tábuas de madeira serradas por reconhecimento e reconstrução de imagem de cada peça, com resolução de 5mm no comprimento e 1mm na espessura, com 2.000 quadros por segundo, para detectar as irregularidades e curvaturas ao longo das peças de madeira para otimizar o aproveitamento do corte longitudinal de cada tábua, com controle de posicionamento de até três serras de corte longitudinal, com range de comprimento de tábuas pré definido e largura da tábua entre 62 e 300mm, controlados por um  PC industrial sendo o Wanescan L com direcionamento linear com velocidade de 500m/min e Wanescan C com direcionamento transversal com velocidade de 240 empuxos/min.</t>
  </si>
  <si>
    <t>S-0068</t>
  </si>
  <si>
    <t>Módulos de eficiência energética dotados de válvula elétrica de abertura e fechamento, módulo de rede EtherNet/IP, sensor de pressão e sensor de vazão, capaz de identificar a parada da máquina na qual está instalado, detectar vazamentos no sistema e realizar o monitoramento da pressão, vazão e consumo do ar comprimido, operando a uma pressão de 4 a 10bar e vazão de até 4.400 L/min.</t>
  </si>
  <si>
    <t>S-0070</t>
  </si>
  <si>
    <t>Máquinas pneumáticas e eletrônicas de montagem do anel metálico de vários diâmetros na extremidade das bolsas de borracha do eixo, com movimento de expansão por castanhas, com potência do motor de 1,1KW. </t>
  </si>
  <si>
    <t>S-0071</t>
  </si>
  <si>
    <t>Máquinas pneumáticas semiautomáticas, para teste de estanqueidade do fluído (ar) para verificação de defeitos em bolsas de borracha para suspensão à ar, com tanque para colocar a peça submersa na água com dimensão de 575x480x350mm. com suporte para diferentes gabaritos, com manômetro para controle da pressão interna da bolsa de borracha.</t>
  </si>
  <si>
    <t>S-0072</t>
  </si>
  <si>
    <t>8466.93.19</t>
  </si>
  <si>
    <t>Cilindros hidráulicos de efeito duplo ou simples com retorno por mola, movimento retilíneo, corpo de aço, roscado ou em bloco, curso total de 4 a 200mm, pressão de 120 a 500bar; usados em dispositivos de fixação em centros de usinagem.</t>
  </si>
  <si>
    <t>S-0074</t>
  </si>
  <si>
    <t>8422.30.29</t>
  </si>
  <si>
    <t>Máquinas automáticas, verticais, para formar, encher e fechar embalagens plásticas, com ou sem balança dosadora de múltiplos cabeçotes, com até  8 servomotores, mordente rotativo (plano, único ou duplo), com área dos mordentes iluminada por “leds”, com ou sem faca aquecida para a separação de pacotes, velocidade máxima de operação de 250 pacotes/min, garantindo variações de peso entre as embalagens menores que 1% (eficiência de 99%), para embalagens com comprimento mínimo igual a 75mm, comprimento máximo maior ou igual a 711mm, largura mínima igual a 70mm, largura máxima maior ou igual a 330mm, com ou sem detector de metal de queda livre por gravidade “free falling”, com verificadores de data, código do filme e embalagem, com ou sem transportadores de remoção de pacotes, com ajuste automático do filme através da leitura da fotocélula, com ou sem balança verificadora de peso dinâmica “DACS”, com ou sem verificadores de selagem, com controlador lógico programável (CLP) com interface homem máquina (IHM) em português “touchscreen” colorido de 15,3”e “software” dedicado. </t>
  </si>
  <si>
    <t>S-0026</t>
  </si>
  <si>
    <t>016</t>
  </si>
  <si>
    <t>8443.19.90</t>
  </si>
  <si>
    <t>Máquinas multifuncionais operando por rotogravuras, alimentadas por bobina, para aplicação de processos diversos como impressão direta, aplicação de adesivos PSA acrílicos base aquosa e laminação em "liner" siliconado para a fabricação de substratos autoadesivos, produção de etiquetas de bagagem, produção de laminado para embalagens flexíveis, contendo unidade de desbobinamento, diâmetro máximo da bobina igual ou superior a 700mm, 02 unidades de rotogravura híbridas com capacidade para oferecer gravura convencional base solvente, gravura reversa base água com ou sem suporte (para “coating” ou laminação) ou microgravura para “coating” de precisão base água ou solvente, com secagem IR e/ou ar quente, unidade de laminação, dispositivo de inversão da banda, duas unidades de corte magnéticas semi-rotativas reversíveis com precisão no corte de adesivo: ± 0.15mm, 2 rebobinadores na saída com diâmetros máximos iguais ou superiores a 600mm, largura máxima do material de 420mm.</t>
  </si>
  <si>
    <t>S-0033</t>
  </si>
  <si>
    <t>8517.62.59</t>
  </si>
  <si>
    <t>Dispositivos para divisão de sinal transmitido por meio de fibras ópticas, na proporção de 1:2 efetuada por meio de fusão de núcleo óptico, obtido por tecnologia FBT (Fused Biconical Taper), com os desbalanceamentos de 01/99, 02/98, 05/95, 10/90, 15/85, 20/80, 25/75, 30/70, 35/65, 40/60, 45/55 ou 50/50 podendo ou não conter conectorização nos padrões SC/APC ou SC/UPC, comercialmente denominado “splitter” óptico ou divisor óptico, utilizados principalmente em redes ópticas de acesso de banda larga (voz, vídeo e dados), do tipo FTTH (Fiber to the Home) ou em redes ópticas de telecomunicações em geral.</t>
  </si>
  <si>
    <t>S-0037</t>
  </si>
  <si>
    <t>8541.21.99</t>
  </si>
  <si>
    <t>Transistores bipolares eletrônicos 30A, 90V 200W de silicone de alta potência, polaridade do transistor: NPN, Coletor - VCEO máx. de voltagem do emissor: 90V, coletor VCBO de voltagem básica: 100V , emissor - VEBO de tensão de base: 4 V , tensão de saturação do coletor - emissor: 0.8V , corrente do coletor DC máxima: 30 A, Corrente do coletor DC máxima: 30A , Produto fT da largura de banda de ganho: 2MHz , temperatura operacional mínima: - 65C, temperatura operacional máxima: + 150C, usado como um dispositivo de saída em amplificador de áudio de 100 watts de potência por canal, alto ganho de corrente hFE = 25−100 @ IC = 7.5A, excelente área de operação segura, pacote Pb-Free disponível.</t>
  </si>
  <si>
    <t>S-0038</t>
  </si>
  <si>
    <t>8541.60.10</t>
  </si>
  <si>
    <t>Unidades de cristal para comunicações móveis, sem fio de curto alcance OA / AV, ultracompacto e ultrafino, dimensões 3,2 x 2,5 x 0,55mm, oscila a frequência de alta estabilidade com a frequência ressoante natural de vibração, resistência ao calor e ao choque, conexão “bluetooth” e aplicação de LAN sem fio (wireless), não possui chumbo e atende aos requisitos de refluxo usando solda, alcance de frequência: 12 a 54MHz.</t>
  </si>
  <si>
    <t>S-0054</t>
  </si>
  <si>
    <t>Aparelhos para cirurgia oftalmológica de retina e corpo vítreo, microscópio oftalmológico binocular indireto com o sistema de liga de aço inoxidável e de titânio  com lente de redução e lente dourada ,com angulo de campo visual de 60 até 125° de observação sem contato no polo posterior, distância de foco de 175 ou 200mm.</t>
  </si>
  <si>
    <t>S-0061</t>
  </si>
  <si>
    <t>8438.50.00</t>
  </si>
  <si>
    <t>Equipamentos para desmoldagem de presunto e bacon por meio de injeção de ar comprimido, capacidade para produtos com comprimento de 1.000 a 1.200mm e largura de 100 a 130mm, elevador para posicionamento dos moldes na mesa ergonômica para manuseio dos moldes, placas base para descompressão, capacidade de desmoldagem de 7 peças por minuto, esteira para transporte do produto acabado, consumo de ar comprimido de 25 a 45 litros, pressão requerida 5bar, potência de 2 a 5hp.</t>
  </si>
  <si>
    <t>S-0062</t>
  </si>
  <si>
    <t>Equipamentos multifôrmas para moldar produtos cárneos como presunto e bacon, capacidade de produção para até 60 moldes, entrada para acoplamento de carro de aperto para prensagem da massa cárnea, capacidade de prensagem de 100 a 120 peças/30 segundos, sistema "flow vent"" no interior da torre para circulação de vapor, comprimento dos produtos de 1.000 a 1.200mm, largura dos produtos de 100 a 130mm, cubas aço inoxidável AISI 304L.</t>
  </si>
  <si>
    <t>S-0063</t>
  </si>
  <si>
    <t>Equipamentos para moldagem de presunto e bacon, por meio de sistema de prensagem por transmissão interna "self press", carro de aperto elétrico potência de 1,2kW, capacidade de compressão para racks com 10 níveis e 6 moldes por nível, estrutura em aço inoxidável AISI 304L, capacidade de moldagem 60 presuntos por ciclo de compressão, dimensões do produto acabado até 1.200 x 130 x 100mm, rack com capacidade para 60 moldes e sistema de molas superior para compressão homogênea.</t>
  </si>
  <si>
    <t>S-0064</t>
  </si>
  <si>
    <t>8451.80.00</t>
  </si>
  <si>
    <t>Máquinas para aplicação automática em calçados e jeans de elementos em “strass”, rebites planos, meia pérolas e outros, compostas por 04 potes para elementos a serem aplicados, 01 braço robótico que funciona com ar comprimido, 01 estação de corte, bicos intercambiáveis e vasos de retenção variáveis para acomodar os diferentes elementos, tamanho dos elementos varia de SS6 a SS36 (2 a 8mm), a máquina manipula até 7.000 elementos por hora e aplica elementos de diferentes cores e tamanhos.</t>
  </si>
  <si>
    <t>S-0066</t>
  </si>
  <si>
    <t>8442.30.10</t>
  </si>
  <si>
    <t>Máquinas de compor por processo fotográfico, com gravação digital de matrizes serigráficas, operação com cabeçote bidirecional e movimentação horizontal, aplica máscara de jato de cera líquido e tem exposição por luz led integrada ao sistema, processa imagens de até 89 x 86cm e suporta formatos de matrizes de 51 x 51cm até 107 x 107cm, gravação por cabeçote de impressão xerox, com resolução de até 1.200dpi, interface de rede: ethernet 100/1.000mbps.</t>
  </si>
  <si>
    <t>S-0073</t>
  </si>
  <si>
    <t>8479.82.10</t>
  </si>
  <si>
    <t>Combinações de máquinas para fabricação de pós e granulados farmacêuticos, com mistura e homogeneização, moagem, transporte/descarga pneumático, sensor de segurança, terminal de operação remoto com CLP e tela colorida tipo "touchscreen" para coleta, armazenamento e impressão de dados de processo e criação de receitas, compostas de: misturador de "bins" com dupla inclinação, rotação do "bin" no sentido horário e anti-horário, acionados por motorredutor, ajuste de velocidade por inversor compreendida entre 6 e 20rpm, preparados para trabalhar com recipientes intercambiáveis do tipo "bin" com volume máximo de até 600 litros e válvula tipo borboleta para descarga do produto conectado  com a alimentação e descarga do “bin” realizada por meio de elevador móvel de 2.000mm e capacidade de 350 g, sistema acoplado de transferência pneumático e moinho cônico com capacidade de transferência e moagem de 700 a 800kg/hora, bomba de vácuo, válvulas borboleta e acoplamentos para conexão no “bin” e mangueiras de transferência/alimentação; descarga pneumática do bin, com capacidade máxima de 100kg por hora, bomba de vácuo, controle pneumático para descarga, válvulas borboleta e acoplamentos para conexão no “bin” e mangueiras de descarga.</t>
  </si>
  <si>
    <t>S-0076</t>
  </si>
  <si>
    <t>8465.99.00</t>
  </si>
  <si>
    <t>Máquinas para furar, fresar e/ou serrar painéis de madeiras compensadas ou de partículas com dimensões máximas do painel de X = ilimitado, Y = 920mm ou 1.250mm e Z = 50mm, com sistema de furação ponto a ponto, com sistema de pinças sincronizadas DDT (Doble Dynamic Transport), com 3 ou 4 eixos controlados por controle numérico computadorizado (CNC) com tela “touchscreen”, com redutor helicoidal e fuso de alta precisão, com duplo ponto "0" (zero), com sensor a laser para leitura do painel, com 9 ou 12 mandris verticais; com 6 ou 8 mandris horizontais, com grupo fresador de 3,3 ou 5,0kW, com grupo de serra no sentido X, com leitor de código de barras.</t>
  </si>
  <si>
    <t>S-0077</t>
  </si>
  <si>
    <t>Equipamentos para divisão de carcaças suínas com capacidade de até 650 carcaças por hora, dotados de uma guia para determinar o ponto correto do corte da espinha e sincronização com transportador aéreo por meio de “encoder”, sistema de higienização automática da serra a cada ciclo de processo e painel de comando.</t>
  </si>
  <si>
    <t>S-0078</t>
  </si>
  <si>
    <t>Máquinas cortadeiras de papel, de tela plástica, de fibra em aço, de não tecido, de manta filtrante, dentre outros, alimentadas por bobinas de até 250kg, de diâmetro de até 650mm e de largura de 800 a 1.600mm, com sistema de corte do tipo tesoura rotativa (tangencial), com velocidade máxima de operação igual ou inferior a 150m/min, com 1 desbobinador e com 1 rebobinador com velocidades controladas por servo motores, com interface homem-máquina e controle por CLP.</t>
  </si>
  <si>
    <t>S-0079</t>
  </si>
  <si>
    <t>Máquinas de embalagem vertical automáticas para formar, encher e fechar embalagens plásticas, com balança dosadora, própria para trabalhar com alimentos, com movimento contínuo operando com dois tubos de formação paralelos alimentados a partir de um único tubo alimentador, e possibilidade de utilização de rolos de filme separados para cada unidade permitindo o preenchimento simultâneo de pacotes de diferentes tamanhos e modelos, composta por tubo de formação/alimentação, ombro do tubo de moldagem, tubo moldagem de filme plano ou retangular, barra de vedação vertical para junção da borda do filme, correia de transporte a vácuo na área de formação, garras de vedação para vedação superior e inferior da embalagem, operando com capacidade de produção de até 500 pacotes por minuto (conforme tipo de embalagem), largura máxima de pacote de 145mm, Painel de controle CLP com funções de gerenciamento e ajuste automáticos de desempenho e produção.</t>
  </si>
  <si>
    <t>S-0080</t>
  </si>
  <si>
    <t>Máquinas para cortes de meios filtrantes plissados, com mesa de transporte do meio filtrante, com faca octogonal rotativa com velocidade máxima de rotação igual ou inferior a 160rpm, com sistema de corte programável através de interface homem máquina e controle por CLP.</t>
  </si>
  <si>
    <t>S-0082</t>
  </si>
  <si>
    <t>8458.11.99</t>
  </si>
  <si>
    <t>Centros de torneamento e fresamento horizontal, multieixos, de alta precisão, com comando numérico computadorizado (CNC), para usinagem de peças de metálicas, com diâmetro torneável de 700mm, comprimento torneável mínimo de 2.000mm, cursos no eixo X / Y / Z: 800 (-25), +/- 210 e 2.050mm, com avanço rápido de 50m/min no X e Z, eixo B com extensão de giro de +/- 120º, deslocamento no eixo Z de 2.050mm e tração de 18kN, eixo C com rotação de no mínimo 550U/min, torque de 600Nm, fuso principal com potência entre 35 e 45kW, rotação de 4.000rpm,  fuso de torneamento/fresamento com potência entre 27 e 36kW, rotação de 12.000U/min e torque de 160/220Nm, com magazine e trocador automático de ferramentas, com capacidade de 120 ferramentas HSK A-63 e comprimento máximo da ferramenta de 500mm.</t>
  </si>
  <si>
    <t>S-0086</t>
  </si>
  <si>
    <t>Impressoras 3D para a produção de modelos tridimensionais físicos (prototipagem rápida) a partir de modelos e arquivos virtuais, que operam através da tecnologia SLA – Estereolitografia. Capacidade de fabricação de peças em resina fotossensível com volume de construção de 100 x 600 x 600mm(23.6x23.6x3.9 polegadas) com tanque raso, e de até 400 x 600 x 600mm(23.6x23.6x15.7 polegadas) com tanque cheio, espessuras de camada de impressão de 0,05 a 0,25mm., tamanhos dos feixes: Feixe A= 0,12 – 0,20mm, e Feixe B  = 0,12 – 0,8 mm.</t>
  </si>
  <si>
    <t>S-0088</t>
  </si>
  <si>
    <t>9031.80.99</t>
  </si>
  <si>
    <t>Scanneres Laser 3D para medição de distâncias, para aplicação em ambientes industriais IP67, principalmente em medição de pilhas de minério, com alcance de até 300 metros com 100% de reflexão, varredura vertical de 90 graus e varredura horizontal de 360 graus, com 20.000 pontos/segundo em cada varredura vertical e taxa de imagem (04 digitalizações) de 40 ou 20Hz.</t>
  </si>
  <si>
    <t>S-0091</t>
  </si>
  <si>
    <t>8457.10.00</t>
  </si>
  <si>
    <t>Centros de usinagem vertical de dupla coluna e travessa fixa, com comando numérico computadorizado (CNC) com 3 eixos controlados simultaneamente, capazes de fresar, furar, rosquear e mandrilar metais e não metais, com distância entre colunas de 3.800mm, com curso de trabalho no eixo X de 6.200mm, eixo Y de 4.200mm,  eixo Z de 1250mm, dimensões da mesa de 6.000 x 2.500mm, capacidade máxima de carga sobre a mesa de até 30.000kg, velocidade do eixo-árvore de até 6.000rpm com caixa engrenada, refrigeração de alta pressão pelo centro da ferramenta, magazine de ferramentas com sistema de troca automática (ATC) com capacidade para 40 ferramentas, escalas lineares nos 3 eixos XYZ, transportadores de cavaco, equipada com cabeçote de extensão e cabeçote angular, ambos com fixação e indexação automática.</t>
  </si>
  <si>
    <t>S-0092</t>
  </si>
  <si>
    <t>008</t>
  </si>
  <si>
    <t>8462.21.00</t>
  </si>
  <si>
    <t>Endireitadores automáticos para usinagem completa de serras fita com velocidade de trabalho de aproximadamente 15m/minuto e estação de medição patenteada, lâmina de serra é simultaneamente tensionada e endireitada podendo ser programadas em tela sensível ao toque no display, um sensor de medição eletrônico mede os desvios, dois pares de rolos controlados por CNC, positivos e negativos.</t>
  </si>
  <si>
    <t>S-0093</t>
  </si>
  <si>
    <t>8460.29.00</t>
  </si>
  <si>
    <t>Bancadas de alinhamento de lâminas de serra fita R410 de 6,0 – 10,0m /R510 de 9,0 – 12,0m, face da bigorna com 02 variantes sendo a variante 1 de 220 x 1.000 x 60mm e largura da lâmina de até 230mm, na variante 2 de 700 x 270x 60mm com largura da lâmina de até 300mm.</t>
  </si>
  <si>
    <t>S-0097</t>
  </si>
  <si>
    <t>Escâneres-radares 2D utilizados para monitoramento de rodovias, pilhas de minério, detecção de obstáculos, com medição baseada no princípio de radares, com varredura de 360 graus, alcance entre 50 e 500m e resolução entre 6.25 e 25cm, frequência de operação de 76-77GHz e taxa de medição de 4Hz.</t>
  </si>
  <si>
    <t>S-0102</t>
  </si>
  <si>
    <t>Retificadoras de flancos úmidos para serras de fita, circulares e alternativas com comando hidráulico automático, possui distância entre dentes 3-127mm, ângulo de frente do dente ( corte ortogonal ) 0-35°, ângulo livre do flanco na face do dente 0 - 7°, ângulo livre de flanco nas costas do dente 0 -7° e conexão elétrica de 400V trifásico N e potência de ligação de 5,5kVA.</t>
  </si>
  <si>
    <t>S-0103</t>
  </si>
  <si>
    <t>8515.31.90</t>
  </si>
  <si>
    <t>Mesas de soldagem automática para serras de fita no processo de soldagem “mig” com gás de proteção, possuindo placa de soldagem com possibilidade de soldar em ângulos de 90, 75 e 60°, pré-aquecimento e recozimento no mesmo lugar da mesa de soldagem e com temperatura regulável através do termostato.</t>
  </si>
  <si>
    <t>S-0104</t>
  </si>
  <si>
    <t>8443.99.70</t>
  </si>
  <si>
    <t>Bandejas para armazenamento de folhas de papel, podendo ser única ou múltiplas, com capacidade máxima de armazenamento inferior ou igual a 3.500 folhas, e com detecção automática de presença e tamanho do papel.</t>
  </si>
  <si>
    <t>S-0105</t>
  </si>
  <si>
    <t>8456.30.19</t>
  </si>
  <si>
    <t>Máquinas-ferramentas para cortar peças metálicas, por eletroerosão a fio, com deslocamento dos eixos x=630mm, y=800mm, com altura máxima de corte entre 300 e 800mm, com inclinação de corte entre 3 e 60 graus, para peças de peso máximo igual a 3.000kg, com comando numérico computadorizado (CNC).</t>
  </si>
  <si>
    <t>S-0106</t>
  </si>
  <si>
    <t>Centros de usinagem vertical de dupla coluna e travessa fixa, com comando numérico computadorizado (CNC) com 3 eixos controlados simultaneamente, podendo conter um 4° eixo interpolado, capazes de fresar, furar, rosquear e mandrilar metais e não metais, com distância entre colunas de 2.300 ou 2.800mm, com curso de trabalho no eixo X de 5.200mm, eixo Y compreendido entre 2.300 a 3.200mm, eixo Z de 1.000mm, podendo opcionalmente ser de 1.200mm, dimensões da mesa de 5.000 x 2.000mm, capacidade máxima de carga sobre a mesa de 23.000kg, velocidade do eixo-árvore de até 6.000rpm com caixa engrenada, avanço rápido nos eixos X, Y, Z de 12, 15, 12m/min respectivamente, avanço de corte nos eixos X, Y, Z de até 6.000mm/min e magazine de ferramentas com sistema de troca automática (ATC) com capacidade para 24 ou 32 ferramentas.</t>
  </si>
  <si>
    <t>S-0107</t>
  </si>
  <si>
    <t>8474.90.00</t>
  </si>
  <si>
    <t>Revestimentos côncavos, completos, feitos em aço manganês austenítico, conforme norma ASTM A128 grau C, com peso unitário superior a 60 kg, para aplicação em britadores giratórios.</t>
  </si>
  <si>
    <t>S-0109</t>
  </si>
  <si>
    <t>Soldadoras de estelites totalmente automáticas para montagem de dentes de serras, estelites redondos diâmetro de 3,2/4,0/5,0/6,4mm e estelites formatados P 2,5 – 6,5, estelites soldados por resistência e verticalmente podendo ser ajustado longitudinalmente em 4-10mm, dotadas de regulagem central de altura o que assegura a inserção cômoda das serras.</t>
  </si>
  <si>
    <t>S-0110</t>
  </si>
  <si>
    <t>8408.10.90</t>
  </si>
  <si>
    <t>Motores marítimos de pistão, de ignição por compressão (ciclo diesel), 4 tempos, refrigerados à água com ou sem trocador de calor, turboalimentados, injeção direta, potência nominal igual ou superior a 204,0kW, mas igual ou inferior a 515,0kW a rotação igual ou superior a 1.880rpm, mas igual ou inferior a 2.700rpm, com ou sem transmissão do tipo reversor.</t>
  </si>
  <si>
    <t>S-0111</t>
  </si>
  <si>
    <t>Máquinas automáticas com cabeçote duplo de corte automático das extremidades das bolsas de borracha pneumática para cabines de caminhões, com capacidade de corte de diversos tamanhos de no máximo 620mm, controladas por um CLP com tela “touchsreen”, com motor com potência de 2,2kW, com sistema do eixo com deslizamento da bolsa, com servo motor para controle da precisão do corte, com diâmetro do mandril de no máximo Ø120mm.</t>
  </si>
  <si>
    <t>S-0113</t>
  </si>
  <si>
    <t>Centros de torneamento horizontal para usinagem de peças metálicas, com comando numérico computadorizado (CNC), para tornear, furar, fresar e rosquear (inclusive fora de centro), com 2 fusos contrapostos, capazes de usinar simultaneamente com os 2 fusos, 2 torres porta-ferramentas com capacidade igual ou superior a 10 ferramentas, sendo a torre inferior com 10 ou mais estações e a torre superior (torre multifuncional) dotados com sistema de troca automática de ferramentas com capacidade para 40 ou mais ferramentas, com capacidade para diâmetro máximo torneável de 700mm, comprimento máximo torneável igual ou superior a 1.000mm, cursos dos eixos X, Y, Z, W, C e B todos igual ou superior, sendo Xa = 500mm, Xb = 200mm, Y = 200mm, Z = 1.000mm, W = 1.000mm, eixo C com inclinação de 360° e precisão de posicionamento de 0,001º, rotação máxima do fuso C 5.500rpm, eixo B com inclinação de 240º, potência do motor principal de igual ou superior a 15kW e potência do motor do sub spindlle igual ou superior 11kW.</t>
  </si>
  <si>
    <t>S-0116</t>
  </si>
  <si>
    <t>8418.50.90</t>
  </si>
  <si>
    <t>Vitrines profissionais verticais, para exposição e armazenamento do tipo “pozzetto” de sorvetes, com largura de 810 a 4.060mm, profundidade de 728mm e altura de 1.000mm, dotadas de sistema de reserva e armazenamento em carapinas empilháveis, equipadas com vidro térmico e pirolítico, com regulagens de temperaturas e fechamento hermético, com capacidade para operação com temperaturas negativas de -02 a -18°C (sorvetes), potência elétrica compreendida de 504 à 838W, classe climática nível 6.</t>
  </si>
  <si>
    <t>S-0122</t>
  </si>
  <si>
    <t>8460.12.00</t>
  </si>
  <si>
    <t>Máquinas para lapidação de conjuntos de engrenagens cônicas espirais e hipoidais com controle numérico computadorizado (CNC) dotadas de três eixos lineares X, Y e Z para ajuste da distância de acoplamento das engrenagens e “offset” dos eixos, dois fusos, sendo um para a coroa de 0 a 2000rpm e um para o pinhão de 0 a 3.000rpm, sistema de fixação das peças mecânico-pneumático, unidade do composto de lapidação com agitador, haste magnética filtrante, aquecedor, bomba de lapidação, mostrador de temperatura e válvula para controle individual dos bocais de projeção do composto de lapidação, tremonha de preenchimento com mostrador de monitoramento do nível mínimo para operação, servo motor trifásico com potência de 5.5kW para os movimentos dos fusos e potência de 1kW para os movimentos dos eixos, com funções automáticas de detecção da redução do conjunto de engrenagens detecção de rebarbas e pequenos entalhes e variação automática da velocidade de rotação do torque com base no curso de lapidação.</t>
  </si>
  <si>
    <t>S-0123</t>
  </si>
  <si>
    <t>8515.80.90</t>
  </si>
  <si>
    <t>Máquinas de manufatura aditiva a laser para a fabricação de peças metálicas em 3D a partir do pó metálico, com controle numérico computadorizado (CNC), volume de construção (cilindro) de diâmetro de até 100mm e altura de até 100mm, volume de construção efetivo de diâmetro 98mm e a altura de até 100mm, espessura da camada de impressão de 10-50μm (micrômetro), potência máxima laser de 200W, velocidade de impressão máxima (camada de pó) de 3m/s e diâmetro de focagem de 55μm (micrômetro).</t>
  </si>
  <si>
    <t>S-0126</t>
  </si>
  <si>
    <t>8462.10.90</t>
  </si>
  <si>
    <t>Máquinas conformadoras a frio multi-estágio, para fabricação de peças metálicas a partir de arames em rolo pelo processo de conformação a frio para produção de autopeças, porcas, buchas, roletes e assemelhados com capacidade de corte inferior a 35mm com 06 matrizes, capacidade de produção de até 120 peças/min, dotadas de sistema de lubrificação; equipadas com extração-positiva nos 6 punções, “transfer” universal (reto+180°) e monitor de processo para proteção de ferramental contra sobrecarga, com painel de controle (CLP).</t>
  </si>
  <si>
    <t>S-0127</t>
  </si>
  <si>
    <t>9032.89.30</t>
  </si>
  <si>
    <t>Unidades de controle para veículos ferroviários, atuando nas interfaces entre o sistema de controle da locomotiva e componentes como alavanca de aceleração, chave reversora, controle de iluminação, sino, buzina, entre outros dotadas com um módulo eletrônico processador de alta performance que consolida os processos críticos de controle da locomotiva, módulos de entrada e saída digital, sinais analógicos e frequência para medição e acionamento de componentes da locomotiva, alimentadas pelas fontes de alimentação de sistemas eletrônicas da locomotiva com a tensão de 75V de corrente contínua.</t>
  </si>
  <si>
    <t>S-0017</t>
  </si>
  <si>
    <t>007</t>
  </si>
  <si>
    <t>017</t>
  </si>
  <si>
    <t>8431.20.11</t>
  </si>
  <si>
    <t>Hastes de direção com 515,5mm de comprimento no braço articulado maior e 383,4 mm no braço menor.</t>
  </si>
  <si>
    <t>S-0018</t>
  </si>
  <si>
    <t>Conjuntos soldados com abertura interna entre roletes de 440mm a 680mm.</t>
  </si>
  <si>
    <t>S-0020</t>
  </si>
  <si>
    <t>Apoios de braço com 4 minialavancas sensoriais de movimentações, com 532,6mm de comprimento e 168,6 mm de altura e 170,3mm de largura.</t>
  </si>
  <si>
    <t>S-0036</t>
  </si>
  <si>
    <t>8517.62.62</t>
  </si>
  <si>
    <t>Módulos de banda dupla e quad-band, opção de nível automotivo, baixo consumo de energia e um fator de forma LGA em miniatura, incluindo um extenso conjunto de protocolos de internet (TCP, UDP, HTTP, FTP e SMTP), acesso totalmente integrado aos chips de posicionamento GNSS da u-blox e módulos, fornece funcionalidades de “bit pipe” GSM / GPRS, suporta eCall e ERA-GLONASS, CellLocate indoor posicionamento e integração GNSS / A-GNSS.</t>
  </si>
  <si>
    <t>S-0039</t>
  </si>
  <si>
    <t>Módulos amplificadores para transmissão de dados e voz quad-band Gsm/Gprs, compactos, baixo consumo de energia, transmissão de dados Gsm/Gprs classe 10 com capacidade para voz, combina com banda base, transceptor RF, unidade de gerenciamento de energia e amplificador de potência em uma única solução.</t>
  </si>
  <si>
    <t>S-0041</t>
  </si>
  <si>
    <t>8542.33.90</t>
  </si>
  <si>
    <t>Geradores de ondas rápidas senoidais, som programável, contendo três geradores de ondas quadradas e um gerador de ruído branco, cada um dos quais capaz de produzir sons de várias frequências em dezesseis níveis de volume, a frequência das ondas quadradas produzidas em cada canal deriva de dois fatores: a frequência do "clock" externo e um valor fornecido por um registrador de controle de cada canal (denominado N), a frequência de cada canal é obtida dividindo-se o "clock" por 32 e então dividindo-se o resultado por N.</t>
  </si>
  <si>
    <t>S-0046</t>
  </si>
  <si>
    <t>Centros de usinagem vertical com coluna móvel, de comando numérico computadorizado (CNC) com 5 eixos controlados capazes de trabalhar os cinco lados da peça em uma única fixação, dotados de função de torneamento e fresamento, cursos nos eixos X, Y e Z respectivamente iguais ou superiores a 4.000, 1.300 e 1.800mm, avanço rápido no eixo X de 45m/min e nos eixos Y e Z de 35m/min., equipados com mesa de fresamento e torneamento (4°eixo) com diâmetro de 1.600mm, com rotação de até 400rpm, integrada à mesa da máquina de dimensões 4.000 x 1.240mm, capacidade máxima de carga igual ou inferior a 3.000kg no modo de torneamento e de 8.000kg no modo fresamento, fuso principal com rotação igual ou inferior a 4.000rpm, cabeçote multitarefa com capacidade de variação do ângulo do fuso (eixo B), magazine de ferramentas com 120 posições HSK 100A, equipados com unidade hidráulica, transportadores de cavacos, unidades de resfriamento “chillers”, exaustor de nevoas, com tanque de refrigeração, com unidade de controle de temperatura do tanque de refrigeração.</t>
  </si>
  <si>
    <t>S-0059</t>
  </si>
  <si>
    <t>Escâneres de toras com resolução de diâmetro de 1mm (0,04”) a 2mm (0,08”), integrado com software “Winlog” para medição por infravermelho em dois níveis dos aspectos geométricos das toras, diâmetro e comprimento e endereçando a boxes pré-definidos com os aspectos geométricos das toras, range de operação pré-definido de comprimento entre 2.100 a 3100mm e diâmetro entre 120 a 350mm, controlado por um PC industrial montado em rack próprio, módulos de escaneamento em infravermelho paralelos com área de medição 320 a 1280mm, com 2 fontes de infravermelho angulares e 2 sensores de alta resolução com área de medição entre 500 a 1000mm.</t>
  </si>
  <si>
    <t>S-0083</t>
  </si>
  <si>
    <t>Prensas para fabricação de aletas de alumínio utilizadas em trocador de calor, com potência nominal de 75 toneladas e velocidade de até 320GPM, compostas de: painel de comando por PLC com display alfanumérico e autodiagnostico, desbobinador que utiliza como matéria prima fitas de alumínio de largura máxima da bobina de 620mm e espessuras de 0,10 a 0,20mm, tanque de lubrificação das fitas, unidade de sucção (sistema de vácuo) para fixação da matéria prima no momento do corte com inversão de sucção, unidade empilhadora de duas posições, caixa coletora de cavacos e ferramenta de estampagem de progressão dupla com 24 filas, geometria de 25 x 21,65mm para aletas com furos de 9.9mm e fabricação de colarinhos de 1,8 a 5mm.</t>
  </si>
  <si>
    <t>S-0087</t>
  </si>
  <si>
    <t>8428.39.90</t>
  </si>
  <si>
    <t>Transportadores-classificadores de pedidos, tipo bandeja, com capacidade nominal de separação de até 8.425 bandejas/hora, de ação contínua, com uma ou mais estações de indução manual, calhas de destino de expedição, uma estação de saída de caixas cheias, dispositivos de leitura, sensores automáticos, com controlador lógico programável.</t>
  </si>
  <si>
    <t>S-0124</t>
  </si>
  <si>
    <t>8443.99.80</t>
  </si>
  <si>
    <t>Alimentadores de papel ou documentos, automáticos, comercialmente conhecidos como “ADF - Automatic Document Feeder”, com capacidade máxima de até 250 folhas.</t>
  </si>
  <si>
    <t>S-0125</t>
  </si>
  <si>
    <t>8441.80.00</t>
  </si>
  <si>
    <t>Máquinas automáticas para corte e vinco com decapagem para formato máximo de corte e vinco de 1.040 x 730mm (mínimo)/740mm (máximo), gramatura de papel/papelão entre 80 e 2.000g/m² e papel ondulado até 4mm de espessura, com esquadros laterais em ambos os lados com conversão para empuxo ou tração, pressão máxima de corte e vinco de 300 toneladas com regulagem de pressão através de comando elétrico e velocidade máxima mecânica de 7.500 ciclos por hora com painel “touchscreen”.</t>
  </si>
  <si>
    <t>S-0128</t>
  </si>
  <si>
    <t>8471.80.00</t>
  </si>
  <si>
    <t>Conjuntos para aplicação em Realidade Virtual, de uso exclusivo em maquinas de processamento de dados, contendo equipamento de imersão tipo “óculos” para realidade virtual em 3D com Tela LCD display com resolução máxima combinada de até 2.880 x 1.600 pixels e frequência de 90Hz, podendo conter: microfone, fone de ouvido, 2 controles de movimento sem fio multifunção, sensores de movimento (estações base) para visualização em 360 graus, cabos e almofadas de rosto adicionais para substituição</t>
  </si>
  <si>
    <t>S-0129</t>
  </si>
  <si>
    <t>Mecanismos de triagem de papel, documentos ou folhetos, com bandeja empilhadora de saída simples ou duplex, superior com capacidade de até 350 folhas e inferior até 3.000 folhas, podendo conter grampeador de folhas integrado.</t>
  </si>
  <si>
    <t>S-0130</t>
  </si>
  <si>
    <t>Parafusos de aquecimento (ou Cabeçote de Aquecimento) do fuso de mistura e extrusão do misturador-extrusor tipo “kneader” utilizado na produção de pasta anódica dotados de corpo, válvula de desaeração, tampa, chapa de segurança, anéis, luneta, mancais, rolamentos, gaxetas, pinos, mancais, suportes.</t>
  </si>
  <si>
    <t>S-0131</t>
  </si>
  <si>
    <t>Máquinas para formação e porcionamento contínuo de carnes e massas diversas por meio de tambor rotativo, com capacidade de produção de até 5.000kg/h e velocidade máxima de tambor de 34rpm (aprox. 32m/min), com até 340 batidas por minuto, utilizando sistema de ar comprimido para liberação das peças formadas no rolo para a esteira (sem contato humano), própria para formação de produtos 2D e 3D, dotadas de: rolo com largura (eliminamos a de 600mm) 1.000mm de largura, bomba de massa, estrutura para armazenamento de até 4 tambores e equipamento para lavação de tambores com ciclo ininterrupto de produção até parada para limpeza de até 18h, CLP programável com tela “Touch” e função de gerenciamento de receitas e sistema CIP de limpeza automatizada.</t>
  </si>
  <si>
    <t>S-0136</t>
  </si>
  <si>
    <t>Máquinas formadoras e seladoras de embalagens tipo "stand up pouch", a partir de bobinas de filmes plásticos laminados e impressos, com velocidade mecânica máxima de 200 ciclos/min, largura máxima da bobinas de 840 mm, podendo operar com duas bobinas de até 420 mm de  largura, contendo desbobinador para inserção do "gusset", dispositivo de dobra e inserção do fundo, dispositivos de solda longitudinal e transversal, cortes longitudinal e transversal e esteira de saída.</t>
  </si>
  <si>
    <t>S-0137</t>
  </si>
  <si>
    <t>8517.61.30</t>
  </si>
  <si>
    <t>Dispositivos de propagação de sinais de rádio frequência baseados em uma rede E-UTRA com suporte a OFDMA e SC-FDMA funcionando com os protocolos S1-AP, GTP-U e X2-AP com as interfaces S1-MME, S1-U e X2 podendo operar por divisão duplexadora de tempo ou frequência, dotados de designe que permite a instalação da estação rádio base em um único equipamento, equipamentos podem suportar sistemas de multitransmissão de 2 recepções e 2 transmissões até 4 transmissões e 4 recepções operando com larguras de bandas de 5 até 40Mhz com GPS integrado para sincronização de dados, podendo operar nas frequências de 703 a 2.690MHz podendo trabalhar com canal único ou com canais separados, opera com limites de potência de transmissão de 30, 40ou 43dBm.</t>
  </si>
  <si>
    <t>S-0140</t>
  </si>
  <si>
    <t>8604.00.90</t>
  </si>
  <si>
    <t>Máquinas reguladoras de lastro bidirecional equipadas com dois arados laterais, um arado central e uma vassoura de limpeza de lastro, diâmetro das rodas de 840mm, com bitola igual ou superior a 1.000mm, cabine climatizada instalada na parte traseira do equipamento, com velocidade de deslocamento de 80km/h em modo autônomo, capacidade de combustível de 800L, com motor a diesel de potência igual ou superior a 265HP (197,61kW), e peso bruto igual ou superior a 22.000kg.</t>
  </si>
  <si>
    <t>S-0141</t>
  </si>
  <si>
    <t>8428.20.90</t>
  </si>
  <si>
    <t>Elevadores de carga com rampa e capacidade para elevar paletes com capacidade mínima de 450 até 1.200kg de papel, dispondo de sensor de acionamento para subida ou descida automática da rampa contendo o palete de papel, formato mínimo do palete 60 x 86cm</t>
  </si>
  <si>
    <t>S-0142</t>
  </si>
  <si>
    <t>8477.40.90</t>
  </si>
  <si>
    <t>Máquinas automáticas de termoformar rotativas, para fabricação de solas de EVA através de moldagem quente e frio, dotadas de 3 mesas rotativas integradas, sendo a primeira mesa central compostas por 4 estações de trabalho, com sistema automático para troca de moldes do quente para o frio e vice versa, contendo sistema de abertura automático, a segunda mesa composta por 8 estações de aquecimento com prensas individuais para cada molde, com aquecimento integrado individual e força de fechamento de 40 toneladas para vulcanização das solas, que após este processo são trocadas automaticamente para a terceira mesa compostas por 10 estações de resfriamento, com força de fechamento de 25 toneladas e unidade de refrigeração para os porta moldes, com sistema automático de abertura/ fechamento e unidade hidráulica  de comando através de servo motores (energy saving).</t>
  </si>
  <si>
    <t>S-0143</t>
  </si>
  <si>
    <t>8479.82.90</t>
  </si>
  <si>
    <t>Prensas tipo rolo para briquetagem e compactação de MgO, com diâmetro de rolo de 20” até 26”; largura do rolo de até 10”; força máxima de separação de rolo em até 220 toneladas força (1.956kN/rolete); 1 ou 2 motores de acionamento com potência máxima de 90kW/cada e capacidade de produção de briquete de 2,2 até 10ton/h.</t>
  </si>
  <si>
    <t>S-0146</t>
  </si>
  <si>
    <t>Prensas rotativas para conformação e estampagem (gravação) da cabeça de estojos, a serem utilizados em munição tipo cartucho de calibre .22, com taxa de produção de até 50.000 peças/hora (850rpm), dotadas de sistema de alimentação de componentes com dois silos, plataforma com 4 rodas duplas e seus transportadores, unidade de classificação por diâmetro, armário elétrico contendo CLP, console de comando com monitor com tela de toque e HMI.</t>
  </si>
  <si>
    <t>S-0147</t>
  </si>
  <si>
    <t>8424.30.90</t>
  </si>
  <si>
    <t>Máquinas automáticas para acabamento (texturização), por jateamento de granalha abrasiva, de cilindros de moagem de trigo de diâmetro superior ou igual a 210mm e comprimento máximo superior ou igual a 1.800mm, dotadas de unidade de filtragem.</t>
  </si>
  <si>
    <t>S-0148</t>
  </si>
  <si>
    <t>8603.10.00</t>
  </si>
  <si>
    <t>Litorinas cremalheira / aderência, compostas por 2 módulos motorizados unidos entre si por meio de articulações traseiras; com 2 truques ferroviários e 2 rodas dentadas em cada módulo; com capacidade máxima de até 154 passageiros com 75kg cada; com velocidade máxima de subida de até 25km/h; com velocidade máxima de descida de até 18km/h; com força máxima de tração de 200kN (4 x 50kN); equipados com sistema de iluminação; sistema de freios elétricos, pneumáticos e mecânicos; sistema de alimentação principal e auxiliar; sistema de monitoramento e controle de dados; equipamentos de bordo e dispositivos de segurança.</t>
  </si>
  <si>
    <t>S-0149</t>
  </si>
  <si>
    <t>Moldes para injeção de peças plásticas para embalagens funcionais, formado por cavidades em conjuntos quádruplos até o máximo de 64 cavidades idênticas, construídos sob projetos de engenharia com ajustes e dimensionais especificados, constituídos de peças e componentes fabricados com metais estreitamente especiais, contendo placa com canais que formam sistema de refrigeração das cavidades do molde, fabricadas com aços inoxidável com elevado teor de cromo e níquel.</t>
  </si>
  <si>
    <t>S-0152</t>
  </si>
  <si>
    <t>Máquinas de revestimento por pulverização catódica para metalização de peças tridimensionais de polímero automotivo, com área de substrato para carregamento (dimensões do pilar) de diâmetro de 711 mm/28 polegadas, altura 1.219 mm/48 polegadas, com conexão de linha trifásica, potência máxima de conexão de 220 KVA, potência média de produção de 89 KVA, pressão da água de arrefecimento de máximo 6Bar, diferença de pressão entre entrada e saída de no mínimo 3,5Bar e temperatura de entrada de água entre 20 e 25º C.</t>
  </si>
  <si>
    <t>S-0153</t>
  </si>
  <si>
    <t>8436.10.00</t>
  </si>
  <si>
    <t>Misturadores verticais para ração animal, autopropulsados, com capacidade de carga máxima igual ou superior a 13m3, mas inferior ou igual a 33m3, com sistema misturador helicoidal cônico vertical dotados de 1 ou 2 ou 3 roscas verticais de aço, com facas ajustáveis de aço com ou sem revestimento de tungsténio, equipados com contra faca manual ou hidráulica, acionados por motor turbo diesel igual ou superior a 140HP, mas inferior ou igual a 245HP, com mecanismo de carregamento dotados por esteira transportadora e fresa cilíndrica de movimentação circular nos dois sentidos com alcance vertical máximo igual ou superior a 5,03m, mas inferior ou igual a 5,70m, com mecanismo de descarregamento da ração por portas de descargas ou esteira normal ou esteira estendida, com transmissão hidrostática e acionamento do controle total da fresa carregadora por “joystick“.</t>
  </si>
  <si>
    <t>S-0154</t>
  </si>
  <si>
    <t>8477.59.11</t>
  </si>
  <si>
    <t>Prensas automáticas de vulcanização para bolsas de gomos (covulada) de borracha com movimento simultâneos em eixos verticais e horizontais, para vulcanização das bolsas de borracha com diversas dimensões, com força de fechamento de 150bar, com capacidade de vulcanizar bolsas de borracha com diâmetros entre Ø120 –Ø550mm, controlada por um controlador logico programável (CLP) com tela sensível ao toque, com movimentos hidráulicos das mesas com eixos independentes com movimentos simultâneos, com sistema de aquecimento do ar no interior da bolsa, com pressão de trabalho entre 20 e 30bar, com 5 sensores térmicos, com função automática de exaustão de calor e ar.</t>
  </si>
  <si>
    <t>S-0156</t>
  </si>
  <si>
    <t>Moinhos para moagem de alimentos tipo pet, dotados de martelos de impacto, com rotor com diâmetro de 1.200mm balanceado dinamicamente, com sistema de troca rápida de martelo, com  motor trifásico de 250HP, equipados com um sistema de peneiramento classificatório de granulometria, com transportador helicoidal com variador de frequência para ajuste da sua velocidade, com um separador por densidade para retirada de corpos estranhos, com sensores de temperatura e vibração, com um exaustor centrífugo, com uma caixa de expansão dotada de um sistema de elementos filtrantes.</t>
  </si>
  <si>
    <t>S-0157</t>
  </si>
  <si>
    <t xml:space="preserve">Secadores infravermelhos de tambor rotativo para secagem, desumidificação e cristalização de resinas termoplásticas higroscópicas, com controle 100% automático por meio de controlador lógico programável, para produção de 1.800kg/h de resina pet em forma de flocos, com umidade residual final de 200ppm em 45 minutos. </t>
  </si>
  <si>
    <t>S-0159</t>
  </si>
  <si>
    <t>8428.90.90</t>
  </si>
  <si>
    <t>Gôndolas automáticas permanentes apoiadas sobre a laje de cobertura para limpeza e manutenção de fachadas prediais, constituídas por um carro guincho móvel que se desloca sobre um caminho de rolamento metálico, uma lança com um alcance entre 4 e 15m equilibradas com contrapesos, uma coroa giratória, cestas paralelepipedal içada por cabos de aço, guinchos elétricos de cabo passante de aço acoplados com enrolador automático de cabo, altura de trabalho do guincho: até 190m; dispositivo de controle de velocidade automático com sistema de frenagem antiqueda.</t>
  </si>
  <si>
    <t>S-0160</t>
  </si>
  <si>
    <t>Unidades hidráulicas modulares para acionamento de motores hidráulicos de alto torque, com gabinete fechado e isolamento acústico fabricada conforme diretiva CE 2006/42/CE, pintadas de acordo com a norma SS-EN ISO 12944; vazão de até 3.000LPM a 1.500rpm ou até 3.600LPM a 1.800rpm, com motores elétricos com faixas de potência até 2x 500Kw; pressão operacional máxima de até 350bar, equipadas com uma ou mais bombas hidráulicas de pistão axial com fluxo variável, tanque de aço inox 1.4301 com capacidade de até 835L soldado de acordo com SS-ISO 5817, equipadas com sensores para monitoramento on-line através de controlador dedicado parametrizável conforme diretiva EMC 2014/30/UE para controle de velocidade, limitação de potência, pressão, fluxo, atrito, e suporte a comunicação com redes.</t>
  </si>
  <si>
    <t>S-0161</t>
  </si>
  <si>
    <t>9030.10.10</t>
  </si>
  <si>
    <t>Dosímetros com tecnologia luminescente oticamente estimulada (OSL) para monitoração da radiação X, gama e beta, em serviço de dosimetria utilizando detectores de oxido de alumínio (AOC) para medir a exposição à radiação.</t>
  </si>
  <si>
    <t>S-0163</t>
  </si>
  <si>
    <t>Máquinas pneumáticas para montagem manual do anel metálico central das bolas com gomos (covuladas), com bexiga de borracha inflada, com controle da pressão por manômetro, com três posições de montagem do anel metálico, com bancada para suporte das bexigas, com pressão de trabalho de até 8bar.</t>
  </si>
  <si>
    <t>S-0166</t>
  </si>
  <si>
    <t>8460.90.90</t>
  </si>
  <si>
    <t>Máquinas automáticas combinadas para retificar ou estriar cilindros de moagem de trigo, com diâmetro entre 200 e 450mm e comprimento máximo igual ou superior a 1.500mm, com capacidade de 150 até 2.000 estrias no perímetro, dotadas de unidade hidráulica e de refrigeração.</t>
  </si>
  <si>
    <t>S-0167</t>
  </si>
  <si>
    <t>021</t>
  </si>
  <si>
    <t>035</t>
  </si>
  <si>
    <t>Adaptadores replicadores de porta de acesso para uso com unidades de máquinas automáticas para processamento de dados, converte porta HDMI para conexões VGA e/ou DVI.</t>
  </si>
  <si>
    <t>S-0168</t>
  </si>
  <si>
    <t>8538.90.10</t>
  </si>
  <si>
    <t>Circuitos impressos com componentes elétricos, montados, com duas saídas “off”, 16 caminhos de fibra HCS I/O, tensão de alimentação 24V CC, com um processador padrão de x86, com conexão padrão EtherCAT ( ECAT I/O ),a placa central possui interface em tempo real com o link EtherCAT; Provisão de interface de fábrica para pulsos de disparos ajustados - de fibra ou de cobre, unidades opcionais extras PIB e (Placa de Interface de Energia EtherCat); Entradas analógicas: 8 entradas que possuem alta impedância( podem ser usadas como proteção contra sobrecarga) e ponte de diodos para dois conjuntos de transformadores de corrente trifásicos;   1 interface de encoder, canal A, B e marcador de pulso; Entradas digitais: 8 entradas, ±24VCC, opto-isolada; hardware de pulso ativo derivado de uma das entradas digitais; Saídas digitais: 4 saídas, ±24 VCC, opto-isolada; Função “watchdog” que qualifica todas as saídas digitais; Interface de sincronismo em laço: entrada e saída RS422.</t>
  </si>
  <si>
    <t>S-0169</t>
  </si>
  <si>
    <t>8471.50.10</t>
  </si>
  <si>
    <t>Controladores industriais para controle de inversor de frequência de média tensão, baseado em processadores com dois núcleos 1.4GHz, DDR3/DDR3L 1333/1600; 2GB de memória RAM, com expansão de dois slots, com tensão de entrada de 24VCC, corrente nominal de 6µA, com disco rígido SSD incluso, entrada para teclado, 4 entradas usb sendo duas 3.0 e duas 4.0, entrada CFAST para conexões com máxima transferência de dados com dispositivos tipo memória flash, entrada de display, 5 entradas para comunicação IP(ethernet), temperatura de armazenamento de -40 a 70°C, altitude máxima de operação de 2000m.</t>
  </si>
  <si>
    <t>S-0170</t>
  </si>
  <si>
    <t>8541.10.99</t>
  </si>
  <si>
    <t>Módulos de diodos alojados em um invólucro retangular plano apresentando tanto vedação de vidro-metal quanto de vidro-cerâmica com pinos para conexões aparentes nas extremidades; tensão reversa de 6.500V, corrente nominal de 750A corrente contínua (CC), corrente máxima absoluta de 1.500 - 1ms, temperatura de trabalho de -40 a +125°C, isolação no terminal-1, terminal-2 e terminal-base de 10.200VRMS (AC 1 minuto), queda de tensão mínima de 3.75V e máx. de 4.65V, tempo de recuperação reverso de 1.6µs, resistência nos terminais de 0.3mΩ por arm.</t>
  </si>
  <si>
    <t>S-0171</t>
  </si>
  <si>
    <t>8433.59.90</t>
  </si>
  <si>
    <t>Plataformas recolhedoras de culturas utilizadas em colheitadeiras com largura mínima de 4,40m e largura máxima de 5,66m do recolhedor (com os braços dos sinhaleiros extendidos) e largura efetiva de recolhimento de 4,52m, rodas auxiliares que giram 360°, esteiras com estrutura de 1.125mm de largura equipadas com sistema de roletes com pista em ranhura guia “V” na extremidade direita, com sistema de flutuação por molas e sensor de controle automático de altura.</t>
  </si>
  <si>
    <t>S-0173</t>
  </si>
  <si>
    <t>8424.89.90</t>
  </si>
  <si>
    <t>Máquinas para lavagem química de latas metálicas, com 7 estágios de lavagem, capacidade para trabalhar latas com dimensões variadas, velocidade máxima igual ou superior a 3.000 latas por minuto, com tanque separador de óleo (coalescer), painel de controle com CLP e protocolo de comunicação ethernet.</t>
  </si>
  <si>
    <t>S-0174</t>
  </si>
  <si>
    <t>Máquinas para aplicação de verniz no interior e domo (fundo) de latas de alumínio para bebidas através de pulverização (spray), compostas de: 9 unidades de torre dupla com 12 bolsos, com ou sem aplicador de ponto de tinta não visível a olho nu (ink dot), montadas em paralelo; acompanhada de unidade de alimentação de verniz e controle de temperatura duplos, sistema de eliminação de névoa, painel de comando com controlador logico programável e protocolo de comunicação ethernet, conjuntos para troca de tamanho de latas e com capacidade de produção máxima de até 350 latas por minuto/unidade.</t>
  </si>
  <si>
    <t>S-0176</t>
  </si>
  <si>
    <t>8483.40.10</t>
  </si>
  <si>
    <t>Reversores com relação de redução real de 5.06:1 à frente e à ré; relação de redução nominal 5:1 para acoplamento em motores diesel com potência máxima de 77.5kW (0.031kW/(r-min-1)) e rotação de saída máxima a 2.500rpm, destinados à aplicação em trabalho contínuo em embarcações.</t>
  </si>
  <si>
    <t>S-0177</t>
  </si>
  <si>
    <t>Reversores com relação de redução real entre 2.81:1 e 3,73:1 à frente e à ré; relação de redução nominal entre 3:1 e 4:1, para acoplamento em motores diesel com potência máxima entre 140 e 176kW e rotação de saída máxima a 2.000rpm, destinados à aplicação em trabalho contínuo em embarcações.</t>
  </si>
  <si>
    <t>S-0178</t>
  </si>
  <si>
    <t>Reversores com relação de redução real entre  3.04:1 e 4,05:1 à frente e à ré; relação de redução nominal entre 3:1 e 4:1 para acoplamento em motores diesel com potência máxima entre 42 e 55,2kW; rotação de saída máxima a 3.000rpm, destinados à aplicação em trabalho contínuo em embarcações.</t>
  </si>
  <si>
    <t>S-0179</t>
  </si>
  <si>
    <t>Reversores com relação de redução real de 2.95:1 à frente e à ré; relação de redução nominal 3:1 para acoplamento em motores diesel com potência máxima de 43.78kW (0.0199kW/(r-min-1)) e rotação de saída máxima a 2.500rpm, destinados à aplicação em trabalho contínuo em embarcações.</t>
  </si>
  <si>
    <t>S-0180</t>
  </si>
  <si>
    <t>Reversores com relação de redução real de 3.83:1:1 à frente e 3.61:1 à ré; relação de redução nominal 4:1 para acoplamento em motores diesel com potência máxima de 44.25kW (0.0177kW/(r-min-1)) e rotação de saída máxima a 2.500rpm, destinados à aplicação em trabalho contínuo em embarcações.</t>
  </si>
  <si>
    <t>S-0181</t>
  </si>
  <si>
    <t>Reversores com relação de redução real de 2,52:1 à frente e 2,50:1 à ré; relação de redução nominal 2,5:1 para acoplamento em motores diesel com potência máxima de 9.24kW (0.0044kW/(r-min-1)) e rotação de saída máxima a 2.100rpm, destinados à aplicação em trabalho contínuo em embarcações.</t>
  </si>
  <si>
    <t>S-0182</t>
  </si>
  <si>
    <t>Reversores com relação de redução real de 2,95:1 à frente e 2,95:1 à ré; relação de redução nominal 3:1 para acoplamento em motores diesel com potência máxima de 25.2kW (0.012kW/(r-min-1)) e rotação de saída máxima a 2.100rpm, destinados à aplicação em trabalho contínuo em embarcações.</t>
  </si>
  <si>
    <t>S-0183</t>
  </si>
  <si>
    <t>Analisadores bioquímicos automáticos para análises laboratoriais e clínicos, por via química seca, com capacidade de até 945 testes por hora, com volume de amostra por teste de 2 a 80µm, com 150 posições de reagente, com metodologia de química seca e quimioluminiscência, carga e descarga contínua, com controles das funções do tipo “touchscreen” e gerenciados por programa dedicado.</t>
  </si>
  <si>
    <t>S-0184</t>
  </si>
  <si>
    <t>8464.90.19</t>
  </si>
  <si>
    <t>Prensas elétricas para curvar vidros automotivos temperados com dimensões máximas de 2.100 por 1.520mm e espessura compreendida entre 1,6 e 6,0mm, acionadas por servomotores elétricos que garantem uma precisão de repetibilidade de 0,1mm, com tempo de ciclo de 8 segundos e capacidade máxima de 450 peças por hora (referida a uma peça por vez), dotadas de circuito de controle de níveis de vácuo para a curvatura.</t>
  </si>
  <si>
    <t>S-0185</t>
  </si>
  <si>
    <t>8477.10.11</t>
  </si>
  <si>
    <t>Injetoras horizontais para moldar por injeção pré-formas de politereftalato de etileno (PET), com força de fechamento de 350 toneladas métricas com unidade de fechamento atuada por motor elétrico, curso máximo de abertura 700mm, distanciamento entre as colunas na vertical e horizontal compreendido entre 780 e 1.120mm, calibração  automática de altura do molde, painel de operação com programação de perfil de injeção dedicado para pré-formas PET, controle de servo-válvula de injeção, controle proporcional de velocidade e pressão de extração, unidade de potência hidráulica enclausurada com 2 motores elétricos refrigerados por ar, sistema de filtragem de óleo com interruptor de pressão, funções de injeção e plastificação simultâneas, interligadas, baixa geração de acetaldeído (AA), capacidade de injeção máxima de 7.600g de PET, volume de injeção máxima de 6.770cm3, capacidade de plastificação máxima até 1.400kg/h de PET, pressão de injeção máxima de 1.250bar, sistema de extração de pré-formas com três ou quatro estágios e resfriamento forçado e controlado das superfícies interna e externa das pré-formas, desumidificador de ar dedicado, controle baseado em PC industrial com conexão EtherCAT, disponibilidade de monitoração e diagnóstico remoto, transdutores de posição com resolução de 5 mícrons, circuitos de controle de entradas e saídas com comunicação EtherCAT.</t>
  </si>
  <si>
    <t>S-0187</t>
  </si>
  <si>
    <t>8517.62.79</t>
  </si>
  <si>
    <t>Transceptores digitais de categoria II, operando nas faixas de 71 a 76GHz e 81 a 86GHz, de montagem Full Outdoor (totalmente externa), alimentado por -48VDC ou PoE (LTPoE++), para transmissão de dados ponto a ponto, níveis de modulação de QPSK a 256QAM, espaçamento de canais de 62.5MHz, 125MHz, 250MHz, 500MHz, 750MHz, 1000MHz e 2000MHz, taxa de transmissão  de máxima nominal de 10Gbps em uma única portadora, equipados com uma interface DCN RJ-45 (PoE), duas interfaces LAN SFP+ 1000BASE-SX/LX ou 10GBASE-SR/LR para dados ETH.</t>
  </si>
  <si>
    <t>S-0188</t>
  </si>
  <si>
    <t>8426.41.90</t>
  </si>
  <si>
    <t>Manipuladores para a movimentação de materiais, autopropulsados sobre pneus maciços ou inflados, com 2 eixos e tração nas 4 rodas, dotados de estabilizadores, equipados com cabine com elevação hidráulica ou fixa, implemento frontal de trabalho articulado (lança e braço) com alcance igual ou superior a 15m (ao nível do solo), equipados ou não com ferramentas de trabalho, tais como: garras hidráulicas (de diversos usos), eletroímã, "clamshell" e tesoura hidráulica entre outros, acionada por motor diesel com potência igual ou superior a 350kW, sistema hidráulico com sensor de carga (load sensing) e controle de torque com prioridade para giro, peso operacional igual ou superior a 70.000kg.</t>
  </si>
  <si>
    <t>S-0189</t>
  </si>
  <si>
    <t>Impressoras 3D que materializa os objetos por tecnologia do tipo estereolitografia (stereolithography apparatus - SLA) por meio de um projetor de luz UV (tecnologia DLP) com comprimento de onda de 405nm com a construção de objetos tridimensionais a partir de resina fotossensível; área de impressão de 120 x 67,5 x 150mm e tamanho do pixel de 62,5 micrômetros.</t>
  </si>
  <si>
    <t>S-0190</t>
  </si>
  <si>
    <t>Reversores com relação de redução real entre 3.04:1 e 5.06:1 à frente e à ré; relação de redução nominal entre 3:1 e 5:1 para acoplamento em motores diesel com potência máxima entre 202 e 230kW e rotação de saída máxima a 2.000rpm, destinados à aplicação em trabalho contínuo em embarcações.</t>
  </si>
  <si>
    <t>S-0191</t>
  </si>
  <si>
    <t>Reversores com relação de redução real de 3.11:1 à frente e à ré; relação de redução nominal 3:1 para acoplamento em motores diesel com potência máxima de 22.2kW (0.0074kW/(r-min-1)) e rotação de saída máxima a 3.000rpm, destinados à aplicação em trabalho contínuo em embarcações.</t>
  </si>
  <si>
    <t>S-0192</t>
  </si>
  <si>
    <t>Reversores com relação de redução real entre 1.97:1 e 3.95:1 à frente e à ré; relação de redução nominal entre 2:1 e 4:1 para acoplamento em motores diesel com potência máxima entre 57,5 e 75kW e rotação de saída máxima a 2.500rpm, destinados à aplicação em trabalho contínuo em embarcações.</t>
  </si>
  <si>
    <t>S-0019</t>
  </si>
  <si>
    <t>010</t>
  </si>
  <si>
    <t>019</t>
  </si>
  <si>
    <t>8483.40.90</t>
  </si>
  <si>
    <t>Kits de coroa e pinhão com engrenagem de 310,63 milímetros de diâmetro externo e espessura de 37,8 milímetros.</t>
  </si>
  <si>
    <t>S-0040</t>
  </si>
  <si>
    <t>8536.90.40</t>
  </si>
  <si>
    <t>Interruptores tácteis 6 x 6mm, botão interruptor inteligente, clique nítido, um polo de acionamento, “feedback” tátil, potência MAX 50mA 24VDC, tensão de suporte dielétrico 250VAC durante 1 minuto, faixa de temperatura operacional -20～+70.</t>
  </si>
  <si>
    <t>S-0085</t>
  </si>
  <si>
    <t>Equipamentos de alinhamento e controle de posição de corte de chapas pré-impressas de papelão ondulado, utilizados em máquinas vincadeiras/cortadeiras longitudinais e cortadeiras transversais, aptos para linhas de produção de chapas com largura máxima de trabalho igual a 2.500mm e velocidade operacional máxima igual a 350m/min (variável em função das características das chapas), com dispositivo alinhador para cortadeiras/vincadeiras dotado de câmeras para leitura e alinhamento preciso do corte e vinco do papel, dispositivo de controle de corte transversal com cabeçote de leitura para detecção das marcas de corte e impressão, com reposicionamento automático nas trocas de pedido.</t>
  </si>
  <si>
    <t>S-0095</t>
  </si>
  <si>
    <t>8412.21.10</t>
  </si>
  <si>
    <t>Cilindros de elevação com conjunto selado, diâmetro externo do tubo principal de 50 a 75 milímetros, com posição retraída de 1.900 a 3.600 milímetros, pressão normal de 19 a 23 mega pascal, máxima de 28 mega pascal e temperatura de -30 a +85 graus Celsius aplicado a linha de empilhadeiras elétricas retráteis.</t>
  </si>
  <si>
    <t>S-0096</t>
  </si>
  <si>
    <t>Rodas de tração de carga, com diâmetro externo de 285 a 343 milímetros, largura de 100 a 140 milímetros, dureza de 92SH, capacidade de carga de até 3.750 quilogramas, velocidades de até 14 quilômetros por hora.</t>
  </si>
  <si>
    <t>S-0144</t>
  </si>
  <si>
    <t>8415.90.90</t>
  </si>
  <si>
    <t>Unidades eletrônicas supressoras de ruído, compostas por placa de circuito, bornes para alimentação, varistores, bobinas, fusíveis, capacitores e demais componentes eletrônicos soldados, tendo por objetivo agir como filtro de ruído e interferências eletromagnéticas, utilizadas em unidades condensadoras com tecnologia VRF.</t>
  </si>
  <si>
    <t>S-0145</t>
  </si>
  <si>
    <t>030</t>
  </si>
  <si>
    <t>8456.11.19</t>
  </si>
  <si>
    <t>Máquinas de corte a laser de fibra para processamento de tubos, perfilados e chapas metálicas, com tamanho máximo de chapas de 3.070 x 1.550mm e com capacidade máxima de carregamento de mesa de 920kg, tubos e perfilados com comprimento máximo até 6.000mm e com peso máximo de 200kg, com passagem automática do corte de tubos para chapas e de chapas para tubos, com velocidade máxima de posicionamento dos eixos X e Y de 170m/min, com trocador automático de até 16 bicos e com comando numérico computadorizado (CNC).</t>
  </si>
  <si>
    <t>S-0151</t>
  </si>
  <si>
    <t>Máquinas para dobrar chapas metálicas com comprimento de dobra de 3.000 até 4.000mm, com força de dobra de 135 até 220 toneladas, com 10 eixos ou mais, controlados por 01 único CNC, dotadas de sistema de armazenamento e carga/descarga das ferramentas de processo de forma automática, 2 sistemas de manipulação de ferramentas com 03 eixos cada (X1R1Z1 e X2R2Z2) controlados pelo CNC, que fazem a colocação das ferramentas de processo em conformidade com a programação CNC, tendo o magazine capacidade de armazenamento de 3.750mm até 17.280mm para os punções e de 17.640 até 40.320mm de comprimento da dobra para as matrizes, o sistema executa a preparação da máquina para o trabalho seguinte, em conformidade com a programação CNC feita em software a distância, eliminando o trabalho de preparação manual e reduzindo drasticamente os tempos de preparação.</t>
  </si>
  <si>
    <t>S-0162</t>
  </si>
  <si>
    <t>8543.30.00</t>
  </si>
  <si>
    <t>Células eletrolíticas monopolares completas, para produção de Clorato de Sódio por eletrólise de salmoura, com capacidade anual de produção de 600t, com revestimento das células e anodos em Titânio e catodos em aço carbono, com tamanho aproximado de 3150x680x950mm, peso de 1.550kg, área do anodo de 41,5m2, voltagem da célula menor que 3V, consumo de energia de 4.500 - 4.600kWh/t durante a eletrólise, projetadas com materiais e design específicos a fim de evitar fuga de corrente elétrica, resistir à corrosão e otimizar o consumo de energia elétrica.</t>
  </si>
  <si>
    <t>S-0164</t>
  </si>
  <si>
    <t>8477.20.10</t>
  </si>
  <si>
    <t>Extrusoras de Dupla Rosca Cônica Corrotante de diâmetro de 174mm (inicial) /90mm (Final) e comprimento de 2.500mm, com áreas de degasagem, para processamento de polímero PET sob vácuo, com Controlador Lógico Programável e um Alimentador Gravimétrico para trabalho com material a temperaturas de até 100°C e produção de 1.800kg/h.</t>
  </si>
  <si>
    <t>S-0196</t>
  </si>
  <si>
    <t>8481.10.00</t>
  </si>
  <si>
    <t>Válvulas redutoras/controladoras de vazão e pressão, do tipo: fluxo anular, dotadas de caixa redutora isolada contendo obturador axial operado linearmente para ajuste fino de abertura/fechamento do fluxo de vazão e pressão, com capacidade de suportar uma pressão nominal de 10 a 100bar, diâmetros de entrada e saída de 50 a 3.000mm e atuadores do tipo: manual, pneumático ou elétrico.</t>
  </si>
  <si>
    <t>S-0198</t>
  </si>
  <si>
    <t>8479.30.00</t>
  </si>
  <si>
    <t>Prensas para a produção de pellets de madeira dura "hardwood", com matriz com diâmetro de 825mm, largura de 6mm e superfície de 6.220cm² para fabricar pellets de 5000mm, com potência de 330kW, com capacidade de produção máxima de 5t/hora, com matriz plana estática, com cabeçote giratório de 2 rolos compressores, com sistema hidráulico, painéis de comando e controle equipados com controlador lógico programável (CLP).</t>
  </si>
  <si>
    <t>S-0199</t>
  </si>
  <si>
    <t>Máquinas automáticas para agrupar e embalar confeitos de gomas de gelatina com dimensões aproximadas entre 15 e 25mm de diâmetro e 4 e 15mm de espessura, em rolos com filme de polipropileno com dupla torção em ambas as extremidades laterais, com dimensões finais aproximadas entre 15 e 25mm de diâmetro e 40 e 140mm de comprimento, contendo aproximadamente entre 4 e 25 confeitos por rolo, dotadas de alimentador vibratório com transportador de corrente, sensores fotoelétrico de rejeição de produto e segurança, placas e escovas para agrupamento e montagem do rolo, sistema alimentador de filme PP com bobinas, dispositivo de corte do filme, cabeçote de embalagem  e torção rotativa, com ou sem dispositivo de selagem longitudinal com “hot melt“ (cola quente), com produtividade aproximada de até 140rolos/minuto e  painel de controle com tela tipo “touchscreen“ e controlador lógico programável (CLP). </t>
  </si>
  <si>
    <t>S-0202</t>
  </si>
  <si>
    <t>Máquinas metalizadoras, com controlador lógico programável – PLC, para metalização com alumínio de filmes poliéster (PET) de espessura entre 8 e 50μm, com capacidade de metalizar bobinas entre 1.225 e 2.450mm de largura e diâmetro máximo de 1.270mm, com velocidade de operação de até 1.000m/min, dotadas de: sistema de bobinamento, composto por uma unidade de desenrolamento e uma unidade de enrolamento, com utilização de eixos internos para sustentação das bobinas e motores de corrente alternada, controlados por inversores de frequência, para controle de tensão de bobinamento do filme;  sistema de evaporação de alumínio, composto por 34 evaporadores alimentados por transformadores com controle tiristorizado de potência de aquecimento e alimentação de alumínio por motores de passo individuais; sistema de vácuo, composto por um conjunto de bombas para geração de vácuo ao nível de 5 x 10-4mBar; sistema para medição e controle automático da deposição de alumínio no filme (Hawkeye); unidade de pré-tratamento do filme por plasma; unidade de refrigeração/aquecimento (Chiller) para controle da temperatura dos cilindros de processo até -15°C.</t>
  </si>
  <si>
    <t>S-0204</t>
  </si>
  <si>
    <t>Detectores automáticos de contaminantes metálicos em túnel com largura de abertura de 500mm e altura de 250mm, estrutura em aço inoxidável com monitoramento de condição e controle automático de equilíbrio, display “touchscreen” intuitivo, faixa de temperadora de operação entre -10 a +45  /  -10 a +50  Graus C, para trabalho continuo em esteira transportadora de produtos cárneos.</t>
  </si>
  <si>
    <t>S-0205</t>
  </si>
  <si>
    <t>8417.90.00</t>
  </si>
  <si>
    <t>Corpos de carros de grelha móvel (parte central), feitos em aço fundido ASTM A217 grau WC6, sem contra flecha, de peso superior à 5.000kg, para aplicação em forno industrial.</t>
  </si>
  <si>
    <t>S-0206</t>
  </si>
  <si>
    <t>8464.10.00</t>
  </si>
  <si>
    <t>Serras contornadoras automáticas, tipo ponte, para cortar chapas de mármore, granito, pedra e aglomerados, com estrutura em aço eletro soldado, com 5 eixos interpolados; cabeça para disco diâmetro entre 400 a 625mm virando sua cabeça de 0 a 330º; inclinação manual do disco de diamante de até 46º para cortes inclinados; controle Numérico (CNC) com tela "touchscreen”, com comandos para operar no automático ou manual; cabeça giratória de -90 a 365º inclinando de 0 até 90º; equipadas com eletro-fuso de 15kW, equipadas com lazer para alinhamento das lajes/chapas de pedra e indicação do corte, velocidade de rotação do disco: 1.450g/1.</t>
  </si>
  <si>
    <t>S-0211</t>
  </si>
  <si>
    <t>8422.30.10</t>
  </si>
  <si>
    <t>Máquinas de empacotamento automático horizontal, com controlador “touchscreen” CLP, controladores de foto células e pneumáticos, alimentação forçada, opção de operação manual/automático, sistema de desarme de segurança para sobrecarga ou falta de material, gravador de lotes, fabricação e validade em baixo relevo, com regulador manual de aletas e esteira, aplicador de “Hot Melt”, alimentador de embalagens, dobradores de 1 ou 4 abas. Velocidade de 30-120 embalagens/minuto.</t>
  </si>
  <si>
    <t>S-0212</t>
  </si>
  <si>
    <t>Máquinas de embalagem/Blister (ALU-ALU), (ALUPVC), (ALU-PVDC) com componentes elétricos, mecânicos, e pneumáticos, todos controlados por CLP, Power 6kW, frequência de corte de 10 50 peças por minuto, podendo controlar automaticamente todo processo de alimentação, definição de formas, selagem térmica, corte e vinco, compatível com os sistemas Plástico-Alumínio, Papel-Alumínio e Alumínio-Alumínio, dotadas de: uma estação de moldagem e selagem térmica de mais de 1,6m de comprimento, com detector fotossensível; matriz com cavidades em posição central, que também pode ser utilizado como trilho para facilitar o setup; pista de 250mm, funil e alimentador em escovas, dispositivo fotossensível para inspeção, com capacidade produtiva do equipamento: 18.000 a 236.000 peças por hora.</t>
  </si>
  <si>
    <t>S-0213</t>
  </si>
  <si>
    <t>8407.21.10</t>
  </si>
  <si>
    <t>Motores marítimos de pistão, de ignição por centelha, 2 ou 4 tempos, de fixação externa na popa do casco, com 1 cilindro, de potência igual ou inferior a 8HP, com rabeta.</t>
  </si>
  <si>
    <t>S-0214</t>
  </si>
  <si>
    <t>012</t>
  </si>
  <si>
    <t>022</t>
  </si>
  <si>
    <t>8529.90.20</t>
  </si>
  <si>
    <t>Grampos de união do pedestal, fabricados em aço inoxidável tipo 301, de uso exclusivo em monitores de computadores com displays de 14 à 86" polegadas na diagonal.</t>
  </si>
  <si>
    <t>S-0215</t>
  </si>
  <si>
    <t>8480.79.00</t>
  </si>
  <si>
    <t>Moldes horizontais em alumínio laminado ou fundido, para a produção de peças em polidiciclopentadieno com peso superior a 3kg, pressurizada por nitrogênio e assistida por sucção a vácuo.</t>
  </si>
  <si>
    <t>S-0217</t>
  </si>
  <si>
    <t>8436.99.00</t>
  </si>
  <si>
    <t>Cabeçotes florestais para corte, desgalhe e cortes sucessivos em comprimentos desejados de árvores plantadas ou de reflorestamento, com abertura das facas superiores entre 517 e 800mm.</t>
  </si>
  <si>
    <t>S-0218</t>
  </si>
  <si>
    <t>8462.99.20</t>
  </si>
  <si>
    <t>Máquinas para conformação de pescoço, conformação da flange e reforma do fundo de latas de alumínio para bebidas, para tamanhos de latas variados, com capacidade de produção de até 3.400 latas/min, dotadas de: conjunto de matrizes para conformação do pescoço da lata; conjunto de matrizes para conformação da flange do pescoço da lata; conjunto de matrizes para a reforma do fundo da lata; encerador (waxer); equipamentos de teste por foto detecção; três entradas de latas; painel de comando com Controlador Lógico Programável (CLP) e protocolo de comunicação ethernet.</t>
  </si>
  <si>
    <t>S-0219</t>
  </si>
  <si>
    <t>8417.80.90</t>
  </si>
  <si>
    <t>Fornos industriais horizontais a gás liquefeito de petróleo (GLP), com 3 zonas de secagem e cura de verniz interno de latas de alumínio para bebidas e uma zona de resfriamento, capacidade de produção de 3.000 latas por minuto ou mais, com temperatura de trabalho de 395 /400°F (201 a 204°C), dotados de esteira em fibra de vidro revestida em teflon (PTFE), painel de controle com controlador lógico programável e protocolo de comunicação ethernet.</t>
  </si>
  <si>
    <t>S-0220</t>
  </si>
  <si>
    <t>Fornos industriais de corrente de pinos, a gás liquefeito de petróleo (GLP), para secagem de rótulos de latas de alumínio para bebidas, com capacidade de produção de até 2.400 latas por minuto, com temperatura de trabalho de 202 a 213°C (395 a 415°F), painel de controle com controlador lógico programável e protocolo de comunicação ethernet.</t>
  </si>
  <si>
    <t>S-0221</t>
  </si>
  <si>
    <t>8477.10.21</t>
  </si>
  <si>
    <t>Máquinas injetoras elétricas horizontais, tricolor, para moldar materiais termoplásticos com força de fechamento de 13.000kN, com diâmetros de rosca do primeiro cilindro na posição horizontal de 80mm, do segundo cilindro na posição inclinada a 45° de 50mm, do terceiro cilindro na posição horizontal no lado oposto do operador de 30mm, curso de abertura do molde de 2.350mm, equipadas com uma mesa giratória de 3 estações com diâmetro de 2.000mm com possibilidade de trabalhar com giro de 2 x 180° ou 3 x 120°, com mesa rotativa de 2 estações sendo parada de giro fixo, mesa rotativa de 3 estações: giro com parada de energia (o came pode ser movido hidraulicamente), movimento rotativo de 3 x 120° ou 2 x 180°, transmissão rotativa de oito circuitos, dezesseis portas (R1 / 2 ") máxima temperatura da água 90 graus C (194 graus F), pressão máxima hidráulica 200bar (2900,1 lb / pol²) com 4 circuitos de água e 4 circuitos hidráulicos e elétricos.</t>
  </si>
  <si>
    <t>S-0222</t>
  </si>
  <si>
    <t>8501.52.90</t>
  </si>
  <si>
    <t>Motores principais trifásicos, assíncronos, com rotor tipo gaiola de esquilo ou síncrono com rotor de ímãs permanentes, com ventilação forçada ou refrigerado a água, equipado com sistemas de medição ótico incremental ou absoluto com resolução de até 22bit, com potências nominais entre 2,8 a 250kW, rotações nominais  variáveis de acordo com o inversor de frequência entre 400 a 5.000 L/min, torques nominais entre 10 a 1700Nm, altura do eixo entre 80 a 280mm, com sobrecarga de trabalho entre 20 a 90% da potência nominal e sobrecarga de partida de até 4 vezes a potência nominal e nível de ruído entre 68 a 74dB, utilizado na fabricação de máquinas-ferramentas especiais para promover o giro da ferramenta de corte e consequentemente a usinagem do produto.</t>
  </si>
  <si>
    <t>S-0226</t>
  </si>
  <si>
    <t>Máquinas automáticas para envase de café torrado e moído em cápsulas com atmosfera modificada, capacidade de 5 a 6g de café́, unidade de dosagem, unidade de prensagem, unidade de fechamento hermético e sistema de controle de peso com feedback, empacotadas individualmente ou em 10 unidades, capacidade de produção de 80 a 160 cápsulas/minuto.</t>
  </si>
  <si>
    <t>S-0227</t>
  </si>
  <si>
    <t>8474.10.00</t>
  </si>
  <si>
    <t>Máquinas denominadas mesa densimétrica, para separação à seco de materiais com densidades diferentes entre si, entre 0,5 e 80mm, com funcionamento por meio de fluxo de ar sobre material depositado em placa vibratória inclinada e parâmetros de trabalho ajustados individualmente.</t>
  </si>
  <si>
    <t>S-0228</t>
  </si>
  <si>
    <t>Equipamentos para armazenamento com sistema de endereçamento automático, movimentação, abastecimento e desabastecimento de chapas metálicas e peças cortadas em máquinas-ferramenta durante o funcionamento, dotados de: software de gestão e controle; estrutura metálica composta por 32 blocos de armazenamento com 814 posições, cada posição com capacidade para suportar até 5.000kg; 1 elevador central com deslocamento em trilhos; 01 carro com deslocamento em trilhos para abastecimento de chapas metálicas; 03 carros com deslocamento sobre trilhos apoiados em pedestais para retirada de peças cortadas.</t>
  </si>
  <si>
    <t>S-0229</t>
  </si>
  <si>
    <t>8479.90.90</t>
  </si>
  <si>
    <t>Dispositivos guias (JIG) fabricado em acrílico na parte superior, UHMW (polietileno de ultra alto peso molecular) anti-arranhão na parte inferior e com tolerância de corte de ± 0,05mm, podendo conter ou não suporte metálico de fixação, para ser utilizado em máquina semiautomática ou automática de aparafusar aparelhos portáteis de telefonia celular.</t>
  </si>
  <si>
    <t>S-0230</t>
  </si>
  <si>
    <t>Combinações de máquinas para reaproveitamento de aparas de EVA por meio de micronização, com capacidade de produção de 80-120kg/hora, compostas de: 01 máquina de trituração; tubos transportadores com roscas helicoidais para o material triturado; 01 silo de alimentação para câmera de micronização; 01 câmera de micronização operando com granulometria do material entre 40 e 60 mesh (EVA); 01 peneira vibratória para seleção do material; 01 silo para alimentação do misturador; 01 misturador para homogeneização e estocagem com capacidade para 1.000kg; sistema de exaustores e tubos para transporte das partículas micronizadas, com filtros para poeira e refrigeração a água.</t>
  </si>
  <si>
    <t>S-0231</t>
  </si>
  <si>
    <t>Máquinas automáticas para corte e vinco e aplicação de "hot-stamping", alimentadas por folhas soltas, gramatura mínima do papel de 80g/m2, gramatura máxima do cartão de 600g/m2, velocidade máxima igual a 7.500 folhas/hora e formato máximo igual a 1.050 x 750 mm.</t>
  </si>
  <si>
    <t>S-0232</t>
  </si>
  <si>
    <t>8421.22.00</t>
  </si>
  <si>
    <t>Filtros automáticos tangenciais para vinhos, fermentados e ou sucos de frutas, dotado de 02 cartuchos de filtragem, com superfície de filtragem 207m2 de membrana cerâmica, temperatura de trabalho de -5º a 70º C e capacidade do tanque de 500 litros.</t>
  </si>
  <si>
    <t>S-0234</t>
  </si>
  <si>
    <t>8479.89.12</t>
  </si>
  <si>
    <t>Pipetadores semi-automatizados utilizados no fluxo de amostras, responsável por processar de forma contínua as amostras e tubos, o equipamento realiza a extração do ácido nucleico e setup da placa de QPCR; dotados de configuração de PCR com placas de diferentes formatos como placas de 96 e 384 poços; volume mínimo de pipetagem 5μl (poços vazios), 5μl (poços semi preenchidos) para placas de 96 poços e de 5μl (poços vazios), 2μl (poços semi preenchidos) para placas de 384 poços; pipetagem de tubo primário e/ou setup de PCR. Com tempo de corrida de 30 a 35 minutos para as aplicações comuns. Processamento de 8 canais independentes de pipetagem de 1ml.</t>
  </si>
  <si>
    <t>S-0235</t>
  </si>
  <si>
    <t>Robôs industriais para carregamento e/ou descarregamento de substratos gráficos, para uso em conjunto com máquina impressora industrial a jato de tinta, operando por meio de braço articulado com movimentos orbitais de 4 a 6 graus de liberdade, contendo dispositivo de sucção à vácuo, painel de controle, detectores ultrassônicos e dispositivos de câmeras inteligentes, tamanho máximo da folha de 3.220 x 1.600mm, peso máximo de 10kg.</t>
  </si>
  <si>
    <t>S-0236</t>
  </si>
  <si>
    <t>Equipamentos automático utilizado na purificação de ácidos nucleicos de amostras biológicas para fins de diagnóstico in vitro, processamento de até 24 amostras em até 70 minutos, cobrindo até 10 tipos de amostra em uma mesma corrida, carregamento de tubos primários e secundários, monitor sensível ao toque.</t>
  </si>
  <si>
    <t>S-0237</t>
  </si>
  <si>
    <t>Analisadores automatizados destinados a realizar teste in vitro em amostras de sangue total, soro, plasma, soluções de dialisado com acetato e bicarbonato, e líquido pleural; com capacidade de processar até 31 amostras/hora; com tempo de medição total das amostras de até 120 segundos; dotado de impressora integrada, tela tátil/unidade do PC e leitor de código de barras.</t>
  </si>
  <si>
    <t>S-0238</t>
  </si>
  <si>
    <t>9027.50.10</t>
  </si>
  <si>
    <t>Analisadores de acessos aleatórios contínuos, utilizados para determinação in vitro de bioquímica clínica e parâmetros de electrólitos em amostras de soro, plasma, urina ou sangue total HBA1C; com capacidade de processar aproximadamente 30 amostras por dia, utilizando a análise fotométrica e uma unidade opcional para eléctrodos de iões selectivos (ISE); com velocidade para testes de fotométricos de 60 a 85 testes/hora, para testes ISE de 180 testes/hora e para testes fotométricos e ise juntos de 60 a 100 testes/hora; com carregamento contínuo de tubos de amostras primárias e secundárias em até 8 posições, com entrada de prioridade de amostras STAT; sistema de canais abertos com até 5 canais.</t>
  </si>
  <si>
    <t>S-0239</t>
  </si>
  <si>
    <t>9027.50.20</t>
  </si>
  <si>
    <t>Aparelhos portáteis utilizados para a medição quantitativa do nível de glicose, colesterol, triglicérides e lactato, em amostra de sangue total capilar recém coletado, por meio de medição fotométrica de reflexão realizada utilizando tiras teste; faixa de medição para glicose sanguínea de 20 a 600mg/dl, para colesterol de 150–300mg/dl, para triglicérides de 70 a 600mg/dl, para lactato (valor sanguíneo) de 0,8 a 21,7mmol/l  e para lactato (valor plasmático) de 0,7 a 26mmol/l; tempo de medição para glicose de até 12 segundos, para colesterol até 180 segundos, para triglicérides até 174 segundos e para lactato até 60 segundos; memória para armazenamento de até 100 valores medidos com data, hora e informação adicional por parâmetro de teste.</t>
  </si>
  <si>
    <t>S-0240</t>
  </si>
  <si>
    <t>Aparelhos portáteis utilizados para a medição quantitativa do nível de glicose, colesterol, triglicérides e lactato, em amostra de sangue total capilar recém coletado, por meio de medição fotométrica de reflexão utilizando tiras teste; faixa de medição para glicose sanguínea de 20 a 600mg/dl, para colesterol de 150–300mg/dl, para triglicérides de 70 a 600mg/dl, para lactato (valor sanguíneo) de 0,8 a 21,7mmol/l  e para lactato (valor plasmático) de 0,7 a 26mmol/l; tempo de medição para glicose de até 12 segundos, para colesterol até 180 segundos, para triglicérides até 174 segundos e para lactato até 60 segundos; memória para armazenamento até 100 valores medidos com data, hora e informação adicional por parâmetro de teste.</t>
  </si>
  <si>
    <t>S-0241</t>
  </si>
  <si>
    <t>9027.50.90</t>
  </si>
  <si>
    <t>S-0242</t>
  </si>
  <si>
    <t>Equipamentos automatizados para fase de pré-analise das amostras, o equipamento automatiza as etapas de registro, classificação e armazenamento dos tubos, com velocidade até 1.100 tubos por hora (destampamento e distribuição com câmara TTI), identificação da amostra identificação via código de barras, aceita tubo de amostra de 3, 5, 7 ou 10ml, possibilita a abertura de tubos com tampas “hemogard”, borracha ou de rosca.</t>
  </si>
  <si>
    <t>S-0243</t>
  </si>
  <si>
    <t>Analisadores hematológicos automatizados, quantitativo e de multiparâmetros previsto para diagnósticos in vitro, classifica e enumera os parâmetros seguintes em sangue total e com modo para líquidos biológicos; realiza a análise de amostras em tubos abertos; utiliza tecnologia de citometria de fluxo fluorescente para contar e analisar as células; com velocidade de processamento de até 70 amostras por hora.</t>
  </si>
  <si>
    <t>S-0244</t>
  </si>
  <si>
    <t>Equipamentos para diagnóstico in vitro concebido para realizar testes de HBA1C e perfil lipídico, com processamento em sequência de ambos os testes em até 15 min; processamento de teste hbac1 em amostras de sangue capilar total, sangue venoso total com anticoagulante (EDTA ou heparina) e de teste LIPID em amostras de sangue capilar total, sangue venoso total com anticoagulante (EDTA), plasma com anticoagulante (EDTA); registro automático dos dados de testes realizados como hora e data do teste, ID dos operadores e doentes, informações sobre soluções CQ, disco de verificação óptica e resultados de testes.</t>
  </si>
  <si>
    <t>S-0245</t>
  </si>
  <si>
    <t>9022.90.90</t>
  </si>
  <si>
    <t>Tampos superiores de mesa plana de posicionamento de paciente em equipamento de tomografia computadorizada volumétrica fabricada em fibra de carbono e espuma com revestimento na superfície superior.</t>
  </si>
  <si>
    <t>S-0247</t>
  </si>
  <si>
    <t>8709.11.00</t>
  </si>
  <si>
    <t>Veículos rebocadores autopropulsados, equipados com amortecedores nas rodas para operação em ambientes externos, acionados por motor elétrico de tração de corrente alternada (ac) de 20kW, alimentados por bateria de 80V, direção hidráulica, capacidade para tracionar reboques de até 28.000kg, velocidade de deslocamento com/sem carga de 12km/h e 25km/h respectivamente.</t>
  </si>
  <si>
    <t>S-0248</t>
  </si>
  <si>
    <t>Máquinas para empilhamento de revestimentos cerâmicos e revestimentos de outros materiais, capazes de operar com revestimentos de dimensões iguais ou inferiores a 1.200 x 1800mm e espessura igual ou inferior a 25mm, dotadas de 18 ou menos pontos de extração.</t>
  </si>
  <si>
    <t>S-0249</t>
  </si>
  <si>
    <t>Aparelhos para controle estrutural e de tonalidade de revestimentos cerâmicos, com gerenciamento da classificação, operando através de sistema óptico de visão por tele câmaras, associados a sistema de iluminação, com capacidade para operar com revestimentos de dimensões iguais ou inferiores a 1.200x1.800mm.</t>
  </si>
  <si>
    <t>S-0250</t>
  </si>
  <si>
    <t>8427.10.19</t>
  </si>
  <si>
    <t>Empilhadeiras autopropulsadas retráteis, com motor elétrico de tração de corrente alternada (AC), com sistema de rodagem com pneus super elásticos que permitem operações externas em pisos asfálticos e irregulares, capacidade máxima de carga de 1.600 ou 2.000kg, altura máxima de elevação dos garfos entre 4.550 e 7.400mm (incluindo os limites).</t>
  </si>
  <si>
    <t>S-0251</t>
  </si>
  <si>
    <t>8427.10.90</t>
  </si>
  <si>
    <t>Selecionadoras de pedidos verticais, autopropulsadas, de motor elétrico de tração de corrente alternada (AC), com cabine para operador a bordo acoplada ao mastro elevável, capacidade máxima de carga de 1.000kg ou 1.200kg, altura máxima de elevação dos garfos entre 1.000 e 10.310mm (limites inclusos).</t>
  </si>
  <si>
    <t>S-0252</t>
  </si>
  <si>
    <t>Máquinas para paletização de caixas de revestimentos cerâmicos, capazes de operar com caixas de revestimentos com dimensões iguais ou inferiores a 120 x 180cm, dotadas de pinça motorizada com movimento automático em 5 eixos.</t>
  </si>
  <si>
    <t>S-0253</t>
  </si>
  <si>
    <t>8515.90.00</t>
  </si>
  <si>
    <t>Cabeças óptica de processamento, utilizadas em equipamento de solda a laser, com comprimento de onda de 900 a 1.080Nm e potência máxima de 6kW.</t>
  </si>
  <si>
    <t>S-0254</t>
  </si>
  <si>
    <t>8420.10.90</t>
  </si>
  <si>
    <t>Calandras para termo transferência, termo fixação e dublagem, com alimentação dupla de tecido e papel de até 400mm de diâmetro, com pressão adicional contra o cilindro de aquecimento de até 14kg, com cilindros lacrados sem necessidade de troca de óleo.</t>
  </si>
  <si>
    <t>S-0255</t>
  </si>
  <si>
    <t>8443.32.99</t>
  </si>
  <si>
    <t>Máquinas de termo transferência utilizadas para impressão de cartões plásticos tipo PVC ou poliéster com acabamento em PVC polido, podendo operar com cartões de memória óptica com acabamento em PVC ou cartões regraváveis, utilizando transferência térmica de resina “dye sublimation”, trabalha com cartões de espessura mínima de 0,229mm e máxima de 1,092mm, podendo conter alimentador de entrada única (100 cartões) ou dupla (200 cartões), resolução de impressão tom contínuo de 300dpi, podendo receber módulo de codificação em tarja magnética ISO, dupla coercividade alta e baixa, trilhas 1, 2 e 3, podendo operar com embaralhamento dos dados impressos por meio das fitas tintadas doadoras de cor ao cartão, podendo imprimir com velocidade máxima de impressão, de 6 segundos por cartão (K), de 6 a 8 segundos por cartão (KO), de 16 segundos por cartão (YMCKO) e de 24 segundos por cartão (YMCKOK), para impressão uma face, capacidade de 32Mb de memória RAM, podendo conter visor gráfico do tipo "smartscreen" e botões de status que mudam de cor.</t>
  </si>
  <si>
    <t>S-0256</t>
  </si>
  <si>
    <t>Máquinas de termo transferência utilizadas para impressão de cartões plásticos (ABS, PVC laminado, PET, PETG, proximidade, cartões inteligentes e com tarja magnética, cartões de memória ótica), utilizando transferência térmica de resina “dye sublimation”, trabalha com cartões padrão CR-80 e área de impressão borda a borda do cartão, resolução mínima de impressão tom contínuo de 300dpi e máximo de 600dpi, , espessura aceitável do cartão mínima de 0,762mm e máxima de 1,27mm, velocidade máxima de impressão em lote igual a 24 segundos por cartão (YMC com transfer); 29 segundos por cartão (YMCK com transfer);  40 segundos por cartão (YMCKK com transfer); 35 segundos por cartão (YMCK com transfer e laminação simultânea frente e verso); 48 segundos por cartão (YMCKK com transfer e laminação simultânea frente e verso), munida de painel de controle LCD "smartscreen" de fácil controle.</t>
  </si>
  <si>
    <t>S-0257</t>
  </si>
  <si>
    <t>Filtros tangenciais para suco de maçã com dois módulos de cartucho com total de 207mq de membrana de cerâmica com passagem hidráulica de 3,5mm e porosidade 0,2 microns nominal, incluso programa para o controle remoto do filtro - versão 4 entradas e 4 saídas.</t>
  </si>
  <si>
    <t>S-0003</t>
  </si>
  <si>
    <t>013</t>
  </si>
  <si>
    <t>028</t>
  </si>
  <si>
    <t>8421.29.20</t>
  </si>
  <si>
    <t>Unidades funcionais para filtração líquidos pelo princípio de filtração por osmose inversa, utilizando da tecnologia de Microfiltração (MF), Ultrafiltração (UF), e Nanofiltração (NF) formando um sistema único de operação, para a obtenção do isolado proteico de soro de leite com 90% de proteína (WPI90) com concentração de 38% de Sólidos Totais, a partir de um concentrado proteico de soro de leite com 35% de proteína (WPC35), composta por: Unidade de microfiltração em skid com 10 estágios, com membranas de microfiltração, com 2.143m2 de área, operando a um fluxo médio de 7,9Lm²h (L/m2/h), com bombas, tanques e válvulas sanitárias; Unidade de Ultrafiltração em skid com 5 estágios, com membranas de Ultrafiltração, com 1.830m2 de aérea, operando a um fluxo médio de 11,6Lm²h (L/m2/h), com bombas, tanques, válvulas sanitárias e rota de reaproveitamento de produto com baixo sólidos/baixa proteína no final da produção; Unidade de Nanofiltração em” skid” com 2 estágios, com membranas de Nanofiltração, com 245m de aérea, operando a um fluxo médio de 1,1Lm²h (L/m2/h), com bombas, tanques e rota de reaproveitamento de produto com baixo sólidos/baixa proteína no final da produção.</t>
  </si>
  <si>
    <t>S-0014</t>
  </si>
  <si>
    <t>8441.30.90</t>
  </si>
  <si>
    <t>Combinações de máquinas para fabricação de embalagens de papelão ondulado, com capacidade para chapas com espessura mínima de 1,0mm e máxima de 9mm, tamanho mínimo da chapa de 460 x 600mm, e tamanho máximo de 1530 x 2800mm, altura da linha de trabalho de 2200 mm com velocidade mecânica máxima de 10.000 chapas/hora, composta por: pré-alimentador; alimentador; 5 Unidades de impressão flexográficas com carro porta cilindro para troca automática de cilindro e troca do clichê e cilindro durante a produção; câmera de controle de registro e regulagem para controle da impressão ponto a ponto e controle dimensional para correção automática de ajuste de registro longitudinal, lateral e angular durante a produção; Unidade de transferência com sistema de vácuo; Secador infravermelho; Unidade de duplo corte e vinco com acesso direto à unidade para ajustes do próximo pedido durante a produção, com sistema de trava rápida no cilindro porta forma de corte tipo “SERRAPID” e sistema de retífica da manta tipo “MICROGRIND”; Empilhador de pacotes; Unidade de controle CNC.</t>
  </si>
  <si>
    <t>S-0057</t>
  </si>
  <si>
    <t>Sistemas de gerenciamento de classificação de comprimento, largura e espessura de tábuas serradas, dotados de: um escâner com infravermelho modelo IR4400 com faixa de escaneamento pré definidas com escâner infravermelho, sensores de distância, triangulação 3D por laser e câmeras multisensoriais ; uma unidade ótica de medição de espessura e de largura para tábuas refiladas; controle de destopo de aproveitamento de comprimento (trimmer); controle de direcionamento e alocação das tábuas em 20 diferentes boxes de acordo com parâmetros de classificação definido em software próprio; controle do terminal de empilhamento contabilizando número de peças e volume de cada pacote de madeira empilhada e geração de etiquetas com dados de cada produto empilhado, sistema controlado por um PC industrial montado em rack próprio.</t>
  </si>
  <si>
    <t>S-0060</t>
  </si>
  <si>
    <t>Scanner's de identificação e visualização de defeitos em peças de madeiras maciça de comando numérico computadorizado, com capacidade de otimizar os cortes transversais ou longitudinais, por meio de identificação por lasers e câmeras, com sistema de refrigeração para as câmeras, com ou sem sistema de mecanização, com espessura máxima da madeira de 100mm, com velocidade mínima de 100m/min., com comprimento máximo da peça de 6.500mm.</t>
  </si>
  <si>
    <t>S-0069</t>
  </si>
  <si>
    <t>Máquinas automáticas para soldar corpo de latas cilíndricas por resistência, com sistema para formar e soldar as linguetas no corpo da lata, isenta de mercúrio, para latas de diâmetro compreendido de 52 a 105mm; altura compreendida de 50 a 254mm; com velocidade máxima de solda de até 35m/min; com capacidade máxima de produção igual ou superior a 150 latas/min, compostas de: alimentador dos recortes com ejeção de folha dupla; braço inferior de solda; transportador superior de saída; alimentador do fio de cobre DAS; monitor de solda; sistema automático para rejeição de cilindros defeituosos; braço inferior preparado para aplicação do pó eletrostático; unidade de esfriamento com aplicação de gás inerte e controlador lógico programável (CLP).</t>
  </si>
  <si>
    <t>S-0099</t>
  </si>
  <si>
    <t>8474.20.90</t>
  </si>
  <si>
    <t>Moinhos classificadores de impacto mecânico, dotados de uma zona de moagem, com velocidade periférica máxima de até 130m/s, um classificador dinâmico na parte superior para controlar o tamanho máximo de partícula do produto micronizado, com sistema único de mancal com eixos coaxiais; com capacidade de suportar pressão de até 10bar (g), com uma vazão de ar nominal de 3.600m3/h.</t>
  </si>
  <si>
    <t>S-0100</t>
  </si>
  <si>
    <t>Moinhos de jatos opostos e bases fluidizadas, dotados de zona de moagem de jatos opostos com bicos de quatro orifícios, para aceleração partículas contra elas próprias a velocidades mínima de 500m/s e  sistema de classificação dotado de uma roda classificadora, com capacidade de operação com ar comprimido na faixa de 4 a 9bar (g), possui uma vazão de ar nominal de 1.900m3/h, com capacidade  suportar pressões de até 10bar (g).</t>
  </si>
  <si>
    <t>S-0101</t>
  </si>
  <si>
    <t>Combinações de máquinas para produção de fitas dobradas em polipropileno (PP), velocidade máxima de produção de 500m/min, compostas de: 01 (uma) extrusora com estrutura móvel, dosador gravimétrico, misturador da resina, rosca de diâmetro de 110mm, plastificação máxima de 450g/h e matriz plana de largura de 1.350mm, 01 (uma) unidade de resfriamento e secagem do filme por meio de trocadores de calor com bomba de agua e controle de fluxo; (uma) unidade de corte do filme em fita; 01 (um) sistema de retroalimentação (retenção) do refile; um conjunto de estiragem e de retenção de fitas com cilindros normais ou aquecidos , 01 (um) conjunto de dobrador de fitas, 01 (uma) estufa térmica de aquecimento de ar com 06 metros de comprimento; 01 (uma) unidade de estiramento de fitas por meio de conjunto de cilindros; 01 (uma) unidade de fixação; 01 (uma) unidade de resfriamento; 01 (um) conjunto antiestático, 01 (um) sistema a vácuo para a sucção de aparas e deposito em contêiner, 01 (um) conjunto de painéis elétricos de controle e comando, equipado com controlador lógico programável (CLP).</t>
  </si>
  <si>
    <t>S-0117</t>
  </si>
  <si>
    <t>Travessas de aço liga fundida com resistência a tração de 724 mega pascal, força de rendimento de 586 mega pascal, alongamento de 50mm e redução de área de 25%, aplicadas a empilhadeiras elétricas ou combustão.</t>
  </si>
  <si>
    <t>S-0119</t>
  </si>
  <si>
    <t>Conjuntos de freios com diâmetro máximo de 31mm e espessura mínima de 1mm, lubrificados com óleo vegetal, cilindro com diâmetro de 28.58mm, aplicados a linha de empilhadeiras a combustão.</t>
  </si>
  <si>
    <t>S-0120</t>
  </si>
  <si>
    <t>Pedais do acelerador com 129,71mm de largura, 267.1mm de comprimento, 5mm de espessura da base, ângulo de abertura de 22 graus e rotação da mola de 16 graus aplicados a empilhadeiras elétricas ou combustão.</t>
  </si>
  <si>
    <t>S-0121</t>
  </si>
  <si>
    <t>8533.40.99</t>
  </si>
  <si>
    <t>Potenciômetros elétricos de classe de alta proteção com range de 50mm, resistência nominal de 2 kg ohm, temperatura de -40 a +85 graus Celsius e linearidade de 0.1%.</t>
  </si>
  <si>
    <t>S-0158</t>
  </si>
  <si>
    <t>8456.11.11</t>
  </si>
  <si>
    <t>Máquinas para corte de chapas metálicas por laser de fibra, com capacidade de corte de chapas com dimensões máximas do material de 3.050 x 1.525mm, capacidade máxima de carregamento de mesa de 920Kg, com manipulador de carga e descarga automática (MPL) para fardos de matéria prima de até 2 toneladas e ciclos de 50 segundos, com velocidade máxima de posicionamento dos eixos X e Y de 170m/min, com trocador automático de até 16 bicos, com comando numérico computadorizado (CNC).</t>
  </si>
  <si>
    <t>S-0193</t>
  </si>
  <si>
    <t>8517.62.72</t>
  </si>
  <si>
    <t>Aparelhos receptores e emissores de dados para comunicação em rede sem fio de longo alcance, com baixo consumo de energia, baseada em topologia estrela, operando na faixa de frequência de 923MHZ, com taxa de transmissão de até 300KBP/s, próprio para coleta e transmissão de dados, equipados com sensor de GPS/GLONASS, sensor acelerômetro de 3 eixos, sensor de temperatura, sensor de comunicação “bluetooth” e sensor de comunicação por aproximação (NFC) para acesso e configuração, dotados de bateria de íon de lítio.</t>
  </si>
  <si>
    <t>S-0200</t>
  </si>
  <si>
    <t>Máquinas automáticas para agrupar e embalar confeitos de pastilhas comprimidas com dimensões aproximadas entre 12,2 e 16,1mm de diâmetro e 3,8 e 5,2mm de espessura, em rolos com filme de polipropileno com dupla torção em ambas as extremidades laterais, com dimensões finais aproximadas entre 12,2 e 16,1mm de diâmetro e 19 e 45,6mm de comprimento, contendo aproximadamente entre 5 e 15 confeitos por rolo, dotadas de alimentador vibratório com transportador de corrente, sensores fotoelétrico de rejeição de produto e segurança, placas e escovas para agrupamento e montagem do rolo, sistema alimentador de filme PP com bobinas, dispositivo de corte do filme, cabeçote de embalagem e torção rotativa, com ou sem dispositivo de selagem longitudinal com “hot melt“ (cola quente), com produtividade aproximada de até 140rolos/minuto e painel de controle com tela tipo “touchscreen“ e controlador lógico programável (CLP).</t>
  </si>
  <si>
    <t>S-0203</t>
  </si>
  <si>
    <t>Máquinas cortadeiras e rebobinadeiras, com controlador lógico programável – PLC, com capacidade para receber rolos de filme de poliéster (BOPET) com espessura entre 8 e 50μm, de até 4.000kg de peso, até 2.550mm de largura e até 1.300mm de diâmetro e cortar/rebobinar em bobinas de até 2.000kg de peso, com largura mínima de 325mm e diâmetro máximo de 1.200mm, com velocidade de operação de até 800m/min, dotadas de: unidade de desenrolamento do rolo máster de filme de poliéster com sistemas expansivos nas extremidades para recebimento de rolos com diâmetro interno de 6 e 10 polegadas, sem necessidade de eixo interno de sustentação; sistema de corte do filme com rolo ranhurado e 5 dispositivos para posicionamento de lâminas de corte; sistema de rebobinamento composto por 4 estações de rebobinamento independentes, sem necessidade de eixo para suporte das bobinas, compostas cada uma por um par de braços acionados por motores elétricos, com capacidade para bobinas de até 2.000kg de peso e 1.200mm de diâmetro; sistema de rolos de contato composto por 4 estações de suporte de rolos de contato independentes, uma para cada unidade de bobinamento, e rolos de contato intercambiáveis de comprimentos entre 330  e 2.350mm.</t>
  </si>
  <si>
    <t>S-0207</t>
  </si>
  <si>
    <t>8462.29.00</t>
  </si>
  <si>
    <t>Bancadas de alinhamento e laminadora para alinhamento e tensionamento de lâminas de serra fita, com lâminas de serra fita no modelo R510 de 9,0-12,0m, face de bigorna com variante 1 de 220 x 1.000 x 60mm e largura até 230mm, e com variante 2 de 700 x 270 x 60mm e largura da lâmina de até 300mm, com unidade laminadora com variação de regulagem de aproximadamente 380mm, tensão 400V, trifásico, 50Hz.</t>
  </si>
  <si>
    <t>S-0208</t>
  </si>
  <si>
    <t>Fornos industriais horizontais a gás (GLP) de alta performance de zona única, usado para secar latas de alumínio para bebidas após lavagem, com capacidade de produção igual ou superior a 3.000 latas de 350ml com diâmetro 2” 11/16” por minuto, temperatura de trabalho de 330 a 375 ˚F [165 a 190˚C] e máxima de 450°F [232°C], com painel de controle com controlador lógico programável e protocolo de comunicação ethernet.</t>
  </si>
  <si>
    <t>S-0210</t>
  </si>
  <si>
    <t>8477.10.99</t>
  </si>
  <si>
    <t>Máquinas verticais de vulcanização por injeção de peças de elastômeros, com mesa deslizante, com sistema de extração automático, com unidade de injeção e plastificação tipo "fifo-A", com bio retrátil, com volume igual ou superior a 4.000cm³, com placas de aquecimento igual ou superior a 670 x 780mm, com temperatura máxima de até 230ºC, injeção por meio de bico único, pressão de injeção igual ou superior a 1.800bar, unidade de fechamento hidráulico com força de fechamento igual ou superior a 4.000knm, curso de abertura igual ou superior a 600mm, diâmetro rosca igual ou superior a 55mm, com controlador lógico programável (CLP), com painel operacional IHM, com tela colorida igual ou superior a 19 polegadas com toque háptico com sequência de ciclos programáveis, com controle de temperatura das placas de aquecimento em 3 zonas.</t>
  </si>
  <si>
    <t>S-0216</t>
  </si>
  <si>
    <t>9027.10.00</t>
  </si>
  <si>
    <t>Aparelhos para detecção contínua de gases tóxicos, inflamáveis e oxigênio, por tecnologia de sensor catalítico para os gases combustíveis; por tecnologia de sensor eletroquímico para amônia (NH3), Monóxido de Carbono (CO) de Baixo Range, Monóxido de Carbono (CO) de Alto Range, Monóxido de carbono (CO sem interferência de H2), Sulfeto de Hidrogênio (H2S), Cloro (CL2), Hidrogênio (H2), Cianeto de Hidrogênio (HCN), Dióxido de nitrogênio (NO2), Oxigênio (O2) e Dióxido de enxofre (SO2); por tecnologia de sensor de foto ionização para compostos Orgânicos Voláteis (COVs), com detecção simultânea de até 07 gases, portáteis, com faixas de medição entre 0 e 100% LEL em incrementos de 1% para gases combustíveis, entre 0 e 500ppm em incrementos de 1ppm para Amônia (NH3), entre 0 e 1.500ppm em incrementos de 1ppm para Monóxido de Carbono (CO) de baixo range, entre 0 e 9.999ppm em incrementos de 1ppm para Monóxido de Carbono (CO) de alto range, entre 0 e 1.000ppm em incrementos de 1ppm para Monóxido de Carbono (CO sem interferência de H2), entre 0 e 500ppm em incrementos de 0,1ppm para Sulfeto de Hidrogênio (H2S), entre 0 e 50ppm em incrementos de 0,1ppm para Cloro (CL2), entre 0 e 2.000ppm em incrementos de 1ppm para Hidrogênio (H2), entre 0 e 30ppm em incrementos de 0,01ppm para Cianeto de Hidrogênio (HCN), entre 0 e 150ppm em incrementos de 0,1ppm para Dióxido de nitrogênio (NO2), entre 0 e 30% por volume em incrementos de 0,1% para Oxigênio (O2),  entre 0 e 150ppm em incrementos de 0,1ppm para Dióxido de Enxofre (SO2), entre 0 e 2.000ppm em incrementos de 0,1ppm para Compostos Orgânicos Voláteis (COVs),  montados em material do corpo externo de ligas de policarbonato resistentes a impacto com grau de proteção IP66, dotados de visor LCD, botões de operação, alarmes sonoro de 108dB, vibratório e luminoso para presença de gás, bateria fraca, falha da bomba de sucção e falha de sensores, compatível com baterias internas recarregáveis, com faixa de temperatura operacional entre -20 a +55 graus Celsius, com faixa de umidade operacional entre 15% a 95% sem condensação (contínua), com memória de dados interna com capacidade de 90 dias de registros contínuos em intervalo de 10 em 10 segundos, possui transmissão de dados “wireless” entre os detectores (atual e mais 24 detectores) dentro do alcance do sinal de cada detector de até 300 metros, com ou sem bomba de sucção, compatível com software de gerenciamento online.</t>
  </si>
  <si>
    <t>S-0223</t>
  </si>
  <si>
    <t>Dispositivos para automação da etapa de alimentação e retirada do substrato para uso em conjunto com máquina impressora industrial a jato de tinta, operando através de braços com sucção para retirada e posicionamento do substrato a ser impresso, posicionamento do mesmo na mesa de alimentação da impressora, posterior retirada após impressão e empilhamento do material impresso, operação com até 03 folhas simultâneas, formato máximo da folha de 3,2 x 1,6m, peso máximo do substrato de 10kg, precisão de colocação de +/- 1,0mm.</t>
  </si>
  <si>
    <t>S-0224</t>
  </si>
  <si>
    <t>9019.10.00</t>
  </si>
  <si>
    <t>Aparelhos de hidromassagem em forma de poltrona em posição vertical sentado, destinados a estimulação e relaxamento muscular por jato de água por meio da tecnologia do ar, dotados de tela "touchscreen" permitindo que o usuário selecione os pontos de massagem desejada em até 10 níveis e com ajuste de velocidade de até 4 configurações.</t>
  </si>
  <si>
    <t>S-0233</t>
  </si>
  <si>
    <t>Máquinas automáticas para corte e vinco e aplicação de "hot-stamping", alimentadas por folhas soltas, espessura mínima do papel de 0,1mm, espessura máxima do cartão de 4mm, velocidade máxima igual a 8.000 folhas/hora e formato máximo de folha igual a 1060 x 760 mm, dotadas  de unidade de alimentação, unidade de corte e vinco do substrato, aplicação de acabamento superficial “hot stamping”, dispositivo de destaque e saída em pilhas.</t>
  </si>
  <si>
    <t>S-0246</t>
  </si>
  <si>
    <t>Kit's de acabamento frontal de console de controle e comando de equipamento de Tomografia Computadorizada dotados de partes plásticas injetadas, partes metálicas estampadas e parafusos de fixação.</t>
  </si>
  <si>
    <t>S-0265</t>
  </si>
  <si>
    <t>8431.39.00</t>
  </si>
  <si>
    <t>Curvas transportadoras de correia PVC preta estruturadas, com ângulo de 60 graus, raio interno de 60mm, largura da correia igual a 700mm, capacidade de carga de até 100kg, com rolete cônico de diâmetro externo de 100mm tracionado por um motor de potência 0,75kW e com velocidade máxima de 60Hz de 0,8 m/s.</t>
  </si>
  <si>
    <t>S-0267</t>
  </si>
  <si>
    <t>9405.40.90</t>
  </si>
  <si>
    <t>Painéis de iluminação para aparelho de ressonância magnética</t>
  </si>
  <si>
    <t>S-0268</t>
  </si>
  <si>
    <t>8428.33.00</t>
  </si>
  <si>
    <t>Transportadores de correia PU preta, angular, com ângulo de 30 graus, largura da correia igual a 700mm, capacidade de carga de até 60kg, acionada por motor e velocidade máxima a 60Hz de 0,8m/s.</t>
  </si>
  <si>
    <t>S-0269</t>
  </si>
  <si>
    <t>Guindastes autopropulsados, sobre pneumáticos, tipo "reach stacker", acionados por motor diesel de potência entre 250kW(335HP) a 265kW(355HP) a 2.100rpm, com capacidade de carga de 45ton, dotados de lança telescópica hidráulica com "spreader" para elevação máxima de 15.100mm, transporte e armazenamento de contêineres  padrão ISO de 20, 40 e 45' pés, com capacidade de empilhamento para contêiner de 9’ e 6" com 43ton na quinta altura da primeira fila e contêiner de 8' e 6" com 30ton na quinta altura da segunda fila, com "wheel base'' de 6.000mm de distância, equipados com módulo de controle integrado de sistema "can-bus, raio de giro de 8.000mm.</t>
  </si>
  <si>
    <t>S-0270</t>
  </si>
  <si>
    <t>8504.40.30</t>
  </si>
  <si>
    <t>Inversores “string” trifásicos para aplicação fotovoltaica com range de potência entre 20 e 175kw, promove a conversão de tensão DC produzida pelos arranjos fotovoltaicos em tensão AC para alimentação das cargas e sincronismo com a rede da concessionária em tensão AC (380 a 800V) em 60Hz.</t>
  </si>
  <si>
    <t>S-0271</t>
  </si>
  <si>
    <t>Máquinas porcionadoras de carne com peso controlado para produtos sem osso e não congelados, dotados de sistema de scanner 360º com 3 câmeras de precisão, com esteira em “V” e com capacidade máxima igual ou superior a 5.500kg/h, dependendo do tamanho e formato do produto.</t>
  </si>
  <si>
    <t>S-0272</t>
  </si>
  <si>
    <t>Injetoras horizontais para moldar por injeção pré-formas de politereftalato de etileno (PET), com força de fechamento de 350 toneladas métricas com unidade de fechamento atuada por motor elétrico, curso máximo de abertura 700mm, distanciamento entre as colunas na vertical e horizontal compreendido entre 920 e 920mm, calibração  automática de altura do molde, painel de operação com programação de perfil de injeção dedicado para preformas PET, controle de servo-válvula de injeção, controle proporcional de velocidade e pressão de extração, unidade de potência hidráulica enclausurada com 2 motores elétricos refrigerados por ar, sistema de filtragem de óleo com interruptor de pressão, funções de injeção e plastificação simultâneas, interligadas, baixa geração de acetaldeído (AA), capacidade de injeção máxima de 7.600g de PET, volume de injeção máxima de 6.770cm3, capacidade de plastificação máxima até 1.400kg/h de PET, pressão de injeção máxima de 1.250bar, sistema de extração de preformas com três ou quatro estágios e resfriamento forçado e controlado das superfícies interna e externa das preformas, desumidificador de ar dedicado, controle baseado em PC industrial com conexão EtherCAT, disponibilidade de monitoração e diagnóstico remoto, transdutores de posição com resolução de 5 mícrons, circuitos de controle de entradas e saídas com comunicação EtherCAT.</t>
  </si>
  <si>
    <t>S-0274</t>
  </si>
  <si>
    <t>8427.20.90</t>
  </si>
  <si>
    <t>Empilhadeiras autopropulsadas, com capacidade de carga entre 4.000 e 6.000kg, acionadas por motor a combustão com potência igual ou superior a 60HP, e um sistema de arrefecimento com radiador padrão do tipo "combi-cooler" que contempla um resfriador de óleo da transmissão, com um gerenciador do sistema veicular (VSM) que controla todas as funções elétricas da máquina e freios de banho a óleo.</t>
  </si>
  <si>
    <t>S-0276</t>
  </si>
  <si>
    <t>8421.99.99</t>
  </si>
  <si>
    <t>Pacotes de membranas de osmose reversa para uso em sistemas ST ou similares, com execução espiral modificada diâmetro 198mm, altura compreendida entre 840 a 1.000mm, pressão máxima de trabalho de até 75bar.</t>
  </si>
  <si>
    <t>S-0278</t>
  </si>
  <si>
    <t>Centros de furação para realizar de 1 a 4 furos simultaneamente em chapas de vidro com espessura máxima igual ou superior a 12mm e dimensões máximas iguais ou superiores a , diâmetro máximo de furação igual ou superior a 26mm, velocidade máxima dos eixos igual ou a 4.500rpm, com fixação automática das chapas de vidro durante a furação, com ou sem unidades rolantes de entrada e de saída.</t>
  </si>
  <si>
    <t>S-0280</t>
  </si>
  <si>
    <t>Empilhadeiras autopropulsadas de motor elétrico de tração de corrente alternada (AC), contrabalanceadas, saída lateral para bateria, capacidade máxima de carga entre 1.800 e 5.000 kg (incluindo os limites), com ou sem torre de elevação em 3 versões, altura máxima de elevação dos garfos entre 2.846 e 7.500mm (incluindo os limites).</t>
  </si>
  <si>
    <t>S-0282</t>
  </si>
  <si>
    <t>Aparelhos para detecção contínua de gases tóxicos, por tecnologia de sensor eletroquímico para Monóxido de Carbono (CO), Monóxido de carbono (CO sem interferência de H2), Sulfeto de Hidrogênio (H2S), Dióxido de Nitrogênio (NO2) e Dióxido de Enxofre (SO2), com detecção máxima de 01 gás, com tecnologia (DualSense) com dois sensores idênticos e com operação simultânea para detecção do mesmo tipo de gás, portáteis, com faixas de medição entre 0 e 1.000ppm em incrementos de 1ppm para Monóxido de Carbono (CO), entre 0 e 1.000ppm em incrementos de 1ppm para Monóxido de carbono (CO sem interferência de H2), entre 0 e 500ppm em incrementos de 0,1ppm para Sulfeto de Hidrogênio (H2S), entre 0 e 150ppm em incrementos de 0,1ppm para Dióxido de Nitrogênio (NO2), entre 0 e 150ppm em incrementos de 0,1ppm para Dióxido de Enxofre (SO2), montados em material de policarbonato com revestimento protetor emborrachado antiestático (parte superior da estrutura) e policarbonato condutor (parte inferior da estrutura), com grau de proteção IP66 e IP67, dotados de visor LCD, botões de operação, alarmes sonoro de 100dB, vibratório e luminoso para presença de gás, bateria fraca, e falha de sensores, possui bateria interna substituível, com faixa de temperatura operacional entre -40 e +50 graus Celsius, com faixa de umidade operacional entre 15% e 95% sem condensação (contínua), compatível com software de gerenciamento online.</t>
  </si>
  <si>
    <t>S-0283</t>
  </si>
  <si>
    <t>8443.91.99</t>
  </si>
  <si>
    <t>Máquinas automáticas para rebobinar de forma contínua filmes plásticos e materiais autoadesivos com velocidade máxima de operação de 200m/min, capazes de rebobinar filmes em bobinas com largura de até 660mm, diâmetro máximo de 1.016mm, peso máximo de 680kg e diâmetro interno do canudo de 76mm ou 152mm, tensão de trabalho de 22 a 378N, dotadas de rebobinador duplo com eixo em balanço e mandris expansíveis pneumaticamente, controle de tensão por rolo compensador e sistema de troca automática de bobinas a 200m/min (máxima velocidade), dotadas de conjunto de painéis de controle IHM e com controlador lógico programável (CLP).</t>
  </si>
  <si>
    <t>S-0284</t>
  </si>
  <si>
    <t>Máquinas automáticas porcionadoras e embutidoras a vácuo de produtos cárneos, com capacidade máxima igual ou superior a 2.000kg/h com bomba para transporte de produto, pressão de até 72bar, com sistema de torcionamento, porcionamento a partir de 5g, com tanque de armazenamento de produto em processamento, com bomba de vácuo integrada na máquina e painel para controle da operação.</t>
  </si>
  <si>
    <t>S-0287</t>
  </si>
  <si>
    <t>8479.89.11</t>
  </si>
  <si>
    <t>Máquinas compressoras rotativas automáticas para fabricação de confeitos comprimidos, com capacidade de produção compreendida entre aproximadamente 88.200 e 470.400 comprimidos/h, com força máxima de pré-compressão e compressão de 100kN, para fabricação de comprimidos com diâmetro ou comprimento máximo de aproximadamente 25mm e espessura máxima de aproximadamente 8,5mm, dotadas de torre básica (rotor) intercambiável com 49 estações de puncionamento, saída dupla, compressão de camada  única ou dupla, área de compressão vedada à prova de poeira, torre secundária (rotor) intercambiável para troca rápida de “setup” com 49 estações de puncionamento, cames de enchimento e 2 jogos de ferramental consistindo de punções superiores e inferiores tipo EU 1” - 441, matrizes para punções tipo EU 1” – 441, para comprimidos com diâmetro de 16,1mm e comprimidos retangulares de 19mm X 14mm, controladas por sistema computadorizado com software dedicado e interface homem-máquina (IHM).</t>
  </si>
  <si>
    <t>S-0289</t>
  </si>
  <si>
    <t>9031.20.90</t>
  </si>
  <si>
    <t>Racks dotados de uma bancada e dois kit’s de acessórios para testes de válvulas de controle, sendo um para válvulas de controle de locomotivas e o outro para válvulas de controle de vagões, o Rack realiza análises automáticas, configuração, regulagem e testes de funcionamento e estanqueidade de válvulas de sistemas de freio de vagões e válvulas de sistemas de freio de locomotivas controladas por computador, interface eletrônica com software para interface entre bancada e válvula e parametrização, precisão de análise pneumática de centésimo de PSI para teste de funcionamento e teste de estanqueidade, pressão máxima de trabalho de 165psi, atualização automática de softwares de válvulas do sistema de freio de locomotivas via internet.</t>
  </si>
  <si>
    <t>S-0290</t>
  </si>
  <si>
    <t>8458.91.00</t>
  </si>
  <si>
    <t>Centros de torneamento vertical para peças metálicas, de comando numérico computadorizado (CNC), para operações de torneamento e retifica, diâmetro padrão máximo da placa de até 160mm, comprimento máximo da peça de 400mm; contraponta hidráulico; luneta autocentrante; curso no eixo X igual ou inferior a 340mm, curso no eixo Z igual ou inferior a 625mm, avanço rápido nos eixos X e Z de 30m/min, dotados de base fabricada em material altamente estabilizado termicamente e de propriedade antivibratória, equipados com 1 torre tipo disco de 12 posições, 1 unidade de retificação, unidade de dressamento, unidade hidráulica; unidade de resfriamento; 1 esteira de transporte de peças; transportador de cavacos; exaustor de nevoas e unidade de refrigeração.</t>
  </si>
  <si>
    <t>S-0291</t>
  </si>
  <si>
    <t>Centros de torneamento vertical para peças metálicas, de comando numérico computadorizado (CNC), para operações de faceamento, torneamento, fresamento, furação, rosqueamento e recartilha, com 2 estações de trabalho, morsa hidráulica autocentrante, diâmetro máximo da placa igual ou inferior a 260mm, comprimento máximo da peça de 630mm; contraponta hidráulico; luneta autocentrante; curso nos eixos X, Z e Y igual ou inferior a 340mm, 740mm e 50mm, avanço rápido nos eixos X, Z e Y de 30, 40 e 10m/min respectivamente, dotados de base fabricada em material altamente estabilizado termicamente e de propriedade antivibratória, equipados com 2 torres tipo disco de 12 posições cada e 1 torre com 5 posições axiais duplas com interface vertical para 5 ferramentas na parte superior e 5 ferramentas na parte inferior e uma estação para garra de peças; unidade de transferência de peças com sistema de giro acoplado na esteira de entrada de peças, unidade hidráulica; unidade de resfriamento; esteira de saída de peças; transportador de cavacos; exaustor de nevoas e unidade de refrigeração.</t>
  </si>
  <si>
    <t>S-0292</t>
  </si>
  <si>
    <t>8421.39.90</t>
  </si>
  <si>
    <t>Equipamentos para purificação de biogás pelo princípio de adsorção cinética (kPSA), que consiste em camadas idênticas que são preenchidos com adsorventes exclusivos, com atuação de válvula única rotativa e utilizando como base materiais adsorventes como, Zeólitos, Carvão ativado, crivos moleculares e outros, podendo remover do biogás base o gás carbônico (CO2), nitrogênio (N2) e oxigênio (O2). O sistema funciona com pressão de operação de 7 a 10bar e concentrações de saída acima de 96% de metano (CH4), gás carbônico (CO2), nitrogênio (N2) e oxigênio (O2) abaixo de 2% e 0,3% respectivamente na base seca, o equipamento é dotado de vasos de adsorção, válvula rotativa, tubulações, manômetros, sensores de pressão, painéis elétricos e de controle.</t>
  </si>
  <si>
    <t>S-0294</t>
  </si>
  <si>
    <t>8421.29.30</t>
  </si>
  <si>
    <t>Filtros prensa de placas verticais utilizados para desaguar minério, com até 60 câmaras de filtragem de 30, 40 ou 50mm de profundidade, dotados de 4 cilindros hidráulicos paralelos que trabalham recuados durante a filtragem e que estão localizados nas laterais das placas verticais, com capacidade de até 250 toneladas por hora</t>
  </si>
  <si>
    <t>S-0295</t>
  </si>
  <si>
    <t>8443.39.10</t>
  </si>
  <si>
    <t>Máquinas de impressão digital, por jato de tinta, de uso industrial, com 2 ou 4 cabeças de impressão micropiezoelétrica, 1.280 injetores por cabeça, alta qualidade de impressão, com resolução operando entre 360 e 1.200dpi, e tamanhos de gotas entre 7 e 21 picolitros, impressão de até 4 cores (C, M, Y, K), operadas com tinta à base de solvente para impressão de materiais à base de PVC, como produtos de tecidos, canvas, vinil, PVC, lonas e outros materiais; velocidade de impressão de até 83m2/h; especificação de materiais a serem impressos com 1mm de espessura máxima, com largura máxima de impressão de 320cm.</t>
  </si>
  <si>
    <t>S-0296</t>
  </si>
  <si>
    <t>Empilhadeiras elétricas trilaterais para elevação, transporte, armazenagem de cargas, com capacidade de carga compreendida entre 300 e 2.000kg, altura livre do solo entre eixos de 75mm, altura do garfo abaixados em relação ao solo de 80mm, 2 motores de elevação e um motor de tração com potência mínima de 7,5kW funcionando em AC (corrente alternada), equipadas com pantógrafo extensível automático.</t>
  </si>
  <si>
    <t>S-0297</t>
  </si>
  <si>
    <t>Empilhadeiras autopropulsadas, de motor elétrico e corrente alternada (AC), contrabalanceadas, de capacidade máxima de carga entre 1.200 e 6.500kg, com torre de 2, 3 e 4 estágios, altura máxima de elevação de garfos entre 2,50 e 13,0m.</t>
  </si>
  <si>
    <t>S-0298</t>
  </si>
  <si>
    <t>Máquinas de impressão digital, por jato de tinta, de uso industrial, em formato de mesa plana, com 2 cabeças de impressão micropiezoelétrica, 1.280 injetores por cabeça, alta qualidade de impressão, com resolução operando entre 300 e 1.200dpi, e tamanhos de gotas entre 7 e 21 picolitros, impressão de no mínimo 4 cores (C, M, Y, K) e no máximo 6 cores (C, M, Y, K, W, Cl), operadas com tinta UV e cura por meio de lâmpadas LED posicionadas ao lado das cabeças de impressão, velocidade de impressão de até 25m2/h; especificação de materiais a serem impressos com até 50mm de espessura máxima, com área máxima de impressão de 250 x 130cm.</t>
  </si>
  <si>
    <t>S-0299</t>
  </si>
  <si>
    <t>9027.30.20</t>
  </si>
  <si>
    <t>Analisadores bioquímicos veterinário portáteis, resultados quantitativos, relatório, capacidade de armazenamento de 5.000 resultados, tempo de resposta de 12 minutos para a medição paralela de até 15 parâmetros para o diagnóstico clínico, analisados por métodos de colorimétrica, ponto final, cinética – turbodimetria e radioimunoensaio leitura por espectrofotometria, único sistema completo compostos reagentes liofilizados painéis dispostos em rotores selados, identificados com código de barras, para o processamento de amostras de sangue total, soro e de plasma com um volume mínimo de 100ul, tudo em um sistema de centrifugação, separação de amostras, diluição e calibração automática, resultados impressos em papel térmico autoadesivo com faixas de referência validadas em mais de 100 espécies animais; imprime indicadores de interferência de hemólise (HEM), icterícia (ITC), lipemia (LIP) e gravação da amostra de controle de qualidade, conectividade por meio de portas USB, A / B e Ethernet, entrada de CD-ROM para atualização do sistema, integração do sistema LIS, o equipamento não requer manutenção ou fluxo de água, requisito de potência mínima de 12V, possibilidade de conexão a baterias veiculares.</t>
  </si>
  <si>
    <t>S-0302</t>
  </si>
  <si>
    <t>8487.90.00</t>
  </si>
  <si>
    <t>Eixos metálicos emborrachados para as máquinas de montagem para bolsas de borracha de eixo, com diâmetro mínimo de 50 mm, com engate para troca rápida, com design especifico de uma das extremidades para a montagem do anel metálico.</t>
  </si>
  <si>
    <t>S-0303</t>
  </si>
  <si>
    <t>8467.19.00</t>
  </si>
  <si>
    <t>Máquinas pneumáticas para furação e retirada do ar nos anéis das bolsas de borracha do eixo reto e eixo com gomo (covulada), com perfuradores metálicos com diâmetro de 4mm e comprimento de 80mm, com capacidade produtiva de 8 peças/min.</t>
  </si>
  <si>
    <t>S-0304</t>
  </si>
  <si>
    <t>Módulos completos de reposição de osmose inversa para sistema DT, dotados de eixo, flange de conexão e acessórios, diâmetro 215mm, altura compreendida entre 1.200 e 1.450mm, pressão máxima de até 75bar.</t>
  </si>
  <si>
    <t>S-0305</t>
  </si>
  <si>
    <t>Membranas de osmose reversa para sistema DT, dotadas duas capas eletrosoldadas e uma almofada interna, diâmetro de 186mm.</t>
  </si>
  <si>
    <t>S-0306</t>
  </si>
  <si>
    <t>Discos hidráulicos, para suporte de membranas de osmose reversa para sistema DT, com diâmetro de 198mm.</t>
  </si>
  <si>
    <t>S-0307</t>
  </si>
  <si>
    <t>Máquinas automáticas para desbobinar de forma contínua filmes plásticos e materiais autoadesivos com velocidade máxima de operação de 200m/min, capazes de receber bobinas com larguras de até 660mm, diâmetro máximo de 1.16mm, peso máximo de 589kg e diâmetro interno do tubete de 76 ou 152mm, tensão de trabalho de 35 a 244N, dotadas de desbobinador duplo com eixos em balanço e mandris expansíveis pneumaticamente, elevadores pneumáticos de bobinas, sistema de troca automática de bobinas a 200m/min (máxima velocidade) com emenda de topo (sem sobreposição de material), painel de controle IHM e controlador lógico programável (CLP).</t>
  </si>
  <si>
    <t>S-0308</t>
  </si>
  <si>
    <t>8504.40.90</t>
  </si>
  <si>
    <t>Unidades conversoras elétricas estáticas de corrente alternada em corrente contínua com regulação por chaveamento, conjugada em rack para transporte, tem como função de simular o comportamento de uma bateria real em condições de operação entre 0% e 100% de carga para aplicação de testes de avaliação de sistemas de baterias, desenvolvimento de sistemas de energia para veículos, desenvolvimento e testes para sistemas de acionamentos de propulsão elétrica e sistemas híbridos", dotado de: fonte de alimentação com conversor elétrico estático de corrente alternada possuindo conjuntos de semicondutores como elementos conversores, com entrada de alimentação para tensões entre 380 e 480V, abrangendo faixa de potência de 0 a +/- 32kW, faixa de tensão de 0DC a 65VDC, faixa de corrente de 0 a +/-  600A, faixa de resistência interna de 0 a 110 megaohm e capacitância de saída comutável 6 / 17.2mF; Interfaces-padrão RS232 com conector D-sub de 9 pinos tipo fêmea no painel frontal ; I/O Interface X105 analógica e digital com conector D-sub de 25 pinos tipo fêmea no painel traseiro; Interface de controle e comando por intermédio de um display de LCD integrado, volante de seleção e botoeiras; Sistema de retificação e inversão PWM de corrente regulados por semicondutor IGBT, capaz de inverter as  tensões de saída para corrente continua até 65V, proteção embutida para sobre tensão e sobre corrente; módulo de gabinete móvel com proteção IP20 para instalação da fonte de alimentação e seus componentes; cabo RS232 de 1.8m, plugues dummy x101 e x105.</t>
  </si>
  <si>
    <t>S-0310</t>
  </si>
  <si>
    <t>8436.80.00</t>
  </si>
  <si>
    <t>Equipamentos despendoadores de milho semente para uso agrícola, automotor, com motor térmico, refrigeração a liquido por “água”, a diesel com deslocamento hidrostático, velocidade máxima 25km/h, pneus traseiros e dianteiros 270/95R38 integrado ao equipamento, com cabine panorâmica pressurizada classe 4, facas de corte em 6 fileiras, 1 sistema de 6 linhas com 4 pneus em cada linha para arrancar os pendoes do milho semente e 2 trituradores para triturar o milho macho com capacidade de corte de 2 linhas de milho, montados sobre o chassi.</t>
  </si>
  <si>
    <t>S-0311</t>
  </si>
  <si>
    <t>Detector de chama/fogo multi-espectrum, capazes de detectar espectrum de luz com comprimento de onda IR e visível, com sensibilidade espectral de 400 a 700 nanômetros para luz visível e 0,7 a 5 microns para IR, sensibilidade ajustável entre “Muito Alta”, “Alta”, “Media” e “Baixa”, tempo de resposta entre 3 a 5 segundos para uma distância de 30 metros e entre 3 a 10 segundos para uma distância de 60 metros, anglo de visão de 90 ou 110° e range de 60 metros, indicação visual AZUL para alimentação, VERMELHO para alarmes e AMARELO para falhas, 2 entradas para conexões elétricas 3/4 padrão NPT ou M25, invólucro a prova de explosão em aço inoxidável 316 polido ou alumínio com acabamento marítimo em epóxi cor vermelha, intrinsicamente seguro para uso em áreas classificadas com aprovação nacional Inmetro, índice de proteção IP66, alimentação elétrica 24Vcc, comunicação analógica e digital via 4 - 20mA, “modbus” e saídas relé, temperatura de operação entre -40 a 85°C para um ângulo de visão de 110º e entre -60 a 85º para um ângulo de visão de 90° e humidade entre 5 a 98%, podendo ou não estar acompanhado do suporte de montagem.</t>
  </si>
  <si>
    <t>S-0312</t>
  </si>
  <si>
    <t>8480.60.00</t>
  </si>
  <si>
    <t>Moldes corrugados, intercalares, de aço galvanizado S350GD + Z450MAC, com dimensões 5.200 x 1.087,5 x 2 mm, utilizados na fabricação de placas de fibrocimento reforçada com fios sintéticos.</t>
  </si>
  <si>
    <t>S-0313</t>
  </si>
  <si>
    <t>Máquinas embaladoras/envolvedoras/termoseladoras semiautomáticas para embalagem de alimentos, por meio de envolvimento de filmes de PVC estiráveis/extensíveis ou poliolefínico retrátil em bandejas rígidas ou de PS (poliestireno expandido), com sistema de para múltiplas bandejas, comprimento igual ou inferior a 260mm, largura igual ou inferior a 195mm e altura igual ou superior a 155mm, com alimentação manual das bandejas e velocidade de 6 a 8 bandejas/min.</t>
  </si>
  <si>
    <t>S-0314</t>
  </si>
  <si>
    <t>8443.13.90</t>
  </si>
  <si>
    <t>Impressoras "offset" para decoração e revestimento de corpos de latas de alumínio para bebidas de tamanhos e diâmetros variados, constituídas de: disco com 24 estações de mandris intercambiáveis, para impressão de até 8 cores; sistema de transferência contínua das embalagens por disco plano de 20 estações; unidades aplicadoras de verniz externo por rolo de gravura de giro reverso com mecanismo de acionamento direto e unidade extratora de névoa; tanque de verniz com controle de temperatura, viscosidade e agitação; sistemas de controle de temperatura; sistemas de lubrificação automáticos;  conjunto de reguladores de pressão de ar comprimido, 9 tinteiros de alta velocidade acompanhados de coifas de exaustão; capacidade de produção de até 2.200 latas/min; painel de controle com  controlador lógico programável (CLP) e protocolo de comunicação ethernet; motor de 125HP; acompanhada ou não de acessórios para armazenamento, setup e/ou remoção/movimentação dos tinteiros.</t>
  </si>
  <si>
    <t>S-0321</t>
  </si>
  <si>
    <t>8454.30.90</t>
  </si>
  <si>
    <t>Moldes retangulares com paredes internas revestidas de grafite de baixa aderência para converter metal líquido em placas sólidas de alumínio por gravidade por meio de sapatas de suporte com resfriamento por cortina d’água filtrada por telas, para produção de lingotes medindo entre 585 e 610mm de espessura, e entre 1.600 e 2.000mm de largura; podendo conter ou não bojões de drenagem.</t>
  </si>
  <si>
    <t>S-0322</t>
  </si>
  <si>
    <t>8413.70.90</t>
  </si>
  <si>
    <t>Bombas centrífugas com motor hidráulico acoplado, utilizados no sistema de bombeamento de soluções químicas, ácidas e corrosivas, própria para equipamentos de alta performance, sistemas de irrigação e remoção de água de inundação, contendo a bomba corpo em aço inoxidável, propulsor em polipropileno, vazão máxima de até 460gpm, motores flangeados entre 8 e 18HP com 1 eixo chaveado, pressão máxima de 145psi.</t>
  </si>
  <si>
    <t>S-0323</t>
  </si>
  <si>
    <t>Prensas para a produção de pellets de madeira dura "hardwood", com matriz com diâmetro de 825mm, com largura dos furos de 6mm e superfície de 6.220cm², com potência de 330kW, com capacidade de produção máxima de 5t/hora, com matriz plana estática, com cabeçote giratório de 2 rolos compressores, com sistema hidráulico, painéis de comando e controle equipados com controlador lógico programável (CLP).</t>
  </si>
  <si>
    <t>S-0324</t>
  </si>
  <si>
    <t>Conjuntos de carenagem em polímero com painel LCD e display, carenagem com espessura de 2.5 milímetros, injetado em estileno etileno de acrilonitrila e textura th-114.</t>
  </si>
  <si>
    <t>S-0325</t>
  </si>
  <si>
    <t>Ancoradores de corrente com rosca para empilhadeira com comprimento de 128 milímetros e um diâmetro de 25 milímetros.</t>
  </si>
  <si>
    <t>S-0326</t>
  </si>
  <si>
    <t>Pontas de eixo com filetes com raio de 5 milímetros e ângulo de 5 graus.</t>
  </si>
  <si>
    <t>S-0328</t>
  </si>
  <si>
    <t>8462.91.19</t>
  </si>
  <si>
    <t>Prensas hidráulicas para cravação de terminais em mangueiras, com mancal de deslizamento na ferramenta de prensagem isento de lubrificação, força de prensagem entre 200 e 340 toneladas, diâmetro máximo de prensagem entre 100 e 165mm, curso entre 45 e 70mm, velocidade de abertura das ferramentas entre 7,9 e 44mm/s, fechamento entre 3 e 30mm/s prensagem entre 1,3 e 2,3mm/s.</t>
  </si>
  <si>
    <t>S-0329</t>
  </si>
  <si>
    <t>8438.10.00</t>
  </si>
  <si>
    <t>Máquinas utilizadas para a fabricação de bolachas e biscoitos monocolor e bicolor, base com movimentação horizontal e vertical. Molde de colagem fixo e rotatório com capacidade máxima de produto de 80 fileiras de biscoitos por minuto equipadas com 2 tremonhas para a alimentação de duas massas diferentes simultaneamente. Cada tremonha está equipada com dois rolos de pré-alimentação de aço inox, à distância fixa, para alimentação de eixos equipados com bombas de lóbulos. Velocidade da colagem de até 80bpm (batidas por minutos). Corte de fio com velocidade de até 200bpm (batidas por minuto). Corte com diafragma com velocidade de até 80 bpm (batidas por minuto). Diafragma móvel para a produção de bolachas co-extrudadas. painel de comando numérico. contendo unidades de bomba e placas porta-moldes removíveis de fácil de extração para a troca de produto e a limpeza da máquina.</t>
  </si>
  <si>
    <t>S-0331</t>
  </si>
  <si>
    <t>Analisadores de gases, pelo método detecção de ionização de chama (FID), para medir a concentração de metano ou de hidrocarbonetos totais em uma amostra de gás, com tempo de resposta de 1,5 segundos a 90% da escala, com ponto inferior da escala de 0 a 30ppm e ponto superior da escala de 30.000ppm.</t>
  </si>
  <si>
    <t>S-0332</t>
  </si>
  <si>
    <t>8414.59.90</t>
  </si>
  <si>
    <t>Ventiladores axiais com motor de rotor externo e controle de velocidade programável por meio de software de controle interno, com protocolo de comunicação "Modbus" integrado, hélices de diâmetro entre 1.000 e 1.800mm, com potências de motor entre 6.000 e 14.000W, vazão de ar entre 8.000 e até 85.000m³/h, perda de carga entre 0 e 1.500Pa.</t>
  </si>
  <si>
    <t>S-0333</t>
  </si>
  <si>
    <t>Ventiladores axiais com motor de rotor externo e controle de velocidade programável por meio de software de controle interno, com protocolo de comunicação "Modbus" integrado, hélices hibridas "HyBlade" plástica sobreinjetada em lâmina de alumínio com diâmetro  entre 400 e 990mm, com potências de motor entre 120 e 6.000W, vazão de ar entre 4.000 e  42.000m³/h, perda de carga entre 0 e 460Pa.</t>
  </si>
  <si>
    <t>S-0334</t>
  </si>
  <si>
    <t>Guindastes hidráulicos autopropelidos sobre pneus, para uso industrial, não rodoviário, acionados por motor Diesel ou gasolina e gás (dual fuel) de 4 cilindros, com 2 eixos direcionáveis sendo 1 ou 2 eixos tracionáveis (4x2 ou 4x4) com sistema de direção independente nos eixos para modos de direção caranguejo e coordenado, freios a disco hidráulicos, sistemas de operação do guindaste computadorizado com indicador gráfico do momento de carga, capacidade de içamento entre 8,1 toneladas e 22 toneladas, comprimento de lança principal estendida entre 10,1 metros e 21,6 metros, com 3 ou 4 seções de lança principal e altura máxima da lança de 14,6 metros até 29 metros.</t>
  </si>
  <si>
    <t>S-0335</t>
  </si>
  <si>
    <t>8443.31.11</t>
  </si>
  <si>
    <t>Impressoras multifuncionais coloridas (4 cores), para uso corporativo e alto volume de impressão com capacidade de entrada de papel máxima de 830 folhas (com bandeja adicional instalada) e ciclo de trabalho mensal de até 45.000 páginas, operando com cabeça de impressão equipada com 800 injetores em preto e 800 injetores por cada cor, alimentada por sistema de bolsas de tinta individuais substituíveis nas  cores preto, ciano, magenta e amarelo, resolução máxima de impressão de 4.800x1.200dpi, e tamanho de folha máximo de 216 x 6.000mm, sistema de saída rápida da primeira folha em 4.8 segundos na cor preta e 5.3 segundos em cores sem necessidade de aquecimento, contendo: alimentador automático de documentos de 50 folhas, copiadora com tamanho máximo de cópia de 21,6cm x 35,6cm e função cópia frente e verso com eliminação de furos e sombras, capacidade de impressão frente e verso automática, realizando impressão em altas velocidades de até 34 ppm (em preto ou em cores no modo rascunho), scanner com Mesa digitalizadora colorida / Automática de face dupla e resolução máxima de 9.600 x 9.600dpi interpolada, fax preto/branco e em cores com memória para até 550 páginas, conectividade por meio de sistema de impressão wireless direta via "smartphones" e "tablets" e conexões de USB de alta velocidade (compatível com a especificação USB 2.0), LAN sem fio IEEE (802.11 b / g / n), Ethernet com fio (1000 Base-T / 100 Base-TX / 10 Base-T), Wi-Fi Direct ®, operando com reduzido consumo de energia de 0,2kwh quando em funcionamento, acionada por Visor LCD “touch” colorido de 4,3”.</t>
  </si>
  <si>
    <t>S-0336</t>
  </si>
  <si>
    <t>Centro de usinagem vertical de alta velocidade, fuso tipo HSK-E50, com rotação igual ou superior a 36.000rpm equipado com rolamentos híbridos de cerâmica com potência disponível de 33kW e torque de 21Nm, com comando numérico computadorizado (CNC), com 3 eixos com acionamento linear direto (Motor Linear) com cursos de 800mm no eixo X, 600mm no eixo Y e 500mm no eixo Z, velocidade de avanço rápido nos eixos X, Y e Z de 61m/min, com estrutura em forma de pirâmide construído em concreto polímero, sistema de compensação de temperatura inteligente, máquina automatizada com trocador linear de pallets com 4 pallets de 800x600mm com capacidade de carga máxima 1000kg, magazine com capacidade igual ou inferior a 68 ferramentas, com trocador automático de ferramentas, transportador de cavacos, apalpador 3D infravermelho para preparação e inspeção da peça e sistema de medição de ferramentas a laser.</t>
  </si>
  <si>
    <t>Centros de usinagem vertical de alta velocidade, com rotação igual ou equipado com rolamentos híbridos de cerâmica com comando numérico computadorizado (CNC), com 3 eixos com acionamento linear direto (Motor Linear) com , velocidade de avanço rápido nos eixos X, Y e Z de 61m/min, com estrutura em forma de pirâmide construído em concreto polímero, sistema de compensação de temperatura inteligente, magazine com capacidade igual ou inferior a 68 ferramentas, com trocador automático de ferramentas, transportador de cavacos, apalpador 3D infravermelho para preparação e inspeção da peça e sistema de medição de ferramentas a laser.</t>
  </si>
  <si>
    <t>S-0337</t>
  </si>
  <si>
    <t>Analisadores para determinação dos parâmetros básicos do segundo estágio da hemostasia em testes de coagulação e imunoturbidimétricos por meio de medição fotométrica por monocanal foto-ótico com comprimento de onda de 405nm, dotados de bloco de incubação para 4 amostras e 1 cavidades para reagente, aquecido a 37,4°C +/- 0,4°C.</t>
  </si>
  <si>
    <t>S-0338</t>
  </si>
  <si>
    <t>Misturadores dinâmicos, instalados em linha, para misturar vapor, oxigênio e/ou produtos químicos de alta corrosão ( dióxido de cloro ) com a corrente de polpa de celulose, diretamente no equipamento, por meio de 3 bocais de adição de fluido, com as partes em contato com a polpa celulose fabricadas em titânio, com capacidade de produção de até 6.400 toneladas secas/dia ( 6.400adt/d ).</t>
  </si>
  <si>
    <t>S-0339</t>
  </si>
  <si>
    <t>8433.20.90</t>
  </si>
  <si>
    <t>Máquinas robotizadas, hidráulica, multifuncional, sem implemento, sobre esteiras de aço ou borracha comandadas por controle remoto, com raio de ação de até 150 metros, com motor aspirado ou turbinado de potência até 250HP, para trabalhos em terrenos com inclinação de até 55 graus, com sistema de auto nivelamento e engates rápidos para acoplar implementos.</t>
  </si>
  <si>
    <t>S-0021</t>
  </si>
  <si>
    <t>Unidades funcionais, montadas em SKID, para especificação do ponto de orvalho do gás natural através de refrigeração mecânica, com capacidade volumétrica de até 500.000m³/dia e temperatura de até -9.98°C a 45.89kgf/cm2, compostas de: 1 permutador de calor gás /líquido; 1 permutador de gás/gás; 1 refrigerador de gás; 1 vaso recuperador de óleo; 1 vaso separador a frio; sensores e medidores para instrumentação e controle; sistemas de alívio; válvulas e tubulações de interligação.</t>
  </si>
  <si>
    <t>S-0067</t>
  </si>
  <si>
    <t>Dromos mandris, parte própria para máquina bobinadora mecânica para enrolamento e tratamento de tiras de aço a quente.</t>
  </si>
  <si>
    <t>S-0094</t>
  </si>
  <si>
    <t>Esteiras portas cabos e mangueiras com comprimento de até 2.000 milímetros, dotadas de chicote elétrico, com guia articulada em forma de esteira.</t>
  </si>
  <si>
    <t>S-0108</t>
  </si>
  <si>
    <t>Biodigestores para produção de biogás a partir do processo de digestão anaeróbica de resíduos orgânicos, com controlador lógico e programável (CLP), biorreator, unidade de comando e unidade de armazenagem de biogás, com capacidade mínima de processamento de 1.000kg de resíduos orgânicos diários, produção de biogás mínima de 100m3/dia, com composição de metano (CH4 ) entre 50 a 70% do volume, com pressão máxima de 33mbar para geração de energia elétrica calorífica, gás biometano e fertilizantes orgânicos</t>
  </si>
  <si>
    <t>S-0118</t>
  </si>
  <si>
    <t>Cilindros hidráulicos de elevação do carro da torre, pressão operacional de 12 até 22 megapascal, temperatura de -30 a + 85°C, pressão de curso sem carga de 6bar, comprimento de 804 milímetros e um diâmetro de 20 milímetro, comprimento de 340 milímetros até o ponto de fixação.</t>
  </si>
  <si>
    <t>S-0225</t>
  </si>
  <si>
    <t>Equipamentos automáticos para aplicação de fita adesiva com força máxima de aplicação de 40N em cada fita e tempo de prensagem entre 5 e 10 segundos, para montagem do display de painel de veículo automóvel, com capacidade de aplicação e montagem de 60 peças por hora, dotados de estrutura da estação de trabalho com cabina superior, scanner para leitura de código 2D para sistema de rastreamento, cortina de luz de segurança, sistema de visão com 2 câmeras com resolução de 12Mpx com sistema de iluminação externa, válvula proporcional para controle de força, braço de posicionamento, sensores indutivos de presença dos componentes, sistema com movimentação pneumática acoplado a um sistema de vácuo para coleta dos difusores, atuadores elétricos para movimentação do carro de transporte da peça, sistema de automação com controlador lógico programável (CLP) e painel de interface homem máquina (IHM) com tela de 9 polegadas, com capacidade de comunicação em rede com ou sem fio e computador industrial.</t>
  </si>
  <si>
    <t>S-0260</t>
  </si>
  <si>
    <t>8419.32.00</t>
  </si>
  <si>
    <t>Secadores de madeira com capacidade útil de 311m3 com câmara de 22m de largura, 8,5m de profundidade e com 8,4m de altura, com porta de 22m de largura e 6,1m de altura; com potência térmica instalada de 5.885.359Kcal (6.843kW); sistema de recuperação de energia e perdas de transmissão nas estruturas das paredes e exaustão, sistema de dispersão de água fria a alta pressão com HPS 100bar e medição da umidade da madeira por zonas de medição dentro da câmara.</t>
  </si>
  <si>
    <t>S-0264</t>
  </si>
  <si>
    <t>9030.33.90</t>
  </si>
  <si>
    <t>Equipamentos para controle da tensão, proteção e funcionamento de instalações de reatância capacitiva, dotados de varistores de óxido metálico, resistores de amortecimento, links ópticos, dispositivos de proteção rápido "CAPTHOR", painel de operação “OSU” e capacitor de acoplamento, corrente de curto circuito nominal igual ou superior a 63kArms/0,50s, nível de isolação igual ou superior a 343,62kV pico, dispositivo de desvio de corrente isolado a gás SF6 “Bypass Breaker”, tensão nominal para a terra 550kV e tensão nominal do polo igual ou superior 170kV, nível de isolação para terra igual ou superior 1.550kV pico, corrente nominal igual ou superior 2.000A e corrente de fechamento igual ou superior a 89,6kA pico, tensão de reinserção igual ou superior a 360kV, mecanismo de operação a mola, e elo de conexão da plataforma ao solo por intermédio de até 6 colunas de sinais (2 por fase), tensão nominal 550kV, distância de escoamento de no mínimo 11.000mm, quantidade de fibras ópticas igual ou superior a 16 unidades.</t>
  </si>
  <si>
    <t>S-0266</t>
  </si>
  <si>
    <t>8537.10.20</t>
  </si>
  <si>
    <t>Sistemas de proteção, controle e supervisão MACH de banco de capacitores tipo série para instalação em linhas de transmissão, montados em painel metálico padrão com controlador lógico programável de dados, módulos de entradas e saídas analógicas, digitais, conversores de interface ótica, switches, computadores, GPS, fonte de alimentação, hardwares de comunicação com portas Ethernet e performance de até 1,2GHz, e softwares compatíveis e dotado de comunicação óptica com os sensores de corrente da plataforma.</t>
  </si>
  <si>
    <t>S-0279</t>
  </si>
  <si>
    <t>Máquinas para produção de bifes industriais, dotados de tecnologia massageadora para achatar produtos de carne com 2 esteiras de largura de 800mm, com 2 reguladores de ajuste milimétrico e espessura máxima de até 40mm, com sistema de pré-seleção de peças cárneas, com capacidade de 2 x 150 pesagens/minuto e com sistema de saída formador de porções pré-determinadas compreendidas entre 500g até 5Kg dispostas em bolsas plásticas ou caixas de alta capacidade.</t>
  </si>
  <si>
    <t>S-0309</t>
  </si>
  <si>
    <t xml:space="preserve">Espectrofotômetros de Infravermelho próximo por reflectância com faixa de 950 a 1.650nm, para análise quantitativa de diversos materiais através da interação da energia radiante com a matéria, bem como seus acessórios e consumíveis, com detector de InGaAs de 256 pixels, possui sistema de segurança classe IP - 65 resistente a poeira e a umidade, dotados de um microcomputador e monitor com interface “touchscreen” integrado ao equipamento. </t>
  </si>
  <si>
    <t>S-0316</t>
  </si>
  <si>
    <t>8544.70.10</t>
  </si>
  <si>
    <t>Colunas de cabos de fibra óptica com revestimento externo de material dielétrico, 62,5/125µm, para sistemas de compensação série de até 2.000A, contendo links para conexão e utilizados para interligação entre equipamentos e coluna HV para passagem de fibra óptica e interligação com sistema de proteção e controle.</t>
  </si>
  <si>
    <t>S-0319</t>
  </si>
  <si>
    <t>Impressoras a jato de tinta colorida, para uso corporativo e alto volume de impressão, com ciclo de trabalho mensal de até 45.000 páginas e capacidade total de entrada de papel de até 830 folhas com bandeja adicional instalada, tamanho de folha máximo de 216 x 60.000mm, função de impressão frente e verso automática, sistema jato de tinta de 4 cores (ciano, magenta, amarelo e preto) com 800 injetores em preto e 800 injetores por cada cor alimentado por Bolsas de tinta individuais, resolução máxima de impressão 4.800 x 1.200dpi, velocidade máxima de impressão de 34ppm em preto ou em cores e saída rápida da primeira página sem necessidade de aquecimento, conectividade USB, "Wireless", rede cabeada Ethernet, Wi-Fi "Direct", e sistema de impressão remota, com tela táctil a cores de 2,4", baixo consumo de energia sendo 21W quando em funcionamento.</t>
  </si>
  <si>
    <t>S-0320</t>
  </si>
  <si>
    <t>Lavadoras de amortecedores composta por uma mesa rotativa de 6 estações, com carga/descarga manual do amortecedor, escovamento, lavagem por spray com desengraxante de caráter neutro a alcalino a 50°C com pressão de 7,5bar e vazão de 100L/min, enxague por spray com água a temperatura ambiente, pressão de 7,5bar e vazão de 100L/min, sopro de ar frio por meio de ventilador de 500mc/h a 0,75kPa, secagem com ar quente por meio de secador de 800L/min a 8.000Pa e 250W.</t>
  </si>
  <si>
    <t>S-0340</t>
  </si>
  <si>
    <t>Equipamentos para medição tridimensional de barras de aço especial em tempo real por sistema óptico de visão computacional, capazes de medir espessura, largura, raio, ângulo, diagonal e área com geometria quadrada e redonda, variando entre 65 e 270mm, com uma resolução de £0,01mm e precisão de -+0,05mm, dentro de uma exposição mínima de 0,1ms.</t>
  </si>
  <si>
    <t>S-0341</t>
  </si>
  <si>
    <t>Moldes para injeção de 32 cavidades para fabricação do componente atuador para embalagens de aerossol, em polipropileno, tamanho máximo aproximado de 596 x 696 x 615mm, com capacidade máxima de produção entre 10.000 e 12.000unid/h, “full hot runner” (sem produção de galhos) cavidades e demais componentes da zona moldante fabricados em aços especiais como DIN 1.2085, 1.2343, 1.2379, 1.2162, e/ou bronze alumínio, com tratamentos distintos para endurecimento e/ou resistência a brasão, com jogo completo de postiços e pinos para injeção de segundo tipo de atuador.</t>
  </si>
  <si>
    <t>S-0342</t>
  </si>
  <si>
    <t>Moldes para injeção de 24 cavidades para fabricação do componente sobre tampa para embalagens de aerossol, em polipropileno, tamanho máximo aproximado de 446 x 646 x 500mm, com capacidade máxima de produção entre 10.000 e 12.000unid/h, “full rot runner” (sem produção de galhos), cavidades e demais componentes da zona moldante fabricados em aços especiais como DIN 1.2085, 1.2083, 1.2343, com tratamentos distintos para endurecimento e/ou resistência à abrasão.</t>
  </si>
  <si>
    <t>S-0343</t>
  </si>
  <si>
    <t>Máquinas embaladoras de bobinas de papel, para aplicação de filme plástico estirável, em todas as faces das bobinas, para sua conservação, proteção, transporte e armazenamento, com capacidade para embalar bobinas de 1.500 a 3.000mm de diâmetro e 2.500 a 3.000mm de largura, com produção estimada que alcança 15 jumbos por hora, densidade mínima de 140kg/m3, peso máximo de 5.000kg, dotadas de rampa de conexão, transportador das bobinas, berço rotativo com cabeçote de filme plástico estirável, verticalizador, levantador de bobinas, esteiras de roletes, carro transportador sobre trilhos, elevador hidráulico com esteira, esteiras para bobinas na vertical, painel de botões e interface homem/máquina, com potência estimada de 50kW e Controlador Lógico Programável – CLP.</t>
  </si>
  <si>
    <t>S-0344</t>
  </si>
  <si>
    <t>8419.89.99</t>
  </si>
  <si>
    <t>Desumidificadores para retirada de umidade excessiva de sala fria com capacidade de 34,47kg de ar/hora, dotados de recuperador de calor para economia de até 22% de energia elétrica, 3 filtros de ar e painel de controle.</t>
  </si>
  <si>
    <t>S-0345</t>
  </si>
  <si>
    <t>Prensas hidráulicas para ajustes de estampo de pressofusão versão para fosso, força de fechamento de 400ton, plano superior basculante em 180°, curso de extração alongado em 850mm, paralelismo com controle eletrônico, carro para cilindros auxiliares, sistema hidráulico para movimentação de 4 + 4 radiais do estampo, armário elétrico com ar condicionado, painel de comando lateral com IHM, iluminação em LED, cilindro de extração hidráulico, pacote para 4.0, atendimento a NR12 e sistema de segurança integrado ao PLC, tensão de 380V, 60Hz, comandos em 24Vcc, documentação técnica na metodologia WCM, manuais, desenhos e lista de peças de reposição.</t>
  </si>
  <si>
    <t>S-0346</t>
  </si>
  <si>
    <t>Serras automáticas tipo ponte de controle numérico com eixos interpolados, equipadas com 5 cabeçotes de corte para discos até Ø450mm orientável de 370º, cabeçote central inclinável automático de 0º a 90º e curso vertical de 300mm sobre trenó com guias lineares com recirculação de esferas, composta de: 1 barreira de segurança fixa com portão de acesso e fechadura de segurança; ventosas incluindo respectivo software de administração e carter disco de até Ø 500mm; 1 carrinho de carregamento automático com 8 rolos motorizados, 1 câmera Nikon para capturar a imagem de contornos; 1 leitor de diâmetro de ferramenta para detecção de desgaste; 1 leitor de espessura das chapas; 1 roleira motorizada de carga; até 3 ventiladores de secagem de peças; 1 esteira transportadora curta para zona de corte; 1 esteira transportadora curta de descarga, 1 climatizador de 800w com filtro para quadro elétrico.</t>
  </si>
  <si>
    <t>S-0349</t>
  </si>
  <si>
    <t>Cortinas de ar (Modelo Compact) para produção de fluxo de ar de alta pressão para bloqueio de até 80% de transferência de calor natural, com dimensão de 400 x 400 x 2.600mm e temperatura de trabalho entre -25 e +40◦C, dotadas de painel de controle, módulo exaustor para descarte do ar não utilizado e módulo cooler para controle de velocidade do ventilador da cortina de ar.</t>
  </si>
  <si>
    <t>S-0350</t>
  </si>
  <si>
    <t>Cortinas de ar (Modelo Basic) para produção de fluxo de ar de alta pressão para bloqueio de até 80% de transferência de calor natural, com dimensão de 400 x 400 x 2.600mm e temperatura de trabalho entre -27 e +16°C, dotadas de módulo exaustor para controlar a saída de ar e controlador de fluxo.</t>
  </si>
  <si>
    <t>S-0354</t>
  </si>
  <si>
    <t>8445.19.22</t>
  </si>
  <si>
    <t>Máquinas descaroçadeiras de algodão de 98" de largura com 201 serras de até 16" de diâmetro, 330 dentes por serra, 615rpm, com capacidade de produção de até 25 fardos de fibra por hora, rolo agitador de 5rpm de discos inclinados, rolo aplicador de 504rpm, 2 estágios de recuperação de semente, calha do piolho, cilindro de escova de 1.550rpm e rosca de impureza de 93rpm.</t>
  </si>
  <si>
    <t>S-0355</t>
  </si>
  <si>
    <t>8465.95.11</t>
  </si>
  <si>
    <t>Máquinas-ferramentas automáticas para furar painéis laminados, painéis dotados de partículas de madeira ou madeiras maciças, com inserção automática de cola e/ou cavilha, controladas por um controle numérico computadorizado (CNC), com área de trabalho de 900mm ou superior no eixo X, espessura da peça a ser trabalhada de no mínimo 10mm e no máximo 40mm, com ou sem grupo furação vertical, com um ou dois dispositivos de vibração.</t>
  </si>
  <si>
    <t>S-0356</t>
  </si>
  <si>
    <t>Reatores de decriptação a hidrogênio para fragmentação grosseira de liga de Neodímio-Ferro-Boro e outras ligas para ímãs de terras raras, utilizados para processamento de pequenas quantidades de liga metálica, profundidade interna 267mm, diâmetro interno 95,3mm, composto por: vaso de pressão, com capacidade de 1.800mL, temperatura máxima de 600°C, pressão máxima (em 350°C) de 413bar, pressão máxima (em 600°C) de 290bar; cabeçote, cilindro, e partes internas construídas em aço T316SS; conexões externas construídas em aço inoxidável; cabeçote com manômetro de pressão, disco de ruptura em inconel, termopar tipo J, transdutor de pressão, e conjunto de válvulas; suporte para piso com levantamento pneumático para o vaso aquecedor; controlador de temperatura.</t>
  </si>
  <si>
    <t>S-0357</t>
  </si>
  <si>
    <t>Equipamentos para dissolução de amostras em ácidos ou bases em laboratório, por micro-ondas, com potência máxima de 1.900W; cavidade de micro-ondas capaz de suportar volume de até 70,5 litros; porta responsiva fabricada em aço inoxidável, com 4 travas internas para prevenir a emissão de radiação de micro-ondas em caso de fechamento inadequado ou desalinhamento; capacidade de processamento de no máximo 44 amostras simultaneamente com volumes de 100mL; controle individual de temperatura interna de todos os vasos por meio de sensor de temperatura sem contato direto, com terminal de controle com tela LCD.</t>
  </si>
  <si>
    <t>S-0358</t>
  </si>
  <si>
    <t>Máquinas de impressão e de personalização de cartões plásticos (PVC e composto de PVC) para identificação de bens e pessoas, por meio dos processos de sublimação de cores “Dye Sublimation” e transferência térmica monocromática, de borda a borda em um lado do cartão, utilizando fitas “ribbons” com “Smartchips” embutidos, com resolução de impressão de 300dpi, velocidade de impressão monocromática máxima de 700cartões/h, velocidade de impressão a cores (YMCKO) máxima de 150 cartões/hora e espessura do cartão de 0,25 a 1,02mm, com alimentação manual de cartões com indicação por meio de LED, dotadas de alimentador de cartão com ajuste automático da espessura e capacidade para 100 cartões (30 mil) e recipiente de saída de cartão com capacidade para 100 cartões (30 mil), e podendo conter um ou mais dos seguintes opcionais: codificação de cartões, por meio de porta USB ou Ethernet, utilizando codificador de tarja magnética (ISO 7811) e/ou kit de integração de codificador sem contato de terceiros; programas específicos para criação de cartões e de crachás; interfaces (portas) de comunicação Ethernet 10/100 integrado e/ou 802.11ac com Mfi; tampa da máquina com fechamento por meio de chave para evitar roubo de cartões.</t>
  </si>
  <si>
    <t>S-0359</t>
  </si>
  <si>
    <t>8504.40.40</t>
  </si>
  <si>
    <t>Equipamentos de alimentação ininterrupta de energia (UPS ou no break) para alimentação de instalações de processamentos de dados com capacidade de 300 a 1.200kW, alimentação trifásica 480V (3F+N) e tensão de saída trifásica 480V (3F+N) podendo ser, intervalo de frequência de entrada 45 a 65Hz com tecnologia on-line dupla conversão de eficiência otimizada com sistema de gerenciamento variável de módulos (VMMS), fator de potência de saída igual a 1 maximizando a potência disponível, display LCD.</t>
  </si>
  <si>
    <t>S-0360</t>
  </si>
  <si>
    <t>Máquinas CNC para jateamento de eixos e engrenagens com granalha de aço, com uma mesa indexável controlada por CNC com capacidade para 400kg e precisão de 0,15mm, de quatro estações, sendo duas para carga e descarga, e duas para processamento de peças, com oito bicos de curso vertical 1.000mm, curso horizontal 500mm e inclinação de -75º a 90º em relação ao plano horizontal controlados por CNC, com controle de pressão e vazão de granalha via CNC.</t>
  </si>
  <si>
    <t>S-0362</t>
  </si>
  <si>
    <t>Máquinas para lapidação e polimentos das 4 laterais de chapas de vidro com perfis arredondados de espessura de 3 a 8mm e/ou de 3 a 12mm, dotadas de: 2 lapidadoras bilaterais, sendo uma com dimensão trabalhável máxima igual a 1.200 x 2.000mm e mínimo 80 x 140mm, e a outra de no máximo 2.000 x 1.200mm e mínimo 150 x 80mm, com velocidade de avanço máxima igual a 10m/min, com dispositivo de enquadramento e alinhamento das chapas de vidro, com dispositivo para desbastar as bordas das lâminas através de mandris, com rebolos diamantados com ajustes independentes, com rebolos de polimento automáticos com avanço acionado por comando eletropneumático controlado por um programador lógico programável (PLC), com sistema de refrigeração dos rebolos em circuito fechado da água, com reservatório para a recirculação da água, com dispositivo de desbaste dos cantos da chapa de vidro, com 1 mesa de translação angular para transporte das chapas de vidro entre as lapidadoras bilaterais.</t>
  </si>
  <si>
    <t>S-0363</t>
  </si>
  <si>
    <t>Empilhadeiras autopropulsadas, acionadas por motor a gasolina, diesel ou GLP (gás liquefeito de petróleo), para transporte e armazenagem de cargas; com centro de carga igual e/ou acima de 500mm; com dois tipos de mastros duplex (dois estágios) ou tríplex (três estágios); com elevação dos garfos até 7.000mm; dotadas de sistema de estabilidade SAS (sistema de estabilidade ativa) que proporciona maior segurança, conferido pelo eixo direcional que dispõem de cilindro hidráulico bloqueador ativado por controle eletrônico, controle de velocidade e inclinação do mastro de elevação com sensor de carga e de altura de elevação, nivelamento automático de inclinação dos garfos acionado por botão localizado na alavanca de inclinação e sistema de sincronização do volante com as rodas traseiras (direcionais).</t>
  </si>
  <si>
    <t>S-0364</t>
  </si>
  <si>
    <t>Moldes para injeção de 32 cavidades para fabricação do componente atuador para embalagens de aerossol, em polipropileno, tamanho máximo aproximado de 446 x 646 x 490mm, com capacidade máxima de produção entre 13.000 e 15.500 unidades/h, “full hot runner “(sem produção de galhos), cavidades e demais componentes da zona moldante fabricado em aços especiais como DIN 1.2085, 1.2343, 1.2379, 1,2162, e/ou bronze alumínio, com tratamentos distintos para endurecimento e/ou resistência à abrasão, com jogo completo de postiços e pinos para injeção de segundo tipo de atuador.</t>
  </si>
  <si>
    <t>S-0365</t>
  </si>
  <si>
    <t>8517.70.99</t>
  </si>
  <si>
    <t xml:space="preserve">Blocos compactos para telefonia, para conexões em centrais telefônicas e centrais de redistribuição nas redes de Banda Larga com conexões metálicas, conexões metálicas em linha, e engates rápidos do tipo permanente, para bastidor de perfil cilíndrico sem selante, sendo o corpo do bloco confeccionado em blenda de polímeros termoplásticos de engenharia, PBT/PC, (Polibutileno Terefitalado/Policarbonato), moldados por injeção, garantindo precisão dimensional e baixa variação dimensional dentro do range de temperaturas de operação, temperatura máxima de operação de até + 55°C; terminais e conexões confeccionados em materiais metálicos com tratamento superficial, que garantem alta condutibilidade e maior fluxo de dados nas conexões. </t>
  </si>
  <si>
    <t>S-0366</t>
  </si>
  <si>
    <t>9011.80.90</t>
  </si>
  <si>
    <t>Microscópios cirúrgicos com zoom motorizado apocromático com fator 1:6, objetiva variável de 200 a 625mm sem troca de objetivas, Iluminação através de fonte integrada de LED ou lâmpada Xenon de 300W, autobalanceamento e aspiração de ar da capa cirúrgica, câmera de vídeo 1CCD Full HD 1.080p ou 3CCD Full HD 1080p ou 3CCD 4K 2160p dentro do corpo do aparelho, tela de vídeo touchscreen de 24” HD acoplada em braço extensível, podendo ter configurações opcionais incluindo ou não movimento XY angulado, sistema de fluorescência intraoperatória, monitor de vídeo, sistema de coobservação, sistema frente à frente, pedal de comando, sistema de focagem automática no centro do campo da câmera com o pressionar de um botão, sistema que permite conectar um sinal HD externo (por exemplo, imagem endoscópica) e exibir as imagens externas no monitor integrado do sistema.</t>
  </si>
  <si>
    <t>S-0367</t>
  </si>
  <si>
    <t>8439.10.30</t>
  </si>
  <si>
    <t>Desfibradores totalmente automáticos, autopressurizados, para a produção de microfibras de madeira com granulometria inferior a 0,05mm, controlados por um controlador lógico programável (PLC), com diâmetro do rotor com 509mm, com potência 75kW, com controle de temperatura automático, com 108 martelos de aço temperado, com condutor vibratório, com um separador gravimétrico de média pressão, com separador rotativo de granulometria, com roscas cônicas de alimentação equipadas por um motor de 6 polos W22 DIP zona 21 ABNT (anti-incêndio, anti-explosão automático), 1 joeira vibradora, com eletro ventilador de extração com sistema ciclone, com ciclone de sedimentação para o moinho de martelos, com sistema de detecção de faíscas e extinção incêndio.</t>
  </si>
  <si>
    <t>S-0368</t>
  </si>
  <si>
    <t>Equipamentos analisadores de tamanho de partículas por difração a laser, com range de 0,01 até 3.500µm (dependendo da preparação e tipo de amostra) em faixa de lente única de alinhamento automático; alimentado por tensão de 100/240V, 50/60Hz, potência máxima 200W; dimensões: largura 690mm, profundidade 300mm, altura 450mm; taxa de aquisição de dados 10kHz; com módulos de dispersão de amostra de pós secos, suspensões e emulsões.</t>
  </si>
  <si>
    <t>S-0371</t>
  </si>
  <si>
    <t>Filtros totalmente automático em painéis de aço galvanizado com tratamento de pintura ante corrosão salina para limpeza do ar, com ar comprimido de 189 mangas, continuo, controlado por um controlador logico programável (PLC), equipado com 1 motor de 44,5kW, com capacidade total de ar de 24.500m³/h, com emissão máxima de 15mg/Nm³, com superfície filtrante de 312m², com válvulas certificadas sem retorno ante explosão com ciclo automático ajustável de auto regulação com dispositivo de controle de limpeza, com dispositivo de frequência de reversão do ar, com portas ante explosão, com sistema de circuito fechado da expulsão do pó, com sistema de aspiração assistido com sistema ante incêndio, com barreira perimetral permanente ante deflagração, com válvula rotativa.</t>
  </si>
  <si>
    <t>S-0372</t>
  </si>
  <si>
    <t>Prensas para a produção de pellets de madeira dura "hardwood”, totalmente em aço inox, com matriz com diâmetro interno de 660mm para fabricar pellets de 6mm, com potência de 220kW, com capacidade de produção mínima aproximada de 2ton/hora, com matriz giratória, com cabeçote estático de 2 rolos compressores, com sistema hidráulico, painéis de comando e controle equipados com controlador lógico programável (PLC) controle de temperatura e umidade, equipadas com sistema detector de faíscas extintor e incêndio.</t>
  </si>
  <si>
    <t>S-0373</t>
  </si>
  <si>
    <t>8418.69.99</t>
  </si>
  <si>
    <t>Resfriadores em contracorrente em aço inox para pellets de madeira, com capacidade de 3t/h, capacidade do ar em contracorrente de 7.000m³/h, com porta de acesso vertical, com válvula de alimentação rotativa, com 2 sensores de nível, equipados com uma tremonha de descarga em aço inox, dotados com um sensor de transbordamento e de temperatura, dispositivo de descarga com grade acionado por motorredutor de movimento excêntrico, equipados com detector de faíscas e extintor antincendio.</t>
  </si>
  <si>
    <t>S-0376</t>
  </si>
  <si>
    <t>8426.49.90</t>
  </si>
  <si>
    <t>Manipuladores hidráulicos para movimentação de materiais, autopropulsados sobre esteiras ou trilhos e distância na parte inferior de até 10m e largura inferior a 8m adequado para passagem de caminhões e vagões ferroviários, equipados com cabine a frente, implemento frontal industrial articulado (lança e braço) com alcance igual ou superior a 1m (ao nível do solo) e equipados ou não com ferramentas de trabalho, tais como: garras hidráulicas (de diversos usos), eletroímã, “clamshell” e tesoura hidráulica, entre outros, acionados por motor diesel ou elétrico com potência igual ou superior a 135HP ou 135kW e peso total igual ou superior 20ton.</t>
  </si>
  <si>
    <t>S-0377</t>
  </si>
  <si>
    <t>Máquinas para separação de resíduos ferrosos para pós (massa cerâmica), deferrizador a rolo de ação contínua, com estrutura em aço inox, dotadas de válvula de distribuição, rolo de separação dos resíduos ferrosos com diâmetro de 300mm, imãs em neodímio com potência magnética nominal de 16.000 Gauss, com capacidade máxima de alimentação igual ou inferior a 40t/h.</t>
  </si>
  <si>
    <t>S-0378</t>
  </si>
  <si>
    <t>Equipamentos para a realização de ensaios não destrutivos, por meio da técnica de vazamento de fluxo magnético para inspeção automática de tubos de aço sem costura, com faixa de diâmetro externo de 168,3 a 420,0mm, espessura de 5,0 a 60,0mm e comprimento de 6,0 a 15,0 metros, compostos por: 2 módulos de teste, 1 sistema de marcação das regiões do tubo com indicações de descontinuidade, medidores de velocidade do tubo, 1 unidade de desmagnetização, e sistema de acionadores mecânicos para transporte e estabilização do tubo durante o ensaio.</t>
  </si>
  <si>
    <t>S-0380</t>
  </si>
  <si>
    <t>Secadores industriais horizontais, a gás, monocanais a rolos, com 5 plano, para secagem final de pisos e revestimentos cerâmicos, instalado anteriormente ao processo de queima, completo de ventiladores e motores, com largura do canal de secagem 2.850mm e comprimento do canal de 31,1m.</t>
  </si>
  <si>
    <t>S-0382</t>
  </si>
  <si>
    <t>Secadores industriais horizontais, a gás, monocanais a rolos, com 1 plano, para secagem final de pisos e revestimentos cerâmicos, instalado anteriormente ao processo de queima, completo de ventiladores e motores, com largura do canal de secagem 2.950mm e comprimento do canal de 18,9m.</t>
  </si>
  <si>
    <t>S-0385</t>
  </si>
  <si>
    <t>8407.90.00</t>
  </si>
  <si>
    <t>Motores de combustão interna de 4 tempos operados com mistura de gasolina e óleo, monocilindro, com deslocamento do pistão de 53cc, diâmetro x curso do pistão de 43.5 x 35.8mm, potência de 3,35HP a 8.500rpm, torque máximo de 2.5Nm a 4.500rpm, com refrigeração por meio de ventilação forçada por ar, carburador de diafragma e partida manual por meio do cordel auto retrátil.</t>
  </si>
  <si>
    <t>S-0387</t>
  </si>
  <si>
    <t>Prensas hidráulicas automáticas para compactar e enfardar latas de alumínio; com câmara para redução de volume com pressão específica de 400N/cm2; força de compactação de 680kN; abertura de entrada de 800 x 400mm; êmbolo de compactação e duas unidades de corte especiais; capacidade de produção de 600kg por hora com produção de fardos de 450x450x200 a 300mm (ajustável) de densidade de até 650kg/m3; placas de desgaste substituíveis fabricadas em aço de alta resistência à abrasão (HARDOX); painel de comando e monitoramento com controlador lógico programável (CLP), protocolo de comunicação ethernet  e refrigeração interna por ar condicionado; sistema de resfriamento do fluido hidráulico a ar (resfriador) e mesas de movimentação de fardos com sensores e fim de curso.</t>
  </si>
  <si>
    <t>S-0388</t>
  </si>
  <si>
    <t>8427.20.10</t>
  </si>
  <si>
    <t>Empilhadeiras autopropulsadas, acionadas por gás liquefeito de petróleo (GLP), com capacidade de carga de 35.000 libras (15,8ton), com torre elevadora de dois estágios, inclinação de 9 graus para a frente e para trás, com capacidade de deslocamento horizontal dos garfos, com transmissão de troca automática de 3 velocidades, eixo de transmissão planetário e pneus sólidos de borracha.</t>
  </si>
  <si>
    <t>S-0389</t>
  </si>
  <si>
    <t>Prensas hidráulicas para prensar, compactar e enfardar sucatas de latas e rebarbas do processo de produção de latas de alumínio, com no mínimo 3 cilindros hidráulicos, com câmara para redução de volume com compactação por 3 lados, com pressão específica igual ou superior a 509N/cm2, com força de compressão igual ou superior a 800kN, com abertura da câmara de compactação de 1.400 x 900mm, dimensão do fardo de 450 x 450 x 200 a 400mm, com capacidade de produzir 1.600kg/hora ou mais de sucata de alumínio compactada com densidade mínima de 600kg/m3, com placas de desgaste substituíveis fabricadas em aço de alta resistência à abrasão; painel elétrico de comando e monitoramento com controlador lógico programável (CLP), tela sensível ao toque "touchscreen", refrigeração interna por ar condicionado e protocolo de comunicação Ethernet; sistema de resfriamento do fluído hidráulico por "chiller".</t>
  </si>
  <si>
    <t>S-0390</t>
  </si>
  <si>
    <t>Máquinas rotativas para impressão em tecido por cilindros, de largura de impressão de até 225cm, até 12 cores, velocidade de até 100m/min, com dispositivos de limpeza e centralizador de tecidos, com tapete dotados de sistema automático de aplicação de cola e lavagem.</t>
  </si>
  <si>
    <t>S-0391</t>
  </si>
  <si>
    <t>8481.80.21</t>
  </si>
  <si>
    <t>Purgadores com cápsula de expansão termostática, para drenagem de linha de vapor limpo ou puro utilizados em áreas classificadas como estéreis de indústrias farmacêuticas , fabricados com corpo e tampa em aço inoxidável AISI 316L, atendendo a norma ASME BPE e PED, elemento termostático interno em aço inoxidável, anel “o ring” em FKM, acabamento de superfície interno de 1,6 a 3,2 Ra, pressão máxima de operação de 7bar, temperatura máxima de operação de 170°C, diâmetro nominal de 1/2 polegada e conexões sanitárias “tri clamp”, com certificação FDA, USP e ADI.</t>
  </si>
  <si>
    <t>S-0392</t>
  </si>
  <si>
    <t>Britadores cônicos para processamento mineral, ajustáveis por meio de sistema de regulagem automática conectado a um sistema hidráulico “hydroset”, com estrutura principal construída sem partes móveis; eixo principal bi apoiado nas extremidades do britador; chassi sobre amortecedores de borracha; acionado por motor elétrico com potência igual ou superior a 500kW, com sistema de alívio da câmara para material não britável por meio de válvula de alívio elétrica controlada eletronicamente com Controlador Lógico Programável (PLC);sistemas de proteção contra poeira do tipo pressurizado; sensor de nível do tipo radar; silo de alimentação de aço revestido de borracha com duas escotilhas para inspeção; com excentricidades variáveis entre 30 e 70mm; faixa de APF variável entre 10 e 44mm ou entre 13 e 51mm, comprimento máximo de 5.902mm, largura máxima de 3.150mm, altura total máxima igual ou inferior a 4.353mm; tanque de óleo do sistema de lubrificação e “hydroset”; sistema de monitoramento dos instrumentos do tanque; sistema de refrigeração do óleo contendo dois ventiladores; filtro off-line para lubrificação principal, com capacidade nominal igual ou superior a 100t/h.</t>
  </si>
  <si>
    <t>S-0393</t>
  </si>
  <si>
    <t>8430.41.90</t>
  </si>
  <si>
    <t>Equipamentos para perfuração de rochas, auto propulsoras sobre esteiras, equipadas com motor diesel de 403kW e um compressor do tipo parafuso, de vazão de ar de 28,3m³/min, pressão de trabalho até 30bar, com um braço fixo, dotadas de uma perfuratriz tipo martelo de fundo (DTH) de 4", 5" ou 6", para execução de furos com diâmetros compreendidos entre 115 e 203mm, profundidade de perfuração de até 53.6m e cabine com ar condicionado e certificada FOPS/ROPS.</t>
  </si>
  <si>
    <t>S-0396</t>
  </si>
  <si>
    <t>Máquinas automáticas para corte e vinco e aplicação de "hot-stamping", alimentada por folhas soltas, gramatura mínima do papel de 90g/m2, gramatura máxima do cartão de 2.000g/m2, velocidade máxima igual ou superior a 5.500 folhas/hora e formato máximo igual a 750 x 1.060mm.</t>
  </si>
  <si>
    <t>S-0398</t>
  </si>
  <si>
    <t>Transportadores autônomos sobre rodas, com trajetória guiada por meio de pontos magnéticos, tipo AGV (automated guided vehicle), para transporte de box armazenadores de revestimento cerâmicos, plataformas de cargas e/ou silos, com capacidade máxima de carga igual ou inferior a 15.000kg, dotados de sistemas automáticos de segurança com monitoramento continuo do perímetro, com ou sem estação de recarga da bateria.</t>
  </si>
  <si>
    <t>S-0399</t>
  </si>
  <si>
    <t>Máquinas para preparar massa de hambúrguer, dotadas de moedor de peças cárneas resfriadas ou congeladas com até -18ºC, com capacidade máxima igual ou superior a 7.000kg/h, dotados de dispositivo ejetor hidráulico da rosca de moagem e conjunto de corte e discos de 200mm, com carrinho elevador de alimentação.</t>
  </si>
  <si>
    <t>S-0401</t>
  </si>
  <si>
    <t>8433.60.90</t>
  </si>
  <si>
    <t>Selecionadoras de vegetais, grãos, cereais e outros produtos por meio da visualização da cor, tamanho, formato e textura, para produtos com dimensões variadas, capacidade de seleção de até 12 toneladas/h, esteira com velocidade de até 3m/seg., câmeras com sistema tri-cromático de cores e scanners a laser para inspeção dos produtos, dotadas de 1 alimentador vibratório e 1 esteira transportadora de cinta para aceleração, gabinete com componentes elétricos e eletrônicos e software para múltiplas aplicações.</t>
  </si>
  <si>
    <t>S-0402</t>
  </si>
  <si>
    <t>Dispositivos eletrônicos destinados a controle de iluminação, microprocessados, com capacidade de operação e controle autônomo e/ou via wireless, tensão de alimentação de 90 a 305Vca, corrente de carga de até 10A, utilizados em luminárias de vias públicas, dotados de: conector (soquete) padrão: nema, sensor de luz, medidor de energia, antena RF, controlador de relé e alarme.</t>
  </si>
  <si>
    <t>S-0403</t>
  </si>
  <si>
    <t>Equipamentos eletrônicos de processamento e/ou controle de sinais de imagens e vídeos, próprios para utilização em painéis de LED, autônomos, montados em gabinete especifico, com resolução máxima compreendida entre 800 x 600 e 4.092 x 2.160 pixels; interfaces de configuração via porta USB, DVI e/ou RJ45; tensão de alimentação entre 100 e 240V; frequência de operação (rede) de 50/60Hz.</t>
  </si>
  <si>
    <t>S-0406</t>
  </si>
  <si>
    <t>8443.19.10</t>
  </si>
  <si>
    <t>Máquinas automáticas de impressão serigráfica para decoração simultânea de corpo e ombro de garrafas de vidro, aplicando até 5 cores podendo ser cores cerâmicas, UV (ultra violeta)  e orgânicas, com precisão de registro de cor a cor de +/- 0,2mm, com capacidade para processar garrafas com altura de 76 a 304mm, diâmetro do corpo de 44 a 96mm e diâmetro do ombro de 26 e 88mm, com capacidade de produção nominal de até 200 garrafas/min, com sentido de operação da esquerda para a direita ou da direita para a esquerda, dotada de esteira transportadora, “stacker” de alimentação, cinco panelas dispensadoras, dois painéis registradores óticos, sistema de refrigeração integrado, PLC (controlador lógico programável), painel de controle de operação tipo "touchscreen", IHM.</t>
  </si>
  <si>
    <t>S-0410</t>
  </si>
  <si>
    <t>Caixas para emendas, fusões e derivações de fibras ópticas para redes de banda larga aéreas e subterrâneas, compostas por uma base oval, que deriva até oito saídas cilíndricas, e até seis bandejas de acomodação para fusão de fibras, com anel mecânico e domos cilíndricos, para a acomodação física de cabos aéreos ou subterrâneos, com capacidade de entrada para receber feixes de cabos de até 25mm de diâmetro e capacidade de saída para feixes de cabos de até 10mm de diâmetro, confeccionadas em polímero termoplástico moldado por injeção, encaixes precisos e Grau de Proteção IP 65, garantindo proteção às emendas, fusões e derivações contra poeira e umidade.</t>
  </si>
  <si>
    <t>S-0411</t>
  </si>
  <si>
    <t>8425.39.10</t>
  </si>
  <si>
    <t xml:space="preserve">Puxadores hidráulicos rebocáveis sobre 2 rodas, para lançamento de 1 cabo com diâmetro máximo de 16mm, em redes de transmissão de energia elétrica, tração máxima de 50kN à velocidade de 2km/h, velocidade máxima de lançamento de 5km/h à tração de 17kN, roda-guia com diâmetro de 400mm, massa de 2.500kg, motor diesel de 55,4kW refrigerado a água, transmissão hidráulica com circuito fechado e pré-ajuste para regulação automática da velocidade de tração, freio hidráulico negativo auto atuante, sistema de resfriamento do óleo hidráulico, eixo rígido para reboque à velocidade máxima de 30km/h com freio de estacionamento mecânico, enrolador automático de carretel incorporado com auto carregamento e enrolamento de nível automático, estabilizador de lâmina frontal com atuação hidráulica, garra de tração de cabo com atuação hidráulica para mudança de carretel, ponto de ligação à terra, tela a cores 7", gravador de tração e velocidade integrado, controle remoto por rádio, sistema de diagnóstico remoto com localização GPS. </t>
  </si>
  <si>
    <t>S-0412</t>
  </si>
  <si>
    <t>Máquinas automáticas para fermentação de massa de pães, dotadas de câmara de fermentação com 38 níveis e 1.100 ou menos bandejas, com capacidade de fermentação igual ou inferior a 2.860kg/hora, ajuste automático de temperatura e humidade e controlador lógico programável.</t>
  </si>
  <si>
    <t>S-0413</t>
  </si>
  <si>
    <t>8481.80.92</t>
  </si>
  <si>
    <t>Válvulas solenoides de 3 vias, normalmente fechadas, para fluxo de ar, gases e líquidos leves, com taxa de vazamento máximo de 150µL/min de ar na porta normalmente fechada, volume interno máximo de 72µL e pressão de operação máxima de 30 PSID, a serem usadas em ventiladores mecânicos para pacientes neonatais, pediátricos ou adultos.</t>
  </si>
  <si>
    <t>S-0414</t>
  </si>
  <si>
    <t>9027.80.12</t>
  </si>
  <si>
    <t>Viscosímetros utilizados para medir a viscosidade de um fluído estático através de uma paleta que gira em uma velocidade controlada e pré-determinada com variação de velocidade de 20-2000rpm e em geral a variação da viscosidade: 20-50.000cP em 80rpm e 10-25.000cP em 160rpm; amplitude térmica do sistema de 0 até 99,9°C e com taxa de aquecimento de até 14°C/min.</t>
  </si>
  <si>
    <t>S-0415</t>
  </si>
  <si>
    <t>8457.30.90</t>
  </si>
  <si>
    <t>Máquinas de estações múltiplas com 4 estações de operação sendo: orientação de rotação 1, orientação de rotação 2, expansão 1 e 1 dispositivo de gravação em alto relevo para produção de latas retangulares (1-5) litros com capacidade para (30 – 35) latas por minutos, com transportador de saída comandada por controlador lógico programável (CLP).</t>
  </si>
  <si>
    <t>S-0419</t>
  </si>
  <si>
    <t>Máquinas de solda por costura de folha de flandres com capacidade de até 100 latas por minuto com transpasse na costura de 0,6mm, livre de mercúrio no rolete inferior dotada de dupla coroa sincronizada via CLP e acionamentos por meio de servo motores com transportador de saída e sistema de refrigeração a água.</t>
  </si>
  <si>
    <t>S-0420</t>
  </si>
  <si>
    <t>Máquinas para transferência automática e estanque de suspensões bifásicas (sólido e líquido) de insumos farmacêuticos ativos altamente tóxicos entre equipamentos, por meio de sucção à vácuo por bomba com velocidade de sucção de 300nm3/h e potência de 8,60kW, em tanque com volume de 19 litros.</t>
  </si>
  <si>
    <t>S-0421</t>
  </si>
  <si>
    <t>8414.80.11</t>
  </si>
  <si>
    <t>Compressores de ar de deslocamento alternativo estacionários de pistão, isentos de óleo na câmara de compressão, com ou sem motor sem eixo (Shaftless motor), potência de 150 até 550kW, acoplado diretamente no virabrequim, com pressão de descarga de 25 a 40bar e vazão de ar entre 743 e 3.200m3/h.</t>
  </si>
  <si>
    <t>S-0424</t>
  </si>
  <si>
    <t>Cortadeiras automáticas de rótulos e etiquetas capazes de operar com papel adesivado com espessura entre 35 até 250micras, por troquelagem com largura máxima de repetição de 457mm, corte rotativo com velocidade mecânica máxima de 120m/min ou semi-rotativo (Híbrido) “Easy Change” com velocidade mecânica máxima de 60m/min, contendo alinhador ultrassônico, mesa de emenda, sensor de final de bobina com diâmetro máximo de 700mm, sistema de remoção esqueleto, unidade flexográfica com secagem UV rotativa para aplicação em registro de “cold foil”, laminação ou verniz, unidade de corte longitudinal e rebobinador duplo com 700mm de diâmetro em cada rebobinador.</t>
  </si>
  <si>
    <t>S-0084</t>
  </si>
  <si>
    <t>018</t>
  </si>
  <si>
    <t>029</t>
  </si>
  <si>
    <t>Máquinas automáticas para carregamento de produtos pré-embalados em caixas de papelão tipo RSC, com controlador lógico programável, painel de comando central, compostas de cadeia de 02 transportadores dotados de mini caçambas intercambiáveis montadas em correia dentada, com sistema de rejeição de pacotes desordenados através de identificação por fotocélulas,  01 unidade de montagem e transporte de caixas vazias, 01 unidade robótica para carregamento das caixas por transferência suspensa dos pacotes através de ventosas com aspiração por geração de vácuo, com  controle de camadas para abastecimento pelo topo das caixas, 01 transportador de caixas cheias, sistema HMI com tela sensível ao toque, dispositivo óptico de contagem, identificação e rejeição de caixas com produtos faltantes.</t>
  </si>
  <si>
    <t>S-0089</t>
  </si>
  <si>
    <t>Sistemas de roscas helicoidais para a extração em silos de fundo plano ou inclinado de produtos e/ou materiais difíceis, pesados ou leves, pulverulentos ou fibrosos, secos ou úmidos que apresentam um péssimo escoamento natural em silos, acionado por um motor hidráulico realizando um giro planetário (360°), garantindo uma extração do material segundo o princípio PEPS (primeiro a entrar, primeiro a sair) e uma partida em condição de silo cheio a partir de qualquer posição do helicoide sem intervenção humana dentro do silo.</t>
  </si>
  <si>
    <t>S-0090</t>
  </si>
  <si>
    <t>Roscas varredoras com sensor anti-encravamento, para realizar em silos de fundo plano a retirada integral do talude residual de produto com facilidade de escoamento natural em gravidade, com capacidade de 25 a 300t/h, fazendo um giro de 360° no silo, sem intervenção humana dentro do silo.</t>
  </si>
  <si>
    <t>S-0135</t>
  </si>
  <si>
    <t>Conjuntos soldados de fixação de torre de elevação com 380.7mm de abertura entre roletes e largura total de 700mm, altura de 449mm a 514.00mm, com proteção anticorrosiva, 204.4mm de profundidade para empilhadeiras.</t>
  </si>
  <si>
    <t>S-0155</t>
  </si>
  <si>
    <t>Conjuntos - coletores, distribuidores e separadores de água da escória, para sistema de granulação de escória de alto-forno, compostos de: 1 tambor cilíndrico rotativo de peneiramento e desaguamento tipo "TROMMEL" com crivo, para fluxo de até  10t/min e 0,2 a 1,2 rotações/min, paredes laterais formadas por peneira de telas filtrantes de malhas finas de aço inox AISI 316L resistentes à ferrugem, com pista de rolagem, flanges, corpo, segmento dentado, suporte das telas , cubo e conjunto de elementos de fixação das telas, telas filtrantes que são fabricados em aço inox AISI 316L, discos centrais para fixação das telas internas que são fabricados predominantemente em aço carbono.</t>
  </si>
  <si>
    <t>S-0263</t>
  </si>
  <si>
    <t>Curvas transportadoras de correia PVC preta estruturadas, com ângulo de 90 graus, raio interno de 660mm, largura da correia igual a 700mm, capacidade de carga de até 100kg, com rolete cônico de diâmetro externo de 100mm tracionado por um motor de potência 0,75kW e com velocidade máxima a 60Hz de 0,8m/s.</t>
  </si>
  <si>
    <t>S-0281</t>
  </si>
  <si>
    <t>Detectores de chamas/fogo multi-espectrum, capazes de detectarem “espectrum” de luz com comprimento de onda UV, IR e visível, com sensibilidade espectral de 185 a 260 nanômetros para UV, 400 a 700 nanômetros para luz visível e 0,7 a 3,5 microns para IR, sensibilidade ajustável entre “Muito Alta”, “Alta”, “Media” e “Baixa”, tempo de resposta entre 3 a 5 segundos para uma distância de 30 metros e entre 3 a 10 segundos para uma distância de 60 metros, anglo de visão de 90° e range de 60 metros, indicação visual AZUL para alimentação, VERMELHO para alarmes e AMARELO para falhas, 2 entradas para conexões elétricas 3/4 padrão NPT ou M25, invólucro a prova de explosão em aço inoxidável 316 polido ou alumínio com acabamento marítimo em epóxi cor vermelha, intrinsicamente seguro para uso em áreas classificadas com aprovação nacional Inmetro, índice de proteção IP66, alimentação elétrica 24Vcc, comunicação analógica e digital via 4 - 20mA, “modbus” e saídas relé, com ou sem comunicação Hart, temperatura de operação entre -40 a 85°C e humidade entre 5 a 98%, podendo ou não estar acompanhado do suporte de montagem.</t>
  </si>
  <si>
    <t>S-0286</t>
  </si>
  <si>
    <t>9018.19.90</t>
  </si>
  <si>
    <t>Suportes dotados por anel metálico para fixação e alinhamento de tampas de acabamento do magneto de equipamentos de ressonância magnética, possui diâmetro interno igual a 949,324mm e diâmetro externo igual a 1141,315mm; contém braços metálicos instalados radialmente no perímetro do anel (que possuem dimensão de 331,4 x 113,9mm); contém parafusos e porcas metálicas, porcas de poliamida, silicone translúcido adesivo para selagem, material selante para manutenção preventiva e gaixetas para vedação.</t>
  </si>
  <si>
    <t>S-0288</t>
  </si>
  <si>
    <t>Pontes base para mesa deslizante da ressonância magnética utilizadas durante o escaneamento de pacientes, com a dimensão de 1.934.7 x 546mm; constituídas por partes plásticas, uma cinta de borracha dentada presa à roldana de deslizamento e sensor de fim de curso; contém materiais metálicos constituídos por componentes paramagnéticos.</t>
  </si>
  <si>
    <t>S-0293</t>
  </si>
  <si>
    <t>Correias transportadoras em curva, de PVC preta, estruturada, com angulo de 60 graus, raio interno de 660mm, largura da correia igual a 800mm, capacidade de carga de até 100kgs, com rolete cônico de diâmetro externo de 100mm tracionado por um motor de potência de 1,5kW e com velocidade máxima a 60Hz de 2m/s.</t>
  </si>
  <si>
    <t>S-0300</t>
  </si>
  <si>
    <t>8445.11.90</t>
  </si>
  <si>
    <t>Máquinas para confecção de rolos de materiais têxteis próprios para uso em máquinas penteadeiras, operando com tecnologia de enrolamento por correia, velocidade máxima igual ou superior a 230m/min e capacidade máxima igual ou superior a 600kg/h.</t>
  </si>
  <si>
    <t>S-0301</t>
  </si>
  <si>
    <t>8474.80.10</t>
  </si>
  <si>
    <t>Combinações de máquinas automáticas para preparação e mistura de areia, para fabricação de machos de areia inorgânica, compostas de: misturador de areia, aditivos e resina de capacidade de 1,3t/h; sistema de umidificação automático que mantêm a viscosidade constante e carro de transporte de areia para as máquinas.</t>
  </si>
  <si>
    <t>S-0348</t>
  </si>
  <si>
    <t>Displays TFT 1.77" na cor branca, para utilização em comandos de massagem, de resolução 128x160RGB, com área efetiva 28.03 x 35.04mm, dimensão externa 34 x 43.78 x 2.40mm, com Interface de comunicação SPI, retro Iluminação com dois LEDs na cor Branco Frio, uniformidade da Retro Iluminação maior ou igual a 80%, contraste típico 500Cr, tempo de Resposta 8ms, choque térmico com ciclos oscilando a cada 30 minutos com a temperatura de -20 graus Celsius até 70 graus Celsius .</t>
  </si>
  <si>
    <t>S-0369</t>
  </si>
  <si>
    <t>8421.21.00</t>
  </si>
  <si>
    <t>Combinações de máquinas para tratamento de chorume, para filtrar a substância líquida resultante do processo de decomposição de resíduos em aterros de resíduos urbanos, utilizando tecnologia de membrana de osmose reversa Fluxo de tratamento variável Compreendido entre 100 a 250 m3/dia, através de duas etapas de tratamento, montado em contêiner marítimo de 40', composto por módulos específicos para lixiviados, bombas, instrumentação, sistema de pré-filtração, tubos de alta e baixa pressão, Filtros de cesto; Filtros de areia, Filtros de segurança, Bombas centrífugas, Bombas de pistão de alta pressão, Bomba em Linha, Módulos de osmose reversa de primeiro e segundo estágio, Bombas de dosage, Válvulas reguladoras de pressão, Trocador de íons,  Torre de desgaseificação, Soprador, Compressor, Válvulas de diafragma, Válvulas motorizada, PLC, Software para o controle, Quadro elétrico, Conversores de frequência Sensores de pressão, Pressostatos, Manômetros, Fluxômetros, Rotâmetro, Interruptores de fluxo, pH metros, Medidores de condutividade, Sensores de temperatura, Tubos de baixa pressão em PVC, Tubos de Aço de alta pressão e tubos flexíveis.</t>
  </si>
  <si>
    <t>S-0386</t>
  </si>
  <si>
    <t>Centros de corte a laser, com controle numérico computadorizado (CNC), com fonte laser de disco área de trabalho de corte de até 4,0 x 2,0m, com dispositivo automático de carga ou descarga de chapas metálicas, sistema para marcar, gravar ou rotular o produto, com unidade de refrigeração e coletor de pó, e sistema contra colisão magnético, trocador de bicos automáticos, com sistema de armazenamento e alimentação de chapas automático com capacidade =&gt; 5 tons.</t>
  </si>
  <si>
    <t>S-0397</t>
  </si>
  <si>
    <t>Máquinas automáticas para movimentação e estocagem de revestimento cerâmico, com capacidade igual ou superior a 11.000m²/dia, dotadas de carregador/descarregador dos revestimentos crus nos boxes de estocagem, carregador/descarregador dos revestimentos queimados nas plataformas de estocagem com manuseio por meio de ventosas e/ou sucção, programadores de filas, roleiras, correias e curvas de conexão.</t>
  </si>
  <si>
    <t>S-0400</t>
  </si>
  <si>
    <t>8708.94.12</t>
  </si>
  <si>
    <t>Colunas de direção com instrumento multifunções, desvio de direção série 2000 OMNIA CAN-bus, com sete interruptores basculantes comutadores de alternância, séries 700/1000/1200/1400/1500, interruptores de arranque de partida série 14.0322, regulagem da inclinação de 35°, regulagem telescópica da altura de 60mm e desvio de direção do volante com retorno automático dos indicadores de direção, utilizadas em pulverizadores agrícolas.</t>
  </si>
  <si>
    <t>S-0405</t>
  </si>
  <si>
    <t>Equipamentos automáticos de tratamento e acabamento para processo de decoração de garrafas de vidro, com aquecimento a gás, com capacidade nominal de até 149 ton/dia e velocidade nominal de processamento de até 400bpm, dotados de alimentador automático com largura de 16 pol, túnel com zona de aquecimento com 19 subzonas reguladas por temperatura e 24 pontos de regulação automática de temperatura, com termopares tipo “K”, cabeça dupla, sendo 1 cabeça para regulação de temperatura e a segunda para verificação de segurança ou leitura, zona de recozimento para plena aderência da tinta ao corpo das garrafas e resfriamento com entradas de resfriamento controladas automaticamente por servo motor, refrigeração com inversor de frequência, zona de saída, recirculadores com acionamento direto do motor (sistema MDD), sem correias para transmissão de energia e impulsor de baixo ruído de aço inoxidável, com sistema de exaustão de gases, queimadores laterais com pressão de operação de gás de 500mba, sistema misturador Venturi, controle de temperatura automático com temperatura máxima de trabalho de até 650˚C, sistema de tratamento com spray superior de ar frio com redundância, painel elétrico, controle CLP, painel de operação “touchscreen” e interface homem-máquina (IHM).</t>
  </si>
  <si>
    <t>S-0408</t>
  </si>
  <si>
    <t>Filtros-prensas automáticos para processamento de Lignina, com área de filtração de 11m2 compostas por 13 placas com dimensões 800mm x 800mm cada, sistema de descarga das tortas, estação de compressão de água, unidade hidráulica e painel de controle.</t>
  </si>
  <si>
    <t>S-0422</t>
  </si>
  <si>
    <t>Caixas de terminação para fibras ópticas para redes de banda larga, aéreas, instaladas em postes, ou subterrâneas, instaladas em galerias e plenos com caixa de manutenção e tampa nas ruas e calçadas ou condomínios residenciais, comerciais e industriais, com base e bandejas articuladas, com capacidade de até 16 assinantes via conectores de campo, interconexão entre cabos ópticos de distribuição com cabos ópticos de derivação ou de rede de assinantes tipo “Drop Cable”, até 3 dispositivos para divisão de sinais por tecnologia PLC (“Planar “Lightwave Circuits”, totalizando 16 conexões, e até 16 fusões com remontes, sistema de tranca dedicada para evitar acessos indevidos, tampa com sistema de fechamento tipo parafuso central e duas presilhas prisioneiras, confeccionada em polímero termoplástico moldado por injeção, com encaixes precisos, grau de proteção IP 65 garantindo proteção contra poeira e umidade.</t>
  </si>
  <si>
    <t>S-0423</t>
  </si>
  <si>
    <t>Combinações de máquinas destinadas à produção de pães de hambúrgueres, com capacidade para 6.400 unidades por hora em 4 linhas, contendo porcionador e moldador eletrônico controlado por PLC para peças de 20 a 180 gramas, roletes pressionadores, transportador de saída com seletor, dispositivo para alinhamento, estação de moldagem com 650mm de largura, correia com movimento reversível, dispensador de farinha, dispositivo para alinhamento e pressionamento, estação para aplicação de sementes e umidificação.</t>
  </si>
  <si>
    <t>S-0425</t>
  </si>
  <si>
    <t>Máquinas automáticas para compressão e embalagem de blocos e rolos de espuma de poliuretano com capacidade de comprimir blocos com comprimento de 1.000 a 2.200mm, largura de 800 a 2.200mm e altura de 500 a 1.250mm, rolos de espumas com largura de 1.600 a 2.200mm e diâmetro de 800 e 1.600mm, com esteira compressora e fechamento hidráulico do formato de espuma, embalagem com filme de polietileno, com corte e solda com resfriamento, capacidade de produção de 20 a 30 ciclos/hora.</t>
  </si>
  <si>
    <t>S-0426</t>
  </si>
  <si>
    <t>Equipamentos para preparação e injeção de salmoura em peças de carne com e sem osso, com sistema de injeção por “efeito spray”, dotados de 910 pontos de injeção distribuídos em 130 agulhas intercambiáveis e multiperfuradas, com capacidade para executar 1 ciclo por segundo, com pressão monitorada para injeção estática (sem movimento da agulha) em cada peça, volume de injeção regulável, equipadas com dois sistemas de filtragem independentes e capacidade máxima de 4.000kg/h.</t>
  </si>
  <si>
    <t>S-0427</t>
  </si>
  <si>
    <t>8454.10.00</t>
  </si>
  <si>
    <t>Fornos conversores para transformação, por corrente de oxigênio, de gusa em aço líquido; com capacidade de produção de até 180 toneladas por corrida, dotados de vaso principal equipado com canais de refrigeração a água de 50m³/h no cone superior e tubulações do sistema de agitação por Nitrogênio de até 1.700N.m³/h no fundo, anel com munhões equipados com sistema de ventilação a ar de até 350m³/min (ventiladores, tubulações e motores) e lamelas de sustentação, escudo de proteção de escória, juntas rotativas para entrada de gases, água e o sistema de medição de temperatura online Q-TEMP.</t>
  </si>
  <si>
    <t>S-0428</t>
  </si>
  <si>
    <t>Espectrômetros de emissão óptica por plasma acoplado indutivamente, alimentados por tensão de 208/230V a 60Hz, cobertura espectral de 166 a 847nm, resolução de 7pm a 200nm, com capacidade de observação do plasma em via axial e radial, para análise de concentrações baixas e altas na mesma amostra, composto por: sistema óptico tipo policromador com grade echelle e prisma de dispersão cruza; trocador de calor com capacidade de resfriamento para 1.000W; banco óptico purgado (com argônio ou nitrogênio), com distância focal de 383mm e estabilizado termicamente a 38°C; detector de estado sólido para cobertura simultânea de toda gama de comprimentos de onda; caixa de gás automática, com controlador de fluxo mássico; fenda de entrada para baixos e altos comprimentos de onda; câmara de nebulização ciclônica; e sistema de introdução de amostras, de fácil acesso, composto por minibomba peristáltica.</t>
  </si>
  <si>
    <t>S-0431</t>
  </si>
  <si>
    <t>8429.52.19</t>
  </si>
  <si>
    <t>Escavadeiras hidráulicas com capacidade de rotação da estrutura superior de 360 graus com velocidade de giro 11,5rpm, potência no volante igual a 43kW / 57,66HP a 2.200rpm, com esteiras de aço, e lâmina no chassi inferior capacidade de carga com caçamba padrão de  0,28m³ ,com força de escavação na caçamba de 56kn e força de escavação no braço de 38kN, e peso operacional de 7.280kg, com profundidade máxima de escavação de 4.020mm, velocidade máxima de deslocamento 4,4km/h, raio e giro traseiro de 1800mm.</t>
  </si>
  <si>
    <t>S-0433</t>
  </si>
  <si>
    <t>Combinações de máquinas, controladas por software “touchscreen”, para fabricação de monofilamentos por extrusão, com cristalização e desumidificação de PET, para fabricação de escovas e vassouras a partir de lascas de garrafa PET recicladas; com produção de monofilamentos de PET plumável e liso de 0, 18 a 2,00 de diâmetro (seção redonda) e monofilamentos de PP plumável de 0,20 a 1,50mm de diâmetro (seção redonda); com temperaturas de fusão de até 300ºC; com capacidade de produção máxima de 200 Kg/h (quando alimentada por “flakes” de PET) e de 120 K/h (quando alimentada por PP homopolímero), com sistema de troca automática de filtros; com sistema de desumidificação com ponto de orvalho abaixo de -40ºC.</t>
  </si>
  <si>
    <t>S-0434</t>
  </si>
  <si>
    <t>8421.19.90</t>
  </si>
  <si>
    <t>Centrífugas “decanters” horizontais, cilíndricas/cônicas para a separação de sólidos em meios líquidos, com diâmetro de tambor de 529mm e relação de comprimento/diâmetro 1:4, com comprimento x largura x altura (aproximadamente) de 4500 x 1600 x 1.150mm, velocidade de rotação máxima de 3.500rpm (variável), fator de aceleração máxima de 3.300G, velocidade diferencial 1-30rpm (variável), com capacidade entre 20 e 60m³/h, acabamento sanitário, projetado conforme diretrizes para proteção contra explosão, dotado de unidade de inertização com dimensões aproximadas de 1.000 x 800 x 300mm, para introdução de gás inerte de nitrogênio com pressão de entrada de 4-6bar; com painel elétrico e painel de controle integrados; dotado de variador de regulagem em rotação do tipo impeller com acionamento automático.</t>
  </si>
  <si>
    <t>S-0435</t>
  </si>
  <si>
    <t>Conjuntos de tampas para magneto de ressonância magnética com capacidade de proteção da parte eletrônica interna do equipamento contra poeira e umidade do ambiente; dotados de quinze grandes partes fabricadas em material plástico anti-chamas, com adição de fibra de vidro, subdivididas em partes plásticas menores, contendo miscelâneas de fixação (parafusos, porcas, arruelas) fabricadas em liga metálica paramagnética e partes eletrônicas (cabeamentos e conectores eletrônicos, LED laser de alinhamento, LED de iluminação, microfone, autofalantes, etc.); componentes em conformidade com padrão RoH.</t>
  </si>
  <si>
    <t>S-0436</t>
  </si>
  <si>
    <t>8501.53.10</t>
  </si>
  <si>
    <t>Servo motores elétricos resfriados a água e etileno glicol, de corrente alternada, trifásico, potência de 468kW, com rotor de imãs permanentes, tensão de 400V, rotação de 300rpm, com 48 polos, dotados de acoplamento com rolamento de pressão axial, sistema de resfriamento e painel elétrico de comando, apresentado em corpo único, próprio para movimentação de roscas de extrusão de polietileno.</t>
  </si>
  <si>
    <t>S-0437</t>
  </si>
  <si>
    <t>Analisadores de tamanho de partículas (granulômetros), para pó e/ou suspensões, por difração a laser ou espalhamento de luz e/ou com medição de potencial zeta em conjunto ou isoladamente, com faixas analíticas de 0,1 a 1.000 micra ou 0,1 a 2.600 micra ou 0,02 a 2.600 micra ou 0,01 a 3.500 micra ou 1 nanômetro a 9.500 nanômetros.</t>
  </si>
  <si>
    <t>S-0438</t>
  </si>
  <si>
    <t>Suportes metálicos de sustentação e fixação da ponte para deslocamento de mesa com paciente para a parte interna do equipamento de ressonância magnética durante a realização de exames, com as dimensões 333.25mm de comprimento, 339.5mm de altura e 120mm de largura; dotados de partes metálicas, soldadas em pontos específicos, contendo baixa histerese magnética e alta resistência mecânica; contato entre os braços de fixação e o magneto contém espumas de uretano celular de alta densidade porosa, fixadas por meio de cola específica.</t>
  </si>
  <si>
    <t>S-0439</t>
  </si>
  <si>
    <t>9022.14.19</t>
  </si>
  <si>
    <t>Aparelhos móveis para aquisição de imagens por raios X em procedimentos cirúrgicos, desmontados ou montados, compreendendo arco móvel em "C"; console; gerador de raios-X de 40kHz; ânodo estacionário; intensificador de imagem de 9” em modo triplo; dispositivo de visualização; computador e unidades de entrada de dados.</t>
  </si>
  <si>
    <t>S-0440</t>
  </si>
  <si>
    <t>Subconjuntos para aparelho emissor com receptor incorporado, digital, com tela sensível ao toque “smartwatch” podendo conter, tela de visualização “display” com dispositivo sensível ao toque, estruturas de fixação, suportes, coroa, calços, protetores, conectores, motores de "vibracall", microfones, alto-falantes, sensores, teclas, botões, antenas, cabos, contatos elétricos, visores, lentes, etiquetas, elementos de fixação, adesivos, molduras, coberturas decorativas, imãs ou dispositivos magnéticos, películas, vedações, circuitos impressos.</t>
  </si>
  <si>
    <t>S-0442</t>
  </si>
  <si>
    <t>Sistemas de extração paralela por solvente automatizado com 5 tipos diferentes de extração “Soxhlet” aquecido, fluxo contínuo, extração a quente e extração contínua econômica, com Grau 2 de poluição do meio-ambiente, para até 6 extrações simultâneas, capacidade para até 2 litros de solvente, com sensor de proteção de analitos e display “touchscreen” colorido de 7 polegadas.</t>
  </si>
  <si>
    <t>S-0443</t>
  </si>
  <si>
    <t>Conjuntos de hardwares de computador que se conectam diretamente em um slot PCI da placa-mãe do computador da ressonância magnética, dotados de duas placas (placa de função básica e placa de função estendida), cabo “ribbon” e um cabo de alimentação; ambas as placas de circuito impresso de fibra de vidro (FR4), possuindo a superfície com duas faces, repleta de trilhas condutoras e componentes SMD soldados na placa, produzidas seguindo as normas de ROHS “compliance”; sendo o cabo “ribbon” dotado por um condutor flat de 28AWG (American Wire Gauge) e de conectores IDC (Insulation-displacement Connector) de 34 vias, com o material isolante de PVC e comprimento igual a 300mm (com tolerância de + 6mm), responsável pela transmissão de dados entre as placa de função básica e placa de função estendida; O cabo de alimentação é composto por material condutor (cobre estanhado) de 18 AWG, com o material isolante de PVC e comprimento igual a 235mm (com tolerância de + 20mm).</t>
  </si>
  <si>
    <t>S-0444</t>
  </si>
  <si>
    <t>Máquinas automáticas rotativas para aplicação de rótulos em frascos formados de politereftalato de etileno (PET), orientadora (MDO) de dupla estações de bobinas independentes com medidas de 138 à 535mm, e dispositivo de controle de tensão do filme, sistema contínuo de correção automática de posição vertical, controlado por servo-motores e aplicador automático de cola quente (HOT-MELT), com 9 à 20 cabeçotes e medida de recipiente de 40 à 160mm, com velocidade máxima de 60.000rph, com controladores lógicos programáveis (CLP’s), dotadas de painel de operação com tela tipo “touchscreen”.</t>
  </si>
  <si>
    <t>S-0445</t>
  </si>
  <si>
    <t>8514.20.11</t>
  </si>
  <si>
    <t>Fornos tubulares para sinterização de liga de NdFeB, turbo-molecular, de aquecimento por indução, de alto vácuo, temperatura operacional máxima de 1.200°C, pressão de vácuo de 10-5mbar, potência máxima de 2kW, potência de retenção de 1,6kW, dotados: medidor de pressão dos tipos Pirani e Penning, para monitoramento de alto vácuo e baixo vácuo; válvula de operação; tubo de trabalho com 50mm de diâmetro interno, para comprimento de aquecimento de 550 mm, com blindagem térmica, hermeticamente vedado, acessado por meio de flange de vácuo de aço inoxidável removível; possibilita trabalho em atmosferas especiais. Sistema seguro, automático e preciso de controle de temperatura e pressão pelo sistema digital integrado – CLP.</t>
  </si>
  <si>
    <t>S-0446</t>
  </si>
  <si>
    <t>Máquinas para carregar e descarregar peças cerâmicas em plataformas metálicas, dispondo-as em planos sobrepostos, dotadas de ventosas ou dispositivo aspirante para fixação das peças, com respectivos alimentadores de entrada e de saída e formadores de filas.</t>
  </si>
  <si>
    <t>S-0447</t>
  </si>
  <si>
    <t>Componentes eletrônicos para separação de pedidos por meio de "displays" luminosos que indicam posição e quantidade a ser separada para uso em separador automatizado, contendo entre 500 a 600 "displays" coloridos de 4 dígitos, entre 500 a 600 lâmpadas de orientação para a parte traseira da estação.</t>
  </si>
  <si>
    <t>S-0448</t>
  </si>
  <si>
    <t>Analisadores computadorizados do móvel para medição de partículas em produtos triturados, através de difração a laser e processamento das imagens em um sistema para determinar a distribuição do tamanho de partículas, com capacidade de medição do tamanho das partículas na faixa de 10 a 5.000µm, consumo de 0,25kW e ar comprimido de 10 a 15Nm³/h.</t>
  </si>
  <si>
    <t>S-0449</t>
  </si>
  <si>
    <t>Aparelhos para controle estrutural e de tonalidade de revestimentos cerâmicos, com gerenciamento da classificação, operando através de sistema óptico de visão por tele câmaras, associados à sistema de iluminação, com capacidade para operar com revestimentos de dimensões iguais ou inferiores a 1.200x1.800mm.</t>
  </si>
  <si>
    <t>S-0450</t>
  </si>
  <si>
    <t>Placas de circuito impresso de fibra de vidro (FR4), possuindo a superfície com duas faces, repleta de trilhas condutoras e componentes SMD soldados na placa; contém dois canais de interface serial de alta velocidade entre o DAS (Data Acquisition System) e o computador da console, sendo utilizada no modelo de tomografia computadorizada; possui a função principal de armazenar os dados de imagem captadas pelo detector do gantry da tomografia computadorizada, obtidos durante o disparo de raio-X no exame clínico</t>
  </si>
  <si>
    <t>S-0451</t>
  </si>
  <si>
    <t>Máquinas automáticas verticais eletrônicas continua para formação, montagem, enchimento e fechamento de caixa de papelão com dimensões de 8.280 x 2.200mm, sistema eletrônico de dimensionamento e seleção de caixas com velocidade de 70 à 100ppm, sistema eletrônico de dupla comando de separação, com sistema de seleção e formação de frascos controlados por 2 servo-motores de 4 pinças, com velocidade máxima de formação de 30caixas/min, sistema mecânico de fechamento e vedação por meio de bicos perpendiculares para aplicação de cola quente (HOT-MELT), com controladores lógicos programáveis (CLP’s), dotadas de painel de operação com tela tipo “touchscreen”.</t>
  </si>
  <si>
    <t>S-0452</t>
  </si>
  <si>
    <t>S-0453</t>
  </si>
  <si>
    <t>Válvulas direcionais proporcionais, para controle de vazão “óleo-hidráulica” de cilindros hidráulicos, operadas com “feedback” elétrico de posição integrado, pressão máxima de operação inferior ou igual a 200bar e vazão máxima inferior ou igual a 500 litros/minutos @ delta P = 1bar e nível de integridade de segurança SIL 2 “Safety Integrity Level”, posição de segurança com retorno por mola.</t>
  </si>
  <si>
    <t>S-0454</t>
  </si>
  <si>
    <t>Máquinas para aplicação de películas de revestimento em comprimidos farmacêuticos, por pulverização, para processamento de aproximadamente 90kg/batelada (variável em função das características dos produtos em processamento), dotadas de: tambor de revestimento perfurado com formação cônica nas suas extremidades e cilíndrica ao centro, volume igual a 125 litros; sistema de pulverização central com barra giratória e removível, com 3 bocais de pulverização e bomba peristáltica; sistema de tratamento do ar de admissão com desumidificador, controle de temperatura e monitoramento de pressão; sistema de exaustão com coletor de pó, filtro e silenciador; sistema automático de limpeza “Wash-In-Place” (WIP); dispositivo de descarga dos comprimidos; com controlador lógico programável (CLP), painel de interface homem-máquina, sistema de controle automatizado atendendo aos requisitos da norma 21 CFR parte 11 do FDA (Food and Drug Administration), aptas para o processamento de produtos com base solvente inflamável sem risco de explosões.</t>
  </si>
  <si>
    <t>S-0455</t>
  </si>
  <si>
    <t>Máquinas envasadoras verticais automáticas, para formar, encher e selar embalagens de 3 soldas, com conteúdo mínimo de 900g e máximo de 5kg, com capacidade máxima de até 3.000 embalagens/hora, para bobinas de até 850mm de largura, com motor sem escovas, mordaças com lamina de corte acionada por cilindro pneumático, com sistema de arrefecimento da soldadura horizontal por ar, com sistema de arraste por corrente perfurada e à vácuo, com sistema de zíper, desbobinador automático e motorizado, centragem automática das bobinas, detecção das uniões das bobinas, com controlador lógico programável (CLP) com sistema de acesso remoto.</t>
  </si>
  <si>
    <t>S-0456</t>
  </si>
  <si>
    <t>Unidade funcional para descarregamento de gás natural de unidade marítima para gasoduto onshore, com capacidade de movimentação nominal de 14M (N).m3/dia para uma pressão de 50 barg e 05°C, e na condição de pico com capacidade de movimentação de 21 M (N).m3/dia para uma pressão de 80 barg e 05°C por braço, composta de: dois braços de descarregamento  marítimo de aço, com duplo contrapeso tipo DCMA, com aproximadamente, diâmetro de 12”, largura de 55” e altura de 18,1m, contendo dispositivos de engate e desengate rápidos nas extremidades móveis; painel de controle elétrico e dispositivo de controle a distância; armário com dispositivo controlador lógico programável, tipo PLC; unidade de potência hidráulica; dois conjuntos acumuladores de energia tipo ERS; duas unidades de seleção de válvulas; tubos e cabos elétricos de conexão.</t>
  </si>
  <si>
    <t>S-0457</t>
  </si>
  <si>
    <t>Máquinas para a conformação de chapas metálicas em helicoides com acionamentos hidráulicos, para fabricação de roscas transportadoras e roscas sem fim, equipadas com duplo acionamento axial para a formação de helicoides com a mão esquerda ou direita, sendo totalmente programáveis, podendo formar hélices de materiais de até 15mm de espessura, com passo máximo da helicoide (comprimento) de até 600mm, com capacidade de conformar chapas de aço carbono e até chapas de aço inoxidável, com limite elástico de até 400N/mm2, diâmetro externo entre 145 a 360mm e diâmetro interno entre 50,8 a 101,4mm, possuindo mandíbulas hidráulicas para produção rápida e eficiente com o mínimo de manuseio do operador (equipadas com dois motores de 0,37kW para acionamentos de movimentos, e dois motores de 3,0kW para acionamentos hidráulicos), sendo controlada por um único operador a partir de um console integrado à máquina, a IHM (Interface Homem-Máquina, cuja tela é de 5,7”, sensível ao toque, com resolução de 640 x 480 pixels) pode ser conectada para dados via “Ethernet”, RS232 &amp; RS422/485 e saídas USB (frontal e traseira).</t>
  </si>
  <si>
    <t>S-0458</t>
  </si>
  <si>
    <t>Equipamentos automáticos para transporte, movimentação e recuperação de caixas, para montagem de pedidos, com separação de itens produto-ao-homem orientada por sinais luminosos por meio de projetores ( sistema “pick-to-light”), com 297 robôs de deslocamento horizontal bidirecional , cada um com capacidade de carga de 30kg, velocidade de deslocamento de 3,1m/s e elevação de 1,6m/s; estações de entrada de materiais; estações de saída do tipo carrossel; com painéis elétricos com controladores lógicos programáveis; grades de proteção; grades guias e estruturas próprias para deslocamento horizontal dos robôs e suporte do equipamento, sensores, carregadores de bateria dos robôs, componentes elétricos e eletrônicos para seu funcionamento.</t>
  </si>
  <si>
    <t>S-0459</t>
  </si>
  <si>
    <t>8459.39.00</t>
  </si>
  <si>
    <t>Fresadoras orbitais com Comando Numérico Computadorizado (CNC) para fresamento excêntrico em desbaste dos mancais principais, contrapesos e mancais de biela de virabrequins, com estrutura inclinada em polímero de concreto, trilhos em ferro fundido integrados dotadas de: gabinetes acusticamente isolados, estabilidade dos fusos de tamanho A11, principal e oposto, através de sistema com rolamentos duplos de 180mm de diâmetro; monitoramento de fixação e posicionamento via transdutores lineares, suporte giratório da peça, lunetas com 2 vias de pressão, transportador de cavacos com posicionamento flexível; gerador de programas de usinagem, carcaça do cabeçote de fresamento em aço coquilhado, compensação de temperatura via sensor de monitoramento IR; sistema patenteado de controle da força de corte. rotação máxima nos cabeçotes de fresamento de 430rpm e torque máximo de 2.918Nm.</t>
  </si>
  <si>
    <t>S-0462</t>
  </si>
  <si>
    <t>Máquinas de impressão digital, por jato de tinta, com recorte conjugado, de uso industrial, com 1 cabeça de impressão micropiezoelétrica, 1.440 injetores, alta qualidade de impressão, com resolução operando entre 540 e 1.440dpi, e tamanhos de gotas entre 4 e 14 picolitros, impressão de no mínimo 4 cores (C, M, Y, K) e no máximo 7 cores (C, M, Y, K, Lc, Lm, W), operadas com tinta à base de solvente, velocidade de impressão de até 17,5m2/h; especificação de materiais a serem impressos com 1mm de espessura máxima, com largura máxima de impressão de 161cm.</t>
  </si>
  <si>
    <t>S-0463</t>
  </si>
  <si>
    <t>Máquinas de impressão digital, por jato de tinta, de uso industrial, com 4 cabeças de impressão micropiezoelétrica, 1.440 injetores por cabeça, alta qualidade de impressão, com resolução operando entre 540 e 1.440dpi, e tamanhos de gotas entre 3 e 35 picolitros, impressão de no mínimo 4 cores (C ou Bl, M, Y, K) e no máximo 6 cores (C, M, Y, K, LC, LM), operadas com tinta à base de água para impressão em papel para sublimação, ou tinta solvente para impressão de mídias à base de PVC; velocidade de impressão de até 58m2/h, especificação de materiais a serem impressos com 1mm de espessura máxima, com largura máxima de impressão de 162cm.</t>
  </si>
  <si>
    <t>S-0464</t>
  </si>
  <si>
    <t>Máquinas de impressão digital, por jato de tinta, de uso industrial, com 2 cabeças de impressão micropiezoelétrica, alta qualidade de impressão, com resolução operando entre 360 e 1.440dpi, e tamanhos de gotas inferiores a 35 picolitros, impressão de no mínimo 4 cores (Bl, M, Y, K) e no máximo 6 cores (Bl, M, Y, K, LB, LM), operadas com tinta à base de água para impressão em papel para sublimação, velocidade de impressão de até 32m2/h, especificação de materiais a serem impressos com 1mm de espessura máxima, com largura máxima de impressão de 190cm.</t>
  </si>
  <si>
    <t>S-0465</t>
  </si>
  <si>
    <t>Máquinas de impressão digital, por jato de tinta, de uso industrial, com 6 cabeças de impressão micropiezoelétrica, 1.280 injetores por cabeça, alta qualidade de impressão, com resolução operando entre 300 e 1.200dpi, e tamanhos de gotas entre 7 e 21 picolitros, impressão de no mínimo 4 cores (Bl, M, Y, K) e no máximo 6 cores (Bl, M, Y, K, LBl, LM), operadas com tinta à base de água para impressão em papel para sublimação, velocidade de impressão de até 150m2/h, especificação de materiais a serem impressos com 1mm de espessura máxima, com largura máxima de impressão de 189cm.</t>
  </si>
  <si>
    <t>S-0468</t>
  </si>
  <si>
    <t>8504.90.30</t>
  </si>
  <si>
    <t>Buchas condensivas para uso em alta extra tensão para faixa acima de 245 até 1.200kV, de papel impregnado em óleo (OIP) ou de papel impregnado em resina (RIP) ou de isolante sintético impregnado com resina (RIS).</t>
  </si>
  <si>
    <t>S-0470</t>
  </si>
  <si>
    <t>8421.29.90</t>
  </si>
  <si>
    <t>Filtros automáticos, rotativo, de discos cerâmicos para filtração capilar, com descarga de sólidos por raspadores, com área de filtragem de 144m2, dotados de 15 (quinze) discos de 3.800mm de diâmetro cada um com 12 (doze) setores, totalizando 180 (cento e oitenta) setores filtrantes e reservatório para polpa de minério, com volume de 35m3.</t>
  </si>
  <si>
    <t>S-0471</t>
  </si>
  <si>
    <t>Impressoras de etiquetas digitais de alta qualidade imprimindo com tecnologia jato de tinta de 7 cores (preto mate e preto, ciano, magenta, amarelo, verde, laranja, branco) sem necessidade de pré-tratamento dos suportes de etiquetas, operando com velocidade de impressão de até 8,2 metros lineares p/min e tamanhos de imagem máximo de 315,2 x 914,4mm, e resolução máxima de 1.440 x 720dpi, trabalhando com bobinas de 80 a 334mm (ajustável a qualquer largura dentro desta margem), dotadas de: desbobinador com capacidade de desbobinagem máxima de 100kg de peso/600mm de diâmetro com um cilindro interior de 76mm, matriz de cabeças de impressão com micro injetores com tecnologia de gotas de tinta de tamanho variável, sistema de suavização de bordas, sistema duplo de secagem por aquecedor e secagem com ar, sistema de rebobinagem, totalmente controlada por CLP interno e painel “touch” com interface intuitiva.</t>
  </si>
  <si>
    <t>S-0475</t>
  </si>
  <si>
    <t>8430.41.20</t>
  </si>
  <si>
    <t>Máquinas perfuratrizes rotativas direcional, horizontal, autopropulsada, movida sobre esteiras, equipadas com motor de 6 cilindros, potência bruta máxima de 190HP, módulo ECU para controle e leitura do motor; empuxo e puxada da máquina de 27.200kg (60.000lbs); mandril com torque de até 12.000Nm e velocidade máxima de rotação de 210rpm; velocidade máxima de deslocamento 4,4km/h; sistema de fluído de perfuração com fluxo de até 492L/min;  sistema de morsa com abertura superior; carregador de hastes semiautomático com barras de segurança; sistema CAN projetado em tela LED; bloqueio hidráulico remoto; sistema de alerta de colisão elétrico.</t>
  </si>
  <si>
    <t>S-0476</t>
  </si>
  <si>
    <t>8459.21.99</t>
  </si>
  <si>
    <t>Máquinas exclusivas para furação profunda horizontal de peças não cilíndricas, com profundidade de furação controlada por comando numérico computadorizado (CNC) ou controle lógico programável (CLP), para furação de barras, placas e peças de aço e materiais não ferrosos, com mesa de 600 x 1.000mm, diâmetro de furação mínimo de 10mm e máximo de 25mm, comprimento máximo de furação de 500mm, eixo árvore com velocidade máxima de 6.000rpm, curso do eixo X de 600mm, curso do eixo Y de 380mm, bomba de refrigeração com vazão entre 30 a 60litros/min, equipada com transportador de cavacos e carenagem completa.</t>
  </si>
  <si>
    <t>S-0477</t>
  </si>
  <si>
    <t>Pupilômetros digitais, para medições de distância interpupilar, com medições de distância, pupilar binocular de 45~82mm, e com lente para operador de + 1,5d.</t>
  </si>
  <si>
    <t>S-0478</t>
  </si>
  <si>
    <t>Aparelhos para inspeção de produtos têxteis e/ou papéis, por meio de sensores indutivos e de análise digital, utilizados para detectar partículas de metais magnéticos e não magnéticos em feltros ou produtos têxteis e/ou papéis, dotados de cabeçotes sensores, caixa de controle com 10 unidades eletrônicas, base de suporte, conjunto de cabos de ligação, gabinete de controle e PC industrial e software para operação e monitoramento remoto, com velocidade igual ou superior a 300 metros/minuto.</t>
  </si>
  <si>
    <t>S-0479</t>
  </si>
  <si>
    <t>Veículos de condução automática (AVG) para transporte de carretéis com pesos de até 1.400kg a 600mm de baricentro, sem estabilizadores, com capacidade de elevação de até 2,35m, dotados de sistema de navegação a laser, sensores ópticos de proximidade e controlados por supervisório AVG com tecnologia sem fio, com sistema de limpeza.</t>
  </si>
  <si>
    <t>S-0481</t>
  </si>
  <si>
    <t>Separadores balísticos para classificação de resíduos sólidos urbanos domésticos, resíduos da coleta seletiva e industriais, com fluxo volumétrico igual ou inferior 200m³/h, com pás de triagem perfuradas, com malha de peneiramento padrão de triagem de dimensão e forma variáveis, sendo possível obter diferentes tamanhos de finos de acordo com a malha de peneiramento, e parte externa do equipamento fixa e constantemente apoiada na estrutura de suporte sem variar a inclinação.</t>
  </si>
  <si>
    <t>S-0482</t>
  </si>
  <si>
    <t>8464.20.90</t>
  </si>
  <si>
    <t>Combinações de máquinas para tratamento de superfície de chapas de rochas ornamentais, compostas de até 5 plataformas giratórias duplas para chapas, com capacidade de até 68t; 1 carregador automático com ventosa e 1 transportador de rolos a pente para paginação, com painel elétrico independente e até 3 mesas de rolos para conexão entre as unidades; 1 máquina para levigamento e polimento de chapas com até 2.200mm de largura com 20 mandris Rotor planetários verticais e bimotores para 20 cabeças com 7 porta-abrasivos para o polimento, e com até 4 cabeças intercambiáveis com 5 pratos orbitais para coroas diamantadas destinadas ao levigamento; 1 escova rotativa motorizada para lavagem da chapa; trave móvel única com 3 pontos de apoio com velocidade de deslizamento transversal de 0 a 60m/s; painel elétrico principal e painel de comando com tela “touchscreen”; 1 barra de leitura da entrada da chapa com sensores e sonar; controle de espessura do abrasivo com transonar; grupo de até 3 ventiladores de secagem da chapa; até 3 mesas de rolos para conexão entre as unidades; 1 descarregador basculante intermediário e automático para as chapas levigadas, com painel elétrico independente e capacidade de até 1.200kg; 1 enceratriz automática com 4 mandris e painel elétrico independente; 1 mesa de rolos para conexão entre as unidades; 1 aplicador de produto anti-risco com painel elétrico independente; 3 mesas de rolos para conexão entre as unidades; 1 descarregador automático com ventosas duplo para chapas polidas; 1 transportador de rolos a pente para paginação com painel elétrico independente; e 2 passarelas para o transportador de rolos.</t>
  </si>
  <si>
    <t>S-0483</t>
  </si>
  <si>
    <t>8440.10.90</t>
  </si>
  <si>
    <t>Máquinas formadoras de capas duras para livros, para acoplamento do cartão rígido ao forro da capa, alimentação manual do forro, posicionamento do cartão, prensagem do conjunto, operando com duas estações sequenciais de processamento, formato máximo da capa de 500 x 700mm, espessura máxima do cartão de 5mm, capacidade máxima de 400 peças/hora.</t>
  </si>
  <si>
    <t>S-0484</t>
  </si>
  <si>
    <t>Máquinas para colagem das guardas de livros em gaze, com formato máximo de 420 x 350mm e espessura máxima de 80mm, capacidade máxima de 400 peças/minuto.</t>
  </si>
  <si>
    <t>S-0486</t>
  </si>
  <si>
    <t>Máquinas para aplicação automática de cabeceado em miolos de livros de capa dura, alimentação manual, com duas estações de aplicação de cabeceado, formato máximo de 450 x 350mm, espessura máxima de 80mm e capacidade máxima de 700 ciclos/hora.</t>
  </si>
  <si>
    <t>S-0487</t>
  </si>
  <si>
    <t>8514.10.10</t>
  </si>
  <si>
    <t>Fornos horizontais com sistema de aquecimento por recirculação de ar e radiação, para curvatura e laminação de vidros automotivos, operando com moldes na medida de até 1.475mm de comprimento por 2.700mm de largura e 450mm de altura para vidros com espessura de 2,1+2,1mm até 3,0+3,0mm, capacidade de produção entre 180 a 370 peças por turno de 8 horas com 16 vagões.</t>
  </si>
  <si>
    <t>S-0490</t>
  </si>
  <si>
    <t>Separadores balísticos para classificação de papel, papel cartão e papelão, com fluxo volumétrico de até 60m³/h dispondo de 6 pás de peneiramento em formato Z, sendo possível obter diferentes tamanhos de finos de acordo com a malha, e parte externa do equipamento fixa e constantemente apoiada na estrutura de suporte sem variar a inclinação.</t>
  </si>
  <si>
    <t>S-0491</t>
  </si>
  <si>
    <t>Máquinas de armazenamento vertical, com seleção automática individual de bandejas, para carga, descarga e transporte de chapas de aço com dimensão máxima de 4.100 x 2.070mm e espessura máxima de 25mm, dotadas de 1 torre com altura de 4.000 a 6.700mm e armazenamento com até 80 bandejas, dispositivo de sucção por ventosas com capacidade máxima de carga de 1.600kg, estação de entrada e saída com controlador lógico programável (CLP).</t>
  </si>
  <si>
    <t>S-0494</t>
  </si>
  <si>
    <t>8427.90.00</t>
  </si>
  <si>
    <t>Plataformas elevatórias hidráulicas para trabalhos aéreos, tipo tesoura, com capacidade de carga igual ou superior a 10 toneladas, com elevação máxima da plataforma igual ou superior a 6.950mm, de peso líquido igual ou superior a 6.000kg, dotadas de uma estrutura pantográfica contendo cilindros hidráulicos, e de uma cabine contendo um painel de comando (PLC) e um conjunto composto por motor, bomba e tanque de armazenamento de óleo.</t>
  </si>
  <si>
    <t>S-0495</t>
  </si>
  <si>
    <t>Separadores balísticos para classificação de resíduos sólidos urbanos domésticos, resíduos da coleta seletiva e industriais, com fluxo volumétrico igual ou inferior 200m³/h, dispondo de pás de triagem com regulagem de inclinação manual compreendida entre 0 e 25° com ou sem auxílio de dispositivo hidráulico; parte externa do equipamento fixa e constantemente apoiada na estrutura de suporte sem variar a inclinação; e malha de peneiramento de resíduos finos sendo possível obter diferentes tamanhos.</t>
  </si>
  <si>
    <t>S-0500</t>
  </si>
  <si>
    <t>Máquinas exclusivas para furação profunda horizontal de barras, controladas por controle numérico computadorizado (CNC) ou controle lógico programável (CLP), para furação de barras redondas de aço e materiais não ferrosos, dotadas de 1, 2 ou 4 estações de trabalho, diâmetro de furação mínimo de 3mm e máximo de 12mm, comprimento máximo de furação de 500, podendo opcionalmente chegar até 1.000mm, eixo árvore com velocidade máxima de 6000rpm, velocidade de movimentação de até 5000m/min, bomba de refrigeração com vazão entre 30 a 80 litros/min, equipadas com transportador de cavacos e carenagem completa.</t>
  </si>
  <si>
    <t>S-0098</t>
  </si>
  <si>
    <t>020</t>
  </si>
  <si>
    <t>031</t>
  </si>
  <si>
    <t>Pré-aquecedores para recuperação de calor em alto forno, utilizando calor residual através de fluxos gasosos frio e quente por entre trocadores de calor, pressão de trabalho 200mbar, temperatura de entrada de 333ºC e de saída 140ºC; dotados de: 3 trocadores de calor tubulares com 525 tubos cada com diâmetro de 25,4mm, espessura de parede de 2,5mm e comprimento de 7.585mm e eliminador de gotas fabricado em aço carbono.</t>
  </si>
  <si>
    <t>S-0133</t>
  </si>
  <si>
    <t>Conjuntos de freios com diâmetro máximo de 312mm e espessura mínima de 1mm, lubrificados com óleo vegetal, cilindro com diâmetro de 28.58mm, aplicado a linha de empilhadeiras a combustão.</t>
  </si>
  <si>
    <t>S-0134</t>
  </si>
  <si>
    <t>Potenciômetros elétricos, range de 50mm, resistência nominal de 2kg ohm, temperatura de -40 a +85 graus Celsius, linearidade de 0.1%, aplicado a linha de empilhadeiras elétricas retráteis.</t>
  </si>
  <si>
    <t>S-0165</t>
  </si>
  <si>
    <t>Combinações de máquinas para filtragem, granulação e cristalização de resina PET reciclada, compostas deu; uma bomba de engrenagem com pressão de saída de até 350bar, pressão do diferencial de até 250bar e temperatura de trabalho de até 350°C, um filtro de polímero com sistema troca-telas de pistão duplo e 4 cavidades com operação de retrolavagem automática e contínua (sem interrupção do processo), com capacidade de até 2.500kg/h, e um granulador submerso em água com corte na cabeça e cristalização em linha.</t>
  </si>
  <si>
    <t>S-0197</t>
  </si>
  <si>
    <t>Máquinas automáticas de inspeção de controle de qualidade de componentes cilíndricos revestidos com DLC (Diamond-Like Carbon), de diâmetros entre 15 e 38mm e comprimentos entre 20 e 75mm, dotadas de: mesa de alimentação gradual; sistema de polimento; sistema de desempoeiramento por sopro; sistema de desmagnetização residual; sistema de transporte passo-a-passo dos componentes por posições de medição dimensional integrada a medição de temperatura por pirômetro ótico, de inspeção superficial por câmera, de separação de peças reprovadas, de marcação a laser, de oleamento para proteção contra corrosão; esteira de saída e acúmulo de peças para embalagem, painel elétrico completo integrado e conexão através de computador.</t>
  </si>
  <si>
    <t>S-0209</t>
  </si>
  <si>
    <t>Máquinas para encapsulamento de “Softgel” totalmente automatizadas, controladas por CLP, com controle térmico/pneumático, velocidade de 5rpm, box de Gelatina, rolos, cunha de enchimento,  com capacidade produtiva de 115.440 cápsulas/hora para cápsulas 8# OV e 58.800 para cápsulas 20# OB em uma área de 2040x960x1900mm, dotadas de: Tanques térmicos para estoque de gelatina, reator de fusão de gelatina, tanque misturador de matéria-prima e bandejas de secagem.</t>
  </si>
  <si>
    <t>S-0317</t>
  </si>
  <si>
    <t>Alimentadores automáticos para recebimento e posicionamento de peças automotivas dotados de sistema de recebimento de peças, não vibratório, tipo escada pneumática, com sensor de nível no recipiente de peças para capacidade de 4 horas de produção, placa de preparação de ar, conjunto de válvulas, sensores e comutadores, mangueira de 9m com secção transversal específica para o tipo peça alimentado e posicionador com alojamento para recebimento de peças com sensor de peça presente e haste para prensagem das peças no conjunto trambulador.</t>
  </si>
  <si>
    <t>S-0318</t>
  </si>
  <si>
    <t>Dispositivos destinados a integrar uma ilha de solda, denominados grupo de mesas completas (direito e esquerdo), projetados para fixação e posicionamento de peças automotivas a serem soldadas nas operações dos projetos específicos, com coordenadas x, y e z, compostos de: mesa de aço (para instalação na mesa giratória de movimentação de peça para operação de solda na ilha); centradores móveis construídos de aço; cilindros pneumáticos de blocagem; suportes para realização de solda do produto e sensores de presença de peça.</t>
  </si>
  <si>
    <t>S-0347</t>
  </si>
  <si>
    <t>Combinações de máquinas para regeneração térmica de areia descartada de fundição com capacidade para 3 toneladas por hora com potência total instalada de 40kW ou mais composta de: 1 forno calcinador com câmara de calcinação tipo leito fluido com queimador a gás natural, soprador de ar com 17,2kW para fluidificação do ar pré-aquecido por meio do recuperador de calor e sistema de controle de nível de areia por células de carga; 1 rosca transportadora helicoidal de 2,2kW; 1 resfriador de areia tipo leito fluidizado com trocador de calor duplo água/ar e insuflador de ar de 22kW; 1 conjunto de painéis elétricos para acionamento de motores e sistema de controle e automação dotado de Controlador Lógico programável (CLP) e dispositivo de interface homem-máquina.</t>
  </si>
  <si>
    <t>S-0379</t>
  </si>
  <si>
    <t>Carros fabricados em estrutura metálica, com sensor frontal a laser para o monitoramento das manobras, com rodas pivotantes e motorizadas esterçantes, com controle eletrônico proporcional, com controle de tração através de suspensão elástica, com capacidade máxima de carga de 16.000kg, com velocidade de translado de até 3km/h, com 4 punções de centralização (2 por lado) para acoplamento aos assentos predispostos na prensa, desenvolvido especialmente para operação de troca estampo rápido em prensas com sistema CRS (cambio rápido “stampo”).</t>
  </si>
  <si>
    <t>S-0395</t>
  </si>
  <si>
    <t>Ventiladores radiais com motor de rotor externo e controle de velocidade programável através de software de controle interno, com protocolo de comunicação "Modbus" integrado, hélices de diâmetro entre 250 e 1.500mm, com potências de motor entre 400 e 12.000W, vazão de ar entre 800 e até 50.000m³/h, perda de carga entre 0 e 2.600Pa.</t>
  </si>
  <si>
    <t>S-0407</t>
  </si>
  <si>
    <t>Máquinas automáticas de impressão serigráfica para decoração simultânea de corpo e ombro de garrafas de vidro, aplicando até 5 cores podendo ser cores cerâmicas, UV (ultra violeta) e orgânicas, com precisão de registro de cor a cor de +/- 0,2mm, com capacidade para processar garrafas com altura de 76 a 304mm, diâmetro do corpo de 44 a 96mm e diâmetro do ombro de 26 e 88mm, com capacidade de produção nominal de até 200 garrafas/min, com sentido de operação da esquerda para a direita ou da direita para a esquerda, dotada de esteira transportadora, cinco panelas dispensadoras, dois painéis registradores óticos, sistema de refrigeração integrado, PLC (controlador lógico programável), painel de controle de operação tipo "touchscreen", IHM e demais componentes próprios do equipamento de decoração.</t>
  </si>
  <si>
    <t>S-0441</t>
  </si>
  <si>
    <t>Máquinas horizontais de moldagem por injeção de termoplásticos, para moldar peças plásticas monocolores, com capacidade de injeção inferior ou igual a 5.000g e forca de fechamento inferior ou igual a 9.000kN, rosca de diâmetro de até 110mm, com rotação máxima da rosca de até 200rpm, para moldes de até 450mm com possibilidade de altura máxima de até 1.100mm, volume de injeção compreendido entre 2.000cm³ e 5.000cm³ e velocidade de injeção até 800g/s, dotadas de funil auxiliar para armazenar matéria-prima, painel de comando keba “touchscreen” de 10”, colorido e de controle operacional intuitivo com recurso gráfico e unidade de fechamento de duas placas, com acionamento por servo motores, curso de abertura compreendido entre 1.700mm e 2.050mm, distância (h x v) entre as colunas compreendida entre 915 x 915mm e 1.080 x 1.080mm.</t>
  </si>
  <si>
    <t>S-0472</t>
  </si>
  <si>
    <t>Fornos industriais, horizontais, de aquecimento por indução, para sinterização de ligas de Nd-Fe-B, para cargas de até 600kg, temperatura de operação máxima de 1.300 °C, potência máxima de aquecimento 145kW, comandando por controlador lógico programável, composto por: câmara de vácuo de parede dupla de água; sistema de arrefecimento de tubos de aço; bombas; e medidores de vácuo, possui sistema de carregamento por antecâmara com atmosfera protetiva de Nitrogênio, capaz de trocar de atmosfera protetiva, Nitrogênio – Argônio de acordo com o ciclo térmico.</t>
  </si>
  <si>
    <t>S-0473</t>
  </si>
  <si>
    <t>Calandras com sistema de pressão extra modular para sublimação, com tecidos elásticos para uma maior penetração de tinta no tecido, com cilindro aquecido, sem necessidade de tanque externo ou qualquer outro recipiente para armazenar o óleo térmico de dentro do cilindro, sem necessidade de troca do óleo, compostas por: Sistema de controle do feltro eletrônico e não por sistema pneumático gerenciado por ar, sendo feito por um sistema de “actuadores” digitais que mantém o movimento do feltro com grande precisão; Sistema de Refrigeração e sucção de vapor na saída, Sistema de separação motorizado para recolher as peças sublimadas para a esteira na saída do processo; Tabela cilindro mm. 2200 (86,6”), Lucro tabela/Largura de trabalho mm.2000 (78,7”), Velocidade mecânica m/min. 1÷15, energia elétrica instalado/Potencia elétrica Kw60,5 – Consumo médio Kw/h 39,5, diâmetro do cilindro aquecido mm. 800 (32,49”). Peso líquido 5950.</t>
  </si>
  <si>
    <t>S-0474</t>
  </si>
  <si>
    <t>Combinações de máquinas para embalar medicamentos dotadas de controladores lógico programável (CLPs), painéis de operação com tela tipo "touchscreen” e interface de operação intuitiva tipo "SmartControl" dotadas de ajustes de parâmetros automáticos, composta de:01 Máquina Emblistadeira para formar, encher e selar cartelas de plástico/alumínio e/ou alumínio/alumínio para comprimidos e/ou cápsulas, munidas de 1 jogo de ferramental para 1 tamanho e formato, capacidade máxima de 80 ciclos/minuto e velocidade máxima igual a 750 blisters/minuto, estação de aquecimento dotada de movimentos intermitentes com configuração individual de 6 zonas de temperaturas, contendo 1 ou mais carrinhos para bobinas de filme de formação com diâmetro máximo de até 800mm, buffer com suporte para bobina de filme de formação adicional e sistema para troca de bobina sem parada da máquina,  ajuste lateral automático do filme de formação para tarugo de 74,5 - 76mm de diâmetro,  sensor de quantidade mínima de consumíveis, mesa de emenda e corte de filme, detecção automática de emenda do filme de formação e filme de selagem, alimentador automático de produtos no alvéolo com parada automática da alimentação quando detectado emenda de filme, estação de resfriamento com monitoramento de temperatura da água, câmera de visão para inspeção/controle de blisters defeituosos e vazios do enchimento de todos os alvéolos do blister com rejeição automática e individual de blisters não aprovados, sensor para monitoramento da pressão de selagem, sistema antiestático para eliminar atração de partículas de poeira e cargas eletrostáticas, estação de desbobinamento do filme de selagem para bobina com diâmetro máximo de até 400mm, estação de fechamento/selagem tipo rotativo contínuo por rolos de selagem, estação combinada para carimbo, perfuração e corte com comandos por servo-motor, estação de  corte indexado sem deixar retalho entre os blisters com controle à laser de posicionamento dos alvéolos, esteira de transferência de blisters contínua por vácuo livre de peças de formato;01 Maquina Encartuchadeira de movimento contínuo com desenho ergonômico e capacidade máxima de 500 cartuchos/minuto, esteira de cartuchos retrátil facilitando uma alta acessibilidade e fácil limpeza, sistema de auto ajuste dotados de servomotores e servocontroladores para referenciamento automático dos parâmetros de formatos de todas as estações, alimentador rotativo de cartuchos com 3 braços de armação, estação de alimentação automática de blister com capacidade para trabalhar com pilha de blisters de até 85mm de altura e sensor para controle de presença de blister, estação dotada de aparelho dobrador de bulas com dispositivo basculante e transferência automática de bulas com sensor de monitoramento/controle de bula, estação de inserção de bulas, estação de inserção de blister no cartucho com sensor para monitoramento e controle de introdução de produtos no cartucho, sensor para detecção de bula dentro do cartucho, sistema para detectar a presença e quantidade de blister dentro do cartucho, sensor para controle do nível de consumíveis, sistema para inspeção de códigos de barra nas bulas e cartuchos, sensor para monitoramento e rejeição automática de cartuchos defeituosos.</t>
  </si>
  <si>
    <t>S-0480</t>
  </si>
  <si>
    <t>Combinações de máquinas para gravação e envernização do isolador cerâmico da vela de ignição para motores de combustão, com capacidade de produção aproximada de 3.790 peças / hora, compostas de: alimentador automático de caixas com isoladores; alimentador automático de isoladores; carrossel; dispositivo de gravação; câmera para inspeção por imagem da gravação; envernizadeira; forno elétrico de temperatura de trabalho a partir de 900°c; sopradores de resfriamento; ordenadeira de isoladores em tela; empilhador de telas; bancada de inspeção de isoladores em tela e painéis elétricos de comando com controlador lógico programável (CLP).</t>
  </si>
  <si>
    <t>S-0489</t>
  </si>
  <si>
    <t>Máquinas dispensadoras de bebidas frias, resultantes da mistura controlada de xarope e água, contendo: 8 ou mais válvulas dispensadoras, com xaropadores cerâmicos, cada um contendo pistão, camisa e mola, controlados por parafusos de regulagem; 2 conjuntos de serpentina de aço inoxidável inserido em bloco de alumínio; 2 sistemas dispensador de gelo com até 4 “manifolds” ajustáveis para seleção do tipo de água (carbonatada ou não) para cada uma das válvulas dispensadoras; podendo ter ou não 1 sistema de gaseificação a frio com reservatório mantido refrigerado, regulador de dióxido de carbono e bomba; 3 reservatórios de gelo, um consumível e 2 para resfriamento dos blocos de alumínio, com capacidade igual ou superior a 136kg de gelo; 2 agitadores interno; e até 4 conjuntos de mangueiras isoladas individualmente.</t>
  </si>
  <si>
    <t>S-0492</t>
  </si>
  <si>
    <t>Máquinas dispensadoras de bebidas frias, resultantes da mistura controlada de xarope e água, contendo: 6 ou mais válvulas dispensadoras, com xaropadores cerâmicos, cada um contendo pistão, camisa e mola, controlados por parafusos de regulagem; 1 conjunto de serpentina de aço inoxidável inserido em bloco de alumínio; 1 sistema dispensador de gelo com até 3 manifolds ajustáveis para seleção do tipo de água (carbonatada ou não) para cada uma das válvulas dispensadoras; 2 reservatórios de gelo, um consumível e 1 para resfriamento do bloco de alumínio, com capacidade igual ou superior a 68kg de gelo; 1 agitador interno; e até 3 conjuntos de mangueiras isoladas individualmente.</t>
  </si>
  <si>
    <t>S-0493</t>
  </si>
  <si>
    <t>Máquinas para empilhamento e encaixotamento de revestimentos cerâmicos, dotadas de empilhador com 18 ou menos pontos de extração, capazes de operar com revestimentos de dimensões iguais ou inferiores a 1.200 x 1.800mm e espessura máxima de 25mm, com controle de dimensões e planicidade dos revestimentos.</t>
  </si>
  <si>
    <t>S-0501</t>
  </si>
  <si>
    <t>Máquinas para empilhamento e encaixotamento de revestimentos cerâmicos, capazes de operar com revestimentos de dimensões iguais ou inferiores a 1.200x1.800mm, com adaptação do formato a escolher/separar automática ou não, dotadas de 04 ou mais empilhadores/pontos de extração.</t>
  </si>
  <si>
    <t>S-0502</t>
  </si>
  <si>
    <t>Máquinas automáticas para comprimir e embalar travesseiros, almofadas e/ou edredons em tubo de polietileno capacidade de processamento de até 12 peças por minuto com impressora térmica vídeo “jet”, fotocélula cromática para centralização de logotipo, ajuste de altura e empilhamento para encaixotamento, modulo Internet e embalamento com duas unidades por embalagem.</t>
  </si>
  <si>
    <t>S-0505</t>
  </si>
  <si>
    <t>Analisadores de tamanho de partículas (granulômetros), para pó e/ou suspensões, por difração a laser ou espalhamento de luz e/ou com medição de potencial zeta em conjunto ou isoladamente, com faixas analíticas de 0.1 a 1000 micra ou 0.1 a 2600 micra ou 0.02 a 2600micra ou 0.01 a 3500 micra ou 1 nanômetro a 9500 nanômetros.</t>
  </si>
  <si>
    <t>S-0506</t>
  </si>
  <si>
    <t>8514.40.00</t>
  </si>
  <si>
    <t>Aparelhos para fixação de ferramentas para usinagem em aço rápido ou metal duro em mandris (portas ferramentas), por indução térmica controlada que assegura a longa vida útil do mandril, para mandris térmicos com diâmetros interno compreendidos entre 3 e 16mm ou 3 e 32mm ou 3 e 50mm, dotados de: 1 ou mais bobinas de indução térmica com potência de saída compreendida entre 10 e 20kW para o rápido aquecimento do mandril (de 1 a 5 segundos), com ou sem dispositivo (à ar, água ou líquido resfriante) para resfriamento do mandril com tempo de resfriamento compreendido entre 30 e 60 segundos e com ou sem LED para indicação de temperatura do mandril, com leitor de QR-Code para agilizar a identificação do porta-ferramenta e conectividade 4.0.</t>
  </si>
  <si>
    <t>S-0508</t>
  </si>
  <si>
    <t>9031.10.00</t>
  </si>
  <si>
    <t>Máquinas automáticas para o controle de desequilíbrio estático e dinâmico de pneumáticos com peso máximo igual a 55kg, diâmetro do talão máximo igual a 28 polegadas, com transportador de entrada dotado de dispositivo de lubrificação de talão, estação de acoplamento, insuflação e medição/aferição do desequilíbrio dos pneus com ou sem dispositivo de inspeção de geometria a laser (TGIS), transportador de saída com ou sem separador “sorter” integrado, com ou sem estação de marcação dos pneus, com controle lógico programável (CLP).</t>
  </si>
  <si>
    <t>S-0510</t>
  </si>
  <si>
    <t>9030.33.29</t>
  </si>
  <si>
    <t>Sensores eletrônicos baseados em tecnologia ótica para medições com precisão ±0.5% em tensões de 4 a 35kV e correntes de 4 a 25kA, com suporte de tensão de impulso de até 220kV e frequência de 60Hz, medição até a 50ª harmônica, próprio para instalação direta em linhas vivas via braçadeiras de fio de alumínio anti-rotação, com cabo e conector para processador óptico.</t>
  </si>
  <si>
    <t>S-0511</t>
  </si>
  <si>
    <t>9030.39.90</t>
  </si>
  <si>
    <t>Processadores com 4 baias para conexão de até 4 sensores ópticos de medição de alta precisão de corrente e tensão e monitoração de condições de temperatura e vibração, com conversão de medição em sinais digitais para transmissão via redes de comunicação, armazenamento interno 16GB, portas de comunicação USB, “Inter-integrated Circuit” (I2C), Ethernet RJ45, Console Port, IO discreto definido por software 10-pinos, porta “thermistor” 2-fios, saídas analógicas de baixa energia (0–10 Vac) e “Serial Peripheral Interface” (SPI).</t>
  </si>
  <si>
    <t>S-0512</t>
  </si>
  <si>
    <t>9030.90.90</t>
  </si>
  <si>
    <t>Cartuchos plásticos para preenchimento de baias vazias para processador de sensores ópticos.</t>
  </si>
  <si>
    <t>S-0514</t>
  </si>
  <si>
    <t>9030.33.19</t>
  </si>
  <si>
    <t>Sensores eletrônicos baseados em tecnologia ótica para medições com precisão ±0.5% em tensões de 4 a 15kV e correntes de até 200A, dotados de: Suporte de tensão de impulso de até 95kV e frequência de 60Hz. medição até a 50ª harmônica, próprio para instalação em terminais desconectáveis em instalações subterrâneas e ambiente severos, com submersão para 25 pés (sete dias), com cabo e conector para processador óptico.</t>
  </si>
  <si>
    <t>S-0515</t>
  </si>
  <si>
    <t>Filtros prensas para desaguamento de lodo biológico, com estrutura fabricada em aço inoxidável, com cesto de filtração bi-partido fabricado em aço inoxidável 316Ti (com titânio), com volume de desidratação de até 550 litros/min., com sistema único de limpeza através de raspadores exclusivos no eixo da rosca helicoidal e lavagem independente da área de pré-secagem e a zona da prensa.</t>
  </si>
  <si>
    <t>S-0516</t>
  </si>
  <si>
    <t>Sensores eletrônico baseado em tecnologia ótica para medições de precisão ±0.5% em tensões de 4 a 25kV e correntes de 4 a 25kA, dotados de suporte de tensão de impulso de até 125kV e frequência de 60Hz, medição até a 50ª harmônica, próprio para instalações fixas de medição de energia, com cabo e conector para processador óptico.</t>
  </si>
  <si>
    <t>S-0517</t>
  </si>
  <si>
    <t>8439.99.90</t>
  </si>
  <si>
    <t>Estangas expansivas fabricadas em fibra de carbono e alumínio, com diâmetro entre 400 e 440mm, comprimento entre 6.300 e 6.500mm e velocidade de operação que alcança 1.700m/min, para enrolamento de bobina de papel para fins sanitários, com diâmetro que alcança 3.000mm e peso que atinge 7.000kg.</t>
  </si>
  <si>
    <t>S-0518</t>
  </si>
  <si>
    <t>Equipamentos automáticos para fomentação de gases mistos (BF + COG) de coqueria, dotados de: Dreno de gases; Conexão flexível na entrada e saída; Acoplamento flexível com proteção; Proteção do eixo; Sensores de vibração para mancais de ventiladores e de motor; Sensores de temperatura para rolamentos de mancal e motor; com volume máximo de fluxo em 101.396Am³/h; Diferença máxima de pressão total em 5.705Pa; Diferença máxima de pressão estática em 5.551Pa; Temperatura máxima de gás de 22°C; Densidade máxima do gás de 1.189kg/m³; Temperatura mínima de trabalho de -10°C e máxima de 80°C; Teor de poeira de até 0,360g/m³; Rotação máxima do ventilador de 1.187rpm; e Potência máxima na saída do eixo de 199,7kW.</t>
  </si>
  <si>
    <t>S-0519</t>
  </si>
  <si>
    <t>Suportes plásticos do botão seletor de funções, fabricados ou injetados em plástico, para uso exclusivo em monitores de computadores com displays de 14 a 86” polegadas de diagonal.</t>
  </si>
  <si>
    <t>S-0524</t>
  </si>
  <si>
    <t>Veículos autopropulsados sobre rodas, acionados por 2 motores elétricos com potência de 10kW cada, alimentados por baterias de tração de 80V para correntes de 840Ah, utilizados para transporte e manuseio de pilhas de vidro com largura máxima de 3.660mm e altura máxima de 2.700mm, com capacidade de carga de 10.000kg e sistema de direção multidirecional e PLC com diferentes programas de condução.</t>
  </si>
  <si>
    <t>S-0525</t>
  </si>
  <si>
    <t>Veículos autopropulsados sobre rodas, acionados por 2 motores elétricos com potência de 11kW cada, alimentados por baterias de tração de 80V para correntes de 1.240Ah, utilizados para içamento, transporte e manuseio de cavaletes carregados com pilhas de vidro de largura máxima de 3.850mm e altura máxima de 2.700mm, sendo altura máxima da elevação do rack em referência ao solo de 2.000mm, com capacidade de carga de 20.000kg e sistema de direção multidirecional e PLC com diferentes programas de condução.</t>
  </si>
  <si>
    <t>S-0526</t>
  </si>
  <si>
    <t>025</t>
  </si>
  <si>
    <t>056</t>
  </si>
  <si>
    <t>Veículos customizados para transporte de cavaletes de transporte de vidros de grande volume (dimensões máximas de até 9.570 x 3.200 x 1.000mm) por meio de cavaletes de transporte especiais, tipo “A” e tipo “L”, com capacidade de transporte de até 33.000kg, veículos autopropulsados sobre rodas, acionados por 02 motores elétricos com potência de 10KW cada, com rodas sob a cabine de operação, mais 04 rodas não tracionadas na parte traseira do equipamento, para melhor distribuição de cargas sobre o piso, com freio elétrico regenerativo, alimentado por 02 baterias de tração de 80V para correntes de 620Ah cada, com velocidade máxima de até 07km/h, veículos equipados com avançado sistema de segurança, dotados de sistema de monitoramento, sensores de posicionamento, luzes de segurança, alarmes sonoros e válvulas de segurança, além do painel de controle multifuncional para controle do equipamento e diagnóstico de falhas.</t>
  </si>
  <si>
    <t>S-0527</t>
  </si>
  <si>
    <t>Centros de corte a laser, com controle numérico computadorizado (CNC), com fonte laser de disco área de trabalho de corte de até 3,0 x 1,5(M), com dispositivo automático de carga ou descarga de chapas metálicas, sistema para marcar, gravar ou rotular o produto, com unidade de refrigeração e coletor de pó, e sistema contra colisão magnético, trocador de bicos automáticos, com sistema de armazenamento e alimentação de chapas automáticos com capacidade de 3ton.</t>
  </si>
  <si>
    <t>S-0538</t>
  </si>
  <si>
    <t>Empilhadeiras autopropulsadas, de motor elétrico de tração de corrente alternada (AC), contrabalançadas, saída lateral para bateria tracionaria, capacidade máxima de carga entre 1.800 e 8.000kg, altura de elevação dos garfos entre 2.750 e 8.670mm, com ou sem garfos.</t>
  </si>
  <si>
    <t>S-0539</t>
  </si>
  <si>
    <t>Transportadores tubulares mecânicos de arraste, dotados de: cabo de tração tensionado automaticamente, com discos de arraste fixos em anilhas moldadas aos cabos, que se movimentam na vertical, em diagonal (inclinado) e na horizontal, em sistema de tubos fechados fabricados conforme norma ASTM A-778, de diâmetros externos de 50,8 até 203,2mm., com capacidade de transportar produtos em pó e a granel de 0 até 56 metros cúbicos por hora, controlados por inversor de frequência.</t>
  </si>
  <si>
    <t>S-0541</t>
  </si>
  <si>
    <t>8445.90.90</t>
  </si>
  <si>
    <t>Máquinas recobridoras de fios têxteis para látex e “spandex”, com enrolamento mecânico, dotadas de 160 fusos, distribuídos em 32 seções, fusos com inclinação de 270/200mm, velocidade compreendida 8.000 a 1.500rpm, grau de torção compreendido de 200 a 2.600(T/M), direção de torção /enrolamento de S ou Z, capacidade de 350, 500, 750 e 1.000g, “streching” compreendido de 1,6 vezes a 4,5 vezes e potência de 13KW.</t>
  </si>
  <si>
    <t>S-0542</t>
  </si>
  <si>
    <t>8456.11.90</t>
  </si>
  <si>
    <t>Máquinas automáticas linear para marcação a laser de tampas plásticas por meio de eliminação de matéria, troca de cor ou remoção de material, com capacidade produtiva de até 2.500 tampas/minuto, constituídas por elevador posicionador de tampas, corpo principal com esteira transportadora, fonte geradora de laser tipo SK67, computador principal com monitor “touchscreen” e sistema de visão artificial com câmera CCD para controle de qualidade.</t>
  </si>
  <si>
    <t>S-0545</t>
  </si>
  <si>
    <t>8437.90.00</t>
  </si>
  <si>
    <t>Dispositivos de iluminação com placa “red/blue”, dotados de: lente esférica de acrílico e base de dissipação de alumínio anodizado, para aplicação em máquinas selecionadoras ópticas, com função de iluminação de alta intensidade, com acionamento eletrônico de 29 ou 39Vcc.</t>
  </si>
  <si>
    <t>S-0546</t>
  </si>
  <si>
    <t>Componentes de empilhadeira, semieixo de tração com 526mm de comprimento e 159mm de diâmetro.</t>
  </si>
  <si>
    <t>S-0547</t>
  </si>
  <si>
    <t>8463.90.90</t>
  </si>
  <si>
    <t>Cabeçotes próprios para serem manipulados por robôs, para rebitagem de porcas rebites, com força de aplicação de 5 a 32kN, bitola de M4 a M10, produção máxima de 10 aplicações por minuto, com: painel de controle contendo PLC e IHM para ajustes dos parâmetros; alimentador das porcas rebites por sopro, com capacidade de até 4 saídas; multiplicador de pressão “booster”.</t>
  </si>
  <si>
    <t>S-0548</t>
  </si>
  <si>
    <t>Vibradores pneumáticos, de impacto singular ou continuo, confeccionado sem carcaça de aço carbono ou alumínio, para trabalhar em temperatura de -20 até 200°C, com pressão de trabalho de 0,8 a 6BAR, para instalação interna ou externa, com ou sem berço de fixação.</t>
  </si>
  <si>
    <t>S-0549</t>
  </si>
  <si>
    <t>Vibrofluidificadores confeccionados em carcaça de alumínio, aço inox, plástico ou fibra de vidro, dotados de: membrana de silicone para auxilio de fluxo de materiais para temperaturas de -40 até 230°C; com cavidades nas membranas para direcionar o fluxo de ar para baixo, com furos de saída de ar para limpeza autônoma Fornecimento mínimo de 4 peças ou múltiplos, devido embalagem conter 4 unidades.</t>
  </si>
  <si>
    <t>S-0550</t>
  </si>
  <si>
    <t>Robôs rodoferroviários elétricos rebocadores de vagões, para operações de manobra em oficinas de manutenção, pátio industrial e portuário; comandado remotamente por rádio controle industrial portátil, com sistema de direção intuitivo por cores; alimentado exclusivamente por bateria; com carregador inteligente de alta frequência incorporado; controle e comando realizado por CLP industrial; dotados de tração elétrica síncrona nas 4 rodas e eixo pendular para controle e transferência efetiva da tração, mesmo em condições de solo adversas; freios a disco por molas atuantes em todas as rodas; direção articulada passiva, capaz de realizar giros de 360° em torno do próprio eixo; com guia de trilhos acionada hidraulicamente por controle remoto, com sistema de ajuste e compensação que acompanham as irregularidades dos trilhos; sistema de frenagem de segurança com botoeira de parada de emergência; pneus de borracha maciça de alta resistência; com peso próprio entre 4 e 12 toneladas, forças de tração entre 20 e 50kN.</t>
  </si>
  <si>
    <t>S-0551</t>
  </si>
  <si>
    <t>064</t>
  </si>
  <si>
    <t>Motovibradores, confeccionados em carcaça de ferro fundido ou aço, composta de: caixa de borne de resina; regulagem dos contrapesos em escalada ; sistema de vedação com grau de proteção IP66 (total proteção contra pó e jatos de água) com impregnação à vácuo; sensor de temperatura PTC 130°C; com ou sem berço de fixação.</t>
  </si>
  <si>
    <t>S-0552</t>
  </si>
  <si>
    <t>Puxadores hidráulicos rebocáveis com ou sem rodas, para lançamento de cabos com diâmetro máximo de 50mm, em redes de transmissão de energia elétrica, tração máxima até 280kN a velocidade  até 5km/h, velocidade máxima de lançamento até 5km/h a tração até 280kN, com roda-guia de diâmetro até 1.500mm, massa  até 13.000kg, motor diesel até 328kW, transmissão hidráulica com circuito fechado para variação contínua de velocidade em ambos os sentidos de rotação, sistema de pré-ajuste de tração, freio hidráulico negativo auto atuante, dinamômetro hidráulico com ponto de ajuste e controle automático da tração máxima, sistema de resfriamento do óleo hidráulico, instrumentos de controle para o sistema hidráulico e o motor diesel, enrolador automático de carretel incorporado com auto carregamento e enrolamento de nível automático, estabilizador de lâmina frontal com atuação mecânica, ponto de ligação à terra.</t>
  </si>
  <si>
    <t>S-0555</t>
  </si>
  <si>
    <t>Máquinas autopropulsadas sobre rodas, para transporte e movimentação de cargas, robotizadas, com movimentação por sistema de operação manual e  autoguiadas (sem condutor), por intermédio de sistema de orientação com navegação por meio de raios laser e controladas e monitoradas por sistema automático de controle de rede, contendo sistema de freio elétrico ou mecânico, sistema segurança com sensores frontal, lateral e traseiro, com capacidade nominal de elevação de carga de 1.400kg a 600mm, com altura máxima de elevação em modo manual de 2.800mm, comprimento do garfo para paletes industriais de 1.150mm, altura máxima de navegação a laser de 2.150mm, sistema de segurança pessoal com scanner a laser na frente e atrás e barreiras de luz laterais, scanner a laser para refletores padrão, homem-máquina (IHM) com painel sensível ao toque de 5.7”, sistema computadorizado e comunicação via WLAN.</t>
  </si>
  <si>
    <t>S-0556</t>
  </si>
  <si>
    <t>Máquinas automáticas para mistura, granulação, secagem e revestimento de produtos farmacêuticos para serem utilizadas na pesquisa e desenvolvimento de grânulos e “pellets”, para lotes iguais ou inferiores a 6kg com densidade de 0,5kg/litros, volume máximo de trabalho 12 litros, fluxo de ar 450m³/h, dotadas de módulo de leito fluidizado para secagem, granulação, mistura e revestimento com prato de distribuição responsável pelo fluxo interno com movimentação toroidal do ar de fluidização; sistema integrado de bomba peristáltica e bicos injetores de tripla função (injeção simultânea de fluidos, ar atomizado e ar anti entupimento); sistema dinâmico interno de filtragem com estações de captação/tratamento de ar; ventilador soprador e área de filtragem do ar de descarga; sistema de gerenciamento com controlador lógico programável e interface lógica homem-máquina (IHM).</t>
  </si>
  <si>
    <t>S-0557</t>
  </si>
  <si>
    <t>Bobinadores automáticos e ou manuais, com base simples, blindados ou não, para enrolamento de mangueiras utilizadas no transporte de óleo, combustíveis, graxa, água ou ar, com sistema de retração por mola, hidráulico, elétrico ou manual, com capacidade para mangueiras com comprimento máximo de até 50 metros e diâmetro nominal máximo de até 2 polegada, acompanhados ou não de mangueira.</t>
  </si>
  <si>
    <t>S-0558</t>
  </si>
  <si>
    <t>Válvulas para controle de escoamento de óleo ou graxa lubrificante, com fluxo máximo de até 70L/min ou 2.500g/min, respectivamente, acionadas manualmente por meio de gatilho, equipadas com medidor digital e ou mecânico e bico antigotejante.</t>
  </si>
  <si>
    <t>S-0559</t>
  </si>
  <si>
    <t>Veículos rebocadores, autopropulsores, elétricos, com operador pedestre, alimentados por bateria, para operação em ambiente internos e ou externos de curta distância, para múltiplas aplicações, com capacidade de tração rebocável igual ou maior a 800kg com ângulo de inclinação 0% e velocidade de deslocamento igual ou maior a 4km/h.</t>
  </si>
  <si>
    <t>S-0566</t>
  </si>
  <si>
    <t>8413.81.00</t>
  </si>
  <si>
    <t>Equipamentos para bombeamento de cola adesiva tipo “hotmelt”, temperatura de operação de 30 a 240 graus Celsius, pressão máxima de trabalho inferior a 90bar, 1 a 4 bombas por tanque de cola, rotação de trabalho até 100rpm, dotados de sensores de monitoramento de temperatura e pressão, mangueiras, conexões, suportes e bicos aplicadores para industrialização de máquinas de fraldas e/ou absorventes higiênicos, com velocidade linear de produção de até 500 metros/minutos.</t>
  </si>
  <si>
    <t>S-0567</t>
  </si>
  <si>
    <t>8517.62.41</t>
  </si>
  <si>
    <t>Roteadores para transmissão, com ou sem fio, de dados, voz e vídeo, com frequência múltipla de 2.4GHz e 5.8GHz, suportando protocolos de dados de padrão aberto IEEE 802.11 b/g/n/ac, com configuração de 1 porta WAN e de 1 até 5 portas LAN, portas com taxa de transmissão de até 1.000mbps e dotado de até 6 antenas com irradiação em faixa de frequência compreendida entre 2.4GHz e 5.8GHz e ganho compreendido entre 1 e 6dbi.</t>
  </si>
  <si>
    <t>S-0568</t>
  </si>
  <si>
    <t>Aparelhos automatizados para amplificação, sequenciamento e análise de amostras com capacidade de gerar até 6.000 Gigabases de dados por corrida por meio da tecnologia SBS (sequenciamento por síntese) com capacidade de leitura de até 500 pares de bases (2 x 250pb) dos fragmentos de DNA de forma automatizada.</t>
  </si>
  <si>
    <t>S-0573</t>
  </si>
  <si>
    <t>8472.90.99</t>
  </si>
  <si>
    <t>Máquinas de estenotipia, com tela diagonal de 7 polegadas, resolução 800 x 480, inclinação 180 graus com tripé.</t>
  </si>
  <si>
    <t>S-0574</t>
  </si>
  <si>
    <t>Suportes das conexões de entradas e ou saídas, fabricados ou injetados em plásticos, de uso exclusivo em monitores de computadores com displays de 14” à 86” polegadas de diagonal.</t>
  </si>
  <si>
    <t>S-0383</t>
  </si>
  <si>
    <t>023</t>
  </si>
  <si>
    <t>038</t>
  </si>
  <si>
    <t>8417.80.10</t>
  </si>
  <si>
    <t>Fornos industriais de aquecimento a gás para indústria de revestimento cerâmico, largura interna do canal do forno 2.950mm, comprimento do forno 210,0m, com recuperação de ar quente de alta eficiência, isolação de baixa condução térmica e sistema de gestão do setor de resfriamento rápido com incorporação de trocador de calor interno, instalação de conjunto de flautas sopradoras transversal e longitudinalmente ao forno e instalação de queimadores oportunamente localizados para atuação durante a presença de vazios na alimentação do forno, com sistema de combustão de ar/gás modulantes.</t>
  </si>
  <si>
    <t>S-0617</t>
  </si>
  <si>
    <t>8421.19.10</t>
  </si>
  <si>
    <t>Unidades centrífugas automáticas controladas por computador para a detecção, registro e centrifugação de amostras, utilizada para a centrifugação de tubos primários, dotadas de componentes para reconhecimento de tubos, para transporte das amostras e para a centrifugação; com capacidade de centrifugar até 76 tubos de uma vez, capazes de processar tubos plásticos de 3, 5, 7 ou 10ml com diâmetro externo entre 11.5 e 15.5mm e altura entre 65.5 e 108mm na mesma rotina, com velocidade de processamento de até 380 tubos por hora, podendo ser refrigerada operando entre -20°c e +40°C.</t>
  </si>
  <si>
    <t>S-0430</t>
  </si>
  <si>
    <t>Equipamentos de embalagem e rotulagem automática de caixas para tubos de coleta de materiais biológicos, com plataforma de carregamento de tubos de capacidade até 500 embalagens/hora, para tubos de diâmetro externo de 13mm e de 65 a 90mm de altura, com painel para controle tipo monitor "touchscreen", contendo centrifugadora, esteiras transportadoras e/ou módulos para descarregar e carregar tubos em embalagem etiquetadas em plataforma, mesa ou similar, movimentações pneumáticas por ventosas e painel de controle tipo computador com tela “touchscreen” de ajuste do processo operacional com controlador lógico.</t>
  </si>
  <si>
    <t>S-0570</t>
  </si>
  <si>
    <t>Máquinas automáticas para carregamento de produtos pré-embalados em “blísters” plásticos em caixas de papel cartão, em ciclos de até 50 caixas por minuto, com controlador lógico programável, painel de comando central, 02 transportadores dotados de mini-caçambas intercambiáveis montadas em correia dentada, sistema de rejeição de “blísters” desordenados por meio de identificação por fotocélulas, 01 unidade de conformação e transporte de caixas vazias, 03 unidade de carregamento dos “blísters” nas caixas por meio de empurradores horizontais, 01 transportador de caixas cheias, 01 unidade de lacração de caixas através de cola quente, sistema HMI com tela sensível ao toque.</t>
  </si>
  <si>
    <t>S-0469</t>
  </si>
  <si>
    <t>8426.19.00</t>
  </si>
  <si>
    <t>Unidades de propulsão automáticas, operadas por um painel de controle remoto e desenvolvido para o fornecimento de camadas de fibra de vidro em um rolo durante a produção de pás eólicas, idealizado para se deslocar em trilho pré-projetado, fixado no chão, variando de 40 a 110 metros; dotados de barras de aço, possuindo laser de distância, carrinhos, painel de controle e um cortador de fibra de vidro; capacidade para deslocamento em três eixos (X,Y,Z).</t>
  </si>
  <si>
    <t>S-0606</t>
  </si>
  <si>
    <t>Transpaleteiras elétricas autopropulsadas, com capacidade de carga de 5.000kg, braço duplo, altura de elevação dos garfos entre 95 e 225mm, distância externa dos garfos de 800mm, comprimento dos garfos de até 1.500mm, comando por meio de alavanca multifuncional, plataforma fixa para operador, potência do motor elétrico de 2,5kW, alimentada por acumulador elétrico de 24v.</t>
  </si>
  <si>
    <t>S-0554</t>
  </si>
  <si>
    <t>Máquinas para paletização automática de latas de alumínio para bebidas, com velocidade nominal de produção máxima de 3.800 latas por minuto; capazes de paletizar latas de 16, 12, 9.1 e 7.5 onças e dimensões 202/211x413, 202/211x603, 200/204x402 e 200/204x413; dotadas de: mesa de entrada de latas; sistema de guias para alinhamento da camada do palete; sistema automático de retirada do palete do magazine de paletes vazios e seu posicionamento para carregamento de latas; elevador/abaixador do palete; sistema de varredura de latas para posicionamento das latas sobre o palete; sistemas automático para retirada e posicionamento de folha separadoras de camadas de latas e de quadros de topo “pick and place”; dispositivo de recirculação de latas; plataformas de manutenção, operação e proteção; cortinas de luz; magazines de estocagem de materiais de embalagem; painéis de comando com controlador logico programável (CLP) e protocolo de comunicação ethernet.</t>
  </si>
  <si>
    <t>S-0564</t>
  </si>
  <si>
    <t>Carenagens do motor de empilhadeira, polímero poliamida 66 preto, com 323mm de altura, 704mm de comprimento, 496mm de largura, texturizado, com nervuras reforçadas de fixação.</t>
  </si>
  <si>
    <t>S-0544</t>
  </si>
  <si>
    <t>Placas de captura de imagem CCD para máquinas selecionadoras de grãos, com resolução de 0,15mm, com processamento através de componentes FPGA e micro controladores, lente acoplada com ajuste de foco e centralização, transferência de dados através de cabo de processamento RJ45 e carcaça de policarbonato para fixação e proteção da placa.</t>
  </si>
  <si>
    <t>S-0589</t>
  </si>
  <si>
    <t>Descoureadeiras manuais pneumáticas, para pele, para cortes de suíno como pernil e paleta, potência de 0,73kW a 8,0bar de pressão do ar, largura da lâmina de 77mm, consumo de ar de 300L/min.</t>
  </si>
  <si>
    <t>S-0615</t>
  </si>
  <si>
    <t>Serras automáticas de carcaça para suínos e bovinos, separa a mesma em duas bandas, dividindo a carcaça de modo contínuo e automático, sem paradas no processo ou nória, realizando esterilização das lâminas automaticamente com vapor, com uma potência instalada: 0,37 – 1,5 kW, podendo a velocidade do processo variar de 60 carcaças/hora até 450 carcaças/hora.</t>
  </si>
  <si>
    <t>S-0543</t>
  </si>
  <si>
    <t>Máquinas automáticas rotativas compacta para impressão tampográfica de tampas plásticas de ø 30mm, em 3 cores, com capacidade produtiva de até 120.000 tampas/hora, constituída por: posicionador tipo cascata, alimentador giratório, unidade de pré-tratamento, cabeçotes de impressão, unidade de secagem, painel de comando central com monitor “touchscreen” e sistema de controle de qualidade ótico eletrônico com câmeras e central de comando independente.</t>
  </si>
  <si>
    <t>S-0608</t>
  </si>
  <si>
    <t>8443.99.90</t>
  </si>
  <si>
    <t>Cartuchos ou bandejas de limpeza para cabeças de impressão por jato de tinta, para impressoras de grande e médio porte digitais, podendo conter borrachas flexíveis, filtros, funil, coletor de tinta, tecidos para limpeza por contato direto com a cabeça de impressão, com temperatura de operação e de armazenamento entre -35° a 65°C.</t>
  </si>
  <si>
    <t>S-0521</t>
  </si>
  <si>
    <t>8451.90.90</t>
  </si>
  <si>
    <t>Caixas de gomas para fios têxteis, com sistema puxador vertical de saída, com células de carga que mantém o tensionamento adequado da manta e sistema de controle de temperatura e umidade acoplado, com cabeceira de largura 1.800 a 4.000mm, diâmetro da flange do carretel de 800 a 1.250mm, capacidade de 200 a 500 litros e velocidade máxima de até 150m/min.</t>
  </si>
  <si>
    <t>S-0598</t>
  </si>
  <si>
    <t>Centros de usinagem vertical para usinagem de peças metálicas, com comando numérico computadorizado (CNC), com capacidade de controlar 4 eixos simultaneamente, podendo fresar, mandrilar, furar, roscar, com deslocamento na área de trabalho X, Y, Z, iguais a  3.000 x 850 x 800mm, respectivamente, eixo b com curso 220°(-110° +110°), avanço rápido para os eixos X, Y , Z de 40m/min e avanço de trabalho de 20m/min, eixo b com avanço rápido de 50rpm e 7200deg/min de avanço de usinagem, precisão de posicionamento para os eixos X, Y, Z (curso completo) de ±0,005mm e repetitividade de ±0,002mm, precisão de posicionamento para o eixo b de 7”, mesa de trabalho no tamanho 3.500 x 870mm com capacidade máxima de carga de 3.500kg, eixo-árvore tipo “built-in” com rotação máxima de até 12.000rpm, 18.5/22kW e torque máximo de 204nm, cone de fixação da ferramenta cat40 “big plus”, magazine com capacidade para 60 ferramentas com diâmetro máximo de 130mm e comprimento máximo de 300mm, com transportador de cavacos, refrigeração pelo centro do eixo-árvore pressão 20 bar, interface do tipo comunicação rádio para conexão de apalpadores de medição, função de compensação de cinemática 5 eixos, sistema de monitoramento de carga de usinagem, sistema de lavagem da carenagem com via de separação de óleo “oil skimmer”, fusos de esferas e eixo arvore refrigerados por óleo, com mesa rotativa (eixo C) de diâmetro de 500mm com curso de 360°, capacidade de carga de até 600kg e precisão de posicionamento de +/- 6”, montado sobre a mesa da máquina.</t>
  </si>
  <si>
    <t>S-0584</t>
  </si>
  <si>
    <t>Tornos de rodeios horizontais com comando numérico computadorizado (CNC) e sistemas e controles automáticos para correção de perfis de roda gastos e execução de novos perfis e reperfilamento de rodas montadas no eixo simultaneamente, com largura da bitola compreendida entre 1.000 e 1.676mm, diâmetro da roda compreendida entre 600 e 1.400mm, peso máximo admissível de até 37.000 daN por eixo da locomotiva, sem fuso, com 4 ferramentas fixas (duas internas e duas externas), potência total instalada de até 110kW, com triturador e transportador de cavacos acoplado e carro suporte para usinagem de rodeiros individuais.</t>
  </si>
  <si>
    <t>S-0461</t>
  </si>
  <si>
    <t>8460.31.00</t>
  </si>
  <si>
    <t>Máquina-Ferramentas para fabricar, afiar e/ou reafir ferramentas de aço, metal duro, e/ou diamante policristalino, de comando numérico computadorizado (CNC), com 5 ou mais eixos controlados, base da máquina em concreto com polímeros, com eixos de deslocamento X/Y/Z lineares, eixo rotativo A com capacidade para fixar e rotacionar ferramentas de no máximo 220mm de diâmetro e peso não exceder 20kg, eixo C rotativo bidirecional instalado em coluna fixa com motor bidirecional rotação máxima de 10.000rpm, potência de 13.2 a 18.2Kva , e todos os acionamentos diretos sem polias e/ou correias.</t>
  </si>
  <si>
    <t>S-0583</t>
  </si>
  <si>
    <t>8460.39.00</t>
  </si>
  <si>
    <t>Máquinas computadorizadas equipadas com controles computadorizados PLC/CNC, especificamente dimensionadas para a produção de laminas auto afiantes “doctor blades” que se destinam a raspagem e nivelamento do excesso de tinta em impressoras de rotogravura e flexografia, através de perfil retificado de desenho especial “lamella tip” em apenas uma das bordas de fitas continuas de aço alto carbono temperado, de espessuras entre 0,10 e 1,27mm e larguras padrão entre 20 e 130mm, contendo 3 cabeçotes retificadores, cada um deles com acoplado a rebolos especiais de diâmetro 150mm, 2 deles posicionados verticalmente operando a uma velocidade ajustável entre 2.800 a 6.000rpm e 1 deles posicionado horizontalmente operando na velocidade de 2.800rpm.</t>
  </si>
  <si>
    <t>S-0576</t>
  </si>
  <si>
    <t>Máquinas automáticas para o polimento em úmido para bobinas e chapas em aços inoxidáveis com largura até 1.300mm, com controle automático de pressão da lixa sobre o material, com controle eletrônico via painel central provido de controladores lógicos programáveis (PLC’s), com gabinetes fechados para retenção e recuperação da névoa, com capacidade total instalada de 380kW, a máquina é composta pelas secções: porta-bobinas, alimentador de chapas, aplainador e rolos tensionadores de chapa, 4 unidades de escovamento com rolos emborrachados e tensionadores da lixa, tubulação de lubrificação forçada centralizada, por bomba elétrica, uma unidade de lavagem e secagem, duas unidades aplicadoras de filme plástico (PVC), um bobinador e uma mesa de saída para o caso de chapas, integrado possui sistema de tratamento do líquido refrigerante, com filtragem e remoção de sólidos, deixando-os em condição de recirculação/reaproveitamento no processo, em sistema fechado.</t>
  </si>
  <si>
    <t>S-0575</t>
  </si>
  <si>
    <t>Combinações  de máquinas automáticas para usinagem e aplicação de fita “hot stamping” nos topos e furação das peças em três lados, com operação bilateral para peças estreitas retangulares de MDF, MDP, madeira e similares, com dimensões da peça igual ou inferior a 2.500 x 160 x 30mm, com controle PLC, compostas por: 1 máquina de usinagem e aplicação de fita “hot stamping” nos topos, com magazine vertical de carregamento, com estação de fresagem do topo das peças, com duas estações de “hot stamping” por lado, com grupo de polimento; 1 máquina furadeira, com estação de furação horizontal, com portal superior para fixação de duas unidades de furação vertical, com indicação para posicionamento semiautomático das unidades de furação, com estação de inserção de cavilha para até 3 cavilhas por lado, com monitoramento eletrônico de medição do fluxo de cola aplicada.</t>
  </si>
  <si>
    <t>S-0597</t>
  </si>
  <si>
    <t>Moinhos de escala laboratorial com atmosfera protetiva para moagem ultrafina e seca de material metálico através de jato opostos de partículas em alta velocidade, ocasionando o choque entre as partículas e a moagem do material, com capacidade de moagem de 0,1 a 5kg/h, composto por: balde do produto com conexão para cobertura do gás inerte; módulo básico para multiprocessamento; classificador rotativo horizontal de partículas, com diâmetro de 50mm e velocidade máxima de 22.000rpm; ciclone com entrada de ar integrado para separação do material do fluxo de gás; sistema para monitoramento de oxigênio e sistema para automação de processo via PLC.</t>
  </si>
  <si>
    <t>S-0523</t>
  </si>
  <si>
    <t>Máquinas injetoras horizontais hidráulicas monocolor para moldar e processar materiais termoplásticos, com unidade de fechamento em sistema três placas, com acionamento hidráulico direto via pistão diferencial com aplicação da força de fechamento central na placa móvel, placa móvel em peça única fundida constituída de duas placas ligadas por quatro barras e guiada por oito pontos, denominada sistema box, com capacidade para suportar moldes com peso máximo de 2.200kg sendo máximo de 1.500kg na placa móvel, acoplamento rápido do extrator, força de fechamento de 200t ou 2.000kN, distância entre colunas de 570 x 570mm, dimensional da placa para fixação do molde de 795 x 795mm, com possibilidade de montagem de moldes com dimensões maiores que a distância entre as colunas (até 843 x 843mm), com unidades de injeção (norma EUROMAP) tamanho 800, com rosca plastificadora de 50mm, com pressão máxima de injeção de 20.000bar, fluxo de injeção de 214cm³/s e peso máximo de injeção de 359g (PS), com regulagem de curso, pressão, velocidade, fluxo, força e torque de todos os movimentos executados via sistema “closed loop”, com ciclo vazio de 2,6 segundos, no curso de abertura de 399mm (de acordo com norma EUROMAP 06), comando multiprocessador com editor de sequência, sensível ao toque "touchscreen", com tela de 15 polegadas equipado com software especial denominado “set-up assistant” para programação automática do ciclo e parâmetros da máquina via banco de dados interno, programação de sequência do ciclo via fluxograma gráfico, com teste instantâneo de plausibilidade, telas e protocolos de controle de qualidade via cartão de memória e liberação de acesso via cartão “transponder” com 3 diferentes níveis de acesso programáveis, unidade seletora de peças pilotada por meio do software de controle de qualidade da máquina para seleção automática de peças boas e defeituosas e também separação de canal de injeção com 6 circuitos adicionais para controle da temperatura do molde, com no máximo 2kW / 230V cada, (HAN 24 E, conforme HASCO, sem cabo de conexão da máquina para o molde) apropriados para circuitos de aquecimento com aumento de temperatura até máximo 20°C por segundo, com interface para robô, conforme EUROMAP 67 e conector com 50 pólos.</t>
  </si>
  <si>
    <t>S-0603</t>
  </si>
  <si>
    <t>Máquinas injetoras hidráulicas horizontais monocolores para moldar peças plásticas por injeção-compressão com força de fechamento de 3.200kN e capacidade de injeção 984g PS; unidade de fechamento de pistão duplo hidráulico com sistema de três placas e acionamento hidráulico direto via pistão diferencial com aplicação da força de fechamento central na placa móvel; placa móvel em peça única fundida constituída de duas placas ligadas por quatro barras e guiada por oito pontos, denominada “sistema box”, com guia de 4 pontos para a placa móvel do molde, com ajuste automático da altura do molde, com extrator hidráulico programável, que permite acoplamento de robô (pré-furação); sistema servoregulado em todos os eixos, com instalação hidráulica de 2 bombas reguláveis para movimentos simultâneos; comando multiprocessador com editor de sequência, sensível ao toque "touchscreen", com tela de 15 polegadas; com sistema “set up assistent”.</t>
  </si>
  <si>
    <t>S-0592</t>
  </si>
  <si>
    <t>Máquinas Injetoras rotativas, dotadas de 10 estações de trabalho independentes, para a injeção de bases de escovas, vassouras e cabos de trinchas e pincéis, em material termoplástico com capacidade de injeção igual ou inferior a 1.040g (PP), e força de fechamento de 70kN, curso de abertura de 250mm, espessura mínima do molde de 150mm, dimensões da placa móvel de 400x350mm, distanciamento entre as colunas de 320x165 mm, diâmetro da rosca de 62mm, 4 zonas de aquecimento termo reguladas, potência instalada de aquecimento de 25,5kW, painel de controle por CNC.</t>
  </si>
  <si>
    <t>S-0569</t>
  </si>
  <si>
    <t>Combinações de máquinas co-extrusoras destinadas à produção de “filme stretch" e “filme PP Cast“ com espessura mínima de 10µ e máxima de 50µ; com capacidade total instalada de 900Kg/h; compostas de: 1 extrusora monorosca com diâmetro de 90mm L/D 33 e 3 extrusoras monorosca com diâmetro de 60mm L/D 28; 1 sistema de alimentação com dosadores gravimétricos; com “feedblock“ de 5 camadas; com matriz plana automática de 2.050mm; com cilindro resfriador “Chill Roll“ de 1.600mm de diâmetro; com medidor de espessura para o controle automático da matriz por sensor ótico; com reciclador de borda/refilo com alimentação automática; com 1 unidade de tratamento corona; com bobinador automático com alimentação automatizada para tubetes de 3”e 6”; com velocidade mecânica máxima de 650m/min e diâmetro máximo de embobinamento de 980mm; com largura máxima útil do filme 1.660mm; com PLC central interligado com as unidades periféricas com programação e visualização dos parâmetros do trabalho e supervisão em tela “touchscreen”.</t>
  </si>
  <si>
    <t>S-0610</t>
  </si>
  <si>
    <t xml:space="preserve">Máquinas automáticas destinadas à produção de sacos tipo "stand up pouch" com zíper ou velcro em formatos irregulares e sacos com sanfona lateral com largura de 50 a 650mm e altura de 30 a 300mm, à velocidade de 180 ciclos por minuto (45 metros/min), dotadas de: desbobinador com eixo expansível a ar para rolos de até 1.200mm de largura e 800mm de diâmetro, dobrador/sanfonador, alimentador com controle pneumático, alinhamento a laser para troca de bobinas, desbobinador de zíper ou velcro, barras de aquecimento e de resfriamento, rolo de comando controlado por servomotor, sensor ótico a laser para alinhamento, selagem transversal por ultrassom acoplado à estação de esmagamento de alta velocidade, unidades furadoras de filme, lâminas de faca, esticador de filme, eliminador de estática, mesa transportadora, rebobinador, faca de corte duplo, controle PLC com tela sensível ao toque e acesso WiFi. </t>
  </si>
  <si>
    <t>S-0513</t>
  </si>
  <si>
    <t>Unidades automatizadas utilizadas para preparar lâminas hematológicas, esfregaços de sangue humano com anticoagulante adicionado, dotadas de automação para aplicar um dos métodos de coloração geral ao esfregaço; com velocidade de preparação de até 75 esfregaços/hora, com tempo de preparação de até 20 minutos e com volume de aspiração da amostra de até 70μl.</t>
  </si>
  <si>
    <t>S-0572</t>
  </si>
  <si>
    <t>Combinações de máquinas automáticas para fabricação do “Isolador Montado” (componente da Vela de Ignição para motores de combustão interna), e composta por: 01 Prensa de Selagem Vítrea, 01 Forno de Selagem Vítrea e 01 Unidade de Inspeção por Imagem e Ordenadeira de Isoladores, dotadas de corrente com estampos (suportes) para o transporte dos isoladores; dispositivo de alimentação de isoladores; dispositivo de alimentação de Eletrodo Central; dispositivo de inspeção de Eletrodo Central; dispositivo de alimentação do Material de Selagem Vítrea e de Material Resistivo (4 estações); dispositivo de Prensagem e Inspeção do Material de Selagem Vítrea e de Material Resistivo (4 estações); dispositivo de limpeza do Isolador; dispositivo de corte do Eletrodo Central (CP); dispositivo de inspeção do corte do Eletrodo Central (CP); dispositivo de alimentação do Pino Terminal; dispositivo de inspeção do Pino Terminal; dispositivo de alimentação de Anel Cerâmico; dispositivo de inspeção de Anel Cerâmico; dispositivo de retirada de peça “não conforme”; conjunto de transferência dos Isoladores para a esteira de transporte; esteira de transporte; conjunto de transferência dos Isoladores para o Forno de Selagem Vítrea; dispositivo de elevação do estampo cerâmico; câmara de aquecimento (dos isoladores); dispositivo de prensagem do Pino Terminal no Isolador; dispositivo de liberação da prensagem; câmara de resfriamento; dispositivo de descida do estampo cerâmico; dispositivo de retirada do anel cerâmico; dispositivo de retirada dos Isoladores do Forno; dispositivo de alimentação de Isolador na mesa rotativa de inspeção; dispositivo de inspeção de resistência ôhmica; dispositivo de inspeção por imagem; dispositivo de retirada de peça “não conforme”; dispositivo de transferência dos Isoladores para a Ordenadeira; dispositivo de inserção dos Isoladores na tela perfurada; dispositivo de empilhamento das telas perfuradas; bancada de inspeção de isoladores em tela; dispositivo para teste de durabilidade do Isolador Montado e painéis elétricos de comando com controlador lógico programável (CLP), com capacidade de produção aproximada de 3.790 peças/hora.</t>
  </si>
  <si>
    <t>S-0612</t>
  </si>
  <si>
    <t>Equipamentos automatizados pós analíticos, utilizados no armazenamento automatizado de amostras para exames, em ambiente de temperatura controlada, com capacidade de armazenamento de até 27.000 tubos, com velocidade de armazenamento de até 400 tubos/hora, armazenamento em racks de 41 posições, com retampamento automático de tubos para armazenamento e com segregação automática de amostras sem código de barras ou com código de barras ilegível.</t>
  </si>
  <si>
    <t>S-0616</t>
  </si>
  <si>
    <t>Plataformas automatizadas, dotadas de: um instrumento, software e reagentes, utilizadas para a coloração com hematoxylin e eosina de secções histológicas de tecidos fixados em formol e impregnados em parafina, equipamento tem capacidade de transportar 20 lâminas por tabuleiro, com operação simultânea de até 10 tabuleiros no sistema e produtividade de 180 a 200 lâminas por hora.</t>
  </si>
  <si>
    <t>S-0619</t>
  </si>
  <si>
    <t>Equipamentos automáticos utilizados para distribuir tubos de ensaio com código de barras abertos, fechados e centrifugados, para descapsular tubos de ensaio, para registro de  tubos de ensaio com código de barras; equipamento com velocidade de processamento de até 450 tubos por hora, com capacidade de carga de até 600 tubos de amostras, capaz de processar tubos de diâmetro externo de 11,6 até 15,5mm e altura total de 65,5 até 108mm.</t>
  </si>
  <si>
    <t>S-0522</t>
  </si>
  <si>
    <t>Equipamentos de montagem de flange de 10.140 x 3.594 x 3.400mm (A x L x P) composto por: coluna de encaixe de flange, que se move em guias lineares com cilindros hidráulicos com diâmetro mínimo de 2.200mm e máximo de 5.000mm; conjunto especial de esteiras auto compensadoras para suporte da carcaça, com capacidade total de 25 toneladas, rodas inteiramente de PU (poliuretano) com 8 peças por unidade, unidade de potência estacionária com 2 rodas motrizes, unidade de acionamento movendo-se em trilhos com cilindro hidráulico, unidade do rolo de fim de curso na extremidade da lata ajustável com o cilindro hidráulico (para ser usado no caso de a soldagem ser realizada com a estação); sistema de controle com controlador remoto para todas as funções da máquina, incluindo parada de segurança, armário elétrico central com todos os dispositivos elétricos e interruptor principal, botão de parada de segurança e display de função na porta do gabinete elétrico, com fornecimento de energia de 14kVA, 480V, trifásico, 60Hz e classe de proteção IP 54.</t>
  </si>
  <si>
    <t>S-0607</t>
  </si>
  <si>
    <t>Máquinas de fusão de fibra ótica para emenda com alinhamento pelo núcleo em 7s e aquecimento típico de tubete em 18s, com 33 modos de emenda pré-instalados e mais 70 modos pelo usuário, 9 modos de aquecimento pré-instalados e mais 23 modos pelo usuário, com monitor colorido de LCD de 4,3 polegadas tipo “touchscreen” com vidro temperado, ampliação por zoom em 300 vezes e sistema de observação simultânea de eixo duplo (X e Y), com entrada mini HDMI para comunicação com PC, 2 baterias com mínimo de 5.000mA cada para 400 ciclos, eletrodos com vida útil para mais de 3.500 emendas, memória interna para 2.000 registros e 2.000 imagens de emendas, compatível com conector SOC, 2 câmeras CCD, tendo um tamanho de 138 x 122 x 124mm e peso de 1,31kg sem bateria, forno automático ou manual, à prova de queda,  à prova de poeira, resistente à água, proteção contra vento de até 15m/s, unidade relativa de 0-95% , temperatura ambiente de  trabalho de -40 a +80°C, teste de tensão padrão de 1,96 a 2,25N, acompanha maleta protetora e multifuncional.</t>
  </si>
  <si>
    <t>S-0590</t>
  </si>
  <si>
    <t>Moduladores/Demoduladores de sinais ópticos para elétricos e vice-versa, denominado modem óptico ONU (Optical Network Unit) com interface de conexão óptica padrão SC e interface de rede tipo ethernet RJ-45 de até 1.000Mbps, utilizados em redes de telecomunicação com tecnologia FTTH (Fiber To The Home), com capacidade de transmissão de dados superior a 1Gbps e potência óptica entre 1 e 5 dBm, operando em comprimento de onda compreendido entre 1.310 e 1.550nm e com sensibilidade óptica de até -28dBm.</t>
  </si>
  <si>
    <t>S-0604</t>
  </si>
  <si>
    <t>9018.90.10</t>
  </si>
  <si>
    <t>Bombas de infusão volumétrica de pequeno porte para infusão contínua de líquidos parenterais e enterais, também utilizado para administrar medicamentos indicados para o tratamento de infusão, com sistema de alarme visual e sonoro, possuindo bateria, com pré-seleção de volume de 0,1 a 10.00ml em incrementos de 0,01 a 1ml.</t>
  </si>
  <si>
    <t>S-0609</t>
  </si>
  <si>
    <t>Perfusores destinados a extensão de equipos de infusão parenteral, adaptáveis à utilização em bombas de infusão, apresentando tubo em polietileno (PE) de diâmetro reduzido de 150 a 200cm, volume de preenchimento “priming” de 1,5 a 1,9ml, com terminação “luer” fêmea, e “luer” macho com rosca.</t>
  </si>
  <si>
    <t>S-0614</t>
  </si>
  <si>
    <t>Analisadores automáticos portáteis, utilizados para determinar quantitativamente o tempo de protrombina “PT”, utilizando amostra de sangue capilar ou sangue total (sangue total venoso não anticoagulado), ideal para monitorar valores de coagulação, analisador com visor eletrônico e funcionamento a pilhas/bateria, sendo 4 pilhas de 1,5 v tipo aa ou bateria especial recarregável, equipamento com memória capaz de armazenar até 2.000 testes, com tamanho de amostras de 8μl e resultado de teste em até 60 segundos.</t>
  </si>
  <si>
    <t>S-0618</t>
  </si>
  <si>
    <t>Analisadores automáticos portáteis, utilizados para realizar testes de coagulação e determinar quantitativamente o tempo de protrombina “PT” ou tempo de tromboplastina parcial ativada (APTT), utilizando amostra de sangue arterial, venoso e capilar, ideal para monitorar valores de coagulação, analisador com visor eletrônico e funcionamento a bateria universal, equipamento com memória capaz de armazenar até 2.000 testes, com tamanho de amostras de 8μl e resultado de teste em até 5 minutos.</t>
  </si>
  <si>
    <t>S-0620</t>
  </si>
  <si>
    <t>Analisadores hematológicos automatizados, utilizados na contagem de células sanguíneas, com diferencial leucocitário de 3-partes, metodologia de detecção por corrente direta, método HGB fotometria livre de cianeto; com aplicação de parâmetros padrões em sangue total ou pré-diluído; com capacidade de processar até 60 amostras/h; com modo de análise em tubos abertos; tela sensível ao toque.</t>
  </si>
  <si>
    <t>S-0625</t>
  </si>
  <si>
    <t>9030.40.90</t>
  </si>
  <si>
    <t>Aparelhos localizadores de falhas e medição de redes em sistemas de telecomunicações, xDSL/DLA, “Digital Subscriber Line/ Linha Digital de Assinante”, com Sistema Operacional Aberto “Android”, operados por tela de LCD de 5 polegadas sensível ao toque com tecnologia refletiva para trabalho sob a luz do sol, com bateria de 8.200mAh para carga completa em 4 horas e autonomia de 9 horas continuas para trabalho na função XDSL, ou até e 720 horas em modo de espera; dotados de: Smartphone, Testes xDSL, GPS, Medidor de Potência Óptica, Fonte Óptica de Luz Visível, Testes para IPTV, Localização de Pares, Testador de Continuidade em cabo UTP,” Par Trançado Não Blindado”, Teste de Conectividade de Rede, Mapeador de Rede Lan, Testador de Velocidade de Download, FTP Cliente, ”File Transfer Protocol/Protocolo de Transferência de Arquivos”, Leitor de código de Barras, e Câmera Fotográfica. Proteção contra poeira, umidade e água borrifada, resistente a quedas de até 1,2 metros.</t>
  </si>
  <si>
    <t>S-0628</t>
  </si>
  <si>
    <t>Equipamentos de medição tridimensional por contato, portáteis, com sistema de rastreamento óptico por meio de uma trave com 2 câmeras não intercambiáveis com volume de medição de 16,6m3 expansível, apalpador manual e portátil com peso de 0,5kg, imunes a vibração durante a medição, precisão a partir de 0,025mm, utilizados para levantamento de coordenadas 3D de pontos de superfície, controle de qualidade e/ou engenharia reversa, dotados de: maleta de transporte, rastreador com 2 câmeras, controladora, tripé, cabo ethernet, cabo de conexão USB, barra de calibração, fonte de energia, etiquetas de referência, adaptador USB 3.0, podendo conter ou não o kit de referências magnéticas e kit de pontas e extensões</t>
  </si>
  <si>
    <t>S-0629</t>
  </si>
  <si>
    <t>Equipamentos de medição tridimensional sem contato à laser, portátil, com peso de 1,38kg, imune a vibração durante a medição, precisão a partir de 0,030mm, utilizados para levantamento de coordenadas 3D de pontos de superfície, controle de qualidade e/ou engenharia reversa, composto por: maleta de transporte, cabeçote do scanner 3D, cabo de conexão USB, placa de calibração.</t>
  </si>
  <si>
    <t>S-0561</t>
  </si>
  <si>
    <t>Aparelhos eletrônicos programáveis micro controlado, dotados de sensores de medição de múltiplas grandezas, dotados de: sensor de temperatura com capacidade de medição compreendida entre -20 a 60ºC; sensor de humidade com capacidade de medição compreendida entre 10 a 90%rH; sensor de pressão com capacidade de medição compreendida entre 300 e 1.100hPa; sensor de Força do campo magnético com capacidade de medição entre ±1.300μT (eixos X e Y) e ± 2.500μT (eixo Z); sensor acelerômetro com capacidade de medição entre 2 e 16g (programável); sensor giroscópio com capacidade de medição entre ±125 e ± 2.000º/s (programável); sensor de luminosidade com capacidade de medição entre 0.045 lux e 188,000 lux; com interface de comunicação WiFi 802.11b/g/n e Bluetooth e cabo USB, montado com bateria recarregável.</t>
  </si>
  <si>
    <t>S-0595</t>
  </si>
  <si>
    <t>9406.90.90</t>
  </si>
  <si>
    <t>Construções pré-fabricadas, de alojamento de folhas extrudadas de polietileno, para bezerro, tamanho externo: 220 x 122 x 138cm; tamanho interno: 212 x 114 x 122cm; peso: 33kg; dotadas de: uma porta traseira, em formato que possibilita ventilação natural - com duto de ar; cor opaca – protege temperatura; com proteção UV; revestido: não adere sujeira - resistente à agentes patogénicos; projetada para que cada bezerro possa usufruir de um microambiente ideal; Alimentação feita pela parte exterior; ventilação Ajustável - Fluxo de ar adequado.</t>
  </si>
  <si>
    <t>S-0138</t>
  </si>
  <si>
    <t>039</t>
  </si>
  <si>
    <t>8462.49.00</t>
  </si>
  <si>
    <t>Combinações de máquinas, com controlador lógico programável e protocolo de comunicação ethernet, para fabricação de corpos de latas metálicas, por estiramento, para produzir latas de 12 onças, compostas de: prensa mecânica horizontal de dupla ação, com curso duplo de deslocamentos de 24,5 e 26 polegadas, dotada de conjunto de matrizes redutoras e matriz formadora da base da lata, virabrequim balanceado, embreagem e freio hidráulicos, sistema rotativo de descarga motorizada, sistemas de lubrificação automática, resfriamento e filtragem de lubrificante, integrada a máquina aparadora de topo de latas “trimmer” de 4 estações horizontais rotativas, com velocidade de produção de até 400 latas por minuto, alimentação a vácuo, torre principal, sistema à vácuo para sucção e descarte das aparas das latas, torre de descarga, trilhos guias, dispositivos para detecção automática de falha e unidade de lubrificação; acompanhada de kits para: troca rápida do tamanho de latas de 12 para 7.5, 9.1 e 16 oz, funcionamento em países de clima tropical e carregamento de acumulador de nitrogênio.</t>
  </si>
  <si>
    <t>S-0150</t>
  </si>
  <si>
    <t>Combinações de máquinas para dobrar, chanfrar, arquear e modelar chapas de aço galvanizado ou galvalume com largura variável de 1000 a 1500mm e espessura entre 0,5 a 1,2mm, utilizado para fabricação de dutos para sistema de refrigeração, com velocidade máxima de alimentação de 15m/min e capacidade de fabricação de mais de 1000m2 por dia, compostas de: desbobinadeira com capacidade de carga máxima de 7 toneladas, niveladora, reviradora de bordas, entalhadora e puncionadora, cortadeira, formadora de encaixe “Pittsburgh” e flange TDF por dobra hidráulica, com comando numérico computadorizado (CNC) e motor de 28kw.</t>
  </si>
  <si>
    <t>S-0175</t>
  </si>
  <si>
    <t>Combinações de máquinas para preparação de materiais termoplásticos (mistura e extrusão), formando corpo único, com capacidade de produção de até 450kg/h, compostas de: 1 extrusora monofuso com diâmetro da rosca de 165mm, velocidade de trabalho de até 35rpm, contendo alimentador forçador e homogeneizador de massas, resfriamento interno da rosca, com sistema de corte água e potência de 100HP-AC- Inversor; 1 misturador de dispersão pneumático com pressão de trabalho de até 8kg/cm2, com capacidade de 75 litros, para mistura das massas e homogeneização; 1 transportador de massas com potência de 2HP; 1 cilindro homogeneizador e resfriador com diâmetro de 22 polegadas; 1 esteira de transporte de massas com potência de 2HP; 2 tanques verticais de refrigeração à agua, para resfriamento dos grânulos; 1 turbina de ar com potência de 5HP e tubos para transporte; 2 tanques misturadores em aço inox para secagem dos grânulos, com capacidade de 1.000kg.</t>
  </si>
  <si>
    <t>S-0195</t>
  </si>
  <si>
    <t>Máquinas automáticas para fabricação de moldes de areia verde, para fundição, molde com linha de divisão horizontal, aplicado na fundição de peças de ferro sem uso de caixas de fundição, com dimensões do molde sendo 510mm de largura, 610mm de comprimento e altura ajustável compreendida entre (150 e 220mm parte inferior) e (100 e 220mm parte superior), capacidade produtiva máxima de 120 moldes/h, equipamento totalmente automático controlado através de painel de comando elétrico central com CLP -Controlador Lógico Programável, enchimento de areia na câmara de molde, é feito através de sopro ar comprimido, todos os movimentos do equipamento são totalmente hidráulicos.</t>
  </si>
  <si>
    <t>S-0384</t>
  </si>
  <si>
    <t>Combinações de máquinas automáticas para movimentação, classificação e separação por dimensões e estocagem de pisos e revestimentos cerâmicos queimados, provenientes da descarga de forno de queima e posterior alimentação de linhas de processo final de acabamento do produto cerâmico, compostas de: transportadores de rolos motorizados e a correias, sistema de classificação e separação automática por dimensões do produto queimado com até 6 conjuntos de calibres,  máquinas de carga e descarga das plataformas ou caixas metálicas para o acúmulo dos planos sobrepostos do produto cerâmico com auxílio de plano a ventosas ou plano aspirantes para prender, movimentar verticalmente e transladar horizontalmente o plano formado de produtos cerâmicos, com capacidade de estocagem variável em função das características do produto, com respectivos transportadores de correias, formadores de filas, mesas de translado a correias e mesas a rolos motorizados para a formação, recebimento ou transporte das filas e dos planos de carga ou descarga de produtos e quadro elétrico computadorizado.</t>
  </si>
  <si>
    <t>S-0460</t>
  </si>
  <si>
    <t>Máquinas rotuladoras automáticas de duplo cabeçote para rótulo tipo manga, dotados de sistema automático de ajuste do mandril para formatação dos rótulos, de velocidade: 1.000 garrafas/minuto e trabalhando em um cabeçote até 800 garrafas/minuto com 2 interfaces, sendo que uma interface dedicada para operação da máquina e outra interface dedicada para manutenção/ interligação com a intranet da fábrica com o forno a vapor com portas em acrílico para visualização interna dos frascos.</t>
  </si>
  <si>
    <t>S-0467</t>
  </si>
  <si>
    <t>Combinações de máquinas, automáticas e contínuas, para encartuchar e encaixotar frascos contendo produtos farmacêuticos e/ou cosméticos, com controladores lógicos programáveis (CLPs), sistemas de controle automatizados atendendo aos requisitos da norma 21 CFR parte 11 do FDA (Food and Drug Administration), compostas de: uma máquina encartuchadora horizontal, com capacidade de produção máxima maior ou igual a 400cartuchos/min, para cartuchos com dimensões máximas iguais a 75x70x160mm, com estação de abertura e posicionamento de cartuchos pré-colados, estação de alimentação dos produtos nos cartuchos, dispositivo de inserção de bulas, estação de fechamento dos cartuchos, sistema de aplicação de cola a quente para selagem de abas, estação de descarte de cartuchos não alimentados adequadamente; uma máquina para checagem de peso e inspeção visual, com velocidade operacional máxima maior ou igual a 300 peças/min, para cartuchos com dimensões máximas iguais a 120x100x200mm, com estação para impressão de dados variáveis nos cartuchos, estação de descarte de cartuchos não-conformes; uma máquina encaixotadora tipo "Case Packer", com capacidade de produção máxima igual a 8 caixas/min, para caixas com dimensões máximas maiores ou iguais a 500x350x350mm, estação de abertura de caixas, estação de empilhamento e alimentação dos cartuchos nas caixas, estação de fechamento das caixas.</t>
  </si>
  <si>
    <t>S-0507</t>
  </si>
  <si>
    <t>Combinações de máquinas para processo de aplicação de filmes de poliéster “foil” em laminados sintéticos, couros e tecidos, composta de: 01 desbobinadeira pneumática com acumulador hidráulico de tecidos; 01 aplicador de resina; 01 estufa de aquecimento elétrico de 6m de extensão; 01 aplicador de filme de poliéster “foil”; 03 rebobinadeiras; 01 refiladora.</t>
  </si>
  <si>
    <t>S-0509</t>
  </si>
  <si>
    <t>Combinação de máquinas para movimentação e paletização de pacotes de caixas de papelão, compostas de: unidade paletizadora automática para pilhas de pacotes com dimensões máximas com dois lastros simultâneos de 1500 x 1600 x 2300 mm (L x C x A) e um lastro de 3200 x 1600 x 2300mm (L x C x A) e dimensão mínima da pilha de pacotes de 600 x 700 x 600 (L x C x A) e velocidade máxima de preparação dos lastros de aproximadamente 260 lastros / hora; 2 unidades separadores de pacotes com altura de trabalho de aproximadamente 1000mm; 5 unidades de transferência 90º mono-bidirecional com manta plásticas e esferas com altura de trabalho de aproximadamente 1000mm; transportador motorizado com esteiras plásticas com altura de trabalho de aproximadamente 1000mm; 2 unidade viradora de pacotes com altura de trabalho de aproximadamente 1000mm; unidade viradora de lastros duplo com altura de trabalho de aproximadamente 1000mm; unidade formadora de lastros duplo com altura de trabalho de aproximadamente 1000mm; unidade de movimentação da chapa de base com; unidade de movimentação da chapa intermediaria com ventosas; unidade alimentadora de estrados para pilha com máximo 12 estrados; 02 transportador de piso com roletes motorizados com velocidade de translação da pilha variável até 25m/min; transportador de piso com roletes livres (roletes loucos); barreira de proteção para empilhadeira.</t>
  </si>
  <si>
    <t>S-0537</t>
  </si>
  <si>
    <t>9032.89.89</t>
  </si>
  <si>
    <t>Aparelhos eletrônicos automáticos para medição óptica do fluxo de vazão de vidro, formado por 3 câmeras de monitoramento, com medição de vazão de 0 a 25 toneladas de vidro por dia e por câmera, densidade do vidro na medição de 2.500kg/m3 e temperatura do vidro de 1.100°C, utilizado na fabricação de lã de vidro.</t>
  </si>
  <si>
    <t>S-0540</t>
  </si>
  <si>
    <t>Equipamentos para elevação de escavadeiras de grande porte, conjunto de 8 cilindros hidráulicos de percurso linear, capacidade máxima de 1.500 toneladas, velocidade máxima de 5cm/min e descida de 10cm/min, sistema estrutural de levantamento, dianteiro e posterior</t>
  </si>
  <si>
    <t>S-0571</t>
  </si>
  <si>
    <t>Bancos de ensaio com operação manual para as caixas de transmissão IGB - (intermediate gear box - caixa de transmissão intermediaria) e TGB - (“tail gear box” - caixa de transmissão traseira) de helicópteros, equipados com: motor elétrico de 200kW gerando rotação variável de 0 a 5.000rpm; sistema de ventilação com velocidade variável de 0 a 1.395rpm; sistema de torque variável de 0 a 500nm; sistema computadorizado e automatizado com controlador logico programável (PLC); flanges da saída dos eixos, permitindo assim a correta conexão/fixação da caixa de transmissão intermediaria ou caixa de transmissão traseira ao banco de ensaio e ferramentas de içamento e controle.</t>
  </si>
  <si>
    <t>S-0578</t>
  </si>
  <si>
    <t>8413.70.10</t>
  </si>
  <si>
    <t>Motobombas centrífugas multiestágios com motor elétrico incorporado, para operação submersa, com bocal de saída em Noryl medindo 1 1/4" e rosca do tipo BSP com válvula de retenção incorporada, eixo do bombeador e corpo em aço inox AISI 303, munida de Sistema Tri-Seal com 3 tipos de vedação em todos os estágios da bomba, rotor fechado de Celcon medindo 79mm de diâmetro, bocal intermediário, difusor e divisão em Noryl, filtro em material termoplástico, 4 estágios; acoplada a motor assíncrono encapsulado, com proteção IP68, monofásico, de 2 fios, lubrificado a água, com dois polos de frequência 60Hz, potência de 0,5CV, rotação máxima de 3500 RPM, para tensão de 230 V, com vazão de 15GPM (3,4 m³/h) e altura manométrica compreendida entre 18 e 52m.c.a.; utilizadas no bombeamento de águas subterrâneas em poços tubulares com diâmetro interno a partir de 4 polegadas, para trabalho em temperatura de até 30 graus Celsius; apresentação em caixa de papelão contendo 1 unidade.</t>
  </si>
  <si>
    <t>S-0579</t>
  </si>
  <si>
    <t>Motobombas centrífugas com motor elétrico incorporado, para operação submersa, com bocal de saída medindo 1 polegada com rosca do tipo BSP, eixo do bombeador e corpo em aço inox, rotor de fluxo radial em poliacetal, difusor em policarbonato, 9 estágios; acoplada a motor assíncrono lubrificado a óleo, rebobinável, com dois polos, potência de 0,5CV, rotação máxima de 3.400rpm, para tensão de 220V monofásico, com vazão compreendida entre 0,2 a 3,2m³/h, altura manométrica compreendida entre 2 a 52 m.c.a.; utilizada na captação de água potável em poços tubulares profundos com diâmetro de 3 polegadas, com teor máximo de areia permitido de 30g/m³, para trabalho em temperatura máxima de 35 graus Celsius; apresentação em caixa de papelão contendo 1 unidade, acompanhada de uma “control box” modelo B20 (dispositivo capacitor para auxílio no funcionamento da bomba).</t>
  </si>
  <si>
    <t>S-0582</t>
  </si>
  <si>
    <t>Conjuntos estruturais de britadores cônicos, para aplicações extrapesadas em minerações com abertura de alimentação superior a 64mm, peso total superior a 120 toneladas; diâmetro máximo superior a 5.000mm, altura total superior a 3.700mm com potência de acionamento superior a 1.000HP.</t>
  </si>
  <si>
    <t>S-0585</t>
  </si>
  <si>
    <t>8471.50.20</t>
  </si>
  <si>
    <t>Unidades de processamento dados baseados em processadores para máquinas automáticas de processamento de dados, tipo controladora em tempo real, incluindo rack para 6 unidades, de servidores, com acomodação de até 8 chassis, interconectores de rede (switches) com latência menor de 600 nanosegundos; incluindo até 2 processadores escalonáveis, 24 “slots” de memória ddr4 dimm (de até 2.666 MHZ). contendo ainda 2 ou mais equipamentos híbrido de alta densidade para armazenamento de dados, unidade de duplicação de dados (backup) com 34tb de alta velocidade, bloco de “storage” e régua de energia gerenciável.</t>
  </si>
  <si>
    <t>S-0586</t>
  </si>
  <si>
    <t>Combinação de máquinas para o processamento de perfis pultrusados de fibra de carbono utilizados como elementos estruturais de pás de geradores eólicos, controlada com controlador lógico programável (CLP), montada de forma containerizada (container de 40 pés), destinada ao processamento de perfis com largura mínima maior ou igual a 100mm, composta por: 1 desbobinador de perfis pultrusados, com dispositivos de içamento, manipulação e acoplamento das bobinas, unidade de acionamento e grades de proteção; 1 alimentador/direcionador do perfil, com sistema de remoção de tecido “peel ply”; 1 estação de corte transversal; 1 estação de rebarbação e formação de chanfro nas extremidades dos perfis; 1 estação de corte longitudinal angular; 1 dispositivo para extração de poeira, com estação de coleta em sacos “bigbags”; 1 mesa de aferições automáticas das geometrias dos perfis (espessura em diversos pontos, comprimento total e cálculo de planicidade transversal); 1 transportador de saída com comprimento maior ou igual a 60m, com sistema de acumulo/empilhamento dos perfis acabados; 2 puxadores/tracionandores de perfis.</t>
  </si>
  <si>
    <t>S-0594</t>
  </si>
  <si>
    <t>Britadores de cone para processamento de minérios, ajustáveis hidraulicamente, com sistema de regulagem automático, com válvula de descarga elétrica e-“dump”, com sistema de sobrepressão de ar, com sensor de nível de câmara, com silo de alimentação, com abertura de admissão variável entre 100 e 370mm, com buchas excêntricas variáveis entre 24 a 70mm, com capacidade de alimentação igual ou superior a 178mtph, com peso máximo de triturador de 78.100kg, com eixo principal bi apoiado nas partes inferior e superior do britador, com carcaça superior com aranha e proteções dos braços da aranha, com carcaça inferior contendo quatro braços e duas janelas para inspeção, comprimento máximo de 6.670mm, largura máxima de 3.600mm, altura total máxima igual ou superior a 5.492mm, potência de acionamento superior a 750kW, com unidade hidráulica, com sistema de monitoramento do tanque, com trocador de calor, com motor, com “skid” sobre coxins de borracha e com revestimentos pré-configurados no equipamento.</t>
  </si>
  <si>
    <t>S-0599</t>
  </si>
  <si>
    <t>Máquinas automáticas para conformar, dobrar, puncionar e cortar laminados planos metálicos na fabricação de clipes de fixação para veículos, de operação radial e linear, dotadas de 6 carros deslizantes para dobra sendo 1 normal com curso de 35 a 95mm e força nominal de 90kN, 2 carros duplos, sendo um dos acionamentos com força nominal de 30kN e curso de 45mm e o outro com força nominal de 10kN e curso de 60mm, e 3 estreitos com força nominal de 50kN e curso de 70mm; estação de prensagem com dois excêntricos para corte e conformação com força de 300kN, curso de 16 mm, ajuste da posição do curso 0 a -4mm, comprimento 540mm, largura 230mm; endireitador de tiras metálicas com 7 rolos, largura máxima da tira de 80mm; dispositivo de lubrificação precisa para ambas as faces da tira com reservatório de 10 litros, chave flutuante e filtro; dispositivo extrator de peças; cabine de proteção física e acústica do operador em construção autoportante de chapas de aço e placas de fibra mineral, com iluminação e ventilação, altura aprox. 1.300mm; painel de controle eletrônico de processo em gabinete independente 700x700x2100 mm com display TFT de 15”; capacidade de alimentação máxima de 500mm; velocidade máxima de 250 ciclos/min.</t>
  </si>
  <si>
    <t>S-0600</t>
  </si>
  <si>
    <t>Combinações de máquinas automáticas para soprar, envasar, fechar, rotular, agrupar e embalar recipientes de PET (politereftalato de etileno) com bebidas sensíveis, compostas de: máquina sopradora, máquina envasadora asséptica, com capacidade nominal maior ou igual a 12.000 recipientes/hora (recipientes de 1 litro), sistema de descontaminação de recipientes e tampas através da injeção de vapor de H2O2 e ativação/secagem com ar quente, gabinete de envase com ambiente estéril, sistema de controle de envase contínuo, sistema de encapsulamento (aplicação de tampa) dos recipientes assepticamente envasados, sistema de rejeição de recipientes não conformes (e/ou coleta de amostras para inspeção de qualidade em laboratório) com impressão de código de defeito e mesa de coleta, sistema CIP-SIP para autolimpeza com esterilização, sistema COP-SOP de limpeza de superfície e sanitização; com ou sem estação de aplicação de nitrogênio; estação de aplicação de rótulos com sistema de adaptação automática de velocidade em função do fluxo de entrada de recipientes, para recipientes com diâmetros entre 55 e 130mm; estação de agrupamento de recipientes e embalo unificado, apta a agrupar e embalar os recipientes apenas com filme plástico termoencolhível, ou com bandejas de papelão e filme plástico termoencolhível, ou apenas com invólucros (caixas) de papelão, ou com filme plástico termoencolhível e invólucros (caixas) de papelão, com múltiplas linhas de alimentação, magazine de alimentação de caixas e bandejas, diâmetro máximo da bobina de filme plástico igual a 500mm; estação de paletização com aplicação de filme para estabilização de palete formado; transportadores em geral com estações pulmão e controlador lógico programável (CLP).</t>
  </si>
  <si>
    <t>S-0601</t>
  </si>
  <si>
    <t>Máquinas automáticas rotativas para aplicação de rótulos autoadesivos em frascos de formato a partir de bobinas, controladas por sistema lógico programável (CLP), com interface de operação por meio de painel "touchscreen" colorido, sistema de segurança com portas, sensores, com sistema eletrônico para posicionamento de frascos antes da rotulagem, com rotação dos pratos controlados com motores para posicionamento de frascos, com agregados de rotulagem eletronicamente controlados de 100m/min, com painel de operação dedicado, com 3 eixos de regulagens para ajuste de altura, distância de rotulagem e Inclinação, contendo 1 prato porta bobinas e 1 rebobinador, com diâmetro de carrossel de 720mm e 12 pratos porta frascos com capacidade nominal de 9000fph).</t>
  </si>
  <si>
    <t>S-0605</t>
  </si>
  <si>
    <t>Equipos com bureta utilizados para infusão de hemoderivados e administração de soluções parenterais, possuindo ponta perfurante com tampa protetora e entrada de ar contendo filtro bacteriológico de 0,22 micra; Câmara graduada de 150ml; Filtro de partículas de 15 micra; Micro gotejador de 60 microgotas para 1ml; Válvula flutuante livre de látex; tubo PVC “DEHP-Free” menor ou igual a 230cm de comprimento e injetor lateral com membrana auto cicatrizante livre de látex.</t>
  </si>
  <si>
    <t>S-0627</t>
  </si>
  <si>
    <t>Transportadores automáticos de “paletes formados” para linha de produção de latas de alumínio para bebidas, compostos de: transportadores mecânicos de corrente acionados por moto redutores, com ou sem sistemas de elevação das correntes e/ou de giro dos paletes sobre os transportadores; transportadores de roletes livres ou acionados por moto redutores; sensores; chaves secionadoras de campo; consoles de operação, painel elétrico com PLC e conexão com protocolos de comunicação Ethernet; suportes e guias metálicas revestidas ou não com plástico de engenharia; plataformas, escadas e corrimãos de proteção; dimensionados para operar com paletes de plástico ou de madeira com dimensão de 44x56 polegadas; com velocidade nominal de produção máxima de 24 pallets/hora.</t>
  </si>
  <si>
    <t>S-0637</t>
  </si>
  <si>
    <t>Máquinas de soldagem elétrica por descarga capacitiva para soldagem de ventoinhas de rotores, capazes de fornecer uma corrente de até 100kA por 10ms, com curso máximo de 100mm e 600kVA de potência de saída, sendo dotados de: sistema eletrônico de controle de solda; banco de capacitores de filme fino de 900V; cilindro de duplo estágio capaz de fornecer 3.500daN a 6bar; transdutor linear para medir as dimensões da primeira parte de soldagem e afundamento após a soldagem; parte pneumática com válvulas eletropneumáticas com entrada de 0 a 10V para o ajuste da pressão de soldagem e da contrapressão; sistema de medição de força e sistema de segurança com eletro-travamento.</t>
  </si>
  <si>
    <t>S-0638</t>
  </si>
  <si>
    <t>8459.29.00</t>
  </si>
  <si>
    <t>Máquinas semiautomáticas para perfuração e testes de balanceamento de rotores de peso entre 500g e 4kg, composta por: unidade de medição eletrônica com detecção de desequilíbrio, motor elétrico e sensoriamento para detecção de posição angular do rotor; duas unidades de perfuração com diâmetro máximo da ferramenta de 7mm, velocidade de perfuração programável, ângulos de perfuração de 45° a 60°; mecanismo de rotação de 180° para rotores de carga/descarga; armário eletrônico, computador para controle; unidade de sucção para remoção de resíduos e guardas para prevenção de acidentes.</t>
  </si>
  <si>
    <t>S-0639</t>
  </si>
  <si>
    <t>Máquinas para soldar, selar e cortar tubos de cobre de até 10mm de diâmetro, por solda por ultrassom, com controle de parâmetros de processo, detecção de diâmetro e espessura do tubo e iluminação de área de soldagem em LED.</t>
  </si>
  <si>
    <t>S-0640</t>
  </si>
  <si>
    <t>Veículos automáticos com guia a laser para a movimentação das plataformas ou caixas metálicas de estoque de produtos cerâmicos, com ou sem plataforma de elevação, com altura inferior ou máxima de sobreposição vertical de 3.000mm e capacidade inferior ou máxima de 12.000kg (veículo + carga); quadro elétrico computadorizado para gestão da instalação.</t>
  </si>
  <si>
    <t>S-0641</t>
  </si>
  <si>
    <t>Transportadores-classificadores de pedidos e/ou volumes diversos, computadorizados, tipo bandeja nas dimensões de 500 x 800mm, , que suportam até 30kg, velocidade de 1m/s e capacidade de 8.400 bandejas/h, para classificação de caixas de papelão e “flyers” com produtos nas dimensões máximas de até 450 x 750 x 400mm (comprimento x largura x altura) acionados por motores, controlados por controlador lógico programável (CLP), utilizados para movimentar e classificar produtos acabados e/ou volumes diversos, visando a sua classificação e expedição automatizada ou não, dotados de sistema de separação mecânica com aproximadamente 129m de comprimento; estações de introdução/alimentação manual e automática contendo um total de 8 induções automáticas e 4 induções manuais dotados de bandejas com impulsor para separação dos artigos; calha de saída do separador; calha de rejeição, equipada com dispositivos de escaneamento para leitura de código de barras através de um sistema câmera scanner, contendo 56 saídas.</t>
  </si>
  <si>
    <t>S-0642</t>
  </si>
  <si>
    <t>Impressoras sublimáticas digitais de alta velocidade, com transporte de mídia rolo a rolo, com cabeça de impressão para tintas à base de água; com velocidades máximas de impressão de 165m2/h (600 x 1200 DPI - 2 passagens) a 320m2/h (600 x 600 DPI - 1 passagem); com resolução máxima de impressão de 600 x 1.200DPI; e com altura de impressão de 2 a 30mm.</t>
  </si>
  <si>
    <t>S-0643</t>
  </si>
  <si>
    <t>Impressoras sublimáticas digitais de alta velocidade, com transporte de mídia rolo a rolo, com cabeça de impressão para tintas à base de água; com velocidades máximas de impressão de 132m2/h (600 x 1800 DPI - 6 passagens) a 368m2/h (600 x 600 DPI - 2 passagens); com resolução máxima de impressão de 600 x 1.800DPI; e com largura máxima de impressão de 1.900mm.</t>
  </si>
  <si>
    <t>S-0648</t>
  </si>
  <si>
    <t>Centros de usinagem vertical tipo portal “Gantry” para usinagem de metais, com comando numérico computadorizado (CNC), com capacidade de usinagem com 5 eixos controlados simultaneamente, com colunas em cimento epóxi, curso do eixo X igual a 2.700mm, curso do eixo Y igual a 3.500mm e curso do eixo Z igual a 1.500mm, curso do eixo rotativo A igual a +110°/-110º e curso do eixo rotativo C igual a +/-360°, velocidade máxima de avanço dos eixos X,Y e Z igual a 30m/min., rotação máxima do eletromandril de 15.000rpm, com régua ótica nos eixos X,Y e Z, com cabeçote bi-rotativo com capacidade de posicionamento com resolução de 0,001º, com mesa porta-peças fixa, com trocador automático de ferramentas para 24 posições.</t>
  </si>
  <si>
    <t>S-0649</t>
  </si>
  <si>
    <t>8438.80.90</t>
  </si>
  <si>
    <t>Combinações de equipamentos para processamento, monitoramento, supervisão e controle de processos de filetagem e refile em larga escala de peixes com capacidade para até 15.000 peças por hora compostos por: pesagem dinâmica, terminais individuais de operação com IHM próprio totalmente ergonômico, sistema de destinação /controle / monitoramento com até quatro produtos finais,  monitoramento por estação e integral de desempenho total do processo, esteira secundária para agrupamento de produtos e com base para cortes opcionalmente translucida e iluminada, incluindo registro em tempo real de todas as variáveis do processo em banco de dados, por meio de software de gerenciamento para controle, monitoramento e geração de informações em múltiplas estações de trabalho.</t>
  </si>
  <si>
    <t>S-0651</t>
  </si>
  <si>
    <t>8543.90.90</t>
  </si>
  <si>
    <t>Módulos ultra compactos de comunicação, comando e monitoramento com uma entrada e uma saída, alimentação de entrada e saída via fonte auxiliar, entrada e saída com cabos conectores injetados M8, indicação luminosa de status de comunicação, alimentação entradas e saídas e conexão rápida através de perfuração do cabo com contato banhado a ouro.</t>
  </si>
  <si>
    <t>S-0652</t>
  </si>
  <si>
    <t>Máquinas semiautomáticas envolvedoras de filme extensível “stretch” em pallets, com envolvimento total do pé do pallet, com programação personalizada de até 20 comandos para posições e paradas diferentes da mesa de giro ou do carro de pré-estiramento em um único ciclo, com estiramento motorizado com relações fixas de 250, com plataforma com diâmetro de 1.650mm, para embalar cargas ou produtos até 2.000kg, altura máxima do produto até 2.200mm, com controle do tensionamento contínuo do filme realizado por célula de carga que mede a tensão em tempo real, com regulagem em 4 níveis independentes pé do pallet, subida, topo e descida, com sistema de passagem do filme em S – QLS – “Quick Load Sistem”, cabeçote sem aberturas e travas, com rolos fixos côncavos na parte superior.</t>
  </si>
  <si>
    <t>S-0654</t>
  </si>
  <si>
    <t>Kits de cabos da console de operação de equipamento de ressonância magnética dotados de fitas adesivas acrílicas de 25,4 x 45,0mm, cabos de comunicação com vias de fios de cobre estanhado, circuito integrado de tecnologia de soldagem em superfície de medição e registro de temperatura e umidade, cabo de comunicação com sensor/registrador termohigrômetro; todas as subpartes que compõem a coleção de cabos são fabricados utilizando materiais e processos que atendem às diretivas RoHS.</t>
  </si>
  <si>
    <t>S-0656</t>
  </si>
  <si>
    <t>8438.60.00</t>
  </si>
  <si>
    <t>Máquinas automáticas para descascar frutas: abacaxis, melões e mamões, com capacidade de processamento de 1.200 a 1.500Kg/h, produtividade de 13 frutos/min.</t>
  </si>
  <si>
    <t>S-0657</t>
  </si>
  <si>
    <t>8474.31.00</t>
  </si>
  <si>
    <t>Misturadores de concreto refratário, intensivos de pás, com sistema de carregamento abaixo da linha de cintura e descarregamento elevado pelo basculamento do misturador em ponto excêntrico, com até 6 lâminas misturadoras, com capacidade de até 1.360kg por batelada, com cada grão de tamanho máximo de 1”, motor elétrico de potência de até 50hp, com até 3 fases compreendidas em 230 a 460V, dotados de sistema de acionamento por central hidráulica; reservatório hidráulico para até 30 galões; medidor digital para adição de água e controle de rotação de mistura.</t>
  </si>
  <si>
    <t>S-0658</t>
  </si>
  <si>
    <t>8471.41.90</t>
  </si>
  <si>
    <t>Dispositivos funcionais móveis para coleta de dados via código de barras, sem teclado e com micro processador de 2GHz Octa-core, tela de 5 polegadas Sensível ao toque e resistente a choques com índice de proteção IP65, memória RAM de 3GB, disco de memória “flash” de 32GB com sistema de carregamento sem fio e sistema operacional.</t>
  </si>
  <si>
    <t>S-0660</t>
  </si>
  <si>
    <t>Aparelhos de reconhecimento de padrões de voz, para comunicação com assistente virtual inteligente em redes sem fio, reprodução de música, reprodução de imagens em vídeo remoto ou em tela própria sensível ao toque, comando de dispositivos domésticos inteligentes, difusão de mensagens e de respostas recebidas em comunicação, conectividade Wi-Fi de banda dupla em redes 802.11 a/b/g/n/ac de 2.4 e 5GHz; conectividade Bluetooth A2DP para transmissão de áudio e AVRCP para áudio e vídeo por comando de voz; alto-falantes de neodímio; microfones analógicos ou em rede matriz planar; processador de 4 núcleos, 64 bits, 1,3 ou 1,44GHz; memória de 4Gb LPDDR3 + 4GB flash eMCP ou 8GB eMMC; 2GB LPDDR3; ou 8Gb LPDDR3+8GB flash eMCP, com ou sem câmera de 5MP e sensor de luz ambiente ALS.</t>
  </si>
  <si>
    <t>S-0661</t>
  </si>
  <si>
    <t>Dispositivos totalmente automatizados para preparação de lâminas de hematologia, fazendo a aspiração de uma amostra de um tubo de amostra, criando um esfregaço em uma lâmina e fazendo a coloração dele; até 75 esfregaços/hora, com voltagem de 100 a 240V (50/60hz) para a unidade principal e para a unidade pneumática de 100 a 117V (50/60hz) ou 220 a 240V (50/60hz), “sampler” 24 V CC e tanque de reservatório 12 V CC.</t>
  </si>
  <si>
    <t>S-0662</t>
  </si>
  <si>
    <t>9019.20.10</t>
  </si>
  <si>
    <t>Ventiladores pulmonares, portáteis, para oxigenoterapia de pacientes adultos e pediátricos que necessitam de assistência respiratória invasiva e não invasiva, com compensação de fuga de ar, durante as operações de transporte, emergência e/ou de resgate, operando com modos ventilatórios PRVC e APRV e monitoramento da P0.1, trabalho ventilatório, índice de respiração rápida e superficial (IRRS), PEEP intrínseca e força inspiratória máxima do paciente, gravação minuto a minuto de todos os parâmetros monitorados nas últimas 72 horas, com fluxo máximo de 210L/min, concentração de O2 ajustável de 21 a 100% e oxigenoterapia de alto fluxo de O2 de 20 a 50L/min, dotados de gerador interno de ar; tela colorida sensível ao toque “touchscreen” de no mínimo 12,1”, resolução mínima de 1.280 X 800pixels e exibição de até 04 curvas de monitoramento simultaneamente na tela; bateria interna de íons de lítio, recarregável, com autonomia mínima de 2 horas de uso contínuo; sensor de fluxo autoclavável.</t>
  </si>
  <si>
    <t>S-0663</t>
  </si>
  <si>
    <t>Viscosímetros cinemáticos portáteis para medição de viscosidade com temperatura controlada a 40°C; tecnologia de célula dividida com espaçamento de 100 mícrons; volume de amostra de 60µL; faixas de medição de 0 a 700cSt ou 10 a 350cSt; de acordo com ASTM D8092; cálculo de viscosidade a 100°C; precisão +/- 3% até 350cSt e +/- 5% para viscosidade maior que 350cSt; repetibilidade +/- 3% até 350cSt e +/- 5% para viscosidade maior que 350cSt; resolução de temperatura +/- 0,1°C; display colorido sensível ao toque com ângulo de cor fixo.</t>
  </si>
  <si>
    <t>S-0664</t>
  </si>
  <si>
    <t>Moldes corrugados, intercalares, de aço galvanizado S350gd + Z450mac, com dimensões 6.200 x 1.150,5 x 2mm, utilizados na fabricação de telhas onduladas de fibrocimento sem amianto.</t>
  </si>
  <si>
    <t>S-0665</t>
  </si>
  <si>
    <t>Equipamentos por rastreio de laser para medição de pontos tridimensionais com refletor (SMR) de 80m, com faixa de medição linear (diâmetro) de 160m, operado por bateria ou fonte de energia externa, compostos de cabeçote de emissão do laser, sensor de temperatura, cabo de energia e fonte, mala de transporte, alcance de azimute de ±320°, alcance de elevação de +79°/-59°, resolução angular de ±0.018 arco-segundos, precisão angular do sistema de 3,5µm/m.</t>
  </si>
  <si>
    <t>S-0666</t>
  </si>
  <si>
    <t>Máquinas automáticas para tiragem de café, expresso, achocolatado, chá e água quente, com programação para regulagem de porções das bebidas, utilizando pacotes especiais "bag-in-box" (BIB) descartáveis, com capacidade para 1 pacote do produto para produzir 2litros (0,53 us gal) ou 1,25litros (0,33 us gal), sistema de bloqueio e desbloqueio por meio de chave USB, abastecimento de água "standard" com tubo de abastecimento de 1/2 ou 3/8" com peça de união de 3/4", tubo de água potável com válvula "stop" e temperatura de entrada máxima de água 60°C/140°F, pressão dinâmica da água min. de 0,8bar a 10L/min e pressão estática da água máx. de 10bar, caldeira com volume de 9 litros (2,4 us gal).</t>
  </si>
  <si>
    <t>S-0667</t>
  </si>
  <si>
    <t>Medidores portáteis de diluição de combustível em óleos lubrificantes; sensor de vapor de superfície SAW para hidrocarbonetos; faixa de medição de combustível de 0,2 a 15% - de acordo com a ASTM D8004; repetibilidade de ±5%; possibilidade ou não de armazenamento de até 3 curvas de calibração; volume de amostra de 0,5ml; tempo de medida de 1 minuto; leitura em porcentagem; temperatura de operação de 5 a 35°C; armazenamento de dados de até 4GB; transferência de dados por USB; bateria de Li-íon recarregável e com duração de 3 a 4 horas; purga e limpeza automática do sistema.</t>
  </si>
  <si>
    <t>S-0668</t>
  </si>
  <si>
    <t>Analisadores multiparâmetros para fluidos refrigerantes para medição de até 9 parâmetros; parâmetros medidos: tipo de fluido, clareza, cor, contaminação, teor de glicol (%), ponto de fervura, ponto de congelamento, nitritos (PPM), ureia (%) e DEF (%); tempo de medição de 45 segundos para os 9 parâmetro medidos; espectrômetro duplo por IR (Infravermelho) e UV/Visível; faixa de medição de 200 a 750nm para UV/Vis e 750 a 1.100 para IR; ajuste polinomial de 2 e 3° ordem; volume de amostra necessária de 15ml; temperatura de operação de 0 a 40°C; armazenamento interno de 16GB.</t>
  </si>
  <si>
    <t>S-0669</t>
  </si>
  <si>
    <t>Analisadores de partículas ferrosas; de acordo com a ASTM D8120; dotados de par de bobinas magnéticas acionadas por campo magnético de partículas de ferro, níquel e cobalto; faixa de medição de 0 a 10.000ppm para óleos e opcional de 0 a 2.000ppm ou 15% para graxas; tempo de teste de 30 segundos; limite de detecção de 3ppm para óleo e de 7ppm para graxa; repetibilidade de 3%; volume de amostra de 1,5ml para óleo e de 0,75ml para graxa; armazenamento interno de dados de até 2.000 amostras; tela de 6” com display sensível ao toque.</t>
  </si>
  <si>
    <t>S-0674</t>
  </si>
  <si>
    <t>Guindastes autopropulsados, sobre pneumáticos, tipo "reach stacker", acionados por motor diesel de potência 164kW(260HP) a 2.300rpm, com capacidade de carga de 10ton, dotados de lança telescópica  hidráulica com "spreader" para elevação máxima de 16.200mm, para transporte e armazenamento de contêineres padrão ISO de 20', 40' e 45' pés, com capacidade  de empilhamento para contêiner de 8' e 6" com 10ton na sexta altura da primeira fila e contêiner de 9' e 6" com 9ton na quinta altura  da segunda fila, com "wheel base'' de 5.000mm de distância, equipado com módulo de controle integrado de sistema "can-bus”, raio de giro de 6.800mm.</t>
  </si>
  <si>
    <t>S-0676</t>
  </si>
  <si>
    <t>Cabeçote (extremidade) para carro de grelha móvel, feito em aço fundido GS-22 Mo 4, de peso superior à 1.000Kg, para aplicação em forno industrial.</t>
  </si>
  <si>
    <t>S-0679</t>
  </si>
  <si>
    <t>Máquinas de conformação ou conificação de curso variável de até 40 estações de processamento para modelagem de latas de alumínio de aerossóis, com mecanismo de manivela mecânica controlada em “design” horizontal com comprimento do curso 86 - 202mm, velocidade máxima de produção entre 200 e 250Latas/min, e controlador lógico programável (CLP).</t>
  </si>
  <si>
    <t>S-0682</t>
  </si>
  <si>
    <t>Analisadores de microseparabilidade de água em combustível de aviação e diesel portátil; realiza medida de capacidade de separação da água em combustível com resultado expresso em porcentagem (%); atuador do êmbolo e sistema de filtração embutidos; de acordo com a ASTM D3948; volume de amostra de 50mL; resolução de 1%; temperatura de operação de 0 a 40°C; display LCD.</t>
  </si>
  <si>
    <t>S-0684</t>
  </si>
  <si>
    <t>8479.60.00</t>
  </si>
  <si>
    <t>Aparelhos portáteis com conexão USB de evaporação para arrefecimento do ar através de um filtro de fibras naturais de basalto, com potência de refrigeração de1.190, 1.200 e 1.360 BTU/h e consumo de energia de 7,5 até 12,5W.</t>
  </si>
  <si>
    <t>S-0687</t>
  </si>
  <si>
    <t>Equipamentos analisadores e medidores de oxigênio, nitrogênio, e hidrogênio, em materiais inorgânicos por técnica de fusão de gás inerte, alimentados por tensão elétrica de aproximadamente 230VAC, frequência 60Hz, potência máxima consumida 12kVA, temperatura de operação de 5 a 35°C, umidade de 50 a 80%, faixas de medida: Oxigênio: 0 a 5%; Nitrogênio: 0  a 3%; Hidrogênio: 0 a 0,25%, sensibilidade de leitura de 0,001ppm, equipados com suporte de cadinhos, capazes de acoplar ao menos 95 cadinhos, com sistema de autolimpeza de eletrodos após análise, com mecanismo de introdução dupla, para introdução separada da amostra e do fluxo, com resfriador denominado vulgarmente de “Chiller” para altas temperaturas, para controle de qualidade em processo de produção de imãs de ligas de Nd-Fe-B.</t>
  </si>
  <si>
    <t>S-0688</t>
  </si>
  <si>
    <t>Máquinas automáticas para estampar parafusos e rebites metálicos de alta precisão a frio de comprimento até 45mm, com arames de 2,50 a 5,0mm de diâmetro, dotadas de 1matriz e 2 punções, com controlador lógico programável (CLP), sistema de corte fechado modulo bucha, com deslizamento da barra desenfornadeira, velocidade variável de 200 a 250 peças/minuto, desempenadeira de arame vertical para remoção de irregularidade do material, dotado de sistema PKO cronometrado fixo durante forjamento e limpador mecânico de peça forjada.</t>
  </si>
  <si>
    <t>S-0689</t>
  </si>
  <si>
    <t>Tampas traseiras próprias para terminal portátil de telefonia celular, podendo conter visores, protetores, fitas, adesivos, etiquetas, calços, vedações, teclas, botões, sensores, contatos elétricos, antenas, ímãs ou dispositivos magnéticos, peça de acabamento e/ou proteção das câmeras e/ou flashes.</t>
  </si>
  <si>
    <t>S-0690</t>
  </si>
  <si>
    <t>Máquinas móveis rotativas alimentadoras projetadas para integrar máquinas móveis para envase de bebidas em latas, com capacidade de produção de 60 latas por minuto, dotadas de mesa rotativa alimentadora de latas entre 350 e 473ml, sem troca de peças, livre de "time out", com montagem integrada do “rinser” e impressão das latas.</t>
  </si>
  <si>
    <t>S-0691</t>
  </si>
  <si>
    <t>8414.10.00</t>
  </si>
  <si>
    <t>Bombas de vácuo de parafuso rotativo lubrificadas a óleo, acionadas por inversor de frequência, PLC, com carenagem acústica, motor elétrico incorporado com potência maior ou igual 5,5kW e menor ou igual a 90kW, com capacidade nominal da velocidade 68m³/h até 5004m³/h.</t>
  </si>
  <si>
    <t>S-0692</t>
  </si>
  <si>
    <t>Moldes de 48 cavidades “cold half” e suas respectivas peças de reposição intercambiáveis, distância entre centros de cavidades  de 60(V) x 152mm(H) confeccionados em aço especial e anticorrosivo,  para fabricação de preformas de politereftalato de etileno (PET) de 18,70g e diâmetro dos gargalo (interrompidos) de 38mm, com capacidade de produção igual ou superior a 15.000 preformas/hora, com machos tratados com titânio, cavidades, suportes e demais componentes moldantes intercambiáveis, dotado de placa extratora para retirada das preformas através de ar comprimido e resfriamento duplo nas castanhas, com tubos de resfriamento, projetado e desenvolvido especificamente para uso em máquinas injetoras de 3500Kn.</t>
  </si>
  <si>
    <t>S-0697</t>
  </si>
  <si>
    <t>Centrifugas de eixo horizontal, para desidratação do amido de milho úmido, diâmetro do tambor 1.600mm, velocidade de rotação do tambor 950rpm, potência do motor principal de 132kW, com limite de carga 1.000kg.</t>
  </si>
  <si>
    <t>S-0700</t>
  </si>
  <si>
    <t>Tostadeiras verticais de contato construídas em aço inox, com potência de 1.900W, equipadas com dupla chapa de tostagem antiaderente e correia de inox para caramelização dos pães, painel digital para ajuste de temperatura e alarme de erros, regulagem manual para compressão das partes do pão independentes, tempo de tostagem amplamente variável, de 6 a 50 segundos.</t>
  </si>
  <si>
    <t>S-0701</t>
  </si>
  <si>
    <t>Tostadeiras verticais de contato construídas em aço inox, com potência entre 4.430W e 5.250W, equipadas com dupla chapa de tostagem antiaderente para caramelização dos pães, painel digital para ajuste de temperatura e velocidade da esteira, regulagem manual para compressão das partes do pão, tempo de tostagem variável de acordo com a necessidade; acessório disponível: alimentador de pães inclinado.</t>
  </si>
  <si>
    <t>S-0704</t>
  </si>
  <si>
    <t>8701.95.90</t>
  </si>
  <si>
    <t>Tratores florestais articulados sobre rodas para baldeio de toras de madeira, com ou sem guincho auxiliar de tração, com capacidade de carga igual ou superior a 14t com tração 4 x 6 ou superior, com grua de alcance máximo igual ou superior a 7,5m e garra hidráulica, velocidade máxima de deslocamento inferior a 25km/h, potência do motor superior a 210HP, com transmissão hidrostática de 2 velocidades, denominados tecnicamente “Forwarder“.</t>
  </si>
  <si>
    <t>S-0706</t>
  </si>
  <si>
    <t>Equipamentos para análise de goma com superaquecedor integrado para diesel e combustível de aviação; possibilidade ou não de 3 ou 5 postos de operação; conforme a ASTM D381 e ISO 6246; controle de temperatura por meio de um controlador proporcional integral derivativo - PID; injeção de ar quente; e possibilidade ou não de injeção de vapor de água por acoplamento ao gerador de vapor; resistor interno para aquecimento; faixa de temperatura de 140 a 260°C; volume de amostra de 100mL; monitoramento do fluxo de controle de ar e/ou vapor por meio de manômetro calibrado.</t>
  </si>
  <si>
    <t>S-0708</t>
  </si>
  <si>
    <t>8414.90.39</t>
  </si>
  <si>
    <t>Rotores próprios para compressor de ar centrífugo, com superfícies para montagem de mancais, peso de 2.869kg, comprimento de 3.238,5mm, constituído de 3 impelidores e diâmetros de 850, 950 e 1.060mm.</t>
  </si>
  <si>
    <t>S-0709</t>
  </si>
  <si>
    <t>8414.30.99</t>
  </si>
  <si>
    <t>Compressores e motocompressores semi-herméticos, tipo parafuso, para utilização em equipamentos frigoríficos, com deslocamento volumétrico acima de 165m³/h, mas não superior a 400m³/h.</t>
  </si>
  <si>
    <t>S-0081</t>
  </si>
  <si>
    <t>032</t>
  </si>
  <si>
    <t>047</t>
  </si>
  <si>
    <t>Máquinas automáticas para carregamento simultâneo de produtos pré-embalados distintamente, em caixas de papelão tipo RSC, com controlador lógico programável, painel de comando central, compostas de 02 transportadores de pacotes individuais, cadeia de transferência suspensa, 01 transportador de pacotes agrupados, 01 autotransformador 220/400V 3F+N+T, 01 unidade robótica de encaixotamento com  controle de camadas, 01 transportador de caixas vazias e 01 transportador de caixas cheias, capacidade de 22 ciclos / minuto, sistema IHM, com tela sensível ao toque, dispositivo de contagem e identificação de caixas com produtos faltantes.</t>
  </si>
  <si>
    <t>S-0370</t>
  </si>
  <si>
    <t>8423.30.11</t>
  </si>
  <si>
    <t>Combinações de máquinas para pesagem e dosagem contínua das matérias primas, massa cerâmica, de floculantes e água, para a produção de barbotina cerâmica para a produção de pisos e revestimentos cerâmicos através do processo de moagem via úmido, com esteiras pesadoras e dispositivos de dosagem de matérias primas secas com umidade de até 14% e para a dosagem de matérias primas úmidas com umidade entre 17 e 30%. Extratores a correia com larguras de até 1.300 mm apoiadas sobre fotocélulas de carga, alimentador de rosca , bombas de transferência de líquidos e água de processo.</t>
  </si>
  <si>
    <t>S-0374</t>
  </si>
  <si>
    <t>Combinações de máquinas de transporte, classificação e direcionamento de massa cerâmica entre o processo de produção, processo de atomização, estoque e alimentação das prensas ou silos para carga de caminhões, para a produção de pisos e revestimentos cerâmicos pelo processo via úmido.</t>
  </si>
  <si>
    <t>S-0432</t>
  </si>
  <si>
    <t>8426.20.00</t>
  </si>
  <si>
    <t>Guindastes de torres com coroa giratória, sem ponta de torre (tipo flat-top), com capacidade máxima de carga igual ou superior a 10.000kg e operação única com 2 quedas de cabo (apenas um carrinho sem necessidade de troca de 2 quedas para 4 quedas de cabo) com mecanismo de elevação, giro e carrinho com inversor de frequência, sendo as torres treliçadas e montantes do tipo caixa fechada.</t>
  </si>
  <si>
    <t>S-0503</t>
  </si>
  <si>
    <t>Máquinas automáticas, contínuas, com controle de tensão constante por meio de células de carga, para estabilização forçada de tecidos de malha em aberto pela ação de cilindro metálico rugoso sobre lâmina metálica estática, com potência instalada de 15kW e velocidade média de operação de 35m/min e largura máxima de 2.800mm..</t>
  </si>
  <si>
    <t>S-0520</t>
  </si>
  <si>
    <t>Combinações de máquinas para destorroamento de areia, próprias para cabeçotes fundidos de alumínio, composto por cabine de martelamento com esteira transportador de peças, painel pneumático para controle de processo, estação de centragem de peças e remoção de machos superficiais através de giro da peça, estação vibratória com capacidade para 2 peças por ciclo, providas de sistema giratório simultâneo com a vibração, giro de -90° a 180°, capacidade de carga de até 315kg, aceleração de 250 a 450m/sec2, amplitude máxima de 45mm, área útil de 1.200 x 600mm, dotadas de painel elétrico principal e painel operação independente, interface para carga e descarga automatizada com CLP.</t>
  </si>
  <si>
    <t>S-0528</t>
  </si>
  <si>
    <t>Centros de corte a laser, com controle numérico computadorizado (CNC), com fonte laser de disco capacidade de área de corte com cursos dos eixos x = 3.000mm y = 1.500mm e z= 115mm, com dispositivo automáticos de carga ou descarga de chapas metálicas, dotadas de funções como corte com auxilio sistema de aspersão por agua, sistema para marcar, gravar ou rotular o produto, com unidade de refrigeração e coletor de pó, e sistema contra colisão magnético, com ou sem sistema para corte de tubos, com esteira transportadora de resíduos do corte, trocador de bicos automáticos, com sistema de armazenamento e alimentação de chapas automáticos com capacidade =&gt; 3 ton.</t>
  </si>
  <si>
    <t>S-0529</t>
  </si>
  <si>
    <t>Centros de corte a laser, com controle numérico computadorizado (CNC), com fonte laser de disco capacidade de área de corte com cursos dos eixos x = 4.000mm y = 2.000mm e z = 115mm, com ou sem dispositivo automático de carga ou descarga de chapas metálicas, dotadas de funções como corte com auxilio sistema de aspersão por agua, sistema para marcar, gravar ou rotular o produto, com unidade de refrigeração e coletor de pó, e sistema contra colisão magnético.</t>
  </si>
  <si>
    <t>S-0532</t>
  </si>
  <si>
    <t>Centros de corte a laser, com controle numérico computadorizado (CNC), com fonte laser de disco capacidade de área de corte com cursos dos eixos x = 6.000mm y = 2.500mm e z = 115mm, com ou sem dispositivo automático de carga ou descarga de chapas metálicas, dotadas de funções como corte com auxilio sistema de aspersão por agua, sistema para marcar, gravar ou rotular o produto, com unidade de refrigeração e coletor de pó, e sistema contra colisão magnético, com esteira transportadora de resíduos do corte.</t>
  </si>
  <si>
    <t>S-0536</t>
  </si>
  <si>
    <t>Centros de corte a laser, com controle numérico computadorizado (CNC), com fonte laser de disco capacidade de área de corte com cursos dos eixos x = 6.000mm y = 2.000mm e z = 115mm, com ou sem dispositivo automático de carga ou descarga de chapas metálicas, dotadas de funções como corte com auxilio sistema de aspersão por agua, sistema para marcar, gravar ou rotular o produto, com unidade de refrigeração e coletor de pó, e sistema contra colisão magnético, com esteira transportadora de resíduos do corte.</t>
  </si>
  <si>
    <t>S-0562</t>
  </si>
  <si>
    <t>Combinações de máquinas para sinterização do isolador cerâmico da vela de ignição para motores de combustão, com capacidade de produção aproximada de 6.067.500 peças/mês na temperatura aproximada de 1.560°C, compostas por: esteiras de alimentação de isoladores cerâmicos crus em caixetas cerâmicas; esteira de carga térmica; forno contínuo de rolos cerâmicos aquecido com gás natural, trocador de calor, esteira de saída, câmara de resfriamento, esteira de descarregamento de caixetas, robô de 6 eixos para descarregamento das caixetas, esteira de caixetas vazias, esteira de isoladores sinterizados e painel elétrico de comando com controlador lógico programável (CLP).</t>
  </si>
  <si>
    <t>S-0563</t>
  </si>
  <si>
    <t>Chamuscadores turbo para esterilização automática carcaça de suínos, dotados por chapas colocadas em ambos os lados do chamuscador em aço inoxidável AISI-304 refratário, com sistema de segurança por eletrodo, válvula de trava, regulador de pressão, pressostatos para controle eletrônico da pressão máxima e mínima, produção máxima: 660suínos/h, sistema turbo de ventilador de 3kW, comprimento: 1.700mm, largura: 1.600mm, altura: 3.600mm, combustível: Gás propano ou G.N., consumo médio (chamuscagem de 5 segundos) 120g/suínos G.L.P. ou 0,10m³/suínos G.N., tempo de funcionamento: 2,5 a 16 segundos ajustável, número de queimadores: 52, potência máxima: 1.820.000kcal/h, peso aproximado: 600kg, com quadro de comando elétrico e controle por CLP e IHM, sistema de ascendimento e controle (independente do sistema de chamuscagem), capela extratora dos gases em aço A-42 – AISI-304, chaminé AISI-304 Ø 600mm.</t>
  </si>
  <si>
    <t>S-0591</t>
  </si>
  <si>
    <t>Esfoladeiras automáticas para extração do couro de bovinos, com potência  instalada: 18,5kW, velocidade do processo de 60 bovinos/hora até 80 bovinos/hora; comprimento: de 1.568 ou 3.100mm, largura de 1.950mm e altura de 5.000mm; peso de 800kg.</t>
  </si>
  <si>
    <t>S-0626</t>
  </si>
  <si>
    <t>Máquinas de corte a laser 2D, com comando numérico computadorizado (CNC) “mazatrol previewg”, potência de 8kW, tela LCD de 19 polegadas sensível ao toque, sistema de trocador duplo palete, com sensores no cabeçote multifuncional para monitoramento das operações de penetração e corte, detecção automática de anomalias, tais como rebarbas e geração de plasma, com pausa e reajuste na operação, troca automática de bicos, sistema inteligente de configuração com regulagem de foco e diâmetro do feixe de raio laser, monitoramento e corte automáticos, avanço dos eixos X, Y e Z respectivamente de 3.100mm/1.595mm/1.10mm, sistema de carga e descarga automáticos, com armazenamento de 30 toneladas, podendo trabalhar 24 horas por dia ininterruptamente, para corte de chapas metálicas com espessuras superiores a 8mm e até 25mm.</t>
  </si>
  <si>
    <t>S-0671</t>
  </si>
  <si>
    <t>Combinações de máquinas para produção de chapas de polipropileno alveolar com espessura compreendida entre 2 e 16mm e largura máxima igual ou superior a 1.200mm, capacidade de produção máxima igual a 550kg/h, compostas por: extrusora para materiais termoplásticos, com diâmetro de rosca igual 150mm, troca filtro de fluxo, cabeçote de extrusão, calibrador para as chapas alveolares, resfriador por lâmina de ar, bomba de sucção para vácuo na placas do calibrador, puxadores, forno para estabilização, máquina para corte de chapas, alimentador a vácuo e painel elétrico geral com controlador lógico programável (CLP).</t>
  </si>
  <si>
    <t>S-0675</t>
  </si>
  <si>
    <t>Máquinas para prensagem de pluma de algodão em fardos, com capacidade de até 80 fardos por hora, com “tramper &amp; pusher” de alta velocidade composto com 03 bombas de 1.200 galões cada, força conectada com potência de 800HP, 3 bombas circulantes para refrigeração do óleo, ar autônomo sobre refrigerador do óleo para cada unidade de bombas e console de controle com controlador lógico programável.</t>
  </si>
  <si>
    <t>S-0678</t>
  </si>
  <si>
    <t>Classificadores de pacotes diversos dotados de sapatas deslizantes, de ação contínua,  com capacidade de processar mínimo 5.000 pacotes/hora, velocidade de 2,3m/s, alimentados por um ou mais pontos de indução, estação de identificação e classificação de pacotes com leitor de código de barras, scanner volumétrico e balança de pesagem dinâmica, com 20 saídas (calhas) de expedição, esteiras transportadoras curvas, painel elétrico com controlador lógico programável, controlador industrial (IPC), sensores, guias laterais metálicas e componentes elétricos,  eletrônicos e pneumáticos para seu funcionamento.</t>
  </si>
  <si>
    <t>S-0693</t>
  </si>
  <si>
    <t>Máquinas automáticas para bobinar e desbobinar diversos tipos de mídia impressa, controle de tensão de enrolamento, sistema alinhador “shift roller”, tipos de mídias aceitas: papel revestido brilho (couchê): 81 a 176g/m, adesivo 136 a 256g/m2, espessura até 250 micras; papel revestido fosco (couchê): 81 a 176gms, adesivo 136 a 256 gms, espessura até 250 micras; polipropileno PP / BOPP: adesivo 136 a 176gms, espessura até 250 micras; polietileno PET: adesivo 136 a 21 gms, espessura até 250 micras); largura do papel aceita entre 165-330mm; desbobinador e rebobinador com diâmetro máximo entre 600 e 620mm; potência: 4,1Kva; painel de controle com PLC, tela “touchscreen”.</t>
  </si>
  <si>
    <t>S-0695</t>
  </si>
  <si>
    <t>8456.50.00</t>
  </si>
  <si>
    <t>Máquinas de corte por jato de água abrasivo programável e controlada por comando CNC integrado, sem interface com programação numérica para cortes em peças com geometrias complexas, com diâmetro mínimo de 0,762mm, capacidade de controlar até 3 eixos simultaneamente, bomba de alta pressão 5hp de acionamento direto com pressão operacional máxima de 30.000 psi, com utilização de apenas 1,2 litros de óleo para lubrificação do cárter, sistema de movimentação através de fuso trapezoidal com proteção sanfonada com velocidade de 2,54m/min, comandado por servo motor integrado com precisão centesimal.</t>
  </si>
  <si>
    <t>S-0699</t>
  </si>
  <si>
    <t>Máquinas automáticas para dobrar painéis metálicos, de comando numérico computadorizado (CNC), com capacidade de dobrar para cima e para baixo, para largura máxima da chapa de 1.524mm, comprimento máximo da chapa de 2.495mm, espessura da chapa compreendida entre 0,4 e 4mm, com braço manipulador com movimentação no plano horizontal, para rotação e posicionamento da chapa.</t>
  </si>
  <si>
    <t>S-0702</t>
  </si>
  <si>
    <t>Alimentadores automáticos para alimentação suplementar de suínos, com controle computadorizado de quantidade e horário da alimentação, capazes de atender a leitões lactentes, dotados de: tanque térmico de mistura e alimentação redondo em plástico PE com capacidades de até 125L, com um ponto de pesagem (célula de carga) com até 128 cochos por tanque, controlados por computador, bombas helicoidais e válvulas de alimentação pneumáticas para micro dosagens de 30 a 40g por cocho, dosador de fornecimento contínuo de componentes secos, sensor para alimentação, circuito de distribuição de alimentos, sistema automático de limpeza ácida e limpeza alcalina, saída de alimentação sobrante, alternador de frequência, gabinete e painel de controle sensível ao toques.</t>
  </si>
  <si>
    <t>S-0715</t>
  </si>
  <si>
    <t>Separadores centrífugos de alta rotação em aço inoxidável super duplex 1.4501 para separação do "tall oil" cru dos sedimentos e água ácida pelo uso da força centrífuga, rotação máxima de 7.200rpm, vazão de alimentação máxima de 7.500kg/h, capacidade nominal total para produção de "tall oil" cru de 1.364kg/h, com variação mínima de 699kg/h e máxima de 1.364kg/h, dotados de: dispositivo de entrada/saída, com três conexões: entrada da mistura "tall oil" cru", bacia, pilha de discos, dispositivo de controle de rotação, ciclone, motor elétrico (acionador)  acionado por VFD, módulo compacto de água de operação (OWMC), descarga de sólidos intermitente e automática sem interrupção da entrada de fluido no separador.</t>
  </si>
  <si>
    <t>S-0716</t>
  </si>
  <si>
    <t>Atuadores de freios elétricos para lavadoras, sendo dispositivo dotados de: cabo de aço Ø 0,8mm, motor elétrico, caixa de engrenagens e terminais conectores, com força de tração com 80 % da tensão nominal igual ou superior 68,6N, e força de retorno sem tensão de alimentação igual ou menor a 9,8N, com finalidade de acionamento da embreagem do mecanismo da lavadora, comutando as funções de agitação e centrifugação sendo o invólucro é feito de material plástico com classificação de segurança de flamabilidade, podendo aguentar a temperatura de trabalho -10°C ~ 50°C, com a vida útil estimada a 100.000 acionamentos.</t>
  </si>
  <si>
    <t>S-0717</t>
  </si>
  <si>
    <t>Máquinas automáticas de jato de produtos aquosos de alta pressão, para processo HPDC, para resfriamento de pontos de alta temperatura na injeção de peças, frequência de 50 ou 60HZ, força AC380-480V 3 fases, de 4 ou 8 circuitos independentes, refrigeração intermitente de alta pressão, pressão de descarga de água de resfriamento de 20bar, tanque de água de 60, 120 ou 200 litros, controladas por painel de 7 ou 9" operados por “touchscreen”.</t>
  </si>
  <si>
    <t>S-0718</t>
  </si>
  <si>
    <t>Bombas herméticas de vácuo, em aço inox DIN 1.4571, com acoplamento magnético para N-Metil Pirrolidona / Monoetilenoglicol (NMP/MEG) com capacidade de sucção igual ou maior que 410m³/h; com pressão de sucção entre 1.008 e 1.018mbar(a); com compressão de 3256mbar(a) e velocidade de operação 1750rpm.</t>
  </si>
  <si>
    <t>S-0719</t>
  </si>
  <si>
    <t>Bancadas para ensaio funcional de turbocompressores, contendo 1 sistema de lubrificação com tanque de 55 litros para separação de poeira e estabilização de temperatura, 1 bomba elétrica de vácuo, 1 sistema de refrigeração de óleo para ajuste de temperatura, 1 regulador proporcional para pressão e vazão, 1 sensor para fluxo de pressão e temperatura, 1 painel elétrico de comando do operador, 1 dispositivo de iluminação da área de trabalho, 1 painel com sistema pneumático, 1 armário com componentes elétricos, 1 aquecedor de ar tipo “dryer”, 1 atuador de sistema para posição e controle, 1 sistema de medição de vibração e pulsação, 1 sensor para medição de velocidade, 1 circuito de vácuo para remoção de óleo do turbocompressor ativado por motor elétrico, válvulas reguladores de fluxo e filtros para fluxo de fluídos, sistema de aquisição de dados dotado de 1 unidade de processamento de dados do tipo computador industrial e teclado com mouse incorporado, aparelho de comunicação e aquisição de dados em rede Ethernet e sensor de diagnóstico para controle e calibração dos parâmetros, operadas por controlador lógico programável (PLC) modelo Siemens 1.500 e interface homem máquina (HMI) com display de 17 polegadas com tela sensível ao toque.</t>
  </si>
  <si>
    <t>S-0720</t>
  </si>
  <si>
    <t>Sensores de proximidade com princípio de funcionamento magnético responsável por detectar a abertura e fechamento da tampa da lavadora, tendo o acionamento com a aproximação do imã do sensor a uma distância mínima de 19mm e a interrupção do funcionamento com o afastamento do imã a uma distância máxima de 60mm, possuindo vida elétrica de 10 milhões de operações, capacidade máxima de contato de 10W, com a temperatura de operação de 0 a +80°C, tensão de chaveamento máximo de 100V CC e corrente de chaveamento máximo de 0,05A CC, com grau de proteção IP67.</t>
  </si>
  <si>
    <t>S-0721</t>
  </si>
  <si>
    <t>8471.49.00</t>
  </si>
  <si>
    <t>Máquinas automáticas para processamento de dados utilizadas como servidor, com unidade de memória, destinadas ao armazenamento de dados e pronta para ser conectada à rede de energia elétrica e à rede de dados do sistema do datacenter dotadas de “switch(es)”, módulos transceptores ópticos, cabos de comunicação, réguas de energia (PDU = power distribution unit), servidores e unidades para interconexão de periféricos.</t>
  </si>
  <si>
    <t>S-0722</t>
  </si>
  <si>
    <t>Equipamentos portáteis para teste elétrico/eletrônico e diagnose da arquitetura eletrônica veicular para fins de diagnóstico de manutenção (denominado comercialmente como “Scanner Automotivo”), que permite identificar por varredura códigos de diagnóstico de problema - DTC (Diagnostic Trouble Codes) de anomalias, falhas e erros dos componentes que integram os elementos sensoriais (sensores) do controle eletrônico de um veículo e executa a leitura deste diagnóstico através dos protocolos padronizados do tipo OBD (On board Diagnostics = Diagnostico embarcado), rápida inicialização de 5s, seleção de modo OBDII/EOBD, conexão física por meio do padrão OBDII-16pinos/HD26 com possibilidade de adaptação por meio de conversores para formatos específicos de montadoras de veículos e, é composto por: software proprietário dedicado com sistema operacional SMX e banco de dados composto de no mínimo: 27 diferentes marcas de montadoras, 900 modelos de veículos, 4.000 sistemas automotivos alocados em cartão de memória tipo “flash Usd” (secure digital); hardware em involucro plástico contendo processador “clock” de 250MHz, 128MB de memória DDR e 16MB de memória flash integrada; empunhadura emborrachada anatômica; teclado de operações do tipo membrana; porta para cabo de dados conector do tipo HD26 para conexão veicular; porta para cartão micro Usd (secure digital); porta mini USB, haste/suporte para utilização em bancada; compartimento interno para seis (6) pilhas tipo AA; tela display gráfico colorido sensível ao toque de LCD resistivo colorido SWVGA resolução 640 x 480 pixels com tamanho de 5,6” de diagonal; cabo OBD; cabo adaptador HD26/3 pinos; adaptador DA5 - OBDII-16 pinos/HD26; cabo com garras para alimentação externa do cabo de 3 pinos com a bateria do veículo; com ou sem pilhas; dimensões e peso do equipamento: 232,4 x 148,6 x 47mm (L x A x P) / 0,907kg (c/pilhas).</t>
  </si>
  <si>
    <t>S-0723</t>
  </si>
  <si>
    <t>Equipamentos portáteis para teste elétrico/eletrônico e diagnose da arquitetura eletrônica veicular para fins de diagnóstico de manutenção (denominado comercialmente como “Scanner Automotivo”), que permite identificar por varredura códigos de diagnóstico de problema - DTC (Diagnostic Trouble Codes) de anomalias, falhas e erros dos componentes que integram os elementos sensoriais (sensores) do controle eletrônico de um veículo e executa a leitura deste diagnóstico através dos protocolos padronizados do tipo OBD (On board Diagnostics = Diagnostico embarcado), rápida inicialização de 5s, seleção de modo OBDII/EOBD, conexão física através do padrão OBDII-16pinos/HD26 com possibilidade de adaptação através de conversores para formatos específicos de montadoras de veículos, com multímetro/osciloscópio integrado de 2 canais (6 MS/s), modo de teste guiado e, é composto por: software proprietário dedicado com sistema operacional SMX e banco de dados composto de no mínimo: 27 diferentes marcas de montadoras, 900 modelos de veículos, 4.000 sistemas automotivos alocados em cartão de memória tipo “flash Usd” (secure digital); hardware em involucro plástico contendo processador “clock” de 250MHz, 128MB de memória DDR e 16MB de memória flash integrada; empunhadura emborrachada anatômica; teclado de operações do tipo membrana; porta para cabo de dados conector do tipo HD26 para conexão veicular; porta para cartão micro Usd (secure digital); porta mini USB, porta de entrada da fonte de alimentação; LED indicador do status de bateria, conector de aterramento; conector 1 e 2 para multímetro/osciloscópio; haste/suporte para utilização em bancada; compartimento interno para bateria; tela display gráfico colorido sensível ao toque de LCD resistivo colorido SWVGA resolução 800 x 480 pixels com tamanho de 8” de diagonal; cabo OBD com lanterna de LED integrada ao conector para facilitar visualização e encaixe; cabo adaptador HD26/3 pinos; adaptador DA5 - OBDII-16 pinos/HD26; cabo com garras para alimentação externa do cabo de 3 pinos com a bateria do veículo; fonte de alimentação externa com cabo e adaptador; 2 cabos para osciloscópio; 3 garras tipo jacaré; 2 pontas de prova; com ou sem bateria recarregável; dimensões e peso do equipamento: 281 x 160 x 50,3mm (L x A x P) / 1,20kg (c/bateria).</t>
  </si>
  <si>
    <t>S-0724</t>
  </si>
  <si>
    <t>Equipamentos portáteis para teste elétrico/eletrônico e diagnose da arquitetura eletrônica veicular para fins de diagnóstico de manutenção (denominado comercialmente como “Scanner Automotivo”), que permite identificar por varredura códigos de diagnóstico de problema - DTC (Diagnostic Trouble Codes) de anomalias, falhas e erros dos componentes que integram os elementos sensoriais (sensores) do controle eletrônico de um veículo e executa a leitura deste diagnóstico por meio dos protocolos padronizados do tipo OBD (On board Diagnostics = Diagnostico embarcado), rápida inicialização de 5s, seleção de modo OBDII/EOBD, conexão física através do padrão OBDII-16pinos/HD26 com possibilidade de adaptação através de conversores para formatos específicos de montadoras de veículos e, é dotado de: software proprietário dedicado com sistema operacional SMX e banco de dados composto de no mínimo: 27 diferentes marcas de montadoras, 900 modelos de veículos, 4.000 sistemas automotivos alocados em cartão de memória tipo “flash Usd” (secure digital); hardware em involucro plástico contendo processador “clock” de 250MHz, 128MB de memória DDR e 16MB de memória “flash” integrada; empunhadura emborrachada anatômica, teclado de operações do tipo membrana; porta para cabo de dados conector do tipo HD26 para conexão veicular; porta para cartão micro USD (secure digital); porta mini USB; porta de entrada da fonte de alimentação; LED indicador do status de bateria; haste/suporte para utilização em bancada; compartimento interno para bateria; tela display gráfico colorido sensível ao toque de LCD resistivo colorido SWVGA resolução 800 x 480 pixels com tamanho de 8” de diagonal; cabo OBD; cabo adaptador HD26/3 pinos; adaptador DA5 - OBDII-16 pinos/HD26; cabo com garras para alimentação externa do cabo de 3 pinos com a bateria do veículo; fonte de alimentação externa com cabo e adaptador; com ou sem bateria recarregável; dimensões e peso do equipamento: 281 x 160 x 40,3mm (L x A x P) / 1,18kg (c/bateria).</t>
  </si>
  <si>
    <t>S-0728</t>
  </si>
  <si>
    <t>Módulos de membrana para ultrafiltração contínua de líquidos em regime submerso, utilizados em sistemas de tratamento de efluente para reuso em área de utilidades industriais, com membranas cerâmicas retrolaváveis, dispositivo de aeração, capacidade de permeado de aproximadamente 13m³/h (variável em função das características da água/efluente em processamento), reservatório de permeado e sistema de limpeza "Clean in Place" (CIP).</t>
  </si>
  <si>
    <t>S-0729</t>
  </si>
  <si>
    <t>Filtros de osmose reversa utilizados em sistemas de tratamento de efluente para reuso em área de utilidades industriais, com capacidade de permeado de aproximadamente 9m³/h (variável em função das características da água/efluente em processamento), reservatório de permeado e sistema de limpeza "Clean in Place" (CIP).</t>
  </si>
  <si>
    <t>S-0730</t>
  </si>
  <si>
    <t>8455.30.90</t>
  </si>
  <si>
    <t>Cilindros de encostos para laminador acabador de chapas grossas de aço, de aço forjado, com dureza superficial de 45 até 50HS (Shore), comprimento total de 8.150mm, comprimento da mesa cilíndrica de 4.000mm com tolerância de +8mm/ - 1mm e diâmetro máximo da mesa cilíndrica de 2.000mm com tolerância de + 2mm.</t>
  </si>
  <si>
    <t>S-0733</t>
  </si>
  <si>
    <t>Conjuntos de moldes para uso em injetoras de alta pressão, com 1 ou várias cavidades, confeccionados em aço especial e sistema de injeção com formas próprias, com temperatura de operação entre 200 e 285ºC, com sensorização, com multi-injeção de vários materiais de 1 ou mais cores, com aplicação de tecnologias de fusão por laser, tecnologias de brassagem ou tecnologias de injeção em baixa pressão sobre revestimento de couro ou tecido, destinado a produção de pilares e suas partes.</t>
  </si>
  <si>
    <t>S-0734</t>
  </si>
  <si>
    <t>8422.30.21</t>
  </si>
  <si>
    <t>Máquinas semiautomáticas de envase de sementes e grãos em pacotes aluminizados pré- fabricados de diferentes tamanhos, dotadas de magazine organizador de pacotes com tamanhos de 4,5 x 6,25, 6,0 x 7,13 e 8,0 x 10,75 polegadas, suporte regulável para impressora de etiquetas, etiquetadora pneumática, sistema rotacional de pacotes em 90°, sistema de pinçamento e abertura de pacotes por ventosas pneumáticas, bica de envase com fechamento pneumático, seladora térmica de pacotes, sensores ópticos para controle do sistema, interface IHM, CLP e painel de comando, esteira de transporte horizontal com regulagem automática de velocidade, capacidade de operação de até 20 pacotes por minuto.</t>
  </si>
  <si>
    <t>S-0735</t>
  </si>
  <si>
    <t>Máquinas automáticas para medição de corpos de latas de alumínio para bebidas, acabadas, de diversos tamanhos, com capacidade de medir e registrar a largura do flange, a altura da lata acabada, o diâmetro do pescoço, o diâmetro do domo reformado e profundidade do Domo Reformado; dotadas de transportador de alimentação de latas de seis pistas, módulo de medição com kit para troca de tamanho de latas (auto change tooling), painel elétrico com ar condicionado, UPS (NO BREAK), padrões de calibração para pescoço diâmetro 202 e corpos diâmetros 204,5 e 211, ferramental para escaneamento do domo reformado, sistema multi diâmetro de manuseio, computador, monitor e teclado; com ciclo de medição de 30 segundos/lata, em 4 posições</t>
  </si>
  <si>
    <t>S-0736</t>
  </si>
  <si>
    <t>Equipamentos para trituração de aparas resultantes do processo de produção de etiquetas adesivas (esqueletos), dispondo de funil de captação, unidade de trituração e compactação e saída do material acumulado em bolsas plásticas, largura máxima do esqueleto de 550mm, velocidade máxima de 150m/min.</t>
  </si>
  <si>
    <t>S-0738</t>
  </si>
  <si>
    <t>Guindastes de esteiras com pórtico, com altura (até giro) igual ou superior a 6.000mm, com sapatas das esteiras entre 800 e 900mm de largura, lisas, com carga máxima operacional de 25.000kg, lança principal igual ou superior a 13,0m reta, braço igual ou superior a 11m, motor elétrico de 280kW/1.790rpm, cabine de aço inoxidável, controles por joysticks, sistema de telemetria, sistema de controle de estabilidade e de sobrecarga e prevenção de colisão com corte de movimento, sistema de armazenamento e refornecimento de energia com 3 acumuladores de 80 litros a base de nitrogênio, garras tipo passante, podendo conter ou não unidade “powerpack” a diesel-hidráulica para deslocamento de máquinas elétricas.</t>
  </si>
  <si>
    <t>S-0740</t>
  </si>
  <si>
    <t>Guindastes de esteiras com pórtico, com altura (até giro) igual ou superior a 6.000mm, com sapatas das esteiras entre 800 e 900mm de largura, lisas, com carga máxima operacional de 25.000kg, lança principal igual ou superior a 13,0m reta, braço igual ou superior a 11m, motor de 6 cilindros a diesel, 345kW/1.900rpm, cabine de aço inoxidável, controles por joysticks, sistema de telemetria, sistema de controle de estabilidade e de sobrecarga e prevenção de colisão com corte de movimento, sistema de armazenamento e refornecimento de energia com 3 acumuladores de 80 litros a base de nitrogênio, garras tipo passante.</t>
  </si>
  <si>
    <t>S-0742</t>
  </si>
  <si>
    <t>Máquinas para aplicação de recheio em biscoitos, dotadas de controlador lógico programável (CLP) e bombas independentes para cada um dos quatro conjuntos aplicados de creme, para controle fino de quantidade aplicada, com capacidade de recheio de 3.200 sanduíches por minuto, com variação de diâmetro de 40 a 70mm, para biscoitos quadrados, redondos, retangulares ou outros formatos, preparada para ser complementada a operar com recheios com diâmetros menores (25 a 38mm), dotadas de um multiplicador de filas.</t>
  </si>
  <si>
    <t>S-0746</t>
  </si>
  <si>
    <t>Analisadores de ponto de congelamento por sistema óptico com raio laser e filtro polarizador; tempo de análise de 15 minutos; sistema de refrigeração integrado; taxa de resfriamento de 12°C/min; taxa de reaquecimento de 3 ± 0,5°C/min; faixa de temperatura de temperatura ambiente a -100°C; conforme ASTM D7153; armazena até 200 resultados; tela sensível ao toque e colorida de 7”; saída para USB e impressora; volume de amostra de 10ml; limpeza automática.</t>
  </si>
  <si>
    <t>S-0748</t>
  </si>
  <si>
    <t>Máquinas para corte de chapas metálicas por laser de fibra, com capacidade de corte de chapas com dimensões máximas do material de 4.070 x 2.050mm, capacidade máxima de carregamento de mesa de 1.570Kg, com manipulador de carga e descarga automática (MPL) para fardos de matéria prima de até 3 toneladas e ciclos de 120 segundos, com velocidade máxima de posicionamento dos eixos X e Y de 170m/min, com trocador automático de até 16 bicos, com comando numérico computadorizado (CNC).</t>
  </si>
  <si>
    <t>S-0749</t>
  </si>
  <si>
    <t>Máquinas automáticas para medição de corpos de latas de alumínio para bebidas, aparadas, de diversos tamanhos; com capacidade de medir e registrar a profundidade do domo, espessura da parede superior, espessura da parede media e altura de latas; dotadas de transportador de alimentação de seis pistas, módulo de medição com kit para troca de diâmetro da lata (auto change diameter tooling), painel elétrico com ar condicionado, UPS (NO BREAK), padrões de calibração para diâmetros de latas 204,5 e 211, sistema multi-diâmetro de manuseio, computador, monitor e Teclado; com ciclo de medição de 30 segundos/lata, em 4 posições.</t>
  </si>
  <si>
    <t>S-0750</t>
  </si>
  <si>
    <t>Caixas de engrenagem para multiplicação de rotação e transmissão de torque, para aplicação em aerogeradores, com três estágios de multiplicação, sendo um estágio de engrenagens helicoidais e os demais de engrenagens planetárias, com rotação nominal de entrada de 10,40 revoluções por minuto (rpm), e rotação nominal de saída de 1.485 revoluções por minuto (rpm), com relação de multiplicação de velocidade de 1:142,761, com torque nominal de entrada de 4.254kNM, podendo apresentar sistema de frenagem e disco de acoplamento ao eixo principal.</t>
  </si>
  <si>
    <t>S-0751</t>
  </si>
  <si>
    <t>Máquinas rotativas, tipo calandra, para espelhar e estirar couros, com um ou dois cilindros cromados de 700mm de diâmetro, acabamento espelhado e/ou fosco, aquecidos por óleo térmico, com ou sem guindaste para troca de cilindros, com largura útil de trabalho igual ou superior a 3000mm, com velocidade variável de alimentação, com esteira de abertura dos couros (spreader), com três rolos de pressão, sendo dois híbridos pneumático/hidráulicos na entrada e saída e um rolo central pneumático, com regulagem de pressão independentes.</t>
  </si>
  <si>
    <t>S-0752</t>
  </si>
  <si>
    <t>Máquinas para impressão digital, em tecidos dotadas de poliamida (nylon), viscose, seda, algodão, linho, lã, poliéster e suas misturas, entre outros tipos de tecidos complexos, utilizando tinta à base de água como corantes ácidos, reativos, dispersos e pigmentos; largura máxima de impressão até 3.200mm, velocidade de impressão de até 510m/h, com 4 filas de cabeças de impressão, cada fila contendo até 8 cabeças, totalizando até 32 cabeças de impressão; resolução de 600dpi.</t>
  </si>
  <si>
    <t>S-0753</t>
  </si>
  <si>
    <t>Máquinas automáticas de medição tridimensional por coordenadas com comando eletrônico, tipo pórtico com movimentos X, Y e Z motorizados e programáveis, com curso do eixo X compreendido entre 1.000 e 3.000mm, curso do eixo Y compreendido entre 2.000 e 8.000mm e curso do eixo Z compreendido entre 1.000 e 2.500mm.</t>
  </si>
  <si>
    <t>S-0754</t>
  </si>
  <si>
    <t>Máquinas automáticas de corte, com comando CNC, com largura útil de trabalho até 1.500mm, para o corte automático de mono e/ou múltiplas camadas de materiais em placas, folhas ou bobinas, espessura de corte de até 12mm, equipadas com até duas cabeças de corte, com sistema automático de alimentação de matérias dotadas de um conjunto elevador e ventosas à vácuo para o abastecimento constante e automático dos materiais a serem cortados, com esteira de PVC para o translado do material cortado para a área frontal de descarregamento, com exclusivo sistema de travamento mecânico através de conjunto de roletes preensores para fixação dos materiais sobre a mesa da máquina, com sistema de lubrificação a óleo circulante nas cabeças de corte e sistema de refrigeração a água nas lâminas de corte, própria para o corte de materiais termoplásticos, couro reconstituído, cartão e borrachas utilizados na fabricação de componentes de calçados.</t>
  </si>
  <si>
    <t>S-0755</t>
  </si>
  <si>
    <t>Secadores de subprodutos de origem animal, operando através de discos duplos aquecidos por vapor, pressão compreendia entre 6 e 10 bar, área da superfície de aquecimento compreendida entre 60 e 730m2.</t>
  </si>
  <si>
    <t>S-0756</t>
  </si>
  <si>
    <t>8413.60.90</t>
  </si>
  <si>
    <t>Bombas de lamelas para sólidos e líquidos de alta viscosidade, contendo ou não pedaços sólidos de produtos cárneos de tamanho máximo compreendido entre 65 a 135mm, operando com duas lamelas, com vazão máxima compreendida ente 38 e 270m3/h.</t>
  </si>
  <si>
    <t>S-0757</t>
  </si>
  <si>
    <t>Hidrolisadores para processamento de penas de aves e pelos de suínos para uso no processo de obtenção de proteína animal através de superaquecimento pelo uso de vapor, capacidade máxima compreendida entre 5 a 12t/h, potência do hidrolisador compreendida entre 18,5 e 30Kw.</t>
  </si>
  <si>
    <t>S-0758</t>
  </si>
  <si>
    <t>Centro de usinagem do tipo mandriladora horizontal, com comando numérico computadorizado (CNC), utilizados para fresar, mandrilar, furar e roscar, acoplados com acessório cabeçote angular, capacidade de usinagem em 5 eixos, curso máximo dos eixos lineares X, Y, Z e W igual a 4.800mm (movimento longitudinal da mesa), 3.600mm (movimento vertical do cabeçote), 1.250mm (movimento do mandril), 3.500mm (movimento transversal da mesa) respectivamente, incremento rotacional eixo B = 0,001º, com três paletes com capacidade de carga de até 15.000kg por palete, magazine com capacidade máxima de 120 ferramentas com tempo de troca de 18 segundos, peso máximo por ferramentas de 50kg e comprimento máximo por ferramenta de 750mm, sistema de refrigeração através do mandril e fuso de 155mm de diâmetro com cone tipo SK50, potência máxima do mandril igual a 56kW, rotação máxima do mandril de 3.500rpm, torque máximo de 7.500Nm e avanço máximo de 25m/min.</t>
  </si>
  <si>
    <t>S-0760</t>
  </si>
  <si>
    <t>Máquinas industriais de impressão digital por jato de tinta, com no mínimo 2 cabeçotes micro ejetores por cor, todos montados em carro acionado eletromagneticamente por motor linear, resolução máxima igual ou superior a 1.000dpi, velocidade de impressão igual ou superior a 100m2 /hora, com processo de cura por UV, com capacidade para 4 ou mais cores, com unidade controladora interna, alimentação por mesa plana ou esteira, largura máxima de impressão igual ou superior a 2m, com dispositivo a vácuo para fixação das mídias rígidas a serem impressas, com opção para imprimir mídias flexíveis em bobina, com abertura para mídias de espessura máxima igual ou superior a 40mm.</t>
  </si>
  <si>
    <t>S-0761</t>
  </si>
  <si>
    <t>Conectores elétricos, receptáculo nas versões USB (Universal Serial Bus) dos tipos A, B ou C, próprios para montagem em circuito impresso por inserção (PTH) e/ou montagem em superfície (SMD), para operações em baixas tensões.</t>
  </si>
  <si>
    <t>S-0762</t>
  </si>
  <si>
    <t>Cabeçotes de escaneamento motorizado para sistema de detecção de ferramentas ou objetos no sentido axial, com ângulo de detecção de até 300° e capacidade de placas ou pinos apalpadores de até 610mm, em alumínio anodizado, grau de proteção IP67, temperatura de trabalho de 0 a 80°C e conector M12x1mm de 8 pinos para unidade de controle.</t>
  </si>
  <si>
    <t>S-0763</t>
  </si>
  <si>
    <t>9031.90.90</t>
  </si>
  <si>
    <t>Pinos apalpadores para cabeçote de escaneamento motorizado de sistema de detecção de ferramentas ou objetos, para montagem em cabeçote de escaneamento motorizado, dimensões dos pinos de 50 a 610mm de comprimento, diâmetro de 2 a 10mm, material V2A.</t>
  </si>
  <si>
    <t>S-0764</t>
  </si>
  <si>
    <t>8537.10.90</t>
  </si>
  <si>
    <t>Unidades de controle para cabeçote de escaneamento motorizado de sistema de detecção de ferramentas ou objetos, comunicação Fieldbus tipo Profinet/Profibus/Ethernet/Ethernet-IP, porta de configuração mini-USB, 3 entradas de controle digitais, 2 saídas a relé, alimentação 24VDC e 4 LEDs para diagnóstico.</t>
  </si>
  <si>
    <t>S-0768</t>
  </si>
  <si>
    <t>Equipamentos eletrônicos para diagnostico de válvulas industriais, equipados com mala de transporte, caixa de aquisição de dados, 4 sensores de pressão de 0 a 30 e 0 a 150psig, 4x para ranges de 900psig, 4 sensores de posição com vida mecânica baseada em 5 milhões de revoluções de haste, resolução infinita de sinal, linearidade independente mais ou menos 0,5%, atrito máximo de 100g para 6ms de vibração entre 10 e 2.000Hz a 15g, kits de adaptação e cabos de conexão.</t>
  </si>
  <si>
    <t>S-0771</t>
  </si>
  <si>
    <t>8451.40.10</t>
  </si>
  <si>
    <t>Máquinas multifuncionais para lavação contínua de tecidos em corda após tintura ou estampa, com velocidade máxima de trabalho de 40m/min, pressão de espremedura de até 200kg, módulos independentes de lavação mecânica intensiva e de lavação por difusão com recirculação forçada do banho sendo cada módulo com capacidade de 15 a 20kg de tecido, sistema de dosagem dos produtos auxiliares por meio de bombas pneumáticas individuais para cada produto.</t>
  </si>
  <si>
    <t>S-0772</t>
  </si>
  <si>
    <t>Máquinas impressoras de jato de tinta para grandes caracteres com sistema piezoelétrico e tinta de fusão a quente (HOT MELT) para imprimir em linha de produção ou não, códigos e logotipos em caixas de papelão, laminados e filmes de embalagem, com área de impressão máxima igual a 65 (A) x 1.200mm (C), máximo de 4 cabeças de impressão com 256 jatos endereçáveis e 512 canhões, velocidade máxima de até 182 (metros/min).</t>
  </si>
  <si>
    <t>S-0776</t>
  </si>
  <si>
    <t>Máquinas impressoras industriais com tecnologia jato de tinta digital LED de passagem única, a ser usada no processamento de papelão ondulado, embalagens de papel e displays, com 4 ou mais cores, tamanho máximo da chapa de 1.800 x 3.000mm, espessura máxima de 35mm, largura máxima de impressão de 1.800mm, velocidade máxima de 75m/min.</t>
  </si>
  <si>
    <t>S-0778</t>
  </si>
  <si>
    <t>Máquinas automáticas para medir o nível de metal exposto (área sem verniz) de latas de alumínio para bebidas, através da medição da corrente elétrica de fuga entre a parede interna de latas revestidas com verniz e o eletrodo da máquina, por meio de solução eletrolítica, com capacidade para medir latas de tamanhos variados, dotadas de: sistema de alimentação por transportador de 6 pistas, módulo de medição de metal exposto, sistemas de manuseio e de classificação “Aprovada/Rejeitada”, indicador de ultrapassagem do limite do metal exposto, indicadores para reabastecimento e de concentração de eletrólito, computador (dual mirrored SSHD), monitor sensível ao toque (touchscreen), teclado, resistor padrão de aferição, unidade de UPS (no break), gabinete com ar condicionado e sistema automático de teste do resistor de calibração durante o ciclo de operação da máquina; com capacidade de medição de até 3 latas por minuto.</t>
  </si>
  <si>
    <t>S-0779</t>
  </si>
  <si>
    <t>Controladores programáveis de dados industriais para gerenciamento e controle de processos, com tensão de operação de entre 85 - 240VAC ou 20 - 28 VDC, velocidade de processamento de até 0.60us/passo para instruções básicas, capacidade de programa de até 200k passos, de 4 a 60 terminais de entradas e saídas (Input/Output), com conectores tipo Header com trava ou terminal parafuso, com os canais de saída acionados por Reles ou Transistores, podendo conter um ou mais canais de comunicação tipo RS232C, RS485, RS422, Ethernet e USB.</t>
  </si>
  <si>
    <t>S-0780</t>
  </si>
  <si>
    <t>Blindagens metálicas com corpo de aço inox, para guia, suporte e proteção mecânica, contendo dispositivo de detecção da inserção dos cartões SIM ou SD e ejetor do guia de conexão tipo bandeja, em formato e dimensão específicos para integração em terminais portáteis de telefonia celular.</t>
  </si>
  <si>
    <t>S-0781</t>
  </si>
  <si>
    <t>Guinchos auxiliares de tração florestal, com capacidade de 90kN de tração, cabo de aço de tração com diâmetro de 14mm e comprimento de 300m, com sistema hidráulico composto de bombas hidráulicas, motores hidráulicos, válvulas e sistema eletrônico de controle de tração.</t>
  </si>
  <si>
    <t>S-0782</t>
  </si>
  <si>
    <t>Paletizadores pórticos automáticos para garrafas de vidro, com alimentação e saída automática de paletes, com estação acumuladora de paletes vazios com largura de 1.524mm e comprimento 4.500mm, transferência motorizada controlada VF e “encoders” entre acumulo de paletes e paletização, colchão insuflável para garrafas, posicionamento e centralização motorizada, dotados de 4 guias acionados por 2 motores, transportadores de corrente para movimentação de paletes vazios, armazenamento automático e empilhamento de paletes, transportador de paletes cheios por garrafas, com dimensões de 1.000 x 1.200mm e 1.120 x 1.420mm, mesa acumuladora de garrafas com divisão "Merry-Go-Round" capaz de distribuir garrafas em 4 canais na entrada do paletizador, entrada de garrafas através de esteira, divisão das garrafas na mesa, transportador para reciclagem de garrafas na mesa, saída de garrafas, dotado de sistema de guia fixo instalado na mesa, divisão espontânea do fluxo de garrafas através de 4 canais com recirculação e guia em 4 canais até a entrada do empilhador, integração mecânica, elétrica e de software na linha de transporte e do empurrador, com ajuste dos sentidos por meio de volante com movimento e elevação motorizada controlados por VF, grupo escalonado eletropneumático, contagem antecipada de garrafas por fotocélulas, sistema de alerta e detecção de garrafas colapsadas, separador de lotes, mecanismo de manipulação dos paletes através de ventosas e interface homem-máquina (IHM), controlador lógico programável (CLP) e demais componentes próprios do equipamento.</t>
  </si>
  <si>
    <t>S-0784</t>
  </si>
  <si>
    <t>009</t>
  </si>
  <si>
    <t>Acabamentos do pedestal, fabricados ou injetados em plásticos, de uso exclusivo em monitores de computadores com displays de 14” à 86" polegadas de diagonal.</t>
  </si>
  <si>
    <t>S-0172</t>
  </si>
  <si>
    <t>036</t>
  </si>
  <si>
    <t>052</t>
  </si>
  <si>
    <t>Combinações de máquinas eletro-hidráulicas com controlador lógico programável, utilizadas para movimentar bobinas de alumínio e alimentar prensa de fabricação de copos de latas para bebidas, com capacidade para bobinas de até 30.000 libras (13,6 toneladas), compostas de: um carro transportador sobre trilhos com berço em V, de giro horizontal, movimentação vertical e com dispositivo para elevação de bobina de pequeno diâmetro; um tombador perpendicular de bobina com giro de 90 graus; um desbobinador duplo; uma estante vertical para balanceamento e alinhamento da folha de alumínio e um sistema para controle de velocidade do desenrolamento, por meio de sensores.</t>
  </si>
  <si>
    <t>S-0352</t>
  </si>
  <si>
    <t>Unidades Funcionais para separar chumbo e zinco, por meio de processo de flotação, com capacidade de processamento de até 30ton/h, com teor na alimentação (na entrada) de 6 a 17% de zinco e de 1 a 6% de chumbo, produzindo concentrados finais (na saída) de galena com 45 a 69% de chumbo e esfalerita com 50 a 52% de zinco, dotadas de tanques agitadores, células de flotação, bombas de polpa, sistema automatizado de controle e estruturas metálicas.</t>
  </si>
  <si>
    <t>S-0353</t>
  </si>
  <si>
    <t>Unidades Funcionais para desaguamento de minério e resíduos, com capacidade de processamento de até 30ton/h e umidade na saída de até 12%, dotadas de espessadores, agitadores, bombas de polpa, filtros de prensa, filtro de disco, transportadores de correia, sistema de controle e estruturas metálicas.</t>
  </si>
  <si>
    <t>S-0565</t>
  </si>
  <si>
    <t>8417.10.20</t>
  </si>
  <si>
    <t>Fornos industriais horizontais à vácuo para nitretação, com aquecimento a gás, utilizados no tratamento térmico de nitrocarbonetação, pré-oxidação e citrox de metais através de névoa de água, temperatura máxima de operação de 750°C, com dimensões úteis da câmara de retorta de 900 x 900 x 1.800mm, capacidade máxima de carga para 2.500kg, vácuo máximo de 0,1mbar, fluxo de circulação na atmosfera interna de 6.000m³/h, uniformidade de temperatura programada compreendida de 350 e 700°C, com painel de comando e controle do processo de gaseificação com controlador lógico programável (CLP) e durômetro com mesa X/Y manual de leitura automática.</t>
  </si>
  <si>
    <t>S-0593</t>
  </si>
  <si>
    <t>Máquinas de insensibilização por gás carbônico para atordoamento de suínos em grupos de 4 a 9 animais por cesto; com 1 a 3 unidades de cestos, tempo do ciclo médio de 150 segundos para cada cesto; velocidade de 100 até 660 suínos/hora, dotados de portões corrediços de condução de suínos até o equipamento, mesa rolante para descarga de suínos, esteira transportadora de suínos para pendura e sistema de controle por CLP e IHM</t>
  </si>
  <si>
    <t>S-0655</t>
  </si>
  <si>
    <t>Kits de suporte de cabos para bobina do gradiente com comprimento de 719.2mm e largura de 720.5mm; conjunto dotados de 2 peças fabricadas em laminado fenólico a base de vidro, atendendo aos requisitos RoHS; contém espumas de uretano celular de alta densidade poroso, inseridas no plano de contato do suporte com o magneto para vedação e alinhamento das partes.</t>
  </si>
  <si>
    <t>S-0670</t>
  </si>
  <si>
    <t>Aparelhos para ensaios não destrutivos para inspeção em fundo de tanque por meio do método de detecção automática da fuga de fluxo do campo magnético, MFL, em alta resolução (5.2mm x 1mm) capazes de detectar falhas superficiais em chapas de tanques de armazenamento com espessura de 6 a 20mm, com velocidade de análise de 500mm/s, sensibilidade máxima de 20%, resolução linear a partir de 0.5mm, com 48 sensores de efeito hall, completo com laptop semi-robusto ou robusto, bateria de íon-lítio e maleta de transporte.</t>
  </si>
  <si>
    <t>S-0681</t>
  </si>
  <si>
    <t>Combinações de máquinas para extrusão de chapas de poliestireno expandido (EPS), para fabricação de produtos espumados, com capacidade de 400kg/h, compostas de:1 sistema de alimentação e mistura automático;1 sistema de funil magnético tipo gaveta com barras magnéticas;1 sistema de bomba de dosagem de gás de alta pressão triplo cabeçote;1 extrusora primária refrigerada a ar, com rosca de diâmetro 100mm e razão L/D 34:1;1 sistema de flanges de entrada e saída para acoplamento troca de tela hidráulico;1 sistema de acoplamento de passagem interligando extrusora primária e secundária;1 extrusora secundária, com diâmetro da rosca de 130mm e razão L/D 32:1;1 sistema de circulação e resfriamento de água para extrusora secundária;1 sistema de cabeçote anular com diâmetro próprio para formação de um tubo;1 sistema de mandril de resfriamento do tubo;1 sistema de carro de movimentação do mandril de resfriamento adaptado com lâminas laterais para transformar o tubo em 2 chapas;1 sistema de puxador com rolos para puxar as chapas;2 sistemas de bobinadeiras pneumáticas duplas para o recolhimento das chapas;1 sistema de painel de controle único e central para todo o equipamento;1 sistema de controle computadorizado com controlador lógico programável (CLP)“touchscreen” para controle de todos os sistemas que compõem a máquina;1 sistema de detecção de gás.</t>
  </si>
  <si>
    <t>S-0707</t>
  </si>
  <si>
    <t>8439.10.90</t>
  </si>
  <si>
    <t>Sistemas de drenagem de água e controle do perfil transversal de umidade da folha de papel/celulose, feitas em aço inoxidável 316L ou AL6XN, com largura entre 2 a 12m, através de introdução do vapor com difusor com design em Z, caixa deságue de 1 a 3 câmaras, com capacidade operacional de vácuo entre 60 a 75,5 kPa ou acima, réguas/coberturas cerâmicas e válvulas de controle de vácuo.</t>
  </si>
  <si>
    <t>S-0712</t>
  </si>
  <si>
    <t>Masseiras com acabamento em inox com grau mínimo AISI 304/ 316, para produção de massas de pães de forma, com capacidade de até 220kg de farinha e 385kg de massa, tempo total de amassado entre 4 a 5 minutos de acordo com a receita, dotadas de controle de temperatura da massa assegurado por um sistema automático, medindo  a temperatura dos ingredientes principais e ativamente regula a temperatura da água adicionada a cada lote de massa, amassa a alta velocidade relativamente pequenos lotes a vácuo ou pressão com qualidade de massa consistente, com sistema CIP de limpeza usando água fria a alta pressão, com elevador de Massa, de capacidade de elevação de 400kg com altura de até 2.500mm, controle CLP (controle lógico programável).</t>
  </si>
  <si>
    <t>S-0725</t>
  </si>
  <si>
    <t>9032.89.82</t>
  </si>
  <si>
    <t>Controladores de fluxo de ar entre os compartimentos do freezer/refrigerador, contendo termostato para leitura de temperatura e dispositivo mecânico para abertura/fechamento do compartimento de fluxo de ar, tendo a temperatura de aplicação de -20 a 60°C, com vida útil de 300.000 ciclos de abertura e fechamento, possuindo o torque máximo de abertura e fechamento da tampa de 10kgf/cm.</t>
  </si>
  <si>
    <t>S-0726</t>
  </si>
  <si>
    <t>Caixas de redução de rotação e transmissão de movimento, com freio e sem motor, de sistema de redução planetário e acionamento por motor elétrico, capazes de receber rotações de entrada igual ou inferior 800 revoluções por minuto (rpm), relação de redução de velocidades de 5,33:1, e rotação de saída igual ou inferior 150rpm somente quando o redutor de 5,33:1 estiver ativo, montada em corpo único, acoplada ao motor por meio de polias, e provida de embreagem para a comutação das fases de lavagem.</t>
  </si>
  <si>
    <t>S-0727</t>
  </si>
  <si>
    <t>8474.80.90</t>
  </si>
  <si>
    <t>Prensas hidráulicas para a produção de rebolos cilíndricos com revestimento abrasivo, constituída por 01 unidade hidráulica; 01 conjunto de molde contendo: 01 molde com 01 cavidade para produção de rebolos cilíndricos de diâmetro de 300mm, 01 molde com 02 cavidades (setup) para produção de rebolos cilíndricos de diâmetro de 150mm; pistão com força de prensagem ajustável de 40 a 250 toneladas, pressão máxima ajustável de 40 a 265 bar; 01 sistema de alimentação e transporte, dotado de esteira de alimentação, peneira vibratória funil; painel elétrico e de controle; potência instalada de 20 Kw.</t>
  </si>
  <si>
    <t>S-0731</t>
  </si>
  <si>
    <t>Combinações de máquinas para extrusão de perfil de alumínio a quente, para tarugo de até 5 polegadas, dotada de forno de pré-aquecimento com temperatura máxima de trabalho de 550ºC, dispositivo de corte a quente do talão do tarugo com capacidade de 750 kg/h, prensa extrusora com força de 1.150 US toneladas, controlador lógico programável (CLP), ventiladores resfriadores de perfil extrudado, puxador de perfil extrudado com serra de corte voadora, esteira de transporte por elevação, esteira transportadora e para resfriamento, duplo esticadores de perfil com força máxima de 25 toneladas.</t>
  </si>
  <si>
    <t>S-0766</t>
  </si>
  <si>
    <t>Máquinas balanceadoras automáticas para detectar e reduzir a vibração de turbocompressores, contendo sistema de fornecimento de ar com controle de pressão, com velocidades de rotação entre 0 e 230.000rpm, unidade de controle hidráulico de temperatura do óleo com temperatura máxima de 80°C e pressão máxima do óleo 5bar, com circulação de 0 à 5 litros por minuto, sistema de detecção de posição angular de peças, sistema de fornecimento de óleo equipado com filtros, sistema de conexão automático para fornecimento de óleo a peças montadas em corrediça pneumática, sistema de sucção de óleo com bomba, dispositivo de fechamento móvel para fechamento do turbocompressor, 2 acelerômetros, sistema de posicionamento automático do turbocompressor para correção, dispositivo de posicionamento de tubo de escape, unidade de filtro de ar para montagem no teto do sistema, painel de controle operado através de controlador lógico programável (CLP) e unidade de processamento de dados do tipo computador industrial (PC) com software para análise e correção automática, montado em estrutura de aço com porta automática para carregamento e descarregamento de peças.</t>
  </si>
  <si>
    <t>S-0767</t>
  </si>
  <si>
    <t>Máquinas de moldar por injeção, horizontal, de comando numérico, monocolor, para uso de materiais termoplásticos na fabricação de  lente interna do farol de veículos automotores, nova, completa com todas suas partes e acessórios para seu completo funcionamento, com capacidade de injeção inferior ou igual a 428 gramas e força de fechamento inferior ou igual a 4.500kN</t>
  </si>
  <si>
    <t>S-0786</t>
  </si>
  <si>
    <t>Máquinas compactas de laminação de grãos quebrados e/ou sementes oleaginosas macias com capacidade de produção de 500 toneladas por dia, dotados de sistema integrado de alimentação e mistura, sistema de acionamento principal de baixa fricção e com apenas um motor elétrico (com ou sem o fornecimento do mesmo), monitoramento de temperatura do motor principal e dos rolamentos principais durante a operação, sistema de comando eletrônico integrado ao equipamento para análise da eficiência energética e, com regulagem da espessura dos flocos durante o funcionamento.</t>
  </si>
  <si>
    <t>S-0787</t>
  </si>
  <si>
    <t>8432.80.00</t>
  </si>
  <si>
    <t>Máquinas roçadeiras hidráulicas autopropelidas de 2 eixos sobre pneus do tipo fora de estrada “rough terrain”, acionadas por motor diesel de potência mínima de 130cv, com lança telescópica articulada e cabeça trituradora rotatória de 180º, alcance igual ou superior a 6m com cabine fixa ou giratória.</t>
  </si>
  <si>
    <t>S-0791</t>
  </si>
  <si>
    <t>Equipamentos de magnetização permanente, tensão de carregamento máxima de 3kV, corrente máxima de saída 20kA, impedância de saída de 3 µH / 3mH (dependendo da corrente de saída), potência de carregamento 3.6kW, tempo de recarga de no máximo 9.5s, alimentado por tensão de 380VAC, frequência de 60Hz, e corrente máxima de 48A, composto por: bobina magnetizadora com diâmetro aberto de 130mm e um comprimento ativo de 120mm, com intensidade de campo de 2.700kA/m; fluxímetro para medição de campo magnético; banco com 4 capacitores, com capacitância total de 11.2mF, e potência máxima de 50.400J; máquina automática para processamento de dados, para controle do magnetizador e armazenamento de dados do processo, montada no corpo do equipamento; e circuito fechado de resfriamento das bobinas, capacidade de magnetizar ímãs acima de 1kg e de grandes dimensões.</t>
  </si>
  <si>
    <t>S-0793</t>
  </si>
  <si>
    <t>Máquinas para soldar metais, por resistência, parcialmente automática, tipo gaiola para fabricação de armações (ferragens) de tubos de concreto do tipo PONTA E BOLSA, comprimento de soldagem 200mm, quantidade de fio de longitude 12pcs, potência do transformador 100Kva, 220V 60Hz 3 fases.</t>
  </si>
  <si>
    <t>S-0794</t>
  </si>
  <si>
    <t>8419.89.40</t>
  </si>
  <si>
    <t>Equipamentos para tratamentos e reaproveitamentos de efluentes residuais oriunda do processo de fabricação de painéis reconstituído de madeira, com o uso do vapor para alterar a temperatura e o estado agregado da água, concentração dos sólidos residuais de 20% para 40 % e a redução dos componentes orgânicos voláteis provenientes, para um nível &lt;150mg/l, evaporadores de superfície lamelar para transferência de temperatura, com até 02 estágios e tecnologias para recuperação da temperatura do vapor, concentragem de sólidos, remoção de orgânicos voláteis e regeneração do vapor destinando-o novamente para o sistema, painel de controle e automação - PLC e sistema de supervisão e capacidade de tratar até 60ton/h de efluente residual industrial.</t>
  </si>
  <si>
    <t>S-0797</t>
  </si>
  <si>
    <t>8427.10.11</t>
  </si>
  <si>
    <t>Empilhadeiras autopropulsadas, de motor elétrico de tração de corrente alternada (AC), contrabalançadas, saída lateral para bateria tracionaria, capacidade máxima de carga entre 6.500 e 8.000kg, altura de elevação dos garfos entre 2.750 e 8.670mm.</t>
  </si>
  <si>
    <t>S-0798</t>
  </si>
  <si>
    <t>Empilhadeiras autopropulsadas, de motor elétrico de tração de corrente alternada (AC), contrabalançadas, saída lateral para bateria tracionaria, capacidade máxima de carga entre 1.800 e 6.500kg, altura de elevação dos garfos entre 2.750 e 8.670mm.</t>
  </si>
  <si>
    <t>S-0801</t>
  </si>
  <si>
    <t>Cabinas centrais de operações remotas (1und), para controle a uma distância segura de equipamentos autopropulsados em mineração subterrânea, operando por comunicação Wi-Fi e Laser , completa, dotados de: câmeras (2 und), sensores a laser (ladar, 4 und), sistema de controles embarcado (1 kit), servidores de dados (1 kit), recursos computacionais (1 kit) e painéis de controle (1 kit).</t>
  </si>
  <si>
    <t>S-0802</t>
  </si>
  <si>
    <t>Tornos horizontais para metais, de comando numérico computadorizado (CNC), com duas árvores paralelas frontais (bifuso), de abertura frontal, com 2 torres porta ferramentas com capacidade de 12 ferramentas cada, de 2 eixos, curso do eixo X 220mm e eixo Z 230mm, com 2 eixos motores, velocidade de cada eixo motor até 3.500rpm, carga e descarga automáticas de peças e alimentador integrado, tipo gantry.</t>
  </si>
  <si>
    <t>S-0805</t>
  </si>
  <si>
    <t>8207.30.00</t>
  </si>
  <si>
    <t>Ferramentas de estampagem, progressivas, para produção de pratos de válvula para embalagens em aerossol, com 3 linhas/pistas de estampagem, com velocidade de até 400 cursos/min., com vários sensores de segurança.</t>
  </si>
  <si>
    <t>S-0807</t>
  </si>
  <si>
    <t>9018.11.00</t>
  </si>
  <si>
    <t>Eletrocardiógrafos portáteis com medição e interpretação automáticas de resultados por tecnologia algorítmica, aquisição simultânea de 12 derivações, modos automático, manual, ritmo e análise R-R, saída USB para expansão de memória, impressora térmica interna, tela LCD de 3,5 a 21,3".</t>
  </si>
  <si>
    <t>S-0808</t>
  </si>
  <si>
    <t>Analisadores de hematologia automatizados, utilizados para contagem de células do sangue, classificação de leucócitos em 5 partes e medição da concentração de hemoglobina em exames clínicos, fornece resultados de análise quantitativa para 29 parâmetros, 3 histogramas e 4 diagramas de dispersão DIFF, com metodologia de impedância elétrica para determinar os dados de RBC e PLT, método colorimétrico para a determinação de HGB e a citometria de fluxo baseada no método de dispersão a laser de três ângulos para WBC 5diff.</t>
  </si>
  <si>
    <t>S-0810</t>
  </si>
  <si>
    <t>8414.80.21</t>
  </si>
  <si>
    <t>Turbocompressores de ar com turbina de geometria variável ou geometria fixa para ciclo diesel de combustão interna, com controle da pressão obtido pela variação da área de um conjunto de palhetas guia que deslizam em sentido axial e controle do ﬂuxo do escape, acionados por atuador eletrônico externo ou pneumático e com peso até 50kg.</t>
  </si>
  <si>
    <t>S-0811</t>
  </si>
  <si>
    <t>Misturadoras e dosadoras de massa à base de poliuretano, com bombas, medidores de vazão e misturadores. Potência 380 volts, 60Hz, pressão de ar necessária: 6- 8bar, ral 9010 (pure white), painel “touchscreen” 12". “flow rate” 0,50 - 1,50kg/min, taxa de mistura 6:1 partes por peso (tolerância +/- 3%), SD “card protocol”.</t>
  </si>
  <si>
    <t>S-0812</t>
  </si>
  <si>
    <t>Dispositivos universais para grupos de rodas traseiras ou comandos finais, contendo olhais de içamento e cavidades para garfos de empilhadeiras, de comprimento igual ou superior a 1.600mm, largura igual ou superior a 1.400mm e altura igual ou superior a 400mm, com limite de carga de trabalho igual ou superior a 14.000kg, de peso igual ou superior a 690kg e contendo correntes de segurança, projetados para serem utilizados em mesas de trabalho variável aplicadas na manutenção de veículos fora-de-estrada e máquinas de grande porte.</t>
  </si>
  <si>
    <t>S-0813</t>
  </si>
  <si>
    <t>8413.70.80</t>
  </si>
  <si>
    <t>Bombas centrífugas utilizadas em pulverizadores agrícolas autopropelidos, dotadas de câmara com membrana de comunicação de pressão preenchida com fluído lubrificante para proteção do selo mecânico "selo molhado", com vazão máxima igual ou inferior a 200L/min e pressão máxima igual ou inferior a 102psi (7 bar).</t>
  </si>
  <si>
    <t>S-0816</t>
  </si>
  <si>
    <t>Equipamentos para instalar em cepilhadores de anel antagônico para direcionamento e homogeneização de fluxo e distribuição do cavaco de madeira no interior do cepilhador, separador gravimétrico, separador de metais, para produção de partículas para a produção de painéis reconstituídos de madeira MDP.</t>
  </si>
  <si>
    <t>S-0823</t>
  </si>
  <si>
    <t>Máquinas para montagem automática de tubos em carcaça central do turbocompressor, por interferência e pressão de tubulação, contendo monitoramento e controle de força, sistema hidráulico com pressão mínima de 3000 libras, sistema de posicionamento automático do turbocompressor, dispositivo de posicionamento da tubulação, painel de controle operado por meio de controlador lógico programável (CLP) e interface homem máquina (IHM), com software para gerenciamento de pressão aplicada e rastreamento da peça, montado em estrutura de alumínio e fechamento por barreiras eletrônicas de segurança, para carregamento e descarregamento de peças.</t>
  </si>
  <si>
    <t>S-0824</t>
  </si>
  <si>
    <t>Equipamentos verticais para medições de grandezas físicas em árvores de cames por meio de ferramental de precisão para medidas de circularidade, retilinidade, cilindricidade, coaxilidade, concentricidade, paralelismo, batimento radial e axial, de formas geométricas de altura máxima de 880mm e raio de giro de até 150mm, por meio de apalpadores, com dispositivo de controle computadorizado, do qual são obtidos requisitos mínimos de tolerância angular de 0,00001 grau e erro de batimento de 0,00015 (mm TIR).</t>
  </si>
  <si>
    <t>S-0825</t>
  </si>
  <si>
    <t>Amassadeiras automáticas de ingredientes alimentícios comandada por Controlador Logico Programável (CLP), com basculamento da caçamba até 135°, com capacidade de 1.050 litros, com circulação de liquido refrigerante, capacidade carregamento dos ingrediente de forma direta, com a saída do produto pronto com laminação e pulmão de armazenagem.</t>
  </si>
  <si>
    <t>S-0826</t>
  </si>
  <si>
    <t>8459.61.00</t>
  </si>
  <si>
    <t>Máquinas fresadoras móveis, de comando numérico, com sistema de auto ajuste na fixação da máquina ao produto, com atuação da ferramenta em um diâmetro de até 2590mm , com velocidade de avanço de até 600mm/min, profundidade de corte de até 0,5mm, motor de 2,6kW, rotação da ferramenta de até 1.400rpm e sensor de distância da ferramenta para o produto.</t>
  </si>
  <si>
    <t>S-0828</t>
  </si>
  <si>
    <t>Equipamentos para desinfecção de água ou efluentes com capacidade igual ou superior a 50m3/h por tecnologia de radiação ultravioleta por meio de lâmpadas 250 ou 1.000W, do tipo baixa pressão e alta intensidade, de modulação variável por meio de reatores eletrônicos, dotados sistema de limpeza automático duplo (químico e mecânico), com acionamento hidráulico, controlado por microprocessador ou PLC.</t>
  </si>
  <si>
    <t>S-0829</t>
  </si>
  <si>
    <t>Carros automóveis controlados remotamente; projetados para realizar a movimentação de pás eólicas em diferentes tipos de pavimento com capacidade para 10 toneladas.</t>
  </si>
  <si>
    <t>S-0830</t>
  </si>
  <si>
    <t>8479.40.00</t>
  </si>
  <si>
    <t>Máquinas trançadeiras de cordoalhas de alta resistência, para fabricação de cabos metálicos (Steel Cord) com características definidas por retorcimento, com velocidade linear máxima do produto de 53m/min e produção diária de 190kg/dia, dotadas de 6 conjuntos de alimentação girantes para carreteis de até 11kg, 1 conjunto retorcedor com detector eletromagnético para controle de falhas de arquitetura, 1 enrolador para carreteis com até 80kg, 1 armário elétrico com controlador lógico programável e sistema de automatismo e 1 painel elétrico de comando com IHM.</t>
  </si>
  <si>
    <t>S-0831</t>
  </si>
  <si>
    <t>Máquinas automáticas para mistura e dosagem de poliuretano (pur), de baixa pressão, com capacidade de produção de até 51kg/h, com sistema de bombas, filtros e medidores de vazão, painel de controle IHM, utilizadas para a fabricação de protetores auriculares de inserção (ear plugs).</t>
  </si>
  <si>
    <t>S-0832</t>
  </si>
  <si>
    <t>Impressoras 3D que materializa os objetos por tecnologia do tipo estereolitografia (stereolithography apparatus - SLA) por meio de tela LCD (liquid crystal display) e lâmpadas LED com comprimento de onda de 405nm com a construção de objetos tridimensionais a partir de resina fotossensível, área de impressão de 192 x 120 x 200mm e 75 micra de tamanho do pixel, tela “touchscreen”, cor preta, tampa cor laranja, conectividade por USB, WIFI e pen drive.</t>
  </si>
  <si>
    <t>S-0834</t>
  </si>
  <si>
    <t>Conjuntos de suporte de cabeça em plano coronal para equipamento de tomografia computadorizada; contém aproximadamente 10,5 x 3,6 cm, sendo fabricado com material não metálico, contendo inserto composto por éster de espuma poliuretana e acabamento por meio de revestimento de neoprene.</t>
  </si>
  <si>
    <t>S-0836</t>
  </si>
  <si>
    <t>Máquinas automáticas de café expresso e bebidas à base de café expresso, com solúveis e leite; com sistema para dispensa de leite líquido ou vaporizado, quente ou gelado; pode conter reservatório refrigerado para leite, de 5 ou 12 litros; voltado para uso não-doméstico; sem dispositivo para pagamento da bebida; capacidade de produção recomendada de até 150 xícaras por dia; conexão direta à rede de fornecimento de água; dispositivo de aquecimento de água incorporado com caldeira em aço inoxidável; reservatório de café em grãos (1 com capacidade de 2kg ou 2 com capacidade de 1,2kg cada); moinho automático de café com fresas em cerâmica (1 ou 2 moinhos); sistema e reservatórios para produtos solúveis (2 reservatórios); pressão operacional de até 8 bar; possui sistema automático de limpeza; bandeja de gotejamento e suporte de xícaras, com capacidade de 3 litros; painel de controle com tela sensível ao toque de 8 polegadas e sistema de iluminação e sinalização de mensagens LED; sistema de controle de pressão e temperatura de alta precisão, permitindo a extração correta para cada tipo desejado de café; potência entre 2.400 e 5.300W.</t>
  </si>
  <si>
    <t>S-0837</t>
  </si>
  <si>
    <t>Máquinas para cortar a seco placas de revestimentos cerâmicos, dotadas de 3 ou mais unidades de corte, com regulagem transversal de corte e rotação independentes, cada unidade de corte com motor de 4kW ou superior, capazes de operar com revestimentos de dimensões iguais ou inferiores a 1.200 x 2.000mm, dotadas de respectivas esteiras de conexão, esteiras de rotação e dispositivos de fratura /quebra dos revestimentos.</t>
  </si>
  <si>
    <t>S-0843</t>
  </si>
  <si>
    <t>Equipamentos de ensaios não destrutivos pelo método de ultrassom para detecção de falhas utilizando a técnica de inspeção rotativa interna (IRIS) para inspeção de trocadores de calor e caldeiras inclui software de geração de relatório com tensão do pulso 200 – 300V, largura de banda 48Mhz, frequência do transdutor 15Mhz, taxa máxima de repetição de até 13Khz, comprimento do “a-scan” de 255 pontos em escalas, velocidade da turbina até 200rps, espessura mínima da parede 0,299mm (0,009”), espessura máxima da parede 35mm (1380”), faixa de temperatura -18 a 46°C (0° a 115°F), tensão de input 100-240V- 50-60HZ com estrutura de alumínio robusto e reforçado.</t>
  </si>
  <si>
    <t>S-0847</t>
  </si>
  <si>
    <t>8465.93.10</t>
  </si>
  <si>
    <t>Máquinas móveis semiautomáticas de lixamento com sistema de extração de poeira (mínimo 2.400m³/h), painel “touchscreen”, sensores de distância e enrolador de cabo de alimentação com capacidade para 60 metros, utilizadas no lixamento de superfície externa de pás eólicas, com faixa de trabalho da ferramenta: 805 a 5.397mm em relação ao solo e um avanço de até 1.976mm, trifásico 400 volts, 60Hz.</t>
  </si>
  <si>
    <t>S-0848</t>
  </si>
  <si>
    <t>8471.90.90</t>
  </si>
  <si>
    <t>Sistemas biométricos multimodais capazes de realizar processos de registro e verificação biométricos totalmente automatizados (suporta biometria multimodal), composto de módulo de leitura de documentos, módulo de captura facial em conformidade com ICAO, e módulo de impressora.</t>
  </si>
  <si>
    <t>S-0850</t>
  </si>
  <si>
    <t>Empilhadeiras autopropulsadas sobre pneumáticos, acionados por motor diesel, com potência de 261kW, transmissão eletrônica com 4 marchas a frente e 4 em reverso, dotadas de torre hidráulica do tipo telescópica duplex, possibilitando ângulo de inclinação frontal de 5° e traseiro de 10° por meio de 2 cilindros hidráulicos; torre com elevação mínima compreendida entre 4.000 e 16.000mm em relação ao solo; sistema hidráulico de deslocamento e posicionamento dos garfos com dispositivos magnéticos; tanque de óleo hidráulico do sistema de freio separado do tanque de óleo hidráulico principal; sistema de comunicação de falhas; indicação de intervalos de manutenção via display; central de lubrificação automática; próprias para a movimentação de cargas pesadas em geral, com capacidade de elevação nos garfos entre 37 e 52 toneladas a um centro de cargas de 1.200mm, com entre eixos máximo compreendido entre 5.000 e 6.000mm.</t>
  </si>
  <si>
    <t>S-0851</t>
  </si>
  <si>
    <t>Máquinas fatiadoras automáticas de alta performance para produtos alimentícios tais como embutidos, frios, queijos, carnes e peixes, com estrutura fabricada em aço inoxidável, opera em velocidade de até 800 cortes/min, área útil de corte de 450mm de largura e 180mm de altura, para fatiar produtos de até 1.200mm ou até 1.600mm de comprimento, painel com tela de toque colorida "touchscreen" para controle total da operação, dotada ou não de equipamentos suplementares como: scanner a laser para medição de volume do produto com até 600mm de comprimento; balança(s) dinâmica(s) com capacidade individual de até 100 pesagens/min, unidade(s) de rejeito para porções fora do peso; conjunto de esteiras para transferência automática de porções; rack(s) para acomodação das partes que são desmontadas para higienização da máquina; equipamento especial para afiação da lâmina da fatiadora.</t>
  </si>
  <si>
    <t>S-0852</t>
  </si>
  <si>
    <t>Alimentadores automáticos de barras, tubos e perfis para alimentação de tornos multifusos que trabalham com metais, movimentando barras de diâmetro até 52mm, com magazine tipo feixe com capacidade de 2 toneladas ou tipo plano.</t>
  </si>
  <si>
    <t>S-0853</t>
  </si>
  <si>
    <t>Bancadas para ensaio de turbocompressores, para testes de vazamento dos dutos de circulação de ar, gases de escape, água e óleo, com capacidade de 77 testes por hora, contendo atuador pneumático, quadro elétrico principal, mesa rotativa, módulos para controle de vazamento, gabinete elétrico e painel de controle de até 400VAC, com controlador lógico programável (PLC), com funções de segurança para parada de emergência, interruptor de segurança e cortinas de luz.</t>
  </si>
  <si>
    <t>S-0855</t>
  </si>
  <si>
    <t>Tornos de comando numérico computadorizado (CNC), com carga e descarga automática, capacidade de até 3kg x 2 garras, diâmetro máximo de 60mm para fixação, deslocamento de Z=120m/min, X=45m/min e Y=125m/min, tempo de carga de 4seg, dois fusos frontais e paralelos entre si, com 6000rpm e potência máxima de 7,5kW, diâmetro e comprimento máximo torneável de 174,5 e 129,5mm respectivamente, duas torres independentes com movimento em X e Z, tempo de indexação de 0,2 segundos, 18m/min dê deslocamento nos eixos X e Z, curso em X=125mm e Z=140mm, precisão de e Z=O,001mm, com 10 estações para ferramentas de torneamento rígidas e/ou acionadas com rotação de 4.000rpm, interface e bomba de alta pressão de fluído refrigerante até 70 bar.</t>
  </si>
  <si>
    <t>S-0859</t>
  </si>
  <si>
    <t>Máquinas automáticas para aplicar tampas plásticas em recipientes tubulares, com controlador lógico programável (CLP) e capacidade máxima de produção de até 150 tubos/min.</t>
  </si>
  <si>
    <t>S-0861</t>
  </si>
  <si>
    <t>Máquinas arqueadoras automáticas utilizadas para unitizar fardos de algodão por meio de fitas plásticas, atuantes através do acoplamento em prensas de algodão, para aplicação de 6 fitas plásticas simultaneamente, com sistema de rotação das fitas para que as soldas fiquem posicionadas no topo dos fardos, seis cabeçotes de cintagem, cada um com um módulo de alimentação e um modulo de selagem, soldas por fricção tipo Z, três desbobinadores duplos para bobinas de fita plástica, sistemas de acionamento pneumático e painel de controle.</t>
  </si>
  <si>
    <t>S-0862</t>
  </si>
  <si>
    <t>Equipamentos de contenção e filtro de areia ou cascalhos para poços de petróleo e gás, dotados de tubo base com diâmetro externo entre 2,375 e 7,000 polegadas perfurado com roscas nas extremidades, com elemento filtrante formado por : fio de aço com perfil KEYSTONE 90k e nervuras 90H e anel de ajuste de contração.</t>
  </si>
  <si>
    <t>S-0863</t>
  </si>
  <si>
    <t>Centros de usinagem vertical de alta velocidade, fuso tipo HSK-E50 com rotação igual ou superior a 36.000rpm equipados com rolamentos híbridos de cerâmica com potência disponível de 33kW e torque de 21Nm, com comando numérico computadorizado (CNC), com 3 eixos com acionamento linear direto (Motor Linear) com cursos de 800mm no eixo X, 600mm no eixo Y e 500mm no eixo Z, velocidade de avanço rápido nos eixos X, Y e Z de 61m/min, com estrutura em forma de pirâmide construído em concreto polímero, sistema de compensação de temperatura inteligente, máquina automatizada com trocador linear de pallets com 4 pallets de 800 x 600mm com capacidade de carga máxima 1.000kg, magazine com capacidade igual ou inferior a 68 ferramentas, com trocador automático de ferramentas, transportador de cavacos, apalpador 3D infravermelho para preparação e inspeção da peça e sistema de medição de ferramentas a laser.</t>
  </si>
  <si>
    <t>S-0865</t>
  </si>
  <si>
    <t>9018.19.80</t>
  </si>
  <si>
    <t>Monitores multiparamétricos de sinais vitais, portáteis, para monitorar, exibir, revisar, armazenar e transferir múltiplos parâmetros fisiológicos de pacientes adultos, pediátricos e neonatos em instituições médicas e ambientes hospitalares, com funções: ECG (Eletrocardiograma) com análise de no mínimo 23 tipos de arritmias, medidas de Segmento ST e QT e detecção de marcapasso; Frequência Respiratória (FR); Pressão Arterial não Invasiva (PNI) pelo método Oscilométrico e medição da pressão arterial sistólica, diastólica e média; Temperatura (Superficial e Intracavitária) com faixa de medição entre 0 e 50°C; Frequência de Pulso (FP) com faixa de medição entre 20 e 300bpm; SpO2 (Oximetria) com faixa de medição entre 0 e 100%; com grau de proteção 1PX1, bateria recarregável com durabilidade mínima de 4 horas de funcionamento contínuo, capacidade de gravação de até 1.200 horas de dados de tendências gráficas ou tabulares de 1 único paciente, tela de LCD com retroiluminação e LED colorido mínima de 10,4", resolução mínima de 800 X 600pixels e exibição de até 8 formas de onda simultaneamente na tela, compartimento integrado ao monitor para guarda de acessórios, e podendo conter um ou mais dos seguintes opcionais: módulo de monitoramento da Pressão Sanguínea Invasiva (PI) com faixa de medição entre -50 e 300mmHg e sensibilidade de 5μV/V/mmHg; módulo de monitoramento do Débito Cardíaco (D.C.) pelo método da Termodiluição e faixa de medição entre 0,1 e 20L/min; módulo de Capnografia (EtCO2) com faixa de medição entre 0 e 20%; interfaces USB e VGA; tela sensível ao toque (“touchscreen”); conexão "Wireless"; impressora térmica embutida.</t>
  </si>
  <si>
    <t>S-0866</t>
  </si>
  <si>
    <t>8477.10.19</t>
  </si>
  <si>
    <t>Máquinas de multi-injeção horizontal com comando numérico computadorizado (CNC), para moldar lentes de faróis e lanternas automotivas em múltiplas cores em um só molde, força de fechamentos 11.500kN, sistema de fechamento hidráulico mecânico com alternância que garante paralelismo no molde, 02 unidades de injeção, distância máxima de fechamento 1.270mm, medida da mesa para fixação dos moldes 1.950 x 1.680mm, diâmetro dos fusos 90 e 70mm, volume de injeção 3.213 e 1.501cm3, capacidade de injeção 3.052 e 1426g, sistema automático de lubrificação, sistema de refrigeração integrado, com robô, software para regulagem de diferentes parâmetros de injeção, velocidades, pressões, tempo e temperaturas, 04 sensores de checagem de temperatura, pressão do fluxo em cada um dos pontos de refrigeração.</t>
  </si>
  <si>
    <t>S-0867</t>
  </si>
  <si>
    <t>Equipamentos de armazenagem vertical automática, com ou sem seleção automática individual de bandejas, com altura das bandejas autorreguláveis, com capacidade de armazenar maior ou igual a 1t e com ou sem sistema de gestão e controle que pode ser integrado a outros armazéns.</t>
  </si>
  <si>
    <t>S-0869</t>
  </si>
  <si>
    <t>Transportadores autônomos sobre rodas multidirecional tipo AGV (Automated Guided Vehicle), com trajetória guiada por navegação inercial giroscópica e localização visual de posição por meio de câmaras com leitura de QRCODE, com sistema de elevação de carga, giro de 360° no próprio eixo e giro de 360° da carga, com capacidade de transporte de carga máxima de 1.000kg, comunicação sem fio e roaming, sistema TOF, proteção multi-segurança, com 1 ou mais carregadores de carga rápida de bateria, com Software Central de controle de tráfego e monitoramento.</t>
  </si>
  <si>
    <t>S-0870</t>
  </si>
  <si>
    <t>Instrumentos para medição do diâmetro, diâmetro interno, altura interna e profundidade do domo reformado de corpos de latas (acabadas) de alumínio para bebidas, capazes de medir latas de diâmetros e alturas variadas, com porta e fio de conexão USB, acompanhado de computador, com alimentação manual.</t>
  </si>
  <si>
    <t>S-0871</t>
  </si>
  <si>
    <t>Bombas de seringa para infusão de anestesia intravenosa; possuem sistema para administrar propofol/remifentanil/sufentanil automaticamente durante a indução e manutenção da anestesia de acordo com a concentração alvo estipulada e dos parâmetros individualizados de cada paciente; função de ajuste da concentração do despertar do paciente durante a anestesia; podendo conter fonte de alimentação e/ou suporte para movimentação (pole clamp).</t>
  </si>
  <si>
    <t>S-0872</t>
  </si>
  <si>
    <t>Bombas de seringa ou peristáltica para infusão de anestesia intravenosa; possuem sistema para administrar propofol/remifentanil/sufentanil automaticamente durante a indução e manutenção da anestesia de acordo com a concentração alvo estipulada e dos parâmetros individualizados de cada paciente; função de ajuste da concentração do despertar do paciente durante a anestesia; podendo conter fonte de alimentação e/ou suporte para movimentação (pole clamp).</t>
  </si>
  <si>
    <t>S-0873</t>
  </si>
  <si>
    <t>8437.10.00</t>
  </si>
  <si>
    <t>Máquinas separadoras de cascas e tricomas de aveia por aspirador de ar de recirculação com capacidade de separação entre 4.000 a 6.000kg/h, com ventilador radial para reciclagem de ar, canal de aspiração com parede de duplo ajuste, canal de reciclagem de ar, rosca transportadora com porta de descarga para produtos de baixa densidade, saída com válvulas de dedo para descarga de produtos pesados.</t>
  </si>
  <si>
    <t>S-0874</t>
  </si>
  <si>
    <t>Máquinas para limpeza e classificação de aveia com capacidade de 20.000kg/h, dotada de 4 decks de peneiramento para separação das impurezas e grãos de aveia, corpo oscilante metálico, peneiras metálicas montadas de forma inclinada, limpadores e expulsadores de função dupla, estrutura de sustentação metálica e elementos de sustentação.</t>
  </si>
  <si>
    <t>S-0875</t>
  </si>
  <si>
    <t>Máquinas descascadoras de grãos de aveia com capacidade para descascar 4.000kg/h, dotadas de corpo principal com tubo central, disco de lançamento, anel de impacto para separação da casca do resto do grão e mecanismo eletromecânico de posicionamento continuo do anel em movimento vertical.</t>
  </si>
  <si>
    <t>S-0876</t>
  </si>
  <si>
    <t>Mesas separadoras de grãos de aveias por inércia, utilizadas para separação dos grãos descascadas e grãos não descascados, com capacidade para separar 4.000 kg/h, dotada de: motor de acionamento de 5,88kW, câmaras em formato de triangulo, sistema de acionamento por servo motor e rolamentos mantendo o movimento oscilatório, sendo suportada por molas especiais e com sistema de controle.</t>
  </si>
  <si>
    <t>S-0877</t>
  </si>
  <si>
    <t>Máquinas polidoras e despontadoras de grãos de aveia com capacidade para despontar entre 6.000 a 10.000kg/h de aveia em cascas e realizar o polimento dos grãos para remoção das impurezas, dotadas de caixa metálica, mancais eixo principal, rotor, placas de atrito, telas e comporta regulável de saída.</t>
  </si>
  <si>
    <t>S-0879</t>
  </si>
  <si>
    <t>Máquinas separadoras de grãos de aveia por comprimento com capacidade para separação de 9.000kg/h de aveia, constituída de caixa metálica, rotor indentado que gira separando os grãos que efetivamente foram descascados e rosca transportadora para o recolhimento dos grãos não descascados.</t>
  </si>
  <si>
    <t>S-0880</t>
  </si>
  <si>
    <t>Centrifugas laboratoriais de bancada, com capacidade de 12 tubos de 0,5mL, 12 tubos de 1,5mL, 6 tubos de 5mL, 8 tubos de 5mL, 18 tubos de 15 mL, 24 tubos de 15mL, 6 tubos de 20mL, 8 tubos de 20mL, 12 tubos de 20mL, 8 tubos de 50mL, 4 tubos de 100mL ou 4 tubos de 250mL, rotação máxima de 4.000, 5.000 ou 16.000 rotações por minuto (rpm), campo Centrifugo Relativo (RCF) de 1.700xg, 1.780xg, 1.790xg, 1.800xg, 2.325xg, 2.700xg, 4.300xg, 4.390xg, 10.000xg, 17.000xg ou 17.800xg e faixa do temporizador de 0~30min, 0~99min ou 1~99min.</t>
  </si>
  <si>
    <t>S-0883</t>
  </si>
  <si>
    <t>Centros de usinagem, com comando numérico computadorizado (CNC), mesa com dimensões igual ou inferior a 1.950 x 920mm e capacidade máxima de carga igual ou inferior a 3.000kg, com curso em X igual ou inferior a 1.800mm, com curso em Y igual ou inferior a 920mm e curso em Z igual ou inferior a 820mm, com rotação máxima do cabeçote principal igual ou inferior a 12.000rpm, sistema controlador integrado ao comando numérico computadorizado (CNC) para ajuste automático de parâmetros dos motores de eixos X, Y e Z, controle de esforço do “spindle” na usinagem com desligamento programável, facilitação e integração das etapas de usinagem com preparação e controle do trabalho a executar.</t>
  </si>
  <si>
    <t>S-0893</t>
  </si>
  <si>
    <t>058</t>
  </si>
  <si>
    <t>8412.29.00</t>
  </si>
  <si>
    <t>Motores hidráulicos de pistões radiais, acionados por came, de alto torque e baixa rotação, de deslocamento volumétrico máximo igual ou superior a 160cm³ por revolução, torque máximo igual ou superior a 225Nm e pressão máxima nominal igual ou inferior a 450bar.</t>
  </si>
  <si>
    <t>S-0906</t>
  </si>
  <si>
    <t>Unidades de geração de vácuo para uso industrial, com capacidade nominal de geração igual ou superior a 5.400m3/h a 45 mbar, dotadas de: bombas de vácuo de palhetas (vane) de refrigeração por solução liquida, em cabine insonorizada; vaso separador de líquido refrigerante, trocador de calor a ar para resfriamento do liquido refrigerante, filtros, válvulas, instrumentação, painel elétrico e de controle, tanque acumulador de vácuo, sistema de drenagem de condensado e tubulações.</t>
  </si>
  <si>
    <t>S-0788</t>
  </si>
  <si>
    <t>8418.61.00</t>
  </si>
  <si>
    <t>Bombas de calor movidas a gás natural (Gas Heat Pump) para sistemas de climatização, com potências de 25 ou 30HP, apresentadas em um corpo único com um motor a combustão interno, condensador, compressor com tecnologia de Fluxo de Refrigerante Variável (VRF) e ventilador, com capacidade de aquecimento de 80 ou 95kW em ambientes de sistemas de expansão direta ou indireta, com recurso de reaproveitamento térmico do motor para obtenção de água quente com capacidade de 36,4 ou 46kW, taxa de circulação de água quente de 3,9m³/h, utilizando fluido refrigerante.</t>
  </si>
  <si>
    <t>S-0884</t>
  </si>
  <si>
    <t>8418.69.10</t>
  </si>
  <si>
    <t>Máquinas dispensadoras de bebida “frozen” carbonatada e não carbonatada contendo de 2 a 4 barris de sabor e capacidade total de 60 a 82oz/min, com xaropadores cerâmicos, controlados por parafusos de regulagem; 1 (um) conjunto de refrigeração com controle de temperatura individualizado e capacidade de 15.000 até 19.000BTU/h; 2 a 4 tanques de expansão; um compressor “scroll”; reguladores de dióxido de carbono; um raspador interno para cada barril; um painel de controle programável para operação, configuração e diagnóstico; sistema inteligente de descongelamento com tempo total de 9 minutos e dispositivo de controle de corrente, pressões e temperatura; indicadores luminosos de status do produto; fluxo de ar do sistema de refrigeração das laterais para o topo.</t>
  </si>
  <si>
    <t>S-0935</t>
  </si>
  <si>
    <t>Máquinas automáticas de café expresso ou outras bebidas solúveis em água quente, em torre ou bancada, dotadas de: sistema de entrada de água com eletroválvula, saída de água quente em separado, dispositivo de aquecimento incorporado com caldeira ajustada para diferentes temperaturas; com ou sem fornecimento de vapor; recipiente para ingredientes; moedor de café; misturador; dosador; bomba; motor de troca de coluna; recipiente de resíduos líquidos; painel de controle ; grade e suporte para copos; possibilidade de iluminação LED ao fundo da tela “touchscreen”; rendimento aproximado variável entre 80 a 240 xícaras por hora; com potência nominal de até 2.300W e dotada de sistema ECO minimizando o consumo de energia.</t>
  </si>
  <si>
    <t>S-0888</t>
  </si>
  <si>
    <t>Centrifugas microematócritas de alta velocidade, com capacidade de 24 tubos de 1,5mm de diâmetro e 75mm de altura, velocidade máxima de 12.000 rotações por minuto (rpm), campo Centrifugo Relativo (RCF) de 13.500, 14.500 ou 15.300xg e faixa do temporizador de 0~10, 0~30, 0~99 ou 1~99min.</t>
  </si>
  <si>
    <t>S-0914</t>
  </si>
  <si>
    <t>Máquinas automáticas de alta velocidade para embalar confeitos de goma ou prensados, com dimensões aproximadas entre 18 e 25mm de comprimento, 8 e 15mm de largura e 4 e 8mm de altura (espessura), em embalagens de papel laminado termoselável, com dimensões finais aproximadas entre 15 e 75mm de comprimento, 18 e 25mm de largura e 8 e 15mm de altura, dotadas de esteira de alimentação contínuo com funil de aproximadamente 50 litros, 2 canais vibratórios com escovas rotativas, sistema de alimentação automática de papel de embalagem por bobinas, dispositivo de centralização e corte, dispositivo para troca automática de bobina e emenda, estação de dobra, dispositivo de selagem com “hot melt“ (cola quente) e resfriamento, com produtividade aproximada de até 350 embalagens/minuto e  painel de controle com tela tipo “touchscreen“ e controlador lógico programável (CLP).</t>
  </si>
  <si>
    <t>S-0878</t>
  </si>
  <si>
    <t>8423.30.90</t>
  </si>
  <si>
    <t>Máquinas reguladoras de fluxo automático para dosagem gravimétrica de grãos com capacidade de 15.000kg/h, dotada de: caixa metálica, corpo de medição com células de carga, válvula de dosagem com acionamento a diafragma e sistema eletrônico de controle universal.</t>
  </si>
  <si>
    <t>S-0918</t>
  </si>
  <si>
    <t>Empilhadeiras elétricas patoladas com timão, autopropulsadas, dotada de motor elétrico de tração de corrente alternada (AC), para operador a pé e/ou operador embarcado sob plataforma articulada; Capacidade de carga igual ou superior 1.400kg, mas inferior ou igual a 1.600kg; Altura máxima de elevação de 6000mm.</t>
  </si>
  <si>
    <t>S-0917</t>
  </si>
  <si>
    <t>Selecionadoras de pedidos vertical, autopropulsadas, dotada de motor elétrico de tração de corrente alternada (AC); Plataforma para operador a bordo acoplada ao mastro elevável; Capacidade máxima de carga da bandeja de 100kg; Altura máxima de elevação da plataforma 5.300mm (limites inclusos).</t>
  </si>
  <si>
    <t>S-0919</t>
  </si>
  <si>
    <t>Selecionadoras de pedidos horizontal, autopropulsadas, de motor elétrico de tração de corrente alternada (AC); Plataforma para operador a bordo, podendo ou não, ser acoplada ao comando de operação; Capacidade de carga máxima igual ou superior a 1.000kg, mas inferior ou igual a 2.500kg; Altura máxima de elevação da plataforma 840mm.</t>
  </si>
  <si>
    <t>S-0769</t>
  </si>
  <si>
    <t>Despaletizadores automáticos para garrafas de vidro acondicionadas em paletes, com dimensões de 1.000 x 1.200mm e 1.120 x 1.420mm, com transportadores com comprimento de 1.000, 1.500 e 3.000mm, dotados de 5 correntes transportadoras cada e individualmente acionados por conjunto motriz composto por motor e redutor, transportador de corrente para extração automática de paletes vazios, correntes transportadoras para a saída da pilha de paletes, empilhador automático de paletes instalado no transportador anterior, mecanismo de manipulação dos paletes por meio de ventosas, proteção do perímetro com portas e barreiras de acesso e dispositivos de segurança conforme NR 12, integração mecânica, elétrica e de software no despaletizador, estação de despaletização com mecanismo de alimentação para mesa de transferência, rolos de centralização fixados na coluna do elevador principal, interface homem-máquina (IHM), controlador lógico programável (CLP).</t>
  </si>
  <si>
    <t>S-0846</t>
  </si>
  <si>
    <t>Equipamentos em aço para a elevação e rotação de pás eólicas por acionamento hidráulico em dois módulos, com controle remoto capacidade máxima de 19.500kg. Trifásico 380 Volts, 60Hz.</t>
  </si>
  <si>
    <t>S-0931</t>
  </si>
  <si>
    <t>8431.31.10</t>
  </si>
  <si>
    <t>Cintas dentadas (belt) para elevação e sustentação de cargas, em poliuretano, com capacidade de 29kN, espessura de 6,1mm e com largura entre 25 e 100mm, dotadas de cabos de aço na estrutura.</t>
  </si>
  <si>
    <t>S-0902</t>
  </si>
  <si>
    <t>8433.40.00</t>
  </si>
  <si>
    <t>Enfardadoras de câmara variável de fardos cilíndricos, dotadas de 3 rolos de ferro e 5 correias de borracha, com sistema de densidade progressiva, com ou sem empacotador plástico acoplado à enfardadora, produz, fardos com diâmetro mínimo igual ou superior a 0,80m e máximo igual ou inferior a 1,85m, largura 1,20m , largura da plataforma recolhedora de 2,10 ou 2,30m, com ou sem rotor integral, com ou sem 14 ou 23 facas, pressão do fardo ajustável igual ou inferior a 235bar, com sistema de amarração com sisal e/ou rede e sistema de lubrificação automática das correntes.</t>
  </si>
  <si>
    <t>S-0903</t>
  </si>
  <si>
    <t>Enfardadoras de grandes fardos retangulares, rebocadas, com ou sem diferentes configurações de facas (protegidas por molas ou sistema hidráulico), trabalham com resíduos de colheita de cana, enfardam o material úmido ou seco, com produção de fardos com altura  mínima igual ou superior a 0,7 e máxima igual ou inferior a 0,9 m , largura mínima igual ou superior a 0,8 e máxima igual ou inferior a 1,2 m  e comprimento mínimo igual ou superior a  0,6 m e máximo igual ou inferior a 3 m, com sistema de ajuste da densidade via monitor de controle, com sistema de amarração de nós duplos ou simples, com tecnologia de rotor integral localizado após a plataforma de recolhimento.</t>
  </si>
  <si>
    <t>S-0868</t>
  </si>
  <si>
    <t>8433.90.90</t>
  </si>
  <si>
    <t>Sistemas de lagartas de borracha com 3.329mm (131pol) de comprimento e 813mm de largura (32pol), compostas de 24 roletes de borracha intermediários e 8 roletes de borracha de tração nas extremidades, para uso em colheitadeiras de grãos de diversas marcas e modelos.</t>
  </si>
  <si>
    <t>S-0696</t>
  </si>
  <si>
    <t>Máquinas automáticas para produção de massa para pães de hambúrguer, cachorro quente e pão de forma com capacidade de produção de 7.200 a 36.000 pães de hambúrguer e cachorro quente por hora com peso da massa de 25 a 140 gramas e de 1.500 a 4.500 pães de forma por hora com peso da massa de 140 a 700 gramas, compostas de: Controlador Logico Programável (CLP) e painel de operação sensível ao toque, com extrusora de massa, incluindo sistemas de desgaseificação e autolimpante (CIP), com 6 portas para divisão com precisão de +/- 1%, boleadora com berço refrigerado e 6 réguas de alumínio teflonizado, polvilhamento de farinha com recirculação e filtragem, fermentador intermediário com gondolas de 6 copos, laminadora com jogo de 2 cilindros com aberturas ajustáveis, modeladora com até 2 placas em sequência, indexação de pães nas assadeiras com esteira magnética e vibrador de formas.</t>
  </si>
  <si>
    <t>S-0790</t>
  </si>
  <si>
    <t>Máquinas automáticas para desenformar e resfriar pães de forma por meio de mecanismo de sucção à vácuo e ventosas, com retirada dos pães das assadeiras por meio de sistema “picking and place” para esteiras transportadoras (multivia), com túnel de insuflamento com ar filtrado para alimentar o espiral de resfriamento com capacidade de até 6.000 kg de pães por hora, por meio de água e glicol a 6 °C , temperatura de entrada de 25°C / saída 15°C; dotada de: desenformador (depanner), com a capacidade de 40 unidade de pães por ciclo, com um cabeçote movido por servo motor horizontal e vertical, chassis em aço inox, componentes eletropneumáticos, ventosas de sucção, ventilador à vácuo de 16000m³ por hora, engrenagem de rolos, transportadores multivia retos, torre de resfriamento de Pães, unidade de lavagem automática de esteira, caixa de filtro de ar, unidade de escovar acionada, unidade UVC para desinfecção da esteira, caixa isolada para a espiral de resfriamento.</t>
  </si>
  <si>
    <t>S-0921</t>
  </si>
  <si>
    <t>Divisoras de massas para panificação, com capacidade para até 12.800 unidades por hora e divisão de 100 a 1.199g/unidade, dotadas de: controle por CLP/IHM integrado, para monitoramento das funções do equipamento e com capacidade para registrar até 100 receitas; moega teflonizada de 350L; sistema de lubrificação automática com alimentação manual; pistão principal revestido em Ni; injeção de óleo entre os pistões; regulador de pressão entre 5 e 6/bar especifico para produção de panetone e massas delicadas; transportador de dupla saída, para descarga simultânea da massa; estrutura em C, para fácil acesso a limpeza; com “dough controller”, para pesar e ajustar automaticamente a posição dos pistões da divisora de massas, com IHM integrado, transportador-balança e de descarga, com velocidade controlada por meio de inversor de frequência, estrutura em aço inox, dispositivo para absorção de choque.</t>
  </si>
  <si>
    <t>S-0842</t>
  </si>
  <si>
    <t>8438.40.00</t>
  </si>
  <si>
    <t>Combinações de máquinas e equipamentos automatizadas para produção de cerveja com capacidade de 300.000 Litros mensais, composta de: Sistema moagem da cevada, dotado de: 1 x moinho em aço carbono, com capacidade de 1000kg/hora, com cilindros duplos e abertura ajustável, dotados de: motor, polia, correia e funil, 1 x Transportador de grãos de cevada em aço inoxidável, com funil transportador de 2,5 metros, capacidade de 2,0 tons /hora, motores de 2,2kW; 1 x Transportador de grãos moídos de cevada em aço inoxidável, com funil transportador de 5,5 metros, capacidade de 2,0 tons /hora, motor de 3,0kW, 1 x funil com capacidade de 3m3, espessura de 2,5mm, inclinação 60º, abertura com saída de diâmetro Ø159, dispositivo para liquefação de grãos e válvula de evacuação; Unidades para mosturação e brasagem, composta de: 1 x tanque para suco de cevada com capacidade de 6.500L, dimensões: φ 2.300 x 3.700 mm, camada interna com espessura de 3.0mm, aquecimento por meio de vapor, Isolamento 100mm de poliuretano, misturador de fundo com a potência do motor é 3.0kW, válvula de evacuação, abertura de vidro para inspeção na parte superior, válvulas pneumáticas, conexões soldada 100% TIG; 1 x tanque purificador com capacidade de 6.500L, dimensões: φ 2.500 x 3.700mm, camada interna com espessura de 3.0mm, bandeja “estopper” com espessura de 3,0mm, Isolamento 100mm de poliuretano, filtro em aço inoxidável, motor com potência de 4kW, misturador do tipo faca com movimentos verticais, abertura para grãos desperdiçados, abertura de vidro para inspeção na parte superior, estrutura de apoio com sistema de equilíbrio, filtração de extração por bomba de VFD controlada, conexões soldadas 100% TIG; 1 x tanque aquecimento com capacidade de 8.000 Lts, dimensões: φ 2.300 x 3.700mm, camada interna com espessura de 3.0mm, Isolamento 100mm de poliuretano, aquecimento por meio de vapor com controle laterais e fundo, dispositivo de limpeza C.P.I., abertura de vidro para inspeção na parte superior, válvulas pneumáticas, conexões soldadas 100% TIG; 1 x tanque de vórtice com capacidade de 6.500L, dimensões: φ 2.300 x 3.700mm, camada interna com espessura de 3.0mm, bandeja “estopper” com espessura de 3,0mm, Isolamento 100mm de poliuretano, abertura de vidro para inspeção na parte superior, entrada do vórtice secundário com inclinação de 2° graus, válvulas pneumáticas, conexões soldadas 100% TIG; 1 x tanque de água quente com capacidade de 12.000 Lts, dimensões: φ 2.200 x 4.650mm, camada interna com espessura de 3.0mm, Isolamento 100mm de poliuretano, abertura de vidro para inspeção na parte superior, válvulas pneumáticas, conexões soldadas 100% TIG; 1 x tanque de água fria com capacidade de 12.000L, dimensões: φ 2.200 x 4.650mm, camada interna com espessura de 3.0mm, Isolamento 100mm de poliuretano, abertura de vidro para inspeção na parte superior, válvulas pneumáticas, conexões soldadas 100% TIG; 2 x bombas centrífugas para suco de cevada com fluxo 20 metros cúbicos por hora, alcançando 24 metros, rotação 2.880 tiros/min., com capacidade 20.000L /hora, potência de 4.0kW, painel de controle; 1 x bomba centrífuga para purificadora com fluxo 10 metros cúbicos por hora, alcançando 24 metros, rotação: 2880 tiros/min., com capacidade 10.000L /hora, potência de 2,2kW, painel de controle; 2 x bombas centrífugas para água quente e fria com fluxo 20 metros cúbicos por hora, alcançando 24 metros com capacidade 20.000L /hora, potência de 4.0kW, painel de controle; 1 x unidade trocadora de calor por meio de placas, em aço inoxidável, dimensão de 1.200 x 550 x 1.000 mm, exercendo pressão de 1,0 Mpa, BR 0,1 / 50㎡, temperatura de trabalho de 170º; 1 x plataforma aérea de trabalho, com abertura de inspeção, escada de acesso e cerca protetiva; 1 x unidade de oxigênio para suco de cevada, tanque de fermentação, medidor de temperatura, cone e mangueira expansiva; 1 x tanque de equilíbrio diâmetro Φ 400 X 500mm; Unidade de fermentação e maturação de leveduras, composta de: 16 x tanques isobáricos de fibras de vidro para armazenagem da fermentação, com volume efetivo de 12.500L, dimensões: 40.2240 x 6.100mm, isolador: PU-espessura 120mm, cobertura de glicol, resfriamento por meio de álcool ou água glicol, fundo cônico de 60º, dispositivo de limpeza C.I.P., deck de 360º com jatos de bola C.I.P., PVRV no topo 50mm, válvula de 2bar do tipo “Spunding”, pressão de trabalho 0,15Mpa, conexão soldada 100% TIG; 02 x BBT “bright beer tanks”, tanques para armazenamento cilíndrico de bebidas finalizadas sobre pressão, com volume efetivo de 11.000L, dimensões: 40.2240 x 4.750mm, camada interna espessura: 3.0mm, isolador: PU-espessura: 120mm, cobertura em glicol, fundo de cone de 150°, dispositivo de limpeza C.I.P., deck de 360º com jatos de bola C.I.P., PVRV no topo 50 mm, válvula de 2bar no braço C.I.P., pressão de trabalho 0,2Mpa, conexão soldada 100% TIG; Sistema de refrigeração de glicol, dotado de: 01 x tanque de glicol com volume de 11.000 L, dimensões: 40.2240 x 4.650mm, isolador: PU-espessura 120mm, topo cónico isolado e fundo inclinado, conexão soldada 100% TIG; 02 x resfriadores com capacidade de refrigeração 50000 W/ h (25HP), potência de trabalho: 21.25kW / unit., temperatura de trabalho: -10℃ ~ +35℃, faixa de alta precisão: 0.8~2.2MPA, faixa de baixa precisão: 0.05 ~ 0.35MPA, trabalho contínuo: 120 horas, temperatura de funcionamento do compressor: -10 ℃ ~ + 110 ℃;  01 x bomba de transferência de água glicol com fluxo entre 8 - 10 metros cúbicos por hora, alcance de 24 metros, potência de 2,2kW; Sistema de limpeza e desinfecção C.I.P. “clean in place”, dotado de: 01 x tanque de desinfecção, volume efetivo: 1.000L, espessura: 3.0mm, conexão soldada 100% TIG; 01 x tanque alcalino, volume efetivo: 1.000L, espessura: 3.0 mm, isolador: PU-espessura: 80 mm, aquecedor a vapor, conexão soldada 100% TIG; 01 x tanque de água esterilizada, volume efetivo: 1.000L, espessura: 3.0 mm; 01 x bomba C.I.P em aço inoxidável, com fluxo 20 metros cúbicos por hora, alcançando 36 metros, potência de 5,5kW;  01 x bomba de retorno C.I.P em aço inoxidável, com fluxo 15 metros cúbicos por hora, alcançando 24 metros, potência de 3,0kW; Unidade de compressão de ar, composto de: 1 x compressor de ar, com tanque de ar: 0,6 metros cúbicos, óleo e separador de água, capacidade de 3.6kW, pressão: 0.7Mpa; 4 x filtros de ar em aço inoxidável, com medidor de pressão, válvula de dreno adaptada, material do filtro: PTFE, precisão de filtração: 1μm;  Sistema de propagação de levedura, composta de: 1 x tanque do tipo “cassete” em aço inoxidável, com capacidade útil de 20L; 1 x tanque de cultivo em aço inoxidável,  volume 0,2 metros cúbicos, pressão de trabalho: 1.5bar, pressão projetada: 3.0bar, método de limpeza é CIP, espessura de isolamento: 80mm, controle de pressão: válvula de segurança e válvula de vácuo; 1 x tanque de cultivo em aço inoxidável,  volume 1,0 metro cúbico, pressão de trabalho: 1.5 Bar, pressão projetada: 3.0 Bar, método de limpeza é CIP, espessura de isolamento: 80 mm, controle de pressão: válvula de segurança e válvula de vácuo; 1 x tanque de armazenamento de fermento em aço inoxidável, volume de 1.000L, pressão de trabalho: 1.5 Bar, pressão de projeto: 3.0bar, com abertura de inspeção; 1 x bomba de levedura, fluxo de 3 tons / hora, potencia: 0,75, alcance 18 metros; 1 x bomba de levedura móvel, fluxo de 3 tons / hora, potencia: 0,75, alcance 18 metros; Unidade de filtração de cerveja, por meio de:1 x filtro diatomáceo do tipo “candela”, capacidade de filtragem 3 tons / hora, área de Filtração: 4,4 metros quadrados, precisão de filtragem: 5-10um, paus pandela: 37 peças, diâmetro de candela sticks: φ 38 x 1000mm, diâmetro interno: φ500mm, precisão do trabalho: 0.6Mpa, diâmetro do barril misto: 400mm, potência total: 3.5kW; Unidade de vaporização, por meio de: 1 x aquecedor vapor á gás natural,  taxa de evaporação: 1.000kg / hora, taxa de pressão de trabalho: 0,7Mpa, temperatura de vapor saturada: 151 ~ 170 ℃, potência da bomba de água: 1,5kW; conjunto de painéis de controle, composto de: 1 x cabine de controle com inversor de frequência variável (VFD), para o sistema de moagem da cevada e para o transporte do grão moído; 1 x cabine de controle com PLC e tela “touchpad” para controle de temperatura do fermentador e tanque de glicol, controle das bombas, controle de velocidade das bombas de suco de cevada; 1 x cabine de controle para controle do sistema C.I.P. e da bomba de retorno C.I.P.</t>
  </si>
  <si>
    <t>S-0497</t>
  </si>
  <si>
    <t>Máquinas para colagem da capa dura em miolos de livros previamente confeccionados, composta por estação de alimentação automática das capas, estação de alimentação automática dos miolos, estação de prensagem e vincagem das capas, ajuste automático de formatos, formato máximo de 400 x 320mm, espessura máxima igual ou superior a 60mm e capacidade máxima igual ou superior a 600 ciclos/hora.</t>
  </si>
  <si>
    <t>S-0885</t>
  </si>
  <si>
    <t>8443.16.00</t>
  </si>
  <si>
    <t>Máquinas impressoras de substratos bobinados de alumínio, papel, PVC e "Tyvek", híbridas (combinação de processo flexográfico e "ink-jet"), bobina a bobina, com sistema de secagem UV-ultravioleta, utilizadas para embalagens farmacêuticas, velocidade máxima de impressão maior ou igual a 25m/min, capacidade para 3 cores no sistema flexográfico e 1 cor no sistema jato de tinta, área máxima de impressão flexográfica de 350 x 360mm (para reprodução de gráficos, código de barras, matriciais verificáveis e texto), área máxima de impressão jato de tinta de 350 x 348mm (para reprodução de informações variáveis como data de validade, lote, códigos, serialização e rastreabilidade), sistema de gerenciamento automatizado com PC industrial e interface homem-máquina (IHM).</t>
  </si>
  <si>
    <t>S-0891</t>
  </si>
  <si>
    <t>8443.99.29</t>
  </si>
  <si>
    <t>Dispositivos reservatórios de tinta com capacidade máxima compreendida entre 70 e 140ml, por compartimento, para uso em impressoras jato de tinta, construídos em resina termoplástica, podendo conter autoencaixe(s), válvulas, trava(s) e/ou tampa(s) de vedação.</t>
  </si>
  <si>
    <t>S-0827</t>
  </si>
  <si>
    <t>8443.99.39</t>
  </si>
  <si>
    <t>Unidades fusoras de uso exclusivo em impressoras a Laser, comercialmente conhecido como “Fusor”, para aquecimento e pressão do toner no papel para temperaturas de até 230ºC, podendo conter, cilindro de pressão, cilindro fusão, termostato, roletes para passagem de papel, engrenagens, cabos, conectores, partes plásticas de proteção, lâmpada de aquecimento ou sistema de aquecimento.</t>
  </si>
  <si>
    <t>S-0892</t>
  </si>
  <si>
    <t>8443.99.60</t>
  </si>
  <si>
    <t>Dispositivos do mecanismo de impressão para impressoras jato de tinta, com função de sensor de "encoder" óptico rotativo ou linear, convertendo movimento mecânico angular ou linear em pulsos elétricos, utilizados no controle do movimento do carro de impressão, controle de avanço do papel e/ou processo de alimentação de tinta.</t>
  </si>
  <si>
    <t>S-0856</t>
  </si>
  <si>
    <t>8451.40.29</t>
  </si>
  <si>
    <t>Máquinas para tingimento "a tina" de fios têxteis, controlada por CLP, com 16 rolos de fios e urdume, 1 tanque de pré molhagem 1.200L, 1 passagem aérea (comprimento 28 metros) para secagem do pré molhamento, 1 tanque de pré lavagem 900L, 1 tanque de tingimento/lavagem 1.200L, 7 tanques de tingimento 1.200L, 7 passagens aéreas (comprimento 28m) para oxidação do corante, 1 tanque de pós lavagem 1.200L, 3 tanques de pós lavagem 900L, 1 espremedor com 4 pares de rolos, 1 secador com rolos aquecidos, 1 acumulador capacidade 144m, 1 transportador com duas caixas de aplicação de goma, 1 bobinador de enrolamento, 4 equipamentos de circulação de corante e auxiliares, painéis elétricos de comando e controle e cozinha de preparação dos corantes e auxiliares.</t>
  </si>
  <si>
    <t>S-0927</t>
  </si>
  <si>
    <t>Centros de usinagem verticais, de dupla coluna tipo portal, com comando computadorizado (CNC), capazes de mandrilhar, fresar, furar e rosquear metais e não metais, distância entre colunas de 1.700mm, com curso de trabalho nos eixos X de 2.200mm, Y de 2.050mm e Z de 850mm ou 1.050mm, com precisão de posicionamento nos eixo X / Y e Z de P 0,02, com precisão de repetibilidade nos eixos X / Y e Z de Ps 0,015, com velocidade de deslocamento nos eixos X de 20m/min, Y de 20m/min e Z de 15m/min, com fixação dos cones da ferramenta por sistema hidráulico, com sistema de refrigeração do óleo lubrificante do fuso, com passagem do fluído refrigerante pelo anel do bico do fuso, com jato de ar através do fuso e com duplo transportador de cavacos nas laterais.</t>
  </si>
  <si>
    <t>S-0929</t>
  </si>
  <si>
    <t>Centros de usinagem vertical de duplo palete, com comando numérico computadorizado (CNC), para controlar 3 eixos simultaneamente, podendo fresar, mandrilar, furar e roscar, com curso em X, Y e Z, iguais a 650, 400 e 305mm, respectivamente, avanço rápido de 50m/min em X, Y e Z, velocidade de rosqueamento de até 6.000rpm, tamanho da mesa de 800 x 400mm, em cada palete, com capacidade máxima de carga sobre cada palete de até 300kg, eixo-árvore com rotação máxima de 10.000rpm e torque máximo de 40Nm, tempo de troca de palete de 3,4s, cone de fixação da ferramenta BT30 ou BBT30, magazine com capacidade para 40 ferramentas, com diâmetro máximo de 80mm e tempo de troca em até 2,6s, precisão bidirecional de posicionamento de um eixo entre 0,006 e 0,02mm e repetibilidade bidirecional de posicionamento de um eixo de 0,004mm, com a opção conter 4º eixo sobre sua mesa.</t>
  </si>
  <si>
    <t>S-0933</t>
  </si>
  <si>
    <t>Centros de usinagem vertical de duplo palete, com comando numérico computadorizado (CNC), para controlar 3 eixos simultaneamente, podendo fresar, mandrilar, furar e roscar, com curso em X, Y e Z, iguais a 650, 400 e 305mm, respectivamente, avanço rápido de 50m/min em X, Y e Z, velocidade de rosqueamento de até 6.000rpm, tamanho da mesa de 800 x 400mm, em cada palete, com capacidade máxima de carga sobre cada palete de até 300kg, eixo-árvore com rotação máxima de 10.000rpm e torque máximo de 92Nm, tempo de troca de palete de 3,4s, cone de fixação da ferramenta BT30 ou BBT30, magazine com capacidade para 40 ferramentas, com diâmetro máximo de 80mm e tempo de troca em até 2,6s, precisão bidirecional de posicionamento de um eixo entre 0,006 e 0,02mm e repetibilidade bidirecional de posicionamento de um eixo de 0,004mm, com a opção conter 4o eixo sobre sua mesa.</t>
  </si>
  <si>
    <t>S-0937</t>
  </si>
  <si>
    <t>Centros de usinagem vertical de duplo palete, com comando numérico computadorizado (CNC), para controlar 3 eixos simultaneamente, podendo fresar, mandrilar, furar e roscar, com curso em X, Y e Z, iguais a 650, 400 e 305mm, respectivamente, avanço rápido de 50m/min em X, Y e Z, velocidade de rosqueamento de até 6.000rpm, tamanho da mesa de 800 x 400mm, em cada palete, com capacidade máxima de carga sobre cada palete de até 300kg, eixo-árvore com rotação máxima de 16.000rpm, tempo de troca de palete de 3,4s, cone de fixação da ferramenta BT30 ou BBT30, magazine com capacidade para 40 ferramentas, com diâmetro máximo de 80mm e tempo de troca em até 2,6s, precisão bidirecional de posicionamento de um eixo entre 0,006 e 0,02mm e repetibilidade bidirecional de posicionamento de um eixo de 0,004mm, com a opção conter 4º eixo sobre sua mesa.</t>
  </si>
  <si>
    <t>S-0907</t>
  </si>
  <si>
    <t>Máquinas verticais compactas, próprias para enrolar vergalhões ou barras redondas/quadradas/hexagonais de aço com seções variando de 6 a 50mm no máximo, em rolos de peso máximo de 3,5 toneladas cada, densidade aço x ar de 75% x 25% respectivamente, dimensões do rolo de 850mm (diâmetro interno) x 800mm (altura) x 1.400mm (diâmetro externo máximo), velocidade máxima de enrolamento de 40m/s, temperatura de enrolamento entre 500 a 820 graus Celsius, livre de torção axial, com extração do rolo pelo topo.</t>
  </si>
  <si>
    <t>S-0936</t>
  </si>
  <si>
    <t>8463.30.00</t>
  </si>
  <si>
    <t>Máquinas para conformação de molas cilíndricas com diâmetros de arame de 10 a 23mm e diâmetro externo até 280mm; com comando numérico computadorizado; com seis eixos servocontrolados, com sistema de corte do arame reto, rotativo e torsional; com 6 pares de roletes para alimentação do arame; com desbobinador de arames; e com capacidade de produção até 80 peças por minuto.</t>
  </si>
  <si>
    <t>S-0938</t>
  </si>
  <si>
    <t>Máquinas para conformação de molas cilíndricas com diâmetros de arame de 3 a 9mm e diâmetro externo até 120mm; com comando numérico computadorizado; com 9 eixos servocontrolados, com sistema de corte do arame reto, rotativo e torsional; com 5 pares de roletes para alimentação do arame; com desbobinador de arames; e com capacidade de produção até 120 peças por minuto.</t>
  </si>
  <si>
    <t>S-0941</t>
  </si>
  <si>
    <t>Máquinas para conformação de molas cilíndricas com diâmetros de arame de 0,8 a 4,5mm e diâmetro externo até 70mm; com comando numérico computadorizado; com 3 eixos servocontrolados, com 3 pares de roletes para alimentação do arame; com desbobinador de arames; e com capacidade de produção até 200 peças por minuto.</t>
  </si>
  <si>
    <t>S-0916</t>
  </si>
  <si>
    <t>Máquinas-ferramentas automáticas para biselar, desbastar e acabar lentes oftálmicas, com capacidade de processar lentes com diâmetro mínimo maior ou igual a 15mm, conjunto de rebolos montados em eixo vertical e tela de comando sensível ao toque "touchscreen".</t>
  </si>
  <si>
    <t>S-0911</t>
  </si>
  <si>
    <t>8465.94.00</t>
  </si>
  <si>
    <t>Máquinas-ferramentas coladeiras de bordas, com funções cumulativas de aplicar bordas de madeira maciça, chapa, plástico, alumínio, resopal, resina de melamina e dar acabamento em painéis de madeira e aglomerados, para aplicar bordas de espessura de bordas de espessura mínima de 0,4mm e espessura máxima de 6mm, para aplicação em painéis com espessura mínima de 6mm e espessura máxima de 6mm, para peças de comprimento mínimo de 160mm, dotadas de sistema de aplicação de cola através de pente para colas do tipo, EVA ePUR, em bastão e granulada com tempo de aquecimento da cola em no máximo 3 minutos, equipado com sistema de troca rápida de ferramentas do tipo ProLock.</t>
  </si>
  <si>
    <t>S-0913</t>
  </si>
  <si>
    <t>Máquinas-ferramentas automáticas para furar painéis laminados, painéis dotados de partículas de madeira ou madeiras maciças, com inserção automática de cola e/ou cavilha, controlada através de Controle Numérico Computadorizado, com área de trabalho de 900mm ou superior no eixo X, espessura da peça a ser trabalhada de no mínimo 10mm e no máximo 40mm, com grupo de furação horizontal e grupo de furação vertical, equipada com depósito de cavilhas e bomba de cola.</t>
  </si>
  <si>
    <t>S-0932</t>
  </si>
  <si>
    <t>Máquinas-ferramentas para trabalhar madeira, com comando numérico computadorizado (CNC), com software de programação CAD/CAM e simulador gráfico 3D, com curso do eixo X igual ou superior a 3.400mm, curso do eixo Y igual ou superior a 240mm, curso do eixo Z igual ou superior a 250mm, equipados com um ou com dois eixos tornos com rotação ilimitada, podendo estar equipado sem carregador ou com um ou dois carregadores, equipados com um grupo de fresagem e furação com um ou dois motores, um grupo para fresamento, um grupo para lixamento horizontal, com um grupo de serra para torneamento, com um grupo porta-goiva para execução de torneamento, com um grupo lixador vertical.</t>
  </si>
  <si>
    <t>S-0939</t>
  </si>
  <si>
    <t>Terminais “touchscreen” para antecipação de chamada, tela de 7 ou 12 polegadas, com botão cadeirante, utilizados para gerenciamento do tráfego dos elevadores.</t>
  </si>
  <si>
    <t>S-0920</t>
  </si>
  <si>
    <t>Peneiras vibratórias autopropelidas, sobre esteiras, com 1 tremonha com capacidade igual ou superior a 7,5m3, equipadas com 2 módulos com 2 decks de peneiramento, posicionamento hidráulico independente e motor com potência de 74,5Kw, utilizadas para separação de materiais minerais sólidos.</t>
  </si>
  <si>
    <t>S-0940</t>
  </si>
  <si>
    <t>Máquina de moldar por injeção horizontal, elétrica, para materiais termoplásticos, monocolor, força de fechamento de 280 toneladas, capacidade de injeção de 351g em Os, rosca de 45mm com rotação de 250rpm, pressão de injeção máxima 2.250mpa, razão de injeção a 239cm³/s, velocidade de injeção 150mm/s, plastificação de 93kg/h, distância entre colunas 720 x 720mm, abertura total 1.250mm, curso da abertura 620mm, dimensão da placa 1.040 x 1.040mm, espessura do molde de 300 a 630mm, força de extração a 4,6 toneladas, curso da extração 149mm, capacidade de resistência de 16,1kW, dotadas de controlador lógico programável.</t>
  </si>
  <si>
    <t>S-0860</t>
  </si>
  <si>
    <t>8477.59.90</t>
  </si>
  <si>
    <t>Máquinas para moldagem de ombros e bicos em tubos plásticos, com ou sem rosca, monocamadas ou multicamadas; com controlador lógico programável (CLP), com tela colorida sensível ao toque; com capacidade de produção de até 147 tubos/min, para tubos com diâmetro mínimo de 19mm e máximo de 50mm, com peso máximo de 3,2g de ombro; com acumulador para transferência da luva do tubo; com unidade de posicionamento para orientação da luva do tubo; com transportador a vácuo; com módulo para inspeção visual e controle de qualidade dos produtos.</t>
  </si>
  <si>
    <t>S-0849</t>
  </si>
  <si>
    <t>Misturadoras e dosadoras automáticas de material de pintura de até 3 componentes, por meio de bombas de pistão horizontal operadas por ar comprimido, medidores de fluxo tipo coriolis e misturadores estáticos, compostas de sistema de limpeza automático integrado; painel “touchscreen” 7"; com precisão da taxa de mistura entre os componentes ± 5%; quantidade de saída de material até 6,0kg/min.  230 volts, 60Hz</t>
  </si>
  <si>
    <t>S-0912</t>
  </si>
  <si>
    <t>Máquina para separação automática de materiais industriais descartados, com taxa de alimentação igual a 15t/h (para materiais com densidade de aproximadamente 350kg/m3 e dimensões fracionadas de 0 à 300mm), transportador de alimentação com distância entre eixos de 2.900mm e largura da correia de 1.500mm; tambor de acionamento com diâmetro de 190mm e tambor de cauda com diâmetro de 190mm com alojamento flangeado de rolamento; esteira de borracha com proteção a ataque químico com velocidade de 2m/s; motor tipo E-motor com caixa de engrenagens, com potência de 4kW e transmissão de energia através de correias em V; tambor de separação de materiais pesados com diâmetro igual a 800mm e motor de engrenagem montado na haste com potência de 1,50kW; ventilador radial com potência de 30kW e controle de desempenho por válvula de borboleta; câmara de material leve com tipo de uso em operação de ar circulatório e com separação áspera por meio de malha separadora; com painel de controle tipo gabinete.</t>
  </si>
  <si>
    <t>S-0925</t>
  </si>
  <si>
    <t>Peneiras vibratórias com estrutura inferior para sustentação, com níveis para separar partículas de madeira nas seguintes frações: rejeito, camada externa, camada interna e pó para produção de painel MDP, compostas de bocas de entrada e bocas de saída de partículas, com tampa superior de explosão, injeção de água lateral e tampas laterais presas com feche rápido, estrutura com tratamento contra torção e capacidade máxima de 200m³/h com densidade das partículas de até 160kg/m³ base seca.</t>
  </si>
  <si>
    <t>S-0806</t>
  </si>
  <si>
    <t>Máquinas para montagem de vedação de borracha em prato metálico para válvula destinada a embalagem de produtos em aerossol, com velocidade máxima de 1.150 peças/min., dotadas de: abastecedor de pratos a serem processados com esteira de transporte dos pratos; panela posicionadora; unidade de desvio; correia de transporte dos pratos; elevador de vedação; panela vibratória de alimentação; tambor de montagem da vedação no prato, com um sensor de presença da vedação; expulsador de peças não conformes; compartimento para retirada de peças para análise de qualidade; esteira de transporte de peças boas; elevador de caixas; controlada por console principal de operação com CLP; com grade de proteção para a área tambor de montagem alcançando parte da panela vibratória de alimentação da vedação.</t>
  </si>
  <si>
    <t>S-0886</t>
  </si>
  <si>
    <t>Máquinas seladoras automáticas de cápsulas duras envasadas com produtos farmacêuticos líquidos, aptas para o processamento de cápsulas de diferentes tamanhos, com capacidade produtiva máxima maior ou igual a 10.000 cápsulas/hora (variável em função dos tamanhos das cápsulas a serem processadas), selagem feita através da aplicação de banda de vedação gelatinosa, sistema de alimentação de gelatina com controlador automático de viscosidade, câmara de secagem das cápsulas seladas com sistema de circulação de ar filtrado, sistema de gerenciamento automatizado com PC industrial e interface homem-máquina (IHM).</t>
  </si>
  <si>
    <t>S-0930</t>
  </si>
  <si>
    <t>Máquinas automáticas de acabamento e cura de placas de baterias automotivas, capazes de processar até 9 (nove) paletes na configuração matriz  1 x 3 x 3 ou processar até 18 (dezoito) paletes na configuração matriz 2 x 3 x 3, com ciclos de 40 horas, divididos em ciclo de cura com controle de umidade de 37.8 a 68.3°C (100 a 155°F)  e tolerância de +/-5% e ciclo seco com controle de temperatura de 37,8 a 82,2°C (100 a 180°F), com tolerância de +/-10%, aquecimento por resistência elétrica com potência calorífica bruta de 72kW/h, leitor de umidade interna da câmara utilizando sistema de bulbo úmido e bulbo seco, construídas em aço inoxidável AISI 316L com isolante térmico, controle de fluxo de ar para distribuição uniforme no interior, porta tipo cortina automática resistente a alta temperatura, sistema umidificador do ar por meio de bico de água com controle de leque de névoa de água a ser injetada dentro da câmara, controle de ciclo podendo variar em tempo, temperatura e humidade, relatórios com registros a cada segundo para cada cura, possibilidade de programação de ciclos diferentes conforme parâmetros imputados, controlador lógico programável (CLP) com comunicação Ethernet, interface homem-máquina (IHM).</t>
  </si>
  <si>
    <t>S-0908</t>
  </si>
  <si>
    <t>Amortecedores “Dampers” de oscilações de painéis fotovoltaicos, usados exclusivamente em seguidores solares de um eixo “Trackers”, com capacidade para suportar ventos de até 100mph (aproximadamente 161km/h), comprimento estendido máximo de 1.119mm, velocidade máxima de 500mm/s, força de amortecimento máxima de 800N e temperatura de operação de -40 a +50°C.</t>
  </si>
  <si>
    <t>S-0897</t>
  </si>
  <si>
    <t>8503.00.90</t>
  </si>
  <si>
    <t>Eixos forjados e usinados em material 42CrMo4+QT ou 34CrNiMo6+QT com peso final de 13.120kg com diâmetro máximo de 2010mm e comprimento máximo de 3005mm, para acoplamento e transmissão de energia de rotores de aerogeradores.</t>
  </si>
  <si>
    <t>S-0910</t>
  </si>
  <si>
    <t>Módulos transceptores digitais sem fio operando em padrão ZIGBEE em frequência de 2.4GHz com taxa de transmissão de dados de 250KBPS, com funções de comunicação e controle do sistema de segurança contra vento e corrigindo a função dos seguidores solares com base em localização GPS (analema solar), montados em painel metálico próprio para uso externo e constituídos por placa de adaptação de rede, disjuntores, conectores e cabos, utilizados em equipamentos denominados seguidores solares para módulos fotovoltaicos.</t>
  </si>
  <si>
    <t>S-0909</t>
  </si>
  <si>
    <t>9015.80.90</t>
  </si>
  <si>
    <t>Sensores ultrassônicos de medição da velocidade e direção do vento (Anemômetro), para uso exclusivo em estações meteorológicas de perímetro de fazendas de captação de energia solar, com capacidade de enviar informações do vento para a unidade de controle de rede (NCU), com velocidade máxima de leitura do vento de 134mph (aproximadamente 216km/h), direção do vento de 0 a 359⁰, tensão requerida de 9 a 30VDC, temperatura de operação de -35⁰C até +70⁰C e umidade de &lt; 5% até 100%, podendo conter cabo tipo soquete, blindado, com conector reto M12 com travamento rápido tipo SPEEDCON, codificação A e comprimento de 5 metros.</t>
  </si>
  <si>
    <t>S-0905</t>
  </si>
  <si>
    <t>9018.12.90</t>
  </si>
  <si>
    <t>Aparelhos de ultrassom portáteis para punção de acessos vasculares, com imagem bidimensional (2D) em tempo real, teclas “touchscreen”, com tecnologia wireless, Bluetooth e de mensuração de estruturas vasculares e taxa de ocupação do vaso pelo cateter, sistema de navegação que demonstra o direcionamento, profundidade e confirmação de ponta de cateter em junção cavoatrial por ECG, dotados de sonda linear de frequência 7,5 – 10MHz, com ganho de profundidade entre 0,5 a 6cm, encaixe de guia de agulhas para punção guiada, 3 saídas USB 2.0, 1 saída USB 3.0,1 saída de vídeo HDMI e saída Ethernet, 1 entrada de cabo, cabo e fonte de alimentação com adaptador CA e bateria e 2 manuais (pastas azuis) e 1 pasta branca (para construção do manual em português) com capacidade para até 3 horas de operação quando 100% carregada.</t>
  </si>
  <si>
    <t>S-0819</t>
  </si>
  <si>
    <t>Sistemas analíticos completos dotados de fotômetro de duplo feixe, cabos de fibra ótica e célula de amostragem; gabinete tipo NEMA 4 climatizado, para uso geral ou pressurizado com ar e certificado para áreas classificadas. Tensão de operação 24 VDC, 3A, configurado com até 6 filtros ópticos e com detectores de Si (450 – 1.050 nm) ou InGaAs (800 -1.650nm) ou xlnGaAs (1000 – 2150 nm).</t>
  </si>
  <si>
    <t>S-0898</t>
  </si>
  <si>
    <t>Analisadores automáticos de viscosidade cinemáticas utilizando tubos Houllion para produtos derivados de petróleo, conforme ASTM D7279 e ASTM D2270; com capacidade para 4 tubos viscosimétricos, na faixa de 2 a 2000mm2/s a 40°C, com temperatura podendo ser programada de 20 a 120°C com estabilidade de ±0,01°C, possibilidade ou não do uso de até 2 solventes para limpeza, que por sua vez é feito automaticamente ao fim do teste, software capaz de monitorar até 4 instrumentos, realiza o cálculo do índice de viscosidade, realiza cálculo de misturas de amostras com diferentes viscosidades e diagnóstico do instrumento.</t>
  </si>
  <si>
    <t>S-0818</t>
  </si>
  <si>
    <t>Bancos de cargas combinados resistivos/indutivos, para análise de circuitos elétricos, testes de cargas para avaliação de grandezas elétricas de ativos como motores, transformadores e geradores, com multifunção através do controle de carga e instrumentação, operando como analisadores de energia elétrica, medidores e controle de carga de potência elétrica além de tensão, corrente e resistência, o qual permite determinar a proporção de resistores e indutores com qualquer fator de potência em quaisquer que sejam as tensões e frequências aplicadas, mantendo automaticamente o nível requerido de carga</t>
  </si>
  <si>
    <t>S-0894</t>
  </si>
  <si>
    <t>Equipamentos de medição horizontal linear para calibração de instrumentos de medição, padrões de calibração e verificação, capacidade de medição do eixo X 350mm (em absoluto) e velocidade de medição selecionável, mesa de medição com deslocamento do eixo Z de 80mm, eixo Y de 50mm, com comando CNC, e com movimento flutuante de +/- 10mm, sistema de compensação de temperatura, capacidade de medição de peças de até 60kg, resolução máxima de 0.000001 milímetros e repetitividade de 0.03 micrômetros.</t>
  </si>
  <si>
    <t>S-0881</t>
  </si>
  <si>
    <t>Máquinas automáticas para inspeção interna por contraste de cápsulas de gelatina rígida, construídas em aço inox, funcionamento com câmeras digitais de uso industrial de alta velocidade de inspeção dotadas de sensor semicondutor para captação de imagem (CCD Charge-Coupled Device) em definição para três cores ou em Preto e Branco, com visualização das cápsulas através de luz infravermelha e luz superbranca, dotada de controlador de luz e dispositivo automático de separação e coleta de cápsulas defeituosas, operando com quatro fases distintas de inspeção das condições do interior e exterior do corpo da cápsula e cúpulas, apontando defeitos externos, defeitos de impressão, pontos de cor, defeitos internos e defeitos no comprimento de junção, movimentação das cápsulas por roletes acionados por servo motores durante o processo garantindo visualização 360 graus, dotado de software próprio totalmente programável de sistema de inspeção online e emissão de relatório final de inspeção do lote, voltagem 220V e potência de 1.5kW</t>
  </si>
  <si>
    <t>S-0889</t>
  </si>
  <si>
    <t>Equipamentos mecânicos para verificação do posicionamento e alinhamento de luzes de faróis de veículos leves e utilitários (comercialmente denominado “Alinhador de faróis de veículos”) com instrumento medidor de intensidade luminosa analógico (klx / kdc) com mostrador digital LCD, com ajuste mecânico de inclinação do painel interno através de disco rotativo com escala graduada e nível de bolha, equipados com visor com espelho para ajuste e posicionamento perpendicular em relação ao veículo, com ponto laser para centralização em relação ao farol do veículo, câmara óptica de visualização com lente em policarbonato ou vidro, placa de projeção para visualização e ajuste de inclinação de faróis padrão americano (DOT), europeu (ECE) e brasileiro, com 3 sensores fotodiodo para medição de intensidade luminosa, montada em coluna vertical de 166cm graduada em corpo único ou bipartida e com trava deslizante em poliamida (nylon) para ajuste de altura da câmara, montados em base metálica com 3 rodas.</t>
  </si>
  <si>
    <t>S-0924</t>
  </si>
  <si>
    <t>Equipamentos configuráveis para análise contínua de óleo em água por meio de fluorescência; invólucro com a possibilidade de ser para propósitos gerais ou para área classificada; faixa de medição de 0 a 20.000 ppm; limpeza automática ultrassônica; possibilidade de conter espectrômetro; repetibilidade de ±1% da faixa de medição; temperatura do processo com a possibilidade de ser até 100°C ou 200°C; pressão do processo com a possibilidade de ser até 15barg ou 100barg; grau de proteção com a possibilidade de ser ip65 ou ip66; certificado imo mepc-107 (49); saída de dados 4-20ma e ethernet; armazenamento de dados.</t>
  </si>
  <si>
    <t>S-0845</t>
  </si>
  <si>
    <t>Sistemas de automação para controle de infusão durante fabricação de pás eólicas; contém sensores de temperatura com capacidade de acoplamento em ambos os lados do molde de pá (Upwind e Downwind) integrados ao painel elétrico principal; contém conjunto de componentes elétricos para comunicação com máquina de infusão através de caixas de conversão integradas ao painel elétrico principal; o sistema contempla módulos para conexão de potes de vácuo automáticos ao painel elétrico principal para monitoramento e regulagem de vácuo durante processo de infusão de pá eólica; contém alarmes para detecção de problemas no vácuo; painel elétrico principal possui lógica atrelada para integração e controle do sistema de monitoramento de vácuo, injeção de resina e controle de temperatura ; contém caixa de controle de temperatura para leitura de temperatura do laminado e da manta de aquecimento.</t>
  </si>
  <si>
    <t>S-0258</t>
  </si>
  <si>
    <t>Aparelhos para controle e suporte técnico ao processo de escolha de armações e lentes oftálmicas, incluindo visualização real ou virtual dos efeitos causados pelos diferentes materiais, tratamentos ou colorações, com capacidade de medição das distâncias naso-pupilares e altura de montagem das armações escolhidas com possibilidade de interligação em rede, dotados de microprocessador industrial, tela de LCD 15', suporte, armação, espelho com câmera de vídeo embutida, acessórios para ligação a microcomputador e programa.</t>
  </si>
  <si>
    <t>Aparelhos para controle e suporte técnico ao processo de escolha de armações e lentes oftálmicas, incluindo visualização real ou virtual dos efeitos causados pelos diferentes materiais, tratamentos ou colorações, com capacidade de medição das distâncias naso-pupilares e altura de montagem das armações escolhidas com possibilidade de interligação em rede, dotados de microprocessador industrial, tela de LCD 15', suporte, armação, espelho com câmera de vídeo embutida.</t>
  </si>
  <si>
    <t>S-0259</t>
  </si>
  <si>
    <t>Espectrofotômetros com tecnologia de infravermelho próximo por transmitância, para análises de produtos cárneos, com capacidade de análise em até 45 segundos para 15 sub-amostras, nos parâmetros de gordura e umidade, com comprimento de onda de 850 a1.050nm.</t>
  </si>
  <si>
    <t>S-0262</t>
  </si>
  <si>
    <t>Equipamentos para controle da tensão, proteção e funcionamento de instalações de reatância capacitiva, dotados de varistores de óxido metálico, resistores de amortecimento, links ópticos, dispositivos de proteção rápido "CAPTHOR", painel de operação “OSU” e capacitor de acoplamento, corrente de curto circuito nominal igual ou superior a 63kArms/0,50s, nível de isolação igual ou superior a 343,62kV pico, dispositivo de desvio de corrente isolado a gás SF6 “Bypass breaker”, tensão nominal para a terra 550kV e tensão nominal do polo igual ou superior 170kV, nível de isolação para terra igual ou superior 1.550kV pico, corrente nominal igual ou superior 2.000A e corrente de fechamento igual ou superior a 89,6kA pico, tensão de reinserção igual ou superior a 360kV, mecanismo de operação a mola, e elo de conexão da plataforma ao solo por intermédio de até 6 colunas de sinais (2 por fase), tensão nominal 550kV, distância de escoamento de no mínimo 11.000mm, quantidade de fibras ópticas igual ou superior a 16 unidades, sistema de proteção e controle “MACH3” composto por painéis metálicos com módulos e dispositivos de aquisição de dados por fibras óticas, computadores, GPS e “switches”, com ou sem transformadores de corrente ópticos “DOCT”.</t>
  </si>
  <si>
    <t>Equipamentos para controle da tensão, proteção e funcionamento de instalações de reatância capacitiva, dotados de varistores de óxido metálico, resistores de amortecimento, links ópticos, dispositivos de proteção rápido "CAPTHOR", painel de operação “OSU” e capacitor de acoplamento, corrente de curto circuito nominal igual ou superior a 63kArms/0,50s, nível de isolação igual ou superior a 343,62kV pico, dispositivo de desvio de corrente isolado a gás SF6 “Bypass breaker”, tensão nominal para a terra 550kV e tensão nominal do polo igual ou superior 170kV, nível de isolação para terra igual ou superior 1.550kV pico, corrente nominal igual ou superior 2.000A e corrente de fechamento igual ou superior a 89,6kA pico, tensão de reinserção igual ou superior a 360kV, mecanismo de operação a mola, e elo de conexão da plataforma ao solo por intermédio de até 6 colunas de sinais (2 por fase), tensão nominal 550kV, distância de escoamento de no mínimo 11.000mm, quantidade de fibras ópticas igual ou superior a 16 unidades, sistema de proteção e controle “MACH3” composto por painéis metálicos com módulos e dispositivos de aquisição de dados por fibras óticas, computadores, GPS e “switches”.</t>
  </si>
  <si>
    <t>S-0330</t>
  </si>
  <si>
    <t>Equipamentos para descarga automática da resma de papel ou papel cartão, composto por dois dispositivos de alinhamento do material a ser empilhado de forma automática, formato do material a ser empilhado de no mínimo 100 x 400mm, capacidade de carga máxima de até 200kg, com altura mínima de processamento de 1.200mm.</t>
  </si>
  <si>
    <t>S-0498</t>
  </si>
  <si>
    <t>Combinações de máquinas para seleção de resíduos sólidos provenientes de coleta seletiva, com concentração de materiais plásticos (PET, PEBD, PEAD, PP), alumínio, embalagens cartonadas longa vida (Tetra Pak), papéis (misto e branco) e papelão, com índices de eficiência de recuperação de 70% para alumínio e plásticos (PET, PEBD, PEAD, PP) e 40% para os materiais planares flexíveis (plásticos filme de PEAD, tetra pak, papel e papelão), com capacidade de processamento de até 15t/h de resíduos de baixa densidade, compostas de: uma estação de pré-alimentação com plataforma de triagem manual; 2 alimentadores da planta com transportadores de alta tração; 1 abre-sacos com garras retráteis e um pente de altura regulável; 3 separadores balísticos com parte externa fixa e constantemente apoiada na estrutura de suporte sem variar a inclinação com conjunto de pás e malha de peneiramento para separação de material planares (2D), rolantes (3D) e finos; 9 separadores óticos com espelho rotativo infravermelho (NIR) e/ou sensores visuais de espectrometria (VIS) com faixa de medição de 2.800mm de largura sendo 5 com duplo canal por realimentação e 4 sem duplo canal por realimentação; plataformas de triagem e controle de qualidade de resíduos; 1 separador indutivo de metais não ferrosos por corrente de Foucault; 2 unidades rotativas automáticas para distribuição uniforme de resíduos dentro de caçambas; 1 classificador de filme plástico por aspiração de ar, com calhas, filtros de mangas, tubulações de ar para transporte do filme plástico e válvula alveolar rotativa; 18 baias automatizadas com esteiras transportadoras em sua base para armazenamento dos resíduos recuperados; completas com conjunto de esteiras transportadoras reversíveis ou não, para aceleração, distribuição, transferência; componentes de sustentação e interligação do equipamento, com acessórios para montagem.</t>
  </si>
  <si>
    <t>S-0560</t>
  </si>
  <si>
    <t>Equipamentos computadorizados para testes de resistência ôhmica, resistência dielétrica e testes de impulso (surto) para rotores, compostos por: dispositivo para processamento de dados; monitor de visualização, tela touchscreen com grau de proteção IP65 e teclado integrado; impressora de 42 colunas para emissão de relatório de testes, rejeições e relatórios periódicos; capacidade para testes de resistência com campo de medição de 0,001Ω a 200kΩ, alcance da medição de 10μΩ e precisão de 0,5%; capacidade para testes de impulso (surto) para tensão de testes de 100 a 3.000V, frequência de impulso de 500Hz, corrente máxima de pico de 150A e tolerância configurável de 0 a 30%.</t>
  </si>
  <si>
    <t>S-0577</t>
  </si>
  <si>
    <t>Motobombas centrífugas multiestágios com motor elétrico incorporados, para operação submersa, com bocal de saída em Noryl medindo 1 1/4" e rosca do tipo BSP com válvula de retenção incorporada, eixo do bombeador e corpo em aço inox AISI 303, munidas de sistema “Tri-Seal” com 3 tipos de vedação em todos os estágios da bomba, rotor fechado de Celcon medindo 79mm de diâmetro, bocal intermediário, difusor e divisão em Noryl, filtro em material termoplástico, 6 estágios; acoplada a motor assíncrono encapsulado, com proteção IP68, monofásico, de 2 fios, lubrificado a água, com 2 polos de frequência 60Hz, potência de 1CV, rotação máxima de 3.500rpm, para tensão de 230V, com vazão de 25GPM (5,6m³/h) e altura manométrica compreendida entre 21 e 69m.c.a.; utilizadas no bombeamento de águas subterrâneas em poços tubulares com diâmetro interno a partir de 4 polegadas, para trabalho em temperatura de até 30°C.</t>
  </si>
  <si>
    <t>S-0580</t>
  </si>
  <si>
    <t>Motobombas centrífugas com motor elétrico incorporado, para operação submersa, com bocal de saída medindo 1 polegada com rosca do tipo BSP, eixo do bombeador e corpo em aço inox, rotor de fluxo radial em poliacetal, difusor em policarbonato, 18 estágios; acopladas a motor assíncrono lubrificado a óleo, rebobinável, com 2 polos, potência de 1CV, rotação máxima de 3.400rpm, para tensão de 220V monofásico, com vazão compreendida entre 0,2 a 3,2m³/h, altura manométrica compreendida entre 4 a 104m.c.a.; utilizadas na captação de água potável em poços tubulares profundos com diâmetro de 3 polegadas, com teor máximo de areia permitido de 30g/m³, para trabalho em temperatura máxima de 35°C; acompanhadas de uma “control box” modelo B20 (dispositivo capacitor para auxílio no funcionamento da bomba).</t>
  </si>
  <si>
    <t>S-0602</t>
  </si>
  <si>
    <t>Combinações de máquinas para tratamento superficial de rebarbação, limpeza por vibroacabamento e secagem de peças metálicas, formando corpo único, composto de: alimentador; cuba circular vibratória com capacidade de 700 litros, dotada de potência de acionamento de 11kW e velocidade entre 1.000 e 1.500rpm; 2 tanques para recirculação de solução aquosa com capacidade total de 1.200 litros e estação elevada de bombeamento; centrífuga de descasque com taxa de entrega máxima de 1.000 litros/h e fator de centrífuga de 1.920g; secador de vibração com capacidade de 350 litros e potências de acionamento de 3kW e de aquecimento de 18kW.</t>
  </si>
  <si>
    <t>S-0650</t>
  </si>
  <si>
    <t>Sistemas computadorizados para mensuração eletrofisiológica projetados para investigação em laboratórios clínicos de eletrofisiológica (EP) dotados de; unidade poligrafo de eletrofisiológica cardíaca invasiva, unidades de caixas para conexão de cateteres, conjunto de cabos de conexão, transdutor de pressão, cartela de comandos, notebook próprio para sistema e mouse ótico.</t>
  </si>
  <si>
    <t>S-0659</t>
  </si>
  <si>
    <t>Sistemas de detecção de geometria de trilhos de vias férreas, através de câmeras e laser, sem contato físico, próprio para ser acoplado em vagão de vistoria dos trilhos (Carro controle), dotado de um computador de controle, unidade de medição inercial, lasers e câmeras, utilizado para monitoramento e manutenção dos trilhos.</t>
  </si>
  <si>
    <t>S-0739</t>
  </si>
  <si>
    <t>Equipamentos destinados ao sistema de infusão para a aplicação de medicamentos citostáticos por gravidade e por sistema automatizado de infusão, utilizado para preparação e administração de medicamentos antineoplásicos, contendo ponta perfurante com entrada de ar, filtro resistente a bactérias, tendo de 24cm a 2m e contendo válvulas livres de agulha.</t>
  </si>
  <si>
    <t>S-0765</t>
  </si>
  <si>
    <t>Equipamentos automáticos de detecção de defeitos "on-line" em chapas de vidros metalizado, com largura máxima de inspeção de 3.400mm a uma velocidade menor ou igual a 90mpm e espessura do vidro de 0,5 a 25mm, dotados de: processamento digital de imagens, unidades especiais de iluminação LED, terminais de operação, com sistema de refrigeração das câmeras, servidor dedicado ao sistema de inspeção e visualizador de defeitos das chapas de vidro através de software.</t>
  </si>
  <si>
    <t>S-0785</t>
  </si>
  <si>
    <t>Máquinas para controle do perfil transversal de umidade da folha de papel/celulose, feitas em aço inoxidável 316L ou AL6XN, com largura entre 2 e 12m, por meio de introdução do vapor com difusor com design Z.</t>
  </si>
  <si>
    <t>S-0789</t>
  </si>
  <si>
    <t>8429.40.00</t>
  </si>
  <si>
    <t>Rolos compactadores de asfalto, autopropulsados, por meio de motor diesel, potência bruta entre 19,8 e 25HP, 3 cilindros duplos do tipo “tandem” vibratórios (dianteiro e traseiro), cilindrada máxima de 1.647ccm, refrigerado a água, largura de compactação máxima de 1.200mm, diâmetro máximo do rolo 700mm, frequência de vibração entre 50 e 66Hz, peso operacional entre 1.600 e 2.700kg.</t>
  </si>
  <si>
    <t>S-0796</t>
  </si>
  <si>
    <t>Estações-base de telefonia celular para transmissão e recepção de voz, imagens ou outros dados, para redes com ou sem fio, com tecnologia LTE (long term evolution), com saída de 2 canais com tecnologia TTD (2x2 mimo), cada canal com potência de 1 ou 10 watts,  taxa de 110Mbps de “downlink” e 14Mbps no “uplink” com 20MHz de espectro, capacidade para até 96 usuários, largura de bandas de 5MHz/10MHz/15MHz/20MHz e comunicação “full-duplex” tipo TDD (time division duplex).</t>
  </si>
  <si>
    <t>S-0800</t>
  </si>
  <si>
    <t>Filtros contínuos de polímeros termoplásticos tipo raspador, com capacidade de produção de até 1.500kg/h, dependendo do grau de contaminantes, dotados de unidade hidráulica com acionamento elétrico para descarga dos contaminantes, sensor de pressão e temperatura com controle PID, painel elétrico, duas placas perfuradas de filtração com diâmetro de 500mm cada, área de filtração de 2.512cm² cada, e filtração máxima de 60meshes, temperatura máxima de trabalho de 330°C, temperatura máxima para limpeza de 450°C, pressão máxima de trabalho de 35Mpa, voltagem 380 volts trifásico.</t>
  </si>
  <si>
    <t>S-0835</t>
  </si>
  <si>
    <t>Reatores de decriptação por Hidrogênio, para fragmentação grosseira de liga de Neodímio-Ferro-Boro e outras ligas para ímãs de Terras Raras, utilizados para processamento de liga metálica, com capacidade de processamento do tambor de 420 litros, correspondente a 300kg de liga de Nd-Fe-B, temperatura máxima do tambor  550°C, pressão máxima de atmosfera protetiva do tambor 110kPa, rotação máxima do tambor 2 rpm, compostos por: tambor rotativo feito em aço inoxidável; vaso de parede dupla; sistema de abastecimento de gases H2, Ar, N2; sistema de aquecimento dispostos em forma concêntrica em torno do tambor giratório; controlador lógico programável; e sistema de vácuo composto por bombas, filtros, válvulas manômetro e vacuômetro.</t>
  </si>
  <si>
    <t>S-0895</t>
  </si>
  <si>
    <t>8462.91.11</t>
  </si>
  <si>
    <t>Prensas hidráulicas para moldagem de pós metálicos por sinterização, estruturadas em 4 colunas, compostas por: cilindros hidráulicos principais para as gavetas superior e inferior, cilindro hidráulico de carga de topo integrado à gaveta superior, cilindro hidráulico de movimentação da sapata de alimentação, cilindro hidráulico do veio de reforço para fabricação de ímãs anelares, hastes e guia de buchas para direcionamento preciso da gaveta, mesa de prensa para técnica de ejeção, codificador de posição para os cilindros principais, veio de reforço e sapata de alimentação, gabinete com porta de segurança dianteira e luvas para operação; com medidas iguais ou inferiores à 1.000 (largura) x 600 (profundidade) x 2.800mm (altura), força de compressão máxima 1.200kN, força de descompressão máxima 120kN, velocidade máxima de descida do cilindro superior 200mm/seg., velocidade máxima de subida do cilindro superior 180mm/seg., velocidade máxima de descida do cilindro inferior 180mm/seg., velocidade máxima de subida do cilindro inferior 100mm/seg., comprimento máximo de curso do cilindro superior 300 mm, comprimento máximo de curso do cilindro inferior 130mm, comprimento máximo de curso do cilindro de carga de topo 50mm, comprimento máximo de curso do cilindro do veio de reforço 80mm; acionada por unidade hidráulica com pressão de óleo de 240bar, volume máximo de óleo de 1.000L e bomba com capacidade máxima de 180L/min.</t>
  </si>
  <si>
    <t>S-0900</t>
  </si>
  <si>
    <t>Máquinas de trefilagem úmida de 23 passes, para fabricação de fio de aço de alta resistência, com revestimento galvânico (presença de carbono entre 0,5% e 0,9%), de diâmetro compreendido entre 0,18 e 0,35mm, taxa de redução máxima entre as fieiras de 19%, resistência mecânica de 2.200Mpa e capacidade de produção de 203kg/dia, composta de: 1 alimentação fixa para contenedores de 2 Toneladas, com bobina de diâmetro do eixo de 1.050mm, altura 1.066mm e pórtico em viga de aço com conjunto de polia de reenvio e sensor de presença, controlada por dispositivo eletrônico de segurança; 1 cuba de trefilagem de aço inox, com afiador pneumático e trocador de calor com vazão de 1,5m³/h; 1 travessa basculante horizontal motorizada, dotada de fieiras com dimensão de 24 x 12mm; 1 braço de compensação de tensão mecânica; 1 recepção para contenedores de 200kg, com bobina de diâmetro de eixo de 690mm e tensão mecânica de enrolagem estável de 02daN; 1 console de comando e 1 armário elétrico de controle.</t>
  </si>
  <si>
    <t>S-0915</t>
  </si>
  <si>
    <t>Ventiladores mecânicos avançados destinados a pacientes pediátricos e neonatais, para uso em ventilação convencional (invasiva ou não invasiva)  com pressão controlada, pressão inspiratória (Pinsp) – 1 a 80 mbar, SIMV, pressão de suporte e ventilação oscilatória de alta frequência (HFO) de 5 a 20 HZ e frequência respiratória (FR) 0,5 a 150/min.</t>
  </si>
  <si>
    <t>S-0926</t>
  </si>
  <si>
    <t>8514.30.90</t>
  </si>
  <si>
    <t>Fornos de fusão de chumbo (Pb), construído em aço, utilizados na produção de óxido de chumbo (PbO) para fabricação de baterias automotivas tipo VRLA, com capacidade de fundição total de 12ton, temperatura de trabalho nominal de 400°C, dotados de sistema de combustão com um queimador de gás natural, duas bombas de chumbo, duas calhas transferidoras de chumbo com aquecimento à resistência elétrica, sistema de alimentação automático de lingotes de chumbos por meio de transportador de correntes, instrumentação para controle de nível a laser e controle de temperatura, modelo de abastecimento por meio de cesta de preaquecimento com deslocamento automático, isolamento dotado de mantas de fibras específicas para altas temperaturas e alvenaria refratária, apropriados para trabalhos em locais fechados e com acesso de operadores.</t>
  </si>
  <si>
    <t>063</t>
  </si>
  <si>
    <t>S-0943</t>
  </si>
  <si>
    <t>8479.50.00</t>
  </si>
  <si>
    <t>Robôs multieixos para dosagem e aplicação automática de resina em chapas de rochas ornamentais, por meio de rolo com 1 trave (eixo X) com curso de trabalho de 3.500mm, fabricadas em estrutura de aço eletrossoldado com guias para o deslizamento do braço (eixo Y) com curso de trabalho de 2.200mm, protegidas e lubrificadas, localizadas ao lado posterior do robô, permitindo melhor ângulo de visão do operador; 1 Braço (eixo Y) fabricado em estrutura leve de aço eletrossoldado com guia para o deslizamento do grupo de dosagem e aplicação da resina, protegido e lubrificado, com grupo de dosagem e aplicação da resina em movimento vertical (eixo Z) com curso de trabalho de 250mm, e rotação (eixo C) de 380°, permitindo executar vários percursos com o rolo de aplicação, com regulagem automática, para trabalhar chapas com espessuras máximas de 40mm e mínimas de 15mm e dimensões máximas de 3.500 x 2.200 x 40mm e mínimas de 1.200 x 800 x 15mm, ciclo médio de 120seg./chapa trabalhada; 1 sistema de detecção do perímetro da chapa para dosar a dosagem e aplicação da resina em função do formato da chapa; 1 unidade de comando com controle numérico com eixos interpolados que regula a programação e o controle do ciclo de trabalho; 1 console de comando, controle e programação do trabalho com tela “touch screen” a cores para executar, através da interface homem-máquina ciclos padrões pré-definidos e configuráveis de parâmetros de aceleração, velocidade, trajetória, limites de parada próximos da borda da chapa com sistema flexível e adaptável aos diversos tipos de produtos e tratamentos; dotada de preparo para acesso a internet para suporte técnico remoto; 1 sistema de mistura dos materiais a serem aplicados no final do percurso dos tubos antes da aplicação, permitindo o uso de produto recém misturado; 1 armazém de ferramentas para troca automática da ferramenta de rolo, sem a presença do operador; 1 posto de expurgo em aço inoxidável, para descarte da sobra de resina proveniente do bico de fornecimento para evitar o entupimento do mesmo; 1 grupo de aspiração dos vapores de resina.</t>
  </si>
  <si>
    <t>S-0944</t>
  </si>
  <si>
    <t>Prensas hidráulicas enfardadeiras horizontal para prensagem de papel, papelão, PET, PEAD, plásticos, alumínio, resíduos domésticos e industriais, com 2 estágios – pré-compactação e prensagem – uso máximo da força de potência para compactação sem necessidade de facas para cortar o material, com capacidade volumétrica máxima menor ou igual a 820m³/h, com tremonha de carga com ou sem esteira transportadora, com câmara de compactação e canal do fardo revestidos parcialmente ou totalmente em chapas antidesgaste, sistema de sinalização de compactador cheio e quase cheio, com dispositivos automáticos para determinar o comprimento do fardo, cintagem de fardos por meio de amarrador do arame e agulhas, operando por sistema hidráulico, com painel de controle e controlador lógico programável ( CLP ) dentro de um gabinete.</t>
  </si>
  <si>
    <t>S-0946</t>
  </si>
  <si>
    <t>Aparelhos eletromecânicos para fixação, liberação rápida e automática de espias, dotados de ganchos duplos ou triplos, cabrestante, painel local de controle, acionadores, célula de carga e capacidade de carga de até 150tons por gancho.</t>
  </si>
  <si>
    <t>S-0947</t>
  </si>
  <si>
    <t>8530.80.90</t>
  </si>
  <si>
    <t>Aparelhos de monitoramento e sinalização para auxílio na atracação, contendo uma haste e painel metálicos de fixação de displays, com dimensões para atingir distância de visibilidade de até 300 metros, para apresentação das condições de aproximação da embarcação, dois sensores de distância a laser e painel local de controle.</t>
  </si>
  <si>
    <t>S-0949</t>
  </si>
  <si>
    <t>Unidades para interconexão padronizada de embarcações do segmento de gás natural, com interfaces existentes no berço, permitindo a realização de controles, comandos e comunicação, necessários para a aplicação dos procedimentos de segurança internacionais de atracação, contendo um bastidor 19”, um módulo principal e outro redundante de controle de conexões, com unidade PLC e telas sensíveis ao toque, um módulo de alimentação DC principal e outro redundante, com função “no-break”, aparelho telefônico tipo “hotline”, aparelho de comunicação tipo “PABX”, um box metálico de bobina de conexão elétrica com conector, um box metálico de bobina com cabo de fibra ótica com conector, um box metálico com módulo pneumático, um box metálico de bobina de mangueira com conector pneumático, instrumentos de teste para conexões ópticas e elétricas.</t>
  </si>
  <si>
    <t>S-0950</t>
  </si>
  <si>
    <t>Empilhadeiras autopropulsadas, acionadas por motor à diesel ou a gasolina, com pneus pneumáticos ou sólidos, para elevação, transporte e armazenagem de carga, com capacidade de carga igual ou superior a 3.500kg, mas não superior a 5.000kg, dotadas de torre Duplex ou Triplex, com comando hidráulico de 4 ou 5 vias e deslocador lateral hidráulico dos garfos.</t>
  </si>
  <si>
    <t>S-0951</t>
  </si>
  <si>
    <t>Máquinas conformadoras de parafusos, a frio, com capacidade de produção de 180 ou mais peças/minuto, de 8 a 12mm de diâmetro e 70 a 105mm de comprimento, contendo 3 ou mais matrizes de corte; com sistema de lubrificação; painel de controle e monitoramento de velocidade; esteiras de peças acabadas e refugo; e gabarito de ajuste.</t>
  </si>
  <si>
    <t>S-0952</t>
  </si>
  <si>
    <t>Empilhadeiras autopropulsadas, acionadas por motor a gasolina, a diesel ou a gás liquefeito de petróleo (GLP), para elevação, transporte e armazenagem de carga, com capacidade de movimentação de carga entre 7.000 e 18.000kg, com ou sem garfo.</t>
  </si>
  <si>
    <t>S-0953</t>
  </si>
  <si>
    <t>Empilhadeiras autopropulsadas contrabalanceadas, acionadas por motor elétrico de corrente alternada (AC), com articulação superior a 200graus do eixo dianteiro, protetor do operador apoiado em 4 hastes, com capacidade máxima de carga entre 1.500 a 5.500kg, com ou sem torre de elevação.</t>
  </si>
  <si>
    <t>S-0956</t>
  </si>
  <si>
    <t>Centros para afiação de serras circulares soldadas com dentes de metal duro, com três estações de trabalho, sendo duas para afiação frontal ou dorso e uma estação para afiação dos flancos dos dentes da serra, com carga e descarga automática, com 17 eixos controlados por CNC com painel de programação móvel, com capacidade de afiação de serras com diâmetros externo entre 150 até 355mm, equipado com tanque para filtragem e refrigeração do óleo.</t>
  </si>
  <si>
    <t>S-0960</t>
  </si>
  <si>
    <t>Máquinas automáticas refrigeradas para afiação de serras circulares, do peito e topo do dente de lâminas de serras circulares, com 8 eixos controlados por um controlador logico programável (CNC) com tela de comando “touch screen”, com acionamento com servo motores, para afiar lâminas de serras circulares até 8mm de espessura e diâmetro da serra circular de Ø180 até Ø860 mm.</t>
  </si>
  <si>
    <t>S-0962</t>
  </si>
  <si>
    <t>Máquinas para cortar tecidos e laminados sintéticos, equipadas com dois cabeçotes independentes trabalhando simultaneamente, cada qual com um equipamento que permite a oscilação da faca por meio pneumático, com quatro dispositivos puncionadores "vazadores convencionais" de tamanhos variados e com uma caneta, área de corte de 1.560 x 660mm, com esteira rotativa, com sistema de abastecimento automático de material, com painel de programação e controle de operações.</t>
  </si>
  <si>
    <t>S-0963</t>
  </si>
  <si>
    <t>Máquinas automáticas para afiação de lâminas serra fita refrigerado, controladas por um comando numérico computadorizado (CNC) com tela “touch screen”, dotadas de 2 eixos, largura da lâmina entre 75 a 360mm, com dispositivo automático para “dressar” rebolos, com acionamento por servo motores, com regulagem do ângulo de corte controlado eletricamente, com perfis de dentes programáveis por CNC.</t>
  </si>
  <si>
    <t>S-0965</t>
  </si>
  <si>
    <t>Fornos industriais de aquecimento a gás para indústria de revestimento cerâmico, largura interna do canal do forno até 3.250mm, comprimento do forno variável até 243,6,0m, com recuperação de ar quente de alta eficiência, isolação de baixa condução térmica e sistema de gestão do setor de resfriamento rápido com incorporação de trocador de calor interno, instalação de conjunto de flautas sopradoras transversal ao forno e instalação de queimadores oportunamente localizados para atuação durante a presença de vazios na alimentação do forno, com sistema de combustão de ar/gás modulantes.</t>
  </si>
  <si>
    <t>S-0967</t>
  </si>
  <si>
    <t>Painéis de operação e comando especial para centro de usinagem dotados de: display 23,8” touch”; processador Intel core I3-6100u; 2,3GHz; mSATA 64Gb CFAST 4GB; 8GB RAM; 2 ethernet 10/100/1000mbit; 4xusb3.0; 1xusb3.1 tipo c; 1xrs232/422/485 (rj45); 24VDC; grau de proteção IP54, botoeira principal 590/614 x 643 x 93mm; ral7024; com botão de emergência; 6 botões; 2 chaves 2 posições; 2 discos graduados; teclado 45 teclas; USB; interface ht-8; 2x “profinet”; 1xzxe-091336; 1x mouse.</t>
  </si>
  <si>
    <t>S-0968</t>
  </si>
  <si>
    <t>Prensas hidráulicas para marcar, suspender e girar moldes e matrizes de injeção para ajustes e correções, equipadas com painel de controle fixo e remoto para segurança e operação, dispositivo anti-queda, capacidade máxima de 300t, equipadas com 2 mesas, uma superior giratória de 180° e outra inferior deslizante para movimentos no sentido horizontal, ambas com tamanhos de 3.000 x 2.200mm, capacidade de levantar moldes até 100t, altura aberta até 2.300mm, curso 500mm ângulo de reversão 180º, velocidade descendente 120mm/seg, velocidade de pressão 15~5mm/seg, velocidade crescente 120 mm/seg.</t>
  </si>
  <si>
    <t>S-0969</t>
  </si>
  <si>
    <t>Carregadores automáticos de chapas para equipamento de gravação de chapas “offset”, que comporta gavetas com capacidade de até 600 unidades, que alimenta o processo de gravação das chapas todas as vezes que recebe um comando do sistema de software “fluxo de trabalho”, levando a chapa da medida especifica, por meio de um sistema robotizado, sem a intervenção de operadores; cujo tamanho máximo da chapa é de 2.280mm de largura e 1.600mm de altura; com espessura de 0,20mm até 0,50mm; com 4 cassetes com capacidade de até 75 unidades cada; com voltagem monofásica 200V-240V e de 10A e 2,0kW; com peso de aproximadamente 2.540kg.</t>
  </si>
  <si>
    <t>S-0970</t>
  </si>
  <si>
    <t>Sistemas ópticos para inspeção de impressão ou acabamento de etiquetas mesmo de materiais reflexivos, com detecção e contagem de resíduos de aparas (esqueleto), de repetições e de faltas de etiquetas para até 20 fileiras, detecção estroboscópica digital de defeitos de impressão com diâmetros de 1 a 5mm e com variações menores que 1 mm, sincronização automática de imagem, velocidade máxima de 250 metros/minuto, capacidade de largura do material entre 330 e 850mm, movimento máximo lateral de +/- 12mm, com ou sem iluminação por ultravioleta com comprimento de onda de 365nm, consistindo de unidade de câmera colorida com capacidade para até 30 imagens/segundo, unidade central de processamento (CPU) industrial, monitor de interface tipo “touch screen” para comando, monitor “HD” para exibição em tempo real dos defeitos, e “encoder” com roda de contato.</t>
  </si>
  <si>
    <t>S-0972</t>
  </si>
  <si>
    <t>Máquinas automáticas, de comando numérico computadorizado (CNC), para aplicação de estelite em dentes de serras de fita, circulares ou alternativas, com carenagem fechada, para serras circulares com diâmetro compreendido entre 250 a 1.200mm, para serras fitas de 60 a 360mm de largura, com sistema automático de alimentação de varetas de estelite, com velocidade de 8 dentes por minuto.</t>
  </si>
  <si>
    <t>S-0973</t>
  </si>
  <si>
    <t>Máquinas automáticas de soldagem, tipo MIG, para serra fitas com largura da lâmina até 320mm, equipadas com uma mesa com avanço automático, com soldagem com gás de proteção, com placa de soldagem, com possibilidade de soldar em ângulos de 90°, 75° e 60°; com pré-aquecimento e recozimento no mesmo lugar da mesa de soldagem; com termostato para regulagem da temperatura, com dispositivo de avanço de soldagem automática e ajustável conforme espessura da lâmina.</t>
  </si>
  <si>
    <t>S-0974</t>
  </si>
  <si>
    <t>Máquinas de alinhamento, tensionamento e endireitamento totalmente automático de lâminas de serra- fitas em uma só operação, controlado por um controle numérico computadorizado (CNC) com tela “touch screen”, com sensores para perfil de tensionamento, com uma estação medição eletrônico (sensores), com dois pares de rolos tensionadores controlados pelo CNC, positivos e negativos, para trabalhar espessura de lâmina de 0,8 a 2,0mm e larguras de lâminas de 70 a 210mm, com velocidade de trabalho de aproximadamente 15m/min.</t>
  </si>
  <si>
    <t>S-0977</t>
  </si>
  <si>
    <t>8429.59.00</t>
  </si>
  <si>
    <t>Máquinas autopropulsadas sobre esteiras de borracha, com motor diesel de potência igual a 89,5kW, capacidade de carga de 2.427kg, altura do solo de 381mm, sistema hidráulico auxiliar com fluxo de 75,7 a 170L/min e pressão de 22.750 a 27.993kPa.</t>
  </si>
  <si>
    <t>Máquinas autopropulsadas sobre esteiras de borracha, de uso florestal, com motor diesel de potência igual a 89,5kW, capacidade de carga de 2.427kg, altura do solo de 381mm, sistema hidráulico auxiliar com fluxo de 75,7 a 170L/min e pressão de 22.750 a 27.993kPa.</t>
  </si>
  <si>
    <t>S-0978</t>
  </si>
  <si>
    <t>Máquinas para aplicação de revestimento em comprimidos e outros núcleos, com capacidade compreendida entre 200 e 650 litros/lote, com Controlador Lógico Programável (CLP), câmara cilíndrica de aplicação do revestimento com 1.800mm de comprimento, 8 pistolas de pulverização, sistema de circulação de ar para a secagem rápida e uniforme do revestimento, defletores helicoidais para a movimentação uniforme dos comprimidos na área de atuação das pistolas de pulverização, dispositivo de descarregamento dos comprimidos, sistemas de tratamento de ar de entrada e saída, sistema VPN, bomba peristáltica, estação de detergente com duas bombas, desumidificador e sistema automático de limpeza "washing in place" (WIP).</t>
  </si>
  <si>
    <t>S-0979</t>
  </si>
  <si>
    <t>8505.90.80</t>
  </si>
  <si>
    <t>Bobinas eletromagnéticas para operação de mecanismo de abertura da vazão de fluidos em válvulas de transmissão óleo-hidráulicas, para ser montada em blocos hidráulicos SM12 ou SB23, com capacidade de pressão de trabalho de 350/400bar, denominado comercialmente solenoide proporcional, aplicado em tratores e colheitadeiras.</t>
  </si>
  <si>
    <t>S-0980</t>
  </si>
  <si>
    <t>Empilhadeiras autopropulsadas por 2 motores elétricos de 11kW, com capacidade de carga entre 7.000 e 9.000Kg, dotadas de torre hidráulica do tipo telescópica duplex ou triplex, com capacidade total de elevação dos garfos até 7.000mm de altura, com garfos com comprimento entre 1.200 e 2.400mm, sistema hidráulico opcional de deslocamento lateral e posicionamento dos garfos e com entre eixos “wheel base” entre 2.100 e 2.800mm de comprimento.</t>
  </si>
  <si>
    <t>S-0981</t>
  </si>
  <si>
    <t>Tratores florestais articulados sobre rodas, com ou sem esteiras, para baldeio de toras de madeira, com ou sem guincho auxiliar de tração, com capacidade de carga igual ou superior a 15t com tração 4 x 6 ou superior, com grua de alcance máximo igual ou superior a 7,5m e garra hidráulica, velocidade máxima de deslocamento inferior a 25km/h, potência do motor superior a 210HP, com transmissão hidrostática de 2 velocidades, denominados tecnicamente "Forwarder".</t>
  </si>
  <si>
    <t>S-0983</t>
  </si>
  <si>
    <t>Peneiras para pré-limpeza de sementes, pneumáticas, de potência 5,5HP, com 4 bandejas vibratórias e dois eixos excêntricos, com capacidade de processamento de 90 toneladas de grãos a cada 24 horas de trabalho, dotadas de sistema de alimentação com potência 2HP.</t>
  </si>
  <si>
    <t>S-0984</t>
  </si>
  <si>
    <t>8405.10.00</t>
  </si>
  <si>
    <t>Geradores de endogas, com entrada máxima de 50m³/h de gás natural para a produção de 150m³/h de endogás (mistura de gás natural craqueado em torno de 1.050 graus, misturado com ar atmosférico), com controle de saída a partir de 30m³/h, com 12 retortas (tubos de aço inoxidável de 2 polegadas de diâmetros com aquecimento de 1.040 a 1.065 graus, para mistura com ar atmosférico seguido de tratamento térmico de tempera, onde ocorre o craqueamento do gás natural) independentes sem parada do equipamento para queima de fuligem, automaticamente controlado a um ponto de orvalho entre 3 a 7 graus, para tratamento térmico de metais ferrosos em fornos contínuos de tempera e revenimento.</t>
  </si>
  <si>
    <t>S-0985</t>
  </si>
  <si>
    <t>8459.10.00</t>
  </si>
  <si>
    <t>Centros de usinagem CNC para painéis, dotados de mesa de vácuo de 5.000 x 1.600mm, com 3 cabeçotes de 3CV, sistema de exaustão ciclônica para remoção dos cavacos de corte, conjunto de batentes pneumáticos, controle CNC com software CAD/CAM.</t>
  </si>
  <si>
    <t>S-0986</t>
  </si>
  <si>
    <t>Máquinas automáticas para afiação de flancos laterais de dentes de serras fitas, serras circulares estilista e laminas de serra fita dupla dentadas, com avanço hidráulico, com sistema de refrigeração, com avanço automático do rebolo, com unidade de avanço automático dos dentes, permite ajuste do angulo dos flancos entre de 0 a 7º.</t>
  </si>
  <si>
    <t>S-0987</t>
  </si>
  <si>
    <t>Centros de usinagem verticais de alta velocidade e precisão, para usinagem de grafite, com comando numérico computadorizado (CNC), com 3 ou 5 eixos controlados simultaneamente, com curso dos eixos X entre 425 e 900mm, Y entre 180 e 800mm e Z entre 350 e 520mm, com velocidade de avanço de corte máxima nos eixos X, Y e Z entre 30 e 100m/min, com rotação máxima do fuso (spindle) entre 40.000 e 42.000rpm, com refrigeração interna e externa do fuso (spindle), com trocador de ferramentas integrado com número de posições entre 16 e 90, com estrutura mecânica construída em polímero de concreto, com deslocamento do eixo X pelo cabeçote (tipo portal), com preparação para extração de grafite, com sistema de extração de pó de alta performance, sistema de absorção de ruído e com caliper infravermelho.</t>
  </si>
  <si>
    <t>S-0992</t>
  </si>
  <si>
    <t>Equipamentos analisadores e medidores simultâneos de carbono e enxofre, em materiais inorgânico, através do método C/S onde a amostra é vaporizada, e o vapor é analisado por 4 detectores de infravermelho para determinação de SO2, CO e 2CO2, alimentado por tensão elétrica de 200, 220, 230 ou até 240VAC, frequência de 50 ou 60Hz, consumo máximo da seção de combustão: 5kVA, consumo máximo da seção de processamento: 0,5kVA, faixas de medida: Carbono: 1,6ppm a 6% em peso; Enxofre: 2 ppm a 1% em peso, com possibilidade de alcançar até 100% diminuindo o peso da amostra, curvas de temperatura programáveis, sensibilidade de leitura de 0,01ppm, contendo: suporte de carregador automático com capacidade de até 20 amostras; limpador automático, que possibilita no mínimo 200 rotinas sem necessidade de desmonte manual de itens para limpeza, com controle de qualidade em processo de produção de imãs de ligas de Nd-Fe-B</t>
  </si>
  <si>
    <t>S-0993</t>
  </si>
  <si>
    <t>Tituladores químicos automáticos para identificação da concentração de ácidos mistos (HF com HNO3), cloretos, ferro, bicromato de sódio e desengraxante de banhos químicos, com faixa de potencial da entrada de medição entre – 2.400 e + 2.400mV; Resolução de potencial da entrada de medição analógica e digital de 0,1mV.</t>
  </si>
  <si>
    <t>S-0995</t>
  </si>
  <si>
    <t>Bombas hidráulicas com engrenagens retas com sentido de rotação anti-horário, pressão manométrica de 250bar, a temperatura máxima a curto tempo de 105°C com vazão 14cm3/rotação (anti-horário), range de viscosidade de 10 a 750mm²/s, a 400rpm em um range de tempo de 2,5 segundos, acionada por um motor elétrico de corrente contínua com rotações que variam entre 500 a 4000rpm, com torque máximo de 87Nm.</t>
  </si>
  <si>
    <t>S-0997</t>
  </si>
  <si>
    <t>Máquinas automáticas para inspeção através de imagem, de defeitos no interior de latas para bebidas e detecção de rótulos misturados, com sistema de rejeição automático e capacidade para analisar até 3.600 latas por minuto; composta por: quatro câmeras digitais de alta resolução e alta velocidade, para inspeção do interior de latas; duas câmeras digitais de alta velocidade para a detecção da presença de rótulos estranhos; caixas de luz com iluminadores, gabinete de controle com conexão à rede de dados, monitor de tela sensível ao toque “touchscreen” com suporte de fixação, acompanhada de cabos de instalação e conjunto de sobressalentes.</t>
  </si>
  <si>
    <t>Máquinas automáticas para inspeção através de imagem, de defeitos no interior de latas para bebidas e detecção de rótulos misturados, com sistema de rejeição automático e capacidade para analisar até 3.600 latas por minuto; composta por: quatro câmeras digitais de alta resolução e alta velocidade, para inspeção do interior de latas; duas câmeras digitais de alta velocidade para a detecção da presença de rótulos estranhos; caixas de luz com iluminadores, gabinete de controle com conexão à rede de dados, monitor de tela sensível ao toque “touchscreen” com suporte de fixação, acompanhada de cabos de instalação.</t>
  </si>
  <si>
    <t>S-0998</t>
  </si>
  <si>
    <t>Equipamentos de dosagem e pesagem gravimétrica de produtos a granel com temperaturas de 0 a 60°C, dotados de bases, balança independente com 1 ou mais células de carga com calibre de alta precisão, funil alimentador  de poliuretano flexível com ou sem pá, funil de extensão para armazenamento de ingredientes, com ou sem funil alimentador de parafuso duplo com um agitador horizontal na cuba de parafuso, com ou sem módulo de controle e com ou sem Interface Homem Máquina (IHM).</t>
  </si>
  <si>
    <t>S-1000</t>
  </si>
  <si>
    <t>Máquinas deslintadeiras hidráulicas de serra para semente de algodão, com capacidade de processamento de 75 toneladas a cada 24 horas em primeiro corte 40 toneladas em segundo corte, dotadas de 210 serras em aço, sendo essas de 18" (polegadas) de diâmetro cada, com alimentador permanente magnético de potência 1HP.</t>
  </si>
  <si>
    <t>S-1001</t>
  </si>
  <si>
    <t>Limpadores de línter de tambor alto, com função de limpeza do línter do algodão depois de sua passagem na máquina deslintadeira, projetados com 3 estágios e equipados com motor de 5,5HP</t>
  </si>
  <si>
    <t>S-1002</t>
  </si>
  <si>
    <t>Limpadores de línter, auxiliar de máquina deslintadeira de algodão, de potência do motor de 4 HP</t>
  </si>
  <si>
    <t>S-1003</t>
  </si>
  <si>
    <t>Máquinas decorticadora/batedoras de tambor duplo rotativo, para beneficiamento de sementes de oleaginosas, trabalha com tambor batedor para remoção dos resíduos de casca e outros rejeitos, máquina equipada com motor principal de 5.5HP e motor do agitador de 2HP, com capacidade de processamento de 180 toneladas a cada 24 horas de trabalho.</t>
  </si>
  <si>
    <t>S-1004</t>
  </si>
  <si>
    <t>8437.80.90</t>
  </si>
  <si>
    <t>Máquinas decorticadoras/agitadoras, para beneficiamento de sementes de oleaginosas, com capacidade de processamento de 180 toneladas a cada 24 horas de trabalho, sendo sua função a de remoção da casca das sementes por gravidade, equipadas com 4 tambores e sistema de ventiladores de absorção para eliminação de resíduos, equipadas com motor de potência de 5.5HP e alimentador com potência de 2HP.</t>
  </si>
  <si>
    <t>S-1005</t>
  </si>
  <si>
    <t>Máquinas decorticadoras/descascadoras, para beneficiamento de sementes oleaginosas, equipadas com cilindro giratório sob uma base estacionária com facas descascadoras, sendo sua função a de quebra da casca da semente, separando-a da amêndoa, capacidade de processamento de 200 toneladas a cada 24 horas de trabalho, equipadas com motor da máquina de 40HP e motor de alimentação de 2HP.</t>
  </si>
  <si>
    <t>S-1006</t>
  </si>
  <si>
    <t>Centros de usinagem vertical de dupla coluna, tipo portal, com comando numérico computadorizado (CNC), com 4 eixos controlados simultaneamente, capazes de fresar, mandrilar, furar e roscar, com curso de trabalho no eixo X de 560mm, curso dos eixos Y e Z de 410mm, avanço rápido dos eixos X, Y e Z de 52m/min e avanço de usinagem de 52m/min, distância entre colunas de 955mm, tamanho da mesa de 800 x 460mm com capacidade máxima de carga sobre a mesa de 350kg, eixo-árvore com rotação máxima de 12.000rpm, magazine com capacidade de 30 ferramentas, com diâmetro máximo de 80mm e tempo de troca de ferramenta de 3,4 segundos.</t>
  </si>
  <si>
    <t>S-1007</t>
  </si>
  <si>
    <t>Centros de torneamento multitarefas de deslocamento vertical para tornear, furar, fresar e rosquear simultaneamente duas peças de trabalho ou uma peça de trabalho em duas operações de diferentes fixações, com carga e descarga automática de peças, comando numérico computacional (CNC), cursos de trabalho de 260 e 160mm para os eixos X e Z respectivamente, fuso motor com potência de 21,5kW e velocidade máxima de 4.500rpm, com 2 cabeçotes porta-ferramenta independentes com 8 estações para ferramenta, inclusive acionadas.</t>
  </si>
  <si>
    <t>S-1008</t>
  </si>
  <si>
    <t>Veículos autopropulsados sobre rodas para elevação, manipulação e armazenagem de cargas, com capacidade de até 4.000kg, altura de elevação de até 17.466mm e máximo alcance na horizontal de até 12.800mm, com tração e direção nas 4 rodas, dotados de lança telescópica, motor a diesel de 100HP, com ou sem garfo para empilhamento.</t>
  </si>
  <si>
    <t>Veículos autopropulsados sobre rodas para elevação, manipulação e armazenagem de cargas, com capacidade de até 4.000kg, altura de elevação de até 17.466mm e máximo alcance na horizontal de até 12.800mm, com tração e direção nas 4 rodas, dotados de lança telescópica, motor a diesel de 100HP.</t>
  </si>
  <si>
    <t>S-1009</t>
  </si>
  <si>
    <t>Máquinas automáticas para inspeção da qualidade de rótulos de latas para bebidas, através de imagem, com capacidade para analisar até 2500 latas por minuto, compostas por seis câmeras digitais a cores de alta resolução e alta velocidade, gabinete de controle, caixa de luz com iluminadores de LED, dois monitores de tela sensível ao toque “touch screen” com suportes de fixação, mecanismo de rejeição automático de latas, sensores, “encoder”, acompanhadas de cabos de instalação e conjunto de sobressalentes.</t>
  </si>
  <si>
    <t>Máquinas automáticas para inspeção da qualidade de rótulos de latas para bebidas, através de imagem, com capacidade para analisar até 2500 latas por minuto, compostas por seis câmeras digitais a cores de alta resolução e alta velocidade, gabinete de controle, caixa de luz com iluminadores de LED, dois monitores de tela sensível ao toque “touch screen” com suportes de fixação, mecanismo de rejeição automático de latas, sensores, “encoder”, acompanhadas de cabos de instalação.</t>
  </si>
  <si>
    <t>S-1010</t>
  </si>
  <si>
    <t>Analisadores de biodiesel em combustível de aviação, destilados médios e residuais; por tecnologia de cartucho de extração de fase sólida (SPE) e espectroscopia de infravermelho (FTIR) com Transformada de Fourier; de acordo com a ASTM D7797 e D7963; tempo de análise de 15 minutos; faixa de medição do equipamento de 0 a 150mg/kg para combustível de aviação e 0 a 20% para destilados médios e residuais; volume de amostra de 50ml; resultado em ppm ou mg/kg; faixa de temperatura de operação de 5 a 35°C.</t>
  </si>
  <si>
    <t>S-1012</t>
  </si>
  <si>
    <t>8438.20.90</t>
  </si>
  <si>
    <t>Máquinas temperadeiras para massa de chocolate, com controlador lógico programável (CLP), com capacidade de 1.500 até 5.100kg/h, com ou sem trocador de calor para aquecimento da massa de chocolate, sistema de ajuste de temperatura interna de água e bomba de alimentação para massa de chocolate com frequência variável.</t>
  </si>
  <si>
    <t>S-1015</t>
  </si>
  <si>
    <t>Máquinas automáticas de destilação para recuperação de solventes, com capacidade máxima de vazão de solvente recuperado de até 200L/h, alimentação automática e contínua, com eliminação automática de resíduos; com tanque de destilação em aço inox Aisi 304 revestido, fundo cónico e descarga central, capacidade para 400 litros, com exclusiva tampa completa com raspadores dotados de lâmina antiestática para limpeza interna; com válvula de descarga de 3 polegadas (76mm); condensador de cobre refrigerado a ar/agua; com CLP dedicado, trabalho mediante placa (painel) digital com microprocessador dotado de touchscreen de 16 caracteres, registro de parâmetros operacionais e visualização de dados de destilação durante o ciclo, mensagens para manutenção programada, alertas de notificação em caso de mau funcionamento, ciclo automático temporizado, ciclo “multisetpoint” com até 9 temperaturas de aquecimento ideal para misturas, ciclos múltiplos com acumulação e descarga final do lodo, descarga de resíduos em tambores comuns de 400 litros, função Soak após o descarregamento do lodo para evitar a formação de sólidos; coberturas manuais de travamento para recipientes padrão usado para coletar lodo para descarte; para operar em corrente elétrica trifásica de 400V, 50/60Hz, 27kW.</t>
  </si>
  <si>
    <t>S-1016</t>
  </si>
  <si>
    <t>Máquinas para medição tridimensional, por sistema óptico de visão computacional, com distância de trabalho à partir de 30mm, campos de medição nos eixos X e Y de 50 a 3.200mm e no eixo Z de 80 a 600mm, dotadas de 3 escalas eletrônicas linear e cabos de conexão à placa eletrônica dos eixos.</t>
  </si>
  <si>
    <t>S-1019</t>
  </si>
  <si>
    <t>Veículos autopropulsados sobre rodas para elevação, manipulação e armazenagem de cargas, com capacidade de até 3.500kg, altura de elevação de até 6.973mm e máximo alcance na horizontal de até 4.022mm, com tração e direção nas 4 rodas, dotados de lança telescópica , motor a diesel de 100HP, com ou sem garfo para empilhamento.</t>
  </si>
  <si>
    <t>Veículos autopropulsados sobre rodas para elevação, manipulação e armazenagem de cargas, com capacidade de até 3.500kg, altura de elevação de até 6.973mm e máximo alcance na horizontal de até 4.022mm, com tração e direção nas 4 rodas, dotados de lança telescópica, motor a diesel de 100HP.</t>
  </si>
  <si>
    <t>S-1020</t>
  </si>
  <si>
    <t>Guindastes autopropulsados sobre pneumáticos, acionados por motor diesel de potência mínima de 224kW, com capacidade de carga de 45t, dotados de lança telescópica hidráulica com "spreader" próprios para elevação, transporte e armazenagem de contêineres de 20 e 40 pés, equipados com sistema de identificação de falhas, através de módulos de controle interligados por sistema de cabos tipo "can bus" com entre eixos máximo compreendido entre 6.200 e 7.500mm.</t>
  </si>
  <si>
    <t>S-1022</t>
  </si>
  <si>
    <t>8429.51.19</t>
  </si>
  <si>
    <t xml:space="preserve">Carregadeiras compactas de Esteiras, com capacidade nominal de carga entre 953 e 1.166kg, largura sem caçamba entre 1,70 e 1,85m, comprimento entre 2,66 a 2,75m e altura entre 1,97 e 2,07m, dotadas de motor “turbocharger” a diesel com potência de 45,5 a 53,4kW e controle tipo “joystick”. </t>
  </si>
  <si>
    <t>S-1026</t>
  </si>
  <si>
    <t>Máquinas automáticas para impressão rotativa por rotogravura de películas flexíveis, para impressões em até 10 cores, largura máxima de impressão de 1.300mm, velocidade máxima de impressão de 350m/minuto, dotadas de: 1 desbobinador duplo para bobinas com diâmetro externo máximo de 1.000mm, com controle de tensão da pelícola e dispositivo de elevação das bobinas; 1 sistema de alinhamento e de controle tensional das pelícolas, com tratamento "Corona"; 10 estações de impressão com sistemas de troca rápida de conjuntos de impressão (cilindros de impressão e sistema de tintagem), com 2 carros para o transporte e o acoplamento dos conjuntos por estação de impressão, com unidades de controle de viscosidade; 1 sistema automático de alinhamento e de controle tensional das pelícolas prévio ao rebobinamento, com sistema de inspeção da qualidade da impressão; 1 rebobinador duplo para bobinas com diâmetro externo máximo de 1.000mm, com controle de tensão da pelícola e dispositivo de elevação das bobinas; 1 compressor de ar; sistema de captação e exaustão de ar; mezaninos e estruturas metálicas; gerenciada por controlador lógico programável (CLP).</t>
  </si>
  <si>
    <t>S-1027</t>
  </si>
  <si>
    <t>8445.90.10</t>
  </si>
  <si>
    <t>Urdideiras continuas para rolos de acionamento retrátil, com 1.600mm de largura de trabalho e flanges de 800 até 1.600mm de diâmetro, acopladas a uma gaiola dupla paralela, que permite troca independente em cada um dos lados, com capacidade para até 960 (480+480) bobinas de 315mm de diâmetro, acionadas por eixo com velocidade de até 1000m/min, controladas por PLC (controlador logico programável), contendo sistema de monitoramento de número de fios quebrados, comprimento de fios no rolo, metragem produzida e eficiência por tipo de fio, por turno, sistema de frenagem a disco, controle de tensão e parada eletrônica quando da quebra de fios, barra de proteção e para-brisa contra impurezas e sinaleira indicadora de fio partido.</t>
  </si>
  <si>
    <t>S-1029</t>
  </si>
  <si>
    <t>Plataformas para trabalhos aéreos, com lança telescópica sobre base giratória, com capacidade de rotação da base de 360° contínuos, autopropulsadas sobre rodas, com tração e direção em 2 ou 4 rodas, acionadas por motor a combustão interna a diesel, controladas por painel de controle na plataforma, contendo alavanca de controle, com elevação máxima da plataforma igual ou superior a 32m, mas inferior ou igual a 54,86m, capacidade máxima de carga da plataforma igual ou superior a 300kg, mas inferior ou igual a 454kg.</t>
  </si>
  <si>
    <t>S-1030</t>
  </si>
  <si>
    <t>8541.40.32</t>
  </si>
  <si>
    <t>Módulos fotovoltaicos bifaciais, dotadas de 72 ou 144 células solares de silício monocristalino, montadas em módulos com moldura de alumínio, a serem utilizados em equipamentos de estrutura de solo denominados de "tracker", expostos ao sol, potência máxima igual a 370, 375, 380 ou 385Wp, tensão máxima igual a 1.500V com as células ligadas em série, corrente máxima de potência igual ou superior a 9,10A, mas igual ou inferior a 9,90A, tensão de circuito aberto igual ou superior a 45,30V, mas igual ou inferior a 49,20V, tensão máxima de potência igual ou superior a 38,70V, mas igual ou inferior a 40,90V, corrente de curto-circuito igual ou superior a 9,63A, mas igual ou inferior a 10,50A, com eficiência dos módulos igual ou superior a 18,50%, mas igual ou inferior a 19,70%.</t>
  </si>
  <si>
    <t>S-1032</t>
  </si>
  <si>
    <t>Centros de usinagem vertical tipo portal “Gantry” para usinagem de metais, de alta velocidade, com comando numérico computadorizado (CNC), para fresar, perfurar, rosquear e mandrilar, com capacidade de usinagem em 5 eixos controlados simultaneamente, curso do eixo X igual a 3.000mm, curso do eixo Y igual a 2.200mm e curso do eixo Z igual a 1.100mm, curso do eixo rotativo A igual a +95°/-110° e curso do eixo rotativo C igual a +/-360°, velocidade máxima de avanço dos eixos X,Y,Z igual a 24m/min., rotação máxima do eletromandril de 24.000rpm, com régua ótica em todos os eixos lineares, com cabeçote bi-rotativo com capacidade de posicionamento com resolução de 0,001°, com mesa de dimensões 3.000 x 2.000mm, com sistema de medição e correção de erros geométricos do cabeçote mediante dispositivo com 3 sensores de medição conectados ao CNC, com medição de ferramentas com dispositivo laser, com trocador automático de ferramentas.</t>
  </si>
  <si>
    <t>S-1034</t>
  </si>
  <si>
    <t>Bombas pulsadoras, por pressão de superfície, próprias para recuperação de condensados em instalações de vapor, com vazão máxima de 30ton/h, pressão máxima de operação de 1,05Mpa e temperatura máxima de operação de 185ºC.</t>
  </si>
  <si>
    <t>S-1035</t>
  </si>
  <si>
    <t>8437.80.10</t>
  </si>
  <si>
    <t>Moinhos verticais de impacto, com placa rotativa de agulhas móveis e agulhas fixas na carcaça, próprios para moagem da quirela de milho úmida, com placa rotativa de diâmetro 1.015mm e velocidade de rotação 2.900rpm; produção de 16 a 17 toneladas por hora e potência do motor principal 220kW.</t>
  </si>
  <si>
    <t>S-1039</t>
  </si>
  <si>
    <t>8464.20.10</t>
  </si>
  <si>
    <t>Máquinas para chanfradura de vidros, sendo máquina para biselar (usinagem) borda, do tipo retilínea (em linha reta), com trabalho a frio do vidro, possui 08 fusos com espessura mínima de 3mm e máxima de até 20mm, com dimensão mínima igual a 120 x 120mm, com velocidade de 0,6 até 3.0m/min, operando com pressão de 6bar, com alimentação elétrica de 380vac – 60Hz, com ângulo de bisotê de 3º até 45º, permitindo realizar bisotê com largura máxima de 30mm, com acionamento pneumático automático dos rebolos de feltro e controlador lógico programável (CLP) com tela de toque “touch screen” que exibe controle de espessura do vidro, largura e ângulo do bisotê, velocidade de arraste, metros produzidos e desgastes dos rebolos.</t>
  </si>
  <si>
    <t>S-1040</t>
  </si>
  <si>
    <t>Máquinas lapidadoras de vidro, sendo máquina para polimento de borda (afiação), do tipo retilínea (em linha reta), com trabalho a frio do vidro, com espessura mínima igual a 3mm e máxima de até 25mm, com dimensão mínima igual a 100 x 100mm, com velocidade de 1.0 até 5.0m/min, operando com pressão de 6bar, com alimentação elétrica de 380vac – 60Hz, com transportador de entrada com altura ajustável em relação aos rebolos de desbaste monitorado por display analógico, utilizando para polir rebolo de borracha impregnado com oxido de cério, possuindo 09 eixos de afiação (fusos), sendo o último motor “dahlander” de dupla rotação, com 4-5 colchões pneumáticos e controlador lógico programável (CLP) com tela de toque “touch screen” que exibe espessura do vidro, velocidade do trabalho, remoção e metros acabados.</t>
  </si>
  <si>
    <t>S-0075</t>
  </si>
  <si>
    <t>040</t>
  </si>
  <si>
    <t>Conjuntos de bancadas de ferro fundido GG25, na espessura de 80mm, dotados de tambor central montado, 20 motores elétricos de potência nominal igual ou superior a 4kW e rotação nominal igual ou superior a 800rmp, utilizados em impressoras flexográficas de tambor central.</t>
  </si>
  <si>
    <t>S-0139</t>
  </si>
  <si>
    <t>Combinações de máquinas para montagem de dispositivo plástico pulverizador denominado "conjunto atuador" para embalagem de produtos em aerossol, com capacidade de 167peças/min, compostas de: estação de preparação do carro de transporte de atuadores e alimentação por robô da parte plástica pré-injetada denominada "atuador/acionador"; estação de alimentação por panela vibratória e montagem de parte plástica denominada "inserto/pastilha" no atuador; estação de verificação de fluxo/vazão de ar no atuador com inserto; estação alimentada por robô de parte plástica pré-injetada denominada “sobretampa/sobrecapa” para montagem sobre o “atuador”; estação de retirada dos conjuntos atuadores dos carros de transporte dotada de sistema de retirada de peças defeituosas; estação de descarga de peças prontas em caixas de papelão; esteira de transporte com carrinhos transportadores que circulam entre as estações em circuito contínuo, dotada de sensores de presença por infravermelho, indutivos e câmeras de visão; estruturas metálicas e painel eletroeletrônico com CLP por comando em tela do tipo “touchscreen”.</t>
  </si>
  <si>
    <t>S-0194</t>
  </si>
  <si>
    <t>Combinações de máquinas para distribuir e embalar biscoitos redondos, com sistema de ajuste rápido e simples para operar com biscoitos do tipo moldados por rolo moldador e do tipo "wire-cut cookies" de diferentes diâmetros e alturas (Cookies com diâmetro de 54mm ±4 mm x altura de 10mm ±2 mm e moldados com diâmetro de 50mm x altura de 5,9mm), de disposição horizontal e empilhados em embalagem primária e secundária do tipo "flow pack" (conceito "multipack"), compostas de: sistema de distribuição dos biscoitos, formado por conjunto de esteiras para resfriamento, transporte, organização e alimentação dos biscoitos do forno até as células de embalagem, com sistema automático de variação horizontal de área do tipo FIFO “first in first out” para acúmulo temporário dos biscoitos por até 3 minutos em caso de parada das células de embalagem, com monitoramento por sensores e câmeras para inspeção e descarte automático e individual dos biscoitos fora dos padrões dimensionais, com 4 sistemas de transferência a 90° controlados por câmeras para distribuição de 8.632biscoitos moldados/min e de 4.308biscoitos cookies/min em pistas paralelas, balanceadas e organizadas para alimentação de 4 células de embalagem primária e secundária do tipo "flow pack" (conceito "multipack"), com sistema de detecção em 3 dimensões (altura, largura e comprimento) formado por sensores para detecção e rejeição de biscoitos fora dos padrões dimensionais, com comunicação com o sistema de distribuição dos biscoitos para balanceamento automático das 2 pistas de entrada do empilhador de biscoitos, com velocidade máxima de 828biscoitos moldados empilhados/min e 414biscoitos cookies empilhados/min, com unidade de embalagem primária que opera com velocidade máxima de 414pacotes/min, para ambos biscoitos moldados/cookies empilhados, com sistema de selagem da embalagem a quente e sistema de sucção para diminuição de ar nos pacotes, com dispositivo automático para o alinhamento do filme, detecção do fim da bobina de filme e troca automática da bobina de filme de embalagem, com dispositivo de detecção e rejeição automática de pacotes com defeitos/falta de biscoitos, com unidade robótica para rotação dos pacotes de embalagem primária da posição longitudinal para a posição transversal e empilhamento dos pacotes de embalagem primária para formação das porções da embalagem secundária (conceito "multipack"), com velocidade máxima de rotação e empilhamento de 414pacotes/min, com unidade de embalagem secundária operando pacotes “multipack”, com velocidade máxima de 138pacotes/min para biscoitos cookies e 104pacotes/min para biscoitos moldados, com controle por "PLC" e painel de operação do tipo tela de toque “IHM”.</t>
  </si>
  <si>
    <t>S-0351</t>
  </si>
  <si>
    <t>Unidade Funcional para britar e moer minérios, com capacidade de processamento de até 30ton/h, tamanho máximo de partícula de alimentação de 600mm, capacidade de cominuição até 80% menor do que 0,074 mm, dotadas de alimentadores vibratórios, britador de mandíbula, separador magnético, britadores cônicos, moinhos de bolas,  bombas de polpa, transportadores de correia, hidrociclone, sistema de controle e estruturas metálicas.</t>
  </si>
  <si>
    <t>S-0611</t>
  </si>
  <si>
    <t>Equipamentos para armazenamento e troca automática de paletes; com sistema rotativo, utilizados em centros de usinagem; dotados de magazine com 5 ou 10 ou 13 ou 15 pontos de armazenamento de até 600kg cada, mesa de preparação e  braço manipulador.</t>
  </si>
  <si>
    <t>S-0621</t>
  </si>
  <si>
    <t>8477.30.90</t>
  </si>
  <si>
    <t>Máquinas para moldagem por insuflação de frascos termoplásticos tipo “Injection Blow“, com capacidade de injeção igual ou superior a 90g, dotadas de plastificador vertical ou horizontal igual ou maior que 20mm (0,787 polegadas), controlador lógico programável (CLP), sem moldes.</t>
  </si>
  <si>
    <t>S-0653</t>
  </si>
  <si>
    <t>Combinações de máquinas automáticas para fatiar, embalar, selar e clipar pães de forma, 500g, alinhamento e distribuição inteligente evitando sobrecarga, interligadas por esteiras, sistema de alinhamento, sistema de armazenamento “pulmão”, sistema de empurradores e quadro de distribuição de potência, fatiadora totalmente automática com corte uniforme, capacidade de fatiar 63 pães/minuto, sem perdas, embaladora automática com capacidade de embalar 50 pães/minuto, contendo compartimento de embalagens extra rápido e clipadora.</t>
  </si>
  <si>
    <t>S-0673</t>
  </si>
  <si>
    <t>Filtros contínuo de polímeros termoplásticos de duplo cilindro, com capacidade de produção de até 2300 kg/h, dependendo do grau de contaminantes. Dotado de unidade hidráulica com acionamento elétrico para troca dos filtros sem parada de máquina, sensor de pressão para indicar momento da troca dos filtros, temperatura com controle PID, painel elétrico, área de filtração de 1.984 cm2, cilindros com sulco para pré-inundação e saída de gases durante a troca dos filtros. Temperatura máxima de trabalho de 330°C, temperatura máxima para limpeza de 450°C, pressão máxima de trabalho de 35 Mpa, voltagem 380 volts trifásico.</t>
  </si>
  <si>
    <t>S-0680</t>
  </si>
  <si>
    <t>Moldes (Hot Runners) de 32 a 180 cavidades, confeccionados em aço especial, para injeção de pré-formas de politereftalato de etileno (PET), com capacidade de injeção de 32 a 180 peças/ciclo, com variação de peso de até +/- 0,60g, dotados de placa dos bicos, placa das câmaras quentes, placa traseira.</t>
  </si>
  <si>
    <t>S-0698</t>
  </si>
  <si>
    <t>Moldes (Moving Half) de 72 a 144 cavidades, confeccionados em aço especial, para injeção de pré-formas de politereftalato de etileno (PET) de 5 a 94g com variação de peso de até +/-0,60g, com capacidade de injeção de 72 a 144 peças/ciclo, dotados de placa extratora, placa de machos, de 72 a 144 machos, de 72 a 144 anéis dos machos, de 72 a 144 tubos de resfriamento dos machos, e  de 72 a 144 neck rings.</t>
  </si>
  <si>
    <t>S-0703</t>
  </si>
  <si>
    <t>Conjuntos de peças (Kit) dotados de: 01 sensor de imagem 3 Chips de tecnologia CMOS com resolução 1.920 x 1.080 pixels dotado de cabo de 3 metros  com 16 vias coaxiais e blindagem externa; 01 placa eletrônica adaptadora com conector metálico circular fêmea 16 vias do tipo engate rápido; 01 placa eletrônica com interface de entrada para chip de imagem do tipo 3 Chips CMOS, capacidade de processamento de sinais digitais a 60 frames por segundo e resolução 1.920 x 1.080 pixels e alimentação elétrica 12 VDC; 01 placa eletrônica de distribuição de sinais de vídeo digital com resolução 1.920 x 1.080 pixels/60 FPS dotada de 2 saídas de sinais DVI e porta de comunicação serial com “baund rate” de 9.600bps e alimentação elétrica 12VDC; 01 placa eletrônica contendo 02 botões iluminados do tipo “push button” com 2 contatos NA, 01 conjunto de cabos elétricos com conexões terminais do tipo “housing” para conexão em placa de circuito eletrônico.</t>
  </si>
  <si>
    <t>S-0713</t>
  </si>
  <si>
    <t>Combinações de máquinas automáticas e contínuas para preparação de pães de forma com peso máximo de 580 gramas, com capacidade não inferior a 12.000 unidades por hora, compostas de: Divisora de massa dotado de uma cuba revestida em teflon e capacidade para 400 litros, 6 compartimentos para fazer porções de 350 gramas a 880 gramas cada, e capacidade de 2.250 a 9.000 peças/hora controlado através de CLP, Dotado com transportadores previamente lubrificadas através de aplicadores de óleo para retirar as porções de massas; Boleadora de massa em aço inox Capacidade 150 a 1.200 gramas e 1.000 a 9.000 peças/hora, dispositivo central com distribuição de ar, transportador de alimentação da massa, Cilindro e cone revestido com Teflon , Transportador de descarga e Transportador de guia posicionado em cima, altura ajustável; Checadora de peso, célula de carga com capacidade de 2.500 gramas, de 4.000 a 8.000 peças/hora, minimiza a influência de vibrações, transportador de descarga, transporte para interligação entre a divisora e a boleadora, transportador curvo de 90°, transportador com esteira sintética de introdução de pesagem. Velocidade de transportador ajustável por comum inversor, Transportadores CxL=400x300mm, estruturas de aço inoxidável, com sistema de conexão rápida da esteira, execução à prova de respingo d’água IP44, Empurrador em chapas e estrutura de aço inox, com sistema para alimentação de porções de massa com capacidade de até 12 peças de massa simultaneamente para bolsa de descanso, Estufa pré fermentação com capacidade líquida de 2.000 peças, contendo até 200 peças de 12 bolsas oscilantes, luz ultravioleta, Ventilador de sucção, medidor de umidade,  transportador tipo “V”, Transportador modular, medição de volume através de fotocélula de laser e rejeição por transportador de passo; transportador de correção de passo. Moldadora com capacidade de 5.000 peças hora, peso de 150 gramas a 1.500 gramas por peça, com unidade de centralizar através de 2 roletes verticais, tambor de molde em aço inoxidável, rolo de pressão com revestimento de teflon, ajustável pneumaticamente até 250 kg, guia laterais conectadas e placas de pressão articuladas.</t>
  </si>
  <si>
    <t>S-0732</t>
  </si>
  <si>
    <t>Combinações de máquinas automáticas, sincronizadas e contínuas acionadas por servo motor, de Alta Velocidade para fabricação de fraldas descartáveis tipo calção, com capacidade de produção máxima de 1,000pcs/min. Compostas de:, alimentadores de polpa de celulose, alimentadores de folha de papel, alimentadores de falso – tecido, alimentadores de filme, alimentadores de material elástico, bailarinos, unidades de refrigeração “tipo chiller”, dispositivos de coleta de fragmentos, tanques para adesivos com motor e bomba volumétrica, unidades de refrigeradores por ar “tipo spot”, secadores de ar, ventiladores, monitores para o controle de produção, quadros de distribuição de força, painéis elétricos de 380v , painéis elétricos de 220V e PLC, linha de “by-pass”,  ejetora de produto defeituosos, sistema de sinalizações sonoras composta por 4 sirenes, monitores de câmera, dispositivos de materiais de ajuste, rolos de tração de linha de materiais , cortadeiras de folhas , dobradoras de fralda descartável, aparelhos dispensadores de cola, sistema de sinalização visual com monitores e câmeras, aparelho de punção, rolos para formatador da fralda descartável, prensas tipo rolo, aparelho de formatação da fralda, transportadores por sucção, transportadores de correia, exaustores, trituradores de polpa de celulose, alimentadores de polímero com motor elétrico e mangueira, dispensadores de calor do motor de cortador de materiais, aparelho de adesão ultrassônica, amplificador e gerador ultrassônico, talhas de suspensão e remoção, sensores fotoelétricos, sensores óticos, sensores magnéticos, sensores de aproximação e controle lógico programáveis (PLCs).</t>
  </si>
  <si>
    <t>S-0741</t>
  </si>
  <si>
    <t>Misturadores de cuba inclinável para massa de biscoito, para capacidade aproximada de massa de 1.270kg, dotados de jaqueta de refrigeração em aço inoxidável para resfriamento da parede da cuba, pressão de encamisamento de 16bar, dispositivo de inclinação a 120° da cuba dotado de cilindro hidráulico de 5,6kW, cúpula para entrada de farinha com válvula borboleta, com entrada para farinha tipo "slide" de 498mm, seis entradas sanitárias para líquido, sistema de ciclo de mistura personalizado (CMCS) para criação, armazenamento e recuperação de ciclos de mistura definidos pelo usuário para um determinado produto a ser misturado.</t>
  </si>
  <si>
    <t>S-0744</t>
  </si>
  <si>
    <t>Combinações de máquinas para transporte e resfriamento de biscoitos, com capacidade de resfriar 6.000kg/h, compostas por: máquina oleadora com 20 discos, com largura útil de trabalho de 1.800mm, comprimento de 2.000mm, dotadas de rampa de recuperação de óleo em excesso e discos centrífugos superiores para distribuição de óleo, discos centrífugos inferiores de distribuição de óleo, dotados de motorização única, com dispositivo de aspiração para recuperação do óleo dos fumos na entrada e na saída; transportadora para drenagem de óleo com largura útil de trabalho de 1.800mm e comprimento de 3.000mm; transportador alternativo metálico, com largura útil de trabalho de 1.800 mm e comprimento de 5.000 mm; transportador de resfriamento com lona, com largura útil de 1.800 mm e comprimento de 295 m, grupo de tração por rolos dotados de dispositivo de tensão pneumático, lona transportadora em plástico alimentar, transportador com detector de metal, com largura de trabalho de 1.000mm e comprimento de 6.000mm; empilhador e encanalador (penny stacker), com largura útil de trabalho de 1.800mm e comprimento de 2.000mm, encanalador com guias com comprimento de 1.200mm, com regulação automática da posição das guias na entrada por fotocélulas e servmotor.</t>
  </si>
  <si>
    <t>S-0745</t>
  </si>
  <si>
    <t>8417.20.00</t>
  </si>
  <si>
    <t>Fornos de cozimento para biscoitos, com aquecimento misto para capacidade de 6.000kg/h; com combustão direto a gás por convecção indireta, com dimensões de 120 x 1,8m, 10 zonas de cozimento, temperatura de trabalho com faixa de 200 à 380ºC, dotados de sistema de distribuição do gás à pressão zero, queimadores tubulares de chama direta "standard flynn'', queimadores tubulares corretivos de chama direta, do tipo "três zonas standard flynn", dispositivos de controle e gestão dos queimadores à chama direta, sistema de extração dos vapores da câmara de cozimento, com ventilador com velocidade fixa e “damper” de extração motorizada, “damper” manual de repartição, extração de vapores/fumos teto e chão, dispositivo para recuperação de calor para pré-aquecimento do ar comburente, “dampers” de repartição do calor entre teto e chão com acionamento servo comandado, dispositivo de extração dos vapores da câmara de cozimento, sensor de pressão com retroação no “damper” de extração dos vapores, câmara de cozimento em lâmina aluminada, com revestimentos em aço inoxidável Aisi 430 "scotch brite " para painéis do fornilho, painéis laterais e faixas, transportador de cozimento com esteira metálica de largura 1.800mm , mesa de entrada de 3,60m, mesa de saída de 7,80m, coifa alongada na saída do forno dotada de ventilador de extração, descargas de condensação para extração de fumos e/ou vapores, transportador "take off” de esteira metálica em aço inoxidável com largura útil de 1.800mm e comprimento de 3.000mm.</t>
  </si>
  <si>
    <t>S-0770</t>
  </si>
  <si>
    <t>Combinações de máquinas para preparação de massa de pães de forma com peso máximo de 580 gramas, com capacidade não inferior a 12.000unid/h, compostas de: divisora de  massa dotado de uma cuba revestida em teflon e capacidade para 400 litros, 6 compartimentos para fazer porções de 350 a 880 gramas cada, e capacidade de 2.250 a 9.000peças/h controlado através de CLP dotado com transportadores previamente lubrificadas através de aplicadores de óleo para retirar as porções de massas, boleadora de massa em aço inox com capacidade  150 a 1.200 gramas e 1.000 a 9.000peças/h, dispositivo central com distribuição de ar, transportador de alimentação da massa, cilindro e cone revestido com ‘Teflon” , transportador de descarga e transportador de guia posicionado em cima, altura ajustável, checadora de peso, célula de carga com capacidade de 2.500 gramas,  de 4.000 a 8.000peças/h, minimiza a influência de vibrações, transportador de descarga, transporte para interligação entre a divisora e a boleadora, transportador curvo de 90°, transportador com esteira sintética de introdução de pesagem, com velocidade de transportador ajustável por comum inversor, transportadores C x L 400 x 300mm, estruturas de aço inoxidável, com sistema de conexão rápida da esteira, execução à prova de respingo d’água IP44, empurrador em chapas e estrutura de aço inox, com sistema para alimentação de porções de massa com capacidade de até 12 peças de massa simultaneamente para bolsa de descanso, estufa pré fermentação com capacidade líquida de 2.000 peças, contendo até 200 peças de 12 bolsas oscilantes, luz ultravioleta, Ventilador de sucção, medidor de umidade,  transportador tipo “V”, transportador modular, medição de volume através de fotocélula de laser e rejeição por transportador de passo; transportador de correção de passo; moldadora com capacidade de 5.000peças/h, peso de 150 gramas a 1.500g/peça, com unidade de centralizar através de 2 roletes verticais, tambor de molde em aço inoxidável, rolo de pressão com revestimento de teflon, ajustável pneumaticamente até 250kg, guia laterais conectadas e placas de pressão articuladas.</t>
  </si>
  <si>
    <t>S-0777</t>
  </si>
  <si>
    <t>8451.29.90</t>
  </si>
  <si>
    <t>Secadores de aquecimento a vapor a 10 bar, ciclos automáticos, tambor de aço inoxidável 18/8 AISI 304, com 50% de perfuração, 4 agitadores para levantar as roupas, destorcendo para frente e para trás, porta de carregamento frontal com abertura vertical, acionada pneumaticamente, painel elétrico com chave de segurança central que permite acesso aos componentes internos somente quando o interruptor é colocado na posição "Aberto", equipamento eletrotécnico, totalmente automatizado via PLC, Interruptores de controle remoto para alterar o sentido de rotação com uma sequência cíclica de 30 segundos, velocidade de arranque gradual automática para a proteção dos motores, painel de controle em um console lateral fixo ao chão, 1 termorregulador temporizador digital para controlar a temperatura de secagem, a temperatura de refrigeração e o tempo de ciclo, 1 botão de emergência, 3 unidades de ventilação localizadas em locais diferentes, completas com ventoinhas, suporte de tambor com 4 rodas motrizes, fechamentos de ar superiores para o resfriamento da carga no final do ciclo de secagem, ativados automaticamente, válvula servo pneumática acionada por uma válvula solenoide para fornecimento de vapor, tubos de aço inoxidável externos e flexíveis para o transporte de vapor e água condensada, unidade de ar comprimido que inclui: reservatório para esvaziar a água, redutor de pressão, manômetro e depósito para o lubrificante, pintado com tinta epóxi catalisada e resistente a altas temperaturas.</t>
  </si>
  <si>
    <t>S-0804</t>
  </si>
  <si>
    <t>Combinações de maquinas para produção de prato de válvula destinada a produção de embalagens para produtos em aerossol, composta de: estampadora com força de fechamento de 60t, velocidade de ciclo à altura de curso de 2,5" de 280ciclos/min., dotada de uma unidade de passagem, alinhador, unidade de alimentação com ventilação intermediária, estampo progressivo com 3 linhas de estampagem,  esteira de saída dos pratos, e sensor de presença da largura da chapa; desbobinador com rolete, unidade condutora para puxar e virar a chapa da posição vertical para a horizontal, e alça da chapa; triturador da sobra de chapa com funil de descarga; dispositivo de saída dos pratos prontos separados por linha de estampagem; console principal e armário de distribuição de energia; e cabine de isolamento acústico.</t>
  </si>
  <si>
    <t>S-0814</t>
  </si>
  <si>
    <t>Máquinas para fabricação de blocos, “pavers”, meio fio e pisos drenantes, com compactação hidráulica e vibração elétrica, com capacidade de produção por ciclo (ciclo mínimo de 15 segundos) de 12 a 54 “pavers” com dimensões de 200 x 100 x 60mm e de 04 a 18 blocos com dimensões de 390 x 190 x 140mm e potência do motor de 18,45kW a 80kW, com controlador lógico programável (CLP), unidade hidráulica, compressor de ar, esteira de transporte, e estrutura em aço.</t>
  </si>
  <si>
    <t>S-0890</t>
  </si>
  <si>
    <t>Estações inteligentes para diagnósticos de condição de vida útil e recarga otimizada em baterias de 12V (instaladas ou não no veículo) dos tipos: chumbo ácido (convencional e selada); EFB; AGM; GEL; AGM ESPIRAL e LÍTIO, para baterias de motocicletas, baterias automotivas, baterias para veículos comerciais leves e pesados e baterias para veículos fora de estrada, utilizadas para partida de motores a combustão. Diagnose completa da saúde da bateria por meio de testes de condutância e de resistência dinâmica, testes dos sistemas de arranque e recarga 12 ou 24Volts, identificação de defeitos como soldas abertas ou curtos-circuitos, seleção automática do algoritmo de teste para baterias com concentração de eletrólito (densidade) baixa ou alta, proteção de segurança para recarga com tensão a partir de 1Volt, uniformidade nos procedimentos de testes com emissão de códigos únicos para validação de garantia, testes baseados nas normas IEC, EN, SAE, JIS, DIN, CCA, CA (100A – 1700A), tensão de alimentação do equipamento de 90V a 230V (bivolt automático), frequência de 50/60Hz, temperatura de operação compreendida entre 0 e 49°C, corrente de carga de até 70 amperes, sistema de proteção contra inversão de polaridade com aviso sonoro e texto indicativo no mostrador LCD, modo de carga para manutenção garante alimentação estabilizada, garras do tipo jacaré (positivo/negativo) antifaiscantes com sensor de temperatura, carcaça plástica com painel frontal contendo mostrador para monitoramento (voltagem, amperes, amper-hora, temporizador, e outros) em LCD matricial retro iluminado, teclado alfanumérico do tipo membrana e 4 luzes “led” para monitorar as operações em execução, equipado com impressora térmica integrada para impressão de relatório de resultados de testes (tensão, estado de saúde, corrente de partida declarada, corrente de partida encontrada, data e hora do teste, código criptografado com o resultado do teste, nome do operador, oito linhas para inserção de dados da oficina como endereço, telefone, contatos), porta USB, compartimento com cartão de memória do tipo SD (Secure Digital Card) para armazenamento de dados de testes e atualizações do software, cinco (05) compartimentos para módulos de expansão (leitor de código de barras, transmissão de dados de teste via Wi-fi, interface bluetooth, amperímetro para verificação de fuga de corrente e voltímetro), acompanha cabos elétricos e garras para conexão. Dimensões do equipamento (C x L x A): 46 cm x 43 cm x 25 cm.</t>
  </si>
  <si>
    <t>S-0934</t>
  </si>
  <si>
    <t>Fornos horizontais de aquecimento indireto, por resistência elétrica, para têmpera de vidros planos e curvos, funcionamento bidirecional, operando em linha, por meio de transportadora de roletes de dupla direção, composto por: 1 seção de aquecimento, operando por meio de resistências elétricas com 2 zonas de aquecimento, superior e inferior; 1 seção de modelagem e resfriamento para têmpera de vidros curvos com raio mínimo de 550mm, dimensões máximas de 1.200 x 2.400mm e espessuras entre 4 e 19mm, operando com sistema automatizado com controle CLP, modelagem por transmutação, sem necessidade de molde, com curvatura ajustável por roletes sob pressão e resfriamento rápido; 1 seção de resfriamento rápido para têmpera de vidros planos com dimensões máximas de 2.440 x 4.200mm e espessuras entre 4 e 19mm, com sistema automatizado de resfriadores rápidos fixados acima e abaixo dos roletes de transmissão; 2 seções de carregamento/descarregamento com unidade motora elétrica para variação de sentido, operando em linha de roletes; 1 sistema de ventilação dotado de ventiladores, gabinetes de controle, válvula de ar, coletor de ar, e mecanismos de regulagem dos resfriadores superior e inferior; 1 sistema de controle e operação do aquecimento, do sistema de transporte em linha, do suprimento do ar, com interface homem-máquina (IHM) e controlador lógico programável (CLP).</t>
  </si>
  <si>
    <t>S-0945</t>
  </si>
  <si>
    <t>Aparelhos de monitoramento de condições de tempo, que fornecem as principais informações ambientais para auxílio na aproximação segura e ancoragem de embarcações ao berço, com faixa de medição de vento entre  0 e 60m/s, de temperatura entre - 52°C e 60°C, de humidade relativa entre 0 e 100% e de pressão atmosférica entre 600 e 1.100hPa,  contendo um pau-de-carga metálico para fixação e disposição dos instrumentos de medição de: correntes marinhas (correntômetro), movimento de ondas próximas ao berço de atracação, temperatura e pressão atmosféricas e velocidade do vento (intensidade e direção), marégrafo, além de âncora de aço, painel de controle local.</t>
  </si>
  <si>
    <t>S-0955</t>
  </si>
  <si>
    <t>Moldes de 48 cavidades (cold half) para fabricação de preformas de politereftalato de etileno (PET) de 41,4g e 48 machos intercambiáveis para fabricação de preformas de politereftalato de etileno (PET) de 37g, com suas respectivas peças de reposição intercambiáveis, distância entre centros de cavidades de 60(V) x 152(H) mm confeccionados em aço especial e anticorrosivo, e diâmetros dos gargalos (interrompidos) de 33mm, com capacidade de produção igual ou superior a 15.000 preformas/hora, com machos tratados com titânio, cavidades, suportes e demais componentes moldantes intercambiáveis, dotados de placas extratoras para retirada das preformas por meio de ar comprimido e resfriamento duplo nas castanhas, com tubos de resfriamento, projetados e desenvolvidos especificamente para uso em máquinas injetoras de 3.500Kn.</t>
  </si>
  <si>
    <t>S-0957</t>
  </si>
  <si>
    <t>Moldes de 48 cavidades (cold half) para fabricação de preformas de politereftalato de etileno (PET) de 33g e diâmetro do gargalo (interrompidos) de 38mm, com jogo de machos intercambiáveis para fabricação de preformas de politereftalato de etileno (PET) de 28g, com suas respectivas peças de reposição intercambiáveis, distância entre centros de cavidades de 60(V) x 152(H)mm, confeccionados em aço especial e anticorrosivos, com machos tratados com titânio, cavidades, suportes e demais componentes moldantes intercambiáveis, dotados de placas extratoras para retirada das preformas através de ar comprimido e resfriamento duplo nas castanhas, com tubos de resfriamento, projetados e desenvolvidos especificamente para uso em máquinas injetoras de 3.500Kn.</t>
  </si>
  <si>
    <t>S-0964</t>
  </si>
  <si>
    <t>Secadores industriais a gás, horizontal modular a rolos, para a produção de pisos e revestimentos cerâmicos, com 3, 5 ou 7 planos sobrepostos, com sistema de hiperventilação de recirculação interna por conjunto de flautas metálicas perfuradas posicionadas acima e abaixo dos planos de rolos, conjunto de tubulações externas e internas para a distribuição do fluxo de ar, reaquecimento e extração de ar úmido, com queimadores com potência térmica individual máxima de até 300 kW, ventiladores centrífugos e termopares, com monitoramento pelo quadro elétrico de controle, módulos individuais com comprimento de 2.800 mm e boca livre de entrada de até 3.070 mm, construído em estruturas metálicas com revestimento interno térmico isolante em placas de lã de rocha e material rígido isolante térmico.</t>
  </si>
  <si>
    <t>S-0971</t>
  </si>
  <si>
    <t>Combinações de máquinas para alinhamento e tensionamento de lâminas de serra de fita, composto de uma bancada de estrutura metálica com a mesa de madeira e um bigorna de endireitamento, com um tensionador para lâminas de serra de fita até 300mm, composta dispositivos eletromecânicos para laminação, de largura para laminas de serras fitas até 12,0m de comprimento, equipado com 5 pedestais com rolos, com 4 rolos defletores corrediços, com um contra rolo regulável, com 8 rolos adicionais, com régua de alinhamento/calibre, com martelo de pena e de bola, e conjunto de rolos laminadores.</t>
  </si>
  <si>
    <t>S-0999</t>
  </si>
  <si>
    <t>Combinações de máquinas para envelopar individualmente e embalar em caixas de papelão tabletes de chocolate, com capacidade de produção de até 34 caixas por minuto compostas por: gôndola reguladora de fluxo  “buffer” com 184 níveis de armazenamento e saída de nível duplo; envelopadora servo-acionada de alta velocidade com capacidade de até 580 envelopes por minuto; modulo de alimentação para alinhamento, inspeção e rejeição de produtos defeituosos; sistema de transporte e sincronismo; e encartuchadora vertical com velocidade de 34 caixas por minuto (580 produtos por minuto) dotada de sistema de movimentação suave de produto com capacidade de operar tanto “on edge” (alocados dentro do cartucho com o sentido da altura do tablete) quanto “on flat” (com a base do tablete voltada para baixo).</t>
  </si>
  <si>
    <t>S-1013</t>
  </si>
  <si>
    <t>Máquinas encartuchadeiras horizontais, automáticas e contínuas, para recipientes tubulares laminados contendo creme dental, com capacidade máxima de encartuchamento entre 900 e 1.000 cartuchos por minuto com dimensões de cartuchos máximo 240 x 50 x45mm e mínimo de 130 x 25 x 22mm (com 4 correntes de caixas), dotada de estação de alimentação de cartuchos automática por meio de robô manipulador, Sistema de manipulação das caixas por meio de Remoção e Colocação servoacionada, com sincronização com o transporte das caixas alimentando 8 estações composta de 8 magazines verticais para cartuchos, estação de fechamento com aplicação de cola quente “hot melt”, sistema de codificação/impressão a laser na aba da caixa, sistema de inspeção e leitura de dados através de câmera de visão , estação de descarga e rejeição em esteira de saída e aspirador com unidade central autoportante, painel de controle com PLC e tela de toque colorida.</t>
  </si>
  <si>
    <t>S-1014</t>
  </si>
  <si>
    <t>Combinações de máquinas para encher e fechar recipientes tubulares flexíveis (bisnagas), com capacidade máxima nominal compreendida entre 850 e 1.000 tubos por minuto, com diâmetro compreendido entre 16 e 40mm e comprimento compreendido entre 100 e 230mm e em ciclo contínuo, encartuchar os tubos em cartuchos com dimensões máxima de 240 x 50 x45mm e mínima de 130 x 25 x 22mm, composta por: 01 Máquina para enchimento e fechamento dos recipientes, dotada de sistema de alimentação de tubos com dois robôs carregadores e um sistema de enchimento de tubos com capacidade de enchimento de uma até três cores incluindo coletor, 36 bombas e 12 bicos de enchimento de três cores incluindo estação de fechamento (selagem) e codificação de tubos, mecanismo de descarga e rejeição, dispositivo medidor de peso, sistema de inspeção e painel de controle com PLC e tela de toque colorida e 01 máquina encartuchadeira horizontal, automática e contínua, para recipientes tubulares laminados contendo creme dental, com capacidade máxima de encartuchamento entre 900 e 1000 cartuchos por minuto com dimensões de cartuchos máximo 240 x 50 x45mm e mínimo de 130 x 25 x 22mm (com 4 correntes de caixas), dotada de estação de alimentação de cartuchos automática por meio de robô manipulador, Sistema de manipulação das caixas por meio de Remoção e Colocação servoacionada, com sincronização com o transporte das caixas alimentando 8 estações composta de 8 magazines verticais para cartuchos, estação de fechamento com aplicação de cola quente (hot melt), sistema de codificação/impressão a laser na aba da caixa, sistema de inspeção e leitura de dados através de câmera de visão , estação de descarga e rejeição em esteira de saída  e aspirador com unidade central autoportante, painel de controle com PLC e tela de toque colorida.</t>
  </si>
  <si>
    <t>S-1018</t>
  </si>
  <si>
    <t>Máquinas de multi-injeção horizontal com comando numérico computadorizado (CNC) com alta precisão e repetibilidade de operação; para moldar lentes de faróis e lanternas automotivas em múltiplas cores através de unidades de injeção independentes; sistema de troca rápida com placa magnética integrada ao software da máquina; força de fechamentos 11.500kN; sistema de fechamento hidráulico mecânico com alternância que garante paralelismo no molde; 02 unidades de injeção; altura máxima de molde 1.270mm e mínima de 320 mm; medida da mesa para fixação dos moldes 1.950 x 1.680mm; diâmetro dos fusos 90 e 70mm; volume de injeção 3.213 e 1.501cm3; capacidade de injeção 3.052 e 1426 g; sistema automático de lubrificação; sistema de refrigeração integrado; robô de manipulação de peças, software para regulagem de diferentes parâmetros de injeção, tais como: velocidades, pressões, tempo e temperaturas; sensores de checagem de temperatura, em cada um dos pontos de refrigeração.</t>
  </si>
  <si>
    <t>S-1025</t>
  </si>
  <si>
    <t>8477.90.00</t>
  </si>
  <si>
    <t>Cabeçotes centrais de extrusão compostos de corpo do cabeçote em aço niquelado e insertos em Inconel conjunto para fixação da matriz de extrusão, conjunto de aquecimento do distribuidor interno, flange frontal em aço nitretado, conexão Mex45 da Extrusora I, ângulo 38º (aço nitretado), conexão Mex30 da Extrusora II, ângulo 45º (aço nitretado), conexão Mex30 da Extrusora III, ângulo 90º (inconel), conexão Mex30 da Extrusora IV, ângulo 45º (inconel), conexão Mex45 da Extrusora V, ângulo 38º (aço nitretado), distribuidores para as cinco camadas (inconel), manômetros de 700 bar para as cinco extrusoras (inconel), marcadores de temperatura para as cinco extrusoras (Hastelloy), bucha para extrusora NMC45 e ponteiras p/ distribuidores I, II, III e IV (inconel).</t>
  </si>
  <si>
    <t>S-1028</t>
  </si>
  <si>
    <t>Máquinas para moldar pré-formas de politereftalato de etileno (PET), com capacidade de produção igual ou superior a 14.000 unidades/hora, sendo injetora hidráulica horizontal de 72 cavidades com força de fechamento de 2.400 a 4.000kN, tempo de travamento de ~ 2,30 segundos, com unidade de injeção com curso de 680mm, material plastificado por dosagem contínua na rosca transportadora e transferido para o cilindro de injeção, permitindo injeção e dosagem paralelos para reduzir o tempo de ciclo total, capacidade de plastificação de até 720kg/h, volume máximo de curso de 3.230cm3, com eixo vertical para retirada das pré-formas do molde, eixo rotacional para transferência de 4 estágios para pós-refrigeração, enclausuramento para o sistema de desumidificação – silo de secagem - de ar e esteira para transporte e duplo direcionamento, com sistema desumidificador para resina PET, kit de modificação da automação, para a fabricação de um segundo formato de pré-forma.</t>
  </si>
  <si>
    <t>S-1037</t>
  </si>
  <si>
    <t>Máquina para fabricação em linha de plástico bolha, trabalha com 3 filmes de plástico PEBD reciclados com espessuras distintas. sendo uma lâmina liberada a partir de um desenrolador e em sequência recebe aplicação da segunda camada de lâmina de PEBD através de extrusão e simultaneamente a terceira lâmina de PEBD através de extrusão e prensado por cilindro-prensa formador de bolhas(plástico bolha); composição da máquina: 1 rolo desenrolador de lâmina PEBD com velocidade controlada por freio magnético a pó,1 rolo guia de junção feito de aço,2 jogos de auto carregadores WSA 400 g de aço inoxidável para alimentação das extrusoras, duas extrusoras de rosca e canhão mod. sj80*30,de potência 30 kW com inversor e motor elétrico de 37 kW com painel de controle de velocidade e temperatura, acionamento sincronizado por contatoras, cilindro formador de bolhas feito de aço carbono com diâmetro 340mm e cavidade para produção de bolhas tamanho 10x 4mm,com inversor de frequência de 2,2kw com sistema de resfriamento interno de água e com jogo de rolos resfriadores de silicone,2 bombas de vácuo de 3Hp para formar o vácuo no cilindro formador de bolhas e selagem da lamina frontal, enroladeira com eixos pneumáticos e rolo de transporte com corte automático, largura dos filmes 2000mm,escada para acesso aos alimentadores para carregamento manual, alimentação elétrica trifásica 380 v/60 Hz.</t>
  </si>
  <si>
    <t>S-1038</t>
  </si>
  <si>
    <t>Unidades de aspersão de líquidos, para montagem em chassis de caminhão fora-de-estrada, constituídas de tanque em aço contendo internamente túnel de água, defletores verticais, estruturas para compartimentar líquidos, tubulações internas, podendo conter internamente acabamento anticorrosivo em epóxi, e com capacidade igual ou superior a 70.000 litros (aprox. 18.5 mil galões); escada e corrimão na parte externa do tanque; bomba de água de alto desempenho com capacidade de pressão igual ou superior a 100psi e fluxo igual ou superior 3.000 litros por minuto; motor de acionamento hidráulico; barra de pulverização na parte traseira do tanque constituída por um tubo contendo válvulas de aspersão, podendo ser hidráulicas ou pneumáticas, com giro de 360 graus cada válvula, e largura máxima de pulverização igual ou superior a 90 pés (aprox. 27 metros), podendo conter opcionalmente uma barra de descarga contendo orifícios de dreno; aspersor vertical lateral, opcional, com alcance de 40 pés (aprox. 12 metros); canhão aspersor ajustável remotamente com acionamento elétrico ou eletro-hidráulico, ou ajustável manualmente; tubulação externa; caixa de controle hidráulica ou pneumática; e carretel de mangueira contendo mangueiras de diâmetro igual ou superior a 1 polegada e de comprimento igual ou superior a 50 pés (aprox. 15 metros).</t>
  </si>
  <si>
    <t>S-1042</t>
  </si>
  <si>
    <t>9013.20.00</t>
  </si>
  <si>
    <t>Projetores a laser de linhas visíveis de qualquer geometria tridimensional, com controle remoto, alcance de até 12m precisão ± 0,76mm distância de 9,1m, potência máxima de saída de 5mw, voltagem: 230V e frequência: 60Hz.</t>
  </si>
  <si>
    <t>S-1044</t>
  </si>
  <si>
    <t>8428.39.10</t>
  </si>
  <si>
    <t>Elevadores de tachos para panificação, de dupla coluna, com movimento hidráulico, elevação por corrente, com altura de 4,10m, com rotação de 112º, (2) dois dispositivos para raspagem interna de tachos, porta travada por eletroímã para descarregamento em funil de máquina divisora a 3,7m de altura, com fotocélula e seletor para posição dupla, com capacidade de elevação de até 550kg, potência de motor central de 2,2kW/8,5 amperes e 3 motores para rotação.</t>
  </si>
  <si>
    <t>S-1045</t>
  </si>
  <si>
    <t>8429.51.99</t>
  </si>
  <si>
    <t>Carregadeiras de rodas, articuladas, com capacidade de caçamba de 1.05m³ e 1.800kg, potência nominal bruta de 62,5kW, motor de 4,5 litros de cilindradas, potência entre 2.200 a 2.400rpm, e peso operacional de até 5.600kg.</t>
  </si>
  <si>
    <t>S-1048</t>
  </si>
  <si>
    <t>Instrumentos destinados à medida e controle automático de tensão, montados em cubículos (painéis) sendo: estação de controle, composta por até 5 (cinco) colunas de painéis, estação de operação (Interface Homem-Máquina), composta por 1 (uma) coluna de painéis, estação de interface, composta por até 4 (quatro) colunas de painéis, composto por até 4 (quatro) colunas de painéis a serem utilizados nas instalações de Compensador Estático de Reativos (CER).</t>
  </si>
  <si>
    <t>S-1050</t>
  </si>
  <si>
    <t>Carregadeiras compactas de esteiras, com capacidade nominal de carga entre 1.576 e 1.656kg, largura sem caçamba ente 1,98 e 2,10m, comprimento entre 3,60 e 3,91m e altura entre 2,06 e 2,12m, dotadas de motor “turbocharger” a diesel com potência entre 92 e 100HP e controle tipo “joystick”.</t>
  </si>
  <si>
    <t>S-1051</t>
  </si>
  <si>
    <t>8461.50.20</t>
  </si>
  <si>
    <t>Cortadoras de precisão metalográficas a disco de serra diamantado com sistema de corte linear automático com motor de corrente contínua, dimensões aproximadas: 440mm de altura com tampa fechada, 1.055mm de altura com tampa aberta, 644mm de largura, 784mm de comprimento com tampão, alimentada por tensão de 200 a 240VAC, frequência de 50 a 60Hz, potência nominal 0,8kW, corrente máxima 11,7A, com serra circular de 75 a 203mm, com eixos de até 22mm, velocidade de rotação de 300 a 5.000rpm (em incrementos de 100rpm), capacidade de corte de 70mm de diâmetro, em superfície de corte de largura 258mm e comprimento 184mm, configuradas e controladas eletronicamente por circuito de segurança com interface de tela sensível ao toque, colorida, com 320 x 240 pontos de luz de LED dotadas de tampa transparente de segurança que isola totalmente a operação de corte, que em caso de abertura ou quebra, suspende a operação de corte instantaneamente, botão de parada de emergência; equipamento de acordo com NR-12 – Segurança em máquinas e equipamentos.</t>
  </si>
  <si>
    <t>S-1053</t>
  </si>
  <si>
    <t xml:space="preserve">Combinações de máquinas para prensar, enrolar colchões de casal e de solteiro, e espuma de poliuretano, látex ou de molas e acondicionar em sacos preformados de plástico LD/PE, compostas de painel controlador lógico programável (CLP), esteira de roletes de entrada, prensa horizontal e prensa enroladora, com regulagem do diâmetro do rolo entre 250 e 400 mm, com capacidade para 1 ou 2 ciclos por minuto, podendo trabalhar com colchões de dimensões de 800 a 2.200 mm x 1.800 a 2.100 mm x 80 a 350 mm. </t>
  </si>
  <si>
    <t>S-1056</t>
  </si>
  <si>
    <t>Máquinas horizontais para moldar materiais termoplásticos, de comando numérico, por injeção, monocolor, com unidade de fechamento sem colunas; acionamentos hidráulicos ou híbridos; possibilidade de uso de placa giratória para fixação dos moldes; possibilidade de uso de cilindros moveis, dispositivos para movimentação dos moldes e de automação por robôs industriais sem limitação de movimentos; forca de fechamento de 2.600kN; capacidade de injeção de 676,2 g e controle de operação através de monitor "touchscreen".</t>
  </si>
  <si>
    <t>S-1057</t>
  </si>
  <si>
    <t>Compactadores contínuos para produção de revestimento cerâmico com largura útil máxima de até 1.800mm após corte e queima e espessura de 3 a 30mm, com pressão máxima de compactação de 450kg/cm² e velocidade de produção de 7m de revestimento por minuto, dotado de sistema automático para cortar em movimento e controle automático de carregamento por meio de tapete com comprimento útil de 11.000mm.</t>
  </si>
  <si>
    <t>S-1058</t>
  </si>
  <si>
    <t>Combinações de máquinas para fabricação de defensivos agrícolas na forma granulado ou paletizado, com tamanho e umidade controlados para produção de produtos agrícolas em grânulos, pós e pelotas (pellets), projetados para sistema de segurança de contenção de explosão até 10 bar, para uso de todos os pós e suas misturas híbridas para os processos de granulação e paletização, dotado de sistema de mistura por masseira com pás tipo “sigma”, eixo duplo, de rotação contrária para processo contínuo e homogêneo com adição de níveis consistentes de umidade, composto por sistema de adicionamento de líquido ao pó através da barra de gotejamento ou bico de pulverização, produzindo uma massa úmida extrudável e granulador tipo extrusora para a extrusão de pelotas (pellets) ou grânulos de tamanho e forma controlados para posterior secagem, usando baixa compressão por alimentação através de gravidade assistido apenas por um agitador rotativo para evitar o arqueamento. Contendo também sistema de alimentação de pó por rosca dosadora e funil; Sistema de entrada de ar com ventilador e controle de temperatura do ar de entrada e Sistema de ar de exaustão; Sistema de controle baseado em controlador lógico programável (CLP) e painel de controle e monitoramento com tela sensível ao toque, colorida.</t>
  </si>
  <si>
    <t>S-1060</t>
  </si>
  <si>
    <t>Moldes de conformação para a fabricação de luvas cirúrgicas ou para procedimentos, de látex de borracha natural ou sintética, dotados de porcelana, quartzo, silício e alumina, resistentes a agressões físico-químicas, com bases próprias e soquetes para a fixação de “holders” (suportes), com diâmetro de 78mm, com tolerância de até 3mm.</t>
  </si>
  <si>
    <t>S-1064</t>
  </si>
  <si>
    <t>Secadoras industriais, próprias para enxugar o esmalte cerâmico do vidro após operação de serigrafia/impressão digital, mediante secagem e sucessivo resfriamento, com zona de aquecimento com 2 módulos de capacidade total de até 4.200mm, com zona neutra de 420mm e zona de resfriamento com 1 módulo de capacidade de até 1.680mm; capacidade de trabalho com vidros de espessura de 2.8 a 25mm e largura até 2.200mm; velocidade de 2 a 8m/min; com sistema adicional de aquecimento com ar quente por meio de recirculadores em aço inoxidável especial para uma temperatura máxima de 300°C; com comandos térmicos da zona de aquecimento independentes e instalados em cada módulo; com sistema de transmissão mediante engrenagens cônicas com a motorização dos rolos efetuadas por um motor AC; com mesa de rolo de carga instalada na entrada e mesa de rolo de descarga instalada na saída do secador.</t>
  </si>
  <si>
    <t>S-1065</t>
  </si>
  <si>
    <t>8477.10.29</t>
  </si>
  <si>
    <t>Máquinas horizontais de moldar por injeção peças de borrachas, dotadas de unidade de fechamento horizontal com força igual ou superior a 1.500kN, formato do molde igual ou superior a 400 x 400mm, capacidade máxima de injeção igual ou superior a 400cm3, pressão máxima de injeção igual ou superior a 900bar, dotadas de sistema de controle lógico programável (CLP) com painel IHM.</t>
  </si>
  <si>
    <t>S-1066</t>
  </si>
  <si>
    <t>Sistemas de gerenciamento de atrito no topo de trilhos ferroviários composto por: sensor magnético de rodas (sem contato); reservatório de aço com capacidade de 363kg (de produto modificador); bomba dupla de engrenagem; duas barras aplicadoras; duas mangueiras para distribuição de modificador de atrito com suas respectivas conexões, bateria e painel solar, utilizado em linha singela, bitola métrica e/ou larga, para ser montado ao lado da via férrea.</t>
  </si>
  <si>
    <t>S-1068</t>
  </si>
  <si>
    <t>Sistemas de gerenciamento de atrito nas faces de bitola de trilhos ferroviários dotados de: sensor magnético de rodas (sem contato); reservatório de aço com capacidade de 363kg (de graxa); bomba dupla de engrenagem; duas barras distribuidoras de graxa com tecnologia GreaseGuide® e 16 portas de saída de graxa cada barra; duas mangueiras para distribuição de graxa com suas respectivas conexões, bateria e painel solar, utilizado em qualquer tipo de linha, para ser montado ao lado da via férrea.</t>
  </si>
  <si>
    <t>S-1069</t>
  </si>
  <si>
    <t>Misturadores, derretedores e homogeneizadores, fabricados em aço inox especial SS316, operando a tensão de 415 Volts, trifásico, frequência de 50Hz, para preparação de solução de gelatina utilizada na fabricação de cápsulas rígidas para medicamentos, livre de bolhas, com variação mínima de viscosidade (para todos os níveis dos misturadores) compreendida de 900 a 1300cPs (centipoises), com temperatura da solução compreendida entre 51 à 55 C, concebido para instalação entrepisos, dotado de agitador por âncora, com tanque de lavagem integrado no mesmo corpo, sistema totalmente vedado, com pressão de operação do ciclo de lavagem do tanque de até 6 bares, operando com temperatura de lavagem de até 100 graus Celsius, com sistema de carga da matéria prima e descarga do produto acabado exclusivamente pela parte inferior, operado totalmente a vácuo, com capacidade de operação com volumes compreendidos entre 330 e 1.250 Litros, com gravidade específica média de 1,1 e tempo de ciclo de operação de até 60 minutos. Processo controlado por PLC (Programmable Logic Controler) em todas as fases, reportando data e hora dos parâmetros estabelecidos e falhas de linha.</t>
  </si>
  <si>
    <t>S-1070</t>
  </si>
  <si>
    <t>Descaroçadeiras de algodão de 98" polegadas de largura com 270 serras de até 16" de diâmetro, 330 dentes por serra, 615 (rpm) , com capacidade de produção superior a 30 fardos de fibra por hora, rolo agitador de 5rpm de discos inclinados, rolo aplicador de 504rpm, 2 estágios de recuperação de semente, calha do piolho, cilindro de escova de 1.550rpm e rosca de impureza de 93rpm e motor de 1HP.</t>
  </si>
  <si>
    <t>S-1073</t>
  </si>
  <si>
    <t>Máquinas de moldagem por injeção (micro-injeção), para produção de pequenas ou micropeças, em termoplásticos, até 420ºC, com força de fechamento 62,5kN, distância entre colunas 122 X 122mm, com conversor para controle de velocidade do motor, entrada USB para salvar programas de ajuste de ferramentas no cartão de memória, tela sensível ao toque, máquina silenciosa (menor que 70 dB), completamente hidráulica, com 100 programas de produção memorizáveis, com ou sem bico misturador estático, volume de injeção compreendido de 4 a 15cm³, pressão de injeção sobre o material compreendido de 815 a 2.035bar, diâmetro do pistão de injeção compreendido de 10 a 18mm, dotadas de controlador de temperatura, controle de pistão de injeção com régua linear, dispositivo hidráulico e eletrônico, potência instalada compreendida de 3,0kW.</t>
  </si>
  <si>
    <t>S-1074</t>
  </si>
  <si>
    <t>Máquinas automáticas para laminação de películas flexíveis, tipo “triplex”, para laminação de uma, duas ou três películas simultaneamente, opção de junção de duas ou três películas para formação de películas de dupla ou tripla camadas, com largura máxima das películas de 1.400mm, velocidade produtiva máxima de 400m/min, dotadas de: 3 desbobinadores com troca automática de bobina; 2 estações de aplicação de adesivo; 2 estações de laminação; 2 túneis de secagem; 1 rebobinador com troca automática de bobina; aptas para montagem sobre foço de manutenção, com sistema de exaustão de ar do foço; 1 mesa de apoio ao operador; 4 carros para o carregamento e descarregamento das bobinas; 3 sistemas de tratamento "Corona"; 2 aquecedores de água; 1 sistema de detecção de gases; 1 compressor de ar; 1 pórtico porta-talhas, com três talhas, garras de manipulação de bobinas e uma balança digital de içamento; sistema de captação e exaustão de ar; mezaninos e estruturas metálicas; gerenciada por controlador lógico programável (CLP).</t>
  </si>
  <si>
    <t>S-1076</t>
  </si>
  <si>
    <t>Máquinas embaladoras horizontais que a partir de bobinas de materiais de embalagens flexíveis multicamadas termosseláveis e movimentos intermitentes automáticos sincronizados, formam embalagens individuais do tipo “stand-up pouch” (embalagens que param em pé), dosam produtos pós, granulados ou mistura dos mesmos e fecham (selam) as embalagens, com capacidade de produção de até 140 embalagens por minuto, formando embalagens de dimensões mínimas 70mm de largura, 300mm de altura e 40mm de fundo e dimensões máximas 130mm de largura, 300mm de altura e 120mm de fundo e capacidade de dosagem de até 750 centímetros cúbicos de produtos, comandadas por C.L.P (Controlador Lógico Programável) e controladas por I.H.M. (Interface Homem Máquina) do tipo “touchscreen”, dispõem de sistema automático de definição da quantidade de produtos a serem dosados e embalados e correção automática dos desvios de quantidades de produtos a serem embalados, módulo portabobinas de materiais de embalagens e controle de desbobinamento independente e automático sincronizado com a cadência de produção da máquina, com detecção de final de bobina e emenda de materiais de embalagens com descarte automático das embalagens que contem emendas, sistema de arraste dos materiais de embalagens servoacionado com correção automática dos desvios do tamanho do passo (largura das embalagens), sistema de lubrificação automática comandada por C.L.P. e quadro elétrico geral independente não incorporado a máquina.</t>
  </si>
  <si>
    <t>S-1078</t>
  </si>
  <si>
    <t>8534.00.33</t>
  </si>
  <si>
    <t>Capacitores de cerâmica para montagem em superfície “multilayer”, armazena temporariamente a carga elétrica e desacopla o ruído em circuitos eletrônicos, seu corpo principal é composto de camadas intercaladas de eletrodo interno dielétrico e metálico, eletrodos ou terminações externas fornecem conexão física e elétrica do “multi layer ceramic capacitors” à placa de circuito impresso ou ao módulo IC híbrido, aplicável a equipamentos eletrônicos gerais: PC, telefone celular, TV, HHP, conversor DC-DC, DSC, TV LCD, monitor LCD .... etc , adequado para o desempenho de desacoplamento e suavização, capacitância: 10nF, tensão Nominal: 50V.</t>
  </si>
  <si>
    <t>S-1079</t>
  </si>
  <si>
    <t>Prensas mecânicas excêntricas “transfer” de alta velocidade, para conformação de peças automotivas, com capacidade de pressão máxima de 30.000Kn até 12,7mm do BDC; compressão mecânica por meio de 4 bielas, sendo distribuída por estações, 1º 12.000kN, 2º 12.000kN, 3º 8.000kN, 4º 8.000Kn, com ciclos constante de 30 golpes/minuto, capacidade de trabalho: 600KJ (15 a 30min-1), curso de deslizamento: 800mm, distância entre moldes de avanço: 900, 1.200, 1.500, 1.800mm; dimensões do martelo: 6.400 x 2.400mm, capacidade máxima de suspensão de 0,7Mpa, dimensões da mesa: 6.400mm com ajuste de 350mm, altura de fechamento: 1.100mm, base de reforço: 6.400 x 2.400 x 300mm, dimensões da almofada: 1.100 x 2.000mm com capacidade de 150tons; motor principal inversor de 400kW, com velocidade de avanço de 7 a 8 min-1, freio redutor: 5,5kW × 4 P; servo-motor de 60Hz; abertura e rampa para retirada da sucata; sistema de lubrificação central para equipamentos pneumáticos; cortina de luz para evitar invasão com a prensa em funcionamento; painel com controle CLP, configuração para até 400 tipos binários.</t>
  </si>
  <si>
    <t>S-1080</t>
  </si>
  <si>
    <t>Retificadoras de perfil a úmido para lâmina de serra de fita com 2 eixos e comando totalmente automático, com rebolo de baquelite de 350mm de diâmetro, largura da lamina de 75 – 360mm e comprimento de 5.600mm, com 99.999 formatos de dentes diferentes podendo ser armazenados e acessados.</t>
  </si>
  <si>
    <t>S-1081</t>
  </si>
  <si>
    <t>8413.50.10</t>
  </si>
  <si>
    <t>Bombas hidráulicas volumétricas alternativas de pistões axiais, de vazão variável, para acionamento hidrostático em circuito aberto, pressão nominal de 350bar e pressão máxima de 400bar, deslocamento volumétrico máximo de 130 a 260cm3/rotação, rotação máxima de 2.300 a 2.500rpm, vazão máxima de 325 a 598L/minuto, potência máxima de 190 a 349kW, torque máximo de 724 a 1.448nm, aceleração angular máxima de 4.800 a 10.500 radianos/segundo ao quadrado.</t>
  </si>
  <si>
    <t>S-1082</t>
  </si>
  <si>
    <t>Motores elétricos de corrente alternada (AC), trifásico, indução, de 2 polos, rotação nominal entre 9.000 e 15.000rpm, refrigerado a água ou por líquido refrigerante, voltagem nominal na faixa de 2.000 a 3.000V, potência na faixa de 2.500 a 4.000kW, com rotor sem eixo laminado e gaiola de cobre embutida.</t>
  </si>
  <si>
    <t>S-1083</t>
  </si>
  <si>
    <t>Equipamentos de medição de deformação tridimensional por correlação digital de imagens, dotados de duas câmeras digitais montadas em estéreo, capazes de medir 10.000 pontos de dados a 10Hz, com sistema de realimentação automática da saturação da imagem em tempo real.</t>
  </si>
  <si>
    <t>S-1084</t>
  </si>
  <si>
    <t>Aplicadores manuais de cola de forma contínua ou pulsada com regulagem da quantidade de cola a ser aplicada, com três potenciômetros, com placa eletrônica de controle, dotado de dois reservatórios pressurizados de 8 litros cada, sendo um reservatório para a cola e outro para água utilizada na limpeza do sistema.</t>
  </si>
  <si>
    <t>S-1087</t>
  </si>
  <si>
    <t>Equipamentos para seleção e etiquetagem de códigos de barras em tubos para coleta de sangue, com 1 módulo com 1 suporte de bandeja cada, suportando até 6 tipos diferentes de tubos com altura de 75 a 100mm, capacidade de 1.440 tubos/h.</t>
  </si>
  <si>
    <t>S-1088</t>
  </si>
  <si>
    <t>Moldes de 24 cavidades para injeção de pré-formas de politereftalato de etileno (PET) p/ recipientes de 5 litros de volume, com controle individual de temperatura para cada bico e tolerância de usinagem da câmara-quente dentro de 0,001mm, com kit completo de modificação de robô para a troca de formato em máquina injetora específica p/ produção de pré-formas PET.</t>
  </si>
  <si>
    <t>S-1089</t>
  </si>
  <si>
    <t>Máquinas contadoras e empilhadoras de tortilhas de milho, para serem utilizadas na linha de embalagem, construídas em aço inoxidável, operadas por servo (motor) de alta velocidade, com tela de toque “touchscreen”, equipadas com sistema pneumático de posicionamento de tortilhas de milho, sistema de alimentação ajustável, acionador de velocidade variável e correia de alimentação, movimento orbital do copo de velocidade variável, indexação do servo linear, sistema de "garfo" interrupto, plataforma de empilhamento ajustável, copo de inserção de 360º, tabela de descarga , função de liberação de pista individual, ajuste de altura de transportador de alimentação, painel elétrico, dotadas de 2 a 6 pistas, taxa de produção de até 1.250dúzias/h, por pista; tamanho/contagem da pilha até 10 polegadas entre 6 e 180 unidades; tipo e tamanho do produto – tortilha chips ou  tortilha soft de 4 a 7 polegadas de diâmetro.</t>
  </si>
  <si>
    <t>S-1095</t>
  </si>
  <si>
    <t>Terminais de equipamento ótico com 1 RU de altura, capazes de comportar em um único terminal até duas placas com interfaces de clientes STM-1/4/16; 1GBE/10GBE; OTU1/OTU2 e interfaces de linha OTU2 ou ODU4, além se permitir o empilhamento de terminais de forma a atender a combinação de interfaces, funcionalidades e capacidade necessária e pronto para operar em redes SDN, possui fonte de alimentação redundante 1+1 com tensão de alimentação nominal de -48VDC e sua dimensão permite que seja instalado em um bastidor 19” padrão.</t>
  </si>
  <si>
    <t>S-1098</t>
  </si>
  <si>
    <t>Máquinas para empilhamento e encaixotamento de revestimentos cerâmicos, capazes de operar com revestimentos de dimensões iguais ou inferiores a 1.200 x 1.800mm, com adaptação do formato a escolher/separar automática ou não, dotadas de 04 ou mais empilhadores/pontos de extração.</t>
  </si>
  <si>
    <t>S-1099</t>
  </si>
  <si>
    <t>Máquinas para paletização automática de caixas de revestimentos cerâmicos, tipo portal, capazes de operar com caixas de revestimentos com dimensões iguais ou inferiores a 1.200 x 1.800mm, dotadas de pinça com movimento automático em 4 eixos e capacidade de carga de até 200kg, com ou sem dispositivos de colagem e/ou amarração das caixas.</t>
  </si>
  <si>
    <t>S-1100</t>
  </si>
  <si>
    <t>Máquinas para controlar a umidade, secar e separar lotes de cápsulas rígidas de gelatina, utilizadas no processo de fabricação de medicamentos, construídas em aço inox SS316L e SS304 eletro-polido, dotadas de funil coletor, soprador de ar para secagem, aquecedor, sensor para reposição das cápsulas, dispositivo de ar (ATS - Air Transfer System), potência de 7,5kW, capacidade de operação de até 230.000 cápsulas/h, temperatura de secagem compreendida de 24 a 28ºC, umidade controlada compreendida de 50 a 55%, sensores para identificação e separação de tampas duplas ou deformadas e corpos perdidos.</t>
  </si>
  <si>
    <t>S-1103</t>
  </si>
  <si>
    <t>Mesas de equipamento de tomografia computadorizada dotadas de partes estruturais em liga metálica com tampas de blindagem eletromagnética, tampas plásticas de acabamento, pistão e motores elétricos, trilhos, perfis metálicos e rolamentos; possui placas de circuito impresso de controle e automação da mesa.</t>
  </si>
  <si>
    <t>S-1104</t>
  </si>
  <si>
    <t>Máquinas autopropelidas para manutenção de áreas verdes e gramados, equipadas com motor de ignição por centelha, potência igual ou superior a 17HP, constituída por um corpo de máquina com quatro rodas sendo 2 motrizes, assento para condutor, alavancas de direção independentes, plataforma com altura regulável para cortar e triturar vários tipos de vegetação, largura de corte de 1,06 até 1,83 metros, altura de corte até 12,7cm, manutenção de áreas de até 250mil/m², produtividade de 8 mil m²/hora até 29 mil m²/hora, acionamento elétrico das lâminas, sistema de elevação do deck manual, capacidade de giro sobre o próprio eixo, dotada ou não de cesto de armazenamento de aparas.</t>
  </si>
  <si>
    <t>S-1105</t>
  </si>
  <si>
    <t>Tornos horizontais com comando numérico (CNC), tela “touchscreen” de 19”, 2 motores integrais “spindle”, sendo o primeiro com rotação máxima de 5.000rpm e potência igual ou superior a 15kW e o segundo com rotação máxima de 6.000rpm e potência igual ou superior a 11kW, com eixos C1 e C2 controlados com incremento mínimo de 0,0001 grau, 2 torres porta-ferramentas de 12 ou mais estações, com velocidade de troca de ferramenta de 0,2 segundos/estação, torres operando com movimentos independentes ou simultâneos com diâmetro máximo torneável igual ou superior a 300mm na torre superior e 170mm na torre inferior, com curso dos eixos Z1 e Z2 iguais ou superiores a 520mm e 580mm, curso dos eixos X1 e X2 iguais ou superiores a 175mm e 111mm, curso dos eixos Y1 e Y2 iguais ou superiores a 100mm (50mm positivo e 50mm negativo) e 70mm (20mm positivo e 50mm negativo), dotados de ferramenta acionada com capacidade de tornear, furar, fresar, roscar e interpolar, inclusive fora de centro com rotação igual ou inferior a 6.000rpm e com sistema de sincronização para usinagem poligonal, com controle de dilatação térmica inteligente, guias lineares de rolos cruzados e lubrificadas a graxa.</t>
  </si>
  <si>
    <t>S-1106</t>
  </si>
  <si>
    <t>Máquinas encartuchadoras automáticas para armar cartuchos, inserir frascos, dobrar e inserir bulas dentro dos cartuchos, realizar gravação de dados variáveis tais como lote, data de fabricação e data de validade do produto, além do fechamento do cartucho através do sistema “hotmelt”, com velocidade nominal de 400 cartuchos/minuto, sistema de fechamento das abas dos cartuchos por cola quente, consumo de energia de 9,5kW, consumo de ar de 350 normal litro/min e pressão de ar de 6bar.</t>
  </si>
  <si>
    <t>S-1107</t>
  </si>
  <si>
    <t>Máquina encaixotadora automática contendo módulos de alimentação e colagem do produto, da montagem da caixa de embarque e do fechamento da embalagem, com velocidade nominal de 8 caixas de embarque/minuto, consumo de energia de 3,5kW, consumo de ar de 250 normal litro/minuto e pressão de ar na faixa de 5 a 6bar.</t>
  </si>
  <si>
    <t>S-1108</t>
  </si>
  <si>
    <t>Máquinas automáticas para acumular e distribuir frascos na alimentação de encartuchadora, construídas em aço inoxidável, dotadas de guias ajustáveis que permitem o alinhamento de diferentes tamanhos de frascos, contendo sensor de carga máxima, controle de velocidade, sistema de comunicação inter-máquina e consumo de energia de 0,6kW.</t>
  </si>
  <si>
    <t>S-1109</t>
  </si>
  <si>
    <t>Dispositivos de fixação de moldes de luvas, dotados de alumínio com inox ou nylon, com braços para encaixe em corrente dupla, próprios para máquinas de fabricação de luvas cirúrgicas ou para procedimentos, de látex de borracha natural ou sintética.</t>
  </si>
  <si>
    <t>S-1110</t>
  </si>
  <si>
    <t>Tampas de acabamento e proteção utilizadas em equipamento de Tomografia computadorizada, fabricadas com liga metálica, dotadas de proteção anticorrosiva e produzidas de acordo com as diretivas ROHS.</t>
  </si>
  <si>
    <t>S-1112</t>
  </si>
  <si>
    <t>Conectores articuláveis para absorção dos movimentos entre tubos (risers) e plataformas de extração de petróleo e gás, com estrutura externa de aço e dispositivo interno composto de aço e material elastómero, com diâmetro externo compreendido de 4,5 a 24 polegadas, capazes de executar movimentos angulares compreendidos entre -30° e + 30° e suportar pressão compreendida de 125 a 15.000PSI.</t>
  </si>
  <si>
    <t>S-1113</t>
  </si>
  <si>
    <t>Injetoras horizontais bicolores para materiais termoplásticos, máquina de moldar por injeção com unidade de injeção dupla, sendo, unidade 1 com diâmetro de rosca da superior ou igual a 35mm e volume de injeção superior a 160cm³ e unidade 2 com diâmetro da rosca superior ou igual a 60mm e volume de injeção superior a 600cm³ , com servomotor, controlador logico programável, alimentador e secador.</t>
  </si>
  <si>
    <t>S-1115</t>
  </si>
  <si>
    <t>Aplicadores de adesivo líquidos, simultaneamente, nas duas faces das lâminas de madeira, com largura máxima de aplicação de 600 ou 1.300mm, com altura máxima de 60mm.</t>
  </si>
  <si>
    <t>S-1116</t>
  </si>
  <si>
    <t>S-1117</t>
  </si>
  <si>
    <t>Módulo de ultrafiltração para tratamento de água para setor industrial, com exposição máxima ao Cloro de até 1.000.000mg.h/l, área nominal de filtração de 21,1m², faixa de temperatura operacional entre 0 e 35°C, sentido do fluxo de filtração de fora para dentro e operação submersa com pressão transmembrana de ± 150kPa @ ≤ 30 °C, composto por membranas de fibras ocas de fluoreto de polivinilideno (PVDF) com tamanho nominal de poro de 0,04µm, dispositivo para introdução de ar no módulo e saída de filtrado, tubo para condução do ar, dispositivo de armazenagem do ar para geração de pulsos irregulares e conjunto de elementos para montagem e conexão do módulo.</t>
  </si>
  <si>
    <t>S-1118</t>
  </si>
  <si>
    <t>Moldes de injeção de 128 cavidades (cold half) e suas respectivas peças de reposição intercambiáveis, distância entre centros de cavidade  50 (V) x 84 (H) mm, confeccionados em aço especial e anticorrosivo, com tratamento de carbono nos cones dos “neck rings” e flanges das cavidades (tecnologia “long life”) para aumento da resistência ao desgaste, para fabricação de pré-formas de polietileno de tereftalato (PET) de 18g com variação de peso máxima de +/- 0,3g e diâmetro do gargalo de 28mm, a um tempo de ciclo de 11,9 segundos e tolerância de +/- 0,5 segundos, capacidade de produção de 38.720 pré-formas/hora, dotados de sistema para extração de pré-formas contendo : placa de retirada, placa de transferência giratória e bloco de resfriamento pós-molde com 03 estágios, projetados e desenvolvidos especificamente para uso em máquinas injetoras 3.500kN, acompanhado de conjunto de 128 machos e tubos de refrigeração intercambiáveis para fabricação de pré-formas de PET de 15g e diâmetro do gargalo de 28 mm, capacidade de produção de 49.020 pré-formas/hora a um ciclo de 9,4s e tolerância de +/-0,5 segundos, com respectivas peças de reposição.</t>
  </si>
  <si>
    <t>S-1119</t>
  </si>
  <si>
    <t>Empilhadeiras retráteis autopropulsadas de motor elétrico para movimentação de carga, equipada com dispositivo de elevação com capacidade de carga entre 1.000 e 4.500kg, com altura de elevação da torre de 8.5m com deslocamento lateral e protetor de carga de 1.200mm e garfos de 1.200mm.</t>
  </si>
  <si>
    <t>S-1121</t>
  </si>
  <si>
    <t>Máquinas para montagem semiautomática de válvula de recirculação, conjunto suporte e atuador pneumático do turbocompressor, contendo parafusadeira eletrônica para fixação de parafusos, aparelho de monitoramento de torque e ângulo para teste funcional eletrônico da válvula recirculadora, com controlador lógico programável (PLC) e interface homem máquina (IHM), com software para gerenciamento e rastreamento da peça, montado em estrutura de alumínio com fechamento por barreiras eletrônicas de segurança, para carregamento e descarregamento de peças.</t>
  </si>
  <si>
    <t>S-1122</t>
  </si>
  <si>
    <t>Caixas de engrenagem planetária redutora de velocidades, com 3 estágios de redução, para aplicação em betoneiras, com rotação de entrada de 2.500rpm, com força radial máxima na flange de 150kN, força axial máxima na flange de 50kN e torque máximo de saída de 75.000Nm.</t>
  </si>
  <si>
    <t>S-1123</t>
  </si>
  <si>
    <t>Cubas de construção sanitária em aço inoxidável austenítico AISI 304 (2B), acabamentos polidos com rugosidade menor que Ra 1ì e tolerância de 0,005%, adequado para contato com alimento, com capacidade compreendida entre 500 e 1.950 litros, próprias para mistura e homogeneização de líquidos com densidade de até 1,040g/mL, com ou sem amortecedor de abertura da tampa, dotadas de pá homogeneizadora em aço inoxidável austenítico AISI 304, com desenho exclusivo e moto redutor acoplado em ângulo 8º com de 60Hz e baixo RPM (25); com mecanismo de aferição de volume com régua milimétrica de aço AISI 316 de gravação a lazer isenta de pintura ou contaminante; tubo de saída com design apropriado para escoamento de até 40L/min; tubo de saída em aço inoxidável sanitário austenítico AISI 304, com diâmetro de 2 polegadas e sentido de fluxo otimizado com funções antiobstrução e antiacúmulo de sólidos ou líquidos; tampa de inspeção e alimentação em plástico polietileno, pés niveladores em aço inoxidável AISI 304 austenítico, homologadas com as certificação LNE-10597, ISO 9001:2008 e ISO 14001:2004.</t>
  </si>
  <si>
    <t>S-1127</t>
  </si>
  <si>
    <t>Máquinas hidráulicas para soldagem de tubos de PE, PP ou PVDF, por processo de fusão das extremidades, para tubos com diâmetros compreendidos entre 50 e 1.200mm, contendo estrutura básica e suportes, placa de aquecimento revestida de PTFE com potência compreendida de 1 a 29,2kW, ferramenta de aplainamento, unidade hidráulica, unidade eletrônica de contagem regressiva de tempo de aquecimento e resfriamento.</t>
  </si>
  <si>
    <t>S-1129</t>
  </si>
  <si>
    <t>Máquinas misturadoras e dosadoras, com bombas de engrenagem, misturadores dinâmicos, painel “touchscreen”, controle automático de proporção de mistura com tolerância de ± 5% e fluxo de vazão de material de 0,5kg/min até 15kg/min para materiais bi- componentes como adesivos epóxi, gel “coat” epóxi, adesivos poliuretanos e massa poliuretanos.</t>
  </si>
  <si>
    <t>S-1132</t>
  </si>
  <si>
    <t>Conjuntos de até 4.250 pinos de moldagem dotados de tampa e corpo cada, exclusivos para fabricação de cápsulas de gelatina rígida de múltiplos tamanhos, fixados em barras com até 38 pinos, medindo cada barra até 548mm de comprimento por 12,22mm de largura e pinos com diâmetro variável de 8,62 a 5,39mm para tampa e de 8,22 a 5,15 mm para o corpo, feito em aço inox AISI 420F. Podendo produzir até 3496 capsulas completas por minuto por conjunto.</t>
  </si>
  <si>
    <t>S-1133</t>
  </si>
  <si>
    <t>Máquinas construídas em aço inox, para fatiamento vertical de carnes resfriadas ou cozidas (com ou sem osso), com espessura mínima de 3mm, câmara de abastecimento com largura de trabalho de 610mm, com altura máxima do produto de 180mm, motor elétrico de 4,2/5,5kW, comando elétrico de 24V, jogo de lâminas lisas ou scallops, sistema hidráulico de tensionamento das lâminas, exclusivo cabeçote de corte Multi-lâminas verticais, capacidade de produção de 2.000kg/hora, sensores de segurança nas portas de acesso.</t>
  </si>
  <si>
    <t>S-1135</t>
  </si>
  <si>
    <t>Máquinas para compactação de produtos farmacêuticos por meio de rolos, para uso em escala piloto ou de produção, com capacidade compreendida entre 10 e 100kg/h, força de compressão nos rolos de 130kN, dotadas de funil superior; funil de alimentação com volume de 12 litros; rosca de alimentação do produto com velocidade variável entre 9 e 83 rpm; rolos compactadores com velocidade variável de 3 a 24rpm; sistema de desaeração; moinho de facas e painel de controle com controlador lógico programável (CLP) com tela tipo “touchscreen” colorida.</t>
  </si>
  <si>
    <t>S-1136</t>
  </si>
  <si>
    <t>8413.40.00</t>
  </si>
  <si>
    <t>Máquinas de mistura, transporte, bombeamento e projeção por tecnologia de duplo pistão mecânico de diâmetro de 100mm e curso de 130mm para argamassa e concreto com tamanho máximo de grão de 8 mm e capacidade de entrega (despejo dos grãos) variando de 30 a 90L/minuto a uma pressão de trabalho máxima de 40bar, alcance máximo de entrega (despejo dos grãos) é de até 150m na horizontal e 80m na vertical, acionamento por motor diesel ou motor elétrico; equipamento montado com compressor com volume de 300l/min e pressão de 3,5bar e válvula de segurança sobre pressão; equipamento montado sobre chassis rebocável equipado com sistema de freios.</t>
  </si>
  <si>
    <t>S-1139</t>
  </si>
  <si>
    <t>Máquinas automáticas para nivelamento (aplanamento) de chapas de aço, com ponto máximo de ruptura do material de 1.000 Mpa, espessura mínima do material de trabalho em 0,5 mm, espessura máxima do material de trabalho de 2,70mm, largura mínima do material de trabalho de 400 mm, largura máxima do material de trabalho de 2.000mm e velocidade máxima da linha de 90m/min; composta por Rolos tracionadores de saída para auxilio de desempeno de material mais fino; Cassete aplainador reserva para troca automática; Mesa de troca de cassetes com 2 estações, motorizado para extração e introdução de cassetes; e dispositivo de limpeza.</t>
  </si>
  <si>
    <t>S-1140</t>
  </si>
  <si>
    <t>8465.91.10</t>
  </si>
  <si>
    <t>Máquinas para corte angular de tubos de PE, PP e PVDF com diâmetros compreendidos de 630 a 1.200mm, em ângulos compreendidos de 0 a 67,5°, operando à velocidade máxima de 200m/min, incluindo estrutura básica, suporte e barra de pressão.</t>
  </si>
  <si>
    <t>S-1142</t>
  </si>
  <si>
    <t>8465.10.00</t>
  </si>
  <si>
    <t>Centros de furação com comando numérico computadorizado (CNC) automático, tipo ponto a ponto com sistema de painel passante e "PC" de controle, para furação em 5 e 6 faces de painéis de madeiras, plásticos e afins, dotados de 1 ou 2 cabeçotes superiores com 12 mandris verticais; com ou sem cabeçote inferior com 9 mandris verticais; 8 a 12 mandris horizontais independentes, com ou sem grupo serra; grupo fresador com 3 eixos controlados combinado com o grupo de pinças sendo “x”/” y”/ “z” com velocidade máxima de 130m/min, 75m/min, 30m/min respectivamente, com 2 pinças independentes no eixo “x” para movimentação das peças, trabalhando painéis com largura compreendida entre 50 a 1.200mm (incluindo os limites), comprimento compreendido entre 200 a 2.750mm (incluindo os limites), espessura compreendida entre 10 a 60mm (incluindo os limites); mesa de entrada equipada com gerador de ar; batente lateral automático para posicionamento da largura da peça; mesas de apoio articuladas (móveis) na vertical e horizontal permitindo trabalho combinado dos mandris e fresador; descarregamento das peças automática, com esteira motorizada.</t>
  </si>
  <si>
    <t>S-1143</t>
  </si>
  <si>
    <t>Equipamento de inspeção continua, em linha de pré-pintura de chapas metálicas, para identificar defeitos na superfície do metal em processo de pintura, constituído de unidade de aquisição de dados, câmeras para captação de imagens de superfície, sistema de iluminação e interfaces, unidade de processamento e respectivos programas para processamento das imagens e dados coletados,  com unidade de operação para monitoramento do sistema e sensor de área de resolução de 125µm, com Sistema de Detecção de imagens corrigidas de trapézio e iluminação, e detecção de estrias de baixo contraste.</t>
  </si>
  <si>
    <t>S-0273</t>
  </si>
  <si>
    <t>043</t>
  </si>
  <si>
    <t>069</t>
  </si>
  <si>
    <t>Combinações de máquinas montada em Rack (base única) para tratamento de efluentes, procedente de aterro sanitário ou processo fabril, mediante tecnologia de membranas, com capacidade de tratamento de efluentes de até 240 m³/dia, compostas de: 48 módulos espirais, sendo 36 no primeiro estágio e 12 no segundo estágio, específicos para chorume; instrumentação de medida e controle; tubulação de baixa e alta pressão e sistema de controle; 1 sistema de pré-filtração, dotados de 1 unidade de filtro de areia em polietileno (PA) com volume máximo do tanque de até 2m³, 1 bomba centrifuga de alimentação do filtro de areia com vazão máxima de 12m³/h e pressão máxima de 5bar, 1 bomba de retrolavagem com vazão máxima de 45m³/h e pressão máxima de 3bar; 1 compressor rotativo para o filtro de areia; 2 medidores de condutividade; 1 medidor de pH e temperatura; 1 bomba centrífuga de ajuste de pH com pressão máxima de 2 bar; 1 unidade de filtro de cartucho; 1 unidade de filtro de saco (tipo bag); 2 bombas de alta pressão da Osmose Inversa , sendo uma tipo bomba de pistão com pressão máxima de 82bar no 1º passo e a outra tipo centrífuga multiestágio com pressão máxima de 25bar no 2º passo; 1 bomba de recirculação da Osmose Inversa (tipo booster) com pressão máxima de 5bar; 1 Bomba de recirculação da Osmose Inversa (tipo centrífuga multiestágio) com pressão máxima de 3,3bar; módulos espirais de membranas são instalados dentro de 8 tubos de pressão (tubo de GRP de 6 metros de comprimento cada, com pressão máxima de cada tubo de 1.200psi no 1º passo e pressão máxima de 600psi no 2º passo) dos quais:  6 tubos no 1º passo (com 6 unidades de módulos espirais por tubo), 2 tubos no 2º passo (com 6 unidades de módulos espirais por tubo); 1 válvula tipo agulha de controle de pressão; com 1 ou 2 ou 3 unidades de dosagem de produtos químicos, sendo: 1 bomba de dosagem tipo diafragma de ácido sulfúrico (pressão máxima de 10bar) e/ou 1 bomba de dosagem tipo diafragma “antiscalant” (pressão máxima de 10 bar) e/ou 1 bomba de dosagem tipo diafragma soda cáustica (pressão máxima de 4bar); 1 bomba tipo bomba de tambor para limpadores de membranas ácido e básico; 1 unidade de controlador lógico programável (CLP) com PC industrial para visualização e registro de dados com respectivo software; 1 unidade de quadro elétrico com os respectivos equipamentos elétricos para acionamento do sistema; transmissores de pressão; manômetros; 15 válvulas com acionadores pneumáticos; 3 válvulas antirretorno de alta pressão; rotâmetros; medidores de vazão eletromagnéticos; tubos de PVC; tubos de pressão em aço inoxidável; 1 tanque de lavagem das membranas com volume máximo de até 2,4 m³; 1 compressor para ar comprimido; 1 medidor de temperatura.</t>
  </si>
  <si>
    <t>S-0327</t>
  </si>
  <si>
    <t>Combinações de máquinas para formar, encher, selar e acondicionar de forma automática sachês de 0,6g de adoçante em pó e 2.5 e 5g de adoçante e açúcar em caixas de cartão tipo "display" (quantidades de 30, 40, 50 e 70 sachês/display) e caixas de papelão (quantidades de 400 e 1.000 sachês/caixa), compostas de: máquina automática de empacotamento vertical e contínua de alta velocidade com dosagem volumétrica. apta a formar, encher e selar embalagem "tipo sachê 4 soldas", com largura de 37,5mm e altura de 50, 60 e 80mm, com 12 pistas de produção, sendo 165 ciclos/pista/min, totalizando uma capacidade de produção igual a 1 980 sachês/min, com funções básicas realizadas por meio da utilização de 5 servomotores (desbobinamento dosador, mordentes de selagem horizontais. facas de corte horizontais e verticais), gabinete elétrico lacrado e refrigerado a fim de evitar contaminação de pó, unidade de controle de movimento com funções de PLC integradas (motion control), total controle dos movimentos através do painel de controle, dotada de sistema dosador volumétrico de 12 pistas para saches de 5g mais kit de troca rápida de 10 pistas para sachês de 0,6. 2.5 e 5g, dispositivo abra-fácil. centralizador automático de bobina; sistema de agrupamento dos sachês para colocação automática da quantidade pré-determinada de sachês de adoçante ou açúcar nos displays; máquina para abertura de 'displays/caixas', transportador de displays abertos pré-formados (vazios e cheios); máquina para fechamento dos displays com cola quente (hot-melt) e com esteiras de transporte de saída-sincronização total da linha feita através de PLC.</t>
  </si>
  <si>
    <t>S-0499</t>
  </si>
  <si>
    <t>8441.90.00</t>
  </si>
  <si>
    <t>Mesas vibradoras para a retirada de camada de ar da pilha de papel, com ou sem rolo expulsor, tamanho da mesa igual ou superior à 720 x 870mm, altura de alimentação da resma de papel ou papel cartão entre 30 a 165mm, dispondo de painel de comando.</t>
  </si>
  <si>
    <t>S-0622</t>
  </si>
  <si>
    <t xml:space="preserve">Máquinas para lapidação das 4 laterais de chapas de vidro, com espessura mínima igual ou superior a 2mm, dotadas de: 2 lapidadoras bilaterais com 10 ou 12 mandris para lapidação, com dimensão mínima trabalhável igual ou superior a 65 x 80mm, com dimensão de abertura de 1.000 até 8.000mm; com velocidade de avanço mínima de 1,5 até 12m/min, dotadas de grupo de esquadro e grupo de alinhamento e sistema de refrigeração dos rebolos em circuito fechado. </t>
  </si>
  <si>
    <t>S-0710</t>
  </si>
  <si>
    <t>8478.10.90</t>
  </si>
  <si>
    <t>Máquinas para expansão e processamento de talos de tabaco, tornando as partículas de talos de tabaco mais leves, potencializando o poder de enchimento na fabricação de cigarros, com capacidade para expandir 2.000kg/h, alimentação trifásica em 380V e 60HZ.</t>
  </si>
  <si>
    <t>S-0783</t>
  </si>
  <si>
    <t>Combinações de máquinas para fermentar e assar pães de forma,  automaticamente, com capacidade produtiva de 12.000pães/h, compostas de : carregadora, transportadora e  descarregadora de estufa com capacidade 600formas/h; estufa,  com capacidades de 126 Bandejas ativas  com largura de 3.750mm e tempo de operação de 75 minutos,  unidade de climatização na faixa de temperatura entre 30 a 40°C e de umidade de 75 a 85%, carregadora do forno, e forno, com sistema de controle com comprimento da câmara de cozedura ativa de 57m, largura do transportador de cozedura 3,9m, superfície de cozedura 222,3m², 10  zonas de cozimento, 6 portas de inspeção, com luzes, gás natural (potência instalada) 2.520kW, sendo,  4 queimadores de 630kW controlados por inversor,  velocidade do ar na saída dos difusores 0,2 a 0,4m/seg.  e  túnel com aquecimento indireto (ciclotérmico)  em aço e aplicação de vapor, dotado de painéis de isolamento, sistema de circulação do gás de aquecimento, controle padrão de aquecimento,  abas antiexplosão, sistema de controle por CLP, painel de comando “touchscreen” de 22 polegadas , sistema de extração de vapor com ventiladores servo controlados, controle automático do sistema de vapor, sistema automático para controle de temperatura com dispositivo de controle de folga, sistema de pré aquecimento no retorno da esteira, unidade de pulverização de água no final do forno</t>
  </si>
  <si>
    <t>S-0838</t>
  </si>
  <si>
    <t>Sistemas de filtragem da água para produção de cerveja, por meio de: 1 x filtro de quartzo (areia:0,5-1), com tanque de fibra de vidro - FRP, dimensões: Φ 750 x 2.200mm, válvula de controle automático; 1 x filtro de carvão ativado (carvão: 05-07), com tanque de fibra de vidro - FRP, dimensões: Φ 750 x 2.200mm, válvula de controle automático; 1 x suavizador, com tanque de fibra de vidro - FRP, dimensões: Φ 750 x 2.200mm, caixa de solvente: Φ 400 x 1.100, resina de íon positivo 001-7, válvula de controle automático; 1 x filtro de membrana de precisão; 1 x processador de reverse de osmose, r≥97% primeiro nível: 1.0, taxa de recuperação: 65%; 1 x bomba de alta pressão, motor de 5,5kW; 1 x tanque de armazenamento de água, capacidade de 5.500L, dimensão: φ 1.800 x 3.000mm,  espessura: 3mm, conexão soldada 100% TIG; 1 x tanque de armazenamento de água purificada, capacidade de 11.000L, dimensão: φ 2.000 x 4.200mm,  espessura: 3mm, conexão soldada 100% TIG; 1 x Painel de controle.</t>
  </si>
  <si>
    <t>S-0839</t>
  </si>
  <si>
    <t>Unidades funcionais de pasteurização da cerveja e esterilização de garrafas, dotadas de: 8 x zonas de controle de temperatura com capacidades de fluxo: (1) água 2t / h + 26 ℃, (2) água 2t / h + 41 ℃, (3) água 2t / h + 50 ℃, (4) água 2t / h + 68 ℃, (5) água 2t / h + 63 ℃, (6) água 2t / h + 48 ℃, (7) água 2t / h + 39 ℃, (8) água 2t / h + 24 ℃; velocidade: 1.500-2.000 unidades / h (330ml), temperatura da garrafa de entrada: 3℃ , temperatura da garrafa de saída: 35 ℃, temperatura de esterilização: 63℃ (ajustável), precisão de temperatura controlada: ± 1℃, velocidade do transportador: 110-553mm /min, pressão de vapor de aquecimento: 0.2mpa, aquecimento de água circulante: 6m³, comprimento de esterilização: 3.800mm, tempo de esterilização: 18min, comprimento do resfriamento: 2.600mm, tempo total de esterilização: 43 min, largura da esterilização efetiva: .1000mm, uso de pressão de vapor: 0.2-0.4Mpa;</t>
  </si>
  <si>
    <t>S-0840</t>
  </si>
  <si>
    <t>Unidades funcionais constituídas por elementos distintos para executar conjuntamente a função principal de envasar latas de cerveja, com capacidade de produção: 1.500 a 2.000 latas / hora, dotadas de: 1 x máquina lavadora de latas de cerveja  em aço inoxidável, capacidade de produção: 1.500 a 2.000 latas / hora, motor de 0,55kW; 2 x máquinas direcionadoras para posicionamento de latas de cerveja na correia de transmissão; 1 x máquina isobárica para envasar latas de cerveja, capacidade de produção: 1500 a 2.000 latas / hora, por meio de 12 cabeças de envases, motor com potência de 1,5kW, com painel de controle; 1 x máquina seladora de latas de cerveja em aço inoxidável, capacidade de produção: 1.000 a 2.000 latas / hora, motor com potência de 0,75kW, com painel de controle; 1 x máquina a laser para estampar latas de cerveja, marcação por direção ou estática, comprimento de onda do laser: 10,6µm, velocidade de marcação: 0-200m / min, repetitividade: ± 0,01mm, largura mínima da marcação: 0,15mm, potência: ≤1kW, altura da lata: 0,4-110m; 1 x correia de transmissão para escoamento das latas de cerveja.</t>
  </si>
  <si>
    <t>S-0841</t>
  </si>
  <si>
    <t>Unidades funcionais constituídas por elementos distintos  para executar conjuntamente a função de envasar e rotular garrafas de cerveja com diâmetro de 20-100mm, altura: 20-350mm, com capacidade de produção de 1.500-2.000 (330ml) garrafas / hora, dotadas de: 1 x máquina automática para fornecimento de garrafas de cerveja do tipo “capper”, com detector um detector; 1 x máquina classificadora de garrafas de cerveja em aço inoxidável, classificando garrafas por altura e diâmetro, aplicável diâmetro: φ 20-100mm, altura: 20-350mm; 1 x equipamento borbulhante de alta pressão para inserção de bolhas,  exaustão do ar e redução de oxigênio; 1 x máquina para lavar, encher e tampar garrafas de cerveja em aço inoxidável, com capsulador em cerâmica, lavagem com 18 cabeças de trabalho, tamponamento para 6 cabeças, capacidade de produção: 1.500-2.000 (330ml) garrafas / hora, aplicável para garrafas: altura 20-350mm, diâmetro 20-100mm, consumo de ar asséptico: 0.4m3 / min (0.4 ~ 0.6Mpa), consumo de CO2: 18g / 100 l, bomba de vácuo: 0.15m3 / h., bomba de sopro: 0.6m3 / h, motor principal: 3,0kW, motor do funil: 0.18, motor de vácuo: 1,5kW, bomba de pulverização: 0.75kW, motor elétrico de corrente: 0.37kW, dispositivo de proteção contra sobrecarga, sistema de controle, operações com tela touchpad; 1 x  máquina de secar a sopro garrafas de cerveja em aço inoxidável, por meio de 2 entradas de ar turbo ventiladas, motor de 7,5kW; 1 x máquina de rotulagem para garrafas de cerveja, velocidade de trabalho: 50-200 garrafas / minuto, para rótulo: diâmetro interno: 76mm, diâmetro externo: 350mm, potência do motor: 0.25kW; 1 x máquina a laser para marcação  de garrafas  de cerveja,  por direção ou estática, comprimento de onda do laser: 10,6µm, velocidade de marcação: 0-200m / min, repetitividade: ± 0,01 mm, largura mínima da marcação: 0,15mm, potência: ≤1kW, altura da lata: 0,4-110m.</t>
  </si>
  <si>
    <t>S-0958</t>
  </si>
  <si>
    <t>Combinações de máquinas automáticas e integradas para formação, dosagem, empilhamento e embalagem de produtos em pó de baixa fluidez, em sachês 4 soldas (com 48mm de largura e 80mm de altura e dosagem de 5g), formando pacotes unitários (12 saches por pacote) tipo 3 soldas, com capacidade de produção igual ou superior a 1.920 saches/minuto, equivalente a 160 pacotes unitários/minuto, composta por: 2 envasadoras automáticas de 12 pistas (cada uma com altura de até 3,15m, largura de até 2,5m e comprimento de até 3,14m) com peneiras de aço inoxidável 316L com diâmetro de 450mm, abertura até 7mm, acionada por motor elétrico de 0,21kW de potência, sistema de desbobinamento, com capacidade de suportar bobinas de filme de até 800kg, acionado por servo motor de 1,6kW de potência e redução mecânica de 1:69,05, sistema de envase composto por uma tremonha em aço inoxidável 316L com volume útil de 0,034m³, sensor do tipo ultrassônico para leitura da altura do nível de produto, sistema de agitação de produto (frequência de até 45 ciclos/minuto), sistema de dosagem oscilante composto por 12 funis basculantes, 2 conjuntos de 12 canecas de aço inoxidável 316L, acionados por servo motor de potência de 1,6kW, sistema de selagem vertical composto por um par de blocos de solda com 13 áreas de selagem cada, rotação de até 23rpm, acionados por servo motor de 1,6kW de potência, sistema de selagem horizontal composto por 2 blocos de solda com duas áreas de selagem cada de até 10mm de largura e rotação média de 45 rpm, acionados por sevo motor de 1,6kW de potência, sistema de corte com facas rotativas para a inserção do picote de abertura fácil (“easy open”) com rotação média de até 39 rpm acionado por um servo motor de potência de 1,6kW, sistema de corte vertical e de separação (formação de duplas de saches) com facas rotativas com rotação média de 39 rpm acionado por servo motor de potência de 1,6kW, sistema de corte horizontal com faca rotativa para separação dos sachês em tiras com uma rotação média de até 90 rpm, acionado por servo motor de 1,6kW de potência com controle automático de descarte de sachês, posicionador dos saches nas pistas do sistema de empilhamento ("pick and place") composto por 6 garras de alumínio acionadas por cilindros pneumáticos e velocidade média de até 90 ciclos/minuto e sistema de exaustão, composto por um aspirador de pó com motor elétrico de potência de 2,2kW, com altura de 1,7m, largura de 0,75m e comprimento de 1,25m; 2 sistemas de empilhamento com dimensões de altura de 1,1m, largura de 1,4m e comprimento de 3,4m cada, compostos por esteiras de pinos com inclinação máxima de 8° com relação à horizontal, sistema de pinos para formação de pilhas de duplas de sachês (6 duplas/pilha) acionado por servo motor de 0,66kW de potência e sistema de vibração com eixo compactador movido por cilindros pneumáticos de dupla ação e moto vibrador de 0,035kW de potência, 2 sistemas de sincronização automática com a esteira de alimentação da “Flowpack”, cada sistema possui uma velocidade média de até 15 ciclos/minuto constituído por um braço articulado de área de atuação horizontal de até 2,2m², área de atuação vertical de 0,43m², formadora de pacotes ("Flowpack") automática, com dimensões de 1,96m de altura, 1,4m de largura e 10,53m de comprimento, para a formação de pacotes unitários do tipo 3 soldas com velocidade de até 180 pacotes/minuto, com esteira de alimentação de pinos, com velocidade linear de até 180 pacotes/minuto, distância entre pinos de até 140mm, sistema de desbobinamento com dois eixos, cada eixo com capacidade de suportar até 35kg de bobinas de filme, frenagem automática para ajuste de tensão do filme e acionado por servo motor de 0,82kW de potência, sistema de selagem longitudinal, composto por rolos com áreas de selagem de largura de 15mm, acionados por servo motor de potência de 0,82kW, sistema de selagem horizontal e corte, composto por mordentes com área de selagem de largura de até 20mm e comprimento de 120mm, acionados por servo motor de 1,5kW de potência e facas rotativas de velocidade de até 180 pacotes/minuto.</t>
  </si>
  <si>
    <t>S-0959</t>
  </si>
  <si>
    <t>Controladores eletrônicos dotados de processador, circuitos de entrada e saída e memórias programáveis, para controle automático de seção, aplicação de taxas fixas e variáveis e monitoramento de sementes e manejo da agua, com rede de dados tipo ISO Bus, onde o módulo eletrônico de controle é utilizado para gerenciamento, controle e diagnóstico dos sistemas de transmissão automática da máquina, monitor de alta definição HD 12.2”, sensível ao toque e com conexão a internet, direção automática, comunicação TUVR, utilizado em máquinas agrícolas.</t>
  </si>
  <si>
    <t>S-0961</t>
  </si>
  <si>
    <t>Sistemas automáticos de Transportadores para formas e pães de forma, compostas de: 3 Transportadores com aparadores, 1 detector de massa dupla por meio de câmera 3D, 2 rejeitores automático de formas, 1 mesa de roletes com capacidade para até 2 formas, 1 transportador curvo 90°, 1 alimentador de estufa, 1 virador de formas tipo "multiway", 8 quadrados de transferência 90°", 1 descarregador do forno, 1 transportador com túnel com passagem de ar filtrado, 1 leitor de pão da forma com câmera 3D, 1 leitor de chip, 1 limpador de formas realizadas por escovas rotativas com correntes magnéticas e aspirador de partículas soltas, 1 resfriamento de formas tipo túnel com capacidade mínima de 600 formas , 1 sistema automático de armazenamento com capacidade total 1.156 formas (34 x 34) codificadas por chips, que realimenta o processo com o retorno das formas de maneira automática, 1.150 formas chipadas e revestidas com anti-aderente, sistema controlado por CLP’s e painéis “touch screen”.</t>
  </si>
  <si>
    <t>S-0966</t>
  </si>
  <si>
    <t>Controladores eletrônicos dotados de processador, circuitos de entrada e saída e memórias programáveis, para controle automático de seção, aplicação de taxas fixas e variáveis com rede de dados tipo ISO Bus, onde o módulo eletrônico de controle é utilizado para gerenciamento, controle e diagnóstico dos sistemas de transmissão automática da máquina, monitor de alta definição HD 10.1”, sensível ao toque e com conexão a internet Bluetooth e WiFi integrados, direção automática, comunicação TUVR, utilizado em máquinas agrícolas.</t>
  </si>
  <si>
    <t>S-0982</t>
  </si>
  <si>
    <t>8439.30.90</t>
  </si>
  <si>
    <t>Máquinas laqueadoras, de alto desempenho, triplex, com colunas de revestimento multifuncionais e com carrinhos intercambiáveis: rotogravura, semiflexo e rotogravura para PVdC; desbobinador e enroladeira totalmente automáticos; capotas de secagem e exaustão de evaporados de alta eficiência com perfeito equilíbrio no perfil de sopro no sentido transversal da folha de papel; velocidade máxima de produção de 300m/min e velocidade de projeto de 350m/min; largura mínima da folha de papel de 900mm e máxima de 2.250mm; gramatura do papel base de 18 até 240g/m2; capacidade de aplicação de revestimentos de 1 a 30g/m2; com capacidade de revestimento de solvente a base de água; comandos elétricos de 24VDC; com tensão elétrica trifásica de 380V e 60Hz; possui equipamento de umidificação da folha para controle de encanoamento; controladas por mesa de comando principal.</t>
  </si>
  <si>
    <t>S-1023</t>
  </si>
  <si>
    <t>Robôs industriais de entrada lateral para colocação de rótulos IML em alta velocidade para baldes, potes ou tampas plásticas, com velocidade linear máxima de 50 a 60m/s, com capacidade de retirada e empilhamento de peças acabadas, com a possibilidade de controlar a qualidade através do sistema Q-Sort e monitorar a produção através de um sistema inteligente de câmeras, munidos de servomotor no eixo principal com a tecnologia “TwinDrive” e de ajuste preciso de posições lineares e rotativas com servomotores, interface de segurança e sistema de mandris com tecnologia de impressão 3D. Conta ainda com sistema de troca rápida de magazines.</t>
  </si>
  <si>
    <t>S-1047</t>
  </si>
  <si>
    <t>8541.30.29</t>
  </si>
  <si>
    <t>Válvulas tiristorizadas monofásicas, com ou sem sistema de resfriamento a água (cooling system), dotadas de  tiristores tipo ETT – “Electrically Triggered Thyristor”, disparados por sinal elétrico, cada tiristor com tensão reversa de até 8kV e corrente em regime permanente de até 7.000A, utilizados para o chaveamento da carga capacitiva (“Thyristor Switched Capacitor” - TSC) ou controle da carga indutiva (“Thyristor Controlled Reactor” - TCR), ambos em corrente alternada, com ou sem o sistema de disparo das válvulas (VBE), dotados por até 4 (quatro) colunas de painéis com ou sem buchas, a serem utilizadas nas instalações de Compensador Estático de Reativos (CER)</t>
  </si>
  <si>
    <t>S-1097</t>
  </si>
  <si>
    <t>Combinações de máquinas automáticas para moldar por injeção-sopro de alta performance, para produção de frascos de politereftalato de etileno (PET), compostas por: sopradora hidráulica de 03 estações para frascos de 80mL a 1,0L, com força de fechamento de 60 toneladas métrica; sistema de estiramento e sopro através de calor residual “Direct Heatcon” (condicionamento direto de temperatura – sem reaquecimento de preformas); separador de pré-formas automático; sistema de recuperação de ar; unidade de potência hidráulica enclausurada com motor elétrico refrigerado à água; painel elétrico e controlador lógico programável (CLP) com opcionais para aumento de velocidade, elevação da unidade de injeção, refrigeração gargalo, estirador, sopro, redução do curso de molde; com molde completo de 16 cavidades – capacidade produtiva de 10.105 unidades/hora, peso de 6,0g cada unidade e espessura ajustável para geração de embalagens sopradas 170g bi orientadas.</t>
  </si>
  <si>
    <t>S-1167</t>
  </si>
  <si>
    <t>Combinações de máquinas co-extrusoras destinadas à produção de filme e chapa plástico de PET, PET/EVOH/PET e PET/EVOH/PE (filmes barreira) com espessura mínima de 190µ e máxima de 900µ; com capacidade total instalada de 1300Kg/h; compostas de: 1 extrusora monorosca com diâmetro de 135mm L/D 33; 1 extrusora monorosca de 75mm L/D 33; 1 extrusora monorosca com diâmetro de 60mm L/D 33  e 2 extrusoras monorosca com diâmetro de 35mm L/D 34; 1 sistema de pré-secagem e alimentação com dosadores gravimétricos; com sistema de filtragem de polímero especial com 4 pistões e 8 cavidades; com “feedblock” variável de 7 camadas; com matriz plana manual de 1.700mm; com sistema de regulagem de largura de matriz plana interno; com 1 cilindro resfriador “smoothing roller“ de 430mm de diâmetro; com 1 cilindro resfriador “cooling roller“ de 700mm de diâmetro; com 1 cilindro resfriador “cooling roller“ de 300mm de diâmetro; com medidor de espessura para o controle automático da matriz por sensor raio-X; com reciclador de borda/refilo com alimentação automática; com sistema de corte de refile tipo lâmina circular motorizado; com acumulador de filme automático; com bobinador semi-automático para tubetes de 3 e 6”; com velocidade mecânica máxima de 70m/min e diâmetro máximo de embobinamento de 1.200mm; com largura máxima útil do filme líquido 1.288mm; com PLC central interligado com as unidades periféricas com programação e visualização dos parâmetros do trabalho e supervisão em tela “touch-screen”.</t>
  </si>
  <si>
    <t>S-1168</t>
  </si>
  <si>
    <t>8441.20.00</t>
  </si>
  <si>
    <t>Máquinas totalmente automáticas para confecção de sacolas de papel de gramatura entre 80 e 160g/m2, de fundo quadrado, com ou sem alça, alimentadas por rolos de largura entre 450 e 970mm, de diâmetro máximo de 1.200mm; largura do corpo das sacolas entre 150 e 320mm; comprimento do tubo de papel entre 270 e 530mm; tamanho da alça entre 110 e 120mm, com reforço de alça alimentado por rolos de papel e cordão de papel, sistema de fabricação de alças; sistema de aplicação de alças; sistema de formação do tubo; sistema de formação do fundo e avanço automático, com capacidade máxima de produção igual ou superior a 120 sacolas/minuto, com alça e 220 sacolas/minuto, sem alça.</t>
  </si>
  <si>
    <t>S-1179</t>
  </si>
  <si>
    <t>Máquinas automáticas para grampear (aplicar) dentes de metal Y e unificar os lados direito e esquerdo das fitas dos fechos ecler, dotadas de motor principal de 2.2 ~ 5.5kW de potência, e produção máxima de 85 metros por minuto e vazão mínima por rolo (maior ou igual a 45 Toneladas).</t>
  </si>
  <si>
    <t>S-1183</t>
  </si>
  <si>
    <t>Aparelhos para medição e controle de gases CH4, H2S, CO2, e/ou O2, para até 5 pontos de medição, para fluxo de gases de até 4L/min, compatibilidade de pressão compensada padrão entre 0,7 e 1,1bar, faixa de medição entre 0-100Vol% para CO2 e entre 0-25Vol% para O2, com entradas e saídas analógicas e digitais, com painel de controle “touch screen” e estrutura contendo: pontos de medição, duto de ar fresco, sistema de monitoramento interno, bomba de gás interna de CH4, interface de máquina.</t>
  </si>
  <si>
    <t>S-1194</t>
  </si>
  <si>
    <t>8418.69.20</t>
  </si>
  <si>
    <t>Centros de refrigeração e produção secundária de água quente, próprio para resfriamento de leite cru, com sistema de gerenciamento inteligente e acesso remoto via “web-Gate”, para controle de variantes de coleta de leite (ordenha), volume e temperatura de armazenamento, agitação, refrigeração , limpeza AED, entre outras funções, compostos de: 1 tanque em aço inoxidável, com capacidade individual de 1.010 a 33.500 litros, com conexão para 1 a 4 unidades  de refrigeração, com isolamento térmico sem CFC, com medidor de energia elétrica para controle de consumo em KW/h, sensor de nível (vareta) digital para medição eletrônica do volume de leite no tanque, sistema de anti congelamento por termostato segurança, trocador de calor resistente a pressão com evaporadores a laser STI e STIL, para resfriamento do leite,  válvula de segurança para separação da agua e leite, durante processos de limpeza e ordenha , agitador com 1 ou 3 pás, acionado por motor elétrico, totalmente controlado por PLC integrado ao módulo de gerenciamento acionado via tela “touch-screen” ou remoto via “web-gate”.</t>
  </si>
  <si>
    <t>S-1222</t>
  </si>
  <si>
    <t>Sistemas de classificação, contendo bandejas transportadoras nas dimensões de 600 x 800mm, classificadores de pedidos e/ou volumes diversos, computadorizados, tipo bandeja nas dimensões de 600 x 800mm, que suportam até 30kg, velocidade de 1m/s e capacidade de 5.375 bandejas/h, para classificação de caixas e flyers com produtos nas dimensões máximas de até 750 x 550 x 400mm (comprimento x largura x altura) acionados por motores, controlados por controlador lógico programável (CLP), utilizados para movimentar e classificar produtos acabados e/ou volumes diversos, visando a sua classificação e expedição automatizada ou não, dotados de sistema de separação mecânica com aproximadamente 118m de comprimento; estações de introdução/alimentação manual  e automática contendo um total de 5 induções automáticas e 2 induções manuais; induções automática com sistema de pesagem dinâmico e as induções manuais com sistema de passagem estático; bandejas com impulsor para separação dos artigos; calha de saída do separador; calha de rejeição, equipada com dispositivos de escaneamento para leitura de código de barras através de um sistema câmera scanner e cubagem automática, contendo 32 saídas duplas (do tipo “Flipper”) e 44 saídas normais.</t>
  </si>
  <si>
    <t>S-1229</t>
  </si>
  <si>
    <t>Máquinas de impressão híbrida para impressão simultânea em processo digital por jato de tinta UV e flexográfico, com cura UV Led entre cores e UV frio ao final da impressão, dispositivo de troquelagem rotativo ou semi rotativo, para uma a até oito cores digitais, uma a até 16 cores flexográficas, largura máxima igual ou superior a 300mm, velocidade máxima igual ou superior a 73 m/min, resolução máxima digital visível igual ou superior a 1.200 x 1.200dpi.</t>
  </si>
  <si>
    <t>S-1230</t>
  </si>
  <si>
    <t>Máquinas de corte a laser para operar nos planos 3D com área de trabalho compreendida entre 650 a 4.000mm no eixo X, 1.500 a 2.000mm no eixo Y, 750mm no eixo Z, para mais e para menos 135 graus no eixo B e 360 graus infinito no eixo C com ou sem sistemas de carga e descarga automático de peças, com comando numérico computadorizado (CNC), unidade laser de estado sólido bombeado por diodo, à base de cristal sintético (em formato de disco) com potência máxima de até 6.600W ou unidade laser de CO2 com potência máxima compreendida de até 15.000W, excitado por alta frequência, com ou sem unidade de refrigeração e exaustor de pó.</t>
  </si>
  <si>
    <t>S-1231</t>
  </si>
  <si>
    <t>Aparelhos denominados “GloveBox”, com espaço interno de aproximadamente 1.250mm de comprimento, 780mm de diâmetro, 900mm de altura, para manuseio de pós magnéticos compactados, com controle automático de pressão, ajustável entre -15 a +15mbar durante a operação, composto por: filtro catalítico de remoção de umidade por meio da peneira molecular, com capacidade de até 1,3kg, e remoção de oxigênio por meio do cobre, com capacidade de até 36 litros; luvas butílicas para manuseio de pós magnéticos, para encaixe em conexões com diâmetro de 220mm; válvulas de filtros; display gráfico sensível ao toque, de 7”, colorido; sensor de oxigênio, com capacidade de detecção de 1 a 1.000ppm; sensor de umidade, com capacidade de detecção de até 500ppm; câmara principal com atmosfera controlada; antecâmaras para entrada ou saída de itens; sistema de purificação e regeneração; unidade de controle (CLP); e flanges de conexão com painéis laterais aparafusados para combinar com outros “glovebox” adicionais.</t>
  </si>
  <si>
    <t>S-1232</t>
  </si>
  <si>
    <t>Máquinas compressoras rotativas, automáticas, para fabricação de comprimidos farmacêuticos, com capacidade teórica de produção compreendida entre 18.000 e 120.000 comprimidos/h, força de compressão máxima de 80kN e força de pré-compressão máxima de 60kN, para fabricação de comprimidos com diâmetro máximo de 25mm e espessura máxima de 8,5mm, dotadas de torre básica com 20 estações de puncionamento; 1 jogo de ferramental consistindo de punções superiores e inferiores do tipo EU1” -441 e matrizes para punções tipo EU1” -441; painel de comando tipo “touchscreen”</t>
  </si>
  <si>
    <t>S-1233</t>
  </si>
  <si>
    <t>Suspensores de tubulação (Tubing Hanger) para utilização em cabeça de poço ou em uma base adaptadora, capazes de suportar uma capacidade de tração em até 1.000.000lbf (453.592kgf), pressão de trabalho de até 15.000psi (1.034bar), tubulação conectada: de 4,06 a 7,06 polegadas (de 103,1 a 179,3mm) e faixa de temperatura de operação: 0 F à 300 F (-18oC à 150oC).</t>
  </si>
  <si>
    <t>S-1234</t>
  </si>
  <si>
    <t>Moldes de 24 cavidades, confeccionados com aço inoxidável especial conforme norma DIN 1.2085, dureza mínima do revestimento de 50HRC (sem carbonitretação), sistema de injeção com câmara quente valvulada controlada por servomotor, utilizados para a injeção de plástico com capacidade de produção para 24 peças/ciclo de 8,2 segundos, tolerância de furos de 0,005 milímetros, índice de capacidade CPK de 1,67 por cavidade e índice de capacidade CPK global de 1,64, eficiência mínima de 80%, com uma taxa de sucata de 1%, temperatura de operação de 230 graus Celsius, com porta molde padrão (2 lados - lado móvel e lado fixo), resfriamento de 24 cavidades em paralelo, garantia de pelo menos 2 milhões de ciclos de moldagens, próprios para a fabricação de tampas a serem utilizadas exclusivamente na montagem do dispositivo farmacêutico caneta descartável semiautomática destinada à aplicação de insulina em pacientes diabéticos.</t>
  </si>
  <si>
    <t>S-1235</t>
  </si>
  <si>
    <t>8447.90.90</t>
  </si>
  <si>
    <t>Máquinas para inserir tufos de fios em uma base de tecido, para fabricação de tapetes, carpetes, placas e grama artificial, com largura nominal de tecimento de até 4m, dotadas de motores, acionamentos e programador lógico incorporados.</t>
  </si>
  <si>
    <t>S-1236</t>
  </si>
  <si>
    <t>Sistemas de filtração de água por meio de filtros discos e tambor para a remoção sólidos suspensos.</t>
  </si>
  <si>
    <t>S-1237</t>
  </si>
  <si>
    <t>Coberturas inferiores, fabricados ou injetados em plásticos, de uso exclusivo em monitores de computadores com displays de 14 a 86" polegadas de diagonal.</t>
  </si>
  <si>
    <t>S-1238</t>
  </si>
  <si>
    <t>Equipamentos automáticos para aplicação de embalagens em pacotes de painéis de madeira reconstituídos, robôs autônomos para aplicação de cantoneiras de papelão, cintagem plástica, montagem e aplicação de calços, com velocidade igual ou superior de 10m/min, capacidade de embalar igual ou superior a 1.000m³/dias, para painéis com dimensões igual ou superior a (1200 x 2.440 x 6 mm) e supervisório desenvolvido especialmente para controle.</t>
  </si>
  <si>
    <t>S-1239</t>
  </si>
  <si>
    <t>Plataformas de trabalhos aéreos, com mastro extensível de acionamento elétrico, autopropulsadas sobre rodas, acionadas por motor elétrico alimentado por baterias recarregáveis do próprio equipamento, com elevação máxima vertical da plataforma igual ou superior a 5,70m, mas inferior ou igual a 7,90m e capacidade máxima de carga sobre o cesto da plataforma igual ou superior a 200kg, mas inferior ou igual a 227kg.</t>
  </si>
  <si>
    <t>S-1240</t>
  </si>
  <si>
    <t>Estações automáticas de monitoramento de minas, taludes, barragens de rejeitos, depósitos de estéril e escavações, compostas de 01 cabeça sensora para detecção e medição de deformações / movimentação com precisão de +/- 2 mm + 2 ppm, incorporando de 1 até 9 prismas com capacidade de digitalização de área de imagens de 360 graus de Azimute x 100 graus de Elevação (45 graus para cima e 55 graus para baixo) x 3000 até 5400 metros, 02 aparelhos de raios laser, 01 câmera telescópica com zoom óptico de 30x, 01 câmera panorâmica com campo de visão de 360 graus; com ou sem 01 Unidade de Processamento local para recebimento de instruções e envio de dados em tempo real para o software situado em ponto remoto primário de monitoramento para sincronização, análise de tendências e envio de alertas.</t>
  </si>
  <si>
    <t>S-1242</t>
  </si>
  <si>
    <t>8419.81.10</t>
  </si>
  <si>
    <t>Equipamentos autoclaves de ar quente CAS 420 para 6 vasos de autoclave com capacidade de 3 litros cada, com unidade de controle (PC),  temperatura operacional de 100 A 180ºC, medição de temperatura individual para cada autoclave (incluindo calculo DIN Amico do fator RH) pressão operacional de 0 a 20BAR, incluindo ferramentas de fixação especial, mangueiras, válvulas, elementos de temperatura, reles e conector girascopio, acompanha carrinho customizado para o transporte dos recipientes.</t>
  </si>
  <si>
    <t>S-1244</t>
  </si>
  <si>
    <t>Aparelhos para tratamento de água, com filtragem da água em três camadas (filtro mecânico, carvão ativado e sulfito de cálcio) que retém aproximadamente 99% de cloro, com ionização da água para consumo humano pelo processo de eletrólise contínua através de placas de titânio maciça de alta qualidade com revestimento com platina e placa controladora com programação, para produção de água com 5 tipos de pH (na faixa de 2,3 a 11,7 pH) e redução no potencial de oxidação (ORP) variando de nível na faixa de -650 mV a +1200 mV, com desagrupamento de moléculas de H20 alterando a tensão superficial, com sistema de potencialização de eletrólise com introdução de catalisador de eletrólise (solução de cloreto de sódio e hipoclorito de sódio) para produzir água para limpeza e desinfecção com pH extremamente baixo aproximadamente(2,3) ou extremamente alto aproximadamente (11,7), com sensor de temperatura da água, sensor de fluxo da água (baixo ou alto), sistema de limpeza automática, sensor de aquecimento, sistema de contagem de quantidade de água (em litros) e tempo de uso, com aviso para troca de refil por tempo ou quantidade de água tratada.</t>
  </si>
  <si>
    <t>S-1245</t>
  </si>
  <si>
    <t>9024.10.10</t>
  </si>
  <si>
    <t>Máquinas para realizar ensaios de fadiga, estáticos e dinâmicos de materiais e componentes tais como ensaios de durabilidade, crescimento de trinca por fadiga, fadiga de alto ciclo, tenacidade a fratura, tração, KF, compressão, dotado de: quadro de reação com espaço de ensaio vertical entre 231 e 1.621mm, distância entre colunas de 635mm, força nominal do atuador de 250kN, curso do atuador de 150mm, distribuidor hidráulico (HSM) de acoplamento direto de 114lpm (30gpm), célula de carga de 250kN (55 kip); extensômetro axial; unidade de energia hidráulica (HPU); fonte de alimentação ininterrupta (UPS); controlador expansível para controlar até 2 estações simultaneamente, com CLP.</t>
  </si>
  <si>
    <t>S-1248</t>
  </si>
  <si>
    <t>9015.90.90</t>
  </si>
  <si>
    <t>Blocos de aços especial recoberto com superfície dura utilizados para o direcionamento de ferramentas de perfuração de poços de petróleo, utilizadas nas ferramentas que atendem a diâmetros de 6.75 polegadas até 26 polegadas.</t>
  </si>
  <si>
    <t>S-1249</t>
  </si>
  <si>
    <t>Dispositivos do tipo caixa de blindagem eletromagnética, de peso menor que 10kg, com largura compreendida entre 250 a 400mm e comprimento compreendido entre 450 a 600mm, para frequências de operação de até 6,0GHz e isolação maior que 50db,podendo conter ou não antenas, conexões e suportes para acomodação de aparelhos, destinados a ser utilizado para o teste de rádio frequência (RF) de aparelhos portáteis de telefonia celular</t>
  </si>
  <si>
    <t>S-1251</t>
  </si>
  <si>
    <t>8481.90.90</t>
  </si>
  <si>
    <t>Capas da árvore de natal molhada (Tree Cap), é a segunda barreira de vedação em poços de produção de óleo ou gás ou injeção de água ou gás, com a profundidade para operação de projeto até 10.000 pés (3.048m), com tubulação conectada de 2,06 a 5,13 polegadas (de 52,4 a 130,2mm), com pressão de trabalho até 15.000psi (1.034bar) e faixa de temperatura de operação: 0 à 300 F (-18oC à 150oC).</t>
  </si>
  <si>
    <t>S-1253</t>
  </si>
  <si>
    <t>8531.20.00</t>
  </si>
  <si>
    <t>Painéis para sinalização visual próprios para dar informações relativas à venda de produtos e serviços ou para entretenimento, sem modulo de diodos emissores de luz (LED), com ou sem conjunto de cabos para interligação dos gabinetes, com ou sem estrutura de suporte, com ou sem fonte de alimentação, acondicionados em caixas próprias para aplicação ou transporte.</t>
  </si>
  <si>
    <t>S-1255</t>
  </si>
  <si>
    <t>Retificadoras de superfícies com eixo vertical e mesa giratória, para produção e acabamento final de peças com superfícies planas e paralelas, dotadas de: sistema de controle de retificação, com exibição dos valores de alimentação e velocidade da máquina e monitoramento do processo de retificação; mesa giratória com velocidade variável; Eixo de retificação, com motor de 20 HP com velocidade variável e rolamentos de precisão; sistema integral de coleta de condensação do ar, para remoção de partículas condensadas do ar na área de trabalho; sistema de refrigeração, com sistema de filtragem independente; e gerador de pulso manual.</t>
  </si>
  <si>
    <t>S-1256</t>
  </si>
  <si>
    <t>Tornos automáticos horizontais especiais, com Comando Numérico Computadorizado (CNC), desenvolvido para alta produtividade e precisão de pinos esféricos utilizados em juntas esféricas de terminais de direção, com carga e descarga automática de peças, dois cabeçotes porta-ferramentas, um deles com torre de 14 posições de ferramentas e movimentado por dois eixos lineares programáveis, o outro com 2 posições de ferramentas movimentado por 3 eixos programáveis, sendo dois lineares e um rotacional, além de um quarto eixo não programável de ajuste manual no setup, carro do contra ponto com eixo programável, fuso motor com potência 100/40%: 20/27kW, torque: 105/140Nm, velocidade máx. de 6.000rpm.</t>
  </si>
  <si>
    <t>S-1257</t>
  </si>
  <si>
    <t>8473.40.90</t>
  </si>
  <si>
    <t>Módulos de entrada com dispositivos eletromecânicos, sem capacidade de operação autônoma, para serem acoplados em máquina para classificar, contar e verificar a autenticidade de papel-moeda, com a função de validar a autenticidade, a denominação e a qualidade das cédulas em papel-moeda, com capacidade de realizar a diferenciação entre cédulas verdadeiras e falsas, entre cédulas boas e ruins para recirculação, com velocidade de processamento igual ou inferior a 33 cédulas por segundo, com sistema de alimentação continua e compartimento individual que abre e fecha de forma automática, com capacidade igual ou inferior a 4.000 cédulas, com conjuntos de sensores em bloco unificados para a detecção de imagem com câmera colorida RGB e infra vermelho com resolução de 0,2 x 0,2mm² (125dpi), e de sensor de espessura que utilize 24 faixas de medição por ultrassom numa resolução de 2,0 x 3,4mm², configurável para reconhecer denominações de diferentes países, com capacidade de extrair e armazenar o número de série da cédula, próprios para integração a máquinas automatizadoras de operações bancárias.</t>
  </si>
  <si>
    <t>S-1258</t>
  </si>
  <si>
    <t>9402.90.20</t>
  </si>
  <si>
    <t>Camas hospitalares, com pintura eletrostática, altura do leito ajustável entre 32cm de altura mínima e 76cm de altura máxima, com 4 motores individuais, com comandos com indicadores gráficos que ilustram os movimentos, acionamento do trendelemburg e seu reverso por sistema elétrico com um ângulo de inclinação de 12 graus, com comando para posição RCP acionado através de um único botão ou através de alavanca ao lado da cama, com cabeceira e peseira removíveis, com sistema de freios com 3 posições (travar, rodas livres e direção), com bateria integrada, selada e recarregável.</t>
  </si>
  <si>
    <t>S-1259</t>
  </si>
  <si>
    <t>Camas hospitalares mecânicas com movimentos por meio de 3 manivelas, com pintura eletrostática e altura do leito ajustável entre 44 cm de altura mínima e 78 cm de altura máxima, com elevação “fowler” até 65° e inclinação do plano das pernas de 30°; com cabeceira e peseira removíveis, em polipropileno e possuem mecanismo com travas; com estrado do leito composto por 4 seções; com 4 protetores de parede laterais.</t>
  </si>
  <si>
    <t>S-1260</t>
  </si>
  <si>
    <t>Camas hospitalares com rodízios de 125mm de travamento central único, estrados removíveis em ABS, comprimento padrão de 219cm, com extensor incorporado podendo atingir 239cm, com 4 motores individuais, com ganchos para bolsas de urina e trilho para cinta em ambos os lados da cama, com quatro soquetes para acessórios, com peseira e cabeceira removíveis, com amortecedores de parede giratórios na parte da cabeça e dos pés e “trendelenburg” e reverso com inclinação até 14 graus, liberação rápida do encosto manual de RCP, elevação de pé / panturrilha manual, carga de trabalho seguro de 250kg.</t>
  </si>
  <si>
    <t>S-1261</t>
  </si>
  <si>
    <t>Escavadeiras hidráulicas autopropulsadas sobre rodas, com ou sem sistema de elevação da cabine, com superestrutura capaz de efetuar rotação de 360°, equipadas com motor a diesel de 6 cilindros, com potência nominal líquida no volante de 121kW (163HP) a 2.000rpm e potência nominal bruta de 127kW (170HP) a 2.000rpm e torque máximo de 75kg.m a 1.400rpm.</t>
  </si>
  <si>
    <t>S-1263</t>
  </si>
  <si>
    <t>Máquinas-ferramentas automáticas para dobrar painéis e/ou chapas metálicas de espessura compreendida entre 0,5 e 4,0mm, de comando numérico computadorizado (CNC), com capacidade para dobrar para cima e para baixo, com troca automática de ferramentas, para chapas com comprimento compreendido entre 370 e 2.850mm e largura compreendida entre 180 e 1.500mm, comprimento máximo de dobra de 2.250mm, com força de dobramento igual a 32t, dotadas de dispositivo de afiação, dispositivo de carregamento aéreo das chapas fixo no pavimento e no corpo da máquina e manipulador de chapas.</t>
  </si>
  <si>
    <t>S-1264</t>
  </si>
  <si>
    <t>Equipamentos de envase de cerveja em latas de alumínio, com velocidade igual ou superior a 900 latas por hora, podendo chegar até 5.400 latas por hora, dotados de painel sensível ao toque colorido, possui um sistema de recravação automática, para fechamento de latas, com sistema de servo motor.</t>
  </si>
  <si>
    <t>S-1265</t>
  </si>
  <si>
    <t>Reversores com redução de 1,294, com montagem direta, V-Drive, para acoplamento em motores diesel com potência máxima de 363HP a 3.800rpm e rotação de saída máxima de 5.500rpm, destinados à aplicação de lazer em embarcações de uso marítimo e fluvial.</t>
  </si>
  <si>
    <t>S-1267</t>
  </si>
  <si>
    <t>Controladores temperatura microprocessados, para uso em expositores comerciais verticais refrigerados de bebidas ou alimentos, com sistema de operação e controle baseado em programa de matriz retroalimentada de 48 ou mais linhas e 7 colunas, aptos a se ajustarem automaticamente às condições de local de instalação do refrigerador, adaptando-se a horários de funcionamento, frequência de abertura de portas e dotados ou não de sensor de presença por infravermelho, painel de controle com "display" de LED de 3 dígitos.</t>
  </si>
  <si>
    <t>S-1268</t>
  </si>
  <si>
    <t>Aparelhos suspensos no teto para aquisição de imagens digitais por raios-X em procedimentos diagnósticos, dotados de: 1 ou mais detectores planos fixos e/ou 1 ou mais detectores planos móveis sem fio, de tecnologia de cintilador de iodeto de césio (Csl), acoplado com a matriz com tamanho de pixel de 148 micrometros; gerador de alta tensão de 65 ou 80kW; sistema de tubo de raios X suspenso no teto, composto por 2 trilhos, 1 coluna telescópica e contrabalanceada com motorização e estrutura de fixação, 1 tubo de raios X de ânodo rotativo, duplo foco de 0,6mm e 1,2mm, ângulo do ânodo de 13 graus, capacidade térmica do ânodo de 220kJ e potência máxima de 33kW para ponto focal de 0,6mm e de 100kW para ponto focal de 1,2mm, 1 colimador automático motorizado e 1 interface de usuário com tela LCD e botões de comando e função; sistema computadorizado de aquisição, processamento e visualização de imagem, com monitor LCD policromático de 19 polegadas com tela sensível ao toque e interruptor manual de exposição; podendo conter, alternada ou cumulativamente, mesa de exames com tampo flutuante e ajuste de altura motorizado, mural vertical digital fixo ou móvel, softwares de aplicação, leitor de código de barras, controles remotos, tela LCD de 6,5 polegadas no mural vertical digital, função de alinhamento do detector e do tubo de raios X e função de rastreamento do detector.</t>
  </si>
  <si>
    <t>S-1269</t>
  </si>
  <si>
    <t>Reversores com redução de 1,560, com montagem direta V-Drive, para acoplamento em motores diesel com potência máxima de 363HP a 3.800rpm e rotação de saída máxima de 5.500rpm, destinados à aplicação de lazer em embarcações de uso marítimo e fluvial.</t>
  </si>
  <si>
    <t>S-1270</t>
  </si>
  <si>
    <t>Reversores com redução de 1,992, com montagem direta, para acoplamento em motores diesel com potência máxima de 363hp a 3800rpm e rotação de saída máxima de 5500rpm, destinados à aplicação de lazer em embarcações de uso marítimo e fluvial.</t>
  </si>
  <si>
    <t>S-1271</t>
  </si>
  <si>
    <t>Reversores com redução de 2,477, com montagem direta, V-Drive, para acoplamento em motores diesel com potência máxima de 139HP a 2.400rpm e rotação de saída máxima de 3.200rpm, destinados à aplicação de trabalho contínuo em embarcações de uso marítimo e fluvial.</t>
  </si>
  <si>
    <t>S-1272</t>
  </si>
  <si>
    <t>Reversores com redução de 1,644, com montagem direta, V-Drive, para acoplamento em motores diesel com potência máxima de 234HP a 2.400rpm e rotação de saída máxima de 3.200rpm, destinados à aplicação de trabalho contínuo em embarcações de uso marítimo e fluvial.</t>
  </si>
  <si>
    <t>S-1275</t>
  </si>
  <si>
    <t>Máquinas eletromecânicas para furação e recorte de contorno em estruturas aeronáuticas metálicas, compostas e híbridas, com cabeçote para inserção de rebites e prendedores, eixo X de movimento longitudinal, com 2 guias lineares, base estabilizada e soldada com ancoragem na fundação de concreto, deslocamento por sistema de cremalheira, controle de posição por régua pressurizada, curso de 11.500mm e velocidade de até 12m/min, eixo Y de movimento transversal, com 2 guias lineares, deslocamento por fuso de esfera, com controle de posição por régua pressurizada, curso de 4.600mm e velocidade de até 12m/min, eixo Z de movimento vertical, com 2 guias prismáticas e patins de rolamento, deslocamento por fuso de esfera, curso de 1.800mm e velocidade de até 12m/min, cabeçote rotativo para furação e escareamento, com 2 graus de liberdade nos eixo (A e C), de +/- 90º no eixo A e de +/- 190º no eixo C , dispositivo de aplicação de força na superfície de trabalho, lubrificação centralizada, precisão de posicionamento de +/- 3tm e rotação máxima de 20.000rpm.</t>
  </si>
  <si>
    <t>S-1281</t>
  </si>
  <si>
    <t>Manifolds de armazenamento e distribuição de ar comprimido específico para máquinas selecionadoras de grãos, fabricado em alumínio extrudado, usinado e acabamento superficial anodizado duro, suporta 7bar de pressão, com 3 entradas de ar e 78 saídas.</t>
  </si>
  <si>
    <t>S-1284</t>
  </si>
  <si>
    <t>Reversores com redução de 2,493, com montagem direta, para acoplamento em motores diesel com potência máxima de 224HP a 2.400rpm e rotação de saída máxima de 3.200rpm, destinados à aplicação de trabalho contínuo em embarcações de uso marítimo e fluvial.</t>
  </si>
  <si>
    <t>S-1285</t>
  </si>
  <si>
    <t>Reversores com redução de 1,963, com montagem direta, para acoplamento em motores diesel com potência máxima de 183HP a 2.300rpm e rotação de saída máxima de 3.200rpm, destinados à aplicação de trabalho contínuo em embarcações de uso marítimo e fluvial.</t>
  </si>
  <si>
    <t>S-1289</t>
  </si>
  <si>
    <t>8412.90.80</t>
  </si>
  <si>
    <t>Rótulas esféricas de aço para fixar as extremidades de cilindros hidráulicos, com ou sem 2 anéis externos de pressão, 2 anéis com superfícies de contato esféricas e móveis e ranhuras especiais de lubrificação interna, anel externo com dureza mínima de 42 a 44HRC, anel interno com dureza mínima de 55 a 56HRC, limite de carga radial estática de 1.177.000 a 2.133.000 libras (aproximadamente 533.878 a  967.513kg), limite de carga radial dinâmica de 294.200 a 533.200 libras (aproximadamente 133.447 a 241.856kg), limite de carga axial estática de 387.600 a 663.500 libras (aproximadamente 175.812 a 300.959kg).</t>
  </si>
  <si>
    <t>S-1290</t>
  </si>
  <si>
    <t>Centros de usinagem vertical com estrutura do tipo portal com sistema de contrapeso do eixo Z por meio de mangueiras de vácuo livres de fricção, acionamento direto e motores lineares nos eixos X, Y e Z, com cursos a partir de 200mm, 290mm e 200mm respectivamente, de 3 a 5 eixos controlados simultaneamente com comando numérico computadorizado (CNC) com processamento inferior a 0,1 milissegundo por bloco e leitura antecipada de 10.000 blocos, resolução interna de coordenadas do comando inferior a 1 nanômetro, estabilização térmica com controle de histerese da agua de refrigeração de no máximo 0,5k, preparados para usinagem de grafite a seco com unidade de sucção opcional, “spindle” com rotação máxima igual ou superior a 36.000rpm, velocidade de avanço rápido nos eixos X, Y e Z partindo de zero, com sua máxima podendo variar de 40 até 60m/min, opção de segundo “spindle” com rolamentos a ar e rotação máxima de até 90.000rpm, com sistema de medição a laser de ferramentas fora da zona de trabalho e incorporado ao magazine, segunda porta de operação com possibilidade de acoplamento de robô para troca automática de peças e ferramentas.</t>
  </si>
  <si>
    <t>S-1293</t>
  </si>
  <si>
    <t>Aparelhos receptores e transmissores de dados em rede com fio denominados divisores de vídeo (splitter) utilizados em equipamento de ressonância magnética, constituídos por placa de circuito impresso (PCI) de fibra de vidro e trilhas de cobre, contendo componentes eletrônicos de material semicondutor (capacitores, indutores, transistores, fusível, mosfet, led e uma memória eeprom); dotados de uma conexão de entrada e duas conexões de saída padrão HDMI, dois conectores tipo d-sub de nove pinos com capacidade de alimentação com 5v em corrente contínua.</t>
  </si>
  <si>
    <t>S-1296</t>
  </si>
  <si>
    <t>Redutores planetários de velocidade, de três estágios, com engrenagens de aço fundido com dureza dos dentes acima de 58HRC, relação de transmissão de 99,24:1  ou 140,8:1,  máxima rotação de entrada de 2.800 ou 4.100rpm, máximo torque de entrada de 6.915 ou 3.051Nm,  máximo torque de saída de 686.213 ou 429.524Nm,  máxima rotação de saída de 28,2 ou 29rpm, para carregadeira autopropulsada.</t>
  </si>
  <si>
    <t>S-1297</t>
  </si>
  <si>
    <t>Equipamentos para expansão de tubos metálicos, em trocadores de calor, para baixo índice de contração do tubo expandido, e executar bolsa de alojamento de curvas (boquilha) na extremidade dos tubos, por meio de dispositivo giratório elétrico automático, para processar trocadores de calor com comprimento máximo de 3.000mm e largura máxima de 1.524mm, expansão de até 300 tubos simultaneamente (5 filas de 60 tubos cada), com comando numérico e painel de controle para programação e operação.</t>
  </si>
  <si>
    <t>S-0277</t>
  </si>
  <si>
    <t>Combinações de máquinas para fabricação de blocos de espumas de poliéter e/ou poliéster expandido em processo contínuo, com capacidade máxima de produção de 400 a 600kg/min, dotadas de 35 linhas de sistemas  de dosagem dos reagentes químicos sendo 7 conjuntos dosadores de poliol, 1 conjunto de dosador de poliol poliéster, 3 conjuntos dosadores de Isocianato, 1 conjunto dosador de água, 1 conjunto dosador de estanho, 3 conjuntos dosadores de amina, 6 conjuntos dosadores de silicone, 4 conjuntos dosadores de aditivos, 1 conjunto de aditivo para espuma de éster, 1 conjunto dosador de agente expansão, 7 conjuntos dosadores de cores. Composta por 1 unidade de dosagem de gás para Isocianato, 1 tanque de 500 litros para água e 22 tanques de 300 litros para armazenamento de matérias primas, misturador agitador estático com rosca e ajustagem de altura para mistura dos compostos químicos em alta pressão,  sistema de dosagem automática e individual de cada reagente químico e controle automático do fluxo de misturas, dispositivo motorizado de ajuste de pressão da câmara de mistura, sistema de derramamento contínuo dos reagentes químicos, bandejas de espumação,  esteira transportadora dos reagentes químicos dosados para cura no túnel de modelação de altura e largura dos blocos, túnel de cura e ventilação com regulagem automática de inclinação para controle da altura dos blocos e regulagem automática das paredes laterais e das larguras dos blocos, dispositivos para desbobinamento e rebobinamento dos rolos de papéis/filmes plásticos laterais, inferior e superior, guia de rolo superior de papel, esteiras deslizantes  e controlador lógico programável (CLP).</t>
  </si>
  <si>
    <t>045</t>
  </si>
  <si>
    <t>072</t>
  </si>
  <si>
    <t>S-0315</t>
  </si>
  <si>
    <t>Unidades para secar fibras de madeira fluidizadas por ar aquecido e gases de combustão, com temperatura de entrada do secador de até 450°C transporte por meio de tubos em aço inox especial, ciclones de separação de fibra, com capacidade de secagem igual ou superior a 20.000kg/h, dotadas de ventilador de transporte das fibras, volume de ar no sistema de até 730.000m³/h, com válvulas tipo borboletas para controle de fluxo de ar quente, câmara de mistura, sistema de proteção contra incêndio, sopradores, injetor de fibra fluidizada, válvulas rotativas, temperatura de saída do ciclone de até 100°C, supervisório especialmente desenvolvido para o sistema e umidade final da fibra de até 15%.</t>
  </si>
  <si>
    <t>S-0623</t>
  </si>
  <si>
    <t>Anéis de rolamento para maquinas rotativas como forno, secadores e resfriadores aplicados na indústria de cimento, mineral ou química, confeccionados em aço forjado tratado termicamente, com diâmetro externo igual ou maior do que 4.000mm, diâmetro interno igual ou maior do que 3.500mm, largura igual ou maior que 300mm, com acabamento forjado bruto, pré-usinado ou usinado final.</t>
  </si>
  <si>
    <t>S-0632</t>
  </si>
  <si>
    <t>Equipamentos para produção de alumínio liquido, composto por duas unidades de fornos fusores redondos, estacionários, carregamento pelo topo por sistema (tipo cadinho por ponte rolante) e pela lateral; com sistema de combustão regenerativo a gás natural, com capacidade de até 120ton de alumínio liquido cada, dispositivo automático de segurança e desligamento a 1.350°C, para trabalhar com densidade média de alumínio fundido de 2,3kg/dm3, temperatura média do banho de 745°C, capacidade de fusão de no máximo 30ton/h, 03 cestos de carga para carregamento dos fornos fusores; 01 conjunto de calhas de transferência de metal líquido interconectado ao forno de espera retangular basculante, com cilindros hidráulicos e unidade hidráulica de força para manutenção de alumínio liquido com capacidade de até 120ton; 03 dutos de exaustão; com controlador lógico programável (CLP).</t>
  </si>
  <si>
    <t>8417.10.10</t>
  </si>
  <si>
    <t>S-0633</t>
  </si>
  <si>
    <t>Combinações de máquinas para realização de gravação a laser em buzinas automotivas, compostas por: marcador com controlador, cabeçote e console que trabalha com 3 eixos de posição, com potência de saída em 13W; distância de trabalho padrão de 189mm (±21mm); com velocidade máxima de digitalização de 12.000mm/s; resolução em 1.280 × 1.024 pixels; frequência de 10 a 55Hz com tensão de entrada de 24Vdc e corrente de aproximadamente 700mA; bomba pneumática; regulador de pressão e uma válvula de distribuição; pressão de entrada de 300bar; pressão de saída de 20 a 120bar; fluídos de distribuição de baixa, média e alta viscosidade; ciclo de trabalho de até 200ciclos/min.</t>
  </si>
  <si>
    <t>S-0635</t>
  </si>
  <si>
    <t>Combinações de máquinas para montagem de conector elétrico do suporte de sustentação da buzina e do protetor frontal, compostas por: soldadora com tecnologia ultrassônica; tensão de entrada em 380Vac/60Hz; corrente elétrica de 300mA; esteira transportadora com 2 robôs com garra acoplada, carga máxima de 8,4kg e 800mm de alcance; controlador com memória de 64MB de RAM (mínimo) para a identificação das peças: lentes C-mount /S-mount de foco automático; sistema de controle lógico programável (CLP) com tela sensível ao toque colorida (Touch Screen); software dedicado e interface homem-máquina (IHM).</t>
  </si>
  <si>
    <t>S-0636</t>
  </si>
  <si>
    <t>Combinações de máquinas para a realização de teste acústico em buzinas automotivas, compostas por: 1 fonte de alimentação, com tensão de entrada 230Vac, tolerância de +/-10%, com tensão e corrente de trabalho na faixa de 6V/60A a 300V/3A; faixa de tensão de 0 a 40V; sensibilidade de 50mV/Pa; faixa de frequência de 3Hz a 20kHz; faixa de captação de ruído de 15 a 146dB; temperatura de trabalho de -40 a 120°C; placa de interface acoplada num computador com 24 entradas e 24 saídas digitais isoladas; corrente elétrica máxima de 150mA; faixa de tensão das entradas digitais entre -60 e 60V e faixa de tensão de saídas entre 0 e 60V; tensão máxima de saída entre os terminais é 30Vrms, tensão de pico de 42Vp; frequência em 60Hz, ajuste automático da buzina por meio da rotação mecânica no parafuso de regulagem.</t>
  </si>
  <si>
    <t>S-0799</t>
  </si>
  <si>
    <t>Sistemas de monitoramento de falhas na produção de papel por meio da sincronização automática de imagens, com conjunto entre 6 a 80 câmeras de velocidade de captação 30 a 400 quadros por segundo, com velocidade do obturador até (10µs), com refletores especiais em led com potência 336W ou emissão de até 86.400 lúmens, servidores de captura e computadores com software desenvolvido tratamento das imagens e vídeos.</t>
  </si>
  <si>
    <t>S-0864</t>
  </si>
  <si>
    <t>Fornos híbridos de aquecimento por chama direta a gás (GLP) e zona de convecção, para indústria de bolachas e biscoitos, 1,2 metros de largura e 30 metros de comprimento, energia elétrica instalada 30kW, potência térmica instalada 1.080kW, isolamento de lã de rocha, câmara de cozimento em aço anticorrosivo, transportador de forno pneumáquico em aço carbono, alimentação elétrica de 220V, trifásico, tempo de cozimento variável: 3 a 30min, seção de aquecimento por chama direta de gás sendo: 8 metros de comprimento; zona de controle térmico (teto/piso): 1; ventilador para extração de fumaça e vapor: 1 por zona com controle inversor; portas com luzes para inspeção: 1 por zona; queimadores instalados: 16; seção de aquecimento por zona de convenção sendo: 22 metros de comprimento; zona de controle térmico (teto/piso): 2; portas com luzes para inspeção: 1 por zona; queimadores instalados: 1 por zona.</t>
  </si>
  <si>
    <t>S-0901</t>
  </si>
  <si>
    <t xml:space="preserve">Combinações de máquinas  para  monitoramento e detecção de defeito em preformas de pet (polietileno tereftalato), por meio de câmaras de alta definição , e software dedicado,  com capacidade de monitorar até  40.000preformas /h (considerando preformas de 0,5L), que podem ter  dimensões máximas de até 46mm de diâmetro externo do corpo e até 180mm de comprimento total, compostas por:  tombador de caixa  (capacidade máxima de carga de 540kg para caixas ), alinhador de preforma  (capacidade de alinhar 40.000preformas/h com base na preformas para 0,5L),  cabine de inspeção  com câmeras de alta definição e IHM com software dedicado , painel elétrico,  e esteira transportadora (capacidade de transportar 40.000preformas/h com base na preformas para 0,5L e abastecer 3 caixas com seleção automática) . </t>
  </si>
  <si>
    <t>S-1043</t>
  </si>
  <si>
    <t>Equipamentos de controle para prensa de compactação de pós metálicos híbrida 4.500kN com 12 eixos CNC de ciclo fechado sincronizados, dotados de um painel principal,5 painéis satélites e painel de interface homem máquina, com circuito de potência de 350A-440Vca, barramento elétrico, medidor de potência, conversor de frequência 58kW, contator para bombas de 90kW; 6,5kW; 1,8kW e 0,65kW, contator para motor de 0,98kW e contator para lubrificação de 0,1kW, transformador isolado 4A, fontes de potência de 24V/20A e 24V/40A, contator de proteção de tensão, 10 contatores “relays”, 1 sinaleiro de diagnostico visual, painel de controle sensível ao toque com display de 21,5 polegadas com resolução de 1.920 x 1.080, computador industrial com processador i7 com 4GB de memória e com 58 cartões de comunicação digitais, 27 cartões de comunicação analógicos, 6 cartões de potência, 7 cartões de terminais, 12 cartões de segurança, 6 cartões de leitura de encoder com protocolo SSI, 9 cartões de acoplagem e um kit composto de 3 cartões para sistema de apontamento de produtividade, devidamente distribuídos, montados e controlados por meio de software que calcula automaticamente o percurso de movimento de todos os 12 eixos CNC com base nos dados de geometria do componente a ser produzido em 25 seções de ciclo de prensagem com taxa de saída programável que também prevê a funcionalidade para elaborar diferentes estratégias de preenchimento de pó, todos constituídos em resolução de 0,001 mm, com sistema de medição de posição real e servo-válvula hidráulica de alto desempenho, velocidade de segurança de no máx. 10mm/s em modo de ajuste e até 400mm/s no modo de produção do equipamento</t>
  </si>
  <si>
    <t>S-1054</t>
  </si>
  <si>
    <t>Combinações de máquinas para a fabricação de partes de motores para veículos automotivos, com capacidade de produção máxima igual 20 peças por hora, composta por: 2 máquinas de fundição de alumínio pelo processo de baixa pressão sendo que cada uma contém 1 robô para realizar o descarregamento das máquinas e movimentação das peças após a fundição com 6 ou mais graus de liberdade, com capacidade de carga máxima igual ou superior a 170kg, com painel elétrico, com ou sem unidade de programação portátil, com dispositivo para manuseio de peça, sistema de inspeção visual das peças fundidas, molde para a fundição, dispositivo para troca automática dos moldes por acionamento manual; 2 fornos elétricos para fusão e conservação do alumínio cada um com capacidade de aquecimento de 96kW; 2 equipamentos para alimentação dos lingotes no forno;  2 esteiras para resfriamento das peças fundidas cada uma com sistema de ventilação de ar com capacidade de 60 metros cúbicos por minuto;  2 esteiras para retorno das bandejas de transporte de peças;  2 dispositivos de aquecimento dos moldes;  2 trituradores de restos de machos de areia por vibração mecânica cada um com produtividade máxima de 150kg/h;   painéis elétricos; Sistemas de segurança das operações;  com veículo autoguiado para transporte de peças;  esteira de transporte de peças.</t>
  </si>
  <si>
    <t>Combinações de máquinas para a fabricação de partes de motores para veículos automotivos, com capacidade de produção máxima igual 20 peças por hora, composta por: 2 máquinas de fundição de alumínio pelo processo de baixa pressão sendo que cada uma contém 1 robô para realizar o descarregamento das máquinas e movimentação das peças após a fundição com 6 ou mais graus de liberdade, com capacidade de carga máxima igual ou superior a 170kg, com painel elétrico, com dispositivo para manuseio de peça, sistema de inspeção visual das peças fundidas, molde para a fundição, dispositivo para troca automática dos moldes por acionamento manual; 2 fornos elétricos para fusão e conservação do alumínio cada um com capacidade de aquecimento de 96kW; 2 equipamentos para alimentação dos lingotes no forno;  2 esteiras para resfriamento das peças fundidas cada uma com sistema de ventilação de ar com capacidade de 60 metros cúbicos por minuto;  2 esteiras para retorno das bandejas de transporte de peças;  2 dispositivos de aquecimento dos moldes;  2 trituradores de restos de machos de areia por vibração mecânica cada um com produtividade máxima de 150kg/h;   painéis elétricos; Sistemas de segurança das operações;  com veículo autoguiado para transporte de peças;  esteira de transporte de peças.</t>
  </si>
  <si>
    <t>S-1067</t>
  </si>
  <si>
    <t>Fornos de indução a vácuo, de aquecimento interno e equipados com sistema de resfriamento rápido denominado “Strip Casting”, para produção de matéria prima de Nd-Fe-B com base em ferro, liga usada em ímãs de terras raras, o equipamento, que trabalha sob atmosfera protetiva de argônio, vaza o metal líquido num cilindro rotativo de cobre refrigerado que promove a solidificação instantânea do metal, obtendo tiras (strips) com orientação colunar de grão em toda extensão da tira, capacidade de carga de aproximadamente 50kg, temperatura de operação 1.450°C, temperatura máxima 1.600°C, vácuo definitivo menor do que 2×10-¹Pa, vácuo de operação da câmara de fusão de 0,8 a 80kPa, tempo de fusão de aproximadamente 45 minutos entre ligar o equipamento e a fusão completa (para fusão de 50kg de liga de Nd-Fe-B), composto por: câmara de fusão; bobina de cadinho; sistema de condução do eletrodo coaxial; mecanismo de alimentação de matéria-prima de liga; mecanismo de inclinação de cadinho para obtenção de fluxo lamelar do metal líquido durante o vazamento; mecanismo de operação auxiliar; mecanismo de controle de rotações por minuto do cilindro de resfriamento rápido; distribuidor; mecanismo de ajuste da posição do distribuidor; dispositivo de recuperação e resfriamento de produto; sistema de escape de vácuo; sistema de controle elétrico; fonte de alimentação para fusão; sistema de resfriamento da água; sistema de ar comprimido.</t>
  </si>
  <si>
    <t>S-1191</t>
  </si>
  <si>
    <t>Máquinas de fabricação de elementos capacitivos, com dimensional de 1,94m de altura por 2,83m de largura e profundidade de 1,7m, projetadas em aço estrutural soldada, banhada com pintura a pó, com capacidade de produção de até 60 elementos capacitivos por hora, podendo trabalhar com materiais de diversos dimensionais e características distintas como polipropileno, papel kraft e folha de alumínio (micrometro); dotadas de seis fusos dielétricos e dois fusos de folha com funções de bloqueio/desbloqueio manual, braço de giro de posição, mandril retrátil, podendo ser utilizada em modo automático e semi-automático; possui sistema eletrônico de tensão e cada eixo possui um sensor de tensão independente, controlado por um servo motor e por um controlador computadorizado, permitindo que a máquina opere com alta velocidade de até 3m/s; equipada com sistema de comunicação remota para diagnóstico remoto integrado (IRDT), compatível com dispositivos ethernet IP, como PLC, IHM, PC, drive, câmera IP, celular, banda larga e Wi-Fi.</t>
  </si>
  <si>
    <t>8462.39.90</t>
  </si>
  <si>
    <t>S-1205</t>
  </si>
  <si>
    <t>Conjuntos motor-compressor de ar comprimido utilizados para abastecimento do sistema de freio pneumático para veículos metro ferroviários, dotados de um compressor com óleo, com capacidade de 1.100L/min e 2 cilindros contrapostos de baixa pressão e cilindro de alta pressão, com pressão de serviço de 10bar acionado por um motor elétrico de corrente alternada com tensão de 380V , frequência de 60Hz</t>
  </si>
  <si>
    <t>8414.80.19</t>
  </si>
  <si>
    <t>Conjuntos motor-compressor de ar comprimido utilizados para abastecimento do sistema de freio pneumático para veículos metro ferroviários, dotados de um compressor com óleo, com capacidade de 1.100L/min e 2 cilindros contrapostos de baixa pressão e cilindro de alta pressão, com pressão de serviço de 10bar acionado por um motor elétrico de corrente alternada com tensão de 380V , frequência de 60Hz.</t>
  </si>
  <si>
    <t>S-1262</t>
  </si>
  <si>
    <t>Combinações de máquinas para endireitar, cortar, inspecionar, separar e embalar tubos retangulares de alumínio multiportas extrudado (MPE), com altura entre 1 a 3mm, largura entre 10 e 40mm, comprimento entre 150 a 1.500mm, com capacidade de produção de até 800peças/min, operadas por controlador lógico programável (CLP), compostas por: 2 desbobinadores com capacidade de até 500kg cada, mais 01 controlador de velocidade (dancer) com capacidade de trabalhar em velocidades de até 250m/min; 1 máquina de endireitamento e corte por meio de 2 sistemas de facas rotativas de metal duro; 2 conjuntos (caterpillar) para tracionamento do tubo; 1 sistema com mesa de separação (descarte) e 1 conjunto de embaladeira, composta por montadora de feixes, cintadeira e empacotadeira, com capacidade de embalamento de até 800peças/min; controlados por painel Interface Homem Máquina (IHM).</t>
  </si>
  <si>
    <t>S-1277</t>
  </si>
  <si>
    <t>Módulos de dissipação térmica para unidades de fontes de energia "PSU", com fabricação exclusiva para máquinas selecionadoras de grãos, fabricados em liga de alumínio extrudado, usinado e acabamento superficial anodizado preto de 15µm, peso aproximado de 39kg, dimensões em torno de (LxAxC largura x altura x comprimento) 240 x 68 x 2.518mm</t>
  </si>
  <si>
    <t>S-1278</t>
  </si>
  <si>
    <t>Aparelhos fixos para aquisição de imagens digitais por raios-X em procedimentos diagnósticos de rotina, compostos por: 1 ou mais detectores planos portáteis sem fio de tecnologia de cintilador de oxissulfeto de gadolínio (Gadox) acoplado com a matriz de silício amorfo com tamanho de pixel de 139 micrometros; 1 gerador de alta tensão de 50kW com controle automático de exposição; 1 tubo de raios-X com ânodo rotativo e duplo foco de 0,6mm e 1,2mm, ângulo do ânodo de 12 graus, velocidade de ânodo de 9.700rpm, capacidade térmica do ânodo de 210kJ e potência máxima de 27kW para ponto focal de 0,6mm e de 75kW para ponto focal de 1,2mm; 1 colimador manual; 1 coluna contrabalanceada para sustentar e movimentar o conjunto do tubo de raios X; sistema computadorizado de aquisição, processamento e visualização de imagem, com monitor LCD policromático de 19 polegadas, teclado, mouse e botão de acionamento de exposição; podendo conter, alternada ou cumulativamente, softwares de aplicação, mesa de exame digital com tampo flutuante, pedal, bandeja para acomodar o detector plano portátil sem fio, guia para encaixar grade antidifusora, mural vertical digital com altura ajustável do “bucky” e bandeja para acomodar o detector plano portátil sem fio.</t>
  </si>
  <si>
    <t>Aparelhos fixos para aquisição de imagens digitais por raios-X em procedimentos diagnósticos de rotina, compostos por: 1 ou mais detectores planos portáteis sem fio de tecnologia de cintilador de oxissulfeto de gadolínio (Gadox) acoplado com a matriz de silício amorfo com tamanho de pixel de 139 micrometros; 1 gerador de alta tensão de 50kW com controle automático de exposição; 1 tubo de raios-X com ânodo rotativo e duplo foco de 0,6mm e 1,2mm, ângulo do ânodo de 12 graus, velocidade de ânodo de 9.700rpm, capacidade térmica do ânodo de 210kJ e potência máxima de 27kW para ponto focal de 0,6mm e de 75kW para ponto focal de 1,2mm; 1 colimador manual; 1 coluna contrabalanceada para sustentar e movimentar o conjunto do tubo de raios X; sistema computadorizado de aquisição, processamento e visualização de imagem, com monitor LCD policromático de 19 polegadas, teclado, mouse e botão de acionamento de exposição.</t>
  </si>
  <si>
    <t>S-1279</t>
  </si>
  <si>
    <t>Aparelhos suspensos no teto para aquisição de imagens digitais por raios-X em procedimentos diagnósticos, compostos por: 1 detector plano fixo de tecnologia de cintilador de oxisulfeto gadolínio (Gadox), acoplado com a matriz com tamanho de pixel de 139 micrometros e/ou 1 detector plano móvel sem fio de tecnologia de cintilador de oxisulfeto gadolínio (Gadox), acoplado com a matriz com tamanho de pixel de 148 micrometros; gerador de raios X de 50kW ou 65kW; sistema de tubo de raios X suspenso no teto, composto por 2 trilhos, 1 coluna telescópica e contrabalanceada com motorização e estrutura de fixação, 1 tubo de raios-X de ânodo rotativo, duplo foco de 0,6mm e 1,2mm, ângulo do ânodo de 13 graus, capacidade térmica do ânodo de 300kHU e potência máxima de 21kW ou 33kW para ponto focal de 0,6mm e de 60kW ou 100kW para ponto focal de 1,2mm, 1 colimador manual e 1 interface de usuário com tela e botões de comando e função; sistema computadorizado de aquisição, processamento e visualização de imagem, com monitor de LCD policromático de 19 polegadas com tela sensível ao toque e interruptor manual para liberação da exposição; podendo conter, alternada ou cumulativamente, mesa “bucky” de tampo flutuante, mural “bucky” com movimento vertical manual e inclinação motorizada e contrabalanceada de -20 graus a +90 graus, controle remoto, softwares de aplicação, função de alinhamento do detector e do tubo de raios‑X, função de rastreamento do detector, grade para detector, coluna horizontal estendida para o mural e alça compressora.</t>
  </si>
  <si>
    <t>Aparelhos suspensos no teto para aquisição de imagens digitais por raios-X em procedimentos diagnósticos, compostos por: 1 detector plano fixo de tecnologia de cintilador de oxisulfeto gadolínio (Gadox), acoplado com a matriz com tamanho de pixel de 139 micrometros e/ou 1 detector plano móvel sem fio de tecnologia de cintilador de oxisulfeto gadolínio (Gadox), acoplado com a matriz com tamanho de pixel de 148 micrometros; gerador de raios X de 50kW ou 65kW; sistema de tubo de raios X suspenso no teto, composto por 2 trilhos, 1 coluna telescópica e contrabalanceada com motorização e estrutura de fixação, 1 tubo de raios-X de ânodo rotativo, duplo foco de 0,6mm e 1,2mm, ângulo do ânodo de 13 graus, capacidade térmica do ânodo de 300kHU e potência máxima de 21kW ou 33kW para ponto focal de 0,6mm e de 60kW ou 100kW para ponto focal de 1,2mm, 1 colimador manual e 1 interface de usuário com tela e botões de comando e função; sistema computadorizado de aquisição, processamento e visualização de imagem, com monitor de LCD policromático de 19 polegadas com tela sensível ao toque e interruptor manual para liberação da exposição.</t>
  </si>
  <si>
    <t>S-1280</t>
  </si>
  <si>
    <t>Aparelhos móveis motorizados para aquisição de imagens digitais por raios-X em procedimentos diagnósticos, compostos por: 1 ou mais detectores planos portáteis sem fio de tecnologia de cintilador de iodeto de césio (Csl), acoplado com a matriz de silício amorfo com tamanho de pixel de 148 micrometros; 1 coluna curta, longa ou deslizante; 1 braço telescópio; 1 gerador de alta frequência de 20kW ou 40kW; 1 tubo de raios‑X com ânodo rotativo, duplo foco de 0,3mm e 1,0mm ou 0,7mm e 1,3mm, ângulo de ânodo de 12 graus ou 16 graus, velocidade de ânodo de 3.200rpm a 60Hz, capacidade térmica do ânodo de 100kJ ou 220kJ e potência máxima de 3,5kW para ponto focal de 0,3mm, de 17kW para ponto focal de 0,7mm e de 40kW para ponto focal de 1,0mm ou 1,3mm; 1 colimador manual; dispositivos de segurança para desligar os motores elétricos em caso de colisão e desligar a unidade de raios-X em caso de emergência; 2 baterias recarregáveis para alimentação do motor e do gerador; sistema computadorizado de aquisição, processamento e visualização de imagem, com monitor LCD policromático de 17 polegadas com tela sensível ao toque e botão de acionamento de exposição; podendo conter, alternada ou cumulativamente, dosímetro, controle remoto sem fio, carregador de bateria do detector plano portátil sem fio e softwares de aplicação.</t>
  </si>
  <si>
    <t>Aparelhos móveis motorizados para aquisição de imagens digitais por raios-X em procedimentos diagnósticos, compostos por: 1 ou mais detectores planos portáteis sem fio de tecnologia de cintilador de iodeto de césio (Csl), acoplado com a matriz de silício amorfo com tamanho de pixel de 148 micrometros; 1 coluna curta, longa ou deslizante; 1 braço telescópio; 1 gerador de alta frequência de 20kW ou 40kW; 1 tubo de raios‑X com ânodo rotativo, duplo foco de 0,3mm e 1,0mm ou 0,7mm e 1,3mm, ângulo de ânodo de 12 graus ou 16 graus, velocidade de ânodo de 3.200rpm a 60Hz, capacidade térmica do ânodo de 100kJ ou 220kJ e potência máxima de 3,5kW para ponto focal de 0,3mm, de 17kW para ponto focal de 0,7mm e de 40kW para ponto focal de 1,0mm ou 1,3mm; 1 colimador manual; dispositivos de segurança para desligar os motores elétricos em caso de colisão e desligar a unidade de raios-X em caso de emergência; 2 baterias recarregáveis para alimentação do motor e do gerador; sistema computadorizado de aquisição, processamento e visualização de imagem, com monitor LCD policromático de 17 polegadas com tela sensível ao toque e botão de acionamento de exposição.</t>
  </si>
  <si>
    <t>S-1283</t>
  </si>
  <si>
    <t>Máquinas formadoras de manta hidro-entrelaçamento (TBOND) programável, para produção de manta de algodão hidrófilo, com entrelaçamento das fibras da manta pré-formada que se dá por meio de jatos de água em alta pressão com largura de trabalho de 1.280mm na entrada e 1.200mm na saída antes corte das bordas, como produção de manta na gramatura de 160g/m² até 215g/m², e velocidade de produção de 12 a 18m/mim, com capacidade de produção de 200 até 360kg/h e potência instalada de 280kW, composta por sistema Minijet para fixação da manta de fibras por jato de água, sistema para preparação, tratamento e circulação de água em circuito fechado, sistema secagem “T-Dry” (Drum Dryer), sistema acumulador de manta, sistema de enrolamento do produto já fixado e seco, painel de controle da máquina.</t>
  </si>
  <si>
    <t>8449.00.80</t>
  </si>
  <si>
    <t>S-1291</t>
  </si>
  <si>
    <t>Unidades funcionais para produção de biogás a partir de substratos orgânicos, por processo de digestão anaeróbica para geração de energia elétrica e térmica, biometano e fertilizante, com capacidade de processamento entre 10 e 30m³ de substratos líquidos diários, produção de biogás de até 1.000.000m³/ano, com concentração nominal de metano de 50 a 65%, compostos por: tanque bioprocessador em aço inox com isolamento térmico, cobertura de dupla membrana impermeável, serpentina com tubos de aço circular para sistema de aquecimento interno do tanque com temperatura constante entre 38 e 42°C, indicador e medidor de nível de gás e pressão, sensor de temperatura, agitador elétrico de 3 pás, unidade automação e controle inteligente do processo com possibilidade de acesso remoto, compressor de ar para dessulfurização biológica, válvula de retenção e medidor de fluxo no tubo de alimentação do substrato líquido, válvula de amostragem, bomba para saída do digestato</t>
  </si>
  <si>
    <t>S-1294</t>
  </si>
  <si>
    <t>Equipamentos industriais para remoção da cama de aço das paredes laterais de pneus EM (earth movement) com diâmetros entre 33” a 63” (polegadas), por meio da ação de 1 gancho com força de tração de: 130.000DaN/cm2, acionado por meio de 2 cilindros hidráulicos com pressão hidráulica (máx.) de: 3.626psi, potência instalada de 44kW, com capacidade de produção de 5 pneus / horas, compostos por:  1 plataforma base, 1 gancho para rasgo lateral, 1 arpão secundário, 2 cilindros hidráulicos, 2 cilindro de elevação,1 unidade hidráulica.</t>
  </si>
  <si>
    <t>S-1298</t>
  </si>
  <si>
    <t>Máquinas automáticas para rebarbar e desobstruir furos e canais de lubrificação em peças usinadas, por meio do uso de jato de água sob alta pressão, com sistema de bombeamento de água com pressão máxima de 780bar, vazão máxima de 38litros/min, duas câmaras operacionais de jateamento em aço inoxidável com conectores HD, tanque com monitoramento do nível de água, sistema de refrigeração de água por troca de calor, unidade de filtragem de cavacos, painel de comando elétrico com controlador lógico programável (CLP) e sistema abafador de som contínuo à uma distância de 1m com máximo de 78db(a) em pressão de trabalho de 700bar.</t>
  </si>
  <si>
    <t>S-1299</t>
  </si>
  <si>
    <t>Máquinas de fusão seletiva a laser para manufatura  aditiva de peças metálicas, na qual 1 feixe de laser atua sobre a deposição de uma camada fina de pó metálica processado, com envelope de construção de 280 x 280 x 360mm, 1 laser de fibra de 700W, taxa de construção de até 88cm3/h, diâmetro do foco do feixe de laser de 80-115 micrômetros, velocidade máxima de varredura do feixe de luz de 10m/s,  capazes de trabalhar com pós metálicos de ligas de alumínio, níquel, titânio, cobalto, aço inoxidável e aço ferramenta.</t>
  </si>
  <si>
    <t>S-1300</t>
  </si>
  <si>
    <t>Equipamentos para dessalinização de água por processo de deionização radial por meio da passagem por cilindros com 2 super capacitores de cargas opostas, com capacidade de produção de água para uso industrial compreendida de 15 a 60m³/h ou de água para consumo humano compreendida de 2,5 a 10m³/h, contendo 6 ou 24 cilindros montados em série, estrutura de suporte, bomba, tubulação e gabinete elétrico com controlador lógico programável</t>
  </si>
  <si>
    <t>S-1302</t>
  </si>
  <si>
    <t>Prensas hidráulicas para ajustes de estampo de pressofusão versão para fosso, força de fechamento de 400t, plano superior basculante em 180°, curso de extração alongado em 850mm, paralelismo com controle eletrônico, carro para cilindros auxiliares, sistema hidráulico para movimentação de 4 + 4 radiais do estampo, armário elétrico com ar condicionado, painel de comando lateral com IHM, iluminação em LED, cilindro de extração hidráulico, pacote para 4.0, atendimento a NR12 e sistema de segurança integrado ao PLC, tensão de 380V, 60Hz, comandos em 24Vcc, documentação técnica na metodologia WCM, manuais, desenhos e lista de peças de reposição.</t>
  </si>
  <si>
    <t>Prensas hidráulicas para ajustes de estampo de pressofusão versão para fosso, força de fechamento de 400t, plano superior basculante em 180°, curso de extração alongado em 850mm, paralelismo com controle eletrônico, carro para cilindros auxiliares, sistema hidráulico para movimentação de 4 + 4 radiais do estampo, armário elétrico com ar condicionado, painel de comando lateral com IHM, iluminação em LED, cilindro de extração hidráulico, pacote para 4.0, atendimento a NR12 e sistema de segurança integrado ao PLC, tensão de 380V, 60Hz, comandos em 24Vcc, documentação técnica na metodologia WCM, manuais, desenhos.</t>
  </si>
  <si>
    <t>S-1303</t>
  </si>
  <si>
    <t>Motores marítimos de pistão, de ignição por compressão a diesel, para propulsão de embarcações, de fixação interna ao casco, com sistema de refrigeração a água, com 4 cilindros, diâmetro do cilindro de 103mm e curso de 110mm, com potência de 230, 270, 300 e 320HP, rotação máxima do motor entre 3.400 e 3.600rpm, taxa de compressão de 18,0:1 e deslocamento volumétrico de 3,67 litros.</t>
  </si>
  <si>
    <t>S-1304</t>
  </si>
  <si>
    <t>Motores marítimos de pistão, de ignição por compressão a diesel, para propulsão de embarcações, de fixação interna ao casco, com sistema de refrigeração a água, com 6 cilindros, diâmetro do cilindro de 103mm e curso de 110mm, com potência de 300, 340, 380, 400, 440 e 480HP, rotação máxima do motor entre 3.300 e 3.700rpm, taxa de compressão de 18,0:1 e deslocamento volumétrico de 5,50 litros.</t>
  </si>
  <si>
    <t>S-1305</t>
  </si>
  <si>
    <t>Impressoras tipo “offset” para folhas metálicas, com alimentador automático, para imprimir 4 cores, com formato máximo de 1.000 x 1.200mm e mínimo de 510 x 710mm, para folhas de espessura compreendida de 0,13 a 0,50mm; com 4 torres de impressão, dotadas de sistema de transferência por mesa; com sistema de inspeção por câmera, com rejeito automático das folhas com defeito de impressão; com sistema de secagem UV; com sistema de gestão de folhas com ejeção para inspeção; com empilhamento magnético ou a vácuo; com capacidade máxima de impressão de até 7.500 folhas/hora, com controlador lógico programável (CLP) ou PC industrial</t>
  </si>
  <si>
    <t>S-1306</t>
  </si>
  <si>
    <t>Módulos de membranas de folhas planas em fluoreto de polivinilideno (PVDF), base de poliéster (PET), projetadas para a ultrafiltração contínua de água, em regime submerso, com vazão de 26 a 420m³/dia, de 50 a 600 elementos por membrana de área de 0,7 a 35m², poros superficiais na membrana de 0,08 mícrons e área de filtração de 35 a 560m², dotados de difusores de ar, quadros coletores de água permeada, blocos de elemento e blocos de aeração.</t>
  </si>
  <si>
    <t>S-1307</t>
  </si>
  <si>
    <t>Membranas de folhas planas em fluoreto de polivinilideno (PVDF) e base de poliéster (PET), utilizadas para ultrafiltração contínua de água em regime submerso, com poros superficiais na membrana de 0,08 mícrons e área de 0,7 a 35m², permitindo uma operação com vazão de até 420m³/dia em processos de filtração de baixo para cima e de difusão de ar de depuração por baixo.</t>
  </si>
  <si>
    <t>S-1308</t>
  </si>
  <si>
    <t>Dispositivos portáteis alimentados por bateria recarregável de íon de lítio integrada, na forma de um relógio de pulso, denominado comercialmente “smart watch”, com tela monocromatica de diâmetro de 0,93 polegadas ou colorida de diâmetro de 1,04 polegadas, resolução de 128 x 128 ou 215 x 180 pixels ou 208 x 208 pixels, visível sob a luz solar, transflectiva, vidro mineral ou vidro reforçado quimicamente, com memória interna de 32mb, microfone, alto-falante, motor de vibração, a prova d´agua de 50 metros, com transceptor de rádio com tecnologia sem fio “bluetooth smart”, com frequência de operação de 2,4GHz a 9dbm nominal e taxa de transmissão de 54mbp/s, protocolo de comunicação sem fio ant+ de 2,4GHz, sistema GPS, com ou sem sistema “glonass”, com ou sem sistema galileo, acelerômetro, sensor de batimento cardíaco, com sincronização de notificações inteligentes e controle de música, com funções de contagem de passos, período de inatividade, objetivo de passos diário, monitorização do sono, calorias queimadas, distância percorrida, minutos de intensidade de atividade, com ou sem cálculo de v02 máximo, treinamento cardiovascular, com ou sem elíptico, com ou sem escada, perfis de corrida indoor e outdoor,  ciclismo, com ou sem ciclismo indoor, hora, data, horário de verão, despertador e cronômetro</t>
  </si>
  <si>
    <t>8517.62.77</t>
  </si>
  <si>
    <t>Dispositivos portáteis alimentados por bateria recarregável de íon de lítio integrada, na forma de um relógio de pulso, denominado comercialmente “smart watch”, com tela monocromatica de diâmetro de 0,93 polegadas ou colorida de diâmetro de 1,04 polegadas, resolução de 128 x 128 ou 215 x 180 pixels ou 208 x 208 pixels, visível sob a luz solar, transflectiva, vidro mineral ou vidro reforçado quimicamente, com memória interna de 32mb, microfone, alto-falante, motor de vibração, a prova d´agua de 50 metros, com transceptor de rádio com tecnologia sem fio “bluetooth smart”, com frequência de operação de 2,4GHz a 9dbm nominal e taxa de transmissão de 54mbp/s, protocolo de comunicação sem fio ant+ de 2,4GHz, sistema GPS, acelerômetro, sensor de batimento cardíaco, com sincronização de notificações inteligentes e controle de música, com funções de contagem de passos, período de inatividade, objetivo de passos diário, monitorização do sono, calorias queimadas, distância percorrida, minutos de intensidade de atividade, treinamento cardiovascular.</t>
  </si>
  <si>
    <t>S-1309</t>
  </si>
  <si>
    <t>Máquinas para polimento de metais condutores, por meio do eletropolimento automatizado por transporte iônico, utilizando micropartículas sólidas plásticas e secas (consumível), dotado de caçamba com volume compreendida entre 6 e 16 litros (incluindo os limites), e suporte das peças com capacidade compreendida entre 1 e 60 peças por ciclo (incluindo os limites).</t>
  </si>
  <si>
    <t>S-1312</t>
  </si>
  <si>
    <t>Terminais “switch” agregador com 1RU de altura, com duas fontes de alimentação de -48VDC de forma a se implementar redundância 1+1, unidades de ventilação (Fan Unit), unidade núcleo (core ou controladora), interfaces de FI (interface de rádio para comunicação com transceptores digitais de categoria II), podendo conter diversos topos de interface de linha (interface de clientes), o terminal tem capacidade de tratar 46Gbps “full duplex”, capacidade de até 4 interfaces GE SFP (1 / 2,5/ 10Gbps), até 2 x GE elétrica e até 2 x GE combo (elétrica/ótica) para uso como interface de linha, podendo ter múltiplos E1s nativos ou emulados utilizando PWE3 (até 16 E1s) e podendo ter múltiplas interfaces STM-1 elétricas ou óticas, sendo no máximo o total de 2, e múltiplas interfaces de FI para comunicação com transceptores digitais de categoria II (ODU) com modulador de 4QAM até 4096QAM e espaçamento de canal de 7 a 112MHz, sendo no máximo o total de 4, podendo implementar as configurações 1+0 / 1+1 / 2+0 / 4+0 com ou sem XPIC e LAG de rádio dependendo da quantidade de interfaces de FI disponíveis.</t>
  </si>
  <si>
    <t>S-1313</t>
  </si>
  <si>
    <t>Transceptores digitais de Categoria II, podendo suportar espaçamentos de canal de 7 até 112MHz, podendo suportar modulações de 4 a 4.096QAM, cuja potência de transmissão seja de até no máximo 28dBm (dependendo do nível de modulação utilizado) que pode ser atenuada por software em até no máximo 30dB, cuja capacidade de transmissão máxima efetiva seja de até 1.024Mbit/s por portadora (1Gbps por canal de rádio) dependendo da modulação e espaçamento de canal utilizado, com interface do tipo N fêmea para conexão com o modem para transceptor digital ou switch agregador e que opere em apenas uma das faixas e frequência a seguir: 14.500 – 15.350MHz, 17.700 – 19.700MHz, 21.800 – 23.600MHz, 24.500 – 26.500MHz, 27.500 – 29.500MHz, 32.800 – 33.400MHz,  37.000 – 39.500MHz ou 40.500 – 43.500MHz.</t>
  </si>
  <si>
    <t>S-1314</t>
  </si>
  <si>
    <t>Tornos horizontais CNC com comando numérico computadorizado, com 3 eixos “XYZ”, tela de comando “touch screen” de 15”, eixo X com curso de 614mm, eixo Y com curso de 250mm, eixo Z com curso de 3.060mm, torre para 12 ferramentas acionadas, podendo trabalhar com eixo Y deslocado possibilitando a utilização de mais de 12 ferramentas na torre, fuso principal “Big Bore” (45/37kW), potência das ferramentas acionadas 15/11kW, tempo de troca de ferramentas 0,7 segundos, posicionamento dos eixos com encoder absoluto, sistema antivibração “Machining Navi L-G”, contra ponto arrastado automaticamente, escala absoluta no eixo X com precisão de 0,0001mm, regulador de temperatura do óleo para atender precisão de décimo de milésimo (0,0001mm), medição em processo do sentido do eixo Y, sistema de refrigeração do processo de usinagem com alta pressão (70bar), fixação da peça por placa x luneta ou placa contra ponto.</t>
  </si>
  <si>
    <t>S-1315</t>
  </si>
  <si>
    <t>Transceptores digitais de categoria II, podendo suportar espaçamentos de canal de 7 até 112MHz, podendo suportar modulações de 4 a 4.096QAM, cuja potência de transmissão seja de até no máximo 32dBm (dependendo do nível de modulação utilizado) que pode ser atenuada por software em até no máximo 30dB, cuja capacidade de transmissão máxima efetiva seja de até 1.024Mbit/s por portadora (1Gbps por canal de rádio) dependendo da modulação e espaçamento de canal utilizado, com interface do tipo N fêmea para conexão com o modem para transceptor digital ou “switch” agregador e que opere em apenas uma das faixas e frequência a seguir: 4.400 – 5.000MHz, 5.925 – 6.425MHz,  6.430 – 7.110MHz, 7.425 – 7.725MHz, 7.725 – 8.275MHz, 8.275 – 8.500MHz, 10.700 – 11.700MHz ou 12.700 – 13.250MHz.</t>
  </si>
  <si>
    <t>S-1316</t>
  </si>
  <si>
    <t>Sistemas de tratamento de água por osmose reversa, contendo filtro de 5µm com entrada de alta pressão de até 22bar/ 319psi,  velocidade no circuito primário de 0,5m/s, constituídos de uma membrana semipermeável de poliamida com 8 polegadas de diâmetro e tubulação de aço inox, podendo configurar de 1 até 4 membranas por estágio, com fluxo de 700 a 3.600L/h e pressão final no circuito de 2,5bar/145psi sob consumo máximo na temperatura de 0 a 40°C.</t>
  </si>
  <si>
    <t>S-1317</t>
  </si>
  <si>
    <t>Combinações de máquinas para classificação/inspeção de latas de alumínio para bebidas acabadas, compostas por: despaletizadora de latas dotada de transportadores de entrada e de paletes vazios, elevador de paletes e sistema de movimentação de camadas de latas; classificadora de latas (sorter) dotada de transportadores mecânicos em massa e unifilar, estante de inspeção, calha de descarga de latas rejeitadas e transportador de saída; e, paletizadora de latas dotada de mesa de entrada, elevador de paletes, sistema de varredura e transportador de saída de palete formado (cheio); acompanhadas de plataformas de operação e de serviço ; cortinas de luz, painel de comando com controlador lógico programável (PLC) e protocolo de comunicação ethernet; com capacidade máxima igual ou superior a 1.000 latas por minuto. </t>
  </si>
  <si>
    <t>S-1318</t>
  </si>
  <si>
    <t>Sistemas para integração de analisadores automáticos hematológicos de 110 testes por hora, que realizam contagem de diferencial de leucócitos, eritroblastos e reticulócitos para uso de diagnóstico in vitro em laboratórios clínicos, com preparador e corador de lâminas automatizado com capacidade para 120 lâminas por hora, formando uma linha de análise celular. </t>
  </si>
  <si>
    <t>S-1319</t>
  </si>
  <si>
    <t>Plataformas para trabalhos aéreos, com mastro extensível de acionamento elétrico, autopropulsadas sobre rodas, acionadas por motor elétrico alimentado por baterias recarregáveis do próprio equipamento, com ou sem deck extensível da plataforma, com altura máxima da plataforma igual ou superior a 3,45m, mas inferior ou igual a 6,02m e capacidade máxima de elevação de carga sobre a plataforma de 159kg ou 227kg ou 227kg com o deck extensível retraído.</t>
  </si>
  <si>
    <t>S-1320</t>
  </si>
  <si>
    <t>Sistemas para integração de analisadores automáticos hematológicos de 200 testes por hora, que realizam contagem de diferencial de leucócitos, eritroblastos e reticulócitos para uso de diagnóstico in vitro em laboratórios clínicos, com até dois preparadores e coradores de lâminas automatizados com capacidades individuais de 120 lâminas por hora, formando uma linha de análise celular.</t>
  </si>
  <si>
    <t>S-1321</t>
  </si>
  <si>
    <t>Máquinas de corte de vidro com disco diamantado com aresta de corte interna, para alta precisão em corte de vidro, ímãs, cerâmica, jóias, cristal de quartzo e outros materiais frágeis, faixa de trabalho: 90mm de diâmetro x 80mm de comprimento, velocidade de corte: 1 a 99mm/minuto ou 8 a 790mm/minuto, incremento mínimo: 0,001mm, espessura da fatia: 0,3 até 60mm, percurso transversal: 110mm, percurso longitudinal: 100mm, ângulo longitudinal: +/- 10°, elevação: 24mm, velocidade do eixo: 3.000rpm, corte em velocidade lenta: 2 até 20mm/minuto, intervalo para entrada lenta: 0 até 60mm, consumo de energia: 2kW, dimensões: 1.100 x 760 x 1.600mm.</t>
  </si>
  <si>
    <t>S-1322</t>
  </si>
  <si>
    <t>Máquinas de corte de vidro, controladas por comando numérico computadorizado (CNC), para corte de vidro óptico, cerâmica, quartzo, cristal, ímãs e outros materiais frágeis, disco de corte diamantado com aresta de corte externa, mesa de trabalho de 480 x 260mm, velocidade do eixo: 2.000rpm/3.000rpm, faixa de percurso do eixo X de 400mm, faixa de percurso do eixo Y de 180mm, faixa de percurso do eixo Z de 2.500mm, velocidade de movimentação do eixo X/Z por motores de passo: até 1.000mm/minuto, movimentação do eixo Y com programação automática, sistema de refrigeração, sistema de absorção de névoa, dimensões: 1.580 x 1.200 x 2.000mm</t>
  </si>
  <si>
    <t>S-1323</t>
  </si>
  <si>
    <t>Máquinas dobradeiras com comando numérico (CNC) com sistema de acionamento híbrido servo/hidráulico para dobrar chapas metálicas, com trocador automático de ferramentas (ATC), com magazine de ferramentas com capacidade de armazenar até 35 metros de ferramentas e braço robotizado para trocas de ferramentas rápidas e precisas, com compensação dinâmica, reativa e hidráulica da flecha de flexão e compensação automática da deflexão da estrutura lateral, comprimento máximo de dobra igual a 3.100mm, força de dobra igual ou superior a 1.500kN, curso do avental igual ou superior a 415mm, precisão do avental (eixo Y) de 0,004mm, com ferramental padrão.-</t>
  </si>
  <si>
    <t>S-1324</t>
  </si>
  <si>
    <t>Centros de usinagem vertical para metais, tipo portal, com comando numérico computadorizado (CNC), com estrutura em concreto polímero, com interpolação simultânea dos 5 eixos (X, Y, Z, A e C) para fresar, furar e roscar os 5 lados da peça com diâmetro máximo da peça de 650mm e diâmetro de círculo de colisão de 885mm , cursos do eixo X de 850mm, curso do eixo Y de 700mm e curso do eixo Z de 500mm, eixo A com inclinação de 230° (+91°/-139°), cabeçote fresador com rotação máxima de até 18.000rpm, com sistema de proteção contra colisão axial formado por  buchas de proteção deformáveis, com sistema de troca automática de ferramentas, com magazine independente e braço trocador com capacidade para 38 ferramentas e cone de fixação da ferramenta HSK A63, mesa rotativa giratória bi-apoiada, com dimensão de 650 x 540mm com capacidade de carga máxima de até 600kg e transportador de cavacos traseiro.-</t>
  </si>
  <si>
    <t>S-1328</t>
  </si>
  <si>
    <t>Eletrobombas submersíveis com rotor de fluxo misto ou axial, 1 estágio, instalação vertical, utilizadas para estações de bombeamento, drenagens, irrigações ou funções correlatas ao bombeamento de água, vazão máxima maior ou igual 550L/s, altura manométrica máxima maior ou igual a 6m, para instalação em tubo de descarga, corpo da bomba em ferro fundido cinzento, rotor em aço inox duplex, eixo em aço inox, motor submersível, grau de proteção IP68 conforme Norma IEC 60529,  trifásico, cabo elétrico ligado no motor, com cabo de içamento para montagem da eletrobomba no tubo de descarga.</t>
  </si>
  <si>
    <t>S-1329</t>
  </si>
  <si>
    <t>Centros de torneamento horizontal para usinagem de peças metálicas, com comando numérico computadorizado (CNC), com tela "touch screen" de 21,5" para tornear, furar, fresar e rosquear (inclusive fora de centro), com cursos dos eixos X, Y e Z iguais ou superiores a 480, +-100 e 1.200mm respectivamente todos com incremento mínimo de posicionamento de 0,001mm, eixo B com curso de 240° (-120° + 120°) e eixo C com curso de 360° e incremento mínimo de indexação de 0,001°, máquina com capacidade de interpolação simultâneo de 3 eixos (X, Y e Z ) "spindle" de fresamento com motor integral de 12.000rpm ou superior e potência igual ou superior a 12kW  e com troca automática de ferramentas e magazine frontal para 24 ou mais ferramentas, dotado de torre inferior com 12 ou mais posições com ferramentas rotativas, e potência do motor de acionamento das ferramentas igual ou superior a 7,5kW, fuso principal com rotação de 4.000rpm ou superior, fuso secundário com rotação de 4.000rpm ou superior, com controle de dilatação térmica inteligente com guias lineares de rolos nos eixos X, Y, Z lubrificadas automaticamente a graxa.</t>
  </si>
  <si>
    <t>S-1332</t>
  </si>
  <si>
    <t>Suportes ergonômicos para apoio e movimentação de equipamentos e aparelhos eletrônicos, com capacidade de até 15,9kg dotado de rodízios para movimentação e sistema de travamento.</t>
  </si>
  <si>
    <t>S-1333</t>
  </si>
  <si>
    <t>Ferramentas de corte de carboneto de tungstênio (diâmetro 4mm e comprimento 8.3mm), comercialmente denominadas rosetas, usadas no tambor rotativo de máquinas cortadoras de pisos, em pequena escala, equipadas com 8 pontas de carboneto de tungstênio para aplicação de fresamento, remoção ou reciclagem de pisos e superfícies com concreto / epóxi.</t>
  </si>
  <si>
    <t>8466.93.40</t>
  </si>
  <si>
    <t>S-1334</t>
  </si>
  <si>
    <t>Máquinas de fusão de fibra óptica utilizadas para execução de redes “Banda Larga”, redes “backbones”,e instalação de FTTh, FTTx e LAN, para emenda com alinhamento núcleo a núcleo por 04 motores, 2 em X e 2 em Y, tempo de fusão de 7 segundos e tempo de aquecimento de tubo em 26 segundos, com 40 modos de emenda, com monitor colorido de LCD de 4.3”, alinhamento por meio de 2 câmeras CMOS, “Complementary Metal Oxide Semicondutor”, com zoom e ampliação para o display de 250 vezes em X ou 250 vezes em Y, ou de 125 vezes em X e Y simultaneamente, sistemas de observação simultânea dos eixos X e Y, com entrada e interface USB para comunicação com PC, bateria para 220 ciclos e no mínimo 4.400mAh, eletrodo para 4.000 emendas ou descargas de arco e memória interna para 4.000 registros, temperatura de operação de -10°C a +50°C e umidade relativa de 0% a 95%, proteção contra ventos de até 15m por segundo,  com adaptador de alimentação CA (Corrente Alternada) bivolt 100~240(50/60Hz) e saída 11 ~13,5vcc (corrente contínua), “holders” para fibra 3 em 1 com possibilidade de utilização em fibras nuas, cabos “drop” e cordão de manobra.</t>
  </si>
  <si>
    <t>S-1336</t>
  </si>
  <si>
    <t>Prensas mecânicas com dupla ação, para fabricação de copos de latas de alumínio para envazamento de bebidas carbonatadas, com força máxima de 150t, velocidade igual ou superior a 100 golpes/min e capacidade de produção igual ou superior a 1.860 copos/min, dotadas ou não de ferramentas e sistema de alimentação.</t>
  </si>
  <si>
    <t>Prensas mecânicas com dupla ação, para fabricação de copos de latas de alumínio para envazamento de bebidas carbonatadas, com força máxima de 150t, velocidade igual ou superior a 100 golpes/min e capacidade de produção igual ou superior a 1.860 copos/min.</t>
  </si>
  <si>
    <t>S-1337</t>
  </si>
  <si>
    <t xml:space="preserve">Sistemas CNC combinados para medição de forma e rugosidade com escala linear integrada, sistema de medição de ângulo com resolução de 0,018°, erro de circularidade de 0,02+0,0005μm e erro de batimento de 0,03+0,0005μm no eixo C, sistema de medição de distância com resolução de 1μm nos eixos Z / R, eixo de medição vertical para alturas de até 350mm, amortecimento a ar com controle de nível ativo, módulo de inclinação e rotação motorizado para medições totalmente automáticas em posições de difícil acesso, software com recursos de análise de Fourier e análise 3D </t>
  </si>
  <si>
    <t>S-1338</t>
  </si>
  <si>
    <t>Válvulas reguladoras de fluxo unidirecional com construção angular com rosca macho M5 e conexão rápida pneumática para tubos de diâmetro externo de 6mm, corpo em liga de alumínio forjado anodizado, parafuso de ajuste em latão e anel de engate em POM (polióxido de metileno), O-ring em NBR (acrilonitrilo butadieno) já fornecido como padrão, vazão nominal padrão de 115L/min na direção do estrangulamento com ajuste por meio de parafuso com fenda (exaustão), sendo adequada para trabalhar com ar comprimido, conforme ISO 8573­1:2010 classe 7:4:4, com pressões de 0,2 a 10bar e temperaturas de –10 a +60°C e possibilidade de rotacionar a válvula em 360° depois de montada.</t>
  </si>
  <si>
    <t>8481.30.00</t>
  </si>
  <si>
    <t>S-1339</t>
  </si>
  <si>
    <t>Válvulas reguladoras de fluxo unidirecional com construção angular com rosca macho M5 e conexão rápida pneumática para tubos de diâmetro externo de 6mm, corpo em liga de alumínio forjado anodizado, parafuso de ajuste em latão e anel de engate em POM (polióxido de metileno), O-ring em NBR (acrilonitrilo butadieno) já fornecido como padrão, vazão nominal padrão de 115L/min na direção do estrangulamento com ajuste através de parafuso recartilhado (exaustão), sendo adequada para trabalhar com ar comprimido, conforme ISO 8573­1:2010 classe 7:4:4, com pressões de 0,2 a 10bar e temperaturas de –10 a +60°C e possibilidade de rotacionar a válvula em 360° depois de montada.</t>
  </si>
  <si>
    <t>S-1340</t>
  </si>
  <si>
    <t>Válvulas reguladoras de fluxo unidirecional com construção angular com rosca macho G1/4" e conexão rápida pneumática para tubos de diâmetro externo de 8mm, corpo em liga de alumínio forjado anodizado, parafuso de ajuste em latão e anel de engate em POM (polióxido de metileno), O-ring em NBR (acrilonitrilo butadieno) já fornecido como padrão, vazão nominal padrão de 475L/min na direção do estrangulamento com ajuste por meio de parafuso com fenda (exaustão), sendo adequada para trabalhar com ar comprimido, conforme ISO 85731:2010 classe 7:4:4, com pressões de 0,2 a 10bar e temperaturas de –10 a +60°C e possibilidade de rotacionar a válvula em 360° depois de montada.</t>
  </si>
  <si>
    <t>S-1341</t>
  </si>
  <si>
    <t>Válvulas reguladoras de fluxo unidirecional com construção angular com rosca macho G1/4" e conexão rápida pneumática para tubos de diâmetro externo de 8mm, corpo em liga de alumínio forjado anodizado, parafuso de ajuste em latão e anel de engate em POM (polióxido de metileno), O-ring em NBR (acrilonitrilo butadieno) já fornecido como padrão, vazão nominal padrão de 475L/min na direção do estrangulamento com ajuste através de parafuso recartilhado (exaustão), sendo adequada para trabalhar com ar comprimido, conforme ISO 85731:2010 classe 7:4:4, com pressões de 0,2 a 10bar e temperaturas de –10 a +60°C e possibilidade de rotacionar a válvula em 360° depois de montada.</t>
  </si>
  <si>
    <t>S-1342</t>
  </si>
  <si>
    <t>Válvulas reguladoras de fluxo unidirecional com construção angular com rosca macho G1/8" e conexão rápida pneumática para tubos de diâmetro externo de 6mm, corpo em liga de alumínio forjado, parafuso de ajuste em latão e anel de engate em POM (polióxido de metileno), O-ring em NBR (acrilonitrilo butadieno) já fornecido como padrão, vazão nominal padrão de 520L/min na direção do estrangulamento com ajuste por meio de parafuso recartilhado (exaustão), sendo adequada para trabalhar com ar comprimido, conforme ISO 8573­1:2010 classe 7:4:4, com pressões de 0,2 a 10bar e temperaturas de –10 a +60°C e possibilidade de rotacionar a válvula em 360° depois de montada.</t>
  </si>
  <si>
    <t>S-1343</t>
  </si>
  <si>
    <t>Analisadores de resposta em frequência para análise de transformadores e outros equipamentos elétricos, com ou sem computador de operação interno ou externo, testes na faixa de medição de até 10MHz, tensão de saída de até 11V pico a pico em 50 ou até 12V pico a pico em 50Ω e até 24V pico a pico em 1MΩ, precisão de até ± 0.5dB ou melhor, registrar magnitude, impedância, fase e outros parâmetros.</t>
  </si>
  <si>
    <t>9030.84.90</t>
  </si>
  <si>
    <t>S-1344</t>
  </si>
  <si>
    <t>Facoemulsificadores para cirurgia oftalmológica do seguimento anterior e posterior do olho humano.</t>
  </si>
  <si>
    <t>S-1346</t>
  </si>
  <si>
    <t>Válvulas reguladoras de fluxo unidirecional com construção angular com rosca macho G1/8" e conexão rápida pneumática para tubos de diâmetro externo de 6mm, corpo em liga de alumínio forjado anodizado, parafuso de ajuste em latão e anel de engate em POM (polióxido de metileno), O-ring em NBR (acrilonitrilo butadieno) já fornecido como padrão, vazão nominal padrão de 185L/min na direção do estrangulamento com ajuste por meio de parafuso recartilhado (exaustão) sendo adequada para trabalhar com ar comprimido, conforme ISO 8573­1:2010 classe 7:4:4, com pressões de 0,2 a 10bar e temperaturas de –10 a +60°C e possibilidade de rotacionar a válvula em 360° depois de montada.</t>
  </si>
  <si>
    <t>S-1347</t>
  </si>
  <si>
    <t>Válvulas reguladoras de fluxo unidirecional com construção angular com rosca macho G1/8" e conexão rápida pneumática para tubos de diâmetro externo de 8mm, corpo em liga de alumínio forjado, parafuso de ajuste em latão e anel de engate em POM (polióxido de metileno), O-ring em NBR (acrilonitrilo butadieno) já fornecido como padrão, vazão nominal padrão de 650L/min na direção do estrangulamento com ajuste por meio de parafuso recartilhado (exaustão) sendo adequada para trabalhar com ar comprimido, conforme ISO 8573­1:2010 classe 7:4:4, com pressões de 0,2 a 10bar e temperaturas de –10 a +60°C e possibilidade de rotacionar a válvula em 360° depois de montada.</t>
  </si>
  <si>
    <t>S-1348</t>
  </si>
  <si>
    <t>Motores a diesel estacionários, quatro tempos, turbo alimentado, refrigerado a água, quatro cilindros verticais, 2,4 litros de cilindrada, injeção indireta, com nível de emissões Tier IV/ Stage IIIA e PROCONVE MAR-I, máxima rotação de 2.950rpm, torque máximo de 165N.m a 1.800rpm, potência máxima igual a 44.0kW / 59.0HP, com diâmetro do pistão de 87mm e curso do pistão de 102.4mm.</t>
  </si>
  <si>
    <t>S-1350</t>
  </si>
  <si>
    <t>Válvulas reguladoras de fluxo unidirecional com construção angular com rosca macho G1/4" e conexão rápida pneumática para tubos de diâmetro externo de 6mm, corpo em liga de alumínio forjado anodizado, parafuso de ajuste em latão e anel de engate em POM (polióxido de metileno), O-ring em NBR (acrilonitrilo butadieno) já fornecido como padrão, vazão nominal padrão de 400L/min na direção do estrangulamento com ajuste por meio de parafuso com fenda (exaustão) sendo adequada para trabalhar com ar comprimido, conforme ISO 8573­1:2010 classe 7:4:4, com pressões de 0,2 a 10bar e temperaturas de –10 a +60°C e possibilidade de rotacionar a válvula em 360° depois de montada.</t>
  </si>
  <si>
    <t>S-1351</t>
  </si>
  <si>
    <t>Compressores alternativos de pistão, horizontal, em linha lubrificado, não isento de óleo e próprio para compressão de gás hélio, com 05 estágios, projetados para uma vazão de 400Nm3/h (158LB/h) a uma pressão de descarga de 230bara (3349PSIA), operando a uma rotação de 254rpm, acionado por motor elétrico, constituídos de um compressor, acoplamento do tipo polia e correia, conjunto resfriador do tipo tubo em tubo e casco e tubo, montados em base metálica.</t>
  </si>
  <si>
    <t>8414.80.31</t>
  </si>
  <si>
    <t>S-1352</t>
  </si>
  <si>
    <t>Reversores com redução de 3,000, com montagem direta, para acoplamento em motores diesel com potência máxima de 158HP a 2.300rpm e rotação de saída máxima de 3.200rpm, destinados à aplicação de trabalho contínuo em embarcações de uso marítimo e fluvial.</t>
  </si>
  <si>
    <t>S-1353</t>
  </si>
  <si>
    <t>Reversores com redução de 2,000, com montagem direta, para acoplamento em motores diesel com potência máxima de 239HP a 2.300rpm e rotação de saída máxima de 3.600rpm, destinados à aplicação de trabalho contínuo em embarcações de uso marítimo e fluvial.</t>
  </si>
  <si>
    <t>S-1355</t>
  </si>
  <si>
    <t>Equipamentos para esterilização de amostras biológicas; faixa de temperatura de 45 a 135°C; pressão máxima do sistema de 0,255MPa; abertura manual da tampa com intertravamento de segurança; 2 aquecedores de 1.000W de potência; microprocessador por controlador proporcional integral derivativo; display digital; timer para operação de 0 a 99 horas e 59 minutos com resolução de 1 minuto; capacidade de 50 ou 80L; possibilidade de criação de diferentes métodos de esterilização; detecção automática de falhas no sensor e prevenção de superaquecimento; sistema de resfriamento integrado.</t>
  </si>
  <si>
    <t>S-1356</t>
  </si>
  <si>
    <t>Bancos de testes a frio de componentes mecânicos e eletroeletrônicos de motores de combustão interna, sem uso de combustível, turbo e aspirado, 4 cilindros, flexível para 3 cilindros, tracionados por servomotor elétrico com grupo de aproximação e conexões, torque máximo de até 20Nm, faixa de potência do sistema de 15.5kW (20.75HP), velocidade máxima de até 150rpm, ciclo de testes realizados em 36 segundos, medição de NVH (ruído, vibração e aspereza) dotado de acelerômetros com resolução (sensibilidade de voltagem) de 10+/- 10% mV/g, análises dos dados via "Bauer", estação de diagnóstico para análises e monitoramento online, PLC, IHM, controladores e câmera para controle de posicionamento e acoplamento da máquina no motor.</t>
  </si>
  <si>
    <t>S-1357</t>
  </si>
  <si>
    <t>Reversores com redução de 2,478, com montagem direta, para acoplamento em motores diesel com potência máxima de 223HP a 3.600rpm e rotação de saída máxima de 36rpm, destinados à aplicação de trabalho contínuo em embarcações de uso marítimo e fluvial.</t>
  </si>
  <si>
    <t>S-1359</t>
  </si>
  <si>
    <t>Prensas de transferência com alimentador linear de alta velocidade, para conformação de peças automotivas, com capacidade de pressão máxima de 30.000kN até 12,7mm do BDC; compressão mecânica por meio de 6,5,4 processos, sendo distribuída por estações: 1º 12.000kN, 2º 12.000kN, 3º 8.000kN, 4º 8.000kN, 5º 8.000kN, 6º 8.000kN, com ciclos constante de 30 golpes/minuto, capacidade de trabalho: 600KJ (15 a 30 min-1), curso de deslizamento: 800mm, distância entre moldes de avanço: 900, 1.200, 1.500, 1.800mm; dimensões do martelo: 6.400 x 2.400 x 300mm, capacidade máxima de suspensão de 0,7Mpa, dimensões da mesa: 6.400mm com ajuste de 350mm, altura de fechamento: 1.100mm, base de reforço: 6.400 x 2.400 x 300mm, dimensões da almofada: 1.100 x 2.000mm com capacidade de 150ton; motor principal inversor de 400kW, com velocidade de avanço de 7 a 8min-1, freio redutor: 5,5kW × 4 P; taxa de deflexão do leito δ / L = cerca de 1/10.000; abertura e rampa para retirada da sucata; sistema de lubrificação central para equipamentos pneumáticos; cortina de luz para evitar invasão com a prensa em funcionamento; painel com controle CLP com dispositivo para controle de redução da vibração; configuração para até 400 tipos binários; transportador de chapas linear com sistema de troca automático composta de: 2 barras transferência paralelas com 2 sistemas deslizantes através de placas magnéticas com servo controlador, 2 sistemas de elevação por meio de 2 servos-motores de 2kW, força de fechamento de 100kN/peça, 6 sistemas de fixação através de 12 braçadeiras, por meio de 4  servos-motores de 15kW; alimentador contínuo de chapas de aço, com transferência de pilhas automática sem interrupção da produção, por meio de separadores magnéticos, deslocamentos através de 04 esteiras magnéticas dotadas de posicionadores mecânicos com 02 sensores de duplicidade de chapas e servo controladas por motores de 07 e 01kW, capacidade de transporte de até 5.000Kg, com dimensão: mínima de 150 x 340mm, máxima de 1.300 x 1.900mm, altura mínima da pilha de 100mm e máxima de 500mm.</t>
  </si>
  <si>
    <t>S-1360</t>
  </si>
  <si>
    <t>Máquinas automáticas para embalar fardos de forragem cilíndricos grandes, movimentadas em três pontos ou tracionadas por trator, operada por sistema elétrico de 12V e sistema hidráulico; sistema de utilização de uma bobina de filme plástico que é instalada em um dispensador de alumínio de 750mm com mecanismo de travamento rápido da bobina; sistema hidráulico de corte e fixação do filme, deixando-o em posição inicial para um novo ciclo de empacotamento; mesa de empacotamento do fardo constituída por 4 correias sem fim de alta resistência; painel de controle eletrônico que controla e monitora todas as operações do equipamento e controle remoto que permite que a máquina seja acionada a distância pelo operador que carrega e descarregas os fardos com o uso de outro equipamento. </t>
  </si>
  <si>
    <t>S-1361</t>
  </si>
  <si>
    <t>Equipamentos de marcação de defeito em chapa de vidro plano, dotadas de três pistolas de aplicação por pulverização por ar comprimido com pressão entre 4 a 6bar, pistolas de aplicação montadas em guias lineares suportadas por um portal sobre o módulo de transporte do vidro, controle automatizado com protocolo de comunicação com o sistema de otimização para identificação dos defeitos a serem pintados.</t>
  </si>
  <si>
    <t>S-1362</t>
  </si>
  <si>
    <t>Máquinas para teste de fadiga de material por meio da análise de padrões de vibração, com capacidade de gerar vibrações com frequência compreendida entre 5 e 3.000Hz, deslocamento de até 101.6mm (pico a pico), velocidade de até 2,5m/s, força de 80kN, dotadas de vibrador eletromagnético (Shaker), mesa deslizante com unidade hidráulica para lubrificação, amplificador de potência e exaustor para refrigeração.</t>
  </si>
  <si>
    <t>S-1364</t>
  </si>
  <si>
    <t>Reversores com redução de 1,966, com montagem direta, para acoplamento em motores diesel com potência máxima de 323HP a 2.300rpm e rotação de saída máxima de 3.600rpm, destinados à aplicação de trabalho contínuo em embarcações de uso marítimo e fluvial.</t>
  </si>
  <si>
    <t>S-1365</t>
  </si>
  <si>
    <t>Reversores com redução de 3,000, com montagem direta, para acoplamento em motores diesel com potência máxima de 206HP a 2.300rpm e rotação de saída máxima de 3.600rpm, destinados à aplicação de trabalho contínuo em embarcações de uso marítimo e fluvial.</t>
  </si>
  <si>
    <t>S-1366</t>
  </si>
  <si>
    <t>Reversores com redução de 2,917, com montagem direta, para acoplamento em motores diesel com potência máxima de 270HP a 2.300rpm e rotação de saída máxima de 3.600rpm, destinados à aplicação de trabalho contínuo em embarcações de uso marítimo e fluvial.</t>
  </si>
  <si>
    <t>S-1367</t>
  </si>
  <si>
    <t>Reversores com redução de 1,962, com montagem direta, para acoplamento em motores diesel com potência máxima de 323HP a 2.300rpm e rotação de saída máxima de 3.600rpm, destinados à aplicação de trabalho contínuo em embarcações de uso marítimo e fluvial.</t>
  </si>
  <si>
    <t>S-1368</t>
  </si>
  <si>
    <t>Escavadeiras autopropulsadas sobre esteiras, equipadas com motor diesel de potência conforme ISO9249 de 400kW (544HP) atendendo a regulamentação Proconve MAR-I e sistema de injeção “Common Rail”, peso operacional entre 86.000 a 97.000kg, velocidade de giro entre 5,9rpm, força de escavação do braço entre 390 a 426kN e força de escavação da caçamba entre 485 a 506kN.</t>
  </si>
  <si>
    <t>S-1369</t>
  </si>
  <si>
    <t>Teares retilíneos para fabricação de fitas têxteis, com agulhas ou não, com saída simultânea para 2 ou mais fitas (bocas), largura do pente (boca) entre 10 e 300mm, com 4 ou mais quadros de liços.</t>
  </si>
  <si>
    <t>8446.10.90</t>
  </si>
  <si>
    <t>S-1370</t>
  </si>
  <si>
    <t>Reversores com redução de 2,500, com montagem direta, para acoplamento em motores diesel com potência máxima de 279HP a 2.300rpm e rotação de saída máxima de 3.600rpm, destinados à aplicação de trabalho contínuo em embarcações de uso marítimo e fluvial.</t>
  </si>
  <si>
    <t>S-1371</t>
  </si>
  <si>
    <t>Reversores com redução de 1,968, com montagem direta, para acoplamento em motores diesel com potência máxima de 365HP a 2.100rpm e rotação de saída máxima de 3.000rpm, destinados à aplicação de trabalho contínuo em embarcações de uso marítimo e fluvial.</t>
  </si>
  <si>
    <t>S-1372</t>
  </si>
  <si>
    <t>Reversores com redução de 2,500, com montagem direta, para acoplamento em motores diesel com potência máxima de 320HP a 2.100rpm e rotação de saída máxima de 3.000rpm, destinados à aplicação de trabalho contínuo em embarcações de uso marítimo e fluvial.</t>
  </si>
  <si>
    <t>S-1373</t>
  </si>
  <si>
    <t>Reversores com redução de 2,917, com montagem direta, para acoplamento em motores diesel com potência máxima de 285HP a 2.100rpm e rotação de saída máxima de 3.000rpm, destinados à aplicação de trabalho contínuo em embarcações de uso marítimo e fluvial.</t>
  </si>
  <si>
    <t>S-1374</t>
  </si>
  <si>
    <t>Reversores com redução de 1,514, com montagem direta, para acoplamento em motores diesel com potência máxima de 365HP a 2.100rpm e rotação de saída máxima de 3.000rpm, destinados à aplicação de trabalho contínuo em embarcações de uso marítimo e fluvial.</t>
  </si>
  <si>
    <t>S-1375</t>
  </si>
  <si>
    <t>Reversores com redução de 1,733, com montagem direta, para acoplamento em motores diesel com potência máxima de 365HP a 2.100rpm e rotação de saída máxima de 3.000rpm, destinados à aplicação de trabalho contínuo em embarcações de uso marítimo e fluvial.</t>
  </si>
  <si>
    <t>S-1376</t>
  </si>
  <si>
    <t>Conjuntos de separação e distribuição de hidrocarbonetos para torres de destilação fracionada, dotados de 20 bandejas tipo “Ripple TraysTM” perfuradas na forma de ondulações senoidais, em aço inoxidável, performando cada bandeja um círculo de 7,856m de diâmetro; distribuidor tubular, em aço carbono, para o refluxo de gasolina, formado por tubo principal de 8” e ramificações de 4”, com orifícios de 10mm; distribuidor tubular em aço carbono, para o óleo de quench retornado, formado por tubos principais de 20 e 16” e ramificações de 10”, com orifícios de 25mm; distribuidor de alimentação multifásico tipo Vapor “FluteTM” com 7,856m de diâmetro e 2,8m.</t>
  </si>
  <si>
    <t>8419.90.20</t>
  </si>
  <si>
    <t>S-0429</t>
  </si>
  <si>
    <t>001</t>
  </si>
  <si>
    <t>089</t>
  </si>
  <si>
    <t>Combinações de máquinas para montagem e etiquetagem de tubos de coletas de materiais biológicos de até 900mm de comprimento, com produtividade de até 15.000tubos/h, compostas de: equipamento de alimentação por esteiras e posicionamento de tubos pré-montados, equipamento de alimentação e dosagem de gel, equipamento de alimentação e posicionamento de corpo separador, equipamento de alimentação e dosagem de material granulado, equipamento de alimentação e dosagem de material líquido, equipamento de alimentação e rosqueamento de tampas pré-montadas, dispositivo de teste de retorno da haste, dispositivo de teste estanqueidade e de dosagem, contendo também uma etiquetadora de tubos de coletas e um equipamento de estabilização de gel, painel de controle tipo computador com tela “touchscreen” de ajuste do processo operacional com controlador lógico programável (CLP).</t>
  </si>
  <si>
    <t>S-0928</t>
  </si>
  <si>
    <t>Máquinas do tipo leitos fluidizados, para produção de produtos farmacêuticos em grânulos, pós e pelotas (“pellets”), projetados para sistema de segurança de contenção de explosão até 10bar, para uso de todos os pós e suas misturas híbridas para os processos de secagem, revestimento, granulação e pelotização de pós, dotados de: caçambas de 12 e 4L com sistemas de pulverização de revestimento para “wurster” e granulador de topo “top spray”; sistema integrado de bomba peristáltica com balança para dosagem de soluções/suspensões; filtro de produto tipo cartucho; sistema de entrada de ar, controle de temperatura do ar de entrada e módulo de desumidificação do ar; sistema de ar de exaustão com ventilador; gabinetes fabricados em aço inoxidável com rodízios; sistema de controle baseado em controlador lógico programável (CLP) e painel de controle e monitoramento com tela sensível ao toque colorida, rotor processador com capacidade de 8,5L, montado em carrinho, sistema de alimentação de pó por perda, composto por balança/célula de carga, alimentador de pó, rosca e funil, montado em carrinho.</t>
  </si>
  <si>
    <t>S-1031</t>
  </si>
  <si>
    <t>Combinações de máquinas, formando corpo único, para fabricação de gotas de chocolate, compostas de,: 1 depositador com capacidade máxima de produção de até 12.000kg/h e 40golpes/min; 1 temperadeira com capacidade máxima de produção de até 5.500kg/h, com controlador lógico programável, trocador de calor para aquecimento da massa de chocolate e sistema de ajuste de temperatura interna de água e 1 túnel de resfriamento com tempo de resfriamento de aproximadamente 6 minutos e capacidade de produção de 250 a 6.600kg/h.</t>
  </si>
  <si>
    <t>S-1114</t>
  </si>
  <si>
    <t>Combinações de máquinas controladas por CNC (Controle Numérico Computadorizado) para corte automático reto e curvo de vidros planos com dimensão máxima das chapas de 6.000 x 3.300mm e espessura de 2,3 a 12mm: sistema de alimentação de chapas de vidro por uma estação móvel de carregamento de vidro em cavaletes através de ponte aérea (suspensa) composto de braço giratório e articulado com ventosas que sustentam as chapas para movimentação e descarregamento em unidade basculante, com acionamento longitudinal por uma unidade hidráulica para transferência destas chapas de vidro em sistema de armazenagem de chapas remanescentes ou em mesa automática de corte com sistema de rodízio de metal duro com movimento em três eixos interpolados x, y e z através de mecanismo com tecnologia de acionamento linear e velocidade máxima de 310m/min e aceleração máxima de 16m/s², transporte de chapas entre estações de corte, destaque e armazenamento através de cintas antiderrapantes com posicionadores retráteis para esquadro da chapa, máquina com provisão para impressão e aplicação automática de etiquetas de identificação através de impressora térmica, equipamento estacionário com barra de atuação pneumática para abertura de corte no eixo x, dispositivos de destaque automático dos cortes laterais e mesa para destaque manual dos vidros com barras cruzadas com suportes basculantes para descarregamento.</t>
  </si>
  <si>
    <t>S-1128</t>
  </si>
  <si>
    <t>Módulos fotovoltáicos fabricados com a tecnologia de revestimento PERC (passivated emitter rear cell) desenvolvido para células de silício cristalino para aumento da eficiência de produção de energia, de dimensões de 2.008 x 1.002 x 40mm, com potência máxima 400W, dotados de 72 células cada.</t>
  </si>
  <si>
    <t>S-1134</t>
  </si>
  <si>
    <t>8502.39.00</t>
  </si>
  <si>
    <t>Unidades funcionais para geração elétrica trifásica, com potência nominal de 385MW, fator de potência de até 0,85, rotação 3.600rpm, frequência 60Hz, dotadas de: turbina a vapor; gerador síncrono refrigerado hidrogênio; condensador de vapor; sistema de sequenciamento, controle e monitoramento e seus sistemas de energização AC/DC, com banco de baterias; sistema de excitação estática e partida estática; sistema de aterramento; sistema de dreno; sistemas hidráulicos; abrigos de ambiente e supressão de ruído; Instrumentação; sistema de limpeza; sistema de monitoramento de emissões; sistema de proteção contra incêndio; sistema de interrupção de circuitos; dutos de isolamento de fases; transformadores; sistema de lubrificação e estruturas metálicas de fixação, proteção e acesso, condensador de duplo passo.</t>
  </si>
  <si>
    <t>S-1138</t>
  </si>
  <si>
    <t>8402.11.00</t>
  </si>
  <si>
    <t>Caldeiras aquatubulares recuperadoras de calor (HRSG), destinadas a geração de vapor para turbo geradores a vapor, com capacidade nominal de produção compreendida entre 170 e 180t/h e pressão igual ou superior a de 16,3Mpa(HP), com 3 níveis de pressão (LP, IP, HP), com regime de operação por circulação natural, recuperação do calor dos gases provenientes da turbina a gás, com “diverter damper” para desvio do gás de escape da turbina para a atmosfera ou para a caldeira de recuperação de calor, sistema de controle de temperatura do vapor, dispositivos de proteção contra incêndio, instrumentações, bombas, painel elétrico, sistema de controle e comando, sistema de automação, sistema de controle de emissões e chaminé.</t>
  </si>
  <si>
    <t>S-1201</t>
  </si>
  <si>
    <t>Correntes transportadoras de moldes de porcelana para luvas, de aço e aço especial temperado, com dois pinos laterais para sustentar duplos moldes, um em cada lado da corrente, com rolamentos de apoio nas calhas, eixo de rolamento de diâmetro interno de 28mm e externo de 216,5mm, rolamentos de apoio de diâmetro interno de 25mm e externo de 62mm, próprias para máquinas de fabricação de luvas cirúrgicas ou para procedimentos, de látex de borracha natural ou sintética, por banho de imersão.</t>
  </si>
  <si>
    <t>S-1310</t>
  </si>
  <si>
    <t>Máquinas de modelagem industrial com estrutura em aço inox e princípio de laminação por tambor, com capacidade de modelar até 5.000pães/h, com range de peso da massa entre 150 e 1.500g e comprimento da massa de 130 a 500mm, dotadas de: rolos verticais centralizadores, rolos de pré-laminação, rolo de laminação teflonado e ajustável, rolo desprendedor de massa, rolo compactador/esticador, mesa modeladora com regulagem automática de altura e largura, e capacidade de memorização de até 100 posicionamentos automáticos, placa de pressão desmontável, sistema de extração de massa dupla (válvulas e unidades de centralização a laser), transportador de correção de passos, leitura digital, placa de pressão articulada, bandejas de coleta de resíduos, ajuste automático das configurações.</t>
  </si>
  <si>
    <t>S-1398</t>
  </si>
  <si>
    <t>Máquinas de enchimento e fechamento de cápsulas de medicamentos, automáticas, de controle eletrônico, multifuncional para limpeza, alimentação das cápsulas, ejeção, dosagem e fechamento, contendo estrutura em alumínio anodizado e painéis em aço inoxidável, com capacidade de produção de até 3.000cápsulas/hora, contendo duas velocidades fixas de 1.500 e 3.000cápsulas/hora, potência de 0,5kW incluindo a bomba de vácuo, dotada de bomba de fluxo axial com aspiração de ar, dimensões de 650 x 620 x 920mm e peso líquido aproximado de 140kg.</t>
  </si>
  <si>
    <t>S-1409</t>
  </si>
  <si>
    <t>Combinações de máquinas para envernizar fundo externo de latas de alumínio para bebidas, automáticas, facilitando seu deslocamento ao longo das operações de fabricação e enchimento, com capacidade igual ou superior a 2.000latas/min, dotadas de: aplicador de verniz por roletes sobre transportador ajustável para vários tamanhos de latas; unidade de cura de verniz por luz ultravioleta; gabinete (painel) elétrico com controlador lógico programável (CLP), protocolo de comunicação ethernet e painel HMI Touchscreen; painel (Display) remoto HMI; tanque de verniz com reservatório duplo, em aço inox, com agitador, sensores de nível, bombas de diafragma de acionamento elétrico, válvulas e filtros; resfriador para controle de temperatura e radiômetro de medição da densidade de energia emitida pelas lâmpadas UV.</t>
  </si>
  <si>
    <t>S-1413</t>
  </si>
  <si>
    <t>Fornos horizontais elétricos oscilante para temperar vidros “float” ou vidros “low-e” (0,01), espessuras tratadas de 2,8 até 19mm, dimensões mínimas do vidro de 80 x 275mm e dimensões máximas do vidro de 2.600 x 4.200mm, composto de mesa de alimentação, pré-câmara de convecção completa com pirômetros de detecção e visualização, zona de aquecimento, zona de tempera a passagem, zona de resfriamento, mesa de descarga, quadro elétrico e softwares de monitoramento para dados de produção e controle, com ir scanner e pirómetro óptico e 2 ventiladores para tempera de passagem e 1 ventilador para resfriamento.</t>
  </si>
  <si>
    <t>S-1421</t>
  </si>
  <si>
    <t>Combinações de máquinas para tratamento de superfície de chapas de rochas ornamentais, compostas de até 4 plataformas giratórias motorizadas para carga e descarga de chapas com capacidade de até 40t; até 4 carregadores automáticos de chapas com capacidade de 1.000kg e dotados de 18 ventosas com acionamento por bomba à vácuo de 60m3/h; até 4 transportadores de rolos motorizados para a conexão entre as unidades, com inversores de variação de velocidade; 1 politriz automática para lustrar chapas com largura útil de até 2.250mm e espessura máxima de 100mm, dotadas de sistema duplo de traves com translação síncrona e assíncrona, com até 24 mandris completos com cabeçotes espatulantes porta-abrasivos com até 8 sapatas e providos de cilindros óleo-pneumáticos, equipada com sistemas automáticos de leitura da chapa e bloqueio de cabeças com pré-paragem, uma cabeça de limpeza e um grupo eletroventilador de secagem, com funções programáveis e controladas por computador; e até 4 descarregadores automáticos de chapas.</t>
  </si>
  <si>
    <t>S-1422</t>
  </si>
  <si>
    <t>Balanceadoras de conjunto central utilizados na montagem de turboalimentadores de ar, compostas por estação de leitura de desbalanceamento e correção por remoção de material na região da porca da unidade (plano 1) e na região do rotor compressor (plano 2), ambas partes integrantes do conjunto central.</t>
  </si>
  <si>
    <t>S-1424</t>
  </si>
  <si>
    <t>Sistemas ópticos para inspecionar defeitos de produção e/ou corpos estranhos em processos contínuos, para máquinas alimentadas por bobinas, com inspeção de 100% do material não tecido, detecção automática de defeitos a partir de 0,20mm², classificação e segregação dos defeitos e geração de alarmes específicos para cada tipo de defeito, composto por câmeras de 8K (8192 pixels) x 1.280MHz, transmissão por LED e 1 sistema de LED de reflexão utilizando HDR (High Definition Resolution) multi-modo inspeção, para pontos claros e escuros, com resolução de imagem de 0,18 por 0,18mm, para largura máxima da banda de 4.500mm e velocidade máxima de 1.000m/min.</t>
  </si>
  <si>
    <t>S-1437</t>
  </si>
  <si>
    <t>8457.30.10</t>
  </si>
  <si>
    <t>Combinações de máquinas para perfilar bobinas de alumínio de espessura delgada em barras, para persianas de enrolar utilizadas em portas e janelas, com capacidade de produção de 60m/min, com cabeçote de corte duplo para produção de cortinas com tamanhos de 800 a 4.000mm de largura e até 3m de altura, com retenção lateral, para dois modelos (cega ou aerada) dotadas de: alimentador de bobinas de chapa de alumínio com 0,23mm de espessura por 133mm de largura com desbobinador de marcha lenta dupla com abertura hidráulica de carga 2.000 + 2.000kg, com recarga em funcionamento; estufa de pré aquecimento da chapa com sistema de corte da chapa usado para troca de bobinas; com tracionador de fita de alumínio para dentro das baterias de roletes através de rolos motorizados, sendo duas baterias de roletes uma anterior ao ponto de injeção de PU e outra bateria de roletes posterior a ponte de injeção que realiza o fechamento do formato vedando o perímetro totalizando 7,55m de comprimento; sistema automático de injeção de PU a espuma para injeção no interior do perfilado durante o processo de perfilação, com máquina de espuma padrão com 3 tanques; estufa de polimerização com ativador com 8mts de comprimento e esteira de transporte simples com 16m de comprimento; estação de corte (fly cut) com cabeçote duplo para corte em movimento com 7m de comprimento; esteira de transporte com 7m de comprimento para posicionamento das barras no sistema de puncionamento; estação de puncionamento de barras ventiladas; engavetador automático incorporado a perfiladora para montagem; banco de empilhamento, com cintas de transporte transversal, bancos de rolo para transmitir os pacotes de perfil; com controlador lógico programável (CLP).</t>
  </si>
  <si>
    <t>S-1462</t>
  </si>
  <si>
    <t>Equipamentos pré analíticos independentes automáticos com comando computadorizado para distribuição de tubos de ensaio abertos e fechados com reconhecimento das características do tubo pelo sistema de câmeras TTI ou QS I; equipamento dotados de leitor de código de barras; laser LLD para detecção do nível de enchimento do tubo; computador de comando com uma porta de rede para ligação a um computador central; módulo do decapsulador; garra de elevação; garra de rotação; com capacidade de destampamento e distribuição de até 1.100tubos/h; aceite de tubos plásticos de 3, 5, 7 ou 10mL, possibilidade de abertura de tampas “hemogard”, borracha ou rosca; temperatura de operação + 15 a +30°C; consumo máximo de energia 230/115V, 50 a 60Hz; interface protocolo ASTM conexão de rede via TCP/IP ou conexão serial via RS 232; capacidade de se integrar com demais unidades analíticas; ecrã tátil.</t>
  </si>
  <si>
    <t>S-1463</t>
  </si>
  <si>
    <t>Equipamentos analisadores fotômetros automáticos para testes de ácidos nucleicos, com alimentação de entrada 100-240Vac/50-60Hz, e alimentação de saída 15Vdc/8.6A, botão de alimentação, luz indicadora de alimentação, porta de entrada para tubos, capacidade de armazenamento de até 20.000 resultados de testes, programado com sistema analisador, com função de reconhecimento automático de lote do reagente, preparação de reagentes, extração de ácidos nucleicos, amplificação por meio de reação em cadeia de polimerase (PCR), detecção em tempo real e interpretação de resultados; com velocidade do resultado do teste da amostra de até 20min, conectividade HL7 e POCT1-A; dotados de display digital com “ecrã” tátil e teclado incorporados, leitor de código de barras por meio de radiação óptica, dispositivo para conexão com impressoras externas.</t>
  </si>
  <si>
    <t>S-1466</t>
  </si>
  <si>
    <t>8424.90.90</t>
  </si>
  <si>
    <t xml:space="preserve">Gotejadores planos não reguláveis, de polietileno, com filtro na entrada de água, labirinto para fluxo turbulento de água, vazão nominal, a pressão de 1bar, igual ou superior a 0,6L/h, mas igual ou inferior a 2,2L/h. </t>
  </si>
  <si>
    <t>S-1467</t>
  </si>
  <si>
    <t>Máquinas para corte de chapas metálicas por laser de fibra, com comando numérico computadorizado (CNC), com área de trabalho de corte de até 4.070 x 2.050mm, com velocidade de posicionamento simultâneo dos eixos x e y de 170m/min, com trocador automático de até 16 bicos, com sistema automático de carga e descarga de chapas metálicas com 5 gavetas e capacidade de até 15 toneladas de armazenamento com ciclos de carga e descarga de 120 segundos, com célula de separação robotizada de peças com 5 eixos controláveis.</t>
  </si>
  <si>
    <t>S-1468</t>
  </si>
  <si>
    <t>8419.50.90</t>
  </si>
  <si>
    <t>Trocadores de calor rotativo com peso de 29 a 1.130kg, diâmetro do rotor medindo de 500 a 3.800mm, revestido com sílica gel, gabinetes com largura de 550 a 4.000mm, altura de 550 a 4.000mm e profundidade do gabinete de 276 a 500mm, sistema de selagem e acionamento, pressão máxima nas faces do rotor de 600Pa, temperatura máxima e mínima de trabalho de -40 e +65°C, rotores com posicionamento vertical e horizontal, destinados à recuperar energia na renovação do ar dos ambientes climatizados.</t>
  </si>
  <si>
    <t>S-1470</t>
  </si>
  <si>
    <t>Analisadores hematológicos automatizado; compacto; com tela LCD "touchscreen" colorida; contagem de 20 parâmetros; análise dos resultados em 3 histogramas: WBC, RBC, PLT; memória para 40.000 resultados incluindo histogramas; velocidade de 60 amostras/hora.</t>
  </si>
  <si>
    <t>S-1471</t>
  </si>
  <si>
    <t>Dispositivos portáteis alimentados por bateria recarregável de íon de lítio integrada, na forma de um relógio de pulso, denominados comercialmente “smart watch”, com tela colorida de 1,2polegadas de diâmetro, resolução de 240 x 240pixels, visível sob a luz solar, transflectiva, vidro reforçado quimicamente ou vidro de safira ou vidro, com memória interna de 16GB ou 64MB ou 3,5GB, microfone, alto-falante, motor de vibração, a prova d´agua de 50 ou 100m, com transceptor de rádio com tecnologia sem fio “wi-fi”, “bluetooth” 4.2 ou “smart”, com frequência de operação de 2,4GHz a 9dbm nominal e taxa de transmissão de 54mbp/s, protocolo de comunicação sem fio ant+ de 2,4GHz, com ou sem comunicação NFC de 13.56MHz a -40dbm nominal, sistema GPS, sistema “glonass”, com ou sem sistema galileo, acelerômetro, altímetro barométrico, com ou sem bussola, com ou sem giroscópio, termômetro, sensor de batimento cardíaco, sinconização de notificações inteligentes e controle de música, com funções de contagem de passos, período de inatividade, passos diário, monitorização do sono, calorias queimadas, andares subidos, distância percorrida, minutos de intensidade de atividade, monitoramento de estresse, cálculo de v02 máximo, perfis de treinamento de resistência, treinamento cardiovascular, contagem automática de repetição, status e carga de treinamento, perfis de corrida indoor e outdoor, golfe, caminhada, escalada, esqui, “snowboard”, esqui “cross-country”, “stand up paddle”, remo, remo indoor, paraquedismo, atividade tática, ciclismo, ciclismo “indoor”, “mountain bike”, natação em piscina, natação em mar aberto, função multidesporto automática, reprodução de músicas, com ou sem solução de pagamento de compras, hora, data, sincronização de hora do GPS, horário de verão, despertador, temporizador, cronômetro e horários do amanhecer e pôr do sol.</t>
  </si>
  <si>
    <t>S-1472</t>
  </si>
  <si>
    <t>Extrusoras de dois estágios, para produção de compostos para cabos, sendo o primeiro estágio formado por uma monorosca segmentada, com elementos de rosca com quatro aletas a cada 90o, com movimento rotacional e axial simultâneo, dentro de um cilindro bi-partido, montado com pinos de amassar “amassadeira” e monorosca no segundo estágio; com 3 alimentadores para pós e granulados e 1 entrada para líquidos; com diâmetro da rosca de 105mm no primeiro estágio e 200mm no segundo estágio; com capacidade de produção igual ou superior a 750kg/h.</t>
  </si>
  <si>
    <t>S-1473</t>
  </si>
  <si>
    <t>8454.90.90</t>
  </si>
  <si>
    <t>Fornos elétricos industriais a resistência, aquecimento indireto, para processo de “debinding” catalítico de pós metálicos (catalytic debinding of mim-parts); função específica de transformar peças/materiais de mistura de pó de aço + pó de polímeros + aglomerantes em pó de aço puro + residual de aglomerantes ou peças isentas de partículas poliméricas, mantendo a forma geométrica das peças; os subprodutos gerados no processo após a reação química são eliminados por meio do sistema de queima completa (conforme Norma Europeia); capacidade de remoção de moléculas poliméricas por processo termoquímico em atmosfera a base de ácido nítrico em concentrações superiores a 99% e mistura a outros vapores de gases como o nitrogênio de alta pureza; redução de massa na faixa de 10 a 14% do material após ser processado; reação química específica para o processo catalítico; processo de pós metálicos catamold/catalítico (DIN 6784) de aços carbono, aços de baixa liga, aços alta liga e ligas especiais, com massa compreendida entre 0,001 e 0,5kg; potência de 30kW, temperatura de trabalho 120 a 140°C, temperatura máxima 200°C; dimensão da câmera interna para produtos 400 x 400 x 1.500mm; consumo de gás N2 de 40Nm3/ciclo, consumo de ácido HNO3 de 700 a 800mL/ciclo, ciclo standard de 6 horas; forno em aço inoxidável no. 14301 (X 5 CrNi 18 10), V2A., base de tubo quadrado em aço carbono, carcaça e agregado de circulação soldados à prova de vazamentos, isolamento constituído por 2 camadas de material de fibra mineral e proteção metálica externa, “spoilers” para guiar o fluxo de gás sobre as peças para redução no consumo de ácido; interruptor de temperatura, painel para controle (temperatura, ventilador de recirculação, temperatura de gás residual, gaseificação e controle de gases residuais e funções da porta).</t>
  </si>
  <si>
    <t>S-1475</t>
  </si>
  <si>
    <t>Máquinas modulares para impressão de cartões nas duas faces com um único modulo de impressão a jato de tinta DOD, com capacidade de personalização de até 4.200 cartões por hora, jato de tinta DOD, com um módulo de impressão para imprimir cartões de duas faces em preto e branco, dotados de 1 buffer de cartão integrado, e 1 modulo de etiqueta de desbloqueio.</t>
  </si>
  <si>
    <t>S-1476</t>
  </si>
  <si>
    <t>Máquinas para moldagem por insuflação de frascos termoplásticos tipo “injection blow”, com capacidade de injeção de igual ou inferior a 205g com base em 5 segundos (HDPE) com rosca de 2” 30:1  e plastificador vertical, rosca com diâmetro de plastificação igual ou inferior a 50,8mm, força de fechamento pré-forma de 47 toneladas métricas, com controlador lógico programável (CLP) sem moldes.</t>
  </si>
  <si>
    <t>S-1478</t>
  </si>
  <si>
    <t>Tirantes cromados de diâmetros entre 50 e 360mm e comprimentos que variam de 1.500 a 8.000mm utilizados em máquinas para processamento de plástico.</t>
  </si>
  <si>
    <t>S-1479</t>
  </si>
  <si>
    <t>Máquinas de estação múltiplas de usinagem simultânea tipo “transfer”, com comando numérico computadorizado (CNC), com software customizado de gerenciamento do processo, diagnóstico interativo da máquina; dotadas de 8 unidades programadas e controladas pelo CNC, com capacidade de operar com 1 ou 2fusos, com regulagem automática de tenção da correia dentada de transmissão; sendo 8 unidades de furação em posição fixa, possuem torre indexável de 8 estações com tecnologia "direct drive" integrado, com tempo de indexação de 1 a 3s, precisão de indexação menos de 0,01mm, sendo que possui montado em cada estação um conjunto fixação, dotado de painel elétrico e a capacidade de produzir 1 peça a cada 26s.</t>
  </si>
  <si>
    <t>S-1480</t>
  </si>
  <si>
    <t>8455.90.00</t>
  </si>
  <si>
    <t>Camisas de liga de cobre especial para cilindros de laminação de máquinas de fundição contínua; com diâmetro interno de 715 a 745mm; com diâmetro externo de 565 a 575mm; com comprimento de 1.605 a 1.615mm; para produção de bobinas de alumínio de 4 a 10mm de espessura.</t>
  </si>
  <si>
    <t>S-1483</t>
  </si>
  <si>
    <t>Centros de torneamento vertical para peças metálicas, de comando numérico computadorizado (CNC), para operações de torneamento e retifica, diâmetro padrão máximo da placa de até 160mm, comprimento máximo da peça de 400mm; contra ponta hidráulico; luneta autocentrante; curso no eixo x igual ou inferior a 340mm, curso no eixo z igual ou inferior a 625mm, avanço rápido nos eixos x e z de 30m/min, dotados de base fabricada em material altamente estabilizado termicamente e de propriedade antivibratória, equipado com 1 torre tipo disco de 12 posições, 1 unidade de retificação, unidade de dressamento, unidade hidráulica; unidade de resfriamento; 1 esteira de transporte de peças; transportador de cavacos; exaustor de nevoas e unidade de refrigeração.</t>
  </si>
  <si>
    <t>S-1484</t>
  </si>
  <si>
    <t>Fornos elétricos industriais a resistência por aquecimento indireto para sinterização em processo “metal injection moulding”; operam sob atmosfera neutra ou redutora gerada a base de nitrogênio, hidrogênio ou híbrida; realiza ciclos térmicos associados as ligas metálicas para processar pós metálicos CATAMOLD/Catalítico (DIN 6784) em aços carbono, aços baixa liga, aços alta liga e ligas especiais; sinteriza o material sem as partículas de polímero, transforma o material em liga metálica, com densidade superior a 7,50g/cm3, com massa individual de peças compreendida entre 0,001 e 0,5kg; temperatura de trabalho na faixa de 1.120 a 1.400°C, temperatura máxima de 1.450°C (1.650°C opcional), taxa de aquecimento até os 1.000°C de 5K/min, potência de aquecimento instalada de 3 x 40kW; aquecedores em molibdênio, gás utilizado no processo pode ser nitrogênio e hidrogênio em qualquer proporção (alternativamente o argônio), dimensões da câmara de carga de 600mm de altura x 565mm de diâmetro, três termopares de WO-RE com purga, ciclo standard com carga e descarga de 12 a 24horas, arrefecimento à água, consumo do gás de processo de 10 a 12Nm3/hora; isolamento térmico em Al2O3; estrutura do forno soldada à prova de gás, isolação térmica de materiais especiais, aquecimento elétrico por aquecedores de molibdênio; conexões elétricas à prova de gás e refrigeradas a água; corpo do forno flangeado na porta deslizante intermediária que separa câmara do forno da câmara de carga; atende pré-requisitos de processo de materiais obtidos por injeção metálica com porta deslizante intermediaria motorizada e controlada pelo painel de interruptores, câmara de carga refrigerada à água com porta de fechamento mecânico; unidade de controle para ajuste de temperaturas, sequência mecânica e as funções da porta, CLP para controle do aquecimento; sistema rotacional hidráulico para distribuição homogênea de temperatura no interior da câmara (semelhante a forno de sistema continuo para correta homogeneização da temperatura para o processo); medidores de vazão; temporizador de tempos de purga; sonda lambda nos gases de escape  para garantir a condição de atmosfera própria para cada matéria-prima de “metal injection moulding”; acessórios: isolamento térmico para até 1650ºC; sistema de resfriamento rápido (faixa de resfriamento de 5K/s), interface dos fluxômetros de 4 a 20m/A ligados ao sistema TPC (Total Process Control), controlador de fluxo de massa para três gases de processo; atende normas DIN e VDE.</t>
  </si>
  <si>
    <t>S-1485</t>
  </si>
  <si>
    <t>Pás carregadeiras autopropulsadas sobre rodas, articuladas, com capacidade da caçamba igual ou superior a 4m³, equipadas com motor diesel de potência igual ou superior a 235kW, transmissão “power shift”, cabine ou capota de segurança com certificação ROPS/FOPS, carga de tombamento de 23.400kg e de peso operacional total de 28.500kg.</t>
  </si>
  <si>
    <t>S-1486</t>
  </si>
  <si>
    <t>Máquinas de impressão por jato de tinta, para uso industrial, com cabeças de impressão de tecnologia piezoelétrica “drop on demand” com gotas de 5 a 12picolitros, para uma a seis cores, resolução máxima de 600dpi, velocidade máxima de impressão entre 48 e 150m/min, largura máxima de impressão de 540mm, dotada de unidade de controle e processamento de imagem, dispositivo de resfriamento e inversor de papel.</t>
  </si>
  <si>
    <t>S-1487</t>
  </si>
  <si>
    <t>Máquinas cintadoras operando com fitas de plástico BOPP impressas ou não, para agrupamento e/ou rotulagem de garrafas, com capacidade máxima igual ou superior 35pacotes/min e largura do rótulo compreendido de 80 a 160mm.</t>
  </si>
  <si>
    <t>S-1488</t>
  </si>
  <si>
    <t>Máquinas automáticas para aplicação de alças de fita em embalagem, com velocidade máxima igual ou superior a 45ciclos/min; com largura da alça compreendida de 25 a 37,5mm; com ou sem transportador; com ou sem conjunto de moldagem.</t>
  </si>
  <si>
    <t>S-1489</t>
  </si>
  <si>
    <t>Calandras para transferência térmica de impressão contínua em matérias têxteis e demais substratos, através do processo “transfer” (sublimação), com cilindro motorizado de controle de alimentação para alinhar e abrir o tecido em rolo, cilindro principal de diâmetro 1.500mm, largura nominal 2.000mm e útil 1.800mm, temperatura controlada ao limite de 230ºC, velocidade mecânica de programação de 1,5 a 30m/min.</t>
  </si>
  <si>
    <t>S-1490</t>
  </si>
  <si>
    <t>Combinações de máquinas de comando lógico programável, para filtragem e depuração de água com vazão nominal de 400m3/h e retenção de partículas com dimensões maiores ou iguais a 1mícron, montada em contêiner marítimo de 40pés, composta de: 1 Pré-filtro de 75 litros, pressão máxima de 1bar e cesto de aço inoxidável; 1 sistema de circulação de água com redundância (1+1), composto por 2 bombas com vazão de 400m3/h, revestimento anticorrosivo e motor de indução trifásico com rotor de gaiola de esquilo e ventilação na superfície, com potência de 36 kW e 1800 rpm a 60Hz; 1 Filtro de mídias regenerativas de perlita com vazão de 603m3/h e retenção mínima de 1 mícron, composto por: tanque de 3.184 m3, sistema de transferência de mídias filtrantes à vácuo, tubos flexíveis de aço inoxidável com envoltório de fibra de poliéster, sistema de regeneração e descarte de mídias, atuadores pneumáticos, válvulas de drenagem e painel de controle com tela LCD policromática de 7polegadas, sensível ao toque; 1 sistema de desinfecção por ozônio e raios ultravioleta, composto por: 1 gerador de ozônio com capacidade mínima de 105gO3/h, 3 reatores de alumínio, 1 compressor de oxigênio, 1 bomba de recirculação de ozônio, 1 “chiller”, 1 misturador estático de ozônio, manômetros, sensores, válvulas e circuito de pressurização; e 1 gerador de raios ultravioleta com capacidade de redução de cloramina de 402m3/h, 3 lâmpadas UV, sensor de UV e painel de controle; 1 Sistema de dosagem de produtos químicos com medidores e telas de visualização integrados, composto por 3 bombas de diafragma com capacidades de 45L/h a 2bar para dosagem de coagulantes, floculantes e anti-algas; e 2 bombas de diafragma com capacidade de 50l/h à 4bar para dosagem de cloro; 1 compressor de ar com reservatório de 100L, pressão máxima de 10bar, motor de 2HP e filtro; e 1 Sistema de controle com monitoramento de parâmetros, por meio de sensores de pH, temperatura, condutividade, cloro e ORP.</t>
  </si>
  <si>
    <t>S-1491</t>
  </si>
  <si>
    <t>Combinações de máquinas para geração sequencial de ondas oceânicas, perfeitas, de diferentes tipos e formatos, em lagoas artificiais de condomínios privados, com frequência máxima horária de pelo menos 800 ondas com duração mínima de 13segundos, altura mínima de 0,5m e máxima de pelo menos 1,75m, consumo de energia aproximado de 1,0kWh por onda gerada, composta de 46 módulos motorizados, justapostos, montados em estrutura metálica dedicada (PÍER), constituídos de banco moto-redutor assíncrono de indução, trifásico, equipado com “encoder” digital de posição e sensores de velocidade, torque e temperatura e pistão metálico vertical de deslocamento horizontal bidirecional, programável, comandados por um sistema digital de controle, acondicionado em 2 containers de 40pés (Eletrocentros), constituído de controladores automáticos de velocidade, baseados em inversores de frequência alimentados por retificadores trifásicos, de comando lógico programável, computadorizado, com interfaces homem-máquina local, monitoramento remoto via internet e software dedicado de parametrização, comando e monitoramento, munidos de cabos, elementos de conexão e dispositivos de proteção, montagem e manutenção.</t>
  </si>
  <si>
    <t>S-1492</t>
  </si>
  <si>
    <t>Ferramentas progressivas para estampagem de lâminas de estatores com diâmetro externo de 95mm e pacotes de rotores autoempacotados com diâmetro externo de 55mm, de motores elétricos, providas de matrizes e punções, colunas, gaiolas de esferas, placa-guia, porta-punções, porta-matrizes, sensores com cabos elétricos, esteira para lâminas de estatores e com ou sem servomotor com redutor acoplado.</t>
  </si>
  <si>
    <t>S-1493</t>
  </si>
  <si>
    <t>Ferramentas progressivas para estampagem de lâminas de estatores com diâmetro externo de 106,5mm e pacotes de rotores autoempacotados com diâmetro externo de 62mm, de motores elétricos, providas de matrizes e punções, colunas, gaiolas de esferas, placa-guia, porta-punções, porta-matrizes, sensores com cabos elétricos, esteira para lâminas de estatores.</t>
  </si>
  <si>
    <t>S-1494</t>
  </si>
  <si>
    <t>Máquinas encadernadoras para lombada quadrada, para produção de livros e similares, contando com alimentação automática das guardas e das capas, preparação da lombada, aplicação de cola PUR e EVA, aplicação de gaze, ajuste automático de formato, velocidade máxima igual a 500exemplares/hora, formato máximo de 420 x 330mm, espessura máxima igual ou superior a 50mm.</t>
  </si>
  <si>
    <t>S-1496</t>
  </si>
  <si>
    <t>Máquinas modulares para impressão de cartões nas duas faces com módulo de impressão a jato de tinta DOD, com capacidade de personalização de até 4.200cartões/hora, com módulo de impressão para imprimir cartões nas duas faces em preto e branco, dotados de 1buffer de cartão integrado.</t>
  </si>
  <si>
    <t>S-1497</t>
  </si>
  <si>
    <t>Equipamentos para recuperação de aromas a partir de extrato ou solução de café torrado moído com água (coffee slurry), por meio de duas colunas de cones giratórios com capacidade de produção mínima de 150L de aroma/hora e capacidade máxima de produção de 900L de aroma/hora, controlada por painel logico programável (PLC).</t>
  </si>
  <si>
    <t>S-1499</t>
  </si>
  <si>
    <t>Máquinas para chanfradura de vidros, sendo máquina para biselar (usinagem) borda, do tipo retilínea (em linha reta), com trabalho a frio do vidro, possui 9fusos, com mesa frontal com ajuste de altura para produção de peças de pequenas dimensões (a partir de 25 x 25mm), com espessura mínima de 3mm e máxima de até 19mm, com dimensão mínima igual a 25 x 25mm, com velocidade de 0,6 até 6.0m/min, operando com pressão de 6bar, com alimentação elétrica de 380Vac – 60Hz, com ângulo de bisotê de 3 até 45º,permitindo realizar bisotê com largura máxima de 40mm, com acionamento pneumático automático dos rebolos de feltro e controlador lógico programável (CLP) com tela de toque (touchscreen) que exibe controle de espessura do vidro, largura e ângulo do bisotê, velocidade de arraste, metros produzidos e desgastes dos rebolos.</t>
  </si>
  <si>
    <t>S-1500</t>
  </si>
  <si>
    <t>Máquinas formadoras de caixas de papelão, com fechamento da aba inferior por meio de fita adesiva e colocação automática de sacos plásticos por meio de braços mecânicos, com capacidade de até 15caixas/min, interface homem máquina (IHM) e controlada por painel logico programável (PLC).</t>
  </si>
  <si>
    <t>S-1502</t>
  </si>
  <si>
    <t>Bombas hidráulicas variáveis rotativas com dois grupos de pistões axiais, para acionamentos hidrostáticos de circuito aberto, pressão nominal de 350bar, pressão máxima de 400bar, volume máximo de deslocamento de 93,8cm3, rotação máxima de 2.780rpm, vazão máxima de 2 x 220L/min, potência máxima de 257kW, torque máximo a curto prazo de 1.194Nm, para uso em carregadeiras de grande porte para carregamento de minério e estéril em operações a céu aberto.</t>
  </si>
  <si>
    <t>S-1503</t>
  </si>
  <si>
    <t>Bombas hidráulicas variáveis rotativas de pistões axiais, para acionamentos hidrostáticos de circuito aberto, pressão nominal de 280bar, pressão máxima de 350bar, volume máximo de deslocamento de 45cm3, rotação máxima de 3.100rpm, vazão máxima de 117 litros/minuto, potência máxima de 55kW, torque máximo de 200Nm (a 280bar), aceleração angular máxima de 4.000radianos/seg.2, para uso em carregadeiras de grande porte para carregamento de minério e estéril em operações a céu aberto.</t>
  </si>
  <si>
    <t>S-1505</t>
  </si>
  <si>
    <t>Analisadores de diagnóstico de biologia molecular, para extração e amplificação/detecção de DNA/RNA, totalmente integrados e automatizados que utilizam a tecnologia de PCR (Reação em Cadeia da Polimerase) com detecção de sinal de fluorescência em tempo real, de automação completa amostra-resultado em laboratórios clínicos, dotados de 4 unidades de processamento independentes contendo robô manipulador, robô pipetador, cartuchos de uso único (descartável), estação de carregamento de amostras, rack de amostras, interface do operador dotado de monitor com tela sensível ao toque e leitor de código de barras, capacidade operacional de até 144 amostras e rendimento máximo de 300 testes em aproximadamente 8h de trabalho.</t>
  </si>
  <si>
    <t>S-1506</t>
  </si>
  <si>
    <t>Máquinas de usinagem por eletroerosão, por penetração, velocidade de deslocamento nos eixos x, y e z partindo de zero, com sua máxima a partir de 5m/min, eixo "C" com rotação incorporada ao cabeçote e resolução de 0,001°, movimentação e usinagem nos 4 eixos simultaneamente, trocador automático de eletrodos, comando numérico computadorizado (CNC) base Windows em português com portas USB e Ethernet.</t>
  </si>
  <si>
    <t>S-1507</t>
  </si>
  <si>
    <t>Válvulas solenoide direcional 5/2 vias monoestável (retorno por mola mecânico) servo-operada com construção carretel (soft-spool) e piloto interno com o corpo em alumínio revestido com “ematal” duro e vedações em NBR (acrilonitrilo butadieno), conexões pneumáticas “namur” com rosca NPT 1/4" com filtro de partículas e protetor de exaustão pré-montados na válvula, bobina 24VDC inclusa e com proteção intrinsicamente segura “Ex-ia” adequada para atmosfera explosiva zonas 1(gás) e 21(poeira) e grau de proteção IP64 com certificação até SIL 2 para fazer parte de sistemas de segurança.</t>
  </si>
  <si>
    <t>S-1509</t>
  </si>
  <si>
    <t>Máquinas para dobrar chapas de aço inox ou carbono com espessura de 1 a 1,5mm, utilizando 4 eixos acionados por servo motores para conformação de tubos circulares de diâmetro de 110 a 140mm e geometrias complexas de largura máxima 440mm e comprimento máximo 530mm para ambos os processos, acionamento por controle numérico e IHM “touchscreen” com capacidade de armazenamento de 200 programas com até 40 passos de dobra, CLP para controle dos periféricos e do sistema de segurança.</t>
  </si>
  <si>
    <t>S-1510</t>
  </si>
  <si>
    <t>Transformadores elétricos de corrente contínua para comando de porta de elevador, de tensão de 110/220V para 24volts, com corrente de 2 x 2,5amperes e potência de 120W.</t>
  </si>
  <si>
    <t>S-1511</t>
  </si>
  <si>
    <t>Máquinas de panificação para formação de placas de "wafer" de calefação elétrica infravermelha, com controle automatizado de: temperatura, tempo de cozimento e depósito de massa, dotadas de: 1 placa de cocção para "wafers" planos autoportante com dimensões de 350 x 500mm, 1 placa de cocção para "wafers" ocos autoportante com dimensões de 350 x 500mm, 1 dispositivo para depósito de massa de "wafers", 01 misturador de massa de "wafers" de 30 litros de capacidade, para testes de laboratório de eficiência de matéria prima.</t>
  </si>
  <si>
    <t>S-1512</t>
  </si>
  <si>
    <t>Centros de torneamento horizontal para usinagem de peças metálicas, com comando numérico computadorizado (CNC), com tela "touchscreen" de 19" para tornear, furar, fresar e rosquear, inclusive fora de centro, com cursos dos eixos x, y e z de 615, 260 e 1.077mm, respectivamente, todos com incremento mínimo de posicionamento de 0,0001mm, Eixo B com cursos de 240° (-30° + 210°) e Eixo C com curso de 360° com incremento mínimo de indexação de 0,0001°, capacidade de interpolação simultânea dos 5 Eixos (x, y, z, b e c), “Spindle” de fresamento com motor integral de 12.000rpm e “Spindle” de torneamento com motor integral de 5.000rpm, velocidade de avanço rápido dos eixos x e z de 50m/min e eixo y de 40m/min, com troca automática de ferramentas e magazine frontal para 36 ferramentas, com controle de dilatação térmica inteligente com guias lineares de rolos nos eixos x, y e z, lubrificadas automaticamente a graxa.</t>
  </si>
  <si>
    <t>S-1513</t>
  </si>
  <si>
    <t>Módulos solares fotovoltáicos dotados de 216 ou 264 células de filme fino de teloreto de cádmio com área de 2.47 ou 0.72m2, potência máxima de 445W, tensão máxima de 1.500V, com caixa de junção.</t>
  </si>
  <si>
    <t>S-1514</t>
  </si>
  <si>
    <t>Transportadores robotizados, com trajetórias guiadas automaticamente por meio de fita magnética, com movimentos de avanço e retrocesso, utilizados para movimentação de cargas, com movimentação por sistema de operação manual e automatiza, por intermédio de sistema de orientação com navegação por meio de raios laser e controladas e monitoradas por sistema automático de controle de rede, contendo sistema de freio elétrico ou mecânico, sistema segurança com sensores frontal, lateral e traseiro, com capacidade nominal de elevação de carga de 1.400kg a 600mm, com altura máxima de elevação em modo manual de 2.800mm, comprimento do garfo para paletes industriais de 1.150mm, altura máxima de navegação a laser de 2.150mm, sistema de segurança pessoal com scanner a laser na frente e atrás e barreiras de luz laterais, scanner a laser para refletores padrão, homem-máquina (IHM) com painel sensível ao toque de 5.7”, sistema computadorizado e comunicação via WLAN.</t>
  </si>
  <si>
    <t>S-1515</t>
  </si>
  <si>
    <t>Equipamentos para monitoramento “on-line” de concentração de gás dissolvido no óleo isolante de transformadores e reatores, por meio de sensor de estado sólido, medindo os níveis de concentração de gás hidrogênio, com precisão mínima de 25ppm e faixa entre 25 e 5.000ppm, além de medir temperatura e umidade relativa do óleo isolante.</t>
  </si>
  <si>
    <t>S-1517</t>
  </si>
  <si>
    <t>Aparelhos distribuidores e dosadores de líquidos para uso em rotinas de laboratório, denominados bureta digital para titulação de líquidos de viscosidade até 500mm²/s e pressão de vapor até 500mbar nos volumes 10, 25 e 50mL, com sistema de medição de alta precisão, titulação gota-a-gota precisa dentro dos limites de erro da classe A e com interface opcional para PC</t>
  </si>
  <si>
    <t>S-1518</t>
  </si>
  <si>
    <t>Máquinas hidráulicas calibradoras de tubos do tipo “I/O”, controlada por controlador lógico programável (CLP), com interface H/M intuitivo “touchscreen”, capazes de calibrar, expandir e reduzir o diâmetro de tubos para escapamento veicular, com capacidade para calibrar tubos de diâmetros mínimos de 35 e no máximo 150mm, espessura de 2mm do tubo em aço inox, com campo de expansão 9mm, campo de redução 5mm, com sistema de rotação da ferramenta.</t>
  </si>
  <si>
    <t>S-1519</t>
  </si>
  <si>
    <t>Máquinas de 12 cabeçotes, tipo monobloco rotativo automático para distribuição das cápsulas por cones rotativos com movimento composto “basculante elítico” para garrafas de vinho e espumante com capacidade máxima de 8.000garrafas/h, controlados por controlador lógico programável (CLP), com centralizador do gargalo das garrafas, com carrossel completo de 12 cabeçotes, com 12 unidades com sistema eletrônico para a centralização ótica da cápsula de espumante com ponto, com 12 cabeçotes giratórios motorizados para o alisamento das cápsulas vinho (intercambiáveis com cabeçotes mecânicos), caracol universal  para trabalhar com diversos diâmetros de garrafas, com estrela de entrada e saída universal de geometria variável, com estrela central padrão dedicado.</t>
  </si>
  <si>
    <t>S-1520</t>
  </si>
  <si>
    <t>9032.89.83</t>
  </si>
  <si>
    <t>Aparelhos de medição de umidade dotados de cabeça de sensor e caixa de ligação para determinar o teor de água de um material a granel ou sólido, sendo a medição realizada por sensor de cerâmica por meio do processo de ressonância de micro-ondas tendo faixa de medição de 0 a 18% ATRO (determinação da unidade na base seca) com precisão de +/- 0,1% e repetição de 1.000 medições por segundo gerando sinal analógico de 4 a 20mA para controle automático de processos e memória interna com capacidade de armazenar até 32 diferentes curvas de calibração.</t>
  </si>
  <si>
    <t>S-1521</t>
  </si>
  <si>
    <t>Máquinas rotuladoras lineares, automáticas, para aplicação de etiquetas auto-adesivas em frascos envasados com produtos farmacêuticos, com capacidade máxima igual a 200peças/minuto (variável em função das características dos frascos e etiquetas), para recipientes com diâmetros compreendidos entre 24 e 120mm, altura máxima igual a 220mm, comprimento das etiquetas compreendidos entre 15 e 250mm, acuracidade de posicionamento de altura das etiquetas igual a ± 1mm, impressora de código datamatrix e dados variáveis, dispositivo de rejeição de frascos não conformes, suporte duplo de carretel de rótulos (etiquetas) para fácil emenda (troca de bobina sem a parada da máquina), proteções para segurança e controle acústico, com controlador lógico programável (CLP) e painel de comando com interface homem-máquina (IHM), com atendimento a norma 21CFR part 11.</t>
  </si>
  <si>
    <t>S-1522</t>
  </si>
  <si>
    <t>Motores hidráulicos rotativos de deslocamento constante, de pistão axial de eixo inclinado, para acionamentos hidrostáticos em circuito aberto e fechado, com sistema de acionamento de bloco de cilindros, pressão nominal de 350bar, pressão máxima de 400bar , volume de deslocamento máximo de 45 a 180cm3, rotação máxima de 3.600 a 6.200rpm, vazão máxima de 255 a 648 litros/minuto, torque nominal de 254 a 1.001nm (a 350bar), carga máxima de força radial de 7.250 a 18.300N, carga máxima de força axial de 630 a 1.600N, para uso em carregadeiras de grande porte para carregamento de minério e estéril em operações a céu aberto.</t>
  </si>
  <si>
    <t>S-1524</t>
  </si>
  <si>
    <t>Máquinas retificadoras de superfícies com comando numérico computadorizado (CNC) dotadas de dois eixos de retificação com potências de 48kW, rotação máxima de 1.500min-1 e velocidade de corte de aproximadamente 60m/s, abrasão máxima de 0,375mm em cada face do material garantindo uma planicidade e paralelidade de 0,003 e 0,005mm, respectivamente.</t>
  </si>
  <si>
    <t>S-1528</t>
  </si>
  <si>
    <t>“Scanner’s” de acesso remoto pelo método de ultrassom para mapeamento de corrosão em tanques, tubulações e embarcações dotadas de um “encoder” posicional selado para aquisição de “b-scan”, capazes de transpor obstáculos de até 2” de altura de elevação com todas as rodas em contato com a superfície, software que fornece dados automatizados de aquisição, análise e relatórios, com força magnética de tração de 240Lbs total, velocidade (sob carga total) de 10in/s (330mm/s), tração de 109 Lbs (484n) e base da roda 4.75in (127mm), acompanha notebook PC e maleta de transporte.</t>
  </si>
  <si>
    <t>S-1530</t>
  </si>
  <si>
    <t>8413.91.90</t>
  </si>
  <si>
    <t>Adaptadores fabricados em ferro fundido usinado e com tratamento térmico, com funções exclusivas de permitir acoplamento de periféricos diretamente ao eixo de bombas hidráulicas de pistões axiais e deslocamentos volumétricos variáveis, com deslocamentos volumétricos nominais compreendidos entre 45e250cm³/revolução.</t>
  </si>
  <si>
    <t>S-1531</t>
  </si>
  <si>
    <t>8443.32.29</t>
  </si>
  <si>
    <t>Impressoras policromáticas com sistema de impressão LED para produção de rótulos e etiquetas com possibilidade de impressão em substratos papel, papel adesivado, laminados, não laminados, revestidos ou não revestidos, com gramatura de 57 a 250g/m², com resolução máxima de 1.200 x 1.200dpi.</t>
  </si>
  <si>
    <t>S-1532</t>
  </si>
  <si>
    <t>Máquinas automáticas de laboratório para preparação por faceamento de amostras de aço, gusa e outros metais, com estrutura enclausurada e chassis rígido de concreto polimérico, dimensões LxPxA 1.300 x 1.000 x 1.900mm, modo de alimentação e saída de amostra manual pela parte frontal ou automática pelas laterais e parte traseira, resfriada por ar comprimido com pressão mínima de 5bar e máxima de 10 bar, profundidade máxima de corte 2mm programável em passos de 0,05mm, medição automática da altura da amostra, composta por “spindle” (árvore) fixo e invertido; dispositivo de travamento pneumático tipo duas mandíbulas paralelas, auto centralizadoras; sistema automático para troca de ferramentas com quatro posições e porta ferramentas, controlada por painel com PLC e IHM “touchscreen”.</t>
  </si>
  <si>
    <t>S-1533</t>
  </si>
  <si>
    <t>Módulos para monitoramento e controle de sistema fotovoltaico, para captar sinais, analisar e encaminhar para software de controle, para gerenciamento automático de funcionalidades do sistema fotovoltaico tal como evitar perdas por incompatibilidade; com potência máxima de entrada de 475W; tensão de entrada máxima de 90V; corrente de entrada máxima de 12A; faixa de potência de saída de 0 a 475W; tensão de saída de 0-Voc do módulo fotovoltaico; máxima tensão da “string” fotovoltaica de 1.500V, com interface ligada a rede mundial, sistema de monitoramento IOS e “android” a distância, podendo ser ligado a vários TAPs em série.</t>
  </si>
  <si>
    <t>S-1534</t>
  </si>
  <si>
    <t>8460.24.00</t>
  </si>
  <si>
    <t>Máquinas retificadoras automáticas de comando numérico (CNC) para retifica de alta precisão interna, externa e de raios, com eixo rotativo no cabeçote, software de interpolação para retificação de diferentes raios sem “resete” manual, torre de fusos com até 4 fusos, com capacidade de retifica interna de até 200mm de diâmetro, curso dos eixos x e z de 425 a 475mm, comprimento trabalhável da peça de até 400mm, giro de trabalho de até 360mm e peso da peça de até 170kg, incluindo sistema de fixação, painel digital de comando e controle, resfriador de refrigerante, ferramentas e conjunto de sobressalentes; para retrabalhar ferramentas de máquinas usadas em linha de produção de latas de alumínio para bebidas.</t>
  </si>
  <si>
    <t>S-1535</t>
  </si>
  <si>
    <t>Inversores fotovoltaicos “on-grid” para inversão de tensão contínua para tensão alternada eletronicamente, entrando em paralelo com a rede elétrica, usado em unidades de geração fotovoltaica para injetar energia em rede pública, com 3 MPPt’s com 3 entradas cada; corrente máxima de 12A em cada entrada; tensão contínua mínima proveniente do arranjo fotovoltaico de 200VDC; tensão nominal de operação de 585VDC; potência nominal de 36kW (tensão de entrada entre 500 e 850VDC); máxima tensão admitida de 1.100VDC; conexão padrão trifásico delta ou estrela, com valor nominal de 400VAC; funcionamento operacional entre 310 e 480VAC; frequência de trabalho de 60Hz, podendo variar de 55 até 65Hz; distorção harmônica total máxima menor que 3%; fator de potência podendo ser ajustado 0.8 capacitivo até 0.8 indutivo, para atender as normas nacionais vigentes; eficiência máxima do inversor de 98.5%; equipamento dotado de proteções tais como: anti-ilhamento, polaridade invertida da tensão contínua, curto-circuito no lado de tensão alternada, fuga de corrente, chave seccionadora da tensão contínua, fusíveis nas entradas do arranjo fotovoltaico, sobre tensão da tensão contínua e alternada (DPS tipo II); com grau de proteção IP65 com refrigeração por ventilação forçada inteligente.</t>
  </si>
  <si>
    <t>S-1536</t>
  </si>
  <si>
    <t>8481.20.90</t>
  </si>
  <si>
    <t>Válvulas de despressurização segura do ar comprido com categoria de segurança assegurada e alimentação progressiva do ar comprimido regulável integrado na válvula com corpo externo de alumínio fundido, conexão pneumática G1/2, vazão nominal 4.300L/min e pressão de trabalho 3,5 a 10bar, acionamento elétrico com tensão nominal 24VDC e conexão elétrica via 2 conectores 2 pinos tipo C conforme EN 175301-803, dois sensores magnéticos M8-3 pinos com cabo de 30cm para monitoramento da posição da válvula, ideal para aplicações de segurança conforme NR12 com “performance level” D, categoria 3 e grau de proteção IP65.</t>
  </si>
  <si>
    <t>S-1537</t>
  </si>
  <si>
    <t>Válvulas de despressurização segura do ar comprido com categoria de segurança assegurada e alimentação progressiva do ar comprimido regulável integrado na válvula com corpo externo de alumínio fundido, conexão pneumática G1/2, vazão nominal 5.700L/min e pressão de trabalho de 3 a 10bar com silenciador incluso, acionamento elétrico com tensão nominal 24VDC e conexão elétrica via conector 2 pinos tipo C conforme EN 175301-803, ideal para aplicações de segurança conforme NR12 com “performance level” C, categoria 1 e grau de proteção IP65.</t>
  </si>
  <si>
    <t>S-1538</t>
  </si>
  <si>
    <t>Válvulas de despressurização segura do ar comprido com categoria de segurança assegurada e alimentação progressiva do ar comprimido regulável e integrada na válvula com corpo externo de alumínio fundido, conexão pneumática G1/2, vazão nominal 4.300L/min, pressão de trabalho 3,5 a 10bar e silenciador e manômetro inclusos, acionamento elétrico com tensão nominal 24VDC e conexão elétrica via 2 conectores 2 pinos tipo C conforme EN 175301-803, dois sensores magnéticos M8-3 pinos com cabo de 30cm para monitoramento da posição da válvula, ideal para aplicações de segurança conforme NR12 com “performance level” D, categoria 3 e grau de proteção IP65.</t>
  </si>
  <si>
    <t>S-1539</t>
  </si>
  <si>
    <t>Britadores primários de mandíbulas contendo sistema de alimentação de carga mecanizado acoplado, acionados por motor elétrico trifásico com potência igual ou superior a 11kW, abertura de alimentação máxima igual ou superior a 150mm, largura da mandíbula igual ou superior a 400mm, peso igual ou superior a 1.650kg, e com capacidade para conexão em série de outros equipamentos.</t>
  </si>
  <si>
    <t>S-1540</t>
  </si>
  <si>
    <t>Válvulas de despressurização segura do ar comprido com categoria de segurança assegurada e alimentação progressiva do ar comprimido regulável e integrada na válvula com corpo externo de alumínio fundido, conexão pneumática G1/2, vazão nominal 4.300L/min, pressão de trabalho  de 3,5 a 10bar e silenciador e manômetro incluídos, acionamento elétrico com tensão nominal 24VDC e conexão elétrica via 2 conectores 2 pinos tipo C conforme EN 175301-803, dois sensores magnéticos 3 fios com cabo de 5 metros integrados para monitoramento da posição da válvula, ideal para aplicações de segurança conforme NR12 com “performance level” D, categoria 3 e grau de proteção IP65.</t>
  </si>
  <si>
    <t>S-1541</t>
  </si>
  <si>
    <t>Válvulas de despressurização segura do ar comprido com categoria de segurança assegurada e alimentação progressiva do ar comprimido regulável e integrada na válvula com corpo externo de alumínio fundido, conexão pneumática G1/2, vazão nominal 4300L/min, pressão de trabalho de 3,5 a 10bar e silenciador e manômetro incluídos, acionamento elétrico com tensão nominal 24VDC e conexão elétrica via 2 conectores M12 tipo C conforme EN 61076-2-101, dois sensores magnéticos M12-3 pinos com cabo de 30cm para monitoramento da posição da válvula, ideal para aplicações de segurança conforme NR12 com “performance level” D, categoria 3 e grau de proteção IP65.</t>
  </si>
  <si>
    <t>S-1124</t>
  </si>
  <si>
    <t>8477.20.90</t>
  </si>
  <si>
    <t>Combinações de máquinas extrusoras para produção de tela plástica hexagonal rígida e plana de polietileno de alta densidade e polipropileno com 2m de largura com corte na largura de 1m e moldes de 25 e 12,5mm com capacidade máxima de produção 90kg/h possuindo diâmetro da rosca de 75mm, potência de 37kW, voltagem de 380V e frequência de 60H, compostas por 1 motor principal, rosca de extrusão, cabeçote, sistema de acionamento hidráulico, sistema de calibração e refrigeração à agua, com sistema de corte, com sistema de rebobinamento, painel de controle elétrico com dispositivo de controle automático de temperatura e conversor de frequência para regular velocidade.</t>
  </si>
  <si>
    <t>096</t>
  </si>
  <si>
    <t>S-1274</t>
  </si>
  <si>
    <t>Cabos de aço tipo fechado, com duas últimas camadas com fios em forma de “Z”, construção: 1 + 6 + 12 + 18 + 24 + 30 + 32Z + 38Z, núcleo: espiroidal; diâmetro nominal: Ø50mm; acabamento de superfície: galvanizado; comprimento: 900 metros; torção à direita; carga de ruptura 3.120kN; área metálica nominal: 1.683,5mm2; grau: 1.770 para fios Z e 1.960 para fios redondos; 900m de comprimento acondicionados em bobina metálica; peso nominal  14,06kg/m; lubrificado; fabricados para uso exclusivo de teleféricos de passageiros, conforme norma EN 12385-9.</t>
  </si>
  <si>
    <t>S-1439</t>
  </si>
  <si>
    <t>Máquinas automáticas para envase de chocolate em pó com densidade compreendida de 0,58 a 0,75kg/L, em potes plásticos com volume de 200, 400 e 800gramas, diâmetro compreendido de 40 a 127mm e altura compreendida de 60 a 250mm, com capacidade de produção máxima de 400litros/min ou 320potes/min, precisão de enchimento mínima de 99,8%, contendo: 3 suportes de potes, sobre rodas; 1 transportador de entrada com comprimento nominal de 3.500mm; 1 módulo de montagem com altura ajustável de 250mm, com servomotor; 2 dosadores de rosca helicoidal com capacidade compreendida de 5 a 30.000g; 2 conjuntos de rosca, asa e manga para cada tamanho de potes; 2 funis com capacidade de 60 litros cada; 2 roscas de alimentação horizontal; 2 funis dosadores de aço inox; 1 estação de enchimento para cada medida de potes, cada uma com sistema de transporte, 32 funis dosadores com bocais em aço inox e pote padrão para teste de formatos; 1 sistema de verificação de peso; 1 sistema de rejeição incluindo mesa de rejeitos; 1 sistema de controle com gabinete elétrico e transformador; e painel de comando com tela sensível ao toque.</t>
  </si>
  <si>
    <t>S-1447</t>
  </si>
  <si>
    <t>Máquinas automáticas de corte e solda lateral tipo “wicketer”, para produção de sacos plásticos para embalar produtos alimentícios e higiênicos com largura de até 1.000mm, dedicada a embalagens do tipo “Paramount” (sacola com alça acoplada) com acoplamento interno ou externo, de construção direita ou esquerda, capacidade máxima de produção de 300sacos/min (variável de acordo com o tamanho dos sacos), com disponibilidade para produção em uma linha, baixo ruído, composta de: perfuradores “wicketer” servo acionados tipo corte limpo, sistema de limpeza da barra de solda sem parada, sistema de inspeção de qualidade por estroboscópio e monitor para detecção de defeitos, sistema de lubrificação central do equipamento totalmente automático, desbobinador para uma bobina, 7 servo motores independentes para cada função, guia de borda para alinhamento dos filmes, estação de corte e solda acionada por servo motor, com fonte de potência para preciso controle de temperatura do cabeçote de solda, furadores para saída de ar, picotes longitudinal e picotes transversal, desbobinador de inserção de filme complementar Paramount, desbobinador de filme complementar e para inserir o filme de extensão do saco em duas bordas do filme principal, formador/desdobrador vertical de sanfona e a alça Paramount soldado na parte externa da sanfona, desdobrador do filme de alça Paramount, esteira transportadora para retirada dos sacos acabados com controlador lógico programável (CLP).</t>
  </si>
  <si>
    <t>S-1452</t>
  </si>
  <si>
    <t>8419.89.19</t>
  </si>
  <si>
    <t>Unidades esterilizadoras/pasteurizadoras contínuas para o processamento de grãos, pós, flocos e outros formatos sólidos de consumo animal, taxa de alimentação nominal igual a 7.500kg/h (variável em função da densidade do produto), compostas por: estação de alimentação dos produtos, com reservatório de base cônica com volume igual a .3000litros montado sobre células de carga e controle de dosagem gravimétrico através de tubo vibratório ou rosca; torre espiral de aquecimento com três zonas térmicas independentes, dispositivos vibratórios para direcionamento do produto, diâmetro externo do duto espiral igual a 10polegadas, sistema de injeção de vapor e sistema de exaustão de humidade e gases produzidos no processo; refrigerador de leito fluidizado, vibratório, com ventilador e sistema de tratamento de ar, apto para a refrigeração do produto de aproximadamente 80 a 90°C para 35°C (temperatura ambiente referencial igual a 25°C); painel de controle com Controlador Lógico Programável (CLP) com automação para controle de fluxo de produto, dosagem de vapor e corrente elétrica independente nas 3 zonas térmicas para garantir a redução da carga microbiológica no material; estruturas metálicas para montagem e integralização.</t>
  </si>
  <si>
    <t>S-1474</t>
  </si>
  <si>
    <t>Máquinas dessossadoras automáticas de peito de frango tipo “front half” e “breast cap”, com peso de frango vivo de 900 a 4.000gramas, com velocidade nominal até 7.000peitos/hora, constituídas por: estação de carregamento manual, módulo para retirada de pele de peito frontal, módulo para repasse e retirada de pele lateral, sistema para remoção de osso jogador e raspagem do filé da carcaça em carrossel de 180°, unidade de pré-separação do filé externo composto de 2 lâminas circulares acionadas por motor elétrico; removedor automático de filés nas opções peito inteiro e meio peito, removedor estático para retirada automática de sassami com ou sem módulo para retirada automática de sassami através de sistema de pinças em carrossel de 180°; unidade de corte do tendão; descarregador de carcaças e módulo de limpeza para os carros transportadores; mesas de transporte independentes, sincronizadas com acionamento em malha fechada por motor redutor.</t>
  </si>
  <si>
    <t>Máquinas desossadoras automáticas de peito de frango tipo “front half” e “breast cap”, com peso de frango vivo de 900 a 4.000gramas, com velocidade nominal até 7.000peitos/hora, constituídas por: estação de carregamento manual, módulo para retirada de pele de peito frontal, módulo para repasse e retirada de pele lateral, sistema para remoção de osso jogador e raspagem do filé da carcaça em carrossel de 180°, unidade de pré-separação do filé externo composto de 2 lâminas circulares acionadas por motor elétrico; removedor automático de filés nas opções peito inteiro e meio peito, removedor estático para retirada automática de sassami com ou sem módulo para retirada automática de sassami através de sistema de pinças em carrossel de 180°; unidade de corte do tendão; descarregador de carcaças e módulo de limpeza para os carros transportadores; mesas de transporte independentes, sincronizadas com acionamento em malha fechada por motor redutor.</t>
  </si>
  <si>
    <t>S-1477</t>
  </si>
  <si>
    <t>Combinações de máquinas para purificação e produção de dióxido de carbono liquido com pureza máxima de 99,9985% (v/v), com tecnologia de purificação do gás por solução de MonoEtanolAmina (MEA) de alta concentração, com coleta de dióxido de carbono a partir de gases resultantes da queima de combustíveis fósseis, para as indústrias de alimentos e bebidas, com capacidade máxima de produção de dióxido de carbono liquido superior a 12.000kg/h, temperatura de saída de -23°C e pressão de saída aproximada de 18bar(a) de dióxido de carbono, montadas em estrutura de aço, compostas de: 1 unidade de extração equipada com unidade de remoção de NOx (NO + NO2) presente no gás com temperatura média de operação de 350°C, 1 purificador de gases de combustão em aço inoxidável AISI 316 para limpeza, resfriamento de gás e condensação de água, 1 exaustor para condução do gás em aço inoxidável AISI 316, 1 torre de absorção do CO2 do gás de combustão por reação química na solução MonoEtanolAmina (MEA), 1 sistema de bombeamento para transferência da solução MonoEtanolAmina (MEA) entre a torre de absorção e a torre de dessorção, 1 unidade de resfriamento da solução MonoEtanolAmina (MEA), filtro de carvão ativado na solução MonoEtanolAmina (MEA) para remoção de partículas sólidas com capacidade de filtração de 10% do fluxo principal, 1 sistema de resfriamento para arrefecimento da solução MonoEtanolAmina (MEA), 1 torre de dessorção em aço inoxidável AISI 304/316 para liberação de dióxido de carbono puro altamente concentrado de aproximadamente 99% de pureza da solução MonoEtanolAmina (MEA) operando com pressão de 0,8bar(g), 1 reboiler para fornecimento do calor necessário à torre de dessorção e assim garantir o desprendimento entre o CO2 e a solução MonoEtanolAmina (MEA), 1 recuperador automático para remoção de sais que se formam na solução monoEtanolAmina (MEA) dentro da torre de dessorção, 1 sistema para redução do O2 e benzeno (Sistema NOxFlash); e 1 unidade de recuperação equipada com purificador de água, sistema de compressão de CO2 com pressão de operação média de 20bar(g), 1 desumidificador para pré-resfriamento do CO2 por meio de Amônia (NH3), 1 desidratador para secagem do gás a um ponto de orvalho de aproximadamente -60°C (10 ppm de água v/v @ 1 bar ABS) e remoção de acetaldeído com ciclo de operação total de 16h, filtro de carvão ativado de segurança para remoção de possíveis odores, 1 coluna de destilação (Purificação) para eliminação de gases inertes (N2 e O2) com redução de até 5ppm do teor de O2 no produto final e obtenção de pureza máxima de 99,9985% (v/v) de CO2, sistema de armazenamento de CO2, 1 condensador de CO2 com operação por Amônia (NH3), sistema de compressão de NH3, 1 sistema de resfriamento da água de arrefecimento dos equipamentos, sistema de condensação do NH3, condensador de CO2 para condensá-lo a uma temperatura de aprox. -27°/-21°C e para a eliminação de gases não condensados, 1 receptor de NH3 líquido, 1 economizador para recuperação de energia e expansão do NH3 líquido para até 1 bar, sistema de medição de vazão de CO2 líquido e gasoso, controladas por sistema de controle CLP e Centro de Controle de Motores (CCM), Unidades de velocidade variável (VSDs) com inversores de pulsos e filtros EMC, 1 unidade de abastecimento de Cilindros com capacidade de 600 kg/h e pressão de entrada de 13 a 23 bar(g) e de saída máxima de 96 bar(g), Unidade de abastecimento (carga e descarga) de CO2 líquido para o tanque de armazenamento com capacidade de 40ton/h e pressão diferencial máxima de 1,5bar, 1 unidade evaporadora de CO2 e pressão de trabalho aproximada de 16 bar(g), sistema de monitoramento de qualidade de CO2 com base no registro de até 22 impurezas e sistema de segurança de detecção de gás, podendo dispor de filtro de coalescência e resfriador posterior; com acessórios normais para o funcionamento.</t>
  </si>
  <si>
    <t>Combinações de máquinas para purificação e produção de dióxido de carbono liquido com pureza máxima de 99,9985% (v/v), com tecnologia de purificação do gás por solução de  monoetanolamina (MEA) de alta concentração, com coleta de dióxido de carbono a partir de gases resultantes da queima de combustíveis fósseis, para as indústrias de alimentos e bebidas, com capacidade máxima de produção de dióxido de carbono liquido superior a 12.000kg/h, temperatura de saída de -23°C e pressão de saída aproximada de 18bar(a) de dióxido de carbono, montadas em estrutura de aço, compostas de: 1 unidade de extração equipada com unidade de remoção de NOx (NO + NO2) presente no gás com temperatura média de operação de 350°C, 1 purificador de gases de combustão em aço inoxidável AISI 316 para limpeza, resfriamento de gás e condensação de água, 1 exaustor para condução do gás em aço inoxidável AISI 316, 1 torre de absorção do CO2 do gás de combustão por reação química na solução monoetanolamina (MEA), 1 sistema de bombeamento para transferência da solução monoetanolamina (MEA) entre a torre de absorção e a torre de dessorção, 1 unidade de resfriamento da solução monoetanolamina (MEA), filtro de carvão ativado na solução  monoetanolamina  (MEA) para remoção de partículas sólidas com capacidade de filtração de 10% do fluxo principal, 1 sistema de resfriamento para arrefecimento da solução  monoetanolamina (MEA), 1 torre de dessorção em aço inoxidável AISI 304/316 para liberação de dióxido de carbono puro altamente concentrado de aproximadamente 99% de pureza da solução  monoetanolamina  (MEA) operando com pressão de 0,8bar(g), 1 reboiler para fornecimento do calor necessário à torre de dessorção e assim garantir o desprendimento entre o CO2 e a solução  monoetanolamina (MEA), 1 recuperador automático para remoção de sais que se formam na solução  monoetanolamina  (MEA) dentro da torre de dessorção, 1 sistema para redução do O2 e benzeno (Sistema NOxFlash); e 1 unidade de recuperação equipada com purificador de água, sistema de compressão de CO2 com pressão de operação média de 20bar(g), 1 desumidificador para pré-resfriamento do CO2 por meio de Amônia (NH3), 1 desidratador para secagem do gás a um ponto de orvalho de aproximadamente -60°C (10 ppm de água v/v @ 1 bar ABS) e remoção de acetaldeído com ciclo de operação total de 16h, filtro de carvão ativado de segurança para remoção de possíveis odores, 1 coluna de destilação (Purificação) para eliminação de gases inertes (N2 e O2) com redução de até 5ppm do teor de O2 no produto final e obtenção de pureza máxima de 99,9985% (v/v) de CO2, sistema de armazenamento de CO2, 1 condensador de CO2 com operação por Amônia (NH3), sistema de compressão de NH3, 1 sistema de resfriamento da água de arrefecimento dos equipamentos, sistema de condensação do NH3, condensador de CO2 para condensá-lo a uma temperatura de aprox. -27°/-21°C e para a eliminação de gases não condensados, 1 receptor de NH3 líquido, 1 economizador para recuperação de energia e expansão do NH3 líquido para até 1 bar, sistema de medição de vazão de CO2 líquido e gasoso, controladas por sistema de controle CLP e Centro de Controle de Motores (CCM), Unidades de velocidade variável (VSDs) com inversores de pulsos e filtros EMC, 1 unidade de abastecimento de Cilindros com capacidade de 600 kg/h e pressão de entrada de 13 a 23 bar(g) e de saída máxima de 96 bar(g), Unidade de abastecimento (carga e descarga) de CO2 líquido para o tanque de armazenamento com capacidade de 40ton/h e pressão diferencial máxima de 1,5bar, 1 unidade evaporadora de CO2 e pressão de trabalho aproximada de 16 bar(g), sistema de monitoramento de qualidade de CO2 com base no registro de até 22 impurezas e sistema de segurança de detecção de gás, podendo dispor de filtro de coalescência e resfriador posterior.</t>
  </si>
  <si>
    <t>S-1482</t>
  </si>
  <si>
    <t>8454.30.10</t>
  </si>
  <si>
    <t>Combinações de máquinas para fundição de alumínio sob pressão, compostas de: 1 forno dosador automático, com capacidade para 1.700kg de alumínio líquido; 1 máquina injetora horizontal, tipo câmara fria, com dimensões de 9.855(comprimento) x 4.043(largura) x 4.067(altura)mm, com sistema de fechamento hidráulico sem joelheira mecânica, força máxima de fechamento de 13.000kN, com 6 posições de injeção, distância entre as posições de injeção de 0 a 70, a 140, a 210, a 280, a 350mm, curso de abertura de molde de 1.100mm, dimensões das placas de 1.780 x 1.780mm, sistema de injeção em tempo real para velocidade e pressão, extração automática das duas colunas superiores, distância livre entre as colunas de 1.100mm, diâmetro das colunas de 220mm, sistema de recalque para auxiliar na compactação de pontos específicos do produto fundido; 1 equipamento gerador de vácuo, para reduzir a pressão na cavidade do molde durante o enchimento; 6 termorreguladores de temperaturas de moldes; 1 robô para extração de peças; 1 robô para aplicação de desmoldante, com cabeçote de pulverização; 1 prensa para rebarbação automática dos produtos fundidos, com extração automática de uma coluna, com esteira para extração das rebarbas.</t>
  </si>
  <si>
    <t>S-1495</t>
  </si>
  <si>
    <t>Equipamentos de teste estrutural estático e de fadiga de asa e fuselagem de aeronaves de 64 canais por meio de medição de resistência mecânica da aplicação de cargas controladas, dotados de: controladores de teste; atuadores com capacidade de força de 6.650 a 16.200daN e deslocamento de 20 a 80polegadas; células de carga com capacidade de 500 a 25.000daN; servoválvulas com capacidade de fluxo de 10 a 15GPM; blocos de distribuição hidráulico e dispositivos de proteção de carregamento ativo.</t>
  </si>
  <si>
    <t>S-1498</t>
  </si>
  <si>
    <t>Mesas para corte de vidro do tipo retilíneo, circular ou modelado, com trabalho a frio do vidro, com espessura mínima de 3mm e máxima de até 19mm – tolerância de aproximadamente 0,2mm para mais ou para menos, com dimensão máxima de 3.700 x 2.600mm, com velocidade até 130m/min, com ventilador centrífugo, inclinação de 4 braços pneumáticos, operando com pressão de 6 a 7bar, com alimentação elétrica de 400V – 60Hz, com potência de 9kW, com controle proporcional de pressão de corte, ajustamento automático de pressão de corte em função da espessura do vidro, com "display digital" que exibem a leitura de pressão, sensores de segurança para evitar cortes fora da placa, com sistemas de lubrificação para ferramenta de corte, com dispositivo a laser e mecânico para enquadramento automático da placa de vidro e sensores para reconhecimento de formas com trajetória circular, acompanha "software" próprio.</t>
  </si>
  <si>
    <t>S-1501</t>
  </si>
  <si>
    <t>8422.30.00</t>
  </si>
  <si>
    <t>Máquinas automáticas para selagem de sacos plásticos já encaixadas em caixa de papelão com fechamento da aba superior da caixa por meio da fita adesiva com velocidade de até 12caixas/min, com painel lógico programável (PLC) e interface homem máquina (IHM).</t>
  </si>
  <si>
    <t>S-1504</t>
  </si>
  <si>
    <t>Máquinas de monoblocos automáticas, para formação, fechamento de abas e carregamento de produtos em cartucho tipo display, com dimensões máximas de 230 x 180 x 100mm e velocidade de produção de até 20displays/min , com controlador lógico programável (CLP), com 2 painéis de operação de interface (IHM), com telas LCD coloridas “touchscreen” de 12 polegadas, com cabeçote de coleta de produtos com câmaras de vácuo compactas e ventosas, com robô de 2 eixos interpolados para abastecimento de produtos pelo topo das caixas, capacidade para trabalhar com formatos em posição plana e em posição de canto, com dispositivos para troca rápida de formato de produto e sistema de identificação de caixas com falta de produtos, com sistema acionado por servomotores e redutores epicicloidais (redutores planetários), alimentação elétrica de 380V e pressão pneumática de 6 bar.</t>
  </si>
  <si>
    <t>S-1516</t>
  </si>
  <si>
    <t>Combinações de máquinas, automáticas, próprias para recobrimento do projétil de munição tipo cartucho calibre 22, através de processo contínuo de aplicação de cera por banho de imersão, com eliminação de excesso de cera, secagem, com mesa de saída do produto em bandejas plásticas, com capacidade de produção de 70.000peças/hora, com saída do produto em bandejas plásticas de 50peças/cada, composta por: conjunto de alimentação de munição tipo cartuchos .22LR, com recebimento de munição a granel ou enfardados, constituído por: um elevador de taliscas equipado com recipiente coletor e armazenador de cartuchos, e um dispositivo distribuidor de cartuchos, e posicionador em bandejas de alumínio, tipo colmeia (com furos passantes), com capacidade de acondicionar 100peças/bandeja; conjunto de aplicação e secagem de cera, por processo contínuo, constituído por: um reservatório para banho de 610 x 610 x 22mm, por processo de imersão a 125ºC, aquecido por resistências elétricas 2.400W, e aplicação milimetricamente controlada, jato de ar e ventilação, para eliminação de excesso de cera e secagem, acondicionado no interior de uma câmara, equipada com transportador horizontal contínuo, com bandejas de alumínio incorporadas ao transportador; conjunto de descarregamento de bandejas plásticas, com cartuchos, contendo: mecanismo de transferência dos cartuchos, de bandejas de alumínio (contendo 100peças/bandeja), para bandejas plásticas (com capacidade de 50peças/bandeja cada), e transportador de saída; conjunto de alimentação de bandejas plásticas vazias, contendo: elevador de taliscas equipado com acumulador com capacidade nominal de 2.000 bandejas (com dimensões de 74,4 x 41,25 x 24,5mm, e capacidade de 50 peças em cada “colmeia”), dispositivo motovibrador e transportador de entrada; conjunto eletroeletrônico, contendo: painel elétrico e de controle com CLP e painéis do operador com IHM.</t>
  </si>
  <si>
    <t>S-1523</t>
  </si>
  <si>
    <t>Máquinas automáticas horizontais para formar, dosar e selar produtos sólidos em bolsas planas (sachês) com selagem em 3 ou 4 lados, partindo de bobina de filmes termos seláveis, capacidade produtiva mecânica máxima igual a 200sachês/minuto (variável em função das características do produto e volume de envase), com sistema de dupla dosagem simultânea, para produção de sachês com dimensões mínimas iguais a 50 x 70mm, dimensões máximas iguais a 70 x 200mm, com impressora de dados variáveis, sistema de retirada do ar de dentro dos sachês, sistema de inspeção visual de código de barras e dados variáveis, sistema duplo de checagem dos pesos dos saches com função sincronização de “feedback” para correção automática da envasadora, pontos de rejeição automática de saches não conformes, estação de descarga dos saches equipada com “pick&amp;place” para contagem das embalagens e transportador de saída, controladas por controle lógico programável (CLP) com interface lógica homem-máquina (IHM).</t>
  </si>
  <si>
    <t>S-1525</t>
  </si>
  <si>
    <t>Cilindros plastificadores com diâmetros internos que variam entre 25 e 200mm e diâmetros externos de 100 até 600mm sendo de comprimentos variados desde 800 até 7.000mm aplicados em máquinas para processamento de plásticos.</t>
  </si>
  <si>
    <t>S-1526</t>
  </si>
  <si>
    <t>Máquinas extrusoras/recuperadoras para materiais termoplásticos, com sistemas de extrusão de dois estágios, dotadas de triturador, soprador, tanque de armazenamento e dispositivo de resfriamento e corte de grãos, diâmetro máximo da rosca igual ou inferior a 190mm, capacidade de produção igual ou inferior a 400kg/h.</t>
  </si>
  <si>
    <t>S-1529</t>
  </si>
  <si>
    <t>Trens monotrilhos totalmente automatizados pela operação DTO (operado sem motorista) compostos de 4 módulos interligados por meio de passarela com capacidade de isolamento térmico e acústico para fixação de cada veículo, possuem sistemas de gerenciamentos de controle de trem (TCMS), o trem pode realizar a operação sem motorista, considerando no modelo de operação normal, o trem pode automaticamente executar, parar, abrir e fechar a porta, gerenciar HVAC, entre outros, pode também suportar várias cargas dinâmicas e estáticas e várias vibrações, também absorção de choques e prevenção de incêndios para garantir a segurança dos passageiros, o corpo do carro é feito de liga de alumínio com perfil oco, perfil aberto e estrutura de viga de placa, o equipamento de bordo inclui principalmente sistema de detecção e supressão de incêndio, “ecrã” de mapa dinâmico, gravador de dados, sensor de fumo, sistema de iluminação, câmara de monitorização, bateria entre outros, o “bogie”, o sistema de freios e a bateria são críticos, possui também cabine de motorista com uma participação dos módulos finais, para permitir a operação manual em uso de falha, sendo  que os dois módulos terminais têm um comprimento aproximado de 14.500m cada módulo intermediário e tem aproximadamente 12.000m de comprimento e aproximadamente 3.200mm de largura, com capacidade máxima de aproximadamente de 150 passageiros por módulo e uma taxa de ocupação média de 6 passageiros/m2, duas portas de acesso divididas por lado, sendo que o trem é movido por 2 “bogies” por módulo, cada “bogie” é composto por 1 motor magnético permanente nas rodas com uma potência máxima de 180kW, um binário máximo de 1.500Nm e um consumo de energia de 1,3Kwh por quilometro por módulo, operando em linha de tensão nominal de 1.500VDC, que é amplamente utilizada em barramentos elétricos com suas diversas vantagens de tamanho pequeno, peso leve, baixo ruído e alta confiabilidade, também o trem possui sistema de frenagem elétrica e frenagem mecânica, em qualquer condição de carga, do vazio à capacidade máxima e em qualquer velocidade, a desaceleração do trem é de 1,1m/s2, e a taxa de frenagem de emergência é de 1,5m/s2, a aceleração média de tração é de aproximadamente 1,1m/s2 e a velocidade máxima de operação é de 80km/h, possui bateria on-board com a tensão de saída entre 450 e 777V, sendo maduro, confiável, ambiental, sem memória e longa vida útil, sua utilização de bordo é principalmente quando o trem opera uma falha súbita na linha, é opcional entrar no modo de tração de emergência para conduzir o veículo de volta ao depósito para manutenção, sendo neste modo, a energia da bateria on-board usada para realizar a operação do trem e também no caso do veículo precisar ser conduzido até a linha no depósito, o depósito não é projetado com um trilho condutor, desta forma é necessário usar a bateria a bordo do trem, considerando o alcance de cruzeiro de até 5 km, bem como durante a revisão do veículo se pode evitar a necessidade de tração adicional, economizando recursos humanos e materiais, a bateria desenvolvida conforme o padrão IEEE 1625-2004, sendo que o armazenamento de energia pode suportar o motor até a potência de saída de até 1MW.</t>
  </si>
  <si>
    <t>Trens monotrilhos totalmente automatizados pela operação DTO (operado sem motorista) compostos de 4 módulos interligados por meio de passarela com capacidade de isolamento térmico e acústico para fixação de cada veículo, possuem sistemas de gerenciamentos de controle de trem (TCMS), o trem pode realizar a operação sem motorista, considerando no modelo de operação normal, o trem pode automaticamente executar, parar, abrir e fechar a porta, gerenciar HVAC, entre outros, pode também suportar várias cargas dinâmicas e estáticas e várias vibrações, também absorção de choques e prevenção de incêndios para garantir a segurança dos passageiros, o corpo do carro é feito de liga de alumínio com perfil oco, perfil aberto e estrutura de viga de placa, o equipamento de bordo inclui principalmente sistema de detecção e supressão de incêndio, “ecrã” de mapa dinâmico, gravador de dados, sensor de fumo, sistema de iluminação, câmara de monitorização, bateria entre outros, o “bogie”, o sistema de freios e a bateria são críticos, possui também cabine de motorista com uma participação dos módulos finais, para permitir a operação manual em uso de falha, sendo  que os dois módulos terminais têm um comprimento aproximado de 14.500m cada módulo intermediário e tem aproximadamente 12.000m de comprimento e aproximadamente 3.200mm de largura, com capacidade máxima de aproximadamente de 150 passageiros por módulo e uma taxa de ocupação média de 6 passageiros/m2, duas portas de acesso divididas por lado, sendo que o trem é movido por 2 “bogies” por módulo, cada “bogie” é composto por 1 motor magnético permanente nas rodas com uma potência máxima de 180kW, um binário máximo de 1.500Nm e um consumo de energia de 1,3Kwh por quilometro por módulo, operando em linha de tensão nominal de 1.500VDC, que é amplamente utilizada em barramentos elétricos com suas diversas vantagens de tamanho pequeno, peso leve, baixo ruído e alta confiabilidade, também o trem possui sistema de frenagem elétrica e frenagem mecânica, em qualquer condição de carga, do vazio à capacidade máxima e em qualquer velocidade, a desaceleração do trem é de 1,1m/s2, e a taxa de frenagem de emergência é de 1,5m/s2, a aceleração média de tração é de aproximadamente 1,1m/s2 e a velocidade máxima de operação é de 80km/h, possui bateria on-board com a tensão de saída entre 450 e 777V, sendo maduro, confiável, ambiental, sem memória e longa vida útil, sua utilização de bordo é principalmente quando o trem opera uma falha súbita na linha, é opcional entrar no modo de tração de emergência para conduzir o veículo de volta ao depósito para manutenção, sendo neste modo, a energia da bateria on-board usada para realizar a operação do trem e também no caso do veículo precisar ser conduzido até a linha no depósito, o depósito não é projetado com um trilho condutor, desta forma é necessário usar a bateria a bordo do trem, considerando o alcance de cruzeiro de até 5 km, bem como durante a revisão do veículo se pode evitar a necessidade de tração adicional, economizando recursos humanos e materiais, a bateria desenvolvida conforme o padrão IEEE 1625-2004, sendo que o armazenamento de energia pode suportar o motor até a potência de saída de até 1MW.</t>
  </si>
  <si>
    <t>S-1543</t>
  </si>
  <si>
    <t>Máquinas injetoras horizontais elétricas, monocolores, para moldar materiais termoplásticos de parede fina com espessura de 0,2mm, precisão de 0,01mm na injeção e 0,01mm/s na rotação da rosca por meio de injeção de polipropileno (PP) acionadas por 4 servomotores de movimentos simultâneos, sistema de injeção por compressão, sem uso de qualquer tipo de óleo nocivo ao meio ambiente, dotada de sistema "cross-loop" na unidade injetora, dimensão da placa molde de 1.150 x 1.150mm, força de fechamento de 3.800kN, distância entre colunas (barras de fixação) de 770 x 770mm, diâmetro da rosca de 65mm, razão L/D 23, velocidade de injeção de 300mm/s, capacidade de injeção de 905g/s.</t>
  </si>
  <si>
    <t>S-1544</t>
  </si>
  <si>
    <t>Máquinas de impressão rotativas flexográficas de bobina a bobina, com sistemas de ajustes de impressão com um único comando “load and lock”, com secagem híbrida através de ar quente e/ou UV frio e/ou UV LED e/ou infravermelho, capazes de operar com processos complementares de impressão e acabamentos como serigrafia rotativa, estampagem a frio e/ou a quente, laminação em linha, corte rotativo múltiplo, com largura máxima de bobina igual ou superior a 250mm e velocidade máxima igual ou superior a 230m/min.</t>
  </si>
  <si>
    <t>S-1545</t>
  </si>
  <si>
    <t>8433.60.10</t>
  </si>
  <si>
    <t>Máquinas para seleção eletrônica de frutas por tamanho, cor e peso, com velocidade de até 15frutos/s/linha, por meio de câmeras digitais a cores em HD de 2 ou mais pixels com sistema ótico superior, pesagem com auto-tara individual e contínua dos portadores de frutos com 300leituras/fruto e resolução de 0,1g, dotadas de até 10 linhas, cada uma com 2 células de carga, descarga com até 50 saídas com classificação e pesos de frutos pré-estabelecidos por tipo de embalagem, estação de controle integrada com tela sensível ao toque.</t>
  </si>
  <si>
    <t>S-1546</t>
  </si>
  <si>
    <t>8463.20.99</t>
  </si>
  <si>
    <t>Máquinas laminadoras de rosca em parafusos e peças especiais com dimensões de rosca entre 4 e 10mm de diâmetro, por meio de 2 blocos de pente de rosca com comprimento do pente fixo e móvel de 130 e 150mm respectivamente com sistema hidráulico de aperto de pentes, podendo trabalhar peças com até 140mm de comprimento e rosca até 100mm de comprimento, dotadas de controlador logico programável, dispositivo de montagem de arruela com de elevador automático, réguas motorizadas para regulagem de altura das calhas de alimentação, com controle de esforço de laminação, motor de 15kW e volante eletrônico para regulagem e setup da máquina.</t>
  </si>
  <si>
    <t>S-1547</t>
  </si>
  <si>
    <t>Válvulas de despressurização segura do ar comprido com categoria de segurança assegurada e alimentação progressiva do ar comprimido regulável e integrada na válvula com corpo externo de alumínio fundido, conexão pneumática G1/2, vazão nominal 4.300L/min, pressão de trabalho de 3,5 a 10bar e manômetro digital incluso, acionamento elétrico com tensão nominal 24VDC e conexão elétrica via sub-D 9 pinos, sensor magnético M8-3 pinos com display LCD e saída PNP integrado para monitoramento da pressão da válvula, ideal para aplicações de segurança conforme NR12 com “performance level” E, categoria 4 e grau de proteção IP65.</t>
  </si>
  <si>
    <t>S-1548</t>
  </si>
  <si>
    <t>Válvulas de despressurização segura do ar comprido com categoria de segurança assegurada e alimentação progressiva do ar comprimido regulável e integrada na válvula com corpo externo de alumínio fundido, conexão pneumática G1/2, vazão nominal 4.300L/min, pressão de trabalho de 3,5 a 10bar e manômetro incluídos, acionamento elétrico com tensão nominal 24VDC e conexão elétrica via sub-D 9 pinos, ideal para aplicações de segurança conforme NR12 com “performance level” E, categoria 4 e grau de proteção IP65.</t>
  </si>
  <si>
    <t>S-1549</t>
  </si>
  <si>
    <t>Válvulas de despressurização segura do ar comprido com categoria de segurança assegurada e alimentação progressiva do ar comprimido regulável e integrada na válvula com corpo externo de alumínio fundido, conexão pneumática G1/2, vazão nominal 4.300L/min, pressão de trabalho de 3,5 a10bar e silenciador e manômetro incluídos, acionamento elétrico com tensão nominal 24 VDC e conexão elétrica via sub-D 9 pinos, ideal para aplicações de segurança conforme NR12 com “performance level” E, categoria 4 e grau de proteção IP65.</t>
  </si>
  <si>
    <t>S-1550</t>
  </si>
  <si>
    <t>Válvulas de despressurização segura do ar comprido com categoria de segurança assegurada e alimentação progressiva do ar comprimido regulável e integrada na válvula com corpo externo de alumínio fundido, conexão pneumática G1/2, vazão nominal 4.300L/min, pressão de trabalho de 3,5 a 10bar e manômetros incluídos, acionamento elétrico com tensão nominal 24VDC e rede de comunicação ASI e conexão elétrica via 2 conectores M12, ideal para aplicações de segurança conforme NR12 com “performance level” E, categoria 4 e grau de proteção IP65.</t>
  </si>
  <si>
    <t>S-1551</t>
  </si>
  <si>
    <t>Válvulas de despressurização segura do ar comprido com categoria de segurança assegurada e alimentação progressiva do ar comprimido regulável e integrada na válvula com corpo externo de alumínio fundido, conexão pneumática G1/2, vazão nominal 4.300L/min, pressão de trabalho de 3,5 a 10bar e silenciador e manômetro incluídos, acionamento elétrico com tensão nominal 24VDC e rede de comunicação ASI e conexão elétrica via 2 conectores M12, ideal para aplicações de segurança conforme NR12 com “performance level” E, categoria 4 e grau de proteção IP65.</t>
  </si>
  <si>
    <t>S-1552</t>
  </si>
  <si>
    <t>Válvulas de despressurização segura do ar comprido com categoria de segurança assegurada e alimentação progressiva do ar comprimido regulável e integrada na válvula com corpo externo de alumínio fundido, conexão pneumática G1, vazão nominal de 8.300 a 16.550L/min e pressão de trabalho de 3,5 a 16bar, acionamento elétrico com tensão nominal 24VDC e conexão elétrica via conector quadrado tipo A conforme EN 175301-803, ideal para aplicações de segurança conforme NR12 com “performance level” C, categoria 1 e grau de proteção IP65.</t>
  </si>
  <si>
    <t>S-1553</t>
  </si>
  <si>
    <t>Tampas fabricadas em ferro fundido usinado e com tratamento térmico, com controle proporcional de vazão para fechamento da carcaça do módulo de controle do deslocamento volumétrico utilizado em motores hidráulicos, de pistões axiais e deslocamento volumétrico variável, com deslocamento volumétrico nominal compreendido entre 60 e 250cm³/revolução.</t>
  </si>
  <si>
    <t>S-1554</t>
  </si>
  <si>
    <t>Capas do servo fabricadas em ferro fundido usinado e com tratamento térmico, com forma cilíndrica e oca, com rosca externa e cabeça tipo castelo para travamento, utilizadas como cilindro (camisa) de deslizamento do pistão servo do mecanismo de controle da vazão, com ou sem limitador de deslocamento, aplicadas em bombas hidráulicas, de pistões axiais e deslocamento volumétrico variável, com deslocamento volumétrico nominal compreendido entre 45 e 250 cm³/revolução.</t>
  </si>
  <si>
    <t>S-1555</t>
  </si>
  <si>
    <t>Tampas traseiras fabricadas em ferro fundido usinado e com tratamento térmico, com orifícios e pórticos para fixação de válvulas de alívio, válvulas reguladoras de pressão, válvulas de serviço, pinos, parafusos, tampões e/ou periféricos. para fechamento da carcaça de motores hidráulicos de pistões axiais e deslocamento volumétrico variável , com deslocamento volumétrico nominal compreendido entre 60 e 250cm³/revolução,</t>
  </si>
  <si>
    <t>Tampas traseiras fabricadas em ferro fundido usinado e com tratamento térmico, com orifícios e pórticos para fixação de válvulas de alívio, válvulas reguladoras de pressão, válvulas de serviço, pinos, parafusos, tampões e/ou periféricos. para fechamento da carcaça de motores hidráulicos de pistões axiais e deslocamento volumétrico variável , com deslocamento volumétrico nominal compreendido entre 60 e 250cm³/revolução.</t>
  </si>
  <si>
    <t>S-1557</t>
  </si>
  <si>
    <t>Carcaças fabricadas em ferro fundido usinado e com tratamento térmico, com orifícios e pórticos para fixação de módulos de controle, sensores, válvulas de alívio, válvulas reguladoras de pressão, válvulas de serviço, pinos, parafusos, tampões e/ou periféricos, para motores hidráulicos de pistões axiais e deslocamento volumétrico variável, com deslocamento volumétrico nominal compreendido entre 60 e 250cm³/revolução.</t>
  </si>
  <si>
    <t>S-1559</t>
  </si>
  <si>
    <t>Carcaças fabricadas em ferro fundido usinado e com tratamento térmico, com pórticos para inserção de válvulas reguladoras de pressão e tampões de serviço, do módulo de suplemento de pressão utilizado em motores hidráulicos de pistões axiais e deslocamento volumétrico variável, com deslocamento volumétrico nominal compreendido entre 60 e 250cm³/revolução.</t>
  </si>
  <si>
    <t>S-1561</t>
  </si>
  <si>
    <t>Berços de rolamento com anel externo e roletes fabricados em aço com tratamento térmico e gaiola fabricada em poliamida, com estrutura semicircular com 10 ou 12 roletes cilíndricos de carga radial, para deslizamento do platô aplicado em bombas hidráulicas, de pistões axiais e deslocamento volumétrico variável, com deslocamento volumétrico nominal compreendido entre 45 e 250cm³/revolução.</t>
  </si>
  <si>
    <t>S-1563</t>
  </si>
  <si>
    <t>Moldes completos de injeção e condicionamento de pré-formas em politereftalato de etileno (Pet), de 1 a 12cavidades, para pós-geração de embalagens bi-orientadas, utilizados em sistemas de moldagem por injeção, estiramento e sopro simultâneos, com canal quente e construção de cavidades e machos em aço estrutural de alta resistência mecânica e a choques térmicos.</t>
  </si>
  <si>
    <t>S-1564</t>
  </si>
  <si>
    <t>Transmissões do tipo “rabeta” para utilização em embarcações, sistema de inclinação vertical atuado hidraulicamente, exaustão de gases de combustão feito por meio da própria “rabeta”, embreagem de acoplamento cônica ou hidráulico, com reduções, avante e ré, de 1,59:1, ou de 1,63:1, ou de 1,69:1, ou de 1,76:1, ou de 1,85:1, ou de 1,96:1, com ou sem espelho de popa “transom”.</t>
  </si>
  <si>
    <t>Transmissões do tipo “rabeta” para utilização em embarcações, sistema de inclinação vertical atuado hidraulicamente, exaustão de gases de combustão feito por meio da própria “rabeta”, embreagem de acoplamento cônica ou hidráulico, com reduções, avante e ré, de 1,59:1, ou de 1,63:1, ou de 1,69:1, ou de 1,76:1, ou de 1,85:1, ou de 1,96:1.</t>
  </si>
  <si>
    <t>S-1565</t>
  </si>
  <si>
    <t>Transmissões do tipo "rabeta", com duas hélices contra rotantes orientadas para a proa, para instalação sob o casco das embarcações, com sistema de direção comandado eletronicamente, exaustão de gases de combustão feito por meio da própria transmissão, embreagem de acoplamento por meio de discos, com reduções, avante e ré, de 1,70:1; 1,82:1; 1,84:1; 1,85:1; 1,88:1; 1,94:1 ou de 1,99:1.</t>
  </si>
  <si>
    <t>S-1566</t>
  </si>
  <si>
    <t>Transmissões do tipo "rabeta" para utilização em embarcações, com sistema de inclinação vertical atuado hidraulicamente, exaustão dos gases de combustão feito por meio da própria "rabeta", embreagem de acoplamento cônica, com reduções, avante e ré, de 1,66:1; 1,89:1; 1,97:1; ou de 2,18:1 com ou sem espelho de popa "transom".</t>
  </si>
  <si>
    <t>Transmissões do tipo "rabeta" para utilização em embarcações, com sistema de inclinação vertical atuado hidraulicamente, exaustão dos gases de combustão feito por meio da própria "rabeta", embreagem de acoplamento cônica, com reduções, avante e ré, de 1,66:1; 1,89:1; 1,97:1; ou de 2,18:1.</t>
  </si>
  <si>
    <t>S-1567</t>
  </si>
  <si>
    <t>8425.41.00</t>
  </si>
  <si>
    <t>Elevadores automotivos eletro-hidráulico pantográfico, em aço, tesoura embutida, sobre piso ou “mide rise” móvel, abaixamento eletromagnético, com capacidade de carga de 2.500 a 6.000kg, com elevação máxima de até 2.050mm e elevação mínima de até 330mm, comprimento da plataforma entre 1.450 a 4.750mm, com motores monofásicos ou trifásicos, 220V e máximo de até 3HP ou até 3kW potência.</t>
  </si>
  <si>
    <t>S-1572</t>
  </si>
  <si>
    <t>Canetas leitoras baseadas em tecnologia de reconhecimento óptico de códigos impressos OID (Optical Identification), com recursos de voz digital avançado, sensores fotoelétrico CMOS, unidades de processamento de dados (CPU), memória interna, alto falantes, saídas para fone de ouvido, teclas de funções, alimentadas por bateria interna recarregável e acompanhadas de cabo de dados e de carga com conexão padrão USB.</t>
  </si>
  <si>
    <t>S-1573</t>
  </si>
  <si>
    <t>Válvulas hidráulicas multifunção ( flushing) fabricadas em aço usinado e com tratamento térmico, com funções de regular a qualidade do fluído hidráulico no sistema, nas características de pressão e temperatura, com vazóes compreendidas entre 5 e 50litros/min, aplicadas em motores hidráulicos de pistões axiais e deslocamentos volumétricos variáveis com deslocamentos volumétricos nominais compreendidos entre 60 e 250cm³/revolução.</t>
  </si>
  <si>
    <t>Válvulas hidráulicas multifunção ( flushing) fabricadas em aço usinado e com tratamento térmico, com funções de regular a qualidade do fluído hidráulico no sistema, nas características de pressão e temperatura, com vazões compreendidas entre 5 e 50litros/min, aplicadas em motores hidráulicos de pistões axiais e deslocamentos volumétricos variáveis com deslocamentos volumétricos nominais compreendidos entre 60 e 250cm³/revolução.</t>
  </si>
  <si>
    <t>S-1574</t>
  </si>
  <si>
    <t>8481.40.00</t>
  </si>
  <si>
    <t>Válvulas do controle de vazão com carcaça fabricadas em monobloco de ferro fundido usinado e com tratamento térmico, de acionamento manual por meio de alavanca acoplada no eixo do mecanismo, aplicadas em bombas hidráulicas, de pistões axiais e deslocamentos volumétricos variáveis com deslocamentos volumétricos nominais compreendidos entre 45 e 250cm³/revolução.</t>
  </si>
  <si>
    <t>S-1575</t>
  </si>
  <si>
    <t>Pistões servo acionados do mecanismo de controle da vazão, com corpos do pistão fabricados em ferro fundido usinado e com tratamento térmico, montados com 4 molas helicoidais cilíndricas de compressão e 2 placas guias, utilizados em bombas hidráulicas de pistões axiais e deslocamentos volumétricos variáveis, com deslocamentos volumétricos nominais compreendidos entre 45 e 250cm³/revolução.</t>
  </si>
  <si>
    <t>S-1576</t>
  </si>
  <si>
    <t>Sensores de velocidade e temperatura, de efeito "Hall", com corpos metálicos e flanges especiais para montagem em carcaças metálicas, temperatura de operação compreendida entre -40 e +104ºC, tensão de alimentação compreendida entre 4,5 a 8 ou 7 a 32VDC, para montagem alinhada ou inclinada em relação ao anel de velocidade, corpos de inserções na carcaça com 31,62mm, dotados de conectores elétricos padrão "Deutsch", aplicado em bombas e motores hidráulicos, de pistões axiais e deslocamentos volumétricos variáveis, com deslocamentos volumétricos nominais compreendidos entre  45 e 250cm³/revolução.</t>
  </si>
  <si>
    <t>S-1577</t>
  </si>
  <si>
    <t>Carretéis alternadores do módulo de suprimento de pressão, fabricados em aço usinado com tratamento térmico, de acionamento direto de 2posições (on/off) ou acionamento proporcional, utilizado em motores hidráulicos, de pistões axiais e deslocamentos volumétricos variáveis, deslocamentos volumétricos nominais compreendidos entre 60 e 250cm³/revolução.</t>
  </si>
  <si>
    <t>S-1579</t>
  </si>
  <si>
    <t>Válvulas alternadoras do módulo de suprimento de pressão hidráulica, fabricadas em aço usinado e com tratamento térmico, do tipo cartucho e de montagem interna, aplicadas em motores hidráulicos, de pistões axiais e deslocamentos volumétricos variáveis, com deslocamentos volumétricos nominais compreendidos entre 60 e 250cm³/revolução.</t>
  </si>
  <si>
    <t>S-1580</t>
  </si>
  <si>
    <t xml:space="preserve">Carreteis alternadores da válvula hidráulica multifunção (Flushing), fabricados em aço usinado e com tratamento térmico, com diâmetros externos maiores de 9,5mm e comprimento total de 77 ou 93 ou 97mm, aplicado em motores hidráulicos, de pistões axiais e deslocamento volumétrico variável, com deslocamentos volumétricos nominais compreendidos entre 60 e 250cm³/revolução. </t>
  </si>
  <si>
    <t>S-1582</t>
  </si>
  <si>
    <t>Unidades eletrônicas de comando e comunicação não magnética para equipamentos de 4.3/4 a 9.1/2” usadas em ferramentas de perfuração de poços de petróleo e gás.</t>
  </si>
  <si>
    <t>S-1583</t>
  </si>
  <si>
    <t>Equipamentos de filtração gravitacional contínua para remoção de sólidos finos suspensos em esgoto sanitário, efluente industrial e águas residuais, montados em tanque de aço inoxidável ou instalados em tanques de concreto, com capacidade de processamento de até 197m², contendo até 35discos filtrantes com diâmetros de 1.900 ou 2.400mm, posicionados verticalmente em eixo horizontal, sendo cada filtro dotado de 8 a 10segmentos individuais de plástico ou aço inoxidável, com diâmetro de orifício do filtro compreendido entre 6 a 100μm, fluxo de filtragem de dentro para fora com perda de carga máxima de 30cm, sem necessidade de bombeamento do efluente, com sistema de lavagem dos discos por meio de barras de bicos aspersores oscilantes sem interrupção do processo de filtração e sem necessidade de fonte externa de água, com bomba de pressurização, sistema de medição e controle integrados.</t>
  </si>
  <si>
    <t>S-1585</t>
  </si>
  <si>
    <t>Máquinas automáticas para inserir tufos de fios em manta, utilizadas na produção de carpetes tipo "bouclé", com 4m de largura útil, calibre escalonado de 10agulhas a cada polegada, 1.470agulhas dispostas em duas linhas para tufagem de 147polegadas, dotadas de excêntrica ajustável, velocidade de até 1.000rpm e com controle de altura da cama através de relógio de medição, fixação da cama com sistema hidráulico, barra de agulhas “needlestroke” com mecanismo ST, dois motores de 15kW e velocidade variável, 1.470servomotores, sistema inversor AC com velocidade variável tipo "slowstart" e contra eixo de balanceamento rotativo, tela de toque HMI 15".</t>
  </si>
  <si>
    <t>S-1586</t>
  </si>
  <si>
    <t>Prensas-tesoura guilhotina óleo-hidráulica de dupla compressão, tampa de compressão e compressão lateral oscilante, hidráulicas, estacionárias, para compactar e cortar sucatas ferrosas, torre de corte com cilindros de estampagem e corte, independentes, com forças respectivas de 1.000 a  1.250t, e controladas a partir de unidade hidráulica e elétrica e telas digitais de operação.</t>
  </si>
  <si>
    <t>S-1588</t>
  </si>
  <si>
    <t>8502.12.10</t>
  </si>
  <si>
    <t>Grupos eletrógenos marítimos, com motor de 250kW, trifásico, com 440VAC, 60 hertz, 1.800rpm, com alternador, com motor diesel.</t>
  </si>
  <si>
    <t>*</t>
  </si>
  <si>
    <t>S-1589</t>
  </si>
  <si>
    <t>Ciclones para separação do germe da polpa diluída do milho moído, pressão de trabalho igual ou maior a 0,4Mpa e produção igual ou maior a 6t/h.</t>
  </si>
  <si>
    <t>S-1590</t>
  </si>
  <si>
    <t>Filtros tipo ciclone, para remoção de impurezas contidas após a imersão do milho em água, no processo de preparação do milho para obtenção do amido, com capacidade de processamento igual ou maior a 25m3/h e pressão de alimentação igual ou maior a 0.2Mpa e quantidade para a remoção igual ou maior a 220kg.</t>
  </si>
  <si>
    <t>S-1591</t>
  </si>
  <si>
    <t>Filtros tipo ciclone para remoção de sedimentos e partículas metálicas do amido do milho, montados em baterias paralelas, pressão de trabalho igual ou maior a 0,3MPa e produção igual ou maior de 25m³/h por unidade individual. Filtros tipo ciclone para remoção de sedimentos e partículas metálicas do amido do milho, montados em baterias paralelas, pressão de trabalho igual ou maior a 0,3MPa e produção igual ou maior de 25m³/h por unidade individual.</t>
  </si>
  <si>
    <t>S-1592</t>
  </si>
  <si>
    <t>Peneiras por gravidade, para filtração e peneiramento do leite de amido de milho com separação das fibras com capacidade de produção, igual ou maior de 20m³/h, com comprimento igual ou maior a 800mm, largura igual ou maior a 600mm, raio igual ou maior a 760mm.</t>
  </si>
  <si>
    <t>S-1593</t>
  </si>
  <si>
    <t>Reversores com redução real 3,95:1, e relação nominal 4:1, para acoplamento em motores com potência máxima 98kW (0,039kW/r-min-1) e rotação de saída máxima a 2.500rpm, “of-set” 170mm, destinados a aplicação em trabalho contínuo em embarcações de uso marítimo e fluvial.</t>
  </si>
  <si>
    <t>S-1594</t>
  </si>
  <si>
    <t>Rádios digitais para comunicação ponto a ponto de montagem “Full Outdoor”, faixa de frequência de operação entre 12.700 e 13.300MHz, com dois transceptores digitais integrados, larguras de canal de 28 e 56MHz configuráveis por software, duas interfaces gigabit ethernet elétricas com conector RJ45 e duas interfaces gigabit ethernet óticas (velocidades de linha de 1Gbps ou 2,5Gbps), tensão de alimentação -48VDC podendo ser alimentado por fonte externa dedicada ou então por dispositivo PoE+ (Power Over Ethernet), 10 níveis de modulação selecionáveis por software (4QAM, 16QAM, 32QAM, 64QAM, 128QAM, 256QAM, 512QAM, 1024QAM, 2048QAM e 4096QAM) e taxas de transmissão de 17 a 1.024Mbit/s por portadora.</t>
  </si>
  <si>
    <t>S-1595</t>
  </si>
  <si>
    <t>8465.92.19</t>
  </si>
  <si>
    <t>Máquinas para fazer vinco contínuo ou intercalado, com profundidade controlada, em placas de circuito impresso, de comando numérico computadorizado (CNC), utilizadas para a produção de placas de circuito impresso mais sofisticadas (televisões, automações industriais, aparelhos médicos, aplicações militares, etc.). Equipamento permite que sejam produzidos painéis com várias placas individuais. Estes painéis devem ser feitos com vincos precisos e de profundidade controlada, para que possam resistir ao processo de montagem de componentes, mas que também possam ser destacados após a finalização do mesmo.</t>
  </si>
  <si>
    <t>S-1596</t>
  </si>
  <si>
    <t>Estabilizadores automáticos tartáricos operando por meio de troca de resinas catiônicas para estabilidade tartárica e correção de PH de mostos e vinhos; dotados de reservatório tipo coluna com capacidade de 500 ou de 1.000kg construída em aço inox; tanque dos regenerantes com capacidade de 900 ou de 1.500L; bombas para líquidos; comandada por controlador lógico programável (CLP).</t>
  </si>
  <si>
    <t>S-1599</t>
  </si>
  <si>
    <t>Máquinas eletrônicas para recortar, marcar em alto-relevo, traçar e pontilhar, principalmente, o papel, podendo também trabalhar outros materiais como vinil e tecido, com carrinho duplo, para a realização de trabalhos simultâneos, que operam conectadas ao computador através de um cabo USB e executam os comandos de acordo com um software exclusivo, cortando o papel em área máxima de 30,48 x 60cm, profundidade máxima de 2mm e força máxima de 400g/m2.</t>
  </si>
  <si>
    <t>S-1600</t>
  </si>
  <si>
    <t>Máquinas fresadoras duplex de ângulo de trabalho 45o, para trabalhar em pinça e garfo de freio a disco automotivo, com comando numérico computadorizado (CNC); 2 cabeçotes para usinagem simultânea de peças simétricas no mesmo ciclo de trabalho, com potência em regime contínuo de 18,5kW, utilizando tecnologia de "direct drive"; controle da velocidade por meio de CNC, com a velocidade de trabalho de 80 a 160rpm; distância do fuso nos eixos 480mm, com nível de ruído até 70db; coletor de cavaco com esteira, dotado de alimentador de lubrificantes e painel elétrico, com a capacidade de produzir 1 peça a cada 26s.</t>
  </si>
  <si>
    <t>S-1601</t>
  </si>
  <si>
    <t>Eixos de transmissão metálico com diâmetro de 2.7/8 a 12.1/4” para ferramentas de perfuração de poços de petróleo.</t>
  </si>
  <si>
    <t>S-1605</t>
  </si>
  <si>
    <t>8465.92.11</t>
  </si>
  <si>
    <t>Fresadoras para lentes intra-oculares e implantes intraestromais, com comando numérico computadorizado (CNC), interpolação de 3 eixos, área de trabalho de 278 x 360 x 70mm, resolução de 0,23µm, repetibilidade de 1 µm, velocidade de 60.000rpm de rolamento flutuante micro ajustável e comando dos eixos por servomotores híbridos com controle digital.</t>
  </si>
  <si>
    <t>Fresadoras para lentes intraoculares e implantes intraestromais, com comando numérico computadorizado (CNC), interpolação de 3 eixos, área de trabalho de 278 x 360 x 70mm, resolução de 0,23µm, repetibilidade de 1 µm, velocidade de 60.000rpm de rolamento flutuante micro ajustável e comando dos eixos por servomotores híbridos com controle digital.</t>
  </si>
  <si>
    <t>S-1606</t>
  </si>
  <si>
    <t>Máquinas eletrônicas para recortar, marcar em alto-relevo, traçar e pontilhar, principalmente o papel, podendo também trabalhar outros materiais como vinil, madeira e tecido, com carrinho duplo, para a realização de trabalhos simultâneos, que operam conectadas ao computador através de um cabo USB e executam os comandos de acordo com um software exclusivo, cortando o papel em área máxima de 30,48 x 60cm, profundidade máxima de 2,4mm e força máxima de 4kg/m2.</t>
  </si>
  <si>
    <t>S-1607</t>
  </si>
  <si>
    <t>Máquinas recravadeiras CNC, utilizadas para a produção de silenciadores nos formatos redondo, oval e poligonal, com diâmetro de 80 a 300mm e comprimento do corpo de 180 a 1.100mm, com cabeçote de agrafamento inferior fixo e superior móvel; sistema de autoaprendizagem de memorização de tamanhos, sistema de troca rápida do ferramental e de blocagem, com barreiras de proteção por foto células.</t>
  </si>
  <si>
    <t>S-1609</t>
  </si>
  <si>
    <t>8418.99.00</t>
  </si>
  <si>
    <t>Dispositivos para resfriamento e armazenagem utilizados em máquinas sorveteiras, dotados de 2 cilindros de aço inox 304, evaporador inundado, 2 reservatórios de aço inox 304 para armazenagem, tubulação em cobre para passagem interna e externa do fluido refrigerante, isolamento em poliuretano injetado, revestimento externo em chapa galvanizada, temperatura de trabalho de - 25 a 80°C e pressão no circuito frigorífico de 6 PSI a 300 PSI.</t>
  </si>
  <si>
    <t>S-1610</t>
  </si>
  <si>
    <t>Corpos de bomba para serem utilizados em “mix”, com coletores e dispersores fabricados em aço inox 304, para bombeamento de preparação de sorvete da cuba para o cilindro de congelamento, dotados de êmbolo fabricado em plástico atóxico por eixo de um moto redutor, com capacidade para trabalhar em temperatura compreendida de 2°C à 78°C, com pressão de 30PSI na saída, dispositivo tipo “pescador” sucção de “mix” e ar, para incorporação de 55% de ar no sorvete.</t>
  </si>
  <si>
    <t>S-1611</t>
  </si>
  <si>
    <t>Máquinas eletropneumáticas rotativas para enxaguar, encher e tampar garrafas de pet com alimentador de tampas, contendo controle de volume do medidor de vazão com fluxômetro magnético, enchimento sem deslocamento vertical da garrafa apenas com deslocamento da válvula, controle pneumático das válvulas individual integrado, capacidade produtiva nominal de 22.000garrafas/h para 2.000ml e 34.000garrafas/h para 250ml, 120 válvulas, deflexão por turbilhonador, auto drenagem de embasamento com inclinação frontal, módulos principais acionados por servomotores independentes, sistema de alimentação com tanque externo, lubrificação centralizada, com interface homem máquina (IHM) e controlador lógico programável (CLP).</t>
  </si>
  <si>
    <t>S-1612</t>
  </si>
  <si>
    <t>Válvulas desviadoras do fluxo de gases de exaustão provenientes da queima de gás natural, para uso exclusivo em ciclo combinado de recuperação de calor de centrais termelétricas, de 2 vias para o fluxo de gases (caldeira ou atmosfera), lâminas direcionadoras de fluxo em aço inox A240 TP304 com atuadores hidráulicos controlados por CLP, carcaças fabricadas em aço carbono A36, isolamento interno em fibra cerâmica com revestimento interno em aço inox A240 TP409, resistente a altas temperaturas e com capacidade de efetuar 100% da estanqueidade do fluxo de gases na temperatura de operação de 600°C e pressões máximas de operação de 27mbar (caldeira fechada) e 25mbar (caldeira aberta), sistemas de selagem por meio de ar com ventiladores elétricos e guilhotina de segurança em aço liga A387 Gr.22 acionada por atuador elétrico para estanqueidade adicional na saída para a caldeira.</t>
  </si>
  <si>
    <t>S-1613</t>
  </si>
  <si>
    <t>Controladores lógicos programáveis construídos em plástico e vidro, contém softwares e circuitos eletrônicos integrados que possibilitam a programação, controle, gravação e visualização dos parâmetros de funcionamento do equipamento, teclado com a tecnologia “touchscreen” que possibilita também a gravação de receitas utilizadas na produção do alimento.</t>
  </si>
  <si>
    <t>S-1614</t>
  </si>
  <si>
    <t>Dispositivos para extração de produto final, utilizados em máquinas sorveteiras, constituídos de polietileno e aço inox 304, dotados de 3 alavancas de acionamento mecânico.</t>
  </si>
  <si>
    <t>S-1615</t>
  </si>
  <si>
    <t>Lavadores de gases de fibra de vidro com resina éster vinílica reforçada, para absorção de cloro em tubulações de abastecimento por meio de pressão operacional de 2,5kg/cm2, com vazão máxima de alimentação de cloro gás em 225.000kg/h, com dimensões de 5,7m de altura e de 2,2m de largura, com volume de 26,52m3, fabricados de acordo com norma ASME BPVC Sec. X, Class. 2, os lavadores de gases são dotados de bandejas de distribuição de fluxo e suporte para recheio tipo sela polipropileno, vaso, bocal e flanges com suportes de apoio em aço inox.</t>
  </si>
  <si>
    <t>S-1616</t>
  </si>
  <si>
    <t>Reatores fabricados em aço carbono (SA265), utilizados para agitar, homogeneizar e reagir material prima do processo produtivo do glifosato, são revestidos internamente com chapa de níquel 200 (níquel 200 SB162 UNS N02200), de espessura 1/8polegadas, jaqueta em meia cana, dotados com suportes de apoio em aço carbono (SA516 GR.70), com dimensão de 12’I.D. e 22'-2 "O.A.L, capacidade volumétrica de 15.651litros líquidos e de 15.651litros grossos; com peso sem o agitador e vazio de 60.000LB, com agitador de 74.000LB e cheio de 247.900LB; com pressão de projeto de 221PSIG # 460ºF, pressão operação de 150PSIG # 460ºF, pressão de design da bobina de revestimento de 450PSIG # 500ºF, com código ASME: Sect VIII stamp required Div.1, 2015.</t>
  </si>
  <si>
    <t>S-1617</t>
  </si>
  <si>
    <t>Roscas plastificadoras com diâmetros de 25 até 200mm e comprimentos de 900 até 7.000mm utilizadas em máquinas para processamento de plástico.</t>
  </si>
  <si>
    <t>S-1618</t>
  </si>
  <si>
    <t>Máquinas hidráulicas para medição de carga em amortecedores, com velocidade até 0,7m/s, dotadas de controle de célula de carga, controlador lógico programável (CLP) e sensor de deslocamento e interface “EtherCAT”; com pressão de ar de 6 a 8bar; com acionador linear com corpo redondo servo-hidráulico com capacidade estática de ± 13.5kN a 210bar e; com capacidade dinâmica: ± 10kN a 155bar.</t>
  </si>
  <si>
    <t>S-1619</t>
  </si>
  <si>
    <t>9014.80.90</t>
  </si>
  <si>
    <t>Sistemas de navegação dotados de módulo de posicionamento global GPS e módulo inercial, para medir deslocamentos relativos com precisão de até 1cm e controle de velocidade com uma precisão de 0,05km/h e identificar o comportamento do veículo durante manobras e a variação de velocidade imposta pelas acelerações e frenagens, indicando a inclinação sobre seus eixos longitudinal, transversal e vertical com precisão de 0,03°.</t>
  </si>
  <si>
    <t>S-1620</t>
  </si>
  <si>
    <t>Paletizadoras automáticas para organização e paletização em múltiplas camadas de latas de alumínio com múltiplos tamanhos e alturas, com capacidade de até 4.000latas/min, com ciclo totalmente automatizado, com transportadores de paletes, controladas por CLP (Controlador Lógico Programável).</t>
  </si>
  <si>
    <t>S-1621</t>
  </si>
  <si>
    <t>Briquetadeiras de rolos, contendo rolos de diâmetro compreendido entre 13 e 20,5polegadas e largura entre 4 e 13polegadas, com capacidade compreendida entre 2 a 10t/h, força de separação do rolo igual ou superior a 75t força (670kN), acionamento do rolo com potência igual ou superior a 56kW, e unidade de alimentação com potência igual ou superior a 11kW.</t>
  </si>
  <si>
    <t>S-1625</t>
  </si>
  <si>
    <t>8534.00.51</t>
  </si>
  <si>
    <t>Placas de circuito impresso flexível, multicamadas, com isolante de resina epóxi e tecido de fibra de vidro, dimensões máximas da placa 133,35 x 30,75mm, espessura máxima da placa de 1,40mm, contendo até 288 pinos de conexão, para montagem de módulos de memória DDR4, de memórias do tipo DIMM e SODIMM.</t>
  </si>
  <si>
    <t>S-1628</t>
  </si>
  <si>
    <t>Máquinas automáticas para teste de elétrico de curto-circuito em baterias estacionárias e de motocicleta tipo chumbo-ácido tipo “flooded” VRLA, capazes de processar baterias de 12V 7AH, trabalhando com até duas baterias simultaneamente, com tensão de operação de AC380V, 60Hz, com estação de transporte e movimentação de baterias, estação de teste de curto-circuito, sistema de segregação de baterias reprovadas pelo teste.</t>
  </si>
  <si>
    <t>S-1629</t>
  </si>
  <si>
    <t>8532.24.10</t>
  </si>
  <si>
    <t>Capacitores elétricos fixos, com tensão nominal de operação igual ou superior a 6.3V, taxa de capacitância maior ou igual a 0,01pF, com dielétrico de cerâmica de múltiplas camadas, para montagem do tipo SMD, utilizado na fabricação de módulos de memória RAM.</t>
  </si>
  <si>
    <t>S-1632</t>
  </si>
  <si>
    <t>Máquinas para retificar pista externa de anel interno de rolamentos flangeados de rodas de veículos automotivos com largura compreendida entre 80 e 150mm e diâmetro externo do anel compreendido entre 110 e 200mm, precisão de posicionamento igual ou inferior a 0,10μm, velocidade de corte compreendida entre 45 e 60m/s, dotadas de robô para carga, descarga e manipulação interna de peças com 6 graus de liberdade e capacidade de carga de 10kg, sistema de refrigeração, unidade de dressagem automática, sistema de controle "in process", unidade hidráulica, com CNC e painel de comando tipo IHM (Interface Homem-Máquina).</t>
  </si>
  <si>
    <t>S-1633</t>
  </si>
  <si>
    <t>Máquinas automáticas multi-estações para controle de anéis internos flangeados de rolamentos flangeados de rodas de veículos automotores, aptas ao controle de trinca e queima de retífica, controle de dureza, controle e orientação do anel, controle do furo e espessura do flange, checagem das roscas, com tempo de ciclo igual ou inferior a 18 segundos, para anéis internos flangeados com diâmetro máximo de 200mm e altura máxima de 150mm, robô para controle de trincas com 6 graus de liberdade e capacidade de carga de 3kg, sistema de descarte de rejeitos com 3 estações e painel de controle com Interface Homem-Máquina (IHM).</t>
  </si>
  <si>
    <t>S-1637</t>
  </si>
  <si>
    <t>Ferramentas de deslocamento projetada para abertura e fechamento da válvula de isolamento de fundo (VIF) mecânica Cr-13 com ID mínimo de 2 1/4"; geometria da extremidade apropriada para entrada no obturador de produção sem topar, pressão de trabalho 5.000psi.</t>
  </si>
  <si>
    <t>S-1641</t>
  </si>
  <si>
    <t>Máquinas-ferramentas para trabalhar madeira com comando numérico computadorizado (CNC), com "software" de programação, capazes de fresar, com 4 ou 5 eixos, com "software" de controle de colisão, de furar com velocidade “high-speed” máxima de 7.500rpm, dotadas de sistema de troca rápida , com sistema de travamento automático dos fusos, de ranhurar mor meio de serra de ranhura 0 a 90°, com ou sem aplicador de bordas de PVC/ABS em 360°, com grupos de acabamentos, com potência da ferramenta principal de 10kW ou superior, com sistema de posicionamento das sapatas por meio de indicador LED, com sistema de fixação das sapatas com 2 circuitos de vácuo sem mangueiras, dotadas de trocador de ferramentas com 8 ou mais posições, com sistema de operação e controle "powertouch", com software de sistema de diagnóstico de erros.</t>
  </si>
  <si>
    <t>Máquinas-ferramentas para trabalhar madeira com comando numérico computadorizado (CNC), com "software" de programação, capazes de fresar, com 4 ou 5 eixos, com "software" de controle de colisão, de furar com velocidade “high-speed” máxima de 7.500rpm, dotadas de sistema de troca rápida , com sistema de travamento automático dos fusos, de ranhurar mor meio de serra de ranhura 0 a 90°,  com grupos de acabamentos, com potência da ferramenta principal de 10kW ou superior, com sistema de posicionamento das sapatas por meio de indicador LED, com sistema de fixação das sapatas com 2 circuitos de vácuo sem mangueiras, dotadas de trocador de ferramentas com 8 ou mais posições, com sistema de operação e controle "powertouch", com software de sistema de diagnóstico de erros.</t>
  </si>
  <si>
    <t>S-1642</t>
  </si>
  <si>
    <t>Máquinas para retíficar pista interna de anel externo de rolamentos flangeados de rodas de veículos automotores com largura compreendida entre 40 e 80mm e diâmetro externo compreendido entre 100 e 150mm, precisão de posicionamento igual ou inferior a 0,10μm, rotação máxima do rebolo de 30.000rpm, dotadas de robô para carga, descarga e manipulação interna de peças com 6 graus de liberdade e capacidade de carga de 10kg; sistema de refrigeração; unidade de dressagem automática; sistema de controle "in process"; com CNC e painel de comando tipo IHM (Interface Homem-Máquina).</t>
  </si>
  <si>
    <t>Máquinas para retificar pista interna de anel externo de rolamentos flangeados de rodas de veículos automotores com largura compreendida entre 40 e 80mm e diâmetro externo compreendido entre 100 e 150mm, precisão de posicionamento igual ou inferior a 0,10μm, rotação máxima do rebolo de 30.000rpm, dotadas de robô para carga, descarga e manipulação interna de peças com 6 graus de liberdade e capacidade de carga de 10kg; sistema de refrigeração; unidade de dressagem automática; sistema de controle "in process"; com CNC e painel de comando tipo IHM (Interface Homem-Máquina).</t>
  </si>
  <si>
    <t>S-1643</t>
  </si>
  <si>
    <t>Máquinas automáticas para retificar a face menor de anéis internos menores de rolamentos flangeados de rodas de veículos automotores, com tempo de ciclo igual ou inferior a 18 segundos, para anéis com diâmetro externo compreendido entre 40 e 80mm e altura compreendida entre 15 e 40mm, precisão de posicionamento igual ou inferior a 0,10μm, dotada de unidade de dressagem automática, sistema de controle "in process", sistema de desmagnetização dos anéis e painel de comando com Interface Homem-Máquina (IHM).</t>
  </si>
  <si>
    <t>S-1644</t>
  </si>
  <si>
    <t>Máquinas automáticas multi-estações para controle de anéis externos flangeados de rolamentos flangeados de rodas de veículos automotivos, apta ao controle de trinca e queima de retífica, controle de dureza, controle e orientação do anel, controle do furo e espessura do flange, checagem das roscas, com tempo de ciclo igual ou inferior a 18 segundos, para anéis externos flangeados com diâmetro compreendido entre 80 e 180mm e altura compreendida entre 40 e 100mm, sistema de descarte de rejeitos com 3 estações e painel de controle com Interface Homem-Máquina (IHM).</t>
  </si>
  <si>
    <t>S-1645</t>
  </si>
  <si>
    <t>8415.82.90</t>
  </si>
  <si>
    <t>Intercambiadores de calor (Fan-Coil) com controle microprocessado, com sistema de expansão indireta, estrutura bipartida compostas de: unidade permutadora de calor e unidade de ventilação, fluxo de ar de cima para baixo através da unidade, descarregamento de ar para fora da unidade do ventilador abaixo do piso elevado (ar direcionado para frente, trás e baixo) com suas laterais fechadas "down flow", com capacidade de refrigeração de 272,8kW, vazão de ar igual a 46.000m³/h, consumo elétrico de 6,5kW, índice de eficiência energética de 35,43kW em uma temperatura de 33°C, índice de eficiência de fluxo de ar de 0,17W/(m³/h), pressão estática externa disponível de 20Pa, fluxo de ar de 2,3m/s e temperatura média de saída de 15°C, com ventilador de alta eficiência com variador de frequência para controle de velocidade em função da carga, motores elétricos com eficiência de 89%, com ativação sequencial e interface de comunicação BMS.</t>
  </si>
  <si>
    <t>S-1646</t>
  </si>
  <si>
    <t>8435.10.00</t>
  </si>
  <si>
    <t>Máquinas, com uma ou duas jaulas, com movimento oscilatório pendular para separar o grão da uva do cacho com prévia seleção, com preservação da integridade dos grãos da uva, do estado do cacho com eliminação dos grãos semi-maduros e não maduros presos ao cacho, sem batedor, sem árvore de desgranar, com roletes ajustáveis.</t>
  </si>
  <si>
    <t>S-1647</t>
  </si>
  <si>
    <t>Equipamentos para medição “offline” de bandas, paredes laterais e “inner liners”; com até 3 sensores de ponto laser de deslocamento para gravação precisa do perfil; com velocidade de deslocamento (laser) de até 12mm/s; com espessura do perfil até 68mm; com largura do perfil de 750 a 1.000mm e; com classe de proteção IP 54.</t>
  </si>
  <si>
    <t>S-1648</t>
  </si>
  <si>
    <t>Carregadeiras sobre rodas, autopropulsadas com motor diesel, transmissão Power Shift Planetária, potência bruta de 449HP (335kW),peso de operação entre 48 e 53ton e acoplador rápido de manipulação de blocos.</t>
  </si>
  <si>
    <t>S-0581</t>
  </si>
  <si>
    <t>042</t>
  </si>
  <si>
    <t>067</t>
  </si>
  <si>
    <t>Equipamentos para transformação de energia elétrica em energia mecânica para o bombeamento de água, compostos por: motor síncrono submerso de 6 polegadas, em aço inox 304SS, com rotor de imã permanente, trifásico, potência máxima de 34,5kW, 4 polos, com proteção IP68, rotação máxima de 3.600rpm, corrente alternada nominal máxima de 65A, empuxo axial de 27,5kN, para operar em tensão de 380V, frequência de 120Hz, com capacidade de 20 partidas por hora, enrolamento com isolamento do tipo PE2/PA, com solução lubrificante FES 93, cabo medindo 4m, para trabalho em temperatura máxima do líquido bombeado de 30ºC; inversor de frequência preparado para utilização em motores submersos na modulação da frequência de alimentação do motor, com software próprio e proteção IP21; e filtro de saída utilizado na correção das ondas senoidais de saída, com proteção IP00.</t>
  </si>
  <si>
    <t>S-0587</t>
  </si>
  <si>
    <t>Combinações de máquinas automáticas para usinagem e aplicação de fita de borda nos topos e furação das peças em 3 lados, com operação bilateral para peças estreitas retangulares de MDF, MDP, madeira e similares, com ciclo duplo, com dimensões da peça igual ou inferior a 2.500 x 155 x 30mm, com controle NC, compostas de: 1 máquina de usinagem e aplicação de bordas nos topos, com magazine vertical de carregamento duplo, com transporte das peças por meio de um sistema de” shuttle” com 2 pinças para peças curtas de 160 mm, com controle NC do transporte das peças, com ajuste de largura com controle-NC, com estação de refilo da peça, com estação de colagem de borda nos topos, com estação de refilo da borda com 2 motores em cada lado com posicionamento do eixo x com ajuste NC, com grupo de polimento; 1 máquina furadeira, com portal superior para fixação de cinco unidades de furação vertical e longitudinal, com cinco unidades de furação vertical por baixo, com indicação para posicionamento semiautomático das unidades de furação, com sistema de troca rápida dos cabeçotes de furação, com esteira transportadora para retirada de cavacos.</t>
  </si>
  <si>
    <t>S-0613</t>
  </si>
  <si>
    <t>Analisadores automatizados e portáteis, utilizados em diagnóstico in vitro para a determinação quantitativa dos níveis de glicose no sangue em amostras venosas, capilares, arteriais e neonatais, amostras de até 0,6μl; analisadores com memória capazes de armazenar até 2.000 resultados, com tempo de teste de 5 segundos; dotados de bateria de íon-lítio recarregável, com autonomia de até 100 testes com carga completa, área para inserção da tira-teste, leitor do chip código e tela "touchscreen" com leitor de código de barras.</t>
  </si>
  <si>
    <t>S-0630</t>
  </si>
  <si>
    <t>Combinações de máquinas para fabricação de caixas de papelão ondulado, com velocidade máxima de até 12.000 chapas por hora, com capacidade para chapas com espessura mínima de 1,0mm e máxima de 10 mm, com dimensão mínima de 457 x 559mm e dimensão máxima normal de 1.676 x 2.870mm com opção de alimentação intermitente passando para dimensão máxima de 2.083 x 2.870mm, compostas de: 1 alimentador de chapas de papelão ondulado com vácuo auxiliar; 4 unidades de impressão flexográfica, com impressão por baixo e transporte a vácuo entre unidades, sendo a última unidade impressora “estendida”; unidade de corte e vinco rotativa com sistema de troca rápida de estampos corte e vinco, com variação automática motorizada da velocidade do rolo porta-uretanos e retífica automática, denominada SHARK, durante a produção; unidade de contagem de caixas, formação e ejeção de pacotes, sem interrupção de alimentação durante a ejecção de pacotes, posicionamento automático e memória de pedidos, com plataforma fixa e correias de transferência com vácuo, com capacidade de saída de até 5 unidades na largura, com esquadrejadores traseiros e laterais, com ajuste de altura da seção de correias vibradoras para compensar a geometria das caixas, com acionamento independente e unidade de controle computadorizado.</t>
  </si>
  <si>
    <t>S-0743</t>
  </si>
  <si>
    <t>Combinações de máquinas para formação de massa para biscoitos, com capacidade para processar 7.100kg de massa por hora, compostas por: formador dotado de quatro rolos, com largura útil de trabalho de 1.500mm, rolo de pré-laminação dos retalhos regulável em altura por servo comando, rolos superiores com diâmetro de 400mm , dotados de motorização independente e abertura fixa, rolos inferiores lisos com diâmetro de 250mm, dotados de motorização independente e abertura regulável por servo comando, sensor de controle da pressão da massa na câmara de compressão , um par de laminação com rolos de diâmetro de 250mm; dobrador de corte com largura útil de trabalho na entrada de 1.500mm e largura útil na saída de 1.800mm, dotado de dois carrinhos com motorização independente de velocidade variável; distribuidor de gordura com largura útil de trabalho de 1 .500mm, dois rolos ranhurados de distribuição, dotados de motorização de velocidade variável, com estrutura sobre rodas extraível para limpeza; laminadores calibradores com largura útil de trabalho de 1.800mm, dois rolos com diâmetro de 400mm, servo comando para regulação de abertura dos rolos; dispositivo distribuidor de "topping" em aço inoxidável, com largura útil de trabalho de 1.800mm, dispositivo para distribuição de sal em aço inoxidável com largura útil de trabalho de 1.800mm, regulável com motorização derivada; rotoestampador com dois rolos com largura útil de trabalho de 1.800mm, dotado de transportador de fornação de dobras para o repouso da massa; ponte de entrega oscilante em plástico , com largura útil de trabalho de 1.500mm, conjunto de tensão e centragem pneumáticas, atuadores lineares proporcionais, para detecção de deslocamento da ponte de entrega.</t>
  </si>
  <si>
    <t>S-0803</t>
  </si>
  <si>
    <t>Túneis de cozimento contínuo para processamento de salsichas, com capacidade máxima igual ou superior a 6.750 kg/hora, para calibres entre 22 e 24mm, possuindo 18 secções, sendo 13 seções de tratamento a calor com aplicação combinada dos processos de secagem, cozimento e defumação e 5 seções de tratamento a frio para resfriamento, controlado por PLC, incluindo geradores de fumaça natural, sistema de irrigação para resfriamento e dispositivo automático de limpeza.</t>
  </si>
  <si>
    <t>S-0833</t>
  </si>
  <si>
    <t>Equipamentos de análise de vibração com agitador eletrodinâmico de força senoidal até 289kN e força randômica até 266,9kN, com capacidade de gerar vibrações com frequências entre 1 e 1.700Hz, dotados de  2 mesas de deslizamento de suporte hidrostático com 8 rolamentos, amplificador, acelerômetro, controlador de vibração com 8 canais e sistema de refrigeração a água, com medição em tempo real para testes de varredura senoidal, busca de ressonância, sinais aleatórios e choque clássico, utilizado para testes de vibrações ambientais nos eixos X, Y e Z.</t>
  </si>
  <si>
    <t>S-0887</t>
  </si>
  <si>
    <t>Instrumentos para medição de altura, espessura da parede (em 2 pontos) e profundidade do domo de corpos de latas (aparadas) de alumínio para bebidas, composto de três estações montadas em bancada, com capacidade para medir latas de diâmetros 202-211, com precisão de +/- 0,00004” nas medições da parede da lata e +/- 0,0004” nas medições da altura da lata e da profundidade do domo, operado por computador com tela sensível ao toque (touchscreen) e alimentação manual.</t>
  </si>
  <si>
    <t>S-0922</t>
  </si>
  <si>
    <t>Máquinas envolvedoras tipo “flow pack” verticais, automáticas, higienizáveis, com construção em aço inoxidável e grau de proteção igual ou superior a IP65, para formação e fechamento de embalagens flexíveis de produtos alimentícios ou não alimentícios, dotadas de sistema de selagem transversal intermitente ou contínuo, com ou sem dispositivo para aplicação de zíper na transversal ou na longitudinal, dotado ou não de sistema  de extração de ar do interior da bolsa, dotado ou não de troca automática de filme,  acompanhadas de tubos formadores de diferentes tipos e tamanhos, controladas por 1 PC industrial dedicado, comando em tela "touchscreen" igual ou superior a 10 polegadas colorida, posicionado em 1 braço móvel estendido, mordentes transversais de até 400mm de largura, sistema de selagem longitudinal apto a perfazer bolsas de até 650mm de comprimento programável via painel de comandos, largura de filme de até 840mm e apta para suportar produções iguais ou inferiores a 180ppm(dependendo do tipo de embalagem/produto).</t>
  </si>
  <si>
    <t>S-0942</t>
  </si>
  <si>
    <t>Máquinas automáticas de balanceamento angular mecânico horizontal para eixo de entrada e saída, interligados por barra de torção, com fuso de alta velocidade (30.000rpm) e sistema de mínima quantidade de lubrificante (MGL) integrados, para balancear conjuntos de eixos de torção, com capacidade para eixos até ø32 x 400mm de comprimento e tempo de ciclo menor ou igual a 35 segundos por peça.</t>
  </si>
  <si>
    <t>S-0948</t>
  </si>
  <si>
    <t>Equipamentos de controle e acionamento para auxílio na operação, atracação ao berço e amarração de embarcações de forma segura e eficiente, com interface para interligação no padrão “ship to shore link”, temperatura de operação entre 5 e 60°C e capacidade de integração de quatro aplicativos “iMoor” para controle remoto de dispositivos, análise de tensão de amarração, informações de aproximação ao berço e apresentação de condições ambientais, contendo quatro computadores portáteis, com discos rígidos de até 1 Terabyte cada,  aplicativos de controle e acessórios específicos para uso a bordo das embarcações, servidor no padrão 19", computador de mesa com aplicativos de controle, rack metálico, monitor e impressora laser.</t>
  </si>
  <si>
    <t>S-1021</t>
  </si>
  <si>
    <t>Dispositivos portáteis alimentados por bateria recarregável de íon de lítio integrada, na forma de um relógio de pulso, denominado comercialmente “smart watch”, com tela colorida de 1,2 polegadas de diâmetro, resolução de 240 x 240 pixels, visível sob a luz solar, transflectiva, vidro reforçado quimicamente ou vidro mineral, com memória interna de 3,5GB, microfone, alto-falante, motor de vibração, a prova d´agua de 50 metros, com transceptor de rádio com tecnologia sem fio “wi-fi”, “bluetooth” 4.2, com frequência de operação de 2,4gHZ a 9DBM nominal e taxa de transmissão de 54MBP/s, protocolo de comunicação sem fio ant+ de 2,4GHZ, com funções de contagem de passos, período de inatividade,  passos diários, monitorização do sono, calorias, andares subidos, distância percorrida, minutos de intensidade de atividade, monitoramento de estresse, cálculo de v02 máximo, perfis de treinamento de resistência, treinamento cardiovascular e elíptico.</t>
  </si>
  <si>
    <t>S-1033</t>
  </si>
  <si>
    <t>Máquinas desintegradoras de fardos e homogeneizadoras de ingredientes, autocarregáveis ou não por sistema de fatiagem do produto por meio de lâminas fixas e móveis para carregamento de fibras com comprimentos superiores a 400mm sem repicar, exceto os sistemas compostos por fresas rotativas, dotadas de 1, 2 ou 3 roscas verticais equipadas com facas conformadas paralelas ao fundo da máquina, com capacidade volumétrica de 5 a 52m³ e capacidade de carga líquida de 2.200 a 22.500kg, equipadas ou não com caixa de transmissão automática com acionamento pela tomada de força do trator de duas velocidades que varia de modo automático a rotação das roscas entre 22 e 38 rpm ou três velocidades que varia de modo automático a rotação das roscas entre 12, 22 e 38 ou 12, 23 e 40 rpm por sinal enviado pelo sistema eletrônico de pesagem para partida do equipamento com até 22.500kg de carga líquida e potência inferior a 120HP (89kW).</t>
  </si>
  <si>
    <t>S-1041</t>
  </si>
  <si>
    <t>Centros de usinagem vertical de 3 eixos, com comando numérico computadorizado (CNC), podendo fresar, mandrilar, furar e roscar, com curso em X, Y e Z igual a 500, 400 e 330mm, respectivamente, avanço rápido dos eixos X, Y e Z de 54m/min e avanço de usinagem de 30m/min, tamanho de mesa de 650 x 400mm com capacidade máxima de carga sobre a mesa de 300kg, eixo-arvore com rotação máxima de 24.000RPM, cone de fixação da ferramenta BT30 ou BBT30, torre com capacidade de 21 ferramentas, com diâmetro máximo de 80mm e tempo de troca em até 1,6s, precisão bidirecional de posicionamento de um eixo de 0,006mm, repetitividade bidirecional de posicionamento de um eixo de 0,004mm, com mesa para adição de 4º e 5º eixo trabalhando em duplo deslocamento circular de alto torque (DDR), ambos com torque máximo de usinagem de 500Nm, respectivamente com velocidade de rotação 150 e 200RPM, e precisão bidirecional de posicionamento de 0,0042° e 0,0028°, e capacidade máxima de carga sobre os eixos de 30kg, equipada com sistema de coleta e filtragem de pó oriundo do próprio processo de usinagem, alimentado automaticamente através de robô de 6 eixo e alcance de 911mm, com repetitividade bidirecional de 0,02mm, orientado a localizar o produto nos pallets na esteira de entrada, e posteriormente deslocasse para a descarga em pallets na esteira de saída, ambas esteiras conectadas a equipamentos automáticos de carga e descarga que manuseiam o produto a ser usinado, quando alocados o em bandejas dispostas em carros transportadores, a ser empregado exclusivamente no processamento de produtos de metalurgia do pó ainda não sinterizados, chamado de compactado verde.</t>
  </si>
  <si>
    <t>S-1075</t>
  </si>
  <si>
    <t>Equipamentos para eletro diagnóstico de doenças do sistema nervoso central e periférico, terapêutico por estimulação magnética transcraniana não invasiva, dotados de módulo gerador de alta frequência, compatível com bobinas com contador regressivo de pulsos (1.825 dias ou valor de pulsos equivalente máximo de 18.000.000 – o que ocorrer primeiro) sem refrigeração ou com refrigeração estática, nos formatos circulares, figura de 8 (borboleta), parabólica e elíptica.</t>
  </si>
  <si>
    <t>S-1090</t>
  </si>
  <si>
    <t xml:space="preserve">Câmaras de testes de estresse altamente acelerado (HAST), com controle de temperatura, umidade e tempo; função de monitoramento de pressão; tensão nominal de alimentação de 220V AC, 60Hz; volume interno de 21L; tanque de água de alimentação de 10L; mecanismos de drenagem de ar/água e despressurização; circulador de ar; vaso cilíndrico de pressão; estrutura cilíndrica dupla; terminal de controle de fonte de alimentação; tela de LCD colorida e sensível ao toque, de 5,7 polegadas; sistema de travamento de porta automático; sistema automático de enchimento de água de umidificação; caixa de pavios; luzes indicadoras de status do ensaio; interface para computador do tipo RS-232; cesto para amostras; racks para amostras; botoeira de emergência. </t>
  </si>
  <si>
    <t>S-1094</t>
  </si>
  <si>
    <t>8517.62.11</t>
  </si>
  <si>
    <t>Duplo terminal de equipamento ótico DWDM de tipo ROADM com 1 RU de altura, capaz de acomodar até 8 canais de add/drop cada uma das duas direções com granularidade de um canal, capaz de executar reconfigurações de comprimentos de onda por canal e até 80 comprimentos de onda em Banda C, podendo operar como um equipamento terminal, duplo terminal, OADM, ROADM ou ILA, em redes em forma de anel ou linear e sem a necessidade de WSS (Wavelength Selective Switch), além se permitir o empilhamento de terminais de forma a atender a combinação de interfaces, funcionalidades e capacidade necessária e pronto para operar em redes SDN.  Possui fonte de alimentação redundante 1+1 com tensão de alimentação nominal de -48VDC e sua dimensão permite que seja instalado em um bastidor 19” padrão.</t>
  </si>
  <si>
    <t>S-1096</t>
  </si>
  <si>
    <t>Máquinas para branquear, tingir e lavar tecidos felpudos, por corda, com temperatura de trabalho de até 140º C, velocidade entre 25 a 250m/min, sistema combinado de resfriamento e enxague do banho, filtro auto limpante por diferencial de pressão, relação de banho a partir de 1:4,5 , tanque de adição a 100%, 2 acumuladores com largura da câmara de 1.300mm e capacidade nominal de 500kg, sistema de molinelo na parte interna com controle de capacidade do acumulador, painel “touchscreen” TFT 8,4” com Controlador Logico Programável (CLP).</t>
  </si>
  <si>
    <t>S-1101</t>
  </si>
  <si>
    <t>Cortadeiras automáticas para conversão de rolos de materiais plásticos e papel com ou sem adesivo, com velocidade de até 600m/min., compostas de: uma desenroladeira de jumbos motorizada, com sistema “shaftless” (sem eixo de desenrolamento), mesa de emenda com sistema de vácuo, sistema de corte de produtos transversal automático, sistema de enrolamento automático composto por 2 torres com alinhador automático, controle automático de tensão de enrolamento, carregamento e descarregamento automático das barras das torres, sistema automático de enrolamento de refilo (longitudinal e transversal), aplicador automático de TAB (fita sem adesivo colocado no início e final dos rolos), sistema de alimentação automático de arruelas, descarregamento automático dos rolos com separador e alinhador automático do produto.</t>
  </si>
  <si>
    <t>S-1102</t>
  </si>
  <si>
    <t>8471.60.53</t>
  </si>
  <si>
    <t>Indicadores ou apontadores (track-ball), com 3 botões e 1 globo de navegação com 80mm de comprimento, 49mm de largura e 23mm de altura, sendo dotados de pés emborrachados; possui sistema eletrônico composto por sensores de posição, microcontrolador, microchaves, e circuito de comunicação serial padrão USB.</t>
  </si>
  <si>
    <t>S-1111</t>
  </si>
  <si>
    <t>Máquinas impressoras flexográficas de tambor central, de 8 cores, para tintas base solvente ou base água de PH de 4 a 9, largura máxima de impressão 1.270mm, largura máxima de material 1.320mm, comprimento máximo de impressão maior ou igual a 1.100 e menor ou igual a 1.160mm, velocidade máxima de 500m/min, alimentada por bobina de diâmetro máximo de 1.000mm e peso do rolo máximo de 1.250kg, com desbobinador e rebobinador, diâmetro interno do mandril de 76/152mm, diâmetro externo do mandril  de 90/180mm, tensão de correia desenrolada de 20-500N, tensão da banda de rebobinamento de 20-500N, tração do avanço de bandas de 20-500N, materiais imprimíveis papel de 40-120g/m², dotada de troca automática de bobinas, gerenciada por controlador lógico programável (CLP) com software de manutenção preventiva, e dotadas de: sistema automático de ajuste de pressão dos cilindros porta-clichês e rolos “anilox” com precisão de avanço e recuo de 0,001mm; sistema automático de controle de registro de impressão; sistema de controle de temperatura de tintas; sistema de controle de viscosidade de tintas utilizando viscosímetros; sistema de extratores para o auxílio na troca das camisas anilox; sistema de limpeza automático dos rolos anilox; sistema de vídeo Argus e Turbo (dupla câmera linear);</t>
  </si>
  <si>
    <t>S-1126</t>
  </si>
  <si>
    <t>8517.12.31</t>
  </si>
  <si>
    <t>Smartphones com comunicação em redes de celulares 4G/LTE, WiFi/Bluetooth, NFC e GPS para uso exclusivo em área industrial pesada potencialmente explosivas, conector USB magnético; botões adicionais: “Push-To-Talk”, emergência e função geral; suporte a temperaturas elevadas com mínimo de 55ºC; bateria com no mínimo 3.600mAh.</t>
  </si>
  <si>
    <t>S-1131</t>
  </si>
  <si>
    <t>Equipamentos traçadores de curvas de histerese magnética para obtenção de diversas grandezas magnéticas, como remanência, coercividade, e produto de energia máximo, opera em temperaturas de até 200°C, utilizando polos com aquecimento e bobina de contorno resistentes a temperatura, dotados de: Gabinete de controle elétrico, com as seguintes dimensões: 560 x 600 x 600 mm; dois fluxímetros eletrônicos; bobinas de indução; placa para controle automático da medição de histerese; computador para controle e monitoramento das medições; termômetro USB para medição da temperatura ambiente; polos magnéticos, para temperatura ambiente e temperaturas de até 200°C; bobinas de contorno com diâmetros de 10, 15, 26 e 40mm, para medição em temperatura ambiente e temperaturas de até 200°C; pacote eletromagnético; ímãs e amostras de níquel para calibração do equipamento; pacote para medidas em altas temperaturas composto por: dois termopares; par de polos magnéticos com elemento de aquecimento interno; e unidade de controle de aquecimento independente para os dois polos.</t>
  </si>
  <si>
    <t>S-1141</t>
  </si>
  <si>
    <t>Combinações de máquinas para o transporte de copos e latas de tamanhos variados, constituídas por: transportador mecânico de esteira ou correia, transportadores a ar, transportadores a vácuo, elevadores e inversores a vácuo, divisores de fluxo de latas, enfileiradores e desenfileiradores de latas, transferidores de latas a vácuo, guias de latas enfileiradas, caixas embaralhadoras de alimentação a ar, sistemas de eliminação de latas defeituosas, com capacidade nominal máxima de até 3400 latas/min.</t>
  </si>
  <si>
    <t>S-1144</t>
  </si>
  <si>
    <t>Equipamentos estáticos para fornecimento de energia elétrica no sistema de tração ferroviário dotados de: retificadores com tensão de entrada até 2 x 1.250Vca para tensão de saída até 3.000Vcc e potência de até 4MW, com reatância de alisamento, dispositivos de proteção com disjuntores extra rápido para até 3kVCC e curto circuitador.</t>
  </si>
  <si>
    <t>S-1145</t>
  </si>
  <si>
    <t>8443.32.31</t>
  </si>
  <si>
    <t>Impressoras a jato de tinta térmico, portátil, com bateria de lítio de longa duração, qualidade fotográfica com velocidade de impressão máxima de até 10ppm no formato A4, resolução de impressão máxima de até 4.800 x 1.200dpi otimizado colorido, impressão sem margens até 127 x 177mm, capacidade de entrada de folhas para até 50 páginas, capacidade de conexão USB, comunicação sem fio (wireless, bluetooth).</t>
  </si>
  <si>
    <t>S-1146</t>
  </si>
  <si>
    <t>Plataformas de trabalhos aéreos, tipo tesoura, acionadas por motor elétrico alimentado por baterias recarregáveis a partir de carregador bivolt unicamente, autopropulsadas sobre rodas, com tração no eixo traseiro, controladas por painel de controle na plataforma contendo alavanca de controle, equipadas com deck extensível da plataforma, com altura máxima da plataforma igual a 3,9m, com capacidade máxima de elevação de carga sobre a plataforma com o deck extensível retraído igual a 227kg.</t>
  </si>
  <si>
    <t>S-1147</t>
  </si>
  <si>
    <t>Plataformas individuais de deslocamento manual, para trabalhos aéreos, dotadas de mastro extensível de acionamento elétrico, com energia fornecida por baterias recarregáveis dos próprios equipamentos, com elevação máxima da plataforma igual ou superior a 6,17m, mas inferior ou igual a 9,00m e capacidade de carga máxima da plataforma igual a 159kg</t>
  </si>
  <si>
    <t>S-1148</t>
  </si>
  <si>
    <t>Equipamentos para ensaios não destrutivos por meio de ultrassom, para detecção de descontinuidade em soldas  e trilhos de vias ferroviárias, dotados de rack metálico, placas I/O, cabos, computadores, GPS / DGPS e transdutores de medição de 0°, 38°, 45°, 54° e 70°, com feixe de leitura para o campo, centro e bitola, dois suportes para leitura simultânea (lado direto e esquerdo) e duas rodas por fila de trilho, próprio para ser montado em veículo de inspeção em vias férreas.</t>
  </si>
  <si>
    <t>S-1149</t>
  </si>
  <si>
    <t>Combinações de máquinas para o tratamento da superfície de chapas de rochas ornamentais compostas por: 1 plataforma giratória de entrada; 1 robô carregador e descarregador com paginação automática das chapas combinado com 1 mesa pente giratória; 2 pantógrafos com plano de corrente e mecanismo de extração e inserção para a recirculação de bandejas de suporte das chapas; 1 forno de secagem com capacidade de até 40 bandejas de movimentação cíclica; até 7 bancadas de trabalho para operações de resinas equipadas com dois transportadores de corrente para movimentação nos dois sentidos; 1 sistema de leitura de chapas; 1 aplicador automático para tela de fibra de vidro na chapa; 1 máquina de aplicação automática de resina sobre as chapas com bomba misturadora automática; 1 robô antropomórfico para o espalhamento da resina sobre a chapa; 1 bancada de trabalho para operações de resina equipada com dois transportadores de corrente operando em dois sentidos com sistema vibratório no transportador superior; 1 transportador móvel de correntes operando em dois sentidos com transferência em linha paralela; 1 acumulador com elevador e capacidade de até 10 bandejas; 1 robô antropomórfico para a aplicação de resinas viscoplásticas; 1 forno de catálise de resina “epoxy” para até 90 bandejas com movimentação cíclica; 1 robô descarregador automático combinado com 1 mesa pente giratória; 1 plataforma giratória de saída; 2 transportadores de corrente; 2 unidades termoelétricas para o forno secagem; 2 unidades termoelétricas para o forno de catálise; e até 161 bandejas de suporte para chapas com redes metálicas, furos e pinos, para armazenamento rotativo.</t>
  </si>
  <si>
    <t>S-1151</t>
  </si>
  <si>
    <t>Consoles de operação utilizados em máquinas para processamento de dados em equipamento de tomografia computadorizada, dotados de microprocessadores, barramentos de dados QPI, memória RAM DIM DDR3 de até 48GB, barramentos PCI “express”, portas para periféricos, controlador de rede local, disco rígido, drive óptico, placa de vídeo dedicada, porta Ethernet, entrada e saída de áudio; contém gabinete metálico, tampas de acabamento e blindagem eletromagnética.</t>
  </si>
  <si>
    <t>S-1152</t>
  </si>
  <si>
    <t>Centros de usinagem verticais para usinagem com 5 eixos controlados, simultaneamente, controlados por comando numérico computadorizado (CNC), curso do eixo X igual a 650mm, curso eixo Y igual a 650mm, curso do eixo Z igual a 500mm, ângulo de inclinação do eixo A de -130° a + 130°, com mesa rotativa contínua de 360° e diâmetro de 320mm, com capacidade de 300kg e rotação de 30rpm, precisão do sistema de medição do eixo C e eixo A de ± 5”, precisão de posicionamento dos eixos X,Y e Z de 0,008mm, velocidade de deslocamento dos eixos X,Y e Z de 45,45 e 60m/min respectivamente, construída em estrutura de granito para amortecimento de vibrações e redução da propagação do calor, rotação do eixo árvore de 15.000rpm, potência de 31kW, torque do eixo árvore 194Nm, com trocador automático de ferramentas de 36 posições.</t>
  </si>
  <si>
    <t>S-1153</t>
  </si>
  <si>
    <t>Analisadores robotizados para análise de demanda química de oxigênio (DQO); amostrador XYZ; exibição de resultados em tempo real; possibilidade de carregar o equipamento com amostras prioritárias durante a análise; racks e tubos removíveis; função de pré e pós-diluição; função diluição e fortificação de amostras; resolução 0,1nm; faixa de operação entre 340 e 900nm; temperatura de operação de 10 a 40°C; largura da banda espectral de 4nm; faixa de operação de absorbância de até 3 unidades de absorbância; saída USB.</t>
  </si>
  <si>
    <t>S-1154</t>
  </si>
  <si>
    <t>Aparelhos para detecção de compostos orgânicos voláteis por tecnologia de sensor de foto ionização, portátil, com faixa de medição entre 0 a 20.000ppm ou entre 0 a 20.000mg/m3, com resolução mínima de medição de 1ppb ou 0,001mg/m3, montados em material “lexan”, ABS e aço inoxidável com revestimento protetor de borracha, proteção IP65, visor LCD, botões de operação, possui alarme visual, sonoro com 95dB e vibratório para presença de gás, bateria fraca, falha da bomba de sucção e falha de sensor, operação com bateria recarregável ou alcalinas, com faixa de temperatura de operação entre -20 a +60 grau Celsius, com faixa de umidade operacional entre 0 a 99% sem condensação, memória interna com capacidade de 120.000 pontos de medição, comunicação USB para integração com software de download de dados e configuração.</t>
  </si>
  <si>
    <t>S-1155</t>
  </si>
  <si>
    <t>Equipamentos automatizados para a diagnostico in vitro para o crescimento e detecção rápida de microbactérias, a partir de diferentes amostras clínicas (exceto sangue e urina) e teste de suscetibilidade a fármacos (AST ou DST), através do princípio da fluorescência, sensível a concentração de oxigênio no meio da cultura (tubo indicador do crescimento de microbactérias), com capacidade máxima para testar entre 320 e 960 tubos, simultaneamente, e fornecer informes visuais indicativos diferenciando amostras positivas, amostras negativas e amostras em andamento.</t>
  </si>
  <si>
    <t>S-1156</t>
  </si>
  <si>
    <t>Máquinas rotativas pneumáticas que operam com até 18 posições indexadas para o envase de produtos em latas tipo aerossol com diâmetro de 22mm, com capacidade de envase máxima igual ou superior a 12ml, com capacidade de produção máxima igual ou superior a 2.400 latas/h, sem peças elétricas, com pistão especial para mover a roda estrela e o cilindro do produto, com sistema que permite a configuração do envase para diferentes tipos de líquidos, possibilitando a configuração de diferentes velocidades para sugar o líquido do tanque e envasá-lo.</t>
  </si>
  <si>
    <t>S-1157</t>
  </si>
  <si>
    <t>Transdutores de torque de pressão para monitoramento de estacas helicoidais para marcar a dureza do solo, com capacidade de entre 13.000 e 85.000N/m, aplicado entre dois flanges, com precisão de +/- 0,3%.</t>
  </si>
  <si>
    <t>S-1158</t>
  </si>
  <si>
    <t xml:space="preserve">Equipamentos automatizados para cultura de sangue e líquidos biológicos através da detecção de CO2 produzido por bactérias e fungos, em frascos aeróbios, anaeróbios e pediátricos ou consumo de O2 pelas microbactérias, em frascos Myco/F, através do princípio da fluorescência, com capacidade para monitorar, agitar e incubar de 1 a 200 frascos de maneira simultânea e fornecer informes visuais indicativos diferenciando amostras positivas, amostras negativas e amostras em andamento. </t>
  </si>
  <si>
    <t>S-1159</t>
  </si>
  <si>
    <t>Equipamentos para diagnóstico in vitro, para identificação (ID) de bactérias, leveduras e microrganismos semelhantes e à execução de testes de susceptibilidade antimicrobiana (AST), através de painel combinado dotados de dois lados: um lado ID, com substratos desidratados, para identificação das bactérias e outro lado AST, com diversas concentrações de agentes antimicrobianos, controles de crescimento, controles de fluorescência para determinar a susceptibilidade antimicrobiana, com capacidade para realizar no máximo 50 testes por vez.</t>
  </si>
  <si>
    <t>S-1160</t>
  </si>
  <si>
    <t>Equipamentos automatizados para diagnóstico em vitro, através de rápida detecção de CO2 produzido por bactérias e fungos em amostras clínicas, através do princípio da fluorescência com capacidade para monitorar, agitar e incubar no máximo 40 frascos, fornecendo alarmes tanto visuais quanto sonoros, em caso de amostras positivas.</t>
  </si>
  <si>
    <t>S-1163</t>
  </si>
  <si>
    <t>Máquinas automáticas com cabeçotes de cortes com profundidade de até 12cm; montado em pórtico móvel com sistema de movimentação, via cremalheira para corte e meio corte de materiais rígidos e flexíveis, como vinil, lona, adesivos, papelão, cartão e outros materiais; com uma área de trabalho de até 3,10 x 2,00m; com dimensões de até 4,70 x 1,25m e, altura de até 1,45m; com utilização de energia de até 420V – 50/60Hz e de até 11kW a 18kW.</t>
  </si>
  <si>
    <t>S-1165</t>
  </si>
  <si>
    <t>Máquinas automáticas com mesa rotativa com 16 posições de trabalho, para inserção de terminais tipo “Faston” na base da bobina, por meio de um alimentador circular e linear, usando em sequência o sistema “pick &amp; place” para transferência para a base das bobinas; com capacidade de até 1.100 unidades/hora, considerando-se uma eficiência de 85%; com sistema automático gerenciado por controlador lógico programável (CLP).</t>
  </si>
  <si>
    <t>S-1166</t>
  </si>
  <si>
    <t>8471.60.90</t>
  </si>
  <si>
    <t>Unidades de saída de dados processados eletronicamente, para leitura tátil pelo sistema Braille, com 12 a 80 células de leitura de 6 ou 8 pontos, com ou sem teclado para escrita, conexões USB, combinada ou alternativamente com "Bluetooth" ou porta serial, teclas de posicionamento para cada célula, 6 ou mais teclas de comando.</t>
  </si>
  <si>
    <t>S-1169</t>
  </si>
  <si>
    <t>Reatores para homogeneizar, emulsionar e agitar materiais líquidos e semissólidos para fabricação de produtos cosméticos e farmacêuticos com ampla faixa de viscosidade, possui fundo cônico que permite trabalhar com um volume mínimo do vaso de 50 litros, sistema de recirculação do produto, volume máxima do vaso de 2.000 litros, construído em aço inox 316L; com agitador em forma de  âncora, com pás de mistura no sentido vertical (desenho CIP), dotados de raspadores laterais em PTFE, vaso dotado de dupla camisa para aquecimento e resfriamento do produto, com  sistema de pressão positiva e negativa, abertura automática da tampa através de sistema mecânico, controle de peso por células de carga, controle de temperatura do produto, sistema de vácuo com bomba de vácuo de anel líquido para evitar espumas no produto e sistema de limpeza CIP (Clean in Place) com  bomba CIP  integrada dotado de controlador lógico programável (CLP),painel de operação com interface homem-máquina(IHM) e controle de receitas.</t>
  </si>
  <si>
    <t>S-1170</t>
  </si>
  <si>
    <t>Reatores para homogeneizar, emulsionar e agitar materiais líquidos e semissólidos para fabricação de produtos cosméticos e farmacêuticos com ampla faixa de viscosidade com fundo cônico que permite trabalhar com um volume mínimo do vaso de 50 litros, sistema de recirculação do produto, volume máxima do vaso de 1.100 litros, construídos em aço inox 316L; com agitador em forma de âncora, com pás de mistura no sentido vertical (desenho CIP), dotados de raspadores laterais em PTFE, vaso dotado de dupla camisa para aquecimento e resfriamento do produto, com sistema de pressão positiva e negativa, abertura automática da tampa através de sistema mecânico, controle de peso por células de carga, controle de temperatura do produto, sistema de vácuo com bomba de vácuo de anel líquido para evitar espumas no produto e sistema de limpeza CIP (Clean in Place) com bomba CIP integrada dotado de controlador lógico programável (CLP), painel de operação com interface homem-máquina(IHM) e controle de receitas.</t>
  </si>
  <si>
    <t>S-1171</t>
  </si>
  <si>
    <t>8419.90.40</t>
  </si>
  <si>
    <t>Platens inferiores, utilizados em chapa para preparo de carne de hambúrguer, dotados de 2 pontos de monitoramento constante de temperatura, constituídos em aço inox 304 e placa metálica em aço TI, composta pelos  materiais liga Manganês (1,5%), Sílicio (0,45%), Carbono (0,21%), Fósforo(0,035%), Enxofre (0,02%), Molibdênio (0,6%), Vanádio (0,06%), Titânio (0,06%), Boro (0,005%), Colúmbio( 0,06%)com temperatura de trabalho de 204°C e potência de 3,8kW.</t>
  </si>
  <si>
    <t>S-1172</t>
  </si>
  <si>
    <t>Controladores lógicos programáveis construídos em plástico e vidro, contém softwares e circuitos eletrônicos integrados que possibilitam a programação, controle, gravação e visualização dos parâmetros de funcionamento do equipamento, teclado com a tecnologia “touchscreen”. Possibilita também a gravação de receitas utilizadas na produção do alimento. Sistema operacional utilizado Linux. Controla a temperatura e tempo de cozimentos dos alimentos, com ajustes eletrônicos na identificação da altura dos alimentos.</t>
  </si>
  <si>
    <t>S-1173</t>
  </si>
  <si>
    <t>Platens superiores, utilizados em chapa para preparo de carne de hambúrguer, com resistência elétrica interna, dotado de 2 pontos de monitoramento constante de temperatura, constituído em aço inox 304, com temperatura de trabalho de 232°C e potência de 2,6kW.</t>
  </si>
  <si>
    <t>S-1174</t>
  </si>
  <si>
    <t>Dispositivos tubulares soldados constituídos em aço inox, utilizados para abertura e fechamento do platen superior em chapa para preparo de carne de hambúrguer, acionados por atuador linear elétrico com controle de tensão por molas metálicas com curso de abertura de 16cm e força de fechamento de 3,52Kgf/cm.</t>
  </si>
  <si>
    <t>S-1175</t>
  </si>
  <si>
    <t>Platens superiores, utilizados em chapa para preparo de carne de hambúrguer, com resistência elétricas interna, dotados de 2 pontos de monitoramento constante de temperatura, constituído em aço inox 304,com temperatura de trabalho de 232°C e potência de 2.6kW.</t>
  </si>
  <si>
    <t>S-1176</t>
  </si>
  <si>
    <t>8419.89.20</t>
  </si>
  <si>
    <t xml:space="preserve">Mantenedores de alimento, utilizados para preservar a temperatura em até 2 horas, dotados de 4 prateleiras com tampas fixas, 8 compartimentos para cada alimento, temperatura de operação de 65 a 135°C. </t>
  </si>
  <si>
    <t>S-1177</t>
  </si>
  <si>
    <t>Equipamentos automatizados que realizam alíquota em dois diferentes tubos, um para exame de citologia do colo do útero e outro para exame de biologia molecular, dotados de painel “touchscreen”, com capacidade para separar até 96 amostras em duas horas e dez minutos.</t>
  </si>
  <si>
    <t>S-1178</t>
  </si>
  <si>
    <t>Equipamentos automatizados, de preparo e coloração de lâminas com amostras de células do colo do útero, coletadas pelo método de citologia em meio líquido, para a realização de exame citológico preventivo do câncer do colo do útero, composto por processador de lâminas e monitor “touchscreen”, com capacidade para preparar e corar até 48 lâminas/h.</t>
  </si>
  <si>
    <t>S-1181</t>
  </si>
  <si>
    <t>Matrizes para cravamento de chapas em aço especial revestidas com nitreto de titânio, dotadas de uma capa, lamelas e elastômero/mola metálica; com diâmetro de 10 a 27mm e comprimento de 12 a 50mm.</t>
  </si>
  <si>
    <t>S-1182</t>
  </si>
  <si>
    <t>Rotuladoras rotativas, com estações autoadesivas acionadas através de motores de passo, com carrossel central de 5 cabeçotes e 5 sapatas, com 3 estações para rótulo, contra rótulo e bolino ou colarinho envolvente, com caracóis, guias e estrelas para garrafa cilíndrica, ovais, retangulares e formatos especiais, para diferentes tamanhos de garrafas, com sapatas de centragem especiais de garrafas, com cabeçotes para garrafas especiais e com extensão, com desacopladores para estação de colarinho envolvente, com fotocélulas especiais para rótulo transparente, com possibilidade de rotular 15 ou mais formatos diversos de garrafas e etiquetas, com capacidade de produção entre 1.500 e 3.000 garrafas/hora, controlada por PLC com Monitor “touchscreen”.</t>
  </si>
  <si>
    <t>S-1184</t>
  </si>
  <si>
    <t>Enriquecedores automáticos em aço inox para produção de suco e vinho com extração total da cor da casca, controlado por um PLC, com  aquecimento em dois estágios, sendo o 1º na temperatura ambiente entre 25 a 55 graus, no segundo estágio aumenta a temperatura para até 87 graus, neste segundo estágio ocorre o enriquecimento com a concentração do suco em até 18% por meio do sistema rápido de diminuição  da temperatura de 85°C para 35°C, com uma sonda para controle da temperatura,  com capacidade de produção de 6 mil kg a 35 mil kg/h., equipados com bomba helicoidal com válvula de regulagem de fluxo.</t>
  </si>
  <si>
    <t>S-1185</t>
  </si>
  <si>
    <t>Prensas hidráulicas para a colagem e curvatura de lâminas de madeira e/ou MDF, dotadas de mesa superior móvel, com mesa de trabalho de 1.600 x 800mm com pressão hidráulica vertical de 100T, ou com mesa de trabalho com dimensão de 2.000 x 1.000mm e pressão hidráulica vertical de 120T.</t>
  </si>
  <si>
    <t>S-1186</t>
  </si>
  <si>
    <t>Prensas hidráulicas para a colagem e curvatura de lâminas de madeira e/ou MDF em 3D, dotadas de mesa superior móvel de 1.600 x 800mm ou 2.000 x 1.200mm, com mesa inferior de 1.900 x 800mm ou 2.300 x 1.200mm, com 2 cilindros hidráulicos verticais e dois cilindros laterais hidráulicos, sendo um esquerdo e outro direito, com pressão hidráulica vertical de 100T ou 160T, com pressão horizontal de 30T cada cilindro.</t>
  </si>
  <si>
    <t>S-1187</t>
  </si>
  <si>
    <t>Aparelhos portáteis utilizados para determinar quantitativamente o tempo de protrombina (pt/valor quick/inr), em amostras de sangue capilar ou sangue total venoso não tratado, para a realização de testes de coagulação; tempo de resultado de medição 1 minuto, memória para armazenamento de até 300 valores de resultados com hora e data; área de aplicação de amostra sanguínea de pelo menos 8μl.</t>
  </si>
  <si>
    <t>S-1188</t>
  </si>
  <si>
    <t>Equipamento de PCR em tempo real, por meio de tecnologia de reação em cadeia da polimerase (PCR), utilizados para análise da expressão gênica, estudo de mutações, quantificação e detecção de ácidos nucleicos; consumíveis plásticos com placas de 96 poços, tiras de 8 tubos, com volumes de reação de 10 a 50μl, com tempo de corrida menor que 40min para PCR de 3 passos com 40 ciclos e menor 1,5h para HRM; memória para armazenamento de até 50 corridas.</t>
  </si>
  <si>
    <t>S-1189</t>
  </si>
  <si>
    <t>8461.90.90</t>
  </si>
  <si>
    <t>Máquinas para acabamento de lonas (blocos de freio), por eliminação de matérias, esmerilhamento e chanfro de suas extremidades internas, externas e raio de curvatura, para trabalhar peças com largura igual ou inferior a 240mm, dotados de comando lógico programável (CLP) e respectivos transportadores de interconexação.</t>
  </si>
  <si>
    <t>S-1192</t>
  </si>
  <si>
    <t>Mantenedores de alimento, utilizados para preservar a temperatura em até 2 horas, dotados de 4 prateleiras com tampas fixas, 12 compartimentos para cada alimento, temperatura de operação de 65 a 135°C.</t>
  </si>
  <si>
    <t>S-1193</t>
  </si>
  <si>
    <t>Bombas centrífugas de corpo duplo para bombeamento de polpa de minério dotados de uma única carcaça de metal duro, dois rotores conectados a um único eixo fabricado em aço, que é responsável pelo acionamento mecânico do sistema e selagem por selo mecânico.</t>
  </si>
  <si>
    <t>S-1195</t>
  </si>
  <si>
    <t>Raspadores de aço inox ou aço inox com vedação de viton (FKM) ou  aço inox com vedação de plástico, para limpeza e proteção de guias lineares utilizadas em centros de usinagem.</t>
  </si>
  <si>
    <t>S-1196</t>
  </si>
  <si>
    <t>Prensas isostáticas, com medidas iguais ou inferiores à 2.270 (largura) x 600 (profundidade) x 2.200 (altura), com pressão máxima de operação de 300Mpa, comprimento efetivo 400mm, diâmetro da câmara de pressão 300mm, tempo de ciclo de 3 a 5 minutos; velocidade de pressurização, velocidade de despressurização e tempo de retenção configuráveis por controlador lógico programável (CLP), para compactação isostática de pó de liga de Ne-Fe-B; processo de compactação em ambiente líquido isento de oxigênio para produção de imãs de terras raras de grandes dimensões.</t>
  </si>
  <si>
    <t>S-1197</t>
  </si>
  <si>
    <t>Moldes de injeção de termoplástico sob pressão tipo “flip-top”, modelo “Pull Ring” de lacre de inviolabilidade, abertura da tampa e sobretampa com sistema de dobradiça ativa para ser aplicada com tecnologia BAP (Bonded Aluminium to Plastic), para receber membrana de alumínio, para acondicionamento de produto alimentício com tecnologia específica de alta precisão, com formato irregular, com 16 cavidades (dois pontos de injeção valvulado por cavidade), capacidade de 80 peças/min, com câmara quente e válvulas de injeção controladas sequencialmente permitindo controle dimensional e funcional do produto; sistemas de gavetas internas para permitir extração de retenções devido as características do produto; sistema de extração escalonada permitindo liberação das peças para manipuladores de transferência (robôs manipuladores) para operações complementares; sistemas de refrigeração intensivas permitindo rápido resfriamento do produto e consequente redução do ciclo de produção e energia; medidas do molde: comprimento: 1193,00mm x largura: 906,00mm x altura: 540,00mm, feito em aço.</t>
  </si>
  <si>
    <t>S-1199</t>
  </si>
  <si>
    <t>Centros de usinagem tipo "Gantry", para trabalhar metais, com mesa de 2.650x 1.950mm, com 3 + 2 eixos sendo (X, Y, Z, B e C), 3 eixos de deslocamento linear. X, Y e Z com cursos de 2.500 x 1600 x 800mm  respectivamente, eixo B com inclinação de +/- 110° de amplitude e C rotativo 240°, deslocamento rápido nos eixos x, y, z de 24.000mm/min, com um fuso de 26.000rpm, potência de 20kW, torque de 32Nm equipados com acessórios adicionais de controle de medição de ferramentas e uma sonda comandada por um infravermelho para medição das peças usinadas de extrema precisão tanto em pré acabamento, como em acabamento na fabricação de moldes, matrizes e componentes aeroespaciais com capacidade de usinagem dos 5 lados da peça com uma única fixação.</t>
  </si>
  <si>
    <t>S-1200</t>
  </si>
  <si>
    <t>Máquinas automáticas indexadas com 10 estações para soldar, inspecionar e fechar tampa tipo “Flip Top” com Pull Ring com formato e dimensões especiais e controladas, com membrana de alumínio soldada por processo de indução, conferência da soldagem, giro da tampa 180°, fechamento da tampa com sistema de dobradiça ativa tipo cinta dupla, conferência e liberação da tampa, tecnologia BAP (Bonded Aluminium to Plastic), para lacrar hermeticamente com selo de segurança incorporado a frascos plásticos contendo produto alimentício seco; com sistema feito com uma mesa rotativa acionada por um motor sem escovas; indexação por servo motor totalmente sincronizado e reconfigurável de design modular para uma operação suave; velocidade do índice de até 50 ciclos/min; plataforma flexível com precisão de &lt;50μm (mícron); estrutura principal em aço soldado eletricamente; ninhos fixados na mesa.</t>
  </si>
  <si>
    <t>S-1202</t>
  </si>
  <si>
    <t>Módulos de alinhamento gravitacional para condução e escoamento de produto específicos para máquinas selecionadoras de grãos, fabricados em alumínio extrudado, usinado e acabamento superficial anodizado duro de 100µm com duplo polimento.</t>
  </si>
  <si>
    <t>S-1204</t>
  </si>
  <si>
    <t>Máquinas de impressão estereolitográfica para criação de moldes tridimensionais em material plástico por meio de fonte de laser que solidifica uma resina fotossensível líquida, dotadas de porta de proteção, botão de ligar, plataforma, laser, knob, alça de fixação da plataforma, suporte de cartucho, tampa, aba de travamento da tampa, carcaça do cartucho, tanque removível de resina, alavanca de bloqueio, porta USB para transferência de dados por meio do computador ligado ao equipamento; método de escaneamento galvanômetro; espessura de camada 10- 100µ, umidade e temperatura de operação 20 – 25ºC / 60% , consumo elétrico 160W , fonte de alimentação 24VDC com AC 240/ 100V / 50-60Hz ; área de trabalho Ø 180 x 180mm, dimensões 642 x 606 x 400mm, 32kg.</t>
  </si>
  <si>
    <t>S-1207</t>
  </si>
  <si>
    <t>Transportadores-classificadores de pedidos e/ou volumes diversos, computadorizados, tipo bandeja, acionados por motores, controlados por controlador lógico programável (CLP), utilizados para movimentar e classificar produtos acabados e/ou volumes diversos, visando a sua classificação e expedição automatizada ou não, dotados de sistema de separação mecânica com aproximadamente 54,5m de comprimento; estações de introdução/alimentação manual; bandejas com impulsor para separação dos artigos; calha de saída do separador; calha de rejeição, equipada com dispositivos de escaneamento para leitura de código de barras através de um servidor de OST, com capacidade de separação mecânica igual ou superior a 6.315 bandejas/h com dimensões de 500 x 800mm.</t>
  </si>
  <si>
    <t>S-1208</t>
  </si>
  <si>
    <t>Cabeçotes de co-extrusão com 120mm de diâmetro máximo, para serem utilizados em máquina sopradora destinada à fabricação de embalagens plásticas rígidas, com 3 camadas distintas, dotados de 1 "parison" e 16 zonas de aquecimento, extrusor vertical de 25mm de diâmetro para camada de barreira, extrusor vertical de 25mm de diâmetro para camada de adesivo, programador de espessura de parede com atuador servo-elétrico axial "E-WTC" com força de 10 tons, ajuste de peso de "parison" e 3 pontos de centralização acessíveis na frente do cabeçote, adaptador para extrusora da sopradora, válvulas atuadoras pneumáticas de 3 posições, sistema de silo duplo de purga fácil, conjunto de ferramental ovalizado interno removível para extrusão, incluindo armário e painel elétrico com controladores de motores e componentes, e com capacidade de extrusão máxima de 100kg/h.</t>
  </si>
  <si>
    <t>S-1209</t>
  </si>
  <si>
    <t>Equipamentos de teste de vibração e ruídos de estrutura de aeronaves, capazes de aplicar sinais de excitação e coleta de dados síncronos, com 140 canais de entrada e 4 canais de excitação (saída) distribuídos em 4 "mainframes" de 5 “slots” cada, acondicionados em “racks”.</t>
  </si>
  <si>
    <t>S-1210</t>
  </si>
  <si>
    <t>Aparelhos fixos de fluoroscopia com detector digital, utilizados para exames contrastados e aquisição de imagens por raios-x, com capacidade de armazenamento de 50.000 imagens, dotados de: detector plano de silício amorfo, com cintilador de iodeto de césio, e tamanho de pixel de 148 micrômetros; tubo de raios-x com exposição máxima de 150kV, com velocidade do ânodo de 8.500 a 10.800rpm, e capacidade máxima de armazenamento de calor da caixa da ampola de 2.430.000hu; colimador primário; gerador de alta frequência, com saída igual ou superior à 65kW ; unidade de processamento de dados com “software” dedicado, monitor de tela plana, teclado e mouse; joysticks, controles e pedal; mesa do paciente com inclinação de ±90° e ajuste de altura de 48 a 98cm; podendo conter, alternada ou cumulativamente, um ou mais detectores planos móveis sem fio, alimentados por bateria íon de lítio, recarregável e intercambiável, “bucky” mural e tubo de teto.</t>
  </si>
  <si>
    <t>S-1211</t>
  </si>
  <si>
    <t>Máquinas multifuncional, com depósito vertical, para processamentos de tecidos em fibras naturais e sintéticas, planos e de malha, em corda simples e dupla, em baixa e alta temperatura até 144ºC, velocidade máxima do molinelo de tração do tecido 400m/min, equilíbrio hidráulico com 1,5litros de água/kg.</t>
  </si>
  <si>
    <t>S-1212</t>
  </si>
  <si>
    <t>Máquinas auto propelidas para manutenção de áreas verdes e gramados, capacidade produtiva máxima de 32,4 mil m²/h, equipadas com motor de ignição de centelha, com motor a diesel, potência igual ou superior a 20HP, largura de corte de 1,00 a 1,85m, altura de corte de até 12cm, dotadas de um corpo de máquina com 4 rodas sendo 2 motrizes, assento para condutor, alavancas de direção independente, deck de corte com altura regulável para cortar e triturar relva, grama e outros, acionamento elétrico do deck de corte, sistema hidráulico para elevação do deck de corte, capacidade de giro sobre o próprio eixo, deck de corte frontal.</t>
  </si>
  <si>
    <t>S-1213</t>
  </si>
  <si>
    <t>Máquinas de impressão estereolitográfica para criação de moldes tridimensionais em material plástico por meio de fonte de laser que solidifica uma resina fotossensível líquida, dotadas de porta de proteção, botão de ligar, plataforma, laser, knob, alça de fixação da plataforma, suporte de cartucho, tampa, aba de travamento da tampa, carcaça do cartucho, tanque removível de resina, alavanca de bloqueio, porta USB para transferência de dados ao computador interno; método de escaneamento galvanômetro, espessura de camada 10- 100µ, umidade e temperatura de operação 20 – 25ºC/60%, consumo elétrico 160W  , fonte de alimentação 24V DC com AC 240/100V / 50-60Hz ; área de trabalho Ø 140 x 140 x 180mm, dimensões 400 x 606 x 642mm , entre 44 e 46kg.</t>
  </si>
  <si>
    <t>S-1214</t>
  </si>
  <si>
    <t>8419.50.10</t>
  </si>
  <si>
    <t>Trocadores de calor de placas de alumínio brasado para uso no sistema de turboexpansão, usados na troca térmica do gás natural com a finalidade de separar o metano do etano, com calor trocado de 2.300 a 10.300kW, com temperatura de projeto entre -105 e 65°C, pressão de projeto de 34,2 a 88kgf/cm2.</t>
  </si>
  <si>
    <t>S-1215</t>
  </si>
  <si>
    <t>8431.49.10</t>
  </si>
  <si>
    <t>Elementos de lança treliçada intermediária de até 12m de comprimento para reconfiguração dos guindastes sobre esteiras com capacidade máxima de carga de até 600T, dotados de cabos guias, cambão treliçado para o contrapeso flutuante com alcance de até 20m de raio, guincho de carga adicional, base do contrapeso flutuante e sua extensão, cabeçal de lança de capacidade de até 600T, software, contra lança “derrick” de até 36m de comprimento, placas de contrapeso totalizando até 340t, guincho para operação da contra lança “derrick” e moitão de 5 polias com capacidade de até 180T, montados em conjunto ou isoladamente.</t>
  </si>
  <si>
    <t>S-1216</t>
  </si>
  <si>
    <t>Máquinas automáticas de corte e solda para produção de sacos plásticos, utilizados para embalar produtos alimentícios, de construção esquerda, com capacidade de tração de 110 a 710mm e capacidade de produção de 410 sacos/min (variável de acordo com o tamanho dos sacos e do filme), com disponibilidade para produção em 2 linhas paralelas e/ simultâneas, composta por: desbobinador com levantamento de rolo único de 400 a 1.600mm, controle pneumático de tensão, triângulo dobrador 1.600mm, triângulo contraposto para formar sanfona, limpador de barra de solda, pré selador fundo quadrado servo acionado, processador automático de empilhamento, gabinete de controle, transformador de voltagem, sistema de resfriamento para os gabinetes e armários principais, estação de tratamento superficial do filme plástico, sistema para tensionamento dos filmes plásticos com motor independente, sistema de guias de borda para alinhamento da bobina, estação de corte e solda acionada por servomotor com fonte de potência para controle preciso de temperatura do arame de solda, transportador de arames acionado por servo-AC com 12 estações de empilhamento, sistema de transferência de pilha de sacos para o aplicador de arames.</t>
  </si>
  <si>
    <t>S-1217</t>
  </si>
  <si>
    <t>Impressoras jatos de tinta para impressão em papel comum, fotográfico ou adesivo, operando tanto com rolo quanto folha solta, atuando com 01 cabeça de impressão fotolitográfica, 05 cores, velocidade máxima de impressão igual ou superior a 01 folha A1 revestida a cada 1:15 minutos, resolução máxima de 2.400x1.200dpi, tamanho da gota de tinta de 4 picolitros, espessura mínima da linha de 0,02mm, largura máxima da mídia igual ou superior a 610mm, espessura máxima da mídia de 0,8mm.</t>
  </si>
  <si>
    <t>S-1218</t>
  </si>
  <si>
    <t>8483.60.90</t>
  </si>
  <si>
    <t>Acoplamentos limitadores de torque, para montagem em eixos planos e conexão por acoplamentos de membrana (diafragma), flange, eixo “cardan” para aplicações em laminadores da indústria siderúrgica e outras, com princípio de transmissão por força de fricção gerada pelo atrito entre superfície interna de atrito e eixo do elemento girante a ser protegido, possuindo câmara de expansão por pressurização hidráulica, provido de anel cisalhante e tubo de cisalhamento, torque de desarme entre 7,5 e 10.000kNm.</t>
  </si>
  <si>
    <t>S-1219</t>
  </si>
  <si>
    <t>Acoplamentos limitadores de torque, para montagem em eixos planos e conexão por acoplamentos elásticos ou de engrenagens com espaçador (carretel), flange e eixo “cardan”, com princípio de transmissão por força de fricção gerada pelo atrito entre superfície interna de atrito e eixo do elemento girante a ser protegido, possuindo câmara de expansão por pressurização hidráulica, provido de anel cisalhante e tubo de cisalhamento, torque de desarme entre 1,8 e 15kNm.</t>
  </si>
  <si>
    <t>S-1220</t>
  </si>
  <si>
    <t>Acoplamentos limitadores de torque, para montagem em eixos com chaveta DIN 6885 e conexão por acoplamentos elásticos ou de engrenagens, com princípio de transmissão por força de fricção gerada pelo atrito entre superfície interna de atrito e eixo do elemento girante a ser protegido, possuindo câmara de expansão por pressurização hidráulica, provido de anel cisalhante e tubo de cisalhamento, torque de desarme entre 1,0 e 180kNm.</t>
  </si>
  <si>
    <t>S-1223</t>
  </si>
  <si>
    <t>Cânulas nasais para oxigenoterapia em pacientes neonatais, pediátricos ou adultos, com fluxo máximo compreendido entre 8 e 60L/min, constituídas de tubo poroso para redução do condensado móvel, “prongs” anatômicos, conector giratório de encaixe rápido no circuito respiratório.</t>
  </si>
  <si>
    <t>S-1224</t>
  </si>
  <si>
    <t>9019.20.90</t>
  </si>
  <si>
    <t>Máscaras oronasais ou nasais para uso em terapia dos distúrbios do sono com aparelhos CPAP ou BiPAP (não incluídos), com aplicação de pressão positiva nas vias respiratórias aéreas superiores, incluindo toucas de fixação ajustáveis, sistema de vedação RollFit ou Air Pillow, difusor e cotovelo de conexão giratório.</t>
  </si>
  <si>
    <t>S-1225</t>
  </si>
  <si>
    <t>Bombas volumétricas rotativas de pistões axiais duplas, de fluxo variável para acionamento hidrostático em circuito fechado, pressão nominal superior a 210bar, deslocamento volumétrico por bomba compreendido entre 100 e 200cm³/rotação, vazão de óleo por bomba de 151 até 380L/min.</t>
  </si>
  <si>
    <t>S-1226</t>
  </si>
  <si>
    <t>8413.60.19</t>
  </si>
  <si>
    <t>Bombas volumétricas rotativas de pistões axiais duplas ou não, de fluxo variável para acionamento hidrostático em circuito fechado, pressão nominal superior a 210bar, deslocamento volumétrico por bomba compreendido até 100cm³/rotação, vazão de óleo por bomba de até 300L/min.</t>
  </si>
  <si>
    <t>S-1228</t>
  </si>
  <si>
    <t>9402.90.10</t>
  </si>
  <si>
    <t>Mesas de operações médicas, radiotranslúcidas, projetadas exclusivamente para suportar e posicionar pacientes durante as cirurgias, com capacidade de carga máxima de 185kg na posição normal, posicionamento da parte superior da mesa em “trendelenburg/trendelenburg” reverso de 26° (± 5°), inclinação da parte superior da mesa para a esquerda/direita de 21° (± 5°), inclinação da placa das costas de 80° (± 10°) para cima e de 40° (± 10°) para baixo, inclinação da placa das pernas de 20° (± 5°) para cima e cerca de 90° para baixo, movimentação da placa das pernas de 90° para a esquerda e 90° para a direita, inclinação da placa da cabeça de 45° (± 5°) para cima e de 90° (± 5°) para baixo, altura máxima e mínima da parte superior da mesa respectivamente de 1.030mm (± 50mm) e de 680mm (± 50mm), com grau de proteção 1PX4, coluna móvel eletromecânica, controle manual com fio, bateria interna recarregável com autonomia de funcionamento durante cerca de uma semana, quadro de anestesia e placa de braço.</t>
  </si>
  <si>
    <t>S-0588</t>
  </si>
  <si>
    <t>046</t>
  </si>
  <si>
    <t>087</t>
  </si>
  <si>
    <t>Biorreatores de bancada (fermentadores), utilizados para cultivo de micro-organismos em desenvolvimento de processos fermentativos, dotados de 2 dornas de vidro de 2l (volume útil) e um módulo para controle de diferentes parâmetros, como agitação, aeração, adição de substrato, controles de PH e oxigênio dissolvido.</t>
  </si>
  <si>
    <t>S-0634</t>
  </si>
  <si>
    <t>Combinações de máquinas para soldagem de peças utilizadas na fabricação de buzinas automotivas (Caracol e Base), com produtividade de 100peças/min, compostas de: máquina de ultrassom com sensor de inspeção de tamanho e posição da amostra, tensão de entrada em 380Vac, faixa de frequência de 60Hz, tensão de operação de 24Vdc, corrente elétrica de 300mA, luz infravermelha com o comprimento de onda em 850nm, 2 entradas e 5 saídas digitais, “display” de 10 segmentos com resolução de imagem de 640 x 480 pixels, comunicação via protocolo TCP/IP, EtherNet/IP para monitoramento da produção, potência nominal de 500 a 4.000W; bomba pneumática com regulador de pressão e  válvula de distribuição, pressão de entrada de 300bar, pressão de saída de 20 a 120 bar; robô de 6 eixos com braço articulado de carga útil máxima de 9kg e alcance de 1.450mm,  controlador numérico computadorizado - CNC, rack de 19 polegadas, capacidade de memória de 64MB de RAM; recravadora de caracol para o corpo da buzina; alimentadores vibratórios.</t>
  </si>
  <si>
    <t>S-0705</t>
  </si>
  <si>
    <t>8479.81.90</t>
  </si>
  <si>
    <t>Combinações de máquinas para envolvimento de fios e cabos elétricos com fitas de papel, mica e poliéster, para conjunto de 1 a 3 condutores com 5 aplicadores de 4 fitas sobre cada condutor, podendo ser de cobre e alumínio com largura entre 4 e 25mm e espessura entre  0,8 até 8mm, sendo as fitas de papel com largura entre 6 e 30mm e espessura entre 0,05 e 0,5mm, em material Kraft, Nomex e Mica, compostas de: 3 desenroladores, 5 suportes de direcionamento dos condutores MRM, 1 cabeça de fitas tangencial de 400mm superposta com  suportes de fita e 3 cabeças de fita tangencial de 400mm com 3 suportes de fita cada uma, 1 endireitador para os cabos,  1 correia , 1 bobinador motorizado tipo radial para bobinas, 1 bobinador motorizado para bobinas de até 1.600mm e  cabine elétrica de comando.</t>
  </si>
  <si>
    <t>S-0711</t>
  </si>
  <si>
    <t>8517.62.39</t>
  </si>
  <si>
    <t xml:space="preserve">Aparelhos de comutação contendo múltiplos switches montado sobre estrutura metálica (rack) com réguas de alimentação distintas (RPDU). Organizadores de cabos e painéis de distribuição de fibra MTP. </t>
  </si>
  <si>
    <t>S-0773</t>
  </si>
  <si>
    <t>Máquinas de moldar garrafas de PET (Politereftalato de etileno) por insuflação, para garrafas com volume de até 2L, com capacidade de produção igual ou superior a 6.000garrafas/h, dotadas de estações de manuseio, sistema de estiramento de pré-formas com acionamento eletromagnético, aquecimento por meio de lâmpadas infravermelho em túnel fechado e sopro das pré-formas, com ou sem sistemas de inspeção de qualidade da garrafa moldada por meio de câmera, com ou sem alimentador de pré-formas, com ou sem sistema de esterilização de pré-formas, com ou sem alimentador de pré-formas, com ou sem dispositivo basculante de pré-formas.</t>
  </si>
  <si>
    <t>S-0854</t>
  </si>
  <si>
    <t>8423.30.19</t>
  </si>
  <si>
    <t>Combinações de máquinas para alimentação, cristalização e desumidificação de pet reciclado, compostas por: 1 unidade de vácuo com temperatura máxima de ar na entrada de 40ºC e depressão relativa máxima de 46kPa (mbar), 2 funis alimentadores com volumes de 1.5 até 140 litros e capacidades de 50dm³, 1 kit de materiais de instalação, 2 alimentadores monofásicos com capacidade de 5dm³, 1 funil cristalizador com potência do motor de 2.2kW, 1 desumidificador com volume máximo de secagem de tremonhas operando ao mesmo tempo de 2500dm³ e ponto de condensação da água em -60ºC, 1 condensador de gases, 1 funil isolado e 1 dosador volumétrico com capacidades individuais de décimos de g/s até 170kg/h e tela de toque.</t>
  </si>
  <si>
    <t>S-0899</t>
  </si>
  <si>
    <t>Combinações de máquinas para reciclagem de tecidos em diversas composições, por meio da execução de múltiplas tarefas interligadas, compostas de: 1 unidade de alimentação por esteira inclinada de 7m, estação de corte dotada de 2 cortadores tipo guilhotina, com largura de trabalho de 600mm e capacidade de 200cortes/min, um deles contando com detector de metais, sistema tubular de lubrificação, 2 ventiladores de 5.000m3/h, caixas de mistura com 2.500mm com silo de alimentação automática, dispositivo de retirada de poeira, unidade alimentadora com celeiro de alimentação, máquina desfibradora com largura de trabalho de 1.500mm operando através de um conjunto de 6 cilindros de 1.000mm de diâmetro, sistema de detecção e combate de incêndio, condensador com capacidade de 800kg/h, prensa automática de 150t de força para formação dos fardos, contando com sacador e pesagem automática dos mesmos, filtro de 60.000m³, com capacidade para aspirar toda a máquina e controlar todas as impurezas geradas durante o processo, painel elétrico de controle.</t>
  </si>
  <si>
    <t>S-0954</t>
  </si>
  <si>
    <t>Combinações de máquinas para tratamento de superfície de chapas de rochas ornamentais, compostas de: 1 cavalete giratório com giro de até 180º e capacidade de carga máxima de 50t.; 1 Robô automático para carregamento e descarregamento com 240 ventosas de sucção auto excludentes, com dimensões máximas das chapas de 3.500 x 2.000 x 50mm e mínimas de 1.300 x 1.000 x 10mm; 1 mesa pente dotada de rotação e preparada para receber as chapas e colocá-las no circuito de trabalho;1 estação de troca de chapas e bandeja; 1 forno multinível de 40 andares para a secagem e catalise das chapas, dotado de elevador para a entrada e saída das chapas com capacidade de produção simultânea de 1 chapa a cada 8 min., dimensões máximas de trabalho de 3.500 x 2.200 x 40mm; 1 estação térmica alimentada a gás propano líquido, dotada de painel de controle total da linha; 1 virador de chapas; 1 aplicador automático de telas; 1 sistema de alimentação e mistura dos componentes de resina;  55 bandejas em aço para suporte das chapas, equipadas com “transponder” para detectar cada bandeja de suporte; 4 unidades de leitura/registro dos “transponders”; mesas de transporte de rolos para a movimentação das bandejas dentro do circuito de trabalho que permitem regresso das bandejas para reutilização no circuito; guarda de proteção de mãos e barreiras de segurança.</t>
  </si>
  <si>
    <t>S-1046</t>
  </si>
  <si>
    <t>Máquinas para confecções, lavanderias e tinturarias têxteis industriais, dotadas de 02 (dois) canhões de laser (02 tubos laser), onde cada canhão opera por laser de alta frequência com potência mínima de 550W, comprimento de onda de 10,6μm, frequência de excitação de 81MHz, tensão de 400V, trifásico, 50/60Hz, utilizadas para customização, marcação, eliminação e corte de tecido, dotadas de dispositivo óptico, câmera artificial para posicionamento e aplicação das peças, tubo de raio laser blindado, com área de trabalho de 120 x 120cm, software “e-mark”, com ferramentas para efeito lixado (light scraper), efeito permanganato (light pp spray), efeito puído para desgaste do urdume das peças (light ripper), efeito "propping" para desgaste pontilhado (light driller), cabeçote na vertical, para trabalho das peças confeccionadas ou têxteis, dotadas de sistema de refrigeração,  manequim de rotação automática, contendo pernas metálicas na parte dianteira e inflável na parte superior traseira, para melhor acabamento das peças, dotadas de sistema de exaustão embutido com acionamento automático e tela “touchscreen” para fácil manuseio, com produção média de 550 peças/hora.</t>
  </si>
  <si>
    <t>S-1086</t>
  </si>
  <si>
    <t>Combinações de máquinas para moldar por injeção, de ciclo rápido e alto desempenho, de 72 cavidades de preformas de politereftalato de etileno (PET) compostas por: injetora hidráulica horizontal de força de fechamento de 2.400kN, distanciamento entre colunas horizontal e vertical de 630mm, tempo de travamento a travamento de aproximadamente 2,3seg, unidade de injeção de 2 estágios, material plastificado por dosagem contínua gerando baixos níveis de acetaldeído AA e transferido para o cilindro de injeção reduzindo tempo de ciclo total, capacidade de plastificação de 720kg/h, volume máximo de injeção de 3.230cm3 , enclausuramento para área do molde e automação; aparelho desumidificador de ar interno para evitar condensação; automação completa que deverá ser montada sobre a máquina injetora, com eixo vertical para retirada das preformas do molde, eixo rotacional de transferência e eixo horizontal de 4 estágios para refrigeração, para a fabricação de preformas para garrafas de 1 litro c/ tampas de pressão; molde de 72 cavidades para a fabricação de preformas para garrafas de 1 litro c/ tampas de pressão; separador de metal em linhas; unidade misturadora gravimétrica para nylon; secador de resina nylon com funil de 200 litros; secador de resina PET completo para 750kg/h; kit completo de robô para fabricação de preformas para garrafas de 1 litro c/ tampas de rosca; parte fria do molde de 72 cavidades para a fabricação de preformas para garrafas de 1 litro c/ tampas de rosca; esteira para transporte e duplo direcionamento às embalagens.</t>
  </si>
  <si>
    <t>S-1092</t>
  </si>
  <si>
    <t>Máquinas automáticas para confecção e montagem automática de elementos conectores de baterias estacionárias e de caminhões, com capacidade nominal de 150 a 220Ah, com capacidade nominal produtiva de 3 baterias/minuto, dotada de estação automática para fusão dos elementos conectores, acumulador com capacidade para 42 elementos, alinhador de placas, descarregador automático, montador automático de elementos nos containers (caixas de baterias), estação de fusão para confecção dos elementos conectores, dotada de alimentador automático de lingotes de chumbo, esteira alimentadora de containers, com controlar lógico programável (CLP) integrado, painel de interface e painel de força.</t>
  </si>
  <si>
    <t>S-1093</t>
  </si>
  <si>
    <t>Máquinas para envelopamento e empilhamento automático e  intercalado de placas de chumbo positivas e negativas utilizadas na fabricação de baterias automotivas, caminhões e estacionárias, com capacidade nominal produtiva de 260 placas/min, dotadas de 2 (dois) cabeçotes para corte, costura e envelopamento de placas, acionados por servomotores, com duplo alimentador de placas com sistema de lixamento das bandeiras e transportador a vácuo de placas, com alimentadores de rolos para processamento do material em bobinas, separador de polietileno ou AGM, sistema de controle da qualidade dos envelopes processados por meio de monitoramento por câmeras com rejeição automática para envelopes defeituosos, esteira de verticalização dos envelopes, contador automático de placas e sistema de transporte de placas a vácuo com exaustão de pó em suspensão para proteção coletiva, com controlar lógico programável (CLP).</t>
  </si>
  <si>
    <t>S-1162</t>
  </si>
  <si>
    <t>Ferramentas para produção de cubas monoestampadas em aço inoxidável, com raio de canto de 60mm, profundidade mínima de 180mm, sem recozimento, com espessura da chapa de 0,7mm, utilizadas sequencialmente em prensas hidráulicas, dotadas de: 1 ferramenta de embutimento da cuba, em aço especial e bronze, dimensões aproximadas 1.150 x 1.150mm, com extração da peça na parte superior; 1 ferramenta de calibragem, para acabamento do formato da cuba, em aço especial e bronze, dimensões aproximadas 1.150 x 1.150mm, com extrator superior integrado, lubrificação no topo do punção e sistema de retenção; 1 ferramenta de corte perimetral para rebarbamento das bordas da cuba, em aço especial, dimensões aproximadas 1.150 x 1.150mm.</t>
  </si>
  <si>
    <t>S-1203</t>
  </si>
  <si>
    <t>Robôs industriais de 6 eixos com mão pneumática, sistema automatizado de embalagem e rotulagem de medicamentos APD, com sistema “uniBOT”, com corte de cisalhamento acionado por um motor linear para o corte de bolhas retas e oblíquas, coletor selecionável para embalagem de blisters e ampolas “ frascos”, impressora de ensacamento industrial com marcação 1D / 2D (Datamatrix) RFID e embalagem unitária em sacos opacos e de celofane, capacidade Processamento: cápsula e drágeas - 1.500/hora; ampolas - 600/hora; corte Blister – 1.500/hora.</t>
  </si>
  <si>
    <t>S-1250</t>
  </si>
  <si>
    <t>8472.90.30</t>
  </si>
  <si>
    <t>Máquinas para classificar, contar e verificar a autenticidade de moedas, com velocidade de processamento igual ou superior a 45 moedas por segundo, com mecanismo de classificação ativo, e número de reservatórios para classificação igual ou superior a 9.</t>
  </si>
  <si>
    <t>S-1252</t>
  </si>
  <si>
    <t>Equipamentos para utilização em completações de poços de petróleo submarinos constituídos de sub de pressurização cisalhante com guia de entrada para cabo de aço e chanfro tipo meia pata de mula, material liga 13Cr, S13Cr, 25Cr ou superior, limite de escoamento mínimo 80.000psi, conexão superior 4 ½” caixa 13,5lb/pé, com duas sedes.</t>
  </si>
  <si>
    <t>S-1286</t>
  </si>
  <si>
    <t>Máquinas para revestimento com borracha em cilindros metálicos, cobertura plana ou paralela, dimensões máximas dos cilindros de 600mm de diâmetro e 4.000mm de comprimento, com fitas de borracha de espessura entre 1 e 25mm, incluindo extrusora de alimentação forçada, com saída de 4,5kg/min, motor principal de 30kW, de frequência variável, sistema de refrigeração especial, rosca e câmara com materiais temperados para tratamento térmico e de carbonização, sistema de recobrimento, com capacidade máxima de produção igual ou superior a 270kg/hora.</t>
  </si>
  <si>
    <t>S-1287</t>
  </si>
  <si>
    <t>8416.30.00</t>
  </si>
  <si>
    <t>Grelhas mecânicas rotativas, para queima de combustíveis sólidos, com distribuição do ar de combustão controlada, dotadas de elementos de grelha fundidos com único elemento entre as linhas de correntes; 02 seções sendo cada uma acionada por motorredutor externo com acionamento de velocidade variável com ventilação forçada; com juntas de expansão; com zoneamento da entrada de ar de combustão sob a grelha; 08 registros para zoneamento da combustão; 12 termo elementos para medição da temperatura dos elementos da grelha; eixo maciço refrigerado a ar; distância entre os centros dos eixos motor e movido de 7.444mm (profundidade); distância entre os centros das paredes laterais da fornalha de 10.582mm (largura); mancais de deslizamento com buchas de grafite auto-lubrificantes e resistentes a altas temperaturas; eixos protegidos por placas que limitam a região de queima do combustível sólido;  catenária tensionada; mola tensionada; sistema de auto-limpeza; entrada de ar para combustão e refrigeração dos elementos fundidos.</t>
  </si>
  <si>
    <t>S-1288</t>
  </si>
  <si>
    <t>Máquinas termoformadoras para produção de bandejas plásticas, a partir de chapas de material plástico de largura igual ou inferior a 1.334mm, com força de prensagem igual ou inferior a 60tons, dotadas de prensa de corte das peças formadas com força de corte igual ou inferior a 20tons, com ou sem respectivos moldes.</t>
  </si>
  <si>
    <t>S-1295</t>
  </si>
  <si>
    <t>Atuadores eletromecânicos automático para corte de anéis de piso e laterais de pneus EM (earth moviment) com diâmetros externo entre 33" a 63", compostos por: 1 unidade de corte composta por tesoura com lâminas: 1 fixa (inferior) e 1 móvel (superior), controle por cilindros hidráulicos e sensores de proximidade, 1 unidade hidráulica 44kW, painel elétrico de controle; 1 unidade de avanço do material composta por: 1 motoredutor com inversor, unidade de acionamento superior movimentada por cilindro hidráulico com motor de 1.1kW, precisão de avanço para o corte de +/- 30mm, controle por PLC por meio de 1 transdutor; transportadores laterais composto: 1 bancada de apoio do material, 1 esteira transportadora operada por roletes inativos e 2 transportadores para movimentação com motor de 0,74kW, operado por PLC; medição e controle com acionamento superior controlada por PLC com transdutor e sensor de posição.</t>
  </si>
  <si>
    <t>S-1301</t>
  </si>
  <si>
    <t>Máquinas automáticas para a fabricação de comprimidos de camada simples por compactação de pós farmacêuticos, com força de compressão de 100kN na zona de pré-compressão e 100kN na zona de compressão, dotadas de: 2 reservatórios para alimentação de pó, 2 sistemas de distribuição e enchimento de pó, módulo de compressão intercambiável para produção de comprimidos com diâmetro máximo de 13mm, configuradas com 73 estações de moldagem com capacidade produtiva de 131.400 até 1.051.200comprimidos/h, munidas de um jogo de ferramental para um formato de comprimido, painel de comando com tela táctil e controlador lógico programável.</t>
  </si>
  <si>
    <t>S-1326</t>
  </si>
  <si>
    <t>Sistemas para medida autônoma e sem contato da geometria e do perfil de trilhos ferroviários, constituído por: 1 (um) equipamento de medição por meio de sistema laser sem contato com os trilhos, para ser fixado na parte inferior de vagão ferroviário, 1 (um) sistema composto de 2 computadores para consolidação e análise dos dados coletados pelo sistema de medição de geometria e transmissão on line dos mesmos.</t>
  </si>
  <si>
    <t>S-1330</t>
  </si>
  <si>
    <t>Válvulas reguladoras de fluxo unidirecional com construção angular com rosca macho G1/8" e conexão rápida pneumática para tubos de diâmetro externo de 6 a 8 mm, corpo em liga de alumínio forjado anodizado, parafuso de ajuste em latão e anel de engate em POM (polióxido de metileno), O-ring em NBR ((acrilonitrilo butadieno) já fornecido como padrão, vazão nominal padrão de 185 a 215L/min na direção do estrangulamento com ajuste por meio de parafuso com fenda (exaustão), sendo adequada para trabalhar com ar comprimido, conforme ISO 8573¬1:2010 classe 7:4:4, com pressões de 0,2 a 10bar e temperaturas de –10 a +60°C e possibilidade de rotacionar a válvula em 360° depois de montada.</t>
  </si>
  <si>
    <t>S-1335</t>
  </si>
  <si>
    <t>Fornos horizontais com queimador à gás, para cura do revestimento interno, da tinta e do verniz externo das latas metálicas para bebidas carbonatadas, capacidade de produção de até 6.000 latas/minuto, temperatura de operação entre 105 – 210°C, constituído de 3 zonas de cura, esteira transportadora em fibra de vidro, câmaras plenárias internas, armário de controle elétrico com tela de controle IHM, capacidade de produção de até 6.000 latas / minuto.</t>
  </si>
  <si>
    <t>S-1345</t>
  </si>
  <si>
    <t>Combinações de máquinas (unidade funcional) para tratamento térmico por indução da barra de direção, de aço, utilizadas em caixa de direção eletricamente assistida (EPS) de veículos automotores leves, com capacidade de produção de 98 unidades por hora, compostas de: uma esteira de entrada de peças com sistema de lavagem e secagem; um dispositivo para verificação de empenamento e orientação das peças, com sistema de separação de peças não aprovadas; uma máquina para gravação a laser de caracteres de identificação das peças; uma máquina para tratamento térmico de têmpera por indução, com portas e bacia de coleta do líquido de têmpera fabricadas em aço inox e integradas à estrutura da máquina, exaustor com coletor de névoa para a estação de endurecimento, sistema automático de lubrificação central com supervisão de pressão; duas estações verticais para execução do processo de têmpera por indução dos dentes e da face oposta da barra de direção, cada uma com um eixo NC-Z vertical para subida/descida, um eixo NC-Y para avanço/recuo do indutor e um sistema anti-distorção constituído principalmente de contra-ponto superior, garra superior e garra inferior; uma estação horizontal de tratamento térmico de revenimento da área dos dentes da cremalheira, com indutor montado em caixa com proteção mecânica; uma esteira contínua de saída com ducha e sopro de ar para redução da temperatura das peças para no máximo 40°C na saída da esteira; conversores de frequência transistorizados IGBT; com controle numérico computadorizado (CNC), sistema de resfriamento dos painéis elétricos, sistema de resfriamento do líquido de têmpera e robô de três eixos para carregar e descarregar as peças.</t>
  </si>
  <si>
    <t>S-1354</t>
  </si>
  <si>
    <t>Máquinas multifios em estrutura de aço eletrossoldada, para blocos de rochas ornamentais em chapas com espessura nominal variável de 2 ou 3cm, por meio de fios diamantados com diâmetro igual ou inferior a 7,3mm; potência do motor igual ou inferior a 250kW (335,3HP); fios diamantados paralelos um ao outro passando por 2 tambores guias com posicionamento motorizados independente, que alteram a distância do guia fio para adequação do bloco, polias guias reguláveis, a aproximação máxima das polias guias ao bloco é de 60cm, com sistema motorizado para programação automática da troca do ângulo entre guia fio, 1 tambor motriz, 1 tambor condutor e 1 polia tensionadora com movimento de dobra instalado com rolamentos; rodas e polias em alumínio anodizado com medida não inferior a 1.000mm, equipadas com sistema individual de controle de tensão dos fios; largura do corte da serrada igual ou inferior a 1.930mm, sistema centralizado eletrônico com alarme para controle de quebra de fios e de borrachas com parada automática; sistema de programação e controle do ciclo de corte; sistema online de assistência a distância, com acesso via internet pela assistência técnica; sistema de segurança com grade protetora com parada de máquina; sistema de lubrificação automática centralizada, com distribuição da lubrificação sem necessidade de parada da máquina; com até 3 carros porta-blocos com capacidade de 40t cada; peso bruto da máquina igual ou inferior a 50t.</t>
  </si>
  <si>
    <t>S-1363</t>
  </si>
  <si>
    <t>Prensas verticais eletromecânicas, automáticas, força de 4ton, próprias para montagem de espoleta em estojo de munição tipo cartucho calibre .50 (12.7 x 99mm), envernizamento e secagem, com capacidade de 80 peças por minuto (ou 4.800 peças por hora), com múltiplas estações para operações sucessivas, com movimentos das estações através de eixo cames, sistema de freio e “encoder”, checagem através de câmeras e sensores óticos, constituída de: unidade de montagem por prensagem, envernizamento e secagem, com 15 estações operacionais e 4 estações de ejeção, dois alimentadores/ distribuidor de estojos, alimentador vibratório de espoletas, secador de estojos, por ar quente, painel de comando com IHM incorporado à máquina e um armário elétrico com CLP.</t>
  </si>
  <si>
    <t>S-1378</t>
  </si>
  <si>
    <t>8453.10.90</t>
  </si>
  <si>
    <t>Máquinas para trabalhar couros com função de pré-aquecimento de couros acabados, composta de duplo tapete em PVC; aquecidos por óleo diatérmico, com temperatura regulável até 110 °C; movimento elétrico de cilindros e feltro de introdução couros; predisposta para cilindros de gravação; com ou sem empilhador, display de controle, PLC, sistema de gestão indústria 4.0, com área útil de trabalho igual ou superior a 1.500mm.</t>
  </si>
  <si>
    <t>S-1380</t>
  </si>
  <si>
    <t>Reversores com redução de 2,037, com montagem direta, para acoplamento em motores diesel com potência máxima de 365HP a 2.100rpm e rotação de saída máxima de 3.000rpm, destinados à aplicação de trabalho contínuo em embarcações de uso marítimo e fluvial.</t>
  </si>
  <si>
    <t>S-1381</t>
  </si>
  <si>
    <t>Reversores com redução de 2,423, com montagem direta, para acoplamento em motores diesel com potência máxima de 320HP a 2.100rpm e rotação de saída máxima de 3.000rpm, destinados à aplicação de trabalho contínuo em embarcações de uso marítimo e fluvial.</t>
  </si>
  <si>
    <t>S-1382</t>
  </si>
  <si>
    <t>Reversores com redução de 1,733, com montagem direta, para acoplamento em motores diesel com potência máxima de 438HP a 2.100rpm e rotação de saída máxima de 3.000rpm, destinados à aplicação de trabalho contínuo em embarcações de uso marítimo e fluvial.</t>
  </si>
  <si>
    <t>S-1383</t>
  </si>
  <si>
    <t>Reversores com redução de 2,037, com montagem direta, para acoplamento em motores diesel com potência máxima de 438HP a 2.100rpm e rotação de saída máxima de 3.000rpm, destinados à aplicação de trabalho contínuo em embarcações de uso marítimo e fluvial.</t>
  </si>
  <si>
    <t>S-1384</t>
  </si>
  <si>
    <t>Reversores com redução de 1,767, com montagem direta, para acoplamento em motores diesel com potência máxima de 700HP a 2.100rpm e rotação de saída máxima de 3.000rpm, destinados à aplicação de trabalho contínuo em embarcações de uso marítimo e fluvial.</t>
  </si>
  <si>
    <t>S-1385</t>
  </si>
  <si>
    <t>Reversores com redução de 1,525, com montagem direta, para acoplamento em motores diesel com potência máxima de 817HP a 2.100rpm e rotação de saída máxima de 3.000rpm, destinados à aplicação de trabalho contínuo em embarcações de uso marítimo e fluvial.</t>
  </si>
  <si>
    <t>S-1386</t>
  </si>
  <si>
    <t>Reversores com redução de 1,971, com montagem direta, para acoplamento em motores diesel com potência máxima de 817HP a 2.100rpm e rotação de saída máxima de 3.000rpm, destinados à aplicação de trabalho contínuo em embarcações de uso marítimo e fluvial.</t>
  </si>
  <si>
    <t>S-1387</t>
  </si>
  <si>
    <t>Reversores com redução de 2,517, com montagem direta, para acoplamento em motores diesel com potência máxima de 747HP a 2.100rpm e rotação de saída máxima de 3.000rpm, destinados à aplicação de trabalho contínuo em embarcações de uso marítimo e fluvial.</t>
  </si>
  <si>
    <t>S-1388</t>
  </si>
  <si>
    <t>Reversores com redução de 6,417, com montagem direta, para acoplamento em motores diesel com potência máxima de 593HP a 2.100rpm e rotação de saída máxima de 2.600rpm, destinados à aplicação de trabalho contínuo em embarcações de uso marítimo e fluvial.</t>
  </si>
  <si>
    <t>S-1389</t>
  </si>
  <si>
    <t>Kits de pinças em ferro fundido dotados de 5 pinças, sendo 4 pinças com 9 rolamentos de esferas e uma pinça com 10 rolamentos de esfera, para serem montados em sequência, formando uma corrente para utilização em forno de estiramento de filme de plásticos.</t>
  </si>
  <si>
    <t>S-1390</t>
  </si>
  <si>
    <t>Analisadores de fluxos segmentados; fotômetros capazes de receber células de 10mm a 100cm; com comprimento de onda de 340 a 1.050nm; faixa de detecção de até 6,5 unidades de absorbância; bomba peristáltica com 16 canais; motor de 24V; capaz de controlar até 4 reatores; taxa de sinal e ruído &lt; 0,0003 unidades de absorbância; possibilidade de acoplamento com amostradores de 100 a 572 posições; unidade química capaz de acomodar até 5 módulos químicos.</t>
  </si>
  <si>
    <t>S-1392</t>
  </si>
  <si>
    <t>Monitores multiparamétricos de sinais vitais, para monitorar, exibir, revisar, armazenar e transferir múltiplos parâmetros fisiológicos de pacientes adultos, pediátricos e neonatos em instituições médicas e ambientes hospitalares, com dimensões de 320 X 425 X 168mm, peso ≤ 6kg e capacidade de operar com as seguintes funções: ECG (Eletrocardiograma) com análise de 23 tipos de arritmias, medidas de Segmento ST e QT e detecção de marcapasso; Frequência Respiratória (FR); Pressão Arterial não Invasiva (PNI) pelo método Oscilométrico e medição da pressão arterial sistólica, diastólica e média; Temperatura (Superficial e Intracavitária) com faixa de medição entre 0 a 50°C; Frequência de Pulso (FP) com faixa de medição entre 20 e 254bpm; SpO2 (Oximetria) com faixa de medição entre 0 e 100%; grau de proteção 1PX1; bateria de íons de lítio, recarregável, 11,1 DVC, 2,6 Ah e com autonomia superior a 1 hora de funcionamento contínuo; capacidade de gravação de até 168 horas de dados de tendências gráficas ou tabulares de 1 único paciente; tela de LCD com retroiluminação e LED colorido de 15”, resolução de 1024 X 768 pixels e exibição de até 8 formas de onda simultaneamente na tela, e podendo conter um ou mais dos seguintes opcionais: módulo de monitoramento da Pressão Sanguínea Invasiva (PI) com faixa de medição entre - 50 e 300mmHg  e sensibilidade de 5μV/V/mmHg; módulo de monitoramento do Débito Cardíaco (D.C.) pelo método da Termodiluição e faixa de medição entre 0,1 a 20L/min; módulo de Capnografia (EtCO2) com medição do fluxo lateral e microfluxo entre 0 a 99mmHg e fluxo principal entre 0 a 150mmHg; Frequência Cardíaca (FC); medição Multi-gás/O2 via módulo de Gás Anestésico (GA); medição automática da PPV (Variação da Pressão de Pulso); tela sensível ao toque (“touchscreen”); conexão "Wireless"; interfaces USB e VGA; emissão de protocolos específicos de classificação de risco do paciente e alertas precoces de mudanças clínicas com cálculos automáticos de pontuação clínica; impressora térmica embutida.</t>
  </si>
  <si>
    <t>S-1393</t>
  </si>
  <si>
    <t>Guindastes autopropulsados sobre pneumáticos, tipo "reach stacker" acionados por motor diesel de potência mínima de 160Kw a 2.200rpm, com capacidade de carga até 12 toneladas, dotados de lança telescópica hidráulica com "spreader", próprios para elevação, transporte e armazenagem de contêineres de 20 e 40 pés, equipados com sistema de identificação de falhas, através de módulos de controle interligados por sistema de cabos tipo "CAN-Bus", entre eixo de 5.400mm com capacidade de empilhamento de 6 a 8 contêineres, de 4,5 tons a 12 tons, na primeira fila.</t>
  </si>
  <si>
    <t>S-1394</t>
  </si>
  <si>
    <t xml:space="preserve">Máquinas injetoras, horizontais monocolor, para materiais termoplásticos, com força de fechamento de 3.000kN e capacidade de injeção 607G PS, tensão 380V/60HZ, trifásico, resistente à abrasão, circuitos de controle de temperatura, comando numérico computadorizado, com esteira transportadora </t>
  </si>
  <si>
    <t>S-1395</t>
  </si>
  <si>
    <t>Empilhadeiras autopropulsadas por 2 motores elétricos de 37kW, com capacidade de carga entre 9.000 e 18.000kg, dotadas de torre hidráulica do tipo telescópica duplex ou triplex, com capacidade total de elevação dos garfos até 7.000mm de altura, com garfos com comprimento entre 1.200mm e 2.500mm, sistema hidráulico opcional de deslocamento lateral e posicionamento dos garfos e com entre eixos “wheel base” entre 2.800mm e 3.500mm de comprimento.</t>
  </si>
  <si>
    <t>S-1396</t>
  </si>
  <si>
    <t>Empilhadeiras autopropulsadas por 2 motores elétricos de 11kW, com capacidade de carga entre 5.000 e 6.000kg, dotada de torre hidráulica do tipo telescópica duplex ou triplex, com capacidade total de elevação dos garfos até 6.500mm de altura, com garfos com comprimento de 1.200 a 2.400mm, sistema hidráulico opcional de deslocamento lateral e posicionamento dos garfos e com entre eixos “wheel base” entre 2.100 e 2.450mm de comprimento.</t>
  </si>
  <si>
    <t>S-1399</t>
  </si>
  <si>
    <t>Máquinas de gravação de textura a laser, de alta performance e precisão, para texturizar, gravar e marcar peças em 2D e/ou 3D, com 5 eixos móveis, tecnologia antiderrapante, sistema de evacuação de ar durante o processo de moldagem e gravação de micro grãos de laser, dotada de fonte de laser 100W HD de controle pulsado, potência máxima 18kVA, fonte de energia 380V, cabeça de escaneamento a laser com eixo x e y e movimento ótico galvanométrico, com cursos dos eixos X, Y e Z de 405 a 4.000mm, e avanços para os eixos X, Y e Z de 20 a 60m/min, carga máxima na mesa igual ou superior a 150kg, sem necessidade de fixação de molde e com controle numérico computadorizado (CNC).</t>
  </si>
  <si>
    <t>S-1400</t>
  </si>
  <si>
    <t>Dispositivos para aquisição e processamento de sinais acústicos, utilizados para medição de ruídos operacionais externos de veículos automotores, com módulos de processamento externo (exterior do veículo) e interno (interior do veículo) com dispositivo para recepção e processamento de sinais PAK MKII ou similar e micro processadores portáteis sincronizados por sistema de posicionamento global, microfones, sensores de presença por fotocélula, estação meteorológica, emissor de sinal (Wireless), sensor de posicionamento do acelerador, tacômetro.</t>
  </si>
  <si>
    <t>S-1401</t>
  </si>
  <si>
    <t>Máquinas de redução/esterilização de resíduos hospitalares potencialmente infecciosos, dotadas de filtros e câmara de esterilização com volume aproximadamente de 170 litros, 500mm de diâmetro, 856mm de altura, com potencial de processamento de 30/40kg por hora/340 litros por hora, dependendo do percentual de umidade e densidade, operação por aquecimento por fricção/atrito/vapor não pressurizado, laminas giratórias e contra-lâminas fixas a uma temperatura de aproximadamente 95 graus Celsius ao final da evaporação da agua, volume final do resíduo tratado de 20 a 25% do volume inicial, peso final do residuto tratado de 70 a 75% do volume inicial, com sistema de controle PLC, medição de temperatura por meio de sensores de resistência variável, com fechamento da tampa do recipiente manual e bloqueio mecânico com duplo dispositivo de segurança, dispositivo de segurança: o fornecimento de energia do motor principal e interrompido em caso de falha do bloqueio da tampa; comando de baixa voltagem e painel de controle com corte de energia automático, caso os painéis sejam abertos; sistema de aquecimento elétrico do resistor para ser usado em caso de falta de energia. Consumo de água com ou sem sistema de reciclagem de agua (opcional), sem sistema aproximadamente 60 litros por hora, com sistema de reciclagem de agua 50 litros por dia. Consumo de energia máximo 20kW; em excesso 13kW/h.</t>
  </si>
  <si>
    <t>S-1403</t>
  </si>
  <si>
    <t>Placas base da unidade de acionamento robótica (RDU, Robot Driver Unit) da unidade de controle robótica submarina, é constituída de uma placa metálica de aço superduplex, três penetradores de 121, 30 e 10 pinos elétricos, respectivamente, e 3 placas de circuito impresso com função de servir de interface para ligações elétricas, isolamento e conexões entre os componentes internos do módulo e os penetradores, respectivamente.</t>
  </si>
  <si>
    <t>S-1404</t>
  </si>
  <si>
    <t>8501.53.90</t>
  </si>
  <si>
    <t>Servomotores de ferramenta de torque para acionamento remoto de válvulas manuais, motor elétrico combinado com caixa de engrenagens, dispositivos de determinação da posição rotacional de motor e sensores de temperatura dos seus enrolamentos, suas características mecânicas incluem um eixo de saída,  interfaces elétricas com fios de 10AWG e conectores do tipo “Dry-Mate”, sua pressão ambiente é 2.500m de lâmina d'água (250bar) com temperaturas de operação submarina -5 a +20oC com estocagem -30 a +50oC, sua humidade máxima precisa ser de 98%.</t>
  </si>
  <si>
    <t>S-1405</t>
  </si>
  <si>
    <t>Aparelhos eletrônicos para simulação de sensores de vazão monofásico com cálculo por meio da pressão diferencial para testes das condições operacionais de módulos de controle submarino (SCM), sua interface de comunicação é realizada por meio da corrente elétrica de alimentação até 35mA, tensão de alimentação entre 12 e 30VDC, escala de medição de 0 a 1.300mbar, com incerteza na medição de +/- 1% do fundo de escala, interface mecânica para montagem em painel de acordo com normal ANSI/VITA 1-1994, capítulo de especificações mecânicas, interface elétrica por meio de conector DIN 41612 de 96 pinos, montado em placa de circuito impresso, é necessário uma proteção por polaridade reversa com o valor padrão de dissipação de potência do diodo de proteção &gt;= 1W.</t>
  </si>
  <si>
    <t>S-1406</t>
  </si>
  <si>
    <t>Máquinas enchedoras assépticas, 1.000 a 1.200L, de baixa acidez, cabeça dupla, aplicável para enchimento de ampla gama de produtos alimentícios e bebidas em ambientes assépticos, com velocidade de enchimento de até 18.000L/h em “bags” de 1.000L, vazão de CIP de 10.000 até 12.000L/h, pressão de entrada CIP de 1,5 até 2,5bar sem pulsação, temperatura de entrada de 25°C, trifásico.</t>
  </si>
  <si>
    <t>S-1407</t>
  </si>
  <si>
    <t>8479.10.90</t>
  </si>
  <si>
    <t>Varredeiras autopropulsadas por motor elétrico com potência de tração de 700 ou 800W, equipadas com 4 baterias de 6V, tempo de trabalho maior que 6 horas, possibilidade para operador em pé ou sentado, uma vassoura central e duas laterais, mangueira de sucção a vácuo com 3.000mm de comprimento e 100mm de diâmetro, depósito de detritos com capacidade para 135 litros, peso sem bateria 360kg.</t>
  </si>
  <si>
    <t>S-1408</t>
  </si>
  <si>
    <t>S-1410</t>
  </si>
  <si>
    <t>Máquinas para medir tensão, batimento axial e planicidade de corpo de serra circular com diâmetro máximo de 1.600mm, com três eixos controlados numericamente, um eixo para giro da serra, um eixo para do posicionamento do sensor de medição e um eixo para posicionar o rolo de flexão.</t>
  </si>
  <si>
    <t>S-1412</t>
  </si>
  <si>
    <t>S-1417</t>
  </si>
  <si>
    <t>Torradeiras duplas com sistema de alimentação contínua, utilizadas para caramelização de pães, com temperatura de operação de 149 a 293°C, tempo de tostagem variando de 8 a 36 segundos até 300 pães por hora, com ajuste de compressão no equipamento para até 5 espessuras diferentes de pães.</t>
  </si>
  <si>
    <t>S-1419</t>
  </si>
  <si>
    <t>Máquinas de fusão de fibra óptica utilizadas para execução de redes “Banda Larga”, redes “backbones”, e instalação de FTTh, FTTx e LAN, para emenda com alinhamento núcleo a núcleo em 6 segundos e contração de tubete em 15 segundos, com no máximo até 300 programas de emenda e até 100 programas de contração de protetores (tubetes), com monitor colorido de LCD “touchscreen” de 5’, ampliação 350x e zoom de até 700 vezes, sistemas de observação simultânea dos eixos X e Y, com entrada USB 2.0 (tipo mini-B) para comunicação com PC, com entrada para cartão de memória SD, bateria para 300 ciclos e no mínimo 4.600mAh, eletrodo para 6.000 emendas e memória interna com capacidade para armazenar até 10.000 dados de emenda, temperatura de operação de -10 a +50°C e umidade relativa de 0 a 95%.</t>
  </si>
  <si>
    <t>S-1420</t>
  </si>
  <si>
    <t>Capacitores com dielétrico de cerâmica de camadas múltiplas próprios para montagem em superfície (SMD - Surface Mounted Device), faixa de temperatura operacional de -55°C a + 125°C; tensões CC de 6,3V, 10V, 16V, 25V, 35V, 50V, 100V, 200V e 250V, tolerâncias de capacitância disponíveis de ± 5%, ± 10% e ± 20, dispositivo não polar, minimizando as preocupações de instalação, conformidade com chumbo (Pb), RoHS e REACH.</t>
  </si>
  <si>
    <t>S-1423</t>
  </si>
  <si>
    <t>Triplexadores de sinais de rádio frequência, com filtro seletivo, utilizados em estações base de telecomunicações (BTS), para compartilhamento múltiplas frequências simultâneas, atuando entre as faixas de frequência de 1.427 a 1.880MHz, de 1.920 a 2.170Mhz, de 2.300 a 2.700MHz, LTE1.400 GSM1.800, LTE2.100, BRS ou LTE2.600, feito em alumínio, com elementos de conexão e proteção de entrada IP67.</t>
  </si>
  <si>
    <t>S-1425</t>
  </si>
  <si>
    <t>Máquinas de medição por coordenadas dotadas de sistema de cabeçote e apalpadores, com comando eletrônico, tipo pórtico com movimentos X, Y e Z motorizados e programáveis, curso compreendido em até 500mm e velocidade máxima de 300mm/s em cada um dos respectivos eixos.</t>
  </si>
  <si>
    <t>S-1426</t>
  </si>
  <si>
    <t>Acumuladores hidráulicos de bexiga ou pistão, com corpo de aço, pressão máxima de operação igual ou inferior a 35MPa, volume entre 10 e 50L, compatível com o sistema hidráulico de moinhos tubulares e máquinas de moagem, com a função de absorver a pulsação de óleo, dando proteção aos dispositivos e estabilização do sistema hidráulico e tubulações.</t>
  </si>
  <si>
    <t>S-1427</t>
  </si>
  <si>
    <t>Máquinas para teste dinâmico de resistência a fadiga, integrada a uma câmara de ensaio de corrosão em molas helicoidais de suspensão automotiva, capacidade de teste de quatro a seis molas simultaneamente, com gabinete de componentes e dispositivos eletrônicos para controle de frequência de teste de 2,0 a 10 Hz, com aplicação de forças constantes ou aleatórias de até 100kN, com amplitude de deslocamentos de até 300mm, com medição estática de carga e deflexão, aplicação programada e controlada da pulverização de água salinizada, controles de concentração e temperatura automatizados por sensores, armazenamento e controle de todos os dados de teste em software de monitoramento especifico do equipamento.</t>
  </si>
  <si>
    <t>S-1428</t>
  </si>
  <si>
    <t>Máquinas para aplicação de revestimento antirrisco em lentes oftálmicas blocadas, dotadas de sistema de lavagem da lente por meio de água quente e secagem da lente por meio de jato de ar, aplicação do revestimento antirrisco por (SPIN) e cura do revestimento antirrisco por meio de lâmpada UV, capacidade de produção para até 100 lentes/h.</t>
  </si>
  <si>
    <t>S-1429</t>
  </si>
  <si>
    <t>Moldes para injeção de termoplásticos com 32 cavidades em face única, (altura 1.190mm x largura 891mm e profundidade de 768mm); para produzir tampas com sobre tampas (flip-top) com interior roscado em conformidade com o padrão internacional 33-400 thread 6 t.p.i., extraída por desenrosco mecânico,  com peso igual ou inferior a 9,2 gramas para uso em embalagens da indústria alimentícia; cavidades e demais componentes usinados em aços especiais ou sinterizados a laser (dmls), tratamentos térmicos e superficiais especiais para alta precisão, repetibilidade, ciclos rápidos de 12 segundos e isenção de sujidades; sistema de injeção por câmara quente.</t>
  </si>
  <si>
    <t>S-1430</t>
  </si>
  <si>
    <t>Máquinas horizontais para moldar plástico por injeção, monocolor, com força máxima de fechamento de 7845,32kN, com acionamento de fechamento hidráulico e injeção elétrica, com distanciamento entre colunas de 1.170mm horizontal x 1.000mm vertical; com capacidade de plastificação de 1810 cm³, compatível com os regulamentos e requisitos exigidos pela indústria alimentícia, equipadas com CLP – controlador lógico programável, capaz de gerenciar equipamentos acessórios de transporte, fechamento e montagem de tampas com sobre tampas.</t>
  </si>
  <si>
    <t>S-1433</t>
  </si>
  <si>
    <t>Máquinas de corte por jato de água de alta pressão para peças automotivas, controladas por comando lógico programável (CLP) e interface homem máquina (IHM), com estrutura com isolamento acústico, dotadas de 2 braços robóticos com controlador industrial para cada robô, dispositivo de segurança contra colisão, dispositivo de exaustão para captação de resíduos, mesa giratória com 2 postos de trabalho com capacidade de carga de até 500kg cada, equipadas com bomba de alta pressão.</t>
  </si>
  <si>
    <t>S-1434</t>
  </si>
  <si>
    <t>Máquinas compressoras específicas para fins de pesquisa e desenvolvimento de produtos farmacêuticos com velocidade nominal de trabalho até 1.750 comprimidos hora, equipada com mesa de trabalho intercambiável, totalmente instrumentada para medições de força e deslocamento do punção, espessura e densidade. Adaptável a diferentes sistemas de alimentação com compressão de até 5 camadas com 3 produtos diferentes, equipada com software de análise de dados e intercambialidade com outros equipamentos, possibilidade de uso de ferramentais tipo B ou D, com matriz BBS, BB, B, D, com diâmetro máximo de comprimido de 40mm, enchimento máximo de 34mm, dwell time menor que 2 milisegundo podendo ser estendido até 2 segundos, zona de compressão ajustável de 1 a 12mm, pré-compressão até 50kN e compressão máxima de 80kN, aceleração até 2,6G e velocidade máxima 2x390mm/s.</t>
  </si>
  <si>
    <t>S-1436</t>
  </si>
  <si>
    <t>Elevadores automotivos eletro-hidráulicos, em aço, base ou trave, com capacidade de carga de 3.000 a 6.000kg, com elevação máxima de até 1.910mm e elevação mínima de até 110mm, comprimento da plataforma entre 2.300 a 2700mm, com motor monifásico ou trifásico 220V e máximo de até 3HP ou até 3kW potência.</t>
  </si>
  <si>
    <t>S-1438</t>
  </si>
  <si>
    <t>Máquinas automáticas para processamento de dados destinada a radar de vigilância e controle de espaço aéreo em longo alcance, com função militar e civil, realizando gerenciamento do sequenciamento dos pulsos e frequências de transmissão do radar, ações contra-contra medidas eletrônicas quando em modo militar CCME , gerenciamento da agilidade de frequências e da frequência menos interferida, processamento de informações de recepção, processamento dos canais de monitoramento de aeronaves e do canal meteorológico, cálculo da altimetria das aeronaves, a verificação de interferências externas em rádio frequência, gerenciamento da agilidade das frequências, tratamento da frequência menos interferida (Least jammed frequency – LJF), processamento do mapa de interferência com identificação da posição do interferidor (Strobe Jammer), gravação das interferências e o processamento geral do BITE (Built In Test Equipmament), processa e gerencia todas as informações de falhas ocorridas em sub-sistemas internos e indica o status às interfaces de manutenção e aciona a comutação entre canais automaticamente, construído em formato de gabinete horizontal (padrão de PC industrial), com Processador de 2,40GHz, “chipset baset ethernet”, oito links Ethernet 10/100/1.000baseT, Drive de disco rígido de 64GBytes Tipo: SSD, Memória RAM: 8GBytes, Velocidade de memória: 1.600MHz Gráfico, saída gráfica: analógica e VGA, um conector de vídeo fêmea HD15 ou um conector DVI fêmea, 4 portas USB v2.0, e uma unidade de DVD.</t>
  </si>
  <si>
    <t>S-1440</t>
  </si>
  <si>
    <t>Máquinas para conformar molas por meio de enrolamento de arame, de comando numérico computadorizado (CNC), contendo 11 ou mais eixos controlados por servomotores, diâmetro do arame compreendido entre 0,5 e 4,2mm (incluindo os limites), diâmetro máximo externo (mola) compreendido entre 40 e 70mm (incluindo os limites), comprimento máximo da perna compreendido entre 60 e 150mm (incluindo os limites), com sensor a laser para controle das dimensões.</t>
  </si>
  <si>
    <t>S-1443</t>
  </si>
  <si>
    <t>Válvulas de 3/2 vias com 56,5mm de comprimento, 26mm de largura, 57,9mm de altura pesando 0,036kg, para a utilização em acionamento pneumático de sistema transportador, para operar em desacoplamento de correia transportadora de rolos de acionamento, de fácil acoplamento, tendo como meio de operação ar comprimido filtrado lubrificado ou não lubrificado, com uma frequência de comutação de 2.400 circuitos/hora, com entrada de ≤ 0,35 watts a 24 VDC em tensão de operação.</t>
  </si>
  <si>
    <t>S-1445</t>
  </si>
  <si>
    <t>Proteções Telescópicas de aço, sanfonada ou não, do eixo X, Y ou Z, frontal, traseira, esquerda ou direita, para utilização em centros de usinagem.</t>
  </si>
  <si>
    <t>S-1446</t>
  </si>
  <si>
    <t>Veículos autopropulsados sobre rodas do tipo carregadeira articulada compacta, exceto as minicarregadeiras, utilizados para elevação, transporte, armazenagem de cargas e aplicações diversas regidas pelo acessório acoplado, acionados por motor diesel com potência nominal entre 20 e 80HP, tração nas 4 rodas, transmissão hidrostática, braço frontal para levantamento com função telescópica ou não, acople manual ou hidráulico de acessórios, peso operacional entre 1.000 e 5.000kg e capacidade de levante de 750 a 5.000kg, equipados com único ou múltiplos acessórios.</t>
  </si>
  <si>
    <t>S-1449</t>
  </si>
  <si>
    <t>8466.93.30</t>
  </si>
  <si>
    <t>Proteções Telescópicas de aço, sanfonada ou não, do eixo X, Y ou Z, frontal, traseira, esquerda ou direita, para utilização em tornos CNC e centros de torneamento.</t>
  </si>
  <si>
    <t>S-1453</t>
  </si>
  <si>
    <t>Máquinas injetoras horizontais monocolor para moldar peças plásticas de alta performance, com força de fechamento de 3.500kN e força de travamento de 3.850kN, com três placas, sistema de joelheira dupla de 5 pontos, placa móvel apoiada sobre guias linear e ausência de buchas entre as colunas, sistema de abertura e fechamento com acionamento por bomba hidráulica com controle de frequência, rotação por servo-motor AC e transmissão hidrostática para aceleração dinâmica e movimentação do sistema, montado sobre o fechamento, unidade de injeção apoiada sobre guias lineares, com “closed loop”, controle da injeção por meio de servo-válvula, controlado por computador lógico programável(CLP), gráfico com controle de produção, memória interna para moldes, comunicação externa(USB), unidade de injeção com rosca plastificadora diâmetro de 80mm, relação L/D24:1 com capacidade de injeção de 1.206cm3 acionado por motor elétrico e acoplamento direto, sem transmissão por correia, com velocidade de injeção de 4.524cm3/s, assistida por acumulador de pressão hidráulico, com movimentos independentes e paralelos para fechamento, plastificação e extração e ciclo à seco de 1,45s, distância entre colunas de 820x820mm (HxV), altura de molde entre 350 até1.020mm(min/máx),tamanho das placas 1.200 x 1.200(HxV),curso de abertura de até 770mm e força de avanço da extração de até 238kN, painel de comando “touchscreen” TFT LCD colorido com controle operacional intuitivo com recursos gráficos, com ou sem cobertura na unidade de fechamento para proteção e controle de ar seco para o molde e peças de reposição.</t>
  </si>
  <si>
    <t>S-1454</t>
  </si>
  <si>
    <t>Moldes de injeção de 96 cavidades (cold half) e suas respectivas peças de reposição intercambiáveis, distância entre centros de cavidade 50 (V) x 155 (H)mm, confeccionados em aço especial e anticorrosivo, para fabricação de preformas de polietileno de tereftalato (PET) de 15g com variação de peso máxima de +/- 0,3g, a um tempo de ciclo de 8,0 segundos e tolerância de +/- 0,5 segundos, capacidade de produção de 43.200 preformas/hora, dotados de sistema para extração de preformas contendo : placa de retirada EOAT com 4 estágios de refrigeração, placa “Cool Pick” para retirada e pós refrigeração da superfície interna e externa das preformas , projetados e desenvolvidos especificamente para uso em máquinas injetoras de 4.000kN, acompanhado de jogo de machos de 96 cavidades e distância entre os centros de cavidade 50 (V) x 140 (H)mm, intercambiáveis, para fabricação de preformas de PET de 14 g com tubos de refrigeração.</t>
  </si>
  <si>
    <t>S-1455</t>
  </si>
  <si>
    <t>Aparelhos automáticos portáteis com respectivo acumulador, com ou sem sua base recarregadora elétrica, para medição quantitativa da concentração de hemoglobina (Hb) na faixa de 6,5 a 22g/dL e de Hematócrito (Hct) na faixa de 20% a 65%, em amostras de sangue total capilar e venoso de 1,6 microlitros, tempo de teste de 40 segundos, contador incorporado de amostras com registro de data/hora, com medições eletroquímicas realizadas por meio de biossensor de correntes e impedâncias em tiras de teste de uso único, sem uso de parâmetros calculados, sem calibração e sem codificação, para uso médico-hospitalar-laboratorial na saúde humana.</t>
  </si>
  <si>
    <t>S-1456</t>
  </si>
  <si>
    <t>Máquinas para fabricação de fraldas geriátricas descartáveis tipo "pants" ou "roupa intima descartável", com capacidade de produção igual ou maior de 200 fraldas por minuto, para o tamanho m masculino, voluta para dosagem de polímero super absorvente com uma roda formadora; com esteiras transportadoras; dispositivos aplicadores de adesivos; conjuntos de rolos compactadores; facas de corte rotativo; módulo de dobra; dispositivos de rejeição; alimentação de materiais; desbobinamento de elásticos e de materiais especiais; aplicação de adesivo a quente; painel de comando computadorizado com interface homem máquina.</t>
  </si>
  <si>
    <t>S-1457</t>
  </si>
  <si>
    <t>Centros de corte a laser para chapas metálicas de até 40mm de espessura, com sistema automático de carga, descarga e movimentação, área de trabalho para chapas de 2.000 x 4.000mm, com comando numérico computadorizado (CNC), incluindo 2 torres de abastecimento de chapas com altura de 6.250mm com 26 gavetas.</t>
  </si>
  <si>
    <t>S-1458</t>
  </si>
  <si>
    <t>Aparelhos para transmissão e amplificação de voz com teclado e portas com comandos em braile e informações por voz; com capacidade de cobertura do som de até 500m²; com microfone de cabeça (headset) com conexão sem fio por UHF com alcance efetivo de até 35 metros; com resistência a impactos dinâmicos de até 70cm e a jatos de água (IP X5).</t>
  </si>
  <si>
    <t>S-1459</t>
  </si>
  <si>
    <t>Seletores automáticos de fios para máquina de corte e marcação a laser com 2 gabinetes múltiplos, de capacidade de acondicionamento de até 6 bobinas de fios cada, com velocidade de troca de bobinas de 10s, sistema de detecção e descarte de emendas nos fios com variação do diâmetro do cabo de 0.2mm a 2m/s.</t>
  </si>
  <si>
    <t>S-0624</t>
  </si>
  <si>
    <t>004</t>
  </si>
  <si>
    <t>9027.80.20</t>
  </si>
  <si>
    <t>Espectrômetros de massas com plasma de argônio acoplado indutivamente, com interface composta por 3 cones, defletor de íons quadrupolar para deflexão dos íons a 90º em relação ao sistema de introdução de amostras, estabilidade em longo prazo com RSD &lt; 4% durante 4 horas de operação, taxas de aquisição de dados de até 100.000pontos/s, faixa de massas compreendida entre 1 e 285amu, 1 canal para introdução de gases na cela para remoção de interferentes e background na massa 220 &lt; 1 contagem por segundo e estabilidade para calibração de massas de &lt; 0,05amu durante 8 horas de operação.</t>
  </si>
  <si>
    <t>S-0815</t>
  </si>
  <si>
    <t>Equipamentos para moagem de cereais, sementes, legumes, frutas, vegetais, girassol, minerais e pelotas, com capacidade máxima de operação de 3t/h, compostos de: par de eixos paralelos com discos de trituração montados nos mesmos, motor de 5,5kW, com velocidade de rotação igual ou superior a 1.465rpm, sistema de transmissão através de correia V e polias, sistema manual de regulagem do distanciamento dos eixos, sistema de alívio feito com molas e comprimento de corte 25 x 120 = 3.000mm completo.</t>
  </si>
  <si>
    <t>S-0904</t>
  </si>
  <si>
    <t>Combinações de máquinas de fluxo contínuo para abate de suínos de forma automatizada nos principais pontos do processo transformando em carcaça resfriada “in-natura” utilizando gás carbônico, vapor a pressão de 6 a 10bar, ar comprimido a 6bar, água potável quente e fria entre 0,2 e 2ppm de cloro, eletricidade 230/400Vac, 60Hz, podendo o processo variar de 100suínos/hora até 1.000suínos/hora composto de: Máquina de insensilização por gás carbônico para atordoamento de suínos em grupos de 4 a 9animais/cesto. Quantidade de cestos: de 1 a 3 unidades, o tempo do ciclo médio de 150segundos para cada cesto. Velocidade de 100suínos/hora até 660suínos/hora. O equipamento é composto por portões corrediços de condução de suínos até o equipamento, mesa rolante para descarga de suínos, esteira transportadora de suínos para pendura e sistema de controle por CLP e IHM; calha de sangria, construída em aço inoxidável AISI-304 com vários deságues, com pés reguláveis e chaves de fechamento com 10.000mm – 35.000mm (C) x 1.100mm (L) x 500mm (A); polidora lavadora com quatro eixos verticais e inclinados para uma maior eficácia, com 2.600mm (C) 2.200mm (L) 3.335mm (A), potência 12kW, tensão 400V; túnel de escaldagem este sistema consiste  em uma cabine fechada e bem isolada, com bicos aspersores pulverizam  água uma temperatura aproximada de 60-62ºC, comprimento de acordo a velocidade da linha, 5.000mm (A) x 1.310mm (L), pressão vapor: 6bar e potência: 18kW; depiladeira túnel, é composta por carcaça e chassis fabricados em aço inoxidável AISI-304 e por meio de dois eixos raspadores independentes galvanizados, acionados por motorredutores e providos de borrachas raspadoras, total de 464 raspadores se distribuem entre os dois eixos  (eixo principal: 290 unidades e eixo secundário: 174 unidades, 6.250mm (C) x 2.000mm (L) x 3.600mm (A), nº de lâminas raspadoras: 464, potência: 37kW, tensão: 400 e peso aproximado: 11.000kg; polidora secadora, composto de quatro rolos, eixo galvanizado, equipados de chicotes polidores e dispostos em um plano inclinado, cada rolo é acionado por um motorredutor, 2.600mm (C) x 2.200mm (L) x 3.335mm (A), total de chicotes 342, potência: 12kW tensão: 400V; Chamuscador turbo para esterilização automática carcaça de suínos. Composto de chapas colocadas em ambos os lados do chamuscador em aço inoxidável AISI-304 refratário. Com sistema de segurança por eletrodo. Válvula de trava. Regulador de pressão. Pressostatos para controle eletrônico da pressão máxima e mínima. Produção máxima: 660 suínos/h, sistema turbo de ventilador de 3kW, comprimento: 1.700mm, largura: 1.600mm, altura: 3.600mm, combustível: Gás propano ou G.N., consumo médio (chamuscagem de 5 segundos) 120g/suínos G.L.P. ou 0,10m³/suínos G.N., tempo de funcionamento: 2,5 a 16 segundos ajustável, número de queimadores: 52, potência máxima: 1.820.000kcal/h, peso aproximado: 600kg, com quadro de comando elétrico e controle por CLP e IHM, sistema de ascendimento e controle (independente do sistema de chamuscagem), capela extratora dos gases em aço A-42 – AISI-304, chaminé AISI-304 Ø 600 mm; polidora toalete Mod. LV6 + polidora de acabamento final Mod. LH4 composto de rolos, com eixo galvanizado, equipados de chicotes polidores e dispostos em um plano inclinado, cada rolo é acionado por um motor redutor chassis e laterais fabricados em aço inoxidável AISI-304 (4mm), com total de chicotes: 460, potência: 18kW, tensão: 400V; transportador inspeção de vísceras brancas e vermelhas composto de bandejas de aço inoxidável e de ganchos, com o fim de identificar a que carcaça correspondem as vísceras potência: 3kW, passo das bandejas: 800mm, inversor eletrônico; plataforma de com postos de trabalho, destinados aos operários que realizam as tarefas de inspeção, cada posto é suportado por duas colunas verticais que permitem sua regulagem de altura de acordo com as necessidades, fabricada com perfis em aço inox AISI-304 (2mm), piso antideslizante sanitário, corrimão em aço inox. AISI-304 (Ø 33mm), comprimento: 8.400mm, largura: 800 mm e altura a determinar na instalação com sistema de lava mãos com pedal standard de esterilização; Desnucadora automática, por meio do escaneamento automático (raio x com laser da coluna cervical) de cada carcaça para detecção do ponte exato de corte, com uma potência instalada:  0,37 – 1,5kW; Serra automática de carcaça para suínos separa a mesma em duas bandas, dividindo a carcaça de modo contínuo e automático, sem paradas no processo ou nória, realizando esterilização das lâminas automaticamente com vapor, com uma potência instalada:  0,37 a 1,5kW; todo conjunto interligado com transportador mecânico e tubular galvanizado 2" com perfil de polietileno e consoles de suporte em chapa de aço temperado, estrutura de acompanhamento através de presilhas de alumínio e parafusos de aço inoxidável; plataformas fixas com um posto de trabalho, destinado aos operários que realizam as tarefas, cada posto é suportado por duas colunas verticais que permitem sua regulagem de altura de acordo com as necessidades, fabricada com perfis em aço inox AISI-304 (2mm), corrimão em aço Inox. AISI-304 (Ø 33mm),  1.200mm (C) x 800mm (L) x altura a determinar na instalação, peso 55kg, incluso lava mãos com pedal standard de esterilização; sistema de controle com quadro de distribuição central da linha de abate de suínos com CLP e tela “touchscreen” para programação e controle da produção.</t>
  </si>
  <si>
    <t>S-1266</t>
  </si>
  <si>
    <t>Equipamentos para estimulação da vasomotricidade, contendo: módulo de aplicação para tratamento do corpo todo; módulo de suporte; módulo de aplicação para tratamento localizado; módulo de escaneamento para verificação de função; cabo de energia; cintas de fixação para os aplicadores corporal e local; controle com display multifuncional e bateria.</t>
  </si>
  <si>
    <t>S-1325</t>
  </si>
  <si>
    <t>Bancadas para amostragem e medição de gases de escape de motores de combustão interna (SORE), utilizados em ferramentas motorizadas portáteis, dotadas de: módulo de testes de emissões diluídas em fluxo único, com fluxo de extração de gases de exaustão de 2,5 a 9m3/h, gabinete com rack para 4 bolsas e ventiladores, unidade de processamento de gás (GPU), unidade de gás de calibração (SGU), unidade de válvula do analisador (AVU) e controlador com programa de automação e de controle da bancada; módulo de medição de THC do gás de escape por ionização de chama com faixas de medição de 0 a 10ppmC3 e 0 a 20.000ppmC3; módulo de medição de NO e NOx por luminescência química com faixas de medição de 0 a 3ppm e 0 a 1.000ppm; módulo de medição de CO e CO2 por infravermelho com faixas de medição de CO2 de 0 a 0,1% e 0 a 6% e de CO de 0 a 50ppm e 0 a 5.000ppm; módulo de medição de metano (CH4) com base no THC e por ionização por chama com faixas de medição de 0 a 30ppmC1 e 0 a 20.000ppmC1; módulo analisador de CO bruto por infravermelho com faixa de medição de 0 a 10%; módulo analisador de O2 no gás de exaustão com faixas de medição de 0 a 1% e 0 a 25%; unidade de pré-filtragem da emissão bruta de CO e O2 com temperatura de controle de até 191⁰C; reservatório de coleta do condensado da linha de CO bruto com bomba peristáltica e sensor de nível; unidade de diluição e preparação da amostra de gás com exaustor “blower” de 20sm3/min com silenciador e tampa de proteção contra ruído, tubos tipo Venturi fabricados em aço inoxidável e com vazão de 5, 8 e 10m3/min, tubulações fabricadas em Teflon e aço inoxidável com ou sem conexões; equipamento de calibração dos analisadores da amostra diluída com dispositivo de verificação da calibração e linearidade dos analisadores, dispositivo de verificação adicional do divisor de gás para atendimento da legislação EPA 40 CFR Part 1065.307, módulo de testes de estanqueidade do sistema de diluição e carrinho de transporte e posicionamento do equipamento de calibração; programa específico para automação e integração de todos os módulos e equipamentos da bancada; unidade de aquisição de dados do motor, com módulos e sensores que solucionam problemas de adaptação e interface no local de testes do motor; estação meteorológica para determinação da temperatura de – 20 a + 120°C, umidade (relativa) de 0 a 100% e pressão barométrica ambiente de 80 a 120 kPa; tubulações de envio de gás fabricadas em Teflon, com isolamento térmico, cobertura exterior, resistência para aquecimento de até 200⁰C e sensores.</t>
  </si>
  <si>
    <t>S-1391</t>
  </si>
  <si>
    <t>Combinações de máquinas para extrusão contínua de perfis de alumínio, compostas de: 1 prensa de extrusão horizontal com pressão operacional nominal de 2.000t, para tarugos com diâmetro de 7” e comprimento máximo de 900mm ,com cilindro principal forjado, sistema de controle de velocidade, painel com tela sensível ao toque e controlador lógico programável; 1 sistema de manuseio automático de perfis, com 58m de comprimento e 9,4m de largura, operando por cintas, incluindo: mesa de entrada, mesa de saída, mesa de resfriamento, mesa de transferência para o puxador, transportador para alimentação da serra, mesa de calibração de comprimento, mesa de transporte de perfis prontos com cinta BWF e sistema de resfriamento por ventiladores; 1 puxador hidráulico com força de 70t, com mordedor com abertura de 90 a 300mm; 1 serra de perfis, hidráulica, com mesa de calibração de 8m e coletor de cavacos; 1 puxador duplo de 58m, com servo motor de indução e coletor de cavacos; 1 tanque de resfriamento de aço inox com comprimento nominal de 5m; 2 sistemas de exaustão de ar/névoa; 1 sistema de monitoramento com câmera; e 1 pirômetro.</t>
  </si>
  <si>
    <t>S-1415</t>
  </si>
  <si>
    <t>Combinações de máquinas para medição de espessura, controle e corte lateral de mantas de borracha para linhas de calandragem, dotadas de: 1 sistema de medição sobre o 3º rolo da calandra constituído por 3 sensores a laser com faixa de medição de 0,3 a 25mm de espessura, precisão de ± 0,15% quando espessura ≥3µm; 1 sistema de medição sobre o 2º rolo da calandra, móvel por meio de uma estrutura retrátil com abertura de até 300mm, constituído por 3 sensores a laser com faixa de medição de 0,3 a 25mm de espessura, precisão de ±0,15% quando espessura ≥3µm; “scanner” para medição continua do perfil de borracha em face dupla com faixa de medição de 0,5 a 25mm de espessura, precisão de ±0,5% quando espessura ≥5µm, largura de medição de até 1.900mm com sensor anti-colisão para retração do “scanner” de leitura e proteção dos sistemas em caso de falha do produto; 1 sistema de medição pontual para a espessura final da manta de borracha após seu processo de resfriamento com faixa de medição de 0,3 a 25mm e precisão de ±0,3% + 0,1% da espessura total, como movimento transversal servo acionado de até 640mm; 1 sistema de resfriamento para controle de temperatura dos sensores; 1 sistema de facas para corte de bordas com posicionamento automático dotado de 2 fotocélulas e 2 motores lineares para perseguição e posicionamento das facas sobre a largura de borda selecionada; 1 sistema de rolos furadores para remoção de bolhas de ar entre as camadas de material; 1 computador industrial e software de controle de rolos de calandragem.</t>
  </si>
  <si>
    <t>S-1431</t>
  </si>
  <si>
    <t>Máquinas automáticas de movimento rotativo continuo, utilizadas no fechamento de tampas plásticas com sobre tampa moldadas por injeção, com capacidade de operar 220peças/min, equipadas com câmera de inspeção e validação, conta com recursos de separação e segregação de peças não conformes; com alimentador de cuba vibratória; dotadas de sistema de coleta, organização, posicionamento de entrada e mecanismo de dobra e fechamento; equipadas ainda com central eletrônica de processamento para conexão e sincronização com as demais máquinas da célula.</t>
  </si>
  <si>
    <t>S-1527</t>
  </si>
  <si>
    <t>8607.11.10</t>
  </si>
  <si>
    <t>Estruturas do “bogie” (truque) componente principal do veículo monotrilho, conectadas por juntas soldadas e placas de aço, com dimensões de 2,1 a 2,8m dotadas de sete seções sendo montagem da roda de pedestal, montagem da estrutura, montagem elétrica que é dotada de motor de Ímã permanente na roda e caixa de redução, conjunto da suspensão secundária que é composto pela mola pneumática, amortecedor transversal e amortecedor vertical, que é utilizado para absorver a força de interação e vibração entre o veículo e o “bogie”, com conjunto da roda guia  que inclui 4 rodas guia e é utilizado para guiar as direções de corrida para o veículo, através de andar ao longo do flanco da viga, contendo o conjunto da roda de estabilização com 2 rodas estabilizadoras que está localizado abaixo do trilho do condutor, sendo utilizado para garantir a estabilidade do veículo, também conjunto da roda de estabilização, que está disposto na superfície superior do trilho para suportar a qualidade de todo o veículo, fornecendo força adesiva para a aceleração e frenagem do trem, também a montagem do mecanismo de tração que é composto com haste de tração direita e haste de tração esquerda, distribuição simétrica ao longo da haste de tração central, utilizada para transferir a força de tração e força de frenagem, controlar o ângulo inclinado e ângulo de rotação e reduzir a força de interação entre veículo e “bogie”.</t>
  </si>
  <si>
    <t>S-1558</t>
  </si>
  <si>
    <t>Carcaças fabricadas em ferro fundido usinado com tratamento térmico, com orifícios e pórticos para fixação de módulos de controle, sensores, válvulas de alívio, válvulas reguladoras de pressão, válvulas de serviço, pinos, parafusos, tampões e/ou periféricos  para bombas hidráulicas, de pistões axiais e deslocamento volumétrico variável, com deslocamento volumétrico nominal compreendido entre 45 e 250cm³/revolução.</t>
  </si>
  <si>
    <t>S-1569</t>
  </si>
  <si>
    <t>Robôs industriais constituídos de braço mecânico com movimentos orbitais de 3 ou mais graus de liberdade, capacidade de carga igual ou superior a 3kg, painel elétrico de comando, com ou sem controle e unidade de programação.</t>
  </si>
  <si>
    <t>S-1571</t>
  </si>
  <si>
    <t>Distribuidores de líquido com tubulão central e com calhas retangulares para absorção de gases e/ou umidade com controle de vazão por válvulas tipo comporta e tubos de descida do ácido com cortes, slots, na parte superior dos tubos onde o ácido entra e sai na parte inferior irrigando a torre com ácido com 42PTS/m2 e mesma vazão em cada ponto, isento de placas de orifício e fabricado em aço inoxidável com teor de silício em composição balanceada que conferem ao distribuidor de liquido condições únicas de suportar o ataque ácido, sendo a composição de elementos neste aço corresponde à níquel (15 a 17%), crômio (13 a 15%), silício (5,50 a 6,50%), cobre de (0,75 a 1,5%), manganês ( 2%) e molibdênio (0,75 a 1,50%) que permitem trabalhar com ácido sulfúrico resistente à corrosão (perda de material-espessura na faixa de 0,0254mm/ano.</t>
  </si>
  <si>
    <t>S-1598</t>
  </si>
  <si>
    <t>Máquinas aplicadoras de verniz na parte interna da lata,  capacidade de produção de 350latas/min, tamanho da lata de 52 à 66mm e altura de 90 à 178mm.</t>
  </si>
  <si>
    <t>S-1602</t>
  </si>
  <si>
    <t>Unidades de geração de vapor destinadas à produção de vapor e sua distribuição para acionamento de turbo-gerador a vapor de usina termoelétrica, operando em ciclo combinado, com as seguintes capacidades nominais de geração de vapor, com variação máxima de 5%: de 49kg/s (176t/h) a 541,1°C e 139,65bar(abs) no sistema de alta pressão (HP), de 59kg/s (212,7t/h) a 541°C e 33,5bar(abs) no sistema de reaquecimento (RH), e de 8kg/s (30,2t/h) a 251,2°C e 6,1bar(abs) no sistema de baixa pressão (LP), com regime de operação por circulação natural, recuperação do calor dos gases quentes provenientes da exaustão das turbinas a gás, 3 níveis de pressão (LP, IP, HP), dotadas de caldeiras aquatubulares recuperadoras de calor (HRSG), com estrutura de entrada de gases, 17 módulos operacionais de superaquecedores, evaporadores, economizadores, pré-aquecedores, tubulões de vapor (LP, IP e HP), desaerador térmico, estruturas metálicas de suporte, acesso e plataformas, bombas, tubulação para distribuição dos fluxos de água e vapor; isolamento térmico e acústico; silenciadores, tanques de descarga contínua e intermitente; centro de controle de motores (CCM), com bancos de baterias; instrumentações; sistema de dosagem química; válvulas e chaminé final.</t>
  </si>
  <si>
    <t>S-1603</t>
  </si>
  <si>
    <t>8543.20.00</t>
  </si>
  <si>
    <t>Aparelhos geradores de sinais HDMI com HDCP e/ou MHL, contendo conector RS-232C para controle, com faixa de taxa de pixel de até 700Mhz, com “bits” por componente de 8 bit, 10 bit e/ou 12 bits, alcance de frequência de até 20KHz, e resolução de frequência de 5Hz/passo (step), para uso em teste e referência de vídeo no padrão.</t>
  </si>
  <si>
    <t>S-1604</t>
  </si>
  <si>
    <t>Aparelhos geradores de sinais de teste e padrão de referência de vídeo, com capacidade para gerar sinais analógicos e/ou digitais, como analógico, digital, sinal de TV, sinal de D-TV e/ou código HDCP (High-bandwidth Digital Content Protection).</t>
  </si>
  <si>
    <t>S-1622</t>
  </si>
  <si>
    <t>Máquinas automáticas de inspeção de controle de qualidade de componentes cilíndricos revestidos com DLC (Diamond-Like Carbon), de diâmetros entre 15 e 38mm e comprimentos entre 20 e 75mm, compostas por: mesa de alimentação gradual; sistema de polimento; sistema de desempoeiramento por sopro; sistema de desmagnetização residual; sistema de transporte passo-a-passo dos componentes por posições de medição dimensional integrada a medição de temperatura por pirômetro ótico, de inspeção superficial por câmera, de separação de peças reprovadas, de marcação a laser, de oleamento para proteção contra corrosão; esteira de saída e acúmulo de peças para embalagem, painel elétrico completo integrado e conexão através de computador.</t>
  </si>
  <si>
    <t>S-1624</t>
  </si>
  <si>
    <t>Bancos para testes de alta produtividade com tempo de ciclo de até 6min, com alto índice de automação, compostos de: 2 motores de 225,5kW, sendo um motor de entrada e outra de saída, para a simulação do pleno funcionamento de transmissões automatizadas de 12 e 16 marchas em condições similares quando aplicada à veículo comercial tais como rotação de entrada de 2300rpm, engate de todas as marchas, verificação da relação de transmissão, pressão de lubrificação de 1,3bar, medição do esforço de acionamento do atuador da embreagem (Conact), abastecimento de óleo com vazão de 20litros/min para a realização do teste, e posterior substituição de óleo para uso final, verificação da correta montagem dos componentes que compõem transmissões de forma a garantir a funcionalidade e segurança do cliente final, com sistema integrado/sincronizados com software de controle e monitoramento (sistema PASU), indicando a falha em caso de não conformidade durante o teste.</t>
  </si>
  <si>
    <t>S-1626</t>
  </si>
  <si>
    <t>8423.81.90</t>
  </si>
  <si>
    <t>Aparelhos automáticos verificadores de excesso ou deficiência de peso em relação a um padrão (Checkweighers) de alta performance, de controle dinâmico, com capacidade máxima de pesagem entre 1.500 a 6.000g e divisão mínima maior ou igual a 0,2g, possuindo rendimento máximo de pesagem de até 150produtos/min, dotadas de: transportador de pesagem, célula de carga com tecnologia EMFR, estrutura em aço inoxidável e/ou aço com revestimento de pintura a pó, cabine de controle com sistema integrado, display colorido “touchscreen” TFT de 8”, memória para parâmetros de 50 a 200produtos e dispositivo de rejeição automático por sopro de ar, pistão pneumático ou outro sistema rejeitador.</t>
  </si>
  <si>
    <t>S-1631</t>
  </si>
  <si>
    <t>Combinações de máquinas para produção de formaldeído com capacidade de bombeamento de 51.413kg/h de gases de processo, composto por um sistema de ventiladores de alta pressão para alimentação de atmosfera reativa do reator catalítico em aço inoxidável; tubulações de interligação do sistema; chaminé; válvulas de controle com comunicação com controlador lógico programável por módulos I/O; conjunto de válvulas manuais e; instrumentação de controle de temperatura, pressão e fluxo.</t>
  </si>
  <si>
    <t>S-1640</t>
  </si>
  <si>
    <t xml:space="preserve">Máquinas automáticas para aplicação de anéis de borracha nos pólos positivo e negativo com a função de garantir a estanqueidade desses em baterias estacionárias tipo VRLA, com capacidade de produção máxima de 5baterias/min, dotadas de esteira e estação de aplicação de silicone nos anéis de borracha, possui controlador lógico programável (CLP) </t>
  </si>
  <si>
    <t>S-1651</t>
  </si>
  <si>
    <t>Máquinas automáticas para corte de “liners” (forros) para “big bags” e solda por impulso a partir de filmes termoplásticos, com performance de produção máxima de 20 a 25ciclos/min e largura de trabalho de 1.600, 2.000, 2.400, 3.000 ou 3.600mm.</t>
  </si>
  <si>
    <t>S-1652</t>
  </si>
  <si>
    <t>Válvulas direcionais solenóides VSVA, com atuação interna por carretel, dotadas de um corpo de largura 26mm de alumínio fundido e poliamida (PA), vedações de fluorocarbono (FPM), borracha nitrílica (NBR) e borracha de acrilonitrilo butadieno hidrogenado (HNBR), parafusos de aço galvanizado com materiais em conformidade com norma RoHS, com peso total de 293g, pode trabalhar com pressões de -0,9 até 10bar, em ambientes com temperatura que variam de -5 até 50ºC, atingindo uma vazão de até 1.400L/min e fluxo de ar bidirecional, equipadas com solenoide de 24Vcc/1,6W e partes elétricos com grau de proteção IP65 e NEMA 4, além de certificação CSA (OL) e c UL us, sendo a indicação do status de comutação através de LED de cor alaranjada, com tempo de comutação de 25ms (tempo ligado) e 45ms (tempo desligado), as interfaces de conexão pneumática, interface de montagem e elétrica da válvula seguem a norma ISO 15407-2, ideal para utilização no comando de atuadores pneumáticos utilizados na indústria de manufatura e de processos.</t>
  </si>
  <si>
    <t>S-1653</t>
  </si>
  <si>
    <t>Válvulas direcionais solenóides VSVA, com atuação interna por carretel, dotadas de um corpo de largura 18mm de alumínio fundido e poliamida (PA), vedações de fluorocarbono (FPM), borracha nitrílica (NBR) e borracha de acrilonitrilo butadieno hidrogenado (HNBR), parafusos de aço galvanizado com materiais em conformidade com norma RoHS, com peso total de 163g, pode trabalhar com pressões de -0,9 até 10bar, em ambientes com temperatura que variam de -5 até 50ºC, atingindo uma vazão de até 750L/min e fluxo de ar bidirecional, equipadas com solenoide de 24Vcc/1,6W e partes elétricos com grau de proteção IP65 e NEMA 4, além de certificação CSA (OL) e c UL us, sendo a indicação do status de comutação através de LED de cor alaranjada, com tempo de comutação de 22ms (tempo ligado) e 28ms (tempo desligado), as interfaces de conexão pneumática, interface de montagem e elétrica da válvula seguem a norma ISO 15407-2, ideal para utilização no comando de atuadores pneumáticos utilizados na indústria de manufatura e de processos.</t>
  </si>
  <si>
    <t>S-1654</t>
  </si>
  <si>
    <t>Equipamentos para cortar, misturar e emulsificar produtos cárneos diversos, dotados de conjunto de corte consistindo de 3 a 5 discos e de 3 a 5 suportes de lâminas (cada suporte com 3 ou 6 lâminas) com diâmetros de placas de 175 ou 225mm, com painel LCD para programação automática da posição de corte e de limpeza, com indicação do desgaste das ferramentas de corte informando o momento que as lâminas devem ser substituídas, indicação da temperatura de entrada e saída do produto refinado, indicação da corrente(A) do motor principal, sistema de reajuste automático programável da posição de corte (qualidade de corte constante) via motor de passo em combinação com um PLC, acionado por um motor principal com potência igual ou superior a 75kW.</t>
  </si>
  <si>
    <t>S-1655</t>
  </si>
  <si>
    <t xml:space="preserve">Equipamentos para cortar, misturar e emulsificar produtos cárneos diversos, dotados de conjunto de corte consistindo de 1 a 4 discos e 1 a 4 suportes de lâminas (cada suporte com 3 ou 6 lâminas) com diâmetros de placas igual a 140mm, com painel LCD para programação automática da posição de corte e de limpeza, com indicação do desgaste das ferramentas de corte informando o momento que as lâminas devem ser substituídas, indicação da temperatura de entrada e saída do produto refinado, indicação da corrente(A) do motor principal, sistema de reajuste automático programável da posição de corte (qualidade de corte constante) via motor de passo em combinação com um PLC, acionado por um motor principal com potência igual ou inferior a 45kW. </t>
  </si>
  <si>
    <t>S-1656</t>
  </si>
  <si>
    <t>Máquinas automáticas para controle de trincas em superfície conformada de anéis internos flangeados e anéis internos menores de rolamentos flangeados de rodas de veículos automotores, com tempo de ciclo igual ou inferior a 18s, para rolamentos com diâmetro máximo de 200mm, altura máxima de 140mm, dotadas de 4 sensores de medição, sistema de descarte de rejeitos e painel de controle com interface homem-máquina (IHM).</t>
  </si>
  <si>
    <t>S-1657</t>
  </si>
  <si>
    <t>Equipamentos pneumáticos modulares para movimentação de cargas pesadas sobre o piso por flutuação, composto por 4 módulos de flutuação em alumínio extrudado montados em 4 elementos infláveis feitos por chapa de alumínio com borracha especial vulcanizada, 1 caixa de distribuição e controle com quatro conexões de saída, uma conexão de entrada, quatro válvulas reguladoras de pressão com seus respectivos manômetros e um manômetro central feita em aço e plástico, 1 mangueira de alimentação de borracha com os engates em aço e uma válvula de esferas em aço e quatro mangueiras de interconexões de plástico com engates metálicos de aço.</t>
  </si>
  <si>
    <t>S-1658</t>
  </si>
  <si>
    <t>Equipamentos para observação e inspeção óptica de banda em movimento, em formatos de impressão, com dispositivo digital, câmeras com resolução de 2 x 12MP, campo de visão de 234 x 124mm e velocidade máxima da banda de 1.300m/min.</t>
  </si>
  <si>
    <t>S-1659</t>
  </si>
  <si>
    <t>Equipamentos para observação e inspeção óptica de banda em movimento, em formatos de impressão, com dispositivo digital, câmeras com resolução de 2 x 5MP, campo de visão de 100 x 75mm e velocidade máxima da banda de 400m/min.</t>
  </si>
  <si>
    <t>S-1660</t>
  </si>
  <si>
    <t>8430.50.00</t>
  </si>
  <si>
    <t>Máquinas fresadoras ou aplainadoras a frio, autopropulsadas sobre 4 esteiras de poliuretano ou 4 pneus de borracha, para desbaste e remoção de pavimentos flexíveis ou rígidos, dotadas de motor diesel de 6 cilindros com potência de 325HP, largura de corte padrão de 1.300mm, com profundidade máxima de corte de 330mm, rotor de corte com 111 brocas com espaçamento das ferramentas de 15mm, incluindo sistema de controle de nivelamento e inclinação, peso de operação entre 21.246 e 21.946kg.</t>
  </si>
  <si>
    <t>S-1661</t>
  </si>
  <si>
    <t>Máquinas automáticas para controle da posição e sinal magnético da placa magnética (encoder) de rolamentos flangeados de rodas de veículos automotores com tempo de ciclo igual ou inferior a 18s, para rolamentos com diâmetro máximo de 200mm, altura máxima de 140mm, duas estações de descarte de rejeitos e painel de controle com interface homem máquina (IHM).</t>
  </si>
  <si>
    <t>S-1662</t>
  </si>
  <si>
    <t>Máquinas de moldar plásticos por injeção, de comando numérico, monocolor, para materiais plásticos, fechamento hidráulico com monitoramento contínuo de todos os movimentos através de transdutores com tolerância de 0,01mm, capacidade de injeção de 44.248g e força de fechamento de 18.500kN (1.850ton), dotadas de unidade de injeção com câmara cilíndrica para plastificação e injeção via pistão hidráulico; interface para robô; porta frontal automática; placas fixas e móveis com rasgo em forma de “t” e furação para fixação de moldes; bombas hidráulicas de engrenagens acionadas por um sistema de inversor; servomotores com saída de pressão e velocidades monitoradas.</t>
  </si>
  <si>
    <t>S-1663</t>
  </si>
  <si>
    <t>Máquinas de moldar plásticos por injeção, de comando numérico, monocolor, para materiais plásticos (termoplásticos ou termofixos), fechamento hidráulico com monitoramento contínuo de todos os movimentos através de transdutores com tolerância de 0,01mm, capacidade de injeção compreendido entre 5.001 e 72.955g (incluindo os limites), força de fechamento compreendido entre 16.000 (1.600ton) e 40.000kN (4.000ton) (incluindo os limites), dotadas de interface para robô; porta frontal automática; placas fixas e móveis com rasgo em forma de “t” e furação para fixação de moldes; bombas hidráulicas de engrenagens acionadas por um sistema de inversor; servomotores com saída de pressão e velocidades monitoradas.</t>
  </si>
  <si>
    <t>S-1664</t>
  </si>
  <si>
    <t>Equipamentos robotizados para aplicação de selante em carrocerias automotivas, dotados de 4 robôs industriais de liberdade linear de 6 eixos, 16kg de carga útil, com bicos para aplicação de selante e PVC, 2 robôs tipo cartesiano com bicos de spray, 800kg carga útil, trabalhando sobre trilhos, sistema de câmeras de controle, sistema pneumático para 7 +/-0,5bar e força de aplicação em 6 a 20Nm³/h, com limpador, temperatura de aplicação de 22 a 32C⁰, com controle de temperatura no próprio robô, 6 painéis para controle dos robôs, 1 painel de controle PLC, e 1 painel de controle central, sistema de segurança tipo grades interligado ao controle central.</t>
  </si>
  <si>
    <t>S-1665</t>
  </si>
  <si>
    <t>Veículos autopropulsados sobre rodas, acionados por 2 motores elétricos com potência de 11kW cada, alimentados por bateria de tração de 88,8V para correntes de 728ah, utilizados para transporte e manuseio de placas de vidro plano, para blocos de vidro com largura máxima de 7.200mm e altura máxima de 3.800mm, com capacidade de carga de 15.000kg, e sistema de direção multidirecional PLC com diferentes programas de condução.</t>
  </si>
  <si>
    <t>S-1666</t>
  </si>
  <si>
    <t>Válvulas dilúvio, com atuador pneumático e luvas elastoméricas operadas hidraulicamente, para aplicação em sistema de incêndio e desempenho confiável em ambientes de plataformas “offshore”, forjada nas opções de materiais titânio, aço inoxidável super duplex ou bronze e dimensões de fluxo de água entre 3” e 12”, com pressão de operação entre 5,0 e 20bar.</t>
  </si>
  <si>
    <t>S-1667</t>
  </si>
  <si>
    <t>Unidades de tratamento de chorume procedente de aterro sanitário por osmose reversa, por processo de filtração “cross flow” em 3 etapas com módulos de membranas espirais, para separação do permeado e concentrado com vazão nominal de 500m³/dia de chorume, montada em 2 contêineres próprios, com sistema de ventilação com filtro de carvão ativado; bombas centrífugas de alimentação do chorume, pré-tratamento com filtros de malha, filtros de areia em fibra de vidro e carcaças com filtros cartuchos; estações de dosificação com bombas de dosagem para injeção do ácido sulfúrico e anti-scaling e recipientes para armazenamento destas substâncias; tubos de alta pressão com membranas espirais; bombas de alta pressão; tanques; válvulas, medidores, reguladores; sensores; armários elétricos e sistema de controle e comando com CLP e computador.</t>
  </si>
  <si>
    <t>S-1668</t>
  </si>
  <si>
    <t>Máquinas automáticas para medição do torque de fricção entre o anel externo e o anel interno e controle do sinal magnético para rolamentos flangeados de rodas de veículos automotores com tempo de ciclo igual ou inferior a 18segundos, para rolamentos com diâmetro máximo de 200mm, altura máxima de 140mm, dotada de duas estações de descarte de rejeitos e painel de controle com interface homem máquina (IHM).</t>
  </si>
  <si>
    <t>S-1669</t>
  </si>
  <si>
    <t>Equipamento de diagnóstico oftalmológico destinado a realização de exames de biometria (comprimento axial, cristalino, câmara anterior) ceratometria, paquimetria, topografia, diâmetro da pupila, diâmetro da córnea com medição do comprimento axial e medida da espessura da córnea, fórmulas SKR-T, “haigis optimized”, “haigis”, “hoffer Q”, “shammas”, “holladay” e “Olsen”, análise estatística do resultado pós-cirúrgico da LIO implantada, biômetro óptico com topografia, sistema de alto alinhamento e captura automática, detecção automática do eixo óptico, medição do comprimento axial (AXIAL), profundidade da câmara anterior (ACD), espessura do cristalino (LENTE) e espessura da córnea central (CCT) com base na tecnologia de domínio Fourier, impressora térmica para impressão dos resultados, dimensões do equipamento 30(C) x 49(L) X 45cm(A).</t>
  </si>
  <si>
    <t>S-1670</t>
  </si>
  <si>
    <t>Equipamentos de diagnóstico oftalmológico destinados a realização de exames de microscopia especular e paquimetria central, captura automática com ajuste elétrico da queixeira, disco de plácido de 25 anéis em formato ergonômico, mapas personalizados, mapa de “Fourier”, análise de ceratocone.</t>
  </si>
  <si>
    <t>S-1671</t>
  </si>
  <si>
    <t>Retificadoras cilíndricas automáticas, tipo “centerless”, para desbaste e polimento de superfícies externas de tubos e de barras cilíndricas metálicas com comprimentos entre 600 e 2.500mm e diâmetros externos entre 50 e 240mm, ao peso máximo de 272kg por peça trabalhada, com ciclo de trabalho contínuo e velocidade operacional ajustável entre 0,40 e 4m/min, comandada por CLP – controlador lógico programável, com operações totalmente automatizadas de carga, descarga, movimentação em linha, retífica, polimento e controle dimensional da produção, portando 6 unidades de retificação utilizando correias abrasivas medindo 3.500 x 200mm, arrefecidas por sistema de refrigeração com óleo de corte reciclável por sistema completo de filtragem de resíduos sólidos e de névoas de retífica, fornecida com transportadores de esteiras de rolos para movimentação em linha, cercado perimetral de proteção e dispositivos de contenção de segurança.</t>
  </si>
  <si>
    <t>S-1672</t>
  </si>
  <si>
    <t>Máquinas para granulação, secagem e revestimento de produtos farmacêuticos, com resistência a pressão máxima de 12bar, capacidade volumétrica de 500litros, dotadas de um secador de leito fluidizado, preparada para realizar granulação do tipo "top spray", com sistema de filtragem de ar de entrada com filtro hepa, sistema "face and bypass" para controle de temperatura e filtragem da entrada de ar, sistema de filtragem do ar de exaustão com duto atenuador de ruído, sistema de limpeza automático “wash in place – WIP”, painéis de comando com controlador lógico programável (CLP) e sistema de controle computadorizado com software incorporado.</t>
  </si>
  <si>
    <t>S-1673</t>
  </si>
  <si>
    <t>8709.19.00</t>
  </si>
  <si>
    <t>Veículos de carga autopropulsado sobre rodas, utilizados em ambientes confinados, para transferência de alumínio líquido de forno fusor para diferentes fornos de liga, com descarregamento realizado pelo uso de sistema vertical de elevação e inclinação com calha de escoamento integrada, dotado de: sistema de acionamento diesel-hidráulico; acionamento hidrostático com controle de velocidade ajustável; acionadores giratórios de 180°; direção controlada por servo; capacidade de carga bruta (reservatório e enchimento) máximo de 48.500lbs; capacidade de suporte líquido (conteúdo do reservatório) de aproximadamente 26.500lbs; volume máximo do reservatório de 5,16m³ (depende do nível de metal dentro do reservatório); movimentos (operados hidraulicamente): viajar para a frente/para trás, direção esquerda/direita, travagem, transportador de reservatório paralelo para cima/baixo.</t>
  </si>
  <si>
    <t>S-1674</t>
  </si>
  <si>
    <t>9024.10.20</t>
  </si>
  <si>
    <t>Máquinas para ensaio de dureza de peças de até 100kg, com faixa de força de teste variando de 1 a 250kg (9,81 a 2.450N), altura de teste máxima de 260mm, profundidade da garganta de 180mm e velocidade de ajuste de até 6mm/s.</t>
  </si>
  <si>
    <t>S-1675</t>
  </si>
  <si>
    <t>Máquinas automáticas com cabeçote de corte montado em pórtico móvel para corte de papelão e cartão, bem como outros materiais utilizados na indústria de embalagem ou de comunicação visual, próprias para confecção de embalagens, "displays" ou recorte de adesivos e etiquetas, com unidade de controle programável, com velocidade máxima de trabalho igual ou superior a 18m/min, tamanho máximo da área de trabalho igual ou superior a 600 x 400mm.</t>
  </si>
  <si>
    <t>S-1677</t>
  </si>
  <si>
    <t>Equipamentos de diagnóstico oftalmológico destinados ao exame do segmento anterior e posterior do olho humano, ecógrafso contendo as sondas B de 15MHz e sonda A padronizada, fórmulas SRK-T, SRK-II, Holladay, Binkhorst-II, Hoffer-Q, Haigis disponíveis para cálculo da LIO, contando ainda com opção de fórmulas pós-cirurgia refrativa.</t>
  </si>
  <si>
    <t>S-1678</t>
  </si>
  <si>
    <t>Equipamentos de diagnóstico oftalmológico destinados ao exame do segmento anterior e posterior do olho humano, ecógrafo contendo as sondas anular de 20MHz (pólo posterior), sonda UBM 50MHz (segmento anterior), sonda B de 15 MHz e sonda A padronizada, saídas Ethernet, USB e HDMI.</t>
  </si>
  <si>
    <t>S-1679</t>
  </si>
  <si>
    <t>Equipamentos de tratamento oftalmológico destinadso ao segmento posterior do olho humano, laser panfotocoagulador amarelo de comprimento de onda de 577nm, laser puramente amarelo, com perfil plano (top hat), mira interna com padrão (multispot), função modo resumido permite pausar e retomar procedimento a partir do último ponto pausado.</t>
  </si>
  <si>
    <t>S-1680</t>
  </si>
  <si>
    <t>Equipamentos de tratamento oftalmológico destinados ao segmento posterior do olho humano, laser SLT com comprimento de onda de 532nm, trabeculoplastia seletiva. tecnologia PPS(Pulse to Pulse Stability), iluminação LED, nível de energia de 0,5 a 2,6mJ/pulso em 33 divisões de escala, uso da tecnologia FES (Fine Energy Setting).</t>
  </si>
  <si>
    <t>S-1681</t>
  </si>
  <si>
    <t>Equipamentos de diagnóstico oftalmológico destinados a realização de exames de refração, ceratometria e diâmetro pupilar, alinhamento manual com captura automática e ajuste elétrico da queixeira, tela “touchscreen” de 5,7", impressora térmica interna com opção de comunicação externa por RS-232.</t>
  </si>
  <si>
    <t>S-1682</t>
  </si>
  <si>
    <t>Equipamentos de tratamento oftalmológico destinados ao segmento posterior do olho humano, laser SLT verde de comprimento de onda de 532nm, trabeculoplastia seletiva, nível de energia na faixa de 0,2 a 2,0mJ em “steps” de 0,1mJ, tecnologia PPS (Pulse to Pulse Stability).</t>
  </si>
  <si>
    <t>S-1683</t>
  </si>
  <si>
    <t>Equipamentos de tratamento oftalmológico destinados ao segmento posterior do olho humano, laser fotodisrruptor 1.064nm, capsulotomia posterior e iridotomia, nível de energia de 0,5 a 10mJ/pulso em 30 divisões de escala, integrado a uma lâmpada de fenda, tipo e-“SlitLight”, iluminação LED.</t>
  </si>
  <si>
    <t>S-1684</t>
  </si>
  <si>
    <t>Equipamentos de tratamento oftalmológico destinados ao segmento posterior do olho humano, laser YAG de comprimento de onda de 1.064nm e SLT de comprimento de onda de 532nm combinados em uma mesma lâmpada de fenda com iluminação LED, capsulotomia posterior, iridotomia e trabeculoplastia seletiva, YAG, nível de energia de 0,5 a 10mJ/pulso em 30 divisões de escala, SLT, nível de energia na faixa de 0,2 a 2,6mJ em 33 divisões de escala, uso da tecnologia FES (Fine Energy Setting) e tecnologia PPS (Pulse to Pulse Stability).</t>
  </si>
  <si>
    <t>S-1685</t>
  </si>
  <si>
    <t xml:space="preserve"> 8471.70.12</t>
  </si>
  <si>
    <t>Unidades de discos rígidos, com um só conjunto cabeça-disco (hda - “head disk assembly”) com interface SATA de no mínimo 6gb/s, mtbf igual ou superior a um milhão de horas, ciclo de operação 24h/dia x 7 dias/semana (vinte e quatro horas diárias, operando sete dias por semana), destinadas ao armazenamento de dados de áudio e vídeo, desenvolvidas para suportar a operação em temperatura dentro da faixa de 5 a 70ºC ou excedendo-a, memória cache de no mínimo 64 megabytes.</t>
  </si>
  <si>
    <t>S-1686</t>
  </si>
  <si>
    <t>Máquinas automáticas multi-estações para aplicação e controle de cola, inserção e medição da posição e batimento da capa de proteção em rolamentos flangeados de rolamentos flangeados de rodas de veículos automotores, com tempo de ciclo igual ou inferior a 18s, para rolamentos com diâmetro máximo de 200mm, altura máxima de 140mm, esteira de alimentação de capa, duas estações de descarte de rejeitos e painel de controle com interface homem-máquina (IHM).</t>
  </si>
  <si>
    <t>S-1687</t>
  </si>
  <si>
    <t>Equipamentos emissores de radiofrequência para coagulação e ablação de vaso, tecido e osso, operando a 400kHz, com potência de saída igual ou inferior a 200W, com monitoramento de impedância entre 25 e 1.000ohms, à prova de desfibrilação (não AP/APG), dotados de tela sensível ao toque e bombas de resfriamento com velocidades compreendidas entre 30 e 400rpm.</t>
  </si>
  <si>
    <t>S-1689</t>
  </si>
  <si>
    <t>Máquinas de impressão flexográfica, de 8 cores, para a impressão de bobinas de papel ou de materiais plásticos com até 2.240kg e diâmetro máximo de 1.300mm, com largura máxima de impressão de 1.190mm, passo de impressão de 510 a 800mm e velocidade mecânica máxima de 500m/min, dotadas de: 1 desbobinador em forma de desbobinador basculante, com dois postos de bobinamento, para troca de bobina completamente automática e em velocidade de produção; 1 sistema de impressão com tambor central com 8 grupos entintadores, sistema de secagem entre cores com 7 sopradores de fenda desmontáveis e retro lavagem automática, 2 bombas automáticas de alto rendimento para a alimentação dos grupos entintadores e para a limpeza com diversos programas pré-selecionáveis separadamente para cada grupo entintador, com túnel de secagem de 4.000mm de comprimento e 17 bocais de saída de ar fácil; 1 sistema de controle e monitoramento com painel de comando integrado para recepção de monitores de 24” em desenho ergonômico com regulagem de altura para 2 monitores, sistema de alarme com texto claro, módulo manutenção preventiva, sistema de ajuste de impressão, sistema de vídeo inspeção com 2 câmeras matriciais de alta resolução, monitor operativo multitátil de 24” de pouca reflexão e alta definição, 4 grupos de “leds” e unidades de iluminação especial para a identificação de vernizes; 1 rebobinador em forma de rebobinador basculante, com dois postos de bobinamento, para troca de bobina completamente automática em velocidade de produção para um diâmetro interior de tubetes a partir de 70mm e diâmetro máximo de bobinas de 1.300mm.</t>
  </si>
  <si>
    <t>S-1690</t>
  </si>
  <si>
    <t>Máquinas de corte por meio de fios diamantados em alta velocidade, capazes de cortar materiais magnéticos em fatias paralelas e em formato de arco, diâmetro do fio de 0,1 até 0,25mm, capacidade de armazenamento de até 20Km de fio, velocidade circular de deslocamento de 1.000m/min, velocidade de avanço em XYZAC de 150mm/min, capacidade máxima de fluido de corte 800L, fluxo de bombeamento 250L/min, tensão de alimentação 380V, frequência 50Hz, pressão do ar 0.35Mpa, dimensões 3.000 x 1.490 x 2.360mm.</t>
  </si>
  <si>
    <t>S-1691</t>
  </si>
  <si>
    <t>8465.91.90</t>
  </si>
  <si>
    <t>Máquinas-ferramentas para serrar painéis de madeira e similares, com comando numérico computadorizado (CNC), com "software" de controle com visualização em tempo real dos planos de corte em 3D, equipadas com duas linhas de corte com jatos de ar, 2 empurradores automáticos e independentes, com sistema “PULL/PUSH” para empurrar e puxar longitudinalmente os painéis, com sistema de coleta e formação de pacotes de painéis de espessura fina, equipado com carro com ventosas, com sistema de medição eletromagnética por meio de servo-motor que garante precisão de +-0,1mm, dotadas de pinças de 2 dedos, com carro porta-serras com velocidade regulável de 1 a 130m/min ou maior, com sistema de guia linear com articulação para a serra principal, com regulagem eletrônica da serra riscadora, com sistema alinhador central integrado diretamente ao carro de serra operando na linha de corte, com alimentação automática por meio de uma mesa elevadora de 4 colunas acionada eletro-hidraulicamente, com 8 mesas hidráulicas auxiliares de descarga.</t>
  </si>
  <si>
    <t>S-1694</t>
  </si>
  <si>
    <t>Equipamentos de demolição, autopropelidos, sobre esteiras de borracha, sistema hidráulico acionado por motor elétrico 380V, potência igual ou superior a 15kW, controlado remotamente por painel portátil com “joysticks”, castelo giratório com rotação de 360º, dotado de braço articulado de 3 segmentos, alcance de 3,7 a 5,5m, conexão para diversos tipos de ferramentas como escavadeiras, rompedores, tesouras, fresas e outros tipos de implementos hidráulicos.</t>
  </si>
  <si>
    <t>S-1695</t>
  </si>
  <si>
    <t>Máquinas automáticas para envelopamento e empilhamento de placas para fabricação de baterias automotivas SLI e VRLA, com capacidade de envelopamento de 80 a 160placas/min no caso de separadores de polietileno ou de 80 a 140placas/min no caso de separadores de manta de fibra de vidro absorvente (AGM), contendo 3 magazines de placas com alimentador de alta velocidade e sistema eletrônico de detecção de placa dupla; 1 ou 2 desbobinadores de fitas, 1 dispositivo de servo corte.</t>
  </si>
  <si>
    <t>S-1696</t>
  </si>
  <si>
    <t>8420.91.00</t>
  </si>
  <si>
    <t>Cilindros (rolos) térmicos gravados, para calandras utilizadas na indústria de TNT (tecido não tecido - certo), fabricados em aço com endurecimento da superfície via tratamento de nitrato, com NTS (nano to surface treatment - nano tecnologia de superfície), com largura máxima de material produzido pelos rolos gravados de até 5.200mm (5,2m), em velocidade de produção superior a 1.000m/min, pressão máxima de 150n/mm, capacidade de produção superior 240kg/h, diâmetro aproximado de saída do material de 570mm, rolamentos auto alinhados, sistema interno de circulação de óleo, temperatura de trabalho variando de 150 até 180ºC, com resposta rápida à variação térmica com precisão de temperatura de +/- 1 ºC.</t>
  </si>
  <si>
    <t>S-1697</t>
  </si>
  <si>
    <t>Máquinas automáticas para inserção de graxa nos lábios de vedação do anel externo flangeado e acoplamento com anel interno flangeado de rolamentos flangeados de rodas de veículos automotores com tempo de ciclo igual ou inferior a 18s, para rolamentos com anéis internos flangeados com diâmetro máximo de 200mm e altura máxima de 140mm e anéis externos flangeados com diâmetro máximo de 180mm e altura máxima de 100mm, dotada de sistema de controle de peso da graxa, robô para manipulação dos componentes com 6 graus de liberdade e capacidade de carga de 6,6kg; e painel de controle com interface homem máquina (IHM).</t>
  </si>
  <si>
    <t>S-1698</t>
  </si>
  <si>
    <t>Enfardadeiras de fragmentos de embalagens de papelão, horizontais, com abertura de alimentação com dimensões iguais a 1.257,3 x 698,5mm, 2 motores de 50HP, força de compressão de 86t, cilindro principal com 9 polegadas de diâmetro, sistema eletrohidráulico de autoamarração dos fardos com até 5 arames, controlador lógico programável (CLP) e interface homem-máquina (IHM).</t>
  </si>
  <si>
    <t>S-1700</t>
  </si>
  <si>
    <t>Máquinas automáticas para lavar e secar anéis internos menores de rolamentos flangeados de rodas de veículos automotores, para anéis com diâmetro máximo de 90mm a altura máxima de 500mm, esteira de transporte do produto com velocidade ajustável, dotadas de duas estações de tratamento, painel de controle com interface homem máquina (IHM).</t>
  </si>
  <si>
    <t>S-1701</t>
  </si>
  <si>
    <t>Máquinas automáticas multi-estações para inserção de prisioneiros em anéis internos flangeados de rolamentos flangeados de rodas de veículos automotores, com tempo de ciclo igual ou inferior a 18s, para anéis internos flangeados com diâmetro máximo de 200mm e altura máxima de 140mm, alimentador vibratório de prisoneiros, robô para manipulação de peças com 6 graus de liberdade e capacidade de carga de 11,1kg, sistema de controle de posicionamento e pressão dos prisioneiros, sistema de descarte de rejeitos e painel de controle com interface homem máquina (IHM).</t>
  </si>
  <si>
    <t>S-1702</t>
  </si>
  <si>
    <t>Máquinas automáticas para lavar e secar anéis internos menores de rolamentos flangeados de rodas de veículos automotores com tempo de ciclo igual ou inferior a 12s, para anéis com peso máximo de 5kg, sistema de alimentação por gaveta e lavagem por recirculação, composta por dois estágios de tratamento, painel de controle com interface homem máquina (IHM).</t>
  </si>
  <si>
    <t>S-1703</t>
  </si>
  <si>
    <t>Máquinas automáticas para inserção de defletores em anéis internos flangeados de rolamentos flangeados de rodas de veículos automotores, com tempo de ciclo igual ou inferior a 18s, para anéis internos flangeados com diâmetro máximo de 200mm e altura máxima de 140mm, dotadas de 3 estações (sendo 1 livre), alimentadores vibratórios de defletores, sistemas de controle de posição e batimento, sistemas de descarte de rejeitos e painéis de controle com interface homem máquina (IHM).</t>
  </si>
  <si>
    <t>S-1704</t>
  </si>
  <si>
    <t>8471.90.11</t>
  </si>
  <si>
    <t>Sistemas de leitor de cartões com tecnologia “DesFire”, frequência 13.56Mhz, chave de criptografia, 12VDC, 160mA, temperatura range de 30 a 65⁰C, protocolo RS485, AEOS, módulo de RF 120Mhz para AX1014 ou AB350, IP65, faz a leitura de diferentes tecnologias, para controlar de acesso.</t>
  </si>
  <si>
    <t>S-1705</t>
  </si>
  <si>
    <t>8466.20.10</t>
  </si>
  <si>
    <t>Placas automáticas autocentrantes, de tamanhos que variam de 165 a 630mm de diâmetro, rotações que variam de 1.100 a 6.000RPM, nariz tipo A2-5” ou A2-6”ou A2-8” ou A2-11”, sem passagem ou com passagem de 52mm a 180mm, serrilhado de 1,5 x 60°, ou 1/16 x 90°, ou 3/12 x 90°, fornecidas com jogo de castanhas, parafusos de fixação e bomba de engraxar.</t>
  </si>
  <si>
    <t>S-1706</t>
  </si>
  <si>
    <t>Máquinas automáticas para lavar e secar anéis internos flangeados de rolamentos flangeados de rodas de veículos automotores, para anéis com diâmetro máximo de 360mm a altura máxima de 500mm, esteira de transporte do produto com velocidade ajustável, compostas por duas estações de tratamento, painéis de controle com interface homem máquina (IHM).</t>
  </si>
  <si>
    <t>S-1707</t>
  </si>
  <si>
    <t>Máquinas automáticas para redução do batimento axial da face do flange de rolamentos flangeados de rodas de veículos automotores, para rolamentos com anéis internos flangeados com diâmetro máximo torneado de 190mm e altura máxima 140mm, dotadas de sistemas de carga e descarga automáticos por manipuladores e painéis de controle com CNC interface homem máquina (IHM).</t>
  </si>
  <si>
    <t>S-1708</t>
  </si>
  <si>
    <t>Máquinas automáticas multi-estações para montagem de gaiolas no lado interno de anéis externos flangeados de rolamentos flangeados de rodas de veículos automotores, com tempo de ciclo igual ou inferior a 18s, para anéis internos flangeados com diâmetro máximo de 200mm, altura máxima de 140mm, com funções de aplicação e controle de quantidade de graxa, montagens das esferas na gaiola, montagens das gaiolas com esferas no anel, checagem da presença de esferas, robôs para manipulação de peças com 6 graus de liberdade e capacidade de carga de 6,6kg, sistema de descarte de rejeitos e painéis de controle com interface homem máquina (IHM).</t>
  </si>
  <si>
    <t>S-1709</t>
  </si>
  <si>
    <t>Estações de alimentação de anéis internos flangeados ou anéis externos flangeados de rolamentos flangeados de rodas de veículos automotores, para anéis com diâmetro de flange máximo de 200mm e altura máxima de 150mm, dotadas de robô com 6 graus de liberdade e capacidade de carga de 20kg, câmera, dispositivos de manipulação, dispositivos de segurança e controlador lógico programável (CLP).</t>
  </si>
  <si>
    <t>S-1710</t>
  </si>
  <si>
    <t>Aparelhos repetidores de sinais para rede, aumentando em 1,2km por modulo, até o seu destino, conexão RS485, jumper até 32unidades, 12VDC-27VDC, Max.1.3A, suporta leitores 2x RS485 ou 2x “wiegand”, sensor “tamper” óptico, entrada digital, utilizados em controlar acesso.</t>
  </si>
  <si>
    <t>S-1711</t>
  </si>
  <si>
    <t>Máquinas automáticas para colocação de anéis internos menores em rolamentos flangeados de rodas de veículos automotores, por prensagem, com tempo de ciclo igual ou inferior a 18s, para anéis internos flangeados e anéis externos flangeados com diâmetro máximo de 200mm e altura máxima de 140mm, dotadas de esteiras de alimentação de anéis internos menores, robôs para manipulação dos anéis internos com 6 graus de liberdade com capacidade de carga de 7kg, e painéis de controle com interface homem máquina (IHM).</t>
  </si>
  <si>
    <t>S-1712</t>
  </si>
  <si>
    <t>Máquinas elétricas de galvanoplastia, sendo unidade funcional para deposição física de metais no estado de vapor por meio de câmara de vácuo, trocador de calor para a produção de água gelada, sistema de injeção de gás, sistema de controle de atmosfera, sistema de bombas de vácuo duplo estágio, mesa rotativa para a fixação das peças, controlador lógico programável (CLP), com ou sem sistema “sputtering”, que permite a deposição física de metal em estado de vapor com camadas controladas igual ou superior a 0,2 microns de espessura por meio de cátodos de arco ou de magnetrons com ou sem sistema de metalização por meio de filamentos de alumínio com deposição do metal.</t>
  </si>
  <si>
    <t>S-1713</t>
  </si>
  <si>
    <t>Equipamentos de diagnóstico oftalmológico destinados ao exame dos segmentos anterior e posterior do olho humano, exame de angiografia por OCT de 6 camadas com “scan” de até 12 x 8mm, segmento anterior com medida ângulo a ângulo de 16mm, sistema modular sendo possível upgrade de hardware e software, imagens extremamente precisas por meio do “eye-tracker” SLO.</t>
  </si>
  <si>
    <t>S-1717</t>
  </si>
  <si>
    <t>Difusores de ar tubular com membrana EPDM, fixadas com auxílio de abraçadeiras de aço inoxidável em tubo suporte de corpo em polipropileno, com diâmetro de 65mm, comprimento de 500 a 1.000mm e roscas fêmeas (G3/4 polegada ou G1 polegada), com sistema de ranhura longitudinal e cabeçote para fixação de suporte regulável, para tratamento biológico de efluentes industriais e sanitárias.</t>
  </si>
  <si>
    <t>S-1718</t>
  </si>
  <si>
    <t>Equipamentos oftalmológicos de diagnóstico para córnea, mapas topográficos, mapas de Fourier, mapas diferenciais e mapas de elevação, análise de ceratocone e estatísticas de “Klyce”, disco de plácido de 25 anéis com opcional de 31 anéis, alinhamento manual e queixeira elétrica com captura automática, software em português e diversos idiomas.</t>
  </si>
  <si>
    <t>S-1720</t>
  </si>
  <si>
    <t>Máquinas automáticas para aplicação, por pulverização, de óleo protetivo na superfície de rolamentos flangeados de rodas de veículos automotores, com tempo de ciclo igual ou inferior a 18s, para rolamentos com diâmetro máximo de 200mm, altura máxima de 140mm, dotadas de carga e descarga automáticos e painel de controle com interface homem máquina (IHM).</t>
  </si>
  <si>
    <t>S-1721</t>
  </si>
  <si>
    <t>Máquinas automáticas multi-estações para inserção da vedação lado externo de anéis externos flangeados de rolamentos flangeados de rodas de veículos automotores, com tempo de ciclo igual ou inferior a 18s, para anéis externos flangeados com diâmetro compreendido entre 80 e 180mm e altura compreendida entre 40 e 100mm, com funções de checagem da presença de esferas, montagem da vedação e controle da posição da vedação, sistema de descarte de rejeitos, 2 estações e painel de controle com interface homem máquina (IHM).</t>
  </si>
  <si>
    <t>S-1722</t>
  </si>
  <si>
    <t>Máquinas automáticas multi-estações para montagem de gaiolas no lado externo de anéis externos flangeados de rolamentos flangeados de rodas de veículos automotores, com tempo de ciclo igual ou inferior a 18 segundos, para anéis externos flangeados diâmetro máximo de 200mm, altura máxima de 140mm, com funções de aplicação e controle de quantidade de graxa, armazenamento de gaiolas em magazine, montagem das esferas na gaiola, montagens da gaiola com esferas no anel,  robô para manipulação dos componentes, com 6 graus de liberdade e capacidade de carga de 6,6kg, sistema de descarte de rejeitos com 1 estação e painel de controle com interface homem máquina (IHM).</t>
  </si>
  <si>
    <t>S-1723</t>
  </si>
  <si>
    <t>Máquinas para conformação à frio da parte superior do anel interno flangeado de rolamentos flangeados de rodas de veículos automotores, por roletagem orbital, com tempo de ciclo igual ou inferior a 18s, para rolamentos com diâmetro máximo de 200mm, altura máxima de 140mm, dotadas de carga e descarga automáticas, sistema de descarte de rejeitos, unidade hidráulica e painel de controle com CLP (controlador lógico programável) com interface homem máquina (IHM).</t>
  </si>
  <si>
    <t>S-1724</t>
  </si>
  <si>
    <t>Máquinas para medição da pré-carga axial em rolamentos flangeados de rodas de veículos automotores, com tempo de ciclo igual ou inferior a 18s, para anéis internos flangeados com diâmetro máximo de 200mm, altura máxima de 140mm, sistema de descarte de rejeitos e painel de controle com interface homem máquina (IHM).</t>
  </si>
  <si>
    <t>S-1725</t>
  </si>
  <si>
    <t>Máquinas automáticas para inserção de placa magnética (encoder) pro prensagem em rolamentos flangeados de rodas de veículos automotores, com tempo de ciclo igual ou inferior a 18s, para rolamentos com diâmetro máximo de 200mm, altura máxima de 140mm, magazine para alimentação das placas, sistema de descarte de rejeitos e painel de controle com interface homem máquina (IHM).</t>
  </si>
  <si>
    <t>S-1726</t>
  </si>
  <si>
    <t>Empilhadeiras elétricas autopropulsadas, retrátil, de alta performance, capacidade máxima de movimentação de carga 1.600kg; dotadas de bateria de fosfato de ferro-lítio (lifepo4), integradas ao equipamento e recarga através de um “plug” no próprio chassis; torres de elevação em 3 versões, altura de elevação dos garfos entre 4.550 e 10.700mm; velocidade de elevação dos garfos sem carga de 0,81m/s (ou superior) e velocidade de descida dos garfos sem carga de 0,56m/s (ou superior).</t>
  </si>
  <si>
    <t>S-1730</t>
  </si>
  <si>
    <t>Máquinas automáticas para limpeza de placas magnéticas (encoders) montadas em rolamentos flangeados de rodas de veículos automotores, por vácuo, com tempo de ciclo igual ou inferior a 18s, para rolamentos com diâmetro máximo de 200mm, altura máxima de 140mm e painel de controle com CPU.</t>
  </si>
  <si>
    <t>S-1731</t>
  </si>
  <si>
    <t>Máquinas automáticas para controle de rolamentos flangeados de rodas de veículos automotores, apta ao controle de batimento axial, radial, distância entre flanges e concavidade, com tempo de ciclo igual ou inferior a 18s, para anéis internos flangeado com diâmetro máximo de 200mm, altura máxima de 140mm, robô para manipulação de peças com 6 graus de liberdade e capacidade de carga de 11,1kg, estação de descarte de rejeitos e painel de controle com interface homem máquina (IHM).</t>
  </si>
  <si>
    <t>S-1732</t>
  </si>
  <si>
    <t>Máquinas automáticas para medição da folga axial de rolamentos flangeados de rodas de veículos automotores com tempo de ciclo igual ou inferior a 18s, para anel interno flangeado com diâmetro máximo de 200mm e altura máxima de 140mm, dotadas de células de carga, estação de descarte de rejeitos e painel de controle com controlador lógico programável (CLP) e interface homem máquina (IHM).</t>
  </si>
  <si>
    <t>S-1733</t>
  </si>
  <si>
    <t>Máquinas automáticas para gravação a laser de anéis internos flangeados de rolamentos flangeados de rodas de veículos automotores, para anel interno flangeado com diâmetro máximo de 200mm e altura máxima de 140mm, com tempo de ciclo igual ou inferior a 18s, dotadas de estação de posicionamento de peças; estação de gravação de código bidimensional "Data Matrix"; estação de leitura do código bidimensional (escaner); estação de gravação de informações lineares no Ø do flange do anel interno; sistema de descarte de rejeitos; carga e descarga automáticas e painel de controle com interface homem máquina (IHM).</t>
  </si>
  <si>
    <t>S-1734</t>
  </si>
  <si>
    <t>Máquinas para desmontagem e remontagem do anel interno menor de rolamentos flangeados de rodas de veículos automotores com tempo de ciclo igual ou inferior a 18s, para rolamentos com anéis internos flangeados e anéis externos flangeados com diâmetro máximo de 200mm e altura máxima de 140mm, com 2 robôs para manipulação dos componentes sendo os dois com 6 graus de liberdade e capacidade de carga um de 7kg e outro de 5kg, e painel de controle com interface homem máquina (IHM).</t>
  </si>
  <si>
    <t>S-1735</t>
  </si>
  <si>
    <t>8439.91.00</t>
  </si>
  <si>
    <t>Discos para refinadores para massa celulose formato tipo disco plano com medida de 8 a 54pol de diâmetro nominal ou cônicos com medida de 17 a 40pol de diâmetro nominal fabricado em aço inoxidável/aço inoxidável duplex, montados por brasagem ou colagem por difusão, próprias para máquinas classificadoras de fibras celulósicas ou de fibras provenientes da reciclagem de papel.</t>
  </si>
  <si>
    <t>S-1737</t>
  </si>
  <si>
    <t>Máquinas para ensaio de microdureza de peças de até 50kg, com faixa de força de teste variando de 50g a 10kg (0,49 a 98,1N), com deslizamento automático dos eixos X e Y em até 150mm, trocador de ferramentas sextavado motorizado e sistema de câmera colorida 2 x 18MP.</t>
  </si>
  <si>
    <t>S-1738</t>
  </si>
  <si>
    <t>Aparelhos para recepção, conversão, transmissão ou regeneração de voz ou outros dados, comutação, roteamento, faixa de frequência 360 a 400MHz ou 406 a 470MHz, podendo trabalhar como base, temperatura de trabalho entre -40° a +70°, com até 95% de umidade.</t>
  </si>
  <si>
    <t>S-1739</t>
  </si>
  <si>
    <t>Máquinas automáticas de corte a laser , para corte de chapas metálicas compreendidas entre 0,5 e 20mm, com sistema vertical de carregamento, descarregamento e armazenamento de material automático e sem a intervenção do operador no ciclo de abastecimento e desabastecimento do sistema de corte laser, com opção de separação das peças processadas por meio de robô cartesiano com duas cabeças, integrado ao sistema, e armazenagem de chapas com palatização ou não, dispositivo independente de abastecimentos da mesa de corte com ventosas, ciclo de carga ou descarga de até 55s para chapas de até 20mm de espessura, software para gerenciamento das informações do material.</t>
  </si>
  <si>
    <t>S-1741</t>
  </si>
  <si>
    <t>Eixos principais de britadores giratórios, feitos em liga de aço conforme norma ASTM A668 classe D, de peso superior a 47ton, e altura igual ou superior a 6.733mm.</t>
  </si>
  <si>
    <t>S-1742</t>
  </si>
  <si>
    <t xml:space="preserve">Prensas automáticas do tipo “C” para produção de tampas com diâmetro de 290mm, utilizadas na montagem de embalagens metálicas de 18 e 20L, com capacidade de fabricação entre 2.400 a 3.000unidades/h, para realizar a segunda operação de estampagem de tampas dos tipos “segura” (sem anel de fechamento) e “homologada” (com anel de fechamento), capacidade de prensagem de 80ton, contendo alimentador automático com controlador lógico programável (CLP) sincronizado para posicionamento das peças abaixo da ferramenta de estampagem e esteiras para entrada e saída das peças do equipamento. </t>
  </si>
  <si>
    <t>S-1743</t>
  </si>
  <si>
    <t>8462.10.11</t>
  </si>
  <si>
    <t>Prensas automáticas do tipo “Portal” de alta precisão, para produção de componentes (tampas e fundos) utilizados na montagem de embalagens metálicas de 18 e 20L, com capacidade de fabricação entre 2.400 a 3.000unidades/h, utilizando folhas metálicas com dimensões máximas de até 1.000 x 1.200mm e espessura entre 0,15 a 0,40mm, com capacidade de prensagem de 100ton, para estampagem das folhas no conceito “scroll”, dotadas de: mesa hidráulica para elevação dos fardos de folhas metálicas; unidades automáticas com rolo para alimentação e lubrificação das folhas; mesas de posicionamento com manipulador automático das folhas por meio de comando numérico computadorizado (CNC), em sincronia com o movimento da prensa; extratores automáticos para remover retalhos de sucata do equipamento; painéis de controle programável.</t>
  </si>
  <si>
    <t>S-1744</t>
  </si>
  <si>
    <t>Centros de furação para realizar de 1 a 4 furos simultaneamente em chapas de vidro com espessura máxima igual ou superior a 12mm e dimensões máximas iguais ou superiores a , diâmetro máximo de furação igual ou superior a 26mm, velocidade máxima dos eixos igual ou a 4.500rpm, com fixação automática das chapas de vidro durante a furação.</t>
  </si>
  <si>
    <t>S-1745</t>
  </si>
  <si>
    <t>Coladeiras de bordos automáticas eletrônicas com comando numérico computadorizado (CNC), capazes de efetuar diferentes tipos de operações sem troca de ferramentas para colagem de bordos em bobina de espessura máxima de 1mm em painéis de madeira, aglomerados, MDF e similares, com espessura entre 8 e 60mm, com largura mínima das peças de 60mm, com comprimento mínimo das peças de 150mm, com avanço máximo de 30m/min, com saliência da esteira da máquina até os grupos de trabalho de 30mm, com sistema de troca rápida do coleiro, sistema de ajuste automático dos grupos de acabamento para diferentes acabamentos de bordas, com trocas automática das bordas no magazine de 6 bobinas, eixos de posicionamento do magazine comandado por servo motores, unidade de fresagem KFA para fim de canto (arredondamento dos cantos na frente e atrás, superior e inferior das peças), com grupos de acabamento com programação e ajuste totalmente automático via comando numérico para chanfro e raio 1mm.</t>
  </si>
  <si>
    <t>S-1746</t>
  </si>
  <si>
    <t>Módulos de membranas em fluoreto de polivinilideno (PVDF) de fibra oca de ultrafiltração em carcaça PVC com vedações em EPDM e colagem com resina epóxi, utilizados para tratamento de água, com sentido de vazão de fora para dentro, área superficial da membrana de 20 a 90m², diâmetro máximo de 216mm e pressão máxima de entrada de 600kPa.</t>
  </si>
  <si>
    <t>S-1747</t>
  </si>
  <si>
    <t>Máquinas automáticas para fabricação de molejos para colchões, por meio da conformação do arame para formação de molas do tipo barril ou cilíndrica sem nó e conformação dos fios de arame em helicoidal para amarração das molas, com capacidade de produção de molejos de molas ensacadas com; altura da mola entre 55 e 240mm; diâmetro da mola entre 37 e 75mm; com capacidade de produção de 300molas/min, contendo 3 desbobinadores dos fios de arame com capacidade de produção de molas ensacadas com bitola do fio de arame para conformação das molas, entre 1,4 a 2,2mm.</t>
  </si>
  <si>
    <t>S-1748</t>
  </si>
  <si>
    <t>Máquinas para produzir molas ensacadas dos tipos barril ou cilíndrica com capacidade de produção de 120molas/min; diâmetro da mola de 55 a 75mm; bitola do fio de aço de 1,4 a 2,2mm; altura da mola de 50 a 220mm.</t>
  </si>
  <si>
    <t>S-1749</t>
  </si>
  <si>
    <t>Robôs industriais para soldagem a ponto, com capacidade de carga igual ou superior a 100kg, dotados de braço mecânico com movimentos orbitais de 6 ou mais graus de liberdade, painel controlador do robô e unidade de programação.</t>
  </si>
  <si>
    <t>S-1751</t>
  </si>
  <si>
    <t>Máquinas automáticas de moldar por injeção para fabricação de rodas maciças em material termoplástico, com controlador lógico programável (CLP), rotativa, vertical, monocolor, rosca de 100mm, curso de injeção de 350mm, com 16 estacoes independentes, abertura dos moldes automática e hidráulica, capacidade de injeção igual ou superior a 3.200g, extrator independente por estação, forca de fechamento de 48ton, moldes medindo 400 x 350mm (L x C) , gradeamento para nr12 e sistema de injeção de ar para os moldes.</t>
  </si>
  <si>
    <t>S-1752</t>
  </si>
  <si>
    <t>8419.50.22</t>
  </si>
  <si>
    <t>Trocadores de calor em grafite, tipo casco e tubo, típicos para a concentração de ácido fosfórico, com área de troca térmica de 302,6m², com casco de 46,25polegadas, sendo parte em aço inoxidável e parte em aço carbono, com 301 tubos de grafite impregnados em resina fenólica e reforçados com fibra de carbono, espelhos em grafite impregnado com resina fenólica e luvas de proteção tipo ferrule no espelho flutuante.</t>
  </si>
  <si>
    <t>S-1756</t>
  </si>
  <si>
    <t>Máquinas automáticas para lavar, rebarbar e desobstruir furos e canais de lubrificação em virabrequins usinados, utilizando jato de água sob alta pressão, combinado opcionalmente com o uso de escovas e escareadores, pressão máxima da água de 35MPa (aproximadamente 350bar) e vazão máxima de 29litros/min, com torre de seis posições para instalação de bicos de limpeza e/ou ferramentas, deslocamento do eixo X de 650mm, eixo Y de 500mm e eixo Z de 500mm, avanço rápido do eixo X de 16m/min (com 1/3 de redução) e dos eixos Y e Z de 48m/min, fuso principal com rotação máxima de 1.000rpm e potência do motor de 0,75kW, com comando numérico computadorizado (CNC), sistema de bombeamento de água a alta pressão e unidade de filtragem de água.</t>
  </si>
  <si>
    <t>S-1757</t>
  </si>
  <si>
    <t>8460.90.19</t>
  </si>
  <si>
    <t>Máquinas automáticas robotizadas para rebarbação de virabrequins, dotadas de: 1 robô de 6 eixos, 1 unidade de fixação para um virabrequim com placa rotativa com servo motor, sistema pneumático para fixação do virabrequim e acionamento da ferramenta e magazine para troca de ferramentas, célula equipada com enclausuramento com abertura superior e frontal para entrada e saída de peças e com portas com sistema “interlock” com controles de segurança de acesso.</t>
  </si>
  <si>
    <t>S-1760</t>
  </si>
  <si>
    <t>Plataformas elevatórias, tipo tesoura, de deslocamento manual, com capacidade de carga de trabalho de 700kg, altura elevada da mesa com a base giratória de 1.214mm e altura rebaixada de 274mm, comprimento da mesa de 1.136mm e largura de 650mm, comprimento total da plataforma de 2.289mm e largura de 700mm, e de peso igual a 470kg.</t>
  </si>
  <si>
    <t>S-1763</t>
  </si>
  <si>
    <t>“Bogies” (truques) para aplicação ferroviária, para serem acoplados em litorinas, com velocidade máxima em cremalheira/aderência em subida de até 25km/h dependendo da inclinação e em descida de até 18km/h (&lt; 200%), distância entre eixos de 2.200mm, bitola métrica de 1.000mm; com ou sem motores de tração e caixa de engrenagem; sistema de freios por transmissão e/ou engrenagem; molas cônicas e/ou compostas, amortecedores de suspensão e transversais estabilizadores.</t>
  </si>
  <si>
    <t>S-1765</t>
  </si>
  <si>
    <t>Combinações de máquinas para vazamento vertical de tarugos de alumínio com diâmetros de 6” e de 7” e comprimento máximo de 6.500m, compostas de: cilindro hidráulico com guia interno de 600mm de diâmetro, 56ton de capacidade de vazamento, 7.000mm de curso total e 6.500mm de comprimento;“platen” de apoio da mesa de vazamento e junção desta com o cilindro; unidade hidráulica para elevação do cilindro hidráulico, inclinação da mesa de vazamento de tarugos (pré-existente), da mesa de manutenção (pré-existente) e das plataformas tipo “tesoura” do poço de vazamento; braços articulados para elevação de mesa de vazamento; estrutura para proteção e captação dos gases do poço de vazamento; granuladeira para correção da metalografia do alumínio; sistema de controle de fluxo de água para resfriamento de moldes; filtro com auto limpeza para controle e filtragem de água de resfriamento; sistema de controle de nível de água do poço de vazamento, com bombas verticais para controle da água; centro de controle de motores; sistema de compressor e secagem de ar com alta pressão para os moldes de vazamento; unidade hidráulica de manutenção de moldes de fundição; painel de interface de alimentação e controle, com sistema de leitura a “laser” do nível de metal na calha de vazamento; válvulas comporta para as calhas de vazamento; sistema de filtragem de metal; desgaseificador de metal líquido; painel de utilidades do poço de vazamento; console de operação; e, comando por controlador lógico programável (CLP).</t>
  </si>
  <si>
    <t>S-1772</t>
  </si>
  <si>
    <t>Conjuntos de engrenagens de arrasto tracionadoras de correntes transportadoras de moldes de luvas, de aço especial temperado, com rodas dentadas de 18, 28 ou 36dentes, com eixos transportadores de diâmetro interno de 100 a 174mm, eixo curto de 430mm de comprimento e eixo longo de 2.460mm de comprimento, próprios para máquinas de fabricação de luvas cirúrgicas ou para procedimentos, de látex de borracha natural ou sintética.</t>
  </si>
  <si>
    <t>S-1773</t>
  </si>
  <si>
    <t>9030.89.90</t>
  </si>
  <si>
    <t>Máquinas para testes elétricos e/ou testes funcionais e/ou teste dos sinais de radiofrequência (RF), próprio para placas de circuito impresso montada ou baterias, ou componentes elétrico/eletrônico, ou partes de aparelho celular ou “tablet”, ou aparelho celular ou “tablet” montado.</t>
  </si>
  <si>
    <t>S-1774</t>
  </si>
  <si>
    <t>Máquinas de conformação de arame para colchões de mola de fio contínuo, bitola do arame mínima de 1,60mm e máxima 2,2mm, conforma conjuntos de 2 molas cilíndricas de forma contínua, com dispositivo de acondicionamento em carretéis, equipadas com um desbobinador, com dispositivos de alivio de tensão por indução integrada na máquina.</t>
  </si>
  <si>
    <t>S-1775</t>
  </si>
  <si>
    <t>Máquinas automáticas para montagem da alma do colchão a partir de molas de fio continuo, acondicionadas em carreteis para serem unidas por arame de bitola mínima de 1,30mm e máxima de 1,90mm do tipo helicoidal, com sistema de corte superior e inferior, com servo motores controlados por um controlador lógico programável (CLP) com tela "touchscreen".</t>
  </si>
  <si>
    <t>S-0737</t>
  </si>
  <si>
    <t>Combinações de máquinas para fabricação de tampas termoplásticas (hdpe,pp), por compressão, dotadas de: extrusora, mesa rotativa com 24 cavidades, misturador volumétrico, 2 alimentadores de plásticos, desumidificador, sistema de resfriamento de tampa, inspeção eletrônica de cápsulas, “intercooler” e unidade de refrigeração para prensa rotativa por compressão, com produtividade de 36.000tampas/h e diâmetro da rosca de 45mm.</t>
  </si>
  <si>
    <t>S-1130</t>
  </si>
  <si>
    <t>Combinações de máquinas para gerenciamento de tintas, controladas por um sistema de informação ERP, automatizando a dosagem, mistura, homogeneização e reaproveitamento de retornos de produção de tintas solventes para impressão gráfica, com até 32 componentes de tintas e 2 válvulas pneumáticas liga/desliga para solventes, munido de sistema de segurança a prova de explosão, compostas de: 1 unidade de dosador de tintas gravimétrico para mesclar cores básicas, aditivos, solventes, etc; 1 unidade mescladora de tintas para homogeneização; 1 unidade para controlar de retorno de tinta de produção.</t>
  </si>
  <si>
    <t>S-1164</t>
  </si>
  <si>
    <t>Combinações de máquinas computadorizadas com “software”’ de gerenciamento integrado (contendo “software” de gestão de estoque e expedições, “software” de gestão de armazéns de alta densidade, “software” de gestão de transportadores, “software” de gestão de tráfico de veículos automáticos e “software” para separação de pedidos), para otimização de armazenamento e seleção de pedidos de produtos de limpeza, para paletes tipo PBR com dimensões de 1.000 x 1.200mm e altura máxima de 1.800mm, composta de: 2 sistemas de descarregamento de caminhões com capacidade total de 84paletes/h, dotados de estação de entrada de paletes cheios com leitor de código de barras, controle dimensional e de peso, 2 estações de saída de paletes, sendo uma para retirada por veículo automático tipo “QUAD” e uma para retirada por veículo tipo “REACH”, estação de paletes rejeitados, transportadores, painéis elétricos e painéis de controle; um veículo guiado a laser, tipo “QUAD”, apto a carregar até 4 paletes por vez, com capacidade de carga de 5.400kg e velocidade máxima de 1,5m/s com quatro rodas direcionáveis sendo 2 motrizes; sistema de carregamento de baterias “em linha” por indução, 3 transelevadores automáticos controlados por CLP (Controlador Lógico Programável) com mastro único com 2 garfos de dupla profundidade com capacidade de movimentação de 3 x 36ciclos/h(entrada ou saída); transportadores de entrada com controle dimensional e transportadores de saída; estruturas metálicas com 12 níveis; sistema de separação e seleção de produtos para expedição utilizando tecnologia “voice picking” (comandos de voz gerados por computador) dotado de carros de transporte automático sobre trilhos “shuttle cars” com duas posições de paletes e velocidade máxima de 1m/s; transportadores de entrada e saída, transportadores intermediários, mesa giratória, envolvedora de paletes com cabeçote de envolvimento com sistema de pré estiramento eletrônico até 500% para filmes de largura de 1.000mm e etiquetadora; estruturas metálicas; painéis eletroeletrônicos de controle.</t>
  </si>
  <si>
    <t>S-1292</t>
  </si>
  <si>
    <t>Tituladores químicos automáticos para identificação da concentração de ácidos mistos (HF com HNO3), cloretos, ferro, bicromato de sódio e desengraxante de banhos químicos, com faixa de potencial da entrada de medição entre – 2.400 e + 2.400mv, resolução de potencial da entrada de medição analógica e digital de 0,1mv, completo compostos por 1 titulador com agitador, 1 módulo de titulação, 4 módulos de dosagem, 3 agitadores mecânicos para trocador de amostra, 1 módulo principal amostrador “pick&amp;place” médio, 3 módulos pick&amp;place sem agitador, 1 módulo de bombas peristálticas (2 canais), 1 módulo de bombas peristálticas (4 canais), 1 eletrodo de PH com pt1000 para amostras difíceis e alta temperatura (u/02mm), 1 eletrodo de AG com revestimento de AG2S “plug in” g e sem cabo, 1 eletrodo combinado de anel de ouro com sistema de referência “long life”, 2 unidades de controle para dosagem, 1 titulador termométrico com software, 2 “racks” de amostras 9 x 250mL, 1 suporte plástico de eletrodo para tituladores, 1 sensor termo-sonda para titulador, 3 cabeças de titulação, 2 adaptadores para béqueres em pp 120mL, 2 hastes de agitador mecânico 30mm, 1 haste de agitador mecânico 20mm, 1 base de “rack” - espaço para 2 bandejas, 1 módulo base m/l - espaço para até 6 módulos, 3 bandejas de amostras - 16 x 120mL, 3 interfaces de medição analógica, 1 cabo com plugue/soquete mdl 0,5m, 2 cabos com plugue/soquete mdl 1m, 2 cabos com plugue/soquete mdl 2m, 2 cabos de eletrodo cabeça g/plugue p 1,5m, 1 cabo de eletrodo cabeça u/plugue p 1,5m, 1 tampa para espaço de módulo, 1 garra para béqueres de 120 e 250mL 40 - 66mm, 1 conjunto de acessórios para bomba peristáltica 2 canais – aquoso, 1 licença de software para instrumento adicional (gravado em pen drive), 1 licença de software para uso “stand-alone” (gravado em pen drive), 1 hélice de plástico para agitadores.</t>
  </si>
  <si>
    <t>S-1379</t>
  </si>
  <si>
    <t>Combinações de máquinas para fabricação de blocos de gesso, com capacidade de produção de 126 blocos/hora, com dimensões de 50 x 66 x 7cm,compostas de: 1 dispositivo de medição de gesso, para pesagem de gesso para um ciclo de produção; 1 dispositivo de medição de água, para pesagem de água para um ciclo de produção; 1 estrutura metálica de suporte, para suportar o sistema de dosagem; 1 misturador, para mistura homogênea de água e gesso para um ciclo de produção, bem como para enchimento da suspensão na máquina de bloco; 1 extrusora hidráulica, para moldagem e extrusão dos blocos; 1 dispositivo de moldagem da parte superior, para formação automática das linguetas de encaixe superiores dos blocos de gesso; 1 jogo de "inserts" para bloco de gesso vazado, para formar os espaços vazios dos blocos de gesso para redução de peso;1 unidade hidráulica, para alimentação de óleo comprimido para toda a planta; 1 sistema de transporte dos blocos, para remover os blocos da extrusora de blocos, ajustando o espaço entre os blocos para a distância ideal de secagem, assim como para transportar para os "trollers"; 1 dispositivo mecânico "mechanical grab" para carregamento e descarregamento dos "racks" de secagem natural; 1 dispositivo mecânico "unloading grab" para descarregamento dos blocos de gesso secos dos "trollers" e transporte para a unidade de empacotamento; 1 sistema de empacotamento, para empacotar s blocos de gesso e transporte para o "palet"; 1 grupo de força elétrica para a unidade de produção de blocos, para gerenciamento e acompanhamento total de todas as máquinas interligadas ao sistema; e 1 sistema de dosagem água/gesso.</t>
  </si>
  <si>
    <t>S-1441</t>
  </si>
  <si>
    <t>Máquinas automáticas para desbobinamento, corte e rebobinamento de BOPP, CPP, HDPE, LDPE, PET, BOPET, PVC, OPA, BOPA, papel e laminados de espessura entre 15 e 320micra, com capacidade para consumir bobinas de até 1.750mm de largura por 1.300mm de diâmetro e produzir bobinas de saída superior ou igual a 40mm de largura e até 610mm de diâmetro, velocidade final de processamento de 800m/min, com rampa de aceleração rápida de 0 a 800m/min em 20 segundos e desaceleração rápida de 800 a 0m/min em 20 segundos, controladas através de IHM (interface homem máquina) com tela “touchscreen” de 15”, dotadas de: unidade de desbobinamento com acionamento elétrico e movimento basculante para alimentação das bobinas, fechamento dos braços de desbobinamento acionado por um painel eletrônico, recebendo bobinas com diâmetro interno de 6 ou 3” acopladas aos braços por sistema “shaftless”, contendo webcam para monitoramento, controle da tensão de desbobinamento por sistema de rolo dançarino e motor com sistema de regeneração de energia do freio para carga dos motores de bobinamento; unidade de corte contendo conjunto de rolos com função de compensar variações de espessura e eliminar rugas no material, com sistema de posicionamento de facas e contra facas de corte operado via IHM (Interface Homem-Máquina); unidade de rebobinamento com 4 eixos diferenciais de bobinamento trabalhando no sistema de torreta dupla e carros motorizados para suporte dos rolos de contato, aplicação das tensões controlada por sistema “closed loop”, contendo sistema de auto “taping” para aplicação de fita adesiva e troca automática das bobinas, sistema de descarregamento de produção com dispositivo de posicionamento e travamento automático dos novos tubetes ao eixo de espera; sistema de segurança composto por proteções físicas, cercas periféricas e scanner de presença em área de processo.</t>
  </si>
  <si>
    <t>S-1469</t>
  </si>
  <si>
    <t>Combinações de máquinas de comando lógico programável, computadorizado, para montagem automática de conjuntos de arrefecimento de óleo lubrificante automotivo por troca de calor com líquido de arrefecimento bombeado, empregando robôs antropomórficos de movimentos orbitais com 6 graus de liberdade, com capacidade produtiva de 180peças/h(ciclo operacional de 20 seg.), configurada com dispositivos e equipamentos de alimentação, manipulação, posicionamento, montagens mecânicas em prensas eletrônicas, assistidas por células de carga, réguas potenciométricas e câmeras de vídeo, realização de testes mecânicos, testes funcionais e de estanqueidade, monitoramento contínuo de parâmetros de projeto com registro de desvios em banco de dados, descarte de peças não conformes e identificação por QR Code, com garantia de zero defeito e rastreabilidade de 100% das peças produzidas, composta por: 1 x célula para montagem do tampão, constituída de 1 robô com 2 garras e câmera de vídeo; 1 x esteira transportadora dupla alimentadora de carcaças dianteiras; 1 x estação de teste de estanqueidade com prensa vertical pneumática; 1 x dosador volumétrico de cola com medidor de vazão; 1 x alimentador de tampões por circulador vibratório, vibrador linear e alimentador pneumático; 1 x prensa eletrônica de montagem com controle de força, controle dimensional e medição da altura por potenciômetro com precisão de ± 0,05mm; 1 x esteira para peças rejeitadas; 1 x célula para montagem do rolamento e do selo mecânico constituída de 2 robôs com 2 garras; 1 x esteira alimentadora de rolamentos, 1 x prensa eletrônica de montagem e 1 x prensa elétrica de assentamento com câmera de vídeo para medição do diâmetro; 1 x Esteira transportadora dupla de selos, 1 alimentador pneumático e 1 x prensa eletrônica de montagem; 1 x célula para testes funcionais e montagem do flange, constituída de 1 Robô com 3 garras; 1 x estação de teste de rotação e medição de torque; 2 x estações de teste estanqueidade com prensa vertical pneumática; 1 x mesa alimentadora de flanges com 16 posições; 1 x alimentador pneumático e 1 x prensa eletrônica de montagem; 1 x esteira para peças rejeitadas; 1 x Esteira alimentadora de peças retrabalhadas; 1 x célula para montagem do rotor, testes funcionais e identificação das peças, constituída de 1 robô com 2 garras; 1 x mesa alimentadora de 12 posições; 1 x alimentador pneumático e 1 x prensa eletrônica para montagem do rotor; 1 x estação de inspeção do flange e do rotor através de transdutores digitais e câmeras de vídeo para verificação de diâmetro, perpendicularidade e presença de furos roscados; 1 x estação para marcação a laser e leitura de código QR, com sistema de extração de fumaça; 1 x esteira para peças rejeitadas; 1 x transportador (buffer) para até 50 peças montadas; 1 x célula de montagem do tubo, constituída de 1 robô com 2 garras, câmera de vídeo e leitor de código QR; 1 x esteira transportadora dupla para alimentação de carcaças traseiras; 1 x estação de teste de estanqueidade com prensa vertical pneumática; 1 x circulador vibratório de tubos com alimentador pneumático, 1 x unidade dosadora de cola com medidor de vazão, 1 prensa eletrônica com controle de força e controle dimensional por régua potenciométrica; 1 x transportador (buffer) para cura da cola, com capacidade de até 250 peças; 1 x esteira para peças rejeitadas; 1 x esteira alimentadora de peças retrabalhadas; 1 x célula de montagem do “cooler”, constituída de 1 robô com 2 garras e câmera de vídeo; 1 x esteira transportadora dupla para alimentação do cooler; 1 x alimentador vibratório de parafusos de tiro; 4 x parafusadeiras eletrônicas com controle de torque e ângulo e controle de altura do parafuso por potenciômetro com precisão de ± 0,1mm; 1 x Célula de montagem final do conjunto de arrefecimento, constituída de 1 Robô com 2 garras; 1 x alimentador vibratório de parafusos de tiro, 5 parafusadeiras eletrônicas com controle de torque e ângulo e controle de altura do parafuso por potenciômetro com precisão de ± 0,1mm; 3 x estações de teste de estanqueidade do conjunto montado com prensa vertical pneumática; 1 x estação com câmera de vídeo e régua potenciométrica para verificação da altura e perpendicularidade do flange e do rotor com precisão de 10%; 1 x esteira para peças rejeitadas; 1 x esteira alimentadora de peças retrabalhadas e 1 x esteira de saída dos conjuntos de arrefecimento montados; painéis de controle e comando, interface homem-máquina, estruturas de proteção, cabos, elementos de conexão e dispositivos de montagem.</t>
  </si>
  <si>
    <t>S-1556</t>
  </si>
  <si>
    <t>Tampas traseiras fabricadas em ferro fundido usinado e com tratamento térmico, com orifícios e pórticos para fixação de válvulas de alívio, válvulas reguladoras de pressão, válvulas de serviço, pinos, parafusos, tampões e/ou periféricos, para fechamento da carcaça de bombas hidráulicas, de pistões axiais e deslocamento volumétrico variável, com deslocamento volumétrico nominal compreendido entre 45 e 250cm³/revolução.</t>
  </si>
  <si>
    <t>S-1570</t>
  </si>
  <si>
    <t>8441.40.00</t>
  </si>
  <si>
    <t>Combinações de máquinas automáticas para a produção e moldagem de pasta de papel em embalagens destinadas ao acondicionamento de ovos, com capacidade de 65ciclos/min, compostas por: sistema para desagregação de fibras de celulose para a formação da pasta; sistema de filtração da água de processo; sistema de vácuo e ar comprimido; equipamento para formação de embalagens, com 2 rotores para a formação e transferência e seus moldes; sistema de secagem das embalagens; sistema elétrico e de controle.</t>
  </si>
  <si>
    <t>S-1587</t>
  </si>
  <si>
    <t>8447.12.00</t>
  </si>
  <si>
    <t>Teares circulares para malharia, mono-frontura de 4 pistas, com cilindro de 26 “ (660,4mm), com 84 alimentadores de fios, multifunções (MPF) com carrinhos standard e cata nó de 0,5mm, com 22agulhas/polegada, pedras fechadas monolítica para produção de tecido “CREPE“, conforme diagrama do desenho na malha, com soprador de ar para limpeza das correias dentadas, soprador de ar tipo biruta com temporizador para o guia-fios, sistema de lubrificação, painel de controle de cristal líquido (LCD) sensível ao toque, inversor de frequência, motor trifásico de  5,5kW, operando em 220V/60Hz.</t>
  </si>
  <si>
    <t>S-1627</t>
  </si>
  <si>
    <t>Máquinas para pulverização de latas de alumínio, com capacidade de até 400cpm e capacidade do rotor de 1.600 a 2.500rpm, constituídas de 9 unidades de pulverização, bombas com pressão de fluido hidráulico de 1.200psi, filtro duplo, conjunto de descarga com porta de rejeição, unidade de controle de temperatura com trocador de calor, exaustor, alimentador, unidade de controle  e comando eletrônico, montados em estrutura metálica.</t>
  </si>
  <si>
    <t>S-1634</t>
  </si>
  <si>
    <t xml:space="preserve">Conectores para montagem rápida de sistemas de controle de areia em poços de petróleo, com conexão superior em 5 1/2" e inferior 5 1/2", metalurgia em Cr13, Scr13 ou 25cr, grau de 80 a 110Ksi; PREN maior que 40, mínimo DI 4,67", mínima pressão de colapso 7.500psi.  </t>
  </si>
  <si>
    <t>S-1635</t>
  </si>
  <si>
    <t>Equipamentos utilizados para tratamento de contenção de areia para poço aberto em CR-13, contendo obturador, dispositivo de colar de interferência superior e inferior, espaçadores e conectores para montagem rápida, com classe de temperatura mínima de 250ºF, pressão mínima de colapso de 5.000psi, com pressão de trabalho mínima de 5.000psi, área polida interna com ID de 6pol, elemento de vedação e “o'rings”.</t>
  </si>
  <si>
    <t>S-1636</t>
  </si>
  <si>
    <t>Obturadores de produção, para isolamento de zonas produtoras de petróleo em poços revestidos, utilizados em operações de completação de poços de petróleo, assentados com ferramentas acionadas hidraulicamente, recuperáveis, metalurgia Cr13, Scr13 ou 25Cr (flow wetted), conexão inferior compatível com a da extensão, com classe de temperatura mínima de 250ºF; pressão mínima de colapso 5.000 ou 7.500psi; pressão de trabalho mínima 5.000 ou 7.500psi, área polida interna com ID de 6pol, elemento de vedação.</t>
  </si>
  <si>
    <t>S-1688</t>
  </si>
  <si>
    <t>Equipamentos emissores de radiofrequência para coagulação e ablação de vaso, tecido e osso, operando à 400kHz, com potência de saída igual ou inferior a 140Ws, com monitoramento de impedância entre 25 e 1000ohms, à prova de desfibrilação (não AP/APG), dotados de tela sensível ao toque e bomba de resfriamento com velocidades compreendidas entre 30 e 400RPM.</t>
  </si>
  <si>
    <t>S-1699</t>
  </si>
  <si>
    <t>Sistemas de prensagem para máquina de fabricação de papel ou celulose com prensa de sapata atuada por pistões hidráulicos para carga de até 600kN/m, diâmetro entre 1.000 a 1.200mm e contra rolo com diâmetro entre 1.200 a 1.400mm, para operar com velocidade entre 1.000 a 2.500m/min, contendo manta de pressão, raspador, alavancas para posicionar o rolo atuadas por cilindros hidráulicos, mancais, dispositivos diversos para montagem, ferramentas, unidade hidráulica de alta performance acionada por motores elétricos incluindo trocador de calor para refrigeração do óleo, sistema de controle e automação e painel elétrico completos.</t>
  </si>
  <si>
    <t>S-1719</t>
  </si>
  <si>
    <t>Máquinas automáticas de desossa de peito de frango, recebendo simultaneamente “breast cap” e “front half”, com capacidade máxima de desossar 6.000peças/h, construída em aço inox304 e sintéticos FDA aprovados, desenhadas para limpeza otimizada atendendo aos padrões de higiene, com chassis principal com comprimento de 11.500mm, com computador integrado a internet, possibilitando o monitoramento on-line, para programação dos cortes selecionados por meio de painel sensível ao toque “touchscreen”, composta por: 1 plataforma fixa para alimentação da máquina; 2 módulos automáticos de retirada de pele; 2 módulos automáticos de pré-corte do peito (primeiro estágio); 2 módulos automáticos de retirada do osso jogador; 2 módulos automáticos de corte de filé em metades; 2 módulos automáticos de pré-corte do peito (segundo estágio); 2 módulos automáticos de pré-corte do peito (terceiro estágio); 2 módulos de retirada do filé inteiro ou em metades, com ou sem filezinho interno do osso do peito; 2 módulos de corte do tendão do filezinho interno; 2 módulos de retirada do filezinho interno do osso do peito; 2 módulos fixos de retirada do osso do peito do equipamento; módulo descarregador de carcaça.</t>
  </si>
  <si>
    <t>S-1727</t>
  </si>
  <si>
    <t>8602.10.00</t>
  </si>
  <si>
    <t>Combinações de máquinas, de aplicação exclusivamente ferroviária de carga, para locomotivas diesel-elétricas com potência bruta de 6.000HP, constituídas de: motor a diesel, 16 cilindros em “V”, 4 tempos, com potência bruta de 6.000HP a 1050rpm, com conduites, filtros de óleo lubrificante, turbos e bombas de água e combustível; silenciador, fabricado em aço e telas de aço-liga, projetado para suportar gases de escape em altas temperaturas; dispositivo de transferência de partida de potência com três posições para inversão de circuitos de alimentação do alternador principal para partida do motor a diesel; conjunto de duas baterias ferroviárias seladas de 500Ah de capacidade de carga; unidade eletrônica de controle do motor a diesel; conjunto integrado composto por um alternador síncrono, duas unidades auxiliares e seus respectivos sistemas de controle, com capacidade de 4,5MW, desenvolvido para aplicação ferroviária de carga; conjunto de diodos de potência, acompanhado de seu módulo de dissipação térmica, com corrente média direta de 3.900A e temperatura de junção de 175ºC, destinado à conversão da corrente alternada em contínua; inversores de frequência destinados a locomotivas de carga com esforço trator de 90.900kgf, capazes de garantir torque e aderência roda-trilho compatíveis com perfil de vias utilizadas para movimentação ferroviária de minério de ferro; sistema de arrefecimento do motor a diesel composto de banco de radiadores de fluxo dividido, janela de ventilação forçada de ar, válvulas direcionadoras de fluxo de água, sistema de troca térmica água-óleo e estrutura metálica de fixação/montagem; central de processamento de dados e rede sem fio GoLINC®, utilizada para processamento de aplicações ferroviárias específicas; painéis de gerenciamento de redes de dados e protocolos de comunicação entre os diferentes subsistemas da locomotiva; painel microprocessado Locotrol®, com sistema redundante de transmissão/recepção de sinais de rádio para controle e distribuição de potência e de frenagem aplicados em locomotivas intercaladas na composição do trem; dispositivo com função exclusiva de comunicação via rádio sobre as condições de acoplamento e integridade física da composição; painel microprocessado exclusivo para aplicação ferroviária de carga, concentrador de entradas e saídas de sinais digitais e analógicos para controle da locomotiva, com interface às redes ARCNET, serial e Ethernet; módulos inteligentes microprocessados “smart display”, com interface homem-máquina integrada, destinados ao comando de subsistemas, visualização de dados e programação de parâmetros de monitoramento; sistema para registro de eventos funcionais da locomotiva (velocidade, aplicação de freios, acionamento de buzina e de sino de advertência, etc.), destinado à investigação de causas de acidentes, fabricado conforme norma FRA 229.135, capaz de resistir a colisões e acidentes, mantendo a integridade dos dados; sistema de monitoramento ultrassônico de nível de combustível nos tanques; console de controle constituído de estrutura metálica de fixação/montagem, acompanhada de válvula de aplicação de freio, comando mestre de aceleração, reversor de sentido de marcha e elementos secundários de montagem; sistema de filtragem do ar; exaustor de ar do tipo centrífugo, projetado para remoção de impurezas dos filtros inerciais utilizados na propulsão da locomotiva; conjunto de componentes para montagem dos truques ferroviários de carga, incluindo estrutura física de ferro fundido, sistema de suspensão, rodeiros motorizados, amortecedores e cilindros de freio pneumático; secador de ar ativo com duas torres de secagem e expurgo automático da umidade; unidade eletropneumática para interface entre os comandos do operador e as válvulas de atuação do sistema de freio; painel de processamento, monitoramento e diagnóstico do sistema de freio eletrônico da locomotiva; conjunto de resistores utilizados para dissipação em forma de calor da energia cinética da frenagem dinâmica do sistema de propulsão; unidade de climatização da cabine do operador da locomotiva, alimentada por uma tensão contínua de 74V, resistente às vibrações e impactos inerentes à aplicação ferroviária de carga; assentos para tripulação, desenvolvidos de acordo com a norma de segurança ferroviária internacional, capazes de resistir a colisões e tombamentos da locomotiva; sistema de câmeras de protocolo proprietário, capazes de transmitir sons e imagens à central de processamento de dados GoLINC®; modem de transmissão e recepção de dados para diagnóstico remoto de falhas de funcionamento da locomotiva.</t>
  </si>
  <si>
    <t>S-1728</t>
  </si>
  <si>
    <t>Dispositivos para mistura/batimento do mix em cilindro de congelamento para a formação do sorvete, construído em aço inox304.</t>
  </si>
  <si>
    <t>S-1740</t>
  </si>
  <si>
    <t>Máquinas para dissolução automática de sal em água, para produção e preparação de salmoura, compostas por um talha, um tanque de dissolução, um agitador, uma bomba elétrica, dois interruptores de nível, um sistema de célula de cargas, um conta litros, um painel de comando elétrico, para uso exclusivo em máquinas de tingimento da indústria têxtil, alimentação elétrica trifásica 380/440VCA – 50/60Hz.</t>
  </si>
  <si>
    <t>S-1750</t>
  </si>
  <si>
    <t>9026.10.11</t>
  </si>
  <si>
    <t>Equipamentos para medição de vazão de líquidos, por indução eletromagnética, DN50 a DN3.000mm, material da caixa/carcaça: aço carbono ou aço inoxidável, revestimento de teflon, PFA, F46, neoprene, poliuretano e aço inox AISI 304, fonte de alimentação: 220VAC 50Hz, 24VDC, 3.6V(alimentado por bateria), comunicação: 4~20mACD/pulso; 4~20Macd/comunicação RS232; 4~20mACD/comunicação RS485; HART/com comunicação.</t>
  </si>
  <si>
    <t>S-1753</t>
  </si>
  <si>
    <t>Sistemas de filtração de água por meio de discos, com design compacto e capacidade hidráulica a partir de 30L/s com grau de filtração de 10 a 1.000µm, capazes de tratar água com sólidos suspensos, compostos de: um sistema de retrolavagem completo com bombas, filtro de água de retrolavagem, tubulações e bocais de spray de retrolavagem retrátil, bocais autolimpantes, tanques e tambor feito de aço inoxidável ou aço a prova de ácido (316L).</t>
  </si>
  <si>
    <t>S-1754</t>
  </si>
  <si>
    <t>Mesas giratórias com indexação de 360° de 1 em 1°, com eixo rotativo acionado por sistema de coroa e sem-fim, acionamento hidráulico para elevação e travamento, precisão de posicionamento igual ou inferior a 5 arcos-segundo, precisão de repetibilidade igual ou inferior a 3arcos/s, com trocador automático de pallet via sistema de garfo, com dois pallets e estação de espera e preparação do pallet com pedal pneumático para seu travamento utilizadas em centros de usinagem.</t>
  </si>
  <si>
    <t>S-1755</t>
  </si>
  <si>
    <t>Combinações de máquinas para a fabricação de caixas de papelão ondulado, com velocidade mecânica máxima de 26.000caixas/h para chapas de papelão ondulado com comprimento mínimo de 385mm e máximo de 1.880mm, largura mínima de 190mm e máxima de 635mm, com comandos independentes, compostas de: alimentador; impressora com quatro unidades de impressão e ajuste rápido com troca dos clichês em produção; módulo de vincagem por baixo; unidade de corte e vinco rotativa; unidade de entalhe dotada de 4 pares de eixos motorizados sendo 2 pares de eixos para entalhe e dois pares de eixos para vincagem; dobradeira coladeira com sistema multi-T para dobragem fácil; contador ejetor para empilhamento das caixas por cima sem atrito; módulo de controle e visualização com sistema supervisor e ajustes rápidos.</t>
  </si>
  <si>
    <t>S-1758</t>
  </si>
  <si>
    <t>Dispositivos (JIG) para posicionamento/suporte, próprio para placas de circuito impresso montada ou baterias, ou componentes elétrico/eletrônico, ou partes de aparelho celular ou “tablet”, ou aparelho celular ou “tablet” montado; confeccionados em plástico e/ou metal, podendo conter, mecanismo pneumáticos, cilindros, conectores, adaptadores, sensores, placas de circuito impresso, circuitos elétricos, chaveador, cabos, botões, antenas, microfone, alto-falante, tampas, insertos, peças de fixação, “led” (diodo emissor de luz), parte integrante de sistema de teste elétrico e/ou testes funcionais e/ou teste dos sinais de radiofrequência (RF), utilizados como guia em processo de montagem aparelhos eletrônicos.</t>
  </si>
  <si>
    <t>S-1759</t>
  </si>
  <si>
    <t>Dispositivos (JIG) para posicionamento/suporte ou manuseio, próprio para placas de circuito impresso montada ou baterias, ou componentes elétrico/eletrônico, ou partes de aparelho celular ou “tablet”, ou aparelho celular ou “tablet” montado, confeccionados em plástico e/ou metal.</t>
  </si>
  <si>
    <t>S-1762</t>
  </si>
  <si>
    <t xml:space="preserve">Dispositivos (JIG) para posicionamento/suporte, próprio para placas de circuito impresso montada ou baterias, ou componentes elétrico/eletrônico, ou partes de aparelho celular ou “tablet”, ou aparelho celular ou “tablet” montado, confeccionados em plástico e/ou metal. </t>
  </si>
  <si>
    <t>S-1767</t>
  </si>
  <si>
    <t>Combinações de máquinas para extrusão de torradas crocantes, com capacidade de produção de 500kg/h compostas por: misturador horizontal, funil de armazenagem provisório de mistura seca, rosca de transporte, detector de metal, dosificador volumétrico de 2 roscas co-rotativas, extrusora de 2 roscas trabalhando em alta pressão de 300bar no máximo, com temperatura de até 300°C e motor de 226kW, 1 bomba dosadora de água motor SEW, 1 bomba dosadora de óleo motor SEW, armário elétrico e painel de comando com controlador lógico programável CLP.</t>
  </si>
  <si>
    <t>S-1768</t>
  </si>
  <si>
    <t>Máquinas automáticas horizontais para envasar produtos líquidos e pastosos em embalagens de filmes flexíveis de multicamadas laminadas termosseláveis por calor constante, tipo ""formfill&amp;seal"", para formar, dosar e selar bolsas de filme flexível autossustentável (que para em pé), formando simultaneamente 2 embalagens individuais por ciclo operacional, com até 3 estações de dosagem, controle CLP e tela “touchscreen”, capacidade máxima de produção de até 110embalagens/min para embalagens com largura máxima de 140mm e altura máxima de 310mm e volume máximo de 600mL, equipados com desbobinador com capacidade para bobinas de diâmetro externo máximo de 600mm, estação de formação da embalagem, estação de envase do produto, estação de rejeição, painel elétrico independente, lubrificação automática comandado por PLC e limpeza automatiza tipo CIP - “clean in place”.</t>
  </si>
  <si>
    <t>S-1776</t>
  </si>
  <si>
    <t>9024.80.90</t>
  </si>
  <si>
    <t>Máquinas de ensaios a quente para detectar a quebra espontânea do vidro temperado ocasionado pela presença de sulfureto de níquel (NiS) como contaminante do vidro para atender a norma EN 14179-1_”Heat Soaked Test”, com um forno elétrico adaptado com resistências, ventiladores, cavaletes, espaçadores para inserção das chapas de vidro temperado, controlador lógico programável PLC e tensão de operação 380V AC 60Hz trifásico.</t>
  </si>
  <si>
    <t>S-1778</t>
  </si>
  <si>
    <t xml:space="preserve">Equipamentos rotativos pastilhadores de fertilizantes a base de enxofre, com capacidade de produção máxima de 3.500kg/h, para pastilhas com diâmetro compreendido entre 2 a 6mm, temperatura de entrada máxima de 250°C, dotados de esteira de resfriamento construída em liga de níquel e cromo, resfriada a água, com largura de 1.500mm+0,1mm  e comprimento de resfriamento de 9.140mm. </t>
  </si>
  <si>
    <t>S-1780</t>
  </si>
  <si>
    <t>8438.20.19</t>
  </si>
  <si>
    <t>Máquinas de corte e aplicação com sistema contínuo para placas de "wafer" sobrepostas com camadas intermediárias à base de chocolate (books), com capacidade de manipular até 500 "books", capacidade máxima de até 50cortes/min, variação máxima de corte em 0,5mm, produção de até 3.200filetes/min e aplicação de filetes de "books" em moldes, contendo sistema de remoção contínuo de resíduos, permitindo 24h de funcionamento.</t>
  </si>
  <si>
    <t>S-1781</t>
  </si>
  <si>
    <t>“Scanners” 3D para medições tridimensionais contendo 2 eixos, 2 câmeras de 1,3 megapixels, com tecnologia de luz estruturada azul, área de escaneamento de 100 x 100 x 75mm e acuracidade de 10 micra.</t>
  </si>
  <si>
    <t>S-1782</t>
  </si>
  <si>
    <t>Combinações de máquinas para envase e fechamento contínuo e automático de frascos com produtos farmacêuticos em pó, com capacidade de produção máxima maior ou igual a 8.000frascos/h (variável em função das características e dimensões dos frascos e características dos produtos), com controladores lógicos programáveis (CLP), compostas de: uma mesa giratória de alimentação com sopro de frascos, utilizada para limpeza interna pré-envase dos frascos através de sopro de ar estéril e aspiração de poeira, aptas ao processamento de frascos com altura máxima igual a 170mm; uma máquina envasadora/fechadora com sistema de vácuo e sopro, range de dosagem volumétrica de 6 a 95cc, para frascos com diâmetros compreendidos entre 30 e 60mm, e alturas compreendidas entre 50 e 170mm, com sistema de aspiração de resíduos, estação de fechamento dos frascos com fixação de tampas de diferentes tipos, sistema de detecção e rejeite de frascos sem tampa.</t>
  </si>
  <si>
    <t>S-1783</t>
  </si>
  <si>
    <t>Máquinas automáticas para corte retilíneo e curvilíneo de chapas de vidro, a frio, com controle numérico computadorizado (CNC), com dimensões máximas da chapa de vidro de 3.700 x 2.600mm, com espessura de vidro de 1,8 a 25mm, velocidade máxima de 210m/min, aceleração máxima de 15m/s², precisão de corte de +/- 0,15mm, dotadas de: detector automático de existência e espessura do vidro, sensor laser para leitura automática do esquadro e modelos, possibilitando o corte de vidro monolítico e laminado, três braços hidráulicos com ou sem ventosas para o carregamento da chapa automaticamente,  movimento da ponte de corte por meio de 1 servo motor lateral, sistema de posicionamento e evacuação automático da chapa de vidro, cabeçote de corte com duas ou mais ferramentas.</t>
  </si>
  <si>
    <t>S-1784</t>
  </si>
  <si>
    <t>Máquinas automáticas para corte retilíneo de chapas de vidro laminado ou monolítico, com controle numérico computadorizado (CNC), com largura máxima de corte de 3.700mm, espessura máxima de vidro laminado de 10 + 4,56 (pvb) + 10mm; e mínima de 2 + 0,38 (pvb) + 2mm, espessura de vidro monolítico (flotado) compreendida entre 2 e 19mm, com precisão de corte de +/- 0,5mm, velocidade máxima de corte de 100m/min, aceleração máxima de corte de 4m/s² dotadas de sensor laser para leitura do posicionamento do chapa.</t>
  </si>
  <si>
    <t>S-1785</t>
  </si>
  <si>
    <t>Máquinas automáticas para controle de vibração e ruído de rolamentos flangeados de rodas de veículos automotores através de laser para medição, com duas opção de range de frequência, com tempo de ciclo igual ou inferior a 12s, para anéis externos flangeados com diâmetro compreendido entre 100 e 250mm e altura compreendida entre 70 e 150mm, dotadas de carga e descarga automáticas, estações de descarte de rejeitos e painel de controle com controlador lógico programável (CLP) e interface homem máquina (IHM).</t>
  </si>
  <si>
    <t>S-1786</t>
  </si>
  <si>
    <t>Máquinas automáticas para desmagnetizar anéis internos e externos flangeados de rolamentos flangeados de rodas de veículos automotores, com tempo de ciclo máximo 7s, para rolamentos com anéis internos flangeados diâmetro compreendidos entre 100 e 200mm e altura compreendida entre 70 e 120mm e anéis externos flangeados de diâmetro compreendidos entre 80 e 180mm e altura compreendida entre 40 e 100mm, painel de elétrico.</t>
  </si>
  <si>
    <t>S-1787</t>
  </si>
  <si>
    <t>Equipamentos de ensaio para simulação de estradas de rodagem para uso especifico em avaliações de ruídos e rangidos de veículos automotivos, por meio de atuadores hidráulicos nas rodas dos veículos, controlados por sistema computadorizado automatizado, força do atuador 28kN, curso do atuador 254mm, velocidade máxima de 1,5m/s, capacidade para 140 ton.</t>
  </si>
  <si>
    <t>S-1788</t>
  </si>
  <si>
    <t>Sistemas de transporte automatizado de rocas para alimentar máquina têxtil “maçaroqueira” (fl200-140 fusos/520mm fuso a fuso/sistema FRD), formados por engates de garras que movimentam um sistema automático da estrutura em trilhos, transportam conjuntos de tubetes para máquinas de filatórios RX300-1.200-75mm - bobinas 8”.</t>
  </si>
  <si>
    <t>S-1790</t>
  </si>
  <si>
    <t>Centos de usinagem vertical de duplo palete, com comando numérico computadorizado (CNC), para controlar 3 e 4 eixos simultaneamente, podendo fresar, mandrilar, furar e roscar, com curso em x, y e z, iguais a 700, 500 e 560mm, respectivamente, avanço rápido de 32 a 60m/min em x, y e z, tamanho da mesa de 800 x 500mm, em cada palete, com capacidade máxima de carga sobre cada palete de até 250kg, eixo-árvore com rotação máxima de 9.000 a 20.000rpm e torque máximo de 96 a 212Nm, tempo de troca de palete de 12s, cone de fixação da ferramenta BT40 ou BBT40, torre com capacidade para 48 ou 60 ferramentas, com diâmetro máximo de 76,2mm e tempo de troca em até 4 a 5s, precisão bidirecional de posicionamento de um eixo entre 0,004 a 0,008mm e 0,004mm e repetibilidade bidirecional de posicionamento de um eixo de 0,004mm, com a opção de conter dois 4° eixo sobre sua mesa, sendo um 4º eixo por pallet de até 10” com movimentos simultâneos.</t>
  </si>
  <si>
    <t>S-1793</t>
  </si>
  <si>
    <t>Equipamentos de contenção e filtro de areia ou cascalhos para poços de petróleo e gás, tipo metal “mesh” dotados de tubo base com diâmetro externo entre 2,375 e 7polegadas perfurado com roscas nas extremidades, com elemento filtrante formado por: 175mic ou 250mic, com conexões superior e inferior nas extremidades, metalurgia Cr-13 e demais componentes com metalurgia AISI 316L.</t>
  </si>
  <si>
    <t>S-1794</t>
  </si>
  <si>
    <t>Equipamentos ultrassônicos para medição e controle de vazão de vários tipos de líquidos, precisão aproximada 1%, 3 vias de saída, 4 a 20mA, resistência elétrica de 0 a 1K, saída pulsada OCT(largura do pulso 6 a 1,000ms, padrão de 200ms), 3 vias de entradas 4 a 20mA, precisão de 0,1%, aquisição de sinais de temperatura, pressão e nível, conexão a transdutor de temperatura Pt100 para medição de energia e calor, encapsulamento para interface serial RS485, atualização do software do medidor por meio de computador e suporte a protocolo MODBUS.</t>
  </si>
  <si>
    <t>S-1795</t>
  </si>
  <si>
    <t xml:space="preserve">Dispositivos unidade selante para interface da zona de tratamento inferior e completação superior do poço de petróleo e gás, com selos elastoméricos moldados em diâmetro externo 6pol; temperatura de trabalho máxima 250°F; pressão máxima de trabalho 7.500psi; metalurgia em aço em liga cromo ou superior.  </t>
  </si>
  <si>
    <t>S-1797</t>
  </si>
  <si>
    <t>Módulos fotovoltaicos fabricados com a tecnologia de revestimento PERC (Passivated Emitter Rear Cell) desenvolvido para células de silício cristalino para aumento da eficiência de produção de energia; dimensões máximas de 2.108 x 1.048 x 40mm, com potência de 395W ou superior; dotados de 144 células cada; desenvolvidos para suportar a operação em temperatura dentro da faixa de -40 a 85ºC ou excedendo-a.</t>
  </si>
  <si>
    <t>S-1804</t>
  </si>
  <si>
    <t>Máquinas injetoras horizontais elétricas, monocolores, para moldar peças plásticas com alta precisão, com força de fechamento de até 5.000kN, unidades de fechamento com acionamento por servo-motor acoplado direto no fuso de esfera sem transmissão por polia e através de sistema de joelheira dupla de 5 pontos sendo a placa móvel apoiada sobre guias lineares, servomotores refrigerados a ar dispensando a utilização de trocadores de calor com água para a refrigeração, unidade de injeção elétrica acionada por servo-motor de alta velocidade acoplado a 1 fuso esférico alimentado pela correia atingindo a velocidade de injeção de até 220mm/s, servomotores de dosagem com acoplamento ao parafuso plastificador, com transmissão através de correia, refrigerado a ar dispensando a utilização de trocadores de calor de água para a refrigeração com diâmetro de rosca de 80mm, pressão de injeção de até 187MPa com volume de injeção de até 1809cm3, distância entre colunas de 920 x 920mm (H x V), altura de molde entre 350 até 800mm (min/máx), tamanho das placas 1.300 x 1.300mm (H x V), curso de abertura de até 875mm e força de extração de até 150kN, painel de comando “touchscreen” TFT LCD colorido de 15", controle operacional intuitivo com recursos gráficos e programação contra falhas de processo "Zero Defeitos".</t>
  </si>
  <si>
    <t>S-1805</t>
  </si>
  <si>
    <t>Centros de usinagem do tipo mandriladora horizontal, com comando numérico computadorizado (CNC), utilizados para fresar, mandrilar, furar e roscar, acoplados com acessório cabeçote angular, capacidade de usinagem em 5 eixos, curso máximo dos eixos lineares x, y, z e w igual a 4.800mm (movimento longitudinal da mesa), 3.600mm (movimento vertical do cabeçote), 1.250mm (movimento do mandril), 3.500mm (movimento transversal da mesa) respectivamente, incremento rotacional eixo B = 0,001º, com três paletes com capacidade de carga de até 15.000kg por palete, magazine com capacidade máxima de 120 ferramentas com tempo de troca de 18s, peso máximo por ferramentas de 50kg e comprimento máximo por ferramenta de 750mm, sistema de refrigeração através do mandril e fuso de 155mm de diâmetro com cone tipo SK50, potência máxima do mandril igual a 56kW, rotação máxima do mandril de 3.500rpm, torque máximo de 7.500Nm e avanço máximo de 25m/min.</t>
  </si>
  <si>
    <t>S-1806</t>
  </si>
  <si>
    <t>Máquinas para produção de briquetes de metal, por meio da moagem de componentes metálicos e compactação em mistura com seus fluidos de corte, com capacidade de produção de 40 a 350kg/hora, dotadas de  motor hidráulico com potência entre 4 e 22kW, dispositivos de compactação com força de até 3.800kg/cm2, funil com agitador e rosca de alimentação, pré-carregador com controle de volume, bandeja de depósito de fluido de corte e prensagem, calha de descarga , cabines elétricas e CLP (Controle Logico Programável).</t>
  </si>
  <si>
    <t>S-1807</t>
  </si>
  <si>
    <t>Britadores cônicos médios para estágio secundário de trituração, com ajuste hidráulico do eixo por meio de “hydroset” controlado automaticamente por sistema de regulagem automática inteligente, dotados de eixo central bi-apoiado em ambas extremidades, parte superior e inferior, para processamento de minérios e agregados, com tamanho máximo de trituração 315mm, faixa de APF 13 a 51mm, capacidade nominal 250 a 910ton/h. Acompanhados por sistema de alívio de material não britável controlado automaticamente por PLC (Controlador Lógico programável) através de válvula de alivio elétrica, acionamento por motor elétrico de potência igual ou superior a 500kW (670HP), sistema de refrigeração e lubrificação.</t>
  </si>
  <si>
    <t>S-1808</t>
  </si>
  <si>
    <t>Britadores cônicos médios para estágios terciário, quaternário e “plebbes” de trituração, com ajuste hidráulico do eixo por meio de “hydroset” controlado automaticamente por sistema de regulagem automática inteligente, dotados de eixo central bi-apoiado, para processamento de minérios e agregados, com tamanho máximo de trituração 123mm, faixa de APF 10-44mm, capacidade nominal 155 a 517ton/h. Acompanhados por sistemas de alívio de material não britável controlados automaticamente por PLC (Controlador Lógico programável), acionamento por motor elétrico de potência igual ou superior a 500kW (670HP) com sistemas de refrigeração e lubrificação.</t>
  </si>
  <si>
    <t>S-1809</t>
  </si>
  <si>
    <t>Máquinas forrageiras autopropulsadas, com sistema interno (na própria unidade motriz) de fracionamento (picagem) do produto colhido, com sistema interno de processamento de grãos por processo de fricção com rolos, acionadas por motor a diesel com potência igual ou superior a 350kW, mas inferior ou igual a 390kW, com capacidade para acoplamento de plataformas de corte de produtos com largura igual ou superior a 5,125m, mas inferior ou igual a 7,5m ou plataformas de recolhimento de produtos com largura igual ou superior a 2,623m, mas inferior ou igual a 3,599m.</t>
  </si>
  <si>
    <t>S-1810</t>
  </si>
  <si>
    <t>Máquinas extrusoras horizontais de alta precisão para produção de “eletrodo central” componente da vela de ignição para motores de combustão interna, dotadas de um bloco com 6 matrizes de conformação progressiva, diâmetro de conformação entre 2 e 9mm com capacidade de carga de 250kN de conformação, alimentador de peças com sistema de posicionamento desenvolvido especialmente para junção (Copo de níquel + pino de cobre), sistema de transferência por garras, precisão no curso de conformação de ±0,001mm monitorado com limitador de curso, sistema de lubrificação contínua, esteira transportadora, sistema de inspeção do diâmetro do colar, painel de comando e controle elétrico eletrônico com controlador lógico programável (CLP), com a capacidade de produção máxima de até 250peças/minutos regulável por meio de controlador de velocidade.</t>
  </si>
  <si>
    <t>S-1811</t>
  </si>
  <si>
    <t>Dispositivos de coloração automatizado concebido para utilização em laboratórios de citologia/anatomia patológica como unidade de bancada autônoma para coloração de amostras histológicas e citológicas em lâminas, possibilita programar até 14 protocolos, apresenta 24 estações, 2 opções de suportes de lâmina (20 lâminas e 30 lâminas) e rende de 400 a 600lâminas/dia.</t>
  </si>
  <si>
    <t>S-1812</t>
  </si>
  <si>
    <t>Aparelhos automáticos para análises bioquímicas de fluidos fisiológicos para auxílio no diagnóstico “in vitro” de alterações e doenças, com tecnologia de turbidimetria, imunoturbidimetria e metodologia “loci”, velocidade de processamento de 437testes fotométricos/hora, 187testes eletrólitos (ise)/hora ou 167testes de imunoensaio/hora, capacidade de testes automáticos repetitivos a partir da amostra original e de testes adicionais baseados nos primeiros testes, compartimentos refrigerados para reagentes com 44 posições e sistemas dispensadores com 2 ponteiras dotadas de sensor de nível de líquido, filtros ópticos rotativos, detecção de coágulos, detecção de volume e insuficiência de amostra, capacidade máxima de armazenamento de 16.650testes, acompanhados de unidade de processamento de dados integrada e monitor 17polegadas com tela sensível ao toque.</t>
  </si>
  <si>
    <t>S-1813</t>
  </si>
  <si>
    <t>Varredeiras compactas de ruas, autopropulsadas, utilizando combustível tipo HVO - óleo vegetal hidrotratado, cabine de operação com piso central em vidro removível e nível de ruído de até 73dBA, comando e monitoramento das vassouras e operações por braço de controle com “joystick” e tela colorida com programação e saída USB, isolador de bateria, sistema dinâmico de frenagem hidrostática com integração ao software de controle eletrônico da transmissão, tração 4x4, caçamba de resíduos em aço inox com capacidade para 1,8m³, vassouras laterais com 850mm de diâmetro, área de varrição de até 3.120mm, velocidade máxima de varrição de 15km/h, velocidade máxima de deslocamento de 40km/h, possibilidade de varrição em reverso, pneus sem câmara R10 com anel de selagem, sistema “smartlink” de rastreamento e gestão de desempenho operacional.</t>
  </si>
  <si>
    <t>S-1816</t>
  </si>
  <si>
    <t>Digestores em escala piloto, projetados para simular diversos processos de cozimento, podendo operar até 18bar(g) de pressão e 180ºC de temperatura, com pistão interno que permite taxas de compressão do leito de até 80KPa, com capacidade aproximada de 20 a 30litros de operação e é composto de 10 tanques para licores equipados com balanças para garantir a precisão das dosagens (acumuladores, receptores e combinados); operado por meio de um painel de controle, com controle via CLP e interface com PC, que permite controle exato das receitas de cozimento. Inclui válvulas, transmissor de pressão, aquecedor, bomba de circulação, medidor de nível elementos de temperatura e demais acessórios e peças de funcionamento.</t>
  </si>
  <si>
    <t>S-1818</t>
  </si>
  <si>
    <t>Aparelhos para recepção, conversão, transmissão ou regeneração de voz ou outros dados, faixa de frequência 360 e 379MHZ, 414 e 449MHZ, 1.437 e 1.517MHZ ou 2.025 e 2.290MHZ, “full-duplex”, "indoo" para 19", conector N macho 500ohms, configuração 1+0 ou 1+1, 4 portas ethernet e 8 slots para placas E1,FXS, FXO, E&amp;M e V35, modulação de QPSK a 128AM, canais de 25KHZ a 14MHZ com capacidade de 72Kbps a 65.400Mbps, temperatura de trabalho entre -10 a +50°, potência máxima de +35dbm com 95% de umidade.</t>
  </si>
  <si>
    <t>S-1819</t>
  </si>
  <si>
    <t>Máquinas automáticas de medição tridimensional por coordenadas com comando eletrônico, tipo pórtico ou “cantilever” com movimentos x, y e z motorizados e programáveis, com curso do eixo x compreendido entre 500 e 4.000mm, curso do eixo y compreendido entre 500 e 4.200mm e curso do eixo z compreendido entre 400 e 1.500mm.</t>
  </si>
  <si>
    <t>S-1820</t>
  </si>
  <si>
    <t>Placas universais autocentrantes, de tamanhos que variam de 200 a 315mm de diâmetro, rotações que variam de 2.500 a 4.000rpm, flanges de adaptação tipo A2-6”ou A2-8” ou A2-11”, com passagem de 55 a 103mm, corpo de aço ou ferro fundido, com jogo de castanhas, utilizadas em tornos.</t>
  </si>
  <si>
    <t>S-1822</t>
  </si>
  <si>
    <t>Tornos horizontais com comando numérico (CNC), tela “touchscreen” de 19”, duplo motor integral “spindle” com rotação máxima de 5.000rpm e potência igual ou superior a 11kw, diâmetro máximo torneável igual ou superior a 320mm com movimentos independentes ou simultâneos (tipo suíço), com curso Z1 e Z2 igual ou superior a 490mm, eixo C1 e C2 controlados com incremento mínimo de 0,0001grau, com 2 torres porta-ferramentas de 12 ou mais estações, com velocidade de troca de ferramentas de 0,23s/estação, torres operando com movimentos independentes ou simultâneos com curso dos eixos x1 e x2 igual ou superior a 275mm, dotados de ferramenta acionada com capacidade de tornear, furar, fresar, roscar e interpolar, com rotação igual ou inferior a 10.000rpm e com sistema de sincronização para usinagem poligonal, com controle de dilatação térmica inteligente, guias lineares de rolos cruzados e lubrificação a graxa.</t>
  </si>
  <si>
    <t>S-1823</t>
  </si>
  <si>
    <t>8441.30.10</t>
  </si>
  <si>
    <t>Máquinas dobradeiras coladeiras para confecção de caixas em material micro ondulado, a partir de duas partes que compõem a caixa, alimentadas conjuntamente e unificadas por processo de colagem, com posteriores operações de dobra e cola para montagem do produto, largura máxima de 2.000mm, capacidade máxima de 300m/min.</t>
  </si>
  <si>
    <t>S-1824</t>
  </si>
  <si>
    <t>Máquinas de impressão flexográfica de bobina a bobina, capazes de operar com processo complementar de serigrafia, contando com estampagem a frio e/ou a quente, módulos de impressão e acabamento intercambiáveis, com largura máxima da bobina igual ou superior a 445mm, mas inferior a 600mm e velocidade máxima igual ou superior a 200m/min.</t>
  </si>
  <si>
    <t>S-1825</t>
  </si>
  <si>
    <t>Arcos cirúrgicos sendo aparelho móvel para aquisição e visualização imagens por raio-X em procedimento cirúrgico, dotados de arco móvel “C” com capacidade de rotação de -90 a +45, intensificador de imagens de 9 polegadas ou superior, tanque de raio x, colimador com diâmetro de feixe mínimo na janela de entrada de 50 a 230mm (colimador íris), gerador de raio x com alta frequência de 40kHz e operando com tensão no tubo de raio x de 40 a 110kV, interruptor manual, estação móvel de visualização com peso de 112kg ± 9% dependendo da configuração do monitor de exames, monitor de referência, com ou sem impressora.</t>
  </si>
  <si>
    <t>S-1827</t>
  </si>
  <si>
    <t>Equipamentos de medição tridimensional, portáteis, com sistema de rastreamento por meio de infravermelho, com escaneamento a laser por meio de câmera embutida no cabeçote; contendo cabeçote de emissão do laser, controladora, barra com câmeras de rastreamento, cabos, tripé, base, extensão, mala de transporte, kit de calibração, apalpador com kit de pontas, notebook ou PC com software de coleta de dados e avaliação.</t>
  </si>
  <si>
    <t>S-1311</t>
  </si>
  <si>
    <t>8464.90.90</t>
  </si>
  <si>
    <t>Combinações de máquinas para trabalho de vidro à frio, para retifica, lapidação e lavagem de vidros, composta por: máquina de lapidação e retifica de linha reta inteligente com sistema automático e controle de retifica, com função de aprendizagem inteligente, função de ajuste de polimento em tempo real, função de ajuste de distância de polimento, lembrete da substituição da roda, alinhamento automático da roda, luzes de manutenção em LED, escova à prova de água, desmontagem segmentada, ajuste do ângulo da cabeça da retífica, otimização do circuito de óleo, sendo tamanho mínimo para o processamento do vidro: 80 x 80mm e tamanho máximo de processamento do vidro: 2.500 x 2.500mm; espessura de processamento do vidro: 3 a 19mm; corte máximo de afiação plana: 2.5mm; largura máxima de borda: 3mm; ângulo de borda: 45º; com velocidade alimentação de 0.5m/min a 8m/min; Braços Giratórios com velocidade de giro de 12 segundos e Lavadora e Secadora Vertical para espessura de 3 a 12mm, velocidade máxima 1 a 7m/min, medida mínima de processamento: 500*500mm, medida máxima de processamento: 1.600mm e potência de 24kw.</t>
  </si>
  <si>
    <t>S-1377</t>
  </si>
  <si>
    <t>Combinações de máquinas automáticas para movimentar, orientar, posicionar sobre estrados de madeira e arquear pilhas de pacotes de caixas impressas, coladas ou cortadas-e-vincadas, desmontadas ou não em papelão ondulado, compostas de: transportadores de roletes motorizados ou livres, transportadores de roletes e empurrador, transportadores de roletes e virador, transportadores de manta plástica, transportadores de roletes com banda de manta plástica para transferência à 90° e mesa giratória, insersor automático de paletes com velocidade até 140paletes/h e paletizadora com velocidade até 160paletes/h (velocidades do insersor e paletizadora variando em função das dimensões das cargas e características de embalo), contendo comando lógico programável (CLP), inversores para motores elétricos e software que comanda o sistema desde a saída da carga nas impressoras, abrangendo todos os equipamentos responsáveis pela movimentação, paletização e acabamento determinando o tipo de embalagem que cada equipamento irá executar de acordo com as solicitações do pedido.</t>
  </si>
  <si>
    <t>S-1432</t>
  </si>
  <si>
    <t>Máquinas automáticas de movimento rotativo contínuo, utilizadas na montagem de partes ou componentes de tampas plásticas com sobre tampa moldadas por injeção, com capacidade de produzir 220tampas/min, equipadas com câmera de inspeção e validação; conta ainda com recursos de separação e segregação de peças não conformes; com alimentadores de cuba vibratória; dotadas de sistema de coleta, organização posicionamento de entrada, mecanismo de inserção e fixação; com central de processamento eletrônico que gerencia a ordenação, montagens e a inspeção de cada peça, operando de forma sincronizada e integrada às demais máquinas da célula.</t>
  </si>
  <si>
    <t>S-1508</t>
  </si>
  <si>
    <t>Combinações de máquinas para produção de bandejas de maçãs utilizando polpa moldada de aparas de papel, compostas por:1 esteira transportadora de alimentação com 1.400mm de largura, tendo como acionamento um motoredutor de 4kW de potência, balança incorporada e painel de controle e acionamento; 1 máquina formadora rotativa simples com capacidade de produzir 4.400bandejas/h, a máquina formadora possui um tambor rotativo de 8 faces, cada face tem uma placa para fixar 4 moldes, dimensões da placa de fixação 1.600mm por 560mm, tendo como acionamento um motoredutor de 15kW de potência; 1 plataforma de operação da máquina formadora, fabricada em aço carbono pintado; 1 sistema de lavagem de alta pressão para os moldes, composto por motobomba de alta pressão com potência 5,5kW, tanque de água de aço inox de 1,2m3, válvula de segurança, válvula de retenção, manômetro, sensores e painel de controle; 1 sistema de separação ar-água para a máquina formadora, composto por um tanque separador de ar-água, sistema de controle de nível e duas bombas incorporados ao tanque com potência de 5,5kW cada uma; 1 linha de secagem para bandejas, com dimensões externas de 40.000 × 2650 × 4680mm,com largura nominal de 1.600mm, velocidade de acionamento ajustável, esteira transportadora, ventilador de recirculação de ar quente com potência de acionamento de 55kW, dutos de ventilação, 8 câmaras de secagem e 16 trocadores de calor ar-vapor; 1 escada móvel, para manutenção e inspeção da linha de secagem, fabricada em aço carbono pintado; 1 sistema de acionamento, controle e automação, para a máquina formadora, linha de secagem e sistemas auxiliares, composto por 3 quadros elétricos, com componentes elétricos, CLP´s e interface “touchscreen”; 1 esteira transportadora para as bandejas de maça na saída de linha de secagem, com potência de acionamento de 1,1kW; 1 máquina de empilhamento horizontal de bandejas de 4 linhas, com sistema de controle e contagem do produto acabado, com potência de acionamento de 0,67kW; 1 prensa pneumática para compactação do produto acabado; 160 moldes para formar o produto, fabricados em alumínio sólido e tela em aço inoxidável, sendo 144 moldes de formação e 16 moldes de transferência.</t>
  </si>
  <si>
    <t>S-1623</t>
  </si>
  <si>
    <t>Unidades de processamento de dados de pequena capacidade destinados à análise de imagens de exame de tomografia computadorizada e ressonância magnética, dotadas de fonte de alimentação (700W, 100 ~ 240V); placa-mãe (PCI multinível de fibra de vidro e trilhas de cobre); processador de oito núcleos, 3GHz, 140W e memória cache L2 compartilhada de 20MB, 2.133MHz; memória RAM 32GB, 2.133MHz, DDR4; placa de rede PCI-E Gigabit Ethernet; placa gráfica PCI-E x16 com memória dedicada de 1GB; adaptadores DP-DVI; cabos Ethernet CAT6 RJ45; e unidade interna de leitura e gravação de DVD, acompanhadas por teclado Qwerty USB e mouse óptico USB com 3 botões.</t>
  </si>
  <si>
    <t>S-1676</t>
  </si>
  <si>
    <t>Sistemas para a separação de sólidos e líquidos, de estrume animal, com transportador de descarga, estrutura de aço inoxidável, dimensões de 2,7 x 2,7 x 4,5m de altura, com operação vertical com misturador contínuo, com aeração forçada pelo eixo central e através de palhetas, processo de monitoramento do grau de sanitização e secagem feita por transdutores de temperatura, através de PLC, equipados com motores elétricos.</t>
  </si>
  <si>
    <t>S-1764</t>
  </si>
  <si>
    <t>Máquinas automáticas de corte e solda lateral tipo “wicketer”, 750mm de largura, para produção de sacos plásticos para embalar produtos alimentícios, higiênicos, com largura  máxima útil de 710mm, de construção direita ou esquerda, capacidade máxima de produção até 500sacos/min (variável de acordo com o tamanho dos sacos), com disponibilidade para produção em uma linha, baixo ruído, composta de: perfuradores “wicketer” servo acionados tipo corte limpo, sistema de limpeza da barra de solda sem parada, sistema de inspeção de qualidade por estroboscópio e monitor para detecção de defeitos, sistema de lubrificação central do equipamento totalmente automático, desbobinador para uma bobina, 7 servo motores independentes para cada função, guia de borda para alinhamento dos filmes, estação de corte e solda acionada por servo motor, com fonte de potência para preciso controle de temperatura do cabeçote de solda, furadores para saída de ar, picotes longitudinal e picotes transversal, esteira transportadora para retirada dos sacos acabados com controlador logico programável (CLP).</t>
  </si>
  <si>
    <t>S-1766</t>
  </si>
  <si>
    <t xml:space="preserve">Veículos autopropulsados sobre rodas, automatizados, alimentados por baterias de lítio de 51V/400Ah com sistema de recarga automática para funcionamento contínuo, utilizados para transporte e manuseio de paletes com caixas de pré-formas de politereftalato de etileno (PET), por mio de configuração pré definida com placas refletoras na área operacional, podendo transportar um ou dois paletes por vez, dotados de sistema de navegação à laser com capacidade de rotação de 360º, equipados com 2 (dois) garfos telescópicos (fixo + deslocamento lateral + 150mm + inclinação) possibilitando alta eficiência logística da operação fabril, em ambiente de sistema de movimentação tipo "freeway" de alto consumo de bens , capacidade de carga de até 1.000kg a 1.500mm, armazenamento em até 5 níveis, velocidade de até 1.5m/s, equipados com  mastro de elevação de carga tipo simplex, dispositivo de segurança de varredura por proximidade (scanner à laser horizontal) e controlado por meio de um sistema de rádio “wi-fi” com tecnologia sem fio.  </t>
  </si>
  <si>
    <t>S-1792</t>
  </si>
  <si>
    <t>Máquinas industriais para corte de pneus EM de raio entre 33 a 63” (polegadas), capacidade de produção: 5 pneus/h R33”, 1 pneu/h R63”, compostas por: 1 unidade de carregamento para pneus de raio entre 33 a 63”; 1 unidade giratória-deslizante para recebimento, posicionamento e deslocamento de pneus; 1 unidade de corte parametrizado por meio software predefinido, composto de 1 mandril para giro do pneu até 90º, 1 tesoura de cisalhamento com atuação através de 4 cilindros hidráulicos, potência instalada de 70kW, pressão (máx.)250bar (3.626psi); 1 correia transportadora motorizada para retirada das tiras cortadas; 1 unidade de controle hidráulico, 1 bomba principal de 390L/min, deslocamento do óleo hidráulico de 1.200L.</t>
  </si>
  <si>
    <t>S-1796</t>
  </si>
  <si>
    <t>Analisadores de exames para triagem neonatal, sistema totalmente automatizado destinados a determinação quantitativa in vitro de analitos para triagem neonatal que efetua dosagens laboratoriais pelo método de fluorimetria por tempo resolvido, em amostra de papel filtro, capacidade de carregamento de até 1.152 amostras, possui incubador com agitação, lavadora de placas, dispensador de reagentes, removedor de discos de papel filtro, dispensador de solução intensificadora (enhancement), leitor de código de barras, sistema transportador de placas e fluorômetro (contador), tempo de leitura ajustável de 0,1 a 600s/poço da placa, com controle de temperatura realizado automaticamente, inclui bancada própria, computador e software.</t>
  </si>
  <si>
    <t>S-1798</t>
  </si>
  <si>
    <t>Máquinas injetoras horizontais elétricas, monocolores, para moldar peças plásticas em polipropileno, alta precisão ,com colunas uniforme pelo sistema hidráulico, com força de fechamento de até 1.600t, velocidade de abre/fecha do molde é 60m/m, curso máximo de aperto é 2.400ｍ, pressão máxima de injeção é 177Mpa até a velocidade máxima de injeção 125mm/s, taxa de injeção é 1.415㎤/s, distância entre colunas é 1.850 x 1.520mm（HxV), altura do molde é entre 800～1500ｍｍ(min／max), tamanho das placas 2.500 x 2.000mm (H x V), força de máxima de abertura do molde é 971kN , força de extração é 294kN, curso de ejetor é 250mm,velocidade de ejetor é 15m/m, voltagem da fonte elétrica, 380V,servo motor para abre/fecha do molde está acoplado no fuso de esfera através de polia e correia, servo motor para a injeção está acoplado diretamente no fuso de esfera, refrigeração do servo motor a ar, capacidade de moldagem: máximo 4kg de polipropileno (PP),volume máximo de injeção de 6.780cm3,diâmetro da rosca 120mm, rotação máxima da rosca de 138rpm, painel de comando “touchscreen” de cristal ido de 12 polegada e a chave seletora de painel de comando, função de parada automática, com por PLC e equipada USB interface.</t>
  </si>
  <si>
    <t>S-1799</t>
  </si>
  <si>
    <t>Analisadores de exames para triagem neonatal, sistema totalmente automatizado destinado a determinação quantitativa in vitro de analitos para triagem neonatal que efetua dosagens laboratoriais pelo método de fluorimetria por tempo resolvido e fluorescência imediata, em amostra de papel filtro. realiza no mínimo, 1.000 amostras de papel filtro em microplaca por corrida, no prazo máximo de 12 horas; tempo de leitura ajustável de 0,1 a 600s/poço da placa, contem estação de lavagem, dispensador de reagentes, sistema de detecção, agitador e transportador de placas; carregamento de amostras automatizado e randomizado, com dispositivo leitor de código de barras incorporado para identificação das placas; computador e software para gerenciamento dos dados dos pacientes, curvas de calibração por lote e controle de qualidade, permitir leitura de códigos de barras e identificação da posição das amostras nas microplacas; detector de nível e alarme para amostras e reativos, sistema totalmente rastreável (identificação individual de placas e insumos por código de barras).</t>
  </si>
  <si>
    <t>S-1800</t>
  </si>
  <si>
    <t>8514.20.19</t>
  </si>
  <si>
    <t>Fornos de fusão por indução eletromagnética a vácuo para produzir fundidos de 50kg com teores  de carbono e nitrogênio da ordem de ppm (parte por milhão) com atmosfera controlada para baixa oxidação de produto, molde de 200 x 200 x 480mm (LxCxA), potência de 75kW, velocidade de fusão de até 35min, vácuo médio de 10-3mbar e sistema de controle logico programável (PLC), com a função de produzir aços avançados em escala piloto.</t>
  </si>
  <si>
    <t>S-1801</t>
  </si>
  <si>
    <t>Centros de furação e fresagem de painéis de madeira, com cabeçote de furação de 13 ou mais mandris independentes, com eixo de serra integrado no cabeçote, com ou sem eletromandril, com velocidade de deslocamento de 80m/min para os eixos x, y e 30m/min para o eixo z, com sistema de movimentação pinhão-cremalheira no eixo x e por fuso nos eixos y e z , controlado por um comando numérico computadorizado (CNC), com eletro mandril com potência de 7,4HP, com troca automática de ferramentas de 8 posições, com sistema de medição automática da peça por meio de uma fotocélula de laser na direção x e y da peça.</t>
  </si>
  <si>
    <t>S-1802</t>
  </si>
  <si>
    <t>Analisadores imunodiagnósticos de soro, plasma e urina, com acesso randômico e tecnologia de transdutor de pressão com detecção, gerenciamento e sinalização de coágulo, método de ensaio de quimioluminescência utilizando éster de acridina, velocidade de processamento de 240testes/h, incluindo o uso de ponteiras e cubetas descartáveis, capacidade de testes adicionais baseados nos primeiros testes, compartimento refrigerado para reagentes com 30 posições, capacidade máxima de armazenamento de 1.000.000testes/qc, posição de amostra de emergência dedicada, acompanhados de unidade de processamento de dados integrada e monitor 22 polegadas com tela sensível ao toque.</t>
  </si>
  <si>
    <t>S-1817</t>
  </si>
  <si>
    <t>Máquinas para fabricação de blocos de concreto com capacidade de produção de 1.100blocos de concreto/h, piso de concreto de 1 camada com capacidade de produção máxima 60,5m²/h, com sistema de controlador lógico programável (PLC), dotadas de prensa vibro-compressora automática dotada de uma mesa vibratória acionada por um motor elétrico com potência de 10Cv para acionamento de dois eixos excêntricos, grupo de levantamento do molde, carro alimentador dos moldes, carro para deslocar as bandejas portando os produtos frescos desde a prensa até o elevador, bandeja de madeira medindo 1.080 x 560 x 40mm, elevador, descensor, volteador das bandejas de madeira, lubrificador das bandejas de madeira, uma pinça com sistema de elevação por meio de motorredutor e deslocamento por empurre, armazém acumulador e empurrador de bandejas de madeira para alimentação da prensa.</t>
  </si>
  <si>
    <t>S-1821</t>
  </si>
  <si>
    <t>Lupas cirúrgicas com imagem estereoscópica de alto contraste, incluindo proteção de laser de acordo com requerimentos europeus EN207, permitindo identificação de minúsculas estruturas anatômicas com nível de ampliação de 3,2X a 5x e distâncias de trabalho de 300 a 500mm.</t>
  </si>
  <si>
    <t>S-1828</t>
  </si>
  <si>
    <t>Máquinas profissionais semiautomáticas para preparação bebidas quentes extraídas de cápsulas, modelo exclusivo comercial (não doméstico), estrutura em aço inoxidável, dotadas de um ou dois grupos de extração sendo duas bombas de água por grupo de extração; um reservatório de cápsulas usadas com capacidade entre 40 e 60 unidades; um reservatório de água e equipada com um kit de conexão em rede hidráulica (opcional a cada negócio); equipada com um ou dois bicos para vaporizar leite ou água ou para saída de água quente; caldeira para aquecimento de água com capacidade entre 2,5 e 4L; capacidade de preparo de até 300doses/h de acordo com a quantidade de grupos de extração.</t>
  </si>
  <si>
    <t>S-1829</t>
  </si>
  <si>
    <t>Robôs industriais concebidos para aplicações como solda, manipulação de carga, não simultânea, com 6 graus de liberdade com capacidade de carga de 210kg, alcance de 2.655mm, cujas ações autônoma e pré-determinada da se por moto redutores interligados, comandados por CLP, software dedicado, velocidade de movimentação graus / s j1- 120, j2-105, j3-110, j4-140, j5-140 e j6-220, corrente 50-60hz, trifásico, nível de ruído em 70,5db, painel elétrico e resfriamento, aplicado a indústria automotiva.</t>
  </si>
  <si>
    <t>S-1830</t>
  </si>
  <si>
    <t>Equipamentos para medir, de forma contínua e sem contato, o perfil superior e inferior, a largura, a espessura e os perfis de borda de placas de gesso acartonado, por meio de sensores lasers, com faixa de medição de largura de 400 a 1.500mm, de espessura até 150mm e de borda até 600mm, precisão de ± 0,1mm, resolução na medição de espessura de 0,01mm e na medição das bordas de 0,05 a 0,1mm em x e de 0,1mm em y, com dispositivos de limpeza e calibração dos sensores lasers, “encoder”, caixa de junção de sinais, controlados por unidade de CPU, com “software” dedicado.</t>
  </si>
  <si>
    <t>S-1831</t>
  </si>
  <si>
    <t>Robôs industriais concebidos para aplicações como solda, manipulação de carga, não simultânea, com 6 graus de liberdade com capacidade de carga de 360kg, alcance de 2.655mm, cujas ações autônoma e pré-determinada da se por motor redutores interligados, comandados por CLP, software dedicado, velocidade de movimentação graus/s j1-110, j2-105, j3-100, j4-110, j5-110 e j6-180, painel elétrico e resfriamento, corrente 50-60Hz, trifásico, nível de ruído em 73,9db, painel elétrico e resfriamento, aplicados à indústria automotiva.</t>
  </si>
  <si>
    <t>S-1832</t>
  </si>
  <si>
    <t>Equipamentos semiautomáticos para marcação de chassis automotivo, pelo processo de riscagem/micropercurssão/Datamatrix, compostos por um painel elétrico, cabeçote de marcação pneumáticos, dispositivos de fixação, console de comando com display, capacidade de gravação com o código VIN para ser rastreado, trabalha com carrocerias pintadas ou não, velocidade de gravação ≥10 caracteres/s, penetração no metal de 0,01 a 0,05mm, com tamanho do caráter em 1mm e seus acessórios normais para sua plena função.</t>
  </si>
  <si>
    <t>S-1837</t>
  </si>
  <si>
    <t>Máquinas para marcação e gravação a laser tipo fibra, com potência do laser de 20, 30 ou 50W, classe 4, comprimento da onda 1.064nm, integráveis a linha de produção, dotadas de cabeçote de marcação com espelhos galvanométricos e dois motores de deslocamento x-y, velocidade máxima de deslocamento 10.000mm/s, conectados por meio de fibra óptica a unidade de controle com resfriamento interno ativo por meio de ventiladores, operação IHM-Interface Homem Máquina com tela e painel de navegação com 7 menus direto na controladora ou software de gerenciamento e preparação de arquivos para operação por PC.</t>
  </si>
  <si>
    <t>S-1838</t>
  </si>
  <si>
    <t>8514.30.11</t>
  </si>
  <si>
    <t>Fornos horizontais elétricos oscilantes para têmpera de vidros com espessura a partir de 2,85mm, com capacidade de produção de vidros “clear” entre 4 e 32cargas/h, garantindo ondulação menor ou igual a 0,1mm e com empeno de borda menor ou igual a 0,2mm, com sistema de “nobreak” integrado, com sopradores de movimentos independentes para têmpera de vidros com espessura fina acima de 2,85mm, com ventiladores para tempera e resfriamento com motores em corrente contínua CC, com resistência elétricas com filamento direto ,com sistema de scanner para controle da temperatura do vidro e com software para monitoramento e controle com programa de produção integrado, controlado por dois controladores lógico programável (CLP).</t>
  </si>
  <si>
    <t>S-1840</t>
  </si>
  <si>
    <t>Máquinas automáticas para bobinamento de fios de cobre com diâmetros compreendidos entre 0,08 e 1,2mm, para rotores de motores elétricos de corrente contínua e universais utilizados eletrodomésticos, aparelhos comerciais e profissionais, com velocidade máxima de 3.000rpm, com capacidade de enrolamento de 8 até 48 bobinas, dotadas de: estrutura rígida, com cabeçotes e suportes de transposição em ferro fundido e 2 braços de bobinamento; indexador da capa do coletor comandado por motor elétrico; castanhas de bobinagem operadas em posição fixa; conjunto de ferramental tipo troca rápida; conjunto de formas de bobinagem com sistema de inserção vertical; painel do operador com "display" colorido sensível ao toque "touchscreen"; acompanhadas por um ou mais conjuntos de tensores eletrônicos para fios de cobre.</t>
  </si>
  <si>
    <t>S-1841</t>
  </si>
  <si>
    <t>Equipamentos para aplicação de revestimento antirriscos em lentes oftálmicas por imersão em verniz, dotados de sistema de limpeza em 6 etapas, com lavagem ultrassônica e estação de secagem e 2 tanques de verniz, além de dois fornos para secagem das lentes com verniz, com capacidade de produção de até 144lentes/h, controlada por um sistema automatizado e um robô programável do tipo CNC. Potência total de 14,5KVA</t>
  </si>
  <si>
    <t>S-1843</t>
  </si>
  <si>
    <t>Sistemas de lagartas de borracha com 2.667mm (105pol) de comprimento e 406mm de largura (16pol), dotadas de 6 roletes de borracha intermediários e 4 roletes de borracha de tração maiores nas extremidades, para uso em pulverizadores autopropelidos.</t>
  </si>
  <si>
    <t>S-1844</t>
  </si>
  <si>
    <t>Máquinas de limpeza e classificação de produtos agrícolas secos pelo emprego combinado de ar e peneiras, cereais e outros produtos agrícolas secos (cereais, oleaginosas, leguminosas e gramíneas), com capacidade de produção de até 80t/h, com entrada de produto reguladas por meio de rolo alimentador, com separação do material leve (resíduo de casca, palha, grãos leves e detritos de solo) pelo sistema de aspiração; equipadas com sistema de pré-aspiração e aspiração principal; acionamento da máquina por motorredutores; volume de ar do sistema de aspiração de até 9.000m³/h; com sistema de limpeza das peneiras com esferas de borracha de “redler”(raspador); quadros das paneiras em material metálico.</t>
  </si>
  <si>
    <t>S-1845</t>
  </si>
  <si>
    <t>Bicos giratórios dotados de estrutura metálica para aplicação em cabines de limpeza, rotação variando entre 600 e 800rpm, com insertos intercambiáveis, com furos para saída de ar variando entre ø0,6 e ø2mm, pressão de trabalho entre 4 e 10bar e rosca para fixação de G3/8".</t>
  </si>
  <si>
    <t>S-1846</t>
  </si>
  <si>
    <t>Coberturas das teclas e dos botões de funções, fabricadas ou injetadas em plásticos, de uso exclusivo em monitores de computadores com displays de 14 a 86 polegadas de diagonal</t>
  </si>
  <si>
    <t>S-1847</t>
  </si>
  <si>
    <t>Aparelhos detectores ultrassônicos de descontinuidades de alta perfomance, com tela colorida transflectiva VGA incluindo modo LCD preto e branco, medição angular software de gerenciamento e dados, faixa de teste de 0-1mm até 0-20,000mm em aço a 5.930m/s, velocidade de 256 a 16.000m/s continuamente variável, modo de inspeção pulso eco e transmissor/recebedor, cristal único, duplo e “pitch-catch”, frequência de repetição ajustável de 5Hz para 5kHz, faixa de frequência de 100kHz a 22MHz, completos com respectivas bateria, carregador, cabos, acoplante, bolsa e/ou caixa para transporte rugosa, autonomia da bateria de 16 a 18 horas.</t>
  </si>
  <si>
    <t>S-1848</t>
  </si>
  <si>
    <t>Instrumentos computadorizados para confecção e análise de tomogramas com diodo superluminescente de 840nm, velocidade de escaneamento superior ou igual a 27.000varreduras/s e profundidade de alcance no tecido de 2mm, potência óptica menor que 775μW na córnea para varreduras do segmento posterior; velocidade de escaneamento superior ou igual a 27.000varreduras/s e profundidade de alcance no tecido maior ou igual a 2mm, mas menor ou igual a 5,8mm, potência óptica menor que 775μW na córnea para varreduras do segmento anterior; taxa de quadros &gt;20Hz, aquisição da imagem de íris com resolução de 1.280 x 1.024, ajuste do foco de fixação interna de -20D a +20D (diópteros), teclado e mouse para “input” de dados, 6 portas USB, visor colorido de tela plana 19” integrado, podendo conter adicionais.</t>
  </si>
  <si>
    <t>S-1849</t>
  </si>
  <si>
    <t>8523.52.00</t>
  </si>
  <si>
    <t xml:space="preserve">Cartões inteligentes do tipo SIM-CARD, podendo ou não ser compatível com tecnologia “NFC”, utilizados exclusivamente no teste de aparelhos portáteis de telefonia celular em linha de produção. </t>
  </si>
  <si>
    <t>S-1850</t>
  </si>
  <si>
    <t>Manipuladores hidráulicos para a movimentação de materiais, autopropulsados sobre esteiras rodantes, ou pneus maciços ou inflados, acionados por motor diesel com potência igual ou superior 128HP mas igual ou inferior a 164HP; dotados de 2 eixos e tração em todas as rodas, com ou sem lâmina frontal; cabine com elevação hidráulica ou fixa com porta de abertura deslizante e vidro frontal blindado, podendo incluir implemento frontal de trabalho articulado (lança e braço) com alcance igual ou superior a 8,80m, podendo conter ferramentas de trabalho tais como garras hidráulicas (de diversos usos), eletroímã, tesoura hidráulica entre outros; sistema hidráulico com sensor de carga (load sensing) e câmeras traseira e lateral com monitor no interior da cabine; peso operacional igual ou superior 19.450kg, mas igual ou inferior 27.980kg.</t>
  </si>
  <si>
    <t>S-1853</t>
  </si>
  <si>
    <t>Equipamentos automáticos para ensaios não destrutivos, por meio de ultrassom, para detecção de defeitos internos, superficiais e subsuperficiais em camisas de cilindro em ferro fundido rugosas para motores automotivos, para camisas com diâmetro interno mínimo de 68mm, diâmetro externo máximo de 115mm, comprimento de 110 e 165mm, com capacidade de detecção de defeitos a partir de ø 0, 9mm, tempo de ciclo de 24s, com capacidade para medir 4 camisas simultaneamente, composto por um sistema de circulação de água e antioxidante em circuito fechado, um microcomputador industrial para coleta, avaliação e armazenamento de dados gerados, e um painel elétrico de comando e controle com controlador lógico programável</t>
  </si>
  <si>
    <t>S-1854</t>
  </si>
  <si>
    <t>Tampas de fechamento do adaptador, fabricadas em ferro fundido usinado e com tratamento térmico, aplicadas em bombas hidráulicas de pistões axiais e deslocamento volumétrico variável, com deslocamento volumétrico nominal compreendido entre 45 e 250cm³/revolução.</t>
  </si>
  <si>
    <t>S-1858</t>
  </si>
  <si>
    <t>8515.39.00</t>
  </si>
  <si>
    <t>Fontes para soldagem de construção inversora de 120kHz, para realizar multiprocessos de soldagem (mig/mag, arame tubular, tig e eletrodo revestido), para materiais metálicos ferrosos e não ferrosos, com capacidade de corrente de saída de 5 a 350A, interface e operação para soldagem manual e mecanizada.</t>
  </si>
  <si>
    <t>S-1859</t>
  </si>
  <si>
    <t>Prensas hidráulicas enfardadeiras de três compressões, estacionárias, para compactar sucatas ferrosas, secção transversal do fardo de 300 x 300mm, compactação em 3 estágios, com força final de compressão de 240t, dotadas de sensores eletrônicos de posicionamento dos cilindros; painel elétrico com controle lógico de programação (CLP); tela digital de operação; sistema de telemetria; unidade hidráulica equipada com dois motores elétricos de 55kW.</t>
  </si>
  <si>
    <t>S-1860</t>
  </si>
  <si>
    <t>Prensas hidráulicas enfardadeiras de três compressões, estacionárias, para compactar arames de pneus, secção transversal do fardo de 200 x 200mm, compactação em 3 estágios, com força final de compressão de 160t, dotadas de sensores eletrônicos de posicionamento dos cilindros; painel elétrico com controle lógico de programação (CLP); tela digital de operação; sistema de telemetria; unidade hidráulica equipada com motor elétrico de 37,5kW.</t>
  </si>
  <si>
    <t>S-1862</t>
  </si>
  <si>
    <t>Máquinas corrugadoras horizontais elétricas, para produção de tambores de aço com reforço “spiraltainer” e corrugações, capacidade de produção de 720tambores/h, diâmetro nominal do cilindro de 570mm, volume nominal do tambor compreendido entre 53 a 61 galões americanos, espessura nominal do cilindro de aço compreendido entre 0,75 a 1,2mm, dotadas de 2 cabeçotes móveis.</t>
  </si>
  <si>
    <t>S-1863</t>
  </si>
  <si>
    <t>Fontes para soldagem de construção inversora de 120kHz, para realizar multiprocessos de soldagem (mig/mag, arame tubular, tig e eletrodo revestido), para materiais metálicos ferrosos e não ferrosos, com capacidade de corrente de saída de 5 a 550A, interface e operação para soldagem manual e mecanizada.</t>
  </si>
  <si>
    <t>S-1864</t>
  </si>
  <si>
    <t>Equipamentos de solda por arco submerso com tecnologia de controle de forma de onda (waveform control technology), range de saída compreendido de 100 a 1.000 A.</t>
  </si>
  <si>
    <t>S-1865</t>
  </si>
  <si>
    <t>Máquinas automáticas de alta velocidade para embalar fardos de forragem cilíndricos e/ou prismáticos grandes, tracionadas ou montadas em trator, com uso simultâneo de 1, 2 ou 3 bobinas de filmes plásticos instaladas em dispensadores de alumínio de 750mm, com capacidade de empacotamento de até 90fardos/h, constituídas de rolos pivotados ou braços levantadores de fardo acionados hidraulicamente, sistema hidráulico de corte e fixação do filme, painel de controle eletrônico para controlar e monitorar todas as operações do equipamento, como seleção de número de camadas de filme aplicadas sobre o fardo e função de utilização de um só rolo de filme; equipadas ou não com sensores que detectam o término ou rompimento de filme e automaticamente alteram o modo de operação da máquina de modo que o número correto de camadas de filme seja aplicado sobre o fardo para o término do ciclo de empacotamento, equipadas ou não com tombador de fardo.</t>
  </si>
  <si>
    <t>S-1866</t>
  </si>
  <si>
    <t>Centros de torneamento horizontais para peças metálicas, com comando numérico computadorizado (CNC), com 5 ou mais eixos controlados, para tornear, furar, fresar e rosquear (inclusive fora de centro), com capacidade para diâmetro torneável igual a 1.070mm, cursos dos eixos x, z, y, e w iguais ou superiores a 1.025, 4.138, 670, 3.890mm, respectivamente, eixo B com inclinação de 240° (-30° a 210°) e eixo C com 360°, equipado com 2 cabeçotes, sendo o cabeçote principal, eixo C, programável com incremento mínimo de posicionamento de 0,0001°, rotação máxima de 1.600rpm com potência igual 45kW e torque máximo de 4500Nm e o cabeçote para fresamento, eixo B, rotação máxima de 10000 RPM com potência igual a 37kW e torque máximo de 421Nm, sistema de troca automática de ferramentas e magazine com capacidade de 40 ferramentas.</t>
  </si>
  <si>
    <t>S-1867</t>
  </si>
  <si>
    <t>Máquinas encapsuladoras rotativas automáticas de movimento intermitente para enchimento e fechamento de cápsulas de gelatina dura com produtos farmacêuticos em forma de pó, pellets, microdosagem de pós e pellets, comprimidos, microcomprimidos e/ou líquidos, com troca modular dos grupos de dosagem e com motorização independente, possibilitando a dosagem de até 3 produtos em uma mesma cápsula, com capacidade produtiva máxima igual ou inferior a 100.000cápsulas/h em diferentes formatos e configurada para manusear cápsulas de tamanhos 00, 0 e 1 para diferentes tipos de produtos (variável em função das características do produto), preparadas para dosagem de comprimidos redondos com diâmetros e espessuras variáveis e de comprimidos alongados com diversas dimensões e espessuras, com sistema de verificação de dosagem através de sensor de presença e para dosagem de micro comprimidos com faixa de 1,9 a 2,9mm, dotadas de: estação de alimentação, orientação e abertura das cápsulas com sistema de alimentação à vácuo de cápsulas vazias; estação de seleção e rejeição de cápsulas vazias não abertas; estação de checagem do peso individual de 100% das cápsulas em linha com ajuste automático das câmaras de dosagem em caso de desvio de peso; estação de rejeição de cápsulas fechadas; estação de descarga de cápsulas por meio de uma calha transportadora através de empurradores e ar comprimido; estação de limpeza de casquilhos; câmera de inspeção para controle de dosagem de microcomprimidos com sistema de rejeição individual; bomba de vácuo; aspirador para remoção de poeira durante a produção; jogo de ferramentais com 1 formato para dosagem e enchimento de cápsulas; gabinete de controle em aço inox AISI 304, com controle operacional por meio de interface homem-máquina (IHM), através de tela colorida sensível ao toque, comandadas por PC Industrial para gerenciamento das funções.</t>
  </si>
  <si>
    <t>S-1868</t>
  </si>
  <si>
    <t>Instrumentos computadorizados para confecção e análise de tomogramas com diodo superluminescente de 840nm, velocidade de escaneamento de 68.000 a 27.000varreduras/s e profundidade de alcance no tecido de 2mm, taxa de quadros &gt; 1,7Hz, aquisição da imagem de íris com resolução de 1.280 x 1.024, campo de visualização 36 graus L x 22 graus A, ajuste do foco de fixação interna de -20D a +20D (diópteros), teclado e mouse para “input” de dados, 6 portas USB, visor colorido de tela plana  integrado, podendo conter adicionais.</t>
  </si>
  <si>
    <t>S-1869</t>
  </si>
  <si>
    <t>Reversores com redução de 3,968, com montagem direta, para acoplamento em motores diesel com potência máxima de 583HP a 2.100rpm e rotação de saída máxima de 2.400rpm, destinados à aplicação de trabalho contínuo em embarcações de uso marítimo e fluvial.</t>
  </si>
  <si>
    <t>S-1870</t>
  </si>
  <si>
    <t>Reversores com redução de 4,536, com montagem direta, para acoplamento em motores diesel com potência máxima de 583HP a 2.100rpm e rotação de saída máxima de 2.400rpm, destinados à aplicação de trabalho contínuo em embarcações de uso marítimo e fluvial.</t>
  </si>
  <si>
    <t>S-1871</t>
  </si>
  <si>
    <t>Reversores com redução de 4,962, com montagem direta, para acoplamento em motores diesel com potência máxima de 583HP a 2.100rpm e rotação de saída máxima de 2.400rpm, destinados à aplicação de trabalho contínuo em embarcações de uso marítimo e fluvial.</t>
  </si>
  <si>
    <t>S-1872</t>
  </si>
  <si>
    <t>Reversores com redução de 5,955, com montagem direta, para acoplamento em motores diesel com potência máxima de 583HP a 2.100rpm e rotação de saída máxima de 2.400rpm, destinados à aplicação de trabalho contínuo em embarcações de uso marítimo e fluvial.</t>
  </si>
  <si>
    <t>S-1874</t>
  </si>
  <si>
    <t>Máquinas de impressão rotativas flexográficas, para impressão de rótulos termoencolhíveis e embalagens flexíveis, operando com conceito modular de configuração das unidades de impressão, dotadas de dispositivo de desbobinamento, de alimentação, de impressão e de rebobinamento do material todas operadas por servo-motor, com controle automático de registro, secagem através de ar quente e/ou cura UV e/ou cura LED, largura máxima de bobina de até 670mm e velocidade máxima de impressão igual ou superior a 175m/min.</t>
  </si>
  <si>
    <t>S-1875</t>
  </si>
  <si>
    <t>Máquinas de impressão rotativas flexográficas, para impressão de rótulos termoencolhíveis e autoadesivos, operando com conceito modular de configuração das unidades de impressão, de bobina a bobina, servo acionada, largura máxima de bobina igual ou superior a 350mm mas igual ou inferior a 450mm, velocidade máxima de impressão igual ou superior a 200m/min, dotadas de unidade de meio-corte e sistema de secagem através de ar quente e/ou cura UV e/ou cura LED.</t>
  </si>
  <si>
    <t>S-1878</t>
  </si>
  <si>
    <t>Empilhadeiras elétricas pantográficas de dupla profundidade para corredores estreitos, autopropulsada, sistema de tração em corrente alternada (AC) regenerativo com controle automático que impede a derrapagem, sistema de elevação em corrente alternada (AC) regenerativo, sistema de direção elétrica, alimentada por baterias de 36V, com banco retrátil que permite ao operador embarcado utilizá-la nas posições sentado ou em pé, capacidade máxima de carga igual a 1.450kg, altura máxima de elevação dos garfos igual ou superior a 4.875mm, mas inferior ou igual a 12.825mm, mantendo a capacidade total de carga na posição de dupla profundidade do porta palete de 1.450kg até a altura de 10.770mm com residual de carga de 1.110kg até a altura de 11.835mm e de 790kg até a elevação máxima, torre monolítica de três estágios, com pré-selecionador programável de alturas de parada automática dos garfos, deslocador lateral incorporado ao porta-garfos e sistema de nivelamento eletrônico dos garfos, com largura de chassis de 1.220mm, altura do degrau de entrada na máquina em relação ao solo de 251mm, altura livre do solo de 25 ou 51mm e altura dos roletes de retirada da bateria em relação ao solo de 181mm, largura externa das patolas igual ou maior que 1.081mm mas inferior ou igual a 1.550mm.</t>
  </si>
  <si>
    <t>S-1880</t>
  </si>
  <si>
    <t>Máquinas rebobinadeiras para revisão automática de materiais autoadesivos, filmes flexíveis ou bobinas de papel, largura máxima da bobina igual a 210mm, velocidade máxima igual a 200m/min.</t>
  </si>
  <si>
    <t>S-1882</t>
  </si>
  <si>
    <t>S-1857</t>
  </si>
  <si>
    <t>Placas de distribuição bimetálica fabricadas em aço e bronze com oito orifícios de tamanhos e formatos especiais e diâmetro externo de 102 até 173mm, aplicadas em bombas hidráulicas de pistões axiais e deslocamento volumétrico variável, com deslocamento volumétrico nominal compreendido entre 45 e 250cm³/revolução.</t>
  </si>
  <si>
    <t>S-1879</t>
  </si>
  <si>
    <t>Máquinas de teste de partículas magnéticas com nível de emissão de radiação categoria 1, com controlador CLP modular, utilizadas para detecção de rupturas superficiais por meio da produção de um campo magnético longitudinal e aplicação de uma corrente alternada máxima de 2.000A para magnetização do fluxo em peças de trabalho de até 600mm de comprimento, diâmetro de até 400mm e peso máximo de 100kg.</t>
  </si>
  <si>
    <t>S-1884</t>
  </si>
  <si>
    <t>Máquinas automáticas para fabricar e ensacar molas de aço, de formato barril ou cilíndrico, em tiras de falso tecido, utilizadas na fabricação do molejo de colchão de molas ensacadas, com diâmetro da mola entre 55 e 75mm (incluindo os limites), altura da mola ensacada entre 80 e 240mm (incluindo os limites), diâmetro do fio entre 1,6 e 2,3mm (incluindo os limites), velocidade máxima de 120molas/min, com um desbobinador de falso tecido, com alimentação de arame para molas com zoneamento de dois arames diferentes, com dublo cabeçote de bobinamento do arame.</t>
  </si>
  <si>
    <t>S-1885</t>
  </si>
  <si>
    <t xml:space="preserve">Módulos fotovoltaicos, com potência nominal de 2.5kWp, temperatura de operação de -20 a 50°C, para aplicações "on-grid" ou "off-grid", composto por células solares construídas a partir da arquitetura PERC, com design em forma flor, montado em suporte de sustentação contendo: inversor de frequência interno próprio; sistema de resfriamento inteligente; proteção inteligente contra ventos acima de 30 mph; sistema de rastreamento do sol, para posicionamento automático das células para um angulo de 90° em relação a luz solar; sistema automático de limpeza da células; sistema inteligente de processamento de dados para monitoramento remoto; e gerador para alimentação de baterias recarregáveis de “lithium ion”. </t>
  </si>
  <si>
    <t>S-1886</t>
  </si>
  <si>
    <t>Fornos elétricos horizontais de alta temperatura, para segundo estágio de extração térmica e sinterização de peças MIM (Moldagem por Injeção de pós Metálicos) sob vácuo ou pressão parcial de hidrogênio, argônio ou nitrogênio ou mistura desses gases, com potência instalada aproximada de 275KVA, capacidade de carga de 4,5kg e volume interno da retorta de 117 litros, temperatura máxima operacional de 1.600°C sob vácuo ou 1.400°C sob hidrogênio à pressão parcial de 800mbar, elementos de aquecimento de tungstênio em forma de barras redondas aquecidas por 2 conjuntos de 3 transformadores monofásicos com tecnologia para economia de 20 a 25% de consumo de energia, retorta do forno construída em liga de molibdênio dopado com titânio e zircônio (TZM) com parede dupla permitindo distribuição uniforme dos gases utilizados na forma de fluxo laminar sobre as peças em processo, fluxo dos gases controlado por 3 controladores de fluxo de massa sendo um para o hidrogênio e 2 para nitrogênio, com controlador lógico programável (CLP).</t>
  </si>
  <si>
    <t>S-1887</t>
  </si>
  <si>
    <t>Rolos compactadores de asfalto, autopropulsados de cilindro duplo vibratório tandem, com peso operacional máximo de 3.190kg, com largura máxima de trabalho de 1.050mm, diâmetro do cilindro dianteiro/traseiro de 720mm, força centrifuga de 28 a 46kN, frequência de vibração de 52 a 67Hz, carga linear estática na dianteira de 12,1kg/cm e traseira de 12,7kg/cm, velocidade continuamente variável de 0 a 12km/h, equipados com motor a diesel de 3 cilindros com potência de 30,7 a 31,1HP e 22,9kW.</t>
  </si>
  <si>
    <t>S-1888</t>
  </si>
  <si>
    <t>Máquinas fresadoras de asfalto com locomoção sobre 4 esteiras e descarga frontal de material asfáltico, com acionamento mecânico do cilindro de fresagem, dotada de motor a diesel de 6 cilindros, resfriado a água, largura de fresagem de 1.000mm, com profundidade de 330mm e diâmetro de corte de 980mm, peso operacional máximo de 20.590kg e nível de emissão de gases EU Stage 3a /US Tier 3.</t>
  </si>
  <si>
    <t>S-1889</t>
  </si>
  <si>
    <t>8421.99.10</t>
  </si>
  <si>
    <t>Filtros de manga, utilizados para filtragem de gases oriundos do processo de produção de massa asfáltica, suportando temperaturas operacionais de 82 a 191ºC, com meio filtrante constituído de poliéster, topo emborrachado macio em EPDM, gaiola interna de sustentação fabricada a partir de chapas expandidas e ou perfuradas de aço galvanizado, tendo a base do filtro fabricada a partir de poliuretano moldado ou de chapas metálicas estampadas com preenchimento em resina, com o filtro dimensionado para encaixe superior em furações de 114,3 a 203,2mm, para chapas de espelhos com 3/16” e 1/4" de espessura, tendo cada elemento filtrante um sistema de alinhamento de plissas que consistem em anéis envolvendo o meio filtrante, fabricados em polímero termoplástico com alta resistência ao desgaste, altas temperaturas e ataques químicos.</t>
  </si>
  <si>
    <t>S-1890</t>
  </si>
  <si>
    <t>Máquinas de impressão por jato de tinta para grandes formatos, para impressão em papel comum ou fotográfico, com velocidade de impressão de até 19,3s para o tamanho A1, capacidade de até 180A1/h, resolução máxima de 2.400 x 1.200dpi, com 6 cores e 1 cabeça de impressão, impressão de largura mínima de linha de 0,02mm, com alimentação por folha ou rolos de até 914mm de largura, capacidade para até 2 rolos, capacidade de impressão em mídias com até 0,5mm de espessura, memória para processamento de 128GB e disco rígido de até 500GB e conexão para impressão direta a partir de unidade flash USB.</t>
  </si>
  <si>
    <t>S-1891</t>
  </si>
  <si>
    <t>Máquinas automáticas para cintamento de bobinas de aço com diâmetro externo de no mínimo 650mm e no máximo 1.870mm, diâmetro interno de 406, 508 ou 610mm, largura mínima de 12mm e máxima 650mm e peso máximo de 5.000kg, para aplicação de até 5 cintas, com ciclo de cintagem de aproximadamente 12s, com 2 módulos de cintagem sendo 1 para uso de cinta de aço e 1 para cinta de plástico (PET).</t>
  </si>
  <si>
    <t>S-1893</t>
  </si>
  <si>
    <t>Manipuladores hidráulicos para a movimentação de materiais, autopropulsados sobre esteiras rodantes, equipados com dois motores de giro, com ou sem lâmina frontal, equipados com cabine com elevação hidráulica ou fixa com porta de abertura deslizante e vidro frontal blindado, podendo incluir implemento frontal de trabalho articulado (lança e braço) com alcance igual ou superior a 16,90m, podendo conter ferramentas de trabalho tais como garras hidráulicas (de diversos usos), eletroímã, tesoura hidráulica entre outros, acionados por motor diesel com potência igual ou superior 304HP mas igual ou inferior a 368HP, sistema hidráulico com sensor de carga (load sensing) e câmeras traseira e lateral com monitor no interior da cabine, peso operacional igual ou superior 52.250kg, mas igual ou inferior a 68.870kg.</t>
  </si>
  <si>
    <t>S-1894</t>
  </si>
  <si>
    <t>Manipuladores hidráulicos para a movimentação de materiais, autopropulsados, sobre pneus maciços ou inflados, com 2 eixos e tração em todas as rodas, equipados com dois motores de giro, com ou sem lâmina frontal, equipados com cabine com elevação hidráulica ou fixa com porta de abertura deslizante e vidro frontal blindado, podendo incluir implemento frontal de trabalho articulado (lança e braço) com alcance igual ou superior a 16,90m, podendo conter ferramentas de trabalho tais como garras hidráulicas (de diversos usos), eletroímã, tesoura hidráulica entre outros, acionados por motor diesel com potência igual ou superior 304HP mas igual ou inferior a 368HP, sistema hidráulico com sensor de carga (load sensing) e câmeras traseira e lateral com monitor no interior da cabine, peso operacional igual ou superior 52.250kg, mas igual ou inferior a 68.870kg.</t>
  </si>
  <si>
    <t>Ofício COANA</t>
  </si>
  <si>
    <t>Exigências</t>
  </si>
  <si>
    <t>EMPRESA</t>
  </si>
  <si>
    <t>EXIGÊNCIA/COMENTÁRIO</t>
  </si>
  <si>
    <t>Código</t>
  </si>
  <si>
    <t>Data de envio</t>
  </si>
  <si>
    <t>Prazo para resposta</t>
  </si>
  <si>
    <t>Houve prorrogação - Dias</t>
  </si>
  <si>
    <t>Data de recebimento</t>
  </si>
  <si>
    <t>HYSTER-YALE BRASIL EMPILHADEIRAS LTDA</t>
  </si>
  <si>
    <t>Não BK/BIT</t>
  </si>
  <si>
    <t>GE HEALTHCARE DO BRASIL COMERCIO E SERVICOS PARA EQUIPAMENTOS MEDICO-HOSPITALARES LTDA</t>
  </si>
  <si>
    <t>MENARIM AGRO COMERCIAL</t>
  </si>
  <si>
    <t>B.GROB DO BRASIL S.A. INDÚSTRIA E COMÉRCIO DE MÁQUINAS OPERATRIZES E FERRAMENTAS</t>
  </si>
  <si>
    <t>LG ELECTRONICS DO BRASIL LTDA.</t>
  </si>
  <si>
    <t>MADETECH COMÉRCIO IMPORTAÇÃO E EXPORTAÇÃO DE MÁQUINAS PARA MADEIRA LTDA</t>
  </si>
  <si>
    <t>a) explicar se trata de um “gerador de alta frequência”, conforme consta da descrição do produto ou de “aparelho para tratamento térmico de matérias por indução ou por perdas dielétricas”. b) caso se trate de “gerador de alta frequência”, solicita-se informar a sua potência, medida em W (Watts).</t>
  </si>
  <si>
    <t>NCM</t>
  </si>
  <si>
    <t>DESCRIÇÃO</t>
  </si>
  <si>
    <t>PROCESSO</t>
  </si>
  <si>
    <t>Duplicados</t>
  </si>
  <si>
    <t>MML ARQUITETURA E ENGENHARIA LTDA </t>
  </si>
  <si>
    <t>Verificação de Inexistência de Produção Nacional sendo concluída pelo CAEX</t>
  </si>
  <si>
    <t>MML  ARQUITETURA E ENGENHARIA LTDA EPP</t>
  </si>
  <si>
    <t>HEIDELBERG DO BRASIL SISTEMAS GRÁFICOS E SERVIÇOS LTDA</t>
  </si>
  <si>
    <t>ANTON PAAR BRASIL IMPORT E EXPORT COM DE INSTRUMENTOSD ANALITICOS LTDA</t>
  </si>
  <si>
    <t>ANTON PAAR BRASIL IMPORT E EXPORT COM DE INTSRUMENTOS ANALITICOS LTDA</t>
  </si>
  <si>
    <t>ANTON PAAR BRASIL IMPORT E EXPORT COM DE INSTRUMENTOS ANALITICOS LTDA</t>
  </si>
  <si>
    <t>UNILEVER BRASIL INDUSTRIAL LTDA</t>
  </si>
  <si>
    <t>STEMAC S/A GRUPOS GERADORES</t>
  </si>
  <si>
    <t>RICARDO JANZEN - ME</t>
  </si>
  <si>
    <t>ICON SA</t>
  </si>
  <si>
    <t>RENAULT DO BRASIL S.A.</t>
  </si>
  <si>
    <t>SCHUTZ VASITEX INDUSTRIA DE EMBALAGENS S/A</t>
  </si>
  <si>
    <t>SIAE MICROELETTRONICA DO BRASIL LTDA</t>
  </si>
  <si>
    <t>ALBRAS ALUMÍNIO BRASILEIRO S/A</t>
  </si>
  <si>
    <t>G-KT DO BRASIL LTDA</t>
  </si>
  <si>
    <t>BM STRAP IND E COM PLÁSTICOS LTDA</t>
  </si>
  <si>
    <t>DIMEL MATERIAIS DE EMBALAGEM LTDA</t>
  </si>
  <si>
    <t>WAZ HARDWARE IMPORT E COMÉRCIO DE SUPRIMENTOS DE INFORMATICA LTDA</t>
  </si>
  <si>
    <t>COMERCIO E INDUSTRIA MATSUDA IMPORTAÇÃO E EXPORTAÇÃO </t>
  </si>
  <si>
    <t>MAPTEK INFORMÁTICA DO BRASIL LTDA</t>
  </si>
  <si>
    <t>BIONOVIS SA - COMPANHIA BRASILEIRA DE BIOTECNOLOGIA FARMACÊUTICA</t>
  </si>
  <si>
    <t>ADAMI S/A MADEIRAS</t>
  </si>
  <si>
    <t>PANDURATA ALIMENTOS S/A.</t>
  </si>
  <si>
    <t>FABBOF INDÚSTRIA METALÚRGICA LTDA</t>
  </si>
  <si>
    <t>CAFÉ TRÊS CORAÇÕES S.A</t>
  </si>
  <si>
    <t>CAFÉ TRÊS CORAÇÕES S.A</t>
  </si>
  <si>
    <t>SANCHEZ CANO LTDA</t>
  </si>
  <si>
    <t>OCULUS BRASIL COM IMP E EXP LTDA</t>
  </si>
  <si>
    <t>ADAMI S/A - MADEIRAS</t>
  </si>
  <si>
    <t>FESTO BRASIL LTDA</t>
  </si>
  <si>
    <t>FABBOF INDÚSTRIA METALÚRGICA LTDA.</t>
  </si>
  <si>
    <t>ISHIDA DO BRASIL LTDA</t>
  </si>
  <si>
    <t xml:space="preserve">METIQ SOLUCOES COMERCIAIS LTDA </t>
  </si>
  <si>
    <t>FURUKAWA INDUSTRIAL S.A.</t>
  </si>
  <si>
    <t>PRO EFICIENCIA SOLUCÃO PARA AGRONEGÓCIOS S.A</t>
  </si>
  <si>
    <t>OCULUS BRASIL COMERCIO IMPORTACAO EXPORTAÇÃO E SERVIÇOS DE EQUIPAMENTOS MEDICOS</t>
  </si>
  <si>
    <t>FRIGORIFICO JCW JOSE CARLOS WENSING LTDA</t>
  </si>
  <si>
    <t>BM9 DISTRIBUIÇÃO E IMPORTAÇÃO DE PRODUTOS LTDA</t>
  </si>
  <si>
    <t>GLAUBEN FARMACÊUTICA LTDA</t>
  </si>
  <si>
    <t>MAREL BRASIL COMERCIAL E INDUSTRIAL LTDA</t>
  </si>
  <si>
    <t>HYDAC TECNOLOGIA LTDA.</t>
  </si>
  <si>
    <t>GEA EQUIPAMENTOS E SOLUÇÕES LTDA</t>
  </si>
  <si>
    <t>METALTHAGA IND. E COMERCIO DE METAIS LTDA</t>
  </si>
  <si>
    <t>LYNX OTIMIZAÇÃO DE PROCESSOS S.A</t>
  </si>
  <si>
    <t>EUROSTEC COMÉRCIO DE MÁQUINAS E ACESSÓRIOS LTDA</t>
  </si>
  <si>
    <t>LYNX OTIMIZAÇÃO DE PROCESSOS S.A.</t>
  </si>
  <si>
    <t>HP BRASIL INDUSTRIA E COMÉRCIO DE EQUIPAMENTOS ELETRONICOS LTDA</t>
  </si>
  <si>
    <t>BR PRENSAS LTDA</t>
  </si>
  <si>
    <t>VALE S.A.</t>
  </si>
  <si>
    <t>YANMAR SOUTH AMERICA INDUSTRIA DE MAQUINAS LTDA.</t>
  </si>
  <si>
    <t>EATON LTDA</t>
  </si>
  <si>
    <t>TOP TAYLOR INDÚSTRIA E COMÉRCIO LTDA</t>
  </si>
  <si>
    <t>MERITOR DO BRASIL SISTEMAS AUTOMOTIVOS LTDA</t>
  </si>
  <si>
    <t>TRUMPF MÁQUINAS INDÚSTRIA E COMÉRCIO LTDA</t>
  </si>
  <si>
    <t>SAWEM INDUSTRIAL LTDA.</t>
  </si>
  <si>
    <t>MRS LOGISTICA S.A.</t>
  </si>
  <si>
    <t>NB MAQUINAS LTDA</t>
  </si>
  <si>
    <t>GLOBAL PET RECICLAGEM SA</t>
  </si>
  <si>
    <t xml:space="preserve">HYSTER-YALE BRASIL EMPILHADEIRAS LTDA </t>
  </si>
  <si>
    <t>SEW-EURODRIVE BRASIL LTDA</t>
  </si>
  <si>
    <t>ADIMAX INDUSTRIA E COMERCIO DE ALIMENTOS LTDA</t>
  </si>
  <si>
    <t>GEA EQUIPAMENTOS E SOLUÇÕES LTDA.</t>
  </si>
  <si>
    <t>ENGEPACK EMBALAGENS SÃO PAULO S.A.</t>
  </si>
  <si>
    <t>ABRINQ - ASSOCIAÇÃO BRASILEIRA DOS FABRICANTES DE BRINQUEDOS</t>
  </si>
  <si>
    <t>GE POWER CONVERSION BRASIL LTDA</t>
  </si>
  <si>
    <t>TRAMONTINI MAQUINAS LTDA</t>
  </si>
  <si>
    <t>M DIAS BRANCO S.A.</t>
  </si>
  <si>
    <t>THOMRISS EMBALAGENS PLASTICAS LTDA</t>
  </si>
  <si>
    <t>CAMARGO COMPANHIA DE EMBALAGENS LTDA</t>
  </si>
  <si>
    <t>RAZAC INTERNATIONAL TRADE LTDA</t>
  </si>
  <si>
    <t>MULTIDOCKER DO BRASIL IMPORTACAO E COMERCIO DE MAQUINAS E EQUIPAMENTOS LTDA</t>
  </si>
  <si>
    <t>ELETROFRIO REFRIGERACAO LTDA</t>
  </si>
  <si>
    <t>COMPANHIA BRASILEIRA DE CARTUCHOS</t>
  </si>
  <si>
    <t>ALBRAS – ALUMÍNIO BRASILEIRO SA</t>
  </si>
  <si>
    <t>PILKINGTON BRASIL LTDA</t>
  </si>
  <si>
    <t>MACDON BRASIL AGRIBUSINESS LTDA</t>
  </si>
  <si>
    <t>CROWN CORK EMBALAGENS METALICAS DA AMAZONIA SA</t>
  </si>
  <si>
    <t>VULCABRAS AZALEIA CE CALÇADOS E ARTIGOS ESPORTIVOS S/A</t>
  </si>
  <si>
    <t xml:space="preserve">KHOMP INDÚSTRIA E COMÉRCIO LTDA. </t>
  </si>
  <si>
    <t>WRX TECNOLOGIA LTDA</t>
  </si>
  <si>
    <t>TREM DO CORCOVADO LTDA</t>
  </si>
  <si>
    <t>REPRESENTACAO COMERCIAL KIMURA LTDA</t>
  </si>
  <si>
    <t>MAGNESITA MINERAÇÃO S.A.</t>
  </si>
  <si>
    <t>NEC LATIN AMERICA S.A.</t>
  </si>
  <si>
    <t>BRASLUX INDÚSTRIA DE AUTOPEÇAS LTDA</t>
  </si>
  <si>
    <t>BOSCH REXROTH LIMITADA</t>
  </si>
  <si>
    <t xml:space="preserve"> MATISA DO BRASIL PROJETOS DE VIA FÉRREA LTDA.</t>
  </si>
  <si>
    <t>SAPRA LANDAUER SERVIÇOS DE ASSESSORIA E PROTEÇÃO RADIOLÓGICA</t>
  </si>
  <si>
    <t>ADAMI SA MADEIRAS</t>
  </si>
  <si>
    <t>ORTHO CLINICAL DIAGNOSTICS DO BRASIL PRODUTOS PARA SAÚDE LTDA</t>
  </si>
  <si>
    <t>HYSTER-YALE BRASIL EMPILHADEIRAS LTDA </t>
  </si>
  <si>
    <t>RIGESA DO NORDESTE INDUSTRIA DE EMBALAGENS LTDA</t>
  </si>
  <si>
    <t>HYSTER- YALE BRASIL EMPILHADEIRAS LTDA</t>
  </si>
  <si>
    <t>JOHNSON CONTROLS – HITACHI AR CONDICIONADO DO BRASIL LTDA</t>
  </si>
  <si>
    <t>AMADA DO BRASIL LTDA</t>
  </si>
  <si>
    <t>Máquinas para corte de chapas metálicas por laser de fibra, com capacidade de corte de chapas com dimensões máximas do material de 3.050 x 1.525mm, capacidade máxima de carregamento de mesa de 920kg, com manipulador de carga e descarga automática (MPL) para fardos de matéria prima de até 2 toneladas e ciclos de 50 segundos, com velocidade máxima de posicionamento dos eixos X e Y de 170m/min, com trocador automático de até 16 bicos, com comando numérico computadorizado (CNC).</t>
  </si>
  <si>
    <t>LVD DO BRASIL LTDA.</t>
  </si>
  <si>
    <t>KEMIRA CHEMICALS BRASIL LTDA.</t>
  </si>
  <si>
    <t>8477.20.10 </t>
  </si>
  <si>
    <t>FABRICADORA DE BOMBAS INDÚSTRIA E COMÉRCIO LTDA</t>
  </si>
  <si>
    <t>LATAM FOREST BRAZIL INDUSTRIA DE MADEIRAS LTDA</t>
  </si>
  <si>
    <t>SANCHEZ CANO LTDA.</t>
  </si>
  <si>
    <t>THERPHANE LTDA.</t>
  </si>
  <si>
    <t>MERCATÓRIA IMPORTAÇÃO E EXPORTAÇÃO LTDA</t>
  </si>
  <si>
    <t>C FERNANDO R DA PAZ &amp; CIA LTDA</t>
  </si>
  <si>
    <t>HL INDUSTRIA, COMERCIO DISTRIBUIÇÃO, IMPORTAÇÃO, EXPORTAÇÃO LTDA</t>
  </si>
  <si>
    <t>YAMAHA MOTOR DO BRASIL LTDA</t>
  </si>
  <si>
    <t>LG ELETRONICS DO BRASIL LTDA</t>
  </si>
  <si>
    <t>Grampos de união do pedestal, fabricado em aço eletro galvanizado grau secc, de uso exclusivo em monitores de computadores com displays de 14 a 86” na diagonal.</t>
  </si>
  <si>
    <t>POLIRIM DO BRASIL INDUSTRIA DE PEÇAS LTDA</t>
  </si>
  <si>
    <t>KOMATSU FOREST INDUSTRIA E COMERCIO DE MAQUINAS FLORESTAIS LTDA</t>
  </si>
  <si>
    <t>CROWN EMBALAGENS METALICAS DA AMAZONIA SA</t>
  </si>
  <si>
    <t>BRASLUX INDUSTRIA DE AUTO PEÇAS LTDA</t>
  </si>
  <si>
    <t>CAFÉ UTAM S.A</t>
  </si>
  <si>
    <t>FRAGMINAS LTDA - EPP</t>
  </si>
  <si>
    <t>RANDON S.A. IMPLEMENTOS E PARTICIPAÇÕES</t>
  </si>
  <si>
    <t>LG ELECTRONICS DO BRASIL LTDA</t>
  </si>
  <si>
    <t>FERROSTAAL EQUIPAMENTOS E SOLUÇÕES LTDA</t>
  </si>
  <si>
    <t>AGRICOLA FRAIBURGO IND. E COM. LTDA </t>
  </si>
  <si>
    <t>ROCHE DIAGNOSTICA BRASIL LTDA </t>
  </si>
  <si>
    <t>FUJIFILM DO BRASIL LTDA</t>
  </si>
  <si>
    <t>GE HEALTHCARE DO BRASIL COMÉRCIO E SERVIÇOS PARA EQUIPAMENTOS MÉDICO-HOSPITALARES LTDA</t>
  </si>
  <si>
    <t>JUNGHEINRICH LIFT TRUCK LTDA</t>
  </si>
  <si>
    <t>EMBRAMACO – EMPRESEA BRASILEIRA MATERIAIS DE CONSTRUÇÃO LTDA</t>
  </si>
  <si>
    <t>SCANIA LATIN AMERICA LTDA</t>
  </si>
  <si>
    <t>YNOVACOR TEXTURIZAÇÃO LTDA</t>
  </si>
  <si>
    <t>HID DO BRASIL INDUSTRIA COMERCIO IMPORTACAO E EXPORTACAO DE EQUIPAMENTOS ELETRONICOS LTDA</t>
  </si>
  <si>
    <t>AGRICOLA FRAIBURGO IND. E COM. LTDA</t>
  </si>
  <si>
    <t>BAGLEY DO BRASIL ALIMENTOS LTDA</t>
  </si>
  <si>
    <t>NT SÃO PAULO IMPORTAÇÃO EXPORTAÇÃO E SRVIÇOS ADMINISTRATIVOS LTDA - ME</t>
  </si>
  <si>
    <t>PAUL WURTH DO BRASIL TECNOLOGIA E SOLUCOES INDUSTRIAIS LTDA</t>
  </si>
  <si>
    <t>KNAPP SUDAMÉRICA, LOGÍSTICA E AUTOMAÇÃO LTDA.</t>
  </si>
  <si>
    <t>MMG SOLUCOES EM METROLOGIA LTDA</t>
  </si>
  <si>
    <t>KNAPP SUDAMERICA LOGISTICA E AUTOMAÇÃO LTDA</t>
  </si>
  <si>
    <t>RIETER SOUTH AMÉRICA COMERCIO IMPORTAÇÃO, EXPORTAÇÃO E REPRESENTAÇÕES LTDA.</t>
  </si>
  <si>
    <t>RENAULT DO BRASIL S.A</t>
  </si>
  <si>
    <t>ATIVITA AUTOMAÇÃO LTDA</t>
  </si>
  <si>
    <t>LTM BRASIL SERVIÇOS AMBIENTAIS LTDA</t>
  </si>
  <si>
    <t>TRUMPF MAQUINAS INDUSTRIA E COMERCIO LTDA</t>
  </si>
  <si>
    <t>KUHN - MONTANA INDÚSTRIA DE MÁQUINAS S/A</t>
  </si>
  <si>
    <t>OWENS-ILLINOIS DO BRASIL INDUSTRIA E COMÉRCIO LTDA</t>
  </si>
  <si>
    <t>KLABIN S.A</t>
  </si>
  <si>
    <t>REDEX TELECOMUNICAÇÕES LTDA.</t>
  </si>
  <si>
    <t>INDUSTRIA DE ALIMENTOS EL-SHADAI LTDA.</t>
  </si>
  <si>
    <t>ORION</t>
  </si>
  <si>
    <t>FRIGORIFICO SILVA INDUSTRIA E COMERCIO LTDA</t>
  </si>
  <si>
    <t>USINAS SIDERURGICAS DE MINAS GERAIS S/A. USIMINAS </t>
  </si>
  <si>
    <t>FUNDACAO DE DESENVOLVIMENTO DA PESQUISA </t>
  </si>
  <si>
    <t>SANY IMPORTAÇÃO DA AMÉRICA DO SUL LTDA</t>
  </si>
  <si>
    <t>INDÚSTRIA E COMÉRCIO SANTA MARIA LTDA</t>
  </si>
  <si>
    <t>CP KELCO BRASIL S/A</t>
  </si>
  <si>
    <t>TETRA PAK LTDA</t>
  </si>
  <si>
    <t>ACIL &amp; WEBER COMÉRCIO E SERVIÇOS LTDA</t>
  </si>
  <si>
    <t>SAMSUNG ELETRÔNICA DA AMAZÔNIA LTDA</t>
  </si>
  <si>
    <t>BUCHI BRASIL LTDA</t>
  </si>
  <si>
    <t>QUIMICA AMPARO LTDA</t>
  </si>
  <si>
    <t>FUNDACAO DE DESENVOLVIMENTO DA PESQUISA</t>
  </si>
  <si>
    <t>INCENOR INDÚSTRIA CERÂMICA DO NORDESTE LTDA</t>
  </si>
  <si>
    <t>KNAPP SUDAMERICA, LOGISTICA E AUTOMAÇÃO LTDA</t>
  </si>
  <si>
    <t>BUHLER INDUSTRIA E COMERCIO DE EQUIPAMENTOS INDUSTRIAIS LTDA</t>
  </si>
  <si>
    <t>QUÍMICA AMPARO LTDA</t>
  </si>
  <si>
    <t>VOITH TURBO LTDA</t>
  </si>
  <si>
    <t>SOLERI DO BRASIL LTDA</t>
  </si>
  <si>
    <t>UTE GNA I GERAÇÃO DE ENERGIA S.A</t>
  </si>
  <si>
    <t>H BREMER &amp; FILHOS LTDA</t>
  </si>
  <si>
    <t>VOLKSWAGEN DO BRASIL INDUSTRIA DE VEICULOS AUTOMOTORES LTDA</t>
  </si>
  <si>
    <t>MIMAKI BRASIL COMERCIO E IMPORTACAO LTDA</t>
  </si>
  <si>
    <t>TRANSFORMADORES E SERVICOS DE ENERGIA DAS AMERICAS S.A</t>
  </si>
  <si>
    <t>OUTOTEC TECNOLOGIA BRASIL LTDA</t>
  </si>
  <si>
    <t>EPSON RIO DE JANEIRO IMPORTADORA E EXPORTADORA LTDA</t>
  </si>
  <si>
    <t>VERMEER EQUIPAMENTOS E TECNOLOGIAS LTDA</t>
  </si>
  <si>
    <t>EUROSTEC COMÉRCIO DE MAQUINAS E ACESSORIOS LTDA</t>
  </si>
  <si>
    <t>MARTINATO MÁQUINAS DE PRECISÃO LTDA.</t>
  </si>
  <si>
    <t>FREUDENBERG NÃO TECIDOS LTDA</t>
  </si>
  <si>
    <t>BMB BELGO MINEIRA BEKAERT ARTEFATOS DE ARAME LTDA </t>
  </si>
  <si>
    <t>BRASIGRAN BRASILEIRA DE GRANITOS LTDA</t>
  </si>
  <si>
    <t>BARTIRA GRAFICA E EDITORA EIRELI</t>
  </si>
  <si>
    <t>FANAVID FABRICA NACIONAL DE VIDROS DE SEGURANÇA LTDA.</t>
  </si>
  <si>
    <t>STADLER DO BRASIL IMPORTACAO E COMERCIO LTDA</t>
  </si>
  <si>
    <t>ERZINGER INDUSTRIA MECANICA LTDA</t>
  </si>
  <si>
    <t>EUROSTEC COMERCIO DE MAQUINAS E ACESSORIOS LTDA</t>
  </si>
  <si>
    <t>ENERFLEX ENERGIA LTDA</t>
  </si>
  <si>
    <t>APERAM LNOX AMÉRICA DO SUL S/A</t>
  </si>
  <si>
    <t>BTS BIOGAS DO BRASIL USINAS DE BIOGAS EIRELI</t>
  </si>
  <si>
    <t>CONTINENTAL BRASIL INDUSTRIA AUTOMOTIVA LTDA</t>
  </si>
  <si>
    <t>ABB LTDA</t>
  </si>
  <si>
    <t>PERKINELMER DO BRASIL LTDA.</t>
  </si>
  <si>
    <t>MAGNETI MARELLI COFAP FABRICADORA DE PECAS LTDA</t>
  </si>
  <si>
    <t>DANIELI DO BRASIL LTDA</t>
  </si>
  <si>
    <t>BEIERSDORF INDÚSTRIA E COMÉRCIO LTDA</t>
  </si>
  <si>
    <t>KIMBERLY CLARK BRASIL INDÚSTRIA E COMÉRCIO DE PRODUTOS DE
8419.89.99Desumidificadores para retirada de umidade excessiva de sala fria com capacidade de 34,47kg de ar/hora, dotados de recuperador de calor para economia de até 22% de energia elétrica, 3 filtros de ar e painel de controle.S-0344UNILEVER BRASIL GELADOS DO NORDESTE LTDA
8462.91.19Prensas hidráulicas para ajustes de estampo de pressofusão versão para fosso, força de fechamento de 400ton, plano superior basculante em 180°, curso de extração alongado em 850mm, paralelismo com controle eletrônico, carro para cilindros auxiliares, sistema hidráulico para movimentação de 4 + 4 radiais do estampo, armário elétrico com ar condicionado, painel de comando lateral com IHM, iluminação em LED, cilindro de extração hidráulico, pacote para 4.0, atendimento a NR12 e sistema de segurança integrado ao PLC, tensão de 380V, 60Hz, comandos em 24Vcc, documentação técnica na metodologia WCM, manuais, desenhos e lista de peças de reposição.S-0345TEKSID DO BRASIL LTDA
8464.10.00Serras automáticas tipo ponte de controle numérico com eixos interpolados, equipadas com 5 cabeçotes de corte para discos até Ø450mm orientável de 370º, cabeçote central inclinável automático de 0º a 90º e curso vertical de 300mm sobre trenó com guias lineares com recirculação de esferas, composta de: 1 barreira de segurança fixa com portão de acesso e fechadura de segurança; ventosas incluindo respectivo software de administração e carter disco de até Ø 500mm; 1 carrinho de carregamento automático com 8 rolos motorizados, 1 câmera Nikon para capturar a imagem de contornos; 1 leitor de diâmetro de ferramenta para detecção de desgaste; 1 leitor de espessura das chapas; 1 roleira motorizada de carga; até 3 ventiladores de secagem de peças; 1 esteira transportadora curta para zona de corte; 1 esteira transportadora curta de descarga, 1 climatizador de 800w com filtro para quadro elétrico.S-0346BRASIGRAN BRASILEIRA DE GRANITOS LTDA
8479.89.99Cortinas de ar (Modelo Compact) para produção de fluxo de ar de alta pressão para bloqueio de até 80% de transferência de calor natural, com dimensão de 400 x 400 x 2.600mm e temperatura de trabalho entre -25 e +40◦C, dotadas de painel de controle, módulo exaustor para descarte do ar não utilizado e módulo cooler para controle de velocidade do ventilador da cortina de ar.S-0349UNILEVER BRASIL GELADOS DO NORDESTE LTDA
8479.89.99Cortinas de ar (Modelo Basic) para produção de fluxo de ar de alta pressão para bloqueio de até 80% de transferência de calor natural, com dimensão de 400 x 400 x 2.600mm e temperatura de trabalho entre -27 e +16°C, dotadas de módulo exaustor para controlar a saída de ar e controlador de fluxo.S-0350UNILEVER BRASIL GELADOS DO NORDESTE LTDA
8445.19.22Máquinas descaroçadeiras de algodão de 98 de largura com 201 serras de até 16" de diâmetro, 330 dentes por serra, 615rpm, com capacidade de produção de até 25 fardos de fibra por hora, rolo agitador de 5rpm de discos inclinados, rolo aplicador de 504rpm, 2 estágios de recuperação de semente, calha do piolho, cilindro de escova de 1.550rpm e rosca de impureza de 93rpm.</t>
  </si>
  <si>
    <t>MAP TECH MAQUINAS E SERVIÇOS LTDA. ME</t>
  </si>
  <si>
    <t>FUNDAÇÃO DE DESENVOLVIMENTO DA PESQUISA</t>
  </si>
  <si>
    <t>ZEBRA TECHNOLOGIES DO BRASIL – COMÉRCIO DE PRODUTOS DE INFORMÁTICA LTDA.</t>
  </si>
  <si>
    <t>VIMINAS VIDROS ESPECIAIS LTDA., </t>
  </si>
  <si>
    <t>CARMAK REVENDA E LOCAÇÃO DE MÁQUINAS E VEÍCULOS LTDA</t>
  </si>
  <si>
    <t>LINDAL DO BRASIL LTDA.</t>
  </si>
  <si>
    <t>REDEX TELECOMUNICAÇÕES LTDA</t>
  </si>
  <si>
    <t>CARL ZEISS DO BRASIL LTDA</t>
  </si>
  <si>
    <t>CERÂMICA LORENZETTI LTDA</t>
  </si>
  <si>
    <t>BERNECK S.A PAINÉIS E SERRADOS</t>
  </si>
  <si>
    <t>CERAMICA URUSSANGA S/A</t>
  </si>
  <si>
    <t>VALLOUREC SOLUÇOES TUBULARES BRASIL S.A.</t>
  </si>
  <si>
    <t>HFM MOTORBIKE COMERCIO E IMPORTACAO LTDA</t>
  </si>
  <si>
    <t>CROWN EMBALAGENS METALICAS  DA AMAZONIA SA</t>
  </si>
  <si>
    <t>MARISOL VESTUÁRIO SA.</t>
  </si>
  <si>
    <t>SPIRAX SARCO INDÚSTRIA E COMÉRCIO LTDA </t>
  </si>
  <si>
    <t>8474.20.90.</t>
  </si>
  <si>
    <t>SANDVIK MINING AND CONSTRUCTION DO BRASIL S.A.</t>
  </si>
  <si>
    <t>SANDVIK MINING &amp; CONSTRUCTION DO BRASIL S.A</t>
  </si>
  <si>
    <t>ST ELECTRONICS DO BRASIL SERVIÇOS E SOLUÇÕES EM SISTEMAS ELETRÔNICOS LTDA</t>
  </si>
  <si>
    <t>AGIS EQUIPAMENTOS E SERVIÇOS DE INFORMÁTICA LTDA</t>
  </si>
  <si>
    <t>CYMI DO BRASIL - PROJETOS E SERVIÇOS LTDA.</t>
  </si>
  <si>
    <t>FARIAS ALIMENTOS LTDA</t>
  </si>
  <si>
    <t>INTERMED EQUIPAMENTO MÉDICO HOSPITALAR LTDA</t>
  </si>
  <si>
    <t>LATAL EMBALAGENS METALICAS LTDA  </t>
  </si>
  <si>
    <t>AKZO NOBEL PULP AND PERFORMANCE QUIMICA LTDA</t>
  </si>
  <si>
    <t>GARDNER DENVER BRASIL INDÚSTRIA E COMERCIO DE MAQUINAS LTDA</t>
  </si>
  <si>
    <t>LABEL INDUSTRIA DE ETIQUETAS, ROTULOS, ADESIVOS E EDITORA GRAFICA LTDA</t>
  </si>
  <si>
    <t>UNILEVER BRASIL GELADOS DO NORDESTE LTDA</t>
  </si>
  <si>
    <t>TEKSID DO BRASIL LTDA</t>
  </si>
  <si>
    <t>JOSÉ ALTAIR LAZAROTTO</t>
  </si>
  <si>
    <t>SARSTEDT LTDA.</t>
  </si>
  <si>
    <t>ANCA DO BRASIL RETIFICAS DE PRECISÃO LTDA</t>
  </si>
  <si>
    <t>LM WIND POWER DO BRASIL S.A.</t>
  </si>
  <si>
    <t xml:space="preserve">ROCHE DIAGNOSTICA BRASIL LTDA </t>
  </si>
  <si>
    <t>VICUNHA TÊXTIL S/A</t>
  </si>
  <si>
    <t>TORRES EÓLICAS DO NORDESTE S/A</t>
  </si>
  <si>
    <t>WIRKLICH INDÚSTRIA DE PLÁSTICOS LTDA</t>
  </si>
  <si>
    <t>BERICAP DO BRASIL LTDA</t>
  </si>
  <si>
    <t>BUHLER SANMAK INDÚSTRIA DE MÁQUINAS LTDA</t>
  </si>
  <si>
    <t>CROWN EMBALAGENS METÁLICAS DA AMAZONIA SA</t>
  </si>
  <si>
    <t>ERPLASTI UNDÚSTRIA E COMÉRCIO DE PLÁSTICOS EIRELI</t>
  </si>
  <si>
    <t>ARCOR DO BRASIL LTDA</t>
  </si>
  <si>
    <t>CERÂMICA E VELAS DE IGNIÇÃO NGK DO BRASIL LTDA</t>
  </si>
  <si>
    <t>BRASMACOL INDUSTRIA E COMERCIO LTDA</t>
  </si>
  <si>
    <t>INOX-TECH COMÉRCIO DE AÇOS INOXIDÁVEIS LTDA.</t>
  </si>
  <si>
    <t>M.L. STEEL COMÉRCIO DE METAIS ESPECIAIS LTDA.</t>
  </si>
  <si>
    <t>FERROVIA NORTE SUL S/A.</t>
  </si>
  <si>
    <t>BRAZIL FABRICAÇÃO DE MÁQUINAS E EQUIPAMENTOS LTDA</t>
  </si>
  <si>
    <t>SKYTECH TELECOM INDUSTRIA E COMERCIO LTDA</t>
  </si>
  <si>
    <t>BURN INDÚSTRIA E COMÉRCIO LTDA</t>
  </si>
  <si>
    <t>KLL EQUIPAMENTOS PARA TRANSPORTE S/A</t>
  </si>
  <si>
    <t>LABORATORIOS B BRAUN S/A</t>
  </si>
  <si>
    <t>WEG EQUIPAMENTOS ELÉTRICOS S/A</t>
  </si>
  <si>
    <t>WAGNER DE JESUS ROBBI - E.P.P.</t>
  </si>
  <si>
    <t>RANGEL INDUSTRIA E COMERCIO LTDA</t>
  </si>
  <si>
    <t>BRAZIL FABRICAÇÃO DE MAQUINAS E EQUIPAMENTOS LTDA</t>
  </si>
  <si>
    <t>AMETEK DO BRASIL LTDA</t>
  </si>
  <si>
    <t>SOORO CONCENTRADO INDUSTRIA DE PRODUTOS LACTEOS LTDA</t>
  </si>
  <si>
    <t>FABRICA DE PAPEL E PAPELAO NOSSA SENHORA DA PENHA SA </t>
  </si>
  <si>
    <t>B. KRICK IMPORTAÇÃO E EXPORTAÇÃO DE MAQUINAS E EQUIPAMENTOS LTDA</t>
  </si>
  <si>
    <t>JBS S/A.</t>
  </si>
  <si>
    <t>DYNAMIC AIR LTDA</t>
  </si>
  <si>
    <t>INDUSTRIA TEXTIL TATUI EIRELI</t>
  </si>
  <si>
    <t>ROBERT BOSCH LIMITADA</t>
  </si>
  <si>
    <t>8417.80.90 </t>
  </si>
  <si>
    <t>SABÓ INDUSTRIA E COMÉRCIO DE AUTOPEÇAS SA</t>
  </si>
  <si>
    <t>INDUSTRIAL SCIENTIFIC CORPORATION DO BRASIL EQUIPAMENTOS DE TESTE LTDA</t>
  </si>
  <si>
    <t>SMARTFIT ESCOLA DE GINASTICA E DANÇA S.A</t>
  </si>
  <si>
    <t>FURNAX COMERCIAL E IMPORTADORA EIRELI </t>
  </si>
  <si>
    <t>SANY IMPORTACAO E EXPORTACAO DA AMERICA DO SUL LTDA</t>
  </si>
  <si>
    <t>ENGEPACK EMBALAGENS SÃO PAULO S.A</t>
  </si>
  <si>
    <t>LTM BRASIL  SERVIÇOS AMBIENTAIS LTDA</t>
  </si>
  <si>
    <t>VIMINAS VIDROS ESPECIAIS LTDA.,</t>
  </si>
  <si>
    <t>BAUMGARTEN GRÁFICA LTDA</t>
  </si>
  <si>
    <t>HANDTMANN DO BRASIL LTDA</t>
  </si>
  <si>
    <t>KNORR BREMSE SISTEMAS PARA VEÍCULOS FERROVIÁRIOS LTDA</t>
  </si>
  <si>
    <t>GASGRID GAS E ENERGIA SA</t>
  </si>
  <si>
    <t>METSO BRASIL INDUSTRIA E COMERCIO LTDA</t>
  </si>
  <si>
    <t>HYSTER-VALE BRASIL EMPILHADEIRAS LTDA</t>
  </si>
  <si>
    <t>ZOETIS INDUSTRIA DE PRODUTOS VETERINARIOS LTDA</t>
  </si>
  <si>
    <t>LTM BRASIL SERVIÇOS AMBIENTAIS </t>
  </si>
  <si>
    <t>FEV AMERICA LATINA LTDA</t>
  </si>
  <si>
    <t>MARCELO MANOEL VENTURINI MEGATON EIRELLI</t>
  </si>
  <si>
    <t>SAINT GOBAIN DO BRASIL PRODUTOS INDUSTRIAIS E PARA CONSTRUÇÃO LTDA</t>
  </si>
  <si>
    <t>AVIVA FOODTECH COMERCIO, IMPORTAÇÃO E EXPORTAÇÃO LTDA.</t>
  </si>
  <si>
    <t>NOVELIS DO BRASIL LTDA.</t>
  </si>
  <si>
    <t>KUHN MONTANA INDÚSTRIA DE MÁQUINAS S/A</t>
  </si>
  <si>
    <t>HENNINGS VEDAÇÕES HIDRAULICAS LTDA.</t>
  </si>
  <si>
    <t>VALE D'OURO IMPORTACAO &amp; EXPORTACAO S/A</t>
  </si>
  <si>
    <t>SAMPLING AMBIENTAL LTDA</t>
  </si>
  <si>
    <t>EBM PAPST MOTORES VENTILADORES LTDA</t>
  </si>
  <si>
    <t>MANITOWOC CRANE GROUP (BRAZIL) - GUINDASTES LTDA</t>
  </si>
  <si>
    <t>GF MACHINING SOLUTIONS MÁQUINAS LTDA</t>
  </si>
  <si>
    <t>IN VITRO DIAGNÓSTICA LTDA</t>
  </si>
  <si>
    <t>CENIBRA - CELULOSE NIPO-BRASILEIRA S.A</t>
  </si>
  <si>
    <t>CENIBRA – CELULOSE NIPO-BRASILEIRA S.A</t>
  </si>
  <si>
    <t>CROWN CORK EMBALAGENS METALICAS DA AMAZONIA S/A</t>
  </si>
  <si>
    <t>REFRIWEB COMÉRCIO DE PEÇAS E EQUIPAMENTOS LTDA</t>
  </si>
  <si>
    <t>INDUSTRIAS REUNIDAS COLOMBO LTDA</t>
  </si>
  <si>
    <t>XYPD DO BRASIL EMBALAGENS LTDA</t>
  </si>
  <si>
    <t>BRAINFARMA INDUSTRIA QUIMICA E FARMACEUTICA S.A.</t>
  </si>
  <si>
    <t>SUNTEX BRASIL INDUSTRIA DE SINTETICOS LTDA</t>
  </si>
  <si>
    <t>SAINT GOBAIN DO BRASIL PRODUTOS INDUSTRIAIS E PARA CONSTRUÇÃO LTDA</t>
  </si>
  <si>
    <t>METAL7 DO BRASIL INDUSTRIA E COMERCIO DE EQUIPAMENTOS METAL MECANICOS LTDA</t>
  </si>
  <si>
    <t>HELICOPTEROS DO BRASIL S/A</t>
  </si>
  <si>
    <t>FRANKLIN ELECTRIC INDÚSTRIA DE MOTORES S.A</t>
  </si>
  <si>
    <t>Metso Brasil Indústria e Comércio Ltda</t>
  </si>
  <si>
    <t>SMP AUTOMOTIVE PRODUTOS AUTOMOTIVOS DO BRASIL</t>
  </si>
  <si>
    <t>VESTAS DO BRASIL ENERGIA EÓLICA LTDA.</t>
  </si>
  <si>
    <t>SANDVIK MINING AND CONSTRUCTION DO BRASIL S.A</t>
  </si>
  <si>
    <t>A. RAYMOND BRASIL LTDA</t>
  </si>
  <si>
    <t>KRONES DO BRASIL LTDA</t>
  </si>
  <si>
    <t>DENSO MÁQUINAS ROTANTES DO BRASIL LTDA.</t>
  </si>
  <si>
    <t>AGRAMKOW DO BRASIL LTDA</t>
  </si>
  <si>
    <t>HAVAN LOJAS DE DEPARTAMENTO LTDA</t>
  </si>
  <si>
    <t>F.S. GUARU INDÚSTRIA DE TINTAS SERIGRÁFICAS LTDA</t>
  </si>
  <si>
    <t>F.S. GUARU INDÚSTRIA DE TINTAS SERIGRÁFICAS LTDA.</t>
  </si>
  <si>
    <t>FIDIA DO BRASIL COMERCIO DE EQUIPAMENTOS LTDA</t>
  </si>
  <si>
    <t>MAREL BRASIL COMERCIAL E INDUSTRIAL LTDA.</t>
  </si>
  <si>
    <t>KNAPP SUDAMERICA LOGISTICA E AUTOMAÇÃO LTDA.</t>
  </si>
  <si>
    <t>IMSB INDUSTRIA DE MAQUINAS E EQUIPAMENTOS LTDA</t>
  </si>
  <si>
    <t>DE MARCHI INDÚSTRIA E COMÉRCIO DE FRUTAS LTDA</t>
  </si>
  <si>
    <t>TOGNI S/A MATERIAIS REFRATARIOS</t>
  </si>
  <si>
    <t>DATALOGIC DO BRASIL LTDA</t>
  </si>
  <si>
    <t>AMAZON SERVIÇOS DE VAREJO DO BRASIL LTDA</t>
  </si>
  <si>
    <t>SYSMEX DO BRASIL INDÚSTRIA E COMÉRCIO LTDA</t>
  </si>
  <si>
    <t>AGILE MED IMPORTAÇÃO E EXPORTAÇÃO LTDA</t>
  </si>
  <si>
    <t>PENSALAB EQUIPAMENTOS INDUSTRIAIS S.A</t>
  </si>
  <si>
    <t>SAINT GOBAIN DO BRASIL PRODUTOS INDUSTRIAIS E PARA CONSTRUCAO LTDA</t>
  </si>
  <si>
    <t>AUTOMATED PRECISION METROLOGIA APLICADA LTDA</t>
  </si>
  <si>
    <t>JACOBS DOUWE EGBERTS BR COMERCIALIZAÇÃO DE CAFÉS LTDA</t>
  </si>
  <si>
    <t>SANY IMPORTAÇÃO E EXPORTAÇÃO DA AMÉRICA DO SUL LTDA</t>
  </si>
  <si>
    <t>VALE S.A</t>
  </si>
  <si>
    <t>EXAL BRASIL – FABRICAÇÃO DE EMBALAGENS DE ALUMÍNIO LTDA</t>
  </si>
  <si>
    <t>NT COMERCIAL EIRELI</t>
  </si>
  <si>
    <t>EJOT-FEY SISTEMAS DE FIXAÇÃO LTDA</t>
  </si>
  <si>
    <t>ASSOCIAÇÃO BRASILEIRA DA INDÚSTRIA ELÉTRICA E ELETRÔNICA – ABINEE</t>
  </si>
  <si>
    <t>DALATA ENVASAMENTO LTDA</t>
  </si>
  <si>
    <t>ATLAS COPCO BRASIL LTDA.</t>
  </si>
  <si>
    <t>R INDÚSTRIA E COMÉRCIO DE PLÁSTICOS LTDA</t>
  </si>
  <si>
    <t>BBCA BRAZIL INDUSTRIAL  E  INVESTIMENTO LTDA.</t>
  </si>
  <si>
    <t>COLDMIX INDÚSTRIA, COMÉRCIO E REPRESENTAÇÕES LTDA</t>
  </si>
  <si>
    <t>COLDMIX INDÚSTRIA, COMÉRCIO E REPRESENTAÇÕES LTDA.</t>
  </si>
  <si>
    <t>PONSSE LATIN AMÉRICA INDÚSTRIA DE MÁQUINAS FLORESTAIS LTDA.</t>
  </si>
  <si>
    <t>PENSALAB EQUIPAMENTOS INDUSTRIAIS S.A.</t>
  </si>
  <si>
    <t>White Martins Gases Industriais Ltda</t>
  </si>
  <si>
    <t>Johnson Controls – Hitachi Ar Condicionado do Brasil ltda</t>
  </si>
  <si>
    <t>CROWN CORK EMBALAGENS METALICAS DA AMZONIA SA</t>
  </si>
  <si>
    <t>MINERAÇÃO SANTA ELINA INDUSTRIA E COMERCIO S/A</t>
  </si>
  <si>
    <t>NITRION TÉCNICA IN DUSTRIAL LTDA.</t>
  </si>
  <si>
    <t>BC TRADE COMERCIAL IMPORTADORA E EXPORTADORA LTDA</t>
  </si>
  <si>
    <t>CRISTALCOPO DESCARTÁVEIS S/A</t>
  </si>
  <si>
    <t>IBS DO BRASIL TECNOLOGIA EM PAPEL LTDA</t>
  </si>
  <si>
    <t>LUA NOVA INDÚSTRIA E COMÉRCIO DE PRODUTOS ALIMENTÍCIOS LTDA</t>
  </si>
  <si>
    <t>PANASONIC DO BRASIL LIMITADA</t>
  </si>
  <si>
    <t>STILEX ABRASIVOS LTDA</t>
  </si>
  <si>
    <t>ALUMAKER INDUSTRIA E COMERCIO DE ALUMINIOS LTDA</t>
  </si>
  <si>
    <t>HONEYWELL INDUSTRIA AUTOMOTIVA LTDA</t>
  </si>
  <si>
    <t>STANLEY ELECTRIC DO BRASIL LTDA</t>
  </si>
  <si>
    <t>DRC Importação, Exportação e Representações Ltda</t>
  </si>
  <si>
    <t>LAJES E PREMOLDADOS NUNES LTDA</t>
  </si>
  <si>
    <t>KION SOUTH AMERICA FABRICAÇÃO DE EQUIPAMENTOS PARA ARMAZENAGEM LTDA</t>
  </si>
  <si>
    <t>ANGLOGOLD ASHANTI CORREGO DO SITIO MINERAÇÃO S.A</t>
  </si>
  <si>
    <t>LINDAL DO BRASIL LTDA</t>
  </si>
  <si>
    <t>MEDMAX - COMERCIO DE EQUIPAMENTOS MEDICOS E SIMILARES EIRELI - ME</t>
  </si>
  <si>
    <t>PG IMPORTAÇÃO E EXPORTAÇÃO DE PEÇAS LTDA</t>
  </si>
  <si>
    <t>AERIS INDUSTRIA E COMERCIO DE EQUIPAMENTOS PARA GERACAO DE ENERGIA S.A</t>
  </si>
  <si>
    <t>THYSSENKRUPP BRASIL LTDA</t>
  </si>
  <si>
    <t>PASTIFÍCIO SELMI S/A</t>
  </si>
  <si>
    <t>HEXIS CIENTÍFICA LTDA</t>
  </si>
  <si>
    <t>BMB BELGO MINEIRA BEKAERT ARTEFATOS DE ARAME LTDA</t>
  </si>
  <si>
    <t>3M DO BRASIL LTDA</t>
  </si>
  <si>
    <t>CERÂMICA VILLAGRES LTDA</t>
  </si>
  <si>
    <t>VISION-BOX DO BRASIL SOLUÇÕES DE VISÃO POR COMPUTADOR LTDA</t>
  </si>
  <si>
    <t>CARGOTEC BRAZIL SERVIÇOS E COMÉRCIO DE EQUIPAMENTOS PARA MOVIMENTAÇÃO DE CARGAS LTDA</t>
  </si>
  <si>
    <t>MULTIVAC DO BRASIL SISTEMAS PARA EMBALAGEM EIRELI</t>
  </si>
  <si>
    <t>IGM DO BRASIL COMÉRCIO DE MÁQUINAS E EQUIPAMENTOS INDUSTRIAIS LTDA</t>
  </si>
  <si>
    <t>METALAC SPS INDÚSTRIA E COMÉRCIO LTDA</t>
  </si>
  <si>
    <t>C-PACK CREATIVE PACKING S/A</t>
  </si>
  <si>
    <t>SIGNODE BRASILEIRA LTDA</t>
  </si>
  <si>
    <t>SUPERIOR ENERGY SERVICES SERVICOS DE PETROLEO DO BRASIL LTDA</t>
  </si>
  <si>
    <t>MEDICALWAY EQUIPAMENTOS MÉDICOS LTDA.</t>
  </si>
  <si>
    <t>VARROC DO BRASIL COMERCIO, IMPORTAÇÃO E EXPORTAÇÃO DE MÁQUINAS, EQUIPAMENTOS E PEÇAS LTDA</t>
  </si>
  <si>
    <t>TOYOTA DO BRASIL LTDA.</t>
  </si>
  <si>
    <t>GME AEROSPACE INDUSTRIA DE MATERIAL COMPOSTO S.A</t>
  </si>
  <si>
    <t>CROWN EMBALAGENS DA METALICAS DA AMAZONIA SA</t>
  </si>
  <si>
    <t>SL CEREAIS E ALIMENTOS LTDA </t>
  </si>
  <si>
    <t>MEDMAX COMERCIO DE EQUIPAMENTOS MEDICOS E SIMILARES EIRELI - ME</t>
  </si>
  <si>
    <t>MERCATÓRIA IMPORTAÇÃO E EXPORTAÇÃO LTDA.</t>
  </si>
  <si>
    <t>LIEBHERR BRASIL INDUSTRIA E COMERCIO DE MAQUINAS E EQUIPAMENTOS EIRELI</t>
  </si>
  <si>
    <t>HORIZONTES COMÉRCIO DE MÁQUINAS LTDA</t>
  </si>
  <si>
    <t>NEMAK ALUMINIO DO BRASIL LTDA</t>
  </si>
  <si>
    <t>IMPLEMENTOS AGRICOLAS JAN SA</t>
  </si>
  <si>
    <t>CARTONALE INDUSTRIA E BENEFICIAMENTO DE MATERIAS PLASTICOS LTDA</t>
  </si>
  <si>
    <t>BENEFICIADORA DE ALGODÃO COTTON 163 S/A</t>
  </si>
  <si>
    <t>KONICA MINOLTA BUSINESS SOLUTIONS DO BRASIL LTDA</t>
  </si>
  <si>
    <t>WELD VISION IMPORTAÇÃO E EXPORTAÇÃO LTDA.</t>
  </si>
  <si>
    <t>METALURGICA VENANCIO LTDA</t>
  </si>
  <si>
    <t>FARENZENA SERRALHERIA E FERRAGENS LTDA</t>
  </si>
  <si>
    <t>KLABIN S/A</t>
  </si>
  <si>
    <t> PANASONIC</t>
  </si>
  <si>
    <t>HEATING PARTS COMERCIO DE PECAS LTDA</t>
  </si>
  <si>
    <t>VIBROPAC INDÚSTRIA E COMÉRCIO DE EQUIPAMENTOS LTDA</t>
  </si>
  <si>
    <t>HONEYWELL INDUSTRIA AUTOMOTIVA LTDA.</t>
  </si>
  <si>
    <t>PANASONIC DO BRASIL LTDA.</t>
  </si>
  <si>
    <t>A100 ROW SERVIÇOS DE DADOS BRASIL LTDA.</t>
  </si>
  <si>
    <t>SNAP-ON DO BRASIL COMÉRCIO E INDÚSTRIA LTDA</t>
  </si>
  <si>
    <t>EUROFARMA LABORATÓRIOS S.A</t>
  </si>
  <si>
    <t>USINAS SIDERURGICAS DE MINAS GERAIS S/A - USIMINAS</t>
  </si>
  <si>
    <t>SIMOLDES AÇOS BRASIL LTDA.</t>
  </si>
  <si>
    <t>AGRISTAR DO BRASIL LTDA</t>
  </si>
  <si>
    <t>NIELSEN &amp; PETERSEN DO BRASIL COM SERV DE MAQ GRAF LTDA</t>
  </si>
  <si>
    <t>FIBRIA-MS CELULOSE SUL MATO-GROSSENSE LTDA.</t>
  </si>
  <si>
    <t>MARILAN ALIMENTOS S/A </t>
  </si>
  <si>
    <t>CROWN EMBALAGENS METALICAS DA AMAZONIA LTDA</t>
  </si>
  <si>
    <t>VESTAS DO BRASIL ENERGIA EOLICA LTDA </t>
  </si>
  <si>
    <t>ARTEPELLE ASSESSORIA E REPRESENTAÇÃO LTDA</t>
  </si>
  <si>
    <t>JOHN DEERE BRASIL LTDA</t>
  </si>
  <si>
    <t>BOXFLEX COMPONENTES PARA CALÇADOS LTDA</t>
  </si>
  <si>
    <t>HAARSLEV INDUSTRIES LTDA</t>
  </si>
  <si>
    <t>DURST DO BRASIL TECNOLOGIA EM IMPRESSÃO DIGITAL LTDA</t>
  </si>
  <si>
    <t>SGS DO BRASIL LTDA</t>
  </si>
  <si>
    <t>TINTURARIA FLORISA LTDA</t>
  </si>
  <si>
    <t>MARKEM-IMAJE IDENTIFICAÇÃO DE PRODUTOS LTDA</t>
  </si>
  <si>
    <t>METRICS SISTEMAS DE INFORMAÇÃO, SERVIÇOS E COMÉRCIO LTDA.</t>
  </si>
  <si>
    <t>NEOYAMA INDUSTRIA E COMERCIO DE ELETROELETRONICOS LTDA</t>
  </si>
  <si>
    <t>FLEXTRONICS INTERNATIONAL TECNOLOGIA LTDA.</t>
  </si>
  <si>
    <t>JOHN DEERE EQUIPAMENTOS DO BRASIL LTDA</t>
  </si>
  <si>
    <t>3926.90.90</t>
  </si>
  <si>
    <t>ARCELORMITTAL BRASIL S.A</t>
  </si>
  <si>
    <t>TS MOGI GUAÇU SERVIÇOS LTDA</t>
  </si>
  <si>
    <t>HL INDUSTRIA, COMERCIO DISTRIBUIÇÃO, IMPORTAÇÃO, EXPOERTAÇÃO LTDA</t>
  </si>
  <si>
    <t>TIBERINA AUTOMOTIVE MG - COMPONENTES METALICOS PARA INDUSTRIA AUTOMOTIVA LTDA. </t>
  </si>
  <si>
    <t>MALLTON METALURGICA DO BRASIL LTDA</t>
  </si>
  <si>
    <t>FUNDACAO DE DESENVOLVIMEN-TO DA PESQUISA</t>
  </si>
  <si>
    <t>GABRIELE JEAN BOU KARIM </t>
  </si>
  <si>
    <t>UHLMANN TÉCNICA LTDA</t>
  </si>
  <si>
    <t>COTEMINAS S/A</t>
  </si>
  <si>
    <t>ACIL &amp; WEBER COMÉRCIO E SERVIÇOS LTDA.</t>
  </si>
  <si>
    <t>HAIMER DO BRASIL COMÉRCIO DE FERRAMENTAS INDUSTRIAIS LTDA.</t>
  </si>
  <si>
    <t>PIRELLI PNEUS LTDA</t>
  </si>
  <si>
    <t>COOPER POWER SYSTEMS DO BRASIL LTDA.</t>
  </si>
  <si>
    <t>KIMBERKY CLARK BRASIL INDUSTRIA E COMERCIO DE PRODUTOS DE HIGIENE LTDA</t>
  </si>
  <si>
    <t>CEBRACE CRISTAL PLANO LTDA</t>
  </si>
  <si>
    <t>GRANDFOOD INDUSTRIA E COMÉRCIO LTDA</t>
  </si>
  <si>
    <t>FITAFLEX INDUSTRIA E COMERCIO LTDA</t>
  </si>
  <si>
    <t>BOLLHOFF SERVICE CENTER LTDA</t>
  </si>
  <si>
    <t>OLI DO BRASIL EQUIPAMENTOS INDUSTRIAIS LTDA</t>
  </si>
  <si>
    <t>VOLLERT DO BRASIL REPRESENTACAO, COMERCIO E MANUTENCAO DE MAQUINAS E EQUIPAMENTOS LTDA</t>
  </si>
  <si>
    <t>EMBARK INDUSTRIA E COMÉRCIO DE IMPLEMENTOS RODOVIARIOS LTDA</t>
  </si>
  <si>
    <t>ACHE LABORATORIOS FARMACEUTICOS S.A.</t>
  </si>
  <si>
    <t>GEOLAB INDÚSTRIA FARMACÊUTICA S/A</t>
  </si>
  <si>
    <t>LUPUS EQUIPAMENTOS PARA LUBRIFICAÇÃO E ABASTECIMENTO</t>
  </si>
  <si>
    <t>ATF SOLUÇÕES EM MONTAGEM LTDA</t>
  </si>
  <si>
    <t>ZUIKO INDUSTRIA DE MAQUINAS LTDA</t>
  </si>
  <si>
    <t>ILLUMINA BRASIL PRODUTOS DE BIOTECNOLOGIA LTDA</t>
  </si>
  <si>
    <t>STENO DO BRASIL IMPORTAÇÃO E EXPORTAÇÃO COM E ASS LTDA</t>
  </si>
  <si>
    <t>MEDMAX - COMERCIO DE EQUIPAMENTOS MEDICOS E SIMILARES EIRELI – ME</t>
  </si>
  <si>
    <t xml:space="preserve">SL CEREAIS E ALIMENTOS LTDA </t>
  </si>
  <si>
    <t>THYSSENKRUPP ELEVADORES S A</t>
  </si>
  <si>
    <t>KUHN DO BRASIL S/A - IMPLEMENTOS AGRICOLAS</t>
  </si>
  <si>
    <t>STA MAQUINAS LTDA</t>
  </si>
  <si>
    <t>LIMIAR IND. E COM. DE ALIMENTOS LTDA.</t>
  </si>
  <si>
    <t>ROMANATO ALIMENTOS LTDA.</t>
  </si>
  <si>
    <t>BALDUÍNO E GODINHO LTDA</t>
  </si>
  <si>
    <t>TECELAGEM JOLITEX LTDA</t>
  </si>
  <si>
    <t>INNOVATE TECHNOLOGIES DO BRASIL MAQUINAS</t>
  </si>
  <si>
    <t>MCC MACHINERY BRASIL ASSISTÊNCIA TÉCNICA LTDA</t>
  </si>
  <si>
    <t>SMS GROUP METALURGIA DO BRASIL LTDA</t>
  </si>
  <si>
    <t>INDUSTRIA E COMERCIO DE MOLAS BRUSQUE LTDA</t>
  </si>
  <si>
    <t>INDÚSTRIA E COMÉRCIO DE MOLAS BRUSQUE LTDA</t>
  </si>
  <si>
    <t>MARTINATO MÁQUINAS DE PRECISÃO LTDA</t>
  </si>
  <si>
    <t xml:space="preserve">B. KRICK IMPORTAÇÃO E EXPORTAÇÃO DE MAQUINAS E EQUIPAMENTOS LTDA, </t>
  </si>
  <si>
    <t>PLAST LABOR INDUSTRIA E COMÉRCIO DE EQUIPAMENTO HOSPITALAR E LABORATÓRIO LTDA</t>
  </si>
  <si>
    <t>QUATTROR COMERCIAL LTDA.</t>
  </si>
  <si>
    <t>ACUMULADORES MOURA S/A</t>
  </si>
  <si>
    <t>FLEXTRONICS INTERNATIONAL TECNOLOGIA LTDA</t>
  </si>
  <si>
    <t>SIEMENS GAMESA ENERGIA RENOVÁVEL LTDA</t>
  </si>
  <si>
    <t>BARD BRASIL INSDUSTRIA E COMERCIO DE PRODUTOS PARA A SAUDE LTDA</t>
  </si>
  <si>
    <t>GLOBALTEK COMÉRCIO E REPRESENTAÇÕES LTDA</t>
  </si>
  <si>
    <t>3BW EQUIPAMENTOS ELETRICOS LTDA</t>
  </si>
  <si>
    <t>EMBRAER S/A</t>
  </si>
  <si>
    <t>ACG DO BRASIL S.A.</t>
  </si>
  <si>
    <t>COMEXI DO BRASIL LTDA</t>
  </si>
  <si>
    <t>BEIERSDORF INDÚSTRIA E COMÉRCIO LTDA.</t>
  </si>
  <si>
    <t>NESTLE BRASIL LTDA</t>
  </si>
  <si>
    <t>MOVEIS K1 LTDA</t>
  </si>
  <si>
    <t>LUA NOVA INDUSTRIA E COMERCIO DE PRODUTOS ALIMENTICIOS LTDA</t>
  </si>
  <si>
    <t>PLASTIAL IND. E COM. DE PLÁSTICOS INDAIAL LTDA</t>
  </si>
  <si>
    <t>ENGEPACK EMBALAGENS SÃO PAULO S/A</t>
  </si>
  <si>
    <t>SOCIAL: CONFIANCE MEDICAL PRODUTOS MÉDICOS S.A.</t>
  </si>
  <si>
    <t>8438.10.00  </t>
  </si>
  <si>
    <t>UNICHARM DO BRASIL INDÚSTRIA E COMÉRCIO DE PRODUTOS DE HIGIENE LTDA</t>
  </si>
  <si>
    <t>MARILAN ALIMENTOS S/A</t>
  </si>
  <si>
    <t>TEXTIL SOLUTIONS MAQUINAS E SUPRIMENTOS LTDA</t>
  </si>
  <si>
    <t>PUDELL MAQUINAS E EQUIPAMENTOS LTDA</t>
  </si>
  <si>
    <t>VHM VIDROS LTDA</t>
  </si>
  <si>
    <t>UTE GNA I GERAÇÃO DE ENERGIA S.A.</t>
  </si>
  <si>
    <t>CPR INDUSTRIA E COERCIO DE PLASTICOS LTDA</t>
  </si>
  <si>
    <t>CPR INDUSTRIA E COMÉRCIO DE PLASTICOS LTDA</t>
  </si>
  <si>
    <t>ELIANE S/A - REVESTIMENTOS CERÂMICOS</t>
  </si>
  <si>
    <t>TODESMADE INDUSTRIA DE MADEIRAS E ARTEFATOS LTDA</t>
  </si>
  <si>
    <t>MONDELEZ BRASIL LTDA</t>
  </si>
  <si>
    <t>COLGATE-PALMOLIVE INDUSTRIAL LTDA</t>
  </si>
  <si>
    <t>VARROC DO BRASIL COMÉRCIO, IMPORTAÇÃO E EXPORTAÇÃO DE MÁQUINAS, EQUIPAMENTOS E PEÇAS LTDA</t>
  </si>
  <si>
    <t>S RIKO AUTOMOTIVE HOSE TECALON BRASIL S.A</t>
  </si>
  <si>
    <t>CEREAIS BRAMIL LTDA.</t>
  </si>
  <si>
    <t>LAURO WEBER &amp; CIA LTDA,</t>
  </si>
  <si>
    <t>VIEMAQ EQUIPAMENTOS LTDA</t>
  </si>
  <si>
    <t>GRID SOLUTIONS TRANSMISSAO DE ENERGIA LTDA</t>
  </si>
  <si>
    <t>DOOSAN INFRACORE SOUTH AMERICA INDÚSTRIA E COMÉRCIO DE MÁQUINAS DE CONSTRUÇÃO LTDA</t>
  </si>
  <si>
    <t>ORTHOCRIN INDÚSTRIA E COMÉRCIO LTDA</t>
  </si>
  <si>
    <t>LIFEMED INDUSTRIAL DE EQUIPAMENTOS E ARTIGOS MEDICOS E HOSPITALARES S.A.</t>
  </si>
  <si>
    <t>PGB S.A.</t>
  </si>
  <si>
    <t>ULTRAFINE TECHNOLOGIES INDUSTRIA E COMERCIO DE PRODUTOS QUIMICOS LTDA</t>
  </si>
  <si>
    <t>TARGA S.A.</t>
  </si>
  <si>
    <t>RUTIL COMERCIO DE MAQUINAS LTDA - EPP</t>
  </si>
  <si>
    <t>FERROVIA NORTE SUL S/A</t>
  </si>
  <si>
    <t>FERROVIA CENTRO-ALTÂNTICA S/A</t>
  </si>
  <si>
    <t>BOM JESUS AGROPECUÁRIA LTDA</t>
  </si>
  <si>
    <t>ANDERSON DAVID ME</t>
  </si>
  <si>
    <t>BEMIS DO BRASIL INDÚSTRIA E COMÉRCIO DE EMBALAGENS</t>
  </si>
  <si>
    <t>MOINHO PETINHO INDÚSTRIA E COMÉRCIO LTDA</t>
  </si>
  <si>
    <t>PRO EFICIENCIA SOLUCÃO PARA AGRONEGÓCIOS S.A.</t>
  </si>
  <si>
    <t>JOY GLOBAL BRASIL INDUSTRIA E COMERCIO LTDA</t>
  </si>
  <si>
    <t>GREINER BIO-ONE BRASIL PRODUTOS MÉDICOS HOSPITALARES LTDA.</t>
  </si>
  <si>
    <t>KRAUSS MAFFEI DO BRASIL LTDA.</t>
  </si>
  <si>
    <t>SEQUOIA ALIMENTOS LTDA</t>
  </si>
  <si>
    <t>CEDASA IND COM PISOS LTDA</t>
  </si>
  <si>
    <t>HUSQVARNA DO BRASIL INDÚSTRIA E COMÉRCIO DE PRODUTOS PARA FLORESTA E JARDIM LTDA</t>
  </si>
  <si>
    <t xml:space="preserve"> EMS S.A.</t>
  </si>
  <si>
    <t>TECHNIP BRASIL ENGENHARIA, INSTALAÇÕES E APOIO MARITIMO LTDA</t>
  </si>
  <si>
    <t>GOLDEN MAQ COMERCIAL IMPORTADORA DE MAQUINAS LTDA </t>
  </si>
  <si>
    <t>SIEMENS LTDA</t>
  </si>
  <si>
    <t>CPR INDUSTRIA E COMERCIO DE PLASTICOS LTA</t>
  </si>
  <si>
    <t>BYD DO BRASIL LTDA</t>
  </si>
  <si>
    <t>RCO &amp; SITI MAQUINAS E EQUIPAMENTOS LTDA</t>
  </si>
  <si>
    <t>DELAVAL LTDA.</t>
  </si>
  <si>
    <t>CORR PLASTIK INDUSTRIAL LTDA</t>
  </si>
  <si>
    <t>PRIMEDGE DO BRASIL COMÉRCIO DE MÁQUINAS E EQUIPAMENTOS INDÚSTRIA ALIMENTÍCIAS LTDA</t>
  </si>
  <si>
    <t>PHARLAB INDÚSTRIA FARMACÊUTICA S. A</t>
  </si>
  <si>
    <t>PUTZMEISTER BRASIL LTDA.</t>
  </si>
  <si>
    <t>SOLUÇÕES EM AÇO USIMINAS S/A</t>
  </si>
  <si>
    <t>GIBEN DO BRASIL MÁQUINAS E EQUIPAMENTOS LTDA</t>
  </si>
  <si>
    <t>TEKNO SA INDUSTRIA E COMERCIO</t>
  </si>
  <si>
    <t>MULTI OPTICA DISTRIBUIDORA LTDA</t>
  </si>
  <si>
    <t>FOSS DO BRASIL INSTRUMENTOS ANALÍTICOS E SOLUÇÕES DEDICADAS LTDA</t>
  </si>
  <si>
    <t>OLI DO BRASIL EQUIPAMENTOS INDUSTRIAIS LTDA.</t>
  </si>
  <si>
    <t>DENSO MÁQUINAS ROTANTES DO BRASIL LTDA</t>
  </si>
  <si>
    <t>BIOTRONIK COMERCIAL MÉDICA LTDA.</t>
  </si>
  <si>
    <t>CEBRACE CRISTAL PLANO LTDA.</t>
  </si>
  <si>
    <t>JCB DO BRASIL LTDA</t>
  </si>
  <si>
    <t>ATUA NET PROVEDOR DE INTERNET LTDA</t>
  </si>
  <si>
    <t>FUNDACAO DE DESENVOLVIMENTO DA</t>
  </si>
  <si>
    <t>SOCIEDADE MICHELIN DE PARTICIPAÇÕES, INDÚSTRIA E COMÉRCIO LTDA</t>
  </si>
  <si>
    <t>DRAGER SAFETY DO BRASIL EQUIPAMENTOS DE SEGURANÇA LTDA..</t>
  </si>
  <si>
    <t>GUIDONI ORNAMENTAL ROCKS LTDA</t>
  </si>
  <si>
    <t>RECH COMERCIO DE MAQUINAS E EQUIPAMENTOS LTDA</t>
  </si>
  <si>
    <t>METALBO INDÚSTRIA DE FIXADORES METÁLICOS LTDA</t>
  </si>
  <si>
    <t>RECH COMÉRCIO DE MÁQUINAS E EQUIPAMENTOS LTDA</t>
  </si>
  <si>
    <t>LEITZ FERRAMENTAS PARA MADEIRA LTDA</t>
  </si>
  <si>
    <t>CALCADOS BEIRA RIO S/A</t>
  </si>
  <si>
    <t xml:space="preserve">TODESMADE INDUSTRIA DE MADEIRAS E ARTEFATOS LTDA. </t>
  </si>
  <si>
    <t>ABIMFI -ASSOCIAÇÃO BRASILEIRA DA INDÚSTRIA DE MATERIAL FOTOGRÁFICO E DE IMAGEM</t>
  </si>
  <si>
    <t>EMH ELETROMECANICA E HIDRAULICA LTDA</t>
  </si>
  <si>
    <t>SANOFI MEDLEY FARMACEUTICA LTDA</t>
  </si>
  <si>
    <t>KOMATSU FOREST IND. E COM. DE MÁQUINAS FLORESTAIS LTDA.</t>
  </si>
  <si>
    <t>DUAL DUARTE ALBUQUERQUE COMERCIO E INDUSTRIA LTDA</t>
  </si>
  <si>
    <t>METALTORK INDUSTRIA E COMERCIO DE AUTO PEÇAS LTDA.</t>
  </si>
  <si>
    <t>CORTESA IMPORTADORA LTDA</t>
  </si>
  <si>
    <t>MITSUI MOTION MAQUINAS S/A</t>
  </si>
  <si>
    <t>APERAM INOX AMERICA DO SUL S/A</t>
  </si>
  <si>
    <t>MUNDIAL S/A PRODUTOS DE CONSUMO</t>
  </si>
  <si>
    <t>ZF DO BRASIL LTDA</t>
  </si>
  <si>
    <t>PLASZOM ZOMER INDUSTRIA DE PLASTICOS LTDA</t>
  </si>
  <si>
    <t>HEXAGON METROLOGY SISTEMAS DE MEDICAO LTDA</t>
  </si>
  <si>
    <t>DOOSAN INFRACORE SOUTH AMERICA IND E COM DE MÁQ DE CONSTRUÇÃO LTDA</t>
  </si>
  <si>
    <t>TEREX LATIN AMERICA EQUIPAMENTOS LTDA</t>
  </si>
  <si>
    <t>SOLARGRID ENERGIA SOLAR COMERCIO E SERVICOS LTDA</t>
  </si>
  <si>
    <t>BBCA BRAZIL IDUSTRIAL E INVESTIMENTO LTDA.</t>
  </si>
  <si>
    <t>VIDRAMAQ COMÉRCIO E SERVIÇOS LTDA EPP</t>
  </si>
  <si>
    <t>ADAMI S/A – MADEIRAS</t>
  </si>
  <si>
    <t>BRF S.A</t>
  </si>
  <si>
    <t>AVIBRAS INDÚSTRIA AEROESPACIAL SA.</t>
  </si>
  <si>
    <t>ULMA PACKAGING LTDA</t>
  </si>
  <si>
    <t>TRW AUTOMOTIVE LTDA</t>
  </si>
  <si>
    <t>GARMIN BRASIL TECNOLOGIAS PARA AVIACAO LTDA</t>
  </si>
  <si>
    <t>BOUWMAN TECNOLOGIA AGROPECUARIA LTDA</t>
  </si>
  <si>
    <t>GKN SINTER DA METALS LTDA</t>
  </si>
  <si>
    <t>DELTA MEDICAL COMERCIAL LTDA</t>
  </si>
  <si>
    <t xml:space="preserve">FUNDACAO DE DESENVOLVIMENTO DA PESQUISA </t>
  </si>
  <si>
    <t>BUDDEMEYER S.A.</t>
  </si>
  <si>
    <t>PEPPERL + FUCHS LTDA.</t>
  </si>
  <si>
    <t>QUARTZBLUE QUARTZITOS DO BRASIL LTDA</t>
  </si>
  <si>
    <t>CLEAN ENVIRONMENT BRASIL ENGENHARIA E COMERCIO LTDA</t>
  </si>
  <si>
    <t>BECTON DICKINSON INDUSTRIAS CIRURGICAS LTDA</t>
  </si>
  <si>
    <t>BASTON INDÚSTRIA DE AEROSSOIS LTDA</t>
  </si>
  <si>
    <t>CIETEC METALURGICA EIRELI - EPP</t>
  </si>
  <si>
    <t>BECTON DICKINSON INDUSTRIAS CIRURGICAS LTDA.</t>
  </si>
  <si>
    <t>ASSOCIAÇÃO BRASILEIRA DA INDÚSTRIA DE MATERIAL FOTOGRÁFICO E DE IMAGEM</t>
  </si>
  <si>
    <t>ASKOLL BRASIL LTDA</t>
  </si>
  <si>
    <t>LAM-TI TECNOLOGIA LTDA - ME</t>
  </si>
  <si>
    <t>Top Taylor Indústria e Comércio Ltda.</t>
  </si>
  <si>
    <t>TOP TAYLOR INDÚSTRIA E COMÉRCIO LTDA.</t>
  </si>
  <si>
    <t>A GPTECH INDÚSTRIA DE MÁQUINAS E EQUIPAMENTOS LTDA - ME</t>
  </si>
  <si>
    <t>H. WEBER &amp; CIA LTDA </t>
  </si>
  <si>
    <t>SFOGGIA BRASIL PROCESSOS TECNOLÓGICOS LTDA</t>
  </si>
  <si>
    <t>INBRA TEXTIL IND E COM DE TECIDO TECNICO LTDA.</t>
  </si>
  <si>
    <t>TENOVA DO BRASIL EQUIPAMENTOS PARA MINERAÇÃO E MANUSEIO DE MATERIAIS LTDA.</t>
  </si>
  <si>
    <t>APTAR DO BRASIL EMBALAGENS LTDA.</t>
  </si>
  <si>
    <t>BUHLER SANMAK INDUSTRIA DE MAQUINAS LTDA</t>
  </si>
  <si>
    <t>BQZ INTERNATIONAL, COMÉRCIO, INDÚSTRIA, IMPORTAÇÃO E EXPORTAÇÃO LTDA.</t>
  </si>
  <si>
    <t>SEQUOIA LOGÍSTICA E TRANSPORTES S.A.</t>
  </si>
  <si>
    <t>DOW BRASIL INDÚSTRIA E COMÉRCIO DE PRODUTOS QUÍMICOS LTDA.</t>
  </si>
  <si>
    <t>EMBRAER S.A</t>
  </si>
  <si>
    <t>SIEMENS HEALTHCARA DIAGNÓSTICOS LTDA.</t>
  </si>
  <si>
    <t>ECOTERRA SERVICOS DE LIMPEZA LTDA</t>
  </si>
  <si>
    <t>BQZ INTERNATIONAL, COMÉRCIO, INDÚSTRIA, IMPORTAÇÃO E EXPORTAÇÃO LTDA</t>
  </si>
  <si>
    <t>PETROBRAS SA</t>
  </si>
  <si>
    <t>CANON DO BRASIL INDÚSTRIA E COMÉRCIO LTDA</t>
  </si>
  <si>
    <t>FISHER &amp; PAYKEL DO BRASIL LTDA</t>
  </si>
  <si>
    <t>AGFMAC IMPORTACAO, EXPORTACAO E COMERCIALIZACAO DE MAQUINAS E ACESSORIOS LTDA</t>
  </si>
  <si>
    <t>J.M. TRATAMENTO DE RESIDUOS LTDA - ME</t>
  </si>
  <si>
    <t>CAMIL ALIMENTOS S.A</t>
  </si>
  <si>
    <t>INTERMAC DO BRASIL COMÉRCIO E INDÚSTRIA DE MÁQUINAS E EQUIPAMENTOS LTDA</t>
  </si>
  <si>
    <t>SOUZA CRUZ LTDA</t>
  </si>
  <si>
    <t>AJINOMOTO DO BRASIL IND. E COM. DE ALIMENTOS LTDA</t>
  </si>
  <si>
    <t>KUHN MONTANA INDÚSTRIA DE MÁQUINAS S.A.</t>
  </si>
  <si>
    <t>KUHN INDÚSTRIA DE MÁQUINAS S.A.</t>
  </si>
  <si>
    <t>BN PAPEL CATARINENSE LTDA</t>
  </si>
  <si>
    <t>BOMIX INDUSTRIA DE EMBALAGENS LTDA</t>
  </si>
  <si>
    <t>LOGOPLASTE DO BRASIL LTDA.</t>
  </si>
  <si>
    <t>EVERTIS BRASIL PLÁSTICOS S/A</t>
  </si>
  <si>
    <t>NOBEL PACK EMBALAGENS E LOGISTICA LTDA</t>
  </si>
  <si>
    <t>SANCRIS LINHAS E FIOS LTDA</t>
  </si>
  <si>
    <t>FCA FIAT CHRYSLER AUTOMÓVEIS BRASIL LTDA</t>
  </si>
  <si>
    <t>PATRUS TRANSPORTE URGENTES LTDA.</t>
  </si>
  <si>
    <t>PTC GRAPHIC SYSTEMS COMERCIO E REPRESENTAÇÕES DE EQUIPAMENTOS E MATERIAIS GRÁFICOS LTDA.</t>
  </si>
  <si>
    <t>NUTRACOM INDÚSTRIA E COMÉRCIO LTDA</t>
  </si>
  <si>
    <t>FMC TECHNOLOGIES DO BRASIL LTDA</t>
  </si>
  <si>
    <t>NOVO NORDISK PRODUCAO FARMACEUTICA DO BRASIL LTDA. </t>
  </si>
  <si>
    <t>ERBUS INDUSTRIAL EIRELI</t>
  </si>
  <si>
    <t>VEOLIA WATER TECHNOLOGIES BRASIL LTDA</t>
  </si>
  <si>
    <t>GROUNDPROBE DO BRASIL SERVIÇOS E COMÉRCIO DE EQUIPAMENTOS LTDA</t>
  </si>
  <si>
    <t>BRACELL SP CELULOSE LTDA</t>
  </si>
  <si>
    <t>ENAGIC BRASIL LTDA.</t>
  </si>
  <si>
    <t>BAKER HUGHES DO BRASIL LTDA</t>
  </si>
  <si>
    <t>FMC TECHNOLOGIES DO BRASIL LTDA.</t>
  </si>
  <si>
    <t xml:space="preserve">RDA IMPORTAÇÃO E EXPORTAÇÃO LTDA </t>
  </si>
  <si>
    <t>GIESECKE + DEVRIENT CURRENCY TECHNOLOGY BRASIL SERVIÇOS E COMÉRCIO DE SOLUÇÕES TECNOLÓGICAS LTDA</t>
  </si>
  <si>
    <t>ARJO BRASIL EQUIPAMENTOS MÉDICOS LTDA.</t>
  </si>
  <si>
    <t>DOOSAN INFRACORE SOUTH AMERICA INDUSTRIA E COMERCIO DE MAQUINAS DE CONSTRUÇÃO LTDA.</t>
  </si>
  <si>
    <t>METALFARMA INSTALAÇÕES DE DROGARIAS LTDA</t>
  </si>
  <si>
    <t>MCPACK SERV. COM. EQUIPAMENTOS INDUSTRIAIS EIRELI</t>
  </si>
  <si>
    <t>HUBSUL DISTRIBUIÇÃO E LOGÍSTICA LTDA</t>
  </si>
  <si>
    <t>PHILIPS MEDICAL SYSTEMS LTDA.</t>
  </si>
  <si>
    <t>SONACA BRASIL LTDA</t>
  </si>
  <si>
    <t>BUHLER SANMAK INDÚSTRIA DE MÁQUINAS LTDA.</t>
  </si>
  <si>
    <t>JOY GLOBAL BRASIL INDUSTRIA E COMERCIO LTDA </t>
  </si>
  <si>
    <t>COPRIMA METALÚRGICA LTDA</t>
  </si>
  <si>
    <t>SPRINGER CARRIER LTDA</t>
  </si>
  <si>
    <t xml:space="preserve">JOY GLOBAL BRASIL INDUSTRIA E COMERCIO LTDA </t>
  </si>
  <si>
    <t>MASTER COMFORT INDUSTRIA E COMÉRCIO DE ESPUMAS E COLCHÕES LTDA</t>
  </si>
  <si>
    <t>THYSSENKRUPP INDUSTRIAL SOLUTIONS LTDA.</t>
  </si>
  <si>
    <t>FIAMM LATIN AMERICA COMPONENTES AUTOMOBILISTICOS LTDA</t>
  </si>
  <si>
    <t>VALE D'OURO IMPORTACAO &amp; EXPORTACAO S/A </t>
  </si>
  <si>
    <t xml:space="preserve">TOYOTA DO BRASIL </t>
  </si>
  <si>
    <t>GE GRID SOLUTIONS DO BRASIL LTDA</t>
  </si>
  <si>
    <t>HYDRO EXTRUSION BRASIL S/A.</t>
  </si>
  <si>
    <t>FLEXICOTTON IND. COM. ARTIGOS DE HIGIENE PESSOAL S/A.</t>
  </si>
  <si>
    <t>F. BRA AGROPECUARIA LTDA</t>
  </si>
  <si>
    <t>RUBBERBRAS LTDA</t>
  </si>
  <si>
    <t>ENGIMPLAN ENGENHARIA DE IMPLANTE INDUSTRIA E COMERCIO LTDA</t>
  </si>
  <si>
    <t>FORTLEV INDUSTRIA E COMÉRCIO DE PLÁSTICOS LTDA</t>
  </si>
  <si>
    <t>VOLVO DO BRASIL VEICULOS LTDA.</t>
  </si>
  <si>
    <t>JBS S.A</t>
  </si>
  <si>
    <t>TORAY DO BRASIL LTDA.</t>
  </si>
  <si>
    <t>SERVIÇOS DE PRÓTESE LUIZ DO OURO LTDA</t>
  </si>
  <si>
    <t>RANDON S.A IMPLEMENTOS E PARTICIPAÇÕES</t>
  </si>
  <si>
    <t>VYTTRA DIAGNÓSTICOS IMPORTAÇÃO E EXPORTAÇÃO S/A</t>
  </si>
  <si>
    <t>AGMAQ EQUIAPMENTOS  E MONTAGENS INDUSTRIAIS LTDA</t>
  </si>
  <si>
    <t>RK FERRAMENTARIA LTDA</t>
  </si>
  <si>
    <t>KSB BRASIL LTDA</t>
  </si>
  <si>
    <t>MMTECH PROJETOS TECNOLÓGICOS IMP E EXP LTDA.</t>
  </si>
  <si>
    <t>FP EQUIPAMENTOS PARA PISOS INDUSTRIAIS EIRELI</t>
  </si>
  <si>
    <t>BALL DO BRASIL LTDA</t>
  </si>
  <si>
    <t>THYSSENKRUPP BRASIL LTDA. - DIVISION VALVETRAIN</t>
  </si>
  <si>
    <t>BOHNEN MESSTEK IMPORTACAO E COMERCIO DE EQUIPAMENTOS LTDA</t>
  </si>
  <si>
    <t>MEDIPHACOS INDUSTRIAS MEDICAS SA</t>
  </si>
  <si>
    <t>WHITE MARTINS GASES INDUSTRIAIS LTDA.</t>
  </si>
  <si>
    <t>GENERAL MOTORS DO BRASIL LTDA.</t>
  </si>
  <si>
    <t>CONFER ALIMENTOS LTDA</t>
  </si>
  <si>
    <t>LIEBHERR BRASIL INDUSTRIA E COMERCIO DE MAQUIINAS E EQUIPAMENTOS EIRELI</t>
  </si>
  <si>
    <t>JAKOB MULLER DO BRASIL MÁQUINAS E COMÉRCIO LTDA</t>
  </si>
  <si>
    <t>BRASKEM S/A</t>
  </si>
  <si>
    <t>TRAMONTINA TEEC SA</t>
  </si>
  <si>
    <t>COMEXPORT TRADING COMÉRCIO EXTERIOR LTDA.</t>
  </si>
  <si>
    <t>TOP TAYLOR INDUSTRIA E COMERCIO LTDA</t>
  </si>
  <si>
    <t>AMYRIS BIOTECNOLOGIA DO BRASIL LTDA.</t>
  </si>
  <si>
    <t>ERA - SOLUCOES ECOSSUSTENTAVEIS LTDA.</t>
  </si>
  <si>
    <t>OUROLAC INDUSTRIA DE ALIMENTOS S/A</t>
  </si>
  <si>
    <t>WF MEDICAL COMERCIAL CIENCIA E TECNOLOGIA LTDA</t>
  </si>
  <si>
    <t>WALTRI INDUSTRIA E COMERCIO DE EQUIPAMENTOS LTDA </t>
  </si>
  <si>
    <t>AMÉRICA LEATHER LTDA</t>
  </si>
  <si>
    <t>GRENDENE SA</t>
  </si>
  <si>
    <t>JOHN DEERE BRASIL LTDA.</t>
  </si>
  <si>
    <t>JEANOLOGIA COMERCIAL - MAQUINAS LTDA</t>
  </si>
  <si>
    <t>SP MEGATECH SERVIÇOS ADMINITRATIVOS EIRELI</t>
  </si>
  <si>
    <t>BRETON DO BRASIL COMÉRCIO IMPORTAÇÃO E EXPORTAÇÃO LTDA</t>
  </si>
  <si>
    <t>INDUSTRIAS ROMI S.A.</t>
  </si>
  <si>
    <t>INDUSTRIAS ROMI S.A</t>
  </si>
  <si>
    <t>OMNISYS ENGENHARIA LTDA</t>
  </si>
  <si>
    <t>SERVICOIN COMERCIO IMPORTAÇÃO E EXPORTAÇÃO LTDA</t>
  </si>
  <si>
    <t>EXATRON INDUSTRIA ELETRONICA LTDA</t>
  </si>
  <si>
    <t>APTAR DO BRASIL EMBAGLAGENS LTDA</t>
  </si>
  <si>
    <t>CRISTALPET SUL INDÚSTRIA COMÉRCIO DE EMBALAGENS LTDA</t>
  </si>
  <si>
    <t>MARBEX COMÉRCIO DE ARMARINHOS LTDA</t>
  </si>
  <si>
    <t>ARTEFATOS DE BORACHA PCR LTDA</t>
  </si>
  <si>
    <t>TERPHANE LTDA.</t>
  </si>
  <si>
    <t>GC BRASIL COMERCIO E REPRESENTACAO LTDA</t>
  </si>
  <si>
    <t>IRCE INDUSTRIA DE CONDUTORES ELETRICOS LTDA</t>
  </si>
  <si>
    <t>PRATI DONADUZZI &amp; CIA LTDA</t>
  </si>
  <si>
    <t xml:space="preserve">ECOFIBRAS INDÚSTRIA TEXTIL EIRELI </t>
  </si>
  <si>
    <t>HALLIBURTON PRODUTOS LTDA.</t>
  </si>
  <si>
    <t>NEXTEST INSTRUMENTOS E SISTEMAS LTDA</t>
  </si>
  <si>
    <t>THYSSENKRUPP INDUSTRIAL SOLUTIONS LTDA</t>
  </si>
  <si>
    <t>ULTRA OPTICS DO BRASIL PRODUTOS OPTICOS LTDA</t>
  </si>
  <si>
    <t>SANOFI MEDLEY FARMACÊUTICA LTDA.</t>
  </si>
  <si>
    <t>EUROFRAL INDÚSTRIA DE PRODUTOS HIGIÊNICOS ETERMOPLÁSTICOS LTDA</t>
  </si>
  <si>
    <t>LORENPET NORDESTE INDUSTRIA E COMERCIO DE PLASTICOS LTDA</t>
  </si>
  <si>
    <t>A100 ROW SERVIÇOS DE DADOS BRASIL LTDA. ("AWS")</t>
  </si>
  <si>
    <t>AGN GROUP SUPRIMENTOS EIRELI</t>
  </si>
  <si>
    <t>RFS BRASIL TELECOMUNICAÇÕES LTDA</t>
  </si>
  <si>
    <t>VOLLMER DO BRASIL INDUSTRIA DE MÁQUINAS LTDA.</t>
  </si>
  <si>
    <t>NOVA BIOMEDICAL DIAGNÓSTICOS MÉDICOS E BIOTECNOLOGIA  LTDA.</t>
  </si>
  <si>
    <t>RUMO MALHA SUL S/A</t>
  </si>
  <si>
    <t>THYSSENKRUPP BRASIL LTDA.</t>
  </si>
  <si>
    <t>VOLKSWAGEN DO BRASIL INDÚSTRIA DE VEÍCULOS AUTOMOTORES LTDA</t>
  </si>
  <si>
    <t>SEW EURODRIVE BRASIL LTDA</t>
  </si>
  <si>
    <t>PARNAIBA GERACA E COMERCIALIZACAO DE ENERGIA SA</t>
  </si>
  <si>
    <t>DANFOSS POWER SOLUTIONS INDUSTRIA E COMÉRCIO ELETROHIDRAULICA LTDA</t>
  </si>
  <si>
    <t>COMPANHIA CACIQUE DE CAFE SOLUVEL</t>
  </si>
  <si>
    <t>COMSET SISTEMAS E EQUIPAMENTOS LTDA</t>
  </si>
  <si>
    <t>MALHARIA BERLAN LTDA</t>
  </si>
  <si>
    <t>PRAIA DA GRAMA DESENVOLVIMENTO IMOBILIARIO SPE LTDA</t>
  </si>
  <si>
    <t>COOPERATIVA VINICOLA GARIBALDI LTDA</t>
  </si>
  <si>
    <t>EMS S.A.</t>
  </si>
  <si>
    <t>EUROFARMA LABORATORIOS S.A.</t>
  </si>
  <si>
    <t>KAPACK REPRESENTAÇÃO COMERCIAL LTDA</t>
  </si>
  <si>
    <t>RIVULIS PLASTRO IRRIGACAO LTDA.</t>
  </si>
  <si>
    <t>TARGA S.A</t>
  </si>
  <si>
    <t>ACHE LABORATORIOS FARMACEUTICOS SA</t>
  </si>
  <si>
    <t>LUA NOVA INDUSTRIA E COMÉRCIO DE PRODUTOS ALIMENTÍCIOS LTDA</t>
  </si>
  <si>
    <t>COOPERATIVA AGRÁRIA AGROINDUSTRIAL</t>
  </si>
  <si>
    <t>BARRY CALLEBAUT BRASIL INDÚSTRIA E COMÉRCIO DE PRODUTOS ALIMENTÍCIOS LTDA</t>
  </si>
  <si>
    <t>GEMALTO DO BRASIL CARTÕES E TERMINAIS LTDA.</t>
  </si>
  <si>
    <t>TECNO MIM INDUSTRIA DE INJETADOS LTDA</t>
  </si>
  <si>
    <t>ALCAST DO BRASIL LTDA</t>
  </si>
  <si>
    <t>RESITRON MÁQUINAS E EQUIPAMENTOS LTDA.</t>
  </si>
  <si>
    <t>PAPAIZ UDINESE METAIS INDUSTRIA E COMERCIO LTDA.</t>
  </si>
  <si>
    <t>MANDO CORPORATION DO BRASIL INDÚSTRIA E COMERCIO DE AUTO PEÇAS LTDA.</t>
  </si>
  <si>
    <t>HOLLTECK DO BRASIL INDUSTRIAL LTDA.</t>
  </si>
  <si>
    <t>ARCELORMITTAL BRASIL SA</t>
  </si>
  <si>
    <t>FAURECIA AUTOMOTIVE DO BRASIL LTDA</t>
  </si>
  <si>
    <t>STRADA REPRESENTAÇÕES COMERCIAIS LTDA.</t>
  </si>
  <si>
    <t>ANGRAMAR GRANITOS E MARMORES LTDA </t>
  </si>
  <si>
    <t>CLARITY IMPORTAÇÃO E EXPORTAÇÃO DE VIDROS LTDA</t>
  </si>
  <si>
    <t>DACARTO BENVIC LTDA</t>
  </si>
  <si>
    <t>GERRESHEIMER PLÁSTICOS SÃO PAULO LTDA.</t>
  </si>
  <si>
    <t>PRÓ ANÁLISE QUÍMICA E DIAGNÓSTICA LTDA</t>
  </si>
  <si>
    <t>APSEN FARMACEUTICA S.A</t>
  </si>
  <si>
    <t>ROCHE DIAGNOSTICA BRASIL LTDA</t>
  </si>
  <si>
    <t>PRAIA DA GRAMA DESENVOLVIMENTO IMOBILIÁRIO SPE LTDA</t>
  </si>
  <si>
    <t>FESTO BRASIL LDA</t>
  </si>
  <si>
    <t>PARNAIBA GERACAO E COMERCIALIZACAO DE ENERGIA SA</t>
  </si>
  <si>
    <t>WITTUR LTDA</t>
  </si>
  <si>
    <t>SICES BRASIL LTDA.</t>
  </si>
  <si>
    <t>VIPRADO IND. E COM. DE VIDROS LTDA.</t>
  </si>
  <si>
    <t xml:space="preserve">8517.62.77 </t>
  </si>
  <si>
    <t>MVX COMÉRCIO ELETRÔNICO S.A</t>
  </si>
  <si>
    <t>FIRST SOLAR ENERGIA BRAZIL COMERCIO, IMPORTACAO E EXPORTACAO DE EQUIPAMENTOS DE ENERGIA SOLAR LTDA</t>
  </si>
  <si>
    <t>BC TRADE COMERCIAL IMPORTADORA E EXPORTADORA EIRELI</t>
  </si>
  <si>
    <t>ABBOTT LABORATÓRIOS DO BRASIL LTDA</t>
  </si>
  <si>
    <t>BORGWARNER BRASIL LTDA</t>
  </si>
  <si>
    <t>COMPANHIA PROVIDENCIA INDUSTRIA E COMERCIO </t>
  </si>
  <si>
    <t>DURATEX S/A</t>
  </si>
  <si>
    <t>DANFOSS POWER SOLUTIONS INDUSTRIA E COMERCIO, ELETROHIDRAULICA LTDA</t>
  </si>
  <si>
    <t>STULZ BRASIL AR CONDICIONADO LTDA.</t>
  </si>
  <si>
    <t>TOP TAYLOR</t>
  </si>
  <si>
    <t>MASTERFOODS BRASIL ALIMENTOS LTDA.</t>
  </si>
  <si>
    <t>NORDIC WATER PRODUTOS PARA TRATAMENTO DE ÁGUAS LTDA</t>
  </si>
  <si>
    <t>BBCA BRAZIL INDUSTRIAL E INVESTIMENTO LTDA</t>
  </si>
  <si>
    <t>WORLD FAIR ASSESSORIA EM COMÉRCIO EXTERIOR LTDA.</t>
  </si>
  <si>
    <t>MONSANTO DO BRASIL LTDA</t>
  </si>
  <si>
    <t>TORRES E PEDROSA COMERCIO DE AGUAS MINERAIS LTDA</t>
  </si>
  <si>
    <t>EUROFARMA LABORATÓRIOS S.A.</t>
  </si>
  <si>
    <t>PEPSICO DO BRASIL IND E COM DE ALIM LTDA</t>
  </si>
  <si>
    <t>CHOCOLATES GAROTO LTDA</t>
  </si>
  <si>
    <t>WALTRI INDUSTRIA E COMERCIO DE EQUIPAMENTOS LTDA</t>
  </si>
  <si>
    <t>ARDAGH GROUP NETHERLANDS B.V.</t>
  </si>
  <si>
    <t>CATERPILLAR BRASIL LTDA.</t>
  </si>
  <si>
    <t>CIA CAMINHO AEREO PAO DE ACUCAR</t>
  </si>
  <si>
    <t>SORMA INTERAMERICANA IMPORTAÇÃO E EXPORTAÇÃO LTDA.</t>
  </si>
  <si>
    <t>FILTRARE COMÉRCIO E IMPORTAÇÃO DE PRODUTOS VINÍCOLAS LTDA.</t>
  </si>
  <si>
    <t>NUTRIFRANGO ALIMENTOS LTDA</t>
  </si>
  <si>
    <t>AEB BIOQUIMICA LATINO AMERICANA SA</t>
  </si>
  <si>
    <t>TS2 SOLUÇÕES GRÁFICAS LTDA</t>
  </si>
  <si>
    <t>BELGOTEX DO BRASIL INDÚSTRIA DE CARPETES LTDA</t>
  </si>
  <si>
    <t>TRAMONTINA ELETRIK S.A</t>
  </si>
  <si>
    <t>MANDO CORPORATION DO BRASIL INDUSTRIA E COMERCIO DE AUTO PECAS LTDA.</t>
  </si>
  <si>
    <t>SKF DO BRASIL LTDA.</t>
  </si>
  <si>
    <t>HIDROEUROPA DO BRASIL REPRESENTASÇÃO COMERCIAL LTDA</t>
  </si>
  <si>
    <t>HOMAG INDÚSTRIA E COMÉRCIO DE MÁQUINAS PARA MADEIRA LTDA.</t>
  </si>
  <si>
    <t>ABRACI – ASSOCIAÇÃO BRASILEIRA DE CIRCUITOS IMPRESSOS, MONTAGEM DE PLACAS, TECLADOS DE MEMBRANA E COMPONENTES ELETRÔNICOS.</t>
  </si>
  <si>
    <t>PEARSON EDUCATION DO BRASIL LTDA.</t>
  </si>
  <si>
    <t xml:space="preserve">COMÉRCIO E INDÚSTRIA DE SORVETES ESKIMÓ LTDA </t>
  </si>
  <si>
    <t>TEGAPE IMPORTAÇÃO E COMÉRCIO DE TECIDOS TÉCNICOS LTDA</t>
  </si>
  <si>
    <t>CRISTAL INDUSTRIA E COMERCIO DE EMBALAGENS PLASTICAS LTDA</t>
  </si>
  <si>
    <t>MONSANTO DO BRASIL LTDA.</t>
  </si>
  <si>
    <t>SUPERIOR ENERGY SERVICES SERVIÇOS DE PETROLEO DO BRASIL</t>
  </si>
  <si>
    <t>PETINPACK INDUSTRIA DE PLASTICOS LTDA</t>
  </si>
  <si>
    <t>DANFOSS POWER SOLUTIONS INDUSTRIA E COMERCIO , ELETROHIDRAULICA LTDA,</t>
  </si>
  <si>
    <t>8481.80.95</t>
  </si>
  <si>
    <t>Sistemas de proteção contra sobrepressão para duto de gás natural, certificado para a classe de segurança SIL 3, fechamento completo em 2 segundos, composto por válvulas esfera tipo Trunnion, automáticas, contendo atuadores pneumáticos acionados por solenóides, diâmetro nominal 22, classe de pressão #1.500, instrumentado com transmissores de pressão (faixa de medição de 0 a 100kgf/cm^2), controlado por sistema eletrônico abrigado em painel.</t>
  </si>
  <si>
    <t>Q-3204</t>
  </si>
  <si>
    <t>PETROBRAS S/A</t>
  </si>
  <si>
    <t>ODEBRECHT ENGENHARIA E CONSTRUCAO INTERNACIONAL SA</t>
  </si>
  <si>
    <t>VIAMARE COMERCIAL DE MOTORES DIESEL EIRELI</t>
  </si>
  <si>
    <t>POSIDONIA SHIPPING &amp; TRADING LTDA</t>
  </si>
  <si>
    <t>TEIKON TECNOLOGIA INDUSTRIAL S.A.</t>
  </si>
  <si>
    <t>METROGREEN SKYRAIL CONCESSIONÁRIA DA BAHIA S/A</t>
  </si>
  <si>
    <t>ERHARDT &amp; LEIMER DO BRASIL LTDA</t>
  </si>
  <si>
    <t>TENNECO AUTOMOTIVE BRASIL LTDA</t>
  </si>
  <si>
    <t>SKF DO BRASIL LTDA</t>
  </si>
  <si>
    <t>DE HEUS INDÚSTRIA E COMÉRCIO DE NUTRIÇÃO ANIMAL LTDA</t>
  </si>
  <si>
    <t>BRAZIL FABRICACAO DE MAQUINAS E EQUIPAMENTOS LTDA</t>
  </si>
  <si>
    <t>BEMER</t>
  </si>
  <si>
    <t>STIHL FERRAMENTAS MOTORIZADAS LTDA.</t>
  </si>
  <si>
    <t>ALUMASA IND DE PLASTICO E ALUMÍNIO LTDA</t>
  </si>
  <si>
    <t>CONTINENTAL DO BRASIL PRODUTOS AUTOMOTIVOS LTDA.</t>
  </si>
  <si>
    <t>MOSAIC FERTILIZANTES P&amp;K LTDA.</t>
  </si>
  <si>
    <t>LG ELECTRONICS do Brasil Ltda</t>
  </si>
  <si>
    <t>TOLEDO DO BRASIL INDÚSTRIA DE BALANÇAS LTDA.</t>
  </si>
  <si>
    <t>GPC QUIMICA S/A EM RECUPERAÇÃO JUDICIAL</t>
  </si>
  <si>
    <t>ASSOCIAÇÃO BRASILEIRA DA INDUSTRIA TÊXTIL E DE CONFECÇÃO</t>
  </si>
  <si>
    <t>POLY-CLIP SYSTEM LTDA</t>
  </si>
  <si>
    <t>KUHN MONTANA INDÚSTRIA DE MAQUINAS S/A</t>
  </si>
  <si>
    <t>MILLENIUM INDÚSTRIA METALÚRGICA LTDA</t>
  </si>
  <si>
    <t>INJEPLASTEC INDÚSTRIA E COMÉRCIO DE PLÁSTICOS EIRELI</t>
  </si>
  <si>
    <t>PEUGEOT CITROEN DO BRASIL AUTOMOVEIS LTDA</t>
  </si>
  <si>
    <t xml:space="preserve">8481.30.00  </t>
  </si>
  <si>
    <t>GLOBAL SUPPLY COMEX LTDA</t>
  </si>
  <si>
    <t>CICLUS AMBIENTAL DO BRASIL S.A.</t>
  </si>
  <si>
    <t>OPTIVISION COMERCIO IMPORTACAO E EXPORTACAO LTDA</t>
  </si>
  <si>
    <t>HYVA DO BRASIL HIDRÁULICA LTDA.</t>
  </si>
  <si>
    <t>KLEY HERTZ FARMACEUTICA S.A</t>
  </si>
  <si>
    <t>DIGIGRAF DISTRIBUIDORA COMÉRCIO E SERVIÇOS S/A</t>
  </si>
  <si>
    <t>ALL NATIONS COMÉRCIO EXTERIOR S.A.</t>
  </si>
  <si>
    <t>SURGICAL LINE COMERCIO DE PRODUTOS HOSPITALARES LTDA.</t>
  </si>
  <si>
    <t>TROMBINI EMBALAGENS S/A</t>
  </si>
  <si>
    <t>TODESCHINI S.A. INDÚSTRIA E COMERCIO</t>
  </si>
  <si>
    <t>BATERIAS PIONEIRO INDUSTRIAL LTDA</t>
  </si>
  <si>
    <t>COMPANHIA PROVIDENCIA INDUSTRIA E COMERCIO</t>
  </si>
  <si>
    <t>INDUSTRIAS ROMI SA</t>
  </si>
  <si>
    <t>E. PASQUALLI &amp; CIA LTDA</t>
  </si>
  <si>
    <t>B&amp;F DIAS INDUSTRIA E COMERCIO LTDA</t>
  </si>
  <si>
    <t>AIKAWA-AFT DO BRASIL INDÚSTRIA E COMÉRCIO LTDA</t>
  </si>
  <si>
    <t>IDEAL BRASIL INDUSTRIA E COMERCIO DE INFRA ESTRUTURA PARA TELECOMUNICAÇÕES LTDA- ME</t>
  </si>
  <si>
    <t xml:space="preserve">8456.11.19  </t>
  </si>
  <si>
    <t xml:space="preserve">METALURGICA VENANCIO LTDA </t>
  </si>
  <si>
    <t>RENNER HERRMANN S/A</t>
  </si>
  <si>
    <t>VIMINAS VIDROS ESPECIAIS LTDA</t>
  </si>
  <si>
    <t>DAL MOBILE LTDA</t>
  </si>
  <si>
    <t>COLCHOES APOLO SPUMA LTDA</t>
  </si>
  <si>
    <t>PINCEIS ROMA LTDA</t>
  </si>
  <si>
    <t>THYSSENKRUPP METALÚRGICA CAMPO LIMPO LTDA.</t>
  </si>
  <si>
    <t>TREM DO CORCOVADO LTDA.</t>
  </si>
  <si>
    <t>COMPANHIA BRASILEIRA DE ALUMINIO</t>
  </si>
  <si>
    <t>TARGA SA</t>
  </si>
  <si>
    <t>HERVAL INDÚSTRIA DE MÓVEIS, COLCHÕES E ESPUMAS LTDA.</t>
  </si>
  <si>
    <t>HERVAL INDÚSTRIA DE MÓVEIS, COLCHÕES E ESPUMAS LTDA</t>
  </si>
  <si>
    <t>ACRILEX TINTAS ESPECIAIS S.A.</t>
  </si>
  <si>
    <t>FINEPACK INDUSTRIA TECNICA DE EMBALAGENS LTDA</t>
  </si>
  <si>
    <t>QUÍMICA AMPARO LTDA-YPE</t>
  </si>
  <si>
    <t>APERAM INOX AMERICA DO SUL SA</t>
  </si>
  <si>
    <t>SIQUEIRA MINERAÇÃO LTDA</t>
  </si>
  <si>
    <t>POLO FILMS INDÚSTRIA E COMERCIO S.A.</t>
  </si>
  <si>
    <t>VETORE INDUSTRIA E COMERCIO DE AUTOPECAS LTDA</t>
  </si>
  <si>
    <t>SANOVO GREENPACK EMBALAGENS DO BRASIL LTDA</t>
  </si>
  <si>
    <t>YORK INDUSTRIA E COMÉRCIO DE PRODUTOS PLÁSTICOS S.A</t>
  </si>
  <si>
    <t>SUPERIOR ENERGY SERVICES - SERVIÇOS DE PETROLEO DO BRASIL LTDA</t>
  </si>
  <si>
    <t>SUPERIOR ENERGY SERVICES SERVIÇOS DE PETROLEO DO BRASIL LTDA</t>
  </si>
  <si>
    <t>SURGICAL LINE COM DE PRODUTOS HOSPITALARES LTDA</t>
  </si>
  <si>
    <t>VALMET CELULOSE, PAPEL E ENERGIA LTDA</t>
  </si>
  <si>
    <t>FOODMATE BRASIL LTDA</t>
  </si>
  <si>
    <t xml:space="preserve">GE TRANSPORTES FERROVIÁRIOS S.A. </t>
  </si>
  <si>
    <t>TINTUTARIA FLORISA LTDA</t>
  </si>
  <si>
    <t>SAGATEC LTDA</t>
  </si>
  <si>
    <t>Máquinas automáticas para lavar, rebarbar e desobstruir furos e canais de lubrificação em virabrequins usinados, utilizando jato de água sob alta pressão, combinado opcionalmente com o uso de escovas e escareadores, pressão máxima da água de 35MPa (aproximadamente 350bar) e vazão máxima de 29litros/min, com torre de seis posições para instalação de bicos de limpeza e/ou ferramentas, deslocamento do eixo x de 650mm, eixo y de 500mm e eixo z de 500mm, avanço rápido do eixo x de 16m/min (com 1/3 de redução) e dos eixos y e z de 48m/min, fuso principal com rotação máxima de 1.000rpm e potência do motor de 0,75kW, com comando numérico computadorizado (CNC), sistema de bombeamento de água a alta pressão e unidade de filtragem de água.</t>
  </si>
  <si>
    <t>CLEXTRAL DO BRASIL – COMÉRCIO DE EQUIPAMENTOS LTDA.</t>
  </si>
  <si>
    <t>CASA GRANADO LABORATÓRIOS, FARMÁCIAS E DROGARIAS</t>
  </si>
  <si>
    <t>CIA NITRO QUIMICA BRASILEIRA</t>
  </si>
  <si>
    <t>UNIÃO GLASS INDÚSTRIA E COMÉRCIO DE VIDRO EIRELI</t>
  </si>
  <si>
    <t>HONDA AUTOMOVEIS DO BRASIL LTDA</t>
  </si>
  <si>
    <t>SOUZA  &amp;  CAMBOS  CONFECÇÕES  LTDA</t>
  </si>
  <si>
    <t>PAN-METAL INDUSTRIA METALURGICA LTDA</t>
  </si>
  <si>
    <t>SUPERIOR ENERGY SERVICES SERVIÇOS DE PETROLEO DO BRASIL LDTA</t>
  </si>
  <si>
    <t>SUMITOMO (SHI) DEMAG DO BRASIL COMÉRCIO DE MÁQUINAS PARA PLÁSTICOS LTDA.</t>
  </si>
  <si>
    <t>SANDVIK MINING AND ROCK TECHNOLOGY DO BRASIL LTDA</t>
  </si>
  <si>
    <t>NB MÁQUINAS LTDA</t>
  </si>
  <si>
    <t>SIEMENS HEALTHCARE DIAGNÓSTICOS LTDA.</t>
  </si>
  <si>
    <t>GC BRASIL COMERCIO E REPRESENTAÇÃO LTDA</t>
  </si>
  <si>
    <t>IDEAL BRASIL INDÚSTRIA E COMÉRCIO DE INFRA-ESTRUTURA PARA TELECOMUNICAÇÃO LTDA.</t>
  </si>
  <si>
    <t>AÇO PEÇAS DEMORE LTDA</t>
  </si>
  <si>
    <t>FURNAX COMERCIAL E IMPORTADORA EIRELI</t>
  </si>
  <si>
    <t>IMEX MEDICAL COMERCIO E LOCAÇAO LTDA</t>
  </si>
  <si>
    <t>TEMPERMAX INDUSTRIA E COMERCIO DE VIDROS TEMPERADOS LTDA</t>
  </si>
  <si>
    <t>INDUMA S/A INDUSTRIA DE PAPEL E PAPELAO</t>
  </si>
  <si>
    <t>EUROLATTE DO BRASIL INDÚSTRIA E COMÉRCIO DE MÁQUINAS LTDA.</t>
  </si>
  <si>
    <t>LORENPET NORDESTE INDÚSTRIA E COMÉRCIO DE PLÁSTICOS LTDA</t>
  </si>
  <si>
    <t>PERKIELMER DO BRASIL LTDA.</t>
  </si>
  <si>
    <t>TOYOTA BOSHOKU DO BRASIL LTDA</t>
  </si>
  <si>
    <t>COMPANHIA SIDERÚRGICA NACIONAL</t>
  </si>
  <si>
    <t>GATI COMÉRCIO E REPRESENTAÇÕES LTDA</t>
  </si>
  <si>
    <t>SIEMENS HEALTHCARE DIAGNÓSTICOS LTDA</t>
  </si>
  <si>
    <t>HAZA INDÚSTRIA E COMÉRCIO DE ARTEFATOS DE CONCRETO E SERVIÇOS LTDA.</t>
  </si>
  <si>
    <t>CAFÉ TRÊS CORAÇOES S.A</t>
  </si>
  <si>
    <t>GYPSUM S.A MINERACAO, INDUSTRIA E COMERCIO</t>
  </si>
  <si>
    <t>TECHNIFOR PICTOR LTDA</t>
  </si>
  <si>
    <t>FCM MONTAGEM E COMERCIO DE MOTORES LTDA</t>
  </si>
  <si>
    <t>PETKUS ENGENHARIA LTDA</t>
  </si>
  <si>
    <t>ENVIMAT TECNOLOGIA EM MEIO AMBIENTE E MOVIMENTAÇÃO DE CARGA LTDA</t>
  </si>
  <si>
    <t>MAHLE METAL LEVE S/A</t>
  </si>
  <si>
    <t>DANFOSS POWER SOLUTIONS INDUSTRIA E COMERCIO  ELETROHIDRAULICA LTDA</t>
  </si>
  <si>
    <t>LINCONS ELECTRIC DO BRASIL INDUSTRIA E COMERCIO LTDA</t>
  </si>
  <si>
    <t>GREIF EMBALAGENS INDUSTRIAIS DO BRASIL LTDA</t>
  </si>
  <si>
    <t>LINCOLN ELECTRIC DO BRASIL INDUSTRIA E COMERCIO LTDA</t>
  </si>
  <si>
    <t>LINCOLN ELECTRIC DO BRASIL INDUSTRIA E COMÉRCIO LTDA</t>
  </si>
  <si>
    <t xml:space="preserve">8422.40.90 </t>
  </si>
  <si>
    <t>NIELSEN &amp; PETERSEN DO BRASIL COMERCIO E SERVICOS DE MÁQUINAS GRAFICAS LTDA</t>
  </si>
  <si>
    <t>CROWN LIFT TRUCKS DO BRASIL - COMÉRCIO DE EMPILHADEIRAS LTDA</t>
  </si>
  <si>
    <t>DANFOSS POWER SOLUTIONS INDUSTRIA E COMERCIO ELETROHIDRAULICA LTDA</t>
  </si>
  <si>
    <t>CONSTRUTORA PRIME ENGENHARIA LTDA</t>
  </si>
  <si>
    <t>ORTHOMETRIC INDUSTRIA E COMERCIO DE PRODUTOS MEDICOS E ODONTOLOGICOS LTDA.</t>
  </si>
  <si>
    <t>CIBER EQUIPAMENTOS RODOVIARIOS LTDA</t>
  </si>
  <si>
    <t>WAELZHOLZ BRASMETAL LAMINAÇÃO LTDA.</t>
  </si>
  <si>
    <t>TARIFA EXTERNA COMUM  BRASIL 2017</t>
  </si>
  <si>
    <t>UNIVERSO DE BK e BIT</t>
  </si>
  <si>
    <t>Grafado como</t>
  </si>
  <si>
    <t>Alíquota II</t>
  </si>
  <si>
    <t>3705.00.10</t>
  </si>
  <si>
    <t>Fotomáscaras sobre vidro plano, positivas, próprias para gravação em pastilhas de silício (chips) para fabricação de microestruturas eletrônicas</t>
  </si>
  <si>
    <t>CGEL</t>
  </si>
  <si>
    <t>6909.12.20</t>
  </si>
  <si>
    <t>Guias de agulhas para cabeças de impressão</t>
  </si>
  <si>
    <t>6909.19.20</t>
  </si>
  <si>
    <t>7116.20.20</t>
  </si>
  <si>
    <t>Guias de agulhas, de rubi, para cabeças de impressão</t>
  </si>
  <si>
    <t>7308.10.00</t>
  </si>
  <si>
    <t>= Pontes e elementos de Pontes</t>
  </si>
  <si>
    <t>7308.20.00</t>
  </si>
  <si>
    <t>= Torres e pórticos</t>
  </si>
  <si>
    <t>7309.00.10</t>
  </si>
  <si>
    <t>Para armazenamento de grãos e outras matérias sólidas</t>
  </si>
  <si>
    <t>7309.00.20</t>
  </si>
  <si>
    <t>Recipientes isotérmicos refrigerados a nitrogênio (azoto) líquido, do tipo utilizado para sêmen, sangue, tecidos biológicos e outros produtos similares</t>
  </si>
  <si>
    <t>7309.00.90</t>
  </si>
  <si>
    <t>Outros</t>
  </si>
  <si>
    <t>7410.11.12</t>
  </si>
  <si>
    <t>De espessura inferior ou igual a 0,04 mm e uma resistividade elétrica inferior ou igual a 0,017241 ohm.mm2/m</t>
  </si>
  <si>
    <t>7410.11.13</t>
  </si>
  <si>
    <t>Outras, de espessura inferior ou igual a 0,04 mm</t>
  </si>
  <si>
    <t>7410.11.19</t>
  </si>
  <si>
    <t>Outras</t>
  </si>
  <si>
    <t>7410.21.10</t>
  </si>
  <si>
    <t>Com suporte isolante de resina epóxida e fibra de vidro, do tipo utilizado para circuitos impressos</t>
  </si>
  <si>
    <t>7410.21.20</t>
  </si>
  <si>
    <t>Com espessura superior a 0,012 mm, sobre suporte de poliéster ou poliimida e com espessura total, incluindo o suporte, inferior ou igual a 0,195 mm</t>
  </si>
  <si>
    <t>7410.21.30</t>
  </si>
  <si>
    <t>Com suporte isolante de resina fenólica e papel, do tipo utilizado para circuitos impressos</t>
  </si>
  <si>
    <t xml:space="preserve"> Ferramentas de embutir, de estampar ou de puncionar</t>
  </si>
  <si>
    <t>8401.10.00</t>
  </si>
  <si>
    <t>= Reatores nucleares</t>
  </si>
  <si>
    <t>8401.20.00</t>
  </si>
  <si>
    <t xml:space="preserve"> Máquinas e aparelhos para a separação de isótopos, e suas partes</t>
  </si>
  <si>
    <t>8401.40.00</t>
  </si>
  <si>
    <t>= Partes de Reatores nucleares</t>
  </si>
  <si>
    <t xml:space="preserve"> Caldeiras aquatubulares com produção de vapor superior a 45 t por hora</t>
  </si>
  <si>
    <t>8402.12.00</t>
  </si>
  <si>
    <t xml:space="preserve"> Caldeiras aquatubulares com produção de vapor não superior a 45 t por hora</t>
  </si>
  <si>
    <t xml:space="preserve"> Outras caldeiras para produção de vapor, incluindo as caldeiras mistas</t>
  </si>
  <si>
    <t>8402.20.00</t>
  </si>
  <si>
    <t>= Caldeiras denominadas “de água superaquecida”</t>
  </si>
  <si>
    <t>8402.90.00</t>
  </si>
  <si>
    <t>= Partes</t>
  </si>
  <si>
    <t>8403.10.90</t>
  </si>
  <si>
    <t>8403.90.00</t>
  </si>
  <si>
    <t>8404.10.10</t>
  </si>
  <si>
    <t>Da posição 84.02</t>
  </si>
  <si>
    <t>8404.10.20</t>
  </si>
  <si>
    <t>Da posição 84.03</t>
  </si>
  <si>
    <t>8404.20.00</t>
  </si>
  <si>
    <t>= Condensadores para Máquinas a vapor</t>
  </si>
  <si>
    <t>8404.90.10</t>
  </si>
  <si>
    <t>De aparelhos auxiliares para caldeiras da posição 84.02</t>
  </si>
  <si>
    <t>8404.90.90</t>
  </si>
  <si>
    <t xml:space="preserve"> Geradores de gás de ar (gás pobre) ou de gás de água, mesmo com depuradores; geradores de acetileno e geradores semelhantes de gás, operados a água, mesmo com depuradores</t>
  </si>
  <si>
    <t>8405.90.00</t>
  </si>
  <si>
    <t>8406.10.00</t>
  </si>
  <si>
    <t>= Turbinas para propulsão de embarcações</t>
  </si>
  <si>
    <t>8406.81.00</t>
  </si>
  <si>
    <t xml:space="preserve"> De potência superior a 40 MW</t>
  </si>
  <si>
    <t>8406.82.00</t>
  </si>
  <si>
    <t xml:space="preserve"> De potência não superior a 40 MW</t>
  </si>
  <si>
    <t>8406.90.11</t>
  </si>
  <si>
    <t>De turbinas a reação, de múltiplos estágios</t>
  </si>
  <si>
    <t>8406.90.19</t>
  </si>
  <si>
    <t>8406.90.21</t>
  </si>
  <si>
    <t>Fixas (de estator)</t>
  </si>
  <si>
    <t>8406.90.29</t>
  </si>
  <si>
    <t>8406.90.90</t>
  </si>
  <si>
    <t>8407.10.00</t>
  </si>
  <si>
    <t>= Motores para aviação</t>
  </si>
  <si>
    <t>Monocilíndricos</t>
  </si>
  <si>
    <t>8407.21.90</t>
  </si>
  <si>
    <t>8407.29.10</t>
  </si>
  <si>
    <t>8407.29.90</t>
  </si>
  <si>
    <t>= Outros Motores</t>
  </si>
  <si>
    <t>Auto</t>
  </si>
  <si>
    <t>8408.10.10</t>
  </si>
  <si>
    <t>Do tipo foradeborda</t>
  </si>
  <si>
    <t>8408.90.10</t>
  </si>
  <si>
    <t>Estacionários, de potência normal ISO superior a 412,5 kW (550 HP), segundo Norma ISO 3046/1</t>
  </si>
  <si>
    <t>8409.10.00</t>
  </si>
  <si>
    <t>= de Motores para aviação</t>
  </si>
  <si>
    <t>8409.91.40</t>
  </si>
  <si>
    <t>Injeção eletrônica</t>
  </si>
  <si>
    <t>8410.11.00</t>
  </si>
  <si>
    <t xml:space="preserve"> De potência não superior a 1.000 kW</t>
  </si>
  <si>
    <t>8410.12.00</t>
  </si>
  <si>
    <t xml:space="preserve"> De potência superior a 1.000 kW, mas não superior a 10.000 kW</t>
  </si>
  <si>
    <t>8410.13.00</t>
  </si>
  <si>
    <t xml:space="preserve"> De potência superior a 10.000 kW</t>
  </si>
  <si>
    <t>8410.90.00</t>
  </si>
  <si>
    <t xml:space="preserve"> Partes, incluindo os reguladores</t>
  </si>
  <si>
    <t>8411.11.00</t>
  </si>
  <si>
    <t xml:space="preserve"> De empuxo (impulso*) não superior a 25 kN</t>
  </si>
  <si>
    <t>8411.12.00</t>
  </si>
  <si>
    <t xml:space="preserve"> De empuxo (impulso*) superior a 25 kN</t>
  </si>
  <si>
    <t>8411.21.00</t>
  </si>
  <si>
    <t xml:space="preserve"> De potência não superior a 1.100 kW</t>
  </si>
  <si>
    <t>8411.22.00</t>
  </si>
  <si>
    <t xml:space="preserve"> De potência superior a 1.100 kW</t>
  </si>
  <si>
    <t>8411.81.00</t>
  </si>
  <si>
    <t xml:space="preserve"> De potência não superior a 5.000 kW</t>
  </si>
  <si>
    <t>8411.82.00</t>
  </si>
  <si>
    <t xml:space="preserve"> De potência superior a 5.000 kW</t>
  </si>
  <si>
    <t>8411.91.00</t>
  </si>
  <si>
    <t>= de turborreatores ou de turbopropulsores</t>
  </si>
  <si>
    <t>8411.99.00</t>
  </si>
  <si>
    <t>= Outras</t>
  </si>
  <si>
    <t>8412.10.00</t>
  </si>
  <si>
    <t xml:space="preserve"> Propulsores a reação, excluindo os turborreatores</t>
  </si>
  <si>
    <t>Cilindros hidráulicos</t>
  </si>
  <si>
    <t>8412.21.90</t>
  </si>
  <si>
    <t>= Outros</t>
  </si>
  <si>
    <t>8412.31.10</t>
  </si>
  <si>
    <t>Cilindros pneumáticos</t>
  </si>
  <si>
    <t>8412.31.90</t>
  </si>
  <si>
    <t>8412.39.00</t>
  </si>
  <si>
    <t>8412.80.00</t>
  </si>
  <si>
    <t>8412.90.10</t>
  </si>
  <si>
    <t>De propulsores a reação</t>
  </si>
  <si>
    <t>8412.90.20</t>
  </si>
  <si>
    <t>De máquinas a vapor de movimento retilíneo (cilindros)</t>
  </si>
  <si>
    <t>Outras, de máquinas das subposições 8412.21 ou 8412.31</t>
  </si>
  <si>
    <t>8412.90.90</t>
  </si>
  <si>
    <t>8413.11.00</t>
  </si>
  <si>
    <t xml:space="preserve"> Bombas para distribuição de combustíveis ou lubrificantes, do tipo utilizado em postos de serviço (estações de serviço*) ou garagens</t>
  </si>
  <si>
    <t>8413.19.00</t>
  </si>
  <si>
    <t xml:space="preserve"> Bombas para concreto (betão*)</t>
  </si>
  <si>
    <t>De potência superior a 3,73 kW (5 HP), mas não superior a 447,42 kW (600 HP), excluídas as para oxigênio líquido</t>
  </si>
  <si>
    <t>8413.60.11</t>
  </si>
  <si>
    <t>De engrenagem</t>
  </si>
  <si>
    <t>Eletrobombas submersíveis</t>
  </si>
  <si>
    <t>Outras, de vazão inferior ou igual a 300 l/min</t>
  </si>
  <si>
    <t>= Bombas</t>
  </si>
  <si>
    <t>8413.82.00</t>
  </si>
  <si>
    <t>= Elevadores de líquidos</t>
  </si>
  <si>
    <t>8413.91.10</t>
  </si>
  <si>
    <t>Hastes de bombeamento, do tipo utilizado para extração de petróleo</t>
  </si>
  <si>
    <t>8413.92.00</t>
  </si>
  <si>
    <t>= de Elevadores de líquidos</t>
  </si>
  <si>
    <t>= Bombas de vácuo</t>
  </si>
  <si>
    <t>8414.30.19</t>
  </si>
  <si>
    <t>8414.40.10</t>
  </si>
  <si>
    <t>De deslocamento alternativo</t>
  </si>
  <si>
    <t>8414.40.20</t>
  </si>
  <si>
    <t>De parafuso</t>
  </si>
  <si>
    <t>8414.40.90</t>
  </si>
  <si>
    <t>8414.59.10</t>
  </si>
  <si>
    <t>Microventiladores com área de carcaça inferior a 90 cm2</t>
  </si>
  <si>
    <t>Estacionários, de pistão</t>
  </si>
  <si>
    <t>8414.80.12</t>
  </si>
  <si>
    <t>8414.80.13</t>
  </si>
  <si>
    <t>De lóbulos paralelos (tipo Roots)</t>
  </si>
  <si>
    <t>Turboalimentadores de ar, de peso inferior ou igual a 50 kg para motores das posições 84.07 ou 84.08, acionado pelos gases de escapamento dos mesmos</t>
  </si>
  <si>
    <t>8414.80.22</t>
  </si>
  <si>
    <t>Turboalimentadores de ar, de peso superior a 50 kg para motores das posições 84.07 ou 84.08, acionados pelos gases de escapamento dos mesmos</t>
  </si>
  <si>
    <t>8414.80.29</t>
  </si>
  <si>
    <t>De pistão</t>
  </si>
  <si>
    <t>8414.80.32</t>
  </si>
  <si>
    <t>8414.80.33</t>
  </si>
  <si>
    <t>Centrífugos, de vazão máxima inferior a 22.000 m3/h</t>
  </si>
  <si>
    <t>8414.80.38</t>
  </si>
  <si>
    <t>Outros compressores centrífugos</t>
  </si>
  <si>
    <t>8414.80.39</t>
  </si>
  <si>
    <t>8414.80.90</t>
  </si>
  <si>
    <t>8414.90.10</t>
  </si>
  <si>
    <t>De bombas</t>
  </si>
  <si>
    <t>8414.90.31</t>
  </si>
  <si>
    <t>Pistões ou êmbolos</t>
  </si>
  <si>
    <t>8414.90.32</t>
  </si>
  <si>
    <t>Anéis de segmento</t>
  </si>
  <si>
    <t>8414.90.33</t>
  </si>
  <si>
    <t>Blocos de cilindros, cabeçotes e cárteres</t>
  </si>
  <si>
    <t>8414.90.34</t>
  </si>
  <si>
    <t>Válvulas</t>
  </si>
  <si>
    <t>8415.10.90</t>
  </si>
  <si>
    <t>8415.20.90</t>
  </si>
  <si>
    <t>8415.81.90</t>
  </si>
  <si>
    <t>8415.83.00</t>
  </si>
  <si>
    <t>= Sem dispositivo de refrigeração</t>
  </si>
  <si>
    <t>8416.10.00</t>
  </si>
  <si>
    <t>= Queimadores de combustíveis líquidos</t>
  </si>
  <si>
    <t>8416.20.10</t>
  </si>
  <si>
    <t>De gases</t>
  </si>
  <si>
    <t>8416.20.90</t>
  </si>
  <si>
    <t xml:space="preserve"> Fornalhas automáticas, incluindo as antefornalhas, grelhas mecânicas, descarregadores mecânicos de cinzas e dispositivos semelhantes</t>
  </si>
  <si>
    <t>8416.90.00</t>
  </si>
  <si>
    <t>Fornos industriais para fusão de metais</t>
  </si>
  <si>
    <t>Fornos industriais para tratamento térmico de metais</t>
  </si>
  <si>
    <t>8417.10.90</t>
  </si>
  <si>
    <t xml:space="preserve"> Fornos de padaria, pastelaria ou para a indústria de bolachas e biscoitos</t>
  </si>
  <si>
    <t>Fornos industriais para cerâmica</t>
  </si>
  <si>
    <t>8417.80.20</t>
  </si>
  <si>
    <t>Fornos industriais para fusão de vidro</t>
  </si>
  <si>
    <t>8418.50.10</t>
  </si>
  <si>
    <t>Congeladores (freezers)</t>
  </si>
  <si>
    <t xml:space="preserve"> Bombas de calor, exceto as máquinas e aparelhos de arcondicionado da posição 84.15</t>
  </si>
  <si>
    <t>Máquinas não domésticas para preparação de sorvetes</t>
  </si>
  <si>
    <t>Resfriadores de leite</t>
  </si>
  <si>
    <t>8418.69.91</t>
  </si>
  <si>
    <t>Resfriadores de água, de absorção por brometo de lítio</t>
  </si>
  <si>
    <t>8419.20.00</t>
  </si>
  <si>
    <t>= Esterilizadores médicocirúrgicos ou de laboratório</t>
  </si>
  <si>
    <t>8419.31.00</t>
  </si>
  <si>
    <t>= para produtos agrícolas</t>
  </si>
  <si>
    <t xml:space="preserve"> Para madeiras, pastas de papel, papéis ou cartões</t>
  </si>
  <si>
    <t>8419.40.10</t>
  </si>
  <si>
    <t>De destilação de água</t>
  </si>
  <si>
    <t>8419.40.20</t>
  </si>
  <si>
    <t>De destilação ou retificação de álcoois e outros fluídos voláteis ou de hidrocarbonetos</t>
  </si>
  <si>
    <t>De placas</t>
  </si>
  <si>
    <t>8419.50.21</t>
  </si>
  <si>
    <t>Metálicos</t>
  </si>
  <si>
    <t>De grafita</t>
  </si>
  <si>
    <t>8419.50.29</t>
  </si>
  <si>
    <t>8419.60.00</t>
  </si>
  <si>
    <t>= aparelhos e dispositivos para liquefação do ar ou de Outros gases</t>
  </si>
  <si>
    <t>Autoclaves</t>
  </si>
  <si>
    <t>8419.89.11</t>
  </si>
  <si>
    <t>De alimentos, mediante Ultra Alta Temperatura (UHT  Ultra High Temperature) por injeção direta de vapor, com capacidade igual ou superior a 6.500 l/h</t>
  </si>
  <si>
    <t>Estufas</t>
  </si>
  <si>
    <t>8419.89.30</t>
  </si>
  <si>
    <t>Torrefadores</t>
  </si>
  <si>
    <t>Evaporadores</t>
  </si>
  <si>
    <t>8419.89.91</t>
  </si>
  <si>
    <t>Recipiente refrigerador, com dispositivo de circulação de fluido refrigerante</t>
  </si>
  <si>
    <t>De colunas de destilação ou de retificação</t>
  </si>
  <si>
    <t>8419.90.31</t>
  </si>
  <si>
    <t>Placa corrugada, de aço inoxidável ou de alumínio, com superfície de troca térmica de área superior a 0,4 m2</t>
  </si>
  <si>
    <t>8419.90.39</t>
  </si>
  <si>
    <t>De aparelhos ou dispositivos das subposições 8419.81 ou 8419.89</t>
  </si>
  <si>
    <t>8419.90.90</t>
  </si>
  <si>
    <t>8420.10.10</t>
  </si>
  <si>
    <t>Para papel ou cartão</t>
  </si>
  <si>
    <t>= Cilindros</t>
  </si>
  <si>
    <t>8420.99.00</t>
  </si>
  <si>
    <t>8421.11.10</t>
  </si>
  <si>
    <t>Com capacidade de processamento de leite igual ou superior a 30.000 l/h</t>
  </si>
  <si>
    <t>8421.11.90</t>
  </si>
  <si>
    <t>8421.12.90</t>
  </si>
  <si>
    <t>Centrifugadores para laboratórios de análises, ensaios ou pesquisas científicas</t>
  </si>
  <si>
    <t>= para filtrar ou depurar água</t>
  </si>
  <si>
    <t xml:space="preserve"> Para filtrar ou depurar bebidas, exceto água</t>
  </si>
  <si>
    <t>8421.29.11</t>
  </si>
  <si>
    <t>Capilares</t>
  </si>
  <si>
    <t>8421.29.19</t>
  </si>
  <si>
    <t>Aparelho de osmose inversa</t>
  </si>
  <si>
    <t>Filtrosprensa</t>
  </si>
  <si>
    <t>8421.39.10</t>
  </si>
  <si>
    <t>Filtros eletrostáticos</t>
  </si>
  <si>
    <t>8421.39.30</t>
  </si>
  <si>
    <t>Concentradores de oxigênio por depuração do ar, com capacidade de saída inferior ou igual a 6 l/min</t>
  </si>
  <si>
    <t>8421.91.91</t>
  </si>
  <si>
    <t>Tambores rotativos com pratos ou discos separadores, de peso superior a 300 kg</t>
  </si>
  <si>
    <t>8421.91.99</t>
  </si>
  <si>
    <t>De aparelhos para filtrar ou depurar gases, da subposição 8421.39</t>
  </si>
  <si>
    <t>8421.99.91</t>
  </si>
  <si>
    <t>Cartuchos de membrana de aparelhos de osmose inversa</t>
  </si>
  <si>
    <t>8422.19.00</t>
  </si>
  <si>
    <t>8422.20.00</t>
  </si>
  <si>
    <t>= Máquinas e aparelhos para limpar ou secar garrafas ou Outros recipientes</t>
  </si>
  <si>
    <t>Máquinas e aparelhos para encher, fechar, arrolhar, capsular ou rotular garrafas</t>
  </si>
  <si>
    <t>Para encher caixas ou sacos com pó ou grãos</t>
  </si>
  <si>
    <t>8422.30.22</t>
  </si>
  <si>
    <t>Para encher e fechar embalagens confeccionadas com papel ou cartão dos subitens 4811.51.22 ou 4811.59.23, mesmo com dispositivo de rotulagem</t>
  </si>
  <si>
    <t>8422.30.23</t>
  </si>
  <si>
    <t>Para encher e fechar recipientes tubulares flexíveis (bisnagas), com capacidade igual ou superior a 100 unidades por minuto</t>
  </si>
  <si>
    <t>8422.30.30</t>
  </si>
  <si>
    <t>Para gaseificar bebidas</t>
  </si>
  <si>
    <t>8422.40.10</t>
  </si>
  <si>
    <t>Horizontais, próprias para empacotamento de massas alimentícias longas (comprimento superior a 200 mm) em pacotes tipo almofadas (pillow pack), com capacidade de produção superior a 100 pacotes por minuto e controlador lógico programável (CLP)</t>
  </si>
  <si>
    <t>8422.40.20</t>
  </si>
  <si>
    <t>Automática, para embalar tubos ou barras de metal, em atados de peso inferior ou igual a 2.000 kg e comprimento inferior ou igual a 12 m</t>
  </si>
  <si>
    <t>8422.40.30</t>
  </si>
  <si>
    <t>De empacotar embalagens confeccionadas com papel ou cartão dos subitens 4811.51.22 ou 4811.59.23 em caixas ou bandejas de papel ou cartão dobráveis, com capacidade igual ou superior a 5.000 embalagens por hora</t>
  </si>
  <si>
    <t>8422.90.90</t>
  </si>
  <si>
    <t>8423.20.00</t>
  </si>
  <si>
    <t>= Básculas de pesagem contínua em transportadores</t>
  </si>
  <si>
    <t>Com aparelhos periféricos, que constituam unidade funcional</t>
  </si>
  <si>
    <t>8423.81.10</t>
  </si>
  <si>
    <t>De mesa, com dipositivo registrador ou impressor de etiquetas</t>
  </si>
  <si>
    <t>8423.82.00</t>
  </si>
  <si>
    <t xml:space="preserve"> De capacidade superior a 30 kg, mas não superior a 5.000 kg</t>
  </si>
  <si>
    <t>8423.89.00</t>
  </si>
  <si>
    <t>8423.90.29</t>
  </si>
  <si>
    <t>8424.20.00</t>
  </si>
  <si>
    <t>= Pistolas aerográficas e aparelhos semelhantes</t>
  </si>
  <si>
    <t>8424.30.10</t>
  </si>
  <si>
    <t>Máquinas e aparelhos de desobstrução de tubulação ou de limpeza, por jato de água</t>
  </si>
  <si>
    <t>8424.30.20</t>
  </si>
  <si>
    <t>De jato de areia própria para desgaste localizado de peças de vestuário</t>
  </si>
  <si>
    <t>8424.30.30</t>
  </si>
  <si>
    <t>Perfuradoras por jato de água com pressão de trabalho máxima igual ou superior a 10 MPa</t>
  </si>
  <si>
    <t>8424.41.00</t>
  </si>
  <si>
    <t>= Pulverizadores portáteis</t>
  </si>
  <si>
    <t>8424.49.00</t>
  </si>
  <si>
    <t>8424.82.21</t>
  </si>
  <si>
    <t>Por aspersão</t>
  </si>
  <si>
    <t>8424.82.29</t>
  </si>
  <si>
    <t>8424.82.90</t>
  </si>
  <si>
    <t>8424.89.20</t>
  </si>
  <si>
    <t>Aparelhos automáticos para projetar lubrificantes sobre pneumáticos, contendo uma estação de secagem por ar préaquecido e dispositivos para agarrar e movimentar pneumáticos</t>
  </si>
  <si>
    <t>8425.11.00</t>
  </si>
  <si>
    <t>= de motor elétrico</t>
  </si>
  <si>
    <t>8425.19.90</t>
  </si>
  <si>
    <t>8425.31.10</t>
  </si>
  <si>
    <t>Com capacidade inferior ou igual a 100 t</t>
  </si>
  <si>
    <t>8425.31.90</t>
  </si>
  <si>
    <t>8425.39.90</t>
  </si>
  <si>
    <t xml:space="preserve"> Elevadores fixos de veículos, para garagens (oficinas)</t>
  </si>
  <si>
    <t>8425.49.90</t>
  </si>
  <si>
    <t>8426.11.00</t>
  </si>
  <si>
    <t xml:space="preserve"> Pontes e vigas, rolantes, de suportes fixos</t>
  </si>
  <si>
    <t>8426.12.00</t>
  </si>
  <si>
    <t>= pórticos móveis de pneumáticos e carrospórticos</t>
  </si>
  <si>
    <t>= Guindastes de torre</t>
  </si>
  <si>
    <t>8426.30.00</t>
  </si>
  <si>
    <t>= Guindastes de pórtico</t>
  </si>
  <si>
    <t>8426.41.10</t>
  </si>
  <si>
    <t>Com deslocamento em sentido longitudinal, transversal e diagonal (tipo caranguejo) com capacidade de carga igual ou superior a 60 t</t>
  </si>
  <si>
    <t>8426.49.10</t>
  </si>
  <si>
    <t>De lagartas, com capacidade de elevação igual ou superior a 70 t</t>
  </si>
  <si>
    <t>8426.91.00</t>
  </si>
  <si>
    <t>= Próprios para serem montados em veículos rodoviários</t>
  </si>
  <si>
    <t>8426.99.00</t>
  </si>
  <si>
    <t>De capacidade de carga superior a 6,5 t</t>
  </si>
  <si>
    <t>Empilhadeiras com capacidade de carga superior a 6,5 t</t>
  </si>
  <si>
    <t>8428.10.00</t>
  </si>
  <si>
    <t>= Elevadores e montacargas</t>
  </si>
  <si>
    <t>8428.20.10</t>
  </si>
  <si>
    <t>Transportadores tubulares (transvasadores) móveis, acionados com motor de potência superior a 90 kW (120 HP)</t>
  </si>
  <si>
    <t>8428.31.00</t>
  </si>
  <si>
    <t>= Especialmente concebidos para uso subterrâneo</t>
  </si>
  <si>
    <t>8428.32.00</t>
  </si>
  <si>
    <t xml:space="preserve"> Outros, de caçamba (balde*)</t>
  </si>
  <si>
    <t xml:space="preserve"> Outros, de tira ou correia</t>
  </si>
  <si>
    <t>De correntes</t>
  </si>
  <si>
    <t>8428.39.20</t>
  </si>
  <si>
    <t>De rolos motores</t>
  </si>
  <si>
    <t>8428.39.30</t>
  </si>
  <si>
    <t>De pinças laterais, do tipo utilizado para o transporte de jornais</t>
  </si>
  <si>
    <t>8428.40.00</t>
  </si>
  <si>
    <t xml:space="preserve"> Escadas e tapetes, rolantes</t>
  </si>
  <si>
    <t>8428.60.00</t>
  </si>
  <si>
    <t>= Teleféricos (incluindo as telecadeiras e os telesquis); mecanismos de tração para funiculares</t>
  </si>
  <si>
    <t>8428.90.10</t>
  </si>
  <si>
    <t>Do tipo utilizado para desembarque de botes salvavidas, motorizados ou providos de dispositivo de compensação de inclinação</t>
  </si>
  <si>
    <t>8428.90.20</t>
  </si>
  <si>
    <t>Transportadoreselevadores (transelevadores) automáticos, de deslocamento horizontal sobre guias</t>
  </si>
  <si>
    <t>8428.90.30</t>
  </si>
  <si>
    <t>Máquina para formação de pilhas de jornais, dispostos em sentido alternado, de capacidade igual ou superior a 80.000 exemplares/h</t>
  </si>
  <si>
    <t>8429.11.10</t>
  </si>
  <si>
    <t>De potência no volante igual ou superior a 387,76 kW (520 HP)</t>
  </si>
  <si>
    <t>8429.11.90</t>
  </si>
  <si>
    <t>8429.19.10</t>
  </si>
  <si>
    <t>Bulldozers de potência no volante igual ou superior a 234,90 kW (315 HP)</t>
  </si>
  <si>
    <t>8429.19.90</t>
  </si>
  <si>
    <t>8429.20.10</t>
  </si>
  <si>
    <t>Motoniveladores articulados, de potência no volante igual ou superior a 205,07 kW (275 HP)</t>
  </si>
  <si>
    <t>8429.20.90</t>
  </si>
  <si>
    <t>8429.30.00</t>
  </si>
  <si>
    <t>= Raspotransportadores (scrapers)</t>
  </si>
  <si>
    <t>= Compactadores e rolos ou Cilindros compressores</t>
  </si>
  <si>
    <t>8429.51.11</t>
  </si>
  <si>
    <t>Do tipo das utilizadas em minas subterrâneas</t>
  </si>
  <si>
    <t>8429.51.21</t>
  </si>
  <si>
    <t>De potência no volante igual ou superior a 454,13 kW (609 HP)</t>
  </si>
  <si>
    <t>8429.51.29</t>
  </si>
  <si>
    <t>8429.51.91</t>
  </si>
  <si>
    <t>De potência no volante igual ou superior a 297,5 kW (399 HP)</t>
  </si>
  <si>
    <t>8429.51.92</t>
  </si>
  <si>
    <t>De potência no volante inferior ou igual a 43,99 kW (59 HP)</t>
  </si>
  <si>
    <t>8429.52.11</t>
  </si>
  <si>
    <t>De potência no volante igual ou superior a 484,7 kW (650 HP)</t>
  </si>
  <si>
    <t>8429.52.12</t>
  </si>
  <si>
    <t>De potência no volante inferior ou igual a 40,3 kW (54 HP)</t>
  </si>
  <si>
    <t>8429.52.20</t>
  </si>
  <si>
    <t>Infraestruturas motoras, próprias para receber equipamentos das subposições 8430.49, 8430.61 ou 8430.69, mesmo com dispositivo de deslocamento sobre trilhos</t>
  </si>
  <si>
    <t>8429.52.90</t>
  </si>
  <si>
    <t>8430.10.00</t>
  </si>
  <si>
    <t>= Bateestacas e arrancaestacas</t>
  </si>
  <si>
    <t>8430.20.00</t>
  </si>
  <si>
    <t>= Limpaneves</t>
  </si>
  <si>
    <t>8430.31.10</t>
  </si>
  <si>
    <t>Cortadores de carvão ou de rocha</t>
  </si>
  <si>
    <t>8430.31.90</t>
  </si>
  <si>
    <t>8430.39.10</t>
  </si>
  <si>
    <t>8430.39.90</t>
  </si>
  <si>
    <t>8430.41.10</t>
  </si>
  <si>
    <t>Perfuratriz de percussão</t>
  </si>
  <si>
    <t>Perfuratriz rotativa</t>
  </si>
  <si>
    <t>8430.41.30</t>
  </si>
  <si>
    <t>Máquinas de sondagem, rotativas</t>
  </si>
  <si>
    <t>8430.49.10</t>
  </si>
  <si>
    <t>8430.49.20</t>
  </si>
  <si>
    <t>8430.49.90</t>
  </si>
  <si>
    <t xml:space="preserve"> Outras máquinas e aparelhos, autopropulsados</t>
  </si>
  <si>
    <t>8430.61.00</t>
  </si>
  <si>
    <t>= Máquinas de comprimir ou de compactar</t>
  </si>
  <si>
    <t>8430.69.11</t>
  </si>
  <si>
    <t>Com capacidade de carga superior a 4 m3</t>
  </si>
  <si>
    <t>8430.69.19</t>
  </si>
  <si>
    <t>8430.69.90</t>
  </si>
  <si>
    <t>8431.10.90</t>
  </si>
  <si>
    <t>Autopropulsadas</t>
  </si>
  <si>
    <t>8431.20.19</t>
  </si>
  <si>
    <t>De outras empilhadeiras</t>
  </si>
  <si>
    <t>8431.20.90</t>
  </si>
  <si>
    <t>De elevadores</t>
  </si>
  <si>
    <t>8431.31.90</t>
  </si>
  <si>
    <t>8431.41.00</t>
  </si>
  <si>
    <t xml:space="preserve"> Caçambas (Baldes*), mesmo de mandíbulas, pás, ganchos e tenazes</t>
  </si>
  <si>
    <t>8431.42.00</t>
  </si>
  <si>
    <t>= Lâminas para bulldozers ou angledozers</t>
  </si>
  <si>
    <t>8431.43.10</t>
  </si>
  <si>
    <t>De máquinas de sondagem rotativas</t>
  </si>
  <si>
    <t>8431.43.90</t>
  </si>
  <si>
    <t>De máquinas ou aparelhos da posição 84.26</t>
  </si>
  <si>
    <t>8431.49.21</t>
  </si>
  <si>
    <t>Cabinas</t>
  </si>
  <si>
    <t>8431.49.22</t>
  </si>
  <si>
    <t>Lagartas</t>
  </si>
  <si>
    <t>8431.49.23</t>
  </si>
  <si>
    <t>Tanques de combustível e demais reservatórios</t>
  </si>
  <si>
    <t>8431.49.29</t>
  </si>
  <si>
    <t>8432.10.00</t>
  </si>
  <si>
    <t>= Arados e charruas</t>
  </si>
  <si>
    <t>8432.21.00</t>
  </si>
  <si>
    <t>= Grades de discos</t>
  </si>
  <si>
    <t>8432.29.00</t>
  </si>
  <si>
    <t>8432.31.10</t>
  </si>
  <si>
    <t>Semeadoresadubadores</t>
  </si>
  <si>
    <t>8432.31.90</t>
  </si>
  <si>
    <t>8432.39.10</t>
  </si>
  <si>
    <t>8432.39.90</t>
  </si>
  <si>
    <t>8432.41.00</t>
  </si>
  <si>
    <t>= Espalhadores de estrume</t>
  </si>
  <si>
    <t>8432.42.00</t>
  </si>
  <si>
    <t>= Distribuidores de adubos (fertilizantes)</t>
  </si>
  <si>
    <t>= Outras Máquinas e aparelhos</t>
  </si>
  <si>
    <t>8432.90.00</t>
  </si>
  <si>
    <t>8433.20.10</t>
  </si>
  <si>
    <t>Com dispositivo de acondicionamento em fileiras constituído por rotor de dedos e pente</t>
  </si>
  <si>
    <t>8433.30.00</t>
  </si>
  <si>
    <t>= Outras Máquinas e aparelhos para colher e dispor o feno</t>
  </si>
  <si>
    <t xml:space="preserve"> Enfardadeiras de palha ou de forragem, incluindo as enfardadeirasapanhadeiras</t>
  </si>
  <si>
    <t>8433.51.00</t>
  </si>
  <si>
    <t xml:space="preserve"> Colheitadeiras combinadas com debulhadoras (Ceifeirasdebulhadoras*)</t>
  </si>
  <si>
    <t>8433.52.00</t>
  </si>
  <si>
    <t>= Outras Máquinas e aparelhos para debulha</t>
  </si>
  <si>
    <t>8433.53.00</t>
  </si>
  <si>
    <t>= Máquinas para colheita de raízes ou tubérculos</t>
  </si>
  <si>
    <t>8433.59.11</t>
  </si>
  <si>
    <t>Com capacidade para trabalhar até dois sulcos de colheita e potência no volante inferior ou igual a 59,7 kW (80 HP)</t>
  </si>
  <si>
    <t>8433.59.19</t>
  </si>
  <si>
    <t>Selecionadores de fruta</t>
  </si>
  <si>
    <t>8433.60.21</t>
  </si>
  <si>
    <t>Com capacidade superior a 250.000 ovos por hora</t>
  </si>
  <si>
    <t>8433.60.29</t>
  </si>
  <si>
    <t>8434.10.00</t>
  </si>
  <si>
    <t>= Máquinas de ordenhar</t>
  </si>
  <si>
    <t>8434.20.10</t>
  </si>
  <si>
    <t>Para tratamento do leite</t>
  </si>
  <si>
    <t>8434.20.90</t>
  </si>
  <si>
    <t>8434.90.00</t>
  </si>
  <si>
    <t>= Máquinas e aparelhos</t>
  </si>
  <si>
    <t>8435.90.00</t>
  </si>
  <si>
    <t>= Máquinas e aparelhos para preparação de alimentos ou rações para animais</t>
  </si>
  <si>
    <t>8436.21.00</t>
  </si>
  <si>
    <t>= Chocadeiras e criadeiras</t>
  </si>
  <si>
    <t>8436.29.00</t>
  </si>
  <si>
    <t>8436.91.00</t>
  </si>
  <si>
    <t>= de Máquinas ou aparelhos para avicultura</t>
  </si>
  <si>
    <t xml:space="preserve"> Máquinas para limpeza, seleção ou peneiração de grãos ou de produtos hortícolas secos</t>
  </si>
  <si>
    <t>Para trituração ou moagem de grãos</t>
  </si>
  <si>
    <t xml:space="preserve"> Máquinas e aparelhos para as indústrias de panificação, pastelaria, bolachas e biscoitos e de massas alimentícias</t>
  </si>
  <si>
    <t>8438.20.11</t>
  </si>
  <si>
    <t>Para fabricar bombons de chocolate por moldagem, de capacidade de produção igual ou superior a 150 kg/h</t>
  </si>
  <si>
    <t>8438.30.00</t>
  </si>
  <si>
    <t>= Máquinas e aparelhos para a indústria de açúcar</t>
  </si>
  <si>
    <t>= Máquinas e aparelhos para a indústria cervejeira</t>
  </si>
  <si>
    <t>= Máquinas e aparelhos para preparação de carnes</t>
  </si>
  <si>
    <t>= Máquinas e aparelhos para preparação de fruta ou de produtos hortícolas</t>
  </si>
  <si>
    <t>8438.80.10</t>
  </si>
  <si>
    <t>Máquinas para extração de óleo essencial de cítricos</t>
  </si>
  <si>
    <t>8438.80.20</t>
  </si>
  <si>
    <t>Automática, para descabeçar, cortar a cauda e eviscerar peixes, com capacidade superior a 350 unidades por minuto</t>
  </si>
  <si>
    <t>8438.90.00</t>
  </si>
  <si>
    <t>8439.10.10</t>
  </si>
  <si>
    <t>Para tratamento preliminar das matériasprimas</t>
  </si>
  <si>
    <t>8439.10.20</t>
  </si>
  <si>
    <t>Classificadoras e classificadorasdepuradoras de pasta</t>
  </si>
  <si>
    <t>Refinadoras</t>
  </si>
  <si>
    <t>8439.20.00</t>
  </si>
  <si>
    <t>= Máquinas e aparelhos para fabricação de papel ou cartão</t>
  </si>
  <si>
    <t>8439.30.10</t>
  </si>
  <si>
    <t>Bobinadorasesticadoras</t>
  </si>
  <si>
    <t>8439.30.20</t>
  </si>
  <si>
    <t>Para impregnar</t>
  </si>
  <si>
    <t>8439.30.30</t>
  </si>
  <si>
    <t>Para ondular</t>
  </si>
  <si>
    <t>= de Máquinas ou aparelhos para fabricação de pasta de matérias fibrosas celulósicas</t>
  </si>
  <si>
    <t>8439.99.10</t>
  </si>
  <si>
    <t>Rolos, corrugadores ou de pressão, de máquinas para ondular, com largura útil igual ou superior a 2.500 mm</t>
  </si>
  <si>
    <t>8440.10.11</t>
  </si>
  <si>
    <t>Com alimentação automática</t>
  </si>
  <si>
    <t>8440.10.19</t>
  </si>
  <si>
    <t>8440.10.20</t>
  </si>
  <si>
    <t>Máquinas para fabricar capas de papelão, com dispositivo de colagem e capacidade de produção superior a 60 unidades por minuto</t>
  </si>
  <si>
    <t>8440.90.00</t>
  </si>
  <si>
    <t>8441.10.10</t>
  </si>
  <si>
    <t>Cortadeiras bobinadoras com velocidade de bobinado superior a 2.000 m/min</t>
  </si>
  <si>
    <t>= Máquinas para fabricação de sacos de quaisquer dimensões ou de envelopes</t>
  </si>
  <si>
    <t>De dobrar e colar, para fabricação de caixas</t>
  </si>
  <si>
    <t xml:space="preserve"> Máquinas de moldar artigos de pasta de papel, papel ou cartão</t>
  </si>
  <si>
    <t>De compor por processo fotográfico</t>
  </si>
  <si>
    <t>8442.30.20</t>
  </si>
  <si>
    <t>De compor caracteres tipográficos por outros processos, mesmo com dispositivo de fundir</t>
  </si>
  <si>
    <t>8442.30.90</t>
  </si>
  <si>
    <t>8442.40.10</t>
  </si>
  <si>
    <t>De máquinas do item 8442.30.10</t>
  </si>
  <si>
    <t>8442.40.20</t>
  </si>
  <si>
    <t>De máquinas do item 8442.30.20</t>
  </si>
  <si>
    <t>8442.40.90</t>
  </si>
  <si>
    <t>8442.50.00</t>
  </si>
  <si>
    <t xml:space="preserve"> Clichês, blocos, cilindros e outros elementos de impressão; pedras litográficas, blocos, placas e cilindros, preparados para impressão (por exemplo, aplainados, granulados ou polidos)</t>
  </si>
  <si>
    <t>8443.11.10</t>
  </si>
  <si>
    <t>Para impressão multicolor de jornais, de largura igual ou superior a 900 mm, com unidades de impressão em configuração torre e dispositivos automáticos de emendar bobinas</t>
  </si>
  <si>
    <t>8443.11.90</t>
  </si>
  <si>
    <t>8443.12.00</t>
  </si>
  <si>
    <t xml:space="preserve"> Máquinas e aparelhos de impressão, por ofsete, do tipo utilizado em escritórios, alimentados por folhas em que um lado não seja superior a 22 cm e que o outro não seja superior a 36 cm, quando não dobradas</t>
  </si>
  <si>
    <t>8443.13.10</t>
  </si>
  <si>
    <t>Para impressão multicolor de recipientes de matérias plásticas, cilíndricos, cônicos ou de faces planas</t>
  </si>
  <si>
    <t>8443.13.21</t>
  </si>
  <si>
    <t>Com velocidade de impressão igual ou superior a 12.000 folhas por hora</t>
  </si>
  <si>
    <t>8443.13.29</t>
  </si>
  <si>
    <t>8443.14.00</t>
  </si>
  <si>
    <t xml:space="preserve"> Máquinas e aparelhos de impressão, tipográficos, alimentados por bobinas, excluindo as máquinas e aparelhos flexográficos</t>
  </si>
  <si>
    <t>8443.15.00</t>
  </si>
  <si>
    <t xml:space="preserve"> Máquinas e aparelhos de impressão, tipográficos, não alimentados por bobinas, excluindo as máquinas e aparelhos flexográficos</t>
  </si>
  <si>
    <t xml:space="preserve"> Máquinas e aparelhos de impressão, flexográficos</t>
  </si>
  <si>
    <t>8443.17.10</t>
  </si>
  <si>
    <t>Rotativas para heliogravura</t>
  </si>
  <si>
    <t>8443.17.90</t>
  </si>
  <si>
    <t>Para serigrafia</t>
  </si>
  <si>
    <t>De jato de tinta líquida, com largura de impressão inferior ou igual a 420 mm</t>
  </si>
  <si>
    <t>8443.31.12</t>
  </si>
  <si>
    <t>De transferência térmica de cera sólida (por exemplo, solid ink e dye sublimation)</t>
  </si>
  <si>
    <t>8443.31.13</t>
  </si>
  <si>
    <t>A laser, LED (Diodos Emissores de Luz) ou LCS (Sistema de Cristal Líquido), monocromáticas, com largura de impressão inferior ou igual a 280 mm</t>
  </si>
  <si>
    <t>8443.31.14</t>
  </si>
  <si>
    <t>A laser, LED (Diodos Emissores de Luz) ou LCS (Sistema de Cristal Líquido), monocromáticas, com largura de impressão superior a 280 mm, mas não superior a 420 mm</t>
  </si>
  <si>
    <t>8443.31.15</t>
  </si>
  <si>
    <t>A laser, LED (Diodos Emissores de Luz) ou LCS (Sistema de Cristal Líquido), policromáticas</t>
  </si>
  <si>
    <t>8443.31.16</t>
  </si>
  <si>
    <t>Outras, com largura de impressão superior a 420 mm</t>
  </si>
  <si>
    <t>8443.31.19</t>
  </si>
  <si>
    <t>8443.31.91</t>
  </si>
  <si>
    <t>Com impressão por sistema térmico</t>
  </si>
  <si>
    <t>8443.31.99</t>
  </si>
  <si>
    <t>8443.32.21</t>
  </si>
  <si>
    <t>De linha</t>
  </si>
  <si>
    <t>8443.32.22</t>
  </si>
  <si>
    <t>De caracteres Braille</t>
  </si>
  <si>
    <t>8443.32.23</t>
  </si>
  <si>
    <t>Outras matriciais (por pontos)</t>
  </si>
  <si>
    <t>8443.32.32</t>
  </si>
  <si>
    <t>8443.32.33</t>
  </si>
  <si>
    <t>8443.32.34</t>
  </si>
  <si>
    <t>8443.32.35</t>
  </si>
  <si>
    <t>A laser, LED (Diodos Emissores de Luz) ou LCS (Sistema de Cristal Líquido), policromáticas, com velocidade de impressão inferior ou igual a 20 páginas por minuto (ppm)</t>
  </si>
  <si>
    <t>8443.32.36</t>
  </si>
  <si>
    <t>A laser, LED (Diodos Emissores de Luz) ou LCS (Sistema de Cristal Líquido), policromáticas, com velocidade de impressão superior a 20 páginas por minuto (ppm)</t>
  </si>
  <si>
    <t>8443.32.37</t>
  </si>
  <si>
    <t>Térmicas, do tipo utilizado em impressão de imagens para diagnóstico médico em folhas revestidas com camada termossensível</t>
  </si>
  <si>
    <t>8443.32.38</t>
  </si>
  <si>
    <t>8443.32.39</t>
  </si>
  <si>
    <t>8443.32.40</t>
  </si>
  <si>
    <t>Outras impressoras alimentadas por folhas</t>
  </si>
  <si>
    <t>8443.32.51</t>
  </si>
  <si>
    <t>Por meio de penas</t>
  </si>
  <si>
    <t>8443.32.52</t>
  </si>
  <si>
    <t>Outros, com largura de impressão superior a 580 mm</t>
  </si>
  <si>
    <t>8443.32.59</t>
  </si>
  <si>
    <t>8443.32.91</t>
  </si>
  <si>
    <t>Impressoras de código de barras postais, tipo 3 em 5, a jato de tinta fluorescente, com velocidade de até 4,5 m/s e passo de 1,4 mm</t>
  </si>
  <si>
    <t>Máquinas de impressão por jato de tinta</t>
  </si>
  <si>
    <t>8443.39.21</t>
  </si>
  <si>
    <t>De reprodução da imagem do original sobre a cópia por meio de um suporte intermediário (processo indireto), monocromáticas, para cópias de superfície inferior ou igual a 1 m2, com velocidade inferior a 100 cópias por minuto</t>
  </si>
  <si>
    <t>8443.39.28</t>
  </si>
  <si>
    <t>Outras, por processo indireto</t>
  </si>
  <si>
    <t>8443.39.29</t>
  </si>
  <si>
    <t>8443.39.30</t>
  </si>
  <si>
    <t>Outras máquinas copiadoras</t>
  </si>
  <si>
    <t>8443.39.90</t>
  </si>
  <si>
    <t>8443.91.10</t>
  </si>
  <si>
    <t>Partes de máquinas e aparelhos da subposição 8443.12</t>
  </si>
  <si>
    <t>8443.91.91</t>
  </si>
  <si>
    <t>Dobradoras</t>
  </si>
  <si>
    <t>8443.91.92</t>
  </si>
  <si>
    <t>Numeradores automáticos</t>
  </si>
  <si>
    <t>8443.99.11</t>
  </si>
  <si>
    <t>Mecanismos de impressão, mesmo sem cabeça de impressão incorporada</t>
  </si>
  <si>
    <t>8443.99.12</t>
  </si>
  <si>
    <t>Cabeças de impressão</t>
  </si>
  <si>
    <t>8443.99.19</t>
  </si>
  <si>
    <t>8443.99.21</t>
  </si>
  <si>
    <t>8443.99.22</t>
  </si>
  <si>
    <t>8443.99.23</t>
  </si>
  <si>
    <t>Cartuchos de tinta</t>
  </si>
  <si>
    <t>8443.99.31</t>
  </si>
  <si>
    <t>Mecanismos de impressão, mesmo sem cilindro fotossensível incorporado</t>
  </si>
  <si>
    <t>8443.99.32</t>
  </si>
  <si>
    <t>Cilindros recobertos de matéria semicondutora fotoelétrica</t>
  </si>
  <si>
    <t>8443.99.33</t>
  </si>
  <si>
    <t>Cartuchos de revelador (toners)</t>
  </si>
  <si>
    <t>8443.99.41</t>
  </si>
  <si>
    <t>8443.99.42</t>
  </si>
  <si>
    <t>8443.99.49</t>
  </si>
  <si>
    <t>8443.99.50</t>
  </si>
  <si>
    <t>Outros mecanismos de impressão, suas partes e acessórios</t>
  </si>
  <si>
    <t>Circuitos impressos com componentes elétricos ou eletrônicos, montados</t>
  </si>
  <si>
    <t>Bandejas e gavetas, suas partes e acessórios</t>
  </si>
  <si>
    <t>Mecanismos de alimentação ou de triagem de papéis ou documentos, suas partes e acessórios</t>
  </si>
  <si>
    <t>8444.00.10</t>
  </si>
  <si>
    <t>Para extrudar</t>
  </si>
  <si>
    <t>8444.00.20</t>
  </si>
  <si>
    <t>Para corte ou ruptura de fibras</t>
  </si>
  <si>
    <t>8444.00.90</t>
  </si>
  <si>
    <t>8445.11.10</t>
  </si>
  <si>
    <t>Para lã</t>
  </si>
  <si>
    <t>8445.11.20</t>
  </si>
  <si>
    <t>Para fibras do Capítulo 53</t>
  </si>
  <si>
    <t>8445.12.00</t>
  </si>
  <si>
    <t>= Penteadoras</t>
  </si>
  <si>
    <t>8445.13.00</t>
  </si>
  <si>
    <t>= Bancas de estiramento (banca de fusos)</t>
  </si>
  <si>
    <t>8445.19.10</t>
  </si>
  <si>
    <t>Máquinas para a preparação da seda</t>
  </si>
  <si>
    <t>8445.19.21</t>
  </si>
  <si>
    <t>Para recuperação de cordas, fios, trapos ou qualquer outro desperdício, transformandoos em fibras adequadas para cardagem</t>
  </si>
  <si>
    <t>Descaroçadeiras e deslintadeiras de algodão</t>
  </si>
  <si>
    <t>8445.19.23</t>
  </si>
  <si>
    <t>Para desengordurar, lavar, alvejar ou tingir fibras têxteis em massa ou rama</t>
  </si>
  <si>
    <t>8445.19.24</t>
  </si>
  <si>
    <t>Abridoras de fibras de lã</t>
  </si>
  <si>
    <t>8445.19.25</t>
  </si>
  <si>
    <t>Abridoras de fibras do Capítulo 53</t>
  </si>
  <si>
    <t>8445.19.26</t>
  </si>
  <si>
    <t>Máquinas de carbonizar a lã</t>
  </si>
  <si>
    <t>8445.19.27</t>
  </si>
  <si>
    <t>Para estirar a lã</t>
  </si>
  <si>
    <t>8445.19.29</t>
  </si>
  <si>
    <t>8445.20.00</t>
  </si>
  <si>
    <t>= Máquinas para fiação de matérias têxteis</t>
  </si>
  <si>
    <t>8445.30.10</t>
  </si>
  <si>
    <t>Retorcedeiras</t>
  </si>
  <si>
    <t>8445.30.90</t>
  </si>
  <si>
    <t>8445.40.11</t>
  </si>
  <si>
    <t>Bobinadeiras de trama (espuladeiras)</t>
  </si>
  <si>
    <t>8445.40.12</t>
  </si>
  <si>
    <t>Para fios elastanos</t>
  </si>
  <si>
    <t>8445.40.18</t>
  </si>
  <si>
    <t>Outras, com atador automático</t>
  </si>
  <si>
    <t>8445.40.19</t>
  </si>
  <si>
    <t>8445.40.21</t>
  </si>
  <si>
    <t>Com velocidade de bobinado igual ou superior a 4.000 m/min</t>
  </si>
  <si>
    <t>8445.40.29</t>
  </si>
  <si>
    <t>8445.40.31</t>
  </si>
  <si>
    <t>Com controle de comprimento ou peso e atador automático</t>
  </si>
  <si>
    <t>8445.40.39</t>
  </si>
  <si>
    <t>8445.40.40</t>
  </si>
  <si>
    <t>Noveleiras automáticas</t>
  </si>
  <si>
    <t>8445.40.90</t>
  </si>
  <si>
    <t>Urdideiras</t>
  </si>
  <si>
    <t>8445.90.20</t>
  </si>
  <si>
    <t>Passadeiras para liço e pente</t>
  </si>
  <si>
    <t>8445.90.30</t>
  </si>
  <si>
    <t>Para amarrar urdideiras</t>
  </si>
  <si>
    <t>8445.90.40</t>
  </si>
  <si>
    <t>Automáticas, para colocar lamelas</t>
  </si>
  <si>
    <t>8446.10.10</t>
  </si>
  <si>
    <t>Com mecanismo Jacquard</t>
  </si>
  <si>
    <t>8446.21.00</t>
  </si>
  <si>
    <t>= a motor</t>
  </si>
  <si>
    <t>8446.29.00</t>
  </si>
  <si>
    <t>8446.30.10</t>
  </si>
  <si>
    <t>A jato de ar</t>
  </si>
  <si>
    <t>8446.30.20</t>
  </si>
  <si>
    <t>A jato de água</t>
  </si>
  <si>
    <t>8446.30.30</t>
  </si>
  <si>
    <t>De projétil</t>
  </si>
  <si>
    <t>8446.30.40</t>
  </si>
  <si>
    <t>De pinças</t>
  </si>
  <si>
    <t>8446.30.90</t>
  </si>
  <si>
    <t>8447.11.00</t>
  </si>
  <si>
    <t xml:space="preserve"> Com cilindro de diâmetro não superior a 165 mm</t>
  </si>
  <si>
    <t xml:space="preserve"> Com cilindro de diâmetro superior a 165 mm</t>
  </si>
  <si>
    <t>8447.20.21</t>
  </si>
  <si>
    <t>Para fabricação de malhas de urdidura</t>
  </si>
  <si>
    <t>8447.20.29</t>
  </si>
  <si>
    <t>8447.20.30</t>
  </si>
  <si>
    <t>Máquinas de costura por entrelaçamento (couturetricotage)</t>
  </si>
  <si>
    <t>8447.90.10</t>
  </si>
  <si>
    <t>Máquinas para fabricação de redes, tules ou filós</t>
  </si>
  <si>
    <t>8447.90.20</t>
  </si>
  <si>
    <t>Máquinas automáticas para bordar</t>
  </si>
  <si>
    <t>8448.11.10</t>
  </si>
  <si>
    <t>Ratieras</t>
  </si>
  <si>
    <t>8448.11.20</t>
  </si>
  <si>
    <t>Mecanismos Jacquard</t>
  </si>
  <si>
    <t>8448.11.90</t>
  </si>
  <si>
    <t>8448.19.00</t>
  </si>
  <si>
    <t>8448.20.10</t>
  </si>
  <si>
    <t>Fieiras para a extrusão</t>
  </si>
  <si>
    <t>8448.20.20</t>
  </si>
  <si>
    <t>Outras partes e acessórios de máquinas para a extrusão</t>
  </si>
  <si>
    <t>8448.20.30</t>
  </si>
  <si>
    <t>De máquinas para corte ou ruptura de fibras</t>
  </si>
  <si>
    <t>8448.20.90</t>
  </si>
  <si>
    <t>8448.31.00</t>
  </si>
  <si>
    <t>= Guarnições de cardas</t>
  </si>
  <si>
    <t>8448.32.11</t>
  </si>
  <si>
    <t>Chapéus (flats)</t>
  </si>
  <si>
    <t>8448.32.19</t>
  </si>
  <si>
    <t>8448.32.20</t>
  </si>
  <si>
    <t>De penteadoras</t>
  </si>
  <si>
    <t>8448.32.30</t>
  </si>
  <si>
    <t>De bancas de estiramento (bancas de fusos)</t>
  </si>
  <si>
    <t>8448.32.40</t>
  </si>
  <si>
    <t>De máquinas para a preparação da seda</t>
  </si>
  <si>
    <t>8448.32.50</t>
  </si>
  <si>
    <t>De máquinas para carbonizar lã</t>
  </si>
  <si>
    <t>8448.32.90</t>
  </si>
  <si>
    <t>8448.33.10</t>
  </si>
  <si>
    <t>Cursores</t>
  </si>
  <si>
    <t>8448.33.90</t>
  </si>
  <si>
    <t>8448.39.11</t>
  </si>
  <si>
    <t>De filatórios intermitentes (selfatinas)</t>
  </si>
  <si>
    <t>8448.39.12</t>
  </si>
  <si>
    <t>De máquinas do tipo towtoyarn</t>
  </si>
  <si>
    <t>8448.39.17</t>
  </si>
  <si>
    <t>De outros filatórios</t>
  </si>
  <si>
    <t>8448.39.19</t>
  </si>
  <si>
    <t>8448.39.21</t>
  </si>
  <si>
    <t>De bobinadeiras de trama (espuladeiras)</t>
  </si>
  <si>
    <t>8448.39.22</t>
  </si>
  <si>
    <t>De bobinadeiras automáticas para fios elastanos, ou com atador automático</t>
  </si>
  <si>
    <t>8448.39.23</t>
  </si>
  <si>
    <t>Outras, de bobinadeiras automáticas</t>
  </si>
  <si>
    <t>8448.39.29</t>
  </si>
  <si>
    <t>8448.39.91</t>
  </si>
  <si>
    <t>De urdideiras</t>
  </si>
  <si>
    <t>8448.39.92</t>
  </si>
  <si>
    <t>De passadeiras para liço e pente</t>
  </si>
  <si>
    <t>8448.39.99</t>
  </si>
  <si>
    <t>8448.42.00</t>
  </si>
  <si>
    <t xml:space="preserve"> Pentes, liços e quadros de liços</t>
  </si>
  <si>
    <t>8448.49.10</t>
  </si>
  <si>
    <t>De máquinas ou aparelhos auxiliares de teares</t>
  </si>
  <si>
    <t>8448.49.20</t>
  </si>
  <si>
    <t>De teares para tecidos de largura superior a 30 cm, sem lançadeiras, a jato de água ou de projétil</t>
  </si>
  <si>
    <t>8448.49.90</t>
  </si>
  <si>
    <t>8448.51.00</t>
  </si>
  <si>
    <t xml:space="preserve"> Platinas, agulhas e outros artigos, utilizados na formação das malhas</t>
  </si>
  <si>
    <t>8448.59.10</t>
  </si>
  <si>
    <t>De teares circulares para malhas</t>
  </si>
  <si>
    <t>8448.59.22</t>
  </si>
  <si>
    <t>8448.59.29</t>
  </si>
  <si>
    <t>8448.59.30</t>
  </si>
  <si>
    <t>De máquinas para fabricação de redes, tules ou filós, ou automáticas para bordar</t>
  </si>
  <si>
    <t>8448.59.40</t>
  </si>
  <si>
    <t>De máquinas do item 8447.90.90</t>
  </si>
  <si>
    <t>8448.59.90</t>
  </si>
  <si>
    <t>8449.00.10</t>
  </si>
  <si>
    <t>Máquinas e aparelhos para fabricação ou acabamento de feltros</t>
  </si>
  <si>
    <t>8449.00.20</t>
  </si>
  <si>
    <t>Máquinas e aparelhos para fabricação de falsos tecidos</t>
  </si>
  <si>
    <t>8449.00.91</t>
  </si>
  <si>
    <t>De máquinas ou aparelhos para fabricação de falsos tecidos</t>
  </si>
  <si>
    <t>8449.00.99</t>
  </si>
  <si>
    <t>8450.20.10</t>
  </si>
  <si>
    <t>Túneis contínuos</t>
  </si>
  <si>
    <t>8450.20.90</t>
  </si>
  <si>
    <t>8450.90.10</t>
  </si>
  <si>
    <t>De máquinas da subposição 8450.20</t>
  </si>
  <si>
    <t>8451.10.00</t>
  </si>
  <si>
    <t>= Máquinas para lavar a seco</t>
  </si>
  <si>
    <t>8451.29.10</t>
  </si>
  <si>
    <t>Que funcionem por meio de ondas eletromagnéticas (microondas), cuja produção seja igual ou superior a 120 kg/h de produto seco</t>
  </si>
  <si>
    <t>8451.30.10</t>
  </si>
  <si>
    <t>Automáticas</t>
  </si>
  <si>
    <t>8451.30.99</t>
  </si>
  <si>
    <t>Para lavar</t>
  </si>
  <si>
    <t>8451.40.21</t>
  </si>
  <si>
    <t>Para tingir tecidos em rolos; para tingir por pressão estática, com molinete (rotor de pás), jato de água (jet) ou combinada</t>
  </si>
  <si>
    <t>8451.40.90</t>
  </si>
  <si>
    <t>8451.50.10</t>
  </si>
  <si>
    <t>Para inspecionar tecidos</t>
  </si>
  <si>
    <t>8451.50.20</t>
  </si>
  <si>
    <t>Automáticas, para enfestar ou cortar</t>
  </si>
  <si>
    <t>8451.50.90</t>
  </si>
  <si>
    <t>8452.21.10</t>
  </si>
  <si>
    <t>Para costurar couros ou peles</t>
  </si>
  <si>
    <t>8452.21.20</t>
  </si>
  <si>
    <t>Para costurar tecidos</t>
  </si>
  <si>
    <t>8452.21.90</t>
  </si>
  <si>
    <t>8452.29.10</t>
  </si>
  <si>
    <t>8452.29.21</t>
  </si>
  <si>
    <t>Remalhadeiras</t>
  </si>
  <si>
    <t>8452.29.22</t>
  </si>
  <si>
    <t>Para casear</t>
  </si>
  <si>
    <t>8452.29.23</t>
  </si>
  <si>
    <t>Tipo ziguezague para inserir elástico</t>
  </si>
  <si>
    <t>8452.29.24</t>
  </si>
  <si>
    <t>De costura reta</t>
  </si>
  <si>
    <t>8452.29.25</t>
  </si>
  <si>
    <t>Galoneiras</t>
  </si>
  <si>
    <t>8452.29.29</t>
  </si>
  <si>
    <t>8452.29.90</t>
  </si>
  <si>
    <t>8452.30.00</t>
  </si>
  <si>
    <t>= Agulhas para Máquinas de costura</t>
  </si>
  <si>
    <t>8452.90.91</t>
  </si>
  <si>
    <t>Guiafios, lançadeiras não rotativas e portabobinas</t>
  </si>
  <si>
    <t>8452.90.92</t>
  </si>
  <si>
    <t>Para remalhadeiras</t>
  </si>
  <si>
    <t>8452.90.93</t>
  </si>
  <si>
    <t>Lançadeiras rotativas</t>
  </si>
  <si>
    <t>8452.90.94</t>
  </si>
  <si>
    <t>Corpos moldados por fundição</t>
  </si>
  <si>
    <t>8452.90.99</t>
  </si>
  <si>
    <t>8453.10.10</t>
  </si>
  <si>
    <t>Máquinas para dividir couros com largura útil inferior ou igual a 3.000 mm, com lâmina sem fim, com controle eletrônico programável</t>
  </si>
  <si>
    <t>8453.20.00</t>
  </si>
  <si>
    <t>= Máquinas e aparelhos para fabricar ou consertar calçado</t>
  </si>
  <si>
    <t>8453.80.00</t>
  </si>
  <si>
    <t>8453.90.00</t>
  </si>
  <si>
    <t>= Conversores</t>
  </si>
  <si>
    <t>8454.20.10</t>
  </si>
  <si>
    <t>Lingoteiras</t>
  </si>
  <si>
    <t>8454.20.90</t>
  </si>
  <si>
    <t>Sob pressão</t>
  </si>
  <si>
    <t>8454.30.20</t>
  </si>
  <si>
    <t>Por centrifugação</t>
  </si>
  <si>
    <t>8454.90.10</t>
  </si>
  <si>
    <t>De máquinas de vazar (moldar) por centrifugação</t>
  </si>
  <si>
    <t>8455.10.00</t>
  </si>
  <si>
    <t>= Laminadores de tubos</t>
  </si>
  <si>
    <t>8455.21.10</t>
  </si>
  <si>
    <t>De cilindros lisos</t>
  </si>
  <si>
    <t>8455.21.90</t>
  </si>
  <si>
    <t>8455.22.10</t>
  </si>
  <si>
    <t>8455.22.90</t>
  </si>
  <si>
    <t>8455.30.10</t>
  </si>
  <si>
    <t>Fundidos, de aço ou ferro fundido nodular</t>
  </si>
  <si>
    <t>8455.30.20</t>
  </si>
  <si>
    <t>Forjados, de aço de corte rápido, com um teor, em peso, de carbono igual ou superior a 0,80 % e inferior ou igual a 0,90 %, de cromo igual ou superior a 3,50 % e inferior ou igual a 4 %, de vanádio igual ou superior a 1,60 % e inferior ou igual a 2,30 %, de molibdênio inferior ou igual a 8,50 % e de tungstênio (volfrâmio) inferior ou igual a 7 %</t>
  </si>
  <si>
    <t>= Outras Partes</t>
  </si>
  <si>
    <t>Para corte de chapas metálicas de espessura superior a 8 mm</t>
  </si>
  <si>
    <t>8456.12.11</t>
  </si>
  <si>
    <t>8456.12.19</t>
  </si>
  <si>
    <t>8456.12.90</t>
  </si>
  <si>
    <t>8456.20.10</t>
  </si>
  <si>
    <t>De comando numérico</t>
  </si>
  <si>
    <t>8456.20.90</t>
  </si>
  <si>
    <t>8456.30.11</t>
  </si>
  <si>
    <t>Para texturizar superfícies cilíndricas</t>
  </si>
  <si>
    <t>8456.30.90</t>
  </si>
  <si>
    <t>8456.40.00</t>
  </si>
  <si>
    <t>= Que operem por jato de plasma</t>
  </si>
  <si>
    <t>= Máquinas de corte a jato de água</t>
  </si>
  <si>
    <t>8456.90.00</t>
  </si>
  <si>
    <t xml:space="preserve"> Centros de usinagem (fabricação*)</t>
  </si>
  <si>
    <t>8457.20.10</t>
  </si>
  <si>
    <t>8457.20.90</t>
  </si>
  <si>
    <t>8458.11.10</t>
  </si>
  <si>
    <t>Revólver</t>
  </si>
  <si>
    <t>8458.11.91</t>
  </si>
  <si>
    <t>De 6 ou mais fusos portapeças</t>
  </si>
  <si>
    <t>8458.19.10</t>
  </si>
  <si>
    <t>8458.19.90</t>
  </si>
  <si>
    <t>= de comando numérico</t>
  </si>
  <si>
    <t>8458.99.00</t>
  </si>
  <si>
    <t>= Unidades com cabeça deslizante</t>
  </si>
  <si>
    <t>8459.21.10</t>
  </si>
  <si>
    <t>Radiais</t>
  </si>
  <si>
    <t>8459.21.91</t>
  </si>
  <si>
    <t>De mais de um cabeçote mono ou multifuso</t>
  </si>
  <si>
    <t>8459.31.00</t>
  </si>
  <si>
    <t>8459.41.00</t>
  </si>
  <si>
    <t>8459.49.00</t>
  </si>
  <si>
    <t>8459.51.00</t>
  </si>
  <si>
    <t>8459.59.00</t>
  </si>
  <si>
    <t>8459.69.00</t>
  </si>
  <si>
    <t>8459.70.00</t>
  </si>
  <si>
    <t>= Outras Máquinas para roscar interior ou exteriormente</t>
  </si>
  <si>
    <t>8460.22.00</t>
  </si>
  <si>
    <t xml:space="preserve"> Máquinas para retificar sem centro, de comando numérico</t>
  </si>
  <si>
    <t xml:space="preserve"> Outras máquinas para retificar superfícies cilíndricas, de comando numérico</t>
  </si>
  <si>
    <t xml:space="preserve"> Outras, de comando numérico</t>
  </si>
  <si>
    <t>8460.40.11</t>
  </si>
  <si>
    <t>Brunidoras para cilindros de diâmetro inferior ou igual a 312 mm</t>
  </si>
  <si>
    <t>8460.40.19</t>
  </si>
  <si>
    <t>8460.40.91</t>
  </si>
  <si>
    <t>8460.40.99</t>
  </si>
  <si>
    <t>8460.90.11</t>
  </si>
  <si>
    <t>De polir, com cinco ou mais cabeças e porta peças rotativo</t>
  </si>
  <si>
    <t>8460.90.12</t>
  </si>
  <si>
    <t>De esmerilhar, com duas ou mais cabeças e portapeças rotativo</t>
  </si>
  <si>
    <t>8461.20.10</t>
  </si>
  <si>
    <t>Para escatelar</t>
  </si>
  <si>
    <t>8461.20.90</t>
  </si>
  <si>
    <t>8461.30.10</t>
  </si>
  <si>
    <t>8461.30.90</t>
  </si>
  <si>
    <t>8461.40.10</t>
  </si>
  <si>
    <t>8461.40.91</t>
  </si>
  <si>
    <t>Redondeadoras de dentes</t>
  </si>
  <si>
    <t>8461.40.99</t>
  </si>
  <si>
    <t>8461.50.10</t>
  </si>
  <si>
    <t>De fitas sem fim</t>
  </si>
  <si>
    <t>Circulares</t>
  </si>
  <si>
    <t>8461.50.90</t>
  </si>
  <si>
    <t>8461.90.10</t>
  </si>
  <si>
    <t>Máquinas para estampar</t>
  </si>
  <si>
    <t>8462.10.19</t>
  </si>
  <si>
    <t>8462.31.00</t>
  </si>
  <si>
    <t>8462.39.10</t>
  </si>
  <si>
    <t>Tipo guilhotina</t>
  </si>
  <si>
    <t>8462.41.00</t>
  </si>
  <si>
    <t>Para moldagem de pós metálicos por sinterização</t>
  </si>
  <si>
    <t>8462.91.91</t>
  </si>
  <si>
    <t>8462.91.99</t>
  </si>
  <si>
    <t>8462.99.10</t>
  </si>
  <si>
    <t>Prensas para moldagem de pós metálicos por sinterização</t>
  </si>
  <si>
    <t>Prensas para extrusão</t>
  </si>
  <si>
    <t>8463.10.10</t>
  </si>
  <si>
    <t>Para estirar tubos</t>
  </si>
  <si>
    <t>8463.10.90</t>
  </si>
  <si>
    <t>8463.20.10</t>
  </si>
  <si>
    <t>8463.20.91</t>
  </si>
  <si>
    <t>De pente plano, com capacidade de produção igual ou superior a 160 unidades por minuto, de diâmetro de rosca compreendido entre 3 mm e 10 mm</t>
  </si>
  <si>
    <t>= Máquinas para trabalhar arames e fios de metal</t>
  </si>
  <si>
    <t>8463.90.10</t>
  </si>
  <si>
    <t>= Máquinas para serrar</t>
  </si>
  <si>
    <t>Para vidro</t>
  </si>
  <si>
    <t>8464.20.21</t>
  </si>
  <si>
    <t>De polir placas, para pavimentação ou revestimento, com oito ou mais cabeças</t>
  </si>
  <si>
    <t>8464.20.29</t>
  </si>
  <si>
    <t>8464.90.11</t>
  </si>
  <si>
    <t>De comando numérico, para retificar, fresar e perfurar</t>
  </si>
  <si>
    <t>= MáquinasFerramentas capazes de efetuar diferentes tipos de operações Sem troca de Ferramentas</t>
  </si>
  <si>
    <t>8465.20.00</t>
  </si>
  <si>
    <t>De fita sem fim</t>
  </si>
  <si>
    <t>8465.91.20</t>
  </si>
  <si>
    <t>Fresadoras</t>
  </si>
  <si>
    <t>8465.92.90</t>
  </si>
  <si>
    <t>Lixadeiras</t>
  </si>
  <si>
    <t>8465.93.90</t>
  </si>
  <si>
    <t>= Máquinas para arquear ou reunir</t>
  </si>
  <si>
    <t>Para furar</t>
  </si>
  <si>
    <t>8465.95.12</t>
  </si>
  <si>
    <t>8465.95.91</t>
  </si>
  <si>
    <t>8465.95.92</t>
  </si>
  <si>
    <t>8465.96.00</t>
  </si>
  <si>
    <t xml:space="preserve"> Máquinas para fender, seccionar ou desenrolar</t>
  </si>
  <si>
    <t>8466.10.00</t>
  </si>
  <si>
    <t>= PortaFerramentas e fieiras de abertura automática</t>
  </si>
  <si>
    <t>Para tornos</t>
  </si>
  <si>
    <t>8466.20.90</t>
  </si>
  <si>
    <t>8466.30.00</t>
  </si>
  <si>
    <t xml:space="preserve"> Dispositivos divisores e outros dispositivos especiais, para máquinas</t>
  </si>
  <si>
    <t>8466.91.00</t>
  </si>
  <si>
    <t xml:space="preserve"> Para máquinas da posição 84.64</t>
  </si>
  <si>
    <t>8466.92.00</t>
  </si>
  <si>
    <t xml:space="preserve"> Para máquinas da posição 84.65</t>
  </si>
  <si>
    <t>8466.93.11</t>
  </si>
  <si>
    <t>Para máquinas da subposição 8456.20</t>
  </si>
  <si>
    <t>Para máquinas da posição 84.57</t>
  </si>
  <si>
    <t>Para máquinas da posição 84.58</t>
  </si>
  <si>
    <t>Para máquinas da posição 84.59</t>
  </si>
  <si>
    <t>8466.93.50</t>
  </si>
  <si>
    <t>Para máquinas da posição 84.60</t>
  </si>
  <si>
    <t>8466.93.60</t>
  </si>
  <si>
    <t>Para máquinas da posição 84.61</t>
  </si>
  <si>
    <t>8466.94.10</t>
  </si>
  <si>
    <t>Para máquinas da subposição 8462.10</t>
  </si>
  <si>
    <t>8466.94.20</t>
  </si>
  <si>
    <t>Para máquinas das subposições 8462.21 ou 8462.29</t>
  </si>
  <si>
    <t>8466.94.30</t>
  </si>
  <si>
    <t>Para prensas para extrusão</t>
  </si>
  <si>
    <t>8466.94.90</t>
  </si>
  <si>
    <t>8467.11.10</t>
  </si>
  <si>
    <t>Furadeiras</t>
  </si>
  <si>
    <t>8467.11.90</t>
  </si>
  <si>
    <t>8467.29.93</t>
  </si>
  <si>
    <t>Martelos</t>
  </si>
  <si>
    <t>8467.81.00</t>
  </si>
  <si>
    <t>= Serras de corrente</t>
  </si>
  <si>
    <t>8467.89.00</t>
  </si>
  <si>
    <t>8467.91.00</t>
  </si>
  <si>
    <t>= de Serras de corrente</t>
  </si>
  <si>
    <t>8467.92.00</t>
  </si>
  <si>
    <t>= de Ferramentas pneumáticas</t>
  </si>
  <si>
    <t>8467.99.00</t>
  </si>
  <si>
    <t>8468.20.00</t>
  </si>
  <si>
    <t>= Outras Máquinas e aparelhos a gás</t>
  </si>
  <si>
    <t>8468.80.10</t>
  </si>
  <si>
    <t>Para soldar por fricção</t>
  </si>
  <si>
    <t>8468.80.90</t>
  </si>
  <si>
    <t>8468.90.20</t>
  </si>
  <si>
    <t>De máquinas ou aparelhos para soldar por fricção</t>
  </si>
  <si>
    <t>8468.90.90</t>
  </si>
  <si>
    <t>8470.50.11</t>
  </si>
  <si>
    <t>Com capacidade de comunicação bidirecional com computadores ou outras máquinas digitais</t>
  </si>
  <si>
    <t>8470.50.19</t>
  </si>
  <si>
    <t>8470.50.90</t>
  </si>
  <si>
    <t>8470.90.10</t>
  </si>
  <si>
    <t>Máquinas de franquear correspondência</t>
  </si>
  <si>
    <t>8470.90.90</t>
  </si>
  <si>
    <t>8471.30.11</t>
  </si>
  <si>
    <t>De peso inferior a 350 g, com teclado alfanumérico de no mínimo 70 teclas e com uma tela de área não superior a 140 cm2</t>
  </si>
  <si>
    <t>8471.30.12</t>
  </si>
  <si>
    <t>De peso inferior a 3,5 kg com teclado alfanumérico de no mínimo 70 teclas e com uma tela de área superior a 140 cm2 e inferior a 560 cm2</t>
  </si>
  <si>
    <t>8471.30.19</t>
  </si>
  <si>
    <t>8471.30.90</t>
  </si>
  <si>
    <t>8471.41.10</t>
  </si>
  <si>
    <t>De peso inferior a 750 g, sem teclado, com reconhecimento de escrita, entrada de dados e de comandos por meio de uma tela de área inferior a 280 cm2</t>
  </si>
  <si>
    <t xml:space="preserve"> Outras, apresentadas sob a forma de sistemas</t>
  </si>
  <si>
    <t>De pequena capacidade, baseadas em microprocessadores, com capacidade de instalação, dentro do mesmo gabinete, de unidades de memória da subposição 8471.70, podendo conter múltiplos conectores de expansão (slots), e valor FOB inferior ou igual a US$ 12.500,00, por unidade</t>
  </si>
  <si>
    <t>De média capacidade, podendo conter no máximo uma unidade de entrada e outra de saída da subposição 8471.60, com capacidade de instalação, dentro do mesmo gabinete, de unidades de memória da subposição 8471.70, podendo conter múltiplos conectores de expansão (slots), e valor FOB superior a US$ 12.500,00, mas não superior a US$ 46.000,00, por unidade</t>
  </si>
  <si>
    <t>8471.50.30</t>
  </si>
  <si>
    <t>De grande capacidade, podendo conter no máximo uma unidade de entrada e outra de saída da subposição 8471.60, com capacidade de instalação interna, ou em módulos separados do gabinete do processador central, de unidades de memória da subposição 8471.70, e valor FOB superior a US$ 46.000,00, mas não superior a US$ 100.000,00, por unidade</t>
  </si>
  <si>
    <t>8471.50.40</t>
  </si>
  <si>
    <t>De muito grande capacidade, podendo conter no máximo uma unidade de entrada e outra de saída da subposição 8471.60, com capacidade de instalação interna, ou em módulos separados do gabinete do processador central, de unidades de memória da subposição 8471.70, e valor FOB superior a US$ 100.000,00, por unidade</t>
  </si>
  <si>
    <t>8471.50.90</t>
  </si>
  <si>
    <t>8471.60.52</t>
  </si>
  <si>
    <t>Teclados</t>
  </si>
  <si>
    <t>Indicadores ou apontadores (mouse e trackball, por exemplo)</t>
  </si>
  <si>
    <t>8471.60.54</t>
  </si>
  <si>
    <t>Mesas digitalizadoras</t>
  </si>
  <si>
    <t>8471.60.59</t>
  </si>
  <si>
    <t>8471.60.61</t>
  </si>
  <si>
    <t>Com unidade de saída por vídeo monocromático</t>
  </si>
  <si>
    <t>8471.60.62</t>
  </si>
  <si>
    <t>Com unidade de saída por vídeo policromático</t>
  </si>
  <si>
    <t>8471.60.80</t>
  </si>
  <si>
    <t>Terminais de autoatendimento bancário</t>
  </si>
  <si>
    <t>8471.70.11</t>
  </si>
  <si>
    <t>Para discos flexíveis</t>
  </si>
  <si>
    <t>8471.70.12</t>
  </si>
  <si>
    <t>Para discos rígidos, com um só conjunto cabeçadisco (HDA  Head Disk Assembly)</t>
  </si>
  <si>
    <t>8471.70.19</t>
  </si>
  <si>
    <t>8471.70.21</t>
  </si>
  <si>
    <t>Exclusivamente para leitura</t>
  </si>
  <si>
    <t>8471.70.29</t>
  </si>
  <si>
    <t>8471.70.32</t>
  </si>
  <si>
    <t>Para cartuchos</t>
  </si>
  <si>
    <t>8471.70.33</t>
  </si>
  <si>
    <t>Para cassetes</t>
  </si>
  <si>
    <t>8471.70.39</t>
  </si>
  <si>
    <t>8471.70.90</t>
  </si>
  <si>
    <t>= Outras Unidades de Máquinas automáticas para processamento de dados</t>
  </si>
  <si>
    <t>De cartões magnéticos</t>
  </si>
  <si>
    <t>8471.90.12</t>
  </si>
  <si>
    <t>Leitores de códigos de barras</t>
  </si>
  <si>
    <t>8471.90.13</t>
  </si>
  <si>
    <t>Leitores de caracteres magnetizáveis</t>
  </si>
  <si>
    <t>8471.90.14</t>
  </si>
  <si>
    <t>Digitalizadores de imagens (scanners)</t>
  </si>
  <si>
    <t>8471.90.19</t>
  </si>
  <si>
    <t>8472.10.00</t>
  </si>
  <si>
    <t>= Duplicadores</t>
  </si>
  <si>
    <t>8472.30.10</t>
  </si>
  <si>
    <t>Máquinas automáticas para obliterar selos postais</t>
  </si>
  <si>
    <t>8472.30.20</t>
  </si>
  <si>
    <t>Máquinas automáticas para seleção de correspondência por formato e classificação e distribuição da mesma por leitura óptica do código postal</t>
  </si>
  <si>
    <t>8472.30.30</t>
  </si>
  <si>
    <t>Máquinas automáticas para seleção e distribuição de encomendas, por leitura óptica do código postal</t>
  </si>
  <si>
    <t>8472.30.90</t>
  </si>
  <si>
    <t>8472.90.10</t>
  </si>
  <si>
    <t>Distribuidores (dispensadores) automáticos de notas, incluindo os que efetuam outras operações bancárias</t>
  </si>
  <si>
    <t>8472.90.21</t>
  </si>
  <si>
    <t>Eletrônicas, com capacidade de comunicação bidirecional com computadores ou outras máquinas digitais</t>
  </si>
  <si>
    <t>8472.90.29</t>
  </si>
  <si>
    <t>Máquinas para selecionar e contar moedas ou notas</t>
  </si>
  <si>
    <t>8472.90.51</t>
  </si>
  <si>
    <t>Com capacidade de classificação superior a 400 documentos por minuto</t>
  </si>
  <si>
    <t>8472.90.59</t>
  </si>
  <si>
    <t>8472.90.91</t>
  </si>
  <si>
    <t>Máquinas para imprimir endereços ou para estampar placas de endereços</t>
  </si>
  <si>
    <t>8473.29.10</t>
  </si>
  <si>
    <t>Circuitos impressos com componentes elétricos ou eletrônicos montados, para caixas registradoras</t>
  </si>
  <si>
    <t>8473.29.90</t>
  </si>
  <si>
    <t>8473.30.11</t>
  </si>
  <si>
    <t>Com fonte de alimentação, mesmo com módulo display numérico</t>
  </si>
  <si>
    <t>8473.30.19</t>
  </si>
  <si>
    <t>8473.30.31</t>
  </si>
  <si>
    <t>Conjuntos cabeçadisco (HDA  Head Disk Assembly) de unidades de discos rígidos, montados</t>
  </si>
  <si>
    <t>8473.30.32</t>
  </si>
  <si>
    <t>Braços posicionadores de cabeças magnéticas</t>
  </si>
  <si>
    <t>8473.30.33</t>
  </si>
  <si>
    <t>Cabeças magnéticas</t>
  </si>
  <si>
    <t>8473.30.34</t>
  </si>
  <si>
    <t>Mecanismos bobinadores para unidades de fitas magnéticas (magnetic tape transporter)</t>
  </si>
  <si>
    <t>8473.30.39</t>
  </si>
  <si>
    <t>8473.30.41</t>
  </si>
  <si>
    <t>Placasmãe (mother boards)</t>
  </si>
  <si>
    <t>8473.30.42</t>
  </si>
  <si>
    <t>Placas (módulos) de memória com uma superfície inferior ou igual a 50 cm2</t>
  </si>
  <si>
    <t>8473.30.43</t>
  </si>
  <si>
    <t>Placas de microprocessamento, mesmo com dispositivo de dissipação de calor</t>
  </si>
  <si>
    <t>8473.30.49</t>
  </si>
  <si>
    <t>8473.30.92</t>
  </si>
  <si>
    <t>Telas (displays) para máquinas automáticas para processamento de dados, portáteis</t>
  </si>
  <si>
    <t>8473.40.10</t>
  </si>
  <si>
    <t>8473.40.70</t>
  </si>
  <si>
    <t>Outras partes e acessórios das máquinas do item 8472.90.10 e dos subitens 8472.90.21 ou 8472.90.29</t>
  </si>
  <si>
    <t>8473.50.10</t>
  </si>
  <si>
    <t>8473.50.40</t>
  </si>
  <si>
    <t>8473.50.50</t>
  </si>
  <si>
    <t>8473.50.90</t>
  </si>
  <si>
    <t xml:space="preserve"> Máquinas e aparelhos para selecionar, peneirar, separar ou lavar</t>
  </si>
  <si>
    <t>8474.20.10</t>
  </si>
  <si>
    <t>De bolas</t>
  </si>
  <si>
    <t>= Betoneiras e aparelhos para amassar cimento</t>
  </si>
  <si>
    <t>8474.32.00</t>
  </si>
  <si>
    <t>= Máquinas para misturar matérias minerais com betume</t>
  </si>
  <si>
    <t>8474.39.00</t>
  </si>
  <si>
    <t>Para fabricação de moldes de areia para fundição</t>
  </si>
  <si>
    <t>8475.10.00</t>
  </si>
  <si>
    <t xml:space="preserve"> Máquinas para montagem de lâmpadas, tubos ou válvulas, elétricos ou eletrônicos, ou de lâmpadas de luzrelâmpago (flash), que tenham invólucro de vidro</t>
  </si>
  <si>
    <t>8475.21.00</t>
  </si>
  <si>
    <t>= Máquinas para fabricação de fibras ópticas e de seus esboços</t>
  </si>
  <si>
    <t>8475.29.10</t>
  </si>
  <si>
    <t>Para fabricação de recipientes da posição 70.10, exceto ampolas</t>
  </si>
  <si>
    <t>8475.29.90</t>
  </si>
  <si>
    <t>8475.90.00</t>
  </si>
  <si>
    <t>8476.21.00</t>
  </si>
  <si>
    <t>= com dispositivo de aquecimento ou de refrigeração incorporado</t>
  </si>
  <si>
    <t>8476.29.00</t>
  </si>
  <si>
    <t>8476.81.00</t>
  </si>
  <si>
    <t>8476.89.10</t>
  </si>
  <si>
    <t>Máquinas automáticas de venda de selos postais</t>
  </si>
  <si>
    <t>8476.89.90</t>
  </si>
  <si>
    <t>8476.90.00</t>
  </si>
  <si>
    <t>Monocolor, para materiais termoplásticos, com capacidade de injeção inferior ou igual a 5.000 g e força de fechamento inferior ou igual a 12.000 kN</t>
  </si>
  <si>
    <t>8477.10.91</t>
  </si>
  <si>
    <t>Para materiais termoplásticos, de diâmetro da rosca inferior ou igual a 300 mm</t>
  </si>
  <si>
    <t>8477.30.10</t>
  </si>
  <si>
    <t>Para fabricação de recipientes termoplásticos de capacidade inferior ou igual a 5 l, com uma produção inferior ou igual a 1.000 unidades por hora, referente a recipiente de 1 l</t>
  </si>
  <si>
    <t>8477.40.10</t>
  </si>
  <si>
    <t>De moldar a vácuo poliestireno expandido (EPS) ou polipropileno expandido (EPP)</t>
  </si>
  <si>
    <t>8477.51.00</t>
  </si>
  <si>
    <t>= para moldar ou recauchutar pneumáticos ou para moldar ou dar forma a câmaras de ar</t>
  </si>
  <si>
    <t>Com capacidade inferior ou igual a 30.000 kN</t>
  </si>
  <si>
    <t>8477.59.19</t>
  </si>
  <si>
    <t>8477.80.10</t>
  </si>
  <si>
    <t>Máquina de unir lâminas de borracha entre si ou com tecidos com borracha, para fabricação de pneumáticos</t>
  </si>
  <si>
    <t>8478.10.10</t>
  </si>
  <si>
    <t>Batedorasseparadoras automáticas de talos e folhas</t>
  </si>
  <si>
    <t>8478.90.00</t>
  </si>
  <si>
    <t>8479.10.10</t>
  </si>
  <si>
    <t>Automotrizes para espalhar e calcar pisos (pavimentos) betuminosos</t>
  </si>
  <si>
    <t>8479.20.00</t>
  </si>
  <si>
    <t>= Máquinas e aparelhos para extração ou preparação de óleos ou gorduras vegetais fixos ou de óleos ou gorduras animais</t>
  </si>
  <si>
    <t xml:space="preserve"> Prensas para fabricação de painéis de partículas, de fibras de madeira ou de outras matérias lenhosas, e outras máquinas e aparelhos para tratamento de madeira ou de cortiça</t>
  </si>
  <si>
    <t>= Máquinas para fabricação de cordas ou cabos</t>
  </si>
  <si>
    <t xml:space="preserve"> Robôs industriais, não especificados nem compreendidos noutras posições</t>
  </si>
  <si>
    <t>= aparelhos de evaporação para arrefecimento do ar</t>
  </si>
  <si>
    <t>8479.71.00</t>
  </si>
  <si>
    <t>= do tipo utilizado em aeroportos</t>
  </si>
  <si>
    <t>8479.79.00</t>
  </si>
  <si>
    <t>8479.81.10</t>
  </si>
  <si>
    <t>Diferenciadores das tensões de tração de entrada e saída da chapa, em instalações de galvanoplastia</t>
  </si>
  <si>
    <t>Misturadores</t>
  </si>
  <si>
    <t>Prensas</t>
  </si>
  <si>
    <t>Distribuidores e doseadores de sólidos ou de líquidos</t>
  </si>
  <si>
    <t>8479.89.21</t>
  </si>
  <si>
    <t>Máquinas e aparelhos para cestaria ou espartaria</t>
  </si>
  <si>
    <t>8479.89.22</t>
  </si>
  <si>
    <t>Máquinas e aparelhos para fabricação de pincéis, brochas ou escovas</t>
  </si>
  <si>
    <t>8479.89.40</t>
  </si>
  <si>
    <t>Silos metálicos para cereais, fixos (não transportáveis), incluindo as baterias, com mecanismos elevadores ou extratores incorporados</t>
  </si>
  <si>
    <t>8479.89.91</t>
  </si>
  <si>
    <t>Aparelhos para limpar peças por ultrassom</t>
  </si>
  <si>
    <t>8479.89.92</t>
  </si>
  <si>
    <t>Máquinas de leme para embarcações</t>
  </si>
  <si>
    <t>8480.10.00</t>
  </si>
  <si>
    <t>= Caixas de fundição</t>
  </si>
  <si>
    <t>8480.20.00</t>
  </si>
  <si>
    <t>= Placas de fundo para moldes</t>
  </si>
  <si>
    <t>8480.30.00</t>
  </si>
  <si>
    <t>= Modelos para moldes</t>
  </si>
  <si>
    <t>8480.41.00</t>
  </si>
  <si>
    <t>= para moldagem por injeção ou por compressão</t>
  </si>
  <si>
    <t>8480.49.10</t>
  </si>
  <si>
    <t>Coquilhas</t>
  </si>
  <si>
    <t>8480.49.90</t>
  </si>
  <si>
    <t>8480.50.00</t>
  </si>
  <si>
    <t>= moldes para vidro</t>
  </si>
  <si>
    <t>= moldes para matérias minerais</t>
  </si>
  <si>
    <t>8480.79.10</t>
  </si>
  <si>
    <t>Para vulcanização de pneumáticos</t>
  </si>
  <si>
    <t>8480.79.90</t>
  </si>
  <si>
    <t>= Válvulas redutoras de pressão</t>
  </si>
  <si>
    <t>= Válvulas de retenção</t>
  </si>
  <si>
    <t>= Válvulas de segurança ou de alívio</t>
  </si>
  <si>
    <t>Válvulas de expansão termostáticas ou pressostáticas</t>
  </si>
  <si>
    <t>8481.80.29</t>
  </si>
  <si>
    <t>8481.80.39</t>
  </si>
  <si>
    <t>Válvulas solenóides</t>
  </si>
  <si>
    <t>8481.80.93</t>
  </si>
  <si>
    <t>Válvulas tipo gaveta</t>
  </si>
  <si>
    <t>8481.80.94</t>
  </si>
  <si>
    <t>Válvulas tipo globo</t>
  </si>
  <si>
    <t>Válvulas tipo esfera</t>
  </si>
  <si>
    <t>8481.80.96</t>
  </si>
  <si>
    <t>Válvulas tipo macho</t>
  </si>
  <si>
    <t>8481.80.97</t>
  </si>
  <si>
    <t>Válvulas tipo borboleta</t>
  </si>
  <si>
    <t>8483.10.50</t>
  </si>
  <si>
    <t>Árvores de transmissão providas de acoplamentos dentados com entalhes de proteção contra sobrecarga, de comprimento igual ou superior a 1500 mm e diâmetro do eixo igual ou superior a 400 mm</t>
  </si>
  <si>
    <t>Redutores, multiplicadores, caixas de transmissão e variadores de velocidade, incluindo os conversores de torque</t>
  </si>
  <si>
    <t>8483.60.11</t>
  </si>
  <si>
    <t>De fricção</t>
  </si>
  <si>
    <t>8483.60.19</t>
  </si>
  <si>
    <t>8483.90.00</t>
  </si>
  <si>
    <t>= Rodas dentadas e Outros órgãos elementares de transmissão apresentados separadamente; Partes</t>
  </si>
  <si>
    <t>8484.20.00</t>
  </si>
  <si>
    <t>= Juntas de vedação mecânicas</t>
  </si>
  <si>
    <t>8486.10.00</t>
  </si>
  <si>
    <t>= Máquinas e aparelhos para a fabricação de boules ou wafers</t>
  </si>
  <si>
    <t>8486.20.00</t>
  </si>
  <si>
    <t>= Máquinas e aparelhos para a fabricação de dispositivos semicondutores ou de circuitos integrados eletrônicos</t>
  </si>
  <si>
    <t>8486.30.00</t>
  </si>
  <si>
    <t xml:space="preserve"> Máquinas e aparelhos para a fabricação de dispositivos de visualização de tela (ecrã*) plana</t>
  </si>
  <si>
    <t>8486.40.00</t>
  </si>
  <si>
    <t xml:space="preserve"> Máquinas e aparelhos especificados na Nota 9 C) do presente Capítulo</t>
  </si>
  <si>
    <t>8486.90.00</t>
  </si>
  <si>
    <t>= Partes e acessórios</t>
  </si>
  <si>
    <t>8487.10.00</t>
  </si>
  <si>
    <t>= Hélices para embarcações e suas pás</t>
  </si>
  <si>
    <t>8501.10.11</t>
  </si>
  <si>
    <t>De passo inferior ou igual a 1,8°</t>
  </si>
  <si>
    <t>8501.33.10</t>
  </si>
  <si>
    <t>Motores</t>
  </si>
  <si>
    <t>8501.33.20</t>
  </si>
  <si>
    <t>Geradores</t>
  </si>
  <si>
    <t>8501.34.11</t>
  </si>
  <si>
    <t>De potência inferior ou igual a 3.000 kW</t>
  </si>
  <si>
    <t>8501.34.19</t>
  </si>
  <si>
    <t>8501.34.20</t>
  </si>
  <si>
    <t>8501.40.21</t>
  </si>
  <si>
    <t>Síncronos</t>
  </si>
  <si>
    <t>8501.40.29</t>
  </si>
  <si>
    <t>8501.51.10</t>
  </si>
  <si>
    <t>Trifásicos, com rotor de gaiola</t>
  </si>
  <si>
    <t>8501.51.20</t>
  </si>
  <si>
    <t>Trifásicos, com rotor de anéis</t>
  </si>
  <si>
    <t>8501.51.90</t>
  </si>
  <si>
    <t>8501.52.10</t>
  </si>
  <si>
    <t>8501.52.20</t>
  </si>
  <si>
    <t>Trifásicos, de potência inferior ou igual a 7.500 kW</t>
  </si>
  <si>
    <t>8501.53.20</t>
  </si>
  <si>
    <t>Trifásicos, de potência superior a 7.500 kW, mas não superior a 30.000 kW</t>
  </si>
  <si>
    <t>8501.53.30</t>
  </si>
  <si>
    <t>Trifásicos, de potência superior a 30.000 kW, mas não superior a 50.000 kW</t>
  </si>
  <si>
    <t>8501.61.00</t>
  </si>
  <si>
    <t xml:space="preserve"> De potência não superior a 75 kVA</t>
  </si>
  <si>
    <t>8501.62.00</t>
  </si>
  <si>
    <t xml:space="preserve"> De potência superior a 75 kVA, mas não superior a 375 kVA</t>
  </si>
  <si>
    <t>8501.63.00</t>
  </si>
  <si>
    <t xml:space="preserve"> De potência superior a 375 kVA, mas não superior a 750 kVA</t>
  </si>
  <si>
    <t>8501.64.00</t>
  </si>
  <si>
    <t xml:space="preserve"> De potência superior a 750 kVA</t>
  </si>
  <si>
    <t>8502.11.10</t>
  </si>
  <si>
    <t>De corrente alternada</t>
  </si>
  <si>
    <t>8502.11.90</t>
  </si>
  <si>
    <t>8502.12.90</t>
  </si>
  <si>
    <t>8502.13.11</t>
  </si>
  <si>
    <t>De potência inferior ou igual a 430 kVA</t>
  </si>
  <si>
    <t>8502.13.19</t>
  </si>
  <si>
    <t>8502.13.90</t>
  </si>
  <si>
    <t>8502.20.11</t>
  </si>
  <si>
    <t>De potência inferior ou igual a 210 kVA</t>
  </si>
  <si>
    <t>8502.20.19</t>
  </si>
  <si>
    <t>8502.20.90</t>
  </si>
  <si>
    <t>8502.31.00</t>
  </si>
  <si>
    <t>= de energia eólica</t>
  </si>
  <si>
    <t>8502.40.10</t>
  </si>
  <si>
    <t>De frequência</t>
  </si>
  <si>
    <t>8502.40.90</t>
  </si>
  <si>
    <t>8504.21.00</t>
  </si>
  <si>
    <t xml:space="preserve"> De potência não superior a 650 kVA</t>
  </si>
  <si>
    <t>8504.22.00</t>
  </si>
  <si>
    <t xml:space="preserve"> De potência superior a 650 kVA, mas não superior a 10.000 kVA</t>
  </si>
  <si>
    <t>8504.23.00</t>
  </si>
  <si>
    <t xml:space="preserve"> De potência superior a 10.000 kVA</t>
  </si>
  <si>
    <t>8504.31.91</t>
  </si>
  <si>
    <t>Transformador de saída horizontal (fly back), com tensão de saída superior a 18 kV e frequência de varredura horizontal igual ou superior a 32 kHz</t>
  </si>
  <si>
    <t>8504.33.00</t>
  </si>
  <si>
    <t xml:space="preserve"> De potência superior a 16 kVA, mas não superior a 500 kVA</t>
  </si>
  <si>
    <t>8504.34.00</t>
  </si>
  <si>
    <t xml:space="preserve"> De potência superior a 500 kVA</t>
  </si>
  <si>
    <t>Conversores de corrente contínua</t>
  </si>
  <si>
    <t>Equipamento de alimentação ininterrupta de energia (UPS ou no break)</t>
  </si>
  <si>
    <t>8504.40.50</t>
  </si>
  <si>
    <t>Conversores eletrônicos de frequência, para variação de velocidade de motores elétricos</t>
  </si>
  <si>
    <t>De transformadores das subposições 8504.21, 8504.22, 8504.23, 8504.33 ou 8504.34</t>
  </si>
  <si>
    <t>8504.90.40</t>
  </si>
  <si>
    <t>De conversores estáticos, exceto de carregadores de acumuladores e de retificadores</t>
  </si>
  <si>
    <t>8505.20.10</t>
  </si>
  <si>
    <t>Freios (travões) que atuam por corrente de Foucault, do tipo utilizado nos veículos das posições 87.01 a 87.05</t>
  </si>
  <si>
    <t>8505.20.90</t>
  </si>
  <si>
    <t>8505.90.90</t>
  </si>
  <si>
    <t>Partes</t>
  </si>
  <si>
    <t>8508.60.00</t>
  </si>
  <si>
    <t>= Outros aspiradores</t>
  </si>
  <si>
    <t>8508.70.00</t>
  </si>
  <si>
    <t>8510.20.00</t>
  </si>
  <si>
    <t>= Máquinas de cortar o cabelo ou de tosquiar</t>
  </si>
  <si>
    <t>8510.90.20</t>
  </si>
  <si>
    <t>Pentes e contrapentes para máquinas de tosquiar</t>
  </si>
  <si>
    <t>8510.90.90</t>
  </si>
  <si>
    <t>8511.80.30</t>
  </si>
  <si>
    <t>Ignição eletrônica digital</t>
  </si>
  <si>
    <t>Industriais</t>
  </si>
  <si>
    <t>8514.10.90</t>
  </si>
  <si>
    <t>8514.20.20</t>
  </si>
  <si>
    <t>Por perdas dielétricas</t>
  </si>
  <si>
    <t>8514.30.19</t>
  </si>
  <si>
    <t>8514.30.21</t>
  </si>
  <si>
    <t>8514.30.29</t>
  </si>
  <si>
    <t>= Outros aparelhos para tratamento térmico de matérias por indução ou por perdas dielétricas</t>
  </si>
  <si>
    <t>8514.90.00</t>
  </si>
  <si>
    <t>8515.11.00</t>
  </si>
  <si>
    <t>= Ferros e Pistolas</t>
  </si>
  <si>
    <t>= Inteira ou parcialmente automáticos</t>
  </si>
  <si>
    <t>8515.29.00</t>
  </si>
  <si>
    <t>8515.31.10</t>
  </si>
  <si>
    <t>Robôs para soldar, por arco, em atmosfera inerte (MIG  Metal Inert Gas) ou atmosfera ativa (MAG  Metal Active Gas), de comando numérico</t>
  </si>
  <si>
    <t>8515.80.10</t>
  </si>
  <si>
    <t>Para soldar a laser</t>
  </si>
  <si>
    <t>8517.12.11</t>
  </si>
  <si>
    <t>Portáteis (por exemplo, walkie talkie e handle talkie)</t>
  </si>
  <si>
    <t>8517.12.12</t>
  </si>
  <si>
    <t>Fixos, sem fonte própria de energia, monocanais</t>
  </si>
  <si>
    <t>8517.12.13</t>
  </si>
  <si>
    <t>Móveis, do tipo utilizado em veículos automóveis</t>
  </si>
  <si>
    <t>8517.12.19</t>
  </si>
  <si>
    <t>8517.12.21</t>
  </si>
  <si>
    <t>Portáteis</t>
  </si>
  <si>
    <t>8517.12.22</t>
  </si>
  <si>
    <t>Fixos, sem fonte própria de energia</t>
  </si>
  <si>
    <t>8517.12.23</t>
  </si>
  <si>
    <t>Do tipo utilizado em veículos automóveis</t>
  </si>
  <si>
    <t>8517.12.29</t>
  </si>
  <si>
    <t>8517.12.32</t>
  </si>
  <si>
    <t>8517.12.33</t>
  </si>
  <si>
    <t>8517.12.39</t>
  </si>
  <si>
    <t>8517.12.41</t>
  </si>
  <si>
    <t>Digitais, operando em banda C, Ku, L ou S</t>
  </si>
  <si>
    <t>8517.12.49</t>
  </si>
  <si>
    <t>8517.12.90</t>
  </si>
  <si>
    <t>8517.18.20</t>
  </si>
  <si>
    <t>Telefones públicos</t>
  </si>
  <si>
    <t>8517.61.11</t>
  </si>
  <si>
    <t>De taxa de transmissão inferior ou igual a 112 kbit/s</t>
  </si>
  <si>
    <t>8517.61.19</t>
  </si>
  <si>
    <t>8517.61.20</t>
  </si>
  <si>
    <t>De sistema troncalizado (trunking)</t>
  </si>
  <si>
    <t>De telefonia celular</t>
  </si>
  <si>
    <t>8517.61.41</t>
  </si>
  <si>
    <t>Principal terrena fixa, sem conjunto antenarefletor</t>
  </si>
  <si>
    <t>8517.61.42</t>
  </si>
  <si>
    <t>VSAT (Very Small Aperture Terminal), sem conjunto antenarefletor</t>
  </si>
  <si>
    <t>8517.61.43</t>
  </si>
  <si>
    <t>8517.61.49</t>
  </si>
  <si>
    <t>8517.61.91</t>
  </si>
  <si>
    <t>Digitais, de frequência igual ou superior a 15 GHz e inferior ou igual a 23 GHz e taxa de transmissão inferior ou igual a 8 Mbit/s</t>
  </si>
  <si>
    <t>8517.61.92</t>
  </si>
  <si>
    <t>Digitais, de frequência superior a 23 GHz</t>
  </si>
  <si>
    <t>8517.61.99</t>
  </si>
  <si>
    <t>Multiplexadores por divisão de frequência</t>
  </si>
  <si>
    <t>8517.62.12</t>
  </si>
  <si>
    <t>Multiplexadores por divisão de tempo, digitais síncronos, com velocidade de transmissão igual ou superior a 155 Mbit/s</t>
  </si>
  <si>
    <t>8517.62.13</t>
  </si>
  <si>
    <t>Outros multiplexadores por divisão de tempo</t>
  </si>
  <si>
    <t>8517.62.14</t>
  </si>
  <si>
    <t>Concentradores de linhas de assinantes (terminais de central ou terminal remoto)</t>
  </si>
  <si>
    <t>8517.62.19</t>
  </si>
  <si>
    <t>8517.62.21</t>
  </si>
  <si>
    <t>Centrais automáticas públicas, para comutação eletrônica, incluindo as de trânsito</t>
  </si>
  <si>
    <t>8517.62.22</t>
  </si>
  <si>
    <t>Centrais automáticas privadas, de capacidade inferior ou igual a 25 ramais</t>
  </si>
  <si>
    <t>8517.62.23</t>
  </si>
  <si>
    <t>Centrais automáticas privadas, de capacidade superior a 25 ramais e inferior ou igual a 200 ramais</t>
  </si>
  <si>
    <t>8517.62.24</t>
  </si>
  <si>
    <t>Centrais automáticas privadas, de capacidade superior a 200 ramais</t>
  </si>
  <si>
    <t>8517.62.29</t>
  </si>
  <si>
    <t>8517.62.31</t>
  </si>
  <si>
    <t>Centrais automáticas para comutação por pacote com velocidade de tronco superior a 72 kbit/s e de comutação superior a 3.600 pacotes por segundo, sem multiplexação determinística</t>
  </si>
  <si>
    <t>8517.62.32</t>
  </si>
  <si>
    <t>Outras centrais automáticas para comutação por pacote</t>
  </si>
  <si>
    <t>8517.62.33</t>
  </si>
  <si>
    <t>Centrais automáticas de sistema troncalizado (trunking)</t>
  </si>
  <si>
    <t>Com capacidade de conexão sem fio</t>
  </si>
  <si>
    <t>8517.62.48</t>
  </si>
  <si>
    <t>Outros, com velocidade de interface serial de pelo menos 4 Mbit/s, próprios para interconexão de redes locais com protocolos distintos</t>
  </si>
  <si>
    <t>8517.62.49</t>
  </si>
  <si>
    <t>8517.62.51</t>
  </si>
  <si>
    <t>Terminais ou repetidores sobre linhas metálicas</t>
  </si>
  <si>
    <t>8517.62.52</t>
  </si>
  <si>
    <t>Terminais sobre linhas de fibras ópticas, com velocidade de transmissão superior a 2,5 Gbit/s</t>
  </si>
  <si>
    <t>8517.62.53</t>
  </si>
  <si>
    <t>Terminais de texto que operem com código de transmissão Baudot, providos de teclado alfanumérico e visor, mesmo com telefone incorporado</t>
  </si>
  <si>
    <t>8517.62.54</t>
  </si>
  <si>
    <t>Distribuidores de conexões para redes (hubs)</t>
  </si>
  <si>
    <t>Moduladores/demoduladores (modems)</t>
  </si>
  <si>
    <t>8517.62.61</t>
  </si>
  <si>
    <t>De tecnologia celular</t>
  </si>
  <si>
    <t>8517.62.64</t>
  </si>
  <si>
    <t>Por satélite, digitais, operando em banda C, Ku, L ou S</t>
  </si>
  <si>
    <t>8517.62.65</t>
  </si>
  <si>
    <t>Outros, por satélite</t>
  </si>
  <si>
    <t>8517.62.71</t>
  </si>
  <si>
    <t>Terminais portáteis de sistema bidirecional de radiomensagens, de taxa de transmissão inferior ou igual a 112 kbits/s</t>
  </si>
  <si>
    <t>De frequência inferior a 15 GHz e de taxa de transmissão inferior ou igual a 34 Mbits/s, exceto os de sistema bidirecional de radiomensagens de taxa de transmissão inferior ou igual a 112 kbits/s</t>
  </si>
  <si>
    <t>Outros, de frequência inferior a 15 GHz</t>
  </si>
  <si>
    <t>8517.62.78</t>
  </si>
  <si>
    <t>De frequência igual ou superior a 15 GHz, mas inferior ou igual a 23 GHz e taxa de transmissão inferior ou igual a 8 Mbit/s</t>
  </si>
  <si>
    <t>8517.62.91</t>
  </si>
  <si>
    <t>Aparelhos transmissores (emissores)</t>
  </si>
  <si>
    <t>8517.62.92</t>
  </si>
  <si>
    <t>Receptores pessoais de radiomensagens com apresentação alfanumérica da mensagem em visor</t>
  </si>
  <si>
    <t>8517.62.93</t>
  </si>
  <si>
    <t>Outros receptores pessoais de radiomensagens</t>
  </si>
  <si>
    <t>8517.62.94</t>
  </si>
  <si>
    <t>Tradutores (conversores) de protocolos para interconexão de redes (gateways)</t>
  </si>
  <si>
    <t>8517.62.95</t>
  </si>
  <si>
    <t>Terminais fixos, analógicos, sem fonte própria de energia, monocanais</t>
  </si>
  <si>
    <t>8517.62.96</t>
  </si>
  <si>
    <t>Outros, analógicos</t>
  </si>
  <si>
    <t>8517.69.00</t>
  </si>
  <si>
    <t>8517.70.10</t>
  </si>
  <si>
    <t>8517.70.21</t>
  </si>
  <si>
    <t>Antenas próprias para telefones celulares portáteis, exceto as telescópicas</t>
  </si>
  <si>
    <t>8517.70.91</t>
  </si>
  <si>
    <t>Gabinetes, bastidores e armações</t>
  </si>
  <si>
    <t>8517.70.92</t>
  </si>
  <si>
    <t>Registradores e seletores para centrais automáticas</t>
  </si>
  <si>
    <t>8518.10.10</t>
  </si>
  <si>
    <t>Piezelétricos próprios para aparelhos telefônicos</t>
  </si>
  <si>
    <t>8518.29.10</t>
  </si>
  <si>
    <t>8519.81.20</t>
  </si>
  <si>
    <t>Gravadores de som de cabines de aeronaves</t>
  </si>
  <si>
    <t>8521.10.10</t>
  </si>
  <si>
    <t>Gravadorreprodutor, sem sintonizador</t>
  </si>
  <si>
    <t>8521.10.90</t>
  </si>
  <si>
    <t>Outros, para fitas de largura igual ou superior a 19,05 mm (3/4”)</t>
  </si>
  <si>
    <t>8521.90.10</t>
  </si>
  <si>
    <t>Gravadorreprodutor e editor de imagem e som, em discos, por meio magnético, óptico ou optomagnético</t>
  </si>
  <si>
    <t>8523.29.11</t>
  </si>
  <si>
    <t>Do tipo utilizado em unidades de discos rígidos</t>
  </si>
  <si>
    <t>8523.51.10</t>
  </si>
  <si>
    <t>Cartões de memória (memory cards)</t>
  </si>
  <si>
    <t>8523.52.10</t>
  </si>
  <si>
    <t>Cartões e etiquetas de acionamento por aproximação</t>
  </si>
  <si>
    <t>8523.52.90</t>
  </si>
  <si>
    <t>8525.50.11</t>
  </si>
  <si>
    <t>Em AM, com modulação por código ou largura de pulso, totalmente a semicondutor e com potência de saída superior a 10 kW</t>
  </si>
  <si>
    <t>8525.50.12</t>
  </si>
  <si>
    <t>Em FM, com etapa de saída valvular e potência superior a 30 kW</t>
  </si>
  <si>
    <t>8525.50.19</t>
  </si>
  <si>
    <t>8525.50.21</t>
  </si>
  <si>
    <t>De frequência superior a 7 GHz</t>
  </si>
  <si>
    <t>8525.50.22</t>
  </si>
  <si>
    <t>Em banda UHF, de frequência igual ou superior a 2,0 GHz, mas não superior a 2,7 GHz, com potência de saída igual ou superior a 10 W, mas não superior a 100 W</t>
  </si>
  <si>
    <t>8525.50.23</t>
  </si>
  <si>
    <t>Em banda UHF, com potência de saída superior a 10 kW</t>
  </si>
  <si>
    <t>8525.50.24</t>
  </si>
  <si>
    <t>Em banda VHF, com potência de saída igual ou superior a 20 kW</t>
  </si>
  <si>
    <t>8525.50.29</t>
  </si>
  <si>
    <t>8525.60.10</t>
  </si>
  <si>
    <t>De radiodifusão</t>
  </si>
  <si>
    <t>8525.60.20</t>
  </si>
  <si>
    <t>De televisão, de frequência superior a 7 GHz</t>
  </si>
  <si>
    <t>8525.60.90</t>
  </si>
  <si>
    <t>8525.80.11</t>
  </si>
  <si>
    <t>Com três ou mais captadores de imagem</t>
  </si>
  <si>
    <t>8525.80.12</t>
  </si>
  <si>
    <t>Com sensor de imagem a semicondutor tipo CCD, de mais de 490 x 580 elementos de imagem (pixels) ativos, sensíveis a intensidades de iluminação inferiores a 0,20 lux</t>
  </si>
  <si>
    <t>8525.80.13</t>
  </si>
  <si>
    <t>Outras, próprias para captar imagens exclusivamente no espectro infravermelho de comprimento de onda igual ou superior a 2 micrômetros (mícrons), mas não superior a 14 micrômetros (mícrons)</t>
  </si>
  <si>
    <t>8525.80.21</t>
  </si>
  <si>
    <t>8525.80.22</t>
  </si>
  <si>
    <t>8526.10.00</t>
  </si>
  <si>
    <t>= aparelhos de radiodetecção e de radiossondagem (radar)</t>
  </si>
  <si>
    <t>8526.91.00</t>
  </si>
  <si>
    <t>= aparelhos de radionavegação</t>
  </si>
  <si>
    <t>8528.42.10</t>
  </si>
  <si>
    <t>Monocromáticos</t>
  </si>
  <si>
    <t>8528.42.20</t>
  </si>
  <si>
    <t>Policromáticos</t>
  </si>
  <si>
    <t>8528.49.21</t>
  </si>
  <si>
    <t>Com dispositivos de seleção de varredura (underscanning) e de retardo de sincronismo horizontal e vertical (H/V delay ou pulse cross)</t>
  </si>
  <si>
    <t>8528.52.10</t>
  </si>
  <si>
    <t>8528.52.20</t>
  </si>
  <si>
    <t>8528.62.00</t>
  </si>
  <si>
    <t xml:space="preserve"> Capazes de serem conectados diretamente a uma máquina automática para processamento de dados da posição 84.71 e concebidos para serem utilizados com esta máquina</t>
  </si>
  <si>
    <t>8528.69.10</t>
  </si>
  <si>
    <t>Com tecnologia de dispositivo digital de microespelhos (DMD  Digital Micromirror Device)</t>
  </si>
  <si>
    <t>8528.71.11</t>
  </si>
  <si>
    <t>Sem saída de radiofrequência (RF) modulada nos canais 3 ou 4, com saídas de áudio balanceadas com impedância de 600 Ohms, próprio para montagem em racks e com saída de vídeo com conector BNC</t>
  </si>
  <si>
    <t>8529.90.11</t>
  </si>
  <si>
    <t>Gabinetes e bastidores</t>
  </si>
  <si>
    <t>8529.90.12</t>
  </si>
  <si>
    <t>8529.90.19</t>
  </si>
  <si>
    <t>De aparelhos das posições 85.27 ou 85.28</t>
  </si>
  <si>
    <t>8529.90.30</t>
  </si>
  <si>
    <t>De aparelhos da subposição 8526.10</t>
  </si>
  <si>
    <t>8529.90.40</t>
  </si>
  <si>
    <t>De aparelhos da subposição 8526.91</t>
  </si>
  <si>
    <t>8530.10.10</t>
  </si>
  <si>
    <t>Digitais, para controle de tráfego</t>
  </si>
  <si>
    <t>8530.10.90</t>
  </si>
  <si>
    <t>8530.80.10</t>
  </si>
  <si>
    <t>Digitais, para controle de tráfego de automotores</t>
  </si>
  <si>
    <t>8530.90.00</t>
  </si>
  <si>
    <t>= painéis indicadores com dispositivos de cristais líquidos (LCD) ou de diodos emissores de luz (LED)</t>
  </si>
  <si>
    <t>8532.21.11</t>
  </si>
  <si>
    <t>Com tensão de isolação inferior ou igual a 125 V</t>
  </si>
  <si>
    <t>8532.21.19</t>
  </si>
  <si>
    <t>8532.23.10</t>
  </si>
  <si>
    <t>Próprios para montagem em superfície (SMD  Surface Mounted Device)</t>
  </si>
  <si>
    <t>8532.25.10</t>
  </si>
  <si>
    <t>8532.29.10</t>
  </si>
  <si>
    <t>8532.30.10</t>
  </si>
  <si>
    <t>8533.21.20</t>
  </si>
  <si>
    <t>Próprias para montagem em superfície (SMD  Surface Mounted Device)</t>
  </si>
  <si>
    <t>8534.00.11</t>
  </si>
  <si>
    <t>Com isolante de resina fenólica e papel celulósico</t>
  </si>
  <si>
    <t>8534.00.12</t>
  </si>
  <si>
    <t>Com isolante de resina epóxida e papel celulósico</t>
  </si>
  <si>
    <t>8534.00.13</t>
  </si>
  <si>
    <t>Com isolante de resina epóxida e tecido de fibra de vidro</t>
  </si>
  <si>
    <t>8534.00.19</t>
  </si>
  <si>
    <t>8534.00.20</t>
  </si>
  <si>
    <t>Simples face, flexíveis</t>
  </si>
  <si>
    <t>8534.00.31</t>
  </si>
  <si>
    <t>8534.00.32</t>
  </si>
  <si>
    <t>8534.00.39</t>
  </si>
  <si>
    <t>8534.00.40</t>
  </si>
  <si>
    <t>Dupla face, flexíveis</t>
  </si>
  <si>
    <t>8534.00.59</t>
  </si>
  <si>
    <t>8536.50.10</t>
  </si>
  <si>
    <t>Unidade chaveadora de conversor de subida e descida para sistema de telecomunicações via satélite</t>
  </si>
  <si>
    <t>8536.50.20</t>
  </si>
  <si>
    <t>Unidade chaveadora de amplificador de alta potência (HPA) para sistema de telecomunicações via satélite</t>
  </si>
  <si>
    <t>8536.50.30</t>
  </si>
  <si>
    <t>Comutadores codificadores digitais, próprios para montagem em circuitos impressos</t>
  </si>
  <si>
    <t>8536.50.90</t>
  </si>
  <si>
    <t>Conectores para circuito impresso</t>
  </si>
  <si>
    <t>8537.10.11</t>
  </si>
  <si>
    <t>Com processador e barramento de 32 bits ou superior, incorporando recursos gráficos e execução de macros, resolução inferior ou igual a 1 micrômetro e capacidade de conexão digital para servoacionamento, com monitor policromático</t>
  </si>
  <si>
    <t>8537.10.19</t>
  </si>
  <si>
    <t>Controladores programáveis</t>
  </si>
  <si>
    <t>8537.10.30</t>
  </si>
  <si>
    <t>Controladores de demanda de energia elétrica</t>
  </si>
  <si>
    <t>8537.20.10</t>
  </si>
  <si>
    <t>Subestações isoladas a gás (GIS  GasInsulated Switchgear ou HIS  Highly Integrated Switchgear), para uma tensão superior a 52 kV</t>
  </si>
  <si>
    <t>8540.20.20</t>
  </si>
  <si>
    <t>Tubos conversores ou intensificadores de imagens, de raios X</t>
  </si>
  <si>
    <t>8540.40.00</t>
  </si>
  <si>
    <t xml:space="preserve"> Tubos de visualização de dados gráficos, em monocromos; tubos de visualização de dados gráficos, a cores (policromo), com uma tela (ecrã*) fosfórica de espaçamento entre os pontos inferior a 0,4 mm</t>
  </si>
  <si>
    <t>8541.10.11</t>
  </si>
  <si>
    <t>Zener</t>
  </si>
  <si>
    <t>8541.10.12</t>
  </si>
  <si>
    <t>Outros, de intensidade de corrente inferior ou igual a 3 A</t>
  </si>
  <si>
    <t>8541.10.19</t>
  </si>
  <si>
    <t>8541.10.21</t>
  </si>
  <si>
    <t>8541.10.22</t>
  </si>
  <si>
    <t>8541.10.29</t>
  </si>
  <si>
    <t>8541.10.31</t>
  </si>
  <si>
    <t>8541.10.32</t>
  </si>
  <si>
    <t>8541.10.39</t>
  </si>
  <si>
    <t>8541.10.91</t>
  </si>
  <si>
    <t>8541.10.92</t>
  </si>
  <si>
    <t>8541.21.10</t>
  </si>
  <si>
    <t>Não montados</t>
  </si>
  <si>
    <t>8541.21.20</t>
  </si>
  <si>
    <t>Montados, próprios para montagem em superfície (SMD  Surface Mounted Device)</t>
  </si>
  <si>
    <t>8541.21.91</t>
  </si>
  <si>
    <t>De efeito de campo, com junção heterogênea (HJFET ou HEMT)</t>
  </si>
  <si>
    <t>8541.29.10</t>
  </si>
  <si>
    <t>8541.29.20</t>
  </si>
  <si>
    <t>Montados</t>
  </si>
  <si>
    <t>8541.30.11</t>
  </si>
  <si>
    <t>De intensidade de corrente inferior ou igual a 3 A</t>
  </si>
  <si>
    <t>8541.30.19</t>
  </si>
  <si>
    <t>8541.30.21</t>
  </si>
  <si>
    <t>8541.40.11</t>
  </si>
  <si>
    <t>Diodos emissores de luz (LED), exceto diodos laser</t>
  </si>
  <si>
    <t>8541.40.12</t>
  </si>
  <si>
    <t>Diodos laser</t>
  </si>
  <si>
    <t>8541.40.13</t>
  </si>
  <si>
    <t>Fotodiodos</t>
  </si>
  <si>
    <t>8541.40.14</t>
  </si>
  <si>
    <t>Fototransistores</t>
  </si>
  <si>
    <t>8541.40.15</t>
  </si>
  <si>
    <t>Fototiristores</t>
  </si>
  <si>
    <t>8541.40.16</t>
  </si>
  <si>
    <t>Células solares</t>
  </si>
  <si>
    <t>8541.40.19</t>
  </si>
  <si>
    <t>8541.40.21</t>
  </si>
  <si>
    <t>Diodos emissores de luz (LED), exceto diodos laser, próprios para montagem em superfície (SMD  Surface Mounted Device)</t>
  </si>
  <si>
    <t>8541.40.22</t>
  </si>
  <si>
    <t>Outros diodos emissores de luz (LED), exceto diodos laser</t>
  </si>
  <si>
    <t>8541.40.23</t>
  </si>
  <si>
    <t>Diodos laser com comprimento de onda de 1.300 nm ou 1.500 nm</t>
  </si>
  <si>
    <t>8541.40.24</t>
  </si>
  <si>
    <t>Outros diodos laser</t>
  </si>
  <si>
    <t>8541.40.25</t>
  </si>
  <si>
    <t>Fotodiodos, fototransistores e fototiristores</t>
  </si>
  <si>
    <t>8541.40.26</t>
  </si>
  <si>
    <t>Fotorresistores</t>
  </si>
  <si>
    <t>8541.40.27</t>
  </si>
  <si>
    <t>Acopladores óticos, próprios para montagem em superfície (SMD  Surface Mounted Device)</t>
  </si>
  <si>
    <t>8541.40.29</t>
  </si>
  <si>
    <t>8541.40.31</t>
  </si>
  <si>
    <t>8541.40.39</t>
  </si>
  <si>
    <t>8541.50.10</t>
  </si>
  <si>
    <t>8541.50.20</t>
  </si>
  <si>
    <t>De quartzo, de frequência igual ou superior a 1 MHz, mas não superior a 100 MHz</t>
  </si>
  <si>
    <t>8541.60.90</t>
  </si>
  <si>
    <t>8541.90.10</t>
  </si>
  <si>
    <t>Suportesconectores apresentados em tiras (lead frames)</t>
  </si>
  <si>
    <t>8541.90.20</t>
  </si>
  <si>
    <t>Coberturas para encapsulamento (cápsulas)</t>
  </si>
  <si>
    <t>8541.90.90</t>
  </si>
  <si>
    <t>8542.31.10</t>
  </si>
  <si>
    <t>8542.31.20</t>
  </si>
  <si>
    <t>8542.31.90</t>
  </si>
  <si>
    <t>8542.32.10</t>
  </si>
  <si>
    <t>Não montadas</t>
  </si>
  <si>
    <t>8542.32.21</t>
  </si>
  <si>
    <t>Dos tipos RAM estáticas (SRAM) com tempo de acesso inferior ou igual a 25 ns, EPROM, EEPROM, PROM, ROM e FLASH</t>
  </si>
  <si>
    <t>8542.32.29</t>
  </si>
  <si>
    <t>8542.32.91</t>
  </si>
  <si>
    <t>8542.32.99</t>
  </si>
  <si>
    <t>8542.33.11</t>
  </si>
  <si>
    <t>De espessura de camada inferior ou igual a 1 micrômetro (mícron) com frequência de operação igual ou superior a 800 MHz</t>
  </si>
  <si>
    <t>8542.33.19</t>
  </si>
  <si>
    <t>8542.33.20</t>
  </si>
  <si>
    <t>Outros, não montados</t>
  </si>
  <si>
    <t>8542.39.11</t>
  </si>
  <si>
    <t>8542.39.19</t>
  </si>
  <si>
    <t>8542.39.20</t>
  </si>
  <si>
    <t>8542.39.31</t>
  </si>
  <si>
    <t>Circuitos do tipo chipset</t>
  </si>
  <si>
    <t>8542.39.39</t>
  </si>
  <si>
    <t>8542.39.91</t>
  </si>
  <si>
    <t>8542.39.99</t>
  </si>
  <si>
    <t>8542.90.10</t>
  </si>
  <si>
    <t>8542.90.20</t>
  </si>
  <si>
    <t>8542.90.90</t>
  </si>
  <si>
    <t>8543.10.00</t>
  </si>
  <si>
    <t>= Aceleradores de partículas</t>
  </si>
  <si>
    <t>= Geradores de sinais</t>
  </si>
  <si>
    <t>8543.30.10</t>
  </si>
  <si>
    <t>De eletrólise, com células de membrana</t>
  </si>
  <si>
    <t>8543.30.90</t>
  </si>
  <si>
    <t>8543.70.11</t>
  </si>
  <si>
    <t>Para transmissão de sinais de microondas de alta potência (HPA), a válvula TWT do tipo Phase Combiner, com potência de saída superior a 2,7 kW</t>
  </si>
  <si>
    <t>8543.70.12</t>
  </si>
  <si>
    <t>Para recepção de sinais de microondas de baixo ruído (LNA) na banda de 3.600 a 4.200 MHz, com temperatura menor ou igual a 55 Kelvin, para telecomunicações via satélite</t>
  </si>
  <si>
    <t>8543.70.13</t>
  </si>
  <si>
    <t>Para distribuição de sinais de televisão</t>
  </si>
  <si>
    <t>8543.70.14</t>
  </si>
  <si>
    <t>Outros para recepção de sinais de microondas</t>
  </si>
  <si>
    <t>8543.70.15</t>
  </si>
  <si>
    <t>Outros para transmissão de sinais de microondas</t>
  </si>
  <si>
    <t>8543.70.19</t>
  </si>
  <si>
    <t>8543.70.31</t>
  </si>
  <si>
    <t>Geradores de efeitos especiais com manipulação em 2 ou 3 dimensões, mesmo combinados com dispositivo de comutação, de mais de 10 entradas de áudio ou de vídeo</t>
  </si>
  <si>
    <t>8543.70.32</t>
  </si>
  <si>
    <t>Geradores de caracteres, digitais</t>
  </si>
  <si>
    <t>8543.70.33</t>
  </si>
  <si>
    <t>Sincronizadores de quadro armazenadores ou corretores de base de tempo</t>
  </si>
  <si>
    <t>8543.70.34</t>
  </si>
  <si>
    <t>Controladores de edição</t>
  </si>
  <si>
    <t>8543.70.35</t>
  </si>
  <si>
    <t>Misturador digital, em tempo real, com oito ou mais entradas</t>
  </si>
  <si>
    <t>8543.70.36</t>
  </si>
  <si>
    <t>Roteadorcomutador (routing switcher) de mais de 20 entradas e mais de 16 saídas, de áudio ou de vídeo</t>
  </si>
  <si>
    <t>8543.70.39</t>
  </si>
  <si>
    <t>8543.70.40</t>
  </si>
  <si>
    <t>Transcodificadores ou conversores de padrões de televisão</t>
  </si>
  <si>
    <t>8543.70.50</t>
  </si>
  <si>
    <t>Simulador de antenas para transmissores com potência igual ou superior a 25 kW (carga fantasma)</t>
  </si>
  <si>
    <t>8543.70.91</t>
  </si>
  <si>
    <t>Terminais de texto que operem com código de transmissão Baudot, providos de teclado alfanumérico e visor, para acoplamento exclusivamente acústico a telefone</t>
  </si>
  <si>
    <t>8543.70.92</t>
  </si>
  <si>
    <t>Eletrificadores de cercas</t>
  </si>
  <si>
    <t>Com revestimento externo de material dielétrico</t>
  </si>
  <si>
    <t>8544.70.20</t>
  </si>
  <si>
    <t>Com revestimento externo de aço, próprios para instalação submarina (cabo submarino)</t>
  </si>
  <si>
    <t>8544.70.30</t>
  </si>
  <si>
    <t>Com revestimento externo de alumínio</t>
  </si>
  <si>
    <t>8544.70.90</t>
  </si>
  <si>
    <t>8601.10.00</t>
  </si>
  <si>
    <t>= de fonte externa de eletricidade</t>
  </si>
  <si>
    <t>8601.20.00</t>
  </si>
  <si>
    <t>= de acumuladores elétricos</t>
  </si>
  <si>
    <t>= Locomotivas dieselelétricas</t>
  </si>
  <si>
    <t>8602.90.00</t>
  </si>
  <si>
    <t>8603.90.00</t>
  </si>
  <si>
    <t>8604.00.10</t>
  </si>
  <si>
    <t>Autopropulsados, equipados com batedores de balastro e alinhadores de vias férreas</t>
  </si>
  <si>
    <t>8605.00.10</t>
  </si>
  <si>
    <t>Vagões de passageiros</t>
  </si>
  <si>
    <t>8605.00.90</t>
  </si>
  <si>
    <t>8606.10.00</t>
  </si>
  <si>
    <t>= Vagõestanques e semelhantes</t>
  </si>
  <si>
    <t>8606.30.00</t>
  </si>
  <si>
    <t xml:space="preserve"> Vagões de descarga automática, exceto os da subposição 8606.10</t>
  </si>
  <si>
    <t>8606.91.00</t>
  </si>
  <si>
    <t>= Cobertos e fechados</t>
  </si>
  <si>
    <t>8606.92.00</t>
  </si>
  <si>
    <t xml:space="preserve"> Abertos, com paredes fixas de altura superior a 60 cm</t>
  </si>
  <si>
    <t>8606.99.00</t>
  </si>
  <si>
    <t>Bogies</t>
  </si>
  <si>
    <t>8607.11.20</t>
  </si>
  <si>
    <t>Bissels</t>
  </si>
  <si>
    <t>8607.12.00</t>
  </si>
  <si>
    <t>= Outros bogies e bissels</t>
  </si>
  <si>
    <t>8607.19.11</t>
  </si>
  <si>
    <t>Com rolamentos incorporados, de diâmetro exterior superior a 190 mm, do tipo utilizado em eixos de rodas de vagões ferroviários</t>
  </si>
  <si>
    <t>8607.19.19</t>
  </si>
  <si>
    <t>8607.19.90</t>
  </si>
  <si>
    <t>8607.21.00</t>
  </si>
  <si>
    <t>= Freios (travões) a ar comprimido e suas Partes</t>
  </si>
  <si>
    <t>8607.29.00</t>
  </si>
  <si>
    <t>8607.30.00</t>
  </si>
  <si>
    <t xml:space="preserve"> Ganchos e outros sistemas de engate, parachoques, e suas partes</t>
  </si>
  <si>
    <t>8607.91.00</t>
  </si>
  <si>
    <t>= de Locomotivas ou de locotratores</t>
  </si>
  <si>
    <t>8607.99.00</t>
  </si>
  <si>
    <t>8608.00.11</t>
  </si>
  <si>
    <t>Mecânicos</t>
  </si>
  <si>
    <t>8608.00.12</t>
  </si>
  <si>
    <t>Eletromecânicos</t>
  </si>
  <si>
    <t>8608.00.90</t>
  </si>
  <si>
    <t>8609.00.00</t>
  </si>
  <si>
    <t>Contêineres (Contentores*), incluindo os de transporte de fluidos, especialmente concebidos e equipados para um ou vários meios de transporte.</t>
  </si>
  <si>
    <t>8701.10.00</t>
  </si>
  <si>
    <t>= Tratores de eixo único</t>
  </si>
  <si>
    <t>8701.30.00</t>
  </si>
  <si>
    <t>= Tratores de lagartas (esteiras)</t>
  </si>
  <si>
    <t>8701.91.00</t>
  </si>
  <si>
    <t xml:space="preserve"> Não superior a 18 kW</t>
  </si>
  <si>
    <t>8701.92.00</t>
  </si>
  <si>
    <t xml:space="preserve"> Superior a 18 kW, mas não superior a 37 kW</t>
  </si>
  <si>
    <t>8701.93.00</t>
  </si>
  <si>
    <t xml:space="preserve"> Superior a 37 kW, mas não superior a 75 kW</t>
  </si>
  <si>
    <t>8701.94.10</t>
  </si>
  <si>
    <t>Tratores especialmente concebidos para arrastar troncos (log skidders)</t>
  </si>
  <si>
    <t>8701.94.90</t>
  </si>
  <si>
    <t>8701.95.10</t>
  </si>
  <si>
    <t>8704.10.10</t>
  </si>
  <si>
    <t>Com capacidade de carga igual ou superior a 85 toneladas</t>
  </si>
  <si>
    <t>8704.10.90</t>
  </si>
  <si>
    <t>8705.10.10</t>
  </si>
  <si>
    <t>Com haste telescópica de altura máxima igual ou superior a 42 m, capacidade máxima de elevação igual ou superior a 60 toneladas, segundo a Norma DIN 15019, Parte 2, e com 2 ou mais eixos de rodas direcionáveis</t>
  </si>
  <si>
    <t>8706.00.20</t>
  </si>
  <si>
    <t>Dos veículos das subposições 8701.10, 8701.30, 8701.91 a 8701.95 ou 8704.10</t>
  </si>
  <si>
    <t>8707.90.10</t>
  </si>
  <si>
    <t>8708.29.11</t>
  </si>
  <si>
    <t>Paralamas</t>
  </si>
  <si>
    <t>8708.29.12</t>
  </si>
  <si>
    <t>Grades de radiadores</t>
  </si>
  <si>
    <t>8708.29.13</t>
  </si>
  <si>
    <t>Portas</t>
  </si>
  <si>
    <t>8708.29.14</t>
  </si>
  <si>
    <t>Painéis de instrumentos</t>
  </si>
  <si>
    <t>8708.29.19</t>
  </si>
  <si>
    <t>8708.30.11</t>
  </si>
  <si>
    <t>8708.40.11</t>
  </si>
  <si>
    <t>Servoassistidas, próprias para torques de entrada superiores ou iguais a 750 Nm</t>
  </si>
  <si>
    <t>8708.40.19</t>
  </si>
  <si>
    <t>8708.50.11</t>
  </si>
  <si>
    <t>Eixos com diferencial com capacidade de suportar cargas superiores ou iguais a 14.000 kg, redutores planetários nos extremos e dispositivo de freio incorporado, do tipo utilizado em veículos da subposição 8704.10</t>
  </si>
  <si>
    <t>8708.50.12</t>
  </si>
  <si>
    <t>Eixos não motores</t>
  </si>
  <si>
    <t>8708.50.19</t>
  </si>
  <si>
    <t>8708.50.91</t>
  </si>
  <si>
    <t>De eixos não motores, dos veículos das subposições 8701.10, 8701.30, 8701.91 a 8701.95 ou 8704.10</t>
  </si>
  <si>
    <t>8708.70.10</t>
  </si>
  <si>
    <t>De eixos propulsores dos veículos das subposições 8701.10, 8701.30, 8701.91 a 8701.95 ou 8704.10</t>
  </si>
  <si>
    <t>8708.94.11</t>
  </si>
  <si>
    <t>Volantes</t>
  </si>
  <si>
    <t>Colunas</t>
  </si>
  <si>
    <t>8708.94.13</t>
  </si>
  <si>
    <t>Caixas</t>
  </si>
  <si>
    <t>= elétricos</t>
  </si>
  <si>
    <t>8709.90.00</t>
  </si>
  <si>
    <t>8716.20.00</t>
  </si>
  <si>
    <t xml:space="preserve"> Reboques e semirreboques, autocarregáveis ou autodescarregáveis, para usos agrícolas</t>
  </si>
  <si>
    <t>8802.11.00</t>
  </si>
  <si>
    <t xml:space="preserve"> De peso não superior a 2.000 kg, vazios (sem carga)</t>
  </si>
  <si>
    <t>8802.12.10</t>
  </si>
  <si>
    <t>De peso inferior ou igual a 3.500 kg</t>
  </si>
  <si>
    <t>8802.12.90</t>
  </si>
  <si>
    <t>8802.20.10</t>
  </si>
  <si>
    <t>A hélice</t>
  </si>
  <si>
    <t>8802.20.21</t>
  </si>
  <si>
    <t>Monomotores</t>
  </si>
  <si>
    <t>8802.20.22</t>
  </si>
  <si>
    <t>Multimotores</t>
  </si>
  <si>
    <t>8802.20.90</t>
  </si>
  <si>
    <t>8802.30.10</t>
  </si>
  <si>
    <t>8802.30.21</t>
  </si>
  <si>
    <t>Multimotores, de peso inferior ou igual a 7.000 kg, vazios (sem carga)</t>
  </si>
  <si>
    <t>8802.30.29</t>
  </si>
  <si>
    <t>8802.30.31</t>
  </si>
  <si>
    <t>De peso inferior ou igual a 7.000 kg, vazios (sem carga)</t>
  </si>
  <si>
    <t>8802.30.39</t>
  </si>
  <si>
    <t>8802.30.90</t>
  </si>
  <si>
    <t>8802.40.10</t>
  </si>
  <si>
    <t>A turboélice</t>
  </si>
  <si>
    <t>8802.40.90</t>
  </si>
  <si>
    <t>8802.60.00</t>
  </si>
  <si>
    <t xml:space="preserve"> Veículos espaciais (incluindo os satélites) e seus veículos de lançamento, e veículos suborbitais</t>
  </si>
  <si>
    <t>8803.10.00</t>
  </si>
  <si>
    <t xml:space="preserve"> Hélices e rotores, e suas partes</t>
  </si>
  <si>
    <t>8803.20.00</t>
  </si>
  <si>
    <t xml:space="preserve"> Trens de aterrissagem (aterragem*) e suas partes</t>
  </si>
  <si>
    <t>8803.30.00</t>
  </si>
  <si>
    <t>= Outras Partes de aviões ou de helicópteros</t>
  </si>
  <si>
    <t>8803.90.00</t>
  </si>
  <si>
    <t>8805.10.00</t>
  </si>
  <si>
    <t xml:space="preserve"> Aparelhos e dispositivos para lançamento de veículos aéreos, e suas partes; aparelhos e dispositivos para aterrissagem (aterragem*) de veículos aéreos em portaaviões e aparelhos e dispositivos semelhantes, e suas partes</t>
  </si>
  <si>
    <t>8805.21.00</t>
  </si>
  <si>
    <t>= Simuladores de combate aéreo e suas Partes</t>
  </si>
  <si>
    <t>8805.29.00</t>
  </si>
  <si>
    <t>8901.10.00</t>
  </si>
  <si>
    <t xml:space="preserve"> Transatlânticos, barcos de excursão e embarcações semelhantes principalmente concebidas para o transporte de pessoas; ferryboats</t>
  </si>
  <si>
    <t>8901.20.00</t>
  </si>
  <si>
    <t>= Naviostanque</t>
  </si>
  <si>
    <t>8901.30.00</t>
  </si>
  <si>
    <t xml:space="preserve"> Barcos frigoríficos, exceto os da subposição 8901.20</t>
  </si>
  <si>
    <t>8901.90.00</t>
  </si>
  <si>
    <t>= Outras embarcações para o transporte de mercadorias ou para o transporte de pessoas e de mercadorias</t>
  </si>
  <si>
    <t>8902.00.10</t>
  </si>
  <si>
    <t>De comprimento, de proa a popa, igual ou superior a 35 m</t>
  </si>
  <si>
    <t>8902.00.90</t>
  </si>
  <si>
    <t>8904.00.00</t>
  </si>
  <si>
    <t>Rebocadores e barcos concebidos para empurrar outras embarcações.</t>
  </si>
  <si>
    <t>8905.10.00</t>
  </si>
  <si>
    <t>= Dragas</t>
  </si>
  <si>
    <t>8905.20.00</t>
  </si>
  <si>
    <t xml:space="preserve"> Plataformas de perfuração ou de exploração, flutuantes ou submersíveis</t>
  </si>
  <si>
    <t>8905.90.00</t>
  </si>
  <si>
    <t>8906.10.00</t>
  </si>
  <si>
    <t>= Navios de guerra</t>
  </si>
  <si>
    <t>8906.90.00</t>
  </si>
  <si>
    <t>8907.10.00</t>
  </si>
  <si>
    <t>= Balsas infláveis</t>
  </si>
  <si>
    <t>8907.90.00</t>
  </si>
  <si>
    <t>9001.10.11</t>
  </si>
  <si>
    <t>De diâmetro de núcleo inferior a 11 micrômetros (mícrons)</t>
  </si>
  <si>
    <t>9001.10.19</t>
  </si>
  <si>
    <t>9001.10.20</t>
  </si>
  <si>
    <t>Feixes e cabos de fibras ópticas</t>
  </si>
  <si>
    <t>9002.11.20</t>
  </si>
  <si>
    <t>De aproximação (zoom) para câmeras de televisão, de 20 ou mais aumentos</t>
  </si>
  <si>
    <t>9005.80.00</t>
  </si>
  <si>
    <t>= Outros instrumentos</t>
  </si>
  <si>
    <t>9005.90.90</t>
  </si>
  <si>
    <t>9006.30.00</t>
  </si>
  <si>
    <t xml:space="preserve"> Câmeras fotográficas especialmente concebidas para fotografia submarina ou aérea, para exame médico de órgãos internos ou para laboratórios de medicina legal ou de investigação judicial</t>
  </si>
  <si>
    <t>9006.59.30</t>
  </si>
  <si>
    <t>Fotocompositoras a laser para preparação de clichês</t>
  </si>
  <si>
    <t>9007.10.00</t>
  </si>
  <si>
    <t>= Câmeras</t>
  </si>
  <si>
    <t>9007.20.20</t>
  </si>
  <si>
    <t>Para filmes de largura igual ou superior a 35 mm, mas não superior a 70 mm</t>
  </si>
  <si>
    <t>9007.20.90</t>
  </si>
  <si>
    <t>9007.91.00</t>
  </si>
  <si>
    <t>= de Câmeras</t>
  </si>
  <si>
    <t>9007.92.00</t>
  </si>
  <si>
    <t>= de projetores</t>
  </si>
  <si>
    <t>9010.10.10</t>
  </si>
  <si>
    <t>Cubas e cubetas, de operação automática e programáveis</t>
  </si>
  <si>
    <t>9010.10.20</t>
  </si>
  <si>
    <t>Ampliadorascopiadoras automáticas para papel fotográfico, com capacidade superior a 1.000 cópias por hora</t>
  </si>
  <si>
    <t>9010.10.90</t>
  </si>
  <si>
    <t>9010.50.10</t>
  </si>
  <si>
    <t>Processadores fotográficos para o tratamento eletrônico de imagens, mesmo com saída digital</t>
  </si>
  <si>
    <t>9010.50.20</t>
  </si>
  <si>
    <t>Aparelhos para revelação automática de chapas de fotopolímeros com suporte metálico</t>
  </si>
  <si>
    <t>9010.90.10</t>
  </si>
  <si>
    <t>De aparelhos ou material da subposição 9010.10 ou do item 9010.50.10</t>
  </si>
  <si>
    <t>9011.10.00</t>
  </si>
  <si>
    <t>= Microscópios estereoscópicos</t>
  </si>
  <si>
    <t>9011.20.10</t>
  </si>
  <si>
    <t>Para fotomicrografia</t>
  </si>
  <si>
    <t>9011.20.20</t>
  </si>
  <si>
    <t>Para cinefotomicrografia</t>
  </si>
  <si>
    <t>9011.20.30</t>
  </si>
  <si>
    <t>Para microprojeção</t>
  </si>
  <si>
    <t>9011.80.10</t>
  </si>
  <si>
    <t>Binoculares de platina móvel</t>
  </si>
  <si>
    <t>9011.90.10</t>
  </si>
  <si>
    <t>Dos artigos da subposição 9011.20</t>
  </si>
  <si>
    <t>9011.90.90</t>
  </si>
  <si>
    <t>9012.10.10</t>
  </si>
  <si>
    <t>Microscópios eletrônicos</t>
  </si>
  <si>
    <t>9012.90.10</t>
  </si>
  <si>
    <t>De microscópios eletrônicos</t>
  </si>
  <si>
    <t>9012.90.90</t>
  </si>
  <si>
    <t>9013.10.90</t>
  </si>
  <si>
    <t xml:space="preserve"> Lasers, exceto diodos laser</t>
  </si>
  <si>
    <t>9013.80.10</t>
  </si>
  <si>
    <t>Dispositivos de cristais líquidos (LCD)</t>
  </si>
  <si>
    <t>9013.90.00</t>
  </si>
  <si>
    <t>9014.10.00</t>
  </si>
  <si>
    <t xml:space="preserve"> Bússolas, incluindo as agulhas de marear</t>
  </si>
  <si>
    <t>9014.20.10</t>
  </si>
  <si>
    <t>Altímetros</t>
  </si>
  <si>
    <t>9014.20.20</t>
  </si>
  <si>
    <t>Pilotos automáticos</t>
  </si>
  <si>
    <t>9014.20.30</t>
  </si>
  <si>
    <t>Inclinômetros</t>
  </si>
  <si>
    <t>9014.20.90</t>
  </si>
  <si>
    <t>9014.80.10</t>
  </si>
  <si>
    <t>Sondas acústicas (ecobatímetros) ou de ultrassom (sonar e semelhantes)</t>
  </si>
  <si>
    <t>9014.90.00</t>
  </si>
  <si>
    <t>9015.10.00</t>
  </si>
  <si>
    <t>= Telêmetros</t>
  </si>
  <si>
    <t>9015.20.10</t>
  </si>
  <si>
    <t>Com sistema de leitura por meio de prisma ou micrômetro óptico e precisão de leitura de 1 segundo</t>
  </si>
  <si>
    <t>9015.20.90</t>
  </si>
  <si>
    <t>9015.30.00</t>
  </si>
  <si>
    <t>= Níveis</t>
  </si>
  <si>
    <t>9015.40.00</t>
  </si>
  <si>
    <t>= instrumentos e aparelhos de fotogrametria</t>
  </si>
  <si>
    <t>9015.80.10</t>
  </si>
  <si>
    <t>Molinetes hidrométricos</t>
  </si>
  <si>
    <t>9015.90.10</t>
  </si>
  <si>
    <t>De instrumentos ou aparelhos da subposição 9015.40</t>
  </si>
  <si>
    <t>9016.00.10</t>
  </si>
  <si>
    <t>Sensíveis a pesos não superiores a 0,2 mg</t>
  </si>
  <si>
    <t>9016.00.90</t>
  </si>
  <si>
    <t>9017.10.10</t>
  </si>
  <si>
    <t>9017.90.10</t>
  </si>
  <si>
    <t>De mesas ou máquinas de desenhar, automáticas</t>
  </si>
  <si>
    <t>= Eletrocardiógrafos</t>
  </si>
  <si>
    <t>9018.12.10</t>
  </si>
  <si>
    <t>Ecógrafos com análise espectral Doppler</t>
  </si>
  <si>
    <t>9018.13.00</t>
  </si>
  <si>
    <t>= aparelhos de diagnóstico por visualização de ressonância magnética</t>
  </si>
  <si>
    <t>9018.14.10</t>
  </si>
  <si>
    <t>Scanner de tomografia por emissão de posítrons (PET  Positron Emission Tomography)</t>
  </si>
  <si>
    <t>9018.14.20</t>
  </si>
  <si>
    <t>Câmaras gama</t>
  </si>
  <si>
    <t>9018.14.90</t>
  </si>
  <si>
    <t>9018.19.10</t>
  </si>
  <si>
    <t>Endoscópios</t>
  </si>
  <si>
    <t>9018.19.20</t>
  </si>
  <si>
    <t>Audiômetros</t>
  </si>
  <si>
    <t>9018.20.10</t>
  </si>
  <si>
    <t>Para cirurgia, que operem por laser</t>
  </si>
  <si>
    <t>9018.20.20</t>
  </si>
  <si>
    <t>Outros, para tratamento bucal, que operem por laser</t>
  </si>
  <si>
    <t>9018.20.90</t>
  </si>
  <si>
    <t>9018.41.00</t>
  </si>
  <si>
    <t xml:space="preserve"> Aparelhos dentários de brocar, mesmo combinados numa base comum com outros equipamentos dentários</t>
  </si>
  <si>
    <t>9018.49.40</t>
  </si>
  <si>
    <t>Para tratamento bucal, que operem por projeção cinética de partículas</t>
  </si>
  <si>
    <t>9018.49.91</t>
  </si>
  <si>
    <t>Para desenho e construção de peças cerâmicas para restaurações dentárias, computadorizados</t>
  </si>
  <si>
    <t>9018.50.10</t>
  </si>
  <si>
    <t>Microscópios binoculares, do tipo utilizado em cirurgia oftalmológica</t>
  </si>
  <si>
    <t>Para transfusão de sangue ou infusão intravenosa</t>
  </si>
  <si>
    <t>9018.90.31</t>
  </si>
  <si>
    <t>Litotritores por onda de choque</t>
  </si>
  <si>
    <t>9018.90.39</t>
  </si>
  <si>
    <t>9018.90.40</t>
  </si>
  <si>
    <t>Rins artificiais</t>
  </si>
  <si>
    <t>9018.90.50</t>
  </si>
  <si>
    <t>Aparelhos de diatermia</t>
  </si>
  <si>
    <t>9018.90.91</t>
  </si>
  <si>
    <t>Incubadoras para bebês</t>
  </si>
  <si>
    <t>9018.90.93</t>
  </si>
  <si>
    <t>Aparelhos para terapia intrauretral por microondas (TUMT), próprios para o tratamento de afecções prostáticas, computadorizados</t>
  </si>
  <si>
    <t>9018.90.94</t>
  </si>
  <si>
    <t>= aparelhos de mecanoterapia; aparelhos de massagem; aparelhos de psicotécnica</t>
  </si>
  <si>
    <t>De oxigenoterapia</t>
  </si>
  <si>
    <t>9019.20.20</t>
  </si>
  <si>
    <t>De aerossolterapia</t>
  </si>
  <si>
    <t>9019.20.30</t>
  </si>
  <si>
    <t>Respiratórios de reanimação</t>
  </si>
  <si>
    <t>9019.20.40</t>
  </si>
  <si>
    <t>Respiradores automáticos (pulmões de aço)</t>
  </si>
  <si>
    <t>9022.12.00</t>
  </si>
  <si>
    <t>= aparelhos de tomografia computadorizada</t>
  </si>
  <si>
    <t>9022.13.11</t>
  </si>
  <si>
    <t>De tomadas maxilares panorâmicas</t>
  </si>
  <si>
    <t>9022.13.19</t>
  </si>
  <si>
    <t>9022.13.90</t>
  </si>
  <si>
    <t>9022.14.11</t>
  </si>
  <si>
    <t>Para mamografia</t>
  </si>
  <si>
    <t>9022.14.12</t>
  </si>
  <si>
    <t>Para angiografia</t>
  </si>
  <si>
    <t>9022.14.13</t>
  </si>
  <si>
    <t>Para densitometria óssea, computadorizados</t>
  </si>
  <si>
    <t>9022.14.90</t>
  </si>
  <si>
    <t>9022.19.10</t>
  </si>
  <si>
    <t>Espectrômetros ou espectrógrafos de raios X</t>
  </si>
  <si>
    <t>9022.19.91</t>
  </si>
  <si>
    <t>Do tipo utilizado para inspeção de bagagens, com túnel de altura inferior ou igual a 0,4 m, largura inferior ou igual a 0,6 m e comprimento inferior ou igual a 1,2 m</t>
  </si>
  <si>
    <t>9022.19.99</t>
  </si>
  <si>
    <t>9022.21.10</t>
  </si>
  <si>
    <t>Aparelhos de radiocobalto (bombas de cobalto)</t>
  </si>
  <si>
    <t>9022.21.20</t>
  </si>
  <si>
    <t>Outros, para gamaterapia</t>
  </si>
  <si>
    <t>9022.21.90</t>
  </si>
  <si>
    <t>9022.29.10</t>
  </si>
  <si>
    <t>Para detecção do nível de enchimento ou tampas faltantes, em latas de bebidas, por meio de raios gama</t>
  </si>
  <si>
    <t>9022.29.90</t>
  </si>
  <si>
    <t>9022.30.00</t>
  </si>
  <si>
    <t>= tubos de raios X</t>
  </si>
  <si>
    <t>9022.90.11</t>
  </si>
  <si>
    <t>Geradores de tensão</t>
  </si>
  <si>
    <t>9022.90.12</t>
  </si>
  <si>
    <t>Telas radiológicas</t>
  </si>
  <si>
    <t>9022.90.19</t>
  </si>
  <si>
    <t>9022.90.80</t>
  </si>
  <si>
    <t>Partes e acessórios de aparelhos de raios X</t>
  </si>
  <si>
    <t>Para ensaios de tração ou compressão</t>
  </si>
  <si>
    <t>Para ensaios de dureza</t>
  </si>
  <si>
    <t>9024.80.11</t>
  </si>
  <si>
    <t>Automáticos, para fios</t>
  </si>
  <si>
    <t>9024.80.19</t>
  </si>
  <si>
    <t>9024.80.21</t>
  </si>
  <si>
    <t>Máquinas para ensaios de pneumáticos</t>
  </si>
  <si>
    <t>9024.80.29</t>
  </si>
  <si>
    <t>9024.90.00</t>
  </si>
  <si>
    <t>Medidorestransmissores eletrônicos, que funcionem pelo princípio de indução eletromagnética</t>
  </si>
  <si>
    <t xml:space="preserve"> Analisadores de gases ou de fumaça (fumos*)</t>
  </si>
  <si>
    <t>9027.20.11</t>
  </si>
  <si>
    <t>De fase gasosa</t>
  </si>
  <si>
    <t>9027.20.12</t>
  </si>
  <si>
    <t>De fase líquida</t>
  </si>
  <si>
    <t>9027.20.19</t>
  </si>
  <si>
    <t>9027.20.21</t>
  </si>
  <si>
    <t>Sequenciadores automáticos de ADN mediante eletroforese capilar</t>
  </si>
  <si>
    <t>9027.20.29</t>
  </si>
  <si>
    <t>9027.30.11</t>
  </si>
  <si>
    <t>De emissão atômica</t>
  </si>
  <si>
    <t>Espectrofotômetros</t>
  </si>
  <si>
    <t>Colorímetros</t>
  </si>
  <si>
    <t>Fotômetros</t>
  </si>
  <si>
    <t>9027.50.30</t>
  </si>
  <si>
    <t>Refratômetros</t>
  </si>
  <si>
    <t>9027.50.40</t>
  </si>
  <si>
    <t>Sacarímetros</t>
  </si>
  <si>
    <t>9027.50.50</t>
  </si>
  <si>
    <t>Citômetro de fluxo</t>
  </si>
  <si>
    <t>9027.80.11</t>
  </si>
  <si>
    <t>Calorímetros</t>
  </si>
  <si>
    <t>Viscosímetros</t>
  </si>
  <si>
    <t>9027.80.13</t>
  </si>
  <si>
    <t>Densitômetros</t>
  </si>
  <si>
    <t>9027.80.14</t>
  </si>
  <si>
    <t>Aparelhos medidores de pH</t>
  </si>
  <si>
    <t>Espectrômetros de massa</t>
  </si>
  <si>
    <t>9027.80.30</t>
  </si>
  <si>
    <t>Polarógrafos</t>
  </si>
  <si>
    <t>9027.80.91</t>
  </si>
  <si>
    <t>Exposímetros</t>
  </si>
  <si>
    <t>9027.90.10</t>
  </si>
  <si>
    <t>Micrótomos</t>
  </si>
  <si>
    <t>9027.90.91</t>
  </si>
  <si>
    <t>De espectrômetros e espectrógrafos, de emissão atômica</t>
  </si>
  <si>
    <t>9027.90.93</t>
  </si>
  <si>
    <t>De polarógrafos</t>
  </si>
  <si>
    <t>9027.90.99</t>
  </si>
  <si>
    <t>9028.10.11</t>
  </si>
  <si>
    <t>Do tipo utilizado em postos (estações) de serviço ou garagens</t>
  </si>
  <si>
    <t>9028.10.19</t>
  </si>
  <si>
    <t>9028.30.11</t>
  </si>
  <si>
    <t>Digitais</t>
  </si>
  <si>
    <t>9028.30.21</t>
  </si>
  <si>
    <t>9028.30.31</t>
  </si>
  <si>
    <t>9029.10.10</t>
  </si>
  <si>
    <t>Contadores de voltas, contadores de produção ou de horas de trabalho</t>
  </si>
  <si>
    <t>Medidores de radioatividade</t>
  </si>
  <si>
    <t>9030.10.90</t>
  </si>
  <si>
    <t>9030.20.10</t>
  </si>
  <si>
    <t>Osciloscópios digitais</t>
  </si>
  <si>
    <t>9030.20.21</t>
  </si>
  <si>
    <t>De frequência igual ou superior a 60 MHz</t>
  </si>
  <si>
    <t>9030.20.22</t>
  </si>
  <si>
    <t>Vetorscópios</t>
  </si>
  <si>
    <t>9030.20.29</t>
  </si>
  <si>
    <t>9030.20.30</t>
  </si>
  <si>
    <t>Oscilógrafos</t>
  </si>
  <si>
    <t>9030.31.00</t>
  </si>
  <si>
    <t xml:space="preserve"> Multímetros, sem dispositivo registrador</t>
  </si>
  <si>
    <t>9030.32.00</t>
  </si>
  <si>
    <t xml:space="preserve"> Multímetros, com dispositivo registrador</t>
  </si>
  <si>
    <t>9030.33.11</t>
  </si>
  <si>
    <t>9030.39.10</t>
  </si>
  <si>
    <t>De teste de continuidade em circuitos impressos</t>
  </si>
  <si>
    <t>9030.40.10</t>
  </si>
  <si>
    <t>Analisadores de protocolo</t>
  </si>
  <si>
    <t>9030.40.20</t>
  </si>
  <si>
    <t>Analisadores de nível seletivo</t>
  </si>
  <si>
    <t>9030.40.30</t>
  </si>
  <si>
    <t>Analisadores digitais de transmissão</t>
  </si>
  <si>
    <t>9030.82.10</t>
  </si>
  <si>
    <t>De testes de circuitos integrados</t>
  </si>
  <si>
    <t>9030.82.90</t>
  </si>
  <si>
    <t>9030.84.10</t>
  </si>
  <si>
    <t>De teste automático de circuito impresso montado (ATE)</t>
  </si>
  <si>
    <t>9030.84.20</t>
  </si>
  <si>
    <t>De medidas de parâmetros característicos de sinais de televisão ou de vídeo</t>
  </si>
  <si>
    <t>9030.89.10</t>
  </si>
  <si>
    <t>Analisadores lógicos de circuitos digitais</t>
  </si>
  <si>
    <t>9030.89.20</t>
  </si>
  <si>
    <t>Analisadores de espectro de frequência</t>
  </si>
  <si>
    <t>9030.89.30</t>
  </si>
  <si>
    <t>Frequencímetros</t>
  </si>
  <si>
    <t>9030.89.40</t>
  </si>
  <si>
    <t>Fasímetros</t>
  </si>
  <si>
    <t>9030.90.10</t>
  </si>
  <si>
    <t>De instrumentos e aparelhos da subposição 9030.10</t>
  </si>
  <si>
    <t>= Máquinas de balancear (equilibrar) peças mecânicas</t>
  </si>
  <si>
    <t>9031.20.10</t>
  </si>
  <si>
    <t>Para motores</t>
  </si>
  <si>
    <t>9031.41.00</t>
  </si>
  <si>
    <t xml:space="preserve"> Para controle de wafers ou de dispositivos, semicondutores, ou para controle de máscaras ou retículos utilizados na fabricação de dispositivos semicondutores</t>
  </si>
  <si>
    <t>9031.49.10</t>
  </si>
  <si>
    <t>Para medida de parâmetros dimensionais de fibras de celulose, por meio de raios laser</t>
  </si>
  <si>
    <t>9031.49.20</t>
  </si>
  <si>
    <t>Para medida da espessura de pneumáticos de veículos automóveis, por meio de raios laser</t>
  </si>
  <si>
    <t>9031.80.11</t>
  </si>
  <si>
    <t>Dinamômetros</t>
  </si>
  <si>
    <t>9031.80.12</t>
  </si>
  <si>
    <t>Rugosímetros</t>
  </si>
  <si>
    <t>Máquinas para medição tridimensional</t>
  </si>
  <si>
    <t>9031.80.30</t>
  </si>
  <si>
    <t>Metros padrões</t>
  </si>
  <si>
    <t>9031.80.40</t>
  </si>
  <si>
    <t>Aparelhos digitais, de uso em veículos automóveis, para medida e indicação de múltiplas grandezas tais como: velocidade média, consumos instantâneo e médio e autonomia (computador de bordo)</t>
  </si>
  <si>
    <t>9031.80.50</t>
  </si>
  <si>
    <t>Aparelhos para análise de têxteis, computadorizados</t>
  </si>
  <si>
    <t>9031.80.60</t>
  </si>
  <si>
    <t>Células de carga</t>
  </si>
  <si>
    <t>9031.80.91</t>
  </si>
  <si>
    <t>Para controle dimensional de pneumáticos, em condições de carga</t>
  </si>
  <si>
    <t>9031.90.10</t>
  </si>
  <si>
    <t>De bancos de ensaio</t>
  </si>
  <si>
    <t>9032.89.11</t>
  </si>
  <si>
    <t>Eletrônicos</t>
  </si>
  <si>
    <t>9032.89.21</t>
  </si>
  <si>
    <t>De sistemas antibloqueantes de freio (ABS)</t>
  </si>
  <si>
    <t>9032.89.22</t>
  </si>
  <si>
    <t>De sistemas de suspensão</t>
  </si>
  <si>
    <t>9032.89.23</t>
  </si>
  <si>
    <t>De sistemas de transmissão</t>
  </si>
  <si>
    <t>9032.89.24</t>
  </si>
  <si>
    <t>De sistemas de ignição</t>
  </si>
  <si>
    <t>9032.89.25</t>
  </si>
  <si>
    <t>De sistemas de injeção</t>
  </si>
  <si>
    <t>9032.89.29</t>
  </si>
  <si>
    <t>Equipamentos digitais para controle de veículos ferroviários</t>
  </si>
  <si>
    <t>9032.89.81</t>
  </si>
  <si>
    <t>De pressão</t>
  </si>
  <si>
    <t>De temperatura</t>
  </si>
  <si>
    <t>De umidade</t>
  </si>
  <si>
    <t>9032.89.84</t>
  </si>
  <si>
    <t>De velocidade de motores elétricos por variação de frequência</t>
  </si>
  <si>
    <t>9032.90.10</t>
  </si>
  <si>
    <t>9032.90.99</t>
  </si>
  <si>
    <t>Mesas de operação</t>
  </si>
  <si>
    <t>Camas dotadas de mecanismos para usos clínicos</t>
  </si>
  <si>
    <t>9406.10.10</t>
  </si>
  <si>
    <t>9406.90.10</t>
  </si>
  <si>
    <t>9406.90.20</t>
  </si>
  <si>
    <t>Com estrutura de ferro ou aço e paredes exteriores constituídas principalmente dessas matérias</t>
  </si>
  <si>
    <t>Cod. Interno</t>
  </si>
  <si>
    <t>RAZÃO SOCIAL</t>
  </si>
  <si>
    <t>Nº da Consulta Pública</t>
  </si>
  <si>
    <t>Data de abertura da CP</t>
  </si>
  <si>
    <t>Data de vencimento da CP</t>
  </si>
  <si>
    <t>NCM proposta pelo pleiteante</t>
  </si>
  <si>
    <t>Descrição publicada</t>
  </si>
  <si>
    <t>Empresa Contestante</t>
  </si>
  <si>
    <t>Procedente ou não?</t>
  </si>
  <si>
    <t>S-4298</t>
  </si>
  <si>
    <t>BOSCH TERMOTECNOLOGIA LIMITADA</t>
  </si>
  <si>
    <t>Caldeiras geradoras de vapor de estrutura flamotubular, com capacidade nominal de produção compreendida entre 0,2 e 55t/h de vapor saturado ou superaquecido e pressão compreendida entre 0,5 e 30bar, com regime de operação por circulação natural, recuperação do calor dos gases provenientes da turbina a gás, 3 níveis de pressão (LP, IP, HP), queima suplementar, utilizando combustíveis líquidos, gasosos ou ambos, sistema de controle de temperatura do vapor, dispositivos de proteção contra incêndio, instrumentações, bombas, e painel elétrico com tela IHM de até 19”, utilizada em aplicações industriais.</t>
  </si>
  <si>
    <t>ALFA LAVAL AALBORG</t>
  </si>
  <si>
    <t>SIM</t>
  </si>
  <si>
    <t>S-4253</t>
  </si>
  <si>
    <t>METALÚRGICA TRAPP LTDA</t>
  </si>
  <si>
    <t>Motores de combustão a gasolina, 4 tempos, específico para equipamentos de jardinagem, agrícola ou pecuária de pequeno porte, monocilíndrico com bloco do motor de ferro fundido, diâmetro x curso do pistão de 60 a 70mm x 42 a 55mm, com volume varrido pelo pistão compreendido entre 118cc a 212cc, taxa de compressão de 8,5:1, com controle automático de velocidade de 3.600rpm sem carga, potência nominal de 4 a 7HP, ignição elétrica, com partida manual.</t>
  </si>
  <si>
    <t>S-4277</t>
  </si>
  <si>
    <t>BRANCO MOTORES LTDA.</t>
  </si>
  <si>
    <t>Motores de combustão a gasolina, 4 tempos, para equipamentos de jardinagem, agrícola ou pecuária de pequeno porte, bicilíndrico com bloco em alumínio injetado, camisa de ferro fundido, diâmetro x curso do pistão de 72 x 70mm com cilindrada de 570cc, com controle automático de rotação estacionária de 3.600rpm sem carga, potência nominal de 18HP, ignição elétrica, com partida manual e elétrica de 12V com alternador de 16A, possui elemento filtro de óleo e tampa de abastecimento de óleo lubrificante montado na parte superior da tampa de válvulas.</t>
  </si>
  <si>
    <t>T-4994</t>
  </si>
  <si>
    <t>Motores de pistão alternativo de ignição por centelha de 4 tempos, movido a biogás próprio para uso em grupo eletrogêneo, com 20 cilindros em "V", potência de 1.095kW (1.468,42HP).</t>
  </si>
  <si>
    <t>S-4246</t>
  </si>
  <si>
    <t>Motores diesel estacionários, 4 tempos, refrigerados à ar, monocilíndricos, injeção direta, com bico injetor do tipo caneta, ou seja com rosca e entrada na parte superior, diâmetro do cilindro de 70mm, curso de 55mm com potência máxima de 5cvs e cilindrada de 211cc, possui partida retrátil automática com formato toroidal, podendo também ter partida elétrica com retificador 12V e chave de partida.</t>
  </si>
  <si>
    <t>T-4543</t>
  </si>
  <si>
    <t>BBS INDUSTRIAL HIDRAULICOS EIRELI</t>
  </si>
  <si>
    <t>Hastes de aço cromado, obtido através do beneficiamento de tubo trefilado a frio sem costura conforme norma EN10305-1 grau E355+SR com acabamento externo de cromo duro com resistência a 200h de névoa salina com rating 9 de acordo com a ISO9227, diâmetro externo nominal de 35 a 70mm, para fabricação de cilindros hidráulicos que serão aplicados em máquinas agrícolas e guindastes.</t>
  </si>
  <si>
    <t>S-4215</t>
  </si>
  <si>
    <t>DOOSAN INFRACORE SOUTH AMÉRICA INDÚSTRIA E COMÉRCIO DE MAQUINAS DE CONSTRUÇÃO LTDA.</t>
  </si>
  <si>
    <t>Bombas volumétricas alternativas de pistões axiais de fluxo variável para acionamento hidráulico em circuito fechado, com pressão nominal de 21MPa, fluxo máximo de 180,3L/min e potência máxima de 44,5kW.</t>
  </si>
  <si>
    <t>S-4216</t>
  </si>
  <si>
    <t>Bombas volumétricas alternativas de pistões axiais de fluxo variável para acionamento hidráulico em circuito fechado, com pressão máxima de 34,3MPa, deslocamento volumétrico de 106cm3/volta, fluxo máximo de 191L/min e potência máxima de 89kW.</t>
  </si>
  <si>
    <t>S-4217</t>
  </si>
  <si>
    <t>Bombas volumétricas alternativas de pistões axiais de fluxo variável para acionamento hidráulico em circuito fechado, com pressão máxima de 21MPA, deslocamento volumétrico de 44cm3/volta.</t>
  </si>
  <si>
    <t>S-4218</t>
  </si>
  <si>
    <t>Bombas volumétricas alternativas de pistões axiais, fluxo variável para acionamento hidráulico em circuito fechado, com pressão nominal de 34,3MPa, deslocamento volumétrico de 212cm3/rotação e potência de 101kW.</t>
  </si>
  <si>
    <t>S-4219</t>
  </si>
  <si>
    <t>Bombas volumétricas alternativas de pistões axiais de fluxo variável para acionamento hidráulico em circuito fechado, com pressão máxima de 34,3MPa, deslocamento volumétrico de 123cm3/rotação, fluxo máximo de 228L/min e potência máxima de 73,7kW.</t>
  </si>
  <si>
    <t>S-4220</t>
  </si>
  <si>
    <t>Bombas volumétricas alternativas de pistões axiais de fluxo variável para acionamento hidráulico em circuito fechado, com pressão máxima de 17,5MPa.</t>
  </si>
  <si>
    <t>S-4221</t>
  </si>
  <si>
    <t>Bombas volumétricas alternativas de pistões axiais, fluxo variável para acionamento hidráulico em circuito fechado, com pressão nominal de 26MPa.</t>
  </si>
  <si>
    <t>S-4222</t>
  </si>
  <si>
    <t>DOOSAN INFRACORE SOUTH AMERICA INDUSTRIA E COMERCIO DE MAQUINAS DE CONTRUÇÃO LTDA.</t>
  </si>
  <si>
    <t>Bombas volumétricas alternativas de pistões axiais de fluxo variável para acionamento hidráulico em circuito fechado, com pressão máxima de 35MPa, deslocamento volumétrico de 162cm3/volta, fluxo máximo de 315L/min e potência máxima de 202kW.</t>
  </si>
  <si>
    <t>S-4223</t>
  </si>
  <si>
    <t>Bombas volumétricas alternativas de pistões axiais de fluxo variável para acionamento hidráulico em circuito fechado, com pressão máxima de 35MPa, deslocamento volumétrico de 200cm3 /rotação, fluxo máximo de 355L/min e potência máxima de 243kW.</t>
  </si>
  <si>
    <t>S-4224</t>
  </si>
  <si>
    <t>S-4225</t>
  </si>
  <si>
    <t>Bombas volumétricas alternativas de pistões axiais de fluxo variável para acionamento hidráulico em circuito fechado, com pressão nominal de 34,3MPa, deslocamento volumétrico de 140cm3, fluxo máximo de 247L/min e potência máxima de 160kW.</t>
  </si>
  <si>
    <t>S-4226</t>
  </si>
  <si>
    <t>Bombas volumétricas alternativas de pistões axiais de fluxo variável para acionamento hidráulico em circuito fechado, com pressão nominal de 31,4MPa (320kgf/cm2), deslocamento volumétrico de 117cm3, fluxo máximo de 206,5L/min e potência de 98kW.</t>
  </si>
  <si>
    <t>T-4873</t>
  </si>
  <si>
    <t>NOVAK &amp; GOUVEIA LTDA</t>
  </si>
  <si>
    <t>Bombas volumétricas duplas de pistões axiais, tipo placa oscilante, com fluxo variável para acionamento hidrostático em circuito aberto, inclinação de 0 a 20º, deslocamento volumétrico de 280CC/rev. pressão máxima de 350kg/cm2 e rotação máxima de 1.500rpm.</t>
  </si>
  <si>
    <t>T-4874</t>
  </si>
  <si>
    <r>
      <t>Bombas volumétricas dupla de pistões axiais, tipo placa oscilante, com fluxo variável para acionamento hidrostático em circuito aberto, inclinação de 0 a 20º, deslocamento volumétrico de 280cc/rev. pressão máxima de 350kg/cm</t>
    </r>
    <r>
      <rPr>
        <vertAlign val="superscript"/>
        <sz val="10"/>
        <color rgb="FF000000"/>
        <rFont val="Times New Roman"/>
        <family val="1"/>
      </rPr>
      <t>2</t>
    </r>
    <r>
      <rPr>
        <sz val="10"/>
        <color rgb="FF000000"/>
        <rFont val="Times New Roman"/>
        <family val="1"/>
      </rPr>
      <t xml:space="preserve"> e rotação máxima de 1.900rpm.</t>
    </r>
  </si>
  <si>
    <t>T-4949</t>
  </si>
  <si>
    <t>Bombas volumétricas alternativas de pistões axiais, de fluxo variável para acionamento hidrostático em circuito fechado, pressão nominal superior a 250bar, deslocamento volumétrico máximo compreendido entre 18 e 147cm³/rotação e potência máxima compreendida entre 36 e 270kW.</t>
  </si>
  <si>
    <t>T-4984</t>
  </si>
  <si>
    <t>STIHL FERRAMENTAS MOTORIZADAS LTDA</t>
  </si>
  <si>
    <t>Sistemas hidráulicos próprios para máquinas de limpeza por jato de água em alta pressão, compostos de bomba axial de 3 pistões, motor elétrico de indução e de sistema de partida de fácil acionamento (Easy Start), bomba com pistões de 12mm diâmetro, com pressão de saída de 76 a 90bar, ângulo de oscilação de 8º a 8,9º, com vazão mínima de água de 355 a 420L/h, vazão máxima de água de 440 a 510L/h, e carcaça da bomba axial e do disco oscilante feitos em alumínio ADC12, motor elétrico de indução com tensão de 127 ou 220V e frequência de 60Hz, potência de 1.400 a 1.700W e rotação de 3.450rpm.</t>
  </si>
  <si>
    <t>S-4107</t>
  </si>
  <si>
    <t>EBARA BOMBAS AMÉRICA DO SUL LTDA.</t>
  </si>
  <si>
    <t>Motobombas centrifugas multiestágios com motor elétrico incorporado para operação submersa, com bocal de saída em latão e válvula de retenção incorporada, medindo 1polegada com rosca tipo BSP, eixo e corpo do bombeador em aço inox, rotor de fluxo radial, com 8 estágios, acoplada a motor assíncrono lubrificado a óleo, rebobinável, com 2 polos, potência de 0,25cv, monofásico, frequência de 60Hz, com vazão máxima de 3m³/h, altura manométrica entre 4 e 32mca, utilizada para captação de água potável em poços tubulares profundos com diâmetro mínimo de 2,5”, para trabalho em temperatura máxima de 35°C, acompanhada de seu acionamento (Dispositivo capacitor para auxilio no funcionamento da bomba).</t>
  </si>
  <si>
    <t>S-4108</t>
  </si>
  <si>
    <t>Motobombas centrifugas multiestágios com motor elétrico incorporado para operação submersa, com bocal de saída em latão e válvula de retenção incorporada, medindo 1polegada com rosca tipo BSP, eixo e corpo do bombeador em aço inox, rotor de fluxo radial, com 22 estágios, acoplada a motor assíncrono lubrificado a óleo, rebobinável, com 2 polos, potência de 0,75cv, monofásico, frequência de 60Hz, com vazão máxima de 3m³/h, altura manométrica entre 10 e 89mca, utilizada para captação de água potável em poços tubulares profundos com diâmetro mínimo de 2,5”, para trabalho em temperatura máxima de 35°C, acompanhada de seu acionamento (Dispositivo capacitor para auxilio no funcionamento da bomba).</t>
  </si>
  <si>
    <t>S-4109</t>
  </si>
  <si>
    <t>Motobombas centrifugas multiestágios com motor elétrico incorporado para operação submersa, com bocal de saída em latão e válvula de retenção incorporada, medindo 1polegada com rosca tipo BSP, eixo e corpo do bombeador em aço inox, rotor de fluxo radial, com 16 estágios, acopladas a motor assíncrono lubrificado a óleo, rebobinável, com 2 polos, potência de 0,5cv, monofásico, frequência de 60Hz, com vazão máxima de 3m³/h, altura manométrica entre 8 e 65mca, utilizada para captação de água potável em poços tubulares profundos com diâmetro mínimo de 2,5”, para trabalho em temperatura máxima de 35°C, acompanhada de seu acionamento (Dispositivo capacitor para auxilio no funcionamento da bomba).</t>
  </si>
  <si>
    <t>S-4110</t>
  </si>
  <si>
    <t>Motobombas centrifugas multiestágios com motor elétrico incorporado para operação submersa, com bocal de saída em latão e válvula de retenção incorporada, medindo 1polegada com rosca tipo BSP, eixo e corpo do bombeador em aço inox, rotor de fluxo radial, com 11 estágios, acopladas a motor assíncrono lubrificado a óleo, rebobinável, com 2 polos, potência de 0,33cv, monofásico, frequência de 60Hz, com vazão máxima de 3m³/h, altura manométrica entre 5 e 45mca, utilizada para captação de água potável em poços tubulares profundos com diâmetro mínimo de 2,5”, para trabalho em temperatura máxima de 35°C, acompanhada de seu acionamento (Dispositivo capacitor para auxilio no funcionamento da bomba).</t>
  </si>
  <si>
    <t>S-4119</t>
  </si>
  <si>
    <t>BRANCO MOTORES LTDA</t>
  </si>
  <si>
    <t>Motobombas centrífugas auto-escorvantes, com carcaça de alumínio, rotor de 118mm e porta rotor, ambos em ferro fundido, com sucção e recalque de 2”, com vazão máxima de 35m³/h e altura manométrica máxima de 25mca, sendo acopladas a motores à combustão interna à diesel de 5cv, 211cc, diâmetro de 70mm e curso de 55mm.</t>
  </si>
  <si>
    <t>S-4146</t>
  </si>
  <si>
    <t>Motobombas centrífugas, com carcaça em ferro fundido e rotor fechado em alumínio com diâmetro de 130mm, com sucção 2” e recalque de 2”, com vazão máxima de 16m³/h e altura manométrica máxima de 45mca, sendo acopladas a motores à combustão interna à gasolina de 3cv, 98cc, diâmetro de 56mm e curso de 40mm, sendo com partida manual.</t>
  </si>
  <si>
    <t>S-4150</t>
  </si>
  <si>
    <t>Motobombas centrífugas auto-escorvantes, com carcaça de alumínio, rotor de 81mm e porta rotor, ambos em ferro fundido, com sucção e recalque de 1,5”, com vazão máxima de 18m³/h e altura manométrica máxima de 22mca, sendo acopladas a motores à combustão interna de 3cv, 98cc, diâmetro de 56mm e curso de 40mm.</t>
  </si>
  <si>
    <t>S-4151</t>
  </si>
  <si>
    <t>Motobombas centrífugas auto-escorvantes, com carcaça de alumínio, rotor de 120mm e porta rotor, ambos em ferro fundido, com sucção e recalque de 3”, com vazão máxima de 60m³/h e altura manométrica máxima de 30mca, sendo acopladas a motores à combustão interna de 5,5cv e taxa de compressão de 8,5:1, seu quadro possui tubos em aço com diâmetro de 32mm.</t>
  </si>
  <si>
    <t>S-4152</t>
  </si>
  <si>
    <t>Motobombas centrífugas auto-escorvantes, com carcaça de alumínio, rotor de 120mm e porta rotor, ambos em ferro fundido, com sucção e recalque de 3”, com vazão máxima de 60m³/h e altura manométrica máxima de 20mca, sendo acopladas a motores à combustão interna à diesel de 7cv, 296cc, diâmetro de 78mm e curso de 62mm.</t>
  </si>
  <si>
    <t>S-4153</t>
  </si>
  <si>
    <t>Motobombas centrífugas auto-escorvantes, com carcaça de alumínio, rotor de 70mm e porta rotor, ambos em ferro fundido, com sucção e recalque de 1", com vazão máxima de 10m³/h e altura manométrica máxima de 23mca, possui acoplamentos para mangueira em alumínio, sendo acopladas a motores à combustão interna de 2cv, com mistura de combustível e óleo 2 tempos de 25:1, seu tanque de combustível é translúcido, fica alojado na parte superior e possui carburador de boia.</t>
  </si>
  <si>
    <t>S-4161</t>
  </si>
  <si>
    <t>Motobombas centrífugas auto-escorvantes, com carcaça de alumínio, rotor de 122,8mm e porta rotor, ambos em ferro fundido, com sucção e recalque de 3”, com vazão máxima de 70m³/h e altura manométrica máxima de 30mca, sendo acopladas a motores à combustão interna de 6,5cv e taxa de compressão de 8,5:1.</t>
  </si>
  <si>
    <t>S-4162</t>
  </si>
  <si>
    <t>Motobombas centrífugas auto-escorvantes, com carcaça de alumínio, rotor de 126mm e porta rotor, ambos em ferro fundido, com sucção e recalque de 4”, com vazão máxima de 96m³/h e altura manométrica máxima de 30mca, sendo acopladas a motores à combustão interna à diesel de 10cv, 406cc, diâmetro de 86mm e curso de 70mm, com tanque de combustível de 4,5L ou 10L e partida manual e/ou elétrica.</t>
  </si>
  <si>
    <t>S-4164</t>
  </si>
  <si>
    <t>Motobombas centrífugas, com carcaça e rotor semiaberto, ambos em poliamida com diâmetro do rotor de 137mm, com sucção 2,5” e recalque de 2,5”, com vazão máxima de 37,5m³/h e altura manométrica máxima de 30mca, sendo acopladas a motores à combustão interna à gasolina de 6,5cv, 196cc, diâmetro de 68mm e curso de 54mm, sendo com partida manual.</t>
  </si>
  <si>
    <t>S-4165</t>
  </si>
  <si>
    <t>Motobombas centrífugas, com carcaça em ferro fundido e rotor fechado em alumínio com diâmetro de 160mm, com sucção 2,5” e recalque de 2”, com vazão máxima de 21m³/h e altura manométrica máxima de 42mca, sendo acopladas a motores à combustão interna à diesel de 7cv, 296cc, diâmetro de 78mm e curso de 62mm, podendo ser com partida manual ou elétrica.</t>
  </si>
  <si>
    <t>S-4166</t>
  </si>
  <si>
    <t>Motobombas centrífugas, com carcaça e rotor com diâmetro de 180mm, ambos em de ferro fundido, com sucção e recalque de 3”, com vazão máxima de 37,5m³/h e altura manométrica máxima de 66mca, sendo acopladas a motores à combustão interna à diesel de 13cv, 456cc, diâmetro de 88mm e curso de 75mm, com tanque de combustível de 10l e partida elétrica.</t>
  </si>
  <si>
    <t>S-4167</t>
  </si>
  <si>
    <t>Motobombas centrífugas auto-escorvantes, com carcaça de alumínio, rotor de 120mm e porta rotor, ambos em ferro fundido, com sucção e recalque de 3”, com vazão máxima de 60m³/h e altura manométrica máxima de 20mca, sendo acopladas a motores à combustão interna à diesel de 7cv, 296cc, diâmetro de 78mm e curso de 62mm, com tanque de combustível de 10l e partida elétrica.</t>
  </si>
  <si>
    <t>S-4189</t>
  </si>
  <si>
    <t>Motobombas centrífugas, com carcaça e rotor com diâmetro de 190mm, ambos em ferro fundido, com sucção e recalque de 6”, com vazão máxima de 180m³/h e altura manométrica máxima de 8MCA, sendo acopladas a motores à combustão interna à diesel de 13cv, 456cc, diâmetro de 88mm e curso de 75mm, com redutor incorporado, com tanque de combustível de 20L e partida manual e elétrica.</t>
  </si>
  <si>
    <t>S-4190</t>
  </si>
  <si>
    <t>Motobombas centrífugas auto-escorvantes, com carcaça de alumínio, rotor de 118mm e porta rotor, ambos em ferro fundido, com sucção e recalque de 2”, com vazão máxima de 35m³/h e altura manométrica máxima de 25mca, sendo acopladas a motores à combustão interna à diesel de 5cv, 211cc, diâmetro de 70mm e curso de 55mm, com tanque de combustível de 10l e partida elétrica.</t>
  </si>
  <si>
    <t>S-4191</t>
  </si>
  <si>
    <t>Motobombas centrífugas auto-escorvantes, com carcaça de alumínio, rotor de 118mm e porta rotor, ambos em ferro fundido, com sucção e recalque de 3”, com vazão máxima de 58m³/h e altura manométrica máxima de 27mca, possui 6 alças de desmontagem rápida para limpeza e retirada de detritos e ralo de sucção metálico, sendo acopladas a motores à combustão interna de 6,5cv, 196cc, diâmetro de 68mm e curso de 54mm.</t>
  </si>
  <si>
    <t>S-4192</t>
  </si>
  <si>
    <t>Motobombas centrífugas auto-escorvantes, com carcaça de alumínio, rotor de 130mm e porta rotor, ambos em ferro fundido, com sucção e recalque de 3”, com vazão máxima de 96m³/h e altura manométrica máxima de 30mca, sendo acopladas a motores à combustão interna de 8,5cv, 270cc diâmetro de 77mm e curso de 58mm.</t>
  </si>
  <si>
    <t>S-4283</t>
  </si>
  <si>
    <t>BBCA BRAZIL IDUSTRIAL E INVESTIMENTOS LTDA</t>
  </si>
  <si>
    <t>Bombas centrífugas, em aço inoxidável, para operar no processo de produção do amido de milho e subprodutos, com vazão igual ou superior a 30m³/h, potência igual ou superior a 5,5kW, densidade igual ou superior a 1.000kg/m³ e altura manométrica igual ou superior a 14m.</t>
  </si>
  <si>
    <t>Ebara Bombas América do Sul Ltda</t>
  </si>
  <si>
    <t>NÃO</t>
  </si>
  <si>
    <t>Alfa Laval LTDA</t>
  </si>
  <si>
    <t>OMEL BOMBAS E COMPRESSORES LTDA</t>
  </si>
  <si>
    <t>FRANKLIN ELECTRIC INDÚSTRIA DE MOTOBOMBAS SA</t>
  </si>
  <si>
    <t>S-4302</t>
  </si>
  <si>
    <t>NOURYON PULP AND PERFORMANCE INDUSTRIA QUIMICA LTDA</t>
  </si>
  <si>
    <t>Bombas para líquidos, centrífugas, de fluxo axial, controladas via variador de frequência, com partes molhadas construídas em titânio, vazão entre 20.000 e 65.000litros/min, altura manométrica entre 3,5 e 4,5mcl, com acoplamento direto, selo mecânico tipo duplo cartucho, utilizadas em geradores de dióxido de cloro em temperatura média de 75°C.</t>
  </si>
  <si>
    <t>T-4876</t>
  </si>
  <si>
    <t>Bombas centrifugas de construção vertical de carcaça tipo difusor de estágio único, com rotor semiaberto em aço fundido, bocal de saída em aço laminado com 900mm de diâmetro, pedestal em ferro fundido nodular rígido e nervurado para absorver vibração, eixo em aço inoxidável e vedação por caixa de gaxetas. Tubulação em aço laminado, mancal axial lubrificado por banho de óleo e 4 mancais radiais fabricados em polímero especial e lubrificados com água limpa (vazão: 27,5 litros/mim e pressão: 1 a 2bar). Com vazão nominal de 7.506m³/h e altura manométrica de 22,5m, para circulação de água no sistema de refrigeração da turbina e instalada acima do tanque/reservatório de sucção.</t>
  </si>
  <si>
    <t>KSB Brasil Ltda</t>
  </si>
  <si>
    <t>T-4710</t>
  </si>
  <si>
    <t>LUPUS EQUIPAMENTOS PARA LUBRIFICACAO E ABASTECIMENTO LTDA</t>
  </si>
  <si>
    <t>Bombas de diafragmas, duplo ou simples, com acionamento pneumática ou elétrica de até 380V, potência de 10 até 1.000W, em alumínio, aço, acetal ou polipropileno, com vazão de 10 a 1.000L/min, conexão de entrada e saída de até 3’’, de valor unitário (CIF) não superior a R$ 1.273,00.</t>
  </si>
  <si>
    <t>VALLAIR AIRFLUID BOMBAS, COMPRESSORES, INSTRUMENTAÇÃO E VÁLVULAS LTDA.</t>
  </si>
  <si>
    <t>S-4330</t>
  </si>
  <si>
    <t>SHW DO BRASIL LTDA</t>
  </si>
  <si>
    <t>Anéis de admissão da bomba de óleo veicular, manufaturados em aço AISI52100 (100CR6), com geometria específica para deslocamento das aletas, com tolerância de diâmetro de 0,02mm, batimento entre os diâmetros de 0,010mm, dureza HRC 58-64, com rugosidade RZ1,6; paralelismo entre faces de 0,05mm e quebra de cantos de -0,02/-0,03.</t>
  </si>
  <si>
    <t>S-4331</t>
  </si>
  <si>
    <t>Aletas da bomba de óleo veicular, manufaturado em aço AISI52100 (100CR6), com geometria específica para atendimento das especificações de pressão de óleo, como também de durabilidade, com tolerância de 0,04mm de espessura entre raios, dureza HRC 60-64, com rugosidade RZ 4; quebra de canto -0,025/-0,2 e perpendicular de 0,015mm entre todos os lados, e linearidade de 0,015mm.</t>
  </si>
  <si>
    <t>T-4663</t>
  </si>
  <si>
    <t>KARCHER INDÚSTRIA E COMÉRCIO LTDA.</t>
  </si>
  <si>
    <t>Cabeçotes usinados, elaborados a partir de liga de cobre-zinco, para uso em lavadoras de alta pressão, com canal de ligação com diâmetro de 2mm para sistema integrado de sucção de detergente, tensão entre 110 e 230V, apresenta pressão máxima de 150.000mbar, com a capacidade de vazão de 11,5 a 12L/min.</t>
  </si>
  <si>
    <t>T-4665</t>
  </si>
  <si>
    <t>Motobombas alternativas de deslocamento positivo, para uso em lavadoras de alta pressão, que possuem tensão nominal de 127 e 220V, com 3 pistões de 12 mm, possuem pressão de 80.000 a 97.000mbar, elas tem capacidade de vazão de água de 330 a 336L/h, motor de indução com 2 polos e enrolamento de alumínio, frequência 60Hz, com hélice e válvulas de pressão/sucção constituídas de material plástico de poliamida, proteção do motor em polipropileno e cabeçote em alumínio.</t>
  </si>
  <si>
    <t>S-4367</t>
  </si>
  <si>
    <t>GERDAU S.A.</t>
  </si>
  <si>
    <t>Bombas mecânicas do tipo parafuso e lóbulo para obtenção de vácuo nos processos de desgaseificação a vácuo sem oxigênio com capacidade nominal total de 116.000Nm³/h, acionadas por inversores de frequência, refrigeradas a água, lubrificadas a óleo, vácuo final maior ou igual a 0,67mbar e menor ou igual a 1,5mbar à temperatura equivalente de 20°C.</t>
  </si>
  <si>
    <t>T-4624</t>
  </si>
  <si>
    <t>EPIROC BRASIL COMERCIALIZACAO DE PRODUTOS E SERVICOS PARA MINERACAO E CONSTRUCAO LTDA</t>
  </si>
  <si>
    <t>Compressores herméticos de ar de deslocamento alternativo, do tipo pistão, lubrificados a óleo com o lubrificante sintético éster de poliol, apresentam dois estágios de compressão, pressão máxima de trabalho de 150psi (10bar), com capacidade de 70.000BTU, acionados por correia e polias através de motor hidráulico dedicado, utilizados em sistemas de ar condicionado de máquinas para mineração.</t>
  </si>
  <si>
    <t>BITZER Compressores Ltda</t>
  </si>
  <si>
    <t>S-4106</t>
  </si>
  <si>
    <t>Unidades de ventilação utilizadas para varrer ou soprar folhas, grama e demais itens agropecuários, em hortas, plantações de reflorestamento e outras produções agrícolas, com volume de ar de 470m3/h e velocidade do ar de 280km/h, com rotor de diâmetro de 180mm, pode ser acoplado a sacola para ter função de aspirador.</t>
  </si>
  <si>
    <t>S-4251</t>
  </si>
  <si>
    <t>Unidades de ventilação utilizadas para varrer ou soprar folhas, grama e demais itens agropecuários, em hortas, plantações de reflorestamento e outras produções agrícolas, com volume de ar de 1.152m3/h e velocidade do ar de 330km/h, com rotor de diâmetro de 241mm, acoplado a motor de combustão interna com potência de 3,55cv, 59,3cc à gasolina.</t>
  </si>
  <si>
    <t>Guarany Indústria e Comércio Ltda</t>
  </si>
  <si>
    <t>T-4647</t>
  </si>
  <si>
    <t>Sopradores de ar de uso manual, próprios para limpeza de médias e grandes superfícies cobertas com capim, grama, papel, folhas e materiais semelhantes, com vazão máxima de ar de 780m³/h, velocidade máxima do fluxo de ar de 69m/s, força de sopro de 15N, motor elétrico acionado por bateria de íons de lítio de 36V, empunhadura emborrachada, trava de segurança para evitar acionamentos involuntários e tubo de sopro ajustável.</t>
  </si>
  <si>
    <t>T-4650</t>
  </si>
  <si>
    <t>Sopradores de ar de uso manual, próprios para limpeza de pequenas e médias superfícies cobertas com capim, grama, folhas, papel e materiais semelhantes, com velocidade do fluxo de ar de 46m/s e vazão máxima de ar de 620m3/h, força de sopro 9N, motor elétrico acionado por bateria de íons de lítio de 36V, tubo de sopro ajustável, empunhadura emborrachada, trava de segurança para evitar acionamentos involuntários e compartimento da bateria com duas posições de acoplamento (transporte e trabalho).</t>
  </si>
  <si>
    <t>T-4829</t>
  </si>
  <si>
    <t>EBM-PAPST MOTORES VENTILADORES LTDA</t>
  </si>
  <si>
    <t>Ventiladores de hélice centrífuga de pás curvadas para trás de plástico PA ou PP de diâmetro de 133 a 650mm, com motor de rotor externo e de alimentação monofásica ou trifásica.</t>
  </si>
  <si>
    <t>T-4830</t>
  </si>
  <si>
    <t>EBM-PAPST MOTORES VENTILADORES LTDA.</t>
  </si>
  <si>
    <t>Ventiladores de hélice centrífuga de pás curvadas para frente de simples ou dupla aspiração, de motor de rotor externo com protetor térmico interno, de até 1,5kW de potência de entrada.</t>
  </si>
  <si>
    <t>T-4848</t>
  </si>
  <si>
    <t>AÇO PEÇAS DEMORE LTDA.</t>
  </si>
  <si>
    <r>
      <t>Turbos sopradores utilizados para recircular a mistura de gases entre a área de amplificação do laser e os refrigeradores de forma contínua dentro do sistema de oscilação sendo necessário para a geração do laser; 400V, 24 amperes, taxa de compressão: 1,4 a 1,5 com velocidade de exaustão de 2.000m</t>
    </r>
    <r>
      <rPr>
        <vertAlign val="superscript"/>
        <sz val="10"/>
        <color rgb="FF000000"/>
        <rFont val="Times New Roman"/>
        <family val="1"/>
      </rPr>
      <t>3</t>
    </r>
    <r>
      <rPr>
        <sz val="10"/>
        <color rgb="FF000000"/>
        <rFont val="Times New Roman"/>
        <family val="1"/>
      </rPr>
      <t>/h.</t>
    </r>
  </si>
  <si>
    <t>T-4625</t>
  </si>
  <si>
    <t>Compressores de ar de baixa pressão do tipo parafusos simétricos (twin bolt), com dois estágios de compressão, dotados de redutor de velocidade, possuem filtros de ar primário e secundário em múltiplas camadas de papel, refrigerados a óleo através de radiador com dissipação térmica feita pela passagem de ar, acoplados ao motor diesel através de acoplamento de borracha vulcanizada, pressão máxima de trabalho de 150psi (10bar), vazão máxima de 1,79m³/min, utilizados para alimentar o sistema pneumático de máquinas para mineração.</t>
  </si>
  <si>
    <t>T-4628</t>
  </si>
  <si>
    <t>Compressores de ar desmontáveis de deslocamento alternativo, do tipo parafuso, dotados de carcaça e rotor em aço, lubrificados com óleo ISO VG 68, sistema de resfriamento através de cooler com troca de calor pela água, acoplados por correias a motor hidráulico, possui filtro de ar integrado feito de papel com estrutura metálica, pressão máxima de trabalho de 10bar, vazão máxima de 62L/s, aplicados no sistema de perfuração para limpeza do furo e lubrificação de máquinas para mineração.</t>
  </si>
  <si>
    <t>T-4674</t>
  </si>
  <si>
    <t>ATLAS COPCO BRASIL LTDA</t>
  </si>
  <si>
    <t>Compressores de ar de parafusos, lubrificados, com acionamento por motor diesel de 3 cilindros e potência de 18,5kW, acoplamento direto, com pressão máxima de trabalho de 7bar, vazão máxima de 100pcm, portas laterais totalmente removíveis sem necessidade de ferramentas, com drenagem de fluidos centralizada, dobradiças e maçanetas em aço inox, bocal de abastecimento de diesel externo, elemento separador de ar e óleo externo ao vaso de pressão, empilhável em 3 camadas e bacia de contenção antivazamentos integrada.</t>
  </si>
  <si>
    <t>T-4627</t>
  </si>
  <si>
    <t>Compressores de ar desmontáveis de deslocamento alternativo, do tipo pistão, capacidade de pressão de 7bar com deslocamento volumétrico de 15,7L/s, lubrificados com óleo ISO VG 68, possui filtro de ar integrado feito de papelão com estrutura metálica, resfriamento por troca contínua de calor através do próprio ar fornecido pelo compressor, acionados por motor elétrico, aplicados no sistema de perfuração para limpeza do furo e lubrificação de máquinas para mineração.</t>
  </si>
  <si>
    <t>T-4629</t>
  </si>
  <si>
    <t>Compressores de ar do tipo pistão alternativo, com dois estágios de compressão, primeiro estágio de baixa e segundo de alta, acionados através de acoplamento de borracha, dotados de carcaça em ferro fundido e rotor em alumínio, refrigerados por trocador de calor com refrigeração de ar forçada através de hélices acionadas por motor hidráulico, lubrificados a óleo ISO VG 68, conta com redutor de velocidades, pressão máxima de trabalho de 30bar, vazão máxima de 470L/s (995cfm), aplicados no sistema pneumático e ar da perfuração de máquinas para mineração, de valor unitário (CIF) não superior a R$ 243.835,04.</t>
  </si>
  <si>
    <t>Neuman &amp; Esser Engenharia e Soluções Ltda. </t>
  </si>
  <si>
    <t>S-4234</t>
  </si>
  <si>
    <t>SCHNEIDER ELECTRIC IT BRASIL INDÚSTRIA E COMÉRCIO DE EQUIPAMENTOS ELETRÔNICOS LTDA</t>
  </si>
  <si>
    <t>Adequadores de temperatura de ar para sala de informática - CRAH ("Computer Room Air Handler""), com saída de ar frontal dos ventiladores ("front discharge"), com capacidade líquida de resfriamento de calor sensível e total iguais a 465kW, ventiladores do tipo EC , consumo elétrico de 21kW, interface de comunicação via MODbus, tubulação interna de cobre, velocidade de face do filtro até 500pés/min</t>
  </si>
  <si>
    <t>T-4714</t>
  </si>
  <si>
    <t>UNIMETAL SAO VICENTE INDUSTRIA, COMERCIO E EMPREENDIMENTOS LTDA.</t>
  </si>
  <si>
    <t>Fornos reatores verticais para calcinação de coque verde de petróleo (CVP), operando com temperatura de até 1.300°C, com capacidade de processamento de 138.000t/ano, compostos de 3 câmaras com 64 reatores cada câmara, materiais refratários, flange e resfriadores, válvulas rotativas, motores e instrumentação.</t>
  </si>
  <si>
    <t>S-3407</t>
  </si>
  <si>
    <t>WHITE MARTINS GASES INDUSTRIAIS DO NORDESTE LTDA</t>
  </si>
  <si>
    <t>Freezeres tipo gabinete semiautomático para congelamento criogênico com uso de nitrogênio líquido a -196ºC, com capacidade de congelamento de 200 a 500kg equipados com ventiladores de alta velocidade que permitem um fluxo interno do vapor com temperatura de trabalho que variam de -40 a -95ºC .</t>
  </si>
  <si>
    <t>S-4322</t>
  </si>
  <si>
    <t>NIAGRO NICHIREI DO BRASIL AGRICOLA LTDA</t>
  </si>
  <si>
    <t>Máquinas automáticas para secagem à vácuo de produtos agrícolas, com capacidade de evaporação de água entre 12 a 17kg/h, com capacidade de secagem de 585 litros por câmara; potência: 600 a 4.000W por câmara, 2 bombas de vácuo de anel água com motores elétricos de 5 a 6kW cada; temperatura do ar para operação de secagem de -5 a 95°C., funcionamento através de processo de descompressão do ar com sistema de aquecimento dielétrico de micro-ondas para secagem de frutas, dotada de: 4 câmaras de vácuo, dispositivo de segurança para acionamento da máquina, painel de controle CLP (controlador lógico programável), válvula de regulagem de entrada de ar corrente, 4 bandejas giratórias de secagem, cerca de segurança.</t>
  </si>
  <si>
    <t>S-4368</t>
  </si>
  <si>
    <t>Máquinas para escala de desenvolvimento, de granulação úmida de alto cisalhamento e processo de mistura, para utilização em laboratório farmacêutico ou alimentício, que requeiram memória de escalabilidade com utilização de geometrias de caçamba, lâminas e velocidades de rotação, preparado para trabalhar com caçambas móveis intercambiáveis de 1, 2, 4 e 6L, capacidade aproximada de trabalho entre 0,3 a 4,2L, velocidade aproximada do misturador entre 455 e 1.100rpm e velocidade aproximada de cisalhamento entre 300 e 3.000rpm, dotadas de: bomba peristáltica, caçamba com capacidade de 4L; sensor de temperatura; manômetro de purga; switch de controle de potência; bico pulverizador; sistema de comando elétrico integrado, com controlador lógico programável (CLP); tela tipo “touchscreen“; e porta USB para memória de dados.</t>
  </si>
  <si>
    <t>T-4783</t>
  </si>
  <si>
    <t>GRANDFOOD INDÚSTRIA E COMÉRCIO LTDA.</t>
  </si>
  <si>
    <t>Secadores verticais contínuos, próprios para processamento de rações para cães e gatos, com capacidade de 17.000kg/h dependendo do tipo de ração, com oito decks de secagem e um deck inferior de resfriamento, carregamento na parte superior, comportas para retenção do produto acionadas hidraulicamente, portas de acesso, ventiladores de recirculação, exaustores, trocadores de calor de tubos aletados a vapor saturado para aquecimento do ar de secagem, válvula rotativa de saída do produto, válvula para proteção contra incêndio; controlado por controlador lógico programável e painel de comando.</t>
  </si>
  <si>
    <t>T-4925</t>
  </si>
  <si>
    <t>VERDER SCIENTIFIC COMERCIO DE MAQUINAS E EQUIPAMENTOS LTDA</t>
  </si>
  <si>
    <t>Secadores de leito fluidizados para processamento de amostras de laboratório para produtos em bateladas, fluxo volumétrico de ar de 185m³/h, granulometria inicial de &gt;100μm, ajuste de tempo digital de 1 a 99min, capacidade para armazenar até 9 programas, controle de temperatura de 40 a 130°C, vaso de secagem em vidro e aço inox de 6 litros ou 3 frascos de 300mL, sistema de fixação com presilhas para hastes lisas, potência de aquecimento de 2.000W, 200 - 240V, 50/60Hz, de valor unitário (CIF) não superior a R$31.569,50.</t>
  </si>
  <si>
    <t>Labmaq do Brasil Ltda.</t>
  </si>
  <si>
    <t>S-4349</t>
  </si>
  <si>
    <t>Trocadores de calor tubulares, metálicos, tipo casco e tubo, com casco em aço inoxidável ou aço carbono, espelhos em chapas revestidas por explosão de titânio/aço carbono ou de titânio/aço inoxidável, com até 1.500 tubos em titânio, cabeçotes em titânio, operados com misturas gasosas contendo dióxido de cloro ou com solução ácida geradora de dióxido de cloro contendo sais de sesquissulfato de sódio, diâmetro interno do casco entre 0,20 a 1,20m e altura incluindo cabeçotes entre 2 a 7,4m, área de transferência entre 3 a 375m2, volume lado tubo entre 0,05 a 2,50m3 e volume lado casco entre 0,04 a 1,90m3.</t>
  </si>
  <si>
    <t>RICEFER EQUIPAMENTOS INOX LTDA</t>
  </si>
  <si>
    <t>T-4985</t>
  </si>
  <si>
    <t>JONH BEAN TECHNOLOGIES MÁQUINAS E EQUIPAMENTOS INDUSTRIAIS LTDA</t>
  </si>
  <si>
    <t>Trocadores de calor, do tipo casco-tubo, próprios para aplicação em unidades CIP (Clean in Place) para aquecimento de água quente destinada à limpeza e esterilização de sistema de produção de solução de higiene pessoal, construído de acordo com grau farmacêutico (ASME BPE) pela norma (ASME Section VIII Div.1) e apresentando selo (ASME "U"), com vedações em elastômeros isentos  de aditivos bioreativos nocivos de categoria USP (United States Pharmacopoeia) classe VI, com casco em aço inoxidável (TP304L) de diâmetro externo de 150 a 250mm, acabamento externo polido com rugosidade máxima Ra 0,8mícrons e interno decapado com rugosidade máxima Ra 15mícrons, dotado de feixes de tubos em aço inoxidável (TP316L) de diâmetro externo de 9,525mm e espessura de 0,90mm com acabamento externo 2B decapado e acabamento interno polido com rugosidade máxima Ra 0,8mícrons, dobrados internamente na forma de “U” totalizando até 4 passes (dois com fluxo paralelo e dois com fluxo contracorrente), capacidade térmica de até 390kW, projetados para suportar pressões de até 1034kPa e temperaturas de até 191°C, operam com solução de 90% propileno glicol no lado do casco e água no lado dos tubos.</t>
  </si>
  <si>
    <t>METALURGICA DEFACCH EIRELI</t>
  </si>
  <si>
    <t>Ricefer Equipamentos Inox ltda</t>
  </si>
  <si>
    <t>T-4946</t>
  </si>
  <si>
    <r>
      <t>Estufas com capacidade de temperatura máxima de 176°C e volume de 1m</t>
    </r>
    <r>
      <rPr>
        <vertAlign val="superscript"/>
        <sz val="10"/>
        <color rgb="FF000000"/>
        <rFont val="Times New Roman"/>
        <family val="1"/>
      </rPr>
      <t>3</t>
    </r>
    <r>
      <rPr>
        <sz val="10"/>
        <color rgb="FF000000"/>
        <rFont val="Times New Roman"/>
        <family val="1"/>
      </rPr>
      <t>; dotadas de ventilador de circulação, exaustor e desumidificador; com vistor eletrônico externo; tensão de alimentação trifásica de 480VAC; utilizados para estocar peças automotivas</t>
    </r>
  </si>
  <si>
    <t>S-4172</t>
  </si>
  <si>
    <t>PROLIND INDUSTRIAL LTDA.</t>
  </si>
  <si>
    <t>Câmaras para resfriamento controlado de tarugos de alumínio com utilização de ar forçado, com capacidade para até 45t, potência 305kW, com 8 ventiladores axiais com motores de 37kW, vazão de 100.000m3/h cada, com ajuste de potência dos motores dos ventiladores, capacidade de reciclar, variar e inverter sentido de vazão de ar, com isolamento térmico e acústico e seu respectivo painel elétrico e controle lógico programável (CLP).</t>
  </si>
  <si>
    <t>S-4356</t>
  </si>
  <si>
    <t>OMEGA SOLUTIONS IMPORTAÇÃO E EXPORTAÇÃO LTDA</t>
  </si>
  <si>
    <t>Torres de refrigeração de água do tipo contra fluxo, para suprimento de planta industrial, com capacidade total de rejeição de calor de 674MW e capacidade para fluxo de água de 58.000m3/h, com temperatura de entrada de 42oC, temperatura de saída de 32oC  e temperatura do bulbo molhado de 27oC, formada por 12 células de dimensão total de 108.150mm de comprimento e 33.090mm de largura, interligadas e montadas em estruturas de plástico reforçado com fibra pultrudada (FRP), composto por 12 conjuntos de motores elétricos por indução, com potência de 185kW e tensão de 660V (4 polos/60hz), 12 redutores de engrenagem do tipo espiral com potência de 188kW e proporção de redução de 15,75:1, 12 cilindros de ventilador (dutos) com altura de 3.000mm fabricado em material plástico reforçado (FRP), 12 ventiladores dotados com 8 hélices axiais de passo ajustável que produzem fluxo de ar máximo de 692,4m3/s, velocidade de 112,3rpm e diâmetro de 9.750mm, 12 eixos de ativação do tipo flutuante e não lubrificado, com bicos de plástico ABS anexados a tubulação superior e lateral, eliminador de deriva de alta eficiência de composição de PVC com perda de menos de 0,002% da taxa de fluxo de água, com sistema de preenchimento de gotejamento que permite retenção uniforme de água.</t>
  </si>
  <si>
    <t>VETTOR TORRES DE RESFRIAMENTO LTDA</t>
  </si>
  <si>
    <t>S-4357</t>
  </si>
  <si>
    <t>Torres de refrigeração de água do tipo contra fluxo, para suprimento de planta industrial, com capacidade total de rejeição de calor de 430MW e capacidade para fluxo total de água de 37.000m3/h, com temperatura de entrada de 42oC, temperatura de saída de 32oC e temperatura do bulbo molhado de 27oC , formada por 8 células de dimensão total de 71.150mm de comprimento e 33.090mm de largura, interligadas e montadas em estruturas de plástico reforçado com fibra pultrudada (FRP), composto por 8 conjuntos de motores elétricos por indução, com potência de 200kW e tensão de 660V (4 polos/60hz), 8 redutores de engrenagem do tipo espiral com potência de 514kW e proporção de redução de 15,844:1, 8 cilindros de ventilador (dutos) com altura de 3.000mm fabricado em material plástico reforçado (FRP), 8 ventiladores dotados com 8 hélices axiais de passo ajustável que produzem fluxo de ar máximo de 728,5m3/s, velocidade de 112,3rpm e diâmetro de 9.750mm, 8 eixos de ativação do tipo flutuante e não lubrificado, com bicos de plástico ABS anexados a tubulação superior e lateral, eliminador de deriva de alta eficiência de composição de PVC com perda de menos de 0,002% da taxa de fluxo de água, com sistema de preenchimento de gotejamento que permite retenção uniforme de água.</t>
  </si>
  <si>
    <t>T-4619</t>
  </si>
  <si>
    <t>TECNOVIDRO INDÚSTRIA DE VIDROS LTDA.</t>
  </si>
  <si>
    <t>Autoclaves horizontais cilíndricas para fabricação de chapas planas e curvas de vidros de segurança, medindo até 2.800 x 6.100mm, formadas por lâminas de vidro intercaladas com folhas de polivinil butiral, contracoladas pela ação de alta temperatura e de alta pressão aplicadas no interior de vaso de pressão confeccionado ( corpo e porta ) com aço carbono 16MnR ( equivalente a ASTM A516, grau 70 ) e medindo, internamente, 3.200mm de diâmetro x 6.500mm de comprimento livre, com selagem dinâmica em aço carbono, tubulação em cobre para permutação de calor e isolamento interno utilizando mantas de fibras de algodão siliconadas, portando sistema de aquecimento elétrico, com 360kW de potência, provendo 150ºC de temperatura operacional, dotado de aquecedores infravermelho em alinhamento otimizado, sistema de pressurização por ar comprimido fornecido a 1,3MPa de pressão operacional, sistema de resfriamento automático, com bomba d’água e válvula proporcional, sistema provedor de vácuo, com bomba dedicada e 40 bicos de vácuo, ventilador centrífugo para homogeneização da temperatura interna, gabinete de controle dotado de CLP – comando lógico programável, com softwares de aplicação residentes e interface homem-máquina via tela sensível ao toque, conjunto amortecedor / silenciador, motorização elétrica alimentada com 380V de tensão, trifásico, a 60Hz de frequência.</t>
  </si>
  <si>
    <t>T-4817</t>
  </si>
  <si>
    <t>BIO-RAD LABORATORIOS BRASIL LTDA</t>
  </si>
  <si>
    <t>Aparelhos para amplificação do DNA por meio de ciclo de aquecimento e resfriamento, com capacidade para 96 ou 384amostras, operando com 5 ou 6 LED'S com comprimento de luz controlado (filtrado) para excitação do material e 5 ou 6 fotodiodos de detecção simultânea em uma única amostra, abertura e fechamento automatizado, detecção para reações "singleplex" ou "multiplex", podendo executar complementarmente a análise de reação em cadeia da polimerase (PCR) em tempo real.</t>
  </si>
  <si>
    <t>T-4679</t>
  </si>
  <si>
    <t>NESTLÉ BRASIL LTDA.</t>
  </si>
  <si>
    <t>Placas eletrônicas para portas de máquinas automáticas de café torrado e moído e/ou outras bebidas solúveis em água quente para programação e exibição de informações visuais ao usuário com display de LCD de 3,5polegadas e conexões de entrada para teclado “touch”.</t>
  </si>
  <si>
    <t>Coelmatic S/A</t>
  </si>
  <si>
    <t>S-4144</t>
  </si>
  <si>
    <t>CARGILL AGRICOLA SA</t>
  </si>
  <si>
    <t>Centrífugas “decanter” do tipo horizontais, cilíndricas/cônicas, para separação de sólidos de casca de frutas cítricas em meio aquoso ou alcoólico, com design sanitário, sistema de inertização com nitrogênio para operação em área de trabalho com atmosfera explosiva, em aço inox, tambor 620mm conduzido por um motor de axial com transmissão de correia, motor secundário para regulagem da rotação, relação L/D 1:4, velocidade tambor de 3.200rpm (ajustável),  disponibilidade de torque 6.000Nm, dimensões aprox. de comprimento 4.800 x largura 1.700 x altura 1.500mm.</t>
  </si>
  <si>
    <t>S-4145</t>
  </si>
  <si>
    <t>Centrífugas “decanter” tipo horizontais, cilíndricas/cônicas, para separação de sólidos de casca de frutas cítricas em meio aquoso, com design sanitário, em aço inox, tambor 770mm conduzido por um motor de axial com transmissão de correia, motor secundário para regulagem da rotação, relação L/D 1:4, volume interno 125litros, velocidade tambor 2.750rpm (ajustável), fator de aceleração máxima de 1.700g, disponibilidade de torque 13.000Nm, dimensões aprox. de comprimento 6.400 x largura 2.000 x altura 1.500mm, acionamento tipo SIMP-Drive.</t>
  </si>
  <si>
    <t>S-4206</t>
  </si>
  <si>
    <t>Separadores centrífugos horizontais tipo “decanter”, para separação de sólidos em meios líquidos, com tambor construído em aço inoxidável super duplex 1.4477 para trabalho com soda cáustica 50%, contendo alta concentração de cloretos e alta temperatura, com capacidade de fluxo de alimentação nominal de 71.250kg/h, diâmetro do rotor de 670mm, com velocidade de operação variável de 2.100 a 2.311rpm, com força centrífuga variável de 1.640 a 1.970G, velocidade diferencial entre tambor e rosca de 21-35rpm, acionamento por motor principal de 160kW e motor secundário de 55kW, dimensão aproximada 5.500 (C) x 1.700 (L) x 2.150mm (A), relação comprimento/diâmetro 3:9, dotados de sistema de inversores duplos VFD (variable frequency drive) para reagir automaticamente em modo de controle de torque a parâmetros de processo variáveis durante a operação de desaguamento.</t>
  </si>
  <si>
    <t>T-3916</t>
  </si>
  <si>
    <t>Sistemas compactos de purificação de água construídos em uma unidade única com reservatório interno e integrado com capacidade de 7 litros de armazenamento e as tecnologias de osmose reversa, filtro de ventilação do reservatório, cartucho de troca iônica, lâmpada UV, monitoramento dos níveis de carbono orgânico total (TOC) em linha e em tempo real, possui com opcionais um filtro de ponto de uso e reservatório externo entre 15 e 30 litros de armazenamento, o equipamento é capaz de ultra purificar e dispensar até 1,2 litros/min de água Tipo I, no ponto de uso, de forma automática e volumétrica; e capaz de recircular a água purificada do “loop interno”, reservatório e dispensador pelas tecnologias de troca iônica e lâmpada UV e produzir água purificada com as seguintes características: Água Tipo I com resistividade a 25ºC de 18,2MΩ.cm, níveis de TOC &amp;lt;5ppb, níveis bacteriológicos &amp;lt;0,1UFC/mL, endotoxinas &amp;lt; 0,001UE/ml, DNAse &amp;lt; 5pg/mL e RNAse &amp;lt;1pg/mL; água Tipo II com resistividade a 25°C de &amp;gt;1MΩ.cm, níveis de TOC &amp;lt; 50ppb e níveis bacteriológicos &amp;lt;100UFC/mL; água tipo III com condutividade a 25°C de &amp;lt;20μS/cm, níveis de TOC &amp;lt;200ppb e níveis bacteriológicos &amp;lt;1.000UFC/mL.</t>
  </si>
  <si>
    <t>T-4613</t>
  </si>
  <si>
    <t>SCHULTZ CONSULTORIA &amp; NEGOCIOS INTERNACIONAIS EIRELI</t>
  </si>
  <si>
    <t>Equipamentos para tratamento de esgoto residual através de oxidação química, hidromaceração e separação “cross flow”, com tanque de retenção, bomba de transferência com pressão máximo de 7 ft h2o (207 mbar), sistema de condicionamento de esgoto e montagem de filtro de efluente, controlado por painel de comando 230vac 60Hz, destinado a utilização em embarcação.</t>
  </si>
  <si>
    <t>T-4964</t>
  </si>
  <si>
    <t>HUBER DO BRASIL SOLUÇÕES EM TRATAMENTO DE ÁGUA E EFLUENTES LTDA</t>
  </si>
  <si>
    <r>
      <t>Desarenadores de águas residuais domésticas ou industriais, para estações de tratamento novas, remodelação de caixas de areia existentes, pré-tratamento para biorreatores de membranas e pré-tratamento de águas fluviais e águas de abastecimento, por processo de sedimentação gravitacional lamelar de alta taxa, compostos por 1 a 12 módulos de 11,16m</t>
    </r>
    <r>
      <rPr>
        <vertAlign val="superscript"/>
        <sz val="10"/>
        <color rgb="FF000000"/>
        <rFont val="Times New Roman"/>
        <family val="1"/>
      </rPr>
      <t>2</t>
    </r>
    <r>
      <rPr>
        <sz val="10"/>
        <color rgb="FF000000"/>
        <rFont val="Times New Roman"/>
        <family val="1"/>
      </rPr>
      <t xml:space="preserve"> cada, com taxas de aplicação entre 48 e 13m/h, para instalação em tanques de concreto ou de aço inox, incluídos ou não, com capacidade para reter, no mínimo, 95% das partículas com diâmetro nominal de até 75µm, vazão compreendida entre 44 e 876 l/s, contendo câmara de aeração com soprador e difusores e câmara com conjunto de lamelas, e podendo incluir vertedores de distribuição de vazão, placas defletoras de vazão, conjunto de lamelas com suporte, parafusos transportadores de areia, bomba de recalque de areia, raspador de óleos e graxas, bomba de recalque de óleos e graxas, classificador de areia, lavador de areia e quadro elétrico de automação e controle.</t>
    </r>
  </si>
  <si>
    <t>T-4753</t>
  </si>
  <si>
    <t>VINÍCOLA SALTON S.A.</t>
  </si>
  <si>
    <t>Filtros automáticos tangenciais para vinhos, fermentados e ou sucos de frutas, dotados de 2 cartuchos de filtragem, com superfície de filtragem de 160m² cada, de membrana cerâmica, temperatura de trabalho de -5 a 70ºC e capacidade do tanque de 500 litros.</t>
  </si>
  <si>
    <t>S-4292</t>
  </si>
  <si>
    <t>LUPUS EQUIPAMENTOS PARA LUBRIFICAÇÃO E ABASTECIMENTO LTDA</t>
  </si>
  <si>
    <t>Filtros preparadores de ar, em alumínio, com ou sem válvula reguladora de ar, com entrada e saída de 1/2’’ a 1/4’’, com ou sem suporte para parede, indicador de 0 a 150lbs com vazão máxima de até 3.500L.</t>
  </si>
  <si>
    <t>T-4982</t>
  </si>
  <si>
    <t>GAS VERDE S.A.</t>
  </si>
  <si>
    <t>Módulos de membranas de fibra oca compostos por poli-imida e polímero de engenharia poli (éter éter cetona) – PEEK, módulos com diâmetro de 1'' até 12'', e comprimento de 20'' até 40'', pressão de operação das membranas de até 350psig à 50ºC.</t>
  </si>
  <si>
    <t>T-3936</t>
  </si>
  <si>
    <t>SULZER PUMPS WASTEWATER BRASIL LTDA</t>
  </si>
  <si>
    <t>Trituradores com removedor de sólidos filtrados verticalmente, dotados de sistema de lavagem e desidratação, com de vazão de 195 a 749m³/h, potência de 2 a 5hp, alimentação de energia compreendida entre 220 e 460v, frequência de 50 ou 60hz, classe de proteção ip55 ou ip67.</t>
  </si>
  <si>
    <t>T-4685</t>
  </si>
  <si>
    <t>HONDA AUTOMÓVEIS DO BRASIL LTDA</t>
  </si>
  <si>
    <t>Máquinas automáticas de secagem completa do cabeçote de motor de veículos automóveis de passageiros, com sistema a vácuo de pressão inferior a 10 torr, bomba de secagem com potência de 5,5kW, velocidade de exaustão de 3,22m³/min, pressão de alimentação de ar de 0,6MPa, fluxo de 8.000L/min, fonte de energia de 220v AC e sistema paletizado de alimentação de peças.</t>
  </si>
  <si>
    <t>T-4770</t>
  </si>
  <si>
    <t>CAFÉ BRASILEIRO ALIMENTOS LTDA.</t>
  </si>
  <si>
    <t>Empacotadoras automáticas para envase de café moído em embalagem de material flexível laminado, para pacotes de 500g com velocidade de produção de até 60pacotes/min, usando embalagem em rolo, através de desbobinador motorizado, equipados com alinhador para centralização do filme, produz pacotes reforçados com vedação central traseira, fundo quadrado e topo quadrado, tratados com condicionamento a vácuo.</t>
  </si>
  <si>
    <t>Raumak Máquinas Ltda</t>
  </si>
  <si>
    <t>MASIPACK IND. COM. DE MÁQUINAS AUTOMÁTICAS S.A.</t>
  </si>
  <si>
    <t>S-4176</t>
  </si>
  <si>
    <t>BLAU  FARMACEUTICA  S/A</t>
  </si>
  <si>
    <t>Máquinas automáticas para o enchimento e fechamento de ampolas de vidro com produtos farmacêuticos em área estéril, nos formatos de 1, 2, 3 e 5ml, ou de 10 e 20ml, com capacidade nominal máxima de produção de 24.000un/h, preparadas para conexão com túnel de despirogenização, equipadas de: proteções com luvas com dispositivos de segurança, 8 unidades de dosagem volumétrica e “manifold” com 8 saídas, nitrogenação durante e depois do enchimento, controle estatístico de processo automático (IPC), saída das ampolas em bandeja dupla, painel elétrico separado, regulagem e registro dos parâmetros de operação através de IHM com 4 níveis de senhas e PLC com cartão ethernet programado para comunicação e serviço de assistência remota, conformidade com os requisitos da NR12 e da norma 21 CFR part 11 do FDA.</t>
  </si>
  <si>
    <t>S-4377</t>
  </si>
  <si>
    <t>ADS LABORATÓRIO NUTRICIONAL LTDA</t>
  </si>
  <si>
    <t>Máquinas encapsuladoras, automáticas, rotativas, para abertura, enchimento e fechamento de cápsulas de gelatina dura com suplementos alimentares, em forma de pó obtido com sistema de alimentador, capacidade produtiva máxima de até 1.200cápsulas/min, dotadas de movimento intermitente, método de dosagem “tamped” de multi-posição para completar a orientação da cápsula, separação, enchimento, fechamento e ejeção, alta precisão de enchimento por um procedimento de compactação de 5 em 1; com sistema de coleta da poeira e do pó residual, polidor que separa e remove as cápsulas aptas para envase ou para descarte, otimizando a mínima perda de produto, dotadas de peças de diferentes tamanhos, apropriada para dosagem e enchimento de cápsulas tamanhos ¨00¨, ¨0¨, com discos de dosagem, pinos de compactação e deslizantes; gabinete em aço inox com computador industrial, controlador lógico programável (CLP) e interface homem máquina (IHM).</t>
  </si>
  <si>
    <t>T-4991</t>
  </si>
  <si>
    <t>HERBARIUM LABORATÓRIO BOTÂNICO LTDA</t>
  </si>
  <si>
    <t>Máquinas automáticas rotativas para recrave, pressurização, exclusão, e enchimento bov (bag-on-valve) tipo fêmea, em tubos metálicos, com sistema elétrico/eletrônico de comando e de controle, velocidade de enchimento de produto de 100mL entre 30 a 35tubos/min, volume variável entre 30 e 300mL.</t>
  </si>
  <si>
    <t>T-4728</t>
  </si>
  <si>
    <t>REYPEL IMPORTADORA DE MAQUINAS LTDA</t>
  </si>
  <si>
    <t>Máquinas manuais de tensionamento, selagem de solda por fricção e corte de fitas pet e/ou polipropileno, movida a bateria com seu respectivo carregador, largura das fitas de 9, ou 12 ou 16 ou 19mm, sem uso de selo metálico, para fechamentos verticais e horizontais de caixas de papelão ou madeira.</t>
  </si>
  <si>
    <t>T-4974</t>
  </si>
  <si>
    <t>SOUZA CRUZ LTDA.</t>
  </si>
  <si>
    <r>
      <t>Máquinas com operação sequencial para encarteirar cigarros com filtros com capacidade de até 500carteiras/min, consumo de ar comprimido de 5m</t>
    </r>
    <r>
      <rPr>
        <vertAlign val="superscript"/>
        <sz val="10"/>
        <color rgb="FF000000"/>
        <rFont val="Times New Roman"/>
        <family val="1"/>
      </rPr>
      <t>3</t>
    </r>
    <r>
      <rPr>
        <sz val="10"/>
        <color rgb="FF000000"/>
        <rFont val="Times New Roman"/>
        <family val="1"/>
      </rPr>
      <t>/h, potência total instalada de 60kVA e frequência principal de 60Hz.</t>
    </r>
  </si>
  <si>
    <t>T-4977</t>
  </si>
  <si>
    <r>
      <t>Máquinas com operação sequencial para empacotar carteiras de cigarros com filtros com capacidade de até 50pacotes/min, consumo de ar comprimido 21m</t>
    </r>
    <r>
      <rPr>
        <vertAlign val="superscript"/>
        <sz val="10"/>
        <color rgb="FF000000"/>
        <rFont val="Times New Roman"/>
        <family val="1"/>
      </rPr>
      <t>3</t>
    </r>
    <r>
      <rPr>
        <sz val="10"/>
        <color rgb="FF000000"/>
        <rFont val="Times New Roman"/>
        <family val="1"/>
      </rPr>
      <t>/h, potência total instalada de 20KVA e frequência principal de 60Hz.</t>
    </r>
  </si>
  <si>
    <t>S-4182</t>
  </si>
  <si>
    <t>IMV DO BRASIL TECNOLOGIAS E COMERCIO LTDA</t>
  </si>
  <si>
    <t>Máquinas envasadoras/seladoras/etiquetadoras automáticas de sémen suíno (tecnologia inseminação pós-cervical) com capacidade de 1.000envases (90ml)/hora, com suporte da agulha para envase em ângulo vertical, com avanço automática da embalagem de capacidade entre 25 a 90ml, leitor automático de código de barras, saída USB para conexão em rede/servidor, impressora termo sensível, tela de comandos “touchscreen” integrados a máquina, carcaça feita em compósito de polímeros (plástico) com design inclinado para o balde de sêmen.</t>
  </si>
  <si>
    <t>S-4369</t>
  </si>
  <si>
    <t>FLOWSISTEM SOLUÇÕES INDUSTRIAIS LTDA</t>
  </si>
  <si>
    <t>Equipamentos para pulverização de espuma e aplicação de poliureia, com interface inteligente com o operador e display ADM, armazenamento de até 24 receitas químicas, pressão de trabalho máxima até 3.500PSI, aquecimento até 88°C e vazão máxima de até 10L/min.</t>
  </si>
  <si>
    <t>S-4314</t>
  </si>
  <si>
    <t>Máquinas de limpeza por jato de água em alta pressão, sendo máxima de 4.000psi, com motor a combustão interna de ignição por centelha com 13,5HP 420cc, acoplado a bomba de alta pressão do tipo triplex, ou seja, com 3 pistões em carga radial com vazão máxima de 15,1L/min, ambos montados em conjunto com um quadro de transporte que possui rodas com diâmetro de 12”.</t>
  </si>
  <si>
    <t>S-4242</t>
  </si>
  <si>
    <t>SERVICEKLEEN DO BRASIL SISTEMAS DE LAVAGEM DE PEÇAS E GESTÃO DE RESÍDUOS LTDA</t>
  </si>
  <si>
    <t>Máquinas para limpeza manual através jatos de produtos aquosos de alta pressão; com pulverização de alta pressão a 35bar e 12litros/min; com capacidade de armazenagem de até 100 litros; e com suporte para cargas pesadas de 80kg por 0,1m2.</t>
  </si>
  <si>
    <t>T-4652</t>
  </si>
  <si>
    <t>RODOPARANA IMPLEMENTOS RODOVIARIOS LTDA</t>
  </si>
  <si>
    <t>Equipamentos para combate a incêndios com tanque de 10.000 litros para lançamento de água ou espuma construído em liga de alumínio, dotados de monitores com esguicho de vazão máxima de 950 litros/min, com pressão máxima de trabalho de 14bar, com bomba acionada por motor hidráulico F11de 10 centímetros cúbicos com 350bar de pressão e vazão de 102 litros/min impulsionado pela máquina base, articulação e controle do jato de água efetuados por meio de acionamentos hidráulicos e controle elétricos com tensão de 12 ou 24V, podendo ou não estar acompanhado por válvula elétrica para controle do fluxo de água; podendo ser controlados seus movimentos por meio de controle com fio e/ou sem fio, para operação e transporte por tratores florestais ou veículos rodoviários.</t>
  </si>
  <si>
    <t>T-4684</t>
  </si>
  <si>
    <t>Máquinas automáticas para lavagem, desobstrução de furos com cavacos, rebarbação e pré-secagem de cabeçotes automotivos; composta por bicos de aplicação de jato de água sob alta pressão, com ou sem escovas e escareadores; com pressão máxima de trabalho de 35MPa (aproximadamente 350bar), com vazão máxima de 29L/min e lavagem submersa para retirada dos cavacos; com uma torre com 6 bicos de limpeza e/ou ferramentas especiais, com amplitude e deslocamento dos eixos de X=650mm, Y=500mm e Z=400mm, com velocidade de avanço 48m/min, com precisão de repetibilidade de até 0,05mm para mais ou para menos; com sistema de tripla filtragem com filtros de até 10µm (mícron-metros), com sistema de separação do óleo, com coletor de névoa, com sistema de segurança, com painel de operação; com capacidade de rotação do eixo arvore de 1.000rpm e potência do motor de 0,75kW, com comando numérico computadorizado (CNC) e sistema de bombeamento de água a alta pressão.</t>
  </si>
  <si>
    <t>S-4297</t>
  </si>
  <si>
    <t>Bombas pulverizadoras para agricultura ou horticultura para projetar, dispersar ou pulverizar líquidos de irrigação com vazão entre 30 e 45L/min e pressão de trabalho entre 10 e 45kgf/cm², possui cabeçote de ferro fundido, filtro de sucção de entrada e mangueira de retorno.</t>
  </si>
  <si>
    <t>HIDRO METALURGICA ZM LTDA</t>
  </si>
  <si>
    <t>S-4300</t>
  </si>
  <si>
    <t>Bombas pulverizadoras para agricultura ou horticultura para projetar, dispersar ou pulverizar líquidos de irrigação com vazão entre 30 e 45L/min e pressão de trabalho entre 10 e 45kgf/cm², possui cabeçote de ferro fundido, filtro de sucção de entrada com mangueira de 1” de diâmetro e mangueira de retorno de 1” de diâmetro, 2 saídas de pressão com ¼ de polegada de diâmetro a serem utilizadas com mangueira de 50m de comprimento e pistola pulverizadora que acompanham o produto, acoplado a bomba um motor de combustão interna com ignição por centelha de 6,5cv e 196cc, ambos montados em um quadro de transporte com 4 rodas de 6” de diâmetro.</t>
  </si>
  <si>
    <t>S-4105</t>
  </si>
  <si>
    <t>Máquinas automáticas ou mecânicas para envernizar fundo externo de latas de alumínio, com capacidade de 100latas/min.</t>
  </si>
  <si>
    <t>S-4381</t>
  </si>
  <si>
    <t>Máquinas para revestimento interno das latas de alumínio dimensões de 202-211 (52-66mm), por pulverização, com capacidade de até 350latas/min, dotadas de pistolas duplas, controle de pressão, filtro, válvula redutora e válvula borboleta, controle de temperatura e controle lógico programável (CLP).</t>
  </si>
  <si>
    <t>Stolle Machinery do Brasil Ind. E Com. de Equip. Ltda</t>
  </si>
  <si>
    <t>T-4560</t>
  </si>
  <si>
    <t>Máquinas especiais para lavagem de blocos do motor diesel, com múltiplos processos de limpeza contemplando sistema de osmose reversa para tratamento da água, processo de imersão com sistema rotativo de peças, enxague externa por bicos pressurizados, limpeza de galerias por sistema de bicos direcionados através de atuadores servo elétricos, sistema de limpeza de alta pressão com robô classe IP69 para trabalhar com pressões entre 700 à 850bar para remoção de rebarbas em furos de galerias de óleo, segundo sistema de enxague externo para extração de quaisquer resíduos gerado no processo de rebarbação, sistema de pré secagem com mecanismo laminar de sopro sincronizado com sistema de rotativo do bloco, sistema de secagem por câmara de vácuo para a evaporação de líquidos contidos em galerias internas e furos podendo atingir até 960mbar negativos e câmara de resfriamento para manter a temperatura do produto equalizada, sendo que estes estágios de lavagem fazem a remoção de particulados e ou contaminantes das superfícies internas e externa, dentro de furos roscados, galerias de óleo e capa do mancal juntamente com o sistema de filtragem do detergente atender os padrões de limpeza conforme ISO 16232:2018 garantindo a extração de particulados igual ou menores que 600µm e máximo 3mg em partículas metálicas para lavar blocos de motor a diesel 6 e 5 cilindros em linha fabricados em ferro fundido vermicular de 240 até 350kg no tempo de 12peças/h.</t>
  </si>
  <si>
    <t>T-4561</t>
  </si>
  <si>
    <t>Máquinas especiais para lavagem de cabeçotes com múltiplos processos de limpeza contemplando sistema de osmose reversa para tratamento da água, processo de imersão com sistema rotativo de peças, enxague externa por bicos pressurizados, limpeza de galerias por sistema de bicos direcionados através de atuadores servo elétricos, sistema de limpeza de alta pressão com robô classe IP69 para trabalhar com pressões entre 700 à 850bar para remoção de rebarbas em furos de galerias de óleo, segundo sistema de enxague externo para extração de quaisquer resíduos gerado no processo de rebarbação, sistema de pré secagem com mecanismo laminar de sopro sincronizado com sistema rotativo do cabeçote, sistema de secagem por câmara de vácuo para a evaporação de líquidos contidos em galerias internas e furos podendo atingir até 960mbar negativos e câmara de resfriamento para manter a temperatura do produto equalizada, sendo que estes estágios de lavagem fazem a remoção de particulados e ou contaminantes das superfícies internas e externa, dentro de furos roscados e galerias de óleo e água juntamente com o sistema de filtragem do detergente atender os padrões de limpeza conforme ISO 16232:2018 garantindo a extração de particulados igual ou menores que 600µm e máximo 3mg em partículas metálicas, para lavar cabeçotes de motor a diesel 6 e 5 cilindros em linha fabricados em ferro fundido vermicular de 90 até 150kg no tempo de 12peças/h.</t>
  </si>
  <si>
    <t>T-4969</t>
  </si>
  <si>
    <t>Pistolas pulverizadoras de líquidos próprias para lavadoras d’água de alta pressão, compostas por parte do punho e tubo de proteção em polímero PA66-GF33, tubo angular em polímero PA66-GF45, válvula em POM natural, gatilho externo e alavanca de segurança em PA66-GF45, gatilho interno em POM-GF30 natural, uma mola com 4 espiras, comprimento de 17mm, diâmetro interno de 6mm, uma mola com 5,5espiras, diâmetro interno de 10,3mm e comprimento de 32mm, com capacidade de pressão máxima de 125bar, temperatura máxima de 40ºC, possuindo sistema de conexão com a mangueira de engate rápido e antitorção que permite giro em 360º, com dimensões de 38,24 x 210,8 x 488,9m.</t>
  </si>
  <si>
    <t>KARCHER INDUSTRIA E COMERCIO LIMITADA</t>
  </si>
  <si>
    <t>S-4111</t>
  </si>
  <si>
    <t>Manipuladores hidráulicos para movimentação de materiais, autopropulsados sobre rodas com pneus de borracha maciça, acionados por motor a diesel com potência máxima igual a 129kW ou por motor elétrico com potência máxima igual a 110kW, dotados de 2 eixos e tração nas 4 rodas, eixo frontal direcional e eixo traseiro de montagem oscilante dotados de dispositivo de bloqueio de oscilação acionável hidraulicamente, transmissão hidrostática, com ou sem estabilizadores, controlados por "joystick", cabine com elevação hidráulica e com porta de abertura deslizante, com braço frontal de trabalho articulado em duas partes com alcance máximo horizontal igual ou superior a 11m, mas inferior ou igual a 13,7m, com cilindro hidráulico do braço frontal inferior montado invertido, com limitador de proximidade para o braço frontal superior, com peso operacional (sem acessório) igual ou superior a 28,4t, mas inferior ou igual a 30,6t, equipados ou não com garra hidráulica e/ou eletroímã e/ou “clamshell“ e/ou tesoura hidráulica e/ou gancho.</t>
  </si>
  <si>
    <t>S-4112</t>
  </si>
  <si>
    <t>Manipuladores hidráulicos para manuseio e transporte de cargas, autopropulsados sobre rodas com pneus de borracha, acionados por motor a diesel com potência máxima igual a 115 ou 160 ou 190kW, dotados de 2 eixos e tração nas 4 rodas, sendo o eixo frontal direcional e o eixo traseiro direcional ou não direcional, de montagem oscilante dotado de dispositivo de bloqueio acionável hidraulicamente, transmissão hidrostática,  controlados por "joystick", com porta de abertura deslizante, braço frontal de trabalho articulado em duas partes com alcance máximo horizontal igual ou superior a 11,05m, mas inferior ou igual a 12,12m, com cilindro hidráulico do braço inferior montado invertido, com limitador de proximidade para o braço frontal superior, com peso operacional (sem acessório) igual ou superior à 22t, mas igual ou inferior à 51t, equipados ou não com garra hidráulica e/ou eletroímã e/ou “clamshell“ e/ou tesoura hidráulica e/ou gancho.</t>
  </si>
  <si>
    <t>S-4116</t>
  </si>
  <si>
    <t>Manipuladores hidráulicos para movimentação de materiais, autopropulsados sobre rodas com pneus de borracha maciça ou com pneus inflados, acionados por motor a diesel com potência máxima igual a 85 ou 95 ou 115Kw ou por motor elétrico com potência máxima igual a 75 ou 90kW, dotados de 2 eixos e tração nas 4 rodas, sendo o eixo frontal direcional e o eixo traseiro direcional ou não direcional, de montagem oscilante dotado de dispositivo de bloqueio acionável hidraulicamente, transmissão hidrostática, com ou sem estabilizadores, controlados por "joystick", cabine com elevação hidráulica e porta de abertura deslizante, com braço frontal de trabalho articulado em duas partes com alcance máximo horizontal igual ou superior a 8,1m, mas inferior ou igual a 12m, com o cilindro hidráulico do braço frontal inferior montado invertido ou montado na posição normal, com limitador de proximidade para o braço frontal superior, com peso operacional (sem acessório) igual ou superior a 14,6t, mas inferior ou igual a 25,5t, equipado(s) ou não com garra hidráulica e/ou eletroímã e/ou “clamshell“ e/ou tesoura hidráulica e/ou gancho</t>
  </si>
  <si>
    <t>S-4125</t>
  </si>
  <si>
    <t xml:space="preserve">Manipuladores hidráulicos para movimentação de materiais, autopropulsados sobre rodas com pneus de borracha maciça ou com pneus inflados, acionados por motor a diesel com potência máxima igual a 148 ou 186kW ou por motor elétrico com potência máxima igual a 132 ou 160kW, dotados de 2 eixos e tração nas 4 rodas, eixo frontal direcional e eixo traseiro de montagem oscilante dotado de dispositivo de bloqueio acionável hidraulicamente, transmissão hidrostática, com ou sem estabilizadores, controlados por "joystick", cabine com elevação hidráulica, com porta de abertura deslizante, com braço frontal de trabalho articulado em duas partes com alcance máximo horizontal igual ou superior a 12,8m, mas inferior ou igual a 18,3m, com cilindro hidráulico do braço frontal inferior montado invertido, com limitador de proximidade para o braço frontal superior, com peso operacional (sem acessório) igual ou superior a 33t, mas inferior ou igual a 48,8t, equipado(s) ou não com garra hidráulica e/ou eletroímã e/ou “clamshell“ e/ou tesoura hidráulica e/ou gancho </t>
  </si>
  <si>
    <t>S-4126</t>
  </si>
  <si>
    <t>Manipuladores hidráulicos para movimentação de materiais, autopropulsados sobre rodas com pneus de borracha maciça, acionados por motor a diesel com potência máxima igual a 230 ou 300 ou 375kW ou por motor elétrico com potência máxima igual a 200 ou 250kW, dotados de 2 eixos e tração nas 4 rodas, eixo frontal direcional e eixo traseiro de montagem oscilante dotado de dispositivo de bloqueio acionável hidraulicamente, transmissão hidrostática, com estabilizadores, controlados por "joystick", cabine com elevação hidráulica e porta de abertura deslizante, braço frontal de trabalho articulado em duas partes com alcance máximo horizontal igual ou superior a 16,7m, mas inferior ou igual a 24,5m, com cilindro hidráulico do braço frontal inferior montado invertido, com limitador de proximidade para o braço frontal superior, com peso operacional (sem acessório) igual ou superior a 49,8t, mas inferior ou igual a 87t, equipado(s) ou não com garra hidráulica e/ou eletroímã e/ou “clamshell“ e/ou tesoura hidráulica e/ou gancho.</t>
  </si>
  <si>
    <t>T-4719</t>
  </si>
  <si>
    <t>JT &amp; PARTNERS FERROVIAS LTDA.</t>
  </si>
  <si>
    <t>Manipuladores hidráulicos para movimentação de materiais, autopropulsados sobre pneus maciços ou inflados, com 2 ou mais eixos e tração no mínimo em 4 rodas, dotados de estabilizadores, equipados com cabine fabricada em estrutura de aço inox e fixa na superestrutura, ou fixa em pedestal elevado ou articulada hidraulicamente, implemento frontal industrial e articulado (lança e braço) com alcance igual ou superior a 20m (em relação ao nível do solo - vertical), pronto para receber ferramentas de trabalho, como: garras hidráulicas (de diversos usos), eletroímã, “clamshell”, acionados por motor diesel potência igual ou superior a 355HP ou elétricos com potência igual ou superior a 200kW e sistema complementar de recuperação de energia hidráulica a base de nitrogênio (HybriLift), sistema integrado de telemetria, sistema de controle de estabilidade e sistema de prevenção de sobrecarga com corte de movimento de colisão contra a cabine, de peso operacional igual ou superior a 70.000kg.</t>
  </si>
  <si>
    <t>S-4113</t>
  </si>
  <si>
    <t>Manipuladores hidráulicos para movimentação de materiais, autopropulsados sobre rodas esteiras rodantes, acionados por motor a diesel com potência máxima igual a 148 ou 186kW ou por motor elétrico com potência máxima igual a 132 ou 160kW, transmissão hidrostática, com ou sem estabilizadores, controlados por "joystick", cabine com elevação hidráulica, com porta de abertura deslizante, com braço frontal de trabalho articulado em duas partes com alcance máximo horizontal igual ou superior a 12,8m, mas inferior ou igual a 18,3m, com cilindro hidráulico do braço frontal inferior montado invertido, com limitador de proximidade para o braço frontal superior, com peso operacional (sem acessório) igual ou superior a 33t, mas inferior ou igual a 48,8t, equipado(s) ou não com garra hidráulica e/ou eletroímã e/ou “clamshell“ e/ou tesoura hidráulica e/ou gancho.</t>
  </si>
  <si>
    <t>S-4118</t>
  </si>
  <si>
    <t>Manipuladores hidráulicos para movimentação de materiais, autopropulsados sobre esteiras rodantes, acionados por motor a diesel com potência máxima igual a 129kW ou por motor elétrico com potência máxima igual a 110kW, transmissão hidrostática, com ou sem estabilizadores, controlados por "joystick", cabine com elevação hidráulica e com porta de abertura deslizante, com braço frontal de trabalho articulado em duas partes com alcance máximo horizontal igual ou superior a 11m, mas inferior ou igual a 13,7m, com cilindro hidráulico do braço frontal inferior montado invertido, com limitador de proximidade para o braço frontal superior, com peso operacional (sem acessório) igual ou superior a 28,4t, mas inferior ou igual a 30,6t, equipado(s) ou não com garra hidráulica e/ou eletroímã e/ou “clamshell“ e/ou tesoura hidráulica e/ou gancho.</t>
  </si>
  <si>
    <t>S-4120</t>
  </si>
  <si>
    <t>Manipuladores hidráulicos para movimentação de materiais, autopropulsados sobre esteiras rodantes, acionados por motor a diesel com potência máxima igual a 230 ou 300 ou 375kW ou por motor elétrico com potência máxima igual a 200 ou 250kW, transmissão hidrostática, com estabilizadores, controlados por "joystick", cabine com elevação hidráulica e porta de abertura deslizante, com braço frontal de trabalho articulado em duas partes com alcance máximo horizontal igual ou superior a 16,7m, mas inferior ou igual a 24,5m, com cilindro hidráulico do braço frontal inferior montado invertido, com limitador de proximidade para o braço frontal superior, com peso operacional (sem acessório) igual ou superior a 49,8t, mas inferior ou igual a 87t, equipado(s) ou não com garra hidráulica e/ou eletroímã e/ou “clamshell“ e/ou tesoura hidráulica e/ou gancho.</t>
  </si>
  <si>
    <t>S-4141</t>
  </si>
  <si>
    <t>Manipuladores hidráulicos para movimentação de materiais, autopropulsados sobre esteiras rodantes, acionados por motor a diesel com potência máxima igual a 85 ou 95 ou 115kW ou por motor elétrico com potência máxima igual a 75 ou 90kW, transmissão hidrostática, com ou sem estabilizadores, controlados por "joystick", cabine com elevação hidráulica e porta de abertura deslizante, com braço frontal de trabalho articulado em duas partes com alcance máximo horizontal igual ou superior a 8,1m, mas inferior ou igual a 12m, com o cilindro hidráulico do braço frontal inferior montado invertido ou montado na posição normal, com limitador de proximidade para o braço frontal superior, com peso operacional (sem acessório) igual ou superior a 14,6t, mas inferior ou igual a 25,5t, equipado(s) ou não com garra hidráulica e/ou eletroímã e/ou “clamshell“ e/ou tesoura hidráulica e/ou gancho.</t>
  </si>
  <si>
    <t>T-4718</t>
  </si>
  <si>
    <t>Manipuladores hidráulicos para movimentação de materiais, autopropulsados sobre esteiras ou rodantes para trilhos, equipados com cabine fabricada em estrutura de aço inox e fixa na superestrutura, ou fixa em pedestal elevado ou articulada hidraulicamente, implemento frontal industrial e articulado (lança e braço) com alcance igual ou superior a 20m (em relação ao nível do solo - vertical), pronto para receber ferramentas de trabalho, como: garras hidráulicas (de diversos usos), eletroímã, “clamshell”, acionados por motor diesel potência igual ou superior a 355HP ou elétricos com potência igual ou superior a 200kW e sistema complementar de recuperação de energia hidráulica a base de nitrogênio (HybriLift), sistema integrado de telemetria, sistema de controle de estabilidade e sistema de prevenção de sobrecarga com corte de movimento de colisão contra a cabine, de peso operacional igual ou superior a 70.000kg.</t>
  </si>
  <si>
    <t>T-4907</t>
  </si>
  <si>
    <t>SAGRES OPERAÇÕES PORTUÁRIAS LTDA.</t>
  </si>
  <si>
    <t>Guindastes de esteiras com pórtico, com altura (até giro) igual ou superior a 6.000mm, com sapatas das esteiras entre 800 e 900mm de largura, lisas, com carga máxima operacional de 25.000kg, lança principal igual ou superior a 14m curvada, braço igual ou superior a 12m, motor elétrico de 250kW/1.800rpm, transmissão tipo hidrostática, cabine de aço inoxidável, controles por "joysticks", sistema de telemetria, sistema de controle de estabilidade e de sobrecarga e prevenção de colisão com corte de movimento, sistema de armazenamento e refornecimento de energia com 3 acumuladores de 80 L, garra tipo não passante e sistema automático de extinção de incêndios.</t>
  </si>
  <si>
    <t>S-4183</t>
  </si>
  <si>
    <t>Carros de carga com possibilidade de carregamento pelos dois lados sem necessidade de giro da carga sob seu eixo, com capacidade de 55t, movimentação longitudinal de 9m e transversal de 40m, para carregamento e descarregamento do forno de homogeneização e da câmara de resfriamento, com sensores de posicionamento, com seu respectivo painel elétrico e controle lógico programável (CLP).</t>
  </si>
  <si>
    <t>T-4837</t>
  </si>
  <si>
    <t>Empilhadeiras elétricas patoladas autopropulsadas para operador embarcado, com motor elétrico de tração de corrente alternada (trifásico AC), potência igual ou superior a 1,5kW, bateria de fosfato de ferro-lítio 24V 200Ah com carregador sobressalente, sistema de freio eletromagnético regenerativo, acionamento hidráulico por botões, três modos de velocidade de acionamento do sistema hidráulico de descida de torre sendo um deles acionados por botões combinados, direção elétrica assistida, botão de reversão automática (botão antiesmagamento), sistema de redução de velocidade em curva "curve control", capacidade máxima de carga de 1.600 ou 2.000kg, com torre de 2 ou 3 estágios e altura de elevação dos garfos entre 1.400 e 5.800mm.</t>
  </si>
  <si>
    <t>KION South America Fabricação de Equipamentos para Armazenagem Ltda</t>
  </si>
  <si>
    <t>T-4838</t>
  </si>
  <si>
    <t>Empilhadeiras retráteis elétricas autopropulsadas para operador sentado, com motor elétrico de tração de corrente alternada (trifásico AC), potência de 6 a 8kW, motor do conjunto hidráulico trifásico AC com potência de 11 a 12,5kW, sistema interno de comunicação CAN BUS, bateria de fosfato de ferro-lítio 48V 400Ah ou 48V 500Ah,com carregador sobressalente, sistema de freio eletromagnético regenerativo nas rodas de carga e roda de tração, capacidade máxima de carga de 1.600 ou 2.000kg, com torre de 3 estágios, altura de elevação dos garfos de 4.600 a 12.500mm e com sistema de redução de velocidade em curva “curve control”.</t>
  </si>
  <si>
    <t>T-4836</t>
  </si>
  <si>
    <t>Transpaleteiras elétricas autopropulsadas com plataforma para operador embarcado, com motor elétrico de tração de corrente alternada (trifásico AC), potência igual ou superior a 1,5kW, bateria de fosfato de ferro-lítio de 24V 200Ah e com carregador sobressalente, sistema de freio eletromagnético regenerativo, direção elétrica assistida, comandos acionados por botões, com botão de reversão automática (botão antiesmagamento), com sistema automático de redução de velocidade em curva "curve control", capacidade máxima de carga entre 2.000 a 3.000kg, com limite de elevação do garfo automático e com elevação máxima do garfo de até 205mm.</t>
  </si>
  <si>
    <t>T-5007</t>
  </si>
  <si>
    <t>Plataformas de trabalhos aéreos, tipo tesoura, acionadas por motor elétrico alimentado por baterias recarregáveis a partir de carregador bivolt unicamente, autopropulsadas sobre rodas mesmo quando elevadas, tração elétrica 4x2, freio elétrico, dotadas de patola de segurança, capacidade de inclinação longitudinal sobre rampas igual a 25%, controladas por painel/unidade de controle na plataforma contendo "joystick", com altura máxima vertical da plataforma (base interna) igual a 5,85m ou 6,13m, equipadas com deck extensível da plataforma com alcance máximo horizontal de 0,91m, com capacidade máxima de carga sobre a plataforma com o deck extensível retraído igual a 227kg ou 363kg ou 544kg</t>
  </si>
  <si>
    <t>T-5008</t>
  </si>
  <si>
    <t>Plataformas de trabalhos aéreos, tipo tesoura, acionadas por motor elétrico alimentado por baterias recarregáveis a partir de carregador bivolt unicamente, autopropulsadas sobre rodas mesmo quando elevadas, tração elétrica 4x2, freio elétrico, dotadas de patola de segurança, capacidade de inclinação longitudinal sobre rampas igual a 25%, controladas por painel/unidade de controle na plataforma contendo "joystick", com altura máxima vertical da plataforma (base interna) igual a 7,96m ou 9,78m, equipadas com deck extensível da plataforma com alcance máximo horizontal de 0,91m, com capacidade máxima de carga sobre a plataforma com o deck extensível retraído igual a 227kg ou 318kg ou 454kg.</t>
  </si>
  <si>
    <t>T-5009</t>
  </si>
  <si>
    <t>Plataformas de trabalhos aéreos, tipo tesoura, acionadas por motor elétrico alimentado por baterias recarregáveis a partir de carregador bivolt unicamente, autopropulsadas sobre rodas mesmo quando elevadas, tração elétrica 4x2, freio elétrico, dotadas de patola de segurança, capacidade de inclinação longitudinal sobre rampas igual a 25%, controladas por painel/unidade de controle na plataforma contendo "joystick", com altura máxima vertical da plataforma (base interna) igual a 11,94m, equipadas com deck extensível da plataforma com alcance máximo horizontal de 0,91m, com capacidade máxima de carga sobre a plataforma com o deck extensível retraído igual a 350kg</t>
  </si>
  <si>
    <t>T-5010</t>
  </si>
  <si>
    <t>Plataformas de trabalhos aéreos, tipo tesoura, acionadas por motor elétrico alimentado por baterias recarregáveis a partir de carregador bivolt unicamente, autopropulsadas sobre rodas mesmo quando elevadas, com sistema de tração hidráulico, freio hidráulico, dotadas de patola de segurança, capacidade de inclinação longitudinal sobre rampas igual a 25%, controladas por painel/unidade de controle na plataforma contendo "joystick", com altura máxima vertical da plataforma (base interna) igual a 5,85m, equipadas com deck extensível da plataforma com alcance máximo horizontal de 0,91m, com capacidade máxima de carga sobre a plataforma com o deck extensível retraído igual a 227kg</t>
  </si>
  <si>
    <t>T-5018</t>
  </si>
  <si>
    <t>Plataformas para trabalhos aéreos, com lança principal telescópica, sobre base giratória, com capacidade de rotação da base de 360 graus contínuos, autopropulsadas sobre rodas, acionadas por motor a diesel, com tração 4x4, controladas por painel de controle na plataforma contendo "joystick", com elevação máxima vertical da plataforma igual a 32m ou 38,10m ou 41,15m (base interna do cesto da plataforma) e alcance máximo horizontal da plataforma igual a 24,38m ou 27,43m, com capacidade máxima de carga sobre o cesto da plataforma igual a 300kg sem restrição de trabalho.</t>
  </si>
  <si>
    <t>T-5016</t>
  </si>
  <si>
    <t>Plataformas para trabalhos aéreos, com lança principal telescópica, sobre base giratória, com capacidade de rotação da base de 353 graus não contínuos, autopropulsadas sobre rodas, acionadas por motor a diesel, com tração 4 x 4, controladas por painel de controle na plataforma contendo "joystick", com elevação máxima vertical da plataforma igual a 24,51m (base interna do cesto da plataforma) e alcance máximo horizontal da plataforma igual a 16,69m, com capacidade máxima de carga sobre o cesto da plataforma igual a 300kg sem restrição de trabalho.</t>
  </si>
  <si>
    <t>T-5022</t>
  </si>
  <si>
    <t>Veículos autopropulsados sobre rodas, para elevação, empilhamento, transporte e armazenamento de cargas, equipados com garfo, acionados por motor diesel, com tração 4x4, com 3 modos de direção, sendo direção somente nas rodas dianteiras, direção somente nas rodas traseiras e direção coordenadas que são as 4 rodas na mesma posição para o lado direito ou para o lado esquerdo, com lança telescópica fixada na parte traseira do veículo, controlada por alavanca de controle "joystick" e botões de acesso, com altura máxima de elevação da lança igual ou superior a 5,74m, mas inferior ou igual a 17,32m, com capacidade máxima de carga igual ou superior a 2.495kg, mas inferior ou igual a 6.804kg</t>
  </si>
  <si>
    <t>S-4239</t>
  </si>
  <si>
    <t>ENGLUX INTEGRAÇÃO DE SISTEMAS LTDA</t>
  </si>
  <si>
    <t>Transportadores pneumáticos com tubulação PVC auto extinguível de diâmetro externo de 160mm e interno de 153mm, com curvas de raio de 800mm, desviadores de rotas com movimentação através de correias, cabo único de 3 × 2,5mm², 2 x 2 x 0,22mm² e malha 0,20mm² que leva comunicação e alimentação para interligação entre os dispotivos do sistema; estações e desviadores operando em 24vdc, cápsula para tubulação de 160mm com espaço interno de 115 e 400mm de altura dotada de sistema de velcro e anilha de vedação de ar em ambos os lados para atender uma capacidade de transporte de até 4kg, controladoras em ambiente Linux, com possibilidade de acesso e acompanhamento ao sistema por ambientes Windows, Linux e Osx.</t>
  </si>
  <si>
    <t>T-4614</t>
  </si>
  <si>
    <t>MCCAIN DO BRASIL ALIMENTOS LTDA</t>
  </si>
  <si>
    <t>Máquinas automáticas para extração de batatas in natura, com capacidade mínima de 70t/h e isenção de danos ao produto; com esteira coletora e transportador telescópico para movimentação angular da direção da extração, com acionamentos elétricos de 1,5kW para esteiras e duplo acionamento de 1,1kW para rodas direcionadoras; dispositivo automático de descarga com acionamento de 4kW, ajuste remoto de altura e posição de queda; painéis de força e controles centrais.</t>
  </si>
  <si>
    <t>T-4601</t>
  </si>
  <si>
    <t>Equipamentos automáticos para controle de fluxo ajustável e distribuição integrada e uniforme de até 20.000kg/h de palito de batata, com 2 distribuidores alimentadores vibratórios fabricados em aço inox, com dispositivo de desvio automático e 1 transportador reversível.</t>
  </si>
  <si>
    <t>T-4915</t>
  </si>
  <si>
    <t>BEM BRASIL ALIMENTOS SA</t>
  </si>
  <si>
    <t>Equipamentos para transferência e controle de fluxo na produção de batatas com capacidade de até 50t/h, de dimensões 7.904 (C) x 606,9 (L) x 5.063mm (A), dotado de transportador helicoidal de 7.040,6(C) e 606,9mm de diâmetro, motoredutor tipo SEW 7,5kW 380VAC 60Hz 10HP, com operação a 33º de inclinação, fabricado em aço inoxidável.</t>
  </si>
  <si>
    <t>T-4547</t>
  </si>
  <si>
    <t>Equipamentos de elevação e movimentação para resgate de emergência de pessoas ou de materiais, dotados de: torres metálicas contendo cada uma polia e um guincho principal, plataforma de resgate com capacidade de até 500kg, equipada com guinchos secundários e unidades de potência, podendo ser operado, ou não, por sistema de controle remoto.</t>
  </si>
  <si>
    <t>T-4878</t>
  </si>
  <si>
    <t>Equipamentos robotizados, montados em corpo único, para manipulação com articulação completa em 6 eixos com controlador “Smart-Pad” por coordenadas nos eixos geométricos X Y Z, para “stack multi layer” de produtos para manipulação de "slip sheet" e "interlayer", com velocidade de até 47m/min, com capacidade de acumular até 80 bases empilhadas, capaz de trabalhar com 2 (dois) racks com dimensões máximas de 1.009 x 1.180m e altura máxima de stack de 1.100mm na configuração 6x5, dotado de sistema de rotação e orientação das embalagens, magazine de "slip sheet" e "interlayer", transportador e mesa de armazenamento com elevação, mesa rotativa de carregamento dos racks ou paletes, cabeçote de manipulação de produtos, sistema de proteção de segurança, dobradeira, painel de interface homem-máquina (IHM) com tela "touchscreen”, com recurso de configuração de novas programações integrado e controlador lógico programável (CLP).</t>
  </si>
  <si>
    <t>MAQUINAS SANMARTIN LTDA</t>
  </si>
  <si>
    <t>T-4975</t>
  </si>
  <si>
    <t>Máquinas com operação sequencial de armazenamento de carteiras de cigarros com filtros (buffer), com sistema de absorção das variações de velocidade da máquina anterior, o qual é a máquina encarteiradora e a máquina posterior, o qual é a máquina encelanofadora, com capacidade de até 420carteiras/min.</t>
  </si>
  <si>
    <t>S-4340</t>
  </si>
  <si>
    <t>Rolos compactadores de asfalto e bases, autopropulsados com motor diesel 4 cilindros e 100kW, combinados com cilindro vibratório dianteiro em aço, de duas amplitudes e duas frequências ajustáveis e 4 pneus no eixo traseiro, com articulação de 3 pontos, deslocamento lateral do eixo traseiro e peso operacional máximo de 11.240kg.</t>
  </si>
  <si>
    <t>Caterpillar Brasil Ltda</t>
  </si>
  <si>
    <t>S-4157</t>
  </si>
  <si>
    <t>KINROSS BRASIL MINERAÇÃO S/A</t>
  </si>
  <si>
    <t>Escavadeiras elétricas a cabo, de superstrutura com capacidade de giro/rotação em 360º, equipadas com motor elétrico de corrente alternada para propulsão, de potência de pico 3.778kW, giro e sistema de balanço/oscilação e elevação, redução mecânica, com caçamba de 73yd³, com capacidade de carga de 120t e sistema de supressão de incêndio.</t>
  </si>
  <si>
    <t>T-4908</t>
  </si>
  <si>
    <t>PHIBION BRASIL TECNOLOGIA E INOVAÇÃO EM MINERAÇÃO LTDA</t>
  </si>
  <si>
    <t>Máquinas para compactação de solo dotados de motor turbo diesel com potência operacional de até 336kW, velocidade nominal de 1.800 até 2.100rpm; caixa de engrenagens de acionamento direto; dispositivo de propulsão de parafusos girados individualmente por motor de acionamento hidráulico (rolos de Arquimedes); dispositivo de bombas hidráulicas para controle eletrônico de velocidade e direção; e cabine de operação com sistema de ar condicionado integrado e sistema de proteção anticapotamento ROPS (rollover protection structure).</t>
  </si>
  <si>
    <t>T-5000</t>
  </si>
  <si>
    <t>Eixos diferenciais mecânicos, com funções múltiplas de transmissão, freios de serviço tipo lamelar multidiscos na cavidade externas de cada lado na saída do semieixo para as rodas, freio estacionário tipo lamelar multidiscos na cavidade interna da entrada, capacidade de carga máxima sobre o eixo 17.000kgf, 6 parafusos de roda M20x1 – 60mm dispostos a um diâmetro de círculo de 220mm a 60° de espaçamento em 6 vezes, distância entre centro do suporte do mastro 634mm e diâmetro de acoplagem do mastro 60mm, acoplador de eixo cardam com 4 furos M10x1,25 dispostos a um diâmetro de círculo de 79,37mm a 90° de espaçamento em 4 vezes, 4 furos de fixação em chassi com rosca M22x1,5 com profundidade de 72mm, Alavanca externa de freio estacionário de 59,5mm, largura total 1.144mm, altura total de 335mm, destinados para veículos de movimentação de carga equipados com sistema de elevação, tipo empilhadeiras.</t>
  </si>
  <si>
    <t>T-4996</t>
  </si>
  <si>
    <t>Garras mecânicas para aplicação em manipuladores de materiais de 20 a 30t, com capacidade de 2m² e com capacidade máxima de içamento correspondente a 10t, medindo 3,14m de altura (fechada) e 2,35m de largura (fechada), cuja pressão hidráulica máxima é de 350bar, com vazão máxima de óleo na abertura e no fechamento da garra no banco de válvulas de 2 x 385L/min e na garra de aproximadamente 630L/min e a pressão hidráulica máxima e a vazão máxima de giro da garra são respectivamente de 80bar e 20L/min, dotadas de: 2 pinças, 4 cilindros horizontais e 1 rotator.</t>
  </si>
  <si>
    <t>POTENZA COMERCIO E FABRICAÇÃO DE EQUIPAMENTOS HIDRAULICOS LTDA</t>
  </si>
  <si>
    <t>S-4393</t>
  </si>
  <si>
    <t>Ferramentas de teste sem luva de isolamento projetadas para conectar-se ao perfil 18 3/4 H4 na árvore de natal vertical para águas profundas permitindo testes hidrostáticos e a gás com carregamento máximo de 77.111kg e peso aproximado de 7.652kg.</t>
  </si>
  <si>
    <t>S-4394</t>
  </si>
  <si>
    <t>Ferramentas de instalação e recuperação de bucha de travamento para instalar e recuperar bucha de travamento auto-ajustável do suspensor de revestimento de 2ª posição UWD 18-3/4"com temperatura de trabalho entre -18 e 121°C, com um carregamento máximo até 18.144kg e peso aproximado em 878kg.</t>
  </si>
  <si>
    <t>S-4395</t>
  </si>
  <si>
    <t>Alojadores de alta pressão com ponto de conexão de todas as operações subsequentes e suporta a carga de todos os suspensores de revestimento com suas respectivas colunas de revestimento, com capacidade do ombro de carga até 7.100kip, pressão de trabalho até 15KSI e resistente à H2S.</t>
  </si>
  <si>
    <t>S-4213</t>
  </si>
  <si>
    <t>TECON RIO GRANDE S.A.</t>
  </si>
  <si>
    <t xml:space="preserve">Elevadores espalhadores rotativos de acoplamento em guindastes portuários para movimentação de contêineres, com peso específico entre 10,8 e 13,4 t, construído em aço especial, de base retangular, configurados para aplicação em contêineres tipo ISO standard de 20”, 30”, 40” ou 45”,  com aplicação alternativa para movimentação de  contêineres “single” SWL 50t, uma unidade, ou contêineres de 20” SWL 60t, duas unidades em simultâneo com: dispositivos de travamento e destravamento em cada canto da base, acionados por sistemas de pistões hidráulicos e através de sensores; sistema de intertravamento mecânico (apalpadores); capacidade de elevação máxima igual ou superior a 50t. </t>
  </si>
  <si>
    <t>S-4196</t>
  </si>
  <si>
    <t>Motocultivadores para cultivo do solo (agrícola, hortícola ou florestal) com motor a diesel, com taxa de compressão de 20:1, diâmetro de 70mm e curso de 55mm, capacidade do tanque de combustível de 2,5litros, com eixo rotativo de trabalho com 24 lâminas e largura de corte de 800mm.</t>
  </si>
  <si>
    <t>S-4197</t>
  </si>
  <si>
    <t>Motocultivadores para cultivo do solo (agrícola, hortícola ou florestal) com motor a gasolina, com taxa de compressão de 8,5:1, diâmetro de 68mm e curso de 54mm, capacidade do tanque de combustível de 6litros, dotados de eixo dianteiro com rodas e pneus, eixo traseiro rotativo de trabalho no sentido horário e ao mesmo tempo anti-horário com 28 lâminas, sendo 16 longas e 12 curtas que são montadas em conjunto, com largura de corte de 620mm.</t>
  </si>
  <si>
    <t>T-4706</t>
  </si>
  <si>
    <t>HORSCH DO BRASIL INDUSTRIA, COMERCIO E IMPORTAÇÃO DE MÁQUINAS LTDA</t>
  </si>
  <si>
    <t>Sistemas compostos com tanque pressurizado de 400 litros de capacidade para semeadura de sementes miúdas, distribuindo de forma precisa 10 a 150kg de sementes/ha em operação simultânea a de preparo de solo através de placas defletoras instaladas na frente das hastes sulcadoras, possui dosador de sementes elétrico, turbina hidráulica com fluxo de 20 a 25L/min, possibilidade de controle de seção, taxa variável de sementes através de qualquer terminal compatível com ISOBUS.</t>
  </si>
  <si>
    <t>S-4301</t>
  </si>
  <si>
    <t>VAN AARSEN AMÉRICAS EQUIPAMENTOS LTDA.</t>
  </si>
  <si>
    <t>Moinhos de martelos para moagem de peletes de ração animal acionados por motor elétrico de 400kW, dotados de: alimentador, acionado motoredutor de 1,5kW; controlador de frequência; filtro de ar; válvula de ar; ventilador, acionado por motor elétrico de 22kW com 3.600rpm; silenciador; painel de controle e painel starter; podendo conter: extensão para troca automática de tela de três tipos diferentes.</t>
  </si>
  <si>
    <t>T-4970</t>
  </si>
  <si>
    <t>BÜHLER INDUSTRIA E COMERCIO DE EQUIPAMENTOS INDUSTRIAIS LTDA</t>
  </si>
  <si>
    <t>Máquinas para peletização de ração animal com sistema de acionamento direto (sem caixa de engrenagens ou correias em V, o motor é conectado diretamente ao eixo principal), com motor síncrono de imã permanente de 12 a 20 polos com potência de 320 até 585kW, e com ajuste de velocidade circunferencial da matriz durante a produção, contém sistema automático e central de lubrificação para os rolamentos principais, do motor e dos rolos de pressão, sistema de refrigeração a água e acionamento através de sistema de automação por CLP e variador de frequência para o comando da operação, podendo ter ou não equalizador de fluxo, sistema antibloqueio dos rolos (ABS) e ajuste automático de rolos, matrizes de peletização com diâmetro de 900 a 1.200mm.</t>
  </si>
  <si>
    <t>S-3255</t>
  </si>
  <si>
    <t>ASTEC DO BRASIL FABRICAÇÃO DE EQUIPAMENTOS LTDA.</t>
  </si>
  <si>
    <t xml:space="preserve">8436.80.00 </t>
  </si>
  <si>
    <t>Picadores de tambor móveis sobre esteira para biomassa, com operação horizontal, peso igual ou superior a 20.000kg, dotados de motor hidráulico com potência igual ou superior a 700HP, dotado de diâmetro de 91 por 114cm de largura com 6 ou 12 bolsos para facas tipo “babbitt”, tensionamento automático de correias, mesas de alimentação com esteiras metálicas, rolo de alimentação com sistema de esmagamento manual ou automatizado, sistema de ajuste e monitoramento feito por controle remoto, rotor de corte para micro ou macrocavacos, peneira classificatória substituível, sistemas de controle adaptativo com estações de displays de LCD 17’ e embreagem hidráulica.</t>
  </si>
  <si>
    <t>T-4696</t>
  </si>
  <si>
    <t>FAZENDA SEQUÓIA MINAS LTDA</t>
  </si>
  <si>
    <r>
      <t>Máquinas para despolpamento e separação de cafés maduros e verdes, composto de linhas de peneiras descascadoras sem a utilização de água, equipadas com roscas alimentadora e roscas de descarga para os tanques recebimento do produto processado para fermentação; capacidade do despolpador e do separador de 2.500kg/h, e capacidade do tanque de 15m</t>
    </r>
    <r>
      <rPr>
        <vertAlign val="superscript"/>
        <sz val="10"/>
        <color rgb="FF000000"/>
        <rFont val="Times New Roman"/>
        <family val="1"/>
      </rPr>
      <t>3</t>
    </r>
    <r>
      <rPr>
        <sz val="10"/>
        <color rgb="FF000000"/>
        <rFont val="Times New Roman"/>
        <family val="1"/>
      </rPr>
      <t>.</t>
    </r>
  </si>
  <si>
    <t>S-3821</t>
  </si>
  <si>
    <t>NUTRISUL S.A PRODUTOS ALIMENTÍCIOS</t>
  </si>
  <si>
    <t>Máquinas automáticas e contínuas para cocção de biscoitos com controlador lógico programável (CLP), com largura útil de 1.200mm e 57m de comprimento, aquecimento misto com 4 zonas, 2 zonas com aquecimento direto a gás (15 + 15m) com queimadores tubulares de chama direta “standard flynn”, 1 zona com aquecimento indireto ciclotérmico (12m) com “damper” de extração motorizado, 1 zona aquecimento indireto por convecção (15m), reaproveitamento de energia, controle e regulação da temperatura de toda a área, transportador “take-off” para descarregamento da área de cocção.</t>
  </si>
  <si>
    <t>HAAS DO BRASIL INDUSTRIA DE MAQUINAS LTDA</t>
  </si>
  <si>
    <t>S-4124</t>
  </si>
  <si>
    <t>POLIN BRASIL IMPORTAÇÃO E COMERCIO LTDA</t>
  </si>
  <si>
    <t>Máquinas dosadoras e pingadeiras de biscoitos, bolachas, pão de ló, profiterólis, suspiros, macarons, muffins, champagne com capacidade de produção de até 9.000unidades/h, para bandejas de 40 x 60cm ou bandejas de 60 x 80cm, estrutura em aço inox; cabeçote para massa com rolo em inox e com capacidade de massa de 35 litros, bicos em plástico rígido; sistema de rotação dos bicos; sistema de corte a fio motorizado com inverter para movimento vertical da mesa; painel “touchscreen” com display gráfico TFT a cores, tela 7 polegadas; painel com memória para 100 receitas.</t>
  </si>
  <si>
    <t>T-4239</t>
  </si>
  <si>
    <t>ARYZTA DO BRASIL ALIMENTOS LTDA</t>
  </si>
  <si>
    <t>Combinações de máquinas para dosar e dispensar ingredientes com capacidade máxima de processar até 7t de ingredientes/h utilizados na produção contínua de massa de pão de hambúrguer, com controle balanceado de vazão e peso de fermento creme, porcionamento e pulverização precisa e balanceada de farinha e água com controle baseado no efeito "Coriolis" com eficiência de hidratação da esponja líquida compreendida entre 80 e 150%, com ou sem linha de transporte para líquidos e secos, compostas de: controlador lógico programável (CLP), Interface Homem Máquina (IHM), com ou sem desumidificador para silos (silos não fornecidos), roscas dosadoras, descarregadores de "big bags", misturador helicoidal, sistema de esponja líquida, cones vibratórios, cones de fluidização, peneiras vibratórias, filtros, sensores, bombas, válvulas, sopradores, dispensadores de ingredientes secos, trocadores de calor, tanques e sistema de sanitização por CIP.</t>
  </si>
  <si>
    <t>T-4990</t>
  </si>
  <si>
    <t>Máquinas automáticas para produção de pães turco tipo “Sesamed ou duplo “twisted”, com controlador lógico programável (PLC) e capacidade para produzir até 8.000pães/h tipo “Sesamed” com peso entre 40 e 150g ou 5.000pães/h com torcimento da massa e com peso entre 80 a 280g, divisor boleador da massa com capacidade de até 11.000peças/h, pré fermentador automático com 360bolsas para o descanso da massa até 2,5min, modelador automático das peças inclusive com torcimento da massa com aplicador de aderente e receptor giratório para aplicação de gergelim.</t>
  </si>
  <si>
    <t>T-4986</t>
  </si>
  <si>
    <t>FERRERO DO BRASIL INDÚSTRIA DOCEIRA E ALIMENTAR LTDA.</t>
  </si>
  <si>
    <t>Refinadeiras automatizadas para massa de chocolate, com capacidade de refino na faixa de 0,5 a 3t/h de massa com espessuras finais na faixa de 12 a 60µm, dotadas de: 5 cilindros com comprimento útil de 2.500mm cada, controle independente e variável do segundo cilindro, dispositivo de medição em tempo real da espessura final da massa, motor principal de 132kW de potência para acionamento dos cilindros 1, 3, 4 e 5, motor de 30kW de potência para acionamento do cilindro 2, sistema hidráulico para ajustes do espaçamento entre os cilindros, inversores de frequência, painel elétrico com CLP e sistema de controle com interface homem máquina (IHM).</t>
  </si>
  <si>
    <t>NETZSCH IND E COM DE EQUIPAMENTOS DE MOAGEM LTDA</t>
  </si>
  <si>
    <t>T-4723</t>
  </si>
  <si>
    <t>LINCO FOOD SYSTEMS LTDA</t>
  </si>
  <si>
    <t>Máquinas extratoras de cloacas de aves, com 20 conjuntos móveis dotados de lâminas de corte circular com guia de intestino e tubo de vácuo, com ajuste remoto de altura dos cames centrais independentes por dois volantes para ajuste de posicionamento das aves e profundidade de corte, com capacidade até 12.000aves/h.</t>
  </si>
  <si>
    <t>MEI INDUSTRIAL LTDA</t>
  </si>
  <si>
    <t>T-4755</t>
  </si>
  <si>
    <t>Combinações de máquinas para a salga e dessalga de pernis suínos e similares composta essencialmente de máquina dessalgadora automática, operando a base de sopro de ar forçado para retirada do sal sem alteração da superfície, com cuba de descarga de capacidade de 120L, dotada de autolavagem, máquina massageadora automática de ciclo contínuo, operando via rolos excêntricos e rolos espremedores e máquina salgadora para recobrimento com sal em quantidade programável, operando por esfregamento, salga com cabeceira dosadora e uniformização, capacidade da cuba de mistura na zona de salga de 100kg, com capacidade máxima de 800peças/h.</t>
  </si>
  <si>
    <t>T-4853</t>
  </si>
  <si>
    <t>Câmaras para salga de presunto cru, automáticas, com controle de temperatura e umidade do ar através de sondas, com possibilidade de programação da receita através de interface IHM “touchscreen”, operando através de um conjunto de 30 carros, capacidade total de 26.460kg, temperatura na câmara variando de 1 a 3°C, unidade de tratamento do ar operando através de baterias térmicas, com água quente glicolada a +35°C e bateria de frio com compressor autônomo com 10CV com condensador a ar remoto funcionando com Freon R404A, ventilador centrífugo tipo “plug fan” e canais em aço inox para distribuição homogênea do ar.</t>
  </si>
  <si>
    <t>T-4854</t>
  </si>
  <si>
    <t>Equipamentos semiautomáticos, com funcionamento pneumático, para auxiliar no processo de desossa de presunto curado, pelo método “sfilato”, dotados de dispositivo de compasso para o rápido travamento do produto, extensores móveis para abertura da pele previamente cortada e empurrador para extração do osso, capacidade máxima igual ou superior a 60pcs/h.</t>
  </si>
  <si>
    <t>T-4855</t>
  </si>
  <si>
    <t>BRF S.A.</t>
  </si>
  <si>
    <t>Prensas semiautomáticas usadas na etapa de fechamento (anteriormente ao congelamento) e na abertura (posteriormente ao congelamento) dos moldes de presunto tipo parma, funcionamento pneumático com pressão de trabalho entre 6 a 8 bar, comando bimanual, altura da mesa de trabalho de 900mm, capacidade de fechamento de 120 a 150moldes/h e capacidade de abertura de 180 a 210moldes/h.</t>
  </si>
  <si>
    <t>T-4856</t>
  </si>
  <si>
    <t>Prensas para moldagem de presunto tipo parma em formato de bloco para fatiamento com prensagem em dois lados, para processamento de produtos em temperatura ambiente ou congelados, 2 estações de prensagem através de cilindro superior e posterior, comando via PLC, funcionamento eletro-hidráulico, capacidade de produção de 60 a 120pcs/h, para produtos com até 750mm de comprimento.</t>
  </si>
  <si>
    <t>T-4924</t>
  </si>
  <si>
    <t>Câmaras de secagem de matéria-prima para produtos cárneos (salames), automáticas, com controle de temperatura e umidade do ar através de sondas, com possibilidade de programação da receita através de interface HMI “touchscreen”, operando através de gaiolas com capacidade de 400kg cada, capacidade total de carga de 22t, temperatura na câmara variando de 1 a 4°C, unidade de tratamento do ar operando através de baterias térmicas, com água fria glicolada a -10°C e água quente glicolada a +75°C e ventilador centrífugo tipo “plug fan” e canais em aço inox para distribuição homogênea do ar.</t>
  </si>
  <si>
    <t>T-4929</t>
  </si>
  <si>
    <t>Câmaras de cura de produtos cárneos (salames), automáticas, com controle de temperatura e umidade do ar através de sondas, com possibilidade de programação da receita através de interface IHM “touchscreen”, operando através de gaiolas com capacidade de 637kg cada, capacidade total de carga de 57.330kg, temperatura na câmara variando de 12 a 14°C, unidade de tratamento do ar operando através de baterias térmicas, com água fria glicolada a -6°C e água quente glicolada a +75°C, ventiladores centrífugos tipo “plug fan” e canais em aço inox para distribuição homogênea do ar.</t>
  </si>
  <si>
    <t>S-4255</t>
  </si>
  <si>
    <t>GRANO ALIMENTOS S.A</t>
  </si>
  <si>
    <t>Máquinas de corte para floretes de brócolis com capacidade para 12.000 brócolis/h, com sensores para leitura do tamanho do produto inteiro, para corte adaptado automaticamente ao tamanho programado.</t>
  </si>
  <si>
    <t>T-3933</t>
  </si>
  <si>
    <t>Combinações de máquinas para texturização e aplicação de revestimento alimentício em até 20.000kg/h de batatas palito composta por: estação de mistura de insumos com conjunto de descarga a granel de big bags de até 2t, roscas transportadoras inclinadas de 229mm de diâmetro; peneira vibratória; chutes de transição magnético; chute de descarga com três células de carga e capacidade de 1,3m³; rosca transportadora reversível de 150mm; dispositivo de alimentação de big bags; tanques de mistura em alta rotação; tanques de hidratação inteligente, com capacidade de 1,5m³ e célula de carga; estação de aplicação de revestimento alimentício composto por aplicador e correia de imersão, duas correias de retirada de excessos de revestimento e redirecionamento à estação de recirculação; e estação de recirculação composto por tanque de recuperação com volume de 200L e dispositivo cryolators para trocas de temperatura.</t>
  </si>
  <si>
    <t>T-4721</t>
  </si>
  <si>
    <t>ONVIT ALIMENTOS LTDA</t>
  </si>
  <si>
    <t>Combinações de máquinas, automáticas, destinadas ao descasque e classificação de amêndoas das castanhas de caju de tamanhos variados, com capacidade de até 1.000kg/h, composta por: 1 tremonha de piso; 1 tremonha suspensa, 1 elevador de castanha in natura; 1 elevador de amêndoa; 1 esteira de revisão, 5 máquinas decorticadoras com 10 cabeças de corte cada uma; 3 peneiras vibratórias; 2 ventiladoras, 1 máquina classificadora com 8 rolos; 2 mesas INOX; 5 sopradores de cascas; 4 centrífugas e painel elétrico.</t>
  </si>
  <si>
    <t>T-4811</t>
  </si>
  <si>
    <t>Máquinas para descascar batatas, compostas de pelador de batata abrasivo com capacidade de 2,5t/h com dimensões de 3996mm (C) x 1.106mm (L) x 2.456,3mm (A), fabricado em aço inoxidável 304, cama de rolos rotativos revestidos com carborundum e motoredutor SEW 1,5kW 380VAC 60Hz; transportador helicoidal com 100mm de diâmetro e motoredutor SEW 0,25kW 380VAC 60Hz.</t>
  </si>
  <si>
    <t>T-4839</t>
  </si>
  <si>
    <t>Equipamentos automáticos para remoção de até 35m³/h de lama proveniente da lavagem de até 30t/h de batatas in natura, recuperação e recirculação de água, composto de filtro tipo carretel para retirada de detritos da água, tanque coletor para separação de sólidos e direcionamento de água de transbordo para recuperação, difusor para controle de velocidade de entrada de água, sensor de nível para intertravamento automático de acionamento da rosca sem-fim de descarga, rosca sem-fim de descarga para direcionamento de sólidos removidos; chute de detritos e válvulas guilhotinas tipo orbinox para by-pass, com painel de controle com controlador logico programável e interface homem-máquina (IHM).</t>
  </si>
  <si>
    <t>T-4600</t>
  </si>
  <si>
    <t>DOCILE ALIMENTOS LTDA</t>
  </si>
  <si>
    <t>Bandejas termoformadas em material termofixo sanitário de alta resistência, específicas para impressão de moldes na produção de balas de goma de amido ou gelatina em linhas do tipo Mogul, estruturadas para empilhamento permitindo fluxo de ar de secagem entre as bandejas, com dimensões 820 x 400 x 49mm.</t>
  </si>
  <si>
    <t>T-5028</t>
  </si>
  <si>
    <t>Conjuntos de cilindros para uso exclusivo em máquinas refinadeiras automatizadas de massa de chocolate, compostos por 05 cilindros com diâmetro útil de 400mm, comprimento útil de 2.500mm e interior oco para melhor controle térmico via injeção de água, fabricados em ferro fundido cinzento (GG 25), coquilhado e centrifugado com dupla fusão, com uma camada de base interna com dureza igual ou superior a 300HV e uma camada externa de fundição a frio com dureza igual ou superior a 500HV.</t>
  </si>
  <si>
    <t>T-4731</t>
  </si>
  <si>
    <t>Dispositivos de controle de ângulo com alcance (de -1° a 3°) ou e altura (de 0 a 5mm) de um elemento "régua", dotados de barra de aço, eixo, envolvidos ao tecido sintético (tipo lona) e operados manualmente por meio de alavanca, ou de forma automática (motor eletropneumático), para uso exclusivamente no processo fabril de papel e celulose e dispositivos para o perfeito funcionamento.</t>
  </si>
  <si>
    <t>T-4757</t>
  </si>
  <si>
    <t>Réguas cerâmicas com dispositivo de controle de ângulo ou e altura composto por barra de aço, eixo e dispositivos em aço para o perfeito funcionamento, envolvidos ao tecido sintético (tipo lona) e com comando que pode ser operado manualmente através (alavanca), ou de forma automática (motor eletropneumático), para uso exclusivamente no processo fabril de papel e celulose.</t>
  </si>
  <si>
    <t>T-4758</t>
  </si>
  <si>
    <t>Sistemas de limpeza contínua de resíduos em feltros, telas formadoras e/ou secadoras para máquina de papel composta por cabeça de limpeza podendo ter uma ou mais saídas de jatos de água, estação de lavagem da cabeça de limpeza; suporte para o sistema de cabeça de limpeza, unidade trilho de alinhamento da cabeça de limpeza, gabinete de energia principal de controle e painel de touchscreen, estação de lavagem da cabeça de limpeza; unidade de bomba de alta-pressão.</t>
  </si>
  <si>
    <t>T-4761</t>
  </si>
  <si>
    <t>Fitas de corte (ou de segurança) sendo produzida ou não em papel (craft), podendo ser de cor branca ou marrom em diversas espessuras e comprimentos, usadas na fábrica de papel e celulose com finalidade cortar e finalizar a bobina de papel através de um equipamento de corte e segurança.</t>
  </si>
  <si>
    <t>T-4820</t>
  </si>
  <si>
    <t>CROMUS EMBALAGENS INDUSTRIA E COMERCIO LTDA</t>
  </si>
  <si>
    <t>Máquinas rotativas para produção de sacos e sacolas de papel, com largura máxima de 250mm e comprimento máximo de corte de 550mm (sem alça), com fundo quadrado e aplicação automática de alça, com capacidade máxima de 120 ou 200sacolas/min (sem alça).</t>
  </si>
  <si>
    <t>T-4939</t>
  </si>
  <si>
    <r>
      <t>Máquinas automáticas para confecção de sacos em papel “kraft”, papel impermeável, papel revestido, entre outros, alimentadas por bobinas de diâmetro máximo de 1.200mm e largura máxima igual ou superior a 630mm, gramatura máxima do papel igual ou superior a 130g/m</t>
    </r>
    <r>
      <rPr>
        <vertAlign val="superscript"/>
        <sz val="10"/>
        <color rgb="FF000000"/>
        <rFont val="Times New Roman"/>
        <family val="1"/>
      </rPr>
      <t>2</t>
    </r>
    <r>
      <rPr>
        <sz val="10"/>
        <color rgb="FF000000"/>
        <rFont val="Times New Roman"/>
        <family val="1"/>
      </rPr>
      <t>, largura máxima do saco igual ou superior a 200mm, capacidade máxima de produção igual ou superior a 120sacos/min.</t>
    </r>
  </si>
  <si>
    <t>T-4940</t>
  </si>
  <si>
    <r>
      <t>Máquinas para fabricação de sacos de papel, alimentadas por bobinas de largura máxima de 1.100mm, diâmetro máximo de 1.300mm, gramatura máxima do papel de 90g/m</t>
    </r>
    <r>
      <rPr>
        <vertAlign val="superscript"/>
        <sz val="10"/>
        <color rgb="FF000000"/>
        <rFont val="Times New Roman"/>
        <family val="1"/>
      </rPr>
      <t>2</t>
    </r>
    <r>
      <rPr>
        <sz val="10"/>
        <color rgb="FF000000"/>
        <rFont val="Times New Roman"/>
        <family val="1"/>
      </rPr>
      <t>, comprimento máximo do tubo do saco de 400mm, capacidade máxima de 1.500 ou 3.000sacos/min.</t>
    </r>
  </si>
  <si>
    <t>T-5029</t>
  </si>
  <si>
    <t>ANTILHAS EMBALAGENS E EDITORA E GRÁFICA S/A</t>
  </si>
  <si>
    <t>Máquinas multifuncionais para aplicação de dobra e cola em folhas de papel cartão e papel cartão acoplado a micro ondulado (ou corrugado ondas B, E e F) previamente cortadas e vincadas, destinada a produção de caixas , com velocidade máxima de 2.700 peças por hora e formato máximo de alimentação de: 640 x 740mm (p/ corrugado) e 540 x 640mm (p/ cartão).</t>
  </si>
  <si>
    <t>T-4516</t>
  </si>
  <si>
    <t>BRAS-ONDA PAPELÃO ONDULADO LTDA</t>
  </si>
  <si>
    <t>Combinações de máquinas para fabricação de caixas de papelão ondulado, com velocidade máxima igual ou inferior a 9.000chapas/h, com capacidade para chapas com espessura mínima de 1,4mm e máxima de 10mm, com dimensão mínima de 450 x 600mm e dimensão máxima de 1.540 x 2.800mm, composta de: 1 pré-alimentador de chapas de papelão ondulado a vácuo; 1 unidade de corte e vinco com sistema de troca rápida de estampos; 4 unidades de impressão flexográfica com alta gráfica; 1 unidade de formação e ejeção dos pacotes; 1 unidade de paletização; e controle computadorizado.</t>
  </si>
  <si>
    <t>T-4576</t>
  </si>
  <si>
    <t>GROUP FABRICACAO DE SORVETES LTDA</t>
  </si>
  <si>
    <t>Máquinas automáticas para fabricação de copos em papel laminado em polietileno, com gramatura entre 150 a 350g/m², com capacidade de 50 à 60copos/min e potência de 380 V/4,8kW.</t>
  </si>
  <si>
    <t>T-4938</t>
  </si>
  <si>
    <t>Máquinas para confecção de alças em papel e colagem em tiras de fixação e/ou na sacola, alimentadas por bobinas de papel estreito e corda de papel, tira de fixação com largura de 40mm e comprimento de 152mm, altura da alça de 140mm a partir de comprimento de 360mm, capacidade máxima de 30 a 35pcs/h.</t>
  </si>
  <si>
    <t>T-4709</t>
  </si>
  <si>
    <t>Sistemas de troca rápida de bobinas e/ou rolo (semiautomático), para uso na indústria de papel e celulose, compostos por unidade principal de comando, caixa de energia, caixa de armazenagem de fita de papel, painel de operação do sistema, acompanhado de estrutura metálica, fita papel exclusiva para uso no sistema para o perfeito funcionamento.</t>
  </si>
  <si>
    <t>T-4727</t>
  </si>
  <si>
    <t>Sistemas de troca rápida de bobinas e/ou rolo (automático), para uso na indústria de papel e celulose, composto por unidade principal de comando, caixa de energia, caixa de armazenagem de fita de papel, painel de toque e com display de texto para a operação do sistema, acompanhado de estrutura metálica, fita papel exclusiva para uso no sistema para o perfeito funcionamento.</t>
  </si>
  <si>
    <t>S-4121</t>
  </si>
  <si>
    <t>VIDEOJET DO BRASIL COMÉRCIO DE EQUIPAMENTOS PARA CODIFICAÇÃO INDUSTRIAL LTDA</t>
  </si>
  <si>
    <t>Máquinas de impressão a laser de CO2, de uso industrial, com funções cumulativas ou não de marcar, codificar, personalizar, endereçar e datar produto ou embalagem, de formatos, superfícies e materiais variados, como plástico, vidro, metal, borracha, papel e cartão, com velocidade máxima de impressão igual ou superior a 500caracteres m/s, gravando com o produto estático ou em movimento, velocidade linear máxima do produto a ser impresso igual ou superior a 60m/min.</t>
  </si>
  <si>
    <t>S-4320</t>
  </si>
  <si>
    <t>ASSOCIAÇÃO BRASILEIRA DE MÁQUINAS E EQUIPAMENTOS PARA CONFECÇÃO - ABRAMACO</t>
  </si>
  <si>
    <t>Impressoras multifuncionais a jato de tinta líquida que executa a função de impressão, cópia e digitalização, com velocidade de impressão máxima de até 27ppm no preto e até 23ppm no colorido em modo rápido, impressão sem margens até o tamanho oficio, resolução de impressão de até 6.000 x 1.200dpi (1) otimizado para impressão em papel fotográfico, mecanismo trabalha com 4 cores sendo preto, ciano, magenta e amarelo, bandeja com capacidade para até 150 folhas; sensor de imagem por contato (contactimage sensors - CIS), digitalização para imagem, e-mail e arquivo; contendo USB 2.0 e WiFi 802.11 b/g/n integrados com opção de rede Ethernet.</t>
  </si>
  <si>
    <t>EPSON PAULISTA LTDA</t>
  </si>
  <si>
    <t>S-4391</t>
  </si>
  <si>
    <t>MAZURKY INDÚSTRIA E COMÉRCIO DE EMBALAGENS EIRELLI</t>
  </si>
  <si>
    <t>Máquinas impressoras digitais multipass, capazes de serem conectadas a uma máquina automática de processamento de dados, para impressão com tinta à base de água, para chapas de papelão ondulado, impressão multicolorida - 4 cores ou mais - e com capacidade de impressão em “grayscale”, munida de mecanismo de impressão baseado entre 4 e 24 cabeças de impressão, processo de cura por meio de IR e ar, velocidade de impressão compreendida entre 144m²/h e 700m²/h e resolução entre 600 x 300dpi a 600 x 2.400dpi, capacidade de alimentação com espessura entre 1.5 e 15mm, largura máxima de impressão 2.500mm, largura e comprimento máximo da folha de 2.500mm (modo automático) e largura da folha de 2.500mm e comprimento da folha de 4.000mm (modo manual).</t>
  </si>
  <si>
    <t>S-4134</t>
  </si>
  <si>
    <t>Máquinas industriais de impressão digital, com dimensão de 5.300 × 3.000 × 3.300mm, utilizando tinta UV e UV LED, com 6 cores, por processo de spray, área de resolução de 600 × 800DPI; 600 × 600DPI; 600 × 400DPI, 18 estações de trabalho, com 3 bicos para cada cor, capacidade de impressão de até 100 fotos em um loop de padrões diferentes de uma só vez e velocidade de impressão de 200embalagens/min.</t>
  </si>
  <si>
    <t>S-4143</t>
  </si>
  <si>
    <t>SERVITECH SERV. TEC. E REPR. LTDA</t>
  </si>
  <si>
    <t>Máquinas de impressão digital de telhas, de 8 ou menos cores, que operam com jatos de tintas cerâmicas, tipo “single pass”, para a decoração de telhas, com velocidade igual ou superior a 30peças/min.</t>
  </si>
  <si>
    <t>T-4935</t>
  </si>
  <si>
    <t>Máquinas com operação sequencial de impressão rápida para codificação de carteiras de cigarros com filtros, com velocidade nominal de até 305m/min ou limitada a 1.000caracteres/s, potência total instalada de 1,05kVA e frequência principal de 60Hz.</t>
  </si>
  <si>
    <t>S-4139</t>
  </si>
  <si>
    <t>VIDEOJET DO BRASIL COMÉRCIO DE EQUIPAMENTOS DE CODIFICAÇÃO INDUSTRIAL LTDA</t>
  </si>
  <si>
    <t>Módulos de compartimento de tinta com bomba de pressurização para impressoras industriais de jato de tinta contínuo, com vida útil programada eletronicamente de até 14.000h ou até 63 meses dependendo do modelo, dotados de: reservatório de tinta, válvulas solenoides, filtros de tinta, bomba hidráulica para sistema de limpeza automática, sensores de nível e pressão e mangueiras de teflon.</t>
  </si>
  <si>
    <t>T-4816</t>
  </si>
  <si>
    <t>Controladores microprocessados, capacidade para gerenciar até 6 cabeçotes de impressão para impressora a jato de tinta térmico de uso industrial com funções cumulativas ou não de marcar, codificar, personalizar, endereçar e datar produtos ou embalagens de formatos, superfícies e materiais variados com resolução de impressão de até 600dpi e velocidade até 300m/min dependendo da resolução.</t>
  </si>
  <si>
    <t>S-4122</t>
  </si>
  <si>
    <t>Tubos de CO2 selado gerador de laser infra-vermelho pulsado com comprimento de onda que pode variar de 9.229 a 10.800nanômetros, potência de saída de 10 a 60W, alimentação elétrica de 30 a 50VDC, aplicados a impressoras industriais com refrigeração a ar com funções de marcar ou codificar produtos e embalagens.</t>
  </si>
  <si>
    <t>T-4771</t>
  </si>
  <si>
    <t>TESCA TEXTIL &amp; COMPONENTES PARA ASSENTOS DO BRASIL LTDA</t>
  </si>
  <si>
    <t>Máquinas para cortes de tecidos técnicos automotivos, utilizadas para cortar tecidos para posterior processo de estampagem, embossagem ou mesmo confecção de capas para tecidos automotivos, dotadas de mesa de corte automática com lâmina projetada para corte de tecidos - denominada: sistema de corte de precisão para grandes tamanhos/alturas - configuração do sistema: altura máxima de tecido comprimido 7,2cm, largura de corte de 1,7m, velocidade média 8, 3m/min dependendo da aplicação, velocidade máxima de corte 30,5m/min, aceleração máxima 2,4 m/s, controle variável de velocidade da lamina, afiação automática da lamina (frequência variáveis), superfície de corte de fios para cortar por seções (nylon 40,6mm), nível sonoro de 75db, sistema de vácuo integrado, tudo de descarga para reciclagem de ar quente, conservação automática de energia, otimização de diagnósticos dos sistemas, treinamento para operados e técnicos - precisão: resolução posicional de +/1 0,075mm - controle: console de controle integrado com software - características da mesa de corte: alturas disponíveis 75cm, 80cm, 86cm e 91cm, comprimento total 4,37m, superfície de corte com correia transportadora com lateral lacrada a vácuo, largura da janela de corte até 170cm, largura total 2,34m, rampa de carga 44,7cm, sistema de posicionamento por canhão e cremalheira, rápida substituição das tiras separadoras, indicadores luminosos de alta visibilidade, entre outros, utilizada para corte de tecidos utilizados na indústria.</t>
  </si>
  <si>
    <t>S-4261</t>
  </si>
  <si>
    <t>Máquinas automáticas para fundição contínua de arcabouços metálicos, utilizados como estrutura mecânica e elétrica de elementos acumuladores de energia, utilizadas na fabricação de baterias chumbo-ácido, tipo VRLA (estacionárias e para tração) , com capacidade de produzir 4 a 12arcabouços/min dependendo do tipo de arcabouço, espessura e liga do arcabouço, podendo produzir arcabouços com dimensões de 5,375” (136,53mm), 8,25” (209,55mm) de largura e 9,25” (234,95mm) a 25,25” (641,25mm) de altura, não incluindo terminais e capazes de receber moldes com dimensões de 10,25” (260,35mm) x 24” (609,6mm), 30” (762mm) ou 32” (812,8mm), 12” (304,8mm) x 24” (609,6mm) ou 32” (812,8mm), 13” (330,2mm) x 30” (762mm) e 13” (330,2mm) x 32” (812,8mm), dotadas de dois (2) cadinhos de fundição de liga metálica com diferentes características, construído em aço refratário com isolamento R12 e sistema de controle de aquecimento integrado ao controlador lógico programável (CLP) principal, capaz de fundir a liga de chumbo (Pb), com variação máxima na temperatura de 4,5°C, para uniformização dos cristais da liga e perda mínima dos elementos de liga, transportador tubular de injeção, com rede tubular isolada, válvula dosadora de fluxo e bomba de engrenagem comandada por inversor de frequência, para suprimento da liga metálica para a caixa modeladora, com controle de quantidade e de fluxo automático, fundidor mestre de modelagem com estrutura metálica para estabilidade e moldagem por injeção, uniforme e sem falhas, com controle de temperaturas de aquecimento, água de refrigeração, fluxo de água, pressão hidráulica da prensa de conformação do arcabouço e velocidade de processamento, sistema de refrigeração centralizada dos moldes, operado com fluido refrigerante “Ucon”, que permite um controle sem variações bruscas de temperatura do sistema, capaz de absorver com rapidez a temperatura de excesso da caixa de modelagem, guilhotina e unidade hidráulica, com controle e monitoramento remoto do processo e controlador lógico programável (CLP).</t>
  </si>
  <si>
    <t>T-4688</t>
  </si>
  <si>
    <t>DALLON PLASTICOS LTDA</t>
  </si>
  <si>
    <t>Máquinas automáticas de moldar sob pressão, por câmara quente, tipo multi slides, com 2 ou 4 movimentos de fechamento de molde, para injetar ligas de metais não ferrosos, dotada de 2 pistões, sendo um de injeção e um de segurança, equipada com computador de comando e forno com capacidade de 180 a 200kg, contendo alimentador de lingotes automático e ciclo em vazio de mínimo 2.700tiros/h.</t>
  </si>
  <si>
    <t>T-4708</t>
  </si>
  <si>
    <t>GERDAU ACOMINAS S A</t>
  </si>
  <si>
    <t>Tambores do enrolador de bobinas a quente comprimento total 4.100mm; área útil (slot) 2.300mm; diâmetro 1.600mm; largura do material laminado de 900 a 2.100mm; peso máximo da bobina 42t; espessura máxima 25mm; temperatura máxima de trabalho 1.050ºC; velocidade máxima 12m/s.</t>
  </si>
  <si>
    <t>T-4703</t>
  </si>
  <si>
    <t>METTALICA CALDEIRARIA PESADA LTDA</t>
  </si>
  <si>
    <t>Máquinas para corte de chapas metálicas por laser de fibra ótica de até 15kW.</t>
  </si>
  <si>
    <t>T-4784</t>
  </si>
  <si>
    <t>DELGA INDUSTRIA E COMERCIO SA</t>
  </si>
  <si>
    <t>Máquinas para corte de chapas metálicas por laser de fibra, potência de 6.000W, com capacidade de corte de chapas de espessura máxima até 25mm com precisão de 0,03mm para mais e para menos, com dimensões máximas do material no eixo X 3.000mm, eixo Y 1.500mm e eixo Z 100mm, capacidade máxima de carregamento de mesa de 1.800kg, com velocidade máxima de deslocamento de 140m/min e aceleração máxima no eixo X e Y de 2G, dotada de comando numérico computadorizado (CNC) com processador duplo e sistema automático de seleção de gás de corte com ar comprimido, nitrogênio ou oxigênio, de valor unitário (CIF) não superior a R$1.022.125,20.</t>
  </si>
  <si>
    <t>Welle Tecnologia Laser S/A</t>
  </si>
  <si>
    <t>T-4847</t>
  </si>
  <si>
    <t>STARA S.A. INDÚSTRIA DE IMPLEMENTOS AGRÍCOLAS</t>
  </si>
  <si>
    <t>Máquinas para corte de chapas metálicas de até 30mm de espessura, por laser de fibra com potência de 12.000W, com área de corte com dimensões máximas de 3.100 x 1.580mm, com peso máximo da peça de trabalho de 1.100kg, com sistema automático para carga e descarga dotado de 1 cassete, com capacidade de armazenar matéria prima de até 3t e ciclos de 60s, com velocidade máxima de posicionamento simultânea de 170m/min, com trocador automático de bicos de até 64 posições, com comando numérico computadorizado (CNC).</t>
  </si>
  <si>
    <t>T-4677</t>
  </si>
  <si>
    <t>MARELLI SISTEMAS AUTOMOTIVOS INDÚSTRIA E COMÉRCIO BRASIL LTDA.</t>
  </si>
  <si>
    <t>Máquina especial de corte por micro furação a laser com tecnologia 3D, usada para fragilização de painel de instrumentos em termoplástico na região do airbag de veículos automotores, contendo emissor laser micropulsado de 1.500W, robô de posicionamento do produto no espaço de 6 eixos para movimentação espacial tridimensional de alta precisão, com sistema de auto correção/ajuste do foco do laser para assegurar a espessura residual especificada, com registro em memória interna para coletas de dados técnicos, contendo sistema automático de sucção de rejeitos e gases oriundos do processo e sistema de limpeza automática através de escova rotativa para remoção de resíduos físicos aderidos no canhão de laser.</t>
  </si>
  <si>
    <t>T-4976</t>
  </si>
  <si>
    <t>Máquinas com operação sequencial para perfuração dos filtros de cigarros com capacidade máxima de perfuração de até 14.000 cigarros por minuto, consumo de ar comprimido de 10m3/h, potência instalada de 11,4 KVA e frequência principal de 60Hz.</t>
  </si>
  <si>
    <t>T-4821</t>
  </si>
  <si>
    <t>LINCOLN ELETRIC DO BRASIL INDUSTRIA E COMERCIO LTDA</t>
  </si>
  <si>
    <t>Fontes plasma, utilizadas em máquina de corte (chanfro, perfuração, marcação e corte de grades), dotadas de tocha com diâmetro de 38mm, ignição de arco e console de gás automático, com saída nominal de 300a/210VDC a 100% de ciclo de trabalho, capacidade de perfuração de 1,75 polegadas (45mm), corte de separação de 3 polegadas (75mm) e frequência de 80Hz.</t>
  </si>
  <si>
    <t>S-4228</t>
  </si>
  <si>
    <t>WEG DRIVES &amp; CONTROLS AUTOMAÇÃO LTDA</t>
  </si>
  <si>
    <t>Centros de usinagem horizontal, com comando numérico computadorizado (CNC), com 4 eixos controlados X Y Z A, dedicado a elaboração de perfis de alumínio, PVC e aço, modalidade de trabalho mono e multi-peça com uma área de trabalho para barras de até 7.700 mm, com curso de eixos: eixo X (longitudinal) até 7.700mm, eixo Y (transversal) até 420mm, eixo Z (vertical) até 430mm, eixo A (rotação do mandril) de 0 a 180°, capacidade de usinagem de 5 faces, sistema de troca automática de ferramentas, magazine com capacidade de até 15 ferramentas, potência do eletro mandril 7kW e com rotação máxima do cabeçote principal 16.500rpm.</t>
  </si>
  <si>
    <t>S-4376</t>
  </si>
  <si>
    <t>TOYODA KOKI DO BRASIL IND E COMERCIO DE MAQUINAS LTDA</t>
  </si>
  <si>
    <t>Centros de usinagem vertical com duplo fuso para usinagem de duas peças simultaneamente, cursos dos eixos: X de até 750mm, Y de até 500mm e Z de até 600mm, potência máxima de cada fuso de até 26kW, velocidade máxima de até 10.000rpm em cada fuso, trocador automático de ferramentas de até 20ferramentas/fuso, com ou sem trocador automático rotativo de pallets.</t>
  </si>
  <si>
    <t>B GROB DO BRASIL SA</t>
  </si>
  <si>
    <t>S-4185</t>
  </si>
  <si>
    <t>Tornos automáticos horizontais com design compacto para tornear, furar e rosquear peças metálicas com comando numérico computadorizado (CNC), dotados de dois carregadores do pórtico com capacidade de carga para até 8kg x 2/braço operando com 2 fusos em paralelo e capacidade de usinagem simultânea, diâmetro torneável de até 350mm, especificação de corte nos eixos X (190mm, 24m/min) e Z (170mm, 24m/min), com 2 torres porta-ferramentas cilíndricas suportadas por mancais hidrostáticos com capacidade para 10 ferramentas cada, com dois motores de potência máxima de30kW cada, com carga e descarga automáticas e conjunto de base do equipamento bipartida para evitar vibração harmônica.</t>
  </si>
  <si>
    <t>T-4694</t>
  </si>
  <si>
    <t>AMBEV S.A.</t>
  </si>
  <si>
    <t>Centros de torneamentos horizontais para peças metálicas, com comando numérico computadorizado (CNC), para tornear, furar, fresar e rosquear, com diâmetro máximo de usinagem de 340mm, comprimento máximo de usinagem de 1.054,5mm, curso do eixo X de 215mm, do eixo Y de 100mm e do eixo Z de 1.155mm, velocidade do fuso principal de 4.000rpm, diâmetro da passagem do eixo-árvore de 77mm, com torre superior de 12 posições, haste da ferramenta de 25mm, velocidade do fuso de ferramenta acionada de 4.500rpm, avanço transversal do eixo X de 30.000mm/min, do eixo Y de 10.000mm/min, do eixo Z de 30.000mm/min e do eixo de C de 555rpm e capacidade do tanque de refrigeração de 280L.</t>
  </si>
  <si>
    <t>Industrias Romi S.A</t>
  </si>
  <si>
    <t>T-4819</t>
  </si>
  <si>
    <t>T-NAX OIL &amp; GAS LTDA.</t>
  </si>
  <si>
    <t>Centros verticais de torneamento e de usinagem, para peças metálicas, multitarefas, para tornear, furar, fresar e rosquear, de comando numérico computadorizado (CNC) em até 5 eixos simultâneos (X-mesa para frente/traz, Y-cabeçote do fuso para direita/esquerda, Z-cabeçote do fuso para cima/baixo, B-inclinação do cabeçote, C-rotação da mesa), com opção de placas de Ø 800mm de 4 castanhas, rotação máxima de 550rpm, carga admissível incluindo placa de 1.750kg, diâmetro máximo torneável de Ø1.050mm, altura máxima torneável de 1.000mm (com pallet quadrado de 630mm), cursos dos eixos X, Y e Z de 1.425, 1.050 e 1.050mm respectivamente, eixo B com inclinação de 150° (-30° ~ + 120°), eixos B e C com precisão de posicionamento de 0,0001°, opção de magazine com capacidade para 43 ferramentas, trocador automático para 2 paletes redondos (placas), cabeçote fresador com rotação menor ou igual a 10.000rpm e potência de 37/30kW (50/40HP) [CA 40%ED/em operação contínua], motor da mesa com potência de 37kW (50HP) [CA em operação contínua], inclusive transportador de cavacos e proteções totais contra cavacos e respingos.</t>
  </si>
  <si>
    <t>T-4950</t>
  </si>
  <si>
    <t>4TECH MÁQUINAS E EQUIPAMENTOS LTDA</t>
  </si>
  <si>
    <t>Centros de furação e rosqueamento, com comando numérico (CNC), curso X, Y e Z iguais a 520, 360 e 350mm, respectivamente; repetibilidade de posicionamento de +/- 0,002mm; avanço rápido dos eixos X, Y e Z iguais a 48, 48 e 56m/min, respectivamente; velocidade de rotação do fuso 12.000, 18.000 ou 24.000rpm; mesa rotativa automática, com capacidade para duas peças de trabalho com peso de 200kg cada; magazine com 14 ou 21ferramentas de usinagem com peso máximo de 2,8kg e tempo de troca de cavaco a cavaco de 2,22s.</t>
  </si>
  <si>
    <t>T-3863</t>
  </si>
  <si>
    <t>TOTAL COMERCIO DE MAQUINAS OPERATRIZES LTDA.</t>
  </si>
  <si>
    <r>
      <t>Mandrilhadoras horizontais tipo T com comando numérico, com toda a estrutura de base, coluna e mesa fabricados em ferro fundido, com curso (X) maior ou igual a 4.000mm, curso vertical do cabeçote (Y) maior ou igual a 3.000mm, curso (Z) maior ou igual a 2.200mm, curso do fuso (W) de 800 ou 900mm, diâmetro do fuso 130mm ou 150mm, potência de “spindle” de 41kW para diâmetro de fuso de 130mm ou 53kW para diâmetro de fuso de 150mm, com ou sem RAM mas se possuir RAM este deverá ser apoiado em 3 guias lineares e ter curso (V) igual a 700mm e secção transversal igual a 320 x 400mm e neste caso curso (W) de 650mm, rotação máxima do fuso de 3.000rpm, com trocador automático de ferramentas com capacidade igual ou maior a 40 posições, tempo de troca automática de ferramentas de 20s, mesa giratória com capacidade de carga igual ou maior a 18.000kg com área de 4,5m</t>
    </r>
    <r>
      <rPr>
        <vertAlign val="superscript"/>
        <sz val="10"/>
        <color rgb="FFFF0000"/>
        <rFont val="Times New Roman"/>
        <family val="1"/>
      </rPr>
      <t>2</t>
    </r>
    <r>
      <rPr>
        <sz val="10"/>
        <color rgb="FFFF0000"/>
        <rFont val="Times New Roman"/>
        <family val="1"/>
      </rPr>
      <t xml:space="preserve"> ou maior, podendo ter um ou mais cabeçotes vertical automático ou manual, cabeçote(s) faceador(es), com refrigeração interna pelo centro da ferramenta com 40bar ou maior.</t>
    </r>
  </si>
  <si>
    <t>Mausa SA Equipamentos Industriais</t>
  </si>
  <si>
    <t>S-4288</t>
  </si>
  <si>
    <t>Fresadoras automáticas de console com comando numérico computadorizado (CNC), com 3 eixos controlados X de 3.000mm e Y e 1 de 1.000mm, avanço máximo de 15m/min, torque máximo de 2.050newton/m a 4.000rotações/min, mesa com aérea de trabalho de 3.200 x 1.000mm e peso máximo de 11.000kg e velocidade do “spindle” de 4.000rpm.</t>
  </si>
  <si>
    <t>S-4181</t>
  </si>
  <si>
    <t>Retificadoras cilíndricas para retificação interna, externa e de raio de ferramentas em aço duro, carbide ou cerâmica, para fabricação de latas e tampas, com cama de granito e torre de eixo com até 4 eixos, dotadas de comando numérico computadorizado (CNC), com diâmetro máximo de retificação de 200mm, comprimento máximo da peça de 400mm, rotação de eixo B0 de +91º/-15º, com eixo X curso de 425mm, eixo Z curso de 475mm e velocidade automática de corte com inversores de frequência.</t>
  </si>
  <si>
    <t>S-4326</t>
  </si>
  <si>
    <t>METALURGICA RIOSULENSE S.A.</t>
  </si>
  <si>
    <t>Máquinas automáticas para rebarbação de peças em ferro fundido cinzento, nodular e aço, controlado por CLP (controlador lógico programável), com eletro-spindle de 12kW, enfriado a liquido, mesa giratória de 360°, quinto eixo para angulação da ferramenta de rebarbação, sistema para troca de ferramentas automático e armazém de até 20 posições, dispositivo de troca de paletes de 2 posições e sistema de medição a laser para compensação de variações dimensionais da peças fundidas, podendo rebarbar peças com peso e dimensões máximas respectivamente de até 50kg e 550 por 300mm.</t>
  </si>
  <si>
    <t>T-4349</t>
  </si>
  <si>
    <t>Combinações de máquinas para tratamento superficial de rebarbação, limpeza por vibroacabamento e secagem de peças metálicas, montadas sobre estrutura metálica, controlada por painel com CLP e IHM, compostas de: 3 cubas circulares vibratórias para lavagem e secagem, de 50 litros, dotadas de calha vibratória com volume de 100 litros, com sensor ultrassônico, 2 moto vibradores de 1.500rpm descarga de peças e unidade de secagem (aquecedor elétrico de 12kW e sucção); unidade de dosagem, recirculação e drenagem de solução aquosa, com 7 bombas dosadoras, com vazão de até 20Litros/h, tubulações, válvulas e instrumentação (medição e registro de temperatura, PH e condutividade), 4 tanques para recirculação de solução aquosa, com capacidade nominal de 1.000 litros, dotados de aquecimento por banco de resistências, 4 misturadores/ agitadores por motoredutor de 0,37kW, 1 separador de óleo, válvulas, 10 bombas, tipo diafragma pneumática, com vazão máxima de 2,7m³/h e pressão de 4bar e sistema elétrico e de comando, com 4 armários elétricos.</t>
  </si>
  <si>
    <t>S-4233</t>
  </si>
  <si>
    <t>Máquinas extrusoras horizontais de alta precisão para produção de “copo de níquel do eletrodo central” componente semiacabado da vela de ignição para motores de combustão interna, composta por um bloco com 6 matrizes de conformação progressiva, diâmetro de conformação entre 2 a 9mm, diâmetro de corte entre 2 a 8mm e comprimento de corte máximo 45mm, com capacidade de carga de 250kN de conformação; com alimentador automático por rolo de tração, sistema de transferência por garras, com precisão no curso de conformação de + - 0,001mm monitorado por limitador de curso, sistema de lubrificação contínua, painel de comando e controle elétrico eletrônico com controlador lógico programável (CLP); com capacidade de produção máxima de até 250peças/min regulável através de controlador de velocidade (inversor de frequência).</t>
  </si>
  <si>
    <t>Prensas Schuster</t>
  </si>
  <si>
    <t>T-4781</t>
  </si>
  <si>
    <t>METALGRAFICA ROJEK LTDA</t>
  </si>
  <si>
    <t>Máquinas-ferramentas do tipo perfiladeiras, para fabricação de tampas metálicas de fácil abertura (Easy Open), com velocidade máxima de produção de até 800tampas/min, quando o diâmetro da tampa for de 89mm e, com velocidade máxima de produção de até 1.250/min quando o diâmetro da tampa for de 30mm, dotadas de unidade de abastecimento e CPL.</t>
  </si>
  <si>
    <t>T-4831</t>
  </si>
  <si>
    <t>METALURGICA DE TONI LTDA</t>
  </si>
  <si>
    <t>Máquinas conformadoras a frio para fabricação de parafusos, rebites e pinos, com controlador lógico programável (CLP), 2 matrizes ou mais, com capacidade máxima de corte de 8mm de diâmetro, comprimento máximo do corte de 105mm, capacidade máxima de produção de 240peças/min, com sistema de lubrificação, com esteiras de peças acabadas e gabarito de ajuste.</t>
  </si>
  <si>
    <t>S-4103</t>
  </si>
  <si>
    <t>SEMAC COMÉRCIO DE MAQUINAS E EQUIPAMENTOS LTDA</t>
  </si>
  <si>
    <t>Calandras de 4 rolos de acionamento 100% elétrico, com rolos de alta resistência, velocidade de trabalho variável entre 0 -14m/min, capacidade de conformação permite espessuras até 4,5mm, posicionamento do rolo motorizado, ajustável continuamente, comando do equipamento NC por meio de painel “touchscreen”, capacidade de armazenagem de 200programas, sendo que cada programa permite 40passos com comando, “backup” de todos arquivos em caso de queda de energia, configuração de programas individual para diferentes geometrias de tubos, dados, programas e serviços são protegidos por senha.</t>
  </si>
  <si>
    <t>T-4782</t>
  </si>
  <si>
    <t>SCHNELL BRASIL S.A. - INDUSTRIA DE MAQUINAS</t>
  </si>
  <si>
    <t>Máquinas estribadeiras, controladas por controlador lógico programável (clp), para a produção de estribos, barras retas e barras com dobras em uma das extremidades, a partir de ferro em bobina, diâmetro do fio de 8 até 20mm, capacidade de trabalhar com 2 fios até a bitola de 16mm, dotadas de grupo de arraste acionado por servomotores, velocidade máxima de arraste de 140m/min, grupo de dobra acionado por servomotor com velocidade de dobra de 1668º/s, 1 cabeça de dobra bidirecional "on line", sistema para evitar a rotação do aço e troca de bitolas automática dos arames feito por sistema de seis gatilhos motorizados que fazem a inserção ou a extração do material, desprovida de “payoffs” e mesa e mesa acessória.</t>
  </si>
  <si>
    <t>T-4815</t>
  </si>
  <si>
    <t>Máquinas endireitadeiras e perfiladeiras, controladas por controlador lógico programável (CLP), para a produção de estribos, barras retas, barras com dobras em uma das extremidades e barras com dobras nas duas das extremidades, a partir de ferro em bobina, diâmetro do fio de 8 até 20mm, capacidade de trabalhar com 2 fios até a bitola de 16mm, dotadas de grupo de arraste acionado por servomotores, velocidade máxima de arraste de 140m/min, grupo de dobra acionado por servomotor com velocidade de dobra de 840º/s, 2 cabeças de dobra bidirecionais "on line", sistema para evitar a rotação do aço e troca de bitolas automática dos arames feito por sistema de seis gatilhos motorizados que fazem a inserção ou a extração do material, desprovida de payoffs e mesa e mesa acessória.</t>
  </si>
  <si>
    <t>T-4609</t>
  </si>
  <si>
    <t>Máquinas-ferramentas de enrolar, automática, para formação de tampas metálicas e garras do tipo “Twist Off Cap - TOC”, com aplicação de vedante,  para tampa com diâmetro de 38mm, com 4 estágios de operações: pré-enrolado, enrolado, formação de garra e aplicação de vedante, com velocidade de operação de 170 a 180 tampas/min, com  dimensões de 1.260mm de comprimento, 1.700mm de largura e 2.450mm de altura, potência: aprox. 8kW, dotadas de inversor de frequência, formador de garra em metal duro e CLP.</t>
  </si>
  <si>
    <t>S-4154</t>
  </si>
  <si>
    <t>JOELINI IND DE PRODUTOS PLÁSTICOS E METAIS LTDA.</t>
  </si>
  <si>
    <t>Prensas para moldagem de pós metálicos por sinterização, com estrutura em aço de alta intensidade, embreagem pneumática combinada de fricção seca, tipo de cilindro com curso ajustável, protetor hidráulico de sobrecarga, lubrificação automática, cilindro de elevação, interface integrada, painel elétrico, força nominal: 630kN, número de golpes por minuto: 70 (fixos) e de 60 a 80 (ajustáveis), altura máxima da matriz: 300mm, ajuste de altura da matriz: 80mm, profundidade da garganta: 300mm, distância entre colunas: 620mm, área de deslizamento: 680mm (largura) e 400mm (comprimento), potência do motor principal: 7,5kW, capacidade: 63t, podendo conter os seguintes opcionais: almofada de ar (tipo airbag ou cilindro), dispositivo de eixo de alimentação automático, cortina de luz, dispositivo de abertura deslizante.</t>
  </si>
  <si>
    <t>Prensa Jundiaí S.A</t>
  </si>
  <si>
    <t>T-4711</t>
  </si>
  <si>
    <t>VAK MOLAS INDÚSTRIA METALURGICA LTDA</t>
  </si>
  <si>
    <t>Máquinas para fabricação de molas de compressão e torção, equipados com comando numérico computadorizado (CNC), painel eletrônico de comandos, dotada de 5 eixos, com capacidade de trabalhar arames com diâmetro compreendido entre 0,70 e 1,80mm e com capacidade de produção de até 500peças/min.</t>
  </si>
  <si>
    <t>T-4932</t>
  </si>
  <si>
    <t>PIKOLIN BRASIL INDUSTRIA DE COLCHOES LTDA</t>
  </si>
  <si>
    <t>Máquinas automáticas para unir fileiras de molas ensacadas em TNT por fixação através de cola “hotmelt”, para produção de estruturas de colchões, com capacidade de produção de 12 a 14 fileiras/min, dispositivo aplicador de cola independente e intermitente com fusor e recarga manual de cola, equipadas com 3 entradas de abastecimentos por 3 módulos de refiladores (stackers), acionadas por servomotores e controlada por PLC "Programmable Logic Controller", com software integrado e interface touchscreen, com capacidade de colagem de TNT e/ou tecido nas faces das estruturas.</t>
  </si>
  <si>
    <t>S-4171</t>
  </si>
  <si>
    <t>BALTEC DO BRASIL LTDA</t>
  </si>
  <si>
    <t>Máquinas-ferramentas rebitadeiras radiais para trabalhar metais sem eliminação de matéria para conformação de materiais dúcteis a frio com comando a transistor dedicado, com monitoramento do deslocamento, tempo e força aplicada durante o processo para avaliação da conformidade do material antes e depois da rebitagem segundo parâmetros pré-estabelecidos, com capacidade de armazenar até 63 programas de rebitagem em até 39 modos diferentes, com a função de compensação automática que ajusta os parâmetros com base nas dimensões encontradas da peça, com tela táctil informando os dados do processo, gráfico de acompanhamento da força versus deslocamento, tela de registro dos dados de rebitagem e tela de diagnóstico das entradas e saídas do sistema, com entrada de comunicação Ethernet e USB.</t>
  </si>
  <si>
    <t>T-4995</t>
  </si>
  <si>
    <t>MAQ STONE PEDRAS E MÁQUINAS LTDA</t>
  </si>
  <si>
    <t>Máquinas ferramentas com até 100 lâminas diamantadas, para serragem de blocos de rochas ornamentais com dimensões máximas de até 3.500 x 2.000 x 20.250mm, em chapas de espessuras variáveis, com estrutura constituída por 4 colunas de aço eletrossoldado, com:  quadro porta laminas com movimento retilíneo alternado e guias de deslizamento hidrostáticas; sistema de lubrificação automática dos parafusos do tear; volante e unidade de suporte do volante construídos em ferro fundido nodular; tensor hidráulico para manutenção de igual tensão das lâminas diamantadas na serragem; conjunto de arruelas espaçadoras em aço; dispositivo de controle de ruptura de chapas com interrupção automática do corte; proteções laterais contra salpicos; sistema de controle automático de corte do tear com PLC e tela “touchscreen”; plataforma de movimento ascensional guiado por patins plano-prismáticos, para o carro porta blocos; e até três carros porta blocos motorizados.</t>
  </si>
  <si>
    <t>T-4655</t>
  </si>
  <si>
    <t>Máquinas automáticas para corte retilíneo de chapas de vidro monolítico, com controle numérico computadorizado (CNC), dimensões máximas de 6.100 x 3.300mm, espessura de vidro monolítico compreendida entre 1,8 e 25mm, com precisão de corte de +/- 0,15mm, velocidade máxima de corte de 220m/min, aceleração máxima de corte de 17m/s², transporte de carga máximo de 1.200kg, dotados de cabeçote de corte com quatro ferramentas; 5 (cinco) braços basculantes com ventosas de sucção; regulagem automática da pressão de corte; sistema de carga, posicionamento e evacuação automáticos; com ou sem impressora com aplicador de etiqueta automático, com ou sem desbaste de borda para vidro low-e; com ou sem carregador automático terrestre, intercambiador de racks mediante movimento com engrenagem e corrente para arraste dos racks em diferentes posições.</t>
  </si>
  <si>
    <t>S-4363</t>
  </si>
  <si>
    <t>WEIKU DO BRASIL LTDA.</t>
  </si>
  <si>
    <t>Máquinas de limpeza de canto de perfis de plástico duro com funções de solda, ranhura, perfuração e fresagem, com comando de eixos por CNC livremente programável com 4 eixos com 17 espaços para ferramentas, unidade de corte de lâmina horizontal/vertical e lâmina de raspagem interna para cantos internos oblíquos e redondezas de até 5.000rpm, com ajuste de rotação de brocas, acionamento por servomotor, porta-brocas e eixo Z para processamentos fora da chanfradura de 45°.</t>
  </si>
  <si>
    <t>S-4061</t>
  </si>
  <si>
    <t>Máquinas para limpeza de rebarbas de solda em esquadrias de PVC, com 2 eixos controlados por CNC, com dispositivo para reconhecimento automático do perfil, com 8 posições de ferramentas, equipados com PC industrial, para perfis com largura de 40 a 130mm e altura de 40 a 150mm, 2.850rpm, velocidade dos eixos X e Y 250mm/s, aceleração dos eixos X e Y 2.000mm/s².</t>
  </si>
  <si>
    <t>S-4062</t>
  </si>
  <si>
    <t>Máquinas para limpeza de rebarbas de solda em esquadrias de PVC, com 2 eixos controlados por CNC, com 10 posições de ferramentas, equipados com PC industrial, para perfis com largura de 30 a 130mm e altura de 30 a 200mm, 2.850rpm, com dispositivo para reconhecimento automático do perfil, velocidade dos eixos X e Y 500mm/s, aceleração do eixo X 3.000mm/s² e Y 2.500mm/s².</t>
  </si>
  <si>
    <t>S-4240</t>
  </si>
  <si>
    <t xml:space="preserve">M7 INDUSTRIA E COMERCIO DE COMPENSADOS E LAMINADO LTDA. </t>
  </si>
  <si>
    <t>Prensas com 12 placas térmicas para impregnar melanina em “plywood” de 11 camadas e 800t, com 6 cilindros principais, com tempo de fechamento sem carga entre 10-12s, com almofada de amortecimento, com placa de lado duplo de aço inoxidável, com carregador automático.</t>
  </si>
  <si>
    <t>OMECO INDUSTRIA E COMÉRCIO DE MÁQUINAS LTDA</t>
  </si>
  <si>
    <t>T-4700</t>
  </si>
  <si>
    <t>SGUARIO INDUSTRIA DE MADEIRAS LTDA</t>
  </si>
  <si>
    <t>Sistemas carregadores singularizadores de tabuas: equipamento unitizador de tabuas serradas de madeira, denominado TongLoader, para uso em saídas/classificadores de serraria de alta performance com velocidade de trabalho de 120 a 240pçs/min, composto de mesa de entrada pulmão integrada ao sistema unitizador de tabuas, para a entrega unitizada de tabuas ao sistema de scanner e/ou classificação de serrados verdes.</t>
  </si>
  <si>
    <t>T-4732</t>
  </si>
  <si>
    <t>MOVEIS VAIRES LTDA</t>
  </si>
  <si>
    <t>Máquinas-ferramenta tipo portal para trabalhar madeira, com comando numérico computadorizado (CNC) de 3 eixos, para furar, fresar e ranhurar de forma contínua por meio de dois grupos com 4 cabeçotes de furação e fresagem horizontais cada, com rotação de 18.000r/min, com capacidade de trabalhar 4 peças simultaneamente em cada um dos dois postos de trabalho, com fixação das peças por pressores e troca de ferramentas manual.</t>
  </si>
  <si>
    <t>T-4987</t>
  </si>
  <si>
    <t>MAHLE BEHR GERENCIAMENTO TÉRMICO BRASIL LTDA</t>
  </si>
  <si>
    <t>Conjuntos de ferramentas para máquinas de dobrar, para calibração (compactação) da quantidade por dm, de picos e vales de aletas dissipadoras para trocadores de calor com forma de dobradura triangular ou trapezoidal, por meio de canais e conjunto de rolos sem fim para determinar o comprimento da aleta, 1 guia principal, 2 guias secundárias, 1 disco de corte e 1 base de alumínio, com ajuste de densidade de compactação e de especificações de corte; densidade não superior a 125picos/dm, velocidade mínima de 400m/min, taxa de corte de 120aletas/min.</t>
  </si>
  <si>
    <t>T-4988</t>
  </si>
  <si>
    <t>MAHLE BEHR GERENCIAMENTO TÉRMICO BRASIL LTDA.</t>
  </si>
  <si>
    <t>Conjuntos de ferramentas para máquinas de dobrar, para arraste de aletas dissipadoras para trocadores de calor, contendo 1 conjunto de rolos de arraste para guiar as aletas corrugadas, 2 eixos de transmissão de movimento de aço, 1 estrutura retangular de alumínio, 1 base de alumínio, 2 guias de aço, 2 engrenagens de transmissão de movimento de aço, 1 conjunto de discos de arraste de aço rápido (HSS), 1 conjunto, de aço mola, para compactação das aletas corrugadas para preservar a formação das venezianas dentro das tolerâncias especificadas, com ajuste para o controle e alteração da fase, altura e inclinação da corrugação das aletas; densidade não superior a 125 picos/dm, velocidade mínima de 400m/min, taxa de corte de 120aletas/min/estação.</t>
  </si>
  <si>
    <t>T-4989</t>
  </si>
  <si>
    <t>Conjuntos de ferramentas para máquinas de dobrar, para conformação de aletas corrugadas de alumínio, de perfil triangular ou trapezoidal, contendo 1 guia de entrada e saída; 1 conjunto de rolos para conformar aletas corrugadas com 2 eixos de aço; 1 estrutura retangular de alumínio; 1 base de alumínio; 2 guias de aço; 2 engrenagens de aço; 1 volante de aço; ajustes para o controle e alteração da fase, altura e inclinação da corrugação das aletas; pode ou não conter duas estações com dupla esteira com 1 conjunto de discos de aço rápido (HSS) para corte longitudinal da fita, com precisão centesimal; densidade não superior a 125picos/dm, velocidade mínima de 400m/min, taxa de corte de 120aletas/min/estação.</t>
  </si>
  <si>
    <t>T-4651</t>
  </si>
  <si>
    <t>Motosserras com motor de combustão interna a gasolina com potência de 1,3kW e cilindrada de 30,1cm3, com admissão de combustível através de 4 canais para otimizar a queima de combustível, dotada de dispositivo de compensação de entrada de ar limpo para o aumento dos intervalos de manutenção do filtro de ar, sistema anti-vibratório AV, sistema de freio da corrente e interruptor combinado com 4 funções em uma única alavanca, de valor unitário (CIF) não superior a R$ 395,19.</t>
  </si>
  <si>
    <t>Husqvarna do Brasil Indústria e Comércio de Produtos para Floresta e Jardim Ltda </t>
  </si>
  <si>
    <t>T-4656</t>
  </si>
  <si>
    <t>Motosserras com motor de combustão interna a gasolina com potência de 1,5kW e cilindrada de 31,8cm3, com admissão de combustível através de 4 canais para otimizar a queima de combustível, dotada de dispositivo de compensação de entrada de ar limpo para o aumento dos intervalos de manutenção do filtro de ar, sistema anti-vibratório AV, sistema de freio da corrente e Interruptor combinado com 4 funções em uma única alavanca, de valor unitário (CIF) não superior a R$ 440,78.</t>
  </si>
  <si>
    <t>T-4660</t>
  </si>
  <si>
    <t>Motosserras especialmente projetadas para podas em altura, com motor de combustão interna a gasolina com potência de 1,4kW e cilindrada de 31,8cm3, com tecnologia 2-Mix que possibilita menor consumo de combustível e menor emissão de poluentes, com acesso ao tensionamento da corrente sem a necessidade de abrir a tampa lateral, dotada de interruptor de parada de máquina, sistema anti-vibratório AV, ferramenta de corte e acesso para ferramenta eletrônica de diagnóstico MDG1, de valor unitário (CIF) não superior a R$ 738,27.</t>
  </si>
  <si>
    <t>Husqvarna do Brasil Indústria e Comércio de Produtos para Floresta e Jardim Ltda</t>
  </si>
  <si>
    <t>S-4316</t>
  </si>
  <si>
    <t>Ferramentas manuais para perfuração de madeira com motor não elétrico incorporado, à combustão interna de ignição por centelha de 1CV e 25,4cc com redução de 19,58:1 e reversão de 20,38:1, sendo acionadas por alavanca de controle da reversão, com capacidade de encaixe de 2 a 13mm, acompanhadas de brocas para madeira, sendo 1 de 13mm e outra de 28mm de diâmetro.</t>
  </si>
  <si>
    <t>T-4646</t>
  </si>
  <si>
    <r>
      <t>Ferramentas manuais para perfuração de solo, com motor à combustão interna de ignição por centelha de 1,4kW e 36,3cm</t>
    </r>
    <r>
      <rPr>
        <vertAlign val="superscript"/>
        <sz val="10"/>
        <color rgb="FF000000"/>
        <rFont val="Times New Roman"/>
        <family val="1"/>
      </rPr>
      <t>3</t>
    </r>
    <r>
      <rPr>
        <sz val="10"/>
        <color rgb="FF000000"/>
        <rFont val="Times New Roman"/>
        <family val="1"/>
      </rPr>
      <t xml:space="preserve"> de cilindrada, motor com tecnologia 4-Mix que proporciona baixo nível de emissão de gases poluentes e menor nível de ruído, com sistema de segurança dotado de alavanca de freio para evitar que o perfurador gire quando a broca tranca no solo, sistema de lubrificação que permite o motor operar com mistura de gasolina e óleo, com conexão para ferramenta eletrônica de diagnóstico MDG1, com capacidade de diagnóstico eletrônico para manutenção e cabo multifuncional.</t>
    </r>
  </si>
  <si>
    <t>T-4725</t>
  </si>
  <si>
    <t>Sabres da corrente cortante, com dimensões de comprimento de 399,71 a 479,4mm, de largura de 55 a 72mm e de espessura de 3,9 a 4,7mm, com limite de desgaste da largura da ranhura de 1,125 a 1,605mm, compostos de duas placas laterais confeccionadas em tira EN10140, uma placa intermediária confeccionada em tira EN10140, uma estrela reversora, um pino ranhurado, uma plaqueta adesiva 62 x 63mm, um letreiro “rolomatic” e um letreiro a laser, durabilidade da pintura a 500h exposta a temperatura de 40°C e umidade relativa do ar de 100%, resistência da pintura, sem remoção de tinta de impressão em áreas grandes e com logotipo legível em teste de campo durante 50h, próprios para serras a corrente.</t>
  </si>
  <si>
    <t>T-4952</t>
  </si>
  <si>
    <t>Carcaças de motores com funções de proteção e vedação do motor e base para fixação de componentes necessários para o funcionamento da máquina, como tampa do tanque, respiro do tanque, mangueira e cabeçote de aspiração, aplicado em motosserras com motor de ignição por centelha, com resistência às vibrações na lenta de 2.800rpm, resistência às vibrações na máxima de 14.000rpm, ciclo de durabilidade de 300h, vazão máxima de 0,5 a 0,3bar em um ciclo de 30s, composta por carcaça em polímero PA66-GF33, com dimensões de 255 x 99 x 163mm.</t>
  </si>
  <si>
    <t>T-4724</t>
  </si>
  <si>
    <t>Tubos de proteção do eixo de acionamento, composto de AlMg4 H26, com diâmetro interno de 25,4 a 28mm com variação permitida de ±0,07mm, espessura da parede de 2mm com variação permitida de até ±0,08mm, comprimento de 1.496 a 1.500mm com variação permitida de ±1mm, retilineidade máxima de 1mm/m, circularidade máxima de 2mm/m, resistência à tração mínima de 320N/mm², limite de escoamento mínimo de 250N/mm², aplicada em roçadeiras.</t>
  </si>
  <si>
    <t>T-4726</t>
  </si>
  <si>
    <t>Tampas do reservatório de combustível próprias para máquinas ferramentas manuais com motores de ignição por centelha, feitas em plástico POM, com dimensões de 52,5 x 127 x 44,5mm, composta por uma tampa em plástico POM preto, com respiro do tanque, um anel de vedação, capa, gancho e cordão em plástico POM preto, com queda de pressão máxima permitida, a 800mbar, em 30s, de 300mbar.</t>
  </si>
  <si>
    <t>T-4333</t>
  </si>
  <si>
    <t>VALEO SISTEMAS AUTOMOTIVOS LTDA.</t>
  </si>
  <si>
    <t>Máquinas para soldar, por chama, tubos em núcleos de trocadores de calor, utilizando para tal, anéis de brasagem, com capacidade de produção de 80peças/h, totalmente automáticas, com controlador lógico programável (CLP) e painel “view” (IHM), dotadas de: 1 unidade giratória principal com 6 berços para posicionamento e fixação das peças a serem trabalhadas nas estações, com sistema de resfriamento interno por água, dos berços após a solda; 1 estação para alimentação das peças a serem trabalhadas e retirada das peças soldadas; 1 estação para controle e rastreabilidade dos componentes/peças; 2 estações de solda com servomotores para posicionamento e movimento nos eixos X, Y e Z dos bicos de chama durante a solda, com sistema para rotacionar a segunda estação de solda para posicionamento da peça; 2 estações de resfriamento das peças por ar comprimido; 1 unidade de refrigeração com trocador de calor integrado para resfriamento da água; 1 unidade de mistura de gás; 1 sistema de monitoramento da unidade de mistura do gás; sistema elétrico 380VCA, 60Hz, com cabine de proteção e sistema de exaustão.</t>
  </si>
  <si>
    <t>T-4617</t>
  </si>
  <si>
    <t>PEPPERL + FUCHS LTDA</t>
  </si>
  <si>
    <t>Computadores portáteis para uso industrial pesado exclusivamente em ambientes potencialmente explosivos, sistema operacional com comunicação em redes WiFi/Bluetooth, tela de 11,6” de TFT, grau de proteção IP65, bateria com mínimo de capacidade de 3.950mAh, com câmeras frontal e traseira.</t>
  </si>
  <si>
    <t>Multilaser Industrial S.A.</t>
  </si>
  <si>
    <t>T-4944</t>
  </si>
  <si>
    <t>AUMUND LTDA</t>
  </si>
  <si>
    <t>Sistemas de processamento de dados de manutenção preditiva de elevadores e transportadores tipo AUMUND para monitoramento de temperaturas de -50 à +150°C, posicionamento do tensionamento de 0 a 400mm, nível de material, corrente elétrica do acionamento, frequência de rotação, e desalinhamento do equipamento.</t>
  </si>
  <si>
    <t>T-4025</t>
  </si>
  <si>
    <t>DELL COMPUTADORES DO BRASIL LTDA.</t>
  </si>
  <si>
    <t>Servidores de grande capacidade de 4U de altura para aplicações de inteligência artificial e “machine learning”, com suporte para até 2 processadores AMD Rome/Milan, 32 módulos de memória DDR4, 4 GPUs (Unidade de Processamento Gráfico) A100 SXM4 de 400W com NVLink, 10 discos de 2,5” (SAS/SATA/NVMe), dotado de 3 slots PCIe x16 traseiros e 4 fontes com redundância.</t>
  </si>
  <si>
    <t>ACC Brasil Indústria e Comércio de Computadores Ltda.</t>
  </si>
  <si>
    <t>Flextronics International Tecnologia Ltda</t>
  </si>
  <si>
    <t>FOXCONN BRASIL INDÚSTRIA E COMÉRCIO LTDA.</t>
  </si>
  <si>
    <t>S-4358</t>
  </si>
  <si>
    <t>Módulos com dimensões externas de até 1.245 x 820 x 1.145mm e consumo de energia de 0,5kW, para alimentação automática e contínua de cédulas, sem capacidade autônoma, para serem utilizados em máquinas para classificar, contar e verificar a autenticidade de papel-moeda, com velocidade de processamento compreendida entre 22 a 33cédulas/s, equipados com garfo alimentador automático, podendo ou não ser acompanhado de caixas para transporte e acondicionamento/armazenamento do numerário que podem ter 3 tamanhos diferentes, com capacidades para 3.000, 4.000 ou 5.000cédulas/caixa; dispositivo de carga com capacidade de até 5 caixas cheias no lado de entrada, até 3 caixas cheias dentro do módulo de alimentação e até 8 caixas vazias em posição de saída, gerando um buffer de armazenamento de até 40.000cédulas soltas, dotados ou não de carro transportador de caixas com cédulas.</t>
  </si>
  <si>
    <t>T-4956</t>
  </si>
  <si>
    <t>USINAS SIDERÚRGICAS DE MINAS GERAIS S/A – USIMINAS</t>
  </si>
  <si>
    <t>Tambores rotativos de desaguamento destinados ao tratamento da escória gerada pela produção de gusa do alto forno, transformando esta escória líquida em escória granulada, a uma taxa de 15t/min, capacidade de produção de gusa de 8.180t/dia, taxa de escória 300kg/t, vazão máxima de 7,5t/min, com dispositivo de distribuição e descarga uniforme de escória, palhetas axiais.</t>
  </si>
  <si>
    <t>T-4623</t>
  </si>
  <si>
    <t>Moinhos de bolas de laboratório, princípio de moagem por impacto e fricção, oscilação radial no sentido horizontal, trabalha com duas estações de trabalho, frascos de moagem com tampa de rosca com volumes de 1,5 a 50mL, moagem a seco ou úmido e criogênica, permite uso de microtubos plásticos de 0,2 a 50mL, frequência de vibração 3 até 30Hz com incremento de 0,1Hz, programação de moagem de 10s até 99min e armazena de até 9 programas, os frascos em aço endurecido, aço inoxidável, carbeto de tungstênio, teflon, ágata e óxido de zircônio, possui sistema de segurança do frasco com pino fixador de catraca e proteção na tampa, potência de 150W, proteção IP30, dimensões: 371 x 266 x 461mm.</t>
  </si>
  <si>
    <t>S-4332</t>
  </si>
  <si>
    <t>TERNIUM BRASIL LTDA.</t>
  </si>
  <si>
    <t>Moinhos verticais de rolos cilíndricos de baixa pressão, dotados de moinho com capacidade de processamento compreendida entre 40 e 100t/h, diâmetro dos rolos compreendidos entre 0,5 e 2m, com potência de acionamento de até 800kW; classificador dinâmico de cesto de barras de até 60kW; e sistema de geração de gás quente de 7.900kW.</t>
  </si>
  <si>
    <t>T-4707</t>
  </si>
  <si>
    <t>AGF IMPORTACAO EXPORTACAO E COMERCIALIZACAO DE MAQUINAS E ACESSORIOS LTDA</t>
  </si>
  <si>
    <t>Pulverizadores hidráulicos para demolição e reciclagem de concreto armado, equipado com pistão hidráulico bidirecional de simples estágio, com pressão máxima de 320bar, com vazão de abertura de 150L/min e vazão de fechamento de 250L/min, equipado com rotação hidráulica e distribuidor hidráulico que permite giro de 360° contínuo.</t>
  </si>
  <si>
    <t>T-4928</t>
  </si>
  <si>
    <t>Separadores de amostras automáticos rotativos, com cabeça de separação de 6, 8 ou 10 canais, velocidade de rotação de 110rpm, programação de tempo entre 1 a 60min, vasos de coleta de 30, 100, 250 ou 500mL, alimentador vibratório automático com ajuste digital do tempo de 1 a 99min e ajuste da alimentação de 1 a 99 para amostragem de 0 a 5 litros de amostra/min, 200-240V, 50/60Hz.</t>
  </si>
  <si>
    <t>T-4934</t>
  </si>
  <si>
    <t>Britadores de mandíbula de bancada para laboratório para processamento de minérios e de outras matérias minerais, granulometria inicial menor que 40mm e final menor de 0,5mm, abertura da mandíbula de 45 x 59mm e ajuste da fenda de 0 a 11mm com incrementos de 0,1mm, capacidade para trabalhar com mandíbulas de aço manganês, aço inoxidável, carboneto de tungstênio, óxido de zircônio, aço 1.1750 (para moagem livre de metais pesados), possui ajuste do zero, coletor de 3 litros, grau de proteção IP 20 / IP 00 nas fendas de ventilação, com motor trifásico com potência de 1,1kW.</t>
  </si>
  <si>
    <t>T-4788</t>
  </si>
  <si>
    <t>WEG EQUIPAMENTOS ELÉTRICOS S.A.</t>
  </si>
  <si>
    <t>Equipamentos para produção de moldes e machos em areia ligada quimicamente aplicando o conceito de impressão 3D pelo processo Binder Jetting; produção através de modelamentos virtuais tridimensionais, por meio da deposição sequencial de camadas de areia, com aglutinação seletiva das regiões desejadas, dotada de 1 célula de processamento unitário com uma ou duas caixas de impressão com fundo móvel de dimensões mínimas de 800 x 750 x 500mm e máximas de 1.800 x 1.150 x 850mm; velocidade de impressão de 45 a 120L/h; espessura entre camadas de 0,2 a 0,5mm; misturador de areia; separador para areia reciclada; potência instalada de 15 a 45kW.</t>
  </si>
  <si>
    <t>S-3701</t>
  </si>
  <si>
    <t>CHEMLUB PRODUTOS QUIMICOS LTDA.</t>
  </si>
  <si>
    <t>Equipamentos à pressão para mistura, corte e homogeneização para produção de graxa, com viscosidade máxima de 150.000cP, constituído em aço inox sanitário, dotados de sistema de contra agitação rotativa “double motion”, sistema de construção duas zonas “two zone”, produção por batelada completa ou meia batelada, com volume de 3.414 litros, capacidade de 2.800kg de graxa por batelada e temperatura de 260°C, contendo unidade hidráulica para resfriamento dos selos mecânicos duplos.</t>
  </si>
  <si>
    <t>S-4132</t>
  </si>
  <si>
    <t>OUTOTEC TECNOLOGIA BRASIL LTDA.</t>
  </si>
  <si>
    <t>Conjuntos do eixo vertical para moinhos verticais com moagem por atrição e abrasão com potência entre 5 e 5.000kW constituídos por um suporte de fim de eixo revestido, um eixo em aço carbono, rotores castelados e rotores planos de moagem fundidos ou de borracha resistente à abrasão, espaçadores dos rotores em aço com proteção de borracha e difusor em aço inoxidável para classificação de corpos moedores.</t>
  </si>
  <si>
    <t>S-4327</t>
  </si>
  <si>
    <t>Placas de revestimento metálicas para aplicação em moinhos de bolas, feitas em liga de ferro ou aço resistente ao desgaste, e de dureza superior a 300HB.</t>
  </si>
  <si>
    <t>T-4675</t>
  </si>
  <si>
    <t>Peneiras tipo anel com fenda de guia e indicação de sentido de moagem, feito em aço inoxidável, ou em titânio, possui diâmetro de 102mm e altura de 32mm padrão, versão com borda reforçada e versão com distanciador de 112mm, possui malha com orifício trapezoidal de 0,08 a 2mm e orifício redondo de 3 a 6mm.</t>
  </si>
  <si>
    <t>T-4676</t>
  </si>
  <si>
    <t>Rotores de encaixe para moinho em aço inox ou titânio com diâmetro de 99mm, possui 6, 12 ou 24 dentes em forma de triângulo com altura de 25mm cada, altura do sistema de encaixe de 40mm e altura total de 65mm, possui guia de em ângulo para posicionamento da fenda no moinho e velocidade de trabalho de 6.000 a 18.000rpm.</t>
  </si>
  <si>
    <t>S-4158</t>
  </si>
  <si>
    <t>VENDMANIA COMERCIO DE BRINQUEDOS LTDA</t>
  </si>
  <si>
    <t>Máquinas automáticas para venda de bebidas (suco de laranja natural) com dispositivo de refrigeração incorporado, capacidade de armazenamento de 500 laranjas em recipiente refrigerado, temperatura de 3 a 6 °C, velocidade de compressão de 40s, rendimento do suco de 260 a 280ml (3 laranjas em tamanho médio), dotadas de seladora automática de copos; dispensador automático de copos com capacidade para armazenar 120 copos; sistema de pagamento através de notas, moedas, cartão de crédito e online (QR Code, Alipay, WeChat Pay); tela sensível ao toque (touchscreen) de LCD de 22” com áudio e funções de vídeo com acesso remoto para adicionar, remover ou editar marketing vídeos; sistema para gerenciamento remoto através de comunicação 3G.</t>
  </si>
  <si>
    <t>S-4135</t>
  </si>
  <si>
    <t>Máquinas para venda de bolas de borracha/silicone, brinquedos ou doces, fabricado em aço e plástico de policarbonato, capacidade compreendida de 450 a 1.000 unidades para recipiente de 20” ou 950 a 2.400 unidades para recipiente de 40”; vida útil superior a 20.000 utilizações; moedeiro com capacidade para aceitar até 4 moedas e armazenar aproximadamente 150 ou 500 moedas.</t>
  </si>
  <si>
    <t>S-4138</t>
  </si>
  <si>
    <t> WEG DRIVES &amp; CONTROLS AUTOMAÇÃO</t>
  </si>
  <si>
    <t>Máquinas injetoras hidráulicas horizontais monocolores para moldar peças plásticas por injeção com força de fechamento de 1.000kN e capacidade de injeção 97g PS; fechamento hidráulico com 4 colunas, passíveis de remoção individual, com extrator hidráulico programável, permite acoplamento de robô (pré-furação); sistema servo regulado em todos os eixos, com instalação hidráulica de 2 bombas reguláveis para movimentos simultâneos; posicionamento preciso da rosca com regulagem ativa da unidade de injeção via servo válvula; comando multiprocessador com editor de sequência, sensível ao toque “touchscreen", sistema hidráulico com tecnologia de bomba de dois circuitos para movimentos regulados da máquina e do decurso das rampas; controlador de câmara quente integrado a máquina com 12 zonas de aquecimento; interface para sistema de fixação magnética, sistema de desumidificação e para aparelhos de refrigeração de molde; placas magnéticas para magnetizar moldes nas placas fixa e móvel com tamanho máximo de 470 x 470mm entre colunas; 4 entradas e saídas livremente programáveis na placa de circuito impresso para conexão com ampliação de comando de sinais externos para conexão com plug removível;</t>
  </si>
  <si>
    <t>S-4305</t>
  </si>
  <si>
    <t xml:space="preserve">ICOPLAS INDÚSTRIA DE FRASCOS LTDA </t>
  </si>
  <si>
    <t>Máquinas injetoras horizontais elétricas, monocolores, para injeção de embalagens e produtos hospitalares com alta precisão em escala centesimal e com espessura de parede de até 0,20mm, força de fechamento de 2.200kN (220t) com unidade de fechamento acionado por servomotor acoplado direto ao fuso de esfera, sem transmissão por polia e por meio de sistema de joelheira dupla de 5 pontos, sendo a placa móvel apoiada sobre guias lineares, distância entre colunas de 660 x 660mm (H x V), altura de molde entre 200 a 600mm (min/máx.), tamanho das placas 930 x 930mm (H x V), curso de abertura de até 575mm e força de extração de até 60kN, servomotores refrigerados a ar, dispensando a utilização de trocadores de calor com água para refrigeração, unidade de injeção elétrica, acionada por servomotor de alta velocidade acoplado ao fuso esférico alimentado por correia, atingindo a velocidade de injeção de até 280mm/s, servomotor de dosagem com acoplamento direto no parafuso plastificador com diâmetro de 56mm, com perfil especial para a injeção de Poliolefinas, pressão de injeção de até 187 MPa com volume de injeção de até 640cm3, painel de comando "touchscreen" TFT LCD 15” colorido, controle operacional intuitivo com recursos gráficos e programação contra falhas de processo "zero defeitos" com software especial para operação e acionamento de moldes com sistema IMC – “In mold closing”.</t>
  </si>
  <si>
    <t>T-4849</t>
  </si>
  <si>
    <t>F.G. INDÚSTRIA E COMÉRCIO IMPORTAÇÃO E EXPORTAÇÃO  LTDA</t>
  </si>
  <si>
    <t>Máquinas de moldagem por injeção hibrida de comando numérico monocolor para materiais termoplásticos fechamento hidráulico com duas placas travamento com castanhas acionamento hidráulico com capacidade de injeção 2.690g e forca de fechamento de 800t dotadas de interface para robô diâmetro do parafuso 90mm distância entre colunas 1.100 x 950mm (H x V) altura do molde 1.090 x 1.440mm (min/máx.).</t>
  </si>
  <si>
    <t>T-4863</t>
  </si>
  <si>
    <t>PUMP AMÉRICA INDÚSTRIA DE VÁLVULAS LTDA</t>
  </si>
  <si>
    <t>Máquinas injetoras horizontais hidráulicas servo controladas, monocolores, para moldar peças plásticas com alta precisão, com força de fechamento de 1.200kN, com rosca plastificadora com diâmetro de 40mm, com capacidade de injeção(PS) de 22,6g/s, volume teórico de injeção de 214cm³, pressão de injeção de 186MPa, distância entre colunas (H x V)410 x 410mm, altura do molde entre 150 e 450mm, curso de abertura do molde controlado por algoritmos inteligentes com uso de réguas magnéticas com precisão de 0,01mm, força de extração de 33kN, com acionamentos de machos hidráulicos para molde ao lado da placa móvel, com unidade de injeção montada sobre guias lineares, acionamento com bomba de engrenagem comandada por servo driver com “closed loop” total do sistema, com unidade de fechamento otimizado das placas para distribuição uniforme da força de fixação, aquecimento do cilindro via PID, dotadas de servo motor com fator de eficiência 0,98, controladas por computador lógico programável (CLP) e quadro de comando IHM, de valor unitário (CIF) não superior a R$ 178.597,38.</t>
  </si>
  <si>
    <t>T-4864</t>
  </si>
  <si>
    <t>Máquinas injetoras horizontais hidráulicas servo controladas, monocolores, para moldar peças plásticas com alta precisão, com força de fechamento de 1.600kN, com rosca plastificadora com diâmetro de 45mm, com capacidade de injeção(PS) de 29,2g/s, volume teórico de injeção de 320cm³, pressão de injeção de 178MPa, distância entre colunas(H x V) 470 x 470mm, altura do molde entre 180 e 520mm, curso de abertura do molde controlado por algoritmos inteligentes com uso de réguas magnéticas com precisão de 0,01mm, força de extração de 33kN, com acionamentos de machos hidráulicos para molde ao lado da placa móvel, com unidade de injeção montada sobre guias lineares, acionamento com bomba de engrenagem comandada por servo driver com “closed loop” total do sistema, com unidade de fechamento otimizado das placas para distribuição uniforme da força de fixação, aquecimento do cilindro via PID, dotadas de servo motor com fator de eficiência 0,98, controladas por computador lógico programável (CLP) e quadro de comando IHM, de valor unitário (CIF) não superior a R$ 197.402,26.</t>
  </si>
  <si>
    <t>T-4868</t>
  </si>
  <si>
    <t>Máquinas injetoras horizontais hidráulicas servo controladas, monocolores, para moldar peças plásticas com alta precisão, com força de fechamento de 2.500kN, com rosca plastificadora com diâmetro de 55mm, com capacidade de injeção(PS) de 47,7g/s, volume teórico de injeção de 570cm³, pressão de injeção de 185MPa, distância entre colunas(H x V) 580 x 580mm, altura do molde entre 220 e 580mm, curso de abertura do molde controlado por algoritmos inteligentes com uso de réguas magnéticas com precisão de 0,01mm, força de extração de 62kN, com acionamentos de machos hidráulicos para molde ao lado da placa móvel, com unidade de injeção montada sobre guias lineares, acionamento com bomba de engrenagem comandada por servo driver com “closed loop” total do sistema, com unidade de fechamento otimizado das placas para distribuição uniforme da força de fixação, aquecimento do cilindro via PID, dotadas de servo motor com fator de eficiência 0,98, controladas por computador lógico programável (CLP) e quadro de comando IHM, de valor unitário (CIF) não superior a R$ 260.032,30.</t>
  </si>
  <si>
    <t>T-4869</t>
  </si>
  <si>
    <t>Máquinas injetoras horizontais hidráulicas servo controladas, monocolores, para moldar peças plásticas com alta precisão, com força de fechamento de 2.000kN, com rosca plastificadora com diâmetro de 50mm, com capacidade de injeção(PS) de 30,8g/s, volume teórico de injeção de 412cm³, pressão de injeção de 180MPa, distância entre colunas(H x V) 530 x 530mm, altura do molde entre 200 e 550mm, curso de abertura do molde controlado por algoritmos inteligentes com uso de réguas magnéticas com precisão de 0,01mm, força de extração de 62kN, com acionamentos de machos hidráulicos para molde ao lado da placa móvel, com unidade de injeção montada sobre guias lineares, acionamento com bomba de engrenagem comandada por servo driver com “closed loop” total do sistema, com unidade de fechamento otimizado das placas para distribuição uniforme da força de fixação, aquecimento do cilindro via PID, dotadas de servo motor com fator de eficiência 0,98, controladas por computador lógico programável (CLP) e quadro de comando IHM,de valor unitário (CIF) não superior a R$ 232.455,07.</t>
  </si>
  <si>
    <t>T-4875</t>
  </si>
  <si>
    <t>KRAUSS MAFFEI DO BRASIL LTDA</t>
  </si>
  <si>
    <t>Máquinas para moldar peças plásticas de parede fina por injeção-compressão, sendo injetora horizontal com tempo de ciclo seco máximo de 1,9s, unidade de fechamento elétrico e encapsulado, por meio de alavanca dupla de 5 pontos e assistência hidromecânica para geração de alta pressão de travamento de 4.500 a 7.500kN, unidade de injeção híbrida com tecnologia "dual-valve" e dosagem elétrica, unidade de acionamento com controle adaptativo e conversores de potência interconectados para recuperação da energia cinética, unidade de operação com 3 interfaces, sendo painel de botões membrana, tela plana de 17 polegadas e teclado numérico dobrável, pressão de operação do sistema de 250bar, molde de injeção e automação lateral para retirada e empilhamento das peças plásticas e inserção de etiquetas no molde.</t>
  </si>
  <si>
    <t>T-4904</t>
  </si>
  <si>
    <t>INJEX INDUSTRIAS CIRURGICAS LTDA</t>
  </si>
  <si>
    <r>
      <t>Máquinas injetoras horizontais elétricas, monocolores, para moldar peças plásticas com alta precisão, isentas de óleo hidráulico e bomba hidráulica para realizar os movimentos, com força de fechamento de até 300t, unidade de fechamento com acionamento por servomotor acoplado direto no fuso de esfera sem transmissão por polia e através de sistema de joelheira sendo a placa móvel apoiada sobre guias lineares, servomotores refrigerados, unidade de injeção elétrica acionada por servomotor de alta velocidade acoplado a 1 fuso esférico alimentado por correia atingindo a velocidade de injeção de até 250mm/s, com movimentação do canhão de injeção realizada por motor elétrico e sistema de frenagem, servomotor de dosagem com acoplamento direto no parafuso plastificador com diâmetro de até 65mm, pressão de injeção de até 1.800bar, com volume de injeção de até 863cm</t>
    </r>
    <r>
      <rPr>
        <vertAlign val="superscript"/>
        <sz val="10"/>
        <color rgb="FFFF0000"/>
        <rFont val="Times New Roman"/>
        <family val="1"/>
      </rPr>
      <t>3</t>
    </r>
    <r>
      <rPr>
        <sz val="10"/>
        <color rgb="FFFF0000"/>
        <rFont val="Times New Roman"/>
        <family val="1"/>
      </rPr>
      <t>, distância entre colunas de até 730 x 730mm, altura mínima de molde entre 200 a 280mm, altura máxima de molde entre 550 a 650mm, tamanho das placas de até 1.040 x 1.040mm, curso de abertura de molde de até 600mm e força de extração de até 60kN, painel de comando touchscreen LCD colorido, controle operacional intuitivo com recursos gráficos, com sistema de rotação da unidade de injeção e sistema de fechamento com alta segurança de molde.</t>
    </r>
  </si>
  <si>
    <t>T-4993</t>
  </si>
  <si>
    <t>JAGUAR INDUSTRIA E COMERCIO DE PLASTICOS LTDA</t>
  </si>
  <si>
    <t>Máquinas injetoras de termoplásticos monocolor, horizontal, dotadas de rosca de plastificação acionada por motor elétrico de alto torque, direto relação 1:1 sem redutor ou correia, com rosca plastificadora de diâmetro 75mm, com relação L/D de 25:1, de acionamento elétrico, permitindo velocidade de injeção linear de 350mm/s, força máxima de fechamento de 450t, ou 4.500kN, ciclo em vazio de 2s e 8 zonas integradas de controle de temperatura para moldes, com trocador de calor majorado, e sistema de fechamento de molde diferenciado, com passagem entre colunas de 900 x 800mm, de duplo acionamento elétrico lateral dotado de 4 placas paralelas, sendo 1 placa intermediária adicional para garantir o paralelismo no processo.</t>
  </si>
  <si>
    <t>T-4622</t>
  </si>
  <si>
    <t>WEIDPLAS BRASIL INDÚSTRIA E COMÉRCIO DE PLÁSTICOS LTDA</t>
  </si>
  <si>
    <t>Máquinas horizontais para moldar materiais termoplásticos, por injeção, monocolor, com sistema de fechamento de duas placas com travamento por castanhas e cilindro central; acionamentos hidráulicos com servo motor; possibilidade de uso de cilindros móveis, dispositivos para movimentação dos moldes e de automação por robôs industriais; força de fechamento de 6.000kN; controlador de Temperatura integrado de 24 zonas de aquecimentos; dotada dos softwares exclusivos: sistema de qualidade inteligente de controle da taxa de cisalhamento do polímero para ganho de produtividade, sistema de qualidade inteligente de controle automático de peso para eliminar variações de processo e sistema de qualidade inteligente de controle automático da força de fechamento para monitor e ajustar automaticamente a força de fechamento necessária para injetar a peça a cada ciclo.</t>
  </si>
  <si>
    <t>T-4658</t>
  </si>
  <si>
    <t>MARELLI SISTEMAS AUTOMOTIVOS INDÚSTRIA E COMÉRCIO BRASIL LTDA</t>
  </si>
  <si>
    <t>Máquinas injetoras horizontais de termoplásticos de 900t de força de fechamento para produção de peças plásticas automotivas complexas, contendo funil de alimentação para recebimento do polímero, rosca transportadora, cilindro de aquecimento para fundição através das zonas de alimentação, transição e compressão, contendo bombas para injeção controlada por válvulas, um molde controlado por sistema de compensação de força, sistema de controle de temperatura, bombas hidráulicas com servomotores monitoradas por sensores de velocidade e pressão, unidade de fechamento do tipo hidromecânico com força de travamento de 9.000Kn e capacidade de injeção entre 2.990 e 5.316cm³, composta por placas magnéticas com capacidade de sustentação de moldes de até 13.000kg, controlados por sistema de interface para fixação das placas dos moldes e sistema mecânico de redundância de segurança, dotado de tela plana entre 21 e 24 polegadas para controle de todas operações do tipo "touchscreen" e módulos exclusivos para maior eficiência produtiva e energética.</t>
  </si>
  <si>
    <t>T-4722</t>
  </si>
  <si>
    <t>DENSO DO BRASIL LTDA.</t>
  </si>
  <si>
    <r>
      <t>Máquinas injetoras horizontais para injeção de termoplástico, com canhão com tecnologia ótica para injeção de peça visual com possibilidade de integração de sistema de regeneração de nitrogênio, unidade de injeção com sistema IQ de inteligência artificial, com sistema de fechamento exclusivo ""Flex - Link"" sobre guias lineares, sem colunas, com força de fechamento de 350t, capacidade de volume de plastificação máxima de 432cm</t>
    </r>
    <r>
      <rPr>
        <vertAlign val="superscript"/>
        <sz val="10"/>
        <color rgb="FFFF0000"/>
        <rFont val="Times New Roman"/>
        <family val="1"/>
      </rPr>
      <t>3</t>
    </r>
    <r>
      <rPr>
        <sz val="10"/>
        <color rgb="FFFF0000"/>
        <rFont val="Times New Roman"/>
        <family val="1"/>
      </rPr>
      <t xml:space="preserve"> de material e capacidade para operar com moldes de até 1.320 (H) x 1.100mm (V) considerando troca horizontal de moldes para redução de tempo de “setup”.</t>
    </r>
  </si>
  <si>
    <t>T-4621</t>
  </si>
  <si>
    <t>Máquinas horizontais para moldar materiais termoplásticos, por injeção, bicolor, com sistema de fechamento de duas placas com travamento por castanhas e cilindro central; acionamentos hidráulicos com servo motor e com interface para placa giratória; possibilidade de uso de cilindros móveis, dispositivos para movimentação dos moldes e de automação por robôs industriais; força de fechamento de 11.000kN; controlador de temperatura integrado de 96 zonas de aquecimentos; dotada dos softwares exclusivos: sistema de qualidade inteligente de controle da taxa de cisalhamento do polímero para ganho de produtividade, sistema de qualidade inteligente de controle automático de peso para eliminar variações de processo e sistema de qualidade inteligente de controle automático da força de fechamento para monitor e ajustar automaticamente a força de fechamento necessária para injetar a peça a cada ciclo.</t>
  </si>
  <si>
    <t>Indústrias Romi S.A.</t>
  </si>
  <si>
    <t>T-4877</t>
  </si>
  <si>
    <t>Máquinas injetoras verticais para moldar peças plásticas por injeção, com acionamento eletro-hidráulico vertical de 2.750kN de força de fechamento e canhão de plastificação eletro-hidráulico vertical com monitoramento eletrônico por sensores de velocidade e pressão com capacidade de plastificação de 523cm³, para a produção de peças plásticas injetadas e/ou sobre injetadas automotivas complexas, composto de mesa rotatória de 2.000mm de diâmetro integrada com duplo acionamento hidráulico com capacidade de recebimento de molde de até 5.000kg, para processabilidade por injeção e/ou sobre injeção termoplástica em insertos de diferentes materiais, controlado por sistema dedicado e software específico com tela de operação touchscreen entre 21 e 24 polegadas.</t>
  </si>
  <si>
    <t>T-4140</t>
  </si>
  <si>
    <t>INDÚSTRIA E COMÉRCIO DE MOLDURAS SANTA LUZIA</t>
  </si>
  <si>
    <r>
      <t>Combinações de máquinas para fabricação/extrusão de perfis termoplásticos de dupla camada em poliestireno expandido reciclado, em densidades projetada para o intervalo de 390 a 450kg/m</t>
    </r>
    <r>
      <rPr>
        <vertAlign val="superscript"/>
        <sz val="10"/>
        <color rgb="FF000000"/>
        <rFont val="Times New Roman"/>
        <family val="1"/>
      </rPr>
      <t>3</t>
    </r>
    <r>
      <rPr>
        <sz val="10"/>
        <color rgb="FF000000"/>
        <rFont val="Times New Roman"/>
        <family val="1"/>
      </rPr>
      <t>, capacidade de extrusão de 40 a 100kg/h, tolerância dimensional de produto de 0,5mm, largura máxima de extrusão aproximada de 200mm e espessura ao redor de até 50mm com recobrimento de material termoplástico (poliestireno) compatível, espessura de  aproximadamente 1mm ao longo do perímetro do perfil com co-extrusora, compostas de: extrusora mono-rosca principal com canhão e rosca de 85mm de diâmetro com "design" de rosca dedicado para calibração em "sistema celuka" de controle de geometria de perfil em poliestireno expandido reciclado, sistema de controle de temperatura de 9 zonas da extrusora principal com "SCR output", motor de acionamento da extrusora principal com 50CV de 1.470rpm e 60Hz, sistema de redução de velocidade primário por polias, sistema de redução com caixa de engrenagens, funil de alimentação para 100kg com sistema refrigeração acoplado, extrusora mono-rosca secundária com canhão e rosca de 45mm de diâmetro com design de rosca dedicado para calibração em "sistema celuka" de controle de geometria de perfil, sistema de controle de temperatura de 6 zonas com SCR, motor de acionamento principal de 15CV de 1.760 rpm e 60Hz, sistema de redução de velocidade primário por polias, sistema de redução com caixa de engrenagens com sistema interno de lubrificação forçada, funil de alimentação para 50kg com sistema refrigeração acoplado, mesa de calibração com ajuste para até 300mm de largura de perfil com 6.000mm de comprimento por 700mm de largura, puxador com comprimento de tracionamento útil de 1.300mm com 2 servo motores de 2CV cada, sistema de corte automático com serra de diâmetro de 16 polegadas com curso de até 250mm, mesa de descarregamento de perfil com comprimento de 3.000mm e largura de 600mm.</t>
    </r>
  </si>
  <si>
    <t>T-4143</t>
  </si>
  <si>
    <t>INDÚSTRIA E COMÉRCIO DE MOLDURAS SANTA LUZIA LTDA.</t>
  </si>
  <si>
    <t>Combinações de máquinas com elementos distintos totalmente interligados para fabricação/extrusão de perfis termoplásticos de dupla camada em poliestireno expandido reciclado, em densidades projetada para o intervalo de 390 a 450kg/m3, capacidade de extrusão de 80 a 150kg/h, tolerância dimensional de produto de 0,5mm, largura máxima de extrusão aproximada de 200mm e espessura ao redor de até 50mm com recobrimento de material termoplástico (poliestireno) compatível, espessura de  aproximadamente 1 mm ao longo do perímetro do perfil com co-extrusora, composta por: extrusora mono-rosca principal com canhão e rosca de 100mm de diâmetro com design de rosca dedicado para calibração em sistema celuka de controle de geometria de perfil em poliestireno expandido reciclado, sistema de controle de temperatura de 11 zonas da extrusora principal com SCR output, motor de acionamento da extrusora principal com 60 CV de 1.765rpm e 60Hz, sistema de redução de velocidade primário por polias, sistema de redução com caixa de engrenagens, funil de alimentação para 100kg com sistema refrigeração acoplado, extrusora mono-rosca secundária com canhão e rosca de 45 mm de diâmetro com design de rosca dedicado para calibração em sistema celuka de controle de geometria de perfil, sistema de controle de temperatura de 6 zonas com SCR, motor de acionamento principal de 15CV de 1.760rpm e 60Hz, sistema de redução de velocidade primário por polias, sistema de redução com caixa de engrenagens com sistema interno de lubrificação forçada, funil de alimentação para 50kg com sistema refrigeração acoplado, mesa de calibração com ajuste para até 300mm de largura de perfil com 6.000mm de comprimento por 700mm de largura, puxador com comprimento de tracionamento útil de 1.300mm com 2 servo motores de 2CV cada, sistema de corte automático com serra de diâmetro de 16 polegadas com curso de até 250mm, mesa de descarregamento de perfil com comprimento de 3.000mm e largura de 600mm.</t>
  </si>
  <si>
    <t>S-4370</t>
  </si>
  <si>
    <t>INDUSTRIA E COMERCIO DE PRODUTOS DE LIMPEZA GIRANDO SOL LTDA</t>
  </si>
  <si>
    <t>Máquinas totalmente elétricas automáticas para moldar termoplásticos, por estiramento e sopro de 2 cavidades, com capacidade máxima de produção de 1.800g/h, soprando pré-formas formadas de polímeros de politereftalato de etileno (PET) em garrafas finais com alças nos formatos pré-definidos com capacidade máximas de até 10L, com sistema continuo de carregamento de pré-formas, molde de sopro, prensa de sopro guiada eletronicamente, sistema de fechamento pneumático de molde, com painel elétrico e controlador lógico programável (CLP).</t>
  </si>
  <si>
    <t>S-4136</t>
  </si>
  <si>
    <t>LORENPET NORDESTE INDÚSTRIA E COMÉRCIO DE PLÁSTICO LTDA</t>
  </si>
  <si>
    <t xml:space="preserve">Sistemas automatizados sequenciais e sincronizados, desenvolvidos especificamente para alimentação, armazenagem e transporte de resinas de politereftalato de etileno (PET), de densidade aparente de 0,80kg/dm³, compostos por 2 silos modulares fabricados em alumínio soldados através da técnica eixo vertical, com diâmetro externo de 8,9m e altura total de 31m, com capacidade de armazenamento de 1.534m³, cada um, gerenciador da operação dos silos por meio de software de supervisão, controlados por controlador lógico programável (PLC) com tela programável ao toque, conexão ethernet, quadro IP54 e ar condicionado integrado, controladores individuais de nível através de sinais de radar-sensores de nível vibratório por ultrassom (instalados nos tetos), respectivamente com sistemas de alimentação axial para transporte pneumático sob pressão, e sistemas de descarga por meio de cones com inclinação de 60° acoplados à caixas de sucção com 8 saídas de diâmetro de 70mm, com todos os acessórios necessários para sua instalação (tubos, conexões, cabos, fios, passarelas de alumínio, válvulas divisórias, reservatórios...) </t>
  </si>
  <si>
    <t>T-4769</t>
  </si>
  <si>
    <t>LUGGO INDUSTRIA ECOMERCIO CALÇADOS E ARTIGOS ESPORTIVOS LTDA</t>
  </si>
  <si>
    <t>Máquinas de laminar e unir lâminas de borracha expandida EVA SBR CR PE EPE XPE entre si ou com tecidos em processo contínuo, contendo dispositivos de alimentação de material, correias de transmissão para transporte dos materiais, dispositivos de colagem através de cilindros gravados, cilindros de silicone, lâminas raspadoras, cilindros de secagem, malhas de prensagem resistente a alta temperatura, cilindros de prensagem de borracha e dispositivos de ajuste de posição para laminar as camadas de materiais juntas sob temperatura e pressão, com largura dos cilindros da máquina de 1.800mm e largura máxima do materiais de 1.600mm, temperatura dos cilindros de secagem de 0 - 160°C e velocidade de 20 a 30m/min.</t>
  </si>
  <si>
    <t>T-4850</t>
  </si>
  <si>
    <t>LUGGO INDÚSTRIA E COMÉRCIO DE CALÇADOS E ARTIGOS ESPORTIVOS LTDA</t>
  </si>
  <si>
    <t>Máquinas de corte de alta velocidade principalmente de extrusão de folha de espuma de célula fechada borracha vulcanizada dos tipos eva, epe, xpe, cr, em folha de espuma de 30 a 60º D função cortada, com temperatura mais alta 40ºC e a mais baixa 10ºC, com umidade relativa máxima de 75%.</t>
  </si>
  <si>
    <t>T-4905</t>
  </si>
  <si>
    <t>Máquinas automáticas para produção de embalagens plásticas tipo bolsas (pouches), com ou sem zíper, a partir de bobinas de filmes plásticos, papéis e alumínio, laminados ou não e impressos ou não; largura máxima das bobinas 840mm e diâmetro externo máximo de 800mm; com velocidade mecânica máxima de 200ciclos/min; dotadas de: dispositivo de solda longitudinal e transversal; dispositivo de corte longitudinal e transversal; esteira de saída das bolsas produzidas; painel de controle com tela sensível ao toque.</t>
  </si>
  <si>
    <t>Hece Máquinas Ltda</t>
  </si>
  <si>
    <t>Maqplas Ind. e Com. de Máquinas Ltda.</t>
  </si>
  <si>
    <t>T-4916</t>
  </si>
  <si>
    <t xml:space="preserve">RANDON S.A IMPLEMENTOS E PARTICIPAÇÕES </t>
  </si>
  <si>
    <t>Máquinas aplicadoras bilaterais de cola PUR em peças planas de PVC estruturado por um cabeçote superior apoiado em quatro colunas móveis e um cabeçote inferior, cada um com um rolo dosador metálico aquecidos com resistências elétricas em banho de óleo térmico integrado, com um rolo aplicador sem resistências revestido de elastômero resistente à temperatura, com suporte-guia para o deslocamento motorizado lateral da máquina, com fusor dosador de cola com capacidade de 200kg e fusor limpador entre 4 a 8kg, integrados, com pistolas injetoras para dosar e limpar, automaticamente, as áreas em contato com a cola, com ajuste da gramatura da cola a aplicar, com uma resolução de escala de ajuste de 0,1mm, com painel de controle sistemático com detector de passagem de peças planas, com variação independente para as velocidades do transporte e dos cabeçotes mediante quatro moto redutores com variação eletrônica, controlada por um PLC.</t>
  </si>
  <si>
    <t>S-4202</t>
  </si>
  <si>
    <t>ARLANXEO BRASIL S.A.</t>
  </si>
  <si>
    <t>Lineres cônicos de extrusora com diâmetro interno de 350/150 (±5)mm, diâmetro externo 500 (±5)mm e largura de 816 (±5)mm, material de base aço 1.7225 recozido, internamente revestido com camada de cerca de 1,5mm de ligas de cobalto-cromo aplicados por processo de soldagem com dureza de aproximadamente 50HRc, fresamento interno de mandrilamento e brunimento após o processo de soldagem e trabalho mecânico completo em todas as dimensões com tolerância DIN 7.168g.</t>
  </si>
  <si>
    <t>S-4247</t>
  </si>
  <si>
    <t>Lineres cilíndricos de alimentação de extrusora, com diâmetro interno de 350 (±5)mm, diâmetro externo de 545 (±5)mm e comprimento de 1.555,7 (±5)mm, material de base aço 1.7225 recozido, internamente revestido com camada de aproximadamente 1,5mm de ligas de cobalto-cromo aplicado por processo de soldagem com dureza de aproximadamente 50HRc, fresamento interno de mandrilamento e brunimento após o processo de soldagem e trabalho mecânico completo em todas as dimensões com tolerância DIN 7.168g.</t>
  </si>
  <si>
    <t>S-4248</t>
  </si>
  <si>
    <t xml:space="preserve">Eixos extrusores cônicos com rosca transportadora de comprimento 2.873,4 (±5)mm mais ponteira, com lança interna para controle de temperatura, material de base inconel 625 (UNS N06625), aplicação no diâmetro externo da rosca de camada de cerca de 2-3mm de ligas de cobalto-cromo com dureza de 38-42HRc, diâmetro externo 350 (±5)mm após o processo de soldagem e trabalho mecânico completo em todas dimensões com tolerância DIN 7.168g. </t>
  </si>
  <si>
    <t>T-4541</t>
  </si>
  <si>
    <t>DESCARTAVEL EMBALAGENS LTDA</t>
  </si>
  <si>
    <t>Matrizes, automáticas, próprias para extrusão, com bloco de alimentação para 5 camadas, com largura máxima útil de 500mm, para processar quaisquer resinas de barreira (PVDC, EVOH e PA).</t>
  </si>
  <si>
    <t>T-5003</t>
  </si>
  <si>
    <t>VIDEPLAST INDUSTRIA DE EMBALAGENS LTDA</t>
  </si>
  <si>
    <t>Matrizes planas automáticas, próprias para máquinas coextrusoras planas, para produção de filmes de polipropileno monorientado e filmes barreira com 7 camadas, e espessura variando de 20 a 150 micrômetros, com largura máxima útil de 3.000mm, com sistema de encapsulamento/Deckles laterais para regulagem da largura do filme a ser produzido, e ajuste da espessura automática e/ou manual através da regulagem do fluxo de resina pelos lábios da matriz.</t>
  </si>
  <si>
    <t>T-4920</t>
  </si>
  <si>
    <r>
      <t>Máquinas com operação sequencial para fabricação de cigarros com filtros com capacidade para 12.000cigarros/min, consumo de ar comprimido de 190m</t>
    </r>
    <r>
      <rPr>
        <vertAlign val="superscript"/>
        <sz val="10"/>
        <color rgb="FF000000"/>
        <rFont val="Times New Roman"/>
        <family val="1"/>
      </rPr>
      <t>3</t>
    </r>
    <r>
      <rPr>
        <sz val="10"/>
        <color rgb="FF000000"/>
        <rFont val="Times New Roman"/>
        <family val="1"/>
      </rPr>
      <t>/h, potência total instalada de 60Kva e frequência principal de 60Hz.</t>
    </r>
  </si>
  <si>
    <t>T-4973</t>
  </si>
  <si>
    <r>
      <t>Máquinas com operação sequencial para troca automática de bobinas de papel de cigarros para alimentação de papel na formação da barra de cigarros, com capacidade máxima de 420m/min, consumo de ar comprimido de 4,5m</t>
    </r>
    <r>
      <rPr>
        <vertAlign val="superscript"/>
        <sz val="10"/>
        <color rgb="FF000000"/>
        <rFont val="Times New Roman"/>
        <family val="1"/>
      </rPr>
      <t>3</t>
    </r>
    <r>
      <rPr>
        <sz val="10"/>
        <color rgb="FF000000"/>
        <rFont val="Times New Roman"/>
        <family val="1"/>
      </rPr>
      <t>/h, potência total instalada de 1,8kVA e frequência principal de 60Hz.</t>
    </r>
  </si>
  <si>
    <t>S-4249</t>
  </si>
  <si>
    <t>Máquinas de acionamento e força para vibradores de concreto de mangote e bombas submersíveis de mangote com acoplamento em aço e carcaça em ferro fundido, montados com motor de ignição por centelha de 5,5cv e 163cc ou motor de ignição por compressão de 5cv e 211cc.</t>
  </si>
  <si>
    <t>T-4664</t>
  </si>
  <si>
    <t>KARCHER INDÚSTRIA E COMERCIO LTDA</t>
  </si>
  <si>
    <t>Varredeiras industriais tripuladas movidas por motor a combustão de óleo diesel ou a gás GLP, são compostas por: 1 escova central flutuante e 1 escova lateral; reservatório basculante com capacidade de 250 a 500L sistema de filtragem com filtros tipo bolsão ou sanfonado; área do filtro 5,5 a 10,5m²; sistema semiautomático de limpeza; produtividade de 7.800 a 18.000m²/h; potência do motor 21,2 a 29,5HP; peso de 880 a 1.400kg e velocidade de transporte de 9 a 12km/h.</t>
  </si>
  <si>
    <t>T-4686</t>
  </si>
  <si>
    <t>Robôs industriais constituídos de braço mecânico, com movimentos orbitais, com 6 eixos, com alcance de 2.655mm e repetibilidade de movimento de +/- 0,05mm, com capacidade de carga de 210kg, com garra de manipulação de peças, com controlador e com comando pneumático.</t>
  </si>
  <si>
    <t>T-4951</t>
  </si>
  <si>
    <t>TRANSFORMADORES E SERVICOS DE ENERGIA DAS AMERICAS S.A.</t>
  </si>
  <si>
    <t>Máquinas automáticas de corte e dobra de núcleos em aço silício, tipo enrolado para uso em transformadores com capacidade de trabalho com chapas de aço individuais com largura de até 425mm ou duas chapas simultâneas de 210mm de largura e de 0,2 a 0,35mm de espessura, compostas por estação de corte e dobra com prateleira de trabalho removível, modulo de extração de poeira, desbobinador das bobinas de aço, servomotores integrados para os processos de corte e dobra, tela sensível ao toque do tipo industrial de 19” para controle e lâminas de corte de carboneto com 4arestas de corte/lâmina.</t>
  </si>
  <si>
    <t>S-4184</t>
  </si>
  <si>
    <t>FIBRAFORM IND. DE EMBALAGENS PLÁSTICAS LTDA.</t>
  </si>
  <si>
    <t>Equipamentos para mistura, homogeneização e controle de temperatura mediante circulação de óleo térmico, para massa plástica a ser utilizada em linhas de extrusão, com pressão operacional máxima de 250bar, temperatura máxima de trabalho de 300ºC e capacidade de produção máxima de até 600kg/h.</t>
  </si>
  <si>
    <t>T-4704</t>
  </si>
  <si>
    <t>GERDAU ACOS LONGOS S.A.</t>
  </si>
  <si>
    <t>Equipamentos para homogeneizar o banho de aço líquido na panela por meio da injeção de gás inerte com acoplamento automático com flexibilidade de movimentação horizontal de 85mm, flexibilidade de movimentação vertical de 40mm, temperatura máxima de operação 500°C, pressão máxima de 25bar, vazão máxima de 2.500L/min, vedação metal/metal, dotado de:7 acoplamentos fêmea nas dimensões 250 x 250 x 275mm, peso 55kg e 1 acoplamento macho nas dimensões 250 x 250 x 695mm, peso 74kg.</t>
  </si>
  <si>
    <t>T-4705</t>
  </si>
  <si>
    <t>Equipamentos para homogeneizar o banho de aço líquido na panela por meio da injeção de gás inerte com acoplamento manual, temperatura máxima de trabalho a 500°C com vedação metal/metal, dotado de: 7 acoplamentos fêmea nas dimensões diâmetro 130 x 146mm e 1 acoplamento macho, volante diâmetro 285,4mm, ponteira de encaixe diâmetro 60mm e comprimentos variando de acordo com o local de aplicação.</t>
  </si>
  <si>
    <t>S-4237</t>
  </si>
  <si>
    <t>FUNDAÇÃO PROAMB</t>
  </si>
  <si>
    <t>Prensas enfardadeiras horizontais contínuas de capacidade até 18t/h para compactação de combustível derivado de resíduos (CDR) e diferentes tipos de materiais recicláveis, como papel, papelão, garrafas PET e filme plástico em fardos de alta densidade, com força de compactação de 82t, com sistema de amarração automático horizontal com fio de polipropileno, com sistema de corte equipado com facas de corte com ângulo duplo, com sensores para controle do processo de alimentação, com sistema magnético de medição sem contato, com túnel regulável hidraulicamente e automaticamente dos três lados mediante pantógrafo, com dois sensores para medidor de comprimento de fardos.</t>
  </si>
  <si>
    <t>S-4328</t>
  </si>
  <si>
    <t>Prensas tipo parafuso para separação da solução aquosa de álcool de pectina na desidratação final à frente do secador, com alimentação nominal de 1.500 a 1.650kg/h com 12% de pectina, gerando um produto de aprox. 65% de sólidos; dotadas de três seções de compressão e rosca revestida com tungstênio, tela com perfurações de 250 mícrons; partes de contato com o líquido em aço INOX 304L, acionamento elétrico por motor a prova de explosão, de 22kW, IP55, 1.800rpm, 440V e 60Hz com variador de velocidade.</t>
  </si>
  <si>
    <t>S-4329</t>
  </si>
  <si>
    <t>Prensas tipo parafuso para desidratação da casca de pectina, com fluxo nominal de 10t/h, teor de umidade de 87% gerando um produto com 75% de umidade após prensagem e reação com cal hidratada adicionada previamente; eixo escalonado com 3" de altura na descarga, para redução de 43% na área da seção transversal e rosca revestida com carboneto de tungstênio; tela com perfurações de 1,25mm; partes de contato com o líquido em aço INOX 304L; alimentação elétrica de 30kW, 60Hz, 440V, IP55, a prova de explosão, com variador de velocidade.</t>
  </si>
  <si>
    <t>T-4937</t>
  </si>
  <si>
    <t>JIMO QUÍMICA INDUSTRIAL LTDA</t>
  </si>
  <si>
    <t>Máquinas compressoras rotativa automáticas, para fabricação de pastilhas de produtos de limpeza, principalmente detergente lava louças alcalino para máquinas automáticas de lavar louças, possibilitando o processamento de pastilhas redondas ou retangulares monocamada, dupla camada ou tripla camada, com diâmetro máximo de 40mm e altura entre 10 e 20mm, com pressão de pré compressão máxima de 100kN e pressão de compressão entre 100 e 200kN, com capacidade máxima de 500pastilhas/min.</t>
  </si>
  <si>
    <t>S-4178</t>
  </si>
  <si>
    <t>ELIAN INDUSTRIA TEXTIL LTDA</t>
  </si>
  <si>
    <t>Dosadores de corantes dissolvidos e produtos químicos auxiliares líquidos para uso em laboratórios do segmento têxtil no desenvolvimento de receitas de tingimento, monopipeta, para dosagem dos diferentes componentes por pipetagem automática em cada um dos frascos, com sistema de movimentação de pipeta ao longo dos eixos X, Y e Z por meio de “encoder”, conectados a um computador (não incluso), com capacidade para dosar 50 receitas de 5componentes/h, com circulação de banho forçado por meio de bobina magnética.</t>
  </si>
  <si>
    <t>S-4353</t>
  </si>
  <si>
    <t>COROB BRASIL EQUIPAMENTOS TINTOMETRICOS LTDA</t>
  </si>
  <si>
    <t>Dosadores automáticos para tintas, vernizes, pastas, concentrados e outros líquidos, dotados de bombas volumétricas de fole, com vazão individual de 0,2 a 0,4L/min, válvula de membrana ou eletroválvula, número de reservatórios de 10 a 32 unidades, com capacidade do reservatório compreendida de 1,5 a 35litros, com operação de dosagem sequencial ou simultânea, sistema automático de recirculação ou agitação programável via software.</t>
  </si>
  <si>
    <t>Percolore Indústria de Máquinas EIRELI</t>
  </si>
  <si>
    <t>T-4469</t>
  </si>
  <si>
    <t>ENDRESS+HAUSER (BRASIL) INSTRUMENTAÇÃO E AUTOMAÇÃO LTDA</t>
  </si>
  <si>
    <t>Combinações de máquinas para manufatura de medidores de pressão, com computadores providos de software de produção Mike, composto por: 1 Estação para a prensagem do cabo de interface e sensor; 2 Estações para a verificação dos limites do sensor e calibração; 1 Estação para a pré-programação (flash) e parametrização dos componentes eletrônicos, realizando a gravação de firmware e / ou software compatíveis; 1 Estação de “últimas verificações” (Last Check) para a inspeção dos medidores de pressão.</t>
  </si>
  <si>
    <t>T-4564</t>
  </si>
  <si>
    <t>SAMTRONIC INDUSTRIA E COMERCIO LTDA</t>
  </si>
  <si>
    <t>Máquinas para montagem de dispositivo médico descartável, em mesa giratória dotada de 7 estações de trabalho de alimentação dos componentes, sendo estes: tubos de diâmetro interno maior ou igual a 2,9mm, mas não superior a 3,1mm e diâmetro externo maior ou igual a 4mm, mas não superior a 4,2mm, com comprimento entre 670 e 730mm, pinça "clamp" e câmara de gotejamento, com capacidade de produção de no mínimo 7peças/min, com controlador lógico programável (CLP).</t>
  </si>
  <si>
    <t>T-4659</t>
  </si>
  <si>
    <t>Desgaseificadores a vácuo, para resinas de poliéster, projetados como unidade portátil em estrutura de aço sólida, dotados de tanque de processamento, 1 conexão para resina não processada, 2 saídas para resina processada, sistema completo de câmara de vácuo, sistemas de comando de bombas e nível, transmissores de pressão, transmissores de fluxo, transmissores de temperatura, 1 sistema de pesagem do sistema, 1 sistema de controle de válvulas para vazão e processamento e conexões para outros tanques, comandado via CLP.</t>
  </si>
  <si>
    <t>T-4691</t>
  </si>
  <si>
    <t>SCHLUMBERGER SERVICOS DE PETROLEO LTDA</t>
  </si>
  <si>
    <t>Suspensores de revestimento rosqueáveis em liga de aço inoxidável martensítico L80-13Cr, C95-13Cr, ou 13Cr-5Ni-2Mo, utilizados para encapsulamento de bombas centrífugas submersas nas operações de completação de poços de petróleo nas atividades de extração e produção de petróleo em poços terrestres e submarinos.</t>
  </si>
  <si>
    <t>T-4692</t>
  </si>
  <si>
    <t>Revestimentos rosqueáveis em liga de aço inoxidável martensítico L80-13Cr, C95-13Cr, ou 13Cr-5Ni-2Mo, utilizados para encapsulamento de bombas centrífugas submersas nas operações de completação de poços de petróleo nas atividades de extração e produção de petróleo em poços terrestres e submarinos.</t>
  </si>
  <si>
    <t>T-4693</t>
  </si>
  <si>
    <t>Reduções de revestimento rosqueáveis em liga de aço inoxidável martensítico L80-13Cr, C95-13Cr, ou 13Cr-5Ni-2Mo, utilizadas para encapsulamento de bombas centrífugas submersas nas operações de completação de poços de petróleo nas atividades de extração e produção de petróleo em poços terrestres e submarinos.</t>
  </si>
  <si>
    <t>T-4738</t>
  </si>
  <si>
    <t>ERS INDUSTRIA E COMERCIO DE PRODUTOS DE HIGIENE E LIMPEZA LTDA</t>
  </si>
  <si>
    <t>Máquinas para fabricação de almofadas de algodão md600; moldes 3 pads redondo 57mm, até 240cortes/min, fabricação de 720almofadas/min, largura da teia da manta 201mm, equipada com alimentador mecânico e empurrador pneumático; unidade de corte “ro57-md600-p” para a produção de almofadas de algodão redondas costuradas e não costuradas de 57mm de diâmetro (3 novas ferramentas de corte incluídas), incluindo os canais de saída; conjunto “ro57-p” de 3 + 1 machos + fêmeas para ferramentas de corte como peças sobressalentes para almofadas de algodão redondas com 57mm de diâmetro, adequado para ser usado com matriz costurada; cabine à prova de som “cb-in-600”; dispositivo para almofadas de algodão contando com marcador de fluido vermelho; gravadora “gff-600-n” para gofragem de teia de algodão, dotada de sistema de desenrolamento e correia de tração para o encaminhamento da teia de algodão, incluindo um cilindro de gofragem adequado para sua máquina md600, para a produção de almofadas gofradas com desenho padrão.</t>
  </si>
  <si>
    <t>T-4765</t>
  </si>
  <si>
    <t>Máquinas para lavagem automática de presuntos crus pendurados em gaiolas suspensas por trilho, dotados de portas automáticas e fechamentos laterais, formando cabine de lavagem, lavagem através de colunas de bicos, com sistema de bombeamento para conferir pressão e sistema de controle de temperatura adequada, quadro de potência e controle com interface homem-máquina, sistema de exaustão no teto para eliminar vapores e condensação do processo de limpeza, dosagem de detergente automático para limpeza das gaiolas vazias, capacidade de produção de lavagem de 10 a12gaiolas/h variável em função ao produto, volume de água: 120L/min com temperatura de 40 - 50°C, fabricada em aço inox AISI 304.</t>
  </si>
  <si>
    <t>T-4840</t>
  </si>
  <si>
    <t>RENATO DE SOUZA MAGALHÃES SERVIÇOS ME</t>
  </si>
  <si>
    <t>Banco de testes para manutenção de cabeçotes de cintagem, com potência instalada de 0,75kW, ciclo de soldagem de 1,2 de até 3s e com velocidade de lançamento de 2,5 até 5,5m/s, com painel elétrico controlado por inversor de frequência de tensão de 380V, trifase-60Hz-peso total 100kg.</t>
  </si>
  <si>
    <t>T-4851</t>
  </si>
  <si>
    <t>Máquinas aplicadoras bilaterais de cola pur em peças planas de PVC estruturado por um cabeçote superior apoiado em quatro colunas móveis e um cabeçote inferior, cada um com um rolo dosador metálico aquecidos com resistências elétricas em banho de óleo térmico integrado, com um rolo aplicador sem resistências revestido de elastômero resistente à temperatura, com suporte-guia para o deslocamento motorizado lateral da máquina, com fusor dosador de cola com capacidade de 200kg e fusor limpador de 4 a 8kg, integrados, com pistolas injetoras para dosar e limpar, automaticamente, as áreas em contato com a cola, com ajuste da gramatura da cola a aplicar, com uma resolução de escala de ajuste de 0,1mm., com painel de controle sistemático com detector de passagem de peças planas, com variação independente para as velocidades do transporte e dos cabeçotes mediante quatro moto redutores com variação eletrônica, controlada por um PLC.</t>
  </si>
  <si>
    <t>T-4866</t>
  </si>
  <si>
    <t>VON ROLL DO BRASIL LTDA </t>
  </si>
  <si>
    <t>Máquinas de corte e rebobinamento, desenhada exclusivamente para conversão de produtos de fita de MICA em dimensões diversas, com função de embobinar e desbobinar, com controle de tensão e ajustes de forma independente por cada eixo de recolhimento, tendo 4,01m de comprimento, 3m de largura, 1,79m de altura, com seção embobinamento composta de 4 sistemas de servo acionamento AC (um sistema de drive por fuso) e tensão controlada de forma independente e simultânea por cada fuso, com uma largura mínima de corte necessária de 10mm.</t>
  </si>
  <si>
    <t>T-4885</t>
  </si>
  <si>
    <t>KÄRCHER INDÚSTRIA E COMÉRCIO LTDA.</t>
  </si>
  <si>
    <r>
      <t>Varredeiras industriais a diesel/GLP com operador a bordo direcionado à limpeza de áreas externas de pisos planos e/ou irregulares de até 50.000m</t>
    </r>
    <r>
      <rPr>
        <vertAlign val="superscript"/>
        <sz val="10"/>
        <color rgb="FF000000"/>
        <rFont val="Times New Roman"/>
        <family val="1"/>
      </rPr>
      <t>2</t>
    </r>
    <r>
      <rPr>
        <sz val="10"/>
        <color rgb="FF000000"/>
        <rFont val="Times New Roman"/>
        <family val="1"/>
      </rPr>
      <t>; com motor mecanizado de varrição por arremesso; apresenta escova central, escova lateral e reservatório basculante/removível, com capacidade do reservatório de 100 a 500L, apresenta produtividade de 6.240 a 14.000m</t>
    </r>
    <r>
      <rPr>
        <vertAlign val="superscript"/>
        <sz val="10"/>
        <color rgb="FF000000"/>
        <rFont val="Times New Roman"/>
        <family val="1"/>
      </rPr>
      <t>2</t>
    </r>
    <r>
      <rPr>
        <sz val="10"/>
        <color rgb="FF000000"/>
        <rFont val="Times New Roman"/>
        <family val="1"/>
      </rPr>
      <t>/h, com faixa de trabalho de 1.000 a 1.400mm quando com apenas 1 escova lateral e opera com potência de 4,04 a 19,20kW.</t>
    </r>
  </si>
  <si>
    <t>T-4579</t>
  </si>
  <si>
    <t>Moldes de 56 cavidades (cold half), para injeção de pré-formas de politereftalato de etileno (PET) de 5 a 94g, passo vertical entre cavidades de 50mm e passo horizontal entre cavidades de 152mm, com capacidade de injeção de 56peças/ciclo, dotados de placa de machos, placa extratora, placa de  cavidades e kit de placas de resfriamento das pré-formas de 3 estágios, para instalação em máquina de moldagem por injeção.</t>
  </si>
  <si>
    <t>T-4715</t>
  </si>
  <si>
    <t>Moldes de sopro para produção de bombonas 20l (embalagem plástica), com peso de 750g, com capacidade de produção de 147unidades/h (por molde) e tempo de ciclo de 24,5s, para instalação em máquina sopradora, dotado de: sistema anti-glug (esvaziamento rápido de líquido), bocal/núcleo com núcleo regulável e ovalizado (P.P.R system); pino de sopro com partes em cobre berílho; sistema de controle de distribuição de parede no núcleo (P.P.R), possibilitando bombona 20L com peso muito reduzido; sistema de resfriamento intenso do molde (shell-cooling), garantindo tempo de ciclo reduzido.</t>
  </si>
  <si>
    <t>S-4257</t>
  </si>
  <si>
    <t>Válvulas atuadas para utilização em poços de petróleo e gás em águas profundas de até 3.048m, trabalhando com pressão máxima de projeto de 10.000psi (690bar) e faixa de temperatura de operação entre -29 e 149oC (-20 a 300° F), com diâmetro interno de passagem de 5 1/8”.</t>
  </si>
  <si>
    <t>T-4730</t>
  </si>
  <si>
    <t> LAP7 COMERCIO DE PECAS E ACESSORIOS PARA PERFORMANCE DE VEICULOS LTDA </t>
  </si>
  <si>
    <t>Válvulas reguladoras/otimizadoras para pressões de até 35psi, que atua por sistema de acionamento piloto e destinada a ser acoplada à válvula solenoide de veículos automotores,  composta por corpo metálico, pistões e molas.</t>
  </si>
  <si>
    <t>T-4890</t>
  </si>
  <si>
    <t>PARNAIBA II GERACAO DE ENERGIA S.A</t>
  </si>
  <si>
    <t>Válvulas redutoras/controladoras de vazão, pressão e temperatura do tipo fluxo angular, dotadas de obturador axial operado linearmente para ajuste fino de abertura/fechamento do fluxo de vazão e pressão para jateamento de agua hp-chr tipo 100dsv - dmls, com corte 1pol, 3x3pol, em aço carbono ASTM a216 wcb, classe de pressão 1.500lb bwe, com atuador tipo mola diafragma msd iii-480 ra+ dvc-6200hc e acessórios de alumínio.</t>
  </si>
  <si>
    <t>T-4891</t>
  </si>
  <si>
    <t>Válvulas redutoras/controladoras de vazão, pressão e temperatura do tipo fluxo angular, dotadas de obturador axial operado linearmente para ajuste fino de abertura/fechamento do fluxo de vazão e pressão para controle de jateamento de agua tipo 840g, com corte 3/8pol, 1x1pol, em aço carbono ASTM a216 wcb, classe de pressão 300lb, com atuador tipo mola diafragma msd iii- 250 ra+dvc-6200hc e acessórios em alumínio.</t>
  </si>
  <si>
    <t>T-4892</t>
  </si>
  <si>
    <t>Válvulas redutoras/controladoras de vazão, pressão e temperatura do tipo fluxo angular, dotadas de obturador axial operado linearmente para ajuste fino de abertura/fechamento do fluxo de vazão e pressão para isolação de jateamento de agua tipo 840g, com corte de 1pol - 1x1pol, em aço carbono astm a216 wcb, classe de pressão 300lb bwe, com atuador tipo mola diafragma msd iii- 250 ra classe de vazão VI.</t>
  </si>
  <si>
    <t>T-4894</t>
  </si>
  <si>
    <t>Válvulas redutoras/controladoras de vazão, pressão e temperatura do tipo fluxo angular, dotadas de obturador axial operado linearmente para ajuste fino de abertura/fechamento do fluxo de vazão e pressão para jateamento de agua hrh para wcc tipo vlb - 320btc - 22x30pol, em aço inox ASTM a182 f92/f91, com atuador sc/v 420-250 e acessórios de alumínio.</t>
  </si>
  <si>
    <t>T-4895</t>
  </si>
  <si>
    <t>Válvulas redutoras/controladoras de vazão, pressão e temperatura do tipo fluxo angular, dotadas de obturador axial operado linearmente para ajuste fino de abertura/fechamento do fluxo de vazão e pressão para isolação de jateamento de agua tipo 840g, com corte de 3pol, 4x4pol, em aço carbono ASTM a216 wcb, classe de pressão 600lb bwe, com atuador tipo mola diafragma msd iii-480-ra classe de vazão V.</t>
  </si>
  <si>
    <t>T-4896</t>
  </si>
  <si>
    <t>Válvulas redutoras/controladoras de vazão, pressão e temperatura do tipo fluxo angular, dotadas de obturador axial operado linearmente para ajuste fino de abertura/fechamento do fluxo de vazão e pressão tipo vlb-320btc-22x30pol, em aço inox astm a182 f92/f91 com atuador sc/v 420-250 e acessórios de alumínio.</t>
  </si>
  <si>
    <t>T-4897</t>
  </si>
  <si>
    <t>Válvulas redutoras/controladoras de vazão, pressão e temperatura do tipo fluxo angular, dotadas de obturador axial operado linearmente para ajuste fino de abertura/fechamento do fluxo de vazão e pressão, wcc tipo 860 llp dhc - 250 - 10x16pol, em aço carbono ASTM a216 wcb, classe de pressão 300lb, com atuador tipo mola diafragma msd iii-550 ra+fastrak e acessórios em alumínio.</t>
  </si>
  <si>
    <t>T-4898</t>
  </si>
  <si>
    <t>Válvulas redutoras/controladoras de vazão, pressão e temperatura do tipo fluxo angular, dotadas de obturador axial operado linearmente para ajuste fino de abertura/fechamento do fluxo de vazão e pressão para jateamento de agua hrh para wcc tipo 840g, com corte 2pol, 3x3pol, em aço carbono ASTM a216 wcb, classe de pressão 300lb bwe, com atuador tipo mola diafragma msd iii-370ra+dvc-6200hc com acessórios de alumínio.</t>
  </si>
  <si>
    <t>T-4899</t>
  </si>
  <si>
    <t>Válvulas redutoras/controladoras de vazão, pressão e temperatura do tipo fluxo angular, dotadas de obturador axial operado linearmente para ajuste fino de abertura/fechamento do fluxo de vazão e pressão tipo vlb-125btcq 2xop4030h - 10x18pol, em aço inox ASTM a182 f91, com atuador sc/v 390-125 sti e acessórios de alumínio.</t>
  </si>
  <si>
    <t>S-4293</t>
  </si>
  <si>
    <t>BOSCH REXROOTH LTDA</t>
  </si>
  <si>
    <t>Válvulas de transmissão óleo-hidráulica do tipo cartucho para transmissão do óleo, rosqueadas em blocos “manifolds”, com acionamento mecânico-hidráulico, vazão máxima compreendida entre 1,5 à 400lpm e capacidade de pressão de trabalho compreendida de 350 à 420bar, sendo denominada comercialmente válvula cartucho, aplicadas em blocos “manifolds” ou blocos de controle de sistemas hidráulicos.</t>
  </si>
  <si>
    <t>S-4307</t>
  </si>
  <si>
    <t>Válvulas de transmissão óleo-hidráulica do tipo cartucho para transmissão do óleo, rosqueadas em blocos “manifolds”, com acionamento eletro-hidráulico feito com bobinas eletromagnéticas, vazão máxima compreendida entre 1,5 e 400lpm e capacidade de pressão de trabalho compreendida de 350 a 420bar, sendo denominada comercialmente válvula cartucho, aplicadas em blocos “manifolds” ou blocos de controle de sistemas hidráulicos.</t>
  </si>
  <si>
    <t>T-4630</t>
  </si>
  <si>
    <t>Válvulas redutoras de pressão para transmissão pneumática, de estágio simples com mola ajustável, pressão máxima de trabalho de 40bar, temperatura de operação entre -20 e 80°C, dotadas de carcaça de latão, vedações de borracha sintética e mola em aço temperado, aplicadas no sistema pneumático do coletor de pó de máquinas para mineração.</t>
  </si>
  <si>
    <t>T-4631</t>
  </si>
  <si>
    <t>Válvulas de controle direcional do tipo proporcional para transmissão óleo-hidráulica em sistemas de centro aberto através do fluido SAE 32W, dotadas de 6 posições e 3 vias, acionamento pilotado por válvula solenoide com retorno por mola, pressão máxima de trabalho de 206bar, temperatura máxima de operação de 80°C, materiais do carretel e carcaça em aço carbono, aplicadas no sistema hidráulico auxiliar de máquinas para mineração.</t>
  </si>
  <si>
    <t>T-4632</t>
  </si>
  <si>
    <t>Válvulas controladoras de pressão para transmissão pneumática, acionamento elétrico por solenoide com bobina de tensão 24VDC, corrente de 1,5A e retorno por mola, possuem duas vias e duas posições, de centro aberto, pressão máxima de 40bar, temperatura de operação entre -10 e 85°C, dotadas de bobina, carcaça e pistão de latão e mola de aço temperado, aplicadas no sistema pneumático do compressor de máquinas para mineração.</t>
  </si>
  <si>
    <t>T-4633</t>
  </si>
  <si>
    <t>Válvulas controladoras de angulação, para transmissão óleo-hidráulica em sistemas fechados isentos de válvula direcional, através do fluido SAE 32W, possuem acionamento elétrico proporcional com tensão de 24V e corrente de 0,50A e retorno por mola, pressão máxima de trabalho de 20bar, temperatura máxima de operação de 80°C, dotadas de embolo de controle em aço carbono, solenoide elétrico e carcaça em aço carbono, aplicadas em bombas hidráulicas de avanço e rotação de máquinas para mineração.</t>
  </si>
  <si>
    <t>T-4634</t>
  </si>
  <si>
    <t>Válvulas de controle direcional para transmissão óleo-hidráulica em sistemas de centro fechado através do fluido SAE 32W, dotadas de 3 posições e 6 vias, acionamento através de comando direto, pressão máxima de trabalho de 206bar, temperatura de operação máxima de 80°C, materiais do carretel e carcaça em aço carbono, aplicadas no sistema de avanço e rotação de máquinas para mineração.</t>
  </si>
  <si>
    <t>T-4636</t>
  </si>
  <si>
    <t>Válvulas limitadoras de pressão para transmissão óleo-hidráulica através do fluido SAE 32W em sistemas fechados isentos de válvula direcional, com pressão máxima de trabalho de 3,4bar, temperatura máxima de operação de 80°C, dotadas de pistão de vedação e carcaça em aço carbono, anéis de vedação em viton, aplicadas no sistema hidráulico de perfuração no bloco de retorno de óleo para o tanque hidráulico de máquinas para mineração.</t>
  </si>
  <si>
    <t>T-4637</t>
  </si>
  <si>
    <t>Válvulas controladoras de pressão para transmissão óleo-hidráulica através do fluido SAE 32W em sistemas hidráulicos fechados isentos de válvula direcional, possuindo acionamento elétrico de abertura e controle de pressão operando com tensão de 12V e corrente de 0,80A, pressão de controle entre 7 e 310bar, temperatura máxima de trabalho de 80°C, dotadas de embolo de controle em aço carbono, solenoide elétrico e carcaça em aço carbono, aplicadas no sistema de avanço hidráulico de máquinas para mineração.</t>
  </si>
  <si>
    <t>T-4640</t>
  </si>
  <si>
    <t>Válvulas de controle da abertura e fechamento da admissão de ar para compressores, do tipo pneumáticas, acionadas através de motor elétrico e pilotadas por solenoide com corrente de 1A e tensão de 24V, temperatura máxima de operação de 60°C, constituídas na maior parte em aço carbono, aplicadas no sistema pneumático de máquinas para mineração.</t>
  </si>
  <si>
    <t>T-4641</t>
  </si>
  <si>
    <t>Válvulas pneumáticas, acionamento pilotado por pressão de ar e retorno por mola, pressão máxima de trabalho de 24bar, temperatura máxima de operação de 60°C, dotadas de pistão de vedação em aço carbono, carcaça em ferro fundido e anéis de vedação em borracha, aplicadas no sistema pneumático de máquinas para mineração a fim de controlar a abertura e fechamento da válvula borboleta de compressores de ar.</t>
  </si>
  <si>
    <t>T-4642</t>
  </si>
  <si>
    <t>Válvulas hidráulicas de controle direcional, acionamento pilotado por pressão de ar e retorno por mola, pressão máxima de trabalho de 24bar, temperatura máxima de operação de 60°C, dotadas de pistão de vedação, carcaça em aço carbono e anéis de vedação em borracha, aplicadas no sistema de injeção de água para supressão de poeiras em máquinas para mineração.</t>
  </si>
  <si>
    <t>T-4643</t>
  </si>
  <si>
    <t>Válvulas divisoras de fluxo para transmissão óleo-hidráulica através do fluido SAE 32 em sistemas hidráulicos fechados, contam com 3(três) posições e 6(seis) vias, pilotadas hidraulicamente, com vazão máxima de 455L/min, pressão máxima de trabalho de 310bar e temperatura máxima de trabalho de 82°C, dotadas de carcaça em ferro fundido, carretel em aço carbono e vedações em borracha, próprias para serem utilizadas nos sistemas de perfuração e locomoção de máquinas para mineração.</t>
  </si>
  <si>
    <t>T-4760</t>
  </si>
  <si>
    <t>Válvulas pneumáticas de vácuo exclusivas para máquinas da indústria fabricante de papel e celulose, com dimensões de 55, 65, 75, 80, 100, 125 e/ou 150mm de diâmetro útil interno do corpo de passagem de ar e vácuo, acompanhadas de transmissor de vácuo, acessórios, podendo ou não acompanhar painel de controle.</t>
  </si>
  <si>
    <t>T-4948</t>
  </si>
  <si>
    <t>Válvulas de transmissão óleo-hidráulica do tipo cartucho para transmissão do óleo, rosqueadas em blocos "manifolds", com acionamento mecânico-hidráulico vazão máxima compreendida entre 1,5 e 100lpm e capacidade de pressão de trabalho compreendida de 210 a 315bar, sendo denominada comercialmente válvula cartucho, aplicadas em blocos "manifolds" ou blocos de controle de sistemas hidráulicos.</t>
  </si>
  <si>
    <t>T-4635</t>
  </si>
  <si>
    <t>Válvulas de retenção do tipo pneumática para limitar a pressão máxima dos compressores de ar, pressão máxima de trabalho de 30bar, temperatura máxima de operação de 80°C, dotadas de embolo interno e carcaça em aço carbono, anéis de vedação em teflon, aplicadas no sistema pneumático de máquinas para mineração.</t>
  </si>
  <si>
    <t>T-4645</t>
  </si>
  <si>
    <t>Válvulas de retenção do fluxo de óleo em sistemas fechados isentos de válvula direcional, operam com fluido SAE 32W e temperatura máxima de trabalho de 80°C, dotadas de pistão de vedação e carcaça em aço carbono, anéis de vedação em viton, próprias para utilização nas válvulas divisoras de fluxo do sistema hidráulico de máquinas para mineração.</t>
  </si>
  <si>
    <t>T-4754</t>
  </si>
  <si>
    <t>Unidades de segurança compactas operando com 1 ou mais válvulas de segurança (de alívio de pressão) e/ou 1 ou mais válvulas quebra-vácuo, para proteção e limpeza de tanques, permitindo a adição e remoção de fluidos gasosos como dióxido de carbono, gases de fermentação, nitrogênio, e adição de fluidos líquidos como água e soluções aquosas químicas para limpeza “Clean in Place” (CIP) de tanques, por meio de uma conexão única com o tanque, aplicados nas indústrias de cerveja, alimentos, laticínios, bebidas, vinícolas, farmacêutica e cosmética, inclui tubo de pulverização para limpeza interna de suas conexões e esfera ou sistema rotativo de pulverização com ângulo de operação de até 360° para limpeza do interior do tanque, com corpo em aço inoxidável, com rugosidade (Ra) das superfícies em contato com o produto ≤ 0,8µm e das partes sem contato com o produto com Ra ≤ 1,6µm, compostas por 1 ou mais válvulas de segurança de alívio de pressão para proteção do tanque das operações de enchimento, enchimento excessivo, fermentação ou reações químicas com certificados de testes/calibração e/ou 1 ou mais válvulas de quebra-vácuo (por mola ou sistema de contrapeso) para proteção das operações de drenagem, vazamento, reações químicas, resfriamento instantâneo ou consumo de vapor com certificados de testes/calibração, podendo essas válvulas serem acionadas por dispositivos pneumáticos e possuírem diâmetros nominais de DN 25 a DN 200, com vedações em conformidade com os critérios das normas FDA (Food and Drug Administration), com ou sem válvulas para bloqueio/liberação de fluxo de CIP como válvulas borboleta e/ou dupla borboleta com identificação visual de tamanho, classe de pressão e material, esfera de pulverização e outros dispositivos instalados em um dispositivo de suporte central sendo a conexão com o tanque tipo DIN 11850 e/ou em formato de flange de diâmetro máximo de 900mm, com ou sem válvula de retenção e visor para visualização do interior do tanque e medidores de nível, dispositivo fixo ou rotativo de limpeza e outros instrumentos, com identificação visual de material e tamanho nas válvulas e aspersor para limpeza.</t>
  </si>
  <si>
    <t>T-4766</t>
  </si>
  <si>
    <t>HALLIBURTON PRODUTOS LTDA </t>
  </si>
  <si>
    <t>Válvulas de alívio de pressão de 2 a 3 polegadas, em liga de aço compatível com conexões Figure 1502, pressão de trabalho entre 1.000 a 15.000psi, utilizado no bombeio de fluídos dos poços de petróleo.</t>
  </si>
  <si>
    <t>T-4644</t>
  </si>
  <si>
    <t>Blocos “manifold” do tipo perfurado construídos em ferro fundido, projetados especificamente para acomodar válvulas divisoras de fluxo de óleo hidráulico, próprios para serem utilizados nos sistemas de perfuração e locomoção de máquinas para mineração.</t>
  </si>
  <si>
    <t>Bosch Rexroth Limitada</t>
  </si>
  <si>
    <t>T-4921</t>
  </si>
  <si>
    <t>NT SÃO PAULO IMPORTAÇÃO EXPORTAÇÃO E SERVIÇOS ADMINISTRATIVOS LTDA</t>
  </si>
  <si>
    <t>Válvulas rotativas (drop through) de 250mm para regulagem da coleta de pós por queda, em equipamento de secagem por pulverização para produção de ração animal, com capacidade de produção de 500kg/h, corpo em aço inox 316L, rotor removível, acionamento direto com acoplamento, velocidade de 17rpm, Ra = 0,8μm bolsos de rotor polidos e arredondados e palhetas de rotor chanfradas em todas as bordas.</t>
  </si>
  <si>
    <t>T-4923</t>
  </si>
  <si>
    <t>Válvulas rotativas (drop through) de 350mm para regulagem da coleta de pós por queda, em equipamento de secagem por pulverização para produção de ração animal, com capacidade de produção de 500kg/h, corpo em aço inox 316L, rotor removível, acionamento direto, velocidade de 18rpm, Ra = 0,8μm bolsos de rotor polidos e arredondados e palhetas de rotor chanfradas em todas as bordas.</t>
  </si>
  <si>
    <t>T-4926</t>
  </si>
  <si>
    <t>Válvulas desviadoras de fluxo de pós e pellets de diâmetro 80mm em sistema de transporte pneumático de equipamento de secagem para produção de ração animal, de duas vias, corpo em aço inox 316L, e atuador pneumático.</t>
  </si>
  <si>
    <t>S-4187</t>
  </si>
  <si>
    <t>SUPERIOR ENERGY SERVICES - SERVICOS DE PETROLEO DO BRASIL LTDA</t>
  </si>
  <si>
    <t>Válvulas de segurança de subsuperfícies, de controle subsuperficial, de assentamento por meio de tubulação ou a cabo, autopilotada, do tipo “fail-safe“ (contra falhas), sob pressão hidráulica e pressão de trabalho igual ou superior a 5.000psi.</t>
  </si>
  <si>
    <t>S-4245</t>
  </si>
  <si>
    <t>FMC Technologies do Brasil Ltda.</t>
  </si>
  <si>
    <t>Conectores de pressão máxima de projeto de 10.000psi (690bar) e faixa de temperatura de operação entre -29 e 121°C (-20 a 250°F), com diâmetro interno de passagem de 8".</t>
  </si>
  <si>
    <t>S-4258</t>
  </si>
  <si>
    <t>Plugues com a função de evitar que o fluido de produção escape pelo topo da arvore de natal submarina, trabalhando com pressão máxima de projeto de 15.000psi (1.034bar) e faixa de temperatura de operação entre -2 e163oC (28 e 325° F).</t>
  </si>
  <si>
    <t>T-4800</t>
  </si>
  <si>
    <t>SOLTEC BRASIL INDUSTRIA, COMERCIO E SERVICOS DE ENERGIAS RENOVAVEIS LTDA.</t>
  </si>
  <si>
    <t>Conjuntos motorredutores de transmissão e força, que fornecem o movimento do eixo do “tracker” de forma rotativa ao redutor VE8 50:1, rotação máxima de entrada de até 2,5rpm = +/- 10% e potência máxima de entrada de até 130W, tensão de 24V, torque de 280Nm, com pintura eletrostática à pó para proteção a intempéries, com proteção ao grau de corrosão de C1 a C5, para mover o seguidor solar (tracker SF7 ou SF8), que é encarregado de transmitir o giro, ao tubo do seguidor para orientar os painéis solares para o sol em cada instante.</t>
  </si>
  <si>
    <t>T-4801</t>
  </si>
  <si>
    <t>Conjuntos motorredutores de transmissão e força, que fornecem o movimento do eixo do “tracker” de forma rotativa ao redutor VE8 50:1, rotação máxima de entrada de até 1,5rpm = +/- 10% e potência máxima de entrada de até 78W, tensão de 24V, torque de 280Nm, com pintura eletrostática à pó para proteção a intempéries, com proteção ao grau de corrosão de C1 a C5, para mover o seguidor solar (tracker SF7 ou SF8), que é encarregado de transmitir o giro, ao tubo do seguidor para orientar os painéis solares para o sol em cada instante.do seguidor para orientar os painéis solares para o sol em cada instante.</t>
  </si>
  <si>
    <t>T-4802</t>
  </si>
  <si>
    <t>Redutores de eixo central de coroa, relação de redução 50:1, velocidade de rotação de saída 0,1rpm e torque de 6.000Nm, com pintura eletrostática à pó para proteção a intempéries, com proteção ao grau de corrosão de C1 a C5, para mover o seguidor solar (tracker SF7 ou SF8), que é encarregado de transmitir o giro, mediante a redutora, ao tubo do seguidor para orientar os painéis solares para o sol em cada instante.</t>
  </si>
  <si>
    <t>T-4803</t>
  </si>
  <si>
    <t>Redutores de eixo central de coroa, relação de redução 61:1 e 61:2, velocidade de rotação de saída 0,5rpm e torque de 6.500Nm, com pintura eletrostática à pó para proteção a intempéries, com proteção ao grau de corrosão de C1 a C5, para mover o seguidor solar (tracker SF7 ou SF8), que é encarregado de transmitir o giro, mediante a redutora, ao tubo do seguidor para orientar os painéis solares para o sol em cada instante.</t>
  </si>
  <si>
    <t>T-4823</t>
  </si>
  <si>
    <t>GRUNN + LF EQUIPAMENTOS DO BRASIL LTDA</t>
  </si>
  <si>
    <t>Caixas de engrenagens para redução ou multiplicação e transmissão de torque recebido do motor elétrico, com erro de transmissão (backlash) mínimo entre 2 e 13arcos/min, sistema com engrenagens retificadas, para aplicações em máquinas de altíssima precisão para aumento de produtividade em plantas industriais e sistemas de automação, funcionamento máximo a 3.000rotações/min(rpm).</t>
  </si>
  <si>
    <t>T-4826</t>
  </si>
  <si>
    <t xml:space="preserve">Caixas de transmissão “screwjack” com fuso trapeizoidal ou de esferas, funcionamento via sistema de coroa e sem fim, temperados e polidos para altas velocidades até 3.000rpm, com suporte de carga de 2,5 a 1.000kN, com sistema de lubrificação duplo onde o óleo da caixa de engrenagem não entra em contato com a graxa do fuso, furacão especial de fixação para sistema pivotante integrada, carcaça com tratamento anticorrosivo, óleo de lubrificação de grau alimentício, “backlash” mínimo e controlado. </t>
  </si>
  <si>
    <t>T-4834</t>
  </si>
  <si>
    <t>Mecanismos para redução ou aumento da rotação de motor elétrico e transmissão de movimento, com carcaça externa em aço, com razão de redução de 6:1, e rotação de saída de até 150rpm, montado em corpo único, acoplado ao motor por meio de polia e correia e providos de embreagem para a comutação das fases de lavagem (agitação e centrifugação), utilizado em lavadora de roupa, comercialmente denominado “Mecanismo LVCA”.</t>
  </si>
  <si>
    <t>T-4922</t>
  </si>
  <si>
    <t>WARTSILA BRASIL LTDA</t>
  </si>
  <si>
    <t>Caixas de engrenagem para multiplicação de rotação e transmissão de torque, para aplicação em aerogeradores, com 3 estágios de multiplicação sendo o primeiro de engrenagens planetárias e os demais de engrenagens helicoidais de eixos paralelos, com rotação nominal de entrada entre 15,33 e 16,088revoluções/min (rpm), com relação de multiplicação de velocidade de 1:89,51, com potência mecânica entre 1.718 e 1.720kW.</t>
  </si>
  <si>
    <t>T-4999</t>
  </si>
  <si>
    <t>Caixas de transmissão, tipo “Powershift” com 2 fases frente e ré, com válvula selecionadora tipo solenoide de 12V DC a 1,6A, filtro de óleo externo, dimensões de suporte para coxinização de 252mm entre centro para ambas as laterais e 68mm do centro de pilotagem, comprimento total de 446,5mm, largura total de 570mm, altura total de 473mm destinada para veículos de movimentação de carga equipados com sistema de elevação, tipo empilhadeiras.</t>
  </si>
  <si>
    <t>T-4626</t>
  </si>
  <si>
    <t>Caixas de engrenagens de redução e transmissão de movimento, com relação do torque de saída de 1:137, torque máximo de saída de 30.000Nm, compostas por carcaça em ferro fundido, eixos intermediários em aço carbono com têmpera superficial, cubo de roda, engrenagens cilíndricas de dentes retos com tratamento térmico de cementação banhadas em óleo SAE 85W - 220, rolamentos de rolos cônicos e cilíndricos com tratamento superficial de cementação, buchas e anéis de vedação, aplicadas em sistemas de deslocamento de máquinas para mineração.</t>
  </si>
  <si>
    <t>T-4638</t>
  </si>
  <si>
    <t>Caixas de engrenagens UpBox, com relação de transmissão 1:1, carcaça em alumínio fundido, compostas por eixo, rolamentos e engrenagens banhadas em óleo SAE 85W140, para transferência de rotação do motor para o a transmissão, aplicadas no trem de força de máquinas para mineração.</t>
  </si>
  <si>
    <t>T-4639</t>
  </si>
  <si>
    <t>Caixas de engrenagens redutoras do tipo power take-off (PTO), com relação de redução de 1.13, compostas por eixos de entrada, intermediários e de saída em aço carbono com têmpera superficial, rolamentos autocompensadores do tipo cônico com tratamento térmico superficial de cementação e engrenagens de dentes retos com tratamento térmico de cementação nos pontos de contato dos dentes, sendo estas banhadas em óleo SAE 80W140, utilizadas para acionamento de conjunto de bombas hidráulicas em máquinas de mineração.</t>
  </si>
  <si>
    <t>T-4967</t>
  </si>
  <si>
    <t>Caixas de transmissões próprias para roçadeiras de uso manual acionadas por motor de ignição por centelha, compostas por carcaça do rolamento em PA6-GF30, tanque de óleo em PA6-GF30, corrediça tensora em POM natural, cobertura em PA66-GF30, peça de ligação em POM natural, carcaça da engrenagem em EN-MCMgAl6Mn, eixo de acionamento composto por eixo em aço 20CrMo e roda dentada em magnésio, eixo de transmissão, bomba de óleo, pinhão da corrente ¼” Picco 8d, torque de saída de 1,2Nm, rotação de entrada de 5.500rpm, relação de redução de 1:1,267, ângulo da engrenagem de transmissão de 0º, molde de disco 28 x 10,2 x 1,25, e dimensões de 89,9 x 103,18 x 196,5mm.</t>
  </si>
  <si>
    <t>T-4968</t>
  </si>
  <si>
    <t>Caixas de transmissões próprias para roçadeiras de uso manual acionadas por motor de ignição por centelha, compostas por carcaça em alumínio ADC12, engrenagens internas em aço carbono, terminais de engate mecânico, torque de saída de 2,8Nm, rotação de entrada de 6.000rpm, relação de redução de 1:1,4, ângulo da engrenagem de transmissão de 30º e dimensões de 81 x 117 x 145mm.</t>
  </si>
  <si>
    <t>T-4953</t>
  </si>
  <si>
    <t>Rodas dentadas simples para tracionar a corrente de motosserras de uso manual, com função de transferir o movimento giratório do motor para acorrente de corte, com película com espessura de aproximadamente 2mícrons para proteção contra corrosão por 100h em água destilada a temperatura de 40°C e com humidade relativa do ar de 100%, com pinhão com 6 ou 7dentes, passo de 0,375polegadas, com parâmetros de rugosidade na usinagem dura Rk menor ou igual a 2,5mícrons, Rpk menor ou igual a 1,5 mícrons e Rvk menor ou igual a 1,5mícrons.</t>
  </si>
  <si>
    <t>T-5024</t>
  </si>
  <si>
    <t>GE ENERGIAS RENOVAVEIS LTDA.</t>
  </si>
  <si>
    <t>Tampas para caixas redutoras de velocidades (gearbox), utilizadas em aerogeradores; constituídas de ferro fundido EN-GJS-400-18; possuem diâmetro externo de 450mm, diâmetro interno de 320mm, espessura de 54mm; possuem 8 furos de diâmetro de 22mm, com seus centros em uma circunferência de diâmetro de 410mm; 7 primeiros furos com espaçamento de 45° e último furo com espaçamento de 25°. </t>
  </si>
  <si>
    <t>T-4808</t>
  </si>
  <si>
    <t> SOLTEC BRASIL INDUSTRIA, COMERCIO E SERVICOS DE ENERGIAS RENOVAVEIS LTDA</t>
  </si>
  <si>
    <t>8501.31.10</t>
  </si>
  <si>
    <t>Motores SQ de corrente continua, com 1 escovas de voltagem, pintura eletrostática à pó para proteção a intempéries, com proteção ao grau de corrosão de C1 a C5, composto de junta metoplastica (gasket) para controle de vibração, com anéis de vedação, de potência máxima de 30W, velocidade máxima 450rpm = +/- 10%, tensão de alimentação de 24V, torque de 300Nm, acoplado ao circuito eletrônico programável(tracker control box) para mover o seguidor solar (tracker SF7 ou SF8), que é encarregado de transmitir o giro, mediante a redutora, ao tubo do seguidor para orientar os painéis solares para o sol em cada instante.</t>
  </si>
  <si>
    <t>T-4798</t>
  </si>
  <si>
    <t>Motores SQ de corrente continua, com 1 escovas de voltagem, pintura eletrostática à pó para proteção a intempéries, com proteção ao grau de corrosão de C1 a C5, composto de junta metoplastica (gasket) para controle de vibração, com anéis de vedação, de potência máxima de 200W, velocidade máxima 2.000rpm = +/- 10%, tensão de alimentação de 24V, torque de 300Nm, acoplado ao circuito eletrônico programável(tracker control box) para mover o seguidor solar (tracker SF7 ou SF8), que é encarregado de transmitir o giro, mediante a redutora, ao tubo do seguidor para orientar os painéis solares para o sol em cada instante.</t>
  </si>
  <si>
    <t>T-4804</t>
  </si>
  <si>
    <t>Motores OV de corrente continua, com 1 escovas de voltagem, pintura eletrostática à pó para proteção a intempéries, com proteção ao grau de corrosão de C1 a C5, composto de junta metoplastica (gasket) para controle de vibração, com anéis de vedação, de potência máxima de 130W, velocidade máxima 2,5rpm = +/- 10%, tensão de alimentação de 24V, torque de 280Nm, acoplado ao circuito eletrônico programável(tracker control box) para mover o seguidor solar (tracker SF7 ou SF8), que é encarregado de transmitir o giro, mediante a redutora, ao tubo do seguidor para orientar os painéis solares para o sol em cada instante.</t>
  </si>
  <si>
    <t>T-4805</t>
  </si>
  <si>
    <t>Motores OV de corrente continua, com 1 escovas de voltagem, pintura eletrostática à pó para proteção a intempéries, com proteção ao grau de corrosão de C1 a C5, composto de junta metoplastica (gasket) para controle de vibração, com anéis de vedação, de potência máxima de 78W, velocidade máxima 1,5rpm = +/- 10%, tensão de alimentação de 24V, torque de 280Nm, acoplado ao circuito eletrônico programável(tracker control box) para mover o seguidor solar (tracker SF7 ou SF8), que é encarregado de transmitir o giro, mediante a redutora, ao tubo do seguidor para orientar os painéis solares para o sol em cada instante.</t>
  </si>
  <si>
    <t>T-4806</t>
  </si>
  <si>
    <t>Motores DC de corrente continua, com 1 escovas de voltagem, pintura eletrostática à pó para proteção a intempéries, com proteção ao grau de corrosão de C1 a C5, composto de junta metoplastica (gasket) para controle de vibração, com anéis de vedação, de potência máxima de 150W, velocidade máxima 2.000rpm = +/- 10%, tensão de alimentação de 24V, torque de 277Nm, acoplado ao circuito eletrônico programável(tracker control box) para mover o seguidor solar (tracker SF7 ou SF8), que é encarregado de transmitir o giro, mediante a redutora, ao tubo do seguidor para orientar os painéis solares para o sol em cada instante.</t>
  </si>
  <si>
    <t>T-4807</t>
  </si>
  <si>
    <t>Motores DC de corrente continua, com 1 escovas de voltagem, pintura eletrostática à pó para proteção a intempéries, com proteção ao grau de corrosão de C1 a C5, composto de junta metoplastica (gasket) para controle de vibração, com anéis de vedação, de potência máxima de 40W, velocidade máxima 540rpm = +/- 10%, tensão de alimentação de 24V, torque de 274Nm, acoplado ao circuito eletrônico programável(tracker control box) para mover o seguidor solar (tracker SF7 ou SF8), que é encarregado de transmitir o giro, mediante a redutora, ao tubo do seguidor para orientar os painéis solares para o sol em cada instante.</t>
  </si>
  <si>
    <t>T-4683</t>
  </si>
  <si>
    <t>ANDRADE GUTIERREZ ENGENHARIA S.A.</t>
  </si>
  <si>
    <t>Geradores fotovoltaicos, denominados de arranjo conforme Norma ABNT, NBR 16.690, trifásicos de corrente alternada, com inversores descentralizados, próprios e exclusivos para serem conectados à rede pública elétrica, na forma geração centralizada, com potência nominal total a ser gerada de 7,3872MWpico ou 6,3MWac e tensão final nominal média de saída de 34,5kV,constituídos por: 12.312 módulos solares fotovoltaicos, bifaciais, de silício monocristalinos, dotados de 120 células, com múltiplos barramentos de interconexão condutiva por célula (busbars), com vidros nas duas faces, com potência nominal máxima (STC) de 600Wp indicado com tolerância positiva e eficiência igual a 21,2%, coeficiente de temperatura (Pmax) de -0,34% / °C, com dimensões de 2.172 x 1.303 x 40mm, para uso em sistemas com tensão máxima de 1.500V DC(IEC), superfície em vidro com espessura de 2mm, desenvolvidos para suportar a operação em temperatura dentro da faixa de -40 a 85°C; 36 inversores tipo string inteligente, topologia sem transformador, para inversão de tensão contínua para tensão alternada eletronicamente, entrando em paralelo com a rede elétrica, com intervalo de temperatura operacional de -25 a + 60ºC, grau de proteção IP66, resfriamento inteligente por ar, eficiência máxima de 99,03%, com capacidade para 9 strings (MPPT) e 38 módulos cada um, tensão máxima de entrada de 1.500V em corrente contínua, saída em corrente alternada com potência ativa nominal de 175.000W, tensão nominal de saída de 800V trifásico, 50/60Hz, para 9 trackers x 38 módulos; 162 trackers (rastreadores), tipo horizontal de eixo único, variação de rastreamento de 60º para cada lado, com configuração para 2 linhas de 38 módulos, motor de 24V, elevação do eixo de rotação de 1,3m a 1,8m, com controle eletrônico, estrutura de fixação e caixas de conexão; 1 eletrocentro composto por: um transformador de tensão, à óleo, de potência nominal de 6.300KVA, com tensão de entrada nominal de 800V e tensão de saída nominal de 34,5kV, com frequência de 50/60Hz, com capacidade máxima para 36 inversores, dois painéis baixa tensão com 18 disjuntores de 250A/800V (cada um), um disjuntor de 2500A/ 800V, e um painel de média tensão (RMU) com disjuntor de34,5kV/600A, acondicionados em um container metálico de 20’; 1 controlador para integração de comunicação do gerador fotovoltaico, próprio para prover a comunicação em rede dos diversos componentes do gerador fotovoltaico, inclusive com softwares aplicativos externos para controle deste arranjo, tendo como um dos meios de comunicação a própria linha de potência, onde a comunicação se vale do mesmo meio físico (cabos), denominado PLC (do inglês “Power Line Communication”), contendo um sistema interno denominado PID (do inglês “Potential Induced Degradation”) que protege este arranjo de tensões induzidas por diferenças de potencial de terra e tensões residuais noturnas quando não há geração de energia fotovoltaica, com alimentação de 380 a 800VAC, trifásico, 50/60Hz e temperatura ambiente de até 60°C; conjunto de cabos, conectores e interligações eletromecânicas.</t>
  </si>
  <si>
    <t>WEG Drives &amp; Controls Automação LTDA</t>
  </si>
  <si>
    <t>BYD Energy do Brasil</t>
  </si>
  <si>
    <t>T-5023</t>
  </si>
  <si>
    <t>Motores elétricos trifásicos com rotor de gaiola, de corrente alternada, para talhas utilizadas em movimentação de cargas em turbinas eólicas; potência nominal de 4.800W; tensão elétrica de 690V (ligação em estrela) e 400V (ligação em delta); frequência de 60Hz; corrente elétrica de 6,3A (ligação em estrela) e 10,9A (ligação em delta); rotação nominal de 1.120rpm; fator de potência de 0,82; grau de proteção IP 55; momento de inércia de 0,0390kgm² (incluindo o freio); tensão do freio de 230V e frequência de 60Hz; torque de freio de 120 a 150Nm.</t>
  </si>
  <si>
    <t>WEG Equipamentos Elétricos S.A.</t>
  </si>
  <si>
    <t>T-4867</t>
  </si>
  <si>
    <t>S&amp;P BRASIL VENTILACAO LTDA</t>
  </si>
  <si>
    <t>Motores elétricos de corrente alternada, polifásicos, eletronicamente comutados (EC), de imãs permanentes, faixa de potência superior a 750W, mas não superior a 75kW, com eficiência superior ao padrão IE5 conforme norma IEC 60034-30-2, sem controlador de velocidade integrado, com faixa de torque entre 1,5 e 140Nm.</t>
  </si>
  <si>
    <t>S-4114</t>
  </si>
  <si>
    <t>Grupos eletrogêneos de corrente alternada, de partida manual com motor de pistão de ignição por centelha à gasolina, com 6,5CV e 196cc, potência máxima de 2,2kVA e potência contínua de 2kVA, tensão de saída de 110 e 220V, controlados conforme necessidade por uma chave seletora de tensão, possui enrolamento de cobre para maior resistência térmica, voltímetro e disjuntor de proteção para corrente alternada e rele térmico para proteção de corrente contínua, também possui saída auxiliar 12V.</t>
  </si>
  <si>
    <t>S-4115</t>
  </si>
  <si>
    <t>Grupos eletrogêneos de corrente alternada, de partida manual com motor de pistão de ignição por centelha à gasolina, com 15CV e 420cc, potência máxima de 6,5kVA e potência contínua de 6kVA, tensão de saída principal 220V e auxiliar 110V, possui enrolamento de cobre para maior resistência térmica, com controle de tensão por capacitor (sem escovas), voltímetro e disjuntor de proteção para corrente alternada e rele térmico para proteção de corrente contínua, também possui saída auxiliar 12V.</t>
  </si>
  <si>
    <t>S-4117</t>
  </si>
  <si>
    <t>Grupos eletrogêneos de corrente alternada, de partida manual com motor de pistão de ignição por centelha à gasolina, com 15CV e 420cc, potência máxima de 6,5kVA e potência contínua de 6,0kVA, tensão de saída principal 220V e auxiliar 110V, possui enrolamento de cobre para maior resistência térmica, com controle de tensão por AVR (Controle automático eletrônico de tensão), voltímetro e disjuntor de proteção para corrente alternada e rele térmico para proteção de corrente contínua, também possui saída auxiliar 12V.</t>
  </si>
  <si>
    <t>S-4131</t>
  </si>
  <si>
    <t>Grupos eletrogêneos de corrente alternada, de partida manual com motor de pistão de ignição por centelha à gasolina, com 13,5cv, 420cc, potência máxima de 8,75 ou 10,5kVA e potência contínua de 7 ou 8kVA, tensão de saída principal 240V e auxiliar 120V, alternador com enrolamento de cobre, com controle automático eletrônico de tensão, (AVR), disjuntor de proteção para corrente alternada e rele térmico para proteção de corrente contínua, rodas de movimentação com 12” de diâmetro, com escapamento com tecnologia “lo-tone”.</t>
  </si>
  <si>
    <t>S-4198</t>
  </si>
  <si>
    <t>Grupos eletrogêneos de corrente alternada, de partida manual com motor de pistão de ignição por centelha à gasolina, com 18,5cv ou 19,5cv e 623cc ou 658cc, potência máxima de 11 ou 11,8kVA e potência contínua de 10 ou 11kVA, tensão de saída principal 220V e auxiliar 110V, possui enrolamento de cobre para maior resistência térmica, com controle de tensão por AVR (Controle automático eletrônico de tensão), voltímetro e disjuntor de proteção para corrente alternada e rele térmico para proteção de corrente contínua, também possui saída auxiliar 12V.</t>
  </si>
  <si>
    <t>S-4199</t>
  </si>
  <si>
    <t>Grupos eletrogêneos de corrente alternada, de partida manual com motor de pistão de ignição por centelha à gasolina, com 16,5cv e 460cc, potência máxima de 9kVA e potência contínua de 8,2kVA, tensão de saída principal 220V e auxiliar 110V, possui enrolamento de cobre para maior resistência térmica, com controle de tensão por AVR (controle automático eletrônico de tensão), voltímetro e disjuntor de proteção para corrente alternada e rele térmico para proteção de corrente contínua, também possui saída auxiliar 12V.</t>
  </si>
  <si>
    <t>S-4200</t>
  </si>
  <si>
    <t>Grupos eletrogêneos de corrente alternada, de partida manual com motor de pistão de ignição por centelha à gasolina, com 15cv e 420cc, potência máxima de 8kVA e potência contínua de 7,5kVA, tensão de saída principal 220 ou 380V e auxiliar 110 ou 220V, possuem enrolamento de cobre para maior resistência térmica, em fechamento trifásico, com controle de tensão por AVR (Controle automático eletrônico de tensão), voltímetro e disjuntor de proteção para corrente alternada e rele térmico para proteção de corrente contínua, também possui saída auxiliar 12V.</t>
  </si>
  <si>
    <t>S-4201</t>
  </si>
  <si>
    <t>Grupos eletrogêneos de corrente alternada, de partida manual com motor de pistão de ignição por centelha à gasolina, com 3cv e 98cc, potência máxima de 1,3kVA e potência contínua de 1,1kVA, tensão de saída de 110V ou 220V, possui alternador com enrolamento de cobre para maior resistência térmica, voltímetro e reles de proteção corrente contínua e corrente alternada, também possui saída auxiliar 12V.</t>
  </si>
  <si>
    <t>S-4210</t>
  </si>
  <si>
    <t>Grupos eletrogêneos de corrente alternada, de partida manual com motor de pistão de ignição por centelha à gasolina, com 1,9CV potência máxima de 0,95kVA e potência contínua de 0,8kVA, tensão de saída de 110V ou 220V, possui alternador com enrolamento de cobre para maior resistência térmica, voltímetro e reles de proteção corrente contínua e corrente alternada, também possui saída auxiliar 12V.</t>
  </si>
  <si>
    <t>S-4211</t>
  </si>
  <si>
    <t>Grupos eletrogêneos de corrente alternada, de partida manual com motor de pistão de ignição por centelha à gasolina, com 105,6cc potência máxima de 2kVA e potência contínua de 1,8kVA, tensão de saída de 110V ou 220V, possui tecnologia “inverter”.</t>
  </si>
  <si>
    <t>S-4212</t>
  </si>
  <si>
    <t>Grupos eletrogêneos de corrente alternada, de partida manual com motor de pistão de ignição por centelha à gasolina, com 13CV e 389cc, potência máxima de 5,5kVA e potência contínua de 5kVA, tensão de saída principal 220V e auxiliar 110V, possui enrolamento de cobre para maior resistência térmica, voltímetro e disjuntor de proteção para corrente alternada e rele térmico para proteção de corrente contínua, também possui saída auxiliar 12V, possui quadro de proteção com 2 barras superiores desmontáveis para evitar danos ao tanque de combustível durante o transporte.</t>
  </si>
  <si>
    <t>S-4243</t>
  </si>
  <si>
    <t>Grupos eletrogêneos de corrente alternada, de partida manual com motor de pistão de ignição por centelha à gasolina, com 11cv e 337,8cc, potência máxima de 4,5kVA e potência contínua de 4kVA, tensão de saída principal 220V e auxiliar 110V, possui enrolamento de cobre para maior resistência térmica, voltímetro e disjuntor de proteção para corrente alternada e rele térmico para proteção de corrente contínua, também possui saída auxiliar 12V</t>
  </si>
  <si>
    <t>S-4244</t>
  </si>
  <si>
    <t>Grupos eletrogêneos de corrente alternada, de partida manual com motor de pistão de ignição por centelha à gasolina, 389cc, potência máxima de 6,25KVA potência contínua de 5kVA, tensão de saída principal 240V e auxiliar 120V, com controle automático eletrônico de tensão,(AVR), disjuntor de proteção para corrente alternada, possuem quadro reforçado com duas rodas de transporte com pneus de borracha sólida que não murcham e com 10” de diâmetro, com escapamento com tecnologia “lo-tone”.</t>
  </si>
  <si>
    <t>T-5019</t>
  </si>
  <si>
    <t>GE ENERGIAS RENOVAVEIS LTDA</t>
  </si>
  <si>
    <t>Blocos "manifold" para controle da unidade de potência do sistema hidráulico de freio do rotor de aerogeradores, conformados em alumínio 6061 T6, com dimensões máximas de 147,32 x 100,33 x 92,71mm (CxLxA); possuem 4 furos principais para valvula solenóide de 3/4'' UNF.</t>
  </si>
  <si>
    <t>T-5021</t>
  </si>
  <si>
    <t>Unidades de freio eletromagnético para motores elétricos, utilizados no sistema de "pitch" de turbinas eólicas; possuem torque de frenagem nominal de 100N.m; potência elétrica de 87W; tensão elétrica de 24Vdc; possuem diâmetro do furo principal de 30mm ou 40mm; máxima rotação de 3.400rpm; massa máxima de 9,4kg.</t>
  </si>
  <si>
    <t>T-5026</t>
  </si>
  <si>
    <t>Trocadores de calor passivos para caixa de transmissão de aerogeradores, compostos por estrutura de fixação ao topo da nacelle, trocador de calor óleo/glicol, mangueiras para conexão, válvulas hidráulicas; performance de resfriamento de 193kW; mangueiras e trocador de calor com capacidade para suportar pressões não superiores a 6 bars; massa de aproximadamente 520kg; largura total da estrutura de até 3900mm e altura de até 1.874mm; área de troca de calor contém largura de 2.900mm e 1.260mm de altura (3,65m²).</t>
  </si>
  <si>
    <t>T-5020</t>
  </si>
  <si>
    <t>Transformadores trifásicos para aplicação em turbinas eólicas; potência ativa de 45kVa; tensão do primário: 690Vac para conexão em delta; tensão no secundário: 400Vac para conexão em estrela (linha-linha), 230Vac (linha-neutro); Frequência de operação 60Hz; massa máxima 295kg. </t>
  </si>
  <si>
    <t>S-4169</t>
  </si>
  <si>
    <t>SMA BRAZIL TECNOLOGIA FERROVIÁRIA E SOLAR LTDA</t>
  </si>
  <si>
    <t>Inversores auto-comutados com interface para conexão para baterias e/ou painéis solares, com semicondutores IGBT na topologia B6 e potência aparente máxima de até 4.600kVA operando a 25°C de temperatura ambiente, corrente contínua(CC) máxima de entrada 4.750A, dimensões 2.780 x 2.318 x 1.588mm, consumo de ar ambiente 6.500m3/h, conexão com média tensão com invólucro protegido por IP 54 e área de conexão em IP 34, faixa de tensão de entrada CC padrão de até 1.500V, quadro de distribuição em corrente contínua (CC) integrado ao sistema com barramento combinado para até 26 cabos por pólo ou até 36 entradas com fusível para “strings” fotovoltaicos, 6 entradas com polos duplos para controle de baterias, interrupção de carga em corrente contínua (CC) acionada por motor interruptor, disjuntor corrente alternada (CA) e proteção contra sobretensão no lado CC, interface de comunicação central incorporada para gerenciamento de dados de bateria externa (BMS).</t>
  </si>
  <si>
    <t>S-4311</t>
  </si>
  <si>
    <t>TERACOM TELEMÁTICA S.A.</t>
  </si>
  <si>
    <t>Módulos conversores elétricos, estáticos, de corrente contínua para corrente contínua (DC-DC), de tensão de entrada mínima de 2V e não superior a 80V, de tensão de saída mínima de 0,5V, de potência mínima de 11W e não superior a 800W, próprio para montagem em placa de circuito impresso, próprio para uso em equipamentos de comunicação de dados ou em suas fontes de alimentação.</t>
  </si>
  <si>
    <t>S-4366</t>
  </si>
  <si>
    <t>MULTI MERCANTES LTDA</t>
  </si>
  <si>
    <t>Inversores fotovoltaicos trifásicos “on-grid”, com range de potência de 10 a 15kW, para inversão de tensão contínua para tensão alternada eletronicamente, usados em unidades de geração de energia fotovoltaica para injetar energia em rede pública, com tensão de saída alternada entre 320 a 480V, frequência de funcionamento entre 50 e 60Hz, modelos 2 rastreadores de máximo ponto de potência (MPPT), corrente máxima por MPPT 12,5A, tensão de operação de MPPT entre 250 a 950V DC; sistema com eficiência mínima de MPPT de 99%; display LCD, comunicação WIFI, proteção integrada contra polaridade invertida de tensão continua DC, detecção da corrente residual, monitoramento do isolamento, proteção contra sobrecarga AC, proteção térmica, grau de proteção IP65, com ruído de operação menor que 30db, temperatura de funcionamento entre -25 e 60 graus Celsius, fator de potência em 0.8 capacitivo e 0,8 indutivo, THD &lt; 2%, peso entre 18 a 21kg, refrigeração a ar natural.</t>
  </si>
  <si>
    <t>S-4371</t>
  </si>
  <si>
    <t>Inversores fotovoltaicos monofásicos “on-grid”, com range de potência de 1,5 a 8kW, para inversão de tensão contínua para tensão alternada eletronicamente, usados em unidades de geração de energia fotovoltaica para injetar energia em rede pública, com tensão de saída alternada entre 160 a 280V, frequência de funcionamento entre 50 e 60Hz, modelos com 1 ou 2 rastreadores de máximo ponto de potência (MPPT), corrente máxima por MPPT entre 10 a 20A conforme potência do sistema; sistema com eficiência mínima de MPPT de 99%; display LCD, comunicação WIFI, proteção integrada contra polaridade invertida de tensão continua DC, detecção da corrente residual, monitoramento do isolamento, proteção contra sobrecarga AC, proteção térmica, grau de proteção IP65, com ruído de operação menor que 30db, temperatura de funcionamento entre -25 e 60°C, fator de potência em 0.8 capacitivo e 0.8 indutivo, THD &lt; 2%, peso entre 6,5 a 16kg, refrigeração a ar natural, humidade relativa entre 0 a 98%</t>
  </si>
  <si>
    <t>HI-MIX ELETRÔNICOS S/A</t>
  </si>
  <si>
    <t>S-4295</t>
  </si>
  <si>
    <t>VERTIV TECNOLOGIA DO BRASIL LTDA</t>
  </si>
  <si>
    <t>Unidades de fornecimento ininterrupto de energia para alimentação de instalações de processamentos de dados com capacidade 1.200kVA/1.200kW; tensão de entrada trifásico 480V e tensão de saída trifásico 480V; controle geral micro processado, dupla conversão on-line; fator de potência de entrada 0,99; distorção harmônica de corrente de entrada 3%; fator de potência de saída 1; display de cristal líquido gráfico com tela sensível ao toque (touchscreen); eficiência de até 96,8% no modo online dupla conversão (VFI), até 98,9% no “dynamic online mode” (VI) e até 99,1% no eco “mode” (VFD); tecnologia “transformer-free”; retificador e inversor com transistores IGBT associados a tecnologia PWM digital de três níveis; possibilidade de paralelismo de até 8 unidades com função de paralelismo inteligente; capacitores de potência dos filtros AC e DC com expectativa de vida útil de 15 anos; compatível com baterias VRLA, baterias ventiladas, baterias de íon-lítio e “flywheels”; dimensional AxLxP = 1.950 x 2.650 x 900mm; com possibilidade de teste a 100% de carga sem necessidade de banco de carga externo; com certificação CE.</t>
  </si>
  <si>
    <t>Engetron – Engenharia Eletrônica Indústria e Comércio Ltda</t>
  </si>
  <si>
    <t>S-4325</t>
  </si>
  <si>
    <t>Unidades de fornecimento ininterrupto de energia para alimentação de instalações de processamentos de dados com capacidade 800kVA/800kW; tensão de entrada trifásico 480V e tensão de saída trifásico 480V; controle geral micro processado, dupla conversão on-line; fator de potência de entrada 0,99; distorção harmônica de corrente de entrada 3%; fator de potência de saída 1; display de cristal líquido gráfico com tela sensível ao toque (touchscreen); eficiência de até 96,9% no modo online dupla conversão (VFI), até 98,9% no “dynamic online mode” (VI) e até 99,1% no eco mode (VFD); tecnologia transformer-free; retificador e inversor com transistores IGBT associados a tecnologia PWM digital de três níveis; possibilidade de paralelismo de até 8 unidades com função de paralelismo inteligente; capacitores de potência dos filltros AC e DC com expectativa de vida útil de 15 anos; compatível com baterias VRLA, baterias ventiladas, baterias de íon-lítio e “flywheels”; dimensional A x L x P = 1.950 x 2.000 x 900mm; com possibilidade de teste a 100% de carga sem necessidade de banco de carga externo; com certificação CE.</t>
  </si>
  <si>
    <t>T-4762</t>
  </si>
  <si>
    <t>Conversores eletrônicos de frequência para variação de velocidade de motores elétricos, com regeneração de energia, trifásico de 380 a 500V e corrente nominal de 1.500A, com precisão de controle de velocidade de ± 0,001%.</t>
  </si>
  <si>
    <t>S-4308</t>
  </si>
  <si>
    <t>SPE VISION SOLAR I LTDA</t>
  </si>
  <si>
    <t>Inversores solares fotovoltaicos para conexão com a rede elétrica (conversor estático), potência nominal de saída 125.000VA a 50ºC, com tecnologia para converter corrente contínua em corrente alternada, tensão máxima de entrada de 1.500Vdc, 1 MPPT (rastreador de máxima potência), faixa de tensão do MPPT 860 a 1.450Vdc, corrente máxima de entrada 148 A, corrente máxima de curto circuito de entrada 240A, tensão nominal de saída 600Vca, ligação trifásica (3-PE) com a rede elétrica, frequência 60Hz, corrente nominal de saída 120A, com fornecimento de potência reativa, sem transformador, distorção harmônica (THD) menor que 3%, eficiência máxima de 98,9%, faixa de temperatura de operação -25 a +60ºC, grau de proteção IP65, peso máximo de 76kg, proteção de corrente reversa, proteção contra curto-circuito CA, proteção contra corrente de fuga, interruptor CC e CA, protetor de surto de tensão CA e CC tipo II, função anti-PID, monitoramento de rede, comunicação com visor LED, Bluetooth + aplicativo e conexão RS485.</t>
  </si>
  <si>
    <t>S-4355</t>
  </si>
  <si>
    <t>Inversores solares fotovoltaicos para conexão com a rede elétrica (conversor estático), potência nominal de saída 150.000VA, potência máxima de entrada fotovoltaica 225.000Wp (STC), com tecnologia para converter corrente contínua em corrente alternada, tensão máxima de entrada 1.500Vdc, 1 MPPT (rastreador de máxima potência), faixa de tensão do MPPT 880 a 1.450Vdc, corrente máxima de entrada 180A, corrente máxima de curto circuito de entrada 325A, tensão nominal de saída 600Vca, ligação trifásica (3-PE) com a rede elétrica, frequência 60Hz, corrente máxima de saída 151A, com fornecimento de potência reativa, sem transformador, distorção harmônica (THD) menor que 3%, eficiência máxima de 99,1%, faixa de temperatura de operação -25 a +60°C, grau de proteção IP65, nível de ruído menor que 65 dB, peso máximo de 98kg, protetor de surto de tensão CA e CC tipo II, classe de proteção tipo I (de acordo IEC 62109-1) e categoria de proteção CA tipo III e DC tipo II (de acordo IEC 62109-1), interface Ehternet e configuração via web browser.</t>
  </si>
  <si>
    <t>T-4653</t>
  </si>
  <si>
    <t>HUWEI DO BRASIL TELECOMUNICACOES LTDA</t>
  </si>
  <si>
    <t>Inversores fotovoltaicos do tipo “string”, conectados à rede com tensão de entrada (CC) de até 1.500V e tensão de saída trifásica nominal de 800V (CA), potência de 160 a 215kW, múltiplos seguidores de máxima potência (MPPT), com proteção CC individualizada por dispositivo interruptor de corrente automático em carga e operação remota, DPS tipo II de integração nas entradas de CC e nas saídas de CA, corrente máxima CA maior do que 150A, eficiência máxima maior do que 99%, fator de potência de 0,8 indutivo a 0,8 capacitivo, monitoramento de corrente residual, comunicação USB, PLC (MBUS), operação na faixa de temperatura de -25 a +60º C, umidade relativa 0 a 100%, e grau de proteção IP66.</t>
  </si>
  <si>
    <t>T-4822</t>
  </si>
  <si>
    <t>ELETRONICA SANTERNO INDUSTRIA E COMERCIO LTDA.</t>
  </si>
  <si>
    <t>Inversores para sistema de energia fotovoltaica (solar), trifásico, conectado à rede “on-grid” para conversão de corrente continua em corrente alternada, corrente de saída efetiva de até 900A a 25°C , eficiência superior a 99,7%, voltagem máxima em circuito aberto de 1.500V, frequência de saída 50/60Hz, faixa de operação temperatura de -25 a 62°C , escala de proteção externo ip54 ou interior ip20, corrente máxima de entrada PV 1.500A, distorção total de corrente ac menor ou igual a 3%, voltagem máxima mppt 1.200V, completo com seus acessórios indispensáveis ao funcionamento, de valor unitário (CIF) não superior a R$ 171.944,8.</t>
  </si>
  <si>
    <t>T-4833</t>
  </si>
  <si>
    <t>Inversores para sistema de energia fotovoltaica (solar), trifásico, conectado à rede “on-grid” para conversão de corrente continua em corrente alternada, corrente de saída efetiva de até 1.801A a 25°C , eficiência superior a 99,7%, voltagem máxima em circuito aberto de 1.500V, frequência de saída 50/60Hz, faixa de operação temperatura de -25 a 62°C, escala de proteção externo ip54 ou interior ip20, corrente máxima de entrada pv 2x1500A, distorção total de corrente ac menor ou igual a 3%, voltagem máxima mppt 1.200V, completo com seus acessórios indispensáveis ao funcionamento.</t>
  </si>
  <si>
    <t>T-4846</t>
  </si>
  <si>
    <t>ELETRONICA SANTERNO INDUSTRIA E COMERCIO LTDA</t>
  </si>
  <si>
    <t>Módulos integrados de inversores solares fotovoltaicos, tipo “skid” (solar), trifásico, conectado à rede “on-grid” para conversão de corrente continua em corrente alternada, sob base de concreto reforçada, cabine auxiliar com transformador a óleo e inversores com voltagem máxima de saída de 1.000 a 1.500VDC, até 8mppts independentes, voltagem de saída CA 11 – 40,5kvac, comunicação via fibra ótica e ethernet, escala de proteção ip54 ( ip20 portas abertas), completo com seus acessórios indispensáveis ao funcionamento.</t>
  </si>
  <si>
    <t>T-4888</t>
  </si>
  <si>
    <t>Conversores eletrônicos de frequência para a rede de distribuição de energia em embarcações, com fonte de alimentação com tensão 520VCA (trifásico), frequência de 70Hz, corrente de saída de 43A a 230/400VAC, potência nominal de saída de 36kVA, com painel de controle microprocessado com regulagem de precisão (&lt;1%) e baixa distorção harmônica (&lt;1%).</t>
  </si>
  <si>
    <t>T-4978</t>
  </si>
  <si>
    <t>JANOUSEK CONSULTORIA E SERVIÇOS LTDA</t>
  </si>
  <si>
    <t>Inversores fotovoltaicos "ongrid" para conversão de tensão contínua para tensão alternada eletronicamente, entrando em paralelo com a rede elétrica, utilizado em unidades de geração fotovoltaica para injetar energia em rede pública de 1 e 2MPPT com duplo estágio de conversão CC/CC para CC/CA contendo 1 e 2 entradas, corrente máxima de entrada de 10A, 20A/10A , 32A/16A , 38A/19A, 34A/17A,  36A/18A , 40A/20A, tensão contínua mínima proveniente do arranjo fotovoltaico entre 120VCC e 350VCC, tensão nominal de operação de 90 a 580VCC, potência nominal de 3 à 6kW , com tensão de entrada entre 160 a 480VCC, máxima tensão admitida de até 600VCC, conexão padrão monofásica ou trifásica, com valor nominal até 230VCA, funcionamento operacional entre 180 a 264VCA, frequência de trabalho de 60Hz, podendo variar de 47Hz...53Hz / 57Hz...63Hz, distorção harmônica total máxima menor que 3,5%, fator de potência podendo ser ajustado de 0,9 capacitivo até 0,9 indutivo, eficiência máxima do inversor entre 97 a 97,4%, com proteções de anti-ilhamento, sobrecorrente máxima 20A a 40A e sobretensão de saída; trabalhando na faixa de temperatura ambiente de -25 até +60°C, com nível de emissão de ruídos até 75dBA, sistema de comunicação Modbus TCP e RTU (SunSpec), grau de proteção IP65, resfriamento natural ou ventilação forçada, sistema de montagem com suporte de parede vertical ou horizontal e nível de isolamento sem transformador.</t>
  </si>
  <si>
    <t>T-4979</t>
  </si>
  <si>
    <t>Inversores fotovoltaicos "ongrid" para conversão de tensão contínua para tensão alternada eletronicamente, entrando em paralelo com a rede elétrica, utilizado em unidades de geração fotovoltaica para injetar energia em rede, 1 MPPT contendo 20 - 36 entradas com polos + e - , corrente máxima de entrada em CC de 5.700A, tensão contínua mínima proveniente do arranjo fotovoltaico entre 850 à 1.350VCC a 25°C, 850 a 1.250VCC a 35°C e 850 à 1.100VCC a 50°C , potência nominal de 4.348 a 5.000kW @25C  e tensão de entrada entre 850 a 1.350VCC, máxima tensão admitida de até 1.350VCC, conexão padrão trifásica, com valor nominal até 690VCA, funcionamento operacional entre 600 a 690VCA, frequência de trabalho de 50/60Hz, distorção harmônica total máxima menor que 3%, corrente de curto circuito CC 16KA, fator de potência podendo ser ajustado de 0,9 capacitivo até 0,9indutivo, eficiência máxima do inversor entre 98,5 a 98,8%, com proteções anti-ilhamento, sobrecorrente máxima e sobretensão de saída; monitoramento de falha de terra, monitoramento de rede, polaridade reversa, sobre temperatura, com sistemas de comunicação Modbus, Profinet e Ethernet IP, entradas e saídas analógicas de 2/1 como padrão e extensíveis como opção de engenharia, entradas e saídas digitais 7/1 como padrão e extensíveis como opção de engenharia, trabalhando na faixa de temperatura ambiente de -20 até +50°C, com nível de emissão de ruídos até 84 dBA, com grau de proteção IP55/Tipo 3R, com sistema de resfriamento por liquido refrigerante em circuito fechado tecnologia de convecção de trocador de calor, sem necessidade de sistema de bombeamento do liquido refrigerante, com dimensões de 5.600/2.200/1.600 (L/A/P), de valor unitário (CIF) não superior a R$ 440.172,5.</t>
  </si>
  <si>
    <t>S-4321</t>
  </si>
  <si>
    <t>MIDDLEBY DO BRASIL LTDA.</t>
  </si>
  <si>
    <t>Fornos elétricos industriais de alta velocidade para aquecimento e finalização rápida de alimentos congelados ou refrigerados, por meio de convecção com potência máxima de 2.700W e microondas dotados de duas antenas e potência de 1.400W, com temperatura de operação na faixa de 65 a 250⁰C e para atendimento de câmara interna com dimensões máximas de 267  (altura) x 330  (largura) x 381mm (profundidade), podendo utilizar utensílios metálicos e dotados de painel sensível ao toque “touchscreen” com capacidade para programar e armazenar até 100 receitas, porta USB, parte interna e externa em aço inoxidável e porta com capacidade para abrir e fechar mais de 200vezes/dia.</t>
  </si>
  <si>
    <t>Prática Klimaquip Industria e Comercio S.A</t>
  </si>
  <si>
    <t>T-4768</t>
  </si>
  <si>
    <t>Rolos de aço inoxidável 18/8 cr-ni do sistema de movimentação interno (galeria de largura interna de 4,250m), para uso em linhas industriais “float” de alta capacidade para fusão de vidro plano nos processos de recozimento e resfriamento contínuo.</t>
  </si>
  <si>
    <t>T-4737</t>
  </si>
  <si>
    <t>NORDTECH MAQUINAS E MOTORES LTDA</t>
  </si>
  <si>
    <t>Máquinas inversoras de solda, para realização de soldagem manual a arco elétrico com eletrodo revestido (MMA), capacidade de 6,2KVA, corrente máxima de solda de 120A, tensão de entrada de 220V, monofásica, modo de refrigeração por ventilação forçada, com display indicador de corrente de 3 dígitos.</t>
  </si>
  <si>
    <t>Fricke Soldas Ltda.</t>
  </si>
  <si>
    <t>T-4739</t>
  </si>
  <si>
    <t>Máquinas inversoras de solda, para realização de soldagem manual a arco elétrico com eletrodo revestido (MMA), capacidade de 6,2KVA, corrente máxima de solda de 135A, tensão de entrada de 220V, monofásica, modo de refrigeração por ventilação forçada, com display indicador de corrente de 3 dígitos.</t>
  </si>
  <si>
    <t>T-4751</t>
  </si>
  <si>
    <t>Máquinas inversoras de solda multiprocessos, para realização de soldagem manual a arco elétrico no processo MIG, podendo também realizar soldas com eletrodo revestido (MMA) e soldas com eletrodo de tungstênio através do processo TIG “lift”, capacidade de 5,9KVA, corrente máxima de solda de 160A, tensão de entrada de 220V, monofásica, modo de refrigeração por ventilação forçada, capacidade para um rolo de arame de até 5kg, com display indicador de corrente de 3 dígitos integrado a um painel digital seletor de modo de operação.</t>
  </si>
  <si>
    <t>T-4752</t>
  </si>
  <si>
    <t>Máquinas inversoras de solda, para realização de soldagem manual a arco elétrico com eletrodo revestido (MMA), podendo também realizar soldas com eletrodo de tungstênio através do processo TIG lift, capacidade de 8,5KVA, corrente máxima de solda de 180A, tensão de entrada de 220V, monofásica, modo de refrigeração por ventilação forçada, com display indicador de corrente de 3 dígitos.</t>
  </si>
  <si>
    <t>T-4713</t>
  </si>
  <si>
    <t>ABIX TECNOLOGIA LTDA</t>
  </si>
  <si>
    <t>Tablets com comunicação em redes de celulares 4G/LTE, WiFi/"Bluetooth", NFC e GPS para uso em atmosferas potencialmente explosivas; tela de 8 polegadas, bateria com no mínimo 8.400mAh, classe de proteção padrão IP68 e temperatura de operação de -20 a +60°C.</t>
  </si>
  <si>
    <t>T-4785</t>
  </si>
  <si>
    <t>Bases para sistema de comunicação para uso em restaurantes e atendimentos “drive-thru”, com alimentação de 24 VCC através de fonte e frequência de comunicação entre 2.400 e 2.483,5MHz, taxa de bits de 1150 kbps, desvio de frequência de 400kHz, com potência TX de 18 a 20dBm, temperatura operacional entre 0 e 50°C e umidade operacional até 95% sem condensação; sistema configurável de mensagens automáticas de recepção de clientes, lembretes e alertas para a equipe.</t>
  </si>
  <si>
    <t>T-4786</t>
  </si>
  <si>
    <t>Sistemas de comunicação para restaurantes e atendimentos “drive-thru”; constituído de base de comunicação, headsets com bateria removível, carregador de baterias, alto falantes e microfone; sistema opcional de detecção veicular automática; base de comunicação com alimentação de 24VCC através de fonte e frequência de comunicação entre 2.400 e 2.483,5MHz, taxa de bits de 1.150kbps, desvio de frequência de 400kHz, com potência TX de 18 a 20dBm, temperatura operacional entre 0 e 50°C e umidade operacional até 95% sem condensação; headsets com controles de comunicação no auricular e baterias de ion-lítio de 3,6V de capacidade; alto falantes externos de 3W RMS e 8 ohms; sistema com mensagens automáticas de recepção de clientes, lembretes e alertas para a equipe; pode conter software de gerenciamento integrado para registro de atendimentos e comunicação externa pela internet.</t>
  </si>
  <si>
    <t>T-4608</t>
  </si>
  <si>
    <t>KHOMP INDÚSTRIA E COMÉRCIO LTDA.</t>
  </si>
  <si>
    <t>Módulos modem baseado em UMTS para conectividade em redes HSPA+, HSUPA, WCDMA, EDGE, GPRS, providos de GPS/GLOSNASS e funcionalidades de voz em aplicações específicas, módulo provido de duas interfaces de comunicação UART com suporte a velocidades entre 9.600 à 921.600bps, possui interface para comunicação com usim card e com tensão de alimentação entre 3,3 à 4,3V.</t>
  </si>
  <si>
    <t>S-4386</t>
  </si>
  <si>
    <t>POSITIVO TECNOLOGIA S.A.</t>
  </si>
  <si>
    <t>Dispositivos dotados de interface de comunicação com capacidade de enviar beacons BLE a cada 1s nos 3 canais de broadcast BLE, interface de comunicação NFC tipo 2 compatível com as especificações ISO/IEC14443-A e 144 bytes de memória de usuário e taxa de transferência de 106kbit/s, com antenas BLE e NFC integradas, com bateria durável até um ano sem recarga, próprios para comunicação em rede sem fio em ambiente escolar/acadêmico, encapsulados em pulseira de borracha, controlados por software que permite a interatividade do portador com atividades programadas e a sua localização física via GPS.</t>
  </si>
  <si>
    <t>S-4203</t>
  </si>
  <si>
    <t>BAE SYSTEMS SERVICOS DE AVIONICOS LTDA</t>
  </si>
  <si>
    <t>Adaptadores para utilização em conjunto com bancada de teste, dotados de chassis com cartão de circuitos impressos, um chassis metálico estrutural, cablagem e conjunto de fixação, direcionam os sinais de ARINC 429, RS-422 necessários para testes de equipamentos aeronáuticos, dotados de conectores, relés, resistores de carga, pontos de teste, entradas de alimentação de corrente contínua CC 0-28 VCC, até 8 barramentos TTP, até 52 discretos de entrada (aberto/terra), até 32 discretos de saída (aberto/terra).</t>
  </si>
  <si>
    <t>T-4616</t>
  </si>
  <si>
    <t>GLOBO COMUNICAÇÃO E PARTICIPAÇÕES S.A.</t>
  </si>
  <si>
    <t>Transmissores de áudio via sinal digital em banda UHF, portáteis e sem fio, com range de frequência de operação igual ou contida entre 470 a 720MHZ.</t>
  </si>
  <si>
    <t>S-4342</t>
  </si>
  <si>
    <t>Espumas de polietileno tereftalato (ou PET), podendo conter: exterior em material de tecido de níquel e cobre, própria para promover melhor contato entre partes metálicas de equipamentos de comunicação de dados e com isso absorver interferências de sinais eletromagnéticos, própria para uso em equipamentos de comunicação de dados.</t>
  </si>
  <si>
    <t>S-4351</t>
  </si>
  <si>
    <t>Blindagens eletromagnéticas (carcaça de liga de cobre), própria para módulos ópticos (transceptores ópticos), comprimento máximo de 80mm, altura máxima de 20mm, própria para montagem em placa de circuito impresso, por processo de montagem em furo PTH (through hole) ou montagem por “press fit”.</t>
  </si>
  <si>
    <t>S-4070</t>
  </si>
  <si>
    <t>KABUM COMÉRCIO ELETRÔNICO S/A.</t>
  </si>
  <si>
    <t>Componentes periféricos que mostram informações de forma gráfica de um computador com dimensões variadas e resolução mínima de 1.920 x 1.080p (full-HD), alto-falantes embutidos com potência igual ou superior a 2Wrms, com otimizador de imagem, portas de entrada/saída dos tipos P2, óptica, USB 2.0, com no mínimo 3 portas USB 3.0; e taxa de atualização igual ou superior a 165Hz, denominados monitores.</t>
  </si>
  <si>
    <t>LG Electronics do Brasil Ltda</t>
  </si>
  <si>
    <t>Envision Industria de Produtos Eletronicos Ltda</t>
  </si>
  <si>
    <t>Multilaser Industrial S.A</t>
  </si>
  <si>
    <t>T-4981</t>
  </si>
  <si>
    <t>ALIGN TECHNOLOGY DO BRASIL LTDA.</t>
  </si>
  <si>
    <t>Monitores com tela plana transparente de cristal líquido (LCD), “touchscreen”, resistiva e sensível ao toque, colorida de 21,5polegadas, capazes de serem conectados diretamente a uma máquina automática para processamento de dados,  para uso em uma unidade escaneadora por varredura ótica (CAD/CAM), com função de realizar a captura de imagens topográficas de dentes e tecido oral, e, por meio de software proprietário, realizar o tratamento das imagens, incluindo estruturas orais e relação de mordida, além do processamento de dados, possibilitando a integração com equipamentos e ou exportação de arquivos para fabricação de restaurações dentais, aparelhos ortodônticos, pilares, e ou acessórios correlatos.</t>
  </si>
  <si>
    <t>LG Electronics do Brasil Ltda.</t>
  </si>
  <si>
    <t>S-4083</t>
  </si>
  <si>
    <t>Conectores elétricos de múltiplas vias para placa de circuito impresso, tipo “xcede HD" com contatos de liga de cobre com acabamento de estanho e/ou níquel e/ou prata, para uso em tensões até 48V e próprios para fixação por meio de tecnologia de montagem por pressão (press fit).</t>
  </si>
  <si>
    <t>T-5013</t>
  </si>
  <si>
    <t>Controladores autônomos de placa única com poder de processamento escalonável para aplicação em aerogeradores, dotados de  5 portas Ethernet (3 de 100MB e 2 adicionais de 10 a 100MB com  conectores RJ-45), 1 porta USB e 1 porta COM; taxa de frame igual ou superior a 10ms; possuem leds para diagnóstico de operação; alimentados com tensão de 18 a 32Vdc, com consumo de 12,5 W; temperatura de operação de 0 a 65°C; massa máxima de 0,9kg; dimensões: 203mm de altura, 39mm de largura e 160mm de profundidade. </t>
  </si>
  <si>
    <t>S-4008</t>
  </si>
  <si>
    <t>VR TRADE BRASIL COMERCIAL IMPORTADORA E EXPORTADORA EIRELI</t>
  </si>
  <si>
    <t>Módulos solares fotovoltaicos, destinados à geração de energia elétrica, dotados de 144 células de silício monocristalino com revestimento PERC de passivação, com potência nominal máxima (STC) superior ou igual a 430Wp indicado com tolerância positiva e eficiência superior ou igual a 19,7%, temperatura operacional do módulo nominal 41℃ (±3℃), com dimensões de 2102 × 1040 × 35mm, para sistema com tensão máxima de 1.500V, dotados de superfície em vidro com espessura de 3,2mm com tratamentos antirreflexo.</t>
  </si>
  <si>
    <t>GLOBO BRASIL INDUSTRIA DE PAINEIS SOLARES LTDA</t>
  </si>
  <si>
    <t>S-4009</t>
  </si>
  <si>
    <t>Módulos solares fotovoltaicos, bifaciais, destinados à geração de energia elétrica, dotados de 144 células de silício monocristalino com revestimento PERC de passivação, com potência nominal máxima (STC) superior ou igual a 430Wp indicado com tolerância positiva e eficiência superior ou igual a 19,5%, Temperatura operacional do módulo nominal 41℃ (±3℃), com dimensões de 2.111 ×1.046 × 30 mm, para sistema com tensão máxima de 1.500V, dotados de superfície em vidro frontal com espessura de 2mm e vidro traseiro com espessura de 2 mm.</t>
  </si>
  <si>
    <t>S-4010</t>
  </si>
  <si>
    <t>Módulos solares fotovoltaicos, destinados à geração de energia elétrica, dotados de 144 células de silício monocristalino com revestimento PERC de passivação, com potência nominal máxima (STC) superior ou igual a 400Wp indicado com tolerância positiva e eficiência superior ou igual a 19,7%, Temperatura 2 operacional do módulo nominal 41℃ (±3℃), com dimensões de 2.015 × 996 × 35 mm, para sistema com tensão máxima de 1.500V, dotados de superfície em vidro com espessura de 3,2mm com tratamentos antirreflexo.</t>
  </si>
  <si>
    <t>PENDENTES</t>
  </si>
  <si>
    <t>S-4310</t>
  </si>
  <si>
    <t>Módulos fotovoltaicos de 435Wp tecnologia Mono PERC, 144 células monocristalina, arranjo em série de até 1.500Vdc para energia solar, tamanho 2.115 x 1.052 x 35mm, peso 24kg, baixa perda de potência na conexão da célula, coeficiente de temperatura de Pmax -0,370 % / °C, coeficiente de temperatura de Voc -0,286 % / °C, coeficiente de temperatura de Isc +0,057 %/ °C, tensão de circuito aberto de 49,4Vdc (STC), tensão de máxima potência 40,8Vdc (STC), corrente de curto circuito 11,26A (STC), corrente de máxima potência 10,67 (STC), classe de proteção tipo II, grau de proteção IP68, temperatura nominal de operação da célula 45±2°C, eficiência de conversão de 19,6 %, baixa perda de performance por degradação da célula (menor que 2% no primeiro ano e 0,55% do 2º ao 25º ano).</t>
  </si>
  <si>
    <t>BYD ENERGY DO BRASIL LTDA</t>
  </si>
  <si>
    <t>T-4416</t>
  </si>
  <si>
    <t>SOPRANO INDÚSTRIA ELETROMETALÚRGICA EIRELI</t>
  </si>
  <si>
    <t>Módulos solares fotovoltaicos “half-cell” de silício policristalino, monofacial, potência nominal STC de 340Wp e NOCT de 252Wp, eficiência de conversão de 17,52%.</t>
  </si>
  <si>
    <t>T-4588</t>
  </si>
  <si>
    <t>Módulos fotovoltaicos bifaciais de silício monocristalino, destinados à geração de energia elétrica, com potência nominal de 530Wp em condições de teste padrão (STC), eficiência de 20,3%, equivalentes a 202,8Wp/m2, dimensões de 2.384 x 1.096 x 30mm, para sistemas com tensão máxima de 1.500V.</t>
  </si>
  <si>
    <t>T-4589</t>
  </si>
  <si>
    <t>Módulos fotovoltaicos bifaciais de silício monocristalino, destinados à geração de energia elétrica, com potência nominal de 535Wp em condições de teste padrão (STC), eficiência de 20,5%, equivalentes a 204,8Wp/m2, dimensões de 2.384 x 1.096 x 30mm, para sistemas com tensão máxima de 1.500V.</t>
  </si>
  <si>
    <t>T-4590</t>
  </si>
  <si>
    <t>Módulos fotovoltaicos bifaciais de silício monocristalino, destinados à geração de energia elétrica, com potência nominal de 540Wp em condições de teste padrão (STC), eficiência de 20,7%, equivalentes a 206,7Wp/m2, dimensões de 2.384 x 1.096 x 30mm, para sistemas com tensão máxima de 1.500V.</t>
  </si>
  <si>
    <t>T-4591</t>
  </si>
  <si>
    <t>Módulos fotovoltaicos bifaciais de silício monocristalino, destinados à geração de energia elétrica, com potência nominal de 545Wp em condições de teste padrão (STC), eficiência de 20,9%, equivalentes a 208,6Wp/m2, dimensões de 2.384 x 1.096 x 30mm, para sistemas com tensão máxima de 1.500V.</t>
  </si>
  <si>
    <t>T-4592</t>
  </si>
  <si>
    <t>Módulos fotovoltaicos bifaciais de silício monocristalino, destinados à geração de energia elétrica, com potência nominal de 550Wp em condições de teste padrão (STC), eficiência de 21%, equivalentes a 210,5Wp/m2, dimensões de 2.384 x 1.096 x 30mm, para sistemas com tensão máxima de 1.500V.</t>
  </si>
  <si>
    <t>T-4594</t>
  </si>
  <si>
    <t>Módulos fotovoltaicos de silício monocristalino, destinados à geração de energia elétrica, com potência nominal de 540Wp em condições de teste padrão (STC), eficiência de 20,7%, equivalentes a 206,7Wp/m2, dimensões de 2.384 x 1.096 x 35mm, para sistemas com tensão máxima de 1.500V.</t>
  </si>
  <si>
    <t>T-4595</t>
  </si>
  <si>
    <t>Módulos fotovoltaicos de silício monocristalino, destinados à geração de energia elétrica, com potência nominal de 545Wp em condições de teste padrão (STC), eficiência de 20,9%, equivalentes a 208,6Wp/m2, dimensões de 2.384 x 1.096 x 35mm, para sistemas com tensão máxima de 1.500V.</t>
  </si>
  <si>
    <t>T-4596</t>
  </si>
  <si>
    <t>Módulos fotovoltaicos de silício monocristalino, destinados à geração de energia elétrica, com potência nominal de 550Wp em condições de teste padrão (STC), eficiência de 21%, equivalentes a 210,5Wp/m2, dimensões de 2.384 x 1.096 x 35mm, para sistemas com tensão máxima de 1.500V.</t>
  </si>
  <si>
    <t>T-4597</t>
  </si>
  <si>
    <t>Módulos fotovoltaicos de silício monocristalino, destinados à geração de energia elétrica, com potência nominal de 555Wp em condições de teste padrão (STC), eficiência de 21,2%, equivalentes a 212,4Wp/m2, dimensões de 2.384 x 1.096 x 35mm, para sistemas com tensão máxima de 1.500V.</t>
  </si>
  <si>
    <t>T-4654</t>
  </si>
  <si>
    <t>CANMAR BRASIL LTDA</t>
  </si>
  <si>
    <t>Módulos solares fotovoltaicos, compostos de 6 x 24 (total de 144) meias células solares monocristalinas, conectadas em série e depois em paralelo com tecnologia MBB (multi-busbar), com estrutura de liga de alumínio anodizado e vidro frontal temperado de 3,2mm de espessura, potência máxima em STC igual a 445W com tolerância de 0/+5W e em NMOT igual a 335W, tensão operacional em STC de 41,2V e em NMOT de 38,5V, tensão de circuito aberto em STC igual a 49V e em NMOT igual a 46,8V, corrente operacional em STC de 10,81A e em NMOT de 8,7A, corrente de curto-circuito em STC igual a 11,54A e em NMOT de 9,19A, tensão máxima de 1500VCC, eficiência dos módulos de 20,1%.</t>
  </si>
  <si>
    <t>T-4689</t>
  </si>
  <si>
    <t>ENERGIA PROPRIA TECNOLOGIA EM ENERGIA SOLAR LTDA</t>
  </si>
  <si>
    <t>Módulos solares fotovoltaicos, destinados à geração de energia elétrica, dotados de 144 células de silício monocristalino de 166 x 83mm cada, com revestimento PERC (Passivated Emitter and Rear Cell) de alta eficiência, com potência total nominal máxima (STC) igual a 455W, com eficiência mínima de 19,69%,dimensões de 2.108 x 1.048 x 35mm, com cabos solares com comprimento máximo de até 1.200mm, com garantia de produto de 12 anos, para uso em sistemas com tensão máxima igual a 1.500V, desenvolvidos para suportar a operação em temperatura dentro da faixa de -40 a 85°C.</t>
  </si>
  <si>
    <t>T-4809</t>
  </si>
  <si>
    <t>HUAWEI DO BRASIL TELECOMUNICAÇÕES LTDA</t>
  </si>
  <si>
    <t>Módulos fotovoltaicos inteligentes compatíveis com inversores “string”, otimizador integrado que permite a busca individual de cada módulo pelo ponto de máxima potência, permite o desligamento rápido dos módulos (tensão de 0V nos terminais dos módulos) quando o sistema é desligado e permite o monitoramento individual do status do módulo, potência máxima de 440W (STC), tensão de circuito aberto de 49,2V (STC), corrente de curto circuito de 11,4A (STC), eficiência máxima 20,1 %, células de silício monocristalino, eficiência máxima dos otimizadores 99,5%, certificados RoHS, IEC62109-1 (Classe II de segurança), IEC 61215, IEC 61730, UL 1703 e grau de proteção IP68.</t>
  </si>
  <si>
    <t>T-4810</t>
  </si>
  <si>
    <t>Módulos fotovoltaicos inteligentes compatíveis com inversores “string”, otimizador integrado que permite a busca individual de cada módulo pelo ponto de máxima potência, permite o desligamento rápido dos módulos (tensão de 0V nos terminais dos módulos) quando o sistema é desligado e permite o monitoramento individual do status do módulo, potência máxima de 360W (STC), tensão de circuito aberto de 40,7V (STC), corrente de curto circuito de 11,15A (STC), eficiência máxima 19,6 %, células de silício monocristalino, eficiência máxima dos otimizadores 99,5%, certificados RoHS, IEC62109-1 (Classe II de segurança), IEC 61215, IEC 61730, UL 1703 e grau de proteção IP68.</t>
  </si>
  <si>
    <t>T-4947</t>
  </si>
  <si>
    <t>WINNING TRADING IMPORTAÇÃO E EXPORTAÇÃO LTDA</t>
  </si>
  <si>
    <t>Módulos solares fotovoltaicos para geração de energia elétrica, dotados de células de silício monocristalino, com potência de pico (STC) de 455W para sistema com tensão máxima de 1.500V, com dimensões de 2.094 × 1.038 × 35mm (eficiência de 209,38Wp/m2, equivalente a 20,8%).</t>
  </si>
  <si>
    <t>T-4324</t>
  </si>
  <si>
    <r>
      <t>Geradores de sinais (Encoder incremental óptico rotativo), para medição de posição e velocidade de máquinas rotacionais com limite de 12.000rpm, resolução 1.024 à 5.000pulsos/revolução, eixo em aço, acabamento do cabo PVC, voltagem de operação de 8 à 30VDC, resistência a choque de 1.000 a 3.000m/s</t>
    </r>
    <r>
      <rPr>
        <vertAlign val="superscript"/>
        <sz val="10"/>
        <color rgb="FF000000"/>
        <rFont val="Times New Roman"/>
        <family val="1"/>
      </rPr>
      <t>2</t>
    </r>
    <r>
      <rPr>
        <sz val="10"/>
        <color rgb="FF000000"/>
        <rFont val="Times New Roman"/>
        <family val="1"/>
      </rPr>
      <t>, 6ms e resistência à vibração 100 a 300m/s2, circuito de saída do tipo Push-Pull ou LineDriver.</t>
    </r>
  </si>
  <si>
    <t>T-4492</t>
  </si>
  <si>
    <t>GERALDO IMARIO DO COUTO JUNIOR</t>
  </si>
  <si>
    <t>Transmissores (streamers)  IPTV embutidos em chassis, dotados de processador próprio com memória mínima de 4GB DDR3 1333, armazenamento mínimo SSD 30G mSATA SSD, 2x interface de rede Ethernet LAN Gbit / 100 Mbit / 10 Mbit, fonte de alimentação própria, 1x interface de exibição HDMI, 1 x de conexão VGA, no mínimo 2x portas USB 3.0, compatível com sistemas operacionais baseados em Unix, com expansibilidade até 32 sintonizadores de TV, compatível softwares para captação, gravação e edição dos conteúdos; codificadores HDMI embutidos em chassis, compatíveis com protocolos UDP/RTP, com no mínimo 1x interface de rede Ethernet RJ45 100M/1Gbps, com pelo menos 8x entradas HDMI para áudio/vídeo com possibilidade de expansão até 16x entradas HDMI para áudio/vídeo, compatível com formato de codificação H.264, compatível com sistemas operacionais baseados em Unix.</t>
  </si>
  <si>
    <t>T-4682</t>
  </si>
  <si>
    <t>ELETRON TELECOM LTDA</t>
  </si>
  <si>
    <t>Amplificadores para sistemas “leaky feeder” com diagnóstico local através de leds indicativos na tampa e pode ou não ter diagnóstico remoto, impedância de 75Ohms, tensão de entrada ≤ 7VDC até 36VDC, bloqueio de DC através de seleção de jumpers na placa input/output, espaçamento de amplificação 250 a 500m, faixa de voz “downstream” 145 - 160MHz, faixa de ajuste de ganho “downstream” 15dB (passo de 1dB), controle de ganho (MGC – ganho fixo, AGC – Ganho Automático), faixa de voz “upstream” 170-185MHz, faixa de ajuste de ganho “upstream” 15dB (passo de 1dB), controle de ganho (MGC – ganho fixo, AGC – ganho automático), caixa de proteção com característica NEMA 4x (IP66) e faixa de temperatura de operação -20 a + 60ºC.</t>
  </si>
  <si>
    <t>T-3996</t>
  </si>
  <si>
    <t>Aparelhos eletrônicos digitais para medição de nível de ponto que indicam o nível de enchimento de silos, tanques e reservatórios de grãos, sólidos ou líquidos, com princípio de funcionamento rotativo, capacitivo, deslocamento por cabo, vibratório ou pressão, composto de um relé ou RS485, MODBUS ou analógico para ligar ou desligar o alimentador e informar o volume dentro do silo, alimentação 24 a 230VAC, saída rele, DPDT ou SPDT, temperatura de trabalho de -40 até 260°C, carcaça externa protetiva em aço inox, alumínio ou policarbonato, usados para aumentar segurança e automatizar o controle de inventário de produtos dentro de silos em plantas fabris voltadas ao agronegócio, indústria de processamento e ramo alimentício.</t>
  </si>
  <si>
    <t>T-4957</t>
  </si>
  <si>
    <t>SIGNIFY ILUMINACAO BRASIL LTDA.</t>
  </si>
  <si>
    <t>Aparelhos para esterilização de objetos através de raios ultravioleta de banda C (UV-C), fabricados em aço inoxidável e apresentados sob a forma de câmaras, contendo 18 lâmpadas de UV-C de 40W cada com comprimento de onda de 254nm, irradiação mínima de 250mJ/cm², ciclo de operação de 5min, com visor LCD digital integrado, voltagem 110 ou 240V e potência de 785 ou 755W.</t>
  </si>
  <si>
    <t>T-4958</t>
  </si>
  <si>
    <t>SIGNIFY ILUMINAÇÃO BRASIL LTDA.</t>
  </si>
  <si>
    <t>Aparelhos para esterilização de objetos através de raios ultravioleta de banda C (UV-C), fabricados em aço inoxidável e apresentados sob a forma de câmaras, contendo 4 lâmpadas de UV-C de 20W cada com comprimento de onda de 254nm, irradiação mínima de 250mJ/cm², ciclo de operação de 5min, com visor LCD digital integrado, voltagem 110 ou 240V e potência de 110 ou 115W.</t>
  </si>
  <si>
    <t>T-5015</t>
  </si>
  <si>
    <t>Codificadores de sinal, comercialmente denominados "encoder", para motor de "pitch" de aerogeradores, dotados de espaçador, chaveta e anéis; possuem furo principal para eixo de 1 1/8'', com tensão de operação de 5Vdc a 24Vdc, corrente elétrica de 100mA; frequência de aquisição 250kHz a uma tensão de 5V e 1m de cabo ou 45kHz a uma tensão de 24V e 300m de cabo; 1.024 pulsos por revolução; rotação máxima 5.400rpm; temperatura de operação -40°C a 100°C; massa máxima de 1,36kg.</t>
  </si>
  <si>
    <t>S-4078</t>
  </si>
  <si>
    <t>Estruturas “track switch”, conhecidas como bifurcação ou chave adequada com dimensões de largura 700 x altura 1.300mm,  comprimento de 21.000mm sendo o comprimento do feixe reto e do feixe de conexão entre 21.500 a 36.243mm, velocidade de mudança da linha AW2:  ≤14km/h, raio adicional da curva entre 60 a 160m, contendo acionamento por energia elétrica, sua estrutura principal é a viga de aço adjacente, possuem  passagem para atender a necessidade de conversão entre diferentes linhas do trem.</t>
  </si>
  <si>
    <t>T-4603</t>
  </si>
  <si>
    <t>Sistemas de porta plataforma composto por quatro partes estrutura mecânica, sistema de máquina de porta, sistema de controle e de alimentação, estrutura mecânica inclui portas deslizantes motorizadas, painéis fixos, portas de emergência, portas finais de plataforma, caixas superiores e preenchedores de lacunas o sistema de máquina de porta inclui um dispositivo de acionamento e um dispositivo de transmissão,  sistema de controle da porta da plataforma  composto por painel de controle central (PCC), painel de controle manual (PCM), módulo de controle da porta (MCP), caixa de controle local (LCB), meios de comunicação e interfaces de comunicação e demais equipamentos.</t>
  </si>
  <si>
    <t>T-4701</t>
  </si>
  <si>
    <t>CONSORCIO BYD SKYRAIL SÃO PAULO</t>
  </si>
  <si>
    <t>Trilhos condutores de eletricidade fabricados em aço inoxidável e alumínio (denominado 3/4 trilhos), sendo trilhos de alimentação elétrica para trens de monotrilhos, montados nas vigas guias, medindo entre 12 e 15m de comprimento cada trilho, trabalhando em tensão nominal de 750VDC, com resistência de isolamento elétrico de 1.000VAmpere (ou 1.000MΩ), capacidade de suportar uma tensão elétrica de 60kV (KV); e impulso de 125kV, composto por acessórios para montagem na via, sendo suportes de isolamento,  seccionadores de isolamento elétrico com suporte de tensão maior que 20kV em toda a extensão da via, transmitindo tensão nominal em corrente contínua de 750V, juntas de expansão, utilizadas para absorver a alteração automática no comprimento do trilho, amortecedores de impacto, âncoras de fixação dos trilhos na via, juntas para conexão dos trilhos elétricos, com corrente nominal entre 3.000 e 4.500A, placas para conexão dos cabos elétricos, sistema de para-raios, composto por trilhos de aterramento e acessórios de instalação, com descarga nominal de 10kA, e corrente residual nominal operando em 2,4kV.</t>
  </si>
  <si>
    <t>T-4959</t>
  </si>
  <si>
    <t>KLABIN S.A.</t>
  </si>
  <si>
    <t>Tratores terminais (veículos-trator) "off-road", próprios para uso em portos, centros de distribuição/logística e indústrias, distância entre eixos de 3.200mm, equipado com 5ª roda fixa com capacidade de carga vertical de 45t, motor diesel de 220HP, com capacidade de arraste de até 90t, tração 4x2, eixo traseiro com capacidade de 37 toneladas e dianteiro com capacidade de 11,2 toneladas, cabine com sistema anticolisão, tanque de combustível duplo com capacidade de aproximadamente 378 litros no total, sistema pneumático de circuito duplo, conjunto de instrumentos acionados digitalmente e sistema elétrico de 12V.</t>
  </si>
  <si>
    <t>RUCKER EQUIPAMENTOS INDUSTRIAIS LTDA</t>
  </si>
  <si>
    <t>T-4740</t>
  </si>
  <si>
    <t>AQUABRAZIL OUTDOORS PESCA E NAUTICA LTDA</t>
  </si>
  <si>
    <t>Unidades de visualização (displays) com sistema multifunção, combinado com tecnologia de alta definição digital para localização de peixes e GPS cartográfico, para uso em embarcações militares, comerciais, de recreio e iates, com tela colorida de 5 ou 7 polegadas, controladas por botão, sem tela “touchscreen”, com iluminação por LED, com resolução de 480 x 800 pixels, antena de GPS embutida, 1 entrada e 1 saída NMEA 0183, entrada para cartão de memória tipo micro SD, com sonar tradicional com tecnologia "CHIRP" com potência de transmissão de 500W (RMS), podendo ser equipados com tecnologias "DownImaging" (Di) e "SideImaging" (Si).</t>
  </si>
  <si>
    <t>T-4743</t>
  </si>
  <si>
    <t>Unidades de visualização (displays) com sistema multifunção, combinado com tecnologia de alta definição digital para localização de peixes e GPS cartográfico, para uso em embarcações militares, comerciais, de recreio e iates, com tela colorida de 8 ou 9 ou 10.1 polegadas, controladas por botão, sem tela “touchscreen”, com iluminação por LED, com resolução de 1.024 x 600 pixels, antena de GPS embutida, 1 entrada e 1 saída NMEA 0183, entrada para dois cartões de memória tipo micro SD, com sonar tradicional com tecnologia "CHIRP" com potência de transmissão de 1.000W (RMS), podendo ser equipados com tecnologias "DownImaging" (Di) e "SideImaging" (Si).</t>
  </si>
  <si>
    <t>T-4744</t>
  </si>
  <si>
    <t>Unidades de visualização (displays) com sistema multifunção, combinado com tecnologia de alta definição digital para localização de peixes, para uso em embarcações militares, comerciais, de recreio e iates, com tela colorida de 4,3 polegadas, controladas por botão, sem tela “touchscreen”, com iluminação por LED, com resolução de 272 x 480 pixels, com sonar duplo clone, com potência de transmissão de 300W (RMS), frequências de sonar suportadas de 200/455kHz.</t>
  </si>
  <si>
    <t>T-4550</t>
  </si>
  <si>
    <t xml:space="preserve">TELNAV TELECOMUNICAÇÕES NAVAIS LTDA </t>
  </si>
  <si>
    <t>Dispositivos para localização submersa, mandatório em embarcações tipo SOLAS, dotadas de equipamento “voyager data recorder” (VDR), em atendimento a resolução da IMO MSC.333(90); frequência de operação de 37,5kHz +- 1kHz; profundidade de operação: 6.096m no máximo; continuidade do pulso: 9ms, com taxa de repetição de 0,9pulsos/s; tempo de funcionamento de 90 dias no mínimo; bateria com validade de 3 anos após instalação, com vida útil de 6 anos; saída acústica inicial de 106N/m² rms de pressão a 1m (160.5dB); saída acústica após 90 dias de 70N/m² rms de pressão a 1m (157.0 dB); temperatura de operação entre -2 e 38ºC; padrão de irradiação a 80% de esfera.</t>
  </si>
  <si>
    <t>T-4795</t>
  </si>
  <si>
    <t>TELNAV TELECOMUNICAÇÕES NAVAIS LTDA</t>
  </si>
  <si>
    <t>Cápsulas flutuantes (FFRM) para (VDR), integradas a rádios baliza voltados para uso em embarcações tipo SOLAS, com a finalidade de localização de náufragos em condições de emergência (EPIRB); frequência de transmissão à 406.037 MHz +/- 2ppm com potência de saída de 5W +/- 2 dB; bateria de lítio 7,2V/18A com validade de 5 anos; temperatura de operação de -20 à 55ºC; tempo de operação de 168 mínimo à -20ºC; taxa de bips de 400bps; receptor GNSS de 56 canais (GPS/GLONASS/QZSS/SBA); frequência do transmissor de aproximação à 121.500MHz com potência de saída até 100mW; modulação A9, AM “SWEEP TONE” entre 300 e 1.600Hz, com varredura de 700Hz à frequência de 2,5Hz.</t>
  </si>
  <si>
    <t>T-4813</t>
  </si>
  <si>
    <t>KINTECH BRASIL TECNOLOGIA LTDA</t>
  </si>
  <si>
    <t>Sensores de medição da velocidade e direção do vento (anemômetro) com calibração MEASNET conforme padrão IEC61400-12, utilizáveis em avaliações de recursos eólicos, monitoramento operacional de parques eólicos, para medição da velocidade horizontal do recurso eólico estudos meteorológicos, monitoramento ambiental e em verificação de curva de potência de turbinas, com corpo de alumínio anodizado, com rolamento, interruptor óptico e copos de fibra de carbono de vidro, com conector de 8 pinos para soldagem de cabos de sinal, com faixa de medição da velocidade do vento até 75m/s, com sinal de saída por meio de ondas quadradas com frequência de 1.082Hz a 50m/s e resolução de 0,0459m/s, em acordo aos requisitos do sistema AMA (acompanhamento de medições anemométricas) da EPE (empresa de pesquisa energética brasileira)</t>
  </si>
  <si>
    <t>T-4814</t>
  </si>
  <si>
    <t>Equipamentos para registro de dados de avaliação de recursos eólicos e solares, com suporte interno para bateria de “back up”, com tela display de LCD com resolução de 64 x 128pixeles, com 5 botões de navegação, com slot para cartão de memória SD removível para mais de 20 anos de dados, com memória interna de emergência para até 100 dias, com modulo GPS interno e hardware para 10 canais de frequência, 15 canais analógicos, 10 canais de alimentação a 5 volts, 4 canais de alimentação de 5V pulsante, 3 “buses” para conexão de sensores via RS 485, 1 porta para conexão Modbus RS485 e 1 porta de conexão Modbus TCP/IP, com conector de alimentação de 5 a 30VDC. Testado pelo sistema AMA (acompanhamento de medições anemométricas) da EPE (empresa de pesquisa energética).</t>
  </si>
  <si>
    <t>T-4789</t>
  </si>
  <si>
    <t>WELCH ALLYN DO BRASIL, COMERCIO DE EQUIPAMENTOS MEDICOS LTDA</t>
  </si>
  <si>
    <t>Eletrocardiógrafos portáteis, aquisição simultânea de 12 derivações, tecnologia de interpretação veritas, seleção e exibição automática dos melhores 10s do sinal de ECG do segmento de aquisição completa, impressora embutida para papel térmico e transmissão "wireless" dos sinais captados em tempo para visualização via módulo de aquisição wireless, alimentação por bateria.</t>
  </si>
  <si>
    <t>T-4961</t>
  </si>
  <si>
    <t>NIHON KOHDEN BRASIL IMPORTACAO, EXPORTACAO E COMERCIO DE EQUIPAMENTOS MEDICOS LTDA.</t>
  </si>
  <si>
    <t>Eletrocardiógrafos portáteis com tela ajustável de LCD colorida de 5” e resolução de 800 x 480pixels que exibe em tempo real as 12 derivações adquiridas e peso aproximado de 1.1kg, modo de operação manual ou automático, possui programa de análise ECAPS12C que permite aquisição simultânea do ECG de 12 derivações de até 24s e análise com aproximadamente 200 achados e 5 categorias de julgamento, podendo também encontrar formas de onda típicas de eletrocardiograma do tipo Brugada, possibilidade de acessar, revisar e extrair os exames como arquivo PDF via navegador da web, possibilidade de utilizar memória USB externa para armazenamento de resultados, interface USB 1.1 tipo A, e porta LAN, impressora térmica, bateria interna recarregável com autonomia superior à 180min.</t>
  </si>
  <si>
    <t>T-4965</t>
  </si>
  <si>
    <t>Eletrocardiógrafos portáteis com tela ajustável de LCD colorida de 7” e resolução de 800 x 480pixels que exibe em tempo real as 12 derivações adquiridas e peso aproximado de 4.2kg, modo de operação manual ou automático, possui programa de análise ECAPS12C que permite aquisição simultânea do ECG de 12 derivações de até 24s e análise com aproximadamente 200 achados e 5 categorias de julgamento, podendo também encontrar formas de onda típicas de eletrocardiograma do tipo Brugada; podendo ter o programa SynECi18 que permite a visualização de mais 6 derivações adicionais (V5R, V4R, V3R, V7, V8, V9) utilizando o cabo convencional de 10 vias e sem necessidade de reposicionar os eletrodos, memória interna de 400 resultados de ECG, podendo ser expansível para aproximadamente 3.000resultados (utilizando cartão SD), interface USB 1.1 tipo A, cartão SD e porta LAN, impressora térmica, bateria interna recarregável com autonomia superior à 30min.</t>
  </si>
  <si>
    <t>T-4966</t>
  </si>
  <si>
    <t>Eletrocardiógrafos portáteis com tela de LCD de 4,8” ou 7” e resolução de 320 x 240pixels ou de 800 x 480pixels, que exibe em tempo real as 12 derivações adquiridas e peso aproximado de até 2.3kg; modo de operação manual ou automático, possui programa de análise ECAPS12C que permite aquisição simultânea do ECG de 12 derivações de até 24s e análise com aproximadamente 200 achados e 5 categorias de julgamento, podendo também encontrar formas de onda típicas de eletrocardiograma do tipo Brugada, memória interna de 40 ou 400resultados de ECG, podendo ser expansível para aproximadamente 3.000resultados (utilizando cartão SD); Interface USB 1.1 tipo A, cartão SD e porta LAN, impressora térmica, bateria interna recarregável com autonomia de 60min ou superior à 120min.</t>
  </si>
  <si>
    <t>S-4088</t>
  </si>
  <si>
    <t>SANTALMAS REPRESENTAÇÕES E COMÉRCIO LTDA.</t>
  </si>
  <si>
    <t>Unidades de cirurgia laparoscópica guiadas por imagens, multifuncional e compacta, com quatro funções integradas em corpo único, contendo insuflador de gás com controle eletrônico de pressão e pré-aquecimento opcional, câmara de vídeo full HD 1920 * 1.080P com controle digital por microprocessador e funções de reprodução em USB, gravação e “snapshot”, fonte de luz xênon de 180W com ajuste manual do espectro da luz branca e irrigador de alta pressão, operado através de painel LCD com função “touch”</t>
  </si>
  <si>
    <t>T-4790</t>
  </si>
  <si>
    <t>Monitores automáticos de sinais vitais com parâmetros de medição para Spo2, PNI sistólica, diastólica e média, frequência cardíaca, pressão arterial em até 15s, tela “touchscreen” de 7 polegadas (800 x 480), proteção contra água IPX1, seleção de medição pontual ou monitoramento por intervalos e perfis, armazenamento interno de até 400 leituras, conectividade bidirecional com sistema de prontuário eletrônico, calculadora integrada de pontuação para protocolos de alerta precoce da deterioração clínica do paciente, possibilidade de utilização de até 6 protocolos de alerta precoce totalmente personalizados com até 20 campos customizáveis através de scores com pontuação e acionamento imediato do time de resposta rápida, emissão de documentação eletrônica para redução de erros de transcrição, predisposição para leitor de código de barras, alimentação por bateria inteligente, carrinho de transporte de alta resistência e freios nas rodas, manguito reutilizável adulto, equipado com tecnologia de troca rápida de braçadeiras.</t>
  </si>
  <si>
    <t>T-4792</t>
  </si>
  <si>
    <t>Gravadores digitais de monitoramento para radiodiagnóstico “holter” em 3 canais e 7 derivações disponíveis com visor para pré-visualização do traçado de ECG, com capacidade de gravação por até 7 dias sem necessidade de cartão de memória (utilização de memória sólida), com detecção de espicula de marcapasso e peso de 28g.</t>
  </si>
  <si>
    <t>T-4843</t>
  </si>
  <si>
    <t>Transmissores de telemetria de sinais vitais, portátil, com tela plana “touchscreen” transparente de cristal líquido LCD colorida de 3,2polegadas com resolução de 480 x 800pixels e área de visualização de 41,4 × 69mm, dimensões de 69 (L) × 127 (A) × 30 (P) ± 4 mm e peso aproximado de 230g (±25g), autonomia da bateria de 5, 7 ou 24h de acordo com os parâmetros monitorizados, uso em pacientes adultos, crianças e recém-nascidos, alarmes sonoros e visuais, capacidade de revisão de dados de até 72h quando conectado à central de monitorização, oximetria com tecnologia “bluepro” e algoritmo de análise NPi, realiza a monitorização dos seguintes parâmetros: frequência cardíaca (FC), frequência de contração ventricular prematura (VPC/min), nível de segmento ST, intervalo QT corrigido (QTc), taxa média cardíaca utilizada para correção do intervalo QT (QT-HR), duração do intervalo QRS, frequência de pulso (FP), frequência respiratória por impedância (FR), saturação do oxigênio no sangue (SpO2), comunicação wireless e suporte ao protocolo HL7.</t>
  </si>
  <si>
    <t>T-4919</t>
  </si>
  <si>
    <t>Equipamentos para monitorização não-invasiva e contínua da eletroencefalografia (EEG) – Eletroencefalógrafos, digitais de 32, 64, 128, 192 ou 256 canais para uso com computador tipo “desktop, laptop ou all-in-one”, taxa de amostragem de até 10.000Hz, foto estimulador com três programas automáticos, unidade de telemetria opcional, de 32 ou 64 canais, revisão dos dados já gravados sem interrupção da aquisição, Impedância de entrada de no mínimo 100MΩ, rejeição de modo comum maior que 105dB, Conversor A/D maior ou igual a 16bits, filtro de passa alta entre 0,016 e 159Hz, filtro de passa baixa entre 15 e 300Hz, filtro para eliminação de interferência de ECG, painel de eletrodos com pelo menos 25 entradas monopolares, 7 entradas bipolares, 4 entradas DC, 1 entrada para sensor de saturação de oxigênio e 1 entrada para sensor de capnografia, revisão do exame gravado, softwares opcionais de vídeo, detecção de espículas, mapeamento e polissonografia com estagiamento automático.</t>
  </si>
  <si>
    <t>S-4359</t>
  </si>
  <si>
    <t>NEUROSOFT – EQUIPAMENTOS E SUPRIMENTOS MÉDICOS LTDA.</t>
  </si>
  <si>
    <t>Eletrodos descartáveis de estimulação de nervos sem cabo ou com cabos de até 3.000mm e agulhas com diâmetros variáveis de 0,25 até 0,65mm e comprimentos de 0,7mm até 75mm, tipo hipodérmicas, subdérmicas retas ou saca rolhas, concêntricas ou monopolares, para utilização estimular e gravar sinais ou aplicação de toxinas botulínicas em nervos.</t>
  </si>
  <si>
    <t>S-4362</t>
  </si>
  <si>
    <t>NEUROSOFT EQUIPAMENTOS E SUPRIMENTOS MÉDICOS LTDA.</t>
  </si>
  <si>
    <t>Sondas descartáveis de estimulação de nervos com cabos DIN42802 de 2000mm e dimensões de 0,25 a 2,3mm, comprimento de eixo de 13 até 175mm por 120 até 300mm, para localizar, identificar e monitorar os nervos motores cranianos, nervos periféricos e raízes nervosas da coluna vertebral durante a cirurgia.</t>
  </si>
  <si>
    <t>S-4236</t>
  </si>
  <si>
    <t>Lupas cirúrgicas com imagem estereoscópica de alto contraste, incluindo proteção de laser de acordo com requerimentos europeus EN207, permitindo identificação de minúsculas estruturas anatômicas com nível de ampliação de 2,5 a 5x e distâncias de trabalho de 300 a 500mm.</t>
  </si>
  <si>
    <t>S-4254</t>
  </si>
  <si>
    <t>Equipamentos de diagnóstico oftalmológico destinados a visualização do polo posterior do olho humano, retinografia de imagem colorida e “red-free”, campo de visão 45°, tamanho mínimo da pupila de 3,8mm, iluminação LED branco e IR, fixação em 7 ajustes.</t>
  </si>
  <si>
    <t>T-4791</t>
  </si>
  <si>
    <t>Escaneador oculares fotoretinoscópicos portáteis, para triagem de erros refrativos, distância e tamanho pupilares a partir de 3mm de diâmetro e estrabismo, com exibição de dados em tela “touchscreen” de 5”, avaliação binocular simultânea ou monocular, sinalizador de distanciamento adequado do paciente, funções de visualização, seleção e procura de pacientes em fila de exame, visualização de histórico por paciente por ID, predisposição para conexão sem fio a dispositivos de armazenamento e impressão das informações coletadas, alimentação por bateria, acompanha estojo para acondicionamento.</t>
  </si>
  <si>
    <t>S-4142</t>
  </si>
  <si>
    <t>RESPIRATORY CARE HOSPITALAR LTDA</t>
  </si>
  <si>
    <t>Bombas de infusão volumétrica através de equipo, operadas por sistema peristáltico linear para infusão de drogas venosas parenteral ou dietas enterais, com display gráfico de LCD, inclui bateria com autonomia de até 7 horas, fluxo de infusão de 0,1 a 1.200ml/h, volume infundido de 0,1 a 9.999ml, MVA 1 a 9ml/h, alarmes de oclusão entre 60 a 850mmHg, Taxa de Dose:0-5.000mcg/kg/min (incremento 0.001mcg/kg/min ), sistema de infusão relay (mestre escravo) para programações distintas controladas por uma bomba “mestre, porta PCA para controle de analgesia pelo paciente.</t>
  </si>
  <si>
    <t>S-4339</t>
  </si>
  <si>
    <t>Estações para alojamento de até 4 bombas de infusão, compatíveis com ambiente de RM (imagiologia por ressonância magnética), para operação a campo magnético máximo de 20mT/200G, fabricadas com material não ferromagnético, classe de proteção I tipo CF e IP22, com sensor TESLAspy para medição da densidade do fluxo magnético integrado, painel do operador com indicadores luminosos (LED) de campos magnético, 2 baterias NiMH, para utilização em salas de ressonância magnética com equipamentos de 1,5 e 3T.</t>
  </si>
  <si>
    <t>T-4842</t>
  </si>
  <si>
    <t>AGILE MED IMPORTAÇÃO E EXPORTAÇÃO EIRELI</t>
  </si>
  <si>
    <t>Bombas volumétricas para infusão intravenosa de líquidos em pacientes adultos, pediátricos e neonatos, com grau de proteção IP34, umidade relativa em operação de 10 a 95% (sem condensação), taxa de fluxo de infusão de 0,1 a 2.000mL/h (incremento mínimo de 0,1mL/h), volume padrão (VTBI) de 0,1 a 9.999mL (incremento mínimo de 0,1mL), taxa KVO de 0,1 a 5mL/h, taxa de purga (não ajustável) de 800mL/h, taxa de bolus (automática ou manual) de 0,1 a 2.000mL/h, tensão de 100 a 240V e peso inferior a 1,8kg (sem o grampo da haste), dotadas de monitor com tela de LCD monocromática de 3 polegadas e resolução de 240 X 128pixels; bateria de lítio com duração de até 4horas; interface RS232, conector de chamada de enfermeiros e conector do sensor de gotejamento; 4 níveis de alarme da pressão de oclusão em 150, 300, 525 e 900mmHg; volume do alarme geral da bomba ajustável de 1 a 8níveis; biblioteca com capacidade para até 40medicamentos; memória interna com capacidade para armazenar até 1.500registros; modos de infusão disponíveis: classificação, peso corporal, tempo e sequencial; função de liberação automática de pressão (Antibolus); detecção de bolha de ar em 6 níveis ajustáveis (20, 50, 100, 250, 500 e 800microlitros), e opcionalmente, com comunicação via Wi-Fi com protocolo IEEE 802.11b/g/n.</t>
  </si>
  <si>
    <t>T-4857</t>
  </si>
  <si>
    <t>IMEX MEDICAL COMERCIO E LOCACAO</t>
  </si>
  <si>
    <t>Injetores de contraste de alta pressão para exames de hemodinâmica para seringas de 150mL, limite de pressão de 300 a 1.200psi com taxa de vazão de 0,1 a 50mL/s, com armazenamento até 100protocolos com até 8 fases diferentes.</t>
  </si>
  <si>
    <t>T-4858</t>
  </si>
  <si>
    <t>Injetores de contraste para ressonância magnética, com dupla seringa de injeção de contraste e solução salina, taxa de injeção de 0,1 a 10mL/s, até 100 programas de injeção que podem ser armazenados, suportam até 8 fases de combinação diferentes de injeção, capacidade da seringa de 65mL, limites de pressão programável de até 350psi.</t>
  </si>
  <si>
    <t>T-4870</t>
  </si>
  <si>
    <t>Injetores de contraste para tomografia computadorizada com única cabeça de injeção, velocidade de injeção de 0,1 a 10ml/s, até 100 programas de injeção que podem ser armazenados, suportam até 8 fases de combinação diferentes de injeção, volume de injeção de 0 a 200ml, e pressão programável de até 350PSI.</t>
  </si>
  <si>
    <t>T-4871</t>
  </si>
  <si>
    <t>Injetores de contraste para tomografia computadorizada com dupla cabeça de injeção contraste e salina, velocidade de injeção de 0,1 a 10mL/s, pressão programável de até 350psi, até 100programas de injeção que podem ser armazenados, suportam até 8 fases de combinação diferentes de injeção, volume de injeção de 0 a 200mL.</t>
  </si>
  <si>
    <t>T-4673</t>
  </si>
  <si>
    <t>D&amp;I COMERCIO DE EQUIPAMENTOS MEDICOS LTDA</t>
  </si>
  <si>
    <t>Ventiladores pulmonares, portáteis, para pacientes neonatais e adultos, com compressor interno, fonte de gás de 50psi e misturador interno em concentrações de O2 de 21 a 100%, com 2 baterias recarregáveis, 7 - 11h de operação contínua, capacidade de ventilação menor para prematuros e maiores para adultos, com inclusão de modos não invasivos, munido de acessórios.</t>
  </si>
  <si>
    <t>S-4159</t>
  </si>
  <si>
    <t>STERIFARMA PRODUTOS CIRÚRGICOS LTDA</t>
  </si>
  <si>
    <t>Dispositivos portáteis, manuais e não invasivos, para a desobstrução das vias aéreas superiores de adultos e crianças, com peso superior a 22 libras (10kg), com válvula unidirecional antisufocamento e dotados de 1 máscara para utilização pediátrica e 1 máscara para utilização em adultos.</t>
  </si>
  <si>
    <t>T-4716</t>
  </si>
  <si>
    <t>Aparelhos portáteis para radiografia geral, para uso veterinário, dotados de gerador de raio-X de 5,6kW, faixa de mA de 10 até 100mA, e tempo de 2ms até 4.000ms e modo de operação continua com carga intermitente, contendo colimador manual e capacidade de aquecimento do tubo de 42kHU, faixa de kV de 40 até 125kV com ânodo fixo, tela sensível ao toque, menu funcional APR set, exposição no modo de energia dupla: bateria e CA, alavanca em forma de U e interruptor de energia.</t>
  </si>
  <si>
    <t>T-4717</t>
  </si>
  <si>
    <t>Aparelhos móveis para aquisição e visualização de imagens por raios-X em procedimentos diagnósticos, intervencionistas e cirúrgicos, denominados arco cirúrgico, dotados de: estação móvel de visualização contendo monitor de exames com ou sem “touchscreen”, monitor de referência, computador e console; coluna do arco cirúrgico em “C” contendo intensificador de imagens de modo triplo de 9 ou 12 polegadas, câmera CCD, tanque de raios-X com tubo de raios X de ânodo giratório e gerador de raios-X monobloco de 15kW, colimador, console com visor, interruptor manual e pedal; podendo conter, alternada ou cumulativamente, impressora, unidade gravadora de DVD, interface de comunicação, expansão de memória para armazenamento de imagens, processamento vascular, controle remoto, dispositivo de mira a laser, espaçador de pele, porta-cassete removível, estação de trabalho para acessar as imagens pré-operatórias, rotação expandida de até 135°, modo intensificado para pacientes obesos e monitor da coluna.</t>
  </si>
  <si>
    <t>T-4767</t>
  </si>
  <si>
    <t>Aparelhos móveis de aquisição de imagens por raios-X em procedimentos de diagnósticos, intervencionistas e cirúrgicos denominado de arco cirúrgico, dotado de: arco móvel em "c" com angulação de 115º (+90º e -25º), movimento de altura motorizado de 490mm, movimento longitudinal de 200mm, rotação de +180º à -180º, espaço livre no c-arm de 766mm, profundidade do c-arm de 610mm; intensificador de imagem de modo triplo com diâmetro de 9" ou com diâmetro de 12"; colimador; tanque de raios X monobloco com tubo de raios X e ânodo giratório, tensão nominal de 120kV e gerenciamento ativo de calor; câmera CCD com resolução de 1K2; console de LCD sensível ao toque de controle de fluoroscopia e exposição; gerador de raio X controlado por microprocessador de alta frequência monobloco de 78,125KHz; estação de visualização móvel com 2 monitores LCD coloridos de 19" com ou sem touchscreen para exibição de imagens de exames e de referência; unidade de processamento de dados com capacidade de armazenar até 140.000 imagens; interruptor manual e de pedal; podendo conter ou não: interface DICOM/IHE, controle remoto, dispositivos de mira laser, espaçador de pele, rotação expandida, impressora, processamento de imagens vasculares e/ou cardíacas.</t>
  </si>
  <si>
    <t>T-4772</t>
  </si>
  <si>
    <t>Aparelhos móveis para aquisição de imagens por raios-X em procedimentos de diagnósticos, intervencionistas e cirúrgicos denominado de arco cirúrgico, dotado de: arco móvel em "c" com angulação de 140° (+90º e -50º), movimento de altura motorizado de 490mm, movimento longitudinal de 200mm, rotação de +200º à -200º, espaço livre no c-arm de 770mm, profundidade do c-arm de 730mm; tela sensível ao toque na coluna do arco; detector plano de silício amorfo trixell com dimensões de 26 x 26cm ou com dimensões de 21 x 21cm; colimador; tanque de raios X monobloco com tubo de raios X e ânodo giratório, tensão nominal de 120kV e gerenciamento ativo de calor; gerador de raio-X com frequência de 80KHz; estação de visualização móvel com 2 monitores LCD coloridos de 19" com ou sem touchscreen para exibição de imagens de exames e de referência; unidade de processamento de dados com capacidade de armazenar até 140.000 imagens; interruptor manual e de pedal; podendo conter ou não: interface DICOM/IHE, controle remoto, dispositivos de mira laser, espaçador de pele, impressora, processamento de imagens vasculares e/ou cardíacas.</t>
  </si>
  <si>
    <t>T-4845</t>
  </si>
  <si>
    <t>SHIMADZU DO BRASIL COMÉRCIO LTDA</t>
  </si>
  <si>
    <t>Aparelhos de raios-X fixo do tipo coluna fixa a mesa/piso ou piso, próprio para a aquisição de imagens radiográficas para diagnóstico médico, dispondo de um ou dois tubos de raio-X (conforme o modelo) com anodo giratório; painel de comando; colimador manual ou automático; com gerador de raios-X microprocessado, de alta frequência igual ou maior que 45kHz, com tensão variável de 40 a 150kV em passos de 1kV, com corrente variável de 10 a 500mA em 35 passos ou mais, capacidade de memorização de mais de 240 programas anatômicos; com disparador manual ou pelo painel de controle; com mesa de exames, com tampo com dimensões igual ou maior que 810 x 2.350mm, com deslocamento longitudinal maior que 100cm, capacidade de carga de 200kg ou mais e “bucky” da mesa com gaveta para cassetes com filme de até 35 x 43cm ou um detector (FPD) de até 43 x 43cm, podendo ainda conter ou não: “bucky” mural com gaveta para cassetes com filme de até 35 x 43cm ou um detector (FPD) de até 43 x 43cm; um ou mais detector(es) de painel plano (FPD) com ou sem fio, com matriz ativa igual ou maior que 2.800 x 2.192pixels, com cintilador de Iodeto de Césio ou de Gadolínio; kit(s) de montagem de FPD; grade(s) antidifusora(s); faixa(s) compressora(s); suporte(s) para as mãos; unidade de cálculo de dose de radiação; medidor de dose de radiação; conjunto para controle automático de exposição (AEC); unidade de comunicação com sistema de radiografia digital; transformador de tensão; arrancador de anodo; disparador de mão; estabilizador de tensão; carregador de baterias com ou sem bateria(s); interface de comunicação; unidade de controle; software de comunicação com o gerador; software de controle; estação de aquisição (desktop ou laptop); monitor(es); fonte de alimentação; teclado; mouse; cabos; “nobreak”.</t>
  </si>
  <si>
    <t>T-4567</t>
  </si>
  <si>
    <t>VMI TECNOLOGIAS LTDA</t>
  </si>
  <si>
    <t>Aparelhos de localização espacial de tumores e nódulos na mama em 3 dimensões por estereotaxia visando a realização de biópsia mamária para ser acoplado ao mamógrafo digimamo, composto por: sistema de localização 3d, modulo eletrônico, kit de calibração, sistema de compressão, bandeja de compressão de mama, modulo controle manual e suporte de agulha.</t>
  </si>
  <si>
    <t>T-3908</t>
  </si>
  <si>
    <t>VOTORANTIM CIMENTOS S/A</t>
  </si>
  <si>
    <t>Combinações de máquinas para coleta e análise contínua de gás gerado em processo de calcinação da produção de clínquer, composto por: sonda de coleta de gás com camisa de resfriamento hidráulico e comprimento de inserção de 2.000mm, capaz de suportar temperaturas de até 1.400°C, dispositivo para limpeza da sonda através de ar comprimido, sistema de amostragem patenteado de tubo único, capaz de suportar temperatura máxima de 1.400°C e carga máxima de poeira de 2.000g/m³, filtro de amostra para partículas, gabinete de condicionamento e resfriamento de gás, gabinete de comando do analisador de gás com painel de toque HMI 6” e suporte a comunicação através de protocolo ethernet, analisador de gás para medição de CO, SO2, NO e O2.</t>
  </si>
  <si>
    <t>T-4889</t>
  </si>
  <si>
    <t>POLI INSTRUMENTOS LTDA</t>
  </si>
  <si>
    <t>Analisadores de gases para medição de oxigênio ou oxigênio e dióxido de carbono em embalagens, dotados de: sensor infravermelho de feixe duplo para medição de dióxido de carbono (quando aplicável), sensor eletroquímico ou zircônia para medição de oxigênio; tempo de amostra igual ou superior a 5s, com tela de 5 polegadas, conexões: USB, Ethernet e RS232, podendo ou não conter: impressora, software para coleta de dados, seringa retrátil e leitor de código de barras.</t>
  </si>
  <si>
    <t>T-4960</t>
  </si>
  <si>
    <t>Equipamentos analisadores e medidores de gases de oxigênio e/ou dióxido de carbono, dotados de: sensor de zircônia para medição de oxigênio (quando aplicável) com faixa de medição de 0 a 100% e sensor infravermelho de feixe duplo com temperatura controlada para medição de dióxido de carbono (quando aplicável) com faixa de medição de 0 a 100%, conexões: RS232C, LAN 10/100 Mbit (Modbus TCP), USB, sinal de saída: lógica 24 VDC, com tela “touchscreen”, podendo ou não conter kit de proteção IP45 e software para coleta de dados.</t>
  </si>
  <si>
    <t>S-4291</t>
  </si>
  <si>
    <t>EUROFARMA LABORATÓRIOS S.A. </t>
  </si>
  <si>
    <t>Espectrômetros Raman tipo “Czerny-Turner”, com faixa de detecção espectral de 220 a 2.200nm, com distância focal de 800mm, componentes do conjunto óptico acromáticos e preparados para todos os comprimentos de onda de excitação, com três lasers Raman com diferentes comprimentos de onda (532nm, 633nm e 1.064nm), dois detectores tipo CCD (Silício e InGaAs), três grades de difração, microscópio óptico integrado (sem conexões por fibras ópticas), dois módulos de polarização, seis objetivas, suportes de amostras de diferentes características, sistema de posicionamento automático de amostras, transmissão de luz branca e estação de trabalho com PC industrial.</t>
  </si>
  <si>
    <t>S-4334</t>
  </si>
  <si>
    <t>SERION BRASIL IMPORTACAO E DISTRIBUICAO DE PRODUTOS DIAGNOSTICOS LTDA</t>
  </si>
  <si>
    <t>Equipamentos automatizados para ensaios imunoenzimáticos, utilizando metodologia “ELISA”, com absorbância por meio de fotometria em microplacas, com capacidade inicial para 200 tubos de amostras (10 "racks" com 20 posições cada e sistema de identificação por código de barras) e possibilita o carregamento contínuo,  armazenagem interna de até 16 suportes de reagentes de ensaio, capacidade para até 12 microplacas, dotados de 3 braços robóticos de precisão para transporte, pipetagem de amostras e pipetagem de reagentes, módulo de lavagem das microplacas, leitor de microplacas, 12 posições para incubação de microplacas com função de agitação, monitor com tela sensível ao toque.</t>
  </si>
  <si>
    <t>T-4734</t>
  </si>
  <si>
    <t>Equipamentos para ensaios acelerados de degradação de materiais por lâmpadas de Xenon com irradiação para reproduzir o espectro da radiação solar (UV, luz visível e infravermelho), temperatura e umidade em materiais diversos, com duas ou três lâmpadas de Xenon de 2.200W cada, resfriadas a ar, montadas verticalmente no centro de carrossel rotativo de amostras com capacidade para 28 ou 38 amostras de 45mm de largura por 135mm de comprimento, possui controle automático de irradiância em malha fechada com valor máximo de 0,96W/m2 em 340nm com “filtro luz de dia” e/ou 120W/m2 em 300-400nm com “filtro luz do dia”, permite o uso de filtros ópticos (Daylight, Xenochrome 300, Xenochrome 320, TM) para simular variações na distribuição espectral de energia simulando ambientes distintos, possui ou não dispositivo de aspersão de água para criar choque térmico de chuva e erosão mecânica nas amostras, com sistema de geração e controle de umidade relativa do ar por umidificador ultrassônico de baixíssimo consumo de água, com reservatório integrado de capacidade de mais de 50 litros para água de umidificação e aspersão, bomba de água e sensores de nível para abastecimento automático ou não, com interface-operador-máquina com tela colorida sensível ao toque e controle e ajuste em vários idiomas (português, espanhol, inglês, alemão, chinês, francês, holandês, italiano, turco, japonês, coreano, polonês, checo, húngaro, russo), métodos de testes internacionais pré-carregados e espaço para personalizar até 10 métodos de teste, saída de dados por RS232 e cartão de memória, interface ethernet de comunicação, painel negro, de 40 a 100°C, permite compensação automática de temperatura do ar e umidade relativa, com ou sem resfriador de ar, em função de variações das condições ambientais do laboratório, com ajuste de irradiância, temperatura de painel negro, temperatura do ar e umidade relativa em faixas de tolerância ajustáveis para sinalização de alerta ou parada de teste - faixa de tolerância de irradiância ajustável em incrementos de ±0,01W/m2 em 340 (ou 420nm) e 1W/m2 em 300-400nm, incrementos de temperatura de ±1⁰C e umidade relativa de ±5%, possui sensores calibrados ISO17025, possui controle que permite a programação e operação remota do equipamento por computador PC, não fornecido, com envio de e-mails automáticos para casos específicos, possui dispositivos de segurança nas portas da câmara e de acesso a lâmpadas de Xenon interconectados com o sistema elétrico geral, com recurso de auto ligamento automático se desejável após restabelecimento de queda de força elétrica.</t>
  </si>
  <si>
    <t>T-4695</t>
  </si>
  <si>
    <t>SHIMADZU DO BRASIL COMERCIO LTDA</t>
  </si>
  <si>
    <t>Espectrômetros de massas híbrido, do tipo quadrupolar com análise de tempo de voo (q-tof), com faixa de massa de 10 a 2.000m/z no quadrupolo e m/z 10 a 40.000 no analisador de tempo de voo, taxa máxima de aquisição 100Hz, resolução de 30.000 (fwhm), podendo receber fluxos de cromatógrafos líquidos de 1μL/min a 2 ml/min, com ionização por “eletrospray” (esi), com analisadores de massas por filtros hiperbólicos de molibdênio, com lentes de entrada e saída, cela de colisão multipolar de ultra alta velocidade, detector do tipo placa de microcanais (mcp), dispondo de uma bomba mecânica externa, uma turbo molecular de tripla entrada e uma simples, para a produção de vácuo interna; utilizando ar seco e nitrogênio para ionização e argônio como gás de colisão, possuindo sistema de calibração automática, apresentado como uma unidade funcional, para ser acoplado e um cromatógrafo líquido, para a análise de produtos químicos e materiais diversos.</t>
  </si>
  <si>
    <t>S-4137</t>
  </si>
  <si>
    <t>VYTTRA DIAGNÓSTICOS IMPORTAÇÃO E EXPORTAÇÃO S.A.</t>
  </si>
  <si>
    <t>Equipamentos de aliquotagem de amostras cérvico-vaginais totalmente automatizados que processa até 300amostras/8h, com tempo médio de 90s/amostra.</t>
  </si>
  <si>
    <t>S-4287</t>
  </si>
  <si>
    <t>Analisadores de ponto de fulgor automático de acordo com a norma ASTM D93; faixa de trabalho de temperatura ambiente + 5°C a 400°C; termo resistência de aço inoxidável; correção de pressão automática realizada por barômetro interno integrado; unidade de temperatura selecionável °C ou °F; memória para até 2.000 resultados e 30 perfis de operadores; modo de aquecimento rápido com taxa &gt;10°C/min ou de acordo com o metodologias A, B ou C da norma ASTM D93; possibilidade ou não de uso com módulo de extinção de incêndio; refrigeração por ventoinha; tela de cristal líquido colorida e sensível ao toque; opções de linguagem em inglês, russo ou alemão.</t>
  </si>
  <si>
    <t>S-4348</t>
  </si>
  <si>
    <t>Analisadores automáticos de pressão de vapor em combustíveis; faixa de pressão de 0 a 1.000kPa; resolução da pressão de 0 a 3 casas decimais definidos pelo usuário; precisão da pressão de +/- 0,2kPa; unidades de pressão kPa ou psi; faixa de temperatura de 0 a 120°C; método do pistão para tripla e simples expansão; tela de cristal líquido e sensível ao toque; armazenamento de dados e transferência via USB.</t>
  </si>
  <si>
    <t>T-4735</t>
  </si>
  <si>
    <t>Sistemas de contagem automático de partículas; faixa de medição de óleo de 1,5 a 100µm; fluxo de calibração de 30mL/min; concentração máxima de partículas de 25.000partículas/mL; tempo aproximado de processamento da amostra 3 a 4min; precisão de ±2% na coleta de volume de amostra; diluição automática de amostras com volume final de até 30mL; copos de amostra com capacidade máxima de 32mL; contagem de partículas de acordo com as normas ISO 4406:1999 e SAE 4059.</t>
  </si>
  <si>
    <t>T-4860</t>
  </si>
  <si>
    <r>
      <t>Espectrômetros de emissão óptica de plasma acoplado indutivamente controlados por software; faixa de comprimento de onda de 175 a 777 nanômetros; tempo de leitura de aproximadamente 3s; para medições na faixa de UV (menor que 200 nanômetros) a óptica tem a possibilidade de ser purgada com argônio ou nitrogênio; modo de espera com economia de argônio; parâmetros de medição podem ser editados; sistema de excitação com frequência de 27,12MHz e potência de 0,7 a 1,7kW; ignição automática de plasma; gerador de 27MHz para potência de plasma constante; pode ou não ser equipado com as interfaces de plasma radial (SOP) ou axial (EOP); resfriamento de água (EOP) com taxa de fluxo de 1,5 até 2,5L/min, pressão da água de 1 até 5bar e temperatura de entrada de 5 até 25 °C; escape de plasma (EOP) de 80 até 120m</t>
    </r>
    <r>
      <rPr>
        <vertAlign val="superscript"/>
        <sz val="10"/>
        <color rgb="FF000000"/>
        <rFont val="Times New Roman"/>
        <family val="1"/>
      </rPr>
      <t>3</t>
    </r>
    <r>
      <rPr>
        <sz val="10"/>
        <color rgb="FF000000"/>
        <rFont val="Times New Roman"/>
        <family val="1"/>
      </rPr>
      <t>/h e (SOP) de 100 até 140m</t>
    </r>
    <r>
      <rPr>
        <vertAlign val="superscript"/>
        <sz val="10"/>
        <color rgb="FF000000"/>
        <rFont val="Times New Roman"/>
        <family val="1"/>
      </rPr>
      <t>3</t>
    </r>
    <r>
      <rPr>
        <sz val="10"/>
        <color rgb="FF000000"/>
        <rFont val="Times New Roman"/>
        <family val="1"/>
      </rPr>
      <t>/h; gerador maior ou igual a 250m3/h; detector CCD para determinação de concentração em PPB.</t>
    </r>
  </si>
  <si>
    <t>T-4931</t>
  </si>
  <si>
    <t>Equipamentos detectores de vazamento de gás dióxido de carbono em embalagens com atmosfera modificada, dotados de: sensor infravermelho não dispersível (NDIR) de feixe único para detecção de dióxido de carbono, conexões: USB e LAN RJ45, com tela “touchscreen”, vácuo na câmara: igual ou inferior a 800mbar, voltagem: 115 ou 230VAC ou bivolt (100 - 264VAC), com geração de vácuo por meio de bomba integrada ou por ejetor de vácuo por Venturi, podendo ou não conter conexão de mangueira de pressão de ar.</t>
  </si>
  <si>
    <t>S-4127</t>
  </si>
  <si>
    <t>NIHON KOHDEN BRASIL IMPORTAÇÃO, EXPORTAÇÃO E COMÉRCIO DE EQUIPAMENTOS MÉDICOS LTDA</t>
  </si>
  <si>
    <t xml:space="preserve">9027.80.99 </t>
  </si>
  <si>
    <t>Analisadores hematológicos totalmente automáticos, para contagem e diferenciação de células sanguíneas com análise de até 33 parâmetros (sendo 24 parâmetros convencionais e mais 9 parâmetros de pesquisa), contagem diferencial de WBC (white blood cells) em 5 partes, diferenciação por meio da tecnologia laser “DynaScatter” e contagem por impedância por meio da tecnologia “DynaHelix Flow”.</t>
  </si>
  <si>
    <t>S-4354</t>
  </si>
  <si>
    <t>VIKA CONTROLS COMERCIO DE INSTRUMENTOS E SISTEMAS LTDA</t>
  </si>
  <si>
    <t>Instrumentos detectores de radiação do tipo contador por cintilação de alta sensibilidade que combina um único cristal sólido e rígido em formato cilíndrico ou retangular de iodeto de césio, iodeto de sódio ou de polímero, um tubo fotomultiplicador ou um fotomultiplicador de silício de alta sensibilidade com circuito de controle de alta tensão e um circuito eletrônico de tratamento do sinal, grau de proteção ip65.</t>
  </si>
  <si>
    <t>T-3566</t>
  </si>
  <si>
    <t>CHOICE INDÚSTRIA E COMERCIO DE EQUIPAMENTOS PARA AUTOMAÇÃO INDUSTRIAL LTDA</t>
  </si>
  <si>
    <t>Equipamentos com dupla função de medição de corrente residual e de fuga (RCM) com detecção de falhas para proteção de instalações elétricas certificação DGUV V3  e a segunda função de medição e análise de qualidade de energia elétrica com aplicações em correntes alternadas (CA) e correntes contínuas (CC) com memória de massa de até 256Mb, frequência de escaneamento 25,6kHz.</t>
  </si>
  <si>
    <t>T-4852</t>
  </si>
  <si>
    <t>CASA DO CIRCUITO LTDA</t>
  </si>
  <si>
    <t>Equipamentos para teste elétrico através de pontas de teste móveis para testar placas de circuito impresso não montadas" e detectar curtos-circuitos, ligações interrompidas e semi interrompidas, com pontos de solda de  mínimo 89 mícrons, por meio de pontas de teste móveis, que se movimentam mecanicamente através de eixos cartesianos X e Y com resolução de 15 mícrons, na área vertical de teste sendo comandados pela leitura de programa de software, carregado no computador da máquina que determina as extremidades das ligações elétricas de uma placa de circuito impresso  aplicando medida de resistência de 0,1 a 35mOhms, à resolução de 1 microOhm, tensão ajustável de 20 a 500V e uma corrente elétrica também ajustável de 5 a 200mA a uma velocidade mínima de 3.000pontos/min, monitorados através de duas câmeras que buscam o ponto zero das coordenadas e auxiliam na busca dos defeitos encontrados, registro do histórico do teste em tela do computador com opção de impressão por impressora.</t>
  </si>
  <si>
    <t>S-4272</t>
  </si>
  <si>
    <t>MANGELS INDUSTRIAL S/A</t>
  </si>
  <si>
    <t>Máquinas automáticas de inspeções de desbalanceamento e 1º harmônico/run out, para rodas de liga leve e aço, com diâmetros compreendidos entre 13 e 22”, altura entre 4 e 13”, peso máximo de 25 kg, com tempos de ciclos de 11s para desbalanceamento ou 1º harmônico/run out e 15s para desbalanceamento e 1º harmônico/run out juntos, sem a necessidade de setup para rodas com diâmetro do furo central entre 48 a 110 mm; as máquinas são dotadas de 3 (três) transportadores; a precisão da inspeção das rodas é de 0,001 mm (FS: 5 mm), controle de repetibilidade dimensional ± 0,02 mm, medição de desbalanceamento ≤ 0,3g, repetibilidade de medição de desbalanceamento ≤ 3g, e precisão de posicionamento de ponto alto/baixo de acordo com o padrão EUWA; realiza as seguintes medições: desbalanceamento estático, ângulo do desbalanceamento estático, desbalanceamento dinâmico externo, ângulo de desbalanceamento dinâmico externo, desbalanceamento dinâmico interno e ângulo de desbalanceamento dinâmico interno; as máquinas possuem 1 (um) dispositivo para marcação e 2 (dois) para identificação de rodas, sendo: 1 (um) por visão e 1 (um) mecânico; possuem software estatístico integrado que possibilita o armazenamento e análise das medições, painel elétrico com controlador lógico programável (CLP), com cartão ethernet no CLP e software, além de recursos para manutenção por acesso remoto.</t>
  </si>
  <si>
    <t>S-3985</t>
  </si>
  <si>
    <t>Máquinas automáticas de inspeção óptica para conectores elétricos e etiquetas térmicas impressas, dotadas de leitores de código de barra 2D, duas câmeras com 2mp de resolução, barras de iluminação, computador industrial com software de controle, controlador lógico programável, utilizada em linha de montagem de unidades de controle eletrônicas para veículos automóveis.</t>
  </si>
  <si>
    <t>S-4100</t>
  </si>
  <si>
    <t>Equipamentos de medição óptica para controle e suporte técnico ao processo de escolha de armações de óculos e lentes oftálmicas, com capacidade de medição das distâncias naso-pupilares e altura de montagem das armações escolhidas, dotados de 3 câmeras (1 câmera HD colorida e 2 câmeras infravermelhas), tela "touch" full HD com resolução de 1.080 x 1.920, assistente virtual, com possibilidade de interligação em rede e ajuste automático da altura da câmera.</t>
  </si>
  <si>
    <t>S-4155</t>
  </si>
  <si>
    <t>Equipamentos automáticos para monitorar e testar a exposição de metais em tampas de alumínio de 200 (50mm) a 300 (74mm) de diâmetro, com conectividade de triplo contato, capacidade de 4tampas/min/ciclo e até 3 estações de inspeção por manômetro.</t>
  </si>
  <si>
    <t>S-4156</t>
  </si>
  <si>
    <t>Equipamentos automáticos, modulares, para testes de fivela e ruptura na tampa de alumínio sem troca de peças, com capacidade de até três tamanhos de tampas variando entre 200 (50mm) e 300 (74mm) de diâmetro e painel de controle.</t>
  </si>
  <si>
    <t>S-4177</t>
  </si>
  <si>
    <t>Equipamentos para detectar vazamento em tampas de alumínio, constituídos por sensores detectores de infravermelho, conjunto emissores de luz (LEDs) e sistema de ejeção de tampas defeituosas, com ou sem painel de controle e controlador lógico programável.</t>
  </si>
  <si>
    <t>T-4733</t>
  </si>
  <si>
    <t>BLAU FARMACÊUTICA S.A.</t>
  </si>
  <si>
    <t>Máquinas automáticas para a inspeção de recipientes de vidro (ampolas, frascos-ampolas e carpules) com capacidades de 1 a 30mL, contendo produtos farmacêuticos líquidos, com velocidade de verificação máxima de 400recipientes/min(variável conforme características e dimensões dos recipientes), controlador lógico programável (CLP), sistema de alimentação e descarga de recipientes, módulo de rotulagem para impressão de dados variáveis e aplicação dos rótulos nos recipientes, rejeição automática de recipientes não conformes, estações para diferentes inspeções visuais com câmeras fixas e sensores (partículas no produto, nível de envase, presença dos dados impressos, presença do rótulo, inspeção 360° da superfície do recipiente, fechamento e demais inspeções correlacionadas), com módulo para detecção de microfissuras por alta voltagem (leak-test), atendendo ao CFR 21 part 11 com trilha de auditoria.</t>
  </si>
  <si>
    <t>T-4886</t>
  </si>
  <si>
    <t>JT INSTRUMENTAÇÃO E PROCESSOS INDUSTRIAIS LTDA.</t>
  </si>
  <si>
    <t>Analisadores ópticos para análise da qualidade da recravação de tampas metálicas de latas de alimentos, cervejas e bebidas em geral, com tecnologia baseada no princípio do processamento dimensional de imagem através de câmera de alta definição, com leitura das medições e resultados apresentados em tela com 1 clique por medição, aplicados em laboratórios das indústrias de bebidas e alimentos enlatados em geral, com precisão de medição de 0,01 a 0,001mm com variação de 3 a 20μm, permitindo a medição e análise de latas de dimensões variadas, dotados de computador industrial de controle integrado com portas de comunicação para RS232, USB, HDMI e rede de internet e sistema operacional integrado, com câmera de alta definição com aproximação/foco de 60x e plataforma de suporte da amostra para inspeção detalhada da espessura e profundidade da recravação e inspeção complementar da altura da lata, controlados por software de controle com sistema de classificação e avaliação de erros com filtros de segurança, com acessórios normais para o processo de análise da qualidade da recravação como monitor com tela de 15” tipo TFT (Transistor de Película Fina), medidores complementares e acessórios para calibração com precisão de 0,01 a 0,001mm, preparadores de amostras, fonte de alimentação ininterrupta (UPS Nobreak), mini teclado, mouse, cabos e caixa de ferramentas essenciais, com ou sem fonte de alimentação ininterrupta (UPS Nobreak) de 230V, impressora a laser de 230V com comunicação por software para impressão de resultados exportados e pedal industrial de acionamento de operação.</t>
  </si>
  <si>
    <t>T-4887</t>
  </si>
  <si>
    <t>Analisadores ópticos para análise da qualidade da recravação de tampas metálicas de latas de alimentos, cervejas e bebidas em geral, com tecnologia baseada no princípio do processamento dimensional de imagem através de câmera de alta definição, com leitura das medições e resultados apresentados em tela com 1 clique por medição, aplicados em laboratórios das indústrias de bebidas e alimentos enlatados em geral, com precisão de medição de 0,01 a 0,001mm com variação de 3 a 4μm, permitindo a medição e análise de latas de dimensões variadas, dotados de computador industrial de controle integrado com comunicação Ethernet e sistema operacional integrado, com câmera de alta definição com aproximação/foco de 60x, plataforma de suporte da amostra para inspeção detalhada da costura da lata com conexão USB e monitor com tela de 15” tipo TFT (Transistor de Película Fina) integrados no computador industrial, com operação “plug and play”, controlados por software de controle com sistema de classificação e avaliação de erros críticos com filtros de segurança de valores incomuns, com capacidade de exportação de relatórios de análises para impressoras a laser e base de dados de histórico de medições, com acessórios normais para o processo de análise da qualidade da recravação como, cartão de memória C-Fast, medidores complementares e acessórios para calibração com precisão de 0,01 a 0,001mm, preparadores de amostras, mini teclado, mouse, cabos e caixa de ferramentas essenciais, com ou sem fonte de alimentação ininterrupta (UPS Nobreak) de 230V, impressora a laser de 230V com comunicação por software para impressão de resultados exportados e pedal industrial de acionamento de operação.</t>
  </si>
  <si>
    <t>T-4945</t>
  </si>
  <si>
    <t>Equipamentos para medida de rugosidade em superfícies, dotados de dispositivo de fixação, sensor de medição, e apalpador para leitura, montado sobre mesa de movimentação; com comprimento de deslocamento de até 25,4mm; velocidade de deslocamento de 0,1 ou 0,5mm/s; desvio de deslocamento de 0,2µm/20mm.</t>
  </si>
  <si>
    <t>S-4235</t>
  </si>
  <si>
    <t>Máquinas automáticas de medição tridimensional por coordenadas com comando eletrônico, tipo pórtico com movimentos X, Y e Z motorizados e programáveis, com curso eixo X compreendido entre 500 e 2.000mm, curso de eixo Y compreendido entre 500 e 4.000mm e curso eixo Z compreendido entre 400 e 1.500mm, mesa rotativa opcional, sistema de precisão variável de temperatura e isolamento pneumático de vibração.</t>
  </si>
  <si>
    <t>S-4266</t>
  </si>
  <si>
    <t>Máquinas automáticas de medição tridimensional por coordenadas com comando eletrônico, tipo pórtico com movimentos X, Y e Z motorizados e programáveis, com curso eixo X compreendido entre 500 e 2.000mm, curso de eixo Y compreendido entre 500 e 4.000mm e curso eixo Z compreendido entre 400 e 1.500mm, velocidade de medição automática, mancais a ar nos quatro lados para maior estabilidade e precisão e sensor de temperatura.</t>
  </si>
  <si>
    <t>S-4388</t>
  </si>
  <si>
    <t>Máquinas automáticas de medição tridimensional por coordenadas com comando eletrônico, tipo pórtico com movimentos X, Y e Z motorizados e programáveis, com curso eixo X compreendido entre 500 e 2.000mm, curso de eixo Y compreendido entre 500 e 4.000mm e curso eixo Z compreendido entre 400 e 1.500mm e mesa rotativa opcional.</t>
  </si>
  <si>
    <t>T-4862</t>
  </si>
  <si>
    <t>MMTECH PROJETOS TECNOLÓGICOS IMPORTAÇÃO E EXPORTAÇÃO LTDA</t>
  </si>
  <si>
    <t>Equipamentos para medição tridimensional intrabucal colorido com tecnologia "Phase-shifting optical triangulation" e projeção por LED azul, com precisão in vitro melhor que 3,2 (± 0,49) μm em coroa unitária e gravação digital das características topográficas (scanner intraoral).</t>
  </si>
  <si>
    <t>S-4148</t>
  </si>
  <si>
    <t xml:space="preserve">9031.80.20 </t>
  </si>
  <si>
    <t>Máquinas para medição de espessura de filmes por meio de ultrassom com área de medição de 0 a 5.000gr/m²; resolução até 0,001μm; precisão de &lt;+/- 0,5% do valor de medição e altura de passagem de 20mm.; e até 120medições/s.</t>
  </si>
  <si>
    <t>CONTROLPLAST CONTROLES ELETRONICOS PARA INDUSTRIA LTDA</t>
  </si>
  <si>
    <t>T-3995</t>
  </si>
  <si>
    <t>GRUNN + LF EQUIPAMENTOS DO BRASIL LTDA.</t>
  </si>
  <si>
    <t>Metros padrão tipo escala flexível com gravação de pólos magnéticos positivo e negativo, para identificação de posicionamento via sensores de leitura magnética para medição de deslocamento linear ou angular, possibilitando o processamento de dados em tempo real, com precisão entre 10 a 1000µ (mícrons), medindo 10 ou 20mm de largura, espessura até 2,5mm, resistente a poeira, cavaco e umidade, fixação por fita adesiva do tipo dupla face, utilizada para automatização de máquinas e equipamentos industriais.</t>
  </si>
  <si>
    <t>S-4174</t>
  </si>
  <si>
    <t>PADTEC S/A</t>
  </si>
  <si>
    <t>Unidades de testes ópticos com tecnologia de reflectometria óptica no domínio do tempo (OTDR) para proporcionar monitoramento de OTDR contínuo de múltiplas fibras, com comprimento de onda de 1.625nm, com monitoração de 2 até 16 fibras monomodo de 100km ou mais; com altura de 1RU.</t>
  </si>
  <si>
    <t>S-4179</t>
  </si>
  <si>
    <t>Sistemas microprocessados para controle de químicos dos estágios da lavadora de latas, com dispositivo de detecção e análise da concentração de produtos químicos, do pH (potencial hidrogeniônico), da condutividade e o monitoramento da temperatura, da vazão, da pressão e dos níveis de armazenamento dos produtos químicos, composto de sensores, bomba e painel de controle “touchscreen”.</t>
  </si>
  <si>
    <t>T-4323</t>
  </si>
  <si>
    <t>Aparelhos eletrônicos conversores de sinais, contadores e monitoramento de múltiplas grandezas como contagem de pulsos, frequência, pecas, rpm, com sinal analógico, pulso, seno/conseno, RS232, RS485, TTL, HTL, canal simples, canal duplo, SSI, A/A, B/B, PROFIBUS ou CANBUS, de alimentação 12 a 30V, 24 a 230VAC ou 17 a 40VDC para automação industrial em máquinas e equipamentos da indústria de processamento.</t>
  </si>
  <si>
    <t>T-4759</t>
  </si>
  <si>
    <t>Equipamentos de medição por sensor capacitivo do porcentual de teor de água (umidade) no produto fabricado pela indústria de papel e celulose (o papel), o software de gerenciamento pode controlar de 1 ou até 8 sensores para um mesmo sistema, com os devidos cabos, painel de controle e suporte para montagem.</t>
  </si>
  <si>
    <t>T-4859</t>
  </si>
  <si>
    <t>COSMED INDUSTRIA DE COMERCIO E MEDICAMENTOS S.A</t>
  </si>
  <si>
    <t>Máquinas automáticas para inspeção de soluções, suspensões, emulsões, bem como produtos à base de óleo ou liofilizados contidos em ampolas, cartuchos e frascos para injetáveis de até 100mL, garantindo a integridade do recipiente e esterilidade do produto, realizando a inspeção de partículas no produto e para defeitos cosméticos no recipiente, através de sistemas de visão de até 6 (seis) câmeras por carrossel, sendo câmeras de varredura área e em linha, de acordo com requisitos de inspeção, análise de alta tensão ou “headspace” baseado em oxigênio HSA O2, com capacidade máxima de inspeção de até 24.000recipientes/h, com 30 a 60 posições servo-conduzidas no carrossel, capaz de processar recipientes com diâmetro maior ou igual a 52mm, equipada com alimentação, inspeção e saída realizada automaticamente, com função de detectar defeitos como: produto ausente, enchimento excessivo/insuficiente, partículas, rachaduras, arranhões e sujeira no recipiente, defeitos de fechamento, qualidade do selo, geometria da ponta da ampola, partículas pesadas no inferior do recipiente, bem como partículas em movimento, como vidro, fibras, metal e fragmentos de revestimento, equipada com transporte a vácuo para manuseio suave do produto, bomba de vácuo para redução do consumo de ar, movimento contínuo, sem elementos óticos em movimento, como câmeras ou luzes, através de espelho oscilante central que se move em sincronização com o transporte dos recipientes, sistema de iluminação opcional para reduzir falsas rejeições por bolhas de ar, com reinspeção automática, com interface homem-máquina(IHM) e controlador lógico programável(CLP).</t>
  </si>
  <si>
    <t>T-5017</t>
  </si>
  <si>
    <t>Monitores de vibração estrutural digitais para turbinas eólicas, utilizados para monitoramento de baixas frequências estruturais e vibrações sismicas; tensão de entrada de 24VDC +/-10%, corrente elétrica máxima de 1A; possuem saída analógica de corrente de 4-20mA (canal 1, 2, 3 e 4); dotados de 4 relés para saída de alarmes (relé 4 fixado para SSD banda 11) e 1  relé para saída de erro no sistema; possuem portas de comunicação RS232-Modbus; comprimento de 260mm (sem cabos), largura de 135mm, altura de 75mm; dotados de três acelerômetros, para os eixos X, Y e Z; possuem sensibilidade de entrada de 30mV/m/s² e largura de banda de 0 a 200 Hz; temperatura de operação de -30°C a 60°C. </t>
  </si>
  <si>
    <t>T-5025</t>
  </si>
  <si>
    <t>Monitores de vibração estrutural digitais para turbinas eólicas, com tensão de operação de 24Vdc +/-10%; corrente elétrica nominal de 1A; corrente elétrica de irrupção de 3A; conexões de comunicação: 2x fêmea M12 código D; conexão de potência: macho M12 código A (4 pinos compátiveis); interface de detecção de extrema vibração: conector Binder 693 série RD24 de 4 polos; porta de comunicação: micro USB; protocolo de comunicação: PROFINET; taxa de transferência de comunicação: 100Mb/s; sensibilidade de entrada mínima: 30mV/m/s²; largura de banda de entrada: 0 a 200Hz;  dimensões máximas da unidade de monitoramento: 135 x 260 x 75mm (CxLxA), dimensões máximas do sensor: 60 x 60 x 60mm; temperatura de operação: -30°C a 60°C.</t>
  </si>
  <si>
    <t>T-5027</t>
  </si>
  <si>
    <t>Multisensores eletrônicos para operar em fundo de poço de petróleo no monitoramento das seguintes variáveis: pressão e temperatura do poço, temperatura e vibração do motor e corrente de fuga do sistema elétrico de bombeamento submerso.</t>
  </si>
  <si>
    <t>S-4128</t>
  </si>
  <si>
    <t xml:space="preserve">9031.90.90 </t>
  </si>
  <si>
    <t>Equipamentos automáticos para medir, plotar e traçar a força de abertura do anel de tampas metálicas tipo “easy open”, com guia de rotação automática, carga de tração de 11,3kgf, pressão de 6,5bar e capacidade de alimentação de até 200 tampas.</t>
  </si>
  <si>
    <t>S-4160</t>
  </si>
  <si>
    <t>EMBRACO INDUSTRIA DE COMPRESSORES E SOLUÇÕES EM REFRIGERAÇÃO LTDA</t>
  </si>
  <si>
    <t>Controladores de temperatura eletrônicos, destinados para refrigeradores de uso doméstico, com controle realizado por microcontroladores com lógicas proprietárias capazes de realizar o controle de temperatura do compartimento refrigerado, de forma eficiente do ponto de vista energético, através de três sensores de temperatura, e o acionamento de um ventilador, um compressor de velocidade variável com motor tipo BLDC, lógicas de degelo adaptativo que consideram tempo de compressor ligado e aberturas de portas, assim como comunicar-se com uma interface de comando também eletrônica por protocolo de comunicação I2C.</t>
  </si>
  <si>
    <t>FULL GAUGE ELETRO CONTROLES LTDA</t>
  </si>
  <si>
    <t>S-4175</t>
  </si>
  <si>
    <t>Unidades eletrônicas de controle e gerenciamento de linha individual de plantadeiras não autopropulsadas de precisão, próprias para controle e gerenciamento de motor elétrico, dosador de sementes, sensor de pressão exercida no solo, sensor de sementes e controle de plantio de multi-híbridos, dotadas de acelerômetro com faixa de leitura de força de + 9G.</t>
  </si>
  <si>
    <t>T-4778</t>
  </si>
  <si>
    <t>Mesas cirúrgicas eletromecânicas, com controle remoto (com ou sem fio), elevação/descida do tampo, “trendelemburg” +30° e “trendelemburg” reverso -35°, inclinação lateral direita e esquerda, tecla de segurança que nivela o tampo da mesa automaticamente (posição zero), movimento do segmento do dorso (elevação e descida) +80/-40°, movimento do segmento das pernas (elevação e descida) +90/-95°, travamento do deslocamento longitudinal do tampo, com bateria que permite sua utilização na falta de energia elétrica (aproximadamente 80 movimentos), sistema de emergência, movimento de flexão e reflexão do tampo, projetadas exclusivamente para suportar pacientes de peso máximo de 250, 400 e 450kg durante as cirurgias, podendo também serem utilizadas para diagnósticos e munidas dos acessórios ou não.</t>
  </si>
  <si>
    <t>T-4824</t>
  </si>
  <si>
    <t>Camas motorizadas hospitalares com conforto elétrico concebida para cuidados gerais, cirurgia, cuidados intensivos e que permite a aplicação de técnicas avançadas, “trendelenburg/trendelenburg” inverso de pelo menos +17⁰/-17⁰, altura variável, tecnologia de eixo pivotante com possibilidade de aumento do assento em até 12cm, tecnologia de auto contorno inteligente que auxilia na redução da pressão exercida na parte central do paciente, painel da cabeceira removível para facilitar acesso a zona da cabeça do paciente, inclinação de seção de cabeça de pelo menos +65⁰, inclinação de seção de anca de pelo menos +28⁰, inclinação da seção dos pés de -3 a -22⁰, indicador de ângulo na seção de cabeça e na superfície de repouso, indicador de posição não rebaixada da cama, luz noturna inteligente que muda de cor conforme a altura da cama, botão automático para posição cadeira, botão para saída lateral da cama com apenas um toque, controle para ressuscitação cardiopulmonar (CPR), capacidade de extensão da cama em 20cm, freio central ou bilateral, opcional de indicador de freio desengatado através de sinal sonoro, balança integrada à cama com cálculo de IMC automático, tela sensível ao toque, nítida e interativa para controle de funcionalidades da cama, capacidade de carga de trabalho de pelo menos 250kg, capacidade de conexão para transmissão de dados.</t>
  </si>
  <si>
    <t>Vallitech Ind. Comercio de Artefato Metálicos Ltda</t>
  </si>
  <si>
    <t>T-4825</t>
  </si>
  <si>
    <t>Camas motorizadas hospitalares com conforto elétrico, concebida para cuidados gerais, cirurgia e cuidados intensivos e permitem a aplicação de técnicas avançadas, trendelenburg/trendelenburg inverso de pelo menos +17⁰/-17⁰,  altura variável, tecnologia de eixo pivotante com possibilidade de aumento do assento em até 12cm (SlideGuard), tecnologia de auto contorno Inteligente que auxilia na redução da pressão exercida na parte central do paciente, painel da cabeceira removível para facilitar acesso a zona da cabeça do paciente,  inclinação de seção de cabeça de pelo menos +65⁰, inclinação de seção de anca de pelo menos +28⁰, inclinação da seção dos pés de -3 a -22⁰, indicador de ângulo na seção de cabeça e na superfície de repouso, indicador de posição não rebaixada da cama, luz noturna inteligente que muda de cor conforme a altura da cama (intelligent night light), botão para saída lateral da cama com apenas um toque, controle para ressuscitação cardiopulmonar (CPR), capacidade de extensão da cama em 20cm, freio central ou bilateral, capacidade de carga de trabalho de pelo menos 220kg.</t>
  </si>
  <si>
    <t>Vallitech Indústria e Comércio de Artefatos Metálicos Ltda</t>
  </si>
  <si>
    <t>T-4827</t>
  </si>
  <si>
    <t>Camas motorizadas hospitalares com conforto elétrico, concebidas para cuidados intensivos, cuidados gerais, ambulatoriais e de longas permanências, trendelenburg/trendelenburg inverso de pelo menos +17⁰/-17⁰, altura variável, tecnologia de eixo pivotante com possibilidade de aumento do assento em até 12cm (SlideGuard), tecnologia de auto contorno inteligente que auxilia na redução da pressão exercida na parte central do paciente, painel da cabeceira removível para facilitar acesso a zona da cabeça do paciente, inclinação de seção de cabeça de pelo menos +65⁰, inclinação de seção de anca de pelo menos +28⁰, inclinação da seção dos pés de -3 a -22⁰,  indicador de posição não rebaixada da cama, freio central ou bilateral, controle para ressuscitação cardiopulmonar (CPR), capacidade de extensão da cama em 20cm, carga de trabalho de pelo menos 220kg.</t>
  </si>
  <si>
    <t>T-4828</t>
  </si>
  <si>
    <t>Camas motorizadas hospitalares para cuidados em casos agudos e intensivos, trendelenburg/trendelenburg inverso de +12⁰/-12⁰, altura variável, tecnologia de auto contorno inteligente para redução da pressão exercida na parte central do paciente, painel da cabeceira removível para acesso a zona da cabeça do paciente, inclinação de seção de cabeça de +65⁰, inclinação de seção do joelho de +25⁰, comprimento da plataforma de repouso de 196cm, freio central ou bilateral, controle para ressuscitação cardiopulmonar (CPR), capacidade de extensão da cama em 10cm, rodízios com 12,5cm de diâmetro, capacidade de carga de trabalho de 204kg.</t>
  </si>
  <si>
    <t>T-4879</t>
  </si>
  <si>
    <t>Camas motorizadas hospitalares com conforto elétrico concebida para cuidados gerais, cirurgia e cuidados intensivos e permitem a utilização de técnicas avançadas, trendelenburg/trendelenburg reverso de pelo menos +13⁰/-18⁰ ,  tecnologia opcional de articulação avançada que imita o movimento natural do paciente que ocorre durante a transição entre as posições supina e ereta (SlideGuard e StayinPlace) , tecnologia de auto contour inteligente que eleva a seção dos joelhos até um máximo de 20⁰ quando o controle de cabeça alta pressionado inclinação de seção de cabeça de pelo menos +67⁰, inclinação de seção de coxa de pelo menos +30⁰ inclinação da seção dos pés de pelo menos - 45⁰, indicador de ângulo na seção de cabeça (Line-of-Site), indicador de posição não rebaixada da cama, sistema de alarme de saída da cama de 3 modos (Bed Exit Alarm) , opcional de alarme do ângulo da cabeceira opcional da função de chamada de enfermeiro, botão automático para posição cadeira em 3 modos, botão para saída lateral da cama com apenas um toque, botão de cama plana , controle de extensão e retração dos pés (FlexAfoot), botão para sistema de posicionamento (Boost), controle de música, controle da luz de leitura , controle de iluminação do quarto, controle de televisão, opcional de sistema de transporte motorizado (IntelliDrive), controle para ressuscitação cardiopulmonar (CPR), rodízios de 152mm , pedais do sistema de freio e direção (Point-of-Care) , opcional de indicador de freio desengatado através de sinal sonoro , balança integrada à cama com cálculo de IMC automático, tela sensível ao toque, nítida e interativa para controle de funcionalidades da cama (Graphical Caregiver Interface), opcional de superfície de terapia integrada que pode contar como as seguintes funcionalidades , opcional de gerenciamento de microclima (Microclimate Management), opcional de terapia pulmonar através de percussão e vibração , opcional de superfície em modo dormir, opcional de ação massageadora ondulatória (Opti-Rest), opcional de controle de pressão das seções da superfície, opcional de terapia de rotação lateral contínua , opção de conectividade para coleta de dados automática das camas, capacidade de carga de trabalho de pelo menos 295kg.</t>
  </si>
  <si>
    <t>S-4389</t>
  </si>
  <si>
    <t>Prédios de aço modulares com certificação de resistência a explosão, prontos para uso como novas salas de controles em plantas petroquímicas, projetados com nível de resposta médio para sobrepressões de até 8psi e com duração de até 200 milissegundos, dotados de módulos de aço, pisos, forros, paredes internas, dutos, máquinas de ar condicionado, eletrodutos, eletrocalhas, luminárias, detectores de fumaça e gás com painéis controladores, banheiros, cozinha, instalação hidráulica, pinturas e revestimentos, projetados de acordo com as normas API 752/753 e critérios da ASCE 2010.</t>
  </si>
  <si>
    <t>S-4278</t>
  </si>
  <si>
    <t>Ferramentas de estampagem intercambiáveis, tipo transferência, com matrizes em aço ferramenta conforme norma B53 3072, com função de conformar chapas de aço com tolerância dimensional de 0,2 a 1,5mm, incluindo raio de canto, tolerância de espessura de 0,03 a 0,065mm, podendo conter as operações distintas, repuxo, flangear recortar com cunha e puncionar, flangear com cunha e recortar puncionar lancetar puncionar e flangear com cunha, aplicadas na estampagem de peças para carrocerias de veículos automotivos.</t>
  </si>
  <si>
    <t>ESTAMPO TEC INDÚSTRIA E COMÉRCIO LTDA</t>
  </si>
  <si>
    <t>Injetaq Industria e Comercio LTDA</t>
  </si>
  <si>
    <t>Aethra Sistemas Automotivos S.A</t>
  </si>
  <si>
    <t>Ferramentaria Gaspec Ltda.</t>
  </si>
  <si>
    <t>S-4279</t>
  </si>
  <si>
    <t>Ferramentas de estampagem intercambiáveis, tipo transferência, com matrizes em aço ferramenta conforme norma E24.50.300G/DIN EN10, com função de conformar chapas de aço tipo S235JR e S185, tolerância dimensional de 0,5 a 1,5mm, incluindo raio de canto, podendo conter as operações; corta-blank, repuxo, corte e furação, flangear e calibrar, corta com cunha, furação/flangear com cunha e separação das peças estampadas, aplicada a partes de veículos automotivos.</t>
  </si>
  <si>
    <t>Ferrarnentaria Gaspec Ltda.</t>
  </si>
  <si>
    <t>S-4281</t>
  </si>
  <si>
    <t>Ferramentas de estampagem intercambiáveis, tipo transferência, com matrizes em aço ferramenta conforme norma B53 3072, com função de conformar chapas de aço com tolerância dimensional de 0,2 a 1,5mm, incluindo raio de canto, tolerância de espessura de 0,03 a 0,065mm, podendo conter as operações distintas; repuxo,  base única com 3 estágio para as operações; recortar, recortar com puncionar e cunhar  e recortar puncionar, recortar com cunha, puncionar com cunha e calibrar flangear / extrudar e flangear com cunha, aplicadas na estampagem de peças para carrocerias de veículos automotivos.</t>
  </si>
  <si>
    <t>T-3019</t>
  </si>
  <si>
    <t>MARINE COMÉRCIO EXTERIOR LTDA.</t>
  </si>
  <si>
    <t>Motores de pistão, alternativos, de ignição por centelha (ciclo Otto), a gás (gás natural, biogás, gás especial), com 12 cilindros em “V”, com potência em um ponto dentro do intervalo de 480kW a 580kW, com rotação máxima de 1800 rpm, com turbo compressor, com ou sem sistema de controle, com ou sem sistema de ignição, com ou sem sistema de refrigeraçãoo, cilindrada de 25.8 litros, diâmetro 132mm x curso 157mm.</t>
  </si>
  <si>
    <t>T-5031</t>
  </si>
  <si>
    <t>MAQUINARIUM COM. IMPORT. E EXPORT. DE MÁQUINAS E EQUIPAMENTOS INDUSTRIAIS LTDA</t>
  </si>
  <si>
    <t>Máquinas de bombeamento liquidos (tinta) modular, uso industrial, com distribuidor único por líquido, limpeza automática do sistema a vácuo, com capacidade de 12 até 48 posições, acompanhado de software para gerenciamento de dispositivos múltiplo fluídos (tintas), controladores eletrônicos, tela de operação sensível a toque, conexão a internet (RJ45), balança de precisão, válvula de precisão antigotejamento e partes e peças para devida montagem.</t>
  </si>
  <si>
    <t>T-4763</t>
  </si>
  <si>
    <t>METALURGICA MOCOCA S/A</t>
  </si>
  <si>
    <t>Queimadores de gás de incineração térmica, desenvolvidos para purificação do ar e eliminação de odores a serem instalados em estufa de secagem de folha de flandres, dotados de Sistema de incineração com um volume total de ar de 10.000nm³/h; sistema de combustão para regulação do ar de exaustão tendo como parte principal trocador de calor de ar fresco pré-isolado com uma capacidade de 250kW; regulador de pressão de gás; gabinete de controle baseado em PLC, incluindo gerenciamento de fluxo de ar para reduzir o volume de ar de exaustão e a temperatura da câmara de combustão durante tempo de espera; volume total de ar de exaustão conduzido sobre o telhado de aproximadamente 5.000nm³/h, com máximo de carga de solvente no ar de exaustão 80kg/h.</t>
  </si>
  <si>
    <t>T-4404</t>
  </si>
  <si>
    <t>REFLORESTADORES UNIDOS SA</t>
  </si>
  <si>
    <t>Resfriadores de contracorrente em aço inox de pellets de 2,5 à 10mm com capacidade de 9t/h, superfície de resfriamento: 5,7m2 com quadro de suporte, funil de saída, dispositivo de ajuste da grade inferior para regular a quantidade de descarga, janela de descarga deslizante, indicadores de nível, caixa de resfriamento com porta e painel de vidro de segurança, incluindo ciclone para separação de finos, válvula rotativa de descarte de finos e ventilador radial.</t>
  </si>
  <si>
    <t>T-0032</t>
  </si>
  <si>
    <t>Autoclaves esterilizadores a baixa temperatura por peróxido de hidrogênio, de aço inoxidável, capacidade da câmara de 82 a 148 litros, para esterilização de dispostos médicos, metálicos e não metálicos, reutilizáveis (limpos, enxaguados e secos), 380 volts, trifásico 60Hz, temperatura de esterilização 45 a 48°C, duração do ciclo de esterilização 28 a 65 minutos, com sistema de cartucho ergonômico (descartável), painel de controle de 7 ou 10”,com impressora térmica integrada para registro das fases dos ciclos, porta USB e cartão SD para backup de dados, conectividade com sistema de rastreamento de instrumentos.</t>
  </si>
  <si>
    <t>S-4186</t>
  </si>
  <si>
    <t>Secadores por leito fluidizado para produtos farmacêuticos ou alimentícios, com carro de movimentação para caçamba do produto, e câmara de filtragem e expansão, resistentes à pressão de até 2bar, recipiente de volume máximo igual a 800 litros e capacidade de trabalho de 120-400kg para materiais com densidade de 0,5g/cm3, dotados de: filtros de cartucho; detector de rompimento de filtro; unidade de tratamento/condicionamento de ar de entrada; sistema de exaustão com ventilador e silenciador; sistema automático de controle com painel de operação por interface homem máquina de tela sensível ao toque e painéis elétricos com controlador programável.</t>
  </si>
  <si>
    <t>T-4914</t>
  </si>
  <si>
    <t>Máquinas para torrefação de café pré-torrado com capacidade de torra de 250g por ciclo de duração de até 10 minutos, equipadas com câmara de vidro para circulação de ar quente, controles em tela touchscreen e bocal de 4 polegadas de diâmetro para saída de ar.</t>
  </si>
  <si>
    <t>S-3749</t>
  </si>
  <si>
    <t>BLAU  FARMACEUTICA S/A</t>
  </si>
  <si>
    <t>Combinações de máquinas para lavar e esterilizar ampolas de vidro com formatos variados utilizadas para envasar produtos farmacêuticos injetáveis de pequeno volume, com capacidade máxima de 18.000 unidades/hora, compostas de: uma lavadora rotativa com 6 estações de lavagem, empregando ar comprimido estéril, água de recirculação e água para injetáveis, dotadas de sistema de pré-lavagem ultrassônica,  e um túnel de despirogenização com 3 zonas de fluxo laminar para alimentação, aquecimento e resfriamento com qualidade do ar ISO 5, regulagem e registro dos parâmetros de operação através de CLP e IHM.</t>
  </si>
  <si>
    <t>S-4133</t>
  </si>
  <si>
    <t>BLAU FARMACEUTICA S/A</t>
  </si>
  <si>
    <t>Combinações de máquinas para lavar e esterilizar ampolas de vidro de formatos variados utilizadas para envasar produtos farmacêuticos injetáveis, com capacidade máxima de 24.000 unidades/hora, compostas de: uma lavadora rotativa com 6 estações de lavagem, empregando ar comprimido estéril, água de recirculação e água para injetáveis, dotadas de sistema de pré-lavagem ultrassônica e drenagem automática, um túnel de despirogenização com 3 zonas de fluxo laminar para alimentação, aquecimento e resfriamento com qualidade do ar ISO 5 e temperatura máxima de trabalho de 350°C, painel elétrico separado, regulagem e registro dos parâmetros de operação através de IHM e PLC com cartão ethernet programado para comunicação e serviço de assistência remota, conformidade com os requisitos da NR12 e norma 21 CFR part 11 do FDA.</t>
  </si>
  <si>
    <t>T-4912</t>
  </si>
  <si>
    <t>Separadores centrífugos para separação ou clarificação contínua, próprios para aplicações em óleos vegetais, com alimentação através de sistema fechado, realizando separação de duas fases liquidas com rotação máxima de 4.500 RPM composto por: motor elétrico trifásico potência de 45 kW, transmissão direta via acoplamento elástico, tambor de parede móvel com jogo de pratos e  2 bombas centrípetas para pressurização de saída dos líquidos nas fases pesada e leve, sistema de alimentação “Hidro hermético” que reduz tensões de cisalhamento evitando danos ao produto durante a separação, partes em contato com o produto fabricadas em liga de aço inoxidável, e partes rotativas fabricadas em aço inoxidável duplex de alta resistência a corrosão (DIN 1.4462 / ASTM S31803), sistema à prova de explosão com certificação “ATEX II”, sistema “fine tunner” de ajuste fino da saída da fase pesada (Goma) e automação necessária, acionado por painel com IHM (anti explosão) conectado a painéis  MCC e PLC acondicionados em sala de controle.</t>
  </si>
  <si>
    <t xml:space="preserve">Alfa Laval LTDA - BANCO DE DADOS
</t>
  </si>
  <si>
    <t>S-3732</t>
  </si>
  <si>
    <t>HAZTEC TECNOLOGIA E PLANEJAMENTO AMBIENTAL SA</t>
  </si>
  <si>
    <t>Unidades funcionais para tratamento de chorume procedente de aterro sanitário, montadas em conteineres próprios, com capacidade de tratamento de efluentes de até 500m³/dia, processo de filtração em três estágios em módulos de membranas espirais por osmose reversa, para separação do permeado e concentrado, equipadas com: sistema de filtros, soprador para filtro de areia, tubulações de baixa e alta pressão, módulos espirais de membranas instalados em tubos de pressão, bombas de retrolavagem, bombas centrífugas, bombas de pistão, bombas tambor, transmissores de pressão, instrumentação de medida e controle, medidores de vazão eletromagnéticos, medidores de condutividade, medidores de PH e temperatura, manômetros, rotâmetros, válvulas de pressão, sensores, compressor para ar comprimido, tanques de lavagem/permeado, unidade de dosificação de produto antiscaling, unidade de dosificação de produto químico, unidade de dosificação de soda caustica, armários elétricos, controlador lógico programável (CLP) com computador industrial para visualização e registro de dados.</t>
  </si>
  <si>
    <t>S-4303</t>
  </si>
  <si>
    <t>Unidades de membranas tubulares flexíveis para instalação em difusores para fornecimento de ar aos microrganismos em sistemas de tratamento biológico aeróbio de efluentes domésticos e indústrias, com dimensões diametrais internas entre 60 e 91mm, e extensão de comprimento entre 500 e 1.800mm, com material de fabricação de silicone, EPDM ou poliuretano.</t>
  </si>
  <si>
    <t>T-4913</t>
  </si>
  <si>
    <t>Filtros de ar para resíduos de café pré-torrado com dutos de conexão ao torrador, 2 unidades de células coletoras eletrostáticas e 1 compartimento com filtro de carvão ativado para COV a ser trocado a cada 100 kg de café torrado.</t>
  </si>
  <si>
    <t>S-3946</t>
  </si>
  <si>
    <t>Peneiras rotativas utilizadas para separação de sólidos em meio líquido, fabricadas em aço INOX 304L em design sanitário, dotadas de sistema ATEX  interno para Zona 1, grupo IIA, temperatura classe T2, equipamento classe II/categoria 2G com inertização com nitrogênio permitindo que seja possível processar produtos com atmosferas explosivas e/ou inflamáveis e ATEX externo Zona 2, grupo IIA, temperatura classe T2, equipamento classe II/categoria 3G; com capacidade máxima de entrada de 26,4t/h e saída de sólidos máxima a 3,52t/h, temperatura de operação de 15°C com temperatura de design de projeto de 0 a 70°C, pressão interna de +60mbar g/ -20mbar g, peneira com área de 13m² com abertura de 0,5mm (500microns) conferindo 18,5% de área aberta, diâmetro da peneira de 1.500mm e comprimento de 2.800mm suportadas em 6 anéis radiais e 10 barras axiais para suportação da peneira, dotadas de sistema de CIP automático em bicos asprerssores sobre a tela,  compostas de motor elétrico de 3kW/ 440V/60Hz, rotação da peneira de 10rpm com variador de velocidade para ajuste da velocidade de rotação, redutor Atex classe II2G Ex h IIC T4 Gb, Motor Atex classe II2G Ex h IIC T4 Gb.</t>
  </si>
  <si>
    <t>S-4265</t>
  </si>
  <si>
    <t>LTM BRASIL SERVIÇOS AMBIENTAIS LTDA </t>
  </si>
  <si>
    <t>Módulos de reposição de osmose inversa para sistema DT ou similar, dotados de eixo, flange de conexão e acessórios, diâmetro compreendido entre 195 e 219mm; altura compreendida entre 1.200 e 1.450mm, pressão máxima de entrada até 90bar.</t>
  </si>
  <si>
    <t>T-4917</t>
  </si>
  <si>
    <t>SAVA EQUIPAMENTOS INDUSTRIAIS LTDA</t>
  </si>
  <si>
    <t>Máquinas automáticas, tipo monobloco, sincronizadas pelo CLP (controlador logico programado), para encher e tampar garrafas de vinhos e espumantes de altura e diâmetros diversos, equipados com estrelas e caracóis de transferência; dotado de torre da enchedora rotativa isobárica com 30 bicos, carrossel de enchimento com válvula, com dispositivo de pré-evacuação do ar das garrafas, com sistema de auto nivelamento, uma torre tapadora automática para fechar com rolhas, uma torre amarradora de gaiolas de espumantes, com sistema automático de orientação e alimentação de rolhas.</t>
  </si>
  <si>
    <t>S-3995</t>
  </si>
  <si>
    <t>BRASILATA S/A -EMBALAGENS METÁLICAS</t>
  </si>
  <si>
    <t>Máquinas automáticas pneumáticas para rotulagem de moldes plásticos, com sistema básico IML (In Mould Labeling) para baldes plástico de até 5 litros, com duas cavidades, de operação exclusiva com máquina de moldagem de plásticos por injeção, com servo condutores para colocação de etiquetas e remoção de peças, com comando numérico e capacidade de transporte de 1.300 unidades/h.</t>
  </si>
  <si>
    <t>S-4038</t>
  </si>
  <si>
    <t>Combinações de máquinas automáticas, para contagem e carregamento (dosagem) de até 14 bombons diferentes em cartuchos de papelão preparado tipo "display", com dimensões máximas de 189 x 95 x 171mm (“display” aberto), 2 linhas (esteiras) de “display” independentes com velocidade de produção unidas de até 150 "displays"/min, com controlador lógico programável (CLP), com 2 painéis de operação de interface (IHM), com telas LCD coloridas "touchscreen" de 17", compostos de 7 conjuntos duplos de: alimentadores de bombons, elevadores de dosagem de alimentação (esteiras), calhas vibratórias para separação de bombons, máquinas de contagem, máquinas de descarga dupla para cada linha (esteira) de “display”; botão de parada de emergência para cada conjunto; 2 transportadores (linhas) de “displays” individuais; sistemas acionados por servomotores e redutores; plataforma de acesso total ao equipamento; alimentação elétrica de 380V e 60Hz.</t>
  </si>
  <si>
    <t>S-4313</t>
  </si>
  <si>
    <t>Máquinas de limpeza por jato de água em alta pressão, sendo máxima de 2.800 ou 3.200psi, com motor de eixo vertical a combustão interna de ignição por centelha com 163cc e 6,75Lbf de torque ou 190cc e 8,75Lbf de torque, acoplado a bomba de alta pressão do tipo axial, ou seja, com 3 pistões em carga axial com vazão máxima de 8,7 ou 10,2L/min ambos montados em conjunto com um quadro de transporte que possui rodas com diâmetro de 10 polegadas, possui partida com tecnologia “ready start”.</t>
  </si>
  <si>
    <t>S-3957</t>
  </si>
  <si>
    <t>VIBRA AGROINDUSTRIAL S/A</t>
  </si>
  <si>
    <t>Estantes de movimentação com bases autodeslizantes sobre trilhos, acionadas por 2 motoredutores rotor de gaiola de 0,75kW em cada base, com controle de tração, para armazenamento de cargas paletizadas em armazém frigorificado, com automação de seleção de pedidos (comissionamento), comando lógico programável acoplado (PLC), controladas automaticamente por sistema de gerenciamento WMS (warehouse management system - sistema de gerenciamento de armazéns), com estrutura em aço carbono com comprimento de 28.232mm e profundidade de 2.600mm, dotados de 2 conjuntos de trilhos guias e movimentação com 24.400mm de comprimento; 16 conjuntos de bases deslizantes formados por perfis laminados, rodas, motores e sistemas de conexão;  1 conjunto de estruturas de porta pallets estática com comprimento de 31.600mm e profundidade de 1.050mm; 3 conjuntos de estruturas de porta pallets estática com comprimento de 28.100mm e profundidade de 1.050mm, dotadas de sensor de movimento  óptico, pré-aviso sonoro de movimento, receptor via rádio frequência, transmissor portátil via rádio frequência, dispositivo para pré-ativação de iluminação do corredor, função de ventilador (estacionamento noturno com espaçamento pré-determinado para permitir uma melhor circulação de ar entre as estantes) e painel de controle/comando, com capacidade nominal de armazenagem de 4.431 paletes.</t>
  </si>
  <si>
    <t>BERTOLINI SISTEMAS DE ARMAZENAGEM S/A</t>
  </si>
  <si>
    <t>Águia Sistemas de Armazenagem S.A</t>
  </si>
  <si>
    <t>S-4056</t>
  </si>
  <si>
    <t>COMAU DO BRASIL INDÚSTRIA E COMÉRCIO LTDA</t>
  </si>
  <si>
    <t>Posicionadores com capacidade de manuseio de 500kg, motorização e funcionamento do tipo síncrono ou assíncrono, com grau de proteção IP65, distância do eixo B de 1.200mm e distância entre as flanges de até 4.000mm, rotação de até 360 graus, precisão de posicionamento de +/- 0,15mm dotados de: uma unidade de redução, um flange para apoiar o equipamento a ser posicionado, com sistemas que permite o trabalho em conjunto com um robô industrial, temperatura de trabalho de 0 a 45°C, velocidade de rotação de 9,2 (°/s), tempo de aceleração 0,6(s), máxima inércia de 150 (kgm 2).</t>
  </si>
  <si>
    <t>S-4227</t>
  </si>
  <si>
    <t>SCREW - INDUSTRIA METALMECANICA EIRELI</t>
  </si>
  <si>
    <t>Máquinas automatizadas, para movimentação de materiais (carga, descarga, transporte e armazenagem vertical), dotadas de torres de armazenamento com  múltiplas gavetas, transportador com ventosas acionadas por vácuo e/ou com sistema de garfos, elevador e estação(ões) de entrada e saída para carga e descarga de chapas metálicas e/ou peças, dotadas de CLP - Controle Lógico Programável com terminal “touchscreen“ e barreiras de segurança.</t>
  </si>
  <si>
    <t>T-4962</t>
  </si>
  <si>
    <t>Conjuntos de rompedores hidráulicos para utilização com britadores, formado por unidade hidráulica com vazão de óleo entre 80 e 120L/min; braço com alcance máximo de 9m e peso de até 9.000kg e; martelo, com taxa de impacto de 400 a 900bpm, com pressão de operação de 150-200bar e com diâmetro de 100 a 150mm.</t>
  </si>
  <si>
    <t>T-4963</t>
  </si>
  <si>
    <t>Conjuntos de rompedores hidráulicos para utilização em britadores, formado por unidade hidráulica com vazão de óleo entre 60 e 100L/min; braço com alcance máximo de 5,5m e peso de até 3.000kg e; martelo, com taxa de impacto de 500 a 1.500bpm, com pressão de operação de 120-200bar e com diâmetro de 70 a 120mm.</t>
  </si>
  <si>
    <t>T-0003</t>
  </si>
  <si>
    <t xml:space="preserve">Ferramentas de instalação do “tubing hanger” das árvores de 7K &amp; 10K, com travamento de 18.3/4 polegadas, pressão de trabalho de 10.000psi e range de temperatura entre 2 e 121°C. </t>
  </si>
  <si>
    <t>T-0004</t>
  </si>
  <si>
    <t xml:space="preserve">Ferramentas utilizadas para içamento e vedação de árvores de 7K &amp; 10K, com travamento do perfil interno do H4 diâmetro de 18.3/4 polegadas, pressão de trabalho de 10.000psi e capacidade de carga de 90.718kg. </t>
  </si>
  <si>
    <t>T-0005</t>
  </si>
  <si>
    <t>Conectores de teste de topo para THRT de 7K &amp; 10K, com peso aproximado de 468kg com pressão de trabalho de 10.000psi.</t>
  </si>
  <si>
    <t>T-0006</t>
  </si>
  <si>
    <t>Capas de teste para THRT de 7K &amp; 10K, com peso aproximado 443kg e pressão de trabalho de 10.000psi.</t>
  </si>
  <si>
    <t>T-0007</t>
  </si>
  <si>
    <t>Ferramentas de perfuração avante de 13-3/8" utilizadas durante fase de perfuração de 13-3/8" na perfuração de poços de petróleo, revestidas com carbeto de tungstênio para redução de desgaste com peso aproximado de 540kg e com torque para cisalhamento dos pinos de 4.868Nm.</t>
  </si>
  <si>
    <t>S-3844</t>
  </si>
  <si>
    <t>SATHYA COMERCIO LTDA. EPP</t>
  </si>
  <si>
    <t xml:space="preserve">Combinações de máquinas para produção de mudas em viveiro, com capacidade de produção de 650 bandejas por hora para bandejas com dimensões de 600 x 400mm e 600 bandejas por hora para bandejas com dimensões de 750 x 400mm, compostas de alimentador de bandeja vazia, enchedora de substrato, turfa, areia e outros insumos, semeadora de rolos, barra de sopro para eliminação de dupla semente, módulo de inspeção, cobridor de sementes, barras de irrigação por gotejamento e empilhador automático de bandejas. </t>
  </si>
  <si>
    <t>S-4130</t>
  </si>
  <si>
    <t>SORMA INTERAMARIANA IMPORTAÇÃO E EXPORTAÇÃO LTDA.</t>
  </si>
  <si>
    <t>Máquinas para recepção e distribuição de frutas pré-selecionadas para seleção manual e formação de lotes para embalagem, dotadas de mesa central com desviadores de frutas e esteira dupla de comprimentos entre 8 a 12m; 4 transportadores inclinados (elevadores) com 6 cintas de lona para recepção e alimentação da mesa central e quadro elétrico.</t>
  </si>
  <si>
    <t>Ser.Mac Brasil - Ind. Com. Imp. e Exp. de Máquinas Ltda</t>
  </si>
  <si>
    <t>T-4918</t>
  </si>
  <si>
    <t>SILOKING DO BRASIL COMERCIO DE EQUIPAMENTOS AGROPECUARIOS LTDA</t>
  </si>
  <si>
    <t>Vagões misturadores autopropelidos com capacidade útil de 3m³, movidos por motor turbo diesel de 6 cilindros com 7,7L e potência de 210 kW (286 hp), com 3 planetárias e 3 roscas de mistura, cada rosca com 3,5 espiras e 9 facas ajustáveis, depósito facetado, fresa rotativa de carregamento com 2.000mm e 42 facas posicionada a frente do braço de carregamento com altura máxima de alcance de 5.500mm, comprimento total do equipamento de 10.600mm, largura de 2.550mm e altura de 3.500mm, com três eixos, sendo o dianteiro e traseiro tracionados e direcionáveis.</t>
  </si>
  <si>
    <t>CASALE EQUIPAMENTOS LTDA.</t>
  </si>
  <si>
    <t>S-4084</t>
  </si>
  <si>
    <t>PANIFICADORA E DISTRIBUIDORA REA LI JUNIOR LTDA</t>
  </si>
  <si>
    <t>Combinações de máquinas para fabricação de massas de pães com peso máximo de 130g, e capacidade de produção de 9.000 unidades/h, composta de: 01 alimentador de amassados, tipo: tremonha, dotada de sensores de nível de massa; 01 esteira transportadora de amassados para alimentação automática das linhas, com seção auto tombadora; 01 estação divisora de massas no formato circular com saída em 06 linhas de distribuição; 01 estação boleadora em 06 linhas de distribuição; 01 estação de alinhamento automático de massas no formato circular; 01 enfarinhador de massas; 01 estação de moldagem de massas; 01 estação de pulverização de massas; 01 estação dosadora de sementes nas massas; 01 estação de agrupamento de massas; 01 estação de carregamento de massas em bandejas; 01 estação de saída (descarregamento de bandejas com massas); com esteiras transportadoras e painéis elétricos com controlador lógico programável (CLP).</t>
  </si>
  <si>
    <t>INDÚSTRIA DE MÁQUINAS PARA PANIFICAÇÃO PROGRESSO LTDA</t>
  </si>
  <si>
    <t>T-3906</t>
  </si>
  <si>
    <t>ASSOCIAÇÃO BRASILEIRA DE CIRCUITOS IMPRESSOS, MONTAGEM DE PLACAS, TECLADO DE MEMBRANA E COMPONENTES ELETRÔNICOS</t>
  </si>
  <si>
    <t>Dispositivos de laser utilizados para registro de imagem em filme fotossensível usado na fabricação de placas de circuito impresso, formados por cabeçote laser e duas fontes de energia de 8W cada, com comprimento de onda de 0,355µm, potência de 16W, cavidade selada, meio  ativo de natureza  óptica e com fonte de energia que opera a 80MHz, resfriado a água. na cabeça do laser (Laser Head) e uma ou duas fontes de alimentação conectadas por cabos elétricos e de fibra óptica, os cabos de fibra óptica transmitem luz das barras de diodo na fonte de alimentação para a cabeça do laser, o sistema também possui um resfriador de água para ar em circuito fechado que mantém a cabeça do laser em uma temperatura estável a 28 ° C (82 ° F) e 18 ° C (64 ° F) para modelos de 16 e 24W de maior potência.</t>
  </si>
  <si>
    <t>T-0028</t>
  </si>
  <si>
    <t>Máquinas para processo de hidro-erosão por abrasão automáticas com comando lógico programável e carregamento/descarregamento automático; dotadas de duas estações de trabalho rotativas com capacidade para 12 peças e 4 conexões de fluxo; 2 tanques de armazenamento de óleo com partículas abrasivas com capacidade de 65 litros e sistema de bombeamento composto por três bombas em série, 1 tanque de armazenamento de óleo de inspeção com capacidade de 180 litros e 1 tanque de armazenamento de óleo de lavagem com capacidade de 200 litros compostos por bombas individuais; sistema de controle de fluxo de massa, da temperatura dos fluidos e regulagem da pressão de trabalho; sistemas de filtragem de ar, painel elétrico trifásico para alimentação.</t>
  </si>
  <si>
    <t>T-4971</t>
  </si>
  <si>
    <t>P&amp;N HOMAG IMPORTAÇÃO E COMÉRCIO LTDA</t>
  </si>
  <si>
    <t>Máquinas duplas cabeças de corte automática controlada por um PLC para cortes de perfis de alumínio e PVC com controle de altura de perfil automático cortes em ângulos iguais ou de 90° e 45°, através de duas serras articuladas e dependentes, comprimento máximo de corte de 6.100mm, com posicionamento linear servo automático, com velocidade de posicionamento de 20m/min.</t>
  </si>
  <si>
    <t>METALÚRGICA CORTESA LTDA</t>
  </si>
  <si>
    <t>T-4495</t>
  </si>
  <si>
    <t>IDB DO BRASIL TRADING LTDA</t>
  </si>
  <si>
    <t>Combinações de máquinas para extrusão contínua de perfis de alumínio, composta de: 1 prensa hidráulica horizontal automáticas para extrusão contínua de perfis de alumínio, com pressão operacional nominal de 9.611 toneladas, para tarugos com diâmetro de 20" e comprimento mínimo de 900mm e comprimento máximo de 2.000mm, com até 508mm de diâmetro de tudo, fazendo até 240kg/M, curso do cilindro principal de 2.500mm, golpe de cisalhamento de 1.300mm, curso deslizante do cilindro de 1.700mm, curso da carregadeira do tarugo de 5.000mm, velocidade de extrusão de 13,7mm/s com pressão de 303bar, cilindro principal em aço forjado com verificação ultrassônica e magnetoscópica, com vedações para pressão máxima de 400bar, recipiente de extrusão em duas peças, revestido externo temperado e dureza 34-36 HRC, aquecimento por resistência elétricas, 02/04 zonas térmicas independentes, equipado com robô carregador de tarugo para transferência horizontal direta do aquecedor ou corte para a linha central, conduzido por motor e precisão de posicionamento &lt;0,5 mm, circuito hidráulico principal com 6 motores principais e mais 1 motor auxiliar com inversor de frequência de 190kW e 6 bombas fixas principais e mais 1 bomba auxiliar; Sistema de manuseio automático de perfis, com 113m de comprimento e 9,4m de largura, incluindo, sistema de corte a quente, com dispositivo hidráulico para corte do perfil de alumínio e diâmetro da lâmina de corte de 1.400mm e coletor de cavacos; puxador duplo de 110m, com unidade motora composta por motor, redutor velocidade e sistema de freio elétrico; sistema de elevação e viga móvel com comprimento de 55m e largura de 8m, acionamento de subida e descido composto por 4 atuadores hidráulicos; esteira de alimentação por correias com 55m de comprimento e velocidade de trabalho de 1,5 mm/l; Esticador com comprimento de 55m e capacidade de 300t; correias de armazenamento e transferência com comprimento de 55m, largura de 140mm, espessura de 7mm fabricada em PVC, mesa composta por 52 + 52 esteiras transportadoras acionadas por meio de dois motores elétricos; sistema de resfriamento por ar composto por dois ventiladores com motores de potência de 108 + 108kW e entrega de fluxo de ar de 180.000m3/h, juntamente com sistema de resfriamento por spray de água composto por bomba de resfriamento de alta pressão com fluxo de 110m3/h e pressão de 10-14bar e sistema de resfriamento por tanque de água temperada com largura de 900mm, altura de 450mm e comprimento de 10.000mm com fornecimento de água de 400Nm3/h à pressão de 2,5bar; mesa alimentadora por rolos em PVC com transmissão de movimento por correias, acionado por motores de 3kW com inversor; forno de envelhecimento de tarugos com 12.000m de comprimento, 1.350mm de largura e 650mm de altura, temperatura de trabalho de 175Cº alimentado por gás natural; gabinete de alimentação próprio, mesa de controle principal com painel de comando computadorizado e com controlador lógico programável (CLP), podendo operar em modo manual, semi-automático ou automático.</t>
  </si>
  <si>
    <t>S-4323</t>
  </si>
  <si>
    <t>ASSOCIATED SPRING DO BRASIL LTDA.</t>
  </si>
  <si>
    <t>Máquinas CNC 12 eixos combinados, que podem trabalhar de forma simultânea, permitindo interpolação entre estes 12 eixos, utilizadas para fabricação de molas de diversos formatos, a partir de fio de aço carbono ou ligas metálicas, de diâmetro de Ø 1,2 até 4,5mm, com alimentação rápida de arame de 120m/min, com controle integrado de medidas, 4 pares de rolos tracionadores, cabeçote de rotação de 0,85kW, motor de corte de 1,3kW x 8, motor de alimentação do arame de 4,4kW, motor de torção de 1,5kW, motor de rotação de 4,4kW, dimensões de 2.700 x 2.000 x 1.900mm, peso de 2.500kg, proteção frontal sistema de corte hidráulico.</t>
  </si>
  <si>
    <t>T-4933</t>
  </si>
  <si>
    <t>Máquinas automáticas para fabricar molas de aço de formato barril ou cilíndrico, em fileira de falso tecido, diâmetro externo da mola de 50 a 75mm, altura da mola ensacada de 80  a 240mm, diâmetro do arame de 1.6 a 2.3mm, velocidade máxima de produção de até 160 molas/min, com desbobinador do arame de aço e desbobinador do falso tecido, com sistema de soldagem de falso tecido por ultrassom, com tratamento térmico para têmpera do arame.</t>
  </si>
  <si>
    <t>T-0018</t>
  </si>
  <si>
    <t> MAP TECH MAQUINAS E SERVIÇOS LTDA. ME</t>
  </si>
  <si>
    <t>Máquinas-ferramentas para furar, ranhurar e fresar painéis de madeira e seus derivados, com trabalho do painel na horizontal, controladas por um comando numérico computadorizado (CNC), com um cabeçote de furação superior contendo doze mandris verticais independentes, quatro mandris horizontais independentes de dupla saída, com eixo de serra integrado no cabeçote de furação com diâmetro da serra de 120mm, com um eletromandril de potência 3,5kW ou superior, com dimensões máximas da peça a ser trabalhada de 2.500mm no eixo X (comprimento), 1.200mm no eixo Y (largura) e 60mm no eixo Z (espessura), com dimensões mínimas da peça a ser trabalhada de 200mm no eixo X (comprimento),  50mm no eixo Y (largura) e 10mm no eixo Z (espessura), com sistema de movimentação de dupla pinça (duas pinças) independentes no eixo X  e velocidade de deslocamento no eixo X de 130m/min e no eixo Y de 75m/min.</t>
  </si>
  <si>
    <t>HOMAG IND. E COM. DE MÁQUINAS PARA MADEIRA LTDA</t>
  </si>
  <si>
    <t>T-0029</t>
  </si>
  <si>
    <t>GLORY GLOBAL SOLUTIONS (BRASIL) MAQUINAS E EQUIPAMENTOS LTDA</t>
  </si>
  <si>
    <t>Máquinas dispensadoras automáticas de moedas, com a função de recebimento e entrega de moedas (reciclagem) dotadas de módulo de armazenamento inteligente, com capacidade de classificação e validação por meio de diversos parâmetros e denominações, operando com até 8 unidades de armazenamento, com capacidade padrão entre 100 e 5.000 moedas para cada unidade de armazenamento, dotadas opcionalmente de recipiente para coleta de moedas em excesso, interface de rede para integração com outros sistemas computacionais, podendo ou não operar com painel de controle integrado ao equipamento, fonte de alimentação de 100 – 240V, 50/60Hz, consumo de 720W.</t>
  </si>
  <si>
    <t>Perto S.A. – Periféricos para Automação</t>
  </si>
  <si>
    <t>T-0019</t>
  </si>
  <si>
    <t xml:space="preserve">8472.90.10 </t>
  </si>
  <si>
    <t>Máquinas dispensadoras automáticas de papel moeda (cédulas), com a função de recebimento e entrega de cédulas (reciclagem) dotadas de módulo de armazenamento inteligente, com capacidade de classificação e validação por meio de diversos parâmetros e denominações, operando entre 03 e 10 módulos de armazenamento, entrada de até 300 cédulas por maço e saída de até 150 cédulas, dotadas opcionalmente de cassete para coleta das notas em excesso, interface de rede para integração com outros sistemas computacionais e opcionalmente preparada para integração com sistema de alarme, podendo ou não operar com painel de controle integrado ao equipamento, fonte de alimentação de 100 – 240V, 50/60Hz, consumo de 720W.</t>
  </si>
  <si>
    <t>T-0020</t>
  </si>
  <si>
    <t>Máquinas para contagem e seleção de papel-moeda (cédulas) ou recebimento de envelopes, com capacidade de autenticação ou rejeição, entrada de até 300 cédulas, sistema interno integrado de recebimento, contagem e ejeção de cédulas, velocidade operacional de até 600 cédulas por minuto, painel para configuração e teclado numérico, interface lógica para integração com terminal fonte de alimentação de 24VDC, 120A.</t>
  </si>
  <si>
    <t>T-4942</t>
  </si>
  <si>
    <t>Tanques de imersão automáticos para pintura refratária à base de água de machos de fundição incluindo manipulador para elevação e imersão da bandeja com capacidade para 80kg, sistema de controle de densidade de tinta automático com tanque de imersão em aço inoxidável nas dimensões 800 x 700 mm e profundidade de 430 mm, pesando 500 kg,  com tanque de preparação da tinta refratária acoplado a bomba elétrica e com painel elétrico/pneumático com visor de 10" HMI e PLC incluindo módulo de manutenção, controle remoto e banco de dados.</t>
  </si>
  <si>
    <t>T-4865</t>
  </si>
  <si>
    <t>Estruturas com telas de malha retangular para peneiras compostas por estrutura fabricadas de polipropileno, preenchida com fibra de vidro e reforço interno de aço de alta resistência e por uma a três camadas de telas com malha retangular, fabricadas em aço inox, com fios, malhas e borda, em tecido com espaçamento variável entre 18,5 e 3.675,0 mícrons para passagem de fluidos e remoção de sólidos oriundos do processo de perfuração de poços de petróleo e gás.</t>
  </si>
  <si>
    <t>S-4077</t>
  </si>
  <si>
    <t>INDUSTRIA VIDREIRA DO NORDESTE LTDA</t>
  </si>
  <si>
    <t>Máquinas para moldagem a quente para produção de garrafas de vidro com 08 seções ou mais, incluindo base, seções modulares com mecanismos, sistemas de lubrificação robotizados, colunas e superestrutura, capacitada para operar em gotas duplas ou triplas, com sistema de alimentação e distribuição de gotas de vidro, transportador com empurrador eletrônico, painéis eletrônicos de controle e sincronismo, motores elétricos para acionamento de componentes periféricos, dispositivos intercambiáveis, painéis secundários de interface com o operador, sistema de transferência de garrafas para o forno de recozimento composto de dispositivo de transferência, transportador transversal e dispositivo enformador, com capacidade de produção de 670 garrafas por minuto.</t>
  </si>
  <si>
    <t>T-0017</t>
  </si>
  <si>
    <t>COOPERSHOES - COOPERATIVA DE TRABALHO E INDÚSTRIA​ DE CALCADOS JOANETENSE LTDA.</t>
  </si>
  <si>
    <t>Máquinas injetoras rotativas de fechamento e abertura vertical, para fabricação de solados de borracha para calçados, controladas através de CLP (controlador lógico programável) e operadas por painel “touch screen” (IHM), compostas por: 12 estações de trabalho com força de fechamento vertical do porta moldes de 300kN (30t) e placa de aquecimento por resistências elétricas com dimensão de 420 x 450mm; unidade de prensagem com força de fechamento total da prensa de 1.800kN (180t); unidade de injeção vertical com diâmetro da rosca de 65mm, volume máximo de injeção de 830cm3  e pressão máxima de injeção de 1.600kg/cm2, com controle de temperatura por meio de óleo térmico; dispositivos de troca de molde e câmera para resfriamento; manipulador de resíduos de borracha para limpeza da superfície do molde; com motor hidráulico de 800cc e  sistema de servo motores “Energy Saving” para economia de energia.</t>
  </si>
  <si>
    <t>S-4230</t>
  </si>
  <si>
    <t>Combinações de máquinas para produção de tubos de PVC com diâmetros compreendidos de 63 a 200mm, compostas de: 1 extrusora de dupla rosca com capacidade de produção máxima de até 700kg/h, razão LD 28:1, roscas com diâmetro nominal de 107mm, incluindo ar condicionado, alimentador espiralado automático e sistema de controle com PLC e tela sensível ao toque; 2 cabeçotes de extrusão; 2 carrinhos para suporte e movimentação dos cabeçotes; 1 tanque de calibração à vácuo, de aço inox, com comprimento nominal de 6m; 2 tanques de resfriamento por spray de água, de aço inox, com comprimento nominal de 6m cada, incluindo conjunto de dispositivos de vedação; 1 puxador com 4 caterpillar, com força máxima de 20kN e velocidade de operação variável de 0,2 a 8m/min e 1 serra de corte planetária com capacidade para tubos com diâmetro variável de 50 a 250mm e espessura de parede de até 20mm.</t>
  </si>
  <si>
    <t>Bausano do Brasil Comercio Importaçao e Exportaçao Ltda</t>
  </si>
  <si>
    <t>S-4173</t>
  </si>
  <si>
    <t>RAFT EMBALAGENS LTDA</t>
  </si>
  <si>
    <t>Máquinas de modulagem por insuflação (sopro) de termoplástico de alta densidade (PEHD), para produção de tambores plásticos de 250L com diâmetro de 585mm, altura de 1.070mm, força de fechamento de 770kN, capacidade de plastificação máxima igual ou superior 320kg/h, mas inferior ou igual a 380kg/h, diâmetro da rosca de 120mm, comprimento da rosca L/D igual a 32, capacidade de produção de 25pçs/h; dotadas 01 molde de alumínio; 01 motor elétrico de acionamento de potência de 132kW; placas para molde de dimensões máxima de 1.200 × 1.720mm, curso igual ou superior a 800mm, mas inferior ou igual 1.800mm; cabeçote de acumulação (PEPS) de volume 22L; trefila de diâmetro igual ou superior 120mm, mas inferior ou igual a 620mm; controlador de espessura do “parison” por 100 pontos; controle radial do “parison”; “robot” manipulador de peças, unidade hidráulica com servomotor de 22kW; 08 unidades de pós resfriamento; painel elétrico; controlador lógico programável (CLP).</t>
  </si>
  <si>
    <t>T-4155</t>
  </si>
  <si>
    <t>COPOMAIS INDÚSTRIA E COMÉRCIO DE DESCARTAVEIS LTDA</t>
  </si>
  <si>
    <t>Máquinas de termoformar por prensagem, para produção de recipientes plásticos (copos, potes e semelhantes), a partir de chapas de material plástico em bobina, capazes de produzir recipientes com altura máxima igual ou inferior a 180mm e capacidade de 3L ou menos, dispostas para operar com chapas de espessura máxima igual ou inferior a 2,5mm, velocidade máxima de operação igual ou inferior a 42ciclos/min, dotadas de empilhador de saída e programador lógico programável PLC).</t>
  </si>
  <si>
    <t>T-5001</t>
  </si>
  <si>
    <t>EMTSA DO BRASIL INDÚSTRIA E COMÉRCIO DE MAQUINAS LTDA.</t>
  </si>
  <si>
    <t>Máquinas automáticas para moldagem de embalagens termoplásticas rígidas, por meio de quatro estações sendo: injeção de preforma, aquecimento, estiramento e sopro, e extração;  capacidade teórica de injeção até 480cm3, força de fechamento de injeção até 680kN, força de fechamento de sopro até 280kN, potência instalada 37kW, diâmetro da rosca até 60mm; dimensões do produto/molde: número de cavidades até 12,  diâmetro do gargalo até 149mm, diâmetro do corpo até 204mm, atendendo embalagens com capacidade até 5.000mL, podendo conter ou não: dispositivo de saída orientada de frascos e/ou secador/carregador de matéria prima.</t>
  </si>
  <si>
    <t>S-2342</t>
  </si>
  <si>
    <t>AROMATY ESSENCIAS E FRAGRANCIAS LTDA</t>
  </si>
  <si>
    <t>Máquinas automáticas para mistura e dosagem de líquidos para elaboração de fragrância, com precisão de até 1% para dosagens abaixo de 0,1 gramas, dotadas de: 300 válvulas dosadoras de 1 ou 3mm e mais 5 válvulas dosadoras de 8mm em inox e teflon, com balança eletrônica digital com legibilidade de 0,001 grama e com peso máximo de 3,5kg, levantador de tampa, apanhador de queda, bandeja de gotamento, alojamento e ventilação de módulo, leitura de código de barras, frame estrutural em aço inoxidável AISI 316, dispensador buffer/manipulador de potes de 1,5 até 3,5 litros, controlados por um PC industrial em combinado com um controlador lógico programável (CLP), panelas e adaptadores de 1,5 litros, módulos (cabeças) de velocidade variadas, válvulas de distribuição interligadas com 3 bicos, aquecedor para 15 matérias-primas no HCSD, válvulas grandes de distribuição de 8mm, transportador, 28 potes para amostragem de 3,5 litros.</t>
  </si>
  <si>
    <t>S-3833</t>
  </si>
  <si>
    <t>JBS S.A.</t>
  </si>
  <si>
    <t>Combinações de máquinas para mistura e homogeneização de soluções salinas, solução alcalina e farinha de soja, para preparação de ingredientes que serão utilizados em alimentos industrializados, com capacidade máxima de produção igual ou superior a 6.000kg/h, compostas de: 02 misturadores com volume útil de até 2.500 litros, com entrada e controle de dosagem das soluções salinas, com camisa dupla para circulação de água quente, com injeção direta de vapor para aquecimento do produto, isolado termicamente, com sistema de pás helicoidais duplas com rotação reversa e controle de velocidade, com sistema de pesagem por célula de carga; 01 silo isolado termicamente com capacidade de até 2.500 litros, com sistema de movimentação do produto por pás, com bomba e tubulação; 01 emulsificador tipo multi-discos com ajuste automático de posicionamento das lâminas, com capacidade compreendida de 7.000 a 15.000kg/h, com válvula de controle de fluxo; 01 quadro de comando e força, com automação integrada para todos os equipamentos e sistema de controle de temperatura, de nível dos produtos, de quantidade dos produtos, de velocidade e de corrente dos motores elétricos; com plataformas para acesso aos misturadores e comandos; com tubulações para conexão dos equipamentos.</t>
  </si>
  <si>
    <t>High Tech Equipamentos Industriais LTDA</t>
  </si>
  <si>
    <t>S-4188</t>
  </si>
  <si>
    <t>Máquinas para mistura, homogeneização e granulação automática de produtos farmacêuticos ou alimentícios por batelada, de alta intensidade, com capacidade de trabalho aproximada de 270 a 810 litros, dotadas de: recipiente de processo de volume máximo 900L com hélice inferior de agitação principal de velocidade aproximada de 12 a 115rpm e cortador rotativo horizontal para quebra de aglomerações com velocidade aproximada de 1.500 a 3.000rpm; dispositivo pneumático de abertura da tampa; sistema de pulverização com bico pulverizador acionado por bomba peristáltica; moinho de peneira cônica para moagem de produto úmido, integrado, com capacidade de produção aproximada de 1.950kg/h; sistema de alimentação a vácuo com lança de sucção, bomba de vácuo e caixa de filtros; sistema de descarregamento de produto; sistema automático de limpeza do equipamento com ou sem estação de lavagem; sensor de temperatura RTD; plataforma de acesso e escada com guarda corpo; sistema de controle central com painel de operador, interface homem máquina de tela sensível ao toque, e painel elétrico com controlador lógico programável.</t>
  </si>
  <si>
    <t>S-4324</t>
  </si>
  <si>
    <t>ASHLAND COMERCIO DE ESPECIALIDADES QUIMICAS DO BRASIL LTDA</t>
  </si>
  <si>
    <t>Homogeneizadores de alta pressão em aço inoxidável para emulsificação de alimentos, contendo 2 estágios de homogeneização, com capacidade produtiva mínima de vazão 30L/h a uma pressão de trabalho máxima de 600bar, contendo conexões de entrada e saída do sistema de tubulação de 1/2" “tri-clamp”, câmara de compressão dotada de pistões de cerâmica, caixa de transmissão por correia dentada, motor trifásico de 1,5kW de potência, 400V e frequência de 50Hz, painel elétrico de controle, manômetro de pressão com display digital e um funil de alimentação de 2.5L, para aplicação em escala laboratorial.</t>
  </si>
  <si>
    <t>INDÚSTRIA BRASILEIRA DE HOMOGENEIZADORES ARTEPEÇAS</t>
  </si>
  <si>
    <t>T-0033</t>
  </si>
  <si>
    <t>Lavadoras ultrassônicas automatizadas, em aço inox 304 e micro processados com a função de limpar instrumentais cirúrgicos, odontológicos, vidrarias e instrumentais cirúrgicos com lumens (cateteres, materiais canulados), capacidade da câmara de inox 316L de 43 a 78 litros e 12 a 40 canulados, sistema de fluxo “active flushing”,  por meio de lavagem da cavitação ultrassônica, com entrada de água quente e fria e capacidade para até 3 bombas de dosagem de detergente automática, impressora térmica incorporada, sistema de conectividade porta ethernet para rastreabilidade total do processo, possibilidade de sistema de esfriamento do dreno, possibilidade de sistema de termodesinfecção com água até 93°C, possibilidade de sistema de secagem por ar quente, nível médio sonoro: &lt;70dB (A).</t>
  </si>
  <si>
    <t>T-4764</t>
  </si>
  <si>
    <t>ABB POWER GRIDS BRASIL LTDA.</t>
  </si>
  <si>
    <t>Unidades Hidráulicas de prensagem isostática com força de até 200t, pressão máxima 270bar, dotadas de: 3 cilindros hidráulicos prensagem; 1 unidade hidráulica móvel prensagem; 1 unidade de controle de prensagem.</t>
  </si>
  <si>
    <t>CALENDE EQUIPAMENTOS HIDRÁULICOS LTDA</t>
  </si>
  <si>
    <t>T-4620</t>
  </si>
  <si>
    <t xml:space="preserve">8479.89.99 </t>
  </si>
  <si>
    <t>Máquinas automáticas para isolação de bobinas planas de seção transversal máxima de 20 x 40mm, utilizadas em motores elétricos de média tensão com três eixos, X, Y e C, com cursos de 1.540mm (X), 20mm (Y), e eixo C com rotação de 360º.</t>
  </si>
  <si>
    <t>T-4903</t>
  </si>
  <si>
    <t>NT SÃO PAULO IMPORTAÇÃO EXPORTAÇÃO E SRVIÇOS ADMINISTRATIVOS LTDA</t>
  </si>
  <si>
    <t>Moldes verticais em alumínio laminado ou fundido, para a produção de peças em polidiciclopentadieno, pressurizada a baixa pressão por nitrogênio, adequado para uso em prensa de inclinação em até 25°.</t>
  </si>
  <si>
    <t>T-0001</t>
  </si>
  <si>
    <t>Buchas de proteção utilizadas durante as operações de perfuração para proteger o diâmetro interno do alojador com peso aproximado de 708kg, possui luva de desgaste substituível com comprimento aproximado de 54,18".</t>
  </si>
  <si>
    <t>T-0002</t>
  </si>
  <si>
    <t>Buchas de proteção recuperável para perfuração em avanço e utilizadas durante as operações de perfuração para proteger o suspensor do revestimento de 13-3/8, com peso aproximado de 631kg e capacidade de torque nas chavetas de 52.379Nm.</t>
  </si>
  <si>
    <t>S-3817</t>
  </si>
  <si>
    <t>Conjuntos para movimentação compostos de: coroa (fabricada em bronze, com diâmetro primitivo igual ou superior a 125mm) e parafuso sem-fim (fabricado em aço, com comprimento de rosca igual ou superior a 52mm e comprimento total igual ou superior a 275mm), tendo o encaixe com folga máxima de 0,0381mm no início do ajuste, distância entre centros a partir de 80mm, tolerância de erro máximo de passo adjacente de -0,0051mm e erro máximo de passo acumulado de 0,0178mm, com tecnologia de avanço duplo de altíssima precisão, aplicáveis em conjuntos de máquinas-ferramenta, utilizados para transferência de potência ou controle da movimentação nos casos de redução de velocidade e/ou aumento de torque.</t>
  </si>
  <si>
    <t>SEW</t>
  </si>
  <si>
    <t>S-4007</t>
  </si>
  <si>
    <t xml:space="preserve">HUAWEI DO BRASIL TELECOMUNICACOES LTDA </t>
  </si>
  <si>
    <t>Equipamentos para extensão de interfaces que se agregam a um equipamento principal formando uma única unidade funcional, com capacidade mínima de comutação de 1.44Tbit/s, possui interfaces de acesso “uplink” que suportam uma ou mais interfaces 10/40/100GE, direção de fluxo de ar (de trás para frente ou de frente para trás), não possui função quando utilizado isoladamente.</t>
  </si>
  <si>
    <t>TERACOM TELEMATICA S/A</t>
  </si>
  <si>
    <t>Padtec S/A</t>
  </si>
  <si>
    <t>S-4104</t>
  </si>
  <si>
    <t>Módulos amplificadores ópticos (EDFA), constituídos de placa de circuito impresso montada com componentes eletrônicos, de comprimento de onda típico de 1550,92nm, potência de saída saturada típica de -10dBm, figura de ruído típica de 5,5dB, tensão de alimentação de 3,0 a 3,6V, 30 pinos, de dimensional 90 x 70 x 15mm, utilizados para amplificar sinais ópticos em sistemas de comunicação de dados, pré-amplificador (com filtro).</t>
  </si>
  <si>
    <t>T-4593</t>
  </si>
  <si>
    <t>Módulos fotovoltaicos de silício monocristalino, destinados à geração de energia elétrica, com potência nominal de 535Wp em condições de teste padrão (STC), eficiência de 20,5%, equivalentes a 204,8 Wp/m2, dimensões de 2.384x1.096x35mm, para sistemas com tensão máxima de 1.500V.</t>
  </si>
  <si>
    <t>T-4927</t>
  </si>
  <si>
    <t>Combinações de máquinas, de aplicação exclusivamente ferroviária, para locomotivas elétricas com potência bruta de 3.200HP, compostas de: baterias de Fosfato de Ferro-Lítio (LiFePO4) e módulos do sistema de gerenciamento de baterias (BMS - Battery Management System), com interface CAN bus exclusivo para o SAL-05 (Sistema de Automação de Locomotivas); componentes do sistema de arrefecimento da locomotiva, do controle de freios, bem como suas partes, e do sistema de tração; sistema de comando mestre da locomotiva; telas de interface humano-máquina; dispositivo gravador de eventos munido de portas de comunicação ethernet e alimentado à 74VDC; partes e componentes do sistema pneumático e módulo do sistema de freio dinâmico.</t>
  </si>
  <si>
    <t>S-3930</t>
  </si>
  <si>
    <t>Sistemas de controle da porta da tela da plataforma composto principalmente de um painel de controle central (PSC), um painel de controle local (PSL), uma unidade de controle de porta (DCU), um meio de comunicação, uma interface de comunicação e dispositivos periféricos com duas funções básicas de controle e monitoramentos que incluem controle no nível do sistema e controle no nível da estação, sendo o controle no nível do sistema um envio ao comando da porta do sistema de sinal (SIG) para a unidade de controle da porta da borda da plataforma (PEDC) do PSD no modo de operação normal , aonde controla o status (aberto ou fechado) de cada porta em tempo real através do DCU sendo principal sistema de monitoramento (MMS) a parte principal do PSC, que completa a integração de informações relacionadas a cada lado do DCU Incluindo coleta de informações sobre energia PSC, PSL, IBP e PSD, armazenamento de alarme de falha e o registro normal de operação do sistema da porta.</t>
  </si>
  <si>
    <t>S-4373</t>
  </si>
  <si>
    <t>Eletrodos descartáveis de superfícies sem cabo ou com cabos de até 2.500mm com tamanhos que variam de 0,20 até 35mm por até 50mm, tipo adesivos ou em disco, sem ou com película condutora Ag, Ag/AgCl  e ou Ag/Cu e gel condutor juntos, utilizados para gravar sinais fisiológicos ou para aplicar estímulo elétrico com equipamento de eletroneurodiagnóstico ou outro monitor.</t>
  </si>
  <si>
    <t>S-4385</t>
  </si>
  <si>
    <t>SYSMEX DO BRASIL INDUSTRIA E COMERCIO LTDA</t>
  </si>
  <si>
    <t>Dispositivos automáticos de localização celular, utilizados para a análise da morfologia das células sanguíneas em amostras de sangue periférico, com capacidade para armazenamento primário de até 1.500 lâminas e com capacidade ilimitado no armazenamento secundário, possui tempo de processamento de até 10 lâminas/hora, voltagem de entrada 12VCC, corrente de entrada 7ADC, fonte de alimentação entre 100 a 240V, frequência de voltagem 50 a 60Hz.</t>
  </si>
  <si>
    <t>T-3748</t>
  </si>
  <si>
    <t>VTECH CONSULTING LTDA</t>
  </si>
  <si>
    <t>Células para medições ópticas em 3D industrial, com sistema automatizado de posicionamento por meio de 1 ou mais braços robotizados de 6 ou mais graus de liberdade, controlador, mesa rotativa e cabeçote de medição óptico 3D integrado, para ser utilizado em inspeção e levantamento de coordenadas 3D de pontos de superfície, controle de qualidade e engenharia reversa.</t>
  </si>
  <si>
    <t>S-4280</t>
  </si>
  <si>
    <t>Dispositivos modulares “meisterbock” de medição geométrica e posicionamento de peças de alta precisão, formados por estruturas em perfis de alumínio com pinos e blocagens, isostatismo de liberdade de 6 graus; 3 eixos transversais e 3 eixos de rotação, planicidade das referências A,B e C com tolerância máxima de 0,02mm e tolerância dimensional nominal de +0,25/ -0,0mm e calibre manuais, utilizados como gabarito de inspeção das partes que compõem a carroceria, com realização de diagnóstico de certificação da qualidade dimensional.</t>
  </si>
  <si>
    <t>S-4312</t>
  </si>
  <si>
    <t>Motores de combustão a gasolina, 4 tempos, para equipamentos de jardinagem, agrícola ou pecuária de pequeno porte, bicilíndrico com bloco em alumínio injetado, camisa de ferro fundido, diâmetro x curso do pistão de 75,5 x 70mm com cilindrada de 627cc, com controle automático de rotação estacionária de 3.600rpm sem carga, potência nominal de 23HP, ignição elétrica, com partida manual e elétrica de 12V com alternador de 16A, possui elemento filtro de óleo e tampa de abastecimento de óleo lubrificante montado na parte superior da tampa de válvulas.</t>
  </si>
  <si>
    <t>S-4315</t>
  </si>
  <si>
    <t>Motores de combustão a gasolina, 4 tempos, para equipamentos de jardinagem, agrícola ou pecuária de pequeno porte, bicilíndrico com bloco em alumínio injetado, camisa de ferro fundido, diâmetro x curso do pistão de 86,8 x 87,8mm com cilindrada de 993cc, com controle automático de rotação estacionária de 3.600rpm sem carga, potência nominal de 35HP, ignição elétrica, com partida elétrica de 12V com alternador de 20A, possui elemento filtro de óleo e tampa de abastecimento de óleo lubrificante montado na parte superior da tampa de válvulas.</t>
  </si>
  <si>
    <t>S-4317</t>
  </si>
  <si>
    <t>Motores de combustão a gasolina, 4 tempos, para equipamentos de jardinagem, agrícola ou pecuária de pequeno porte, monocilíndrico ou bicilíndrico, com bloco em alumínio injetado, camisa de ferro fundido, diâmetro x curso do pistão de 90,5 x 77,8mm ou 79,2 x 73,4mm na versão com 2 cilindros, com cilindrada de 500cc ou 656cc, eixo saída tomada de força na posição vertical, controle automático de rotação estacionária de 3.600rpm sem carga, potência de 17,5cv ou 20,0cv, ignição eletrônica, com partida elétrica com 12V, com alternador de 10A incorporado, sem tanque de combustível.</t>
  </si>
  <si>
    <t>S-4318</t>
  </si>
  <si>
    <t>Motores de combustão a gasolina, 4 tempos, para equipamentos de jardinagem, agrícola ou pecuária de pequeno porte, monocilíndrico com bloco em alumínio injetado, camisa de ferro fundido, diâmetro x curso do pistão de 68 x 54mm com cilindrada de 196cc, taxa de compressão de 10,6:1, com controle automático de rotação estacionária de 3.600rpm sem carga, potência de 6,5cv, ignição eletrônica, com partida manual e/ou elétrica com 12V, com alternador incorporado, pode possuir redução de 2:1 transmitido por corrente no eixo de saída tomada de força.</t>
  </si>
  <si>
    <t>S-4319</t>
  </si>
  <si>
    <t>Motores de combustão a gasolina, 4 tempos, para equipamentos de jardinagem, agrícola ou pecuária de pequeno porte, monocilíndrico com bloco em alumínio injetado, camisa de ferro fundido, diâmetro x curso do pistão de 82 x 52mm ou 90 x 66mm com cilindrada de 306cc ou 420cc, com tecnologia “durabore”, controle automático de rotação estacionária de 3.600rpm sem carga, potência de 10,0cv ou 13,5cv, ignição eletrônica, com partida elétrica com 12V, com alternador de 10A incorporado, tanque de combustível com capacidade de 5,3 ou 6,6L, escapamento com tecnologia “Lo-tone”.</t>
  </si>
  <si>
    <t>S-4335</t>
  </si>
  <si>
    <t>Motores de combustão a gasolina, 4 tempos, para equipamentos de jardinagem, agrícola ou pecuária de pequeno porte, monocilíndrico com bloco em alumínio injetado, camisa de ferro fundido, diâmetro x curso do pistão de 77 x 58mm com cilindrada de 270cc, taxa de compressão de 10,5:1, com controle automático de rotação estacionária de 3.600rpm sem carga, potência de 8,5cv, ignição eletrônica, com partida manual e/ou elétrica com 12V, com alternador incorporado.</t>
  </si>
  <si>
    <t>S-4338</t>
  </si>
  <si>
    <t>Motores de combustão a gasolina, 4 tempos, para equipamentos de jardinagem, agrícola ou pecuária de pequeno porte, monocilíndrico com bloco em alumínio injetado, camisa de ferro fundido, diâmetro x curso do pistão de 68 x 45mm com cilindrada de 163cc, taxa de compressão de 10,6:1, com controle automático de rotação estacionária de 3.600rpm sem carga, potência de 5,5cv, ignição eletrônica, com partida manual.</t>
  </si>
  <si>
    <t>S-4341</t>
  </si>
  <si>
    <t>Motores de combustão a gasolina, 2 tempos, para equipamentos de jardinagem, agrícola ou navegação de pequeno porte, monocilíndrico com bloco em alumínio injetado, cilindrada de 51,7cc, potência de 2,0cv a 6.500rpm, com partida manual com tecnologia “easy-start”.</t>
  </si>
  <si>
    <t>S-4343</t>
  </si>
  <si>
    <t>Motores de combustão a gasolina, 4 tempos, para equipamentos de jardinagem, agrícola ou pecuária de pequeno porte, monocilíndrico com bloco em alumínio injetado, camisa de ferro fundido, diâmetro x curso do pistão de 56 x 40mm com cilindrada de 98cc, taxa de compressão de 9,2:1, com controle automático de rotação estacionária de 3.600rpm sem carga, potência de 3,0cv, ignição eletrônica, com partida manual.</t>
  </si>
  <si>
    <t>S-4345</t>
  </si>
  <si>
    <t>Motores de combustão a gasolina, 4 tempos, para equipamentos de jardinagem, agrícola ou pecuária de pequeno porte, monocilíndrico com bloco em alumínio injetado, camisa de ferro fundido, diâmetro x curso do pistão de 70 x 54mm com cilindrada de 208cc, taxa de compressão de 11,2:1, com controle automático de rotação estacionária de 3.600rpm sem carga, potência de 7,0cv, ignição eletrônica, com partida manual e/ou elétrica com 12V, com alternador incorporado.</t>
  </si>
  <si>
    <t>S-4347</t>
  </si>
  <si>
    <t>Motores de combustão a gasolina, 4 tempos, para equipamentos de jardinagem, agrícola ou pecuária de pequeno porte, monocilíndrico com bloco em alumínio injetado, camisa de ferro fundido, diâmetro x curso do pistão de 68 x 45mm com cilindrada de 163cc, com tecnologia “durabore”, controle automático de rotação estacionária de 3.600rpm sem carga, potência de 5,0HP, ignição eletrônica, com partida manual, tanque de combustível com capacidade de 3,1L, escapamento com tecnologia “lo-tone”.</t>
  </si>
  <si>
    <t>S-4350</t>
  </si>
  <si>
    <t>Motores de combustão a gasolina, 4 tempos, para equipamentos de jardinagem, agrícola ou pecuária de pequeno porte, monocilíndrico com bloco em alumínio injetado, camisa de ferro fundido, diâmetro x curso do pistão de 88 x 64mm ou 90 x 66mm com cilindrada de 389cc ou 420cc, taxa de compressão de 10,4:1 ou 11,0:1, com controle automático de rotação estacionária de 3.600rpm sem carga, potência de 13cv ou 15,0cv, ignição eletrônica, com partida manual e/ou elétrica com 12V, com alternador incorporado.</t>
  </si>
  <si>
    <t>T-0022</t>
  </si>
  <si>
    <t>Motores de combustão a gasolina, 4 tempos, para equipamentos agrícolas, motobombas, trituradores e para montagem em rabetas, monocilíndrico com bloco em alumínio injetado, camisa de ferro fundido, cilindrada de 208 ou 420cc, com tecnologia “durabore”, controle manual de rotação, sem função RAR, potência de 6,5cv, ou 13,5cv ignição eletrônica, com partida manual, elemento filtrante de ar em formato de tela protetiva em polímero, escapamento silencioso em aço inoxidável.</t>
  </si>
  <si>
    <t>T-0044</t>
  </si>
  <si>
    <t>Equipamentos para bombeamento e transferência da suspensão de resina para o tanque de mistura, acionados por bomba de diafragma a ar  tipo “Tapfio”, denominada unidade de manuseio "Media Wand", com painel de controle, tubulações de aço inoxidável e bico de pulverização, dotados de “PEEK” construído para se conectar com colunas de cromatografia.</t>
  </si>
  <si>
    <t>T-0036</t>
  </si>
  <si>
    <t>AIR LIQUIDE BRASIL LTDA</t>
  </si>
  <si>
    <t>Turbos expansores com compressor para gerar refrigeração, com faixa máxima de operação de 2,5 milhões Nm3/h, pressão máxima de 200bar, temperatura de – 270 a 200°C, potência máxima de 12.000kW</t>
  </si>
  <si>
    <t>T-4972</t>
  </si>
  <si>
    <t>Máquinas para remoção e recuperação de óleo utilizado no processo de frituras de batatas pré-fritas com capacidade de 30t/h, através de fluxo de ar composta de ciclones duplos de aço inoxidável, 112kW, volume de ar equivalente a 30.000 CFM (pés cúbicos por minuto), 2 válvulas rotativas com 6” de diâmetro, rotor em aço inoxidável com bordas em cromo duro vazão de 2 pés cúbicos por rotação, 2 ventiladores com motor de potência igual a 112kW, vazão nominal de 30.000 CFM, 2 coletores de ar para o retorno, 2 coletores de sucção instalados na correia e tanque, tubulação com altura máxima de até 8,26 metros para recolhimento e recuperação do óleo, agitador das panelas de recolhimento e ciclone de entrada com atuação pneumática e manual das válvulas, correia transportadora com design sanitário, dimensões de 3.048mm (C) x 2.807mm (L) com trama de aço inoxidável.</t>
  </si>
  <si>
    <t>S-4294</t>
  </si>
  <si>
    <t>Intercambiadores de calor a gás, com controle microprocessado, com sistema de expansão direta, composto por unidade de absorção de calor via serpentina de tubo plano de 32mm e em fila única, de alumínio do tipo microcanal (Microchannel) e unidade de rejeição de calor (simples ou duplo), com insuflamento do ar dos ventiladores com fluxo ascendente ou descendente de no mínimo 12.500m3/h (metros cúbicos/hora), com capacidade líquida de resfriamento de calor sensível de no mínimo 37kW (quilo watts), ventilador com variador de frequência para controle de velocidade, motores elétricos com proteção IP54, câmara de filtros de acordo com padrões EU4/MERV8, consumo elétrico inferior a 55kW (quilo watts) e pressão estática externa disponível superior a 20Pa (pascal) , um ou dois compressores scroll, controle da unidade inclui as funções de reiniciação automática após uma falha de energia, interface de comunicação BMS via Bacnet, inclui uma entrada para contatos remotos liga/desliga.</t>
  </si>
  <si>
    <t>S-4259</t>
  </si>
  <si>
    <t>Artefatos constituídos pela reunião de tubos de cobres (derivações ou distribuidores), com formato próprio para serem utilizados na condução de fluídos refrigerantes e/ou gases de pressão mínima de 42bars em ar-condicionado do tipo “split-system” (sistema com elementos separados)</t>
  </si>
  <si>
    <t>T-0079</t>
  </si>
  <si>
    <t>Subconjuntos montados em suporte plástico e/ou metálico, próprios para unidades internas (evaporadoras) de aparelhos de ar condicionado do tipo Split-system (sistema com elementos separados), contendo aletas de direcionamento de fluxo de ar, tela para filtragem de resíduos e receptores de sinais de controle remoto, podendo conter ou não sensores de presença e/ou umidade.</t>
  </si>
  <si>
    <t>T-4457</t>
  </si>
  <si>
    <t>CBC INDÚSTRIAS PESADAS S.A.</t>
  </si>
  <si>
    <t>Unidades funcionais, construídas em aço inoxidável para queima de gases gerados no processo de fabricação de papel e/ou polpa de celulose em caldeira de recuperação, alimentada por gncc de 1.045nm³/h a 2.865nm³/h (gás não condensável concentrado) e gncd 81.000nm3/h (gás não condensável diluído), sendo: seis ejetores a vapor para o gncc; seis separadores horizontais de partículas por arrastamento (gncc);  seis pinos de ruptura; doze corta chamas; um queimador de gncc com capacidade 3 mw para a caldeira de recuperação química; um queimador para a caldeira de biomassa; um flare com capacidade total de 7mw para descarte em emergência com queimador; um ventilador de ar de combustão para o flare de descarte em emergência; um separador horizontal de partículas por arrastamento (gncd); um aquecedor de gncd; um ventilador especial para impulsionar o gncd.</t>
  </si>
  <si>
    <t>T-0024</t>
  </si>
  <si>
    <t xml:space="preserve">Autoclaves esterilizadores hospitalares, farmacêuticas e laboratoriais para esterilização de líquidos, vidrarias, instrumentais e acessórios reutilizáveis de equipamentos cirúrgicos, temperatura de esterilização a vapor de 121°C e 134°C e temperatura de esterilização a formoldeido de 65°C, capacidade da câmara interna de litros de 50 a 3.806 litros, câmara externa envolve totalmente a câmara interna, entrada de vapor na câmara interna é diferente da entrada de vapor da câmara externa, 20 ciclos sendo 12 pré programados e 8 customizáveis, “no-break” interno, sistema para remoção e monitoramento para os gases não condensáveis, bomba de vácuo de duplo estágio e trocadores de calor, sistema de economia de água para gerar o vácuo com recirculação de água, sistema de conectividade porta ethernet para rastreabilidade total do processo.    </t>
  </si>
  <si>
    <t>T-4702</t>
  </si>
  <si>
    <t>ARAUPEL S.A</t>
  </si>
  <si>
    <t>Secadores montados em estrutura de alumínio para secagem de madeira, com isolamento de 100mm, carcaça dupla ventilada em alumínio, 11 ventiladores reversíveis de 11kW cada (capacidade instalada dos ventiladores de 121kW) com controle de velocidade, porta com elevador deslizante, comprimento aproximado de 23.560mm e vão livre de 22.800mm, largura de 6.740mm e altura de 8.800mm, capacidade útil de até 225m³, capacidade de aquecimento de 4.600kW (3.970.000kcal/h) com radiadores em aço inoxidável, aquecimento a vapor saturado com pressão de 10bar kfcm², temperatura do vapor em 184°C, meios de pulverização por agua fria com alta pressão HPS 100bar, diâmetro do ventilador 1.400mm, sistema de recuperação de calor (capacidade instalada de 15kW), tensão operacional 380V, frequência de 60Hz, 3 fases, supervisório para monitoramento do processo, sistema de medição de umidade realizado através de medição indireta com células de carga e extensômetros de alta precisão, com sensores para leitura de perda total de umidade da madeira serrada.</t>
  </si>
  <si>
    <t>BENECKE IRMAOS &amp; CIA LTDA</t>
  </si>
  <si>
    <t>T-4882</t>
  </si>
  <si>
    <t>NT SÃO PAULO IMPORTAÇÃO EXPORTAÇÃO E SERVIÇOS ADMINISTRATIVOS LTDA </t>
  </si>
  <si>
    <t>Unidades funcionais de secagem por pulverização de várias etapas projetado sob medida, compostas de uma câmara de secagem (Drying Chamber) com temperaturas de operação entre 84°C e 210°C, um leito fluido interno (IFB) e um leito fluido externo (EFB) que tem a função de resfriar o produto até 30°C; feito de aço inoxidável SS 316L e SS 304, como parte de uma planta de secagem por pulverização para a produção de “aroma para ração animal”; com umidade de 5%, uma taxa de alimentação de 2.250kg/h, capacidade de evaporação de água de 1.500kg/h, capacidade de produção de pó de 750kg/h, atomizador de alta pressão com bicos periféricos intercambiáveis com uma pressão de trabalho de 200bar e uma pressão máxima de 220bar.</t>
  </si>
  <si>
    <t>Indústria Brasileira de Homogeneizadores Artepeças Ltda</t>
  </si>
  <si>
    <t>RPM Brasil Máquinas e Equipamentos Industriais Ltda</t>
  </si>
  <si>
    <t>Globo Inox</t>
  </si>
  <si>
    <t>T-4835</t>
  </si>
  <si>
    <t>COCAL ENERGIA LTDA</t>
  </si>
  <si>
    <t>Combinações de máquinas para depurar gás metano à uma concentração mínima de 96,5% de pureza, automatizada e controlada por CLP (controlador lógico programável) composta de: 1 sistema de compressão e desidratação do gás bruto com 1 compressor de parafuso que contém um motor de 450kW, um bloco do compressor, um trocador de calor e um filtro separador com drenagem do condensado; sistema de vácuo com 3 bombas com motores de 37,3kW cada; 12 vasos purificadores de fluxo contínuo, controlados por 2 válvulas rotativas de baixa fricção; conjuntos de válvulas operacionais, inversores de frequência,  instrumentos de controle e segurança, tubulações, cabos e painéis elétricos.</t>
  </si>
  <si>
    <t>T-4880</t>
  </si>
  <si>
    <t>PAUL WURTH DO BRASIL TECNOLOGIA E SOLUCOES INDUSTRIAIS LTDA.</t>
  </si>
  <si>
    <t>Conjuntos elementos de folga anelar (ag - “annular gap”), com controle de pressão do topo de 0,5 a 3,5bar, área de “gasflow” aproximada de 0,025 a 0,382m2, vazão de gás de 150.000 a 280.000nm3/h, curso de 300 a 600mm, dureza maior que 1.200hv, próprios para depuração de gases em alto forno, cada conjunto consistindo de: 1 parte superior, com venturi exterior, cone interno, haste guia superior e feixe de desmontagem; 1 parte média, com hastes de apoio; 1 parte inferior, com conjunto de porta gaxeta, para a ligação à unidade de acionamento (não incluída).</t>
  </si>
  <si>
    <t>T-0073</t>
  </si>
  <si>
    <t>SPECIALTY ELECTRONIC MATERIALS COMÉRCIO DE PRODUTOS QUÍMICOS DO BRASIL LTDA.</t>
  </si>
  <si>
    <t>Módulos de membranas em fluoreto de polivinilideno (PVDF) de fibra oca de ultrafiltração com poro nominal de 0,03mícrons, com área superficial de membrana de 51 e 77m2, com sentido de vazão de fora para dentro, temperatura de operação de 1 a 40°C, pH de operação de 2 a 11, pressão máxima de entrada de 6,25bar a 20°C, quantidade máxima de hipoclorito de sódio aceitável 2.000mg/L, destinados para sistemas de filtração para tratamento de águas e efluentes.</t>
  </si>
  <si>
    <t>T-4587</t>
  </si>
  <si>
    <t>TAKEDA PHARMA LTDA</t>
  </si>
  <si>
    <t>Máquinas encapsuladoras rotativas automáticas para o enchimento e fechamento de cápsulas de gelatinas dura com produtos farmacêuticos em pó, pelletes, e outros, com capacidade máxima de produção de 50.000cápsulas/h (variável em função das características do produto), para tamanhos de cápsulas F1 e F3, dotadas de: estações automáticas de alimentação das cápsulas vazias por sistema de vácuo, abertura das cápsulas, enchimento das cápsulas, fechamento das cápsulas, sistema de dosagem e pesagem de 100% das cápsulas de precisão, controlador lógico programável (CLP) com IHM (interface homem máquina), desempoeirador de cápsulas e detector de metais para as cápsulas</t>
  </si>
  <si>
    <t>T-4712</t>
  </si>
  <si>
    <t>BLAU  FARMACÊUTICA S.A.</t>
  </si>
  <si>
    <t>Combinações de máquinas para o envase asséptico de produtos farmacêuticos injetáveis em frascos-ampolas de vidro de formatos variados, com capacidade máxima de 7.200 unidades/hora compostas de: uma lavadora linear com 10 estações de lavagem compreendidas de sopro de ar interno, externo, lavagem interna, externa e gotejamento, empregando ar comprimido estéril, água de recirculação e água para injetáveis, um túnel de despirogenização com 3 zonas de fluxo laminar para alimentação, aquecimento e resfriamento com qualidade do ar ISO 5, uma mesa de alimentação, uma envasadora com enchimento por duas bombas peristálticas, com nitrogenação e 100% de controle em processo com células de carga, com estação para colocação de tampa de borracha, uma esteira de transporte, uma mesa rotativa para acúmulo dos frascos-ampolas, uma recravadora para aplicação de selos de alumínio, incluindo RABs com luvas e fluxos laminares nas áreas de envase e recrave, regulagem e registro dos parâmetros de operação da linha através de CLPs e IHMs, atendendo a NR12.</t>
  </si>
  <si>
    <t>T-4884</t>
  </si>
  <si>
    <t>Máquinas automáticas para envase estéril e fechamento de seringas de plástico e vidro, com capacidade máxima de 800 seringas/min, para seringas com diâmetro de 16 a 58mm, dotadas de estações de envase podendo ser através de bombas de pistões rotativos comandadas por servomotor, sistema de dosagem de fluxo de massa, sistema de dosagem tempo/pressão, sistema de envase por indução magnética ou bombas peristálticas, dotadas de mecanismo semiautomático para abertura de sacos externos de bandejas estéreis de seringas, através de dispositivo protegido de corte automático para os sacos com unidade de fluxo laminar, mecanismo de abertura final de bandejas estéreis através de aquecimento, movimentação, transporte, envase e fechamento contínuo e automático de seringas agrupadas e previamente esterilizadas, com interface homem-máquina (IHM) com computador industrial e controlador lógico programável (CLP).</t>
  </si>
  <si>
    <t>T-4936</t>
  </si>
  <si>
    <t>MOGIANA ALIMENTOS S/A</t>
  </si>
  <si>
    <t>Máquinas enfardadeiras de sacos de ração animal, com filme termo retrátil, automáticas, com velocidade máxima de 3.600 sacos/h, com esteira de alimentação modular motorizada, com bloqueio do produto, com mesa de apoio de formação do fardo, com grupo de presa da parte superior do produto com escovas reguláveis na altura, desenrolamento bobina filme inferior e superior motorizado, com barra de solda quente pneumática ou motorizada, para cortar e soldar o filme prensa pneumática de contenção do produto, esteira de transporte do túnel com velocidade regulada pelo inverter, túnel de termo retração, dispositivo de esfriamento dos fardos, controlado por um painel elétrico com controlador lógico programável (PLC) e painel de controle, dispositivo de capotamento do fardo, com esteira de saída do fardo.</t>
  </si>
  <si>
    <t>T-0084</t>
  </si>
  <si>
    <t>Elevadores automotivos, eletro-hidráulicos, em aço, base ou trave, com capacidade de carga de 1.000 a 10.000kg, com elevação máxima de até 2.300mm, largura máxima de até 3500mm, com motor monofásico ou trifásico de até 380V e máximo de até 6HP ou até 5kW potência.</t>
  </si>
  <si>
    <t>T-5030</t>
  </si>
  <si>
    <t>TIGRE MATERIAIS E SOLUÇÕES PARA CONSTRUÇÃO LTDA.</t>
  </si>
  <si>
    <t>Equipamentos customizados inteligentes e automatizados de transporte pneumático (elevador pneumático), por meio de dutos tubulares (tubos múltiplos) e bombas de vácuo de lóbulo, para abastecimento de matéria prima na produção de blendas de PVC, dotado de 11 componentes como opção de material de entrada (abastecedores), possibilitando a pesagem e transporte de materiais formando receitas customizadas, capacidade produtiva máxima de 4.360kg/h, 8 lotes/hora, lote duplo 545kg/lote, lote único 330kg/lote, com pesagem e dosagem automatizada através de roscas dosadoras, válvulas rotativas, e controle de pressão na linha de transporte pneumático para materiais explosivos (baixa EMI), com inertização da mistura durante o transporte, controle via CLP e  integração a ERP e interface com demais sistemas de controle gerenciando a produção, múltiplos sensores para controle de estoque, filtros de PTFE laváveis, purga dos filtros automática, gerador de  relatórios de produção, possibilidade de acoplamento de big-bags, componentes herméticos com redução na geração de poeiras, gerenciamento de falhas e erros e possibilidade de manutenção e suporte à distância.</t>
  </si>
  <si>
    <t>T-4954</t>
  </si>
  <si>
    <t>Combinações de máquinas de ação contínua para transportar e classificar batatas, composta de: bunker (silo pulmão) com capacidade de produção de até 52t/h, de dimensões 7.352,5 (C) x 2.495,3 (L) x 4.527,0mm (A), fabricado em aço inoxidável 304, rosca acoplada trabalhando em degrau com ângulo de 31º para transporte do produto e controle de produção, com controle de velocidade da rosca a partir de um motoredutor 10Kw 380VAC 60HZ para aumentar ou reduzir a produção; esteira de balança para monitoramento e controle do fluxo de batata com capacidade de processamento de até 52t/h, com pesagem que utiliza células de carga e codificadores de motor, fabricado em aço inoxidável 304; transportador helicoidal principal com capacidade de processamento de até 52t/h, de dimensões 11.644,3mm (C) x 1.029,8mm (L), fabricado em aço inoxidável, com rosca helicoidal e sensor de segurança, possui um motoredutor SEW 380VAC 60Hz que controla sua velocidade; espalhador de rolos hexagonais com capacidade de processamento de até 42t/h  de dimensões 2.711 (C) x 1.142  (L) x 1.622mm (A), possui 7 rolos internos hexagonais de 1.752,6mm (C), fabricado em aço inoxidável, motoredutor SEW 380V 3PH 60Hz para movimentar os rolos a partir de um sistema de polias e correias; classificador de tamanho (Roll Sizer), com capacidade de processamento de até 50t/h, fabricado em aço inox 304, possui 7 rolos cônicos e retos e 8 rolos lisos de 2 metros cada internos, o espaçamento entre os rolos pode ser ajustado de 19,05 até 88,9mm e conjunto inteiriço composto de 4 calhas condutoras, fabricada em aço inoxidável.</t>
  </si>
  <si>
    <t>T-0021</t>
  </si>
  <si>
    <t>ZUMM COMÉRCIO E REPRESENTAÇÕES LTDA.</t>
  </si>
  <si>
    <t>Escavadoras hidráulicas ferroviárias automotrizes com dois eixos e 4 pneus, tração nas 4 rodas, com 4 estabilizadores, 2 eixos ferroviários com movimentação vertical hidráulica, com potência de 115kW (157 PS), lança ajustável e JIB com profundidade de escavação de aproximadamente 3,5m e alcance de aproximadamente 7,5m; implemento de compactação, dispositivo rotativo hidráulico para monitoramento de implementos com giro de 360° e capacidade máxima de até 23t; podendo conter ou não grampos hidráulicos tipo concha, rotador, gancho, grampo ferroviário, grampo laminado.</t>
  </si>
  <si>
    <t>T-0012</t>
  </si>
  <si>
    <t>Ferramentas de instalação do alojador intermediário usadas para instalação do alojador de 26" ou 28" em sistemas de cabeça de poço submarino com carregamento máximo 544.311kg, com peso aproximado de 1.780kg e. pressão de trabalho até 1.000psi ( 68.9bar ).</t>
  </si>
  <si>
    <t>T-0078</t>
  </si>
  <si>
    <t>Ferramentas de torque classe 7, com contadores de volta para “clamps” de conectores com perfis KLV-10, KLV-14 &amp; KLV-16 com aplicação para receptáculos horizontais e torque entre 1.850 até 40.000Nm e com temperatura de trabalho entre  -10 a 60°C de funcionamento exclusivo em equipamentos TFMC.</t>
  </si>
  <si>
    <t>T-0082</t>
  </si>
  <si>
    <t>Ferramentas de perfuração avante utilizadas durante fase específica na perfuração de poços de petróleo, revestida com carbeto de tungstênio para redução de desgaste com peso aproximado de 313kg e diâmetro máximo 8,28" com capacidade máxima (Pino T) de 109.000Kg</t>
  </si>
  <si>
    <t>T-0087</t>
  </si>
  <si>
    <t>Capas de pressão com travamento interno para Hub de 5" com pressão de trabalho de até 15.000psi e faixa de temperatura 32°F (0°C) a 250°F (121°C) com peso aproximado de 45kg.</t>
  </si>
  <si>
    <t>T-0089</t>
  </si>
  <si>
    <t>Ferramenta de torque para clamps de conectores com perfis KLV-10, KLV-14 &amp; KLV-16 com aplicação para receptáculos horizontais com capacidade de torque máxima de 47.000Nm e temperatura de trabalho entre 0 a 50°C (trabalho).</t>
  </si>
  <si>
    <t>T-4615</t>
  </si>
  <si>
    <t>Máquinas automáticas para carregamento de batatas in natura, com moega de recebimento de 25m³ e transportador integrado de até 90t/h de batatas in natura, dotadas de esteira móvel com acionamento duplo de 1.87kW, ajuste vertical de saída de até 3.000mm, velocidade de esteira ajustável; classificador de rolos espirais de poliuretano com acionamento de 0.75kW por rolo; dotado de dispositivo para retirada de terra e detritos e dispositivo para transporte de produto classificado; estação de transporte telescópico com dupla correia com acionamento de 1,65kW, com movimentação dupla ajustável e movimentação angular, ajuste de altura de queda, centralizador cônico de matéria-prima, mecanismo de travamento; painéis de força e controles centrais.</t>
  </si>
  <si>
    <t>T-0045</t>
  </si>
  <si>
    <t>ZHENGCHANG DO BRASIL LTDA</t>
  </si>
  <si>
    <t>Matrizes de aço inox para prensas peletizadoras, com diâmetros interno da matriz superior a 900mm, com ou sem alívio cônico nos furos, próprias para fabricação de "pellets" para ração animal.</t>
  </si>
  <si>
    <t>FRIESE EQUIPAMENTOS INDUSTRIAIS LTDA</t>
  </si>
  <si>
    <t>T-4756</t>
  </si>
  <si>
    <t>Combinações de máquinas para produção de copa, pancetta, lombo, bresaola e peças de carne em geral, através de processos sucessivos, composta essencialmente de 1 máquina (tumbler) de salga e massagem automática com sistema de extração osmótica, com velocidade de rotação de 1 a 3 giros/min, volume de 9.000L e capacidade de 4.200kg; 1 máquina formadora/embutideira para embutir em tripa e rede e grampear músculos inteiros em tripa sintética com capacidade de produção de 6 peças individuais/min, diâmetro de 70 a 160mm, comprimento máximo de 800mm; 1 carregador automático de tripa para calibre de 70 a 160mm; 1 carregador automático para colocação de rede, calibre de 60 a 180mm.</t>
  </si>
  <si>
    <t>T-4812</t>
  </si>
  <si>
    <t>Combinações de máquinas para processar batatas, com capacidade de processamento de até 41,4t/h, composta de: pelador a vapor de batata com dimensões de até 8.823mm (C) x 5.349mm (L) x 7.803mm (A), fabricado em aço inoxidável 304, recipiente de pressão interno de 21 bar, balança de funil de dimensões 2.246mm (C) x 1.751mm (L) x 1.402mm (A), fabricado em aço inoxidável, acumulador de vapor de dimensões 5.610,6mm (C) x 2.962,3mm (L) x 3.458,4mm (A), fabricado em aço inoxidável, rosca de descarga com dimensões de até 7.578mm (C) x 2.127mm (L) x 8.422mm (A), fabricado em aço inoxidável, helicoide de 609,6mm de diâmetro trabalhando a 40º de inclinação, silenciador de dimensões 2.482mm (C) x 2.511mm (L) x 9.430mm (A), fabricado em aço inoxidável, possui a função de liberar o vapor pressurizado depois de utilizado pelo pelador para à atmosfera, chaminé de exaustão de dimensões 1.657mm (C) x 1.657mm (L) x 8.620mm (A), fabricado em aço inoxidável; descascador a seco, com capacidade de até 27,2 t/h, de dimensões 4.842,4mm (C) x 2.206mm (L) x 2.220mm (A), fabricado em aço inoxidável 304; lavador de batatas com capacidade de até 24,105t/h, de dimensões 4.493,1mm (C) x 2.020,2mm (L) x 2.065,6mm (A), fabricado em aço inoxidável 304, com tambor d’água rotativo com capacidade de 19m³, fabricado em aço inox 304; espalhador de rolos hexagonais com capacidade de até 41,4t/h de dimensões 2.581mm (C) x 1.397mm (L) x 1.616mm (A), com filamentos precisos de nylon.</t>
  </si>
  <si>
    <t>T-4992</t>
  </si>
  <si>
    <t>Combinações de máquinas para cortar batatas por hidrocorte, com capacidade de produção de até 52t/h, fabricado em aço inoxidável 304, composta de: 2 bombas de corte tipo 8”, com capacidade de 21,7t/h, potência de 30kW; 5 bombas de corte tipo 6”, com capacidade de 14,5t/h, potência de 22kW; 7 tubos de alinhamento com sensor de vazão, fabricado em aço inoxidável; 1 hidrocortador único 1.092 (C) x 436 (L) x 938,9mm (A), com capacidade de 5,4t/h, fabricado em aço inoxidável, com tubo de direcionamento interno; 3 hidrocortadores duplo 1.094 (C) x 1.011 (L) x 1.006,9mm (A), com capacidade de 14,5t/h cada, fabricado em aço inoxidável, com tubo de direcionamento interno; 140 blocos de facas para cortes nas dimensões 8,2x8,2mm, 9x18mm, 10x10mm, 12x12mm, e formato de cunha; 7 tubos de descarga, fabricado em aço inoxidável; 6 tubos desaceleradores por inclinação com capacidade de até 250m³/h, fabricado em aço inoxidável; 3 calhas vibratórias desaguadora 48” com capacidade de 15,9t/h cada, fabricado em aço inoxidável, motor vibrador de 1.8kW 380VCA 60Hz.</t>
  </si>
  <si>
    <t>T-5002</t>
  </si>
  <si>
    <t>Combinações de máquinas para inativação enzimática e pré-cozimento de batatas, com saída de produto igual ou superior a 30t/h, composta de: tubo de desaceleração com capacidade de 550m³/h, de dimensões 2.947,8 (C) x 1.022,9mm (L), fabricado em aço inoxidável; calha vibratória desaguadora 60” com capacidade de até 50t/h, de dimensões 2.389 (C) x 1.524 (L) x 1.574mm (A), fabricado em aço inoxidável, motor vibrador de 1.8kW 380VCA 60Hz; esteira de balança para monitoramento e controle do fluxo de batata com capacidade de processamento de até 50t/h, com pesagem que utiliza células de carga e codificadores de motor, fabricado em aço inoxidável 304; agitador vibratório com capacidade de produção de até 52t/h, fabricado em aço inoxidável 304, moto vibrador 1.1kW, 380VCA 60Hz; branqueador de primeiro estágio com capacidade de produção de até 53t/h, com rosca de diâmetro total de 2.845,3mm, trocador de calor interno, fabricado em aço inoxidável 304; branqueador de segundo estágio com capacidade de produção de até 53t/h, com rosca de diâmetro total de 3.637,4mm, trocador de calor interno, fabricado em aço inoxidável 304; agitador vibratório de drenagem 64” com capacidade de produção de até 50t/h, fabricado em aço inoxidável 304, moto vibrador 1.8kW 380VCA 60Hz; coletor à vácuo com capacidade de produção de até 45t/h, de dimensões 6.501 (C) x 3.405 (L) x 3.411mm (A).</t>
  </si>
  <si>
    <t>S-4392</t>
  </si>
  <si>
    <t>SAINT-GOBAIN DO BRASIL PRODUTOS INDUSTRIAIS E PARA CONSTRUCAO LTDA</t>
  </si>
  <si>
    <t>Prensas elétricas com capacidade de pressão e prensagem de até 60t, dotadas de cabeçote móvel para o corte de lixa abrasiva com costado de papel para conversão em discos abrasivos, dotadas de esteira alimentadora, magazine para troca de molde ferramental, destacador de discos e rebobinador de excedente geométrico.</t>
  </si>
  <si>
    <t>T-0041</t>
  </si>
  <si>
    <t>Máquinas dobradeiras coladeiras para transformar papelão impresso e cortado (blank) dos tipos B, C, E, F, N, AB, AC, BC, EB e EF, com largura máxima de até 3.000mm, em caixas de papelão ondulado dos tipos: colagem lateral “straight line”, fundo automático “crash lock bottom”, de 4 pontos (4 corners) e de 6 pontos (6 corners), com velocidade máxima de até 250m/min e espessura máxima da caixa dobrada de até 35mm, dotadas de: alimentador de “blanks” com dispositivo alinhador; módulo para dobrar caixas do tipo fundo automático com transportadores superiores telescópicos; dispositivo para caixas dos tipos 4 e 6 pontos com ganchos rotativos para dobra das abas traseiras das caixas; seção de dobra com correia dotada de variador de velocidade motorizado; seção de transferência com sistema anti-emperro; seção de entrega equipado com corretor de pilha traseiro; unidade de controle eletrônica com painel de controle remoto e telas coloridas sensíveis ao toque; estação de cola a frio e a quente com distribuidor de cola, 8 canais controladores, dispositivo de pressão, módulo de detecção e controle de cola.</t>
  </si>
  <si>
    <t>S-4260</t>
  </si>
  <si>
    <t>Módulos de impressão para impressoras de jato de tinta contínuo, dotados de bico injetor, pré-alinhado, com orifício de 40 a 70 micras de diâmetro, eletrodo e detector de carga, placa defletora e canaleta de retorno tinta.</t>
  </si>
  <si>
    <t>T-5032</t>
  </si>
  <si>
    <t>JF PASQUA CONDUTORES ELÉTRICOS EIRELI.</t>
  </si>
  <si>
    <t>Combinações de máquinas para lingotamento e laminação contínuas de cobre, destinadas a produção de vergalhão de cobre de 8mm de diâmetro, a partir de cobre refinado fundido, com capacidade de produção de até 16ton/h e velocidade máxima do laminador de 10m/s, composta por: máquina de lingotamento; rolo de tesouras; endireitador; rebarbeador; máquina de laminação; dispositivo para refrigeração e decapagem de vergalhão de cobre; bobinadeira dupla-cesta; sistema de controle eletrônico e sistema de resfriamento de água.</t>
  </si>
  <si>
    <t>T-0010</t>
  </si>
  <si>
    <t>GERDAU AÇOMINAS S.A.</t>
  </si>
  <si>
    <t>Cilindros de laminação liso para produção de chapas grossas de diversos aços, peso: entre 41.000 a 43.000kg, diâmetro: 1.120mm, comprimento total: 8.610mm, comprimento da mesa: 4.100mm, fabricados em fundição centrífuga.</t>
  </si>
  <si>
    <t>T-4796</t>
  </si>
  <si>
    <t>TRUMPF MÁQUINAS INDUSTRIA E COMERCIO LTDA.</t>
  </si>
  <si>
    <t>Centros de corte a laser, com controle numérico computadorizado (CNC), com fonte laser de disco, área de trabalho de corte de até 4 x 2m, com ou sem dispositivo automático de carga ou descarga de chapas metálicas, sistema para marcar, gravar ou rotular o produto, com unidade de refrigeração e coletor de pó, e sistema contra colisão magnético, trocador de bicos automáticos, com ou sem sistema de armazenamento e alimentação de chapas automático e com capacidade de até 5t.</t>
  </si>
  <si>
    <t>T-4797</t>
  </si>
  <si>
    <t>Máquinas para corte de chapas metálicas, com comando numérico computadorizado, com capacidade máxima de corte de até 35mm de espessura em aço inoxidável, área de trabalho mínima de 1.500 x 3.000mm, com ou sem sistema de carga e descarga automática, com gerador do laser tipo estado sólido (Laser de disco) de potência igual ou maior que 3.000W, equipadas com unidade de refrigeração, cabeçote com proteção contra colisão, unidade de exaustão, com ou sem esteira transportadora de cavaco.</t>
  </si>
  <si>
    <t>WELLE TECNLOGIA LASER S/A</t>
  </si>
  <si>
    <t>T-0066</t>
  </si>
  <si>
    <t>Retíficas cilíndricas interna de alta precisão para retificação do diâmetro interno e assento cônico do corpo do bico injetor com dureza de 720-780hv1, para motores de ignição por compressão, com precisão de 0,008mm de tolerância no diâmetro das guias e variação máxima de diâmetro de 1,2mícrons; retificação da primeira guia com rugosidade de 2mícrons, circularidade 0,8mícrons e retilinidade 1mícron; segunda guia com circularidade 0,8mícrons, batimento de 3mícrons, paralelismo de 1,5mícrons, rugosidade de 1,8mícrons e perfil total do assento de 2mícrons; retificação do assento cônico (ângulo ±0,02 graus) com batimento 8mícrons, circularidade do assento 1,3mícrons, rugosidade de 1,8mícrons, ondulação máxima do assento de 2,5mícrons e perfil total do assento de 3,5mícrons; dotada de comando numérico computadorizado (CNC), fuso porta-ferramentas com frequência de rotações programáveis de 45.000 até 120.000rpm; sistema de dressagem do rebolo utilizando turbina com frequência de 10.000 a 30.000rpm; sistema de emissão acústica para controle e correção da dressagem dos rebolos de guia e assento; sistema de medição em processo e sistema PSH; painel elétrico de comando; reservatório de óleo hidráulico e inversor de frequência do fuso.</t>
  </si>
  <si>
    <t>T-4335</t>
  </si>
  <si>
    <t>MG2 MARMORES E GRANITOS LTDA  </t>
  </si>
  <si>
    <t>Combinações de máquinas para tratamento de superfície de chapas de rochas ornamentais com pesadora de codificação e aplicador de produto anti-riscos composta de: 1 carregador automático para chapas com ventosas; 1 suporte giratório duplo de 68.000kg de capacidade; até 6 mesas de rolo para a conexão entre as várias unidades completas com rolos retráteis quando necessário; 1 máquina de lustrar chapas de até 2.200mm de largura, com 20 mandris planetários com 2 motores de 7,5kW por cada mandril, completa de 20+1 cabeças intercambiáveis, o seja 20 cabeças com 7 porta-abrasivos cada e 1 cabeças com 5 pratos orbitais com coroas diamantadas, uma trave porta-mandris única com 3 pontos de apoio para o deslizamento transversal com uma velocidade de 0 a 60m/s, 1 cabeça giratória adicional para a lavagem das chapas; 1 grupo de três ventiladores para a secagem das chapas na saída da politriz; 1 enceratriz, máquina de aplicação de produto hidro-repelentes com 4 mandris/ escovas giratórias; 1 mesa de rolo equipada com células de carga para pesar uma chapa por vez criando um código de identificação com a impressão da respectiva etiqueta; 1 aplicador automático de produto anti-riscos com quantidade necessária de produto; 1 descarregador automático de chapas, com duas posições de descarga completo de uma roliera a pente e 2 suportes giratório duplo de 68.000kg de capacidade.</t>
  </si>
  <si>
    <t>Lg Maquinas</t>
  </si>
  <si>
    <t>T-4067</t>
  </si>
  <si>
    <t>AGC VIDROS DO BRASIL LTDA.</t>
  </si>
  <si>
    <t>Combinações de máquinas em célula robotizada para a instalação de suportes de sensor de chuva e de câmera dianteira em vidros para-brisas automotivos, atendendo as dimensões de vidros para-brisas com altura entre 500 e 1.250mm, largura entre 1.100 e 1.800mm e espessura entre 4,0 e 7,0mm, com capacidade de produção de até 240.000 peças/ano e tempo de ciclo inferior a  90 segundos por para-brisa,  composta de: transportador de admissão de vidros para-brisas  na horizontal com estação inteligente de gabarito de primerização; acumulador de vidros para-brisas para cura do primer; célula robótica com estação de dosagem de cola e sistemas de visão integrados; garras de robô para dois modelos de vidros para-brisas; bandejas de carregamento dos suportes; transportador de descarregamento de vidros para-brisas com estação para inspeção visual; interface homem máquina; painéis de operação; sensores e instrumentação; controlador lógico programável e centro de controle de motores (CCM).</t>
  </si>
  <si>
    <t>T-4930</t>
  </si>
  <si>
    <t>L.P BRASIL OSB INDUSTRIA E COMERCIO S.A</t>
  </si>
  <si>
    <t>Encoladoras de tambor giratório com chute de entrada para as lascas de madeira para fabricação de painel “OSB”, com capacidade de 23.500kg/h com resina liquida e 28.800kg/h com resina em pó com velocidade de 19 a 29rpm, compostas por um tambor rotativo de grande dimensão comprimento 10.522mm com diâmetro de 3.353mm apoiado em 4 rodas.</t>
  </si>
  <si>
    <t>T-4657</t>
  </si>
  <si>
    <t>Motosserras com a motor de combustão interna a gasolina com potência de 1,5kW e cilindrada de 31,8cm3, com admissão de combustível através de 4 canais para otimizar a queima de combustível, dotada de dispositivo de compensação de entrada de ar limpo para o aumento dos intervalos de manutenção do filtro de ar, sistema anti-vibratório, sistema de freio da corrente, sistema de partida fácil, tensionamento rápido da corrente e interruptor combinado com 4 funções em uma única alavanca, de valor unitário (CIF) não superior a R$ 494,51.</t>
  </si>
  <si>
    <t>T-4661</t>
  </si>
  <si>
    <t>Motosserras com motor de combustão interna a gasolina com potência de 3,5kW e cilindrada de 59cm3, possibilitando uma redução de até 20% no consumo de combustível, com sistema eletrônico de ajuste automático do carburador, dotada de interruptor combinado com funções partida, desliga e trabalho em uma única alavanca, sistema de freio da corrente, dispositivo de compensação de entrada de ar limpo para o aumento dos intervalos de manutenção do filtro de ar e sistema de partida fácil.</t>
  </si>
  <si>
    <t>T-4662</t>
  </si>
  <si>
    <t>Motosserras com motor de combustão interna a gasolina com potência de 4,4kW e cilindrada de 72,2cm3, com tecnologia que possibilita uma redução de até 20% no consumo de combustível, dotada de dispositivo de compensação de entrada de ar limpo para o aumento dos intervalos de manutenção do filtro de ar, válvula de descompressão e sistema para acionamento fácil, sistema anti-vibratório, bomba de óleo para regular a vazão de óleo de lubrificação da corrente e acesso ao tensionamento da corrente sem a necessidade de abrir a tampa lateral.</t>
  </si>
  <si>
    <t>T-4648</t>
  </si>
  <si>
    <t>Cortadoras a disco de múltiplo uso, destinadas para corte de pedras, ferro, materiais de construção, asfalto, tubulações e materiais em geral, com motor com de combustão interna à gasolina, com potência de 5kW, 98,5cm3, dotada de sistema de arranque e válvula de descompressão que possibilitam fácil a partida do motor, sistema antivibratório, filtro de ar com separação prévia de partículas, com discos de corte resinados ou diamantados, de diâmetro máximo de 400mm e profundidade do corte de 145mm, com proteção do disco variável que permite ter acesso a bordas e cantos, conexão para entrada de água para utilização em operações a seco e esticamento semi-automático da correia.</t>
  </si>
  <si>
    <t>T-0083</t>
  </si>
  <si>
    <t>ARBURG LTDA.</t>
  </si>
  <si>
    <t>Máquinas injetoras horizontais elétricas monocolores para moldar e processar materiais termoplásticos, com unidade de fechamento com força de travamento entre 600 e 2.000kN e distância entre as colunas compreendida entre 370 X 370mm e 570 X 570mm, com regulagem automática da altura do molde, sistema de fechamento por joelheira dupla de 5 pontos com acoplamento direto do servo motor ao eixo, dispensando uso de correias, com sistema de segurança do molde que detecta variações a partir de 1kN, com placas de fixação do molde com dimensões compreendidas entre 510 X 510 e 795 X 795mm, unidade de injeção com pressão de injeção entre 1.470 e 2.500bar e fluxo de injeção máximo compreendido entre 78 e 340cm³/s (mesmo quando a máquina atinge a pressão máxima de injeção), servos motores que fazem os acionamentos dos eixos controlados por drives de acionamento com sistema de recuperação de energia elétrica na frenagem (KERS) que proporciona economia de até 30% no gasto com energia elétrica, refrigeração dos servos motores realizada por fluído especial que aumenta a eficiência dos servos motores e dispensa o uso de ventiladores, interface homem máquina sensível ao toque, com programação de sequência do ciclo via fluxograma gráfico com teste instantâneo de plausibilidade e com sistema de assistência ao programador (assistente de setup) que permite a instalação do molde e sua parametrização em cinco etapas.</t>
  </si>
  <si>
    <t>T-0088</t>
  </si>
  <si>
    <t>Máquinas injetoras horizontais elétricas monocolores para moldar e processar materiais termoplásticos, com unidade de fechamento com força de travamento máximo de 2.000kN e distância entre as colunas de 570 x 570 mm, com regulagem automática da altura do molde, sistema de fechamento por joelheira dupla de 5 pontos com acoplamento direto do servo motor ao eixo, dispensando uso de correias, com tempo de ciclo seco de 1,2s, com placas de fixação do molde com dimensões de 795 x 795mm, unidade de injeção com pressão de injeção máxima de 2.000bar, fluxo de injeção máximo de 566 cm³/s (mesmo quando a máquina atinge a pressão máxima de injeção) e capacidade de dosagem de 96kg/h (em poliestireno), servos motores que fazem os acionamentos dos eixos controlados por drives de acionamento com sistema de recuperação de energia elétrica na frenagem (KERS) que proporciona economia de até 30% no gasto com energia elétrica, refrigeração dos servos motores realizada por fluído especial que aumenta a eficiência dos servos motores e dispensa o uso de ventiladores, interface homem máquina sensível ao toque, com programação de sequência do ciclo via fluxograma gráfico com teste instantâneo de plausibilidade e com sistema de assistência ao programador (assistente de setup) que permite a instalação do molde e sua parametrização em cinco etapas.</t>
  </si>
  <si>
    <t>T-4034</t>
  </si>
  <si>
    <t>MOLDIT BRASIL LTDA</t>
  </si>
  <si>
    <t>Máquinas de moldar por injeção para produção de peças diversas de multi-aplicações, com comando CLP e quadro de comando IHM (interface homem/máquina) , rosca plastificadora com diâmetro 110mm, rosca e cilindro bi metálica de elevada durabilidade, potência de aquecimento do cilindro de 82,8kW, válvula proporcional para os movimentos de abertura e fecho do molde, válvula proporcional para movimentos de injeção, porta automática de segurança, servo motor de bomba variável de engrenagens acoplada para economia de energia e sem necessidade de manutenção, potência dos servo motores de 37,55kW+55kW, 4 acionamentos/machos hidráulicos para molde no lado prato móvel + 4 acionamentos/machos hidráulicos para molde no lado prato fixo, controle eletrônico programável e hidráulico para 4 valve gates (bicos de injeção valvulados) , força de fechamento de 9.000kN, distância entre as colunas de 1.000*1.000, abertura da prensa de 1.040mm, tamanho mínimo de molde 630*360mm, sistemas de fixação de moldes por rasgos em T e também por furação nas placas fixa e móvel, conjunto extrator hidráulico de 186kN, interface para robô Euromap 67, interface para injeção de gás Euromap 62, software babyplast para unidade de injeção secundária  (para peças de 2 cores ou materiais diferentes), de valor unitário (CIF) não superior a R$ 1.406.220,40.</t>
  </si>
  <si>
    <t>T-5014</t>
  </si>
  <si>
    <t>BEMIS DO BRASIL INDUSTRIA E COMERCIO DE EMBALAGENS LTDA.</t>
  </si>
  <si>
    <t>Máquinas automáticas para produção de bolsa flexíveis do tipo “Box Pouches” ou Fundo Plano, a partir de filmes plásticos laminados e impressos, com capacidade de produção máxima de 100ciclos/min, nos formatos de 200 a 578mm de altura, 90 a 194mm de largura, com fundo de 74 a 114mm, dotadas de um desbobinador principal duplo para bobinas de até 1.600mm de largura e 800mm de diâmetro e um desbobinador secundário duplo para o material do fundo da bolsa, para bobinas de até 400mm de largura e 800mm de diâmetro, completa com dispositivos de dobra, inserção do fundo, solda, cortes longitudinais e transversais e esteira de recebimento de bolsas terminadas.</t>
  </si>
  <si>
    <t>T-0043</t>
  </si>
  <si>
    <t>BIONOVIS S/A - COMPANHIA BRASILEIRA DE BIOTECNOLOGIA FARMACEUTICA</t>
  </si>
  <si>
    <t>Tanques de mistura, destinados ao manuseio, mistura de resina para formação de uma suspensão homogênea e transferência para colunas cromatográficas, utilizadas em processo de fabricação de produtos biofarmacêuticos, fabricados em aço inoxidável, com capacidade de 500 litros, dotados de painel de controle, sistema de limpeza automática do tanque de mistura CIP (Clean In Place), tubos em aço inoxidável e tubulação, com juntas de EPDM, podendo trabalhar com pressão máxima de 3barg.</t>
  </si>
  <si>
    <t>T-0072</t>
  </si>
  <si>
    <t>Unidades para abastecimento elétrica veicular, adaptável a parede, portátil ou de solo, em aço ou plástico, com conector Tipo 1 ou Tipo 2 ou ambos e ou GB/T, potência de até 200kW e corrente de até 250A, com interface de comunicação “touchscreen” GPRS/WIFI ou não, com alimentação de até 750VAC e grau de proteção IP54 até IP68 com plugue de abastecimento.</t>
  </si>
  <si>
    <t>T-0086</t>
  </si>
  <si>
    <t>Tetos de proteção balística para cabines de teste com sistema retrátil para abertura e fechamento, acionado remotamente, através de motor elétrico de 460V/ 3 Ph/60Hz com cabeamento e controle elétrico e um painel de controle com força de pressão até 30.000psi.</t>
  </si>
  <si>
    <t>T-4403</t>
  </si>
  <si>
    <t>ISOART INDUSTRIA E RECICLAGEM DE EPS LTDA</t>
  </si>
  <si>
    <t>Combinações de máquinas automáticas e contínuas para produção de painéis e telhas isotérmicos em aço carbono ou aço inox com núcleo isolante de espuma rígida de PU (poliuretano) ou PIR (poliisocianurato), utilizando pentano como agente expansor, controladas por controlador lógico programável (CLP) com tela sensível ao toque, compostas de: sistema de conformação da chapa superior por rolos, sistema de conformação do chapa inferior por rolos, sistema de pré-aquecimento, portal para distribuição da espuma, sistema mistura de espuma PU/PIR (reação por fundição), prensa dupla de esteiras contínua, sistema de aquecimento esteira de correia dupla, sistema de guia lateral e blocos, serra de corte automático dos painéis, transportador, sistema de embalagem por estiramento, transportador de descarga, sistema de controle eletrônico por programador lógico programável (CLP).</t>
  </si>
  <si>
    <t>T-0046</t>
  </si>
  <si>
    <t>Matrizes de aço inox para prensas peletizadoras, com diâmetros interno da matriz superior a 900mm, próprias para fabricação de pellets de fibras vegetais utilizados como biomassa na produção de energia.</t>
  </si>
  <si>
    <t>T-0008</t>
  </si>
  <si>
    <t xml:space="preserve">Anéis de apoio da bucha adaptadora da mesa rotativa com ponto de ancoragem entre a cabeça de poço e a bucha adaptadora com peso aproximado de 1.275kg e carregamento máximo de 589.000kg. </t>
  </si>
  <si>
    <t>T-0009</t>
  </si>
  <si>
    <t>Corpos de teste adaptador do pórtico da linha de anular dos Tubing Hangers de 7K &amp; 10K para plug 9/16" M/P, com capacidade de pressão máxima de 15.000psi.</t>
  </si>
  <si>
    <t>T-0013</t>
  </si>
  <si>
    <t>Buchas adaptadoras da mesa rotativa, fornece um ponto de ancoragem para a cabeça de poço na mesa rotativa da sonda de perfuração com carregamento máximo de 816.000kg, peso aproximado de 2.690kg e altura aproximada de 2.045mm. </t>
  </si>
  <si>
    <t>T-0014</t>
  </si>
  <si>
    <t>Buchas de proteção, componentes utilizados durante as operações de perfuração para proteger o diâmetro interno do alojador de alta pressão, possui luva de desgaste substituível com peso aproximado de 327kg e comprimento de 19,7".</t>
  </si>
  <si>
    <t>T-0015</t>
  </si>
  <si>
    <t xml:space="preserve">Adaptadores plug &amp; play do anel KC 4.2-10, com pressão de trabalho de 15.000psi para anel KX de 6 polegadas usados para teste do conector KLV-10. </t>
  </si>
  <si>
    <t>T-0016</t>
  </si>
  <si>
    <t>Equipamentos com perfil de 18 - 3/4" e range de temperatura de trabalho de 0°F (-18°C) a 250°F (121°C), adaptável a base de teste para realizar teste dos conectores de 10.000 e 15.000psi, com capacidade máxima de pressão de 22.500psi.</t>
  </si>
  <si>
    <t>S-3902</t>
  </si>
  <si>
    <t xml:space="preserve">Conjuntos do gabinetes de controle elétrico constituídos de PLC, relé, contator, inversor, micro interruptor, cabos e sensores utilizados no sistema de controle, a estrutura de participação permite destravar, girar e travar o acionamento de liga ou desliga o circuito de potência do motor faz o controle através do cabo rígido realizando as funções de partida, parada, avanço ré e de velocidade, a camada externa do gabinete de controle elétrico que é de aço inoxidável 304 e a camada interna de aço carbono voltagem de sinalização AC220V e da condução AC380V. </t>
  </si>
  <si>
    <t>WEG Drives &amp; Controls Automação Ltda</t>
  </si>
  <si>
    <t>T-0065</t>
  </si>
  <si>
    <t>DTA ENGENHARIA LTDA</t>
  </si>
  <si>
    <t>Ecobatímetros portáteis multifeixes com kit de montagem, de alta resolução com ampla faixa de frequência, comprimento de pulso curto, grande largura de banda, pulsos de frequência modulada, estabilização nos três graus de liberdade, focando tanto em transmitir quanto em receber, adaptáveis a diferentes composições de coluna de água, imagem plena do fundo do mar, faixa de frequência de operação de 200 a 400kHz com seleção de frequência , saída de até 60kHz, opera com comprimento de pulso curto que se inicia em 14 microssegundos, com resolução de alcance bruto (ct/2) de 10.5mm, pulsos CW e FM chirp, com capacidade de profundidade de 600m operando a 200kHz, com faixa de varredura de até 830m, com cobertura angular para 200 e 300kHz de até 170 graus, com cobertura de até 7,5vezes a profundidade da água em uma superfície marinha plana, para o modo 400 kHz a cobertura angular é de 120graus, com seus acessórios e periféricos sendo: sensor de medição de velocidade do som, perfilador da velocidade do som na coluna d’água, equipamento de alta precisão em posicionamento e direção, sensor inercial, suporte para montagem, e sensor de conversão de faixa permitindo a realização de levantamento hidrográfico de precisão mesmo com a embarcação em alta velocidade.</t>
  </si>
  <si>
    <t>S-4372</t>
  </si>
  <si>
    <t>Eletrodos descartáveis ou reutilizáveis de EEG, com diâmetro variável de 1,5 a 12mm, materiais em ouro, Ag/AgCl ou prata, com cabos feitos em fios de silicone, PVC ou outro material protetor do condutor elétrico em medidas variáveis de 0,50 a 3m em cores múltiplas.</t>
  </si>
  <si>
    <t>T-0054</t>
  </si>
  <si>
    <t>Equipamentos para medição de topografia da córnea e pupila, com arco de medição de dioptria de 1 a 100D, possui módulo de videoceratoscopia para análise avançada de filme lacrimal, tempo de rompimento de filme BUT (Break-up Time), análise de ajuste de lentes de contato, análise meibográfica, possui câmera digital colorida, com resolução de 1.024 x 960pxl , com 6.144 pontos de medição.</t>
  </si>
  <si>
    <t>T-0055</t>
  </si>
  <si>
    <t>Equipamentos para medição de acuidade e triagem visual, destinados ao exame de parâmetros de desempenho visual, possui tela de 24’’, com resolução de 1.920 x 1.080 pixels e luminosidade máxima de 300Cd/M2.</t>
  </si>
  <si>
    <t>T-0074</t>
  </si>
  <si>
    <t>Aparelhos com dupla frequência para exames funcionais de identificação, medição e acompanhamento da perda do campo visual do olho, com intervalo temporal máximo de 30 graus, duração dos estímulos 300ms, tamanho de estímulos 10 graus, Iluminação do fundo – 100cd/m10, modos de teste de triagem por idade e interface LCD, de valor CIF não superior a R$ 11.709,39.</t>
  </si>
  <si>
    <t xml:space="preserve">Eyetec Equipamentos Oftalmicos Ind. Com. Imp. e Exp. Ltda </t>
  </si>
  <si>
    <t>T-5004</t>
  </si>
  <si>
    <t>ADAPT PRODUTOS OFTALMOLÓGICOS LTDA</t>
  </si>
  <si>
    <t>Equipamentos laser fotocoagulador destinado a fotocoagulação retiniana e iridotomia e trabeculoplastia para tratamentos do glaucoma, com comprimento de onda de 532nm, modo "SingleSpot", terminais de saída por lâmpada de fenda, microscópio cirúrgico, oftalmoscópico binocular indireto e endoprobe (curva, reta e outros), pulso contínuo, com potência entre 50 a 2.000mW, sendo possível customizar a duração do pulso entre 1 e 5.000ms, e o intervalo do pulso entre 1.5000ms.</t>
  </si>
  <si>
    <t>T-5005</t>
  </si>
  <si>
    <t>Equipamentos laser fotocoagulador destinado a fotocoagulação retiniana e iridotomia e trabeculoplastia para tratamentos do glaucoma, com comprimento de onda de 532nm, modo "SingleSpot", terminais de saída por lâmpada de fenda, microscópio cirúrgico, oftalmoscópio binocular indireto e endoprobe (curva, reta e outros), opção de pulso contínuo ou pulso fracionado, com potência entre 50 a 2.500mW, sendo possível customizar a duração e o intervalo do pulso entre 1 e 5.000ms, para o pulso contínuo e a duração e o intervalo do pulso entre 0,01 e 9,5ms  no  pulso fracionado.</t>
  </si>
  <si>
    <t>T-5006</t>
  </si>
  <si>
    <t>Equipamentos laser fotocoagulador destinado a fotocoagulação retiniana e iridotomia e trabeculoplastia para tratamentos do glaucoma, com comprimento de onda de 577nm, modo "SingleSpot", terminais de saída por lâmpada de fenda, microscópio cirúrgico, oftalmoscópio binocular indireto e endoprobe (curva, reta e outros), opção de pulso contínuo ou pulso fracionado, com potência entre 50 a 2.500mW, sendo possível customizar a duração e o intervalo do pulso entre 1 e 5.000ms, para o pulso contínuo e a duração e o intervalo do pulso entre 0,01 e 9,5ms  no  pulso fracionado.</t>
  </si>
  <si>
    <t>T-4883</t>
  </si>
  <si>
    <t>Instrumentos analisadores e medidores de oxigênio em embalagens através de fluorescência óptica, com tempo de aquecimento igual ou superior a 15min, temperatura de operação igual ou superior a 5 Graus Celsius mas igual ou inferior a 40 Graus Celsius, podendo a medição ser feita por sensor adesivo de platina, sensor de platinium em forma de botão tarraxa ou por agulha invasiva (o instrumento pode ou não estar acompanhado de um ou mais desses sensores ou da agulha).</t>
  </si>
  <si>
    <t>T-0085</t>
  </si>
  <si>
    <t>EUROIMMUN BRASIL MEDICINA DIAGNÓSTICA LTDA</t>
  </si>
  <si>
    <t>Sistemas automatizados e computadorizados, para realização de ensaios imunoenzimáticos, metodologia ELISA, para soro, plasma e líquido cerebrospinal, com identificação automática de amostras, reagentes e placas de diluição; capacidade máxima de até 700amostras; 10 canais de pipetagem simultânea com agulhas fixas revestidas de cerâmica; 2 lavadoras de ELISA de 8 canais cada, com capacidade de utilizar até 3 tampões de lavagem cada; configurável com incubadoras, com e/ou sem “shaker”; leitor fotométrico com 8 canais de leitura; capacidade de processamento simultâneo de até 15 placas de ELISA.</t>
  </si>
  <si>
    <t>T-4941</t>
  </si>
  <si>
    <t>ATECH NEGÓCIOS EM TECNOLOGIAS S.A.</t>
  </si>
  <si>
    <t xml:space="preserve">Feixes de instrumentação interna do núcleo do reator dotados de detectores de fluxo de nêutrons tipo SPND (Self-Powered Neutron Detector/ detector auto-alimentado) com emissor de Ródio (Rh) ou com emissor de Platina (Pt), termopares de qualificação nuclear (1E), sensores de nível do tipo termal de qualificação nuclear (1E), detectores de compensação, módulo condicionador de termopares com qualificação nuclear (1E), unidades condicionadoras de sensores de nível e cabos de conexão. </t>
  </si>
  <si>
    <t>T-0034</t>
  </si>
  <si>
    <t>BROSE DO BRASIL LTDA</t>
  </si>
  <si>
    <t>Balanceadoras semiautomáticas, para ventilador do sistema de arrefecimento de veículos de passeio,  medição multiprocessada, CLP, monitor “touchscreen”, balanceamento estático, dinâmica e axial da hélice à laser, fixação de clipes metálico,1 ou 2 cabeças de operação, tensão nominal entre 30 a 250V, corrente entre 20 a 150A, rotação máxima 6.000rpm, tempo de troca 0-5/mim, 90pç/h, teste de alta tensão AC 5.000V, teste de do sentido de rotação, verificação de ruído e teste de transição</t>
  </si>
  <si>
    <t>T-0075</t>
  </si>
  <si>
    <t>WHEATON BRASIL VIDROS LTDA</t>
  </si>
  <si>
    <t>Aparelhos manuais de medição opto-eletrônica de espessura de embalagens de vidro transparente, com resolução de 0,01mm, intervalo de medição da espessura entre 0,2 e 7mm e velocidade de medição até 4kHz, com memória de dados SD, fonte de alimentação externa de 100V – 240V, 50Hz – 60Hz AC de tensão de entrada e 12 V DC de tensão de saída, temperatura de funcionamento de -10 a 50ºC.</t>
  </si>
  <si>
    <t>T-0040</t>
  </si>
  <si>
    <t>MAHR DO BRASIL LTDA.</t>
  </si>
  <si>
    <t>Microscópios confocais, para a medição e análise 3D de superfícies, dotados de dispositivo de sensoriamento sem toque, sensor CMP (Confocal Multi Pinhole), câmera HDR (High Definition Resolution) com sensor (CMOS) com capacidade de 1.200 x 1.200pixels por medição XY, mesa CNC motorizada, volume de posicionamento de 50 x 50 x 70mm em X, Y e Z e capacidade de medição vertical de 350µm.</t>
  </si>
  <si>
    <t>T-0129</t>
  </si>
  <si>
    <t>Ferramentas progressivas para estampagem, cujas matrizes são fabricadas em aço duro, conforme norma B53 3072, com função de conformar chapas de aço com tolerância dimensional de 0,2 a 1,5mm, incluindo raio de canto, tolerância de espessura de 0,03 a 0,065mm para peças de carrocerias de veículos automotivos, com operações distintas de 10 passos nas sequencias: 1-Recortar e Puncionar, 2-Recortar e Formar, 3- Formar, 4- Formar, 5-Formar, 6-Formar e Puncionar, 7-Calibrar, 8-Puncionar, 9-Puncionar e 10-Separar.</t>
  </si>
  <si>
    <t>AETHRA SISTEMAS AUTOMOTIVOS S.A</t>
  </si>
  <si>
    <t>S-4238</t>
  </si>
  <si>
    <t>ELETROBRAS TERMONUCLEAR S.A - ELETRONUCLEAR</t>
  </si>
  <si>
    <t>Anéis de vedação interno, com diâmetro médio de 129.397”, e externo, com diâmetro médio de 132.647”, do vaso do reator nuclear que objetiva a sua vedação e são fabricados em liga níquel-cromo, folheado a prata, resistente à corrosão, altas temperaturas, de até 343,3°C, e pressão, de até 174,7kg/cm2.</t>
  </si>
  <si>
    <t>S-4250</t>
  </si>
  <si>
    <t>Motores diesel estacionários, 4 tempos, refrigerados à água, 1 cilindro horizontal, 2 válvulas, injeção direta, com diâmetro do cilindro 115mm e curso do pistão de 115mm, potência nominal 20CV rotação 2.200rpm e cilindrada de 1.195cc.</t>
  </si>
  <si>
    <t>S-4270</t>
  </si>
  <si>
    <t>Motores diesel estacionários, 4 tempos, refrigerados à ar, monocilíndricos, injeção direta, com bico injetor do tipo caneta, ou seja com rosca e entrada na parte superior, diâmetro do cilindro de 78mm, curso de 62mm com potência máxima de 7cvs e cilindrada de 296cc, possui partida retrátil automática com formato toroidal, podendo também ter partida elétrica com retificador 12V e chave de partida.</t>
  </si>
  <si>
    <t>S-4271</t>
  </si>
  <si>
    <t>Motores diesel estacionários, 4 tempos, refrigerados à ar, monocilíndricos, injeção direta, com bico injetor do tipo caneta, ou seja com rosca e entrada na parte superior, diâmetro do cilindro de 86mm, curso de 70mm com potência máxima de 10cv e cilindrada de 406cc, possui partida retrátil automática com formato toroidal, podendo também ter partida elétrica com retificador 12V e chave de partida e chave de partida e redução incorporada de 2:1 na tomada de força.</t>
  </si>
  <si>
    <t>S-4273</t>
  </si>
  <si>
    <t>Motores diesel estacionários, 4 tempos, refrigerados à água, 1 cilindro horizontal, 2 válvulas, injeção direta, com diâmetro do cilindro 105mm e curso do pistão de 115mm, potência nominal 15,8cv rotação 2.200rpm e cilindrada de 995cc.</t>
  </si>
  <si>
    <t>S-4275</t>
  </si>
  <si>
    <t>Motores diesel estacionários, 4 tempos, refrigerados à ar, 2 cilindros dispostos em V, injeção direta, com bico injetor do tipo caneta, ou seja, com rosca e entrada na parte superior, diâmetro dos cilindros de 88mm, curso de 72mm com potência máxima de 22cv e cilindrada de 870cc, partida elétrica com retificador 12V e chave de partida.</t>
  </si>
  <si>
    <t>S-4276</t>
  </si>
  <si>
    <t>Motores diesel estacionários, 4 tempos, refrigerados à ar, monocilíndricos, injeção direta, com bico injetor do tipo caneta, ou seja, com rosca e entrada na parte superior, diâmetro do cilindro de 88mm, curso de 75mm com potência máxima de 13cv e cilindrada de 456cc, possui partida retrátil automática com formato toroidal, podendo também ter partida elétrica com retificador 12V e chave de partida e redução incorporada de 2:1 na tomada de força.</t>
  </si>
  <si>
    <t>T-0128</t>
  </si>
  <si>
    <t>LUPUS EQUIPAMENTOS PARA LUBRIFICACAO E ABASTECIMENTO LTDA.</t>
  </si>
  <si>
    <t>Estações de abastecimento, dotadas de: bomba elétrica, com tensão de até 380V, com vazão livre de 10 a 2.500L/min, potência de 30 até 2.900W, acompanhadas ou não de mangueira, com válvula de abastecimento e medidor digital ou mecânico.</t>
  </si>
  <si>
    <t>T-0148</t>
  </si>
  <si>
    <t>Difusores de bombas centrífugas submersas, para atividades de produção de gás e óleo, em liga de níquel, com diâmetro interno entre 89 e 236mm e vazão compreendida entre 30 e 10.200m³/dia.</t>
  </si>
  <si>
    <t>S-4337</t>
  </si>
  <si>
    <t>INCOFLANDRES INDÚSTRIA E COMÉRCIO DE FLANDRES LTDA</t>
  </si>
  <si>
    <t>Fornos industriais horizontais à gás natural, para secagem de base de revestimento de folhas metálicas, com 50,737m de comprimento total, compostos de mesa transportadora de alimentação e sistema de vácuo para entrada precisa das folhas metálicas, zonas de aquecimento com 3 queimadores alimentados por gás natural de dois estágios, zona de resfriamento das folhas com aproximadamente 6.960mm de comprimento e 6 ventiladores, mesa de saída e extração, exaustor traseiro do forno com potência de escape de 6500m3/h de ar, controlado por painel elétrico com controlador lógico programável, capacidade de produção igual ou inferior a 6.000folhas/h para folhas metálicas no tamanho mínimo de 712 x 510mm e tamanho máximo de 1.200 x 1.000mm com espessura variando entre 0,13 a 0,40mm.</t>
  </si>
  <si>
    <t>S-4384</t>
  </si>
  <si>
    <t>ELECTROLUX DO BRASIL S.A.</t>
  </si>
  <si>
    <t>Fornos de queima de esmalte em cavidades de forno soldadas para fogões de uso doméstico para processo de esmaltação com gancheiras dois níveis, queima de oito tamanhos diferentes de cavidades de forno sem necessidade de trocas e gancheira ou troca de configuração, com capacidade de queima de 400cavidades/h, velocidade de transporte das cavidades de 4,1m/min e passo entre gancheiras de 1,220m para todos os tamanhos de cavidades, zonas de pré-aquecimento e resfriamento, e, zona de queima com, temperatura estável de 840º C para queima uniforme de esmalte com 15 queimadores, a gás natural.</t>
  </si>
  <si>
    <t>T-0047</t>
  </si>
  <si>
    <t>BLAU FARMACEUTICA S.A.</t>
  </si>
  <si>
    <t>Liofilizadores industriais farmacêuticos com câmara retangular com área útil das prateleiras de 40m², com condensador por expansão direta de Freon integrado com a câmara com capacidade de 731kg de gelo (com 10,7mm de espessura de gelo na serpentina), carregamento das prateleiras automático, com bandejas, sistema de refrigeração com 2 compressores do tipo parafuso, com compressor adicional, com variador de frequência, 2 bombas de circulação do fluido das prateleiras com acionamento magnético, transferência de calor das prateleiras com óleo de silicone 5sct, temperatura mínima nas prateleiras igual a -55°C (sem carga), temperatura máxima nas prateleiras igual a +80°C (sem carga), 2 bombas de vácuo de dois estágios seladas a óleo com tempo para atingir 0,1mbar menor que 30 minutos (sem carga) com uma bomba de reforço, fechamento dos frascos e acionamento da válvula principal por sistema hidráulico, sistema de limpeza (CIP), sistema de esterilização (SIP), com camisa de resfriamento, sistema de controle com CLP, computador desktop "iFIX SCADA" e tela IHM “touchscreen”, atendendo aos requisitos da norma 21 CFR parte 11 do FDA (Food and Drug Administration) com assinatura eletrônica, e preparados para integração com ORABS.</t>
  </si>
  <si>
    <t>T-0048</t>
  </si>
  <si>
    <t>Liofilizadores industriais farmacêuticos com câmara retangular com área útil das prateleiras de 8,9m², com condensador por expansão direta de Freon integrado com a câmara com capacidade de 186kg de gelo (com 10,7mm de espessura de gelo na serpentina), carregamento das prateleiras manual, com  bandejas, com sensores de temperatura do produto, sistema de refrigeração com 2 compressores do tipo parafuso, 2 bombas de circulação do fluido das prateleiras com acionamento magnético, transferência de calor das prateleiras com óleo de silicone 5sct, temperatura mínima nas prateleiras igual a -55°C (sem carga), temperatura máxima nas prateleiras igual a +80°C (sem carga), 2 bombas de vácuo de dois estágios seladas a óleo com tempo para atingir 0,1mbar menor que 30 minutos (sem carga) com uma bomba de reforço, fechamento dos frascos e acionamento da válvula principal por sistema hidráulico, sistema de limpeza (CIP), sistema de esterilização (SIP), sistema de controle com CLP, computador desktop "iFIX SCADA" e tela IHM “touchscreen”, atendendo aos requisitos da norma 21 CFR parte 11 do FDA (Food and Drug Administration) com assinatura eletrônica, e preparados para integração com ORABS.</t>
  </si>
  <si>
    <t>T-0049</t>
  </si>
  <si>
    <t>Máquinas automáticas de café expresso e bebidas à base de café expresso, com solúveis e leite; com sistema para dispensa de leite líquido ou vaporizado, quente ou gelado; pode conter reservatório refrigerado para leite, de 5 ou 12 litros; voltado para uso não-doméstico; sem dispositivo para pagamento da bebida; capacidade de produção recomendada de até 160xícaras/dia; conexão direta à rede de fornecimento de água; dispositivo de aquecimento de água incorporado com caldeira; reservatório de café em grãos (opções de 1 com capacidade de 2kg,  ou 2 x 1,2kg, 2 x 0,6kg, 1 x 2kg + 1 x 0,6kg, 2 x 1,2kg + 1 x 0,6kg ou 2 x 0,6kg + 1 x 0,6kg com trava); moinho automático de café com fresas em cerâmica (1 a 3 moinhos); sistema e reservatórios para produtos solúveis (2 reservatórios); pressão operacional de até 8bar; possui sistema automático de limpeza; bandeja de gotejamento e suporte de xícaras, painel de controle com tela sensível ao toque de 10,4” e sistema de iluminação e sinalização de mensagens LED; sistema de controle de pressão e temperatura de alta precisão, permitindo a extração correta para cada tipo desejado de café; potência entre 2.600 e 8.100W.</t>
  </si>
  <si>
    <t>T-0113</t>
  </si>
  <si>
    <t>Estufas com câmaras de teste à prova de explosão (para zona 1), com volume de 500L, fabricadas em aço inox, resistentes a solventes e produtos químicos, com ventilador de recirculação à prova de explosão, com faixa de temperatura ajustável compreendida entre -20 e +80oC, temperatura homogênea dentro da câmara com variação de +/- 0,5°C, com ou sem dispositivos para umidificação (por atomizador ultrassônico) e desumidificação.</t>
  </si>
  <si>
    <t>S-4256</t>
  </si>
  <si>
    <t>ASSOCIAÇÃO BRASILEIRA DA INDÚSTRIA TÊXTIL E DE CONFECÇÃO</t>
  </si>
  <si>
    <t>Combinações de máquinas para beneficiamento em tecidos de malha de fibras sintéticas com elastano composta de: dispositivo de introdução de rolos de tecido com 4 cilindros-guia de alumínio e 1 cilindro-guia com célula de carga e estrutura de aço; calandra com cilindro superior de aço cromado polido aquecido por óleo térmico, sistema hidráulico de pressão e controle de temperatura, e cilindro inferior revestido de poliamida com "NIP" (uniformidade de pressão) ajustável via painel de controle; dispositivo de saída com controlador de tensão, 3 cilindros-guia, células de carga para ajuste do tensionamento da malha; detector de costura e metais, sistema de arrefecimento, painel de controle operacional sensível ao toque e sistema CLP.</t>
  </si>
  <si>
    <t>S-4282</t>
  </si>
  <si>
    <t>Combinações de equipamentos para flotação por ar dissolvido, com capacidade de tratamento máxima de 480m³/h por módulo e máxima superfície de separação de 208m², composto por: tanque de saturação e flotação em aço inox 304 ou 316/L, bombas de recirculação em aço inox 316L, bomba de descarte de lodo em aço inox 316/L, ejetores de ferro fundido com inox 316L, sensores de níveis em aço inox 316L, coletor de lodo, raspadores e  agitadores estáticos 304L e 316L.</t>
  </si>
  <si>
    <t>S-4382</t>
  </si>
  <si>
    <t>RAZAC INTERNACTIONAL TRADING LTDA</t>
  </si>
  <si>
    <t>Combinações de máquinas para tratamento de chorume por sistema de osmose reversa, montadas em contêiner próprio, para filtrar substância líquida resultante do processo de putrefação (apodrecimento), procedente de aterro sanitário mediante tecnologia de membranas por processo de filtração “cross flow” em três estágios, com capacidade nominal de tratamento de 270m³/dia, composta de: controlador lógico programável (CLP), PC industrial e quadros elétricos, sistema de pré-filtração, módulos de membranas espirais, bombas em linha, bomba centrífuga, bomba pistão, bomba de drenagem do contêiner, bombas circulares de alta pressão, uma ou mais unidades de dosificação com bombas de dosificação de ácido sulfúrico, unidade de dosificação com tanque e bomba de dosificação de "antiscalant", linha de ar comprimido com filtros e com regulador de pressão, válvulas, medidores, reguladores, sensores, tubulações de baixa e alta pressão, tanque de recepção do chorume, tanque CIP, filtro de carvão ativado para montagem exterior com ventilador incorporado, purgas de ar e ventiladores, torre externa de lavador de gases e mangueira de ligação.</t>
  </si>
  <si>
    <t>S-3926</t>
  </si>
  <si>
    <t>Peneiras rotativas para separação de fibras de pectina em meio líquido, com fluxo de entrada entre 16,31t/h e 18,4t/h, fluxo de saída de sólidos entre 4,76 e 5,285t/h,  rotação de 10rpm com variador de velocidade para ajuste da velocidade de rotação, diâmetro 1500mm e comprimento 2800mm, design sanitário,  dotadas de sistema ATEX  interno para Zona 1, grupo IIA, e de sistema de CIP automático em bicos aspressores sobre a tela,  motor elétrico de 3kW/ 440V/60Hz, estrutura em aço INOX 304L.</t>
  </si>
  <si>
    <t>S-4296</t>
  </si>
  <si>
    <t>Membranas de osmose reversa para uso em sistemas de tratamento de lixiviados, (tratamento de chorume provenientes de aterros sanitários), com execução espiral modificada, diâmetro compreendido entre 198 - 200mm, altura compreendida entre 830 e 950mm, pressão máxima de trabalho compreendida entre 30 e 65bar.</t>
  </si>
  <si>
    <t>T-0027</t>
  </si>
  <si>
    <t>KHS INDÚSTRIA DE MÁQUINAS LTDA</t>
  </si>
  <si>
    <t>Combinações de máquinas para moldar, encher, fechar e rotular garrafas em PET, compostas de: máquinas automáticas rotativas para moldar garrafas de PET (politereflato de etileno) por insuflação, para encher garrafas PET com sistema volumétrico e válvulas com medidor de vazão, com encapsulador de tampas plásticas de rosca com sistema de alimentação de pré formas, com sistema de alimentação de tampas, com ou sem dispositivo basculante para tampas e pré-formas, com rotuladora de garrafas de PET com etiquetas pré adesivadas, a partir de rótulos em bobinas, controladas por sistema lógico programável (CLP), com interface por meio de painel “touchscreen” colorido, com manipulação das pré-formas e garrafas entre equipamentos através do gargalo, para garrafas de 200 até 2.500mL, com capacidade compreendida de 20.000 até 81.000garrafas/h.</t>
  </si>
  <si>
    <t>S-4304</t>
  </si>
  <si>
    <t>CASA GRANADO LABORATÓRIOS, FARMÁCIAS E DROGARIAS S.A.</t>
  </si>
  <si>
    <t>Máquinas encartuchadeiras verticais, automáticas para produtos cosméticos em frascos em caixas dobráveis (cartuchos), compostas por esteiras de acumulação das embalagens, esteira de transporte dos cartuchos com e sem “pucks”, esteira de recirculação dos “pucks”, “robot” tipo “pick and place” com rotação do frasco, estações de colocação automática de berço interno e produto, para embalagens de largura compreendida entre 25 e 100mm, altura entre 40 e 200mm e comprimento entre 25 e 120mm, gerenciamento e comandos através de PC Industrial e IHM “touchscreen”, com capacidade de até 60cartuchos/min.</t>
  </si>
  <si>
    <t>FABRIMA MÁQUINAS AUTOMÁTICAS LTDA</t>
  </si>
  <si>
    <t>T-0081</t>
  </si>
  <si>
    <t>COSMED INDUSTRIA DE COEMRCIO E MEDICAMENTOS SA</t>
  </si>
  <si>
    <t>Máquinas automáticas para formar, encher e selar cartelas termo formáveis em plástico/alumínio e/ou alumínio/alumínio com comprimidos e/ou cápsulas de fármacos, com capacidade máxima de 640cartelas/min, variando de acordo com o tipo de cartela e fármaco, com 5 módulos longitudinais e 2 (dois) transversais de formação de cartelas, sendo capazes de produzir cartelas com dimensões úteis de 162 x 206mm com profundidade de 12, com capacidade máxima de formação de 100ciclos/min e capacidade máxima de corte de 200ciclos/min, dotadas de um ou mais carrinhos para bobinas com diâmetro máximo de 700mm, funil de alimentação de comprimidos e/ou cápsulas com capacidade nominal de 100L e alimentador dedicado com capacidade de 60ciclos de alimentação/min, regulagem automática de borda do filme de cobertura, sensor de quantidade mínima de material em bobina, mesa de emenda e corte de bobina e detecção automática de emenda da bobina inferior e superior, codificação e carimbo das cartelas, controle de marca de impressão do filme de cobertura, perfuração desativada automaticamente em caso de emenda de folha, pré-aquecimento do filme de cobertura, capaz cortar em sentidos opostos com transferência por roda de sucção, controle e inspeção por câmera CCD com iluminação superior e inferior de LED para detecção e rejeição de cartelas defeituosas e vazias, monitoramento e programação de manutenções preventivas e preditivas através da análise do ciclo de serviço dos componentes, interface homem-máquina (IHM) com tela tipo “touchscreen”, controlador lógico programável (CLP) e acesso remoto para manutenção do CLP e software do IHM.</t>
  </si>
  <si>
    <t>PFF INOVA Indústria e Comércio de Maquinas, Equipamentos e Ferramental Ltda. ME</t>
  </si>
  <si>
    <t>PROMALER INDUSTRIA E COMERCIO D MÁQUINAS LTDA</t>
  </si>
  <si>
    <t>T-4943</t>
  </si>
  <si>
    <t>Sistemas indicadores e de controle de pesagem e dosagem para preparação e carregamento da matéria prima que é enviada para o forno de fusão "float", no processo de produção de vidro float, dotados de: controladores lógicos, tipo CLP, módulos de pesagem, display 4 polegadas TFT de 65.536 cores, central de processamento com interfaces ethernet e Profinet e sistema supervisório, para o gerenciamento de carga das receitas para produção do vidro, controlando a quantidade exata de cada componente da matéria prima a ser adicionado através de pesagem para ser feita a correta dosagem do mesmo, podendo conter uma caixa de conexão de até 6 células de carga.</t>
  </si>
  <si>
    <t>T-0023</t>
  </si>
  <si>
    <t>ERFGOED BRASIL INSTALAÇÕES E EQUIPAMENTOS PARA AGRICULTURA LTDA.</t>
  </si>
  <si>
    <t>Conjuntos de irrigação sustentável de piso de cultivo, com fluxo e refluxo de água e fertilizante, resistente a raios UV, compostos por: capa de proteção em tecido impregnado de aditivo resistente ao fogo com peso 205g/m2, película de plástico anti-nevoeiro não tóxica com espessura de 0,05mm, tecido não tecido para reforço e distribuição com propriedades anti algas com espessura de 1mm e peso de 200g/m2, tubo de distribuição em PVC com diâmetro de 90mm, classe de pressão 7,5atm, malha protetora de plástico de alta permeabilidade a água, anel de película em PE com espessura de 0,2mm, malha em polímero com densidade de 1,04g/ml resistente a temperaturas de -20°C até +75°C, válvula de rega e drenagem com diâmetro de 125mm para medidas (CxLxA): 13 x 25 x 120mm ou no diâmetro de 160mm para medidas (CxLxA): 17 x 27 x 120 mm, perfis  de alumínio e conectores “H”.</t>
  </si>
  <si>
    <t>T-0145</t>
  </si>
  <si>
    <t>Máquinas para aplicação de verniz ou outro revestimento, na parte externa de latas de alumínio, de tamanhos variados, com capacidade de 300 latas/min, tela "touchscreen" e sistema HMI.</t>
  </si>
  <si>
    <t>S-4378</t>
  </si>
  <si>
    <t>Transportadores aéreos acumulativos “power and free” para transporte de cavidades soldadas de forno pelo processo de esmaltação automático com pó eletrostático para fogões de uso doméstico, compostos de: dois trilhos, um de força com corrente e outro livre equipado com carregadores do tipo vagões, com capacidade de até 8kg por carregador, velocidade de processo de 4m/min e velocidade de transporte de 13m/min.</t>
  </si>
  <si>
    <t>ERZINGER INDÚSTRIA MECÂNICA LTDA</t>
  </si>
  <si>
    <t>S-4193</t>
  </si>
  <si>
    <t>Robôs industriais para movimentação de peças em linhas de usinagem, com capacidade de carga igual ou superior a 160kg, instalado(s) sobre um 1 ou mais carros horizontais, com opção de um carrinho auxiliar acoplado ao carro, montados sobre travessa horizontal linear, para serem fixados em  pórtico ou em piso, com comprimento de base igual ou superior a 4m, com esteira porta cabos na horizontal incluindo suas calhas e suportes, com sistema de lubrificação, controlados por servomotores e com painel de controle.</t>
  </si>
  <si>
    <t>S-3884</t>
  </si>
  <si>
    <t>Paletizadores robóticos de 4 eixos magnéticos com carregamento por esteiras com 11.500mm de comprimento para latas de aerossol com diâmetros de 45 e 52mm de alturas até 247mm, com célula robótica com chapa magnética, separador pneumático, um conjunto de esteiras para transporte com sistema para empurrar de 2 pistas, braço rotatório de 360º, arqueador de 4 fitas no pallet de 1.000 x 1200 x 150mm com altura total do fardo de 1.100mm, com mesa rotatória de corrente tripla, um transportador de pallets de latas para a estação de colocação de filme com estiramento de 220% autoadesivo, saída de transporte de 2.300mm de comprimento, cercas de segurança, foto células, micro chaves.”</t>
  </si>
  <si>
    <t>S-4053</t>
  </si>
  <si>
    <t>Posicionadores com capacidade de manuseio de 750kg, motorização e funcionamento do tipo síncrono ou assíncrono, com grau de proteção IP65, distância do eixo B de 1.200mm e distância entre as flanges de até 5.000mm, rotação de até 360 graus, precisão de posicionamento de +/- 0,15mm, dotados de: uma unidade de redução, um flange para apoiar o equipamento a ser posicionado, com sistemas que permite o trabalho em conjunto com um robô industrial, temperatura de trabalho de 0 a 45ºC , velocidade de rotação de 9,2 (°/s), tempo de aceleração 0,6(s), máxima inércia de 150(kgm 2).</t>
  </si>
  <si>
    <t>S-4072</t>
  </si>
  <si>
    <t>Máquinas para movimentação de placas de alumínio sobre piso, tipo carrossel, composta por 2 transportadores longitudinais compactos (com painéis elétricos desembarcados), com capacidade de carga de cada conjunto de até 19t, com potência elétrica da unidade de tração de 15kW em cada transportador e controle de velocidade de deslocamento ajustável entre 0 e 1,5m/s; 4 carros de transferência transversais integrados (um par sobre cada transportador), com potência elétrica da unidade de tração de 3kW em cada carro e controle de velocidade de deslocamento ajustável entre 0 e 0,8m/s, com sistema de elevação de placas integrado (2 cilindros hidráulicos por carro), especialmente projetados para suportar temperaturas de até 150°C; sensores e comando de acionamento de esteira transportadora de rolos, com sistema de controle inteligente embarcado para controlar e gerenciar o movimento simultâneo e sincronizado dos dois transportadores, bem como dos carros de movimentação transversal integrados, bem como o movimento das esteiras de rolos, interfaces com máquina fresadora de placas e sistemas de segurança (interlocks), com módulo de manutenção remoto integrado.</t>
  </si>
  <si>
    <t>S-4333</t>
  </si>
  <si>
    <t>Combinações de máquinas para armazenagem vertical automática, compostas por: 35 robôs de movimentação controlados por computador central através de rede sem fio dedicada, com capacidade de carga de 30kg, velocidade de deslocamento de 3,1m/s e elevação de 1,6m/s; 18.400 caixas autoportantes de alta resistência capaz de suportar até 720kg; grade guia para deslocamento dos robôs; 8 estacoes de trabalho com sistema de indicação luminosa para localização de materiais nas caixas.</t>
  </si>
  <si>
    <t>T-0096</t>
  </si>
  <si>
    <t>Ferramentas de perfuração avante utilizadas durante fase específica na perfuração de poços de petróleo revestida com carbeto de tungstênio para redução de desgaste com diâmetro máximo de 14,4" e carga máxima (Conexão 6-5/8" Reg) 800.000 lbf de funcionamento exclusivo em equipamentos TFMC.</t>
  </si>
  <si>
    <t>T-0123</t>
  </si>
  <si>
    <t>Mandris da ferramenta de perfuração avante de 13-3/8" revestidos com carbeto de tungstênio para redução de desgaste, com capacidade máxima (Conexão 7-5/8" Reg) 1.000.000 lbf, peso aproximado de 674kg com diâmetro externo 331,9mm.</t>
  </si>
  <si>
    <t>T-3617</t>
  </si>
  <si>
    <t>CAMANOR PRODUTOS MARINHOS SA</t>
  </si>
  <si>
    <t>Equipamentos de pulverização para moagem ultrafina, de grãos para a formulação de ração animal e de ajuste do produto final destinado a alimentação de camarões, de 380V, 60Hz, voltagem de controle 24V DC, com tamanho final de partículas moídas de 80 a 200 mesh (29 micras de tamanho), capacidade de moer de 4,0 a 5,5t/h, para a finura de 80 mesh com passagem de 95% na peneira, para umidade da ração do camarão entre 8 e 10%, dotados de: motor de moagem principal 160kW, potência do motor da roda de moagem 18,5kW, potência do motor do alimentador 1,5kW, potência do motor do ventilador de 55kW, dispositivo de tubulação de aspiração e transporte pneumático, dispositivo silenciador para sucção de ar (efeito de redução de ruído), dispositivo ciclone de direção e conector de trava de ar com dispositivo esclusa rotativa (bloqueador de ar), dispositivo filtro de mangas com limpeza de pulso de ar (coletor de poeira), dispositivo ventilador centrífugo de tratamento anti-corrosivo de superfície, dispositivo silenciador na saída de ar, válvula borboleta manual de controle do fluxo de ar e válvula borboleta pneumática de controle do fluxo de ar.</t>
  </si>
  <si>
    <t>T-4861</t>
  </si>
  <si>
    <t>Combinações de máquinas para produção de balas de goma de amido ou gelatina com uma ou mais cores, depositadas em moldes impressos em bandejas preenchidas com amido, capacidade de produção igual ou inferior a 4.800kg/h e velocidade de até 32 bandejas/min, compostas de: 1 alimentador de bandejas automático e contínuo, composto de desempilhador para 2 pilhas de bandejas com altura de empilhamento de até 2.165mm e máximo de 45 bandejas/pilha, acionado por correntes duplas e servo-motores independentes, para alimentação através de separação por grupos de 5 bandejas; 1 sistema transportador de bandejas tipo "roto step" entre alimentador e desempilhador de bandejas, isento de correntes e acionado por servo-motores independentes e sincronizados; 1 sistema de peneiramento e dosagem de amido nas bandejas, constituído de transportadores helicoidais, peneiras rotativas, estação de dosagem de amido com raspador oscilante de preenchimento e raspador nivelador;  1 estação automática de impressão de cavidades para moldagem do amido dosado nas bandejas controlada por servo motor, limpeza automática das quatro bordas das bandejas e inspeção ótica de cavidades impressas; 1 silo pulmão para balanceamento e reabastecimento do nível de amido no sistema através de roscas transportadoras, com célula de carga e volume aproximado de 5m3; 1 sistema separador de produto e amido, constituído de estação de inversão para giro de bandeja em 180graus, calha de escoamento, 2 tambores de peneiramento acionados por motorredutores, ventilador de alta pressão para retirada do excesso de amido e esteira transportadora de malha de arame em aço inox; 1 estação para limpeza do produto final composta por esteira transportadora de malha de arame em aço inox e bicos para jato de ar comprimido; 2 estações depositadoras de goma de amido ou gelatina com até 6 cores simultâneas de camada única, constituída por 2 recipientes com 3 divisões internas, encamisados com aquecimento à óleo por resistência elétrica e controle termostático, válvulas rotativas de aço inox com acionamento pneumático e 840 pistões com diâmetro de 11mm acionados por servo-motor; 4 conjuntos extras de placas para estação depositadora, cada qual composto por uma placa de dosagem, três réguas e uma placa de bicos; (01) um suporte estruturado para movimentação lateral dos 2 depositores para limpeza, constituído de recipiente coletor de água e bomba de recirculação; 1 estação para extração automática de bandejas controlada por servo-motor e com magazine de capacidade de até 4 bandejas; 1 estação automática para aplicação de amido sobre as bandejas, composta por um reservatório com capacidade aproximada de 100kg com controle automático de nível e uma escova rotativa para dispersão de amido sobre as bandejas; 1 empilhador automático e contínuo para formação de 2 pilhas de bandejas sobre pallet metálico, com altura de empilhamento de até 2.165mm e máximo de 45 bandejas por pilha, acionado por correntes duplas, servomotores independentes e sincronizado com o transportador de pallets metálicos; 1 transportador automático de pallets metálicos entre o alimentador e o empilhador de bandejas, acionado por sistema de correntes,  posicionado na parte inferior da linha de produção e com descarga em roletes apropriados para coleta por transpaleteira; 1 tambor em aço inox com bomba dosadora para aplicação de óleo alimentício no produto final; 1 estação para aplicação de cobertura de açúcar, constituída de um alimentador vibratório com ajuste de vibração, uma esteira transportadora de malha de arame em aço inox de velocidade variável, câmara de vaporização com tubos superiores e inferiores para formação de névoa de vapor, exaustor para retirada de excesso de vapor, um tambor duplo com sistema de aquecimento por infravermelho e calha vibratória para alimentação de açúcar; 1 painel elétrico de controle com controlador lógico programável (CLP) e 1 painel com interface de operação (IHM).</t>
  </si>
  <si>
    <t>S-4289</t>
  </si>
  <si>
    <t>Combinações de máquinas automáticas para brassagem dos grãos do malte e aeração do mosto, compostas de misturador de água de 8 estações de dosagem de enzimas; sistema de cozimento de adjunto com agitador interno, capacidade de 1.253hl e diâmetro de 6000mm, tina de mostura para conversão de açúcares, com agitador interno, capacidade de 1.253hl e diâmetro de 6.000mm; tina de retenção com capacidade de 1.408hl e diâmetro de 5000mm; sistema de pré-aquecimento e propulsão do mosto, com trocador de calor de placas, capacidade de 350m³/h; sistema de cozimento do mosto, com aquecedor interno de cascos e tubos, capacidade de 1.276hl e diâmetro de 6200mm; sistema de dosagem do lúpulo, com tanques de aço inoxidável e capacidade de 542litros; sistema de clarificação do mosto, por decantação (whirlpool), com capacidade de 1.505 hl e diâmetro de 6.800mm; trocador de calor; sistema de recuperação de energia, com trocador de  calor; tanque de partículas do mosto (trub); sistema de resfriamento do mosto; distribuidor de água gelada; estação de amostragem; sistema de vapor e condensado, com tanque de capacidade de 201hL; compressor de grãos residuais do mosto, com 600 à 710Nm³/h; transportador de saída dos grãos residuais para o silo; sistema auto limpante para higienização e limpeza CIP (Clean in Place), com peneiras, trocadores de calor, bombas, válvulas e acessórios; isolamentos; tubulação, instrumentação, estruturas metálicas; sistema de comando e controle integrado.</t>
  </si>
  <si>
    <t>Liess Máquinas e Equipamentos Ltda.</t>
  </si>
  <si>
    <t>T-0026</t>
  </si>
  <si>
    <t>TOTEN COMERCIO E REPRESENTACOES LTDA</t>
  </si>
  <si>
    <t>Máquinas de moer produtos cárneos, dispondo de desnervador na saída do material processado, corte por meio de lâmina auto-afiadora de aço inox, capacidade máxima de produção igual ou superior a 1.800kg/h.</t>
  </si>
  <si>
    <t>Ibrasmak equipamentos frigoríficos</t>
  </si>
  <si>
    <t>T-4536</t>
  </si>
  <si>
    <t>Combinações de máquinas para filetagem de peito com osso de aves, com capacidade de produção de 3.600 peitos com osso/h incluindo sistema inteligente que mede individualmente cada peito com osso e configura os módulos da linha automaticamente de acordo com as variações recebidas em cada peito com osso, composta por: 1 sistema de filetagem modular de peito com osso incluindo carregadores de produtos; 1 carregador de peito com osso; 1 painel de comando; 1 módulo removedor de pele do peito; com ou sem 1 módulo removedor de calo do peito; 1 módulo removedor de osso jogador; 1 módulo separador de filé; 1 módulo corte em metades; 1 módulo cortador de tendão; 1 módulo separador de filezinho; 1 módulo coletor de faixa da quilha; 1 módulo de coletor de cartilagem.</t>
  </si>
  <si>
    <t>T-0138</t>
  </si>
  <si>
    <t>Máquinas para cortes em fluxo contínuo de produtos hortícolas em cubos, tiras, fatias e desfiados, feita em aço inoxidável, com capacidade de produção de até 10t/h de batatas com fatiamento de 11mm, com dimensão máxima para recebimento de produtos de 254mm, com ajuste fino para maior precisão de corte, através de colares reguláveis em ambos os eixos de corte.</t>
  </si>
  <si>
    <t>S-3870</t>
  </si>
  <si>
    <t>PALHA INDUSTRIA E COMERCIO DE ALIMENTOS EIRELI</t>
  </si>
  <si>
    <t xml:space="preserve">Combinações de máquinas automáticas e contínuas para a fabricação de pipocas saborizadas, e pele suína desidratada, com controlador lógico programável (CLP), capacidade de produção de 110kg/h, base de 77kg/h de milho de pipoca e 33kg/h de aroma à base de óleo compostas de: 1 estação contínua de aquecimento por meio de ar quente e contínuo (forno rotativo de leito fluidizado) para expansão do milho de pipoca com capacidade de alimentação de até 91kg/h, 1 separador de milhos não expandidos, com capacidade de remoção de até 300kg/h, 1 estação contínua de aplicação de cobertura para pulverização de óleos ou misturas semilíquidas com capacidade de 180kg/h, 1 estação de aquecimento e armazenagem composta por 2 tanques de aço inox de 416 litros cada, para óleo e misturas semilíquidas de cobertura. </t>
  </si>
  <si>
    <t>T-0058</t>
  </si>
  <si>
    <t>MAGNASCO TECNOLOGIA LTDA.</t>
  </si>
  <si>
    <t>Máquinas descabeçadoras-evisceradora a vácuo de peixes; faixa de tamanho do peixe: até 45cm de comprimento total; velocidade de processamento de 45 a 80peixes/min; consumo de água: igual ou superior a 14litros/min, podendo conter área de alimentação alongada.</t>
  </si>
  <si>
    <t>T-0147</t>
  </si>
  <si>
    <t>Moedores e porcionadores de produtos cárneos, veganos e pescados, compostas de máquina de moer e máquina de porcionar, com interfolhamento, cuba com capacidade de 117litros e capacidade de produção máxima de 1.500kg/h, porções com largura de 105 ou 125mm, comprimento de até 350mm e altura de até 70mm.</t>
  </si>
  <si>
    <t>S-4285</t>
  </si>
  <si>
    <t>Unidades funcionais em escala piloto para desintegração, lavagem, depuração e engrossamento da polpa após cozimento, com capacidade de processamento de 0,1 a 3kg de polpa, composta de: um tanque pulmão de 500litros, desagregador com capacidade de 30litros equipados com uma válvula de alimentação e uma bomba de transferência de polpa do desagregador ao tanque pulmão, que alimenta por gravidade o depurador, e cesto ranhurado para separar os rejeitos da polpa cozida com rotor de giro de até 2.800rpm, resultando em uma polpa marrom depurada (livre de nós e palitos).</t>
  </si>
  <si>
    <t>T-4909</t>
  </si>
  <si>
    <t>EMBRART INDUSTRIA DE EMBALAGENS E ARTEFATOS DE PAPEL LTDA</t>
  </si>
  <si>
    <t>Combinações de máquinas para fabricação de chapas de papelão ondulado, com velocidade máxima operacional de 400m/min, largura máxima de trabalho de 2.500mm, compostas de: 7 porta bobinas duplos, com emendadores automáticos de papel, pista de alimentação de bobinas motorizadas, diâmetro máximo recomendável das bobinas de 1.500mm; 3 cabeçotes onduladores para bobinas de papel, com cilindros pré-aquecedores e pré-condicionadores; 1 ponte tripla para transporte de papel ondulado, com guia de alinhamento e freio da ponte para controle de tensão; 1 estação pre-aquecedora com 4 cilindros de 1.000mm; 1 coleiro triplex com 1 cilindro pre-aquecedor de 1.000mm e 2 cilindros de 420mm; 1 mesa de aquecimento e tração tipo “double facer” com 4 seções de aquecimento e 20 placas de aquecimento; 1 tesoura rotativa de corte tipo ”Rotary shear” para separação de chapas em movimento na troca de formato, com potência do motor de 60kW; 1 vincadeira cortadeira longitudinal automática tipo “slitter scorer”, com precisão de posicionamento de +/- 0,5mm; 1 cortadora transversal dupla tipo “cut off knife” dotada de comando automático com largura mínima de trabalho de 500mm; 1 empilhador duplo de chapas tipo “stacker” com comprimento das 2 câmaras de empilhamento de cima para baixo igual a 3.600 e 4.500mm, completas com estruturas de montagem/plataformas, mesas de transferências, puxadores/tensionadores; sistema automático de controle por temperatura, sistema automático de sincronização de emendas das bobinas de papel; mostradores de marcação de velocidade, dados de produção e consumo de energia, sistema sincronizador com interface de todas as maquinas das seções frias e quentes, sistema de controle e gerenciamento eletrônico com controlador lógico programável (CLP) e seus respectivos painéis, quadros elétricos e painéis de interface.</t>
  </si>
  <si>
    <t>T-0120</t>
  </si>
  <si>
    <t>MULLER MARTINI BRASIL COMERCIO E REPRESENTACOES EIRELI</t>
  </si>
  <si>
    <t>Máquina para aplicação de processo de estampagem a quente em capas de livros e produtos afins, formato máximo de 660 x 405mm (capas rígidas) e velocidade máxima de 80ciclos/min.</t>
  </si>
  <si>
    <t>T-4356</t>
  </si>
  <si>
    <t>TESCA TEXTIL E COMPONENTES PARA ASSENTOS DO BRASIL LTDA</t>
  </si>
  <si>
    <t>Máquinas de lavagens para tecidos com sistemas contínuos, dotadas de 2 barcas com transbordamentos, com aquecimento de água por vapor direto, sistema de alimentação de sabão com tanque externo e bomba dosadora, sistema de sucção com bomba centrífuga, lábios de sucção duplo, controle do motor principal do compensador e tela tátil para gestão de operações, próprias para realizações de lavagens, enxagues e secagens de tecidos técnicos industriais provenientes de malharias e tecelagens.</t>
  </si>
  <si>
    <t>T-0116</t>
  </si>
  <si>
    <t>PERTO SA PERIFÉRICOS PARA AUTOMAÇÃO</t>
  </si>
  <si>
    <t>Máquinas para corte de chapas metálicas por laser de fibra, com capacidade de corte de chapas com dimensões máximas do material de 3.070 x 1.525mm, capacidade máxima de carregamento da mesa de corte de 920kg, com torre paletizadora de 5 a 9 gavetas de carga e descarga automática (ASFH) sendo cada qual com capacidade de armazenar fardos de matéria prima de até 2t e ciclos de 120s, com velocidade máxima de posicionamento dos eixos X e Y de 170m/min, com trocador automático de 4 até 16 bicos, com comando numérico computadorizado (CNC).</t>
  </si>
  <si>
    <t>T-0130</t>
  </si>
  <si>
    <t>EMBRACO INDUSTRIA DE COMPRESSORES E SOLUÇÕES EM REFRIGERAÇÃO LTDA</t>
  </si>
  <si>
    <t>Máquina de estações múltiplas de usinagem tipo “transfer”, com mesa vertical de 6 estações e 8 unidades de usinagem simultâneas controladas com comando numérico computadorizado (CNC), acionadas por servos-motores de alta precisão, de 4 e 6,5kW de potência e repetibilidade no posicionamento de ± 0,005mm, dotadas de detecção automática para ferramentas quebradas, máquina com carga e descarga automáticos proporcionando uma produção de até 600peças/h, destinada a furação precisa em peças de ferro sintetizado fixadas através de pinças auto-centrantes com acionamento hidráulico de pressão ajustável, mesa com precisão de posicionamento de ± 0.0008°, permitindo furações com tolerâncias de circularidade do furo em 0,005 mm e perpendicularidade de 0,02mm, ambas com capabilidade (Cm / CmK) igual ou superior a 1,67.</t>
  </si>
  <si>
    <t>T-0037</t>
  </si>
  <si>
    <t>METALURGICA MOR SA</t>
  </si>
  <si>
    <t>Máquinas automáticas para multicortes simultâneos de tubos metálicos com diâmetro entre 12 e 50mm, dotadas de 14 cabeçotes de corte, com corte por serra circular com diâmetro de no máximo 315mm, com carregador e descarregador automático dos tubos na unidade de corte, com sistema alimentador de tubos com capacidade para até 4.000kg, para tubos com comprimento de até 7.000mm, com duas esteiras de controle independentes para retirada dos tubos do interior da máquina, com quadro elétrico, controladas por CLP único, com opção de operar no modo manual, com comando remoto por “joystick”, com sistema pneumático, com dispositivos de segurança, construída segundo normativos de segurança cee89/392 ce.</t>
  </si>
  <si>
    <t>FRANHO Máquinas e Equipamentos S/A</t>
  </si>
  <si>
    <t>T-0134</t>
  </si>
  <si>
    <t>GRAMPAC INDUSTRIAL LTDA</t>
  </si>
  <si>
    <t>Máquinas automáticas para produção de pregos, com cabeçote rotativo, com capacidade máxima de 1.000pregos/min e com diâmetro compreendido entre 2 e 3,8mm, comprimentos compreendidos entre 38 e 90mm.</t>
  </si>
  <si>
    <t>T-0131</t>
  </si>
  <si>
    <t>HELLER MÁQUINAS OPERATRIZES INDÚSTRIA E COMÉRCIO LTDA.</t>
  </si>
  <si>
    <t>Mesas giratórias contínuas com divisão de posicionamento 360º x 0,001 graus, com eixo rotativo acionado por sistema de coroa e sem-fim, com frenagem de travamento por sistema, rotação máxima 10rpm, precisão de divisão igual ou inferior a 10arcos/s, momento máximo de fresagem circular 2.900Nm/10rpm até 3.000Nm/10rpm, dotadas de travamento de palete, com ou sem interface hidráulica, com servomotor e com transdutor angular de medição, utilizada em centros de usinagem.</t>
  </si>
  <si>
    <t>T-0108</t>
  </si>
  <si>
    <t>HP BRASIL INDUSTRIA E COMERCIO DE EQUIPAMENTOS ELETRONICOS LTDA</t>
  </si>
  <si>
    <t>Máquinas automáticas portáteis para processamento de dados digital com certificação militar MIL-STD-810G, com teclado alfanumérico padrão, tela ultrafina superior a 14”, podendo ou não permitir separação entre a tela e o teclado ou tela sensível ao toque, resolução gráfica de até 4K (4.096 x 2.160), módulos de memória de até 128GB, processador com arquitetura 32 ou 64bits, unidade de processamento de até 5,0GHz, capazes de funcionar com bateria interna ou fonte de energia externa, com capacidade de estabelecer comunicação de dados sem fio, capacidade de armazenamento de 128GB a 2TB, microfone e alto-falante integrados, podendo conter: câmeras integradas; Placas gráficas, Unidades Óticas ,Leitor de cartões, Portas HDMI, USB Tipo C,Display Port ou Mini Display port, comunicação sem fio a rede celular tipo 3G, ou 4G.</t>
  </si>
  <si>
    <t>Dell Computadores do Brasil LTDA</t>
  </si>
  <si>
    <t>Positivo Tecnologia S/A</t>
  </si>
  <si>
    <t>T-0090</t>
  </si>
  <si>
    <t>Unidades de processamento de dados digital com certificação militar MIL-STD-810G, com processadores com arquitetura 32 ou 64bits, unidade de processamento de até 5GHz, módulos de memória Ram de até 128GB, capacidade de armazenamento de 128GB a 2TB, funcionamento com fonte de energia interna ou externa, com capacidade de estabelecer comunicação de dados sem fio, podendo conter: Leitor de cartões, Microfone e alto-falante integrados, placa gráfica independente, portas HDMI, USB, USB-C, RJ45, VGA, RS-232 e DisplayPort.</t>
  </si>
  <si>
    <t>T-4983</t>
  </si>
  <si>
    <t>MINERAÇÃO BELOCAL LTDA.</t>
  </si>
  <si>
    <t>Combinações de máquinas destinadas a extração, pesagem e hidratação de cal viva, com capacidade nominal de 30t/h,  compostas por: um sistema digital para dosagem e pesagem de cal viva, um hidratador de 3 estágios equipado com filtros de mangas, ventilador e rosca helicoidal de descarga, 2 separadores, 1 válvula dupla pêndulo, 3 ciclones, 3 válvulas rotativas e 2 ventiladores. </t>
  </si>
  <si>
    <t>S-4264</t>
  </si>
  <si>
    <t>FUNDIÇÃO TAIÚVA LTDA.</t>
  </si>
  <si>
    <t>Máquinas automáticas para fabricação de moldes de areia verde para fundição com linha de divisão horizontal, aplicados na fundição de peças de ferro sem uso de caixas de fundição, com dimensões do molde de 550mm de largura, 650mm de comprimento e altura ajustável com “encoder” linear compreendido entre 120 e 220mm por linha de divisão, com velocidade de modelagem sem o núcleo de 38(s/caixa), precisão dimensional da câmara de moldagem máxima de 0,25mm, sistema de sopro com ar comprimido no processo de aeração, dotadas de modo de operação pneumática e hidráulica, garantido operação horizontal e painel de comando automático do CLP (controlador lógico programável), configuração de pressão hidráulica no molde ajustável entre 1 a 16Mpa pela IHM (interface homem maquina),sistema de segurança protegido por barreira de luz e sensores nas portas, sistema de lubrificação automática das guias cilíndricas , unidade hidráulica com refrigeração forçada com controle de temperatura, memória de ajuste pré estabelecido de cinco receita de altura e pressão de molde, face superior com aquecimento ajustável para evitar acumulo de areia na face, máquina com sistema de transferência de molde com sistema de colocação de jaqueta e peso automático com dois níveis de elevação para o tempo de arrefecimento do molde após fundido.</t>
  </si>
  <si>
    <t>HUNTER AUTOMATED DO BRASIL LTDA</t>
  </si>
  <si>
    <t>T-0117</t>
  </si>
  <si>
    <t>MUELLER ELETRODOMÉSTICOS LTDA</t>
  </si>
  <si>
    <t>Máquinas injetoras horizontais monocolores para moldar peças plásticas de alta performance, com força de fechamento de 9.500kN, sistema de fechamento de 2 placas (sem necessidade de joelho) com cilindros de acionamento curto combinados com dispositivo de travamento sincronizado de porca bipartida, sistema de acionamento por servo motor acoplado a bomba de vazão variável e servo válvulas dotados de unidade de injeção apoiada sobre guias lineares, controlado por computador lógico programável (CLP) e software de controle C2 com “closed loop” para ajuste automático de velocidades e pressão de injeção, controle da injeção por meio de servo-válvula, unidade de injeção com rosca plastificadora com diâmetro de 120mm, relação L/D 22:1, com capacidade de injeção de 7.125cm³, velocidade de injeção de 690m³/s, pressão de injeção de até 2.000bar, ciclo a seco de 4,6s, controle de temperatura de molde 24 zonas integrado, com controle de paralelismo de molde simultâneo, distância entre colunas de 1.250 x 1.100mm (HxV), altura de molde entre 500 até 1.100mm (min/máx.), tamanho das placas 1.675 x 1.630mm (HxV), curso de abertura de até 1.600mm, com interface para integração com robô, painel de comando touchscreen colorido e interface usb para armazenamento de dados, interface de rede ethernet, sequência de ciclo livremente programável, de valor unitário (CIF) não superior a R$ 1.210.135,60.</t>
  </si>
  <si>
    <t>T-0143</t>
  </si>
  <si>
    <t>MUELLER ELETRODOMESTICOS LTDA</t>
  </si>
  <si>
    <t>Máquinas injetoras horizontais monocolores para moldar peças plásticas de alta performance, com força de fechamento de 4.500kN, sistema de fechamento de 2 placas (sem necessidade de joelho) com cilindros de acionamento curto combinados com dispositivo de travamento sincronizado de porca bipartida, sistema de acionamento por servo motor acoplado a bomba de vazão variável e servo válvulas dotadas de unidade de injeção apoiada sobre guias lineares, controlado por computador lógico programável (CLP) e software de controle C2 com “closed loop” para ajuste automático de velocidades e pressão de injeção, controle da injeção por meio de servo-válvula, unidade de injeção com rosca plastificadora com diâmetro de 70mm, relação L/D 22:1, com capacidade de injeção de 1.616cm³, velocidade de injeção de 277m³/s, pressão de injeção de até 2.000 bar, ciclo a seco de 3,1 s, controle de temperatura de molde 24 zonas integrado, com controle de paralelismo de molde simultâneo, distância entre colunas de 800 x 800mm (H xV), altura de molde entre 350 até 850mm (min/máx.), tamanho das placas 1.100 x 1.190mm (H x V), curso de abertura de até 1.050mm, com interface para integração com robô, painel de comando “touchscreen” colorido e interface usb para armazenamento de dados, interface de rede ethernet, sequência de ciclo livremente programável, de valor unitário (CIF) não superior a R$ 571.913,40.</t>
  </si>
  <si>
    <t>T-4599</t>
  </si>
  <si>
    <t>CRISTAL MASTER INDÚSTRIA E COMERCIO LTDA</t>
  </si>
  <si>
    <t>Combinações de máquinas para extrusão de materiais termoplásticos, compostas de: misturador de alta rotação com inversor de frequência e tanque de aço inox 304 com capacidade de 300L, extrusora dupla rosca co-rotante de diâmetro nominal de 50,5mm para produção de “masterbatch”, contendo "side feeder" dupla rosca co-rotante de diâmetro nominal 45mm para alimentação forçada, motor de 160kW com velocidade máxima de saída de 1.480rpm, velocidade máxima das roscas de 800rpm, conjunto com relação L/D de 48:1 e diâmetro interno do barril de 51mm, com "liner" de dureza 58-62 HRC, com tanque para instalação de rede de vácuo acoplado a máquina, cabeçote plano com 11 furos de 4mm de diâmetro, banheira para resfriamento do "masterbatch" de 4m de cumprimento em aço inox, peneira com capacidade de 500kg/h para classificação em aço inox, silo para armazenagem de 1.500L e sistema de controle por PLC automatizado com "display touchscreen”.</t>
  </si>
  <si>
    <t>T-4602</t>
  </si>
  <si>
    <t>Combinações de máquinas para extrusão de materiais termoplásticos, compostas de: misturador de alta rotação com inversor de frequência e tanque de aço inox 304 com capacidade de 800L, extrusora dupla rosca co-rotante de diâmetro nominal de 71,2mm para produção de "masterbatch", contendo "sidefeeder" dupla rosca co-rotante de diâmetro nominal 69mm para alimentação forçada, motor de 500kW, com velocidade máxima de saída de 1.500rpm, velocidade máxima das roscas de 750rpm, conjunto com relação L/D de 52:1 e diâmetro interno do barril de 72mm, com "liner" de dureza 58-62 HRC, com tanque para instalação de rede de vácuo acoplado a máquina, sistema de corte imerso em água, com tubulação e tanque de aço inox, peletizador com velocidade máxima de 3.000rpm para resfriamento do "masterbach", peneira com capacidade de 2500kg/h para classificação em aço inox, silo para armazenagem de 2.500L e sistema de controle por PLC automatizado com "display touchscreen.</t>
  </si>
  <si>
    <t>S-3940</t>
  </si>
  <si>
    <t>TECHSEAL VEDAÇÕES TÉCNICAS S.A</t>
  </si>
  <si>
    <t>Máquinas para moldar borracha por compressão à vácuo, tipo coluna, com força de fechamento de 350t, gerados por sistema hidráulico, dotadas de estação dupla com capacidade de moldar 1 tipo de peça para cada estação, podendo operar de forma simultânea; com acionamento por meio de um cilindro principal de simples ação para cada estação e cilindros auxiliares para realização dos movimentos verticais de abertura e fechamento dos ferramentais; abertura total de até 300mm; curso do pistão de até 250mm; sistema de aquecimento por resistência elétrica; com câmara de vácuo; com bomba de vácuo; com sistema de entrada e saída do ferramental e abertura automatizada ; com controlador lógico programável tipo “CLP” e tela sensível ao toque “touchscreen”.</t>
  </si>
  <si>
    <t>S-4361</t>
  </si>
  <si>
    <t>MEIWA INDÚSTRIA E COMÉRCIO LTDA</t>
  </si>
  <si>
    <t>Unidades funcionais para produção de folhas continuas monocamada de Politereftalato de Etileno (PET) reciclado, com espessura compreendida de 200 a 800micrometros e largura máxima de 1.200mm, destinadas a indústria alimentícia, equipadas com tela sensível ao toque (touchscreen) com controlador lógico programável (CLP), compostas de: Alimentador de “flakes” de PET por meio de sucção (vácuo); Reator a vácuo dotado de eclusa e trava, com agitador interno, pressão inferior a 25mbar e temperatura compreendida de 160 a 190 °C; Extrusora monorosca, com capacidade máxima de produção de 1.450kg/h, diâmetro da rosca de 160mm, com ou sem degasagem dupla; Filtro de retrolavagem (filtro malha) de área parcial continua com quatro pistões de suporte (8 telas de 170mm de diâmetro) sendo duas telas opostas por pistão de suporte com sistema de autolimpeza integrado, área total de filtragem de 1.814cm²; Bomba de fusão (engrenagem) com pressão máxima de 200bar e temperatura de 250°C; Misturador estático; Matriz plana (flat die) com largura máxima de 1.450mm; Calandra horizontal com 3 rolos, largura operacional de 1.250mm, com cilindro superior de 430mm de diâmetro, 2º e 3º cilindro de 700mm de diâmetro; Unidade de medição de espessura; Unidade de tratamento eletrostático, tipo corona (antiblock); Unidade de secagem da folha continua através de sopradores de ar quente; Acumulador de folha continua; Unidade de refilamento (corte) por meio de dois pares de facas circulares com sistema de transporte e remoção dos refiles; 2 unidades de bobinamento de rolos de largura de 1.400mm.</t>
  </si>
  <si>
    <t>T-0030</t>
  </si>
  <si>
    <t>RINALDI SA-INDUSTRIA DE PNEUMATICOS</t>
  </si>
  <si>
    <t>Máquinas semiautomáticas para confecção de carcaças semiacabadas de pneus e para montagem de pneus verdes (não-vulcanizados) para motocicletas, com diâmetros internos compreendidos entre 14 e 18”, do tipo dobradeira de lonas por sistema de molas, constituídas por 1 tambor construtor expansivo de 3 estágios, 2 servidores de lonas, 2 postos aplicadores de talões, 4 pares de roletores mecânicos para emenda das lonas aos talões, servidor de bandas de rodagem (opcional) com sistema de corte automático a partir de bobinas, dotadas de 2 jogos de centralização de lonas por sistema laser, controle operacional baseado em texto HMI - interface homem-máquina e automação por CLP - controlador lógico programável, com todos os acessórios necessários à instalação e ao funcionamento.</t>
  </si>
  <si>
    <t>T-0063</t>
  </si>
  <si>
    <t>STRETCH PACK EMBAGALENS LTDA </t>
  </si>
  <si>
    <t>Máquinas pré-estiradeira/rebobinadeira automática, com controlador lógico programável (CLP), para produção de bobinas de filmes plásticos com ou sem tubetes, com capacidade de desbobinamento de 1 bobina, com larguras mínimas de 400mm e máximas de 500mm, e diâmetro máximo de 550mm; velocidade máxima de rebobinamento de 850m/min; razão de pré-estiramento de 0 a 400% em 3 etapas (2 pré-estiramento e 1 relaxamento) ajustável com controle digital; controle de tensão do filme executado por 2 rolos bailarinos automáticos; sistema de detecção de furos no filme; sistema de dobra das bordas com ajuste de 5 a 10mm; capacidade de rebobinamento de 1 bobina; painel de controle com tela sensível ao toque colorida.</t>
  </si>
  <si>
    <t>Mega Steel Industria Mecanica Eirel</t>
  </si>
  <si>
    <t>T-0042</t>
  </si>
  <si>
    <t>OLIVAS DO SUL AGROINDÚSTRIA LTDA. - ME</t>
  </si>
  <si>
    <t>Máquinas extratoras de azeite extra virgem com sistema de processo continuo linear à vácuo ou injeção de um gás inerte, equipadas com moedor com um inversor de frequência para moer a azeitona em diferentes níveis de velocidade RPM para extrair azeites com uma maior taxa fenólica, com batedeiras verticais, com centrifuga (decanter) horizontal, controlado por um painel elétrico, com capacidade de produção entre 100 e 1.000kg/h.</t>
  </si>
  <si>
    <t>S-4229</t>
  </si>
  <si>
    <t>Peletizadoras verticais para produção de pellets de biomassa com tamanho variável com mínimo de diâmetro de 6mm e máximo de 10mm conforme diâmetros dos furos das matrizes, trabalhando com matérias primas diversas (cascas de arroz, aveia, serragem, maravalha, bagaço de cana, entre outros) com capacidade de produção acima de 2t/h, dotadas de: matriz de anel fixo na posição plana com diâmetro interno de 630mm e três rolos giratórios acionados por motor elétrico com potência de 132kW, alimentador automático com movimento de transporte helicoidal acionado por motor elétrico controlado por inversor para controle de velocidade, sistema de lubrificação integrado com torre de resfriamento, com painel de comando e controle equipados com controlador lógico programável (CLP).</t>
  </si>
  <si>
    <t>S-4231</t>
  </si>
  <si>
    <t>Peletizadoras verticais para produção de pellets de biomassa com tamanho variável com mínimo de diâmetro de 6mm e máximo de 10mm conforme diâmetros dos furos das matrizes, trabalhando com matérias primas diversas (cascas de arroz, aveia, serragem, maravalha, bagaço de cana, entre outros) com capacidade de produção acima de 3t/h, dotadas de: matriz de anel fixo na posição plana com diâmetro interno de 728mm e três rolos giratórios acionados por motor elétrico com potência de 160kW, alimentador automático com movimento de transporte helicoidal acionado por motor elétrico controlado por inversor para controle de velocidade, sistema de lubrificação integrado com torre de resfriamento, com painel de comando e controle equipados com controlador lógico programável (CLP).</t>
  </si>
  <si>
    <t>T-4841</t>
  </si>
  <si>
    <t>Sistemas misturadores de ingredientes para produção de PVC, com capacidade de processamento de 900kg/h, com 5 bateladas/h contendo 180kg cada; dotados de módulo refrigerador horizontal dotado de tanque com capacidade de 1.500L; módulo de medição e dosagem de insumos e central de controle elétrico.</t>
  </si>
  <si>
    <t>S-3765</t>
  </si>
  <si>
    <t>Combinações de máquinas para preparação de sucata de latas de alumínio para reciclagem, totalmente automatizadas e sincronizadas, com capacidade de processar 30t métricas/hora, compostas de: 1 separador de metais pesados pneumáticos de 60t com suportes; 1 transportador vibratório com suportes de alimentação de 2,5m (96”); 5 correias flexíveis com laterais de 1,2m (48”) de largura; 2 chutes diversores; 2 correias metálicas de talisca de 2,1m (84”) largura; 1 triturador de sucatas; 3 correias de borracha plana de 1,8m (72”) largura; 1 correia de borracha plana de 1,2m (48”) largura; 1 peneira rotativa diâmetro aproximado de 1,5m (60”) diâmetro; 2 transportadores vibratórios de 1,8m (72”) com suportes; 1 rolo magnético com suportes; 1 silo de estocagem; 1 esteira de borracha plana dimensões aproximadas de 1,2m (48”) largura com balança; 1 transportador oscilante de 1,8m (72”) largura para trabalho pesado; 2 transportadores oscilantes de 1,5m (60”) largura para trabalho pesado em área quente; 1 correia metálica de talisca dimensões aproximadas de 1,8m (72”) largura; 1 separador de metais pesados pneumáticos de 30t com suportes; 1 correia metálica de 1,2m (48”); 1 conjunto de acionamento.</t>
  </si>
  <si>
    <t>FLX Tecnologia</t>
  </si>
  <si>
    <t>T-0080</t>
  </si>
  <si>
    <t>Máquinas compressoras rotativas automáticas para fabricação de comprimidos farmacêuticos, de construção flexível para possibilitar o processamento de comprimidos monocamada, dupla camada, tripla camada ou de núcleo revestido, com torre intercambiável de 44 estações puncionadoras para conjuntos de punções EU-BB (comprimidos com diâmetro máximo igual a 13mm), com capacidade de produção máxima de 316.800 comprimidos monocamada/h (variável em função das características dos comprimidos), forças de pré-compressão e compressão principal iguais a 100kN, sistema automático de controle das forças de compressão, sistema de checagem de peso dos comprimidos, com controlador lógico programável (CLP) e painel de interface homem-máquina (IHM).</t>
  </si>
  <si>
    <t>S-3947</t>
  </si>
  <si>
    <t>Máquinas automáticas para montagem de blocos de evaporadores de aparelhos de ar condicionado automotivo, compreendendo estação de carga de tubos com plataforma vertical; alimentador com mecanismo de roda de paleta para dispensação automatizada de tubos; alimentador automático de aletas em pista dupla integrado a transportador; célula matriz para construção do bloco com duas carreiras de tubos, aletas e coletores inferior e superior; posicionador-alinhador de aletas e de tubos; sistema de transferência e manuseio de matrizes para montagem; estação de montagem para alinhamento, compactação e compressão do bloco; estação de descarga; tempo de ciclo de 18s; força de montagem do bloco de 20kN e do coletor de 30kN; gabinete elétrico; controlador lógico programável.</t>
  </si>
  <si>
    <t>S-4380</t>
  </si>
  <si>
    <t>Leitos fluidizados de escala laboratorial para secagem, granulação úmida e revestimento de pós e/ou grânulos, com capacidade até 2,5L, dotados de: bomba peristáltica;  indicador de purga;  sistemas de pulverização de revestimento “wurster“ e granulador de topo “top spray“; sistemas de filtro de cartucho para entrada, escape e pré-filtragem; controladores do fluxo de ar e de temperatura do produto; sistema de comando elétrico integrado, com controlador lógico programável (CLP); tela tipo “touchscreen“; com porta USB para memória de dados.</t>
  </si>
  <si>
    <t>T-0099</t>
  </si>
  <si>
    <t>Combinações de máquinas para remoção de sólidos em efluentes com fibras, com capacidade nominal de 6.600m³/h e vazão máxima hidráulica de 7.300m³/h, para recebimento de efluente contendo carga de sólidos de até 77.000kgTSS/d, composta de: equipamento automático para remoção de sólidos suspensos maiores que 12mm dotado de braço raspador que movimenta o rastelo na remoção de sólidos colmatados em barras paralelas; equipamento automático para remoção de sólidos suspensos sedimentáveis para garantir uma concentração menor que 100gSS/L dotado de braço raspador, célula de carga e sensor de segurança.</t>
  </si>
  <si>
    <t>T-0100</t>
  </si>
  <si>
    <t>Equipamentos destinados ao tratamento biológico em estação de tratamento de efluentes de fábrica de papel e celulose com geração de biomassa (lodo aditivado), com vazão nominal de 6.568m³/h e vazão máxima hidráulica de 7173m³/h para serem montados em dois reatores de concreto com volume de 7700m³ cada um, dispondo de sistema de difusão de ar, através de tubos de aço inox; mídias de plástico de 3mm de espessura e 45mm de diâmetro com superfície protegida para crescimento do biofilme de 900m²/m³; peneiras de saída instaladas para controle das mídias em suspensão; equipamento para evitar formação de espuma durante o tratamento.</t>
  </si>
  <si>
    <t>T-0105</t>
  </si>
  <si>
    <t>HUAWEI DO BRASIL TELECOMUNICACOES LTDA</t>
  </si>
  <si>
    <t>Inversores fotovoltaicos conectados à rede com tensão de entrada (CC) de até 1.500V e tensão de saída trifásica nominal de 800V (CA), potência de 160 a 185kW, 9 MPPTs, 18 entradas monitoradas, sendo duas entradas por MPPT, corrente máxima CA de 134,9A, corrente por MPPT de 26A, eficiência máxima maior do que 99%, fator de potência de 0,8 indutivo a 0,8 capacitivo,  monitoramento de corrente residual, comunicação USB, PLC (MBUS), operação na faixa de temperatura de de -25º C a +60º C, umidade relativa 0% a 100%, e grau de proteção IP66.</t>
  </si>
  <si>
    <t>T-0103</t>
  </si>
  <si>
    <t>INTELBRAS S/A INDÚSTRIA DE TELECOMUNICAÇÃO ELETRÔNICA BRASILEIRA</t>
  </si>
  <si>
    <t>Conversores estáticos, inversores de tensão contínua em tensão alternada monofásico, para sistemas solar fotovoltaico "on-grid", com potência de 1.600Wa 3.000W, topologia sem transformador, com método de resfriamento passivo (sem ventoinhas) e temperatura de operação de -25 a 60°C, LCD para operação com menu em Português, fornecendo grau de proteção IP65 (proteção contra poeira e jatos de água) e com ruído de operação menor que 25dB, portas de comunicação RS-232, RS-485, adaptador Wi-Fi para monitoramento, modelos com 1 rastreador de máximo ponto de potência (MPPT) e com uma entrada por rastreador, entrada máxima de até 550Vcc em corrente contínua, com tensão mínima de entrada em corrente continua de 70Vcc, tensão de inicialização de 80Vcc, eficiência entre 97,3 a 97,7%, com tensão nominal de 220 e 240Vca, com operação em 60Hz, fator de potência em 1 e com opção de ajuste, consumo noturno menor do que 0,5W,  atendendo a portaria vigente do INMETRO.</t>
  </si>
  <si>
    <t>T-0104</t>
  </si>
  <si>
    <t>Conversores estáticos, inversores de tensão contínua em tensão alternada monofásica, para sistemas solar fotovoltaico "on-grid", com potência de 2.500 a 6.000W, topologia sem transformador, com método de resfriamento passivo (sem ventoinhas) e temperatura de operação de -25 a 60°C, LCD para operação com menu em Português, fornecendo grau de proteção IP65 (proteção contra poeira e jatos de agua) e com ruído de operação menor ou igual a 25dB, portas de comunicação RS-232, RS-485, adaptador Wi-Fi para monitoramento, modelos com 2 rastreadores de máximo ponto de potência (MPPT) e com uma entrada por rastreador, entrada máxima de até 550Vcc em corrente contínua, tensão mínima de entrada em corrente continua de 80Vcc, tensão de inicialização de 100Vcc, eficiência entre 98,2 a 98,4%,  com tensão nominal de 220 e 240Vac, com operação em 60Hz, fator de potência em 1 e com opção de ajuste, consumo noturno menor do que 0,5W,  atendendo a portaria vigente do INMETRO.</t>
  </si>
  <si>
    <t>T-0107</t>
  </si>
  <si>
    <t>Conversores estáticos, inversores de tensão contínua em tensão alternada monofásica, para sistemas solar fotovoltaico "on-grid", com potência de 8.000 a 10.500W, topologia sem transformador, com método de resfriamento passivo (sem ventoinhas) e temperatura de operação de -25 a 60°C, LCD para operação com menu em Português, fornecendo grau de proteção IP65 (proteção contra poeira e jatos de agua) e com ruído de operação menor ou igual a 40dB, portas de comunicação RS-232, RS-485, adaptador Wi-Fi para monitoramento, modelos com 3 rastreadores de máximo ponto de potência (MPPT) e com 4 entradas, entrada máxima de até 600Vcc em corrente contínua, tensão mínima de entrada em corrente continua de 110Vcc, tensão de inicialização de 150Vcc, eficiência de 97,8%, com tensão nominal de 220 e 240Vac, com operação em 60Hz, fator de potência em 1 e com opção de ajuste, consumo noturno menor do que 1W,  atendendo a portaria vigente do INMETRO.</t>
  </si>
  <si>
    <t>T-4902</t>
  </si>
  <si>
    <t>Sistemas de controle de aquecimento do sistema de movimentação interno da galeria (LEHR) de largura interna de 4,250m, para uso em linhas industriais "float" de alta capacidade para fusão de vidro plano nos processos de recozimento e resfriamento contínuo, dotados de: conjunto de 16 painéis de ferro, com dimensões de 800mm de largura por 1.995mm de altura cada, com entrada de cabeamento inferior, com acesso frontal, equipados com tiristores de potência 380V com sincronização das zonas maior ou igual a 95% de otimização, disjuntores, medidores, chaves seccionadoras, para controle e monitoramento das potências das zonas de aquecimento da galeria (LEHR), minimizando a corrente de energização do transformador e minimizando as flutuações de carga.</t>
  </si>
  <si>
    <t>S-4140</t>
  </si>
  <si>
    <t>Combinações de máquinas para soldagem automática por resistência e inspeção de eletrodos laterais de níquel com cobre embutido nas carcaças metálicas das velas de ignição para motores de combustão, compostas de: alimentador automático de carcaças metálicas; conjuntos de robôs cilindros; cortador e alimentador automático de eletrodo lateral de níquel com cobre embutido; soldadeira elétrica; unidade hidráulica; rebarbadora interna; rebarbadora externa; inspecionadora de rebarba; sistema de aplicação de gás inerte; sistema digital de inspeção de carga mecânica, sistema de inspeção por imagem; esteiras de transporte; painel elétrico principal com controlador lógico programável (CLP); com capacidade ajustável de até 1.200soldagens/h.</t>
  </si>
  <si>
    <t>S-4387</t>
  </si>
  <si>
    <t>Células robotizadas para soldagem de peças automotiva compostas de 15 robôs industriais com capacidade de carga igual ou superior a 20kg, constituído de braço mecânico, com movimento orbitais de 6 ou mais graus de liberdade, com controlador, sendo 3 robôs manipuladores com dispositivo para posicionar peças de estrutura da carroceria, 10 robôs para soldagem com pinça de solda ponto servo controlada, transformador e controlador de solda, fresadores de eletrodo de solda ponto com uso de motor elétrico integrado ao robô de solda; 2 robôs de aplicação de selante com pistola de aplicação e capacidade de aplicar 300mm/seg., 4 dispositivo de transferência do produto entre células, auxiliado por servo motores com suportes, movimento de elevação e capacidade de carga de até 350kg, movimentando longitudinalmente o produto entre postos sobre trilho com uso de servo motor e velocidade igual ou superior a 1,5m/s, 1 dispositivos para fixação do assoalho com uso de 6 pinos e grampos pneumático de posicionamento variável em X,Y,Z servo assistido e precisão de repetitividade de 0,1mm, 1 dispositivo de posicionamento da estrutura do teto, 2 dispositivos de posicionamento da estrutura lateral direito e esquerdo, ambos com uso de pinos e grampos pneumáticos para fixação das peças, dispositivo de avanço e posicionamento dos dispositivos servo assistidos de posição variável em X,Y responsável pelo Inter travamento dos dispositivos laterais e dispositivo do teto, bancada para montagem da estrutura do teto com movimentação vertical, dispositivo de troca manual e dispositivos de segurança da linha com unidade de programa.</t>
  </si>
  <si>
    <t>T-4736</t>
  </si>
  <si>
    <t>Máquinas inversoras de solda, para realização de soldagem manual a arco elétrico com eletrodo revestido (MMA), capacidade de 3,9 KVA em 110V e 6,2 KVA em 220V, corrente máxima de solda de 95A em 110V e 135A em 220V, tensão de entrada de 110V/220V (bivolt), monofásica, modo de refrigeração por ventilação forçada, com display indicador de corrente de 3 dígitos.</t>
  </si>
  <si>
    <t>T-0056</t>
  </si>
  <si>
    <t>SIMB TECNOLOGIA LTDA</t>
  </si>
  <si>
    <t>Terminais de despacho padrão industrial para aplicações de missão crítica, de corpo único (sem uso de periféricos externos) de alta disponibilidade com tempo médio entre falhas (MTBF “Mean Time Between Failures”) de, pelo menos, 100.000h, temperatura de operação de +5°C até 35° C, sem partes móveis como HD's mecânicos ou ventoinhas de ventilação, de corpo único com suporte ao padrão VESA 75x75 de fixação, de baixo perfil de altura (máximo de 120 milímetros de altura) 2 placas de redes redundantes de velocidade maior ou igual a 1000 Base-TX, baseado em IP; composto por tela sensível ao toque de 10.4" ou 15" diagonal com tecnologia resistiva 5-wire Accutouch, com brilho típico maior ou igual a 350cd/m2 e contraste maior ou igual a 500:1, com 2 monofones USB do tipo PTT/M ("push to talk/mute") programáveis com 2 LED's de sinalização programáveis para cada monofone, 2 alto-falantes de 2W com botão físico de controle de volume incremental do tipo potenciômetro sem fim, microfone do tipo pescoço de ganso com tecla PTT/M com iluminação com processador digital de sinal em hardware para supressão de ruídos e circuito de cancelamento de eco, geração de tons em hardware, processador superior a 2.0Ghz, 4Gb de memória RAM de frequência 1333Mhz ou superior, 6 portas USB tipo A de alta velocidade e alimentação de 500mA, 1 porta serial RS-232 e 1 porta VGA DSUB-15 fêmea.</t>
  </si>
  <si>
    <t>T-0132</t>
  </si>
  <si>
    <t>Aparelhos eletrônicos, denominados “alto–falantes inteligentes”, de frequência de 2,4 ou 5GHz, que utilizam as tecnologias sem fio Wi-Fi e Bluetooth, ligado à internet, proporciona a interação com os aplicativos da "nuvem" por comando de voz, ou seja, receber informações através dos microfones, transformá-las em dados digitais através de seu processador de sinais para uma “nuvem”, onde está um aplicativo, que transforma essas informações recebidas em comandos e as devolve para os diversos equipamentos compatíveis com o aplicativo (geladeira, forno, aspirador de pó, ligações telefônicas, controle de lâmpadas, abertura de portas, etc), permitem acessar diversas informações on-line (meteorologia, trânsito, notícias, etc), bem como reproduzir músicas.</t>
  </si>
  <si>
    <t>T-0094</t>
  </si>
  <si>
    <t>LABORATÓRIOS B BRAUN SA</t>
  </si>
  <si>
    <t>Aparelhos para conversão de protocolo PCS para BCC, via portas Ethernet e RS232, dotados com placas de circuitos impressos com conectores RJ45, RS232 e portas USB para cartões de memórias e leitor de código de barras, para monitoramento remoto e gestão de alarmes das bombas de infusão intravenosas de uso médico.</t>
  </si>
  <si>
    <t>T-0057</t>
  </si>
  <si>
    <t>Unidades de antena ativa com modulo de transmissão e recepção de rádio frequência integrado para tecnologia 5g e converte e transfere sinais CPRI da unidade de banda base (BBU) e o sistema da antena, canal TRX/RX de 64t64r ou 32t32r, suporta até 6 portadoras, largura de banda máxima de 20mhz, faixa de frequência recepção entre 1.710 até 3.800mhz e transmissão entre 1.805 até 3.800mhz, IBW de até 200mhz, consumo de potência de até 921W.</t>
  </si>
  <si>
    <t>S-4207</t>
  </si>
  <si>
    <t>MOOG DO BRASIL COTROLES LTDA</t>
  </si>
  <si>
    <t>Sistemas eletrônicos digitais para ensaios aeroespaciais, automotivos e de materiais expansível até 500 canais de controle com taxa de amostragem de 10kHz.</t>
  </si>
  <si>
    <t>T-0111</t>
  </si>
  <si>
    <t>ALBRIGGS DEFESA AMBIENTAL S.A.</t>
  </si>
  <si>
    <t>Sistemas flutuantes de lançamento e recolhimento de óleo para aplicação em águas abrigadas, rios e mar aberto, com capacidade de recolhimento de resíduo oleoso de até 350m³/h; com sistema de lançamento telescópico; unidade hidráulica integrada; carretel de barreira de varredura com comprimento de até 45m; soprador de ar de baixa pressão; hidrofólio (tipo boom vane) desmontável; recolhedor com discos ranhurados e bomba integrada; controle remoto de operação do sistema.</t>
  </si>
  <si>
    <t>S-4286</t>
  </si>
  <si>
    <t>NEUROSOFT - EQUIPAMENTOS E SUPRIMENTOS MÉDICOS LTDA.</t>
  </si>
  <si>
    <t>Aparelhos portáteis de eletrodiagnóstico para monitoramento do sono, alimentados por energia de 1 pilha AA(DC 1,5V ±0,15V  LR6), opera em temperatura variável de 5 a 35OC,  registra dados de fluxo nasal respiratório, ressonar, saturação do oxigênio do sangue, pulsação, esforço respiratório, posição do corpo e movimento de pulso durante o Sono”, com canal para CPAP/BIPAP, dispositivo para armazenagem e transmissão, via cabo USB, através de “software” a ser instalado em computador, comercialmente denominado “Sistema para Teste Domiciliar do Sono”. Acompanham o aparelho (cânula nasal, módulo de oximetria e cinta de esforço pletismográfica).</t>
  </si>
  <si>
    <t>T-0151</t>
  </si>
  <si>
    <t>1000MEDIC DISTRIBUIDORA IMPORTADORA EXPORTADORA DE MEDICAMENTOS LTDA</t>
  </si>
  <si>
    <t>Monitores multiparamétricos, com tela LED “touchscreen” de 10,4”, bateria embutida, próprio para monitoração contínua dos sinais vitais de pacientes, podendo monitorar os seguintes parâmetros: eletrocardiograma (ECG), saturação de oxigênio (SPO2), taxa de pulso (PR), pressão arterial não invasiva (NIBP), frequência respiratória (RESP), temperatura (TEMP).</t>
  </si>
  <si>
    <t>PROLIFE EQUIPAMENTOS MÉDICOS LTDA</t>
  </si>
  <si>
    <t>T-0153</t>
  </si>
  <si>
    <t>Monitores multiparamétricos, com estrutura modular, com tela LED “touchscreen” de 12,1 polegadas, bateria embutida, próprio para monitoração contínua dos sinais vitais de pacientes, podendo monitorar os seguintes parâmetros: eletrocardiograma (ECG), frequência respiratória (RESP), saturação de oxigênio (SPO2), taxa de pulso (PR), pressão arterial não invasiva (NIBP), temperatura (TEMP).</t>
  </si>
  <si>
    <t>T-0097</t>
  </si>
  <si>
    <t>Sistemas de câmera digital, projetados para operar com lâmpadas de fenda, que captura e processa imagens dos olhos através de software específico, dotados de banco de dados de paciente, banco de dados ilimitado de exames, galeria de imagens, capazes de calcular a refração no vértice corneal.</t>
  </si>
  <si>
    <t>T-0098</t>
  </si>
  <si>
    <t>Equipamentos para aquisição de imagens de alta definição da retina, de uso não midriático, com um amplo campo de visão de 60° horiz. x 45° vert. e sensor de 5Megapixels, possui função mosaico para recriar uma visão mais completa da retina.</t>
  </si>
  <si>
    <t>T-0093</t>
  </si>
  <si>
    <t>LABORATÓRIOS B.BRAUN SA</t>
  </si>
  <si>
    <t>Aparelhos para comunicação e sinalização acústica e visual das bombas de infusão, com protocolos de comunicação PCS e BCC para o prontuário eletrônico do paciente e com capacidade de monitoramento remoto das bombas.</t>
  </si>
  <si>
    <t>T-0095</t>
  </si>
  <si>
    <t>Estações para acomodação de até 4 bombas de infusão, com calhas guias para as bombas individuais e orientadores de tubos, com grau de proteção IP22, tipo CF a prova de desfibrilação, permite o monitoramento remoto e a gestão de alarmes (Utilizando os protocolos PCS e BCC).</t>
  </si>
  <si>
    <t>T-0150</t>
  </si>
  <si>
    <t>Ventiladores pulmonares para oxigenoterapia, com ventilação mecânica nasal não invasiva para pacientes neonatos, operando com modos ventilatórios SNIPPV/NIPPV, NCPAP, E HFNC, equipados com bateria interna, válvula proporcional, sensor de oxigênio, sensor de fluxo eletrônico, carro de transporte, com interface via tela colorida “touchscreen” de 8'.</t>
  </si>
  <si>
    <t>LEISTUNG EQUIPAMENTOS LTDA</t>
  </si>
  <si>
    <t>T-5011</t>
  </si>
  <si>
    <t>POLICONTROL INSTRUMENTOS DE CONTROLE AMBIENTAL INDUSTRIA E COMERCIO LTDA</t>
  </si>
  <si>
    <t>Analisadores de carbono orgânico total (TOC), para amostras de águas farmacêuticas, micro eletrônica e Saneamento, faixa dinâmica de 0,05 a 50ppm, opera pela tecnologia de análise através de membrana permeável a CO2 e detecção por condutividade, conta com módulo para teste simultâneo de condutividade estágio 1 e tempo de análise de 4s no modulo turbo, com o sem auto amostrador, embarcado.</t>
  </si>
  <si>
    <t>T-0112</t>
  </si>
  <si>
    <t>Viscosímetros cinemáticos portáteis para medição de viscosidade com temperatura controlada a 40°C; tecnologia de célula dividida com espaçamento de 100mícrons; volume de amostra de 60microlitro; faixas de medição de 0 a 700cSt ou 10 a 350cSt; de acordo com ASTM D8092; cálculo de viscosidade a 100°C; precisão +/- 3% até 350cSt e +/- 5% para viscosidade maior que 350cSt; repetibilidade +/- 3% até 350cSt e +/- 5% para viscosidade maior que 350cSt; resolução de temperatura +/- 0,1°C; display colorido sensível ao toque com ângulo de cor fixo.</t>
  </si>
  <si>
    <t>T-0121</t>
  </si>
  <si>
    <t>Bancadas de testes para medição da pressão de colapso e arrebentamento (medição de kol-ber), de acordo com a ISO 2.941, utilizadas para testes de tubos de suporte de elementos filtrantes, circuito de teste com capacidade de vazão de 10 a 200litros/min (controlado por regulador de frequência) e com tanque cônico de capacidade igual a 150 litros, circuito de injeção com tanque cônico de capacidade igual a 100 litros, circuito de monitoramento de contaminação do óleo operando através de sensores de pressão do tipo “burster”, com tanque principal para armazenamento de óleo com capacidade igual a 350litros, com controlador lógico programável (CLP), com interface homem-máquina (IHM) com tela “touchscreen”.</t>
  </si>
  <si>
    <t>T-0122</t>
  </si>
  <si>
    <t>Bancadas para realização de testes do tipo multipass, de acordo com a ISO 16889:2008 e a ISO/CD 23369, utilizadas para testes de elementos filtrantes, circuito de teste com capacidade de vazão de 10 a 200litros/min (controlado por regulador de frequência) e com tanque cônico de capacidade igual a 100 litros, circuito de injeção com tanque cônico de capacidade igual a 100 litros, circuito de monitoramento de contaminação do óleo operando através de contadores laser de partículas com 16 canais de 4 a 70 micras, com tanque principal para armazenamento de óleo com capacidade igual a 300litros, com controlador lógico programável (CLP), com interface homem-máquina (IHM) com tela “touchscreen”.</t>
  </si>
  <si>
    <t>T-0137</t>
  </si>
  <si>
    <t>COMERCIAL HAFFNER LTDA</t>
  </si>
  <si>
    <t>Equipamentos para medições automáticas de contornos de perfil, em uma unidade de avanço, com coluna no eixo Z motorizada de posicionamento automático, com curso de medição no eixo X de 120 ou 250mm e 30 ou 50mm no eixo Z, velocidade de medição de 0,03 a 1,75mm/s, velocidade de posicionamento de até 25mm/s, com apalpador e sistema de avaliação via computador.</t>
  </si>
  <si>
    <t>T-5033</t>
  </si>
  <si>
    <t>Placas eletrônicas controladoras automáticas de temperatura, atuando através de lógica proprietária com 2 ou mais sensores de temperatura, interface com protocolo de comunicação serial, temperatura de operação externa de -20 a +85 Graus Celsius, tensão de Operação de 95 a 245VCA, frequência 50/60Hz, potência de 4 a 20W, com resistência à ensaios de névoa salina, de temperatura da câmara de 35 Graus Celsius +/- 2 Graus Celsius e de umidade relativa do ar de 95 a 98%, destinadas a refrigeradores de uso doméstico.</t>
  </si>
  <si>
    <t>FORA DO PRAZO- Cliptech Indústria e Comércio Ltda</t>
  </si>
  <si>
    <t>EMICOL ELETRO ELETRONICA SA</t>
  </si>
  <si>
    <t>T-0025</t>
  </si>
  <si>
    <t>NORDSON DO BRASIL INDÚSTRIA E COMÉRCIO LTDA.</t>
  </si>
  <si>
    <t>Equipamentos para o controle do tempo e da pressão de pulverização de pistolas, apresentados em armários metálicos apropriados, adequados para pressões máximas de entrada de 207bar e de saída de 62bar, em temperaturas de serviço compreendidas entre 0 a 40°C, conectados via rede, dotados de: 1 ou mais módulos eletrônicos para monitorização, em tempo real, da pressão nas pistolas de pulverização, tensão de entrada de 24VDC; 1 ou mais módulos eletrônicos controladores das cargas que atuam nas pistolas de pulverização e do tempo de atraso e a duração, cada 1 deles contendo 6 alarmes de avarias e dois alarmes de reserva, adequados para correntes de 5A e tensão de 250VDC; 1 ou mais módulos eletrônicos de integração da pressão; e 1 sistema de interfaceamento desses módulos, constituídos por controlador lógico programável.</t>
  </si>
  <si>
    <t>T-0199</t>
  </si>
  <si>
    <t>WALTRI INDUSTRIA E COMÉRCIO DE EQUIPAMENTOS LTDA</t>
  </si>
  <si>
    <t>Geradores de nitrogênio com calibrador de pneus, em aço, com pressão de entrada de ar de até 30bar ou até 300psi, e pressão de saída de N2 de até 30bar ou até 300psi, pureza de nitrogênio de 85 até 99%, tensão de até 380V, com capacidade do tanque de até 150L e compressor de ar de até 30kW com mangueira de ar para calibração, tela em LCD e manômetros.</t>
  </si>
  <si>
    <t>METALPLAN EQUIPAMENTOS LTDA</t>
  </si>
  <si>
    <t>T-0246</t>
  </si>
  <si>
    <t>Tampas traseira fabricadas em ferro fundido usinado e com tratamento térmico, com orifícios e pórticos para fixação de válvulas de alívio, válvulas reguladoras de pressão, válvulas de serviço, pinos, parafusos, tampões e/ou periféricos para fechamento da carcaça de motores hidráulicos de pistões axiais e  deslocamento volumétrico variável , com deslocamento volumétrico nominal compreendido entre 60 e 250cm³/revolução.</t>
  </si>
  <si>
    <t>T-0135</t>
  </si>
  <si>
    <t xml:space="preserve"> SCHLUMBERGER SERVICOS DE PETROLEO LTDA</t>
  </si>
  <si>
    <t>Mancais de estabilização de bomba centrífuga submersa, para atividades de produção de gás e óleo, em liga de níquel, com diâmetro interno entre 89 a 236mm e vazão compreendida entre 30 e 10.200m³/dia, com bucha de estabilização de material de alta resistência à abrasão.</t>
  </si>
  <si>
    <t>T-0136</t>
  </si>
  <si>
    <t>Impelidores de bombas centrífugas submersas, para atividades de produção de gás e óleo, em liga de níquel, com diâmetro interno entre 89 e 236mm e vazão compreendida entre 30 e 10.200m³/dia.</t>
  </si>
  <si>
    <t>T-0166</t>
  </si>
  <si>
    <t>Moto-ventiladores com rede elétrica, potência máxima de 15W, tensão contínua ou alternada de até 220V, enrolamento do estator do tipo encapsulado ou não; faixa de temperatura de –30 a 60°C; rotação na tensão mínima &gt; 800rpm, para fabricação de refrigeradores ou freezers.</t>
  </si>
  <si>
    <t>T-0149</t>
  </si>
  <si>
    <t>Fornos de esteira à gás construídos em aço inox com possibilidade de empilhar até três decks, sendo um deles equipados com esteira bipartida. utilizado para linha de massas (pizza, esfihas e similares), controlador multifuncional e visor digital LCD, produção máxima variável entre 44 a 182pizzas/h, com comprimento aproximado da câmara de cozimento de 1.016mm e largura aproximada de 851mm, comprimento da esteira aproximado de 1.854mm e largura aproximada de 813mm, controle de velocidade da esteira ajustáveis e independentes, tempo de cocção variando de 1 a 30 min, temperatura ajustável variável entre 127 a 316 °C.</t>
  </si>
  <si>
    <t>T-0244</t>
  </si>
  <si>
    <t>Fornos horizontais com queimador à gás, para cura do revestimento interno, da tinta e do verniz externo das latas metálicas para bebidas carbonatadas, capacidade de produção de até 300 latas / minuto, temperatura de operação entre 196 e 204,4ºC, constituído de 2 zonas de cura, esteira transportadora em fibra de vidro, câmaras plenárias internas, armário de controle elétrico com tela de controle IHM.</t>
  </si>
  <si>
    <t>T-0253</t>
  </si>
  <si>
    <t>FOST FRIO REFRIGERACAO INDUSTRIAL S.A</t>
  </si>
  <si>
    <t>Módulos celulares eliminadores de gotas (Drift Eliminators), para remover gotículas de água carregadas pelo fluxo de ar em condensadores evaporativos e/ou torres de resfriamento, utilizados em  instalações de refrigeração industrial; com estrutura celular fechada para cobrir toda a área de vazão de ar de ventilação forçada e capturar quaisquer gotas com máxima eficiência de retenção e mínima queda de pressão do ar; com perdas de gotas de 0,0005 ou 0,001%; fabricados em placas de PVC ou HPVC rígido corrugado, “tipo multipass celular”; com emendas por encaixe para redução dos desvios e extensão máxima igual ou superior a 1,2m (em temperatura máxima do ar de 46°C e com suportes de 51 mm de largura).</t>
  </si>
  <si>
    <t>T-0060</t>
  </si>
  <si>
    <t>VOITH PAPER MAQUINAS E EQUIPAMENTOS LTDA</t>
  </si>
  <si>
    <t>Sistemas de controle de folha composto por rolo de sucção de aço inox e tratamento em sua superfície de níquel e/ou cromo, com ranhuras e orifícios de 2mm de diâmetro externo com aproximadamente 5.000 furos distribuídos ao longo de sua carcaça para evitar rugas e marcas no papel, e rolo de tensão em aço inox com revestimento de borracha; sendo a disposição do sistema em forma de "S", usado para guiar e controlar a tensão do papel ao longo de todo o processo de secagem por ar.</t>
  </si>
  <si>
    <t>T-0092</t>
  </si>
  <si>
    <t>Unidades estacionárias de geração e controle de água purificada (PW) para uso fármaco, por meio de filtração, abrandamento, ultrafiltração, desinfecção e purificação de água PW, equipadas com pré-tratamento, sistema de cloração e ultrafiltração por membranas com eficiência de remoção dos sólidos em suspensão e bactérias igual ou superior a 98%, abrandador duplo com tanques de regeneração; dotadas de sistema de geração de água PW por osmose reversa de duplo passo, com sistema de sanitização térmica (à quente 85ºC), com capacidade nominal de 3.000litros/h, tanques de dosagem e regeneração, trocador de calor para controle da temperatura da água PW, com funcionalidade de recuperação do concentrado instalado em série com o primeiro passo para a recuperação de 60% da água descartada, processo de limpeza química (CIP), painel de comando central com controlador lógico programável (CLP) e interface homem-máquina (IHM).</t>
  </si>
  <si>
    <t>T-0191</t>
  </si>
  <si>
    <t>Equipamentos destinados a remoção de sólidos suspensos totais em efluentes após o tratamento terciário, através de filtração, com capacidade nominal de 6.807m³/h e vazão máxima hidráulica de 7.454m3/h, para recebimento de efluente contendo carga de sólidos suspensos totais de até 30mgTSS/L, composto por: filtros de discos; equipamento filtrante automático para remoção de sólidos suspensos para garantir uma concentração menor que 15mgTSS/L no efluente filtrado, que sai do sistema.</t>
  </si>
  <si>
    <t>T-0236</t>
  </si>
  <si>
    <t>Lavadoras termodesinfectoras multitarefas em aço inox , com 1 câmara com capacidade de 50 a 11.000litros de aço 316L ou com possibilidade de até 5 câmaras em série de capacidade de 500 litros cada câmara de aço 316L, braços giratórios aspersores com sensores para identificar a rotação, temperatura de desinfecção máxima de 93°C, com até 3 tanques internos para aquecer a água e diminuir o tempo de ciclo, ciclos com duração de até 35min, sistema de economia e recirculação de água, nível de sonoro de no máximo de &lt;70Db, sistema de conectividade porta ethernet para rastreabilidade total do processo, “no-break” interno, preparadas para receber o sistema de carregamento de descarregamento automatizado, portas de duplo vidro de alta resistência com acionamento elétrico e sistema anti-esmagamento, sistema de detecção automática dos racks de lavagem.</t>
  </si>
  <si>
    <t>T-0221</t>
  </si>
  <si>
    <t>TRÊS CORAÇÕES ALIMENTOS S.A</t>
  </si>
  <si>
    <t>Máquinas automáticas modulares horizontais para formar, encher e selar embalagens tipo "stand-up pouches" com produtos granulados a partir de bobinas de filme termoselável comandadas por PLC (Controlador Lógico Programável) e controladas por IHM (Interface Homem Máquina) do tipo "touchscreen"; duplo desbobinador para bobinas de até 600mm de diâmetro, com detecção de fim de bobina e detecção de emenda interna e externa de filme, com descarte automático dos “pouches” que apresentam emendas; sistema de desbobinamento controlado por servomotor; sistema de arraste de filme acionado por servomotor e sincronizado com o desbobinador; célula fotoelétrica para o controle automático da centralização da impressão; sistema de alinhamento de filme, corrigindo automaticamente os desvios de posicionamento do material de embalagem; composta por 3 módulos e com capacidade de produção de até 140embalagens/min.</t>
  </si>
  <si>
    <t>MASIPACK IND. COM. DE  MÁQUINAS AUTOMÁTICAS S.A.</t>
  </si>
  <si>
    <t>T-4906</t>
  </si>
  <si>
    <t>Máquinas automáticas para envasar, selar e tampar potes com creme, com volumes entre 25 e 100mL, com velocidade máxima nominal de 160potes/min, dotadas de: esteira de alimentação e esteira de transporte de retorno dos suporte vazio de produto; módulo de carregamento e posicionamento dos potes vazios com robô de 2 garras de 8 pinças e sistema de sopro / vácuo, com estrela para separação dos potes, sistema para verificação e rejeito dos potes danificados e esteira de alimentação dos potes vazios; módulo de envase com unidade de dosagem e unidade redundante para troca rápida, com sistema de elevação dos potes, cabeçote de envase de até 8 bicos de fechamento pneumático, com transportador de corrente com 32 posições e transportador de transferência para a estação de envase e retorno, com controle de aferição do módulo de dosagem; sistema de alimentação e posicionamento do selo de alumínio com corte por punção, cinemática com 2 eixos e cabeçote com 4 ferramentas de sucção para colocar o selo sobre o pote, com sistemas de: alinhamento do selo e aquecimento para pontos de selagem com 4 unidades de pinça, com sistema de troca rápida das bobinas com selos; sistema de selagem por condutividade com cabeçote de 4 ferramentas de selagem, com sistema de movimentação pneumático, selagem controlada por pressão, temperatura e tempo; estação de posicionamento e fechamento das tampas com esteira para alimentação e classificação das tampas, cabeçote de 4 ferramentas rotativas motorizadas com duplo controle e controle pneumático para o rosqueamento, com sensores de luz bifurcada, sistema de rejeito com transportador e local de armazenamento para os potes com tampas mal fechadas; módulo de transferência com robô, com cabeçote com 4 ferramentas para pegar os potes prontos e colocar os potes rejeitados no transportador de rejeitos e os potes aceitáveis no transportador de saída; controlador de peso para os potes com célula de carga e velocidade de operação de 160potes/min, com transportador linear; controlada por CLP, com 6 carrinhos para troca de bobinas e dispositivos específicos, com sistema de proteção.</t>
  </si>
  <si>
    <t>S-4065</t>
  </si>
  <si>
    <t>VITAMEDIC INDUSTRIA FARMACEUTICA LTDA</t>
  </si>
  <si>
    <t>Combinações de máquinas, automáticas, para encartuchar, pesar e encaixotar tubos contendo produtos farmacêuticos, com controladores lógicos programáveis (CLPs), sistemas de controle automatizados atendendo aos requisitos da norma 21 CFR parte 11 do FDA (Food and Drug Administration), compostas de: uma máquina encartuchadora horizontal, com capacidade de produção máxima igual a 100cartuchos/min, para cartuchos com dimensões máximas de 120 x 80 x 200 mm, com estação de abertura e posicionamento de cartuchos pré-colados, estação de alimentação dos tubos nos cartuchos, dobramento e inserção de bulas automática, estação de fechamento dos cartuchos, sistema de aplicação de cola a quente para selagem de abas, estação de descarte de cartuchos fora de especificação (falta de bula, falta de frasco), checagem de peso dos cartuchos com rejeito para cartuchos fora da especificação do peso, máquina encaixotadora tipo "Case Packer", com capacidade de produção máxima de  8 caixas/min, para caixas com dimensões máximas iguais a 500 x 350 x 350mm, estação de abertura de caixas, estação de empilhamento e alimentação dos cartuchos nas caixas, estação de fechamento das caixas, impressora de relatórios de produção; transportadores em geral e guardas de segurança.</t>
  </si>
  <si>
    <t>T-0238</t>
  </si>
  <si>
    <t>Equipamentos de jato de água de alta pressão utilizados em sistema de resfriamento de molde e/ou matriz da injetora de alumínio por compressão, com função de recirculação da água de resfriamento em um circuito fechado, realizando o arrefecimento de pinos de diâmetro interno de 1mm utilizados em moldes e/ou matriz; aumentando a vida útil e utilização dos pinos em questão em no mínimo 5.000ciclos de produção, diminuindo o percentual de porosidade da peça injetada juntamente com o vazamento de pressão que possa ocorrer; dotados de uma bomba de alta pressão com um circuito de controle de prevenção de resfriamento excessivo; com fonte de energia de corrente alternada de 200v, com frequência de 60hz, consumo máximo de 4,5kW, pressão de ar de abastecimento de 0,4 ~ 0,8MPa, fonte de água de 0,1 ~0,4MPa e temperatura de entrada de água entre 5° ~30°C, com capacidade de resfriamento de água continua de 46L/min e uma pressão de troca de água de resfriamento de 1MPa.</t>
  </si>
  <si>
    <t>T-4573</t>
  </si>
  <si>
    <t>SMART SENSING BRASIL COMERCIO E IMPORTAÇÃO DE SENSORES LTDA.</t>
  </si>
  <si>
    <t>Sistemas de pulverização de herbicidas, cuja finalidade é detectar a fluorescência de clorofila presentes em plantas vivas, combinados com "software" e válvulas eletromagnéticas que permitem a aplicação em tempo real apenas sobre as plantas, com largura de detecção de 1m dividido em 5 secções de 20cm, com válvulas eletromagnéticas controladas independente por secção e controle de dose por modulação de largura de pulsos.</t>
  </si>
  <si>
    <t>S-4375</t>
  </si>
  <si>
    <t>ELECTROLUX DO BRASIL SA</t>
  </si>
  <si>
    <t>Cabines de esmaltação interna automática de cavidades soldadas de forno para fogões de uso doméstico com pó de esmalte eletrostático, com seis estações de robôs: duas com robôs seis eixos equipados cada um com uma pistola responsável pela aplicação de pó das curvas internas das cavidades de forno quatros com robôs reciprocadores três eixos equipadas com cinco ou nove pistolas para aplicação de pó nas laterais e topo da cavidade, esmaltação de oito tamanhos diferentes de cavidades de forno sem necessidade de intervenção de operadores para troca de configuração.</t>
  </si>
  <si>
    <t>T-0243</t>
  </si>
  <si>
    <t>Equipamentos automáticos para aplicação de líquido desmoldante em moldes utilizados na injeção de alumínio sob pressão, próprias para serem acopladas a robôs com 6 eixos, com 2 circuitos de sopro de alta pressão para limpar e secar o molde, 8 circuitos de pulverização, todos os circuitos de pulverização podem ser utilizados em ambos os lados do molde/matriz e grupos de bicos podem ser atribuídos a diferentes circuitos, com tempo de ciclo de pulverização até a posição inicial de 22s, com uma pressão de 6Kgf/cm², com sistemas e conexões hidráulicas e pneumáticas, com 2 suportes de apoio para limpeza externa, com cabeçotes pulverizadores tipo máscara montados em carro para aplicação simultânea de desmoldante na parte fixa e na parte móvel do molde.</t>
  </si>
  <si>
    <t>T-0146</t>
  </si>
  <si>
    <t>Manipuladores hidráulicos elétricos, multifuncional, para movimentação de materiais, estacionários, para serem montados sobre estrutura de concreto, de peso igual ou superior a 27.800kg, mas igual ou inferior a 31.400kg; acionados por motor elétrico com potência igual ou superior a 160kW, mas igual ou inferior a 185kW; dotados de cabine com elevação hidráulica, com porta corrediça, vidro frontal blindado; implemento frontal de trabalho (braço e lança), com alcance horizontal da ponta do olhal de até 16.946mm; monitor interno na cabine com 3 câmeras externas.</t>
  </si>
  <si>
    <t>T-4794</t>
  </si>
  <si>
    <t>CBM LOGÍSTICA, COMÉRCIO, IMPORTAÇÃO E EXPORTAÇÃO LTDA</t>
  </si>
  <si>
    <t>Equipamentos de transporte por cabos para resgate de pessoas, com deslocamento simultâneo em 3 dimensões, operados de forma remota através de sistema de conectividade embarcado, dotados de: 4 unidades orbitais de tração elétrica, 4 sistemas de deflexão acionados por polias especiais, 8 transportadores “skybull” com freio passivo duplo e capacidade de elevação de 500kg, 2 vigas metálicas de transporte projetadas para suportar 3 pessoas, 2 sistemas de controle remoto localizados em contêineres climatizados, e 8 torres metálicas munidas de todos os cabos e sistemas de ancoragem necessários à operação.</t>
  </si>
  <si>
    <t>T-0127</t>
  </si>
  <si>
    <t>MOOVIT MÁQUINAS LTDA.</t>
  </si>
  <si>
    <t>Empilhadeiras autopropulsadas contrabalanceadas, acionadas por motor elétrico de corrente alternada (AC), com articulação superior a 200º do eixo dianteiro, protetor do operador apoiado em quatro hastes, com capacidade máxima de carga entre 1.500 a 5.500kg (com ou sem torre), acompanhadas de baterias tracionarias necessárias para o funcionamento ininterrupto da empilhadeira.</t>
  </si>
  <si>
    <t>T-0156</t>
  </si>
  <si>
    <t>COMPANHIA BRASILEIRA DE VIDROS PLANOS - CBVP</t>
  </si>
  <si>
    <t>Veículos autopropulsados e seus acessórios, sobre rodas, acionados por 2 motores elétricos com potência de 10kW cada, alimentados por baterias de tração de 80V para correntes de 620Ah, utilizados para transporte e manuseio de placas de vidro plano, para blocos de vidro com largura de 2.000 a 6.600mm e altura de 1.200 a 3.660mm, com capacidade de carga de 7.500kg, e sistema de direção multidirecional PLC com diferentes programas de condução. Acessórios: garfos telescópicos, 2 sensores ópticos, 3 sensores ultrassônicos, 4 refletores de iluminação, proteção lateral.</t>
  </si>
  <si>
    <t>S-3828</t>
  </si>
  <si>
    <t>VOTORANTIM CIMENTOS S.A</t>
  </si>
  <si>
    <t>Combinações de máquinas para transporte pneumático e estocagem de partículas de cloro, compostas por: bomba pneumática do tipo parafuso com capacidade de até 10t/h, soprador de ar para bomba com potência de até 45kW, e tubulação de aço para transporte das partículas de cloro até o silo; silo de estocagem com capacidade de até 300 toneladas, equipado com filtro de desempoeiramento, células de carga e roscas paralelas de extração com capacidade de até 40t/h; tubulação de aço, estruturas de sustentação, interligação e acesso.</t>
  </si>
  <si>
    <t>S-4309</t>
  </si>
  <si>
    <t>Sistemas de rastreamento solar para painel fotovoltaico, ampla faixa rotacional de 120° (+/-60º) em relação ao seu eixo, estrutura metálica de aço galvanizado, taxa de cobertura do solo (GCR) maior que 50%, 2 módulos verticais ou 4 módulos horizontais, comprimento por rastreador 120m/400ft, largura por rastreador 4m/13ft, área de módulo por rastreador de até 480m² (4 x 120m) possibilitando um menor número de estacas para fundação, estrutura condizente para a utilização de módulo bifaciais, design e conceito estrutural capazes de permitirem travamento automático em qualquer estaca e em qualquer posição por rastreador, acionamento independente dos rastreadores sem estrutura metálica de interligação permitindo livre passagem entre os mesmos, componentes pré-montados, instalação compatível para terreno com inclinação máxima de 10º de norte para sul e de 10º de leste para oeste, capazes de suportar velocidades de vento acima de 160mph (3 segundos de rajada), comunicação sem fio, nenhum cabeamento para o controlador, motor de acionamento em 24Vdc (corrente contínua) com sistema autoalimentado através de um painel fotovoltaico dedicado, faixa de temperatura em operação de -25 a +60ºC, sistema de “backtracking” (controle e acionamento automático para ajustar os ângulos de inclinação, de modo que um rastreador não faça sombra em outro rastreador, melhorando a performance da usina), sensores e sistema de controle astronômico com GPS, comunicação ZigBee, sistema de backup individual para cada rastreador garantindo segurança e confiabilidade de todo o sistema, posição de repouso 9º e retrocesso automático.</t>
  </si>
  <si>
    <t>S-4039</t>
  </si>
  <si>
    <t>FLPP FARIA LIMA PRIME PROPERTIES S/A</t>
  </si>
  <si>
    <t>Dispositivos para movimentação multieixo de plataformas modulares para reconfiguração automática de auditórios e palcos, contendo 66 colunas verticais formadas por duas bandas de aço inox entrelaçado, acionadas por motores elétricos de baixa potência e componentes auxiliares de sincronização, sendo 60 para elevação de auditórios e 06 para elevação de palcos, 15 fileiras de mecanismos de rotação de assentos e sistema de controle com telas sensíveis ao toque e controlador lógico programável.</t>
  </si>
  <si>
    <t>S-4168</t>
  </si>
  <si>
    <t>Armazém estrutural para armazenamento em canais de penetração, com capacidade de armazenagem de 3.760 pallets, compostas por: estrutura galvanizada, incluindo trilhos guia; 2 estações móveis de carga e descarga do tipo "docking station"; 2 dispositivos de deslocamento sobre trilhos da estrutura, comandados via controle remoto, operando sobre rodas através de uso de energia armazenada em capacitores, com capacidade de elevação e locomoção da carga suportada; 1 gabinete para carga dos capacitores; 1 plataforma de manutenção da estrutura.</t>
  </si>
  <si>
    <t>T-0031</t>
  </si>
  <si>
    <t>UFT DO BRASIL INDÚSTRIA MECÂNICA LTDA.</t>
  </si>
  <si>
    <t>Células automáticas para armazenamento, carregamento e descarga de paletes em máquinas CNC com capacidade de 28 paletes, com 1 máquina automatizada para carga e descarga de paletes na seguinte configuração: 2 estações de carga e descarga com um armazenador de paletes de 2 níveis totalizando capacidade de estocagem de 4 paletes cada estação, 2 estocadores de 2 níveis com capacidade de estocagem de 8 paletes cada, 1 estocador de 2 níveis com capacidade de estocagem de 4 paletes, jogo de paletes com dimensões de 500 x 500, cerca de proteção, sistema de gerenciamento com computador incluindo pacote de "softwares" capaz de gerenciar até 240 paletes, com capacidade máxima de gerenciar até 8 estações de carga e descarga e limite máximo de gerenciamento de 15 Centros de Usinagem Horizontal com dimensões de paletes de 500 x 500mm, acompanhado de 2 Centros de Usinagem Horizontal duplo palete com base fundida, 5 eixos simultâneos, com velocidade de movimento dos eixos X, Y, Z de 60m/min, velocidade de corte dos eixos X, Y, Z de até 60m/min, velocidade de rotação do eixo A de 30RPM, velocidade de rotação do eixo C de 50RPM, curso no eixo X de 730mm, curso no eixo Y de 730mm, curso no eixo Z de 730mm, curso no eixo A de 225° (-90° ~ + 135° - incremento de posicionamento de 0,0001°), curso no eixo C de ±360° (incremento de posicionamento de 0,0001°), mudança na taxa de aceleração (Jerk) nos eixos X, Y e Z de : 175 m/sec.³, velocidade máxima do "spindle" de 30.000RPM com 80kw trabalhando em regime contínuo, trocador automático de ferramentas de 80 a 160 posições, com comando numérico computadorizado CNC, tela LCD 19” “touchscreen”.</t>
  </si>
  <si>
    <t>Heller Máquinas Operatrizes Indústria e Comércio Ltda</t>
  </si>
  <si>
    <t>T-0171</t>
  </si>
  <si>
    <t>KEPLER WEBER INDUSTRIAL S/A</t>
  </si>
  <si>
    <t>Máquinas para movimentação horizontal de chapas metálicas de 50 a 1.000kg, contendo 12 ventosas de 250mm de diâmetro e sistema de êmbolo gerador de vácuo através do movimento de subida decorrente do içamento realizado pela ponte rolante.</t>
  </si>
  <si>
    <t>Italotec Industria Comercio e Serviços Ltda</t>
  </si>
  <si>
    <t>S-3843</t>
  </si>
  <si>
    <t>SATHYA COMERCIO LTDA EPP</t>
  </si>
  <si>
    <t xml:space="preserve">Combinações de máquinas para produção de mudas em viveiro, com capacidade de produção de 1.200bandejas/h para bandejas com dimensões de 600 x 400mm e 1.000bandejas/h para bandejas com dimensões de 750 x 500mm, composta por alimentador de bandeja vazia, enchedora de substrato, turfa, areia e outros insumos, semeadora de rolos, barra de sopro para eliminação de dupla semente, módulo de inspeção, cobridor de sementes, barras de irrigação por gotejamento e empilhador automático de bandejas.  </t>
  </si>
  <si>
    <t>T-0193</t>
  </si>
  <si>
    <t>MONDELEZ BRASIL LTDA.</t>
  </si>
  <si>
    <t>Conjuntos para inclusão de agregados e pulverização de massa, contendo até 40% de manteiga de cacau, para a produção de chocolates convexos ocos, com capacidade de processar 16moldes/min ou até 2.500kg/h, dotados de: módulo de pulverização externa, módulo de alimentação de partes sólidas/agregados (wafles, biscoitos, pedaços de chocolate...) no interior da forma de chocolate e modulo para pulverização de chocolate na parte interna das formas de chocolate, cabine dos módulos de pulverização revestida em aço inoxidável para circulação de água quente e bico móvel com capacidade de pulverizar 2 tipos diferentes de massa de chocolate alternadamente.</t>
  </si>
  <si>
    <t>S-3735</t>
  </si>
  <si>
    <t xml:space="preserve">POMPÉIA S.A. INDÚSTRIA E COMÉRCIO </t>
  </si>
  <si>
    <t>Combinações de máquinas para fabricação de pequenos confeitos como lentilhas, bolas, ovos (recheio sólido) de chocolate e produtos semelhantes, com capacidade máxima de produção de até 1.000kg/h, compostas por: 1 trocador de calor para condicionamento da massa de chocolate fracionado (compound); dois pares de rolos (cilindros) resfriados de precisão; um túnel de resfriamento incluindo unidade e compressor de resfriamento, esteiras transportadoras e tambores de peneiras que permitem a produção simultânea de artigos de diferentes formatos e possibilidade de aumento de produção para até 2.000kg/h mediante adição de pares de rolos (cilindros) adicionais, esteiras transportadoras e tambores de peneiras.</t>
  </si>
  <si>
    <t>S-3944</t>
  </si>
  <si>
    <t>Moinho martelo, para moagem de malte e adjuntos para fabricação de cerveja, com capacidade de até 30t de malte/h, velocidade de até 3.000rpm; granulometria para malte de peneiras (1) de 1,25mm e (2) 1mm até menor ou igual a 4% de malte, peneiras (3) de 0,50mm, (4) 0,250mm, (5) 0,125mm maior ou igual a 61% de malte  e fundo menor ou igual a 35% de malte; composto por 1 imã, 1 moinho martelo de moagem fina com placas de impacto superior, até 2 caixas para malte moído, 1 caixa para adjunto, 1 rosca transportadora; conjunto de peneiras com dimensões de 1,8mm a 4mm, 1 filtro de mangas, 1 ventilador e 1 sistema anti explosão e ventilação forçada.</t>
  </si>
  <si>
    <t>T-0211</t>
  </si>
  <si>
    <t>COOPERATIVA CENTRAL AURORA ALIMENTOS</t>
  </si>
  <si>
    <t>Equipamentos automáticos para as funções de grampeamento e pendura, pelos laços aplicados, em embutidos cárneos diversos, de calibres de até 100mm, em varas de cozimento e ou de defumação; permite a pendura automática nas varas de peças individuais ou grampeadas em pencas, com um peso máximo de 3,5kg por laço aplicado.</t>
  </si>
  <si>
    <t>T-0141</t>
  </si>
  <si>
    <t>VOITH PAPER MÁQUINAS E EQUIPAMENTOS LTDA</t>
  </si>
  <si>
    <t>Vigas aplicadoras para o sistema de aplicação, com corpo de suporte em aço inoxidável ou plástico reforçado com fibra de carbono e elementos de fixação em aço inoxidável dotadas de unidade de basculamento hidráulica, parede frontal em aço inoxidável, porta barra com ajuste mecânico ou automático e barras de aplicação.</t>
  </si>
  <si>
    <t>T-0118</t>
  </si>
  <si>
    <t>Combinações de máquinas para encadernação em lombada quadrada, para livros e afins, impressos em modo convencional ou digital, especialmente concebida para micro-tiragens de até 1 único exemplar por pedido, compostas de máquina encadernadora para lombada quadrada para a produção de livros ou revistas operando com 3 garras com acionamento servo individual mediante eixo eletrônico, colagem da lombada em “Hotmelt” por rolos e / ou em PUR por bico injetor, com medições e ajustes de espessuras totalmente automáticos, com controles de concordância capa e bloco por código de barras, velocidade máxima de 1.350ciclos/h, formato máximo do bloco de livro de 360 x 330mm, espessura de 1,5 a 60mm, gramatura de até 170g/m2 e máquina de corte trilateral, para corte dos 3 lados do livro em 3 posições diferentes e individuais, com servo acionamento mediante eixo eletrônico, medições e ajustes totalmente automáticos de formatos e espessuras, com leitor de código de barras na entrada para a identificação do livro, velocidade máxima de 2.000ciclos/h, formato máximo de 360 x 320mm, espessura de 1 a 65mm, com esteiras de transporte de interconexão e mesa de saída.</t>
  </si>
  <si>
    <t>T-0208</t>
  </si>
  <si>
    <t>RIO BRANCO COMERCIO E INDUSTRIA DE PAPEIS LTDA</t>
  </si>
  <si>
    <t>Máquinas cortadeiras-rebobinadeiras de papel, semi-automática, para produção de bobinas de PDV de uma via,  largura máxima de desbobinamento de 1.350mm e velocidade de 320m/min, diâmetro de rebobinamento máximo 180mm para ejeção automática do rolo de rebobinamento ou 200mm para ejeção manual, diâmetro mínimo de rebobinado de 35mm com ejeção automática do rolo rebobinado, diâmetro externo dos tubetes de 13mm a 32mm com largura mínima de corte de 37,5mm, produtividade 900 varetas por turno de 8 horas, unidade de impressão flexográfica de palavras ou linhas para impressão em ambos os lados da folha com repetição a cada 300 e 600mm e velocidade máxima de 200m por minuto.</t>
  </si>
  <si>
    <t>T-0212</t>
  </si>
  <si>
    <t>WELTTEC COMERCIAL IMPORTADORA E EXPORTADORA LTDA</t>
  </si>
  <si>
    <t>Máquinas para gravação de quadros para estamparia têxtil, a jato de tinta, para gravação de telas de impressão serigráfica, com resolução de 720/1.440dpi, com conexão para a equipamento de processamento de dados, velocidade de gravação 2,5-5min/m2, área de impressão 1.200 x 1.000mm.</t>
  </si>
  <si>
    <t>T-0177</t>
  </si>
  <si>
    <t>Associação Brasileira de Máquinas e Equipamentos para Confecção - ABRAMACO</t>
  </si>
  <si>
    <t>Unidades fusoras de uso em impressoras e multifuncionais a laser ou a LED, comercialmente conhecido como “Fusor”, para aquecimento e pressão do toner no papel para temperaturas até 243℃, podendo conter cilindro de pressão, correia de fusão, termostato, roletes, engrenagens, cabos, conectores, partes plásticas de proteção, lâmpada de aquecimento e entre outros componentes.</t>
  </si>
  <si>
    <t>T-0245</t>
  </si>
  <si>
    <t>Máquinas-ferramenta para usinagem de furos de injeção de alta precisão por eletroerosão, capaz de furar diâmetros compreendidos entre 0,1 e 0,4mm com precisão de 0,001mm, dotadas de um módulo elétrico e outro mecânico, com potência elétrica total de 2,8kW e frequência de 50HZ; com 4 cabeçotes com avanços programáveis de 0,001 até 0,1mm/s, controlados eletronicamente por um software proprietário; com 4 fusos com capacidade de posicionamento programável nas direções angulares radial e axial com precisão de 0,01 graus; com controle dos acionamentos por CNC em 6 eixos através do módulo elétrico, com sistema operacional integrado; acompanhada de bomba para controle programável do direcionamento de água desmineralizada nos fusos; com capabilidade estatística de CM/CMK mínimo de 1,67.</t>
  </si>
  <si>
    <t>T-0152</t>
  </si>
  <si>
    <t>Centros de usinagem horizontal de 5 eixos simultâneos com base estrutural em ferro fundido, equipados com trocador de paletes, com comando numérico computadorizado (CNC) para controlar 5 eixos simultaneamente (coluna com eixos X e Y e mesa com eixos Z, A e C), de mesa inclinável em 2 eixos de curso de eixo A de 225° (-90° + 135°) e eixo C de ±360° com avanço rápido em eixo A de 30rpm e no eixo C de 50rpm, com curso de eixos X, Y e Z de 730mm, avanço rápido nos eixos lineares de 60m/min, aceleração dos eixos X e Y de 1G e eixo Z de 0,8G e mudança na taxa de aceleração (jerk) dos eixos X, Y e Z de 175m/s³, tamanho máximo de peça para usinagem em 5 eixos simultâneos igual a 700mm de diâmetro e 643,6mm de altura e carga máxima de 500kg, com cone de fixação de ferramenta HSK-A63, magazine para ferramentas de 40 a 348 posições, eixos com guias lineares de rolos cruzados lubrificados a graxa seca e fusos esféricos com refrigeração interna, com cabeçote (spindle) integral, com rotação máxima de 30.000rpm e potência em regime contínuo de 80kW, na qual permite uma usinagem com taxa de remoção de até 5.600cm³/min em alumínio.</t>
  </si>
  <si>
    <t>T-0160</t>
  </si>
  <si>
    <t>Centros de usinagem vertical, de dupla coluna, com calços de estrutura tipo caixa, dotados de comando numérico computadorizado (CNC), podendo fresar, mandrilar, furar e roscar, com curso em X, Y e Z, iguais a 1.500, 700 e 600mm, respectivamente, avanço rápido dos eixos X, Y de 24m/min, Z de 15m/min, tamanho da mesa de 1.400 x 700mm, rasgos T 18x150x5 (quantidade, largura e passo) capacidade máxima de carga sobre a mesa de 2.000kg, torque do eixo árvore de até 774Nm, eixo-árvore embutido com rotação máxima de até 6.000rpm, opcional para 8.000rpm, cone de fixação da ferramenta BT50, torre com capacidade de 24 ferramentas, comprimento da ferramenta de até 300mm, diâmetro máximo de 200mm, peso máximo de ferramenta 20kg com sistema completo de refrigeração e lubrificação, de valor CIF não superior a R$ 397.100,00.</t>
  </si>
  <si>
    <t>T-0204</t>
  </si>
  <si>
    <t>USICAM INDUSTRIA E COMERCIO LTDA</t>
  </si>
  <si>
    <t>Centros de usinagem vertical, de dupla coluna, com calços de estrutura tipo caixa, dotados de comando numérico computadorizado (CNC), podendo fresar, mandrilar, furar e roscar, com curso em X, Y e Z, iguais 3200, 1700 e 1000mm, respectivamente, distância entre colunas de 1800mm avanço rápido dos eixos X de 15m/min, Y de 20m/min, Z de 15m/min, tamanho da mesa de 1500 x 3000mm, capacidade máxima de carga sobre a mesa de 10000kg, torque do eixo árvore de até 605Nm, eixo-árvore embutido com rotação máxima de até 6.000rpm, opcional mesa rotativa (4º eixo), cone de fixação da ferramenta BT50, torre com capacidade de até 40 ferramentas, comprimento da ferramenta de até 300mm, diâmetro máximo de 200mm, peso máximo de ferramenta 20kg, com sistema completo de refrigeração e lubrificação.</t>
  </si>
  <si>
    <t>T-0205</t>
  </si>
  <si>
    <t>Centros de usinagem vertical, de dupla coluna, com calços de estrutura tipo caixa, dotados de comando numérico computadorizado (CNC), podendo fresar, mandrilar, furar e roscar, com curso em X, Y iguais 5.500, 2.700 e Z de 1.000mm, com opcional para 1.250mm, respectivamente, distância entre colunas de 2.800mm avanço rápido dos eixos X e Y de 15m/min, Z de 10m/min, tamanho da mesa de 2.000 x 3.000mm, capacidade máxima de carga sobre a mesa de 15000kg, torque do eixo árvore de até 1023Nm, eixo-árvore embutido com rotação máxima de até 4.000rpm, opcional sistema de balanceamento hidráulico do eixo Z, cone de fixação da ferramenta BT50, torre com capacidade de até 40 ferramentas, comprimento da ferramenta de até 300mm, diâmetro máximo de 200mm, peso máximo de ferramenta 20kg, com sistema completo de refrigeração e lubrificação.</t>
  </si>
  <si>
    <t>T-0213</t>
  </si>
  <si>
    <t>Centros de usinagem vertical multitarefa, com comando numérico computadorizado (CNC), podendo fresar, mandrilar, furar, roscar e tornear, com curso em X, Y e Z, iguais a 300, 440 e 305mm e em A e C, iguais a 150° (120° a -30°) e 360°, respectivamente, com avanço rápido de 50m/min em X, Y e Z e avanço rápido de indexação igual a 50rpm em A e 200rpm em C, com avanço de usinagem de 30m/min em X, Y e Z, mesa com área de trabalho circular com 170mm de diâmetro, com capacidade máxima de carga de 75kg, fuso para torneamento com rotação máxima de 1.500rpm e torque máximo de 102Nm, velocidade de rosqueamento de até 6.000rpm, cone de fixação da ferramenta BT30 ou BBT30, torre com capacidade para 22 ferramentas, com diâmetro máximo de 80mm e tempo de troca em até 1,6s, precisão bidirecional de posicionamento de um eixo entre 0,006 e 0,02mm em X/Y/Z e 28s ou menos em A/C e repetibilidade bidirecional de posicionamento de um eixo de 0,004mm ou menos em X/Y/Z e 16s ou menos em A/C.</t>
  </si>
  <si>
    <t>T-0223</t>
  </si>
  <si>
    <t>NILKO TECNOLOGIA LTDA.</t>
  </si>
  <si>
    <t>Centros de usinagem vertical, com controle numérico computadorizado (CNC), tipo portal, com 3 eixos controlados simultaneamente com cursos de 1.500, 800 e 660mm, respectivamente nos eixos X, Y e Z, com movimento X realizado pela mesa, movimento Y realizado pelo carro transversal e movimento Z realizado pelo cabeçote, eixos X, Y e Z com guias lineares de rolos recirculantes, com transdutores lineares de posição, com avanços rápidos de 40m/min no eixo X, 40m/min no eixo Y e 30m/min no eixo Z e avanço de corte máximo de 30m/min nos eixos X, Y e Z, tolerância de posicionamento bidirecional melhor ou igual a 0,0105mm no eixo X, 0,0063mm no eixo Y e 0,0063mm no eixo Z, medidos de acordo com a norma ISO 230, tolerância de repetitividade bidirecional melhor ou igual a 0,0050mm no eixo X, 0,0038mm no eixo Y e 0,0038mm no eixo Z, medidos de acordo com a norma ISO 230, tolerância de desvio circular no plano X-Y melhor ou igual a 0,006mm, medido de acordo com a norma ISO 230, incremento mínimo programável de deslocamento igual a 0,0001mm, com sistema de lubrificação das guias lineares e fusos de esferas dos eixos X, Y e Z por graxa para a diminuição da contaminação do fluido de corte, mesa de 1.740 x 750mm com capacidade de carga de 2.500kg, eixo-árvore com motor integrado, com cone ISO 40, com rotação máxima de 18.000rpm e potência de 47HP, magazine com capacidade para até 30 ferramentas, para ferramentas com diâmetro máximo de 125mm (com estações adjacentes vazias) e comprimento máximo de 300mm, com sistema de refrigeração tipo “chiller” para o cabeçote e para o furo central dos fusos de esferas dos eixos X, Y e Z, com sistema de compensação da dilatação do eixo-árvore, com sistema de refrigeração de corte através do eixo e transportador de cavacos.</t>
  </si>
  <si>
    <t>T-0227</t>
  </si>
  <si>
    <t>Centros de torneamentos horizontais, com cinco eixos controláveis, para tornear, fresar, furar, rosquear, mandrilar e alargar, tanto na linha de centro quanto fora de centro, tanto em direção axial quanto na radial ou oblíqua, tanto externa quanto internamente à peça, com dois fusos e duas torres, uma delas dotada de eixo Y (torre 1), com cursos de 140mm em X1, 235mm em Z1, 70mm em Y1 (+/- 35mm), e 140mm em X2, 360mm em Z2 no fuso 2, capacidade para usinagem simultânea de ambos fusos em sistema de escravismo na torre 1, com oito estações (acionadas ou não) e meia indexação na torre1 possibilitando o uso de 16 estações com rotação máxima de 5.000rpm e potência máxima de 2,8kW (ferramentas acionadas), e na torre 2 até 6 ferramentas (todas não acionadas), com capacidade máxima de fixação de diâmetro no fuso 1 de até 42mm e no fuso 2 de até 34mm, potência máxima de 7,5kW no fuso 1 e 5,5kW no fuso 2, com transportador de peças e transportador de cavacos inclusos.</t>
  </si>
  <si>
    <t>T-0228</t>
  </si>
  <si>
    <t>Centros de torneamentos horizontais, com nove eixos controláveis, para tornear, fresar, furar, rosquear, mandrilar e alargar, tanto na linha de centro quanto fora de centro, tanto em direção axial quanto na radial ou oblíqua, tanto externa quanto internamente à peça, com dois fusos e duas torres, uma delas podendo conter eixo Y (torre 1), com cursos de 195mm em X1, 380mm em Z1, 80mm em Y1 (+/- 40mm), 195mm em X2, 175mm em Z2 na torre 2, e 155mm em X3, 450mm em Z3 no fuso 2 e indexação de 0,001° em C1(fuso1) e C2(fuso2), capacidade para usinagem simultânea de ambos fusos em sistema de escravismo em ambas torres 1 e 2, ambas torres com doze estações (sendo até 12 acionadas), com rotação máxima de 6.000rpm e potência de 2,2kW (ferramentas acionadas da torre1 e da torre2), com capacidade máxima de fixação de diâmetro no fuso 1 e fuso 2 de até 51mm, potência máxima de 15kW no fuso 1 e 7,5kW no fuso 2, com transportador de peças e transportador de cavacos inclusos.</t>
  </si>
  <si>
    <t>T-0241</t>
  </si>
  <si>
    <t>METALAC SPS INDUSTRIA E COMERCIO LTDA</t>
  </si>
  <si>
    <t>Máquinas retificadoras “centerless” CNC para a fabricação de fixadores, acionamentos com servo motores e “encoders” absolutos controlados por CNC, com fusos de esferas de alta precisão e movimentos automáticos em 7 eixos; dimensões máximas do rebolo de corte 610 x 203mm, cabeçote porta-rebolo com motor de 15hp e torque constante, rpm programável até 1.450rpm; diâmetro máximo de 101,5mm para retificação; sistema programável de dressagem com rolo de diamante rotativo, movimentos em dois eixos, programável com capacidade de criação gráfica de perfil dressagem e exibição no IHM touchscreen de 15"; rebolo de arraste com dimensões máximas de 355 x 203mm, com dressagem automática, range programável de rotações de 1 à 300rpm, velocidade programável do mergulho até 38m/min., compensação para correção de diâmetros automática ou programável, com incrementos de deslocamento com precisão de 0,0025mm; compensação automática de conicidade; ajustes automáticos servo controlados da aproximação e do mergulho do rebolo de arraste; guias de deslizamento com 0,005mm de tolerância; partes móveis/deslizantes da máquina lubrificadas automaticamente; carregador automático tipo pórtico integrado, com esteira, garras ajustáveis exclusivas para a manipulação de fixadores com diâmetro 8mm até 25,4mm e comprimentos até 190,5mm;sistema de filtragem de óleo de corte; coletor de névoa integrado; interface para acesso remoto de diagnóstico de falhas e/ou atualização de software; interface de comunicação “ethernet power link”.</t>
  </si>
  <si>
    <t>T-0169</t>
  </si>
  <si>
    <t>VALLOUREC SOLUÇÕES TUBULARES BRASIL S.A.</t>
  </si>
  <si>
    <t>Combinações de máquinas para corte de barras de aço sendo: uma linha de 3 serras do tipo avanço angular, capacidade de corte para diâmetros até 270mm; 3 sistemas a laser posicionadores automáticos de barras de comprimentos até 12m; 3 sistemas de pinças de fixação da barra para a alimentação; 3 linhas de rolos de entrada; 3 linhas de rolos de saída; 3 mesas basculantes com empurradores para descarte de sucata; 1 transportador transversal de sucata e 1 transportador transversal de limalha; 3 talhas para troca de lâminas; 3 unidades hidráulicas; 5 painéis elétricos e 3 mesas de comando, compostas de sistema de software centralizado com registro de “setup” para ajuste do comprimento de corte.</t>
  </si>
  <si>
    <t>S-3874</t>
  </si>
  <si>
    <t>Combinações de máquinas com controle lógico programável, para fabricação de corpos de latas metálicas tipo aerossol, cilíndricas de diâmetro de 45 e 52mm e alturas de 98 até 247mm, com capacidade de produção de até 400latas/min, compostas de: tesoura dupla de alta velocidade com alimentador automático, com capacidade de corte de até 40folhas/min, com 17 pares de lâminas (facas), 26 anéis de guia, transportador dos refiles; com transferência automática dos “blanks” cortados para alimentação "non stop" do magazine da soldadora; soldadora com velocidade máxima de fio de solda de 9 até 60m/min, com microprocessador, alimentador dos recortes com ejeção de folha dupla, braço inferior para diâmetros de latas de 45 e 52mm, transportador superior de saída e tampa acústica e de proteção, com sistema isento de mercúrio, sistema Discon alimentador do fio de cobre DAS, monitor de solda, sistema automático para rejeição de cilindros defeituosos pelo monitor instalado, preparação do braço inferior para aplicação do pó eletrostático com tubos e adaptador, unidade de esfriamento; sistema para aplicação interna do pó eletrostático, velocidade de aplicação de até 70m/min com reciclagem do pó, módulo de aplicação externa do verniz por spray; estufa de indução com filtro para verniz liquido, com extração integrada de solventes, com 9m de comprimento, 6 elementos de indução com regulagem dos diâmetros, módulo de transporte para transferência das latas na posição vertical integrado no controle da linha.</t>
  </si>
  <si>
    <t>S-3590</t>
  </si>
  <si>
    <t>Combinação de máquinas para pré-processamento de vidros automotivos, composta de:  sistema de corte, lapidação e perfuração automática, módulo de entrada e saída, escovas de limpeza de pó e transferidores,  para vidros de entrada de tamanho mínimo 350 x 350mm, máximo 1.650 x 2.350mm, espessura mínima 1,6mm e máxima 6mm, perfuração com diâmetro mínimo de 4mm e máximo de 40mm.</t>
  </si>
  <si>
    <t>T-0256</t>
  </si>
  <si>
    <t>R L PASIN COMERCIO E REPRESENTACOES LTDA</t>
  </si>
  <si>
    <t>Máquinas para triturar qualquer tipo de madeira, MDP, MDF, aglomerado, papel, papelão e seus derivados, produtos compostos de ABS, PVC, PP E PS (plásticos e seus derivados em geral ), dotados de motor trifásico de 18,5 ou 22,2kW, 380V, 60Hz, com redutor de velocidade, (correias que ligam o motor ao redutor) com um torque elevado de baixa rotação, com rotor em V, com lâminas de corte intercambiáveis utilizadas nas quatro faces, para obtenção de cavacos, dotados de empurrador automático com um sistema hidráulico para empurrar o material, com um movimento automático para frente e para trás, com sistema de descarga de exaustão, de valor unitário (CIF) não superior a R$ 82.282,20.</t>
  </si>
  <si>
    <t>Vantec Indústria de Máquinas LTDA</t>
  </si>
  <si>
    <t>DEMUTH MÁQUINAS INDUSTRIAIS LTDA</t>
  </si>
  <si>
    <t>T-4515</t>
  </si>
  <si>
    <t>Equipamentos para corte de chapas de vidro com as seguintes dimensões: espessuras de 1,4 a 12mm, largura de até 3.630mm, dotados de: mecanismos de controle de corte e otimização de placas de vidro com CLP e “software” incorporado para controle dos servo motores, equipados com “encoder” posicionadores acionados por inversores para tracionamento do carro com dispositivo de corte tipo rolete e por computadores com “software” dedicado ao planejamento de corte; até 4 conjuntos de cortadores transversais; mecanismos de marcação de defeitos com até 3 marcadores acionados por um servo drive de torque controlado por inversores e CLP’s, contendo em cada marcador uma pistola pulverizadora de tinta com precisão de marca mais ou menos 1mm no eixo X e mais ou menos 10mm no eixo Y, com diâmetro de mais ou menos 25mm; equipamentos para supervisão; mecanismos de medição da tensão do vidro; “switches”, servidores e computadores com “software” embarcado para o gerenciamento e controle; painéis eletroeletrônicos em chapas metálicas com refrigeração por ar condicionado, alimentação trifásica 400V/60Hz, com controlador logico programável (CLP), “driver’s” e servomotores.</t>
  </si>
  <si>
    <t>T-0164</t>
  </si>
  <si>
    <t>HUSQVARNA DO BRASIL INDUSTRIA E COMERCIO DE PRODUTOS PARA FLORESTA E JARDIM LTDA</t>
  </si>
  <si>
    <t>Aparelhos elétricos para poda de cercas vivas com tensão de operação nominal de 36V, motor elétrico com escovas, velocidade de corte de 2.400 até 3.000cortes/min, comprimento da faca de 45cm, nível de pressão sonora no ouvido do operador de 78dB (A) e possibilidade de operação no modo de economia de energia, podendo conter ou não bateria de íons de lítio com tensão de operação de 36V, capacidade de 2Ah, energia de 75,6Wh e carregador elétrico de potência de 100W.</t>
  </si>
  <si>
    <t>T-0202</t>
  </si>
  <si>
    <t>POSITIVO TECNOLOGIA S/A</t>
  </si>
  <si>
    <t>Dispositivos automáticos para processamento de dados, providos de processador ARM Cortex, com 25 LED’s programáveis individualmente capazes de detectar a luz ambiente, com 2 botões programáveis integrados na PCB, com 3 pinos digitais/analógicos/PWM que permitem conectar sensores, atuadores, motores e outros, interface de comunicação entre dispositivos I2C, sensor que detecta a temperatura ambiente, acelerômetro para detecção de movimento do dispositivo, sensor que identifica ações como sacudir, inclinar ou cair livremente, sensor magnético com função de bússola, rádio que permite a comunicação com outros dispositivos, interface para comunicação via bluetooth, carregamento e conexão via conector USB micro-B, com conexão alternativa para alimentação com bateria externa do tipo AAA.</t>
  </si>
  <si>
    <t>S-3961</t>
  </si>
  <si>
    <t>STEINERT LATINOAMERICANA TECNOLOGIA DE SEPARAÇÃO LTDA</t>
  </si>
  <si>
    <t>Máquinas destinadas à separação de diversos tipos de materiais, como pedras, minérios e/ou recicláveis diversos através de análises, combinadas ou não, de informações baseadas em sensores com tecnologia de espectroscópio de infravermelho próximo (NIR – para a detecção da composição do material), com ou sem câmeras de alta resolução para triagem pela coloração e com ou sem sensor indutivo para detectar componentes metálicos, com sistema de leitura com otimização da luz incidente que utiliza um único ponto de scanner por vez para reduzir o consumo de energia, sistema de ejeção composto por válvulas solenoides e jatos de ar comprimido que pode ser binário (um conjunto de válvulas) ou ternária (dois conjuntos de válvulas), com ou sem esteira transportadora, com ou sem calha de alimentação, com ou sem sistema de descarga.</t>
  </si>
  <si>
    <t>T-0255</t>
  </si>
  <si>
    <t>DURR BRASIL LTDA</t>
  </si>
  <si>
    <t>Separadores magnéticos para serem utilizados nos estágios de pré-tratamento de limpezas das carrocerias automotivas e/ou qualquer tipo de peça a ser pintada, equipados com um cilindro magnético rotativo que absorve e, posteriormente, expulsa as partículas magnéticas, dotados de um tambor para separar o líquido limpo do sujo, dotado de escovas magnéticas girantes para expulsar  as partículas separadas na superfície do cilindro, com vazão máxima de liquido 120m3/h.</t>
  </si>
  <si>
    <t>T-0050</t>
  </si>
  <si>
    <t>Combinações de máquinas para aumento da capacidade do forno de fusão de vidro em até 120t/dia, compostas por 2 transformadores refrigerados à água/óleo, trifásicos, tipo “Varivolt”, com capacidade total de até 3.000kW e variação de tensão de saída motorizada, 2 barramentos elétricos para conexão entre transformadores e eletrodos, painel elétrico e sistema de controle para monitoração de eletrodos e ajuste de potência automático</t>
  </si>
  <si>
    <t>T-4900</t>
  </si>
  <si>
    <t>MODERNA INDUSTRIA DE PLASTICOS E MOVEIS LTDA</t>
  </si>
  <si>
    <t>Máquinas de moldar por injeção, horizontais, de comando numérico, monocolor, para materiais termoplásticos, com capacidade de injeção de 1.692g e força de fechamento 5.500kN, rosca tipo B, 380V, com Interface para Robô, aumento da altura de molde em 200mm, régua potenciométrica no avanço do bico, 2 machos hidráulicos na placa fixa, e todos os acessórios necessários ao seu funcionamento, de valor unitário (CIF) não superior a R$632.073,44.</t>
  </si>
  <si>
    <t>T-4893</t>
  </si>
  <si>
    <t>HI-LEX DO BRASIL LTDA</t>
  </si>
  <si>
    <t>Combinações de máquinas de moldagem termoplástica por injeção vertical, com controlador logico programável (clp), com rosca de 50mm de diâmetro e 392g de capacidade de injeção, força de fechamento de 250t, com alimentador de insertos, descarregador de peças acabadas, esteira e robô de 4 eixos integrados para processo de sobre injeção.</t>
  </si>
  <si>
    <t>S-4241</t>
  </si>
  <si>
    <t>Combinações de máquinas para produção de tubos de PVC com diâmetros compreendidos de 200 a 400mm, compostas de: 1 extrusora de dupla rosca com capacidade de produção máxima variável de 1.100 a 1.300kg/h, razão LD 28:1, roscas com diâmetro nominal de 138mm, incluindo ar condicionado, alimentador espiralado automático e sistema de controle com PLC e tela sensível ao toque; 1 cabeçote de extrusão; 1carrinho para suporte e movimentação dos cabeçotes; 1 tanque de calibração à vácuo, de aço inox, com comprimento nominal de 6m, incluindo conjunto de calibradores e dispositivos de vedação; 2 tanques de resfriamento por spray de água, de aço inox, com comprimento nominal de 6m cada, incluindo conjunto de dispositivos de vedação; 1 puxador com 6 caterpillar, com força máxima de 40kN e velocidade de operação variável de 0,1 a 3m/min e 1 serra de corte planetária com capacidade para tubos com diâmetro variável de 200 a 400mm e espessura de parede de até 45mm.</t>
  </si>
  <si>
    <t>Bausano do Brasil Comércio Importação e Exportação Ltda</t>
  </si>
  <si>
    <t>T-0124</t>
  </si>
  <si>
    <t>GOODYEAR DO BRASIL PRODUTOS DE BORRACHA LTDA</t>
  </si>
  <si>
    <t>Máquinas extrusoras de borracha para aplicação de tiras de borracha para formação de bandas de rodagem em pneumáticos de avião com dimensões compreendidas entre 33 até 96,5cm, com capacidade de produção de 21pneumáticos/h, com velocidade de extrusão até 72rpm, contendo rolo duplo rotativo para processamento de borracha, rosca de 3” (7,62cm) para extrusão a frio, 1 motor de corrente alternada de 30hp e 1 motor de corrente continua de 1hp, painel elétrico de comando contendo aparelho de ar condicionado com dispositivo de refrigeração, controlador lógico programável (CLP) e interface homem-máquina (IHM) com capacidade de armazenamento de dados e controle de temperatura de extrusão.</t>
  </si>
  <si>
    <t>S-4364</t>
  </si>
  <si>
    <t>TORRES E PEDROSA COMÉRCIO DE ÁGUAS MINERAIS LTDA</t>
  </si>
  <si>
    <t>Máquinas moldadoras para produção de tampas plásticas por compressão com sistema de corte e dobra, capacidade de 1.000tampas/min, dotadas de mesa rotativa com carrossel de 24 cabeçotes porta-moldes, ferramental de compressão para tampas de 25mm para água e 26mm carbonatada, extrusora termo controlada, dispositivo de alimentação de resina e pigmento, dosificador volumétrico, sistema de refrigeração da tampa, sistema de inspeção da parte interna da tampa, transportador de tampa, silos, orientador centrífugo para posicionamento das tampas, dobradora e cortadora de lacre tipo rotativo com eixo vertical para executar dobra e corte do anel de lacre de garantia para as duas tampas, ar condicionado para painéis elétricos, com controlador lógico programável (CLP).</t>
  </si>
  <si>
    <t>T-0161</t>
  </si>
  <si>
    <t>Máquinas quebradoras de grãos para preparação de óleos por pares de cilindros ranhurados, com diâmetro de 400mm e comprimento de 1.600 ou 2.100mm, podendo ser combinados com até 3 pares de cilindros sobrepostos, podendo conter ou não os motores principais que variam de 37 a 55kW, contendo imãs para retirada de itens de ferro do fluxo de produto, sensores de temperatura dos rolamentos e sistema de monitoramento de velocidade dos cilindros, com ajuste de abertura dos cilindros manualmente ou eletronicamente durante o funcionamento, acoplamento dos cilindros com ponteiras de mancalização que permitem a retirada dos cilindros sem a necessidade de desmontar a mancalização facilitando a troca dos mesmos, reduzindo o tempo de máquina parada para manutenção, podendo conter ou não painel de operação eletrônico.</t>
  </si>
  <si>
    <t>Alliance Indústria Mecânica Ltda</t>
  </si>
  <si>
    <t>Masieiro</t>
  </si>
  <si>
    <t>S-3829</t>
  </si>
  <si>
    <t>Combinações de máquinas para dosagem de cloro em pó, composto por: sistema de dosagem de partículas do tipo rotativo gravimétrico, com capacidade de dosagem compreendida entre 0,5 a 10t/h; soprador de ar com potência de até 40 kW; tubulação de aço para transporte de cloro em pó até o moinho existente; rosca transportadora com capacidade de até 40t/h; válvulas de controle de fluxo; unidade de descarga de cloro em pó, denominada tromba telescópica, para carregamento em caminhão com capacidade de até 40t/h; tubulação de aço, estruturas de sustentação, interligação e acesso.</t>
  </si>
  <si>
    <t>S-3556</t>
  </si>
  <si>
    <t>Máquinas para enlace e junção de componentes dos evaporadores de aparelhos de ar condicionado automotivos antes do processo de brasagem, compostas por unidade de compressão central, unidade de fornecimento de arame, unidade de junção de arame e unidade de corte de arame, com força ajustável de até 20kN, ciclo de montagem completo de 18 segundos, torque da broca ajustável de 0 a 5Nm, dimensões das peças entre 100 x 120mm a 350 x 350mm, profundidade do bloco 25-55mm e diâmetro do arame ajustável de 0,7 a 1,6mm, alimentadas por duas bobinas de arames.</t>
  </si>
  <si>
    <t>T-0102</t>
  </si>
  <si>
    <t>Combinações de máquinas para desidratação de lodo e resíduos sólidos despejados por estações tratadoras de efluentes, com capacidade de desidratação de 129.833kg/dia e capacidade máxima hidráulica de 415m³/h, compostas de uma unidade de floculação equipada com floculador potência de 1,1kW; mesa adensadora composta de uma tela filtrante de 2,5m de largura efetiva e 3,5m de comprimento efetivo; prensa desaguadora composta de duas telas filtrante de 2,8m de largura, sendo o silo de lodo de 5,6m de diâmetro interno, possui um acionamento de abertura automática, composta de raspador, rosca transportadora, válvula de descarga, assim como uma unidade hidráulica e painel de controle.</t>
  </si>
  <si>
    <t>T-0126</t>
  </si>
  <si>
    <t>KIMBERLY CLARK BRASIL INDÚSTRIA E COMÉRCIO DE PRODUTOS DE HIGIENE LTDA</t>
  </si>
  <si>
    <t>Máquinas automáticas para fabricação de fraldas descartáveis com capacidade produtiva de até 1.300peças/min ou mais, com cintura elástica, tipo multi-módulos, acionamento servo motorizado, controlado por “controladores lógicos programáveis” – CLPs, com formação de núcleo absorvente, aplicação de polímero superabsorvente, envelopamento do núcleo absorvente com tela não-tecida e aplicação de camada de difusão de urina, constituída pelos seguintes componentes: um subsistema de manipulação do polímero superabsorvente com dosagem mecânica e transporte pneumático; um módulo de desbobinamento de celulose; uma calha de transporte de celulose; um moinho desfibrador; um conjunto de cabine acústica para moagem/ formação; doze módulos de desbobinamento automático com emendadores e controladores de tensão para diversos materiais de papel ou plástico; um módulo de formação de envoltório (envelopamento) do núcleo absorvente com manta de trama não trançada termoplástica (tela não-tecida); um módulo de compactação por calandragem dupla do núcleo absorvente, com fechamento do envoltório (envelopamento); um módulo de separação do núcleo absorvente de urina, por corte intermitente; três módulos de desbobinamento automáticos com controladores de tensão para materiais elásticos; um módulo de aplicação da camada de difusão de urina após corte intermitente; um módulo de formação da tira com alto índice de elasticidade composta de fios elásticos e tela não-tecida, para a cintura, com desbobinamento automático, emendadores e controladores de tensão; um módulo de formação das barreiras impermeáveis com elástico; um módulo de laminação por pressão da cobertura externa, elásticos das pernas, núcleo absorvente e cobertura interna; um módulo de aplicação de faixa orientativa de posicionamento do fecho mecânico sobre a cobertura externa, com desbobinamento automático, emendadores e controladores de tensão; um módulo de confecção das abas laterais frontais, com desbobinamento automático, emendadores e controladores de tensão; um módulo de corte e aplicação das abas laterais frontais, após corte; um módulo de confecção das abas laterais traseiras, com desbobinamento automático, emendadores e controladores de tensão; um módulo de corte e aplicação de fecho mecânico nas abas laterais traseiras, com desbobinamento automático, emendadores e controladores de tensão; um módulo de corte e aplicação das abas laterais traseiras, após corte; um módulo de dobragem longitudinal da manta com as abas laterais; um módulo de corte unitário e dobragem transversal; três módulos de aplicação de adesivos aquecidos (tipo hot melt) com bombeamento; painéis elétricos e eletrônicos, com controladores lógicos programados (CLPs), com sensoreamento, controle de processo, velocidade e comandos computadorizados da máquina; um módulo de comando e interface máquina/operador; um módulo de interface manutenção/máquina; um subsistema de sucção por vácuo, um subsistema de reaproveitamento de celulose e polímero superabsorvente com ciclone e um subsistema de filtragem rotativa e estática.</t>
  </si>
  <si>
    <t>T-0157</t>
  </si>
  <si>
    <t>WALTRI INDUSTRIA E COMERCIO DE EQUIPAMENTOS LTDA</t>
  </si>
  <si>
    <t>Máquinas recicladoras de gás, para ar condicionado automotiva, automática, em aço, tensão de até 380V e até 100HZ, com velocidade de vácuo de até 200L/MIN, com pressão de trabalho de 5 a 100bar, compressor de até 1.500W, com tanque de refrigeração de no máximo 30kg, com tela em LCD e manômetro, válvula de alivio e de drenagem.</t>
  </si>
  <si>
    <t>T-0158</t>
  </si>
  <si>
    <t>Máquinas automáticas posicionadoras de componentes eletrônicos em placas de circuito impresso destinadas à módulos eletrônicos de controles automáticos automotivos, responsável pelo posicionamento dos componentes eletrônicos na placa de circuito impresso através de ventosas substituíveis, com capacidade de até 12 bocais captadores de componentes com velocidade de 15.000componentes/h; precisão de montagem de +/- 75um; faixa de montagem de componentes de 0201 até 13 x 13mm;suportando placas com largura de 50 a 216mm, comprimento de 50 a 460mm, espessura 0,6 a 4,5mm; dotadas de alimentadores de 8, 12, 12-16, 24-32mm; alimentadas por tensão trifásica de 230/400vac 50/60hz, pressão de 5bar.</t>
  </si>
  <si>
    <t>T-0159</t>
  </si>
  <si>
    <t>Máquinas automáticas posicionadoras de componentes eletrônicos em placas de circuito impresso destinadas à módulos eletrônicos de controles automáticos automotivos, responsável pelo posicionamento dos componentes eletrônicos na placa de circuito impresso através de bocais substituíveis, com capacidade de 8 bocais captadores de componentes no modo alta velocidade com velocidade de 0,06s/chip (60.000 cph), precisão de montagem de +/- 0,05mm/chip, capacidade de chips com dimensões de até 24 x 24mm; ou 3 bocais no modo multifunção com velocidade de 0,21s/qfp (17.140 chips/h), precisão de montagem de +/- 0,035mm/circuito integrado, capacidade de chips com dimensões de até 100 x 90mm; com capacidade de troca de placas de até 240mm em 0,9s; dotada de alimentadores de 8mm, 12-16mm, 24-32mm, 44-56mm, 72mm e número máximo de 216, 108, 52, 36 e 24 tipos de componentes respectivamente.</t>
  </si>
  <si>
    <t>T-0071</t>
  </si>
  <si>
    <t>SANOFI MEDLEY FARMACEUTICA LTDA.</t>
  </si>
  <si>
    <t>Estações adicionais removíveis de dosagem de pó/pellets para máquinas de encapsulamento dotadas de conexões para tubulação e mecanismo para inibir a dosagem de pellets quando fora de operação, design "plug-and-play" permite um posicionamento simples e rápido da estação a encapsuladeira, suprimento inclui um conjunto de peças para troca do sistema de dosagem para cápsula tamanho 3 e uma unidade de vácuo, com interface com a encapsuladeira considerando a integração mecânica, elétrica e software, produzindo 100.000capsulas/h na velocidade nominal.</t>
  </si>
  <si>
    <t>T-0170</t>
  </si>
  <si>
    <t>ALL NATIONS COMÉRCIO EXTERIOR S.A</t>
  </si>
  <si>
    <t>Inversores fotovoltaicos monofásicos “on-grid”, com range de potência de 910 a 3.900W, para conversão de tensão DC em tensão AC para alimentação das cargas e sincronismo com a rede da concessionária; 1(um) MPPT; frequência de trabalho de 50/60Hz; eficiência máxima do inversor de no mínimo 97,2%; desenvolvidos para suportar a operação em temperatura dentro faixa de -25 a 60ºC.</t>
  </si>
  <si>
    <t>SANMINA-SCI DO BRASIL INTEGRATION LTDA</t>
  </si>
  <si>
    <t>T-0172</t>
  </si>
  <si>
    <t>Conversores estáticos, inversores de tensão continua em tensão alternada trifásica, para sistemas solar fotovoltaico "on-grid", com potência de 15.000 a 22.000W, topologia sem transformador, com método de resfriamento forçado (com ventoinhas) e temperatura de operação de -25 a 60°C, LCD para operação com menu em português, fornecendo grau de proteção IP65 (proteção contra poeira e jatos de agua) e com ruído de operação menor ou igual a 50dB, portas de comunicação RS-232, RS-485, adaptador Wi-Fi para monitoramento, modelos com 2 rastreadores de máximo ponto de potência (MPPT) e com quatros entradas por rastreador, entrada máxima de até 800Vcc em corrente contínua, com tensão mínima de entrada e inicialização em corrente continua de 250Vcc, eficiência de 98,8%, com função anti-PID, com tensão nominal trifásica de 127/220Vca, com operação em 60Hz, fator de potência em 1 e com opção de ajuste, consumo noturno menor do que 1W, atendendo as normas internacionais, de valor CIF não superior a R$ 5.909,10.</t>
  </si>
  <si>
    <t>T-0173</t>
  </si>
  <si>
    <t>Conversores estáticos, inversores de tensão continua em tensão alternada trifásica, para sistemas solar fotovoltaico "on-grid", com potência de 10.000 a 15.000W, topologia sem transformador, com método de resfriamento passivo (sem ventoinhas) e temperatura de operação de -25 a 60°C, LCD para operação com menu em português, fornecendo grau de proteção IP65 (proteção contra poeira e jatos de agua) e com ruído de operação menor ou igual a 35dB, portas de comunicação RS-232, RS-485, adaptador Wi-Fi para monitoramento, com 2 rastreadores de máximo ponto de potência (MPPT), entrada máxima de até 1.100Vcc em corrente contínua, com tensão mínima de entrada e inicialização em corrente continua de 160Vcc, eficiência de 98,4%, com tensão nominal trifásica de 220/380Vca, com operação em 60Hz, fator de potência em 1 e com opção de ajuste, consumo noturno menor do que 0,5W, atendendo a portaria vigente do INMETRO ou normas internacionais, de valor CIF não superior a R$ 3.749,85.</t>
  </si>
  <si>
    <t>T-0174</t>
  </si>
  <si>
    <t>Conversores estáticos, inversores de tensão continua em tensão alternada trifásica, para sistemas solar fotovoltaico "on-grid", com potência de 50.000 a 80.000W, topologia sem transformador, com método de resfriamento forçado (com ventoinhas) e temperatura de operação de -25 a 60°C, com LEDs de sinalização para indicar o estado de funcionamento do inversor, fornecendo grau de proteção IP65 (proteção contra poeira e jatos de agua) e com ruído de operação menor ou igual a 55dB, portas de comunicação RS-232, RS-485, adaptador Wi-Fi para monitoramento,  modelos com 6 rastreadores de máximo ponto de potência (MPPT) e com duas entradas por rastreador, entrada máxima de até 1.100Vcc em corrente contínua, com tensão mínima de entrada em corrente continua de 200Vcc, tensão de inicialização de 250Vcc, eficiência entre 98,8 a 99%, com função anti-PID, com tensão nominal trifásica de 220/380Vac, com operação em 60Hz, fator de potência em 1 e com opção de ajuste, consumo noturno menor do que 1W, atendendo as normas internacionais.</t>
  </si>
  <si>
    <t>T-0175</t>
  </si>
  <si>
    <t>Conversores estáticos, inversores de tensão continua em tensão alternada trifásica, para sistemas solar fotovoltaico "on-grid", com potência de 33.000 a 40.000W, topologia sem transformador, com método de resfriamento forçado (com ventoinhas) e temperatura de operação de -25 a 60°C, LCD para operação com menu em Português, fornecendo grau de proteção IP65 (proteção contra poeira e jatos de agua) e com ruído de operação menor ou igual a 40dB, portas de comunicação RS-232, RS-485, adaptador Wi-Fi para monitoramento, modelos com 2 rastreadores de máximo ponto de potência (MPPT) e com quatros entradas por rastreador, entrada máxima de até 1.000Vcc em corrente contínua, com tensão mínima de entrada em corrente continua de 200Vcc, tensão de inicialização de 250Vcc, eficiência entre 98,9 a 99%, com função anti-PID, com tensão nominal trifásica de 220/380Vac, com operação em 60Hz, fator de potência em 1 e com opção de ajuste, consumo noturno menor do que 1W, atendendo as normas internacionais.</t>
  </si>
  <si>
    <t>T-0178</t>
  </si>
  <si>
    <t>Inversores fotovoltaicos monofásicos “on-grid”, com range de potência de 3.900 a 7.200W, para conversão de tensão DC em tensão AC para alimentação das cargas e sincronismo com a rede da concessionária; 2MPPTs; frequência de trabalho de 50/60Hz; eficiência máxima do inversor de 97,8%; desenvolvidos para suportar a operação em temperatura dentro faixa de -25 a 60ºC.</t>
  </si>
  <si>
    <t>S-4306</t>
  </si>
  <si>
    <t>METALPAULISTA METALURGICA LTDA</t>
  </si>
  <si>
    <t>Forno de aquecimento resistivo, nível de vácuo mínimo de 1,0 mBar e nível de vazamento 0,005 mbar/segundo, com revestimento interno da região de trabalho com placas CFC (composito à base de fibra de carbono), para aplicação em tratamentos térmicos de aços, ligas metálicas, ligas especiais de metais não ferrosos para tratamentos de tempera, solubilização e envelhecimento, revenimento, aplicação em recozimento de cerâmicas de engenharia e vidros especiais, com sistema automático de controle de temperatura máxima 1350 graus centígrados, pressão de resfriamento de até 12 Bar com gás nitrogenio, insuflado na camara de trabalho através de bocais com tampas direcionais, com ventilador convectivo em CFC, motor de resfriamento de 315 kW@3000RPM. associado com trocador de calor de 80 m3/h, direcionador de fluxo de gás no resfriamento, injetores de grafite com “flapper” e software programável para execução de simulação de martempera, controle do processo e aquisição de dados automatizado controlado por gráfico.</t>
  </si>
  <si>
    <t>T-0115</t>
  </si>
  <si>
    <t>Máquinas automáticas para solda por onda de placas de circuito impresso de largura máxima largura de 450mm e mínimo comprimento de 100mm, de velocidade com variável de 0,5 a 2,5m/min, configuradas com esteira transportadora a base de roletes e com garras de titânio com largura ajustável com fluxador e pré aquecimento.</t>
  </si>
  <si>
    <t>S-4344</t>
  </si>
  <si>
    <t>Plugues de proteção também denominado como "dust cover", próprio para transceptor óptico intercambiável (módulo transmissor e receptor óptico), próprio para proteção contra poeira e contaminantes, fabricado em borracha ou PCV ou plástico, comprimento máximo de 20mm, largura máxima de 20mm, altura máxima de 12mm.</t>
  </si>
  <si>
    <t>S-4346</t>
  </si>
  <si>
    <t>Módulos de redução de temperatura para transceptor óptico intercambiável (módulo transmissor e receptor óptico), denominado dissipador de calor, fabricado em cobre ou alumínio, constituído de múltiplas aletas metálicas, não contêm tubos de transferência de calor (heat-pipes), altura máxima de 8mm, comprimento total máximo de 70mm, largura máxima de 30mm, peso máximo de 30g, com acabamento anodizado preto ou niquelado, próprio para montagem, por contato físico direto com a blindagem metálica e módulo óptico, em produtos de comunicação de dados.</t>
  </si>
  <si>
    <t>T-0155</t>
  </si>
  <si>
    <t>GOLAR POWER DISTRIBUIDORA DE GÁS NATURAL LTDA</t>
  </si>
  <si>
    <t>Isotanques de 40 pés para transporte e armazenamento criogênico de gás natural liquefeito, GNL, tanque interior de aço inoxidável SA-240 304, tanque exterior de aço carbono, isolamento por alto vácuo e isolante, inclui válvulas criogênicas de carga, descarga, de "boil off" e de segurança, capacidade de 43,5m3, pressão de projeto 1,15mpa (11,5 bar), pressão de trabalho 1mpa (10bar), temperatura de projeto - 196°C, temperatura de trabalho maior ou igual a -162°C - peso 12.340kg.</t>
  </si>
  <si>
    <t>T-0210</t>
  </si>
  <si>
    <t>Tratores agrícolas com articulação central, equipados com motor diesel, com potência nominal igual ou superior a 410HP, tração 4 x 4 e transmissão automática, sobre esteiras ou rodas.</t>
  </si>
  <si>
    <t>T-0068</t>
  </si>
  <si>
    <t>Monitores de sinais vitais e cardíacos, tecnologia CapONE, oximetria Blue Pró, smart cable, dupla SPO2, tela plana "touchscreen" transparente de cristal líquido LCD de 12,1 polegadas (resolução  1.280 x 800 pixels e peso de 6kg, 3h de autonomia com 2 baterias) ou 15,6” (resolução 1.366 x 768 pixels e peso de 7kg com 2h de autonomia com 2 baterias ou peso de ou 6.3kg com 3min de autonomia da bateria) ou 19” (resolução 1.680 x 1.050 pixels e peso de 8.3kg com 3min de autonomia da bateria), colorida, uso em pacientes adultos, crianças e recém-nascidos, alarmes sonoros e visuais com os parâmetros: TOF, EEG, frequência cardíaca, pulsação, saturação de oxigênio no sangue (SpO2), pressão arterial não invasiva (PNI), pressão arterial invasiva (PI), temperatura corporal, BIS, débito cardíaco (DC), concentração de oxigênio (O2), concentração de dióxido de carbono (CO2), EtCO2, taxa respiratória, agentes anestésicos expirados e anestésicos, capacidade de gravação de dados de 72h.</t>
  </si>
  <si>
    <t>T-0142</t>
  </si>
  <si>
    <t>Equipamentos dotados de sistema ótico binocular para avaliação de segmento e câmara do olho humano, com campo de visão de 10X, 16X e 25X, possui ajuste de dioptria de +/-6D e iluminação da fenda continuamente variável de 1 a 14mm, com ângulo da fenda de 0° -180º.</t>
  </si>
  <si>
    <t>T-0144</t>
  </si>
  <si>
    <t>Equipamentos para medição, análise e diagnóstico dos vários segmentos do olho humano, através de topografia de córnea, analisando mais de 100.000 pontos e cobrindo uma área corneal de 0,33mm a mais de 10mm, paquimetria baseada em “schempflug”, com faixa de medição de 150-1.300micrometros (+/- 1 mícron), possui raio apical esférico de -20.00D ~ +20.00D, cilíndrico 0D to 8D e eixo de 0º ~180º, possui refração diotrópica de 1/100 e simulação 3D da curvatura corneal, dotados de tela "touchscreen".</t>
  </si>
  <si>
    <t>S-3945</t>
  </si>
  <si>
    <t>Combinações de equipamentos contendo bonecos/manequins, controlador e unidade de controle de posição de manequins com software de cálculo de posicionamento em tempo real, dotado de geolocalização global externa provinda de comunicação WLAN.</t>
  </si>
  <si>
    <t>T-0176</t>
  </si>
  <si>
    <t>Equipamentos automáticos de processamento e análise de imagens por computador para utilização com as lâminas de amostras cervicais citológicas líquidas, podendo ser usado como um microscópio convencional ou em modo automatizado, que apresenta 22 campos de visão para análise em aproximadamente 90s.</t>
  </si>
  <si>
    <t>T-0216</t>
  </si>
  <si>
    <t>DIAMED LATINO AMERICA SA.</t>
  </si>
  <si>
    <t>Equipamentos para realização de testes imunohematológicos, incluindo a titulação automatizada de anticorpos, com funções de pipetagem de amostras, preparo de suspensões, adição de reagentes, incubação, centrifugação, leitura e interpretação de reações de aglutinação, operando através de cartões de gel com 6 microtubos, manuseio por um braço robótico de 6 eixos e um braço independente de pipetagem, carregamento continuo de amostras de sangue e reagentes sem parada do equipamento, carregamento de líquidos e descarregamento de rejeitos a qualquer momento, mesmo enquanto o sistema estiver processando as amostras, estabilidade de reagentes em uso por até 7 dias a bordo, capacidade máxima de 50 amostras, 164 cartões e 34 frascos de reagentes, podendo contar com mesa apoio.</t>
  </si>
  <si>
    <t>T-0217</t>
  </si>
  <si>
    <t>DIAMED LATINO AMÉRICA S.A</t>
  </si>
  <si>
    <t>Equipamentos para realização de testes imunohematológicos, com funções de pipetagem de amostras, preparo de suspensões, adição de reagentes, incubação, centrifugação, leitura e interpretação de reações de aglutinação, operando através de cartões de gel com 6 microtubos, 2 braços de pipetagem independentes, carregamento continuo de amostras de sangue e reagentes sem parada do equipamento, carregamento de líquidos e descarregamento de rejeitos a qualquer momento, mesmo enquanto o sistema estiver processando as amostras, capacidade máxima de 180 amostras, 240 cartões e 28 frascos de reagentes.</t>
  </si>
  <si>
    <t>T-0187</t>
  </si>
  <si>
    <t>Módulos de transporte de tubos de amostras entre até 10 aparelhos de diagnósticos de análises bioquímicas e imunológicas, com tecnologia bidirecional, movidos por eletromagnetismo, com velocidade variável de até 2m/s, dotados de sensores eletrônicos para controle de movimento de tubos de amostras, interruptor de intertravamento para desativação automática, tampa plástica de proteção do módulo, podendo conter carros transportadores com 2 posições de carregamento de recipientes.</t>
  </si>
  <si>
    <t>T-0119</t>
  </si>
  <si>
    <t>Bancos de ensaios para testes de caixas de transmissão utilizadas em geradores de turbinas eólicas, compostos de: 2 motores de indução assíncronos de corrente alternada (CA), sendo cada motor com as seguintes características: trifásicos, potência de 1.500kW, rotação de 1.500rpm, torque de 9.500Nm, com eixo para acoplamento de caixas de transmissão, sistemas de arrefecimento e montados em bases separadas (fixa e flexível); 1 módulo central de alinhamento e acoplamento de caixas de transmissão com 2 simuladores de carga paralelos, discos de contração, adaptadores, conjunto de rolamentos e 4 bases de sustentação com pistões hidráulicos para ajuste, montados em um único SKID; 1 módulo de lubrificação de caixas de engrenagens, dotado de: 1 sistema de filtragem de óleo; 2 tanques; 1 conjunto de sensores de nível, pressão, vazão e temperatura; 2 radiadores; 2 bombas com variadores de velocidade integrados; 1 módulo portátil para monitoramento de pureza do óleo; 1 módulo para monitoramento de vibrações e ruídos, dotado de: estação de processamento (hardware) e sensores; 1 painel de comando com interface-homem-máquina (IHM) através de tela sensível ao toque (touchscreen) de 15” para monitoramento e medição de temperatura, velocidade, torque e configurações de carga; 1 painel elétrico de comando e controle com tensão de alimentação de 690VAC, corrente de operação de 600A, frequência de operação de 60Hz e potência de 630kW e cabos para interligações.</t>
  </si>
  <si>
    <t>T-0239</t>
  </si>
  <si>
    <t>METALFRIO SOLUTIONS S.A.</t>
  </si>
  <si>
    <t>Controladores de temperatura microprocessados, para uso em expositores comerciais verticais refrigerados de bebidas ou alimentos, com sistema de operação e controle baseado em programa de matriz retroalimentada de 48 linhas e 7 colunas, aptos a se ajustarem automaticamente às condições de local de instalação do refrigerador, adaptando-se a horários de funcionamento, frequência de abertura de portas, dotados de sensor de presença por infravermelho, painel de controle com “display” de LED de 2 ou 3 dígitos (com ou sem o símbolo de “menos”), dotados ou não de módulos de alimentação de energia e módulos de comunicação (integrado ou remoto), de valor unitário (CIF) não superior a R$122,27.</t>
  </si>
  <si>
    <t>T-0298</t>
  </si>
  <si>
    <t>MIURA BOILER DO BRASIL LTDA</t>
  </si>
  <si>
    <t>Caldeiras aquatubulares modulares, tipo “once through boiler”, compactas, com disposição dos tubos em formato circular instalados verticalmente entre dois tubulões anelares, geradora de vapor industrial utilizando sistema de combustão com as opções de combustível de Gás Natural ou GLP ou Biogás, fluxo dos gases de combustão padrão OMEGA e emissões de gás NOx igual ou menor que 70ppm, pressão trabalho compreendida entre 1 a 1,87Mpa, capacidade de geração de vapor compreendida entre 500 e 4.000kg/h, com produção de vapor em 5 minutos ou menos devido à otimização por cabeçote flutuante, capacidade calorífica compreendida entre 319.000 e 2.590.000kcal/h, com painel de comando e operação por meio de microprocessador programável, montadas em SKID, dotadas de: sistema de controle automático tipo “mestre-escravo”; detector de chama por sensor ultravioleta; economizador acoplado no equipamento; controle de pressão por transdutor ajustável; controle de nível de água por eletrodos de condutividade; proteção contra superaquecimento por termopar; sistema de acendimento por meio de faísca elétrica do queimador piloto e sistema de monitoramento automático.</t>
  </si>
  <si>
    <t>TENGE INDUSTRIAL SA</t>
  </si>
  <si>
    <t>T-0271</t>
  </si>
  <si>
    <t>Placas de deslizamento bimetálicas fabricadas em aço e bronze, com nove orifícios de dimensões e formatos especiais para passagem do fluido óleo hidráulico, aplicadas em conjunto com o bloco de cilindros em motores hidráulicos de pistões axiais e deslocamento volumétrico variável, com deslocamento volumétrico nominal compreendido entre 60 e 250cm³/revolução.</t>
  </si>
  <si>
    <t>T-0278</t>
  </si>
  <si>
    <t>T-0190</t>
  </si>
  <si>
    <t>Kit de estágio, composto de mancal de estabilização, impelidor e difusor de reposição para bomba centrífuga submersa, produzida em liga de níquel, com diâmetro interno entre 89 e 236mm e vazão compreendida entre 30 e 10.200m³/dia, com bucha de estabilização de material de alta resistência à abrasão, para uso nas atividades de produção de gás e óleo.</t>
  </si>
  <si>
    <t>S-4208</t>
  </si>
  <si>
    <t>CRYO SERVICE LTDA</t>
  </si>
  <si>
    <t>Combinações de máquinas (unidade funcional), automáticas, para purificação de gás Hélio, capacidade de purificação de 10Nm³/h, por meio da dissociação/separação dos demais gases (oxigênio e nitrogênio), por circuito fechado de refrigeração criogênica, através de unidade de refrigeração Cryocooler de dois estágios (tipo cabeça fria), até atingir a temperatura de 40°K (equivalente a  -233,1°C ), dotado de 1 unidade compressora tipo parafuso e conjunto de instrumentação e controle (válvulas, sensores) e painel elétrico de controle/comando com CLP e tela de toque.</t>
  </si>
  <si>
    <t>T-0272</t>
  </si>
  <si>
    <t>Equipamentos para evaporação, destilação e recuperação de solventes orgânicos voláteis; taxa de agitação de 5 a 315rpm com display digital; banho de 5L com possibilidade de uso com água ou óleo; display de temperatura digital do banho; faixa de temperatura até 90 ou até 180°C dependendo do modelo; área da superfície do condensador de 1.430cm2; compatível com frascos de evaporação de até 2.000mL; compatível com diferentes tipos de condensadores; elevador manual; altura máxima de deslocamento do elevador de até 200mm; função de inversão do condensador com o banho; ângulo de imersão ajustável; parada de segurança no deslocamento final no elevador.</t>
  </si>
  <si>
    <t>S-3941</t>
  </si>
  <si>
    <t>OURO FINO SAÚDE ANIMAL LTDA</t>
  </si>
  <si>
    <t>Liofilizadores industriais farmacêuticos com câmara de geometria retangular, ângulos internos arredondados, com área de prateleira de 13,5m², configuração de 9+1 prateleiras, com dimensões brutas de 1.248 x 1.270 x 18mm, com distância de 120mm entre prateleiras e sistema automático para limpeza e esterilização (CIP/SIP), condensador vertical com capacidade de 270kg de gelo, interligado à câmara e equipado com válvula tipo cogumelo, equipamento composto de sistema de refrigeração, sistema hidráulico automático, sistema de vácuo, sistema de circulação, sistema de limpeza e esterilização, com controle lógico programável (CLP) e sistema “NETSCADA” para monitoramento e controle do processo.</t>
  </si>
  <si>
    <t>T-0311</t>
  </si>
  <si>
    <t>ACHÉ LABORATÓRIOS FARMACÊUTICOS S.A.</t>
  </si>
  <si>
    <t>Equipamentos isoladores modulares para laboratórios para testes de esterilidade e físico-químico de amostras farmacêuticas, formados de aço inoxidável, acrílico e luvas em peça única, com ambiente de processamento asséptico para o trabalho, com nível de exposição inferior a 1µg/m³, iluminação maior que 500 LUX na câmara principal, com portas de acrílico e equipadas com uma vedação inflável, dotados de processo de lavagem no lugar, com uma pistola acionada por gatilho e duas esferas de pulverização, porta de transferência intermediária e dreno para resíduos líquidos, filtros tipo HEPA cilíndricos de alta eficiência, operação sob pressão negativa de até -75Pa e sistema de controle automatizado com IHM (tela sensível ao toque).</t>
  </si>
  <si>
    <t>T-0180</t>
  </si>
  <si>
    <t>ENGECAMPO ENGENHARIA LTDA </t>
  </si>
  <si>
    <t>Equipamentos para separação de correntes gasosas e líquidas no processo de purificação e remoção de impurezas (enxofre), provenientes de petróleo processado, com capacidade de acomodar produtos sólidos e contaminantes, capacidade de limpeza para remoção das impurezas, porta de visão para inspeção visual, pressão de operação 3,5Kgf/Cm²g, temperatura de operação 220ºC.</t>
  </si>
  <si>
    <t>T-0254</t>
  </si>
  <si>
    <t>DURR BRASIL LTDA.</t>
  </si>
  <si>
    <t>Vasos em aço inox ou aço carbono com diâmetro máximo 700mm x altura 2.000mm, sem partes móveis internamente, dotados de no máximo 12 ciclones internos, para a separação de partículas sólidas dos banhos de pré-tratamento para limpeza das peças da pintura automotiva e/ou industrial.</t>
  </si>
  <si>
    <t>S-4336</t>
  </si>
  <si>
    <t>Combinações de máquinas para distribuir e embalar bombons de chocolate do tipo redondo com diâmetro da base de 32mm (tolerância +/- 2mm) , totalmente automatizadas, disposição horizontal, com capacidade produtiva máxima igual a 2.240 bombons redondos/min em embalagem do tipo “flowpack”, com painéis elétricos integrados e controladores lógicos programáveis (CLP) em cada máquina (estação), e painel de controle de operação “IHM” com tela “touchscreen”, compostas de: 1 estação de distribuição, transporte e alinhamento dos produtos até as 2 linhas de embalagens, com transportadores, guias laterais, alinhadores de fileiras com capacidade de operar 80 fileiras/min, sendo 28bombons/fileira, agrupados em fileiras duplas, verificador de alinhamento; sistema automático de acúmulo temporário “buffer” de 1 única esteira com comprimento de 20m, com tempo de armazenagem de até 7,5min, no caso de parada das 2 linhas de embalagem; com sistemas pivotantes para desmontagem, limpeza ou substituição das esteiras e roletes sem necessidade de ferramentas; 2 estações de posicionamento, distribuição e alimentação transversal dos produtos a serem embalados; 1 conjunto com 4 alinhadores (chicanes) e 1 conjunto com 5 alinhadores (chicanes) , sendo 1 conjunto para cada linha de embalagem, criando uma fila única de bombons, com sistema de esteiras divididas em 3 seções (recebimento, espaçamento e aceleração dos bombons), com sistema de detecção de defeitos (bombons colados, quebrados, fora do dimensional) com descarte automático; sistema de detecção de metais em cada linha pré embaladora; 2 máquinas embaladoras horizontais de bombons de chocolate tipo "flowpack", com sistema de selagem da embalagem soldados à frio, cada máquina opera com capacidade de produção máxima de 1.280pacotes/min, com velocidade máxima do filme de 150m/min, com sistema automático de posicionamento, centralização, emenda do filme da nova bobina com o final do filme em curso, em velocidade máxima e sem manuseio do operador, com sistema de eliminação automático dos produtos embalados com a faixa da emenda do filme, com dispositivo de detecção e rejeição automático por vácuo, dos pacotes com defeitos/vazios.</t>
  </si>
  <si>
    <t>T-0059</t>
  </si>
  <si>
    <t>Máquinas automáticas para formar, encher, selar, encartuchar e agrupar cartelas de fármacos termo formáveis em plástico/alumínio e/ou alumínio/alumínio com comprimidos e/ou cápsulas de fármacos, com capacidade máxima de 600cartelas/min, capazes de produzir cartelas com profundidade de 12mm e dimensões de área de formação de 170 x 206mm e corte 162 x 206mm com até 5 fileiras longitudinais e 2 transversais, com alimentação automática de até 60ciclos/min e velocidade nominal de até 20m/min, dotada de um ou mais carrinhos para bobinas com diâmetro máximo de 700mm, sensores de quantidade mínima, mecanismo de codificação e carimbo das cartelas, perfuração desativada automaticamente em caso de emenda de folha, funcionalidade de corte capaz de trabalhar em sentidos opostos com transferência direta para a unidade encartuchadeira com contador motorizado, pré-aquecimento do filme de cobertura, controle e inspeção por câmera CCD com iluminação superior e inferior de LED para detecção e rejeição de cartelas defeituosas e vazias, regulagem automática de borda do filme de cobertura, monitoramento e programação de manutenções preventivas e preditivas através da análise do ciclo de serviço dos componentes, unidade de encartuchamento de movimento contínuo, com capacidade para 400cartuchos/min, capaz de encartuchar cartuchos com comprimento (A) de 25 a 75mm, largura (B) de 15 a 70mm e altura (C) de 60 a 160mm, capaz de dobrar até 500bulas/min com inserção automática das bulas e cartelas nos cartuchos, rejeição de embalagens defeituosas/incompletas, detecção de código de barras para cartuchos e bulas, fechamento de cartucho 4 abas com cola quente, com ou sem controle em linha de peso C35 com pesagem dinâmica em movimento, controle de empilhamento das cartelas de fármacos, agrupamento de cartuchos dentro das caixas, capaz de formar até 8 caixas/min com dimensões de comprimento (A3) de 180 a 500mm, largura (B3) de 150 a 360mm e altura (C3) de 120 a 350mm, com empilhamento lateral de até 60caixas/min, dotada de braço duplo com pega por sucção e magazine com princípio Venture, com elevação automática e empilhamento no sentido de baixo, capaz de formar e selar com fita adesiva pacotes com cartuchos contendo cartelas de fármacos, com dimensões de comprimento (A) de 20 a 150mm, largura (B) de 15 a 85mm e altura (C) de 60 a 210mm e acondicionando em caixas, marcação individual e etiquetagem do lote em cada caixa, interface homem-máquina (IHM) com tela tipo “touchscreen” com monitoramento interface para o operador realizar o apontamento dos motivos das paradas, monitoramento do consumo de energia, com controlador lógico programável (CLP), conectividade WLAN e acesso remoto para assistência e manutenção.</t>
  </si>
  <si>
    <t>Fabrima Máquinas Automáticas Ltda</t>
  </si>
  <si>
    <t>T-0233</t>
  </si>
  <si>
    <t>Atomizadores, aparelhos para agricultura ou horticultura para projetar, dispersar ou pulverizar, inseticidas e outros produtos para combate a pragas em forma líquida, em pó ou granulados, com motor a combustão interna 2 tempos com cilindrada de 59,2cc, potência de 3,6cv a 7.500rpm, tanque de combustível de 1,8L, consumo de combustível de 1,3L/h, possui tanque de líquidos para aplicação com volume de 14L, saída com volume de ar de 19,2m³/min, volume de líquidos de até 3,54L/min e alcance vertical de 16m e horizontal de 19m, de valor CIF não superior a R$395,76.</t>
  </si>
  <si>
    <t>Atomizadores, aparelhos para agricultura ou horticultura para projetar, dispersar ou pulverizar, inseticidas e outros produtos para combate a pragas em forma líquida, em pó ou granulados, com motor a combustão interna 2 tempos com cilindrada de 59,2cc, potência de 3,6cv a 7.500rpm, tanque de combustível de 1,8L, consumo de combustível de 1,3L/h, possui tanque de líquidos para aplicação com volume de 14L, saída com volume de ar de 19,2m³/min, volume de líquidos de até 3,54L/min e alcance vertical de 16m e horizontal de 19m.</t>
  </si>
  <si>
    <t>T-0234</t>
  </si>
  <si>
    <t>Atomizadores, aparelhos para agricultura ou horticultura para projetar, dispersar ou pulverizar, inseticidas e outros produtos para combate a pragas em forma líquida, com motor a combustão interna 2 tempos com cilindrada de 42,7cc, potência de 1,7cv a 6.500rpm, tanque de combustível de 1,8L, consumo de combustível de 1,15L/h, possui tanque de líquidos para aplicação com volume de 14L, saída com volume de ar de 17,0m³/min, volume de líquidos de até 3,54L/min e alcance vertical e horizontal de 12m, de valor CIF não superior a R$355,43.</t>
  </si>
  <si>
    <t>T-0247</t>
  </si>
  <si>
    <t>Manipuladores para movimentação de materiais, autopropulsados, sobre pneus maciços ou inflados, com 2 eixos e tração em todas as rodas, dotados de estabilizadores, acionados por motor diesel com potência igual ou superior a 120kW; equipados com cabine com elevação hidráulica, implemento frontal de trabalho articulado (lança e braço) com alcance igual ou superior a 12m. (ao nível do solo), podendo conter ferramentas hidráulicas de trabalho como garras, eletroímã, tesoura hidráulica entre outros, 2 baterias; sistema hidráulico com sensor de carga (load sense) e controle de torque, peso operacional igual ou superior a 26.900kg.</t>
  </si>
  <si>
    <t>LIEBHERR BRASIL INDÚSTRIA E COMÉRCIO DE MÁQUINAS E EQUIPAMENTOS EIRELI</t>
  </si>
  <si>
    <t>T-0249</t>
  </si>
  <si>
    <t>Manipuladores para movimentação de materiais, autopropulsados, sobre pneus maciços ou inflados, com 2 eixos e tração em todas as rodas, dotados de estabilizadores, acionados por motor diesel com potência igual ou superior a 215kW; equipados com cabine com elevação hidráulica, implemento frontal de trabalho articulado (lança e braço) com alcance igual ou superior a 14m (ao nível do solo), podendo conter ferramentas hidráulicas de trabalho como garras, eletroímã, tesoura hidráulica entre outros; 2 baterias; sistema hidráulico com sensor de carga (load sense) e controle de torque, peso operacional igual ou superior a 39.000kg.</t>
  </si>
  <si>
    <t>T-0250</t>
  </si>
  <si>
    <t>Manipuladores para movimentação de materiais, autopropulsados, sobre pneus maciços ou inflados, com 2 eixos e tração em todas as rodas, dotados de estabilizadores, acionados por motor diesel com potência igual ou superior a 215kW, equipados com cabine com elevação hidráulica, implemento frontal de trabalho articulado (lança e braço) com alcance igual ou superior a 14m (ao nível do solo), podendo conter ferramentas hidráulicas de trabalho como garras, eletroímã, tesoura hidráulica entre outros; 2 Baterias; sistema hidráulico com sensor de carga (load sense) e controle de torque, peso operacional igual ou superior a 62.000kg.</t>
  </si>
  <si>
    <t>T-0299</t>
  </si>
  <si>
    <t>Manipuladores hidráulicos montados sobre pórtico e esteiras autopropulsadas, adequado para passagem de veículos, altura igual ou superior a 5m, largura igual ou superior a 3,60m, peso igual ou superior a 88t, mas igual ou inferior 120t; equipados com motor a diesel com potência superior a 240kW; implemento frontal de trabalho articulado podendo conter ferramentas de trabalho, como garras hidráulicas; cabine com elevação hidráulica ou fixa, com porta de abertura deslizante, sistema elétrico 24V.</t>
  </si>
  <si>
    <t>S-4089</t>
  </si>
  <si>
    <t>Combinações de máquinas automáticas para triagem, transporte e preparação de paletes de garrafas de vidro e etiquetagem de paletes, controlados por softwares especialmente desenvolvidos e integrados em controlador lógico programável (CLP), compostas de: 4 sistemas de transportadores com capacidade de 1.000garrafas/min, com diâmetro das garrafas até 120mm, e altura até 350mm e 1 sistema de paletização com formação de camadas, com velocidade de até 4camadas/min, dotado de braços giratórios com cabeçote universal de pega, transporte e acomodação das camadas para transferência dos paletes, separadores, molduras de reforço e arranjos de camadas de garrafas.</t>
  </si>
  <si>
    <t>T-0179</t>
  </si>
  <si>
    <t>VUTEQ DO BRASIL</t>
  </si>
  <si>
    <t>Máquinas elétricas, automáticas, trocadoras de moldes para colocações, movimentações, remoções e trocas de moldes para máquinas injetoras de plásticos, quantidade de moldes 2, tamanho dos moldes carregáveis Min 2.500x1.000x1.650 e max 2.500x1.900x1.650mm (CxLxA),altura máxima das mesas de moldes 1.385mm, peso máximo do molde 30 ton, velocidade máxima de movimento do molde 10 m/mim, dois Motores trifásico para Trocador de Molde(1,5KW , 440V - AC), 4 Motores trifásicos para movimentação Rolante propulsor de(2,2KW, 440V - AC), Tamanho do trocador 5650x2950x1225mm(CxLxA), Peso máximo do molde 30 ton, com12 sensores de proximidades,tamanho da ponte 3000x800x1385mm (CxLxA), movimentação engrenadas com freios, diâmetros dos rolos de transportes do moldes diâmetro de 160mm, com funções de travas por cilindros de ar,cilindros de aranti-queda, giroflex comsirene de anormalidade, com dispositivos de segurança, painel de controle PCL para mesa trocadora de molde, monitores de tela de toque de controles, rolos motrizes por inversores sincronizados com as máquinas injetoras mantendo interface entre eles.</t>
  </si>
  <si>
    <t>T-0188</t>
  </si>
  <si>
    <t>Máquinas elétricas, automáticas, trocadoras de moldes para colocações, movimentações, remoções e trocas de moldes para máquinas injetoras de plásticos, quantidade de moldes 2, tamanho dos moldes carregáveis min 1.250 x 500 x 1.000mm e máx. 1.250 x 1.100 x 1.000mm (C x L x A), altura máxima das mesas de moldes 1.020mm, peso máximo do molde 10,5t, velocidade máxima de movimento do molde 10m/mim, um motor trifásico para trocador de molde(1,5KW , 440V - AC),4 motores trifásicos para movimentação rolante propulsor de (0,75KW, 440V - AC), tamanho do trocador 3.050 x 1.450 x 795mm(C x L x A), peso máximo do molde 10,5t, com12 sensores de proximidades, tamanho da ponte 3.000 x 800 x 1.020mm (C X L x A), movimentação engrenadas com freios, diâmetros dos rolos de transportes do moldes diâmetro de 100mm, com funções de travas por cilindros de ar, cilindros de ar anti-queda, giroflex com sirene de anormalidade, com painel de controle PLC para mesa trocadora de molde, monitores de tela de toque de controles, rolos motrizes por inversores sincronizados com as máquinas injetoras mantendo interface entre eles.</t>
  </si>
  <si>
    <t>T-0285</t>
  </si>
  <si>
    <t>Equipamentos de gerenciamento de amostras utilizado em laboratórios de bioquímica e imunologia, dotados de um braço robótico de 360º com garra para transporte de tubos de amostra, velocidade de até 200tubos de amostra/h, acompanhado de leitor de código de barras, unidade de processamento, monitor de 22” com tela sensível ao toque, “trackball” e teclado, capacidade de até 208 tubos de amostra, 4 gavetas padrão para até 50 tubos e 1 gaveta para priorização de até 8 tubos, permitindo a integração e gerenciamento de até 3 analisadores de bioquímica e imunologia, podendo ou não conter roda de interface com 12 posições.</t>
  </si>
  <si>
    <t>S-4360</t>
  </si>
  <si>
    <t>COMPANHIA CAMINHO AÉREO PÃO DE AÇÚCAR</t>
  </si>
  <si>
    <t>Polias tipo motriz, com dupla pista externa de frenagem, para acionamento de freios de serviço e emergência, para sistema teleférico tipo vai-e-vem, com gorne para cabos de tração de ø24mm e guarnição em material especial com alto coeficiente de atrito (becorit ou tecnorex), incorporada com sistema de segurança de frenagem por elemento centrífugo, com duplo isolamento por material plástico especial interno, dotado de sistema de recuperação integrada, e conjunto eixo / acoplamento com fixação cônica/estriada, para movimentação de cabines de transporte para 65 passageiros, de acordo com as normas EN 13796-1, EN 13796-1 E ABNT NBR 16335.</t>
  </si>
  <si>
    <t>T-0303</t>
  </si>
  <si>
    <t>Máquinas de arrasto para distribuição de produtos granulados por meio de hastes sulcadoras, possui tanque central bipartido de poliuretano com capacidade de 12.000litros, unidade dosadora com captação do produto granulado a vácuo, contendo sistema de taxa variável, equipados com discos de corte para corte da palhada, rodas metálicas na parte posterior para quebrar torrões do solo, largura de trabalho de 10,96m, hastes sulcadoras com espaçamento de 45cm, dotado de eixos com rodas metálicas na parte posterior e comprimento total de 11,64m.</t>
  </si>
  <si>
    <t>T-4146</t>
  </si>
  <si>
    <t>Combinações de máquinas para produção industrial com enchimento, marcação, umidificação, fita de saída e acondicionamento de substrato (solo) em bandejas: produção horária de 650 a 800 bandejas por hora (no caso de bandejas até um tamanho máximo de (600x400mm) e 600- 800 bandejas hora para bandejas de tamanho maior (750x400mm) apto para viveiros de produção industrial, e área  de laboratórios e exploração genética , composta por : misturador com sistema helicoidal para substratos leves a médios com sistema de umidificação e painel de controle elétrico com temporizadores, capacidade de caçamba  2.100L, capacidade total de trabalho 1.900L, diâmetro do rotor  1.000mm, giros do rotor  22giros/min, potência do motor  9,3-3.840kW/-n/m, capacidade de umidificação a 1bar  120L/min, dimensão porta de carga  600 x 2.500mm, potência instalada  10kW, peso 1.350kg. quadro elétrico de comando individual sistema de alimentação 400 v trifásica frequência 60Hz rodas para deslocamento manual (2 fixas diâmetro 410, 2 giratório diâmetro 250) boca de carregamento manual, porta de carga deslizante com abertura em sentido oposta, funil de descarga,  boca de descarga altura 1.600mm com fita de l=2.300, unidade de preenchimento de bandejas com substrato; provido de alimentadora de bandejas automática, com capacidade de enchimento de 800 bandejas/hora e fita de conexão a rolos, para módulo seguinte alimentador de bandejas de isopor ou plástico com 2 movimentos, regulável com uma manivela, elevador de substrato a vasos com corrente dupla reciclagem de corrente em excesso, eliminação de sobra com sistema helicoidal duplo, e vassoura de limpeza quadro elétrico liga/desliga, emergência e sensor de parada rotor longitudinal de 4 paletas peso do equipamento 820kg potência instalada 5kW  caçamba de alimentação de substrato de 600L, altura  2.200mm, largura 2.375mm, comprimento 2.665mm, unidade de marcação de bandeja pré plantio (correia de semeio) com kit placa marcadora de acordo com dois ou mais modelos de bandeja; produção horária: (máx) 800 bandejas/hora  medidas bandejas: (máx) 750x400mm altura bandejas: (máx) 200mm, comprimento: (mín.-máx) 2.300 – 6.300mm força de empuxe:  160kg, peso (versão):    l = 2.300mm, 280kg, consumo ar: (máx.) 100L/min, potência instalada 0,75kW cabeçote montado sobre guia dupla linear, de acionamento pneumático colocação bandeja com duplo bloqueio, variador eletrônico de velocidade para cinta de avanço, base de suporte para bandejas fixa ou ajustável, comprimento da fita (diferentes opções=3.300 -4.300-5.300–6.300mm. produção horária (max) bandejas/hora 800 800 800 medidas das bandejas (max) 600x400 750x400 750x500mm, altura bandejas (max) 200 200 200mm, força de deslizamento 160 160 160kg, peso (versão l = 2.300mm) 280 280 280kg, consumo ar (máx.) 100 100 100L/min, potência instalada 0,75 0,75 0,75kW, fita de saída de bandejas prontas em aço envernizado estrutura compacta e sólida em chapa especial 480x100mm, 630x100mm, ou 800x100mm lona em pvc, largura 450-600 ou 700mm, com 2 reforços em fibra de alta resistência, fechado em anel a perfil duplo, e guia trapezoidal na parte inferior.</t>
  </si>
  <si>
    <t>T-4147</t>
  </si>
  <si>
    <t xml:space="preserve">Combinações de máquinas para produção industrial com enchimento, marcação,  cobertura, umidificação e acondicionamento de substrato (solo) em bandejas: produção horária de 650 a 800 bandejas por hora (no caso de bandejas até um tamanho máximo de 600 x 400) e 600 - 800 bandejas hora para bandejas de tamanho maior (750x400 mm) Apto para viveiros de produção industrial, e área  de laboratórios e exploração genética, composta por: misturador com sistema helicoidal para substratos leves a médios com sistema de umidificação e painel de controle elétrico com temporizadores capacidade da caçamba 2.100L, capacidade total de trabalho 1.900L, diâmetro do rotor  1.000mm, giros do rotor  22giros/min, potência do motor  9,3 - 3840kW/-n/m, capacidade de umidificação a 1bar  120L/min, dimensão porta de carga  600 x 2.500mm, potência instalada  10kW  peso 1.350kg, quadro elétrico de comando individual sistema de alimentação 400V trifásica. frequência 60Hz, rodas para deslocamento manual (2 fixas diâmetro 410, 2 giratório diâmetro 250) boca de carregamento manual, porta de carga deslizante com abertura em sentido oposta funil de descarga boca de descarga altura 1.600mm com fita de l=2.300, unidade de preenchimento de bandejas com substrato; provido de alimentadora de bandejas automática, com capacidade de enchimento de 800bandejas/hora e fita de conexão a rolos, para módulo seguinte alimentador de bandejas de isopor ou plástico de 2 movimentos, regulável com uma  manivela, elevador de substrato a vasos com corrente dupla reciclagem de corrente em excesso, eliminação de sobra com sistema  helicoidal duplo, e vassoura de limpeza, quadro elétrico liga/desliga, emergência e sensor de parada, rotor longitudinal a 4 paletas, peso do equipamento 820kg potência instalada 5kW, caçamba de alimentação de substrato de 600L,  altura 2.200mm, largura 2.375mm, comprimento 2.665mm, unidade de marcação de bandeja pré plantio (correia de semeio) com kit placa marcadora de acordo com dois ou mais modelos de bandeja; produção horária: (máx.) 800 bandejas/hora, medidas bandejas: (máx.) 750x400mm,  altura bandejas: (máx.) 200mm comprimento: (min - máx.) 2.300 – 6.300mm, força de empuxo  160kg peso, (versão):    l = 2.300mm, 280kg, consumo ar: (máx.) 100L/min, potência instalada 0,75kW, cabeçote montado sobre dupla guia  linear, de acionamento pneumático, colocação de  bandeja com dobro bloqueio,  variador eletrônico de  velocidade para cinta de avanço,  base de suporte para bandejas fixa ou ajustável, comprimento da fita (diferentes opções = 3.300 - 4.300 - 5.300 – 6.300mm, produção horária (máx.) 800 800 800 bandejas/h, medidas das bandejas (máx.) 600 x 400, 750 x 400 ou  750 x 500mm,  altura bandejas (máx.) 200mm, força de desligamento 160kg, peso (versão l = 2.300mm) 280kg, consumo ar (máx.) 100L/min, potência instalada 0,75kW, fitas de conexão em curva e linha para transporte de bandejas entre os módulos; módulo de cobertura, irrigação (umidificação) e empilhado; velocidade fixa  7m/min, a caçamba de 210L que permite cobrir a bandeja de sementes previamente preenchida com turfa, perlite, vermiculite, areia etc. Interface de quadro de comando central (programa opcional), através de uma “touchscreen” de comando, o kit de irrigação é composto por barras de aço niqueladas que permitem a umidificação por gotejamento não invasivo, kit de empilhamento que facilita a remoção de bandejas e seu armazenamento fita de saída de bandejas prontas  painel central de controle do equipamento com tela “touchscreen” .  </t>
  </si>
  <si>
    <t>T-0261</t>
  </si>
  <si>
    <t>RAR INDÚSTRIA E COMÉRCIO DE ALIMENTOS LTDA</t>
  </si>
  <si>
    <t>Equipamentos agitadores verticais inclinados, utilizados na fabricação de queijo parmesão, dotados de hélice para mistura e aquecimento e com cortador de qualhada, equipados com motor elétrico de 0,75kW de potência e até 1.430rpm, com estrutura em aço inox.</t>
  </si>
  <si>
    <t>T-0165</t>
  </si>
  <si>
    <t>Máquinas de múltipla função desintegradoras de fardos, homogeneizadoras de ingredientes e repositoras de camas de animais, dotadas de 1, 2 ou 3roscas verticais e capacidade volumétrica de 8 a 36m³, com umidificador e sistema de lançamento por acelerador de partículas composto por facas e pás de acionamento eletro-hidráulico e transmissão direta por “cardan” e correias com capacidade de lançamento de até 35m, ou através de múltiplas portas de descarga com abertura hidráulica.</t>
  </si>
  <si>
    <t xml:space="preserve">IPACOL MÁQUINAS AGRÍCOLAS LTDA </t>
  </si>
  <si>
    <t>CASALE EQUIPAMENTOS LTDA</t>
  </si>
  <si>
    <t>T-0329</t>
  </si>
  <si>
    <t>INDUSTRIA DE PANIFICAÇÃO NEW BREAD LTDA</t>
  </si>
  <si>
    <t>Divisoras volumétricas de massa de panificação, de 4 pistões com operação através de painel sensível ao toque, ajuste de peso por sermotor, preparada para correção automática de peso por checador de peso, com depósito de resíduo de óleo, acionada por inversor de frequência, com produção de 2.000 a 6.000pães/h e para massa de 200 a 1.000g .</t>
  </si>
  <si>
    <t>Indústria de Máquinas Para Panificação Progresso Ltda</t>
  </si>
  <si>
    <t>T-0184</t>
  </si>
  <si>
    <t>DORI ALIMENTOS S.A.</t>
  </si>
  <si>
    <t>Combinações de máquinas para a produção continua de balas de gelatina, amido e pectina com capacidade de produção igual ou inferior a 4.800kg/h com sistema transportador de bandejas, empilhador e desempilhador automáticos de bandejas para formação de 3 pilhas de bandejas cada um, ambos com altura de empilhamento de até 2.560mm, máximo de 50bandejas/pilha, separador de produto e amido com 2 tambores rotativos de peneiramento de produto, sistema de peneiramento e enchimento de amido nas bandejas, estação de carimbo/estampagem, 7 placas de carimbos tipo “Airflow”, sistema de visão para moldes com inspeção ótica de cavidades impressas, sistemas para inserção e extração automáticos de bandejas, 2 estações depositadoras de goma de gelatina e amido com até 6 cores simultâneas de camada única com 840pistões/cada, 1 estação depositadora de gomas recheadas com gelatina, pectina, etc, com 600 pistões, sistema de aspiração de pó de amido em suspensão composto por filtros tipo “jet cleaning” e ventilador integrado com capacidade de filtração aproximada 6.000 m³/h, 1 silo pulmão para balanceamento e reabastecimento do nível de amido no sistema, com célula de carga e volume aproximado de 2,5m3, 1 sistema aplicador de óleo, 1 sistema aplicador de açúcar, esteiras transportadoras entre linha Mogul e os sistemas de oleamento e açucaramento, conjunto de 25 roscas transportadoras de amido, suporte para movimentação lateral dos 3 depositores para lavagem que inclui um recipiente de lavagem com bomba de circulação para coletar a água da lavagem, 10 pallets metálicos transportadores de bandejas e painéis elétricos de controle CLP (Controlador lógico programável).</t>
  </si>
  <si>
    <t>T-0282</t>
  </si>
  <si>
    <t>PTC-GRAPHIC SYSTEMS COMERCIO E REPRESENTACOES DE EQUIPAMENTOS E MATERIAIS GRAFICOS LIMITADA.</t>
  </si>
  <si>
    <t>Troqueladoras de alta precisão, para corte de rótulos regulares e irregulares de papel, papel cartão, filmes e material para IML, a partir de bobinas pré-impressas, com sistema automático de registro, transmissão servoacionadas, dotadas de unidade de desbobinamento, alinhador de banda, unidade de corte de alta precisão, esteira de saída e/ ou empilhador com contador pré-programável, com ou sem unidade de gofragem, com ou sem sistema de vídeo inspeção, largura máxima entre 330 e 680mm, velocidade máxima mecânica de até 200m/min.</t>
  </si>
  <si>
    <t>T-0304</t>
  </si>
  <si>
    <t>ZARAPLAST S/A</t>
  </si>
  <si>
    <t>Máquinas para montagem de clichês flexográficos em camisas de largura máxima de 1.380mm, através da leitura de marcas de registro, micropontos ou cruzes com câmeras de alta resolução e centralização automática do clichê; desenvolvimento (repetição de impressão) igual ou superior a 240mm mas inferior ou igual a 1.250mm; precisão de montagem de +/- 0,02mm; gerenciada por computador com software dedicado.</t>
  </si>
  <si>
    <t>T-0286</t>
  </si>
  <si>
    <t>INJECAP MINAS INDÚSTRIA E COMERCIO DE PLÁSTICOS LTDA</t>
  </si>
  <si>
    <t>Máquinas automáticas rotativas para impressão “Dry Offset” de tampas plásticas em 3 cores, com capacidade máxima de impressão igual ou superior a 1.500tampas/min, dotadas de: estação de operação com interface homem máquina (IHM) e painel de controle, alimentador de tampas, duas cabeças de estações de cor, conjunto flamejador para pré-tratamento de tampas, estação de tratamento de cura através de lâmpada ultravioleta e conjunto de desmontagem.</t>
  </si>
  <si>
    <t>T-0288</t>
  </si>
  <si>
    <t xml:space="preserve">Máquinas para impressão de provas em rotogravura, para produção de provas com 3.500mm de comprimento, com controlador lógico programável (CLP), utilizando cilindros gravados em rotogravura com largura de face máxima de 1.250mm; dotadas de controle de registro de impressão. </t>
  </si>
  <si>
    <t>T-0259</t>
  </si>
  <si>
    <t>Máquinas bobinadoras não automáticas de filamentos têxteis, com velocidade máxima de bobinado igual ou superior a 1.000m/min (dependendo do fio), com enrolamento digital ou de precisão, entre 6 e 60 fusos.</t>
  </si>
  <si>
    <t>T-0230</t>
  </si>
  <si>
    <t>FIACAO ALPINA LTDA.</t>
  </si>
  <si>
    <t>Máquinas urdideiras diretas para enrolamento de fios, para rolos com largura útil de flanges de 1.800mm e diâmetro de 1.000mm, velocidade máxima de trabalho de 1.200m/min, gaiola de fios em “V” para 720 posições</t>
  </si>
  <si>
    <t>T-0240</t>
  </si>
  <si>
    <t>FIAÇAO ALPINA LTDA.</t>
  </si>
  <si>
    <t>Máquinas têxteis automáticas para engomar fios, com velocidade customizada podendo chegar a até 140m/min, equipadas com PLC (Controlador Lógico Programável) e IHM (Interface Homem Máquina), dotadas de 1 gaiola para 16 rolos, 1 desenrolador para rolo individual, 2 caixas de goma, 1 secador com 14 cilindros de secagem, sistema de pós-enceragem, cabeceira com controle de tensão de enrolamento do fio nos rolos de teares e cozinha completa para preparação de goma composta por cozinhador e dois tanques de armazenagem.</t>
  </si>
  <si>
    <t>Aparelhos de Laboratório Mathis Ltda</t>
  </si>
  <si>
    <t>T-0273</t>
  </si>
  <si>
    <t>BELGOTEX DO BRASIL INDUSTRIA DE CARPETES LTDA</t>
  </si>
  <si>
    <t>Máquinas automáticas para inserir tufos de fios em manta, utilizadas na produção de carpetes tipo “pelo cortado – veludo” com altura de fios de 4 a 16mm, com 4m de largura útil, calibre escalonado de 10 agulhas a cada polegada, 1.470agulhas, dotadas de excêntrica ajustável, velocidade até 1.000rpm e com controle de altura da cama através de relógio de medição e leitura HMI, fixação da cama com sistema hidráulico, barra de agulhas ajustável “needlestroke com mecanismo ST, 2 motores de 15kW e velocidade variável, tela de toque HMI 15”.</t>
  </si>
  <si>
    <t>T-0203</t>
  </si>
  <si>
    <t>Centros de usinagem vertical, de dupla coluna, com calços de estrutura tipo caixa, dotados de comando numérico computadorizado (CNC), podendo fresar, mandrilar, furar e roscar, com curso em X, Y e Z, iguais a 1500, 850 e 700mm, respectivamente, avanço rápido dos eixos X, Y de 24m/min, Z de 15m/min, tamanho da mesa de 1500 x 850mm, capacidade máxima de carga sobre a mesa de 3000kg, torque do eixo árvore de até 774Nm, eixo-árvore embutido com rotação máxima de até 6.000rpm, opcional para 8.000rpm, cone de fixação da ferramenta BT50, torre com capacidade de 24 ferramentas, comprimento da ferramenta de até 300mm, diâmetro máximo de 200mm, peso máximo de ferramenta 20kg, com sistema completo de refrigeração e lubrificação, de valor unitário (CIF) não superior a R$514.050,15.</t>
  </si>
  <si>
    <t>T-0222</t>
  </si>
  <si>
    <t>BENER COMERCIAL IMPORTADORA EXPORTADORA LTDA</t>
  </si>
  <si>
    <t>Centros de usinagem vertical de 3 eixos, de duplo palete, com comando numérico computadorizado (CNC), podendo fresar, mandrilar, furar e roscar, com cursos em X, Y e Z iguais a 520, 360 e 350mm, respectivamente, avanço rápido dos eixos X e Y de 48m/min, avanço rápido do eixo Z de 60m/min, tamanho da mesa igual a 650 x 400mm em cada palete, com capacidade máxima de carga sobre cada palete de 250kg, tempo de troca de mesas de 6s, com opção de conter 4º eixo sobre a mesa, eixo-arvore com rotação máxima de 12.000rpm, velocidade de rosqueamento de 6.000rpm, cone de fixação da ferramenta BT30, torre (Armless) com capacidade de 14 ferramentas, ferramentas com diâmetro máximo de 80mm, torque máximo de usinagem de 21Nm.</t>
  </si>
  <si>
    <t>T-0224</t>
  </si>
  <si>
    <t>Centros de usinagem vertical de 3 eixos, com comando numérico computadorizado (CNC), podendo fresar, mandrilar, furar e roscar, com cursos em X, Y e Z iguais a 520, 380 e 480mm, respectivamente, avanço rápido dos eixos X, Y e Z de 56m/min, tamanho da mesa igual a 600 x 380mm, capacidade máxima de carga sobre a mesa de 200kg, com opção de conter 4° eixo sobre a mesa, eixo-árvore com rotação máxima de 24.000rpm, velocidade de rosqueamento de 6.000rpm, cone de fixação da ferramenta BBT30, magazine com capacidade de 20 ou 24 ferramentas, ferramentas com diâmetro máximo de 65mm, torque máximo de usinagem de 8Nm.</t>
  </si>
  <si>
    <t>T-0292</t>
  </si>
  <si>
    <t>STOLLE MACHINERY DO BRASIL IND. E COM. DE EQUIP. LTDA.</t>
  </si>
  <si>
    <t>Retificas de alta precisão, com comando numérico computadorizado (CNC), com capacidade de retificar diâmetros internos, externos e faces, com ou sem ângulos e com ou sem raios, por meio de 4 eixos simultaneamente, sendo a base da máquina de granito natural, com alta capacidade de absorção de choques e vibrações, com eixos X e Z acionados por motores lineares, refrigerados a água, posicionamento absoluto com sistema de medição linear , cursos de 425 e 475mm respectivamente, com velocidade de avanço de 0,001 a 25.000mm/min e incremento mínimo de 0,0001mm, eixo B giratório com acionamento direto por motor de alto torque, refrigerado a água, sistema de medição direta absoluta com precisão angular programável de 0,0001°, com variação de ângulo entre + 91° a – 15°, eixo C (cabeçote porta peça) em 300°, acionado direto por motor síncrono de alto desempenho, refrigerado a água, rotação ajustável de 0 a 2.000rpm, potência do motor de 5kW, força durante o retificado 100Nm, suporta peso máximo de 80kg incluindo o dispositivo de fixação, fuso do rebolo interno e externo, com rotação ajustável de 0 a 13.000rpm, com acionamento por correia plana, motor refrigerado a água, comando numérico, com segurança integrada. “Software” para retificar formas não redonda, como polígonos, excêntricos, quadrados, etc. Permite o diagnóstico remoto via software.</t>
  </si>
  <si>
    <t>T-0214</t>
  </si>
  <si>
    <t>THYSSENKRUPP METALURGICA CAMPO LIMPO LTDA</t>
  </si>
  <si>
    <t>Máquinas automáticas para cortar por cisalhamento a frio barras de aço com até 140mm de diâmetro, com força de cisalhamento de 8.000kN, capacidade para cortar barras com até 12m de comprimento em tarugos de 80 a 600mm de comprimento, com magazine para suportar até 14t de barras de aço, sistema de alimentação automático tipo em ‘V’, mesa de rolos para transporte das barras na tesoura, sistema de comando por controlador logico programável (CLP) e com seus acessórios padrões: cisalhamento continuo, sistemas de segurança, regulagem automática de comprimento de corte, separação automática de pontas de barras, sistemas elétricos e hidráulicos.</t>
  </si>
  <si>
    <t>T-0248</t>
  </si>
  <si>
    <t>Prensas para compactar e cortar sucatas com guilhotina, capacidade de produzir 10t/h, tempo de ciclo máximo com carga de 30 – 33s, densidade superior a 3,9kg/dm³ (alta compactação), caixa útil de carga mínimo de 2,100 x 1.250mm; dotada de dispositivo de corte na segunda compactação; motor principal de alto rendimento igual ou inferior a 2 x 55kw; fundo intercambiável, anti-desgaste com formato ranhurado, sinuoso e arredondado para evitar travamento por pequenas sucatas; placas laterais intercambiável anti-desgaste com formato trapezoidal sinuoso; central hidráulica; 2 bombas de pistão axial de alta pressão com regulador de potência; 2 bombas de fluxo variável para aumento de velocidade e controle de pressão por válvula proporcional; eletroválvulas de 24Vdc; sensores transdutores de posição integrados ao cilindro; sensores de pressão; reservatório: 3.000litros com sistema de refrigeração e controle de temperatura digital; sistema de lubrificação central automático; sistema de lubrificação da câmera de compactação pulverizado automaticamente; sistema elétrico com inversor de frequência; controle remoto a distância; telemetria com operação assistida a distância; painel elétrico de comando e monitoramento, controlador lógico programável (CLP).</t>
  </si>
  <si>
    <t>S-4149</t>
  </si>
  <si>
    <t>Máquinas para conformação de pescoço, conformação da flange e reforma do fundo de latas de alumínio para bebidas, para tamanhos de latas variados, com capacidade de produção de até 1.000latas/min, dotadas de: conjunto de matrizes para conformação do pescoço da lata; conjunto de matrizes para conformação da flange do pescoço da lata; conjunto de matrizes para a reforma do fundo da lata; encerador (waxer); equipamentos de teste por foto detecção; 1 entradas de latas; painel de comando com controlador lógico programável (CLP) e protocolo de comunicação ethernet.</t>
  </si>
  <si>
    <t>T-0133</t>
  </si>
  <si>
    <t>BOTTERO DO BRASIL MAQUINAS PARA VIDRO LTDA</t>
  </si>
  <si>
    <t>Mesas basculantes automáticas para corte retilíneo e curvilíneo, a frio, de chapas de vidro, com dimensões máximas da lâmina de 3.810 x 2.750mm ou 6.100 x 3.355mm, com espessura do vidro de 2 a 19mm, velocidade máxima de corte transversal de até 200m/min e longitudinal de até 140m/min, com leitura automática da espessura do vidro, regulagem automática da pressão de corte por meio de válvula proporcional, dispositivo a “laser” para verificação da posição do vidro e leitura automática dos modelos, realizando corte de vidros tipo monolítico e laminado, movimento da ponte de corte através de um servomotor lateral, cremalheiras com dentes de alta precisão, precisão de corte de +/- 0.15mm, com cabeçote de corte comandado por computador (PC) com software especifico, com ou sem dispositivo de colocação automática das etiquetas; com ou sem dispositivo para remoção da camada baixo emissiva por meio de rebolo periférico.</t>
  </si>
  <si>
    <t>Agmaq</t>
  </si>
  <si>
    <t>T-0260</t>
  </si>
  <si>
    <t>BRS INDUSTRIA DE MÓVEIS LTDA.</t>
  </si>
  <si>
    <t>Coladeiras de bordos automáticas eletrônicas com comando numérico computadorizado (CNC), capazes de efetuar diferentes tipos de operações sem troca de ferramentas para colagem de bordos em bobina de espessura máxima de 3mm, com sistema de troca rápida do coleiro, sistema de ajuste automático dos grupos de acabamento para diferentes espessuras de bordas por meio de instruções de comando numérico, unidade de fresagem "KFA" para fim de canto (arredondamento dos cantos na frente e atrás, superior e inferior das peças) com programação e ajuste totalmente automático via comando para chanfro, raio 1, raio 2 e raio 3mm.</t>
  </si>
  <si>
    <t>T-0183</t>
  </si>
  <si>
    <t>Máquinas automáticas portáteis para processamento de dados digital com certificação militar MIL-STD-810-G, ultrafino de peso inferior a 1,2kg, com teclado alfanumérico padrão ABNT com iluminação de fundo, virtual touchpad com dispositivo apontador e suporte de gestos multi-toque, tela ultrafina sensível ao toque com giro até 360º graus de até 13,3 polegadas 4K e resolução gráfica de até 3.840 x 2.160pixels, capacidade de armazenamento de 128GB a 2TB, módulo de memória de até 16GB LPDDR3, unidade de processamento igual ou superior a 1,6GHz, processador com arquitetura x64 bits com até 8MB de memória cachê, capacidade de funcionamento com bateria interna de longa duração até 24h, sendo até 4 Células e 56,2Wh, fonte de energia externa, com capacidade de estabelecer comunicação de dados sem fio WIFI 6 802.11ax e Bluetooth 5.0, Slot para Nano SIM para WWAN 4G, microfone e alto-falantes integrados, duas câmeras integradas, câmera híbrida HD RGB HD (720p) e câmera Web HD de infravermelho com obturador de privacidade, contendo Porta HDMI, USB Tipo C, Conector de áudio combinado e leitor biométrico.</t>
  </si>
  <si>
    <t>Samsung Eletrônica da Amazônia LTDA</t>
  </si>
  <si>
    <t>S-4076</t>
  </si>
  <si>
    <t>Canal para transporte e acondicionamento de vidro, com sistema de combustão, para conduzir o vidro do forno de fusão até as máquinas de conformação, com capacidade para transportar 160t/dia, com controle de temperatura automático por meio de softwares e painéis integrados.</t>
  </si>
  <si>
    <t>T-0220</t>
  </si>
  <si>
    <t>METALÚRGICA MOR S.A.</t>
  </si>
  <si>
    <t>Máquinas de moldar por injeção, horizontais, de comando numérico com controlador lógico programável (CLP), monocolor, para materiais termoplásticos, unidade de fechamento com duas placas com sistema de alta pressão monitorado por 4 réguas magnéticas, força de fechamento igual a 10.800kN, altura máxima do molde igual a 1.200mm e mínima igual a 500mm, unidade de injeção com sistema regenerativo, diâmetro de rosca de 110mm, capacidade de injeção igual a 4.410g, taxa de injeção igual a 922g/s, pressão máxima de injeção igual a 184MPA, velocidade da rosca igual a 116rpm, com interface para robô EUROMAP 67, de valor unitário (CIF) não superior a R$879.920,35.</t>
  </si>
  <si>
    <t>T-0219</t>
  </si>
  <si>
    <t>Máquinas de moldar por injeção, horizontais, de comando numérico com controlador lógico programável (CLP), monocolor, para materiais termoplásticos, unidade de fechamento com duas placas com sistema de alta pressão monitorado por 4 réguas magnéticas, força de fechamento igual a 13.000kN, altura máxima do molde igual a 1.350mm e mínima igual a 600mm, unidade de injeção com sistema regenerativo, diâmetro de rosca de 120mm, capacidade de injeção igual a 5.661g, taxa de injeção igual a 1.100g/s, pressão máxima de injeção igual a 183MPA, velocidade da rosca igual a 105rpm, com interface para robô EUROMAP 67, de valor unitário (CIF) não superior a R$1.092.153,58.</t>
  </si>
  <si>
    <t>T-0186</t>
  </si>
  <si>
    <t>Máquinas elétricas, injetoras de plástico, com força máxima de fixação do molde 8.335kN, tamanho do prato 1.590 x 1 590mm, barra de pressão 1.070 x 1.070mm, curso máximo de abertura do molde 1.200mm, altura do molde mínima 500 e máxima1.100mm, força do ejetor 196kN curso do ejetor 200mm, velocidade 13,5m/min, força de fixação 52kN, tamanho máximo do molde 1.590 x 1.060mm(H1xV1) e mínimo 680 x 680mm(H2 x V2), peso máximo do molde 10,5t, pressão máxima de injeção 177Mpa, taxa de injeção 795cm3, velocidade de injeção 125mm/s, força de injeção140kW, diâmetro do parafuso 90mm, curso de injeção 450mm,velocidade do parafuso 160rpm, capacidade do funil 50kg, distância do bico 30mm, força de contato do bico 56kN,fonte de energia 440V, 60hz, com PLC e tela LCD “touchscreen”, com USB.</t>
  </si>
  <si>
    <t>T-0200</t>
  </si>
  <si>
    <t>Máquinas hidráulicas, injetoras de plástico, hibridas, com força máxima de fixação do molde 29.419kN, força de abertura do molde 2.353kN, velocidade de fechamento do molde mínima de 2m/min e máxima de 45m/min, velocidade de abertura do molde mínima de 2m/min e máxima de 45m/min, tamanho da placa 2.550 x 2.500(H x V), espaço livre entre barras 2.050 x 1.900(H x V), deslocamento máximo do fixador 3.200mm, altura de molde mínimo1.000 e máximo 1.900mm, força do ejetor hidráulico do molde 490kN, deslocamento 400mm, velocidade de avanço 4,7m/mim, velocidade de retração 7,7m/mim, tamanho do molde máximo 2.500 x 1.650(H1 x V1), tonelagem de fixação 1.290x1.290 (h2xV2), peso do molde 45t, volume de injeção de 13.200cm3, pressão máxima de injeção177MPA, velocidade de injeção 76mm/s, taxa de injeção 1.350cm3/s, potência de injeção239kW, diâmetro do parafuso 150mm,deslocamento do parafuso750mm velocidade do parafuso mínima de 55rpm e máxima de 110rpm, distância do bico 30mm, força de toque do bico59kN, fonte de energia 440V, 60Hz,com PLC e tela LCD “touchscreen”, com USB.</t>
  </si>
  <si>
    <t>T-0265</t>
  </si>
  <si>
    <t>Máquinas injetoras monocolores horizontais de fechamento hidráulico, para materiais termoplásticos, utilizadas na produção de componentes para calçados, controladas através de CLP (controlador lógico programável) e operadas por painel eletrônico, dotadas de: unidade de prensagem com força de fechamento hidráulico total de 250t (2.500kN), por meio de 4 colunas com circulação interna de óleo hidráulico, com fechamento e abertura livre de impactos e sem desgastes mecânicos; unidade de injeção horizontal de cilindro, com diâmetro da rosca de 55mm, capacidade de injeção de 535g, volume máximo de injeção de 594cm3 e pressão máxima de injeção de 173mpa, operando com velocidade de injeção de 100mm/s e velocidade de dosagem de 210rpm; dispositivo de fixação dos moldes por meio de garras hidráulicas, que permitem a troca rápida dos moldes e o ajuste inteligente de altura das ferramentas; sistema de extração de peças com movimento simultâneo interligado ao CLP, por meio de robô transversal de 3 eixos e esteira para transporte dos produtos acabados; sistema de servo-motor eletro-hidráulico para controle do consumo e economia de energia, de valor CIF não superior a R$   283.274,25.</t>
  </si>
  <si>
    <t>S-4290</t>
  </si>
  <si>
    <t>GTMAX3D EQUIPAMENTOS ELETRONICOS E MATERIAIS PLASTICOS LTDA.</t>
  </si>
  <si>
    <t>Combinações de máquinas extrusoras de revestimento termoplástica (ABS,PLA,PVA,HIPS,TPI) para fabricação de filamento de impressão 3D com capacidade de produção de 15 a 18kg/hora e tolerância de +/-0.02mm compostas por: 1 cabine de controle elétrico - PLC com tela touch-screen, relê de estado sólido, inversor Taiwan Delta; 1 misturador de cor com capacidade de 50kg de material com motor de 1.5kW; 1 extrusora com diâmetro de rosca única de 45mm-redução 28:1 com 7 zonas de aquecimento, rotação ajustável de 0-90rpm, motor de 11kW trifásico; 1 funil secador com capacidade de 25kg para secagem, aquecimento de 3.5kW, ventilação de 135w; 1 calha de água quente para estabilização dimensional com 300mm em duas seções em inox de 1.5mm com ajuste tridimensional, duas bombas de 370w para circulação de água; 1 calha fria para resfriamento com 300mm em inox de 1.5mm com ajuste tridimensional, bomba de 370w e removedor de agua; 1 medidor de diâmetro de filamento duplo eixo modelo LST-25 com escala de 0 a 25mm e acuracidade de 0.001mm, podendo ser utilizado para ajuste automático da velocidade de extrusão baseado no diâmetro do filamento produzido; 1 unidade de tracionamento com quatro rolos recobertos com borracha PU, motor de 750W e controladora Taiwan Delta com velocidade de até 100m/minuto; 1 acumulador horizontal para até 150m de filamento, com altura de 1.9 metros e 6 metros de comprimento, com 23 roldanas e mecanismo de polia deslizante com embreagem magnética; 1 unidade de secagem com soprador tipo turbina de 750W; 1 unidade de bobinamento para 2 carreteis com dois motores de 750W, controle por servo motor com controle de tamanho de bobinamento com parada automática para troca de bobina e acionamento de alarme, de valor CIF não superior a R$ 115.304,30.</t>
  </si>
  <si>
    <t>LGMT Equipamentos</t>
  </si>
  <si>
    <t>T-0225</t>
  </si>
  <si>
    <t>IPA INDUSTRIA DE PRODUTOS AUTOMOTIVOS RGS LTDA</t>
  </si>
  <si>
    <t>Máquinas de moldagem de plásticos por processo de extrusão e sopro em 7 camadas, operando com até 2 moldes simultaneamente, própria para produção de tubos plásticos para abastecimento de combustível em veículos entre outros produtos, trabalhando com peças de diâmetro e largura máximas até 150mm e comprimento de até 1.400mm, realizando extrusão em até sete camadas simultaneamente, com posicionamento em 3D da mangueira de material termoplástico amolecido (parison coextrudado) no molde, composta por um robô para posicionamento do parison na cavidade do molde, controlada por controlador lógico programável (CLP) e interface homem máquina (IHM).</t>
  </si>
  <si>
    <t>S-4052</t>
  </si>
  <si>
    <t>Equipamentos para ordenamento das moléculas de PVC em tubos extrudados, por processo de expansão com temperatura, velocidade e pressão controladas, com capacidade para produzir até 3.000 t/ano de tubos DN 100 a DN 300 com comprimento nominal de até 6.000 mm mais a bolsa de acoplamento, incluindo: mesa de entrada, unidade de aquecimento com transportador de roletes, unidade de orientação molecular, sistema de tratamento/alimentação de ar incluindo compressor e tanques,  unidade de resfriamento de água, carro extrator, unidade de corte duplo e chanfragem de tubos, e sistema de controle automático com CLP.</t>
  </si>
  <si>
    <t>T-0061</t>
  </si>
  <si>
    <t>FINEPACK INDUSTRIA TÉCNICA DE EMBALAGENS LTDA</t>
  </si>
  <si>
    <t>Máquinas automáticas de alta velocidade para formatação de “pouches” plásticos com solda lateral, podendo produzir até 4 (quatro) faixas de “pouches” com solda dos três lados sem zíper; até 2 (duas) faixa de “pouches” com sanfona de fundo inserida com zíper; 1 (uma) pista de “pouch” com sanfona de fundo dobrado com zíper, em formatos irregulares diversos, com velocidade mecânica de operação de até 240ciclos/min, dotadas de desbobinador duplo com eixo expansível para largura máxima de 1.240mm, 2 (dois) desbobinadores para filme da sanfona de fundo inserido, 2 (dois) desbobinadores para zíper, barra de selagem longitudinal para solda “K” e zíper, sistema detector de emendas para bobina principal e inserida, todo o sistema e funções controlado por computador, sensor de foto célula para controlar e corrigir o registro da impressão, sistema computadorizado de controle de tensão entre os filmes utilizando nos rolos de tração 4 (quatro) sets de servo motores de corrente alternada e rolos dançarinos controlados pneumaticamente que garantem precisão no corte.</t>
  </si>
  <si>
    <t>T-0284</t>
  </si>
  <si>
    <t>TR COMERCIAL ATACADISTA EIRELI</t>
  </si>
  <si>
    <t>Máquinas para aplainar e nivelar pisos de concreto, autopropulsada, sobre 3 e ou 4 rodas, dotadas de motor com potência igual ou superior a 20CV mas inferior a 30CV, bomba hidráulica, haste longitudinal telescópica sistema de nivelamento automática orientado a laser, cabeça de pavimentação com largura mínima de 10’6” pés (3,2m), arado de aço duplo, lamina de acabamento, dispositivo de vibração, sistema de rádio sem fio e operação por controle remoto.</t>
  </si>
  <si>
    <t>S-4031</t>
  </si>
  <si>
    <t>PROCTER &amp; GAMBLE INDUSTRIAL E COMERCIAL LTDA</t>
  </si>
  <si>
    <t>Combinações de máquinas de mistura, doseamento, filtragem, homogeneização e distribuição de matérias-primas e demais aditivos; possuindo painel de alimentação elétrica integrado para todos os equipamentos e controlador lógico programável único de fluxo de subprodutos com software proprietário, montados sobre “skid” único composto principalmente por tanques cilíndricos verticais em aço inoxidável com capacidade de 35 a 1.000L, misturador de homogeneização específico estático e dinâmico de fluidos newtonianos e não newtonianos e circuitos de transferência de matéria prima e base branca contendo bombas com vazão mínima variando entre 0,0006 a 17.600kg/h e vazão máxima variando entre 15 a 22.000kg/h e motores com potência variando entre 0,37 a 75 Kw.</t>
  </si>
  <si>
    <t>T-0296</t>
  </si>
  <si>
    <t>Misturadores estáticos de gases em fluxo de processo contínuo, em aço carbono, com elementos de mistura em aço inoxidável (classe SS321) em forma de V, para mistura de produtos de baixa viscosidade. (viscosidade típica de 0,022mPas, aplicável a gases).</t>
  </si>
  <si>
    <t>T-0252</t>
  </si>
  <si>
    <t>Trituradores de resíduos florestais e madeira, de alta rotação, montado sobre esteiras autopropelidas, com potência igual ou superior a 475kW, mas igual ou inferior a 485kW, equipado com rotor de trituração de largura de 1.750mm, diâmetro de 1.120mm, rotação igual ou superior a 970rpm, mas igual ou inferior a 1.140rpm com 36 martelos móveis; largura de transporte de 3.000mm, altura de transporte de 3.390mm, comprimento de transporte de 10.020mm, com esteira de saída em borracha com comprimento de 7.500mm, largura de 1.500mm e altura de descarga de 5.090mm; Peso igual ou superior a 32.000kg.</t>
  </si>
  <si>
    <t>T-0263</t>
  </si>
  <si>
    <t>Peneiras rotativas para processar resíduos domésticos, industriais, resíduos florestais e de mineração, montados sobre chassi sobre eixos rebocáveis, com comprimento de transporte de 13.350mm, largura de transporte de 2.550mm, altura de transporte de 4.000mm, dotado de tambor rotativo com diâmetro de 2.000mm, comprimento de 7.100mm, velocidade máxima de 24rpm; motor diesel com potência igual ou superior a 114HP, mas igual ou inferior a 118HP; tanque de combustível de 400litros; caixa de alimentação com sensor de carga; escovas de nylon para limpeza dos furos do tambor; esteiras de saída traseira e lateral com comprimento de 5.500mm, largura de 1.000mm e altura de descarga de 3.500mm; peso igual ou superior a 23.000kg.</t>
  </si>
  <si>
    <t>Prominas Brasil Equipamentos Ltda</t>
  </si>
  <si>
    <t>SUTIL EQUIPAMENTOS EIRELI</t>
  </si>
  <si>
    <t>T-0264</t>
  </si>
  <si>
    <t>Trituradores de resíduos florestais, domésticos e industriais de comprimento igual ou superior a 16.700mm, mas igual ou inferior a 16.900mm, montados sobre chassi sobre eixos rebocável ou esteiras autopropelidas; dotados de rotor único com comprimento de 3.000mm, diâmetro mínimo igual ou superior a 600mm, mas igual ou inferior a 800mm, rotação máxima de 32rpm, dentes parafusados no eixo variando de 28 a 145 unidades; caixa basculante para alimentação do eixo de trituração; motor diesel com potência igual ou superior a 388kW, mas igual ou inferior a 530kW; peso igual ou superior a 30.000kg, mas igual ou inferior 35.000kg.</t>
  </si>
  <si>
    <t>S-4252</t>
  </si>
  <si>
    <t>MARINE COMÉRCIO EXTERIOR LTDA</t>
  </si>
  <si>
    <t>Equipamentos de limpeza por hidrojateamento, sucção à vácuo e tratamento de resíduos, para serem acoplados em caminhão, destinados à retirada de resíduos sólidos sedimentados em redes de drenagem pluvial ou de esgoto, dotados de: 1 tomada de força conectada ao motor do veículo; 1 controle remoto para gerenciamento do maquinário com distanciamento de até 100m do operador da área de eventual perigo; 1 CLP (controle lógico programável) para automação; 1 sistema de vácuo com mangueira de sucção de 5” de diâmetro e comprimento igual ou superior a 20m; 1 sistema de hidrojato com mangueiras para impulsão de água reciclada, sendo: 1 mangueira de 1” de diâmetro e comprimento igual ou superior a 160m, e 1 mangueira de 1/2" de diâmetro e comprimento igual ou superior a 60m; 1 tanque para armazenamento de até 5m3 de resíduos sólidos; 1 sistema de filtragem com dispositivo de limpeza automático das peneiras e centrífugas para desidratação dos sólidos e separação do líquido; 1 reservatório com capacidade de até 5.000 litros para acúmulo de efluente reciclado utilizável para hidrojato.</t>
  </si>
  <si>
    <t>PROMINAS BRASIL EQUIPAMENTOS LTDA</t>
  </si>
  <si>
    <t>T-0110</t>
  </si>
  <si>
    <t>PBA SERVIÇOS E COMÉRCIO DE PEDRAS ORNAMENTAIS LTDA</t>
  </si>
  <si>
    <t>Combinações de máquinas para o tratamento da superfície de chapas de rochas ornamentais compostas de: 1 plataforma giratória de entrada para suporte de chapas e ou blocos; 1 plataforma giratória com cavalete removível de suporte de chapas; 1 robô paginador automático com ventosas para carregamento e descarregamento das chapas; 1 mesa pente fixa para o robô paginador; 1 descarregador basculante automático de chapas com capacidade de carga de 1.000kg com rolos motorizados e suportes retráteis; 1 plataforma giratória com mecanismo eletrônico de orientação do descarregador basculante; 2+2 cavaletes removíveis para o descarregamento de chapas; 2 pantógrafos com plano de corrente e mecanismo de extração e inserção para a recirculação de bandejas de suporte das chapas; 1 forno de secagem com capacidade de até 40 bandejas de movimentação cíclica; 2 unidades termoelétricas para o forno de secagem; 3 bancadas de trabalho para operações de resinagem equipadas com dois transportadores de corrente para a movimentação em dois sentidos; 1 acumulador com capacidade para 10 bandejas de suporte de chapas de movimentação cíclica, isolamento térmico e elevador com transportador de correntes com mecanismo de inserção e extração das bandejas; 2 bancadas de trabalho móveis no sentido longitudinal para operações de resinagem, equipadas com dois transportadores de corrente para movimentação em dois sentidos; 1 forno de catálise de resina epoxy com movimentação cíclica das 80 bandejas; 2 unidades termoelétricas para o forno de catálise; 1 bomba misturadora automática para resinas epoxy; 2 sistemas de aspiração dos vapores de resina composto de coifas e aspirador; e 137 bandejas com rede metálica para suporte das chapas, com furos e pinos para armazenamento cíclico.</t>
  </si>
  <si>
    <t>T-0251</t>
  </si>
  <si>
    <t>Moldes de conformação plástica em 3D, bi-partidos, próprios para máquinas de moldagem de plásticos por processo de extrusão e sopro em 7 camadas, com cavidade única, range de trabalho entre 10 e 90°C, operando com pressão de até 10bar, bloco da cavidade em alumínio de liga conforme DIN AlMg 4.5Mn e periféricos em aço carbono e inox, próprio para manipulação robotizada do “parison” para conformação em 3D, destinados a fabricação de tubo plástico para abastecimento de tanques de combustível de veículos automotivos.</t>
  </si>
  <si>
    <t>T-0257</t>
  </si>
  <si>
    <t>Válvulas redirecionadoras do fluxo de gases de exaustão provenientes da queima de gás natural, para uso em ciclo aberto ou combinado de recuperação de calor de centrais termelétricas, de 3 posições para o fluxo de gases (caldeira ou atmosfera) com velocidade entre 25 e 45m/s, lâminas direcionadoras de fluxo em aço inox AISI 347H com atuadores hidráulicos controlados por PLC, unidades de potência hidráulica (HPU), carcaça fabricada em aço carbono A36, isolamento interno de 200mm em fibra de vidro com revestimento interno em aço inoxidável AISI 409,  resistente a altas temperaturas e estanqueidade do fluxo de gases na temperatura de operação de 600 a 670°C  e capacidade de operação no intervalo de pressão -20mbar/+75mbar; sistemas de selagem por meio de ar com ventiladores elétricos com silenciador de entrada e guilhotina de segurança em aço carbono A36 acionada por atuador elétrico para estanqueidade adicional na saída para a caldeira.</t>
  </si>
  <si>
    <t>T-0140</t>
  </si>
  <si>
    <t>Inversores fotovoltaicos conectados à rede com tensão de entrada (CC) de até 1.500V e tensão de saída trifásica nominal de 800V (CA), potência de 100 a 116kW, 6MPPTs, 12 entradas monitoradas, sendo duas entradas por MPPT, corrente máxima CA de 134,9A, corrente por MPPT de 22 a 25A, eficiência máxima de 99%, fator de potência de 0,8 indutivo a 0,8 capacitivo, monitoramento de corrente residual, comunicação USB, PLC (MBUS), faixa de temperatura de operação de -25 a +60ºC, umidade relativa 0 a 100%, grau de proteção IP65 e troca de calor por convecção natural (sem ventoinhas).</t>
  </si>
  <si>
    <t>T-0232</t>
  </si>
  <si>
    <t>Inversores fotovoltaicos do tipo “string” conectados à rede com tensão de entrada (CC) de até 1.100V e tensão de saída trifásica nominal de 380/400/480V (CA), potência de 100 a 110kW, 10MPPTs, 20 entradas monitoradas, sendo duas entradas por MPPT, corrente máxima CA de 168,8A, corrente por MPPT de 26A, eficiência máxima de 98,8%, fator de potência de 0,8 indutivo a 0,8 capacitivo, monitoramento de corrente residual, comunicação USB, PLC (MBUS), faixa de temperatura de operação de -25º C a +60º C, umidade relativa 0 a 100%, grau de proteção IP66.</t>
  </si>
  <si>
    <t>T-0196</t>
  </si>
  <si>
    <t>KHOMP INDÚSTRIA E COMÉRCIO LTDA</t>
  </si>
  <si>
    <t>Unidades de fornecimento ininterrupto de energia mini UPS para equipamentos de baixo consumo com conexão direta a rede AC e entrada AC de 95~265V e 50/60HZ, podendo ter na tensão de saída 5 ou 12V e corrente de 1A.</t>
  </si>
  <si>
    <t>NHS Sistemas Eletrônicos Ltda</t>
  </si>
  <si>
    <t>RGT Eletronica Eireli</t>
  </si>
  <si>
    <t>MCM Controles Eletrônicos EIRELI</t>
  </si>
  <si>
    <t>T-0266</t>
  </si>
  <si>
    <t>DANFOSS DO BRASIL INDUSTRIA E COMERCIO LTDA</t>
  </si>
  <si>
    <t>Conversores eletrônicos de frequência para variação de velocidade de motores elétricos de imãs permanentes de potência de 0,37 até 1.800kW na sobrecarga de 50%, lógica programável interna (CLP), tensão de entrada para o conversor entre 208 e 690V monofásica ou trifásica, frequência de 50/60Hz, frequência de saída para o motor elétrico entre 0 a 320Hz, com corrente máxima de 1.940A, conexão para módulo de expansão para encoder, conexão para expansão para entradas digitais e analógicas, conexão para protocolos de comunicação, grau de proteção de IP00 a IP54.</t>
  </si>
  <si>
    <t>T-0267</t>
  </si>
  <si>
    <t>Conversores eletrônicos de frequência com faixa de potência entre 6 a 30kW, com capacidade de operação em velocidade, torque e posição, tensão de alimentação de 200-240V +/-10%, e  380-480V+/-10%, corrente contínua de saída 10,3 a 115A, porta de comunicação padrão rs-485, exclusivamente compatível com utilização no controle de capacidade de compressores do tipo scroll inverter de refrigeração e ar condicionado comercial.</t>
  </si>
  <si>
    <t>T-0268</t>
  </si>
  <si>
    <t>Conversores eletrônicos de frequência para variação de velocidade de motores elétricos, com tensão de alimentação de 200 a 690V, potência no eixo igual ou inferior a 1.550kW, com ou sem filtro senoidal na saída, conexão para placa dedicada de lógica programável (CLP), saída trifásica para motor igual ou inferior a 690V em frequência de 0 a 590Hz, corrente de saída máxima de 1.720A, com possibilidade de saída para resistor de frenagem, conexão para módulo de expansão de entradas e saídas digitais e analógicas, entrada monofásica ou trifásica de no mínimo 200V, conexão para protocolos de comunicação para integração com sistema de supervisão, grau de proteção de IP 00 a IP66,para aplicações industriais.</t>
  </si>
  <si>
    <t>S-4284</t>
  </si>
  <si>
    <t>SERTEC BRASIL DISTRIBUIDORA DE EQUIPAMENTOS E CONEXÕES LTDA</t>
  </si>
  <si>
    <t>Máquinas de solda de termoplásticos (PEAD, PP, PVDF, PA12) pelo método de termofusão (ou solda de topo), com capacidade para operar em uma temperatura ambiente de -20 a 60°C, para soldar tubos e conexões de termofusão de 40 a 160mm, 63 a 200mm, 63 a 250mm, 90 a 315mm, 90 a 355mm, 200 a 500mm, 315 a 630mm, 400 a 800mm, 630 a 1.000mm, 630 a 1.200mm de acordo com a unidade hidráulica e o chassi do modelo, operada por sistema hidráulico acionado de forma manual, ou automática, pode possuir interface eletrônica de controle que controla todos os parâmetros de solda como pressão de pré-aquecimento, pressão de aquecimento, pressão de resfriamento, tempo de aquecimento, tempo de resfriamento, temperatura ambiente e tempo de retirada da placa, pode possuir interface geradora de relatórios de solda com todas as informações pertinentes ao processo os parâmetros de solda como pressão de pré-aquecimento, pressão de aquecimento, pressão de resfriamento, tempo de aquecimento, tempo de resfriamento, temperatura ambiente e tempo de retirada da placa, identificação do soldador, código de rastreabilidade da conexão, dentre outras funções opcionais em modelos específicos (coordenadas GPS da solda, tamanho e código dos tubos soldados, dados adicionais 1 e 2 e informações meteorológicas), com capacidade na memória para 10.000 ou 20.000 relatórios, que podem ser transferidos por sua saída USB v 2.0 (480 mbits/s) ou via Bluetooth (limitado aos modelos que possuem a placa de comunicação via Bluetooth), possui cabo de alimentação de 5m de cabo 3x2,5mm com plug europeu (schuko) com pinos para 16A, mangueira hidráulica dupla com engates rápidos. É composta por unidade de comando hidráulico manual, automática (Weldcontrol) ou CNC, placa de aquecimento revestida com PTFE tripla camada e dois sensores de temperatura PT100 redundantes, placa faceador com acionamento elétrico, chassi (máquina básica), além dos casquilhos redutores em alumínio ou aço inoxidável, a alimentação elétrica é de 176V a 289V, 42 a 69Hz, a unidade possui proteção contra impurezas grau IP54.</t>
  </si>
  <si>
    <t>T-0328</t>
  </si>
  <si>
    <t>AV SERVICES SERVIÇOS EM COMUNICAÇÃO LTDA</t>
  </si>
  <si>
    <t>Roteadores de micro-ondas, compacto, com poder redundante opcional, base de alta densidade com 2 ou 8 portas 10/100/1000 ethernet, com 2 ou 4 portas GigE SFP para comunicação ethernet ou STM1, com 16 interfaces E1, com ou sem 4 slots modulares, com proteções de rf 1+1 mhsb, SD (diversidade de espaço) e 2+0 (xpic) ou 8+0(xpic), com roteamento layer 3, protocolos ip/mpls, ipv4/ipv6, vpls, ldp, rsvp-te, rip, ospf, bgp, com protocolo de sincronismos synche, ieee 1588v2 tc, stratum-3, protocolo de comunicação ethernet 802.1q, 802.1ad, qinq, vlan, stp, mstp, l2la, l1la, lacp, erp, roteamento de IP estático e dinâmico, gerenciamento de tráfego dos tipos qos, l2/l3, com ou sem placa FI com modulações inferiores ou iguais a 1.024qam (acm), para uso em serviços de telecomunicações.</t>
  </si>
  <si>
    <t>ERICSSON TELECOMUNICAÇÕES S A</t>
  </si>
  <si>
    <t>T-0302</t>
  </si>
  <si>
    <t>Unidades externas para montagem "outdoor" para transmissão de sinal de micro-ondas, para faixa de frequência de "RF" 6 ou 7 ou 8 ou 8,5 ou 11GHz e taxa de transmissão máxima de 436mbit/s, suportando as modulações QPSK, 16qam, 32qam, 64qam, 128qam, 256qam, 512qam, 1024qam, 2048qam, 4096qam, com espaçamento entre RX e TX em um canal com capacidade para suportar as faixas de frequência superior ou igual a 154MHz, mas inferior ou igual a 1.560MHz e tensão de alimentação de -48vc, para uso em serviços de telecomunicações, de valor CIF não superior a R$ 3.458,70.</t>
  </si>
  <si>
    <t>Ericsson Telecomunicações SA</t>
  </si>
  <si>
    <t>T-0276</t>
  </si>
  <si>
    <t>Aparelhos emissores com receptores incorporados (transmissores), digitais, utilizados em sistemas de automação por rede sem fio (wireless) e/ou “bluetooth” comerciais/residenciais, com as seguintes características: capacidade de operação nas frequências (bandas) 2,4 e 5GHz; protocolo de conectividade principal no padrão 802,11AC; velocidade de transmissão compreendida entre 300 e 400Mbps (banda 2,4GHz) e 867 e 1.733Mbps (banda de 5GHz); tecnologia MIMO (múltiplas entradas e múltiplas saídas) nos padrões 2 x 2, 3 x 3 e/ou 4 x 4; potência de transmissão superior a 18dBm por cadeia; antenas internas e sistema operacional incorporado.</t>
  </si>
  <si>
    <t>T-0215</t>
  </si>
  <si>
    <t>ATMOSFERA GESTÃO E HIGIENIZAÇÃO DE TEXTEIS S.A.</t>
  </si>
  <si>
    <t>Cartões inteligentes sem contato, de uso exclusivo para identificação de produtos de roupas planas e têxteis, atendendo aos requisitos de rastreamento, constituídos de etiquetas de tecido incorporado a um pequeno dispositivo com tecnologia UHF acoplado a uma antena de linha costurada, para comunicação com o leitor de rádio, identificação por radiofrequência (rain RFID) velocidade de leitura de 750peças/s, distância de leitura de até 6m, tempo de vida até 200ciclos de lavagem ou 3 anos.</t>
  </si>
  <si>
    <t>T-0269</t>
  </si>
  <si>
    <t>Monitores" display" para gerenciamento de máquinas móveis, com tela LCD tamanho 3,8 a 12,1”, com teclados de botões e/ou sensível ao toque "touchscreen", resolução 240 x 160 a 1.280 x 800pixels, tensão de fornecimento de 9 a 36Vdc, conector tipo “deustch” com opções de portas comunicação CAN, com processador e memória RAM ou FRAM, grau de proteção IP54, IP66 ou 67.</t>
  </si>
  <si>
    <t>T-0289</t>
  </si>
  <si>
    <t>AGCO DO BRASIL SOLUÇÕES AGRICOLAS LTDA</t>
  </si>
  <si>
    <t>Tratores agrícolas de rodas montado em chassi rígido (não articulado), equipados com transmissão automática tipo CVT (Transmissão Continuamente Variável) hidrodinâmico que dispõe de infinitas velocidades dentro da faixa de 0,02 a 60km/h e sistema de reversor frente e ré eletro-hidráulico, motor diesel de 6 cilindros (stage V) que atendende a legislação para emissão de gases, de potência igual ou superior a 217kW (296CV) até 305kW (415CV) e torque máximo igual ou maior a 1.550 até 1.970Nm (torque constante em baixa rotação, entre 1.150 e 1.350rpm), equipados com sistema de gerenciamento de rotação do motor que ajusta a melhor rotação do motor de acordo com a carga e velocidade de deslocamento, dispõe de uma bomba hidráulica que supre dois motores hidráulicos, permitindo a tração independente do eixo dianteiro em relação ao eixo traseiro o que proporciona uma tração variável às quatro rodas, equipado com suspensão dianteira, sistema hidráulico com vazão máxima de 430L/min alimentado por 2 bombas hidráulicas (220 + 210 l/min), sistema de levante hidráulico traseiro com capacidade máxima de 12.410daN, cabina fechada com suspensão pneumática de 3 pontos e assento climatizado, equipado com sistema de piloto automático.</t>
  </si>
  <si>
    <t>T-0262</t>
  </si>
  <si>
    <t>SMS DO BRASIL SERVIÇOS INDUSTRIAIS E SIDERURGICOS LTDA</t>
  </si>
  <si>
    <t>Caminhões fora de estrada “dumper” para transporte de escória líquida, com chassi articulado, capacidade de carga útil (pote mais escoria) máxima permitida até 80t, volume aproximado do pote de escoria: 16m3, basculamento, sistema de acionamento hidrodinâmico, potência do motor: 340HP (250kW).</t>
  </si>
  <si>
    <t>T-0310</t>
  </si>
  <si>
    <t>MAST COMERCIAL E IMPORTADORA LTDA.</t>
  </si>
  <si>
    <t>Câmaras de intemperismo acelerado para testes de corrosão cíclica, capaz de reproduzir os danos causados pela corrosão atmosférica natural através de spray de névoa salina para testes de proteção e adesão, com ou sem programação de ciclos úmidos e secos, com ou sem pré-condicionador de ar para o controlador de umidade relativa no interior da câmara, capacidade máxima de volume interno da câmara de 640 ou 1.103 litros, capacidade máxima de 160 ou 240 amostras com 75 x 150mm cada, área máxima total de exposição das amostras de 7.194 ou 11.972cm2, suporta carga máxima interna de amostras de até 544kg, possui recurso exclusivo de segurança com purga automática, recurso exclusivo de segurança com interruptores para bloqueio elétrico da câmara com a abertura das tampas laterais de acesso, recurso exclusivo de segurança com um sensor que informa com alarme sonoro e mensagem de erro se o fluxo d’água está comprometido, sistema de gravação de todos os dados durante os testes possibilitando a transferência desses dados para um computador via ethernet e/ou usb, controlador que monitora o status e o desempenho de todos os sistemas e as condições de exposição, sistema de reconhecimento automático de falhas com geração de alarmes, sistema que realiza o autodiagnóstico de verificação de erros, interface usuário/máquina com programação em cinco idiomas selecionáveis (inglês, francês, espanhol, italiano e alemão), memória para gravação de ciclos e normas pré programadas, reservatório interno para solução salina de 120 litros, câmara suporta pressão de entrada de água em seus dutos de até 3,8bar.</t>
  </si>
  <si>
    <t>Equilam Industria e Comércio Eireli</t>
  </si>
  <si>
    <t>BASS Equipamentos Ltda</t>
  </si>
  <si>
    <t>T-0309</t>
  </si>
  <si>
    <t>Espectrofotômetros portáteis, com a função de realizar medidas de cor SPIN e/ou SPEX com uma geometria onde a luz incide nas amostras de forma difusa e medida num ângulo de 8°; ou realizar medidas de cor spin e/ou SPEX com uma geometria onde a luz incide nas amostras num ângulo de 45° e medida num ângulo de 0°, com câmera integrada para mostrar na tela a imagem aumentada em 4,5 vezes da região de leitura da cor, com medição de fluorescência através de um fluorímetro com iluminação monocromática e cálculo dos índices DFI (delta fi) e de zero (delta e sem fluorescência), com range espectral para a medir fluorescência de 340 a 760nanômetros com resolução de 10nanômetros, com range espectral para as medições de cores de 400 a 700nanômetros com resolução de 10nanômetros, com repetibilidade colorimétrica de até 0.01 em delta e*, com iluminação através de LEDS de alta e longa estabilidades, com 13 tipos de iluminantes para medir as cores (A, C, D50, D55, D65, D75, F2, F6, F7, F8, F10, F11 E UL30) com observadores de 2 graus ou 10 graus, com escalas colorimétricas (DELTA E*, DELTA E(H), DELTA EFMC2, DELTA E94, DELTA ECMC, DELTA E99, DELTA E2000), com índices colorimétricos (YIE313, YID1925, WIE313, CIE, BERGER, COLOR STRENGTH, OPACITY, METAMERISM, GRAYSCALE, JETNESS), com medição de brilho no ângulo de 60° com uma abertura de 5 x 10mm, com aberturas da área de medição com 8 ou 12mm de diâmetro, com display LCD colorido de 3,5” de posicionamento autoajustável e “touchscreen", com calibração automática e autodiagnósticos feitos diretamente da “docking station”, alimentação através de baterias internas recarregáveis, acompanha padrões de referência para calibração nas cores branco e verde e carregador ac bivolt, acondicionado em maleta para transporte.</t>
  </si>
  <si>
    <t>T-0293</t>
  </si>
  <si>
    <t>Câmaras de intemperismo acelerado através de lâmpadas fluorescentes ultra violeta, com operação pelo modo de irradiação, com a função de reproduzir os danos causados pelo espectro completo da luz solar, chuva e orvalho em diversos tipos de materiais, podendo ser utilizado lâmpadas do tipo CW (luz visível branca fria) com potência máxima de irradiação de 20.000 lux e comprimento de onda de 310nm até 750nm, com controle de irradiância das lâmpadas através de ajuste automático realimentado de acordo com a norma ISO 17025, possui sistema controlador da temperatura do painel preto para manter a temperatura ambiente da câmara no modo de irradiação utilizando lâmpadas dos tipos CW de 35 graus celsius até 80°C , área máxima total para exposição das amostras dentro da câmara de 4.000cm2, com suporte para alocação das amostras com ajuste automático para qualquer espécie e amostras planas com espessura de até 20mm, com inclinação das amostras em relação ao plano horizontal da câmara de 75graus, com controlador que monitora o “status” e o desempenho de todos os sistemas e as condições de exposição, com sistema de reconhecimento automático de falhas com geração de alarmes, com sistema que realiza o autodiagnóstico de verificação de erros, com temporizador programável para desligamento automático da câmara, com interface usuário/máquina com programação em cinco idiomas selecionáveis (inglês, francês, espanhol, italiano e alemão), com memória para gravação de ciclos e normas pré programadas, permite autocalibração através de calibrador universal externo com seus sensores calibrados e certificados ISO 17025, possui recurso exclusivo de segurança com interruptores para bloqueio elétrico da câmara com a abertura das tampas laterais de acesso aos soquetes das lâmpadas.</t>
  </si>
  <si>
    <t>T-0294</t>
  </si>
  <si>
    <t>Câmaras de intemperismo acelerado através de lâmpadas fluorescentes ultra violeta, com operações pelo modo de irradiação e condensação, com a função de reproduzir os danos causados pelo espectro completo da luz solar, chuva e orvalho em diversos tipos de materiais, podendo ser utilizado lâmpadas dos tipos uva-340 com potência máxima de irradiação de 1,55 w/(m2.nm) e comprimento de onda de 289nm até 400nm ou uva-351 com potência máxima de irradiação de 1,55 w/(m2.nm) e comprimento de onda de 289nm até 400nm ou uvb-313el com potência máxima de irradiação de 1,23 w/(m2.nm) e comprimento de onda de 262 até 400nm ou qfs-40 com potência máxima de irradiação de 0,86W/(m2.nm)  e comprimento de onda de 310 até 700nm, com controle de irradiância das lâmpadas através de ajuste automático realimentado de acordo com a norma ISO17025, possui sistema controlador da temperatura do painel preto para manter a temperatura ambiente da câmara no modo de irradiação utilizando lâmpadas dos tipos uva-340 ou uva-351 ou uvb-313el de 45 até 80°C e utilizando lâmpada do tipo qfs-40 de 35 até 80°C, temperatura do ambiente da câmara pelo modo de condensação de 40 até 60°C, possui mecanismo de condensação para simular a umidade do ar, umidade relativa do ar interno da câmara pelo modo condensação entre 95 e 100%, área máxima total para exposição das amostras dentro da câmara de 4.000cm2, com suporte para alocação das amostras com ajuste automático para qualquer espécie e amostras planas com espessura de até 20mm (3/4”), com inclinação das amostras em relação ao plano horizontal da câmara de 75°C, com controlador que monitora o “status” e o desempenho de todos os sistemas e as condições de exposição, com sistema de reconhecimento automático de falhas com geração de alarmes, com sistema que realiza o autodiagnóstico de verificação de erros, com temporizador programável para desligamento automático da câmara, com interface usuário/máquina com programação em cinco idiomas selecionáveis (inglês, francês, espanhol, italiano e alemão), com memória para gravação de ciclos e normas pré programadas, permite autocalibração através de calibrador universal externo com seus sensores calibrados e certificados ISO17025, permite o uso de sistema repurificador de água deionizada, possui recurso exclusivo de segurança visível e externo a câmara do controle do nível da água através de boia e possui recurso exclusivo de segurança com interruptores para bloqueio elétrico da câmara com a abertura das tampas laterais de acesso aos soquetes das lâmpadas, com ou sem sistema de “spray” d´água para criar choque térmico ou alcançar a erosão mecânica, pressão máxima de entrada de água na câmara através dos dutos de até 5,5bar e 80psi.</t>
  </si>
  <si>
    <t>T-0295</t>
  </si>
  <si>
    <t>MAST COMERCIAL E IMPORTADORA LTDA</t>
  </si>
  <si>
    <t>Câmaras de intemperismo acelerado através de lâmpadas de xenon, com operações pelo modo de irradiação ou condensação, com a função de reproduzir os danos causados pelo espectro completo da luz solar e/ou chuva e/ou orvalho em diversos tipos de materiais, com capacidade para 17 ou 31 ou 55 amostras de 51mm de largura x 102mm de comprimento ou 46mm de largura x 122mm de comprimento, com 1 ou 3 lâmpadas de 1.800W cada de arco único de xenon refrigerada com ar, com controle de irradiância das lâmpadas através de ajuste automático realimentado de acordo com a norma ISO 17025, com potência máxima de irradiação de cada lâmpada de 0,80w/m2 em 340ηm com "filtro luz do dia" e/ou 1,50w/m2 em 420ηm com "filtro luz do dia" e/ou 70w/m2 em tuv (ultra violeta total) com "filtro luz do dia", permite o uso de filtros ópticos para simulação da variação de ambientes dos tipos (daylight-b/b, daylight-f, daylight-q, extended uv-q/b, extended uv-quartz, window-b/sl, window-ir, window-q, window-sf5) ou (daylight-b/b, daylight-q, extended uv-q/b, window-b/sl, window-b04, window-q, window-ir, window-ir inner), com tambor rotativo ou bandeja plana que possibilite a imersão das amostras, com ou sem mecanismo de condensação para simular a umidade do ar, com ou sem sistema de “spray” d´água para criar choque térmico ou alcançar a erosão mecânica, possui recurso exclusivo de segurança com interruptores para bloqueio elétrico da câmara com a abertura das tampas laterais de acesso, possui recurso exclusivo de segurança com um sensor que informa com alarme sonoro e mensagem de erro se o fluxo d’água está comprometido, permite autocalibração através de calibrador universal externo com seus sensores calibrados e certificados ISO 17025, com inclinação das amostras em relação ao plano horizontal da câmara de 10 graus ou 90 graus, possui sistema controlador de temperatura baseado em sensor intercambiável entre o painel preto e o painel isolado, com ou sem resfriador de ar acoplado, com ou sem sistema de controle de temperatura da água por imersão da amostra, com controlador que monitora o “status” e o desempenho de todos os sistemas e as condições de exposição, com sistema de reconhecimento automático de falhas com geração de alarmes, com sistema que realiza o autodiagnóstico de verificação de erros, com interface usuário/máquina com programação em cinco idiomas selecionáveis (inglês, francês, espanhol, italiano e alemão), com memória para gravação de ciclos e normas pré-programadas.</t>
  </si>
  <si>
    <t>T-0308</t>
  </si>
  <si>
    <t>Medidores do efeito "casca de laranja" do acabamento de pintura, com laser na cor vermelha, com display colorido e "touchscreen" ou display mono cromático e botão lateral "scrool wheel" ou sem display, operado manualmente ou via um braço robótico, com medição de escalas tipo (LW, SW, WA, WB, WC, WD, WE, B, DOI, NOTE 1M, NOTE 3M, GL, DI, OP, AO, FAM, ACY, LU, SH, OP, CF, RATING, DOI, PAG, CF, GD) ou (LW, SW, WA, WB, WC, WD, B, DOI, NOTE 1M, NOTE 3M, GL, DI, OP, AO, FAM, ACY, LU, SH, OP, CF, RATING, DOI, PAG, CF, GD) ou (NID NISSAN E NID2) ou (W1, W2, W3, W4, G, F) ou (NID NISSAN NID2, NID2), com ou sem medição de névoa na escala DU (DULLNESS), tamanho dos “scans” das amostras de 0, 5, 10 e 20cm ou 5, 10 e 20cm, curvatura da amostra igual ou maior que 300mm, resolução 375 pontos por cm, repetibilidade de 4% ou &lt;0,4 ou "8% ou &lt;0,8", reprodutibilidade de "6% ou &lt;0,6" ou "12% ou &lt;1,2", possui memória de gravação de todos os dados durante a medição de 100 ou 1.500 ou 2.000 leituras, possibilita a transferência dos dados para um computador via interface usb ou rs-422, acondicionado em maleta para transporte.</t>
  </si>
  <si>
    <t>S-2583</t>
  </si>
  <si>
    <t>Analisadores de permeabilidade a gases de oxigênio em embalagens, dotados de sensor coulométrico, com faixa de medição compreendida de 0,005 a 200cc/m²/dia, faixa de medição com área reduzida compreendida de 0,05 a 2.000cc/m²/dia, área da amostra de 50cm², controle de umidade relativa compreendido de 0 a 90%, controle de temperatura compreendido de 10 a 40°C e com interface “touchscreen”.</t>
  </si>
  <si>
    <t>T-0317</t>
  </si>
  <si>
    <t>ORBITAE DIAGNOSTICOS LTDA</t>
  </si>
  <si>
    <t>Aparelhos de triagem de álcool na corrente sanguínea, totalmente automatizado, não invasivo, projetados para garantir precisão, segurança e fácil manuseio, tem longa vida útil em ambientes adversos e sensíveis à segurança suportando vibrações, sujeira, poeira e umidade, é ideal para as áreas de saúde, mineração, construção e indústrias de gás e petróleo, sensor eletroquímico (célula de combustível), apresenta resultados em menos de 5s, faixa de medição de 0 a 2,00mg/L, especificidade apenas álcool; nenhuma resposta a cetonas ou hidrocarboneto, temperatura de operação -5 a 50 ºC.</t>
  </si>
  <si>
    <t>ELEC INDÚSTRIA E COMÉRCIO DE EQUIPAMENTOS DE MEDIÇÃO LTDA</t>
  </si>
  <si>
    <t>T-0318</t>
  </si>
  <si>
    <t>Aparelhos para medir a concentração de álcool etílico na corrente sanguínea, etilômetro de controle de partida para realizar a medição da concentração de álcool no ar expirado pelo motorista, evita que a partida do veículo seja dada se o nível de álcool deste condutor estiver acima de um limite predefinido, sensor eletroquímico (célula de combustível ), faixa de temperatura - 40 a 85 °C, faixa de medição de 0 a 2.00mg/L, precisão: ± 0.03 @ 0.20mg/L, visualização: display LCD gráfico, registro de 100.000 ocorrências de memória, tempo de análise de 5 a 25s.</t>
  </si>
  <si>
    <t>T-0279</t>
  </si>
  <si>
    <t>GE CELMA LTDA</t>
  </si>
  <si>
    <t>Máquinas automáticas para medição de peso-momento (balanceamento) radial(z), axial(x) e tangencial(y), para uso exclusivo no balanceamento das palhetas do primeiro estágio rotativo de motores aeronáuticos, com painel de interface homem-máquina (IHM) para inclusão de parâmetros de medição e obtenção dos resultados da pesagem;  bomba e atuador hidráulico; cobertura de proteção de contra fluxos de ar; sistema informatizado que provê uma leitura instantânea dos resultados de medição em 3 eixos, analisando e encontrando uma distribuição das palhetas com o mínimo desbalanceamento residual nos discos de motores aeronáuticos.</t>
  </si>
  <si>
    <t>T-0326</t>
  </si>
  <si>
    <t>ARESE PHARMA LTDA</t>
  </si>
  <si>
    <t>Máquinas automáticas para inspeção ótica e teste de vazamento de ampolas/frascos de vidro para produtos farmacêuticos líquidos, cristalinos e opacos, com controlador lógico programável (CLP), capacidade de até 12.000unidades/h (variável conforme produto, qualidade, dimensões e características dos recipientes) realizada por meio de 4 câmeras especiais, capazes de inspecionar partículas, níveis de enchimento, inspeções de ponta/tampa, coloração dos produtos, avaliações de controles específicos, equipadas com 4 estações de teste de vazamento, cada uma dotada de 2 eletrodos (emissor e recebedor), sistema de alimentação e descarga de ampolas, rejeição de ampolas não conformes, sistema de reinspeção automática, 1 jogo de ferramental para processar ampolas com 2 diferentes volumes (1 e 2 mL).</t>
  </si>
  <si>
    <t>T-0237</t>
  </si>
  <si>
    <t>Berneck S.A Painéis e Serrados</t>
  </si>
  <si>
    <t>Dispositivos transversais para detecção de defeitos em painéis de MDF/MDP “scanner”, com ajuste automático de acordo com a largura do painel, capacidade de gerar imagens dos defeitos em 2 e 3D, sistema automático de limpeza, câmeras digitais de varredura com resolução de 0,8 x 0,8mm, tempo de processamento do sinal de classificação de 0,8 a 1,5s com velocidade da linha de 120m/min, software desenvolvido especialmente com sistema de qualidade e integração total com periféricos.</t>
  </si>
  <si>
    <t>T-0192</t>
  </si>
  <si>
    <t>PFISTERER COMÉRCIO IMPORTAÇÃO E EXPORTAÇÃO DE COMPONENTES ELETROTÉCNICOS LTDA.</t>
  </si>
  <si>
    <t>Aparelhos de medição de vibração eólica em condutores e/ou cabos em linhas de transmissão; com intervalo de temperatura de operação de -40 a +80°C; com intervalo de leitura padrão de 15min; com período de amostragem padrão de 10s; incluindo: sensor deslocamento LVDT (fixo ou separado); sensor de ventos para medição, com velocidade do vento compreendida de 0 a 30m/s; sensor interno de temperatura; sensor anemômetro propulsor tipo PT1; registrador e impressora interna ; receptor sem fio; calibrador de instalação; bateria; cabo USB para conexão; software; manual do usuário e mala de alumínio.</t>
  </si>
  <si>
    <t>T-0270</t>
  </si>
  <si>
    <t>Alavancas de controle eletromecânico tipo “joystick”, com retorno por mola de eixo único ou duplo, ou eixo único com ficção, ou eixo duplo com uma mola de eixo, uma fricção de eixo, tipo de sensor: efeito “hall” com sensores redundantes, sem contato redundante ou detecção potenciométrica de longa duração, redundante total, tipos de saídas: CAN ou analógico ou PWM, com funções de controle, botões: proporcionais ou duas posições ou três posições, com grau proteção IP 65 ou IP66 ou IP67, para aplicações em hidráulica marítima, móvel hidráulico, móvel eletrificação e indústria.</t>
  </si>
  <si>
    <t>T-0325</t>
  </si>
  <si>
    <t>Máquinas de inspeção automática e seleção de fixadores, com sistema de alimentação e mesa rotatória em aço para peças metálicas com bitola de 6 até 20mm, com comprimentos entre 20 e 220mm e diâmetros de cabeça e flange máximo de 35mm; estação capaz de inspecionar a peça 360°; estação para teste de chave; detecção de trincas por sistema de sonda “Eddy Current”; detecção de tratamento térmico por bobina tipo garfo com sistema de “Eddy Current”; velocidades de inspeção máximo de 250peças/min e 120peças/min com a inspeção 360°; controle de processo por controlador lógico programável (CLP), interface de controle por tela sensível ao toque "touchscreen" para intervenções e ajustes de processo.</t>
  </si>
  <si>
    <t>T-0139</t>
  </si>
  <si>
    <t>DISTRIBUIDORA CUMMINS MINAS LTDA</t>
  </si>
  <si>
    <t>Motores de combustão interna a pistão, de ignição por compressão (motor diesel), de 8, 12, ou 16 cilindros, de cilindrada igual ou superior a 19.000cm³ e de potência igual ou superior a 567kW (760HP), para propulsão de máquinas para aterrar, escavar, limpar, nivelar, regularizar, perfurar ou compactar o solo, pegar, transportar, movimentar ou descarregar materiais.</t>
  </si>
  <si>
    <t>T-0277</t>
  </si>
  <si>
    <t>Pistões fabricados em aço usinado e com tratamento térmico, aplicados no controle do platô de motores hidráulicos de pistões axiais e deslocamento volumétrico variável, com deslocamento volumétrico nominal compreendido entre 60 e 250cm³/revolução.</t>
  </si>
  <si>
    <t>T-0340</t>
  </si>
  <si>
    <t>MAYEKAWA DO BRASIL EQUIPAMENTOS INDUSTRIAIS LTDA</t>
  </si>
  <si>
    <t>Compressores do tipo pistão de alta pressão e simples estágio, para aplicação em circuitos de refrigeração transcríticos operados somente com o fluido refrigerante natural CO2, máxima pressão admissível superior a 140 bar na descarga e 80bar na sucção; projetado para trabalhar em diversos circuitos inclusive cascata, com 2 ou 4 cilindros e deslocamento volumétrico de 1,89 a 25,28m³/h a 50Hz, potência nominal de 3 a 40HP, composto por: motor elétrico embutido; módulo de controle eletrônico para monitoramento; válvula de alívio de segurança para pressão estática máxima.</t>
  </si>
  <si>
    <t>T-0343</t>
  </si>
  <si>
    <t>Compressores do tipo pistão de alta pressão e simples estágio, para aplicação em circuitos de refrigeração subcríticos operados somente com o fluido refrigerante natural CO2, máxima pressão admissível igual ou superior a 80bar na descarga e igual ou superior a 80bar na sucção; projetado para trabalhar em diversos circuitos inclusive cascata, com 2 ou 4 cilindros e deslocamento volumétrico de 1,7 a 19,8m³/h a 50Hz, potência nominal de 0,7 a 9HP, dotados de: motor elétrico embutido; módulo de controle eletrônico para monitoramento; válvula de alívio de segurança para pressão estática máxima.</t>
  </si>
  <si>
    <t>T-0412</t>
  </si>
  <si>
    <t>INGETEAM  LTDA</t>
  </si>
  <si>
    <t>Ventiladores radiais com potência de 1kW e 34.00rpm, com controle integrado, dotados de rotor e hélices de pás curvas em alumínio, montados em estrutura metálica específica e customizada para montagem exclusiva do equipamento no sistema de ventilação de conversores de frequência de geração fotovoltaica de energia.</t>
  </si>
  <si>
    <t>T-0349</t>
  </si>
  <si>
    <t>USINAS SIDERURGICAS DE MINAS GERAIS S/A. USIMINAS</t>
  </si>
  <si>
    <t>Dispositivos para refrigeração da carcaça do alto forno, "STAVES", confeccionados em cobre fundido, cobre laminado ou ferro fundido, para transmissão de calor e preservação da carcaça do alto forno, de 2 a 11 canais internos para circulação de água, largura de 500 a 2.320mm, comprimento de 1.200 a 3.000mm, espessura de 100 a 250mm, condutividade de 30 a 60W/mk para ferro fundido e de 220 a 400W/mk para cobre fundido ou laminado.</t>
  </si>
  <si>
    <t>T-0064</t>
  </si>
  <si>
    <t>COLOR VISÃO DO BRASIL INDÚSTRIA ACRÍLICA LTDA</t>
  </si>
  <si>
    <t>Dispositivos elétricos de controle de temperatura acionados mecanicamente pela expansão/contração de fluído expansivo contido em um tubo capilar, de comprimento superior a 150mm, contendo diafragma, carcaça metálica e eixo de ajuste de temperatura de trabalho de 3 a 15ºC em pressão atmosférica de 760mHg, tensão de operação de 110 a 250V, aplicado exclusivamente em unidade de refrigeração de água.</t>
  </si>
  <si>
    <t>T-0375</t>
  </si>
  <si>
    <t>CRUSOE FOODS INDUSTRIA IMPORTAÇÃO EXPORTAÇÃO LTDA</t>
  </si>
  <si>
    <t>Fornos com grelhas (flash cooker) e estrutura em aço inoxidável para cozimento de pescado a vapor, capacidade de 17.204latas/h, potência: 0,75kW, voltagem: 380VAC, frequência: 50Hz, dotados de: 03 Câmaras de cozimento a vapor direto através de serpentinas abertas; temperatura máxima de 105ºC; esteira de corrente com dentes em aço inoxidável em intervalos de 90mm, hastes de fixação das grelhas a cada 180mm, painel elétrico e controlador digital.</t>
  </si>
  <si>
    <t>T-0353</t>
  </si>
  <si>
    <t>BIO-RAD LABORATÓRIOS BRASIL LTDA</t>
  </si>
  <si>
    <t>Plataformas de termociclagem para acoplamento de aparelhos de reação óptica, para uso em processo de detecção de Reação em Cadeia da Polimerase (PCR) em tempo real, capacidade para 96 tubos de 0,2mL ou placas de 96 reações, com função que permite atualização para real-time.</t>
  </si>
  <si>
    <t>T-0413</t>
  </si>
  <si>
    <t>WHITE MARTINS GASES INDUSTRIAIS LTDA</t>
  </si>
  <si>
    <t>Aquecedores elétricos de 330kW de potência com tensão de trabalho de 440VAC e motor 3 pólos.</t>
  </si>
  <si>
    <t>S-3420</t>
  </si>
  <si>
    <t>WORLD FAIR ASSESSORIA EM COMÉRCIO EXTERIOR LTDA</t>
  </si>
  <si>
    <t>Combinações de máquinas para purificação e produção de dióxido de carbono gasoso com pureza máxima de 99% (v/v), com tecnologia de purificação do gás por solução de monoetanolamina (MEA) de baixa concentração, com redução de compostos como benzeno (sem o uso de filtros), absorventes, solução KMnO4 (permanganato de potássio), gases inertes, hidrocarbonetos aromáticos, NOx e consumo de monoetanolamina (MEA), com coleta de dióxido de carbono a partir de gases resultantes da queima de combustíveis fósseis, para as indústrias de alimentos e bebidas, com capacidade máxima de produção de dióxido de carbono gasoso de 2.000kg/h, temperatura de saída de 40ºC e pressão de saída aproximada de 500mm H2O de dióxido de carbono, compostas de: 1 purificador de gases de combustão em aço inoxidável AISI 316 para limpeza, resfriamento de gás e condensação de água, 1 exaustor para condução do gás em aço inoxidável AISI 316, 1 torre em aço carbono para absorção do CO2 do gás de combustão por reação química na solução monoetanolamina (MEA), 1 sistema de bombeamento para transferência da solução monoetanolamina (MEA) entre a torre de absorção e a torre de dessorção, 1 unidade de resfriamento da solução monoetanolamina (MEA), filtro de carvão ativado na solução monoetanolamina (MEA) para remoção de partículas sólidas com capacidade de filtração de 10% do fluxo principal, 1 sistema de resfriamento para arrefecimento da solução monoetanolamina (MEA), 1 torre de dessorção em aço carbono para liberação de dióxido de carbono puro altamente concentrado de aproximadamente 99% de pureza da solução monoetanolamina (MEA) operando com pressão de 0,8bar(g), 1 reboiler para fornecimento do calor necessário à torre de dessorção e assim garantir o desprendimento entre o CO2 e a solução monoetanolamina (MEA), 1 sistema de resfriamento da água de arrefecimento dos equipamentos, 1 sistema (NOxFlash) para redução do O2 em até 90% e redução de compostos como benzeno (sem o uso de filtros), absorventes e solução de KMnO4 (permanganato de potássio), com otimização da qualidade de CO2 com quantidades muito baixas de gases inertes, hidrocarbonetos aromáticos, NOx e consumo de monoetanolamina (MEA); com ou sem sistema purificação de dióxido de carbono composto de: 1 unidade de recuperação com purificador de água, sistema de compressão de CO2 com pressão de operação média de 20bar(g), 1 desumidificador para pré-resfriamento do CO2 por meio de Amônia (NH3), 1 desidratador para secagem do gás a um ponto de orvalho de aprox. -60°C (10 ppm de água v/v @ 1bar ABS) e remoção de acetaldeído com ciclo de operação total de 16h, até 2 filtros de carvão ativado de segurança, 1 coluna de destilação (purificação) para eliminação de gases inertes (N2 e O2) com redução de até 5ppm do teor de O2 no produto final e obtenção de pureza máxima de 99,9985% (v/v) de CO2, sistema de armazenamento de CO2, 1 condensador de CO2 com operação por Amônia (NH3), sistema de compressão de NH3,  sistema de condensação do NH3, condensador de CO2 para condensá-lo a uma temperatura de aprox. -27°/-21°C e para a eliminação de gases não condensados, 1 receptor de NH3 líquido, 1 unidade evaporadora de CO2 e pressão de trabalho aproximada de 16bar(g); controladas por sistema de controle CLP e centro de controle de motores (CCM), unidades de velocidade variável (VSDs) com inversores de pulsos e filtros EMC.</t>
  </si>
  <si>
    <t xml:space="preserve">Tecno Project </t>
  </si>
  <si>
    <t>T-0091</t>
  </si>
  <si>
    <t>A NEOKLON COMERCIO DE ADESIVOS E RESINAS LTDA</t>
  </si>
  <si>
    <t>Envasadoras de adesivos cianoacrilatos em frascos plásticos, automáticas completas com sistema automático de alimentação das embalagens, tampas e sobre tampas, acopladas ao sistema de rotulagem, com dois conjuntos para envase de frascos modelo para 20g e outro para 100g, capacidade de envase 60unidades/min, com tanque de pressão. 220V, 60Hz, 3 fases.</t>
  </si>
  <si>
    <t>T-0194</t>
  </si>
  <si>
    <t>Combinações de máquinas automáticas para soprar, envasar, fechar, rotular, agrupar e embalar recipientes de PET (politereftalato de etileno) com bebidas sensíveis, compostas de: máquina sopradora, máquina envasadora asséptica, com capacidade nominal de até 12.000recipientes/h (recipientes de 0,25litros), sistema de descontaminação de recipientes e tampas através da injeção de vapor de H2O2 e ativação/secagem com ar quente, gabinete de envase com ambiente estéril, sistema de controle de envase contínuo, sistema de encapsulamento (aplicação de tampa) dos recipientes assepticamente envasados, sistema de rejeição de recipientes não conformes (e/ou coleta de amostras para inspeção de qualidade em laboratório) com impressão de código de defeito e mesa de coleta, sistema CIP para autolimpeza com esterilização; com ou sem estação de aplicação de nitrogênio; estação de aplicação de rótulos com sistema de adaptação automática de velocidade em função do fluxo de entrada de recipientes, para recipientes com diâmetros compreendidos de 55 a 120mm; estação de agrupamento de recipientes e embalo unificado, apta a agrupar e embalar os recipientes apenas com filme plástico termoencolhível, ou com bandejas de papelão e filme plástico termoencolhível, ou apenas com invólucros (caixas) de papelão, ou com filme plástico termoencolhível e invólucros (caixas) de papelão, com múltiplas linhas de alimentação, magazine de alimentação de caixas e bandejas, estação de paletização com aplicação de filme para estabilização de palete formado; transportadores em geral com estações pulmão e controlador lógico programável (CLP).</t>
  </si>
  <si>
    <t>T-0229</t>
  </si>
  <si>
    <t>Máquinas encapsuladoras rotativas automáticas de movimento contínuo, para enchimento e fechamento de cápsulas de gelatina dura com produtos farmacêuticos em forma de pó, pellets, mini comprimidos, baixa dosagem de pó sem compactação para inalação, microdosagem de pó sem compactação para inalação com 100% de controle de peso, capsula na capsula e líquidos, possibilitando a dosagem de mais de um produto em uma mesma cápsula, com capacidade produtiva máxima igual ou inferior a 3.000cápsulas/h, dotada de unidade para transferência das cápsulas, ferramental de manuseio das cápsulas tamanho 00/00L até 3, unidade dosadora de pó, ferramental para dosagem de pó nos tamanhos 00/00L até 3, unidade dosadora de pellets em tamanhos diversos, comandadas por PLC para gerenciamento das funções.</t>
  </si>
  <si>
    <t>T-4881</t>
  </si>
  <si>
    <t>Máquinas automáticas para envase estéril e fechamento de colírios em frascos plásticos, com capacidade máxima para 21.000frascos/h, com volume de dosagem de 0,2 a 135mL em frascos com altura de 30 a 250mm e diâmetro de 16 a 100mm, dotadas de estações de envase podendo ser através de bombas de pistões rotativos comandadas por servomotor, sistema de dosagem de fluxo de massa, sistema de dosagem tempo/pressão, sistema de envase por indução magnética ou bombas peristálticas, servomotor por fuso de torque, com colocação de fechos com anel à prova de furto e requisitos para o torque de aparafusamento, alimentador/posicionador, réguas sobrepostas para transporte de frascos, régua de vácuo para aplicação de gotejadores, com interface homem-máquina (IHM) com computador industrial e controlador lógico programável (CLP).</t>
  </si>
  <si>
    <t>S-4069</t>
  </si>
  <si>
    <t>Combinações de máquinas, automáticas e contínuas, para encartuchar, pesar e encaixotar frascos contendo produtos farmacêuticos, com controladores lógicos programáveis (CLPs), sistemas de controle automatizados, compostas de: uma máquina encartuchadora horizontal, com capacidade de produção máxima de 250cartuchos/min (velocidade mecânica máxima de 270ciclos/min), para cartuchos com dimensões máximas de 120 x 80 x 210mm, com estação de abertura e posicionamento de cartuchos pré-colados, estação de alimentação dos frascos nos cartuchos, dobramento e inserção de bulas automática, estação de fechamento dos cartuchos, sistema de aplicação de cola a quente para selagem de abas, estação de descarte de cartuchos fora de especificação (falta de bula, falta de frasco), checagem de peso dos cartuchos com rejeito para cartuchos fora da especificação do peso, máquina encaixotadora tipo "Case Packer", com capacidade de produção máxima igual a 8caixas/min para caixas com dimensões máximas iguais a 500 x 350 x 350mm, estação de abertura de caixas, estação de empilhamento e alimentação dos cartuchos nas caixas, estação de fechamento das caixas, impressora de relatórios de produção; transportadores em geral e guardas de segurança.</t>
  </si>
  <si>
    <t>S-4262</t>
  </si>
  <si>
    <t>RLUX COMERCIO DE MERCADORIAS EM GERAL LTDA</t>
  </si>
  <si>
    <t>Combinações de máquinas para virar, esquadrejar e cintar fardos de caixas de papelão ondulado desmontadas, procedentes da coladeira, em processo automático e contínuo, de alta velocidade com três módulos funcionando sequencialmente, velocidade de 10 a 30fardos/min com controle lógico programável (CLP), mesa de controle de operações com PC, botão interruptor, relé, componentes pneumáticos, sensor interruptor e sensor de proximidade, com seleção de quantificar para conter 10, 15, 20 ou 30 caixas cada fardo com aplicação de uma ou duas cintas plásticas de amarração com 5 ou 9mm de largura e espessura de 0,47 a 0,7mm, amarradeira com arco de 1.450mm de largura x 500mm de altura, com dispositivo transportador constituído de rolos de aço inox com 32 mm de diâmetro e distância entre rolos de 47mm.</t>
  </si>
  <si>
    <t>T-0370</t>
  </si>
  <si>
    <t>Máquinas automáticas horizontais para formar, encher e selar embalagens do tipo "stand-up pouch", que formam a partir de bobinas de materiais de embalagens flexíveis termosseláveis simultaneamente até 4 embalagens individuais, dosam produtos líquidos ou pastosos e selam as embalagens, com capacidade de produção máxima de até 260embalagens/min, para embalagens com largura máxima de 110mm e altura máxima de 300mm, com sistema desbobinador de filme contínuo, estação de formação de embalagem, estação de envase do produto, estação de rejeição de embalagens, sistema de lubrificação automática, preparadas para limpeza automática tipo CIP "clean in place", comandadas por CLP (Controlador Lógico Programável), controladas por IHM (Interface Homem Máquina) do tipo "touchscreen" e quadro de comando elétrico destacado do corpo da máquina.</t>
  </si>
  <si>
    <t>T-0393</t>
  </si>
  <si>
    <t>Máquinas encaixotadoras automáticas de embalagens primárias e secundárias de diversos tipos (garrafas, frascos, potes), acionadas por servomotores, com portas totalmente extraíveis, com capacidade de produção de no máximo 45ciclos/min, com sistema de separação contínuo e eletrônico das embalagens, com estação de agrupamento dos frascos para formação de caixas de papelão (tipo "wrap-around"), com sistemas de guias ajustáveis com manípulos numéricos ou automáticos, com sensores para filas completas e mudança progressiva de velocidade, com sensor para embalagens caídas nas esteiras, com 1 ou 2 magazines de alimentação de cartão, dotado de sistema de coleta para alimentação pelo lado lateral do cartão, com braço mecânico equipado com ventosas com dispositivo para o curso completo e o movimento guiado por um CAME mecânico controlado por um servo motor, com sistema de envolvimento frontal e traseiro para evitar o tombamento das embalagens ( garrafas, frascos, potes).</t>
  </si>
  <si>
    <t>PAKMATIC DO BRASIL IMPORTAÇÃO E EXPORTAÇÃO LTDA</t>
  </si>
  <si>
    <t>T-0280</t>
  </si>
  <si>
    <t>RIGESA CELULOSE PAPEL E EMBALAGENS LTDA</t>
  </si>
  <si>
    <t>Manipuladores hidráulicos para movimentação de materiais, autopropulsados, montados em pórtico sobre esteiras, permitindo a circulação de veículos de grande porte sob pórtico, área de passagem com largura útil igual a 3.650mm, e altura útil igual a 5.000mm, com implemento frontal articulado (braço e lança), alcance horizontal máximo igual a 20,5m, acionados por motor diesel com potência entre 245 e 285kW, peso total entre 88.500 e 119.700kg.</t>
  </si>
  <si>
    <t>T-0389</t>
  </si>
  <si>
    <t>HYUNDAI HEAVY INDUSTRIES BRASIL INDUSTRIA E COMERCIO DE EQUIPAMENTOS DE CONSTRUÇÃO S.A.</t>
  </si>
  <si>
    <t>Empilhadeiras retráteis, autopropulsadas com motor elétrico CORRENTE alternada (ac), mastro retrátil de 3 estágios (triplex) com altura máxima de elevação de até 12.000mm, contendo três (3) rodas sendo uma (1) roda tracionada/direcionada por um motor elétrico, contendo motor elétrico de acionamento da bomba hidráulica, com capacidade de movimentação de carga de 2.500kg, com garfos até 1800mm, para elevação, transporte  e armazenagem de carga, válvula de controle de 3 ou 4 vias e deslocador lateral simples, com todos motores elétricos alimentados por bateria tracionaria com voltagem de 48V/560AH a 700AH.</t>
  </si>
  <si>
    <t>Paletrans</t>
  </si>
  <si>
    <t>T-0321</t>
  </si>
  <si>
    <t>CARTONIFICIO VALINHOS S/A</t>
  </si>
  <si>
    <t>Máquinas para empilhamento automático de chapas de papelão ondulado, com velocidade máxima igual ou inferior a 400m/min, largura máxima de trabalho igual ou inferior a 3.350mm, para formação de 3 ou menos pilhas, capazes de serem integradas em linha de produção de chapas de papelão ondulado.</t>
  </si>
  <si>
    <t>T-0410</t>
  </si>
  <si>
    <t>ROTOBEC DO BRASIL INDUSTRIA E COMERCIO LTDA</t>
  </si>
  <si>
    <t>Garras para movimentação de sucata metálica, rotação de 360º, capacidade de 0,40 a 5m³ em formato de casca de laranja, contendo 4 ou 5 pinças substituíveis acionadas por cilindros hidráulicos com pressão de trabalho de até 5.000psi, canais hidráulicos internos de retorno, usinados na camisa externa, dispensa a utilização de mangueiras.</t>
  </si>
  <si>
    <t>T-0334</t>
  </si>
  <si>
    <t>SATHYA COMERCIO LTA </t>
  </si>
  <si>
    <t>Máquina extratora de plantas automática, com capacidade de extrair até 500bandejas/h, com bandejas de dimensões mínimas de 650 x 400mm e máxima de 750 x 500mm com altura máxima da bandeja de 100mm, funcionando conectada a um compressor de 75litros/min e através de um cilindro pneumático que permite a descida e subida de uma placa com pinos extratores, que se adaptam a vários tipos de bandeja, permitindo regulação de altura para inserção dos pinos, podendo adapta o equipamento a diferentes tipos de planta e cultivos.</t>
  </si>
  <si>
    <t>T-0333</t>
  </si>
  <si>
    <t>WJC EMPREENDIMENTOS AGROPECUARIOS   LTDA    (FAZENDA    SÃO FRANCISCO)</t>
  </si>
  <si>
    <t>Prensas enfardadeiras hidráulicas para fibras de algodão, com capacidade de produção de até 60 fardos de 230kg/h e 2 caixas de 20 x 54 polegadas, giratórias acima do piso com motor hidráulico para giro, contendo alimentador de rolos, empurrador hidráulico com pistão dupla ação de 63mm de furo x 45mm de haste e 1.500mm de curso, calcador hidráulico com pistão de dupla ação de 125mm de furo x 90mm de haste e 2.500mm de curso, unidade hidráulica de capacidade 10.000L de óleo com motor de 132kW- 1.800rpm acoplado à unidade hidráulica para 3 bombas de movimentação do pistão da prensa, motor de 75kW- 1.800rpm acoplado à unidade hidráulica para 2 bombas de paleta para movimentação do calcador e empurrador, motor de 90kW- 1.800rpm com 2 bombas para levante do caixote, trocador de calor de óleo de motor 7,5HP, sistema de manuseio de fardos com carrinho acionado por motorredutor de 0,5HP, ensacador, balança digital, empurrador de fardos, plataforma de operação e mesa de comando com tela "touchscreen" e comando lógico (CLP).</t>
  </si>
  <si>
    <t>BUSA INDUSTRIAL E COMERCIAL LTDA</t>
  </si>
  <si>
    <t>T-0281</t>
  </si>
  <si>
    <t>EMBARÉ INDÚSTRIAS ALIMENTÍCIAS S.A</t>
  </si>
  <si>
    <t>Máquinas de fabricação contínua de manteiga com capacidade de produção 1.500kg/h, potência de 40kW, projetadas para produzir manteiga a partir de creme de leite, composta por três módulos, sendo seção de agitação construída em aço inoxidável com unidade de agitação por fricção térmica e um cilindro multiflexo com camisa dupla para circulação de água, canhão construído em aço inoxidável com unidade de separação de soro com dispositivo auto purificador e unidade de decantação de soro, seção de vácuo que é obtida por uma bomba de vácuo ou sistema de vácuo centralizado.</t>
  </si>
  <si>
    <t>T-0348</t>
  </si>
  <si>
    <t xml:space="preserve">Enriquecedores automáticos em aço inox para produção de suco e vinho com extração total da cor da casca, com isolamento na tubulação e o tanque reator para reduzir o consumo de vapor, controlado por um PLC, com aquecimento em dois estágios, sendo o 1º na temperatura ambiente entre 25 a 55°, no segundo estágio aumenta a temperatura para até 87° no tanque reator, neste segundo estágio ocorre o enriquecimento com a concentração do suco em até 18% através do sistema rápido de diminuição da temperatura de 85 para 35°C, com uma sonda para controle da temperatura, com capacidade de produção entre 5 a 35mil kg/h., equipado com bomba helicoidal com válvula de regulagem de fluxo, baixa produção de sólidos em até 9%, com limpeza controlada pelo PLC com monitoramento da soda e do ácido para neutralização através do PH. </t>
  </si>
  <si>
    <t>T-0335</t>
  </si>
  <si>
    <t>Máquinas de classificação para produtos agrícolas secos, cereais, oleaginosas, leguminosas e gramíneas, em até 4 tamanhos através de peneiras planas, com capacidade de produção de até 20t/h, com entrada de produto regulada por meio de rolo alimentador; acionamento da máquina por motorredutores; com sistema de limpeza das peneiras com esferas de borracha e “redler” (raspador); quadros das peneiras em material metálico.</t>
  </si>
  <si>
    <t>TMSA - TECNOLOGIA EM MOVIMENTAÇÃO</t>
  </si>
  <si>
    <t>T-0352</t>
  </si>
  <si>
    <t>Máquinas porcionadoras de massa de pães, bolos e recheios, peso de porções igual ou superior a 5g, com capacidade nominal de 2.000 a 15.000kg/h, com funil de alimentação de até 350litros, com sistema de corte sincronizado, com esteira e com painel de controle de operações.</t>
  </si>
  <si>
    <t>T-4775</t>
  </si>
  <si>
    <t>LIMIAR IND. E COM. DE ALIMENTOS LTDA</t>
  </si>
  <si>
    <t>Combinações de máquinas automáticas para produção de pães turco tipo “Sesamed e double twisted”, com Controlador Lógico Programável (PLC) e capacidade para produzir até 8.000 pães por hora tipo “Sesamed” com aplicação de gergelim e com peso entre 40 e 150g ou 5.000pães/h tipo com torcimento da massa com gergelim e peso entre 80 a 280g,  composta de: misturador de ingredientes especifico com capacidade de 160kg de massa e duas velocidades com reversão de rotação; divisor boleador da massa com capacidade de até 11.000 peças/h;  pré fermentador automático com 360 bolsas para o descanso da massa até 2,5min; modelador automático das peças inclusive com torcimento da massa;  aplicador de aderente e receptor giratório para aplicação de gergelim.</t>
  </si>
  <si>
    <t>T-0011</t>
  </si>
  <si>
    <t>Combinações de máquinas para corte e embalagem em sachê de doces do tipo “regaliz”, compostas de: 1 embaladora horizontal automática continua de duplo cabeçote de selagem de 500mm de largura cada uma, com múltiplas esteiras para formação, preenchimento e selagem para embalar produtos de várias formas em diferentes configurações em sachês selados nas 4 laterais ao final da linha de produção, esteiras de transporte do produto pela linha de produção, 1 guilhotina de 1.200mm de largura com capacidade de corte de até 350golpes/min, 1 sistema de esteiras para desvio da produção e painel elétrico de controle.</t>
  </si>
  <si>
    <t>T-0226</t>
  </si>
  <si>
    <t>DEL PAPÉIS LTDA</t>
  </si>
  <si>
    <t>Combinações de máquinas para fabricação de chapas de papelão ondulado com largura de máxima trabalho de até 2.800mm e velocidade máxima operacional de até 250m/min, para cortar, vincar e empilhar chapas de papelão ondulado, compostas de: 3 porta-bobinas duplos, dotados de cones hidráulicos e frenagem a disco com controle de tensão pneumático, com emendadores automáticos de papel, diâmetro máximo recomendável das bobinas de 1.500mm; 3 secadores industriais "Pre-heater" para pré-aquecimento do papelão; cabeçote ondulador tipo troca rápida, automático, “Vacum Single Facer” controlado por inversores e PLC, comando em tela “touchscreen”, dotado de rolos corrugadores revestidos com carbeto de tungstênio e sistema de vácuo com silenciador. 1 mesa secadora e tração com sistema a vapor e mesas quentes para finalizar a colagem com 15 módulos e comando de operação sensível ao toque, 1 cortadeira por facão rotativo “cut-off” dotada de comando computadorizado de corte e sistema de operação e gerenciamento por tela sensível ao toque , 1 vincadeira-cotadeira longitudinal automática "slitter-scorer" com ajustes e posicionamento automáticos e independentes para cada ferramenta e sistema de corte limpo "disc-cut., 1 empilhador "stacker", controles lógicos programáveis (CLP), comandos individuais e gerais.</t>
  </si>
  <si>
    <t>T-0376</t>
  </si>
  <si>
    <t>TUICIAL INDUSTRIA GRAFICA E EDITORA LTDA</t>
  </si>
  <si>
    <t>Máquinas multifuncionais para aplicação de dobra e cola em folhas de papel e cartão, previamente cortadas e vincadas, podendo contar com dispositivos complementares de acabamento e inserção e destinada à produção de pastas, envelopes, caixas simples, capas, entre outros produtos, com velocidade máxima igual ou superior a 120m/min e formato máximo do material a ser alimentado igual ou superior a 450 x 600mm.</t>
  </si>
  <si>
    <t>T-0038</t>
  </si>
  <si>
    <t>KODAK ALARIS BRASIL COMERCIO DE MATERIAL FOTOGRAFICO E SERVICOS LTDA</t>
  </si>
  <si>
    <t>Máquinas de impressão pelo sistema de sublimação de tinta por meio de bobinas de fitas tintadas doadoras de cor, especialmente concebidas para produção de fotos, alimentadas por bobinas de papel, com sistema de avanço e corte, operando com resolução de impressão igual a 300 x 300dpi (tom continuo), tamanho de foto de 20 x 10cm até 20 x 90cm, para serem conectadas à máquina de processamento de dados (não inclusa), com tempo de impressão de 39s/foto no formato 20 x 25cm, e 45s/foto no formato 20 x 30cm.</t>
  </si>
  <si>
    <t>T-0039</t>
  </si>
  <si>
    <t>Máquinas de impressão pelo sistema de sublimação de tinta por meio de bobinas de fitas tintadas doadoras de cor, especialmente concebidas para produção de fotos, alimentadas por bobinas de papel, com sistema de avanço e corte, operando com resolução de impressão igual a 300 x 300dpi (tom continuo), tamanho de foto de 5 x 15cm até 15 x  51cm, para serem conectadas à máquina de processamento de dados (não inclusa), com tempo de impressão (modo padrão) de 8,7 e (modo alta qualidade) de 18,4s/foto no formato 10 x 15cm.</t>
  </si>
  <si>
    <t>T-0316</t>
  </si>
  <si>
    <t>FORMASET INDUSTRIAL LTDA</t>
  </si>
  <si>
    <t>Máquinas para impressão e personalização de cartão para identificação de pessoas e cartões magnéticos, de alta segurança, com chip codificado e tarjas magnéticas e acabamento com secagem UV, com capacidade de impressão de até 1.200cartões/h, com até 9 personalizações, dotadas de módulo controlador, módulo de limpeza de cartões, modulo de codificação de tarja magnética, módulo de codificação de chip, módulo de termo impressão para personalização em baixo relevo, módulo de personalização em alto relevo, módulo de entintamento dos caracteres em alto relevo.</t>
  </si>
  <si>
    <t>T-0218</t>
  </si>
  <si>
    <t xml:space="preserve">Máquinas modulares e componíveis para executar processos de lavação de tecidos abertos em fibras naturais e sintéticas após tingimento ou estampa tradicional e digital,  cada módulo é constituído por um tanque com duplo tambor em forma de estrela, cilindros reguladores da tensão por comando positivo (células de carga), cilindros expansores e unidade espremedora constituída por cilindros emborrachados “foulard”, temperatura máxima de processo 98ºC, capacidade por módulo de 5 metros de tecidos e volume de banho por módulo até 700 litros, largura da mesa com 20cm a mais da largura do tecido a ser tratado, automação por CLP, central para dosagem produtos auxiliares e controlador/supervisor industrial com monitor e tela táctil.
</t>
  </si>
  <si>
    <t>ALBRECHT EQUIPAMENTOS INDUSTRIAIS LTDA</t>
  </si>
  <si>
    <t>T-0355</t>
  </si>
  <si>
    <t>METALÚRGICA VÁRZEA PAULISTA S.A</t>
  </si>
  <si>
    <t>Máquinas para corte de chapas metálicas com capacidade de corte igual ou inferior a 25mm e com preparação para corte de tubo com capacidade de processamento de perfil compreendido entre 12 e 220mm de diâmetro (incluindo os limites), e comprimento da barra de até 6.000mm, com comando numérico computadorizado (CNC), com ressonador laser de fibra com potência máxima do laser compreendida entre 500 a 15.000W (incluindo os limites).</t>
  </si>
  <si>
    <t>T-0392</t>
  </si>
  <si>
    <t>ELECTRO AÇO ALTONA S/A</t>
  </si>
  <si>
    <t>Mandriladoras horizontais tipo “floor type”, de coluna móvel com comando numérico, curso longitudinal da coluna (x) maior ou igual a 5.000mm, curso vertical do cabeçote (y) maior ou igual a 2.500mm, curso horizontal do cabeçote (z) 1.200mm, curso do fuso (w) 800mm, diâmetro do fuso 150mm, rotação máxima do fuso até 2.800rpm, com trocador automático de ferramentas com capacidade igual ou maior de 40 posições, capacidade de carga total 1.000kg, tempo de troca 20s, mesa rotativa com capacidade de carga igual ou maior de 16.000kg, de valor CIF não superior a R$  5.504.301,00.</t>
  </si>
  <si>
    <t>T-0354</t>
  </si>
  <si>
    <t>Máquinas para curvar tubos ferrosos e não ferrosos, de comando numérico computadorizado (CNC), com 9 ou mais eixos elétricos, capazes de curvar tubos de diâmetro máximo compreendido entre 42 a 150mm, com sistema de curvamento em raio fixo e variável, com precisão do eixo Y e Z de +/- 0,05 graus, com sentido de curvatura direito esquerdo no mesmo ciclo.</t>
  </si>
  <si>
    <t>S-3959</t>
  </si>
  <si>
    <t>GRANITO ZUCCHI LTDA</t>
  </si>
  <si>
    <t>Serras automáticas tipo ponte de controle numérico com 5 eixos interpolados para o corte de chapas de mármores, granitos e aglomerados com espessura de até 250mm, com disco diamantado de 725mm dotadas de: 1 ponte de perfil especial em estrutura de aço resistente com motor “Brushless” com redutor de velocidade; 1 carro porta mandril em estrutura de aço resistente; muros de suporte da ponte em aço padronizado; 1 grupo mandril com cabeça porta disco rotativa de -5º até + 365º e inclinável de 0º até 90º interpolada com motor de potência kW. 17/S6 “Brushless” e redutor de alta precisão controlado por inversor com disco de corte de diâmetro mínimo 350mm e máximo 725mm e cursos nos eixos X de 3.900mm, Y de até 2.950mm e Z de 600mm, com profundidade máxima de corte de até 250mm e lubrificação dos eixos X e Y em banho de óleo; travessas de deslizamento da ponte em estrutura de aço resistente; sistema exclusivo com troca automática de 2 mesas de corte motorizadas com dimensões de 3.800 x 2.300 x 640mm e 3.800 x 2.400 x 900mm; 1 sistema de elevação das peças cortadas por meio de ventosas com capacidade de 600kg; 2 mesas de entrada/saída com bancos basculantes com tampos de madeira e borracha e sistema de elevação hidráulica de até 1.650kg; 1 sistema automático de medição do diâmetro dos discos; 1 detector de espessura da chapa; 1 câmera com sistema de aquisição de imagens das chapas; 1 mandril com porta ferramenta com conexão de ½” a gás com motor controlado por inversor para corte incremental/cego, perfuração e execução de processos combinados com disco e cortador; armário com troca automática de ferramentas de até 20 estações para cones com máximo de 600mm ; 1 grupo de lavagem para peças de saída; sistema de escâner a laser SCAN-CNC; 1 software  para simulações de usinagem em 3D; 1 “software”  de visualização tridimensional da peça; 1 “software” para gestão de cortes; 1 “software” de criação e execução de moldes diversos; 1 quadro elétrico com climatizador; 1 sistema de segurança com interrupção do funcionamento da máquina; 1 painel de comando digital com dupla articulação e tela “touchscreen” de 15".</t>
  </si>
  <si>
    <t>T-0339</t>
  </si>
  <si>
    <t>Mesas giratórias de configuração vertical, com ou sem servo motor, para máquinas ferramenta, precisão angular de 2µm em 100mm, com freio pneumohidráulico, engrenagens em aço tratado e sem folgas,  excentricidade axial de 6/3µm e marcha concêntrica de 6/3µm.</t>
  </si>
  <si>
    <t>T-0162</t>
  </si>
  <si>
    <t>Motosserras elétricas com tensão de operação nominal de 36V, motor elétrico sem escovas, velocidade de corrente até 11,5m/s, nível de pressão sonora no ouvido do operador de 86dB (A), comprimento de sabre de 30cm (12”), sistema de ajuste da corrente e do sabre sem ferramentas e possibilidade de operação no modo de economia de energia, podendo conter ou não bateria de íons de lítio com tensão nominal de 36V, capacidade de 4Ah e energia de 151,2Wh e carregador elétrico de potência de 100W.</t>
  </si>
  <si>
    <t>T-0163</t>
  </si>
  <si>
    <t>Aparadores de grama elétricos com tensão de operação nominal de 36V, motor elétrico sem escovas, velocidade máxima de rotação de 5.500rpm, largura de corte de 330mm, nível de pressão sonora no ouvido do operador de 77,7dB (A) e possibilidade de operação no modo de economia de energia, podendo conter ou não bateria de íons de lítio com tensão de operação de 36V, capacidade de 2Ah, energia de 75,6Wh e carregador elétrico de potência de 100W.</t>
  </si>
  <si>
    <t>T-0360</t>
  </si>
  <si>
    <t>CIVIAM COMERCIO IMPORTACAO E EXPORTACAO LTDA </t>
  </si>
  <si>
    <t>Indicadores ou apontadores “mouse” com adaptações específicas para uso por pessoas com deficiência; com entrada para acionador; giroscópio integrado para captar o movimento da cabeça; utilizado em um ângulo de 180 graus na horizontal ou 160 graus na vertical; bateria recarregável integrada.</t>
  </si>
  <si>
    <t>T-0231</t>
  </si>
  <si>
    <t>Peneiras vibratórias de alta frequência de movimento linear, com 8 "decks" independentes, equipadas com 2 motores vibratórios com potência de 5HP (1.200rpm) cada um, utilizadas na classificação granulométrica de partículas de minério.</t>
  </si>
  <si>
    <t>T-4901</t>
  </si>
  <si>
    <t>Máquinas de moldar por injeção, horizontais, de comando numérico, monocolor, para materiais termoplásticos, com capacidade de injeção de 2.605g e força de fechamento 7.500kN, Rosca tipo B, 380V, com interface para robô, aumento da altura de molde em 300mm, régua potenciométrica no avanço do bico, 2 machos hidráulicos na placa fixa, porta automática e todos os acessórios necessários ao seu funcionamento, de valor unitário (CIF) não superior a R$878.937,45.</t>
  </si>
  <si>
    <t>S-4054</t>
  </si>
  <si>
    <t>Equipamentos para ordenamento das moléculas de PVC em tubos extrudados, por processo de expansão com temperatura, velocidade e pressão controladas, com capacidade para produzir até 3.000t/ano de tubos DN 100 a DN300 com comprimento nominal de até 6.000mm mais a bolsa de acoplamento, incluindo: mesa de entrada, unidade de aquecimento com transportador de roletes, unidade de orientação molecular composta por estrutura de apoio e 5 conjuntos de calibração formados, cada um, por 1 matriz tubular, 2 cabeçotes e 1 suporte para o cabeçote móvel, sistema de tratamento/alimentação de ar incluindo compressor e tanques,  unidade de resfriamento de água, carro extrator, unidade de corte duplo e chanfragem de tubos, e sistema de controle automático com CLP.</t>
  </si>
  <si>
    <t>S-4064</t>
  </si>
  <si>
    <t>Equipamentos para ordenamento das moléculas de PVC em tubos extrudados, por processo de expansão com temperatura, velocidade e pressão controladas, com capacidade para produzir até 5.000t/ano de tubos DN400 a DN600 com comprimento nominal de até 6.000mm mais a bolsa de acoplamento, incluindo: mesa de entrada, unidade de aquecimento com transportador de roletes, unidade de orientação molecular composta por estrutura de apoio e 3 conjuntos de calibração formados, cada um, por 1 matriz tubular, 2 cabeçotes e 1 suporte para o cabeçote móvel, sistema de tratamento/alimentação de ar incluindo compressor e tanques, unidade de resfriamento de água, carro extrator, unidade de corte duplo e chanfragem de tubos, e sistema de controle automático com CLP.</t>
  </si>
  <si>
    <t>T-0235</t>
  </si>
  <si>
    <t>ANDRITZ SEPARATION INDUSTRIA E COMERCIO DE EQUIPAMENTOS DE FILTRAÇÃO LTDA</t>
  </si>
  <si>
    <t>Prensas para produção de peletes provenientes de resíduos agrícola e silvicultura, bem como para biofertilizantes, com capacidade de 4 até 6t/h, matriz com diâmetro de 850mm com velocidade angular máxima de 5,7m/s e furos para peletes de 6 até 10mm de diâmetro, dois rolos de 400mm de diâmetro com ajuste do lado externo proporcionando maior segurança e precisão no ajuste dos rolos, sistema de controle de temperatura dos rolos através de resfriamento a água, eixos dos rolos com mancalização bi-apoiada, sistema de alimentação forçada com distribuição individual proporcionando um maior balanceamento na alimentação, sistema de lubrificação forçada com monitoramento de temperatura e pressão do óleo na caixa de engrenagens com controle de pressão mínima, sistema de lubrificação de graxa e óleo automático e independente, sistema de troca rápida de pino de segurança, sistema de automação, motorização de 200 a 400kW de potência com sistema à prova de explosão, podendo o motor vir ou não instalado no equipamento.</t>
  </si>
  <si>
    <t>Indústria e Comércio Chavantes Ltda</t>
  </si>
  <si>
    <t>FERRAZ MÁQUINAS E ENGENHARIA LTDA</t>
  </si>
  <si>
    <t>S-4383</t>
  </si>
  <si>
    <t>Máquinas túnel duplo de aspersão para pré-tratamento de superfície interna automática de cavidades soldadas de forno, com capacidade de tratamento de 200cavidades/h/túnel, para uso doméstico para processo de esmaltação com quatro etapas de pré-tratamento: etapa de desengraxe com químicos alcalinos a 60 o, enxágue 1 (um) com agua a 45 o, enxágue 2 (dois) com água desmineralizada a 50o e secadora de peças a aproximadamente 130 o com remoção de excesso de água por meio de ventiladores de alta pressão “blow-off” que sopram ar a 2500 a 3.000litros de ar/min, secadora de peças compacta de 10m equipada com resistências elétricas e ventiladores de ar de alta pressão que sopram ar de 2.500 a 3.000litros de ar/min e tratamento de superfície de oito tamanhos diferentes de cavidades sem necessidade de intervenção ou troca de configuração.</t>
  </si>
  <si>
    <t>T-0167</t>
  </si>
  <si>
    <t>REGIONAL TELHAS INDÚSTRIA E COMÉRCIO DE PRODUTOS SIDERÚRGICOS LTDA</t>
  </si>
  <si>
    <t>Combinações de máquinas para transportar, resfriar, empilhar e embalar automaticamente painéis tipo “sanduiche” com largura entre 600 e 1.200mm, comprimento entre 2 e 15m, e espessura de 40 a 200mm em linha contínua de produção, compostas de: 1 cama de resfriamento, com motor de potência 7.5kw*2, dotada de servo controle, esteira transportadora de até 24m, em aço, com motor de potência 2,2kW, 1 equipamento de empilhamento automático dotado de dispositivo giratório acionado por motor, 1 máquina embaladora, com plataforma e escada de segurança em aço, dotada de duas posições para rolos de filme de plástico, motor de potência 4kW, com controle CLP, com velocidade de produção de 6m/min e altura máxima de 1.300mm.</t>
  </si>
  <si>
    <t>CASSIOLI BRASIL LTDA</t>
  </si>
  <si>
    <t>T-0337</t>
  </si>
  <si>
    <t>LUPUS EQUIPAMENTOS PARA LUBRIFICAÇAO E ABASTECIMENTO LTDA</t>
  </si>
  <si>
    <t>Tubos para abastecimento, de uso exclusivo de bobinadores, de 1/2 até 3”com trama em aço e borracha sintética, de baixa e alta pressão, suporta -40 até +150 graus, com ou sem terminais/conectores, de até 50m de comprimento.</t>
  </si>
  <si>
    <t>T-0195</t>
  </si>
  <si>
    <t>SARSTEDT LTDA</t>
  </si>
  <si>
    <t>Moldes de injeção de material termoplástico, com 16 cavidades, para uso em injetoras de alta pressão, confeccionados em aço especial, com câmera quente, temperatura de injeção maior ou igual a 235°C (variável em função do tipo do material injetado), próprios para a fabricação de tubos de coleta de sangue com diâmetro externo igual a 13,5mm e comprimento igual a 75mm.</t>
  </si>
  <si>
    <t>Moltec Indústria e Comércio de Moldes LTDA</t>
  </si>
  <si>
    <t>GHL Ferramentaria de Moldes Ltda</t>
  </si>
  <si>
    <t>T-0201</t>
  </si>
  <si>
    <t>Moldes de injeção de material termoplástico, com 16 cavidades, para uso em injetoras de alta pressão, confeccionados em aço especial, com câmera quente, temperatura de injeção maior ou igual a 217°C (variável em função do tipo do material injetado), próprios para a fabricação de hastes de tubos de coleta de sangue com diâmetro externo igual a 10,5mm e comprimento maior ou igual a 55mm.</t>
  </si>
  <si>
    <t>S-4099</t>
  </si>
  <si>
    <t>Caixas de transmissão com carcaça de alumínio, potência entre 1,6 e 2,1kW, rotação de entrada entre 7.000 e 9.000rpm e relação de redução de 1,4:1 aplicadas em roçadeiras.</t>
  </si>
  <si>
    <t>T-0327</t>
  </si>
  <si>
    <t>FLSMIDTH LTDA</t>
  </si>
  <si>
    <t>Coroas dentadas, construídas em ferro fundido ou em aço fundido ou em aço forjado ou em liga metálica especial, segmentada ou não, para transmissão de torque em moinho rotativo, com diâmetro na superfície externa igual ou superior a 10.000mm, largura igual ou superior a 965mm e número de dentes igual ou superior a 278, com ou sem eixo pinhão construído em aço com diâmetro externo na área de contato dos dentes igual ou superior a 806mm e comprimento igual ou superior a 4.300mm e número de dentes igual ou superior a 20 dentes.</t>
  </si>
  <si>
    <t>S-4170</t>
  </si>
  <si>
    <t>Combinações de máquinas automatizadas para conformação de chapas e solda por resistência de corpos cilíndricos, tambores metálicos de diâmetro igual ou superior a 450mm, mas inferior ou igual a 600mm, comprimento igual ou superior a 420mm, mas inferior ou igual a 1.100mm, espessura igual ou superior a 0,6mm, mas inferior ou igual a 1,20mm; capacidade de produção de 800pçs/h; dotadas de equipamento de soldagem por resistência com 3 fases; conjunto de cabeçote de soldagem; disco de soldagem; transformador de soldagem de 250kVA; equipamento de conformação cilíndrica; equipamento de transferência automática de cilindros contendo 2 braços manipuladores; dispositivo de empurradores acionado por servomotor; painel elétrico e controlador lógico programável (CLP).</t>
  </si>
  <si>
    <t>T-0290</t>
  </si>
  <si>
    <t>NOV FLEXIBLES EQUIPAMENTOS LTDA</t>
  </si>
  <si>
    <t>Máquinas para soldar fitas metálicas, serras de fita e fitas bi metálicas de aço até 120mm de largura por resistência de topo a topo por faiscamento, com tela de 7” colorida sensível ao toque, processo de soldagem totalmente automático, com sistema de recozimento da solda com temperatura entre 550 e 1.050°C, com dispositivo de centralização de fita, com ferramenta automática de rebarbamento após soldagem, com unidades de aperto e eletrodos de soldagem de fitas até 65mm de largura, com conexão para resfriamento por água, processo de soldagem controlado por servomotor.</t>
  </si>
  <si>
    <t>T-0274</t>
  </si>
  <si>
    <t>HAUSSMART EIRELI</t>
  </si>
  <si>
    <t>Módulos solares fotovoltaicos destinados à geração de energia elétrica, bifaciais, de silício monocristalino (mono-Si), faixa de temperatura suportável: -40 a + 85 ºC, sistema com tensão nominal máxima de 1.500VDC, superfície em vidro de espessura de 2mm, com tratamento antirreflexo e anti-sujidade, interligação entre painéis através de cabos de comprimento compreendido entre 200 e 1.200mm, dotado de: 144 células (6 x 24), com dimensões de: 2.036 x 1.002 x 30mm, com potência nominal máxima (STC) igual ou superior a 385Wp com eficiência igual ou superior a 18,9%, irradiação (STC): 1.000W/m², coeficiente de temperatura PMAX: -0,38%/ºC e temperatura nominal operacional da célula NOCT: 43ºC +/- 2 ºC, de valor CIF não superior a R$ 380,92.</t>
  </si>
  <si>
    <t>T-0275</t>
  </si>
  <si>
    <t>Módulos solares fotovoltaicos destinados à geração de energia elétrica, monofaciais, de silício monocristalino (mono-Si), faixa de temperatura suportável: -40 a +85ºC, sistema com tensão nominal máxima de 1.500VDC, superfície em vidro de espessura de 3,2mm, com tratamento antirreflexo e anti-sujidade, interligação entre painéis através de cabos de comprimento compreendido entre 300 e 1.200mm, dotados de: 144células (6 x 24), dimensões de: 2.010 x 1.000 x 35mm, com potência nominal máxima (STC) igual ou superior a 385Wp com eficiência igual ou superior a 19,2%, irradiação (STC): 1.000W/m², coeficiente de temperatura PMAX: -0,39 %/ºC e temperatura nominal operacional da célula NOCT: 44ºC +/- 2 ºC, de valor CIF não superior a R$ 390,48.</t>
  </si>
  <si>
    <t>T-0338</t>
  </si>
  <si>
    <t>Geradores de sinais GNSS Grandmaster com relógio de rubídio e relógio de quartzo, chassi 1U com kit para montagem em rack 19’, 8xportas 1G/10G para sinais PTP/Sync-E com capacidade mínima de 2.048 clientes, com cartão auxiliar que possui 1xentrada/saída E1/2MHz, 1xentrada/saída 10MHz e 1xentrada/saída 1PPS, 2xfontes de alimentação 48VDC, 90W, 2xcabos de alimentação DC.</t>
  </si>
  <si>
    <t>T-0342</t>
  </si>
  <si>
    <t>NBX DISTRIBUIÇÃO DE ALIMENTOS E EQUIPAMENTOS DE ENERGIA LTDA</t>
  </si>
  <si>
    <t>Sensores de medição da velocidade e direção do vento (anemômetro), classe 1 e padrão IEC, utilizáveis em avaliações de recursos eólicos, monitoramento operacional de parques eólicos, estudos meteorológicos, monitoramento ambiental e em verificação de curva de potência de turbinas, com corpo de alumínio anodizado, eixo em aço inoxidável, rolamentos de esferas, interruptor óptico e copos de policarbonato moldado por injeção, com faixa de medição da velocidade do vento entre 0,638 a 75m/s, com sinal de saída por meio de ondas quadradas com frequência de 532,9HZ a 50m/s, faixa de sinal de saída entre 0 a 800hz e resolução de 0,046m/s.</t>
  </si>
  <si>
    <t>T-0374</t>
  </si>
  <si>
    <t>Sensores lidares para avaliação do potencial de geração de energia eólica, com capacidade para medir remotamente a velocidade, direção e alterações de comportamento do vento (turbulência, temperatura, pressão barimétrica, umidade relativa do ar), operando por emissão de feixes de raios laser contínuo, com medição realizada em 10 níveis de altura, com faixa de altura de medição entre 20 e 200m a partir do ponto de instalação, para ventos com velocidade entre 2,5 a 10m/s, com precisão de ±&lt;0,207m/s, com tensão de alimentação 23-32VDC, podendo ser alimentado por baterias, geradores ou painéis solares fotovoltaicos.</t>
  </si>
  <si>
    <t>T-0398</t>
  </si>
  <si>
    <t xml:space="preserve">ADAPT PRODUTOS OFTALMOLÓGICOS LTDA </t>
  </si>
  <si>
    <t>Dispositivos com dupla câmera de Scheimpflug com resolução em pixel de 2 x 1.280 x 960, visão superior da câmara com resolução em pixel de 1.280 x 960 e com disco de plácido com 20 anéis monocromáticos para digitalização rotacional de imagens em fenda da dual Scheimpflug combinada com as imagens de plácido e visão superior, que podem ser utilizadas em reconstrução tomográfica 3D, em análises como: paquimetria, densitometria de córnea e cristalino, aberrometria de córnea, mapas de elevação corneana, relatório com mapa de comparação, (TCP) Poder Total da Córnea.</t>
  </si>
  <si>
    <t>T-0359</t>
  </si>
  <si>
    <t>Módulos óticos de reação, com capacidade para 96 ou 384 amostras, operando com 5 ou 6LED’S com comprimento de luz controlado (filtrado) para excitação do material e 5 ou 6fotodiodos de detecção simultânea em uma única amostra, abertura e fechamento automatizado, detecção para reações “singleplex” ou “multiplex”, para uso em processo de detecção de reação em cadeia da polimerase (PCR) em tempo real.</t>
  </si>
  <si>
    <t>S-4129</t>
  </si>
  <si>
    <t>Equipamentos automáticos para medir o peso e quantidade de composto em tampas de alumínio para bebidas, com impressora a jato de tinta para impressão de código de barras, estação de pesagem, estação de desenrolamento, com até 3 prensas e até 3 câmeras de inspeção de alta resolução, gavetas de carregamento e descarregamento e painel de controle.</t>
  </si>
  <si>
    <t>T-0344</t>
  </si>
  <si>
    <t>Sistemas avançados de registro de dados para energias renováveis (solar e eólica) através de leituras de sensores meteorológicos e outros dispositivos, dotados de instrumento "data logger", painel de cabeamento e cabo de conexão, com módulo de comunicação remota "ipackgps", com 26 canais (12 contadores e 14 analógicos) e 2 portas RS485 para sensores inteligentes, com intervalo de registro selecionável entre 1, 2, 5, 10, 15, 30 e 60min, com duas baterias de célula “d” recarregáveis, equipados com painel fotovoltaico externo de 15W para fornecimento de energia autônoma e carregamento das baterias, possui conversor ADC de 16 bits para medições precisas e de alta resolução, com meio de armazenamento de dados na memória flash interna de 8 MB e opcional no cartão SD, duas camadas de segurança (pin e encriptação de 128-bits), proteção contra surtos em cada canal, com ou sem gabinete para instalação do sistema, compatíveis com sistemas de comunicações (GSM/GPRS, 3G GSM, CDMA, SATÉLITE BGAN M2M E MODBUS/TCP).</t>
  </si>
  <si>
    <t>T-0407</t>
  </si>
  <si>
    <t>INGETEAM LTDA</t>
  </si>
  <si>
    <t>Ventiladores radiais, até 170W, com controle integrado, com rotor e hélices com pás curvas, montado em estrutura específica e customizada, para montagem exclusiva do equipamento no sistema intercambiador de calor, montado nos conversores de frequência de geração fotovoltaica de energia.</t>
  </si>
  <si>
    <t>T-0415</t>
  </si>
  <si>
    <t>Recompressores mecânicos de Vapor MRV (Mechanical Vapour Recompression), para unidades de evaporação, de múltiplos ou simples estágios, acionados por mancais amortecidos por óleo pressurizado, com vazões até 350.000Nkg/h, capacidade do motor de até 5MW, aumento de temperatura até 10Kelvin em um único estagio, velocidade até 320m/s, pressões de trabalho de 0,05 a 5bar, contendo sistema de injeção de água, unidade de selagem com retentores flutuantes tipo labirinto de anel de carbono, equipados com instrumentos de controle de segurança montados sobre base única para controle de temperaturas, vibrações, nível, fluxo e pressão de óleo e nível de condensados na carcaça, sem controlador lógico programável.</t>
  </si>
  <si>
    <t>T-0408</t>
  </si>
  <si>
    <t>Equipamentos para destilação à vácuo de águas residuais industriais provenientes de processo de galvanoplastia, com capacidade máxima de destilação de 3.000m3/ano, com recuperador dotados de: evaporador com trocador de calor com sistema de auto-limpeza, condensador e bomba de vácuo; sistema de mistura de solução anti-espumante; recuperador de calor para pré-aquecimento da alimentação de aguas residuais; tanque de estocagem e controle de PH para águas residuais; painel de controle com tela sensível ao toque.</t>
  </si>
  <si>
    <t>T-0345</t>
  </si>
  <si>
    <t>Tostadeiras verticais, utilizadas na caramelização de pães, construídas em aço inox, com dupla chapa antiaderente, painel digital para ajustes de temperatura da esteira e regulagem manual para compressão das partes do pão, temperatura máxima para tostagem de 293°C e potência compreendida de 4.500 a 6.490W.</t>
  </si>
  <si>
    <t>COZIL EQUIPAMENTOS INDUSTRIAIS LTDA</t>
  </si>
  <si>
    <t>T-0381</t>
  </si>
  <si>
    <t>Máquinas automáticas para esterilização de latas com sistema abre-fácil(EASY PEEL) de diferentes tamanhos e formas, por meio de vapor vivo, com potência de 16kW voltagem de 380/440VAC, frequência de 50/60HZ, dotadas de corpo cilíndrico medindo 1.285mm de diâmetro interior e 1.300mm de diâmetro exterior e aproximadamente 4.850mm de comprimento, com porta frontal para entrada e saída de cestos de movimentação, com capacidade para 5 cestos medindo 930 x 830 x 930mm cheios de latas, operando a uma temperatura de até 140ºC, pressão máxima de 2,5bar, sistema de esterilização por spray de água, coletores internos, laterais e superiores alimentados por bomba de recirculação, sistema de esfriamento por meio de intercâmbio de calor de placas e  controlador lógico programável(Programador AT-205).</t>
  </si>
  <si>
    <t>T-0062</t>
  </si>
  <si>
    <t>Máquinas para filtrar e separar partículas solidas da massa de fibrocimento em seu estado líquido de vazão maior que 250m3/h, com corpo principal em aço carbono, impulsor rotativo de massa de 4 lâminas verticais, unidade pneumática de manutenção, tela estática em aço inox com furos de 6mm de diâmetro e válvula de drenagem de rejeitos, controlada por PLC.</t>
  </si>
  <si>
    <t>T-0486</t>
  </si>
  <si>
    <t>TDE BRASIL IMPORTAÇÃO, COMERCIO E LOCAÇÃO DE EQUIPAMENTOS LTDA.</t>
  </si>
  <si>
    <t>Aparelhos portáteis, com dimensões 85 x 63 x 230mm e 300g, com bateria de lítio de 7,4V que utiliza carregador de eletricidade de 9V CC 100-240V AC 50-60Hz e reservatório de 150ml utilizado para armazenar água comum de torneira para gerar Ozônio Aquoso, com pH entre 3 e 6 e potencial de oxidação (ORP) entre 650 e 1.200mV, utilizado para a limpeza geral, sanitização e desodorização de superfícies e ambientes, botão tipo gatilho para gerar e borrifar a solução de limpeza com uma luz de LED indicadora no topo que sinaliza quando a solução está sendo gerada/borrifada (luz azul) ou o fim da bateria ou reservatório vazio de água (luz vermelha)</t>
  </si>
  <si>
    <t>T-0485</t>
  </si>
  <si>
    <t>8421.39.99</t>
  </si>
  <si>
    <t>Cápsulas plásticas com fechamento superior e seções de tratamento interna para filtragem e tratamento de água comum, com conectores de acoplamento rotativos (macho e fêmea) para entrada e saída de água, com tubo de PVC interno para captação de agua externa entre 30 e 65psi, com duas fases de processamento, (1) ativado, (2) resina de troca catiônica com feltro limitador de passagem de impurezas e bandeja plásticas inferior plana com microfendas para barragem de resinas.</t>
  </si>
  <si>
    <t>T-0373</t>
  </si>
  <si>
    <t>BOTICA COMERCIAL FARMACEUTICA LTDA (BOTICARIO)</t>
  </si>
  <si>
    <t>Combinações de máquinas automáticas, integradas entre si, para envase de líquidos ou cremes em frascos plásticos ou de vidro com diversos tamanhos com capacidade para envasar frascos com 174mm de altura e volume útil de 400mL, controladas por CLP (controlador lógico programável) e painéis de operação com tela tipo “touchscreen”, com produção nominal de 4.800frascos ou potes/h, contendo: uma máquina enchedora rotativa automática com 12 estações de enchimento utilizando medidores mássicos de fluxo extremamente precisos para dosagem ponderal de produtos não condutivos ou explosivos sem partes móveis e de baixa manutenção eliminando a necessidade de tanque intermediário reservatório de produto facilitando e simplificando a operação de lavagem para troca de formato, diminuindo a geração de resíduos, eliminando os riscos de contaminação e a perda de produtos, com construção sanitária em aço inoxidável AISI 316L das partes com contato com o produto e em aço inoxidável AISI304 dos revestimentos e coberturas, com válvulas de enchimento dotadas de bicos com dispositivo antiespumante, antigotejamento e corta-fio, com dispositivo que assegura que a válvula de enchimento se abra somente se o frasco estiver sob ela, com motor de comando controlado por inversor de frequência com regulagem de velocidade e rampas de aceleração e desaceleração, com descarte automático de frascos envasados fora das tolerâncias programadas, com sistema tampador rotativo com 6 estações para aplicação de tampas com o sistema de came eletrônico que permite a mais alta flexibilidade no tratamento das tampas, podendo gerir qualquer tipo de tampa de rosca/pressão ou tampa tipo “pump” com diferentes comprimentos do pescante, tudo na mesma torre de tampamento permitindo uma rápida e fácil troca de formato somente alterando os parâmetros no painel operador, com sistema de limpeza a ar de frascos com 12 estações, uma máquina para alimentação de frascos podendo introduzi-los dentro de suportes, com sistema de câmera para orientação dos frascos, com transportadores de frascos e partes para mudança no formato dos frascos.</t>
  </si>
  <si>
    <t>T-0499</t>
  </si>
  <si>
    <t>Máquinas semi-automáticas para envolvimento de pallets com filme extensível “stretch”, com mesa giratória de no máximo 1.800mm diâmetro para manter o pallet centralizado girando em seu próprio eixo, com envolvimento total do pé do pallet com partidas e paradas suaves no início e fim de cada ciclo, com capacidade de carga máxima de 2.500kg, com mesa de giro com dispositivo para posicionamento da ponta do filme, com sistema personalizado de programação ECO de até 20 comandos para diferentes posições e paradas da mesa de giro ou do carro de pré-estiramento, com pré-estiramento motorizado com relações fixas de no máximo 300%, detecção automática da altura do produto máxima de 3.100mm, com controle do tensionamento contínuo do filme realizado por célula de carga que mede a tensão em tempo real (não amassa caixas) para embalar cargas frágeis e/ou produtos instáveis, com regulagem de tensão em 4 níveis independentes (pé do pallet, subida, topo e descida), dotado de cabeçote com sistema de passagem do filme em S – QLS – “Quick Load Sistem” sem aberturas e travas com rolos fixos e côncavos na parte superior, dotado de cabeçote com posicionador ergonômico e botão dispensador de filme, cabeçote com dispositivo antiesmagamento, com dispositivo de alarme, com buzina sonora que indica o início do ciclo.</t>
  </si>
  <si>
    <t>S-4379</t>
  </si>
  <si>
    <t>Combinações de máquinas para aplicação de espuma expansiva, compostas de: 2 robôs manipuladores de 6 graus de liberdade, alcance de 2.602mm, precisão de 0,06mm, base de fixação dimensionadas em 535mm de largura por 550mm de comprimento, capacidade de sustentação de ferramenta de até 45kg na ponta do robô, equipado com 2 mesas deslizantes de movimentação lateral com alcance de até 4.000mm, 4 câmeras de visão 2D monocromáticas e 2 câmeras de visão 3D de alta resolução e rápida comunicação (100 a 300ms) para reconhecimento e correção de posição entre robôs e pontos de aplicação na carroceria, com 2 controladores elétrico/eletrônicos dedicados sendo alimentado por tensão alternada trifásica de 380 a 575V, com consumo médio de potência de 2,5kW cada, 1 painel de controle central com interface de comunicação homem máquina; 2 equipamentos de acionamento combinados entre pneumático e servomotor de potência aproximada de 1kVA com função de manter as portas da carroceria abertas; 3 máquinas de controle de dosagem de material bicomponentes Polyol e isocianato de proporção 1:1 com capacidade de aplicação de até 6cm³/revolução podendo operar em até 100rpm a uma pressão de 11bar controladas eletronicamente por CLP, equipadas com 3 cabeças de aplicação  de espuma expansiva de capacidade de aplicação de 8 a 90cm³/s com acionamento hidráulico; alimentadas por 2 reservatórios de material sendo 1 de Isocianato e 1 de Polyol com condicionamento de temperatura, 2 bombas de pistão axial com deslocamento positivo e acoplamento magnético e 2 bombas diafragmas, medidor volumétrico de fluxo, válvula de recirculação para início do ciclo frio, ambos com 1 sistema de controle de temperatura de 20 a 60°C composto por 1 reservatório em aço inoxidável de 283 litros de água com vazão de 4,8m³/h; com painéis elétricos e de controle com interface homem-máquina, controladores lógico programáveis com conexões de interface ethernet industrial e ciclo máximo de aplicação/operação do processo em no máximo 88s.</t>
  </si>
  <si>
    <t>T-0498</t>
  </si>
  <si>
    <t>Veículos elétricos automáticos guiados a laser, especialmente desenhados para transporte de bobinas de chapa de alumínio com até 25t métricas cada e cilindros de trabalho de laminadores a frio, com baterias tracionarias, carregadores de baterias, alvos, computador industrial (servidor), estações de chamada e painéis eletrônicos I/O, sensor de parada a laser no para-choques dianteiro/traseiro.</t>
  </si>
  <si>
    <t>T-0490</t>
  </si>
  <si>
    <t>NORMET DO BRASIL IMPORTAÇÃO E COMÉRCIO DE MÁQUINAS E EQUIPAMENTOS LTDA</t>
  </si>
  <si>
    <t>Veículos-plataformas de elevação para trabalhos aéreos, tipo tesoura, com plataforma elevatória de dimensões igual ou superior a 1.800 x 3.200mm, autopropulsado sobre rodas, articulados, acionados por motor diesel, de potência igual ou superior a 96kW e velocidade de giro igual ou superior a 2.200rpm, capacidade máxima de carga igual ou superior a 3.000kg, altura máxima de elevação da plataforma igual ou superior a 3.500mm, equipados com escada para fácil acesso à plataforma.</t>
  </si>
  <si>
    <t>T-0405</t>
  </si>
  <si>
    <t>SIG COMBIBLOC DO BRASIL LTDA</t>
  </si>
  <si>
    <t>Máquinas de transporte orientado de pilhas de embalagem cartonada abertas para uso em indústria alimentícia denominada “blanks” com capacidade mínima de entrada de 1 fila de pilhas a cada 12s, dotadas de 4 transportadores de correia com estrutura e teto, 1 transportador de correia consistindo de uma estação de transferência angular equipada com dispositivo de giro estável de 90º, 2 transportadores de correia para deslocamento de pilha de “blanks” em fila singular, 1 estação de transferência contendo um sistema de prendedor mecânico montada em trilhos para transferir a pilha para a próxima estação alimentadora, com ou sem carrinho para transporte automático dotado de um transportador de correia reversível controlado por frequência.</t>
  </si>
  <si>
    <t>T-0283</t>
  </si>
  <si>
    <t> HYSTER-YALE BRASIL EMPILHADEIRAS LTDA</t>
  </si>
  <si>
    <t>Conjuntos da unidade básica para empilhadeira autopropulsada com motor a combustão, rodas de tração, rodas de direção, transmissão, capota do operador com assento, sem torre de elevação e sem contrapeso, com distância entre eixos compreendido entre 1.830 a 2.235mm.</t>
  </si>
  <si>
    <t>T-0409</t>
  </si>
  <si>
    <t>PANDURATA ALIMENTOS LTDA.</t>
  </si>
  <si>
    <t>Máquinas automáticas para a fabricação de barras de chocolates acopladas a biscoitos “chocobiscuit”, dimensões 56,5 x 41,5 x 9mm, com transportadores de moldes, (dimensão dos moldes 1.000 x 350 x 35mm), unidade de aquecimento por fluxo de ar, temperadeira de chocolate de fluxo variável de 100 a 1.000kg/h, cabeçote depositador com sensor de temperatura, unidade vibratória, depositador rotativo de biscoito, módulo de resfriamento, desmoldador automático, painel de comando com controlador logico programável (PLC), com  capacidade de produção igual ou superior a 2.100produtos/min.</t>
  </si>
  <si>
    <t>S-3428</t>
  </si>
  <si>
    <t>VALE FÉRTIL INDÚSTRIA ALIMENTÍCIA LTDA.</t>
  </si>
  <si>
    <t>Combinações de máquinas (unidade funcional), semiautomática, com operação sequencial, tipo modular, como linha de máquinas destinadas a misturar azeitonas com porções de especiarias e óleo (misturador), compreendendo, virador de bombona com azeitonas de operação manual e capacidade até 300kg para alimentar a linha interligado apenas mecanicamente; e demais máquinas interligadas mecânica e eletronicamente, com controlador lógico programável (CLP) tela de toque, sendo, tanque de inundação (tremonha) com capacidade até 1.500L ou 900kg dotadas de elevador com compartimentos (cubetas) e bomba manual de evacuação de excesso líquido; dispensador/dosador (tremonha) do produto principal, correia de inspeção (transportadora) de velocidade controlada com carril dispensador de impurezas, dispensador/dosador de especiarias secas de reposição sendo bandeja vibratória eletromagnética com tremonha de alimentação de 20L, dispensador/dosador de azeite com bocais e temporizador; tambor misturador dos produtos dosados (homogêneo), capacidade de produção até 2.000kg/h, 3kW (potência elétrica), 5 1N/min (consumo de ar comprimido).</t>
  </si>
  <si>
    <t>T-0403</t>
  </si>
  <si>
    <t>Máquinas automáticas para formação e selagem de embalagens pré-formadas (sleeves) a partir de cartões impressos revestidos de polietileno, estratificados com alumínio, previamente cortados e vincados, com disposição linear para realização de operações sequenciais e contínuas de pré-alimentação e alimentação, pré-formação, alinhamento, desbaste de espessura de aba (borda) do cartão, ativação por jato de ar quente com pré-ativação ou não, formação final, rotação, transporte de estocagem à acumulação para saída das embalagens pré-formadas (sleeves), com velocidade de produção ajustável de 150 a 750m/min, dispondo ou não de unidade servo-controlada com sensor laser de contagem para descarga orientada em caixas, com controlador lógico programável (CLP).</t>
  </si>
  <si>
    <t>T-0323</t>
  </si>
  <si>
    <t>CARMELO COMERCIAL E REPRESENTAÇÕES LTDA</t>
  </si>
  <si>
    <t>Máquinas rotativas automáticas para lavagem, tingimento e centrifugação de peças confeccionadas, meias, e peças sem costura, com temperatura de até 135ºC, construídas em aço inoxidável, dotadas de cesto dividido em 3 compartimentos, com capacidades de carregamento nominal de 60 a 240kg e velocidade de até 550rpm, polimento eletrolítico em cada compartimento, centrífuga de alta velocidade, com balanceamento hidráulico, velocidade de rotação do cesto regulada por inversor, com função de reintegração automática a nível mínimo e função de reutilização da água de resfriamento para o início da lavagem, compostas por kit de monitoramento do consumo e nível da qualidade do banho, painel de comando em aço inoxidável, computador para assistência remota online, visualização do nível do banho, tanque bivalente para a solução de sulfato e predisposição para conexões térmicas e hidráulicas.</t>
  </si>
  <si>
    <t>T-0209</t>
  </si>
  <si>
    <t>FEDERAL-MOGUL SISTEMAS AUTOMOTIVOS LTDA</t>
  </si>
  <si>
    <t>Máquinas para fundir pistões automotivos solidificados, por meio de processo de fundição por gravidade na posição vertical ou horizontal, com capacidade de fundir 2 pistões por ciclos e com descarregador automático e CLP.</t>
  </si>
  <si>
    <t>T-0474</t>
  </si>
  <si>
    <t>VIPI INDUSTRIA COMERCIO IMPORTACAO E EXPORTACAO DE PRODUTOS ODONTOLOGICOS</t>
  </si>
  <si>
    <t>Lasers “trimmer” de CO2 automático para alinhador ortodôntico, com 10,6 micrometros de comprimento de onda do laser, potência de 120W, laser classe 4, equipados com calibração de precisão geométrica usando o laser em um disco metálico plano, alimentação manual, unidade de OCR (para ler o número de série e identificar cada alinhador individualmente), com capacidade nominal de marcação de 80 alinhadores ortodônticos/h com ciclos de aplicação de 45s por alinhador ortodôntico, precisão de 0,2mm, velocidade nominal de 50 a 200mm/s, sistemas de refrigeração e exaustão, barreiras de segurança, monitoramento do consumo de energia e controle de H2, CO2, N2 e He, PLC, acesso remoto, interface homem-máquina (HMI) com tela sensível ao toque.</t>
  </si>
  <si>
    <t>T-0475</t>
  </si>
  <si>
    <t>Lasers “trimmer” de CO2 automáticos para alinhador ortodôntico, com 10,6 micrometros de comprimento de onda do laser, potência de 120W, laser classe 4, equipados com calibração de precisão geométrica usando o laser em um disco metálico plano, alimentação manual, unidade de OCR (para ler o número de série e identificar cada alinhador individualmente), com capacidade nominal de marcação de 180 alinhadores ortodônticos/h com ciclos de aplicação de 15s por alinhador ortodôntico, precisão de 0,2mm, velocidade nominal de 50 a 200mm/s, sistemas de refrigeração e exaustão, barreiras de segurança, monitoramento do consumo de energia e controle de H2, CO2, N2 e He, PLC, acesso remoto, interface homem-máquina (HMI) com tela sensível ao toque.</t>
  </si>
  <si>
    <t>T-4422</t>
  </si>
  <si>
    <t>MEGA STEEL INDÚSTRIA MECÂNICA EIRELI</t>
  </si>
  <si>
    <t>Centros de usinagem portal com dupla coluna, comando numérico computadorizado (CNC), com mesa de 6.000 x 3.500mm e carga máxima sobre a mesa de 28.000kg, com cursos em X 6.200mm, Y 4.700mm e Z 920mm, velocidade máxima 6.000rpm, avanço rápido dos eixos X,Y em 10m/min e Z em 12m/min, com 5 rotações, suporte de cabeça automático com giro de 90° usinando em 360°, troca automática, com 40 ferramentas e eixo árvore.</t>
  </si>
  <si>
    <t>T-0435</t>
  </si>
  <si>
    <t>KSPG AUTOMOTIVE BRAZIL LTDA.</t>
  </si>
  <si>
    <t>Centros de torneamento horizontal CNC, para a usinagem oval de pistões, com diâmetro máximo usinado de 320mm, comprimento máximo usinado de 250mm, com curso do eixo x de170mm, eixo Z de 410mm, eixo A de 125mm, e eixo Y de 25mm, avanços rápido em X, Z e A de 20m/min, avanço rápido em Y de 6m/min, com controle sincronizado do eixo C com os eixos Z, A e Y , programação não circular de alta velocidade de comunicação, , eixo y para usinagem oval com aceleração de 8g de guia cerâmica , com rotação do eixo arvore de 4.000rpm , indexação do eixo C de 0,001 grau, potência do motor principal de 11kW.</t>
  </si>
  <si>
    <t>T-0458</t>
  </si>
  <si>
    <t>Punhos plásticos para apoio e absorção de vibração, dotados de corpo em Polipropileno ou Poliamida 6, com fibra de vidro entre 30% e 40%, moldados em 2 partes (molde família), montados e estruturados internamente com 2 insertos metálicos (Parafusos ) e sobre injetados com elastômero (TPE) para união das partes plásticas, de uso exclusivo em ferramentas elétricas manuais.</t>
  </si>
  <si>
    <t>T-0362</t>
  </si>
  <si>
    <t>CIVIAM COMERCIO IMPORTACAO E EXPORTACAO LTDA</t>
  </si>
  <si>
    <t>Dispositivos de comunicação e acesso ao computador para pessoas com necessidades especiais; processador integrado; sistema operacional instalado; software de comunicação assistida pré-instalado que permite, entre outras funções, a fala sintetizada; autofalante integrado (10W de potência); emissor e sensor IV (infravermelho) para controle remoto; escaneamento da íris.</t>
  </si>
  <si>
    <t>T-0361</t>
  </si>
  <si>
    <t xml:space="preserve">8471.41.90 </t>
  </si>
  <si>
    <t>Dispositivos de comunicação para pessoas com necessidades especiais; processador integrado; sistema operacional instalado; software de comunicação assistida pré-instalado que permite, entre outras funções, a fala sintetizada; 2 autofalantes integrados (4w de potência cada); emissor e sensor IV (infravermelho) para controle remoto.</t>
  </si>
  <si>
    <t>T-0363</t>
  </si>
  <si>
    <t>Indicadores ou apontadores “mouse” com adaptações específicas para uso por pessoas com deficiência; escaneamento da íris; frequência de dados visuais de 60Hz; fluxo de dados da imagem por IV (Infra Vermelho); processador integrado.</t>
  </si>
  <si>
    <t>T-0364</t>
  </si>
  <si>
    <t>Indicadores ou apontadores “mouse” com adaptações específicas para uso por pessoas com deficiência; com entrada para acionador; escaneamento da íris; frequência de dados visuais de 60Hz; fluxo de dados da imagem por IV (infra vermelho); processador integrado; reconhecimento de voz (4 microfones integrados).</t>
  </si>
  <si>
    <t>T-0432</t>
  </si>
  <si>
    <t>Rotores com diâmetro compreendido entre 100 e 2.100mm, planos ou castelados fundidos ou revestidos em borracha resistente à abrasão e seus espaçadores em aço com proteção de borracha para promover a agitação de partículas sólidas e corpos esféricos em processo de diminuição de partícula de materiais.</t>
  </si>
  <si>
    <t>T-0404</t>
  </si>
  <si>
    <t>ENGEPACK EMBALAGENS SÃO PAULO S.A                                      </t>
  </si>
  <si>
    <t>Máquinas para moldar pré-formas de politereftalato de etileno (PET), sendo injetora hidráulica horizontal com força de fechamento de 2.250 a 5.000kN, com unidade de injeção de 2 estágios, material plastificado por dosagem contínua na rosca plastificadora, gerando baixos níveis de acetaldeído AA ao PET e transferido para o cilindro de injeção, permitindo injeção e dosagem paralelos para reduzir o tempo de ciclo total, capacidade de plastificação de 390 a 1.700kg/h, volume máximo de injeção de 1.200 a 6.000cm3, com automação montada na lateral da máquina com eixo horizontal para retirada das pré-formas do molde, placa extratora para transferência e resfriamento das preformas, com 3 ou 4 estágios para refrigeração, enclausuramento para o sistema de desumidificação de ar, com ou sem esteira para transporte e direcionamento das preformas para as caixas de transporte, com ou sem molde especial para preformas PET de 48 a 144 cavidades, com ou sem sistema de secagem para resina PET, com ou sem aparelho desumidificador do ar interno para evitar condensação, com ou sem parte fria do molde e kit de modificação da automação, para a fabricação de um segundo formato de pré-forma.</t>
  </si>
  <si>
    <t>T-0414</t>
  </si>
  <si>
    <t>CERÂMICA CARMELO FIOR LTDA</t>
  </si>
  <si>
    <t>Máquinas extrusoras para produção de laminados de polimeros plásticos, para chapas de largura igual ou inferior a 1.500mm, capacidade máxima de extrusão igual ou inferior a 1.350kg/h, diâmetro máximo da rosca igual ou inferior a 220mm, dotadas de dispositivos misturadores, trituradores e de corte, de valor CIF não superior a R$ 929.804,92.</t>
  </si>
  <si>
    <t>Perfilpolimer Gravaplast</t>
  </si>
  <si>
    <t>T-0367</t>
  </si>
  <si>
    <t>TITAN PNEUS DO BRASIL LTDA.</t>
  </si>
  <si>
    <t>Máquinas de moldar, por vulcanização, carcaças de borracha não endurecida para a fabricação de pneus agrícolas e radiais de engenharia civil com aro de 24 a 54”, com diâmetro externo máximo de 2.540mm, altura máxima de 1.780mm e força de fechamento de 3.000.000Lbf, constituídas de carregador, descarregador, vaso de pressão, rack de válvulas de alimentação de fluidos, painel elétrico de comando e potência.</t>
  </si>
  <si>
    <t>T-0473</t>
  </si>
  <si>
    <t>Máquinas de prototipagem rápidas tridimensionais (impressora 3D) odontológicas, operandas por deposição em camadas de resina fluida fotossensível, trabalhando com pixels com resolução de75 micrometro e impressões isotrópicas, capazes de construir objetos com volume máximo de 189mm x 118 m x com cura através de processo fotoquímico projetando raios UV através de janela permeável ao oxigênio em um reservatório de resina curável por UV.</t>
  </si>
  <si>
    <t>T-0472</t>
  </si>
  <si>
    <t>IHARABRAS SA INDÚSTRIAS QUÍMICAS</t>
  </si>
  <si>
    <t>Cabeçotes de co-extrusão com 250mm de diâmetro máximo de trefila, para serem utilizados em máquina sopradora destinada à fabricação de embalagens plásticas rígidas, com 3 camadas distintas, dotados de atuador servo elétrico axial “E-WTC” com força de 40t para programação axial da espessura da parede da embalagem, ajuste de peso de "parison" e 3 pontos de centralização acessíveis na frente do cabeçote, preparados com 3 bridas de adaptação dos extrusores, incluindo conjunto de trefilas ovalizadas, armário para conexionado de resistências, arnês de apoio do cabeçote, e com capacidade de extrusão máxima de 300kg de PEAD/h.</t>
  </si>
  <si>
    <t>T-0420</t>
  </si>
  <si>
    <t>Máquinas com operação sequencial de alimentação de tabaco para processamento e formação do primeiro estágio da fabricação de cigarros com filtros, com capacidade de processamento para 5kg de tabaco/min, potência total instalada de 44kW, voltagem trifásica de 380VAC, carga conectada de ar comprimido de 6bar e frequência de 60Hz.</t>
  </si>
  <si>
    <t>T-0399</t>
  </si>
  <si>
    <t>Máquinas varredeiras com sistema de recirculação de ar, podendo ser regulado entre 30 e 70% do ar aspirado, dotadas de eixo de sucção em forma de “V” com dois tubos junto as vassouras, sendo um de exaustão e outro de aspersão, que libera os resíduos coletados, reciclado, filtrado para baixo da varredora e eliminando atrás do tubo de aspiração, utilizadas para limpeza urbana e para serem montados sobre chassis de caminhões, equipados com motor auxiliar com potência igual ou superior a 35kW mas igual ou inferior a 38kW; tanque de água de 800litros; basculante para depositar os resíduos em caixas com profundidade de até 1.500mm; capacidade útil de detritos igual ou superior a 4m³ (metros cúbicos), de valor CIF não superior a R$ 349.549,62.</t>
  </si>
  <si>
    <t>Lavrita Engenharia Cons. e Equip. Inds. Ltda</t>
  </si>
  <si>
    <t>PIONEIRA INDÚSTRIA DE EQUIPAMENTOS DE LIMPEZA LTDA</t>
  </si>
  <si>
    <t>T-0300</t>
  </si>
  <si>
    <t>RECICLA - INDUSTRIA E COMERCIO DE METAIS LTDA</t>
  </si>
  <si>
    <t>Combinações de máquinas para reciclagem de metais ferrosos fundidos, galvanizados, ligados e inoxidáveis (ferro e aço), dotados de 1-triturador de sucata, 1-coletor de pó,, 1- pré-pressor, transportar (alimentador) de metal, 1-transportador (alimentador) de saída, 1-tambor magnético, 1-transportador de correia de resíduos, 1-alimentador de vibração.</t>
  </si>
  <si>
    <t>DEMUTH MÁQUINAS INDUSTRIAIS</t>
  </si>
  <si>
    <t>T-0380</t>
  </si>
  <si>
    <t>COMERCIO DE RESÍDUOS BANDEIRANTE LTDA</t>
  </si>
  <si>
    <t>Combinações de máquinas para trituração de filmes de PP/PE, com capacidade de até 400kg/h, composto por triturador tipo “shredder” com trinta laminas rotativas e duas laminas fixas feitas de aço inoxidável DC53 resistente ao desgaste, à compressão e à têmpera, velocidade de rotação 50rpm, eixo com diâmetro de 300mm, potência da unidade hidráulica 4kW, pressão hidráulica máxima 12Mpa, medida da bocal de alimentação 1.350(C) x 980 (L)mm, câmara com dimensões de 780 (C) x 670 (L)mm, com tela feita em malha de tiras com distância de 65mm, e resfriamento por circulação de água; 2 esteiras transportadoras para alimentação e descarga do triturador, com correia feita de PVC e largura máxima de 600mm, potência de 1,5kW.</t>
  </si>
  <si>
    <t>T-2277</t>
  </si>
  <si>
    <t>PERKINELMER DO BRASIL LDA.</t>
  </si>
  <si>
    <t>Estações de trabalho automatizadas para dosagem e distribuição de líquidos, preparo de amostras, entre eles, amostras humanas, animais, vegetais, reagentes diversos com vasto intervalo de volume de amostras, a partir de 1 até 10mL ou mais, dotadas de: braço robótico de 4 ou 8 agulhas com disponibilidade de uso de ponteiras fixas laváveis ou ponteiras descartáveis em um mesmo adaptador, distância lateral variável e detecção da altura de líquido independente, entre as agulhas, com funcionamento principal através de sistema hidráulico, com ou sem braço com garra para movimentação de acessórios.</t>
  </si>
  <si>
    <t>T-0101</t>
  </si>
  <si>
    <t>Combinações de máquinas destinadas ao tratamento biológico de efluentes já previamente tratados com vazão nominal do efluente de 6.568m³/h e vazão máxima hidráulica de 7.173m³/h, para serem montados em dois tanques de concreto, composta por: sistema de difusão de ar construído em aço inox; membrana difusora tipo bolha fina confeccionadas em borracha/silicone montadas em “grides” de aeração de aço inox e alimentados através de mangueiras de borracha especial; três equipamentos automáticos para separação e remoção de sólidos suspensos com diâmetro de 70m dotados de braços de sucção no qual o lodo ativado sedimentado é coletado.</t>
  </si>
  <si>
    <t>DT ENGENHARIA DE EMPREENDIMENTOS LTDA</t>
  </si>
  <si>
    <t>T-0106</t>
  </si>
  <si>
    <t>Combinações de máquinas para remoção de DQO em efluentes, com capacidade nominal de 6.488m³/h e vazão máxima hidráulica de 7.068m³/h, para recebimento de efluente contendo carga de DQO de 260mg/L, composta por: equipamento automático misturadores (dos Floculadores); equipamento automático DAF (Flotadores de Ar Dissolvido) e seus acessórios para remoção de DQO, para garantir uma DQO de 190mgDQO/L; três unidades de floculação, onde existem misturadores instalados, um em cada câmara; um misturador estático na tubulação entre a unidade de floculação e o DAF; três unidades de flotadores de ar dissolvido (DAF), onde a combinação de raspadores de superfície e de fundo; câmara de dispersão; mecanismo de acionamento; poço flutuador; bandeja flutuante; estrutura da bandeja flutuante; grade de retração para raspador; braços e vigas de apoio; e passarela.</t>
  </si>
  <si>
    <t>T-0154</t>
  </si>
  <si>
    <t>COMELZ DO BRASIL INDUSTRIA E COMERCIO DE MAQUINAS E EQUIPAMENTOS PARA CALCADOS LTDA.</t>
  </si>
  <si>
    <t>Máquinas automatizadas, para corte e/ou perfuro de tecidos, couro, materiais sintéticos e papelões, utilizados na produção de calçados, artefatos, vestuário e estofamentos, dotadas de: 2 ou mais cabeçotes suspensos em braços telescópicos, faca oscilante, 4 ou mais perfuradores, projetor laser; área de corte máxima de 1.300 a 3.100mm de largura e comprimento ilimitado, com modalidade de trabalho contínua.</t>
  </si>
  <si>
    <t>T-0181</t>
  </si>
  <si>
    <t>Máquinas automáticas para aplicação de revestimento alcoólico e/ou aquoso por aspersão em comprimidos e outros núcleos farmacêuticos, com capacidade compreendida entre 202 e 672 litros e lote de 161 a 538kg, considerando densidade de 0,8kg/dm³, dotadas de: tambor cilíndrico com extremidades cônicas totalmente perfurado com perfurações de 3mm de diâmetro na parte cilíndrica, com defletores em espiral, com capacidade de revestimento de lotes entre 30 e 100% da capacidade máxima da caçamba sem a necessidade de substituição, rotação do tambor de 0,5 a 11rpm, inspeção e limpeza através da porta frontal, sistema de descarregamento automático dos comprimidos com rotacionamento inverso da caçamba, braço pulverizador de revestimento servoassistido com bicos aspersores auto limpantes com sistema “Anti Bearding Cap”, monitoramento e controle automático de pressão de ar, sensor de fluxo mássico da suspensão de revestimento, bomba peristáltica à prova de explosão, dispositivo de amostragem de comprimidos integrado à janela frontal sem abertura de porta, com ou sem sistema de monitoramento da temperatura do leito de comprimidos, unidade de tratamento de ar (UTA) com ventilador de admissão com amortecedores de vibração controlado por inversor de frequência, desumidificador de ar por condensação, condicionamento da temperatura do ar de admissão com aquecimento por vapor e sistema de tratamento do ar de admissão com filtro auto-limpante e filtro HEPA com 3 estágios de filtração (M6, F9 e H13), monitoramento e controle automático do fluxo de admissão com monitoramento da saturação do elemento filtrante do 3º estágio por sensor de diferencial de pressão, monitoramento da 2 temperatura do ar de admissão via PT100 com controle automático, exaustão integrada com silenciador, filtro H10 e coletor de pó, sistema de limpeza WIP com “spray balls” rotativos para limpeza interna e externa do tambor, bomba de água com pressão de 6bar e bombas dosadoras de detergente de membrana, sistema de aquecimento de ar para secagem do tambor, unidade de tratamento de ar, revestidora e terminal de operação (IHM) a prova de explosão para uso seguro com pó e misturas híbridas compostas por solventes como: metanol, etanol e isopropanol, controlador lógico programável (CLP), inversor de frequência, controle de acessos, trilha de auditoria e relatórios de lotes produzidos, painel de controle com interface homem-máquina (IHM) de 19” e teclado virtual.</t>
  </si>
  <si>
    <t>T-0182</t>
  </si>
  <si>
    <t>Máquinas automáticas para aplicação de revestimento alcoólico e/ou aquoso por aspersão em comprimidos e outros núcleos farmacêuticos, com capacidade compreendida entre 385 e 1.282 litros e lote de 311 a 1.036kg, considerando densidade de 0,8kg/dm³, dotada de: tambor cilíndrico com extremidades cônicas totalmente perfurado com perfurações de 3mm de diâmetro na parte cilíndrica, com defletores em espiral, com capacidade de revestimento de lotes entre 30 e 100% da capacidade máxima da caçamba sem a necessidade de substituição, rotação do tambor de 0,5 a 9rpm, com tecnologia de fácil acesso para inspeção e limpeza através da porta frontal, sistema de descarregamento automático dos comprimidos com rotacionamento inverso da caçamba, braço pulverizador de revestimento servoassistido com bicos aspersores auto limpantes com sistema Anti Bearding Cap, monitoramento e controle automático de pressão de ar, sensor de fluxo mássico da suspensão de revestimento, bomba peristáltica à prova de explosão,  dispositivo de amostragem de comprimidos integrado à janela frontal sem abertura de porta, com ou sem sistema de monitoramento da temperatura do leito de comprimidos, unidade de tratamento de ar (UTA) com ventilador de admissão com amortecedores de vibração controlado por inversor de frequência, desumidificador de ar por condensação, condicionamento da temperatura do ar de admissão com aquecimento por vapor e sistema de tratamento do ar de admissão com filtro autolimpante e filtro HEPA com três estágios de filtração (M6, F9 e H13),  monitoramento e controle automático do fluxo de admissão com monitoramento da saturação do elemento filtrante do 3º estágio por sensor de diferencial de pressão, monitoramento da temperatura do ar de admissão via PT100 com controle automático, exaustão integrada com silenciador, filtro H10 e coletor de pó, sistema de limpeza WIP com “spray balls” rotativos para limpeza interna e externa do tambor, bomba de água com pressão de 6 Bar e bombas dosadoras de detergente de membrana, sistema de aquecimento de ar para secagem do tambor, unidade de tratamento de ar, revestidora e terminal de operação (IHM) a prova de explosão para uso seguro com pó e misturas híbridas compostas por solventes como: metanol, etanol e isopropanol, controlador lógico programável (CLP), inversor de frequência, controle de acessos, trilha de auditoria e relatórios de lotes produzidos, painel de controle com interface homem-máquina (IHM) de 19” e teclado virtual.</t>
  </si>
  <si>
    <t>T-0346</t>
  </si>
  <si>
    <t>JLG MATERIAIS PROMOCIONAIS LTDA</t>
  </si>
  <si>
    <t>Máquinas automáticas para pintura de peças utilizando a pulverização por spray através de corpos de tungstênio, temperatura controlada, lavagem por ultrassom, com capacidade de pintar pontos de 0,15mm, volume a partir de 0,001mL e velocidade de 7pontos/s, área de trabalho de 400 x 300mm para colocação das peças, trabalha com até 4 cores, com sistema de inteligência visual para reconhecimento do posicionamento das peças e posicionamento do spray movido por sistema robótico de 3 eixos lineares com velocidade de 1.800mm/s.</t>
  </si>
  <si>
    <t>T-0386</t>
  </si>
  <si>
    <t>NANSEN INSTRUMENTOS DE PRECISÃO LTDA.</t>
  </si>
  <si>
    <t>Moldes para injeção de policarbonato, confeccionado em ações especiais, com 4 cavidades, contendo: peças móveis e fixas usinadas, componentes com tratamento térmico, superfícies internas polidas e texturizadas, equipado com câmara quente, sistema de refrigeração, chapa de fixação, para fabricação da tampa principal de medidores de energia, tamanho 550 x 660 x 513mm.</t>
  </si>
  <si>
    <t>THERMOVAL FERRAMENTARIA E USINAGEM LTDA</t>
  </si>
  <si>
    <t>T-0387</t>
  </si>
  <si>
    <t xml:space="preserve">Moldes para injeção de policarbonato, confeccionado em ações especiais, com 4 cavidades, contendo: peças móveis e fixas usinadas, componentes com tratamento térmico, superfícies internas polidas e texturizadas, equipado com câmara quente, sistema de refrigeração, chapa de fixação, para fabricação da tampa principal de medidores de energia, tamanho 550 x 660 x 513mm, de valor CIF não superior a R$28.762,05
</t>
  </si>
  <si>
    <t>Moldes para injeção de policarbonato, confeccionado em ações especiais, com 4 cavidades, contendo: peças móveis e fixas usinadas, componentes com tratamento térmico, superfícies internas polidas e texturizadas, equipado com câmara quente, sistema de refrigeração, chapa de fixação, para fabricação da tampa principal de medidores de energia, tamanho 550 x 660 x 513mm, de valor CIF não superior a R$28.762,05.</t>
  </si>
  <si>
    <t>T-0390</t>
  </si>
  <si>
    <t>T-0391</t>
  </si>
  <si>
    <t>T-0400</t>
  </si>
  <si>
    <t>VISCOTECH INDUSTRIA E COMERCIO DE PLASTICOS TECNICOS LTDA</t>
  </si>
  <si>
    <t>Moldes ecobase2 com 48 cavidades, com câmara quente valvulada individualmente, 3 estágios de refrigeração, para fabricação de preforma gargalo 38mm e 33g em politereftalato de etileno (PET), distância entre centros de cavidades de 60 (V) X 152 (H) mm, com machos tratados em titânio e cavidades confeccionados em aço especial anticorrosivo, com polimento especial; buchas extratoras e demais componentes moldantes intercambiáveis, mais uma placa-machos adicional para produção de preformas de 28g com diâmetro gargalo de 38 mm, produzidos em aços especiais, tratados superficialmente com revestimento em nitreto de cromo, com variação de usinagem menor 0,0002”; controle de peso 33 e 28 g da peça plástica com uma variação de +/- 0,5g entre cavidades; placa extratora para ejeção das preformas por meio de ar comprimido e resfriamento interno e externo, equipados com controle de temperatura individual em todas as cavidades, capazes de produzir com eficiência produtiva de 97%, projetados e desenvolvidos especificamente para uso em máquinas injetoras de 300t.</t>
  </si>
  <si>
    <t>T-0401</t>
  </si>
  <si>
    <t>Moldes ecobase2 com 32 cavidades, com câmara quente valvulada individualmente, 3 estágios de refrigeração, para fabricação de preforma gargalo 48mm e 90g em politereftalato de etileno (PET), distância entre centros de cavidades de 75 (V) X 172 (H)mm, com machos tratados em titânio e cavidades confeccionados em aço especial anticorrosivo, com polimento especial; buchas extratoras e demais componentes moldantes intercambiáveis, produzidos em aços especiais, tratados superficialmente com revestimento em nitreto de cromo, com variação de usinagem menor 0,0002”; controle de peso 90g da peça plástica com uma variação de +/- 0,6g entre cavidades; placa extratora para ejeção das preformas por meio de ar comprimido e resfriamento interno e externo, equipados com controle de temperatura individual em todas as cavidades, capazes de produzir com eficiência produtiva de 97%, projetados e desenvolvidos especificamente para uso em máquinas injetoras de 300t.</t>
  </si>
  <si>
    <t>T-0307</t>
  </si>
  <si>
    <t xml:space="preserve">8481 80.39  </t>
  </si>
  <si>
    <t>Válvulas de amostragem flangeadas/rosqueadas de 1”, próprias para extração de amostras de produtos em dutos de refinarias de petróleo, com camisa de aquecimento e pistão de 6” .</t>
  </si>
  <si>
    <t>T-0491</t>
  </si>
  <si>
    <t>BOSCH REXROOTH LIMITADA</t>
  </si>
  <si>
    <t>Válvulas direcionais proporcionais, para transmissão óleo hidráulica, pré operadas sem "feedback" eletrônico de posição, com acionamento por solenóides proporcionais ou pressão hidráulica; pressão máxima de operação inferior ou igual a 350bar e vazão máxima inferior ou igual a 2.800 litros/min.</t>
  </si>
  <si>
    <t>THERMOVAL INDÚSTRIA DE VÁLVULAS LTDA</t>
  </si>
  <si>
    <t>T-0417</t>
  </si>
  <si>
    <t>Válvulas solenoides direcional 5/2 vias monoestáveis (retorno por mola mecânico) servo-operada com construção carretel (soft-spool) e piloto interno com o corpo em alumínio revestido com ematal duro (diôxido de titânio) e vedações em NBR (acrilonitrilo butadieno), conexões pneumáticas namur com rosca NPT 1/4" com filtro de partículos e protetor de exaustão pré-montados na válvula, bobina 24VDC inclusa e com proteção intrinsicamente segura Ex-ia adequada para atmosfera explosiva zonas 1 (gás) e 21 (poeira) e grau de proteção IP64, com certificação até SIL 2 para fazer parte de sistemas de segurança.</t>
  </si>
  <si>
    <t>Metal Work Pneumatica do Brasil Ltda.</t>
  </si>
  <si>
    <t>T-0418</t>
  </si>
  <si>
    <t>Válvulas solenoides direcionais 5/2 vias monoestáveis (retorno por mola mecânico) servo-operadas com construção carretel (soft-spool) e piloto interno com o corpo em alumínio revestidas com ematal duro (dióxido de titânio) e vedações em NBR (acrilonitrilo butadieno), conexões pneumáticas namur com rosca NPT 1/4" com filtro de partículos e protetor de exaustão pré-montados na válvula, bobina 24VDC inclusa e com proteção encapsulada + segurança aumentada Ex-me adequada para atmosfera explosiva zonas 1 (gás) e 21 (poeira) e grau de proteção IP64, com certificação até SIL 2 para fazer parte de sistemas de segurança.</t>
  </si>
  <si>
    <t>T-0291</t>
  </si>
  <si>
    <t>Conversores de torque com torque ratio de 0,97 a 3,26Nm; comprimento de 304mm, largura 304mm e espessura 162mm, número de dentes do cubo 62, estator 30 dentes e turbina 19 dentes.</t>
  </si>
  <si>
    <t>T-0422</t>
  </si>
  <si>
    <t>PHB ELETRÔNICA LTDA.</t>
  </si>
  <si>
    <t>Inversores para sistemas fotovoltaicos (on-grid), trifásicos, com potência nominal compreendida entre 20.000 e 200.000W (incluindo seus limites), tensão máxima de entrada compreendida entre 1.000 e 1.100Vcc (incluindo seus limites), tensão nominal de saída 380Vca, frequência de rede nominal de 60Hz, eficiência igual ou superior a 98,2%, topologia sem transformador, dotado de LCD ou LED para operação local, sistema de resfriamento por ventilação forçada, gabinete com grau de proteção IP65, interfaces de comunicação: Wi-Fi, USB e RS-485, e em conformidade com as normas brasileiras (ABNT) NBR 16149, NBR 16150 e NBR IEC 62116.</t>
  </si>
  <si>
    <t>T-0423</t>
  </si>
  <si>
    <t>PHB ELETRÔNICA LTDA</t>
  </si>
  <si>
    <t>Inversores para sistemas fotovoltaicos (on-grid), monofásicos, com potência nominal compreendida entre 1.500 e 10.000W (incluindo seus limites), tensão máxima de entrada compreendida entre 500 e 600Vcc (incluindo seus limites), tensão nominal de saída de 220Vca, frequência de rede nominal de 60Hz, eficiência igual ou superior a 97%, topologia sem transformador, dotado de LCD ou LED para operação local, sistema de resfriamento por convecção natural (sem ventiladores), gabinete com grau de proteção IP65, interfaces de comunicação: Wi-Fi, USB e RS-485, e em conformidade com as normas brasileiras (ABNT) NBR 16149, NBR 16150 e NBR IEC 62116.</t>
  </si>
  <si>
    <t>T-0447</t>
  </si>
  <si>
    <t>CANADIAN SOLAR BRASIL COMERCIALIZAÇÃO E EXPORTAÇÃO DE PAINEIS SOLARES LTDA.</t>
  </si>
  <si>
    <t>Inversores de frequência trifásicos “on-grid”, com potência de 15.000W, topologia sem transformador, método de resfriamento passivo (sem ventiladores), temperatura de operação de -25 a 60°C, LCD e LED para operação, peso de 58,2kg, fornecendo grau de proteção IP65 (proteção contra poeira e jatos de agua) e com ruído de operação menor que 30dB, portas de comunicação RS 485 e Wi-Fi “stick”, modelos com 2 rastreadores de máximo ponto de potência (MPPT), entrada máxima de 1.000V em corrente continua, eficiência de 97%, com tensão mínima de entrada em corrente continua de 350Vdc com range de saída em corrente alternada de 180 a 270Vac, com tensão nominal de 220Vac, com operação em 50/60Hz, fator de potência 1 e fornecendo opção para alteração, atendendo as normas IEC62109-1/-2, AS3100, EN61000-6-1, EN61000-6-3, EN50438, G59/3, AS4777, VDE0126-1-1, IEC61727 e oferecendo recursos de “smartgrid” – “Voltage-Ride Thru”, “Frequency-Ride Thru”, “Soft-Start”, “Volt-Var”, “Frequency-Watt”, “Volt-Watt”, de valor CIF não superior a R$ 7.519,96.</t>
  </si>
  <si>
    <t>T-0448</t>
  </si>
  <si>
    <t>Inversores de frequência trifásicos “on-grid”, com potência de 20.000 a 30.000W, topologia sem transformador, método de resfriamento passivo (sem ventiladores) ou misto com controle inteligente (dissipadores + ventiladores), temperatura de operação de -25 a 60°C, LCD e LED para operação, peso de 58,2 a 63kg, fornecendo grau de proteção IP65 (proteção contra poeira e jatos de agua) e com ruído de operação menor que 30dB, portas de comunicação RS 485 e Wi-Fi “stick”, modelos com 2 rastreadores de máximo ponto de potência (MPPT), entrada máxima de 1.000V ou 1.100V em corrente continua, eficiência mínima de 97%, com tensão mínima de entrada em corrente continua entre 200 e 350Vdc com range de saída em corrente alternada de 180 a 270Vac, com tensão nominal de 220Vac, com operação em 50/60Hz, fator de potência 1 e fornecendo opção para alteração, atendendo as normas IEC62109-1/-2, AS3100, EN61000-6-1, EN61000-6-3, EN50438, G59/3, AS4777, VDE0126-1-1, IEC61727 e oferecendo recursos de “smartgrid” – “Voltage-Ride Thru”, “Frequency-Ride Thru”, “Soft-Start”, “Volt-Var”, “Frequency-Watt”, “Volt-Watt”, de valor CIF não superior a R$10.823,35.</t>
  </si>
  <si>
    <t>T-0449</t>
  </si>
  <si>
    <t>Inversores de frequência trifásicos “on-grid”, com potência entre 20.000 a 50.000W, topologia sem transformador, método de resfriamento passivo (sem ventiladores) ou misto com controle inteligente (dissipadores + ventiladores), temperatura de operação de -25 a 60ºC, LCD e LED para operação, peso de 58,2 a 63kg, fornecendo grau de proteção IP65 - proteção contra poeira e jatos de agua -  e com ruído de operação menor que 60db, portas de comunicação RS 485 e Wi-Fi “stick”, modelos com 4 rastreadores de máximo ponto de potência (MPPT), entrada máxima de 1.000V ou superior em corrente contínua, eficiência mínima de 97%, range de saída em corrente alternada de 304 a 460Vac, tensão nominal de 380/400Vac, operação em 50/60Hz, fator de potência em 1 e fornecendo opção para alteração, atendendo as normas IEC62109-1/-2, AS3100, EN61000-6-1, EN61000-6-3, EN50438, G59/3, AS4777, VDE0126-1-1, IEC61727 e oferecendo recursos de “smartgrid” – “Voltage-Ride Thru”, “Frequency-Ride Thru”, “Soft-Start”, “Volt-Var”, “Frequency-Watt”, “Volt-Watt”, de valor CIF não superior a R$ 9.749,07.</t>
  </si>
  <si>
    <t>T-0450</t>
  </si>
  <si>
    <t>Inversores de frequência trifásicos “on-grid”, com potência entre 40.000 a 60.000W, topologia sem transformador, método de resfriamento passivo (sem ventiladores) ou misto com controle inteligente (dissipadores + ventiladores), temperatura de operação de -25 a 60ºC, LCD e LED para operação, peso de 58 a 63kg, fornecendo grau de proteção IP65 - proteção contra poeira e jatos de água - e com ruído de operação menor que 60db, portas de comunicação RS 485 e Wi-Fi “stick”, modelos com 4 rastreadores de máximo ponto de potência (MPPT), entrada máxima de 1.000V ou superior em corrente contínua, eficiência mínima de 97%, range de saída em corrente alternada de 384 a 576Vac, tensão nominal de 480/500Vac, operação em 50/60Hz, fator de potência em 1 e fornecendo opção para alteração, atendendo as normas IEC62109-1/-2, AS3100, EN61000-6-1, EN61000-6-3, EN50438, G59/3, AS4777, VDE0126-1-1, IEC61727 e oferecendo recursos de “smartgrid” – “Voltage-Ride Thru”, “Frequency-Ride Thru”, “Soft-Start”, “Volt-Var”, “Frequency-Watt”, “Volt-Watt”.</t>
  </si>
  <si>
    <t>T-0451</t>
  </si>
  <si>
    <t>Inversores de frequência trifásicos “on-grid”, com potência de 125.000W, topologia sem transformador, método de resfriamento misto com controle inteligente (dissipadores + ventiladores), temperatura de operação de -25 a 60ºC, LCD e LED para operação, peso de 84kg, fornecendo grau de proteção IP65 - proteção contra poeira e jatos de agua -  e com ruído de operação menor que 55db, portas de comunicação RS 485, 1 rastreador de máximo ponto de potência (MPPT) e 20 entradas de corrente contínua, entrada máxima de 1.500V em corrente contínua, eficiência entre 98 a 99%, range de saída em corrente alternada de 528 a 660Vac, tensão nominal de 600Vac, operação em 50/60Hz, fator de potência em 1 e fornecendo opção para alteração, atendendo as normas IEC/EN 62109-1/-2, IEC/EN 61000-6-2/-4 IEC/EN 62109-1/-2, IEC/EN 61000-6-2/-4 e oferecendo recursos de “smartgrid” – “Voltage-Ride Thru”, “Frequency-Ride Thru”, “Soft-Start”, “Volt-Var”, “Frequency-Watt”, “Volt-Watt”.</t>
  </si>
  <si>
    <t>T-0480</t>
  </si>
  <si>
    <t>Inversores “string” trifásicos para aplicação fotovoltaica com potência nominal de 20kW, para a conversão de tensão DC produzida pelos arranjos fotovoltaicos em tensão AC para alimentação das cargas e sincronismo com a rede da concessionária em tensão nominal AC de 380V em frequência de 60Hz, MPPT com eficiência superior a 99,5%; tensão contínua mínima proveniente do arranjo fotovoltaico de no mínimo 180Vdc; distorção harmônica total máxima menor que 3% e eficiência máxima do inversor de no mínimo 98,7%.</t>
  </si>
  <si>
    <t>T-0501</t>
  </si>
  <si>
    <t>Inversores “string” trifásicos para aplicação fotovoltaica com potência nominal de 125kW, para a conversão de tensão DC produzida pelos arranjos fotovoltaicos em tensão AC para alimentação das cargas e sincronismo com a rede da concessionária em tensão nominal AC de 600V em frequência de 60Hz, MPPT com eficiência superior a 99,5%; tensão contínua mínima proveniente do arranjo fotovoltaico de no mínimo 900Vdc; distorção harmônica total máxima menor que 3% e eficiência máxima do inversor de no mínimo 99,1%.</t>
  </si>
  <si>
    <t>T-0315</t>
  </si>
  <si>
    <t>OVERSOUND INDUSTRIA E COMERCIO ELETRO ACÚSTICO LTDA</t>
  </si>
  <si>
    <t>Imãs de neodímio-ferro-boro, sinterizados, revestidos com banho de NÍQUEL-COBRE-NIQUEL, grau N42H, para magnetização axial permanente, desmagnetizados, temperatura máxima de trabalho de 120°C, densidade 7,4g/cm3, em formato de anel com medidas D145 x d90 x 9mm (diâmetro externo, interno e altura).</t>
  </si>
  <si>
    <t>T-0397</t>
  </si>
  <si>
    <t>SIDERÚRGICA NORTE BRASIL S.A.</t>
  </si>
  <si>
    <t>Combinações de máquinas automáticas para construções de painéis de telas de aço eletro-soldadas podendo produzir em uma ou duas pistas (conforme programado pelo operador), com largura entre 400 e 710mm para operação em duas pistas, e entre 400 e 900mm para operação em uma pista, comprimento máximo entre 6.000 e 7.000mm, com barras de aço nervuradas longitudinais de diâmetros entre 6 e 10mm, posicionadas no mínimo com 50mm de distância entre as barras, barras de aço transversais de diâmetros entre 4 e 6mm, posicionados entre 100 e 250mm, com capacidade de soldagem de até 120barras de aço transversais/min em oito barras longitudinais (para produção em duas pistas) ou quatro barras longitudinais (para produção em uma pista), pré-cortadas e alimentadas automaticamente, ligação em três fases de 440V, 60Hz, compostas por: 1 sistema de carregamento das 4 ou 8 barras longitudinais; 1 sistema de alimentação das barras transversais, tipo fresta, duplo, com carro de apoio; 1 unidade de solda dos painéis, com quatro prensas de solda, conjunto de válvulas para acionamento das prensas, servo drive, quatro transformadores, grupo de soldagem individual e eletrodos em ponte; 1 transportador e empilhador de painéis soldados, com uma saída para as telas em fardos; com controlador de todo equipamento (interligado e inseparável) assistido por computador e com CLP.</t>
  </si>
  <si>
    <t>T-0428</t>
  </si>
  <si>
    <t>Unidades externas para montagem "outdoor" para transmissão de sinal de micro-ondas, para faixa de frequência de "RF" superior ou igual a 15GHZ e taxa de transmissão máxima de 436mbit/s, suportando as modulações QPSK, 16QAM, 32QAM, 64QAM, 128QAM, 256QAM, 512QAM, 1024QAM, 2048QAM, 4096QAM, com espaçamento entre RX e TX em um canal com capacidade para suportar as faixas de frequência superior ou igual a 154MHZ, mas inferior ou igual a 1.560MHZ e tensão de alimentação de -48VC, para uso em serviços de telecomunicações, de valor CIF não superior a R$  3.663,50.</t>
  </si>
  <si>
    <t>T-0437</t>
  </si>
  <si>
    <t>FORTLEV ENERGIA SOLAR LTDA</t>
  </si>
  <si>
    <t>Módulos solares fotovoltaicos BIPV com a dupla função de gerar energia elétrica e revestir fachadas, podendo ser fixados diretamente sobre alvenaria, com dimensões customizadas de até 4.000 x 1.250mm, formados por vidro frontal colorido opaco e vidro traseiro cerâmico preto, com transmitância luminosa igual ou superior a 85%, potência nominal igual ou superior a 136Wp/m2 e eficiência igual ou superior a 13,95%, utilizando vidros temperados com superfície difusa, com baixo teor de ferro, revestimento multicamada com tratamento superficial com nanopartículas e deposição atômica de 6 opções de cores por processo de baixa pressão, laminados com células monocristalinas com revestimento PERC, resistentes ao calor e não combustíveis, com proteção contra incêndios classe “A” conforme a norma IEC 61730-2:2016, incluindo caixa de junção com proteção IP67.</t>
  </si>
  <si>
    <t>Sunew Filmes Fotovoltaicos Impressos S.A.</t>
  </si>
  <si>
    <t>T-0368</t>
  </si>
  <si>
    <t>BIOMTECH SOLUÇÕES EM TECNOLOGIA S/A</t>
  </si>
  <si>
    <t>Dispositivos de reconhecimento facial equipados com tela LCD de alta resolução, sensor de presença, câmera RGB, câmera infravermelho, LEDS brancos e LED infravermelho, comunicação TCP/IP via cabo ethernet e Wi-Fi; Capacidade de armazenamento entre 1.000 e 5.000 usuários, podendo haver de 1 a 5 templates faciais para cada, reconhecimento da face em até 3 segundos por meio da busca por similaridade de biometria no banco de dados interno, sistema antifraude capaz de diferenciar rostos reais de falsos, como vídeos e fotos digitais ou impressas.</t>
  </si>
  <si>
    <t>T-0114</t>
  </si>
  <si>
    <t>TECWISE SISTEMAS DE AUTOMAÇÃO LTDA.</t>
  </si>
  <si>
    <t>Equipamentos eletrônicos giroscópicos e gravimétricos com tecnologia MEMS para medição de deformações de estruturas podendo ser aplicados para detecção de deformações na vertical (recalque), horizontal (inclinação) e em arco (convergência), adequados para monitoramento em mineração, barragens, estradas, túneis e hidrelétricas, compostos de uma cadeia de segmentos, de 250, 500 ou 1.000mm, de tubos rígidos unidos por juntas flexíveis que podem mover em qualquer direção, cada segmento possui sensores do tipo MEMS instalados internamente, além dos sensores os cabos de transmissão dos sinais também são instalados internamente aos segmentos, resolução de +/- 1 arco seno por junta, acurácia de +/- 1,5mm por 32m de instrumento, faixa de leitura angular dos sensores de +/- 360º, instalação em tubos (casing) 27mm ou 47 a 100mm, diâmetro das juntas 19mm, peso 0,6kg/m, inclinação máxima nas juntas 90 graus, temperatura de operação -35 a +60ºC , resistência a submersão 2.000kPa (200 metros de água), alimentação elétrica 12 VDC a 1,8mA/seguimento.</t>
  </si>
  <si>
    <t>T-0477</t>
  </si>
  <si>
    <t>Monitores multiparamétricos, com tela LED “touchscreen” de 15”, bateria embutida, próprios para monitoração contínua dos sinais vitais de pacientes, podendo monitorar os seguintes parâmetros: eletrocardiograma (ECG), saturação de oxigênio (SPO2), taxa de pulso (PR), pressão arterial não invasiva (NIBP), frequência respiratória (RESP), temperatura (TEMP), de valor CIF não superior a R$ 5.832,00.</t>
  </si>
  <si>
    <t>T-0478</t>
  </si>
  <si>
    <t>Monitores multiparamétricos, com tela LED “touchscreen” de 12,1”, bateria embutida, próprios para monitoração contínua dos sinais vitais de pacientes, podendo monitorar os seguintes parâmetros: eletrocardiograma (ecg), saturação de oxigênio (spo2), taxa de pulso (pr), pressão arterial não invasiva (nibp), frequência respiratória (resp), temperatura (temp), de valor CIF não superior a R$ 4.536,00.</t>
  </si>
  <si>
    <t>T-0488</t>
  </si>
  <si>
    <t>STRYKER DO BRASIL LTDA.</t>
  </si>
  <si>
    <t>Fontes de luz (Partes de Endoscópios), bivolt, com diodos emissores de luz (LEDs), PCBs, Liquid Crystal Display (LCD), interruptores e fiação eletrônicos, componentes de plástico e um chassi de metal, cabo SafeLight para imagiologia visível endoscópica e de fluorescência por infravermelho próximo em tempo real, tamanho 12,1 (altura) X 31,8 (largura) X 42,7 (profundidade) cm e peso 7,3kg.</t>
  </si>
  <si>
    <t>T-0427</t>
  </si>
  <si>
    <t>Unidades de processamento de dados dedicada a receber dados de câmeras de precisão para geração de mapeamento e reconstrução 3D de estruturas oculares, memória RAM e disco de armazenamento central único ou múltiplo, conexões proprietárias para dupla câmera de Scheimpflug, e câmera com resolução em pixel de 1.280 x 960.</t>
  </si>
  <si>
    <t>T-0464</t>
  </si>
  <si>
    <t>Instrumentos computadorizados para confecção e análise de tomogramas com diodo superluminescente de 840nm, modos de imagem segmento posterior, segmento anterior, angiografia por OCT e imagem de fundo de olho, velocidade de digitação 100.000scans/s, profundidade de alcance no tecido entre 2 e 2,9mm, proporciona imagens HD (OCT) e angiografia (OCTA) maiores de até 12mm em única digitalização, resolução transversal 15μm, resolução axial 5μm (no tecido) raster de 12mm; cubo de 3-12mm, ajuste do foco de fixação interna de -20D a +20D (diópteros), teclado e mouse sem fio para "input" de dados, visor colorido de tela plana 22” integrado, podendo conter acessórios adicionais</t>
  </si>
  <si>
    <t>T-0483</t>
  </si>
  <si>
    <t>Fotocoaguladores destinados a procedimentos de foto-coagulação da retina, trabeculoplastia e iridotomia para tratamento de glaucoma; com ou sem opção de fotocoagulação multiponto VITE, joystick com gatilho manual e micromanipulador eletrônico ou somente manual, possui laser verde com frequência dupla, comprimento de onda de 532nm, com lâmpada de fenda de laser, diâmetro do ponto ajustável continuamente entre 50 até 1.000micrometros, iluminação 12V 30W, condução do raio laser coaxial à iluminação da fenda, com ampliação regulável em etapas de 5x, 8x, 12x, 20x, 32x ou 8x,12x, 20x, diodo de 620 a 650nm para mira e foco, podendo conter ou não os seguintes itens acessórios: filtro protetor para o operador, pedal de acionamento com sonorizador, sistema de refrigeração termoelétrica, ocular de 10x, braço de apoio com regulagem de altura, haste para fixação da luz, mesa de instrumentos e adaptador para conversão de lâmpada de fenda de diagnóstico em estações de trabalho a laser, suporte de mesa e capa protetora.</t>
  </si>
  <si>
    <t>T-0070</t>
  </si>
  <si>
    <t>Equipamentos para monitoramento “on-line” dos gases dissolvidos no óleo isolante do transformador, medindo o conteúdo de umidade (%) e hidrogênio (H2),utilizando a técnica de espectrômetros de infravermelho por transformada de "Fourier" (FTIR), com concentração de cada gás de partes por milhão (ppm), hidrogênio ( H2) 25 a 5.000ppm acurácia ±25ppm ou ±20% o que for maior , monóxido de carbono (CO) 2 a 5.000ppm acurácia ±2ppm ou ±5%, dióxido de carbono (CO2) 5 a 20.000ppm acurácia ±5ppm ou ±5% , metano (CH4) 1 a 10.000ppm acurácia ±1ppm ou ±5% , acetileno (C2H2) 0,5 a 10.000ppm acurácia ±0.5ppm ou ±5%, etileno (C2H4) 2 a 10.000ppm acurácia ±2ppm ou ±5% , etano (C2H6) 2 a 10.000ppm acurácia ±2ppm ou ±5% , propeno (C3H6) 10 a 10.000ppm ±10ppm ou ±5%, propano (C3H8) 10 a 10.000ppm acurácia ±10ppm ou ±5%, umidade (H2O) 0 a 100% acurácia de ±2%; operando nas seguintes condições ambientais -50 até +55°C, temperatura do óleo na válvula -20 a +120°C, pressão do óleo na válvula 0 ~ 10bar e IP 66.</t>
  </si>
  <si>
    <t>T-0358</t>
  </si>
  <si>
    <t>QIAGEN BIOTECNOLOGIA BRASIL LTDA</t>
  </si>
  <si>
    <t>Analisadores computadorizados para detecção qualitativa, em tempo real, de sequências de ácidos nucleicos, através de métodos químicos de PCR, a base de fluorescência, com excitação através de luz de LED; 6 canais de leituras fotométricas; utilização de cartuchos com reagentes e sondas específicas para cada patógeno.</t>
  </si>
  <si>
    <t>T-0436</t>
  </si>
  <si>
    <t>LABTEST DIAGNÓSTICA S/A</t>
  </si>
  <si>
    <t>Analisadores automáticos bioquímicos que processa 180testes/h no módulo fotométrico e 360testes/h no módulo ISE, totalizando 540testes/h, quando combinados os dois módulos, comporta até 80 reagentes simultaneamente e utiliza um volume de reação entre 100 e 360 microlitros, possui 56 cubetas de reação, divididas em 8 segmentos de 7 cubetas.</t>
  </si>
  <si>
    <t>T-0469</t>
  </si>
  <si>
    <t>Analisadores portáteis utilizados em diagnóstico “in vitro” para medição de gases sanguíneos, eletrólitos, metabólitos e hematócrito, em amostras de sangue arterial, venoso, venoso misto e capilar de até 92µL, contendo entrada para cartão de teste, bateria recarregável de íon-lítio com autonomia para realizar até 70 testes, capacidade de calcular valores analíticos e apresentar resultados de teste em até 45s, dotados de sistema de comunicação sem fio (wireless e bluetooth), memória interna para até 2.000resultados, sistema de leitura de códigos de barras integrado, teclado, tela sensível ao toque, caneta para navegação e fonte de energia.</t>
  </si>
  <si>
    <t>T-0347</t>
  </si>
  <si>
    <t>Equipamentos ópticos para inspecionar a qualidade de impressão para processos contínuos com velocidade de até 1.000m/min, em máquinas alimentadas por bobinas de materiais transparentes, opacos e metalizados com largura de até 1.200mm, para inspeção de 100% do material impresso dotada de “software” de qualidade e mapeamento de defeitos, 1 câmera de escaneamento matricial de 5,8megapixel, 2 câmeras 4K e cabine operacional com tela sensível ao toque de 23” e monitor de 43”.</t>
  </si>
  <si>
    <t>T-0366</t>
  </si>
  <si>
    <t>BEMIS DO BRASIL INDUSTRIA E COMERCIO DE EMBALAGENS LTDA</t>
  </si>
  <si>
    <t>Equipamentos ópticos para inspecionar a qualidade de impressão para processos contínuos com velocidade de até 1.000m/min, em máquinas alimentadas por bobinas de materiais transparentes, opacos e metalizados com largura de até 1200mm, para inspeção de 100% do material impresso dotada de “software” de qualidade e mapeamento de defeitos com cabine de controle para parada bobinas em caso erros de impressão, 2 câmeras 4K e cabine operacional com tela sensível ao toque de 23” e módulo de controle com tela de 23”.</t>
  </si>
  <si>
    <t>S-4205</t>
  </si>
  <si>
    <t>Bancadas dotadas de equipamentos de teste e computadores industriais com "software" desenvolvido para testes aeronáuticos específicos para o controle eletrônico de atuador, montados em um rack de compartimento único com rodízios, suporte mecânico lateral para monitor, teclado e mouse, simula o ambiente operacional de unidades sob teste (UUTs) procedentes da aeronave KC-390, visando a identificação de defeitos e auxiliando na pesquisa de panes, utiliza fontes de alimentação e interfaces seriais RS232, RS422, RS485 e ARINC429 para o fornecimento de alimentação e sinais de entrada específicos controlados através de interfaces LXI e GPIB e saídas padrão.</t>
  </si>
  <si>
    <t>S-4214</t>
  </si>
  <si>
    <t>Bancadas dotadas de equipamentos de teste e computadores industriais com "software" desenvolvido para testes aeronáuticos específicos para o computador de controle de voo, montados em um rack de compartimento único com rodízios, suporte mecânico lateral para monitor, teclado e mouse, simula o ambiente operacional de unidades sob teste (UUTs) procedentes da aeronave KC-390, visando a identificação de defeitos e auxiliando na pesquisa de panes, utiliza fontes de alimentação e interfaces seriais RS232, RS422, RS485 e ARINC429 para o fornecimento de alimentação e sinais de entrada específicos controlados através de interfaces LXI e GPIB e saídas padrão.</t>
  </si>
  <si>
    <t>T-0459</t>
  </si>
  <si>
    <t>DELLAMED COMERCIO DE ARTIGOS HOSPITALARES EIRELI</t>
  </si>
  <si>
    <t>Camas hospitalares, mecânicas, com movimento por meio de 2 manivelas, com cabeceiras e peseiras de alumínio e madeira, com pintura epóxi de cor branca, com duas grades tubulares laterais de proteção, dimensões externas de 1.980 x 980mm e altura do piso até a superfície da cama de 640mm máxima, freio nas quatro rodas e movimento Fowler de até 80° na cabeceira e de até 65° no plano das pernas, capacidade máxima de peso 180kg.</t>
  </si>
  <si>
    <t>T-0460</t>
  </si>
  <si>
    <t>Camas hospitalares, mecânicas, com movimento por meio de 3 manivelas, com cabeceiras e peseiras de alumínio e madeira, com pintura epóxi de cor cinza, com duas grades laterais rebatíveis, de alumínio, dimensões externas de 2.050 x 980mm e altura do leito ajustável entre mínimo de 440 e 660mm máxima, freio nas quatro rodas e movimento Fowler de até 80° na cabeceira e de até 65° no plano das pernas, capacidade máxima de peso 180kg.</t>
  </si>
  <si>
    <t>T-0534</t>
  </si>
  <si>
    <t>Bombas volumétricas alternativas de pistões axiais, fluxo variável para acionamento hidráulico em circuito fechado, com pressão nominal de 28 MPa, vazão de 132L /min e potência de 33,5kW.</t>
  </si>
  <si>
    <t>T-0496</t>
  </si>
  <si>
    <t>Incineradores de vapores de óleo, para forno de recozimento de bobinas de alumínio, composto por: pós-queimador a gás natural para reduzir da quantidade de compostos orgânicos voláteis (VOC) nos vapores até 50mg/Nm3, valor máximo de redução entre 20 a 30mg/Nm3, temperatura de pós-combustão de 750°C, tempo de permanência dos vapores no pós-queimador de 1 a 1,5s, com pós-combustão do óleo à temperatura de 650°C, com sistema de controle integrado ao forno (CLP), desenvolvido para preservação ambiental.</t>
  </si>
  <si>
    <t>T-0350</t>
  </si>
  <si>
    <t>M7 INDUSTRIA E COMERCIO DE COMPENSADOS E LAMINADO LTDA</t>
  </si>
  <si>
    <t>Reatores em aço inoxidável de 15t de aquecimento, evaporação, resfriamento e mistura de baixa velocidade para fabricação da resina fenólica, selados mecanicamente, com tubulação interna e externa em aço inox de 3/8 de polegadas, espessura das paredes do reator de 12mm, dotados de uma plataforma, com carregador de material e sistema de coleta de pó, com sistema anti explosão, com talha de elevação do material, com bomba de resina, com bomba de formaldeído, bombas à vácuo, bomba d´água para resfriamento do reator, com bomba d´água até 1,5kg/cm², com cabine de controle e de partida, com sistema completo de controle de produção de resina, com sistema termostático automático, sistema de filtragem de resina, condensadora de 45m2.</t>
  </si>
  <si>
    <t>TEKINOX MANUTENÇÃO E MONTAGENS INDUSTRIAIS LTDA</t>
  </si>
  <si>
    <t>Biasinox Indústria e Comércio Ltda</t>
  </si>
  <si>
    <t>SOLERI DO B RASIL LTDA</t>
  </si>
  <si>
    <t>T-0351</t>
  </si>
  <si>
    <t>Reatores em aço inoxidável de 22t de aquecimento, evaporação, resfriamento e mistura de baixa velocidade para fabricação da resina fenólica, selados mecanicamente, com tubulação interna e externa em aço inox de 3/8 de polegadas, espessura das paredes do reator de 12mm, dotados de uma plataforma, com carregador de material e sistema de coleta de pó, com sistema anti explosão,  com talha de elevação do material, com bomba de resina, com bomba de formaldeído, bombas à vácuo, bomba d´água para resfriamento do reator, com bomba d´água até 1,5kg/cm², com cabine de controle e de partida, com sistema completo de controle de produção de resina, com sistema termostático automático, sistema de filtragem de resina, condensadora de 70m2.</t>
  </si>
  <si>
    <t>T-0322</t>
  </si>
  <si>
    <t>CERVEJARIA PETRÓPOLIS S/A</t>
  </si>
  <si>
    <t>Unidades de filtração tangencial com membranas, para filtrar ou depurar bebidas, exceto água, composto por:- membranas cerâmicas construídas em óxido de alumínio (Al2O3) no formato cilíndrico, com comprimento de 1.200mm, diâmetro externo do cilindro de 52mm, diâmetro interno dos canais de 8mm, montadas em módulos “DualFlow” com fluxos de líquido ascendentes e descendentes. trocador de calor casco e tubo, construído em aço inoxidável AISI316L com isolamento térmico em poliuretano expandido, motobomba centrífuga sanitária, construída com as partes em contato com o produto em aço inoxidável AISI316L, para recirculação do fermento, motobomba centrífuga sanitária, construída com as partes em contato com o produto em aço inoxidável AISI316L, para bombeamento de água desaerada para diafiltração,  módulo de limpeza química (CIP), composto por tanque de preparo da solução de limpeza, trocador de calor tubular para aquecimento da solução de limpeza, motobomba centrífuga sanitária para bombeamento da solução de limpeza, todas as partes em contato com o produto em aço inoxidável AISI 316L- conjunto de sensores e transmissores para operação automática da planta (dois transmissores de vazão magnéticos, dois transmissores de temperatura, um transmissor de condutividade, dois transmissores de pressão, um transmissor de nível, um sensor de proximidade- conjunto de válvulas sanitárias automáticas, tubulações, curvas, conexões, em aço inoxidável, painéis elétricos e de controle, montados em armários construídos em aço inoxidável AISI 304, para operação automática da unidade.</t>
  </si>
  <si>
    <t>T-0439</t>
  </si>
  <si>
    <t>Equipamentos para filtragem por meio de fluxo tangencial, de proteínas, monoclonais e vacinas, com bombas diafragmas e com bombas peristálticas com capacidade de operar em modo automático e manual, com gerador de receitas de operação, lavagem, concentração e diafiltração, dotado da capacidade de leitura e alarme das seguintes grandezas físicas: pH, condutividade, temperatura e pressão, com ou sem tanque de armazenagem de solução à ser filtrada e com ou sem tanque misturador.</t>
  </si>
  <si>
    <t>T-0479</t>
  </si>
  <si>
    <t>BMA BRASIL EQUIPAMENTOS INDUSTRIAIS LTDA</t>
  </si>
  <si>
    <t>Conjuntos balanceados para centrifugas de pêndulo suspenso, contendo cesto patenteado de furos elípticos, com diâmetro do cesto compreendido entre 1.300 e 1.800mm e altura do cesto compreendido entre 1.000 e 1.300mm; cabeçote de acionamento; dispositivos de fechamento e descarregamento; dispositivos e sensores para medição de carga, controle e monitoramento de vibração.</t>
  </si>
  <si>
    <t>T-0461</t>
  </si>
  <si>
    <t>Bolsas plásticas multicamadas para armazenamento de sêmen animal suíno, com dimensão 256 X 60mm (unitário), com tratamento bacteriostática, com ponta protegida (envelopada), apresentada em forma de rolo, para uso específico em equipamento de envase automático para laboratório de reprodução animal.</t>
  </si>
  <si>
    <t>T-0502</t>
  </si>
  <si>
    <t>GENERAL MILLS BRASIL ALIMENTOS LTDA.</t>
  </si>
  <si>
    <t>Máquinas automáticas para encaixotamento de sacos de salgadinhos tipo “snacks” (Batata Chips) de 8 a 280g, para carregamento de produtos em caixas de papelão tipo “RSC”, com controlador lógico programável (CLP) e tela sensível ao toque, dimensões máximas da caixa de 588 x 388 x 270mm, compreendendo de 8 a 36sacos/caixa e capacidade de produção de até 12,5caixas/min, dotadas de cabeçote à vácuo para coleta de produtos, robô de dois eixos para abastecimento de produtos pelo topo das caixas com precisão de ± 1mm, caixas de arranjo intermediárias, esteiras transportadoras de produtos, esteiras de aceleração de entrada e dispositivos de detecção, contagem e agrupamento de produtos, por meio de duas esteiras com múltiplos berços duplos, com controlador eletrônico de pacotes para checagem da numeração e correto posicionamento nos berços e dispositivo de identificação de caixas com produtos faltantes.</t>
  </si>
  <si>
    <t>T-0504</t>
  </si>
  <si>
    <t>Combinações de máquinas, automáticas e contínuas, para emblistar, encartuchar, pesar, encaixotar produtos farmacêuticos (caixas de embarque contendo cartuchos com blisters que contém comprimidos farmacêuticos), com seus respectivos controladores lógicos programáveis (CLPs), sistemas de controle automatizados, compostas de: uma máquina emblistadeira de movimento contínuo horizontal, capaz de trabalhar com alumínio, aclar, PVC e PVDC, com capacidade de produção máxima de 500blisters/min, uma encartuchadora horizontal, com capacidade de produção máxima de 420cartuchos/min, para cartuchos com dimensões máximas de 160 x 70 x 75 mm (comprimento x altura x largura), com estação de abertura e posicionamento de cartuchos pré-colados, estação de alimentação dos blisters nos cartuchos, dobramento e inserção de bulas automática, estação de fechamento dos cartuchos, sistema de aplicação de cola a quente para selagem de abas, estação de descarte de cartuchos fora de especificação (falta de bula, falta de blister). Uma balança de checagem de peso dos cartuchos, com rejeito para cartuchos fora da especificação do peso, com capacidade de medição máxima de 600cartuchos/min. Uma máquina encaixotadora tipo "Case Packer", com capacidade de produção máxima de 8caixas/min, para caixas com dimensões máximas de 500 x 350 x 350mm, estação de abertura de caixas, estação de empilhamento e alimentação dos cartuchos nas caixas, estação de fechamento das caixas, com capacidade de empilhamento máximo de 60ciclos/min, munida de impressora de relatórios de produção; transportadores em geral e guardas de segurança.</t>
  </si>
  <si>
    <t>T-0320</t>
  </si>
  <si>
    <t>Máquinas envasadoras/seladoras/etiquetadoras automáticas de sémen suíno (tecnologia inseminação pós-cervical) com capacidade de 1.000envases(90mL)/h com avanço automática da embalagem de capacidade entre 25 a 90mL, leitor automático de código de barras, balança digital eletrônica, saída USB para conexão em rede/servidor, impressora termo sensível, tela de comandos “touchscreen” integrados a máquina, carcaça feita em compósito de fibra de vidro com design inclinado para o balde de sêmen.</t>
  </si>
  <si>
    <t>T-0426</t>
  </si>
  <si>
    <t>Máquinas de transporte orientado de pilhas de embalagem cartonada aberta para uso em indústria alimentícia denominada “blanks” com capacidade mínima de entrada de 1 fila de pilhas a cada 12s, dotado de 4 transportadores de correia com estrutura e teto, 1 transportador de correia consistindo de uma estação de transferência angular equipada com dispositivo de giro estável de 90º, 2 transportadores de correia para deslocamento de pilha de “blanks” em fila singular, 1 estação de transferência contendo um sistema de prendedor mecânico montada em trilhos para transferir a pilha para a próxima estação alimentadora, com ou sem carrinho para transporte automático dotado de um transportador de correia reversível controlado por frequência.</t>
  </si>
  <si>
    <t>T-0515</t>
  </si>
  <si>
    <t>ASTORIA DISTRIBUIDORA DE MÁQUINAS S.A.</t>
  </si>
  <si>
    <t>Moedores elétricos específicos para café expresso com padronização para monodose e dupla dose dotados de moedor com bloqueio constante, engrenagem rápida (moe uma dose com menos de 1,5s) e ajustável, possui tela sensível ao toque (display touch), sistema mãos livres para moer o café com trava automática regulável, sistema silencioso, serviço ante entupimento, voltagem 220V, potência 500W, capacidade do funil 1.600g, dimensões (212 x 309 x 557h mm).</t>
  </si>
  <si>
    <t>T-0516</t>
  </si>
  <si>
    <t>Moedores elétricos específicos para café expresso com padronização para monodose e dupla dose dotados de moedor com bloqueio constante, engrenagem rápida (moe uma dose com menos de 1s) e ajustável, lâminas de titânio, sistema de resfriamento do motor, possui tela sensível ao toque (display touch), sistema mãos livres para moer o café com trava automática regulável, sistema silencioso, serviço ante entupimento, voltagem 220V, potência 740W, capacidade do funil 1.600g, dimensões (212 x 309 x 645h mm).</t>
  </si>
  <si>
    <t>T-0125</t>
  </si>
  <si>
    <t>INDUSTRIA E COMERCIO DE PÃES E DOCES COSTA LAVOS LTDA</t>
  </si>
  <si>
    <t>Combinações de máquinas para produção de massas para pães, com capacidade de 5.300kg/h, tempo total de amassados de 10min, cadência de descarga de 8,9batch/h, composta de: 2 amassadeiras com sistema automático tandem em aço inoxidável, com velocidade de rotação máxima de 140rpm e volume das cubas (tachos) de 1.250 litros cada, dotadas de: cabeçotes basculantes com pás, descargas automáticas (hidráulicas) das massas pelos fundos das cubas, tacho oval com paredes duplas para circulação de agua glicosada com temperatura de até menos 15 ºC, sondas de temperatura, sensores (fotocélulas); 1 esteira transportadora para extração da massa (horizontal) com raspadores nas extremidades; 1 esteira transportadora dupla, tipo sanduiche, para extração e elevação da massa (inclinada) com raspadores nas extremidades; painel elétrico com controladores lógicos programáveis (CLP) e painel de comando IHM (Interface Homem-Máquina) sensível ao toque (touchscreen).</t>
  </si>
  <si>
    <t>INDUSTRIA DE MÁQUINAS PARA PANIFICAÇÃO PROGRESSO LTDA</t>
  </si>
  <si>
    <t>T-0536</t>
  </si>
  <si>
    <t>Máquinas para gravação de cilindros por meio de tecnologia LED “blue-ray” para cilindros com tamanho superior a 2.200mm incluindo este limite, com circunferência superior a 640mm incluindo este limite, para serigrafia rotativa têxtil a laser com resolução de gravação de 720Dpi, potência 2,5kW, podendo conter equipamentos auxiliares de colagem, secagem, acabamento, limpeza e unidade de processamento de dados.</t>
  </si>
  <si>
    <t>T-0507</t>
  </si>
  <si>
    <t>Combinações de máquinas para fabricação de feltros agulhados, compostas de: carda lobo com largura de 1.200mm; silo dosador; caixa de alimentação volumétrica; alimentador volumétrico por vibração com esteira de pesagem; dispositivo de pesagem da alimentação da carda; carda com largura de 3m e duplo “doffer” na saída; dispositivo de controle de peso do véu; medidor eletrônico de peso do véu; dobrador de véus com largura de 3 metros na entrada e largura de 7m na saída; estirador de véus com largura de 7m; esteira de compressão para alimentação de véus com largura de 7m; agulhadeira com largura de 7m e com 2 pranchas de 8.110 agulhas/m cada com movimento de cima para baixo; par de rolos de alimentação da agulhadeira; agulhadeira com largura de 6m e com 2 pranchas de 8.110agulhas/m cada com movimento de baixo para cima; 1 jogo de componentes elétricos composto por painéis de cristal líquido, cabines, painéis de controle, cabos e drives; sistema de controle de processo composto por computador pessoal e 3 monitores.</t>
  </si>
  <si>
    <t>T-0438</t>
  </si>
  <si>
    <t>AÇO VERDE DO BRASIL S/A</t>
  </si>
  <si>
    <t>Discos de carbeto de tungstênio e outras ligas de metal duro para laminação a quente de aço, com diâmetro externo igual ou superior a 100mm, com ou sem canais pré-esboçados</t>
  </si>
  <si>
    <t>T-0430</t>
  </si>
  <si>
    <t>PERSIANAS ROLLER STAR BRASIL SA</t>
  </si>
  <si>
    <t>Máquinas conformadoras de tubo octogonal em aço galvanizado utilizadas como eixo da persiana integrada com 40 ou 60mm de diâmetro com comprimento ajustável entre 4 e 6m, com capacidade de conformar bobinas de 0,4 a 0,8mm de espessura, com desbobinador com capacidade de 2t com servo motor para desbobinamento, com molde perfurador com força de 25t, com linha de conformação de 21 estações com caixas de engrenagens e velocidade de 6m/min, com gabinete elétrico com controlador lógico programável (PLC) e painel de controle com tela “touchscreen”, com plataforma de corte com serra com avanço contínuo e corte automático por servo motor com motor elétrico, com mesa de saída de 6m de comprimento.</t>
  </si>
  <si>
    <t>T-0541</t>
  </si>
  <si>
    <t>FRICKE SOLDAS LTDA</t>
  </si>
  <si>
    <t>Máquinas automáticas para endireitar e cortar arames, operando a partir de bobinas com diâmetro de 3 a 8mm, aplicação de processo de endireitamento rotativo, sistema de corte volante sem parada do processo no momento do corte, precisão de 0,5mm/m, velocidade máxima de endireitamento 160m/min, sistema de emparelhamento das pontas na mesa recolhedora para que o feixe fique alinhado, com controlador lógico programável (CLP).</t>
  </si>
  <si>
    <t>DHALMAR BAURU IND E COM DE MAQS LTDA</t>
  </si>
  <si>
    <t>T-0522</t>
  </si>
  <si>
    <t>Máquinas para fabricação de molas de tração, compressão, torção e conformação especiais, equipadas com comando numérico computadorizado (CNC), painel eletrônico de comandos e detector e classificador de comprimento de mola, dotadas de 5 eixos, com capacidade de trabalhar arames com diâmetro compreendido entre 0,13 e 0,8mm e com capacidade de produção de até 800peças/min.</t>
  </si>
  <si>
    <t>T-0542</t>
  </si>
  <si>
    <t>Máquinas para laminação multipasse a frio, para a produção de arame liso e nervurado, composta por 3 ou 4 monoblocos, diâmetro de entrada entre 5,5 a 10mm, contendo dispositivo de alívio de tensões para melhora da ductilidade e qualidade do arame, dispositivo de leitura instantâneo de massa do arame com finalidade de eliminar a geração de sucata, bobinador vertical para bobina compacta de até 3t, velocidade máx. de 16m/s.</t>
  </si>
  <si>
    <t>T-0383</t>
  </si>
  <si>
    <t>Combinações de máquinas para o tratamento da superfície de chapas de rochas ornamentais compostas de: 1 plataforma giratória de entrada para suporte de chapas ou blocos; 1 plataforma giratória com cavalete removível de suporte de chapas; 1 robô paginador elétrico com 32 ventosas para carregamento das chapas; 1 mesa pente rotativa para o robô paginador; 1 máquina para polimento de chapas com até 2.150mm de largura, com 20 mandris com controle de curso com sistema hidráulico, dotada de 20 válvulas pneumáticas proporcionais, com recurso de contrapressão, um dispositivo de leitura de chapas, sonar para detecção de desgaste de abrasivos, sistema de lubrificação centralizado, painel dianteiro deslizante para prevenção de acidentes e uma proteção da cabeça motorizada, com controle de automação programável e arquitetura de protocolo de comunicação Ethercat e painel de comando Touchscreen; 2 secadores para a face polida das chapas; 1 secador para a face inferior da chapa; 1 máquina automática para aplicação de cera sobre a face polida das chapas, 1 aplicador automático de produto anti-risco sobre a face polida das chapas; 5 mesas de rolos motorizadas para movimentação das chapas; 1 descarregador basculante automático de chapas com capacidade de carga de 1.000kg com rolos motorizados e suportes retráteis; 1 plataforma giratória com mecanismo eletrônico de orientação do descarregador basculante; e 1 plataforma giratória de saída com cavalete.</t>
  </si>
  <si>
    <t>T-0168</t>
  </si>
  <si>
    <t>VIDROSUL DISTRIBUIDORA DRACANENSE DE VIDROS LTDA</t>
  </si>
  <si>
    <t>Combinações de máquinas para corte retilíneo e curvilíneo, a frio, de chapas de vidro com dimensões máximas de 6.100 x 3.350mm e espessura compreendida entre 2 e 25mm; com módulo de carregamento bilateral automático com separação de chapas; com mesa automática de corte com 3 eixos interpolados para cortes curvilíneos e retilíneos e velocidade de até 200m/min; com troca dos rodízios de corte de até 6 posições e sistema de correias para transferência de chapas com velocidade de 40m/min; com mesa automática de destaque com três barras verticais e uma horizontal para destaque de chapas de vidros cortadas, controlados por controlador numérico.</t>
  </si>
  <si>
    <t>AGMAQ EQUIPAMENTOS</t>
  </si>
  <si>
    <t>T-0510</t>
  </si>
  <si>
    <t>Dispositivos eletromecânicos, sem capacidade de operação autônoma, para separação e armazenamento de cédulas de papel moeda, capazes de suportar até 5 (cinco) linhas para montagem para até 5 (cinco) compartimentos de armazenamento, com capacidade de configuração para depósito e saque ou apenas depósito com capacidade de armazenamento igual ou superior a 2.300 (duas mil e trezentas) cédulas cada, próprios para integração a máquinas automatizadoras de operações de caixa, tesouraria e depósito bancário.</t>
  </si>
  <si>
    <t>T-0511</t>
  </si>
  <si>
    <t>Dispositivos eletromecânicos, sem capacidade de operação autônoma, dotados de recursos para inspeção ótica e sensores de imagem com função de validar a autenticidade e identificar o valor de cédulas em papel moeda, com capacidade de diferenciação entre notas verdadeiras e falsas por meio de análise de elementos de segurança de cédulas de papel moeda com capacidade de reconhecer diferentes denominações de cédulas de diferentes moedas, capazes de operar com velocidade de operação igual ou superior a 8cédulas/s, capazes de extrair a imagem do número de série da cédula e próprios para integração a máquinas automatizadoras de operações de caixa, tesouraria e depósito bancário, podendo conter compartimento de armazenamento temporário e compartimento de rejeição de cédulas.</t>
  </si>
  <si>
    <t>T-0452</t>
  </si>
  <si>
    <t>ENGEPACK EMBALAGENS SÃO PAULO S A</t>
  </si>
  <si>
    <t>Injetoras horizontais para moldar por injeção pré-formas de politereftalato de etileno (PET), com força de fechamento de 500t métricas com unidade de fechamento atuada por motor elétrico, curso máximo de abertura 860mm, distanciamento entre as colunas na vertical e horizontal compreendido entre 1.050 x 1.050mm , calibração automática de altura do molde, painel de operação com programação de perfil de injeção dedicado para preformas PET, controle de servo-válvula de injeção, controle proporcional de velocidade e pressão de extração, unidade de potência hidráulica enclausurada com 2 motores elétricos refrigerados por ar, sistema de filtragem de óleo com interruptor de pressão, funções de injeção e plastificação simultâneas, interligadas, baixa geração de acetaldeído (AA), capacidade de injeção máxima de 7.600g de PET, volume de injeção máxima de 6.770cm3, capacidade de plastificação máxima até 1.400kg/h de PET, pressão de injeção máxima de 1.250bar, sistema de extração de preformas com três ou quatro estágios e resfriamento forçado e controlado das superfícies interna e externa das preformas, desumidificador de ar dedicado, controle baseado em PC industrial com conexão EtherCAT, disponibilidade de monitoração e diagnóstico remoto, transdutores de posição com resolução de 5mícrons, circuitos de controle de entradas e saídas com comunicação EtherCAT.</t>
  </si>
  <si>
    <t>T-0521</t>
  </si>
  <si>
    <t>Máquinas para injeção de resina e catalisador em laminado de fibra de vidro durante o processo de fabricação de pá eólica, utilizado em cada parte do molde da pá (downwind e upwind); fabricadas em aço inox, alimentadas por conexão elétrica com plug de 16A, tensão de 400V (trifásica); dotadas de tela, gabinete elétrico, tanque para catalisador, sensor de nível, motor e bomba para catalisador, motor e bomba para a resina, fluxímetros de resina e de catalisador, válvulas para abertura e fechamento das mangueiras, botões de parada de emergência e de reset e pressostato para a resina e o catalisador.</t>
  </si>
  <si>
    <t>T-0421</t>
  </si>
  <si>
    <t>FLATS OVER EQUIPAMENTOS DE SEGURANCA EIRELI</t>
  </si>
  <si>
    <t>Máquinas de moldar artefatos de borracha por compressão e temperatura (prensas hidráulicas), com capacidade de produção de 4unidades/ciclo de 15min, dependendo do molde utilizado, com 4 colunas, com 2 estações distintas para trabalhar simultaneamente 2 moldes de múltiplas fases, um de cada lado, permitindo produzir bens distintos simultaneamente, com sistema de 2 saídas de mesas completas (invertidas) e abertura automatizada dos moldes pelos sistemas 2rt ou 3rt, com força de fechamento de 6.860kN, diâmetro do pistão principal 26” (polegadas), com 4 platôs de aquecimento com dimensões de 900 x 900mm, com aquecimento por resistências elétricas com distribuição de temperatura com variação máxima de +/- 4ºC, com controladores de temperatura para serem aplicados nas cavidades dos moldes e produtos em vulcanização, paralelismo de 0,05mm/300mm, abertura total (vão total) de 350mm cada vão no total de 700mm, curso do pistão principal de 600mm, controladas por CLP (controlador lógico programável) e IHM (touchscreen), com sistema de segurança adequado conforme norma NR-12, de valor CIF não superior a R$   344.817,84.</t>
  </si>
  <si>
    <t>FKL MAQUINAS HIDRAULICAS LTDA</t>
  </si>
  <si>
    <t>T-0462</t>
  </si>
  <si>
    <t>ALÇATEC PRODUTOS SINTETICOS LTDA</t>
  </si>
  <si>
    <t>Combinações de máquinas para produção de fitas planas em Polipropileno (PP) ou Polietileno de alta densidade (HDPE), velocidade máxima de produção na saída 500 m/min, composto de: extrusora com rosca de comprimento 31D e plastificação máx. em PP de 450 Kg/h, matriz plana para PP com lábio flexível de 0,2 até 1mm, unidade de resfriamento do filme com dois arrastes acionados, par de sopradores, duas facas de ar, sistema de trocador de calor e bomba com controle de fluxo, unidade de corte do filme em fitas com oscilação. Sistema de realimentação de aparas, sistemas de retenção das fitas com dois grupos de cilindros de borracha e aço. estufa de ar quente de 6.000mm com regulagem do fluxo de ar, unidade de estiramento com godês normais de diam. 440mm e Nip Rol, unidade de fixação com godês aquecidos de diam. 440mm e aquecedor de óleo, unidade de resfriamento com godês resfriados e diam. 440mm com NIP rol e conjuntos antiestético, conjunto de sucção de aparas com contêiner a vácuo e dois bocais de sucção, conjunto de painéis elétricos de alimentação, controle e comando equipado com CLP e tela sensível ao toque.</t>
  </si>
  <si>
    <t>T-0443</t>
  </si>
  <si>
    <t>IMAUTOMATICHE DO BRASIL INDUSTRIA E COMERCIO DE MAQUINAS LTDA.</t>
  </si>
  <si>
    <t>Máquinas compressoras, rotativas, automáticas, para fabricação de comprimidos farmacêuticos por compactação, com forças máximas de pré-compressão e compactação iguais a 100kN, com ou sem uma ou mais torres intercambiáveis com 27, 33, 41 ou 44 estações de prensagem, capacidade de produção máxima compreendida entre 194.400 e 316.800comprimidos/h, diâmetro máximo dos comprimidos igual a 11, 13, 16 ou 25mm, com ou sem sistema desempoeirador de comprimidos, com ou sem sistema automático de controle de conformidade dos comprimidos, controladas por sistema computadorizado com "software" dedicado e interface homem-máquina (IHM).</t>
  </si>
  <si>
    <t>T-0442</t>
  </si>
  <si>
    <t>GATES DO BRASIL INDUSTRIA E COMERCIO LTDA</t>
  </si>
  <si>
    <t>Trançadeiras horizontais para confecção de mangueira de borracha de alta, média e baixa pressão, com suporte para 18 carreteis para fios de aço, com rosqueamento LH e RH, com variação de carga de tensão do fio das transportadoras entre 2,5 a 15kg com molas de compressão de carga ajustáveis, com cabeçote de bobina de aço com catraca dupla diâm. de 120 x 150mm, com controlador lógico programável.</t>
  </si>
  <si>
    <t>T-0524</t>
  </si>
  <si>
    <t>Caixas de engrenagem para multiplicação de rotação e transmissão de torque, para aplicação em aerogeradores, com dois estágios planetários e um estágio paralelo, com rotação nominal de entrada de 13,4revoluções/min(rpm), com relação de multiplicação de velocidade de 1:104,314, capacidade de óleo de 380 litros, com torque nominal de entrada de 1.572kNm e com potência mecânica nominal de entrada de 2.206kW.</t>
  </si>
  <si>
    <t>T-0492</t>
  </si>
  <si>
    <t>OK ENERGY, IMPORTACAO E EXPORTACAO LTDA</t>
  </si>
  <si>
    <t>Inversores para sistemas de energia fotovoltaica (solar), monofásico, conectado à rede “on grid”, realizando conversão de corrente contínua em corrente alternada na faixa de potência de 1.200 a 1.500W, com método de resfriamento natural, e temperatura de operação de -40 a 65°C, grau de proteção IP67, frequência de trabalho de 50/60Hz; distorção harmônica total máxima menor que 5%, 2 MPPTs com eficiência superior a 99,7%; tensão contínua máxima proveniente do arranjo fotovoltaico de 60VDC, alcance de tensão MPPT no total de 44V, conectividade sem fio “Wireless”.</t>
  </si>
  <si>
    <t>T-0540</t>
  </si>
  <si>
    <t>Inversores “string” trifásicos para aplicação fotovoltaica com potência nominal de 75kW, para a conversão de tensão DC produzida pelos arranjos fotovoltaicos em tensão AC para alimentação das cargas e sincronismo com a rede da concessionária em tensão nominal AC de 380V em frequência de 60Hz. MPPT com eficiência superior a 99,5%; tensão contínua mínima proveniente do arranjo fotovoltaico de no mínimo 195Vdc; distorção harmônica total máxima menor que 3% e eficiência máxima do inversor de no mínimo 98,7%.</t>
  </si>
  <si>
    <t>T-0543</t>
  </si>
  <si>
    <t>Máquinas para a fabricação automática de telas eletro soldadas, por resistência, a partir de barras pré-cortadas, com diâmetro entre 3,4 e 10mm, alimentador automático da barra transversal, dispondo de acumulador de barras, operando com 6 transformadores de 125KVA e 16 dispositivos de solda, velocidade máxima de 120soldas/min, largura de tela entre 1.250 a 2.500mm, capacidade de produzir 4 telas para colunas ao mesmo tempo, com controlador lógico programável (CLP).</t>
  </si>
  <si>
    <t>TECNOPROD TECNOLOGIA DE PRODUÇÃO LTDA - EPP</t>
  </si>
  <si>
    <t>T-0517</t>
  </si>
  <si>
    <t>KOMATSU DO BRASIL LTDA.</t>
  </si>
  <si>
    <t>Equipamentos para soldagens robotizadas por arco elétrico MIG/MAG, contendo 5 ou mais graus de liberdade e capacidade de carga igual ou superior a 2kg; sistema de integração funcional à um ou mais posicionadores de peças com capacidade de carga de até 10t, movimentados por 1 ou mais servo controlados, alimentação por 1 ou mais fontes de soldagem de 450A ou superior, aquisição e monitoramento de dados realizados por sistema global exclusivo da companhia, sendo possível o acesso às informações das demais filiais, equipamentos destinados à soldagem de chapas e peças estruturais de máquinas e equipamentos para construção, mineração e linha florestal.</t>
  </si>
  <si>
    <t>T-0512</t>
  </si>
  <si>
    <t>INGETEAM LTDA.</t>
  </si>
  <si>
    <t>Semicondutores tipo Diodo, de 540A em 2.200V, de montagem exclusiva no subconjunto de proteção a sobrecargas de energia em conversores de frequência de geração eólica de energia.</t>
  </si>
  <si>
    <t>Semikron Semicondutores Ltda</t>
  </si>
  <si>
    <t>T-0513</t>
  </si>
  <si>
    <t>Semicondutores tipo Tiristor, de 740A em 2.200V, de montagem exclusiva no subconjunto de proteção a sobrecargas de energia em conversores de frequência de geração eólica de energia.</t>
  </si>
  <si>
    <t>T-0523</t>
  </si>
  <si>
    <t>Geradores de sinais GNSS grandmaster com relógio de quartzo ou rubidio, chassi 1U com kit para montagem em rack 19’, 4xportas 1G para sinais PTP/Sync-E com capacidade mínima de 128 clientes e 1xsaída E1/2MHz, 2xfontes de alimentação 48VDC, 90W, 2xcabos de alimentação DC.</t>
  </si>
  <si>
    <t>T-0385</t>
  </si>
  <si>
    <t>INDÚSTRIA COMPENSADOS GUARARAPES LTDA</t>
  </si>
  <si>
    <t>Classificadores de lâminas de madeira torneada, de 2,5 a 4,2mm de espessura; com medidor de espessura integrado com resolução de até 0,13mm e faixa de densidade de lâmina entre 300 e 1.200kg/m3; PLC integrado com analisador de dados de espessura, temperatura, densidade, umidade, velocidade sônica e rigidez.</t>
  </si>
  <si>
    <t>T-0525</t>
  </si>
  <si>
    <t>Equipamentos configuráveis para análise de O2; tecnologia de sensor paramagnético; uso em área classificada; possibilidade de sensor padrão ou resistente a solvente; faixa de medição de 0 a 25% de O2; tempo de resposta T90 menor que 6 segundos; precisão menor que ±0,05% O2; limite de detecção menor que ±50ppm O2; repetibilidade de 0,02% de O2; temperatura de operação de -10°C a +55°C; uma saída isolada 4-20mA/0-20mA.</t>
  </si>
  <si>
    <t>T-0506</t>
  </si>
  <si>
    <t>BRUKER DO BRASIL COMÉRCIO E REPRESENTAÇÃO DE PRODUTOS CIENTÍFICOS LTDA</t>
  </si>
  <si>
    <t>Espectrômetros de massas de alta resolução, com faixa de massa de 20 a 40.000m/z no analisador de tempo de voo, com analisador híbrido quadrupolo – tempo (Q-TOF) que opera a pressão atmosférica, com ionização por “electrospray” (ESI), com partes internas dotadas de tecnologia de duplo funil, quadrupolo hiperbólico, duas bombas turbo moleculares para alto vácuo e uma bomba externa, possuí tecnologia FSR, que permite trabalhar com sensibilidade máxima e maior resolução sem restrição em relação à velocidade de aquisição de dados, equipamento de bancada, capaz de realizar medidas de massa exata e padrão isotópico real em modo MS e MS/MS contendo 1 ou 2 computadores para operação e pacote de softwares para aquisição e processamento de dados.</t>
  </si>
  <si>
    <t>T-0535</t>
  </si>
  <si>
    <t>YELLOW SOLUTIONS COMERCIO, SERVIÇOS, CONSULTORIA E REPRESENTAÇÃO DE MAQUINAS - EIRELI</t>
  </si>
  <si>
    <t>Analisadores digitais “on line” de suspensão de partículas sólidas imersas em líquidos e polpas, por meio de ultrassom com sensor e analisador integrados com alimentação elétrica de 18 a 32VDC em invólucro de inox e classe IP68 para operar com pressão de trabalho variando entre 1 à 16bar e temperatura variando entre 0 à 110ºC em uma faixa de medição variando entre 700 a 3.000g/litro.</t>
  </si>
  <si>
    <t>T-0424</t>
  </si>
  <si>
    <t>HYPOFARMA INSTITUTO DE HYPODERMIA E FARMÁCIA LTDA</t>
  </si>
  <si>
    <t>Máquinas automáticas para inspeção de ampolas e frascos contendo produtos líquidos, composta por 3 estações de inspeção de partículas em alta velocidade por câmeras digitais de alta resolução (2.048 x 1.024pixels); estação de inspeção adicional, com câmera digital (2.048 x 1.024pixels) para partículas pesadas; Estações de detecção de vazamento compostas por 4 unidades de detecção de até 45KV em alta frequência de até 1.000Hz; Filtro catalítico para eliminação de ozono; 4 motores giratórios independentes totalmente ajustáveis até 3.500rpm e CLP industrial com porta de comunicação profibus.</t>
  </si>
  <si>
    <t>T-0394</t>
  </si>
  <si>
    <t>Equipamentos para medição tridimensional em tempo real por sistema óptico de visão computacional, compostos de “hardware” e “software” dedicados, capaz de medir espessura, largura, raio, ângulo, diagonal e área em barras de aço com geometria chata, cantoneira, viga e redonda, variando entre 10 e 90mm, com uma resolução de ≤0,01mm e precisão de 700medições/s, dentro de uma exposição mínima de 0,05millisegundos.</t>
  </si>
  <si>
    <t>T-0395</t>
  </si>
  <si>
    <t>Equipamentos para medição tridimensional em tempo real por sistema óptico de visão computacional, compostos de “hardware” e “software” dedicados, capaz de medir espessura, largura, raio, ângulo, diagonal e área em barras de aço com geometria chata, cantoneira, viga e redonda, variando entre 16 e 220mm, com uma resolução de ≤0,01mm e precisão de 700medições/s, dentro de uma exposição mínima de 0,05millisegundos.</t>
  </si>
  <si>
    <t>T-4910</t>
  </si>
  <si>
    <t>IBS TECNOLOGIA  EIRELI - EPP</t>
  </si>
  <si>
    <t>Células de carga de compressão "rocker pin" autocentrantes com capacidade nominal de 30.000 a 40.000kg, 4.000 divisões OIML ou superior, com construção de aço inoxidável hermeticamente selado via solda, erro total máximo inferior a 0,013%Sn, erro de "creep" (30min) inferior a 0,012%Sn, proteção contra ingresso IP68 ou IP69K, proteção elétroca contra raios, de tecnologia analógica ou digital, para uso em sistemas de pesagem rodoviária, ferroviária, de silos e contêineres, célula analógica de sensibilidade nominal de 2mV/V, impedância de entrada de 800 ±5W, impedância de saída de 705 ±5W, resistência elétrica do isolamento superior a 5.000MW, célula digital de sensibilidade nominal de 200.000 ±0,05% contagens, alimentação elétrica de 8 a 18V, taxa de conversão de 200Hz ou superior, velocidade de comunicação configurável de 4.800 a 115.200baud, comunicação CAN bus e/ou RS-485 full-duplex, com firmware configurável e atualizável via comunicação serial, permitindo o diagnóstico remoto da célula de carga.</t>
  </si>
  <si>
    <t>TOLEDO DO BRASIL INDUSTRIA DE BALANÇAS LTDA</t>
  </si>
  <si>
    <t>ALFA INSTRUMENTOS ELETRÔNICOS LTDA</t>
  </si>
  <si>
    <t>T-0520</t>
  </si>
  <si>
    <t>Máquinas para inspeção dimensional, de superfície e forma, sem toque, com sistema de visão artificial, controlado por computador, com captação de imagem por uma ou mais câmeras de alta resolução, com capacidade máxima de inspeção igual ou superior a 12peças/s.</t>
  </si>
  <si>
    <t>T-0305</t>
  </si>
  <si>
    <t>Equipamentos de monitoramento de temperatura em processos de tratamento térmico em fornos industriais de peças automotivas até 500°C, dotados de: 2 aquisitores de dados com capacidade de armazenamento de 3.8 milhões de pontos de dados de memória volátil, com faixa de medição de -100 a +1.370°C +/-0.3°C; 1 barreira térmica tipo cápsula para proteção dos aquisitores de dados, construída em aço inox e estrutura de isolamento de fácil ajuste,  temperaturas de aplicação com variação de 0 a +1.100°C; 30 termopares com isolamento mineral tipo K, com temperatura de aplicação máxima de até 1.200°C; 1 sistema de telemetria para comunicação dos aquisitores de dados no processo de tratamento térmico com o computador, composto por 2 módulos de transmissão, 2 roteadores e 2 antenas.</t>
  </si>
  <si>
    <t>T-0598</t>
  </si>
  <si>
    <t>Eixos de bombas centrífugas submersas, para atividades de produção de gás e óleo, em liga de aço 4130, liga de alta resistência de Monel K500, Inconel 625 ou Inconel 728, com diâmetro externo entre 15,7 até 50,8mm.</t>
  </si>
  <si>
    <t>T-0599</t>
  </si>
  <si>
    <t>Carcaças das bombas centrífugas submersas e seus dispositivos auxiliares, para atividades de produção de gás e óleo, em Redalloy - liga de aço inoxidável especial de 9Cr1Mo, com diâmetro externo entre 100 até 220mm,comprimento entre 0,2 e 7m e fusos de rosca do tipo “buttress” ou em V.</t>
  </si>
  <si>
    <t>T-0600</t>
  </si>
  <si>
    <t>Cabeças de bombas centrífugas submersas, para atividades de produção de gás e óleo, em aço inoxidável 416, com ou sem buchas de estabilização em material de alta resistência a abrasão, com diâmetro externo entre 100 e 220mm e fusos de rosca do tipo “buttress” ou em V.</t>
  </si>
  <si>
    <t>T-0601</t>
  </si>
  <si>
    <t>Bases de bombas centrífugas submersas, para atividades de produção de gás e óleo, em aço inoxidável 416, com ou sem buchas de estabilização em material de alta resistência a abrasão, com diâmetro externo entre 100 e 220mm e fusos de rosca do tipo “buttress” ou em V.</t>
  </si>
  <si>
    <t>T-0562</t>
  </si>
  <si>
    <t>LUMIAR HEALTH BUILDERS EQUIPS HOSPITALARES LTDA</t>
  </si>
  <si>
    <t>Compressores para uso médico, sem óleo, com capacidade de operação contínua por 24h, com válvula de segurança e protetor térmico, com dimensões nominais de, no máximo, 236,5 x 131,6 x 190mm (C x L x A), curso operacional igual ou inferior a 14,2 mm (0,56pol.), velocidade de operação igual ou inferior a 1.400rpm, fluxo de ar igual ou inferior a 144,3L/min, operando a uma tensão de 110 ou 220V, com corrente igual ou inferior a 5,5A e potência nominal igual ou inferior a 635W.</t>
  </si>
  <si>
    <t>T-0416</t>
  </si>
  <si>
    <t>Recompressores Mecânicos de Vapor MRV (Mechanical Vapour Rcompression), para unidades de evaporação de múltiplos ou simples estágios com vazões de até 350.000Nkg/h e aumento de temperatura de até 10Kelvin em um único estagio, composto por: sistema de amortecimento com mancais hidrodinâmicos, motores com capacidade de até 5MW, operando com velocidades até 320m/s e pressões de trabalho de 0,05 a 5bar, contendo sistema de injeção de água, unidade de selagem com retentores flutuantes tipo labirinto de anel de carbono, equipados com instrumentação de segurança para controle de temperaturas, vibrações, nível, fluxo e pressão de óleo e nível de condensados na carcaça, sem motor e sem controlador lógico programável (CLP).</t>
  </si>
  <si>
    <t>T-3937</t>
  </si>
  <si>
    <t>SINTER FUTURA LTDA</t>
  </si>
  <si>
    <t>Combinações de máquinas para secagem de massa própria para fabricação de sabonetes, interligadas entre si compondo uma unidade funcional , através da eliminação do excedente de água da massa, construída por : dois trocadores de calor sendo um do tipo casco e outro do tipo tubo, câmara à vácuo para eliminação da água, ciclone para filtragem das partículas finas da massa, condensador barométrico, selo barométrico, “booster”, bomba de vácuo, torre de resfriamento de água e extrusora, com capacidade de produção de 6t/h e controladas por computador central.</t>
  </si>
  <si>
    <t>T-0587</t>
  </si>
  <si>
    <t>MIDDLEBY DO BRASIL LTDA. </t>
  </si>
  <si>
    <t>Fritadeiras elétricas de bancada para alimentos congelados ou refrigerados, para fins comerciais e industriais, que operam com potência máxima de 6,1kW e capacidade máxima de 11litros de óleo, dotadas de exaustão de ar embutida para instalação do equipamento em lugares fechados; painel digital programável com capacidade para até 9 receitas; sistema de cozimento e descarregamento de alimento automatizado; gaveta de carregamento frontal de alimentos que permite a alimentação enquanto outro produto alimentício está fritando; dispositivo integrado de extinção de incêndio; detecção do tempo de cozimento (ajuste do tempo de cozimento quando um novo lote de alimento congelado/refrigerado é alimentado na cuba); detecção por tipo de alimento (ajuste do carregamento e descarregamento do ciclo de cozimento para compensar as diferenças entre os produtos alimentícios em processamento), de valor CIF não superior a R$ 11.659,65.</t>
  </si>
  <si>
    <t>Aços Macom Indústria e Comércio Ltda</t>
  </si>
  <si>
    <t>T-0396</t>
  </si>
  <si>
    <t>DAVISO INDÚSTRIA E COMÉRCIO DE PRODUTOS HIGIÊNICOS LTDA</t>
  </si>
  <si>
    <t>Máquinas para produção de água purificada, com redução da dureza da água, osmose reversa e eletrodeionização, dotadas de: 1 ou mais unidades SF (“softener”); 1 ou mais unidades RO (osmose reversa); 1 unidade EDI (eletrodeionização); filtros “bag”; bombas verticais centrífugas; bombas de dosagem; 1 ou mais filtros cartuchos; aquecedor elétrico; transmissores de pressão; medidores de condutividade; 1 ou mais controladores lógicos programáveis e painel elétrico.</t>
  </si>
  <si>
    <t>T-0455</t>
  </si>
  <si>
    <t>Máquinas de lavar-louça industrial em aço inox; 220V monofásica; 5 ciclos de lavagem programáveis; lava até 12pratos/ciclo; lavagem entre 30 e 300s; lavagem feita com água em 55° e o enxágue a 85°; sistema de segurança com o enxágue em 85°(a máquina só efetua o enxágue quando atinge a temperatura de 85°); dosadores de detergente e secante incorporados na máquina; utiliza 3 litros de água por ciclo de lavagem; potência de 3,25kW/h; rack de 40 x 40cm; bomba de lavagem 0,5Hp; cuba com 6,5 litros; sistema de partida suave; resistência na cuba 2.000W; resistência boiler 3.000W; dimensões (Largura x Profundidade x Altura) 495 x 520 x 640mm.</t>
  </si>
  <si>
    <t>T-0456</t>
  </si>
  <si>
    <t>Máquinas de lavar-louça industrial em aço inox; 220V monofásicas; 5 ciclos de lavagem programáveis; lava até 22 pratos/ciclo; lavagem entre 30 e 300s; lavagem feita com água em 55° e o enxágue a 85°; sistema de segurança com o enxágue em 85° (a máquina só efetua o enxágue quando atinge a temperatura de 85°); dosadores de detergente e secante incorporados na máquina; utiliza 3 litros de água/ciclo de lavagem; potência de 7kW/h; rack de 50 x 50cm; bomba de lavagem 1,2HP; cuba com 27 litros; sistema de partida suave; resistência na cuba 3.000W; resistência boiler 6.000W; filtro de superfície em aço inox; dimensões (Largura x Profundidade x Altura) 650 x 775 x 1.450mm.</t>
  </si>
  <si>
    <t>T-0457</t>
  </si>
  <si>
    <t>Máquinas de lavar-louça industrial em aço inox; 220V monofásica; 5 ciclos de lavagem programáveis; lava até 22 pratos por ciclo; lavagem entre 30 e 300s; lavagem feita com água em 55° e o enxágue a 85°; sistema de segurança com o enxágue em 85°(a máquina só efetua o enxágue quando atinge a temperatura de 85°); dosadores de detergente e secante incorporados na máquina; utiliza 3 litros de água/ciclo de lavagem; potência de 6,9kW/h; rack de 50 x 50cm; bomba de lavagem 1Hp; cuba com 21 litros; sistema de partida suave; resistência na cuba 2.000W; resistência boiler 6.000W; filtro de superfície em aço inox; dimensões (Largura x Profundidade x Altura) 600 x 600 x 825mm.</t>
  </si>
  <si>
    <t>S-4365</t>
  </si>
  <si>
    <t>Sistemas de siliconização da cânula para máquina de montagem de “escalp”, composto por 1 gabinete elétrico e pneumático e 1 estação de pulverização, controlado por CLP e IHM, com capacidade para siliconizar até 180peças/min.</t>
  </si>
  <si>
    <t>T-0530</t>
  </si>
  <si>
    <t>Câmaras metálicas longas e pressurizadas definidas com forma geométrica angular com fabricação controlada por gabarito para garantir sua performance, comprimento de até 6.000mm com quantidade e distribuição de furos e fendas calculada para insuflamento de ar quente de até 200°C utilizados para o processo de secagem na fabricação de papéis pintados.</t>
  </si>
  <si>
    <t>T-0441</t>
  </si>
  <si>
    <t>AGMAQ EQUIPAMENTOS E MONTAGENS INDUSTRIAIS LTDA</t>
  </si>
  <si>
    <t>Sistemas de carga e descarga automáticos, de chapas metálicas, incorporados a máquina de corte a laser, no formato máximo de chapas de 3.000 x 1.500mm, com capacidade máxima de carregamento e descarregamento na mesa de corte de até 900kg, com manipulador de carga e descarga automático, máximo peso de carga dos paletes de peças acabadas de até 3.000kg e interface de conexão com a máquina.</t>
  </si>
  <si>
    <t>T-0556</t>
  </si>
  <si>
    <t>Máquinas homogeneizadoras de dietas animais com transmissão automática das roscas verticais e variação de velocidades através do sinal do sistema eletrônico de pesagem, exceto as máquinas com transmissão mecânica direta ou equipadas com redutores manuais, dotadas de 2 ou 3roscas verticais com capacidade volumétrica de 12 a 52m³, com múltiplas portas de descarga com abertura hidráulica e potência de acionamento inferior a 8hp/t de dieta homogeneizada.</t>
  </si>
  <si>
    <t>IPACOL MAQUINAS AGRICOLAS LTDA</t>
  </si>
  <si>
    <t>T-0623</t>
  </si>
  <si>
    <t>EDUARDO PROFETA PEREIRA ME</t>
  </si>
  <si>
    <t>Alimentadores eletrônicos para suínos, com controle automatizado individual de quantidade de ração fornecida, com velocidade de dosagem de até 400g/min e podendo ser programado em até 24 vezes no período de 24h; com capacidade de operar até 120unidades do alimentador eletrônico com identificação de animais através de brincos inteligentes, controle e monitoramento de acesso restritamente remoto por meio de tecnologia RFID (Radio Frequency Identification) através de smartphone, tablet e/ou desktop, com Índice de Proteção de Estanqueidade à água e poeira Padrão IP 65, tensão de 24V e corrente nominal de 0,1A.</t>
  </si>
  <si>
    <t>Fairtek Sistemas Inteligentes S.A</t>
  </si>
  <si>
    <t>T-0306</t>
  </si>
  <si>
    <t>Combinações de máquinas modulares, para produção de chocolates do tipo moldados, disposição horizontal por circuito plano tipo pista, velocidade de operar 10moldes/min, capacidade de produção de 200 a 1.000kg/h (de acordo tipo do produto fabricado), tempo de troca máximo de 30min/módulo, utilização de moldes empilháveis, conjunto de empurradores em cada módulo, para movimentação dos moldes, compostas de: módulos vazios de 1,5 e 3m; 3 módulos depositadores de chocolate ou recheio extraíveis para troca rápida (coquilha), bloco com capacidade para até 288 pistões com 8mm de diâmetro, cada módulo com 1 robô integrado com 6 graus de liberdade ; robô paletizador para moldes, 4 graus de liberdade, capacidade para retirada de até 12moldes/min e alimentação de até 10moldes/min; conjunto de vibradores horizontais e verticais para coquilha; sistema “coolcore” com placa para formação de coquilha, com temperatura de -25°C; aquecedor de moldes por infravermelho; aplicador de inclusões de 1 a 5mm sobre o molde; 3 armários de refrigeração: 1 para solidificação da coquilha, 1 para solidificação do recheio, com capacidade cada de até 60 moldes empilhados, e 1 armário principal com capacidade de até 360 moldes com temperatura controlada de 10 a 16°C através de serpentinas alimentadas com água gelada a 2°C); 1 sistema de acúmulo (“buffer”) com capacidade de até 120 moldes de produto cristalizado (solidificado) e velocidade de retorno na linha de até 12moldes/min; transportadores de transferência; rolos raspadores para limpar a superfície dos moldes; estrutura do equipamento em material aço inoxidável 304; painel geral com sistema de controle centralizado para todos os módulos; 1 controlador CLP com sistema de segurança em cada módulo; 2 painéis com operação “IHM” com tela de 10” para operação e controle das máquinas, alimentação elétrica 380V/60Hz, alimentação pneumática 6bar, alimentação de água gelada 2 e 6°C e água quente 45°C.</t>
  </si>
  <si>
    <t>T-0555</t>
  </si>
  <si>
    <t xml:space="preserve">Moinhos construídos em aço inox sanitário, encamisado para refrigeração da massa e do rolamento, com sistema de moagem por conjunto de rotores, capacidade de 1.820 a 2.725kg/h, ajuste de micragem na moagem, selos de tungstênio que suportam temperatura maior ou igual a 230ºC, acoplados em motor elétrico, utilizado para fabricação de lubrificantes "Food Grade" e moagem de graxas altamente fibrosas com alta viscosidade dinâmica. </t>
  </si>
  <si>
    <t>T-0319</t>
  </si>
  <si>
    <t>Combinações de máquinas para manipulação das placas de wafer, corte, separação, posicionamento e aplicação em moldes para chocolates do tipo moldados, capacidade de alimentar wafers na velocidade de 10moldes/min e capacidade máxima de até 288 “fingers” por molde (2.880“fingers”/min), variando de acordo as dimensões do produto, capacidade de operar moldes com dimensões de 360 x 900mm, placas de wafer com dimensões de 300 a 380mm (largura) x 472 a 630mm (comprimento) x 5 a 20mm (espessura), podendo conter 2, 3, 4 ou 5 camadas de wafer/placa, tamanho do “finger” com dimensões de 9 a 40mm (largura) x 20 a 200mm (comprimento) x 5 a 20mm (espessura), compostas de: esteira de alimentação, capazes de alimentar wafers em pilhas de 1 até 17 placas na esteira de entrada, podendo conter até 4 pilhas de placas, capacidade máxima de 68 placas; sistema de empilhamento, capaz de mover por sucção as placas de wafer para o “magazine”, capacidade de armazenar até 47 placas de wafer, descida das placas através de guias laterais do empilhador; estação de corte 1 (longitudinal), compostas de 1 empurrador e 1 conjunto de facas (lâminas) para corte preciso da placa de wafer em tiras, com largura entre 9 e 40mm a depender do tipo do produto; estação de corte 2 (transversal), composta por 1 empurrador e 1 conjunto de facas (lâminas) para corte das tiras de wafer em “fingers” (pedaços de wafer), com tamanho final entre 20 a 200mm a depender do tipo do produto; módulos de separação No.1 e No.2, composto por mesas separadoras com tiras planas de metal com mesma largura dos “fingers”, separação de cada tira com espaço específico, canais internos com sistema a vácuo e espaçamento entre colunas de “fingers”; robôs aplicadores No.1 e No.2; sendo um robô de movimentação em 6 eixos, contendo 1 garra manipuladora dos “fingers”, capacidade de transportar todos os wafers de 1 molde, completar todas as cavidades do molde, em 1 único ciclo; transportador de coleta de resíduos, composto por calhas e transportador de resíduos das estações de corte até um saco coletor; com estrutura do equipamento em material aço inoxidável 304; contém painéis elétricos acoplados, com controladores por CLP com operação “IHM” dedicada, com sistema de segurança de intertravamentos controlados por CLP; 100% de enclausuramento por portas de policarbonato; troca de moldes e formatos em menos de 60min; alimentação elétrica 380V/60Hz, alimentação pneumática 6bar.</t>
  </si>
  <si>
    <t>T-0489</t>
  </si>
  <si>
    <t>BO PACKAGING BRASIL LTDA </t>
  </si>
  <si>
    <t>Máquinas cortadeiras, para cortar papel ou cartão em diferentes formatos e dimensões, para cortes de copos de polipapel de 90 a 960cm3, com velocidade máxima de operação de até 300golpes/min, dotadas de alimentador automático com alça bobinas hidráulico e freio magnético, para bobina de até 850mm, com velocidade de desbobinamento controlada, unidade de saída automática e controlador lógico programável(CLP).</t>
  </si>
  <si>
    <t>T-0608</t>
  </si>
  <si>
    <t>Máquinas gravadoras de cilindros de rotogravura por processo eletromecânico, para cilindros de circunferência de 350 até 1.200mm, com capacidade para cilindros de até 500kg.</t>
  </si>
  <si>
    <t>T-0559</t>
  </si>
  <si>
    <t>STOLLE MACHINERY DO BRASIL IND. E  COM. DE EQUIP. LTDA.</t>
  </si>
  <si>
    <t>Rolos de impressão cobertos de borracha para transferência da tinta para a lata de alumínio, cor azul (Hypalon), alta resistência a abrasão e temperaturas de até 148,9º C ( 300º F) e produtos químicos, para máquinas de impressão de latas.</t>
  </si>
  <si>
    <t>T-0563</t>
  </si>
  <si>
    <t>USINAS SIDERÚRGICAS DE MINAS GERAIS S/A. USIMINAS</t>
  </si>
  <si>
    <t>Reservatórios refratários (Cadinhos) de gusa líquido (ferro) com capacidade volumosa de até 350m³, temperatura de trabalho de até 1.450°C, dotados de blocos de carbono/grafite de super alta condutividade, blocos de carbono de alta resistência a erosão e blocos de carbono supermicroporos de resistência a erosão e de alta condutividade térmica.</t>
  </si>
  <si>
    <t>T-0332</t>
  </si>
  <si>
    <t>Equipamentos automáticos para conformação da linha da lingotamento contínuo para aços especiais, com capacidade de produção de 650.000t/ano, com 4 veios de raio de 12m, constituído de: estruturas metálicas em aço; unidade para o lingotamento contínuo composto de placas para adaptação do fundo do distribuidor, medidores do nível de aço líquido no molde, alimentadores de pó de lingotamento cartuchos e tubos dos moldes carcaças porta moldes, seguimentos com rolos e sprays, dispositivo para oscilação eletromecânica dos moldes, agitadores eletromagnéticos dos moldes, segmentos dos veios e barras falsas, sistema de resfriamento secundário, agitadores eletromagnéticos finais, carros para regulagem dos agitadores eletromagnéticos finais, túneis de equalização da temperatura, conjunto para extração e endireitamento com quatro módulos por veio, mesas de rolos intermediários, sistema armazenamento de barra falsa rígida, cabeças da barra falsa, elementos de transição entre a cabeça e o arco principal da barra falsa rígida; unidade de descarga composta por rolos, rebarbadores, mesa de rolos de transferência, réguas para leito de resfriamento; válvulas para controle do leito de resfriamento; unidade para preparação e manutenção dos moldes e segmentos com gabaritos curtos do raio de 12m e sistema para alinhamento de segmentos; unidade de distribuição de Energia com painel de Distribuição de energia para os agitadores eletromagnéticos LV PCC2 (M-EMS e F-EMS), Unidade de Alimentação de energia com painel de controle de fator de potência, alimentador para os agitadores eletromagnéticos do LC; sistema de alimentação ininterrupta de energia (UPS) e Sistema de alimentação de Motores, unidade de automação de nível com dispositivos de controle e monitoramento.</t>
  </si>
  <si>
    <t>T-0648</t>
  </si>
  <si>
    <t>Centros de usinagem vertical , podendo fresar, mandrilar, furar e roscar; com comando numérico computadorizado (CNC), controlando simultaneamente até 5 eixos de posicionamento (X,Y,Z,A,B), podendo interpolar em movimentos lineares 4 eixos (X,Y,Z, 1 eixo adicional) / em movimentos circulares 2 eixos / em movimentos helicoidais ou cônicos: 3 eixos (X, Y, Z); equipado com CLP, operando: interface com USB, gráficos de desempenho de torque, função de suporte a usinagem, função de aviso de manutenção, função de rede via ethernet, função de medição de resistência de isolamento do motor; com cursos nos eixos X de 1.000mm, Y de 500mm e Z de 300mm, motor de avanço do eixo 1kW; avanço rápido nos eixos X e Y de 50m/min, Z de 56m/min, avanço de usinagem 30m/min, velocidade de rosqueamento até 6.000rpm; precisão bidirecional de posicionamento de um eixo entre 0,006 e 0,02mm e repetitividade bidirecional de posicionamento menor que 0,004mm; eixo-árvore com rotação máxima entre 10.000rpm (high torque) e 16.000rpm, cone de fixação da ferramenta BT30 ou BBT30, magazine com capacidade para 14 ou 21 ferramentas; com diâmetro máximo de 110mm, ATC (troca automática de ferramenta) sem parada, operação simultânea para troca: ferramenta 0,8s, cavaco 1,4s, corte 1,2s, comprimento máximo da ferramenta 250mm; tamanho da mesa 1.100 x 500mm, capacidade máxima de carga sobre a mesa de 400kg; sistema de regeneração de energia; sistema de lubrificação automático por graxa ou óleo; painel de controle com tela colorida de 12,1" LCD, capacidade memoria 100 M-bytes.</t>
  </si>
  <si>
    <t>T-0649</t>
  </si>
  <si>
    <t xml:space="preserve">Centros de usinagem vertical , podendo fresar, mandrilar, furar e roscar; com comando numérico computadorizado (CNC), controlando simultaneamente até 5 eixos de posicionamento (X,Y,Z,A,B), podendo interpolar em movimentos lineares 4 eixos (X,Y,Z, 1 eixo adicional) / em movimentos circulares 2 eixos / em movimentos helicoidais ou cônicos: 3 eixos (X,Y,Z); equipado com CLP, operando: interface com USB, gráficos de desempenho de torque, função de suporte a usinagem, função de aviso de manutenção, função de rede via ethernet, função de medição de resistência de isolamento do motor; com cursos nos eixos X de 700mm, Y de 400mm e Z de 300mm, motor de avanço do eixo 1kW, aceleração: eixo Z = 2.2 G,; avanço rápido nos eixos X e Y de 50m/min, Z de 56m/min, avanço de usinagem 30m/min, velocidade de rosqueamento até 6.000rpm; precisão bidirecional de posicionamento de um eixo entre 0,006 e 0,02mm e repetibilidade bidirecional de posicionamento menor que 0,004mm; eixo-árvore com rotação máxima entre 10.000rpm (high torque) e 16.000rpm, cone de fixação da ferramenta BT30 ou BBT30, magazine com capacidade para 14 ou 21 ferramentas; com diâmetro máximo de 110mm, ATC (troca automática de ferramenta) sem parada, operação simultânea para troca: ferramenta 0,8s, cavaco 1,4s, corte 1,2s, comprimento máximo da ferramenta 250mm; tamanho da mesa 800 x 400mm, capacidade máxima de carga sobre a mesa de 300kg; sistema de regeneração de energia; Sistema de Lubrificação automático por graxa ou óleo; painel de controle com tela colorida de 12,1" LCD, capacidade memoria 100 Mbytes. </t>
  </si>
  <si>
    <t>T-0650</t>
  </si>
  <si>
    <t>Centros de usinagem vertical , podendo fresar, mandrilar, furar e roscar; com comando numérico computadorizado (CNC), controlando simultaneamente até 5 eixos de posicionamento (X,Y,Z,A,B), podendo interpolar em movimentos lineares 4 eixos (X,Y,Z, 1 eixo adicional) / em movimentos circulares 2 eixos / em movimentos helicoidais ou cônicos: 3 eixos (X,Y,Z); equipado com CLP, operando: interface com USB, gráficos de desempenho de torque, função de suporte a usinagem, função de aviso de manutenção, função de rede via ethernet, função de medição de resistência de isolamento do motor; com cursos nos eixos X de 500mm, Y de 400mm e Z de 300mm, motor de avanço do eixo 1kW, aceleração: eixo Z = 2,2 G, avanço rápido nos eixos X e Y de 50m/min, Z de 56m/min, avanço de usinagem 30m/min, velocidade de rosqueamento até 6.000rpm; precisão bidirecional de posicionamento de um eixo entre 0,006 e 0,02mm e repetitividade bidirecional de posicionamento menor que 0,004mm; eixo-árvore com rotação máxima entre 10.000 rpm (high torque) e 16.000rpm, cone de fixação da ferramenta BT30 ou BBT30, magazine com capacidade para 14 ou 21 ferramentas; com diâmetro máximo de 110mm, ATC (troca automática de ferramenta) sem parada, operação simultânea para troca: ferramenta 0,8s, cavaco 1,4s, corte 1,2s, comprimento máximo da ferramenta 250mm; tamanho da mesa 600 x 400mm, capacidade máxima de carga sobre a mesa de 300kg; sistema de regeneração de energia; sistema de lubrificação automático por graxa ou óleo; painel de controle com tela colorida de 12,1" LCD, capacidade memoria 100 M-bytes. </t>
  </si>
  <si>
    <t>T-0518</t>
  </si>
  <si>
    <t>EMBRACO INDUSTRIA DE COMPRESSORES E SOLUÇÕES EM REFRIGERAÇÃO LTDA</t>
  </si>
  <si>
    <t>Máquinas de estações múltiplas de usinagem tipo “transfer”, com mesa vertical de 6 estações e 8 unidades de usinagem simultâneas controladas com comando numérico computadorizado (CNC), acionadas por servos-motores de alta precisão, de 4 e 6,5kW de potência e repetibilidade no posicionamento de ± 0,005mm, dotadas de detecção automática para ferramentas quebradas, máquina com carga e descarga automáticos proporcionando uma produção de até 600peças/h, destinada a furação precisa em peças de ferro sintetizado fixadas através de pinças auto-centrantes com acionamento hidráulico de pressão ajustável, mesa com precisão de posicionamento de ± 0.0008°, permitindo furações com tolerâncias de circularidade do furo em 0,005 mm e perpendicularidade de 0,02 mm, ambas com capabilidade (Cm / CmK) igual ou superior a 1,67.</t>
  </si>
  <si>
    <t>T-0557</t>
  </si>
  <si>
    <t>DSM MAQUINAS EIRELI</t>
  </si>
  <si>
    <t>Dobradeiras de tubos de comando número 7 eixos servo acionados cabeçote frontal giratório com 3 polias de dobras sentido direito e 3 polias sentido esquerdo completa com ferramentas, capacidade máxima para dobra em tubos diâmetro externo até 15mm, sistema de lubrificação central com irrigação a vários pontos de desgaste, braço móvel com abertura angular até 190°, pedestal de acionamento por meio de 2 botões de ação síncrona, cortina de luz ou scanner de segurança, sistema "vibra stop", totem com luzes de segurança, tela de controle colorida sensível ao toque em gabinete móvel, "software" com sistema de conversão de coordenadas de XYZ para YBC e vice-versa.</t>
  </si>
  <si>
    <t>T-0634</t>
  </si>
  <si>
    <t>CROWN EMBALAGENS METALICAS DA AMAZONIA S/A</t>
  </si>
  <si>
    <t>Máquinas reformadoras de fundo de latas de alumínio para bebidas de tamanhos variados, com capacidade de produção de até 3.400latas/min.</t>
  </si>
  <si>
    <t>T-0631</t>
  </si>
  <si>
    <t>Equipamentos CNC compactos (all in one) para biselar, desbastar e acabar lentes oftálmicas de vidro, capazes de trabalhar lentes de plástico, com visualização da faceta ou ranhura em 3D, corte de lentes com cota B mínima de 17mm em faceta plana e 18,5mm em faceta padrão, possui tecnologia exclusiva que conecta lentes a praticamente qualquer óculos de grau usando ímãs embutidos nas lentes, recurso extra para faceta especial para lentes curvadas, função de “engraving”, bisel especial esportivo, dotada de tela LCD “touch” de 10”.</t>
  </si>
  <si>
    <t>T-0632</t>
  </si>
  <si>
    <t>Equipamentos CNC compacto (all-in-one) para fazer digitalização de formato e blocagem da lente a ser cortada, faz o desbaste e bisel de lentes oftálmicas em material mineral (vidros) e materiais plásticos (policarbonato e resinas orgânicas), possui acabamentos em bisel e plano (fosco ou com polimento), quebra arestas e ranhura, com capacidade de memorizar até 1.000formatos.</t>
  </si>
  <si>
    <t>T-0637</t>
  </si>
  <si>
    <t>Equipamentos CNC para biselar e desbastar lentes oftálmicas, com capacidade de desbaste da lente com diâmetro máximo de 105mm, cota B mínima de 17mm em plano e 18,5mm em bisel, dotadas de memória para 500 formatos e sistema leitor-centralizador-bloqueador de lentes acoplado, com leitura óptica 3D e tela "touch" 8,4”.</t>
  </si>
  <si>
    <t>T-0493</t>
  </si>
  <si>
    <t>SPECIAL SPRINGS DO BRASIL, DISTRIBUIÇÃO, IMPORTAÇÃO, EXPORTAÇÃO DE COMPONENTES PARA MOLDES E FERRAMENTAS DE ESTAMPO LTDA</t>
  </si>
  <si>
    <t>Molas a gás carregadas com nitrogênio para utilização em prensas, com no mínimo um dos seguintes dispositivos de segurança: dispositivo de segurança para sobrecurso, dispositivo de segurança para retorno descontrolado, dispositivo de segurança sobre pressão e capa protetora contra resíduos; com força inicial de 3 até 20.000daN e de curso de 7 a 300mm.</t>
  </si>
  <si>
    <t>PRODTY Mecatrônica Indústria e Comercio Ltda</t>
  </si>
  <si>
    <t>T-0581</t>
  </si>
  <si>
    <t>TRAMONTINA DELTA S/A</t>
  </si>
  <si>
    <t>Máquinas de enchimento sob pressão, para compactação da barbotina líquida (pasta), para conformação de peças ocas (bule, cafeteira, caneca grande, saleiro, paliteiro, pimenteiro e xícara de chá e café), com três unidades de fechamento, sendo 1 horizontal e 2 verticais, com força de fechamento horizontal de 1.000kN e vertical de 2 x 120kN, pressão máxima de enchimento de 30bar, capacidade produtiva de 48peças/h (até 12 ciclos de 4 peças), utilizado para fabricação de porcelanas de mesa.</t>
  </si>
  <si>
    <t>T-0434</t>
  </si>
  <si>
    <t>Módulos para proteção interna de carcaça de moinho vertical, fabricados em aço revestido em poliuretano ou borracha resistente à abrasão, com aletas para agitar partículas sólidas e corpos esféricos em processo de diminuição de partícula de materiais, com diâmetro externo compreendido entre 140 e 2.600mm.</t>
  </si>
  <si>
    <t>T-0589</t>
  </si>
  <si>
    <t>Conjuntos de anéis aranha para aplicação em britador giratório, podendo conter ou não, mancal de articulação e bucha em aço da aranha.</t>
  </si>
  <si>
    <t>T-0628</t>
  </si>
  <si>
    <t>Máquinas com alimentação automática de material pigmentado para produção seriada de componentes plastificados, acionada por servomotor com bomba hidráulica de engrenagem, motor de dosagem hidráulica de pistões, sistema de segurança mecânica com trava central, sistema de fechamento tipo "toggles" com pressão superior a 600kN incluindo este limite, placas móvel e fixa para sustentação de macho e cavidade, plastificação por meio de rosca de alta eficiência e capacidade de preenchimento de cavidades superior a 47g incluindo este limite, com comando CLP.</t>
  </si>
  <si>
    <t>T-0482</t>
  </si>
  <si>
    <t>BRENTACORK AUSTRAL LTDA</t>
  </si>
  <si>
    <t>MÁQUINAS INJETORAS PARA PRODUÇÃO DE PEÇAS POR MÉTODO DE INJEÇÃO DE MATERIAIS PLÁSTICOS,  DOTADAS DE:  96 UNIDADES DE FECHAMENTO SENDO 48 ESTAÇÕES POSICIONADAS NO CARROSSEL EM NÍVEL SUPERIOR E 48 ESTAÇÕES POSICIONADAS NO CARROSSEL EM NÍVEL INFERIOR, COM 2 UNIDADES DE INJEÇÃO SISTEMAS DE CONTROLE E COMANDO COM PRECISÃO DE INJEÇÃO DE MATERIAL DE 0,05g COM VARIAÇÃO NO LOTE DE +/- 0,1g, COM 2 GRUPOS DE INJEÇÃO PODENDO CADA GRUPO PRODUZIR PRODUTOS DISTINTOS DE MATERIAIS E FORMAS DISTINTAS.</t>
  </si>
  <si>
    <t>T-0590</t>
  </si>
  <si>
    <t>QUÍMICA AMPARO LTDA.</t>
  </si>
  <si>
    <t>Máquinas elétricas automáticas, para moldar termoplásticos por estiramento e sopro, transformando preformas PET em garrafas com capacidade máxima de 3 litros, contendo 6 cavidades de sopro, capacidade máxima de produção de 9.600garrafas/h, com sistema contínuo de carregamento de preformas; sistema de aquecimento de preformas com fluxo laminar; sistema de troca de passo motorizado e unidade motorizada para transferência de preformas e garrafas; moldes de sopro, prensa de sopro guiada eletronicamente, sem óleo; dupla compensação pneumática, painel elétrico e controlador lógico programável (CLP).</t>
  </si>
  <si>
    <t>T-0643</t>
  </si>
  <si>
    <t>Máquinas elétricas automáticas, com forno, para moldar termoplásticos por estiramento e sopro, transformando preformas PET em garrafas com capacidade máxima de 3 litros, contendo 6 cavidades de sopro, capacidade máxima de produção de 9.600garrafas/h, com sistema contínuo de carregamento de preformas; sistema de aquecimento de preformas com fluxo laminar; sistema de troca de passo motorizado e unidade motorizada para transferência de preformas e garrafas; moldes de sopro, prensa de sopro guiada eletronicamente, sem óleo; dupla compensação pneumática, painel elétrico e controlador lógico programável (CLP).</t>
  </si>
  <si>
    <t>T-0546</t>
  </si>
  <si>
    <t>Máquinas varredeiras autopropulsadas, projetadas e fabricadas com tecnologia exclusiva com bocal de sucção em forma de “V”, contendo dois tubos junto as vassouras, sendo um de exaustão e outro de aspersão, utilizadas para limpeza urbana e para serem montados sobre chassis de caminhões, dotadas de sistema de recirculação de ar, podendo ser regulado entre 30 e 70% do ar aspirado através de uma mangueira flexível que libera os resíduos coletados, reciclado, filtrado para baixo da varredeira e eliminando atrás do tubo de aspiração; podendo conter motor diesel auxiliar de potência igual ou superior a 35kW, mas igual ou inferior a 88kW; tanque de água de fibra de vidro com capacidade igual ou superior 800 litros, mas igual ou inferior 1.200 litros; capacidade útil de detritos igual ou superior a 4m³ (metros cúbicos), mas igual ou inferior 6,4m³ (metros cúbicos); basculante para depositar os resíduos em caixas com profundidade de até 1.500mm; software para comando da varrição.</t>
  </si>
  <si>
    <t>Lavrita Eng. Cons. e Equip. Inds. Ltda</t>
  </si>
  <si>
    <t>PIONEIRA INDUSTRIA DE EQUIPAMENTOS DE LIMPEZA LTDA</t>
  </si>
  <si>
    <t>T-0627</t>
  </si>
  <si>
    <t>OSER NEGÓCIOS E PARTICIPAÇÕES S.A.</t>
  </si>
  <si>
    <t>Misturadores automáticos para preparação de produtos cosméticos utilizados nas farmácias de manipulação, com função complementar de centrifugação planetária, com movimentos translacionais e rotacionais simultâneos, próprios para trabalhar com recipientes (copos) com as seguintes características: 1 copo com volume de 300mL ou 2 copos com volumes compreendidos entre 400 e 1.100mL; operação contínua através de programação entre 3, 5 ou 10 padrões; tensão de alimentação de 200-240VCA e frequência de rede de 50/60Hz.</t>
  </si>
  <si>
    <t>T-0607</t>
  </si>
  <si>
    <t>Equipamentos de vibração por ressonância para desmoldagem do macho de areia no cabeçote do motor de veículos automóveis, com força de vibração de 30G, dotados de motores elétricos de 1,2kW, painel elétrico/eletrônico com controlador logico programável para gerenciamento do sistema e interface com robô.</t>
  </si>
  <si>
    <t>T-0564</t>
  </si>
  <si>
    <t>STINORLAND BRASIL LTDA</t>
  </si>
  <si>
    <t>Amortecedores "Dampers" de oscilações de painéis fotovoltaicos, usados exclusivamente em seguidores solares de um eixo "Trackers”, comprimento estendido máximo aproximado de 1.119mm, comprimento comprimido de 738mm e curso de aproximadamente 384mm, velocidade máxima de 63mm/s, força de amortecimento máxima de 4.600±1000N e temperatura de operação de -10 a +60°C.</t>
  </si>
  <si>
    <t>T-0586</t>
  </si>
  <si>
    <t>Unidades de controle para seguidor solar com dimensões de 276 x 141 x 129mm, gabinete de alumínio e plástico, com 4 furos para fixação, 6 botões de membrada, 1 botão de emergência e 6 “LED” de indicação de Status, 1 porta de comunicação para configuração local, 2 cabos para alimentação com conector MC4, 1 cabo de antena “Zigbee”, porta fusível, unidade com comunicação “Zigbee”, compatível com software de monitoramento, usados exclusivamente em seguidores solares “trackers” com atuação de -55°/+55°, com temperatura de funcionamento de 0º a 45ºC, inclinômetro integrado e bateria de 6amperes, 24V/DC.</t>
  </si>
  <si>
    <t>T-0431</t>
  </si>
  <si>
    <t>BROGGINI COMÉRCIO IMPORTAÇÃO E EXPORTAÇÃO LTDA.</t>
  </si>
  <si>
    <t>Moldes de aço para moldagem de componentes de fundição injetada, com tecnologia PUZZLE DIE e com matrizes de impressão divididas em sub-insertos com dependência hierárquica de tipo “master/slave”, com subdivisão realizada através de cálculos FEM para a definição da carga de fadiga termomecânica.</t>
  </si>
  <si>
    <t>T-0577</t>
  </si>
  <si>
    <t xml:space="preserve">Moldes Ecobase2 de 48 cavidades, distância entre centros de cavidades de 60 (V) X 152 (H) mm, confeccionados em aço especial e anticorrosivo, para fabricação de pré-formas de politereftalato de etileno (PET) de 22g, com variação de até +/-0,4g entre cavidades e diâmetro do gargalo de 28mm padrão PCO 1881, com machos tratados com titânio, cavidades, suportes e demais componentes moldantes intercambiáveis, mais uma metade-fria (Cold-half) adicional para produção de preformas de 27g com diâmetro de gargalo de 28mm padrão PCO 1881, dotados de sistema de câmara quente (hot runner), placa extratora para retirada das pré-formas por meio de ar comprimido e resfriamento interno e externo, projetados e desenvolvidos especificamente para uso em máquinas injetoras de 300t. </t>
  </si>
  <si>
    <t>T-0605</t>
  </si>
  <si>
    <t>VISCOTECH IND. E COM. DE PLASTICOS LTDA</t>
  </si>
  <si>
    <t>Moldes ecobase2 com 32 cavidades, com câmara quente valvulada individualmente, 3 estágios de refrigeração, para fabricação de preforma gargalo 48mm e 84g em politereftalato de etileno (PET), distância entre centros de cavidades de 75 (V) X 172 (H) mm, com machos tratados em titânio e cavidades confeccionados em aço especial anticorrosivo, com polimento especial; buchas extratoras e demais componentes moldantes intercambiáveis, produzidos em aços especiais, tratados superficialmente com revestimento em nitreto de cromo, com variação de usinagem menor 0,0002”; controle de peso 84g da peça plástica com uma variação de +/- 0,6g entre cavidades; placa extratora para ejeção das preformas por meio de ar comprimido e resfriamento interno e externo, equipados com controle de temperatura individual em todas as cavidades, capazes de produzir com eficiência produtiva de 97%, projetados e desenvolvidos especificamente para uso em máquinas injetoras de 300t.</t>
  </si>
  <si>
    <t>T-0465</t>
  </si>
  <si>
    <t>Colunas de aço para capota de empilhadeira, com perfil côncavo de 0,8mm e torção máxima de 1 grau para cada 1.000mm, ASTM 1011 GR 50 classe II.</t>
  </si>
  <si>
    <t>T-0467</t>
  </si>
  <si>
    <t xml:space="preserve"> HYSTER-YALE BRASIL EMPILHADEIRAS LTDA</t>
  </si>
  <si>
    <t>Diferenciais com comprimento de 270mm e largura de 245mm com 27 dentes, diâmetro do passo de 43mm e folga da engrenagem de 0,15 a 0,25mm.</t>
  </si>
  <si>
    <t>T-0579</t>
  </si>
  <si>
    <t>Motores elétricos assíncronos submersíveis para poços com diâmetro de 4”, de corrente alternada, com potência entre 0,5 ~ 1HP, trifásicos, com rotor de gaiola, rebobinável, 2 polos, frequência de 60Hz, hermeticamente vedado, com refrigeração interna à óleo, tubo externo, tampas e eixo em aço inox, rolamentos lubrificados a óleo, vedação por selo mecânico, acoplamento padrão NEMA.</t>
  </si>
  <si>
    <t>T-0578</t>
  </si>
  <si>
    <t>Motores elétricos assíncronos submersíveis para poços com diâmetro de 4”, de corrente alternada, com potência entre 1,5 ~ 10HP, trifásicos, com rotor de gaiola, rebobinável, 2 polos, frequência de 60Hz, hermeticamente vedado, com refrigeração interna à óleo, tubo externo, tampas e eixo em aço inox, rolamentos lubrificados a óleo, vedação por selo mecânico, acoplamento padrão NEMA.</t>
  </si>
  <si>
    <t>T-0314</t>
  </si>
  <si>
    <t>MORI MINAS HOLDING IMPORTADORA S.A</t>
  </si>
  <si>
    <t>Unidades funcionais para geração de energia elétrica em corrente alternada a partir da energia solar, com conexão à rede (sistema on-grid), potência total de 125kW, compostas de: Módulos fotovoltaicos para geração de corrente contínua (CC) constituídos por 150 células de silício monocristalino com potência nominal máxima (STC) de 500Wp, eficiência de 20,3%, tensão de máxima potência de 42,45Vmpp (V), corrente de máxima potência de 11,8Impp (A) e tratamentos antirreflexo e anti sujidade; Caixas de junções com tensão máxima de operação de 1.500Vcc e corrente nominal para cada entrada de 30A; Inversor de frequência de energia de corrente continua (CC) para corrente alternada (CA), com tensão máxima de entrada de 1.500Vcc, tensão nominal de saída para a rede de 600Vac, frequência de saída para a rede de 60Hz, potência nominal de saída de 125kVA, corrente máxima de saída de 120A e fator de potência superior a 0,99; Estruturas e componentes metálicos para fixação e/ou sustentação; Painel elétrico de comando com controladores lógicos programáveis (CLP), Cabos e conectores elétricos.</t>
  </si>
  <si>
    <t>CANADIAN SOLAR BRASIL COMERCIALIZACAO IMPORTACAO E EXPORTACAO DE PAINEIS SOLARES LTDA</t>
  </si>
  <si>
    <t>T-0313</t>
  </si>
  <si>
    <t>Unidades funcionais para geração de energia elétrica em corrente alternada a partir da energia solar, com conexão à rede (sistema on-grid), potência total de 1.000kW, compostas de: módulos fotovoltaicos para geração de corrente contínua (CC) constituídos por 150 células de silício monocristalino com potência nominal máxima (STC) de 500Wp, eficiência de 20,3%, tensão de máxima potência de 42,45Vmpp (V), corrente de máxima potência de 11,80Impp (A) e tratamentos antirreflexo e anti sujidade; caixas de junções com tensão máxima de operação de 1.500Vcc, corrente máxima de entrada por conexão de 15A; conjunto dotado de 2 (dois) inversores de frequência de energia de corrente continua (CC) para corrente alternada (CA), com tensão máxima de entrada de 1.000Vcc, tensão nominal de saída para a rede de 315Vac, frequência de saída para a rede de 60Hz, potência nominal de saída de 1.000 kW (2 x 500kW), corrente máxima de saída de 2.016A e fator de potência superior a 0,99; estruturas e componentes metálicos para fixação e/ou sustentação; painel elétrico de comando com controladores lógicos programáveis (CLP), cabos e conectores elétricos.</t>
  </si>
  <si>
    <t>T-0561</t>
  </si>
  <si>
    <t>CUMMINS BRASIL LTDA</t>
  </si>
  <si>
    <t>Grupos geradores de energia com potência de 1.538kVA, com tensão entre fases de 440 a 480VCA, com fator de potência de 0,8, montados em uma base metálica horizontal, constituídos de: motor diesel de 16 cilindros em V, com capacidade volumétrica de 50 litros, 4 tempos, com rotação de 1.800rpm, turbo aspirado, com sistema de arrefecimento do motor agua-agua, com trocador de calor marítimo, 60Hz, com nível de emissões IMO2.</t>
  </si>
  <si>
    <t>T-0531</t>
  </si>
  <si>
    <t>Inversores “string” trifásicos para aplicação fotovoltaica com “range” de potência entre 50 e 60kW, para a conversão de tensão DC produzida pelos arranjos fotovoltaicos em tensão AC para alimentação das cargas e sincronismo com a rede da concessionária em tensão nominal AC de 380V em frequência de 60Hz, MPPT com eficiência superior a 99,5%; tensão contínua mínima proveniente do arranjo fotovoltaico de no mínimo 200Vdc; distorção harmônica total máxima menor que 3% e eficiência máxima do inversor de no mínimo 98,8%.</t>
  </si>
  <si>
    <t>T-0532</t>
  </si>
  <si>
    <t>Inversores “string” trifásicos para aplicação fotovoltaica com “range” de potência entre 25 e 40kW, para a conversão de tensão DC produzida pelos arranjos fotovoltaicos em tensão AC para alimentação das cargas e sincronismo com a rede da concessionária em tensão nominal AC de 380V em frequência de 60Hz, MPPT com eficiência superior a 99,5%; tensão contínua mínima proveniente do arranjo fotovoltaico de no mínimo 180Vdc; distorção harmônica total máxima menor que 3% e eficiência máxima do inversor de no mínimo 98,8%.</t>
  </si>
  <si>
    <t>T-0575</t>
  </si>
  <si>
    <t>Inversores solares fotovoltaicos do tipo conectado à rede, com potência de 12 a 22kVA a 35°C de temperatura ambiente, com 2 rastreadores do ponto de máxima potência (MPPT) de até 2 entradas cada, corrente CC máxima de entrada por conector de 15A, máxima tensão de entrada fotovoltaica de 1.100Vcc, tensão trifásica de conexão com à rede entre 270 a 480Vca, eficiência máxima de 98,6 %, sem redução da potência nominal até 45°C de temperatura ambiente, com comunicação via Bluetooth, grau de resistência à corrosão C5, peso de até 24kg, com dispositivo de proteção contra surtos (DPS) tipo II para CC e para CA integrados, proteção contra corrente de fuga a terra, fator de potência ajustável entre 0,8 indutivo a 0,8 capacitivo, possibilidade de atualização de firmware e parâmetros de proteção remotamente, de valor CIF não superior a R$ 7.660,80.</t>
  </si>
  <si>
    <t>T-0576</t>
  </si>
  <si>
    <t>Inversores solares fotovoltaicos do tipo conectado à rede, com potência de 3.593kVA a 25°C de temperatura ambiente e 600Vca, com 1 rastreador do ponto de máxima potência (MPPT) com 18 a 28entradas/MPPT, monitoramento de corrente CC independente por entrada, com corrente máxima de curto circuito na entrada CC de 4.800A, corrente nominal trifásica CA de 3,458A e tensão trifásica de conexão com a rede entre 480 a 690Vca, com corrente de curto circuito CA máxima de 8.700A de acordo com a IEC 61.400-21 (2008), máxima eficiência de 99%, eficiência Euro de 98,7 %, grau de proteção IP55, grau de resistência à corrosão entre C3 e C5, fator de potência ajustável entre 0,8 indutivo a 0,8 capacitivo, função de geração de energia reativa noturna, sem redução da potência nominal até 3.000m de altitude, faixa de temperatura de operação entre -35°C a 60°C de temperatura ambiente, proteção contra sobretensão tipo I+II para CC e tipo II para CA, com proteção CC por chave de abertura sob carga associado a fusível CC de até 400A e proteção CA por disjuntor motorizado associado a unidade de proteção eletrônica e fusíveis.</t>
  </si>
  <si>
    <t>T-0591</t>
  </si>
  <si>
    <t>Inversores solares fotovoltaicos do tipo conectado à rede, com potência de 33 a 55kVA a 40°C de temperatura ambiente, entre 3 e 5 rastreadores do ponto de máxima potência (MPPT) com 2 entradas cada, corrente CC máxima de entrada por conector de 30A, máxima tensão de entrada fotovoltaica de 1.100Vcc, tensão trifásica de conexão com à rede entre 312 a 528Vca, eficiência máxima entre 98,6 a 98,7%, sem redução da potência nominal até 45°C de temperatura ambiente, com comunicação via Bluetooth, grau de resistência à corrosão C5, grau de proteção IP66, peso de até 62kg, resfriamento por ar forçado inteligente, com dispositivo de proteção contra surtos (DPS) tipo II para CC e para CA integrados, fator de potência ajustável entre 0,8 indutivo a 0,8 capacitivo, monitoramento de corrente por “string”, proteção contra corrente de fuga a terra, possibilidade de geração de energia reativa durante à noite, possibilidade de atualização de firmware e parâmetros de proteção remotamente, de valor unitário (CIF) não superior a R$13.590,00.</t>
  </si>
  <si>
    <t>T-0613</t>
  </si>
  <si>
    <t>Inversores solares fotovoltaicos do tipo conectado à rede, com potência de 110kVA a 45°C de temperatura ambiente, com 9 rastreadores do ponto de máxima potência (MPPT) e duas entradas por MPPT, corrente fotovoltaica máxima de entrada por MPPT de 26A, corrente máxima de entrada por conector de 30A, máxima tensão de entrada fotovoltaica de 1.100Vcc, tensão trifásica de conexão com à rede entre 320 a 460Vca, eficiência máxima de 98,7%, com comunicação via Bluetooth, grau de resistência à corrosão C5, grau de proteção IP66, peso de 85kg, resfriamento por ar forçado inteligente, com dispositivos de proteção contra surtos (DPS) tipo II para CC e para CA integrados, fator de potência ajustável entre 0,8 indutivo a 0,8 capacitivo, monitoramento de corrente por “string”, proteção contra corrente de fuga a terra, possibilidade de geração de energia reativa durante à noite, possibilidade de atualização de firmware e parâmetros de proteção remotamente.</t>
  </si>
  <si>
    <t>S-3783</t>
  </si>
  <si>
    <t>MARGRAMAR GRANITOS LTDA</t>
  </si>
  <si>
    <t>Combinações de máquinas para resinagem de chapas de rochas ornamentais com microondas, compostas por: carregador automático de entrada duplo, com ventosas e bombas de vácuo, com suporte pente giratório e até 2 suportes de chapas/cavalete duplo giratório com capacidade de 68t; basculante auxiliar, câmara desidratadora de umidade com elevador de entrada e saída das bandejas; câmara de micro-ondas; câmara de armazenagem de chapas com elevador de entrada e saída das bandejas, equipada com exaustores e queimadores; descarregador duplo de saída com ventosas e bombas de vácuo, com até 2 suportes de chapas/cavalete duplo giratórios com capacidade de 68t; até 10 mesas de conexão entre os vários módulos; elevadores a pantógrafo para permitir o ciclo continuo; cortador de tela automático; 1 painel elétrico principal e vários painéis elétricos secundários para controle das várias unidades.</t>
  </si>
  <si>
    <t>T-0481</t>
  </si>
  <si>
    <t>LINCOLN ELETRIC DO BRASIL INDÚSTRIA E COMÉRCIO LTDA.</t>
  </si>
  <si>
    <t>Fontes para soldagem de construção inversora de 20kHz, para realizar multiprocesso de soldagem (mig/mag, arame tubular, TIG e eletrodo revestido), para materiais metálicos ferrosos e não ferrosos, com capacidade de corrente de saída de 20 a 500A, interface e operação para soldagem manual através de display, protocolo de comunicação digital "airlink", tensão de entrada de 380 a 440V e sistema de rastreamento de erros.</t>
  </si>
  <si>
    <t>T-0514</t>
  </si>
  <si>
    <t>LINCOLN ELETRIC DO BRASIL INDUSTRIA E COMÉRCIO LTDA.</t>
  </si>
  <si>
    <t>Equipamentos de solda com gerador elétrico acomplado, com controle de saída através do módulo "chopper", motor de bloco de alumínio de 2 cilindros movido a gasolina, com potência de 25HP e velocidade de operação de 3.600rpm, tomadas auxiliares com potência de 120 e 240VAC, volume do tanque de 41,6 litros e pico de potência do gerador de 11,5 e 10kW de potência contínua.</t>
  </si>
  <si>
    <t>T-0528</t>
  </si>
  <si>
    <t>CAMPER EQUIPAMENTOS DE PROTEÇÃO LTDA.</t>
  </si>
  <si>
    <t>Combinações de máquinas para produção automática de respiradores descartáveis de não tecido, obtidos através de soldagem por ultrassom, com velocidade de até 25peças/min, compostas por:  1 rack motorizado para desbobinar até 4 tipos de não tecido; 1 estação de corte, por faca, e solda, por sistema de ultrasson, do clipe nasal; 1 estação de solda do formato do respirador por meio de sistema de ultrassom; 1 estação de gravação de informações no respirador por meio de sistema de tampografia; 2 unidades de desbobinamento, corte, por tesoura, e soldagem, por ultrassom, do elástico no respirador; 1 sistema de dobra do tecido; 1 unidade de corte e tracionamento do não tecido excedente; 1 unidade de solda por ultrassom do fechamento frontal do respirador; 1 unidade de corte do formato finalizado do respirador; com interface homem máquina e controlada por CLP.</t>
  </si>
  <si>
    <t>T-0641</t>
  </si>
  <si>
    <t>Unidades internas de rádios transceptores digitais para comunicação ponto-a-ponto, contendo: duas interfaces moduladoras integradas para conexão com as unidades externas, possibilitando sistemas configuráveis de até (2+0) por unidade; uma interface de 16E1; 4 interfaces GE RJ-45; 2 interfaces GE/FE SFP; 2 interfaces STM1; interfaces para gerenciamento e cascateamento; fonte de alimentação de tensão -48VDC; tamanho de 1U; capacidade de “switching” para processamento de 8Gbps.</t>
  </si>
  <si>
    <t>T-0454</t>
  </si>
  <si>
    <t>Dispositivos de armazenamento não-volátil de dados a base de semicondutores, cartão microSD, destinados a câmeras de vídeo-vigilância, operação 24 horas 7 dias/semana, health monitor e alta durabilidade, suportando no mínimo 500 ciclos de gravação, temperaturas de operação (-25 a +85°C), sendo classe 10 e velocidade UHS 1 (U1) ou superior.</t>
  </si>
  <si>
    <t>T-0440</t>
  </si>
  <si>
    <t xml:space="preserve">EPSON RIO DE JANEIRO IMPORTADORA E EXPORTADORA </t>
  </si>
  <si>
    <t>Projetores com fonte de luz laser em formato de spot de luz, para ambientes imersivos e artes visuais, com potência de brilho igual ou superior a 2.000 lumens em branco e em cores, operando com tecnologia de projeção de formação de imagem a partir de 3 painéis de cristal líquido (3LCD) e modo foco de luz integrado, conectividade via HDMI, rede cabeada RJ-45, USB, e wireless, permite armazenamento e reprodução direta de conteúdo, com função de playlist e playback realizando projeção e iluminação em praticamente qualquer superfície com resolução igual ou superior a WXGA (1.280 x 800pixels).</t>
  </si>
  <si>
    <t>T-0626</t>
  </si>
  <si>
    <t>Módulos solares fotovoltaicos transparentes, com dupla camada de vidros, para uso como coberturas de luz solar em telhados, corredores, pátios e estufas e geração de energia elétrica, com transmitância luminosa de 40%, dimensões nominais de 1662 x 990 x 5mm, potência nominal de 180W e eficiência máxima de 10,4%, formados por vidros frontal e traseiro ultrafinos, temperados, com espessura de 2mm, células policristalinas com dimensões nominais de 156,75 x 156,75mm, resistentes ao calor e não combustíveis, com proteção contra incêndios classe “A”.</t>
  </si>
  <si>
    <t>T-0646</t>
  </si>
  <si>
    <t>Módulos solares fotovoltaicos bifaciais de vidro duplo, destinados à geração de energia elétrica, dotados de 144 meias-células de silício monocristalino com revestimento PERC (Passivated Emitter and Rear Cell) de alta eficiência, com 6 ou 9 barramentos de interconexão condutiva por célula (busbar) e potência nominal máxima (STC) igual ou superior a 425Wp, eficiência igual ou superior a 19,6%, coeficiente de temperatura (Pmax) de -0,35% por °C, dimensões de 2.094 x 1.038 x 35mm, com moldura em alumínio anodizado, com garantia de vida útil de 30 anos, degradação no 1º ano de 2%, degradação de potência linear do 2º ao 30º ano de -0,45% por ano e garantia de desempenho de 84,95% até o final deste período.</t>
  </si>
  <si>
    <t>T-0647</t>
  </si>
  <si>
    <t>Módulos solares fotovoltaicos destinados à geração de energia elétrica, dotados de 144 meias-células de silício monocristalino com revestimento PERC (Passivated Emitter and Rear Cell) de alta eficiência, com 6 ou 9 barramentos de interconexão condutiva por célula (busbar) e potência nominal máxima (STC) igual ou superior a 425Wp, eficiência igual ou superior a 19,6%, coeficiente de temperatura (Pmax) de -0,35% por °C, dimensões de 2.094 x 1.038 x 35mm, com moldura em alumínio anodizado, com garantia de vida útil de 25 anos, degradação no 1º ano de 2%, degradação de potência linear do 2º ao 25º ano de -0,55% por ano e garantia de desempenho de 84,8% até o final deste período, de valor unitário (CIF) não superior a R$495,00.</t>
  </si>
  <si>
    <t>T-0470</t>
  </si>
  <si>
    <t>Equipamentos para testes de função pulmonar completa (Pletismógrafo), controlados por software interativo contendo os diversos exames parametrizados, construído em alumínio e vidro com volume de 1.110L e porta com fechadura eletromagnética, dotados de espirômetro acoplado em braço 3D flexível, difusor, sensor de fluxo ultrassônico de alta precisão à prova de água com precisão de 1% ou 0,1L/s (o que for maior), porta magnética, microfone, alto-falante integrado, conjunto de filtros bacteriológicos, cadeira ajustável para acomodação de pacientes com capacidade de carga máxima de 150kg, sistema de aerossóis para testes bronquial automatizado, interface USB, PC e periféricos (monitor de tela plana LCD teclado, mouse e impressora jato de tinta), carrinho, de uso em clínicas, hospitais e laboratórios de diagnósticos.</t>
  </si>
  <si>
    <t>T-0558</t>
  </si>
  <si>
    <t>Monitores multiparamétricos, com estrutura modular, com um tela LED “touchscreen” de 17”, bateria embutida, próprio para monitoração contínua dos sinais vitais de pacientes, podendo monitorar os seguintes parâmetros: eletrocardiograma (ECG), frequência respiratória (RESP), saturação de oxigênio (SPO2), taxa de pulso (PR), pressão arterial não invasiva (NIBP), temperatura (TEMP), comporta monitor multiparamétrico de transporte de emergência independente utilizado no deslocamento do paciente.</t>
  </si>
  <si>
    <t>T-0445</t>
  </si>
  <si>
    <t>Equipamentos oftalmológicos de diagnóstico destinados a realização de exames de biometria e paquimetria, sonda A de biometria de 10Mhz com intervalo de medição entre 13 a 45mm, sonda de paquimetria de 20Mhz com intervalo de medição de 150 a 1.550micrometros, tela “touchscreen” colorida de 3,5", comunicação wireless.</t>
  </si>
  <si>
    <t>T-0526</t>
  </si>
  <si>
    <t>Equipamentos de diagnóstico oftalmológico destinados a realização de exames de microscopia especular e paquimetria central, captura automática com ajuste elétrico da queixeira, opção de captura em 13 áreas, sendo uma central e 12 pontos periféricos, número de células avaliadas até acima de 300, com análise automática e análise de área escura (dark área), tela “touchscreen” colorida de 10,4", impressora térmica embutida, banco de dados interno, de valor CIF não superior a R$ 10.356,90.</t>
  </si>
  <si>
    <t>T-0537</t>
  </si>
  <si>
    <t>TEKNO SA INDUSTRIA E COMERCIO </t>
  </si>
  <si>
    <t>Equipamentos para medição continua de revestimentos (multi-camadas) em tiras metálicas, independente do substrato, sem contato e não destrutível, dotados de 3 sondas óticas  na face superior e 3 sondas óticas na face inferior, medição por processo de interferência de luz e processamento com algoritmos de software, velocidade do processo até 600m/min, com faixa de medição de 0,3 até 250mícrons, com desvio máximo de leitura de +/- 3% da espessura do revestimento, temperatura de operação de 0° a 55°C, velocidade de medição de até 150amostras/s, armazenamento de dados  pelo sistema para interligação via OPC  a sistemas de automação , operação  através de interface própria, com IHM, mouse e teclados.</t>
  </si>
  <si>
    <t>T-0519</t>
  </si>
  <si>
    <t>Equipamentos para medição de brilho, que realiza medição em ângulo de 20 graus na faixa de medição entre 0 e 2.000gu com área de medição de 10 x 10mm e/ou 60 graus na faixa de medição entre 0 e 1.000gu com área de medição de 9 x 15mm ou 2 x 4mm e/ou 85 graus na faixa de medição entre 0 e 160gu com área de medição de 5 x 38mm e/ou 45 graus na faixa de medição entre 0 e 180gu com área de medição de 9 x 13mm e/ou 75 graus na faixa de medição entre 0 e 140gu com área de medição de 7 x 24mm, com precisão de repetibilidade de 0,1gu e reprodutibilidade de 0,2gu para o intervalo de medição entre 0 e 20gu e com precisão de repetibilidade de 0,2gu e reprodutibilidade de 0,5gu para o intervalo de medição entre 20 e 100gu e/ou com precisão de repetibilidade de 0,2% e reprodutibilidade de 0,5% para o intervalo de medição entre 100 e 2.000gu, com tempo de medição de 0,5 segundos por geometria, com memória para 999 medições com registro da data e da hora, com interface de comunicação via cabo com porta usb, funcionamento através de bateria alcalina de 1,5V tipo pilha aa, com interface de usuário/menu e programação disponível em oito idiomas selecionáveis (inglês, francês, espanhol, italiano, alemão, japonês, chinês e português), com memória para 50 padrões de referência, possui a função passa/falha de medição em relação ao padrão de referência, com fonte de luz LED, opera em temperaturas entre 15 e 40°C.</t>
  </si>
  <si>
    <t>T-0545</t>
  </si>
  <si>
    <t>Instrumentos contadores hematológicos de até 22 parâmetros, com diferencial em 5 partes (3 histogramas - leucócitos, hemácias e plaquetas),com tecnologia por meio de impedância eletrônica, absorção espectrofotométrica, válvulas eletrônicas, utilizando o método reagente lisante, livre de cianeto, velocidade de até 45amostras/h, com volume aproximado de até 28mL, dotados de monitor LCD colorido com tela tipo "touchscreen", leitor de código de barras, com ou sem carregador automático.</t>
  </si>
  <si>
    <t>T-0067</t>
  </si>
  <si>
    <t>Células de carga de compressão “rocker pin” autocentrantes com capacidade nominal de 30.000 a 40.000kg, 4.000 divisões OIML ou superior, com construção de aço inoxidável hermeticamente selado via solda, erro total máximo inferior a 0,013 %Sn, erro de “creep” (30min) inferior a 0,012%Sn, proteção contra ingresso IP68 ou IP69K, proteção elétroca contra raios, de tecnologia analógica ou digital, para uso em sistemas de pesagem rodoviária, ferroviária, de silos e contêineres, célula analógica de sensibilidade nominal de 2mV/V, impedância de entrada de 800 ± 5Ω, impedância de saída de 705 ± 5Ω , resistência elétrica do isolamento superior a 5.000MΩ, célula digital de sensibilidade nominal de 200.000±0.05% contagens, alimentação elétrica de 8 a 18V, taxa de conversão de 200Hz ou superior, velocidade de comunicação configurável de 4.800 a 115.200baud, comunicação CAN bus e/ou RS-485 full-duplex, com firmware configurável e atualizável via comunicação serial, permitindo o diagnóstico remoto da célula de carga, de valor CIF não superior a R$ 264,55.</t>
  </si>
  <si>
    <t>Toledo do Brasil Indústria de Balanças LTDA</t>
  </si>
  <si>
    <t>T-0606</t>
  </si>
  <si>
    <t>Dispositivos inteligentes para monitoramento de vacas leiteiras em tempo real dotados de coleiras e/ou pulseiras de pata, antena receptora de sinal, servidor de processamento de dados e sistema de alertas, com a função de monitoramento do comportamento de alimentação, ruminação, saúde, movimento (se a vaca está parada, deitada ou caminhando), detecção de cio, identificação e localização visual em mapa; precisão de aproximadamente 97% para detecção de cio, 90% para alimentação, 95% para ruminação e 90% para descanso; controle via acesso remoto por meio de smartphone, tablet ou desktop; compatível para integração com sistemas automatizados de ordenha, alimentação, triagem e roteamento, e envio de alertas de grupo quando possíveis riscos afetarem o desempenho do rebanho.</t>
  </si>
  <si>
    <t>T-0681</t>
  </si>
  <si>
    <t>CAMANOR PRODUTOS MARINHOS S.A.</t>
  </si>
  <si>
    <t>Geradores de gás de água para formação de nano bolhas, dotados de dispositivo regulador de oxigênio, com função de injetar gás em meio líquido, através da formação de um campo elétrico e da pressurização para geração das nano bolhas, com oxigênio de gás usado para formação das nano bolhas na água, com as especificações técnicas de velocidade de fluxo de líquido de 227m3/h ou 1.000GPM; faixa de pressão mínima de alimentação do gás de 7bar ou 100PSIG; faixa de fluxo de gás de indicação recomendada de 2.2m3/h ou 78SCFH; flange de entrada de 6 polegadas; flange de descarga de 6 polegadas; voltagem de 220/380V/60Hz; trifásico.</t>
  </si>
  <si>
    <t>T-0597</t>
  </si>
  <si>
    <t>BUCHER HIDRÁULICA LTDA</t>
  </si>
  <si>
    <t>Cilindros hidráulicos de dupla ação, diâmetro ø 60mm, diâmetro da haste ø 55mm, dureza da haste 55HRC, haste cromada camada =&gt; 20micrometros, curso operacional 850mm, pressão de trabalho 315bar, pressão de teste 475bar, velocidade avanço/recuo até 3,5m/s, temperatura de operação -10° até +70° C, temperatura das vedações -30° até + 80°C,  operação com fluido hidráulico mineral ou HLC.</t>
  </si>
  <si>
    <t>T-0677</t>
  </si>
  <si>
    <t>H STRATTNER E CIA LTDA</t>
  </si>
  <si>
    <t>Esterilizadores a baixa temperatura por Peróxido de Hidrogênio vaporizado e plasma (H2O2), para esterilização de instrumentais e materiais médico-hospitalares reutilizáveis termossensíveis, dimensões da câmara 302 x 236 x 640mm (L x A x P), 335 x 363 x 929mm (L x A x P) ou 335 x 363 x 972mm (L x A x P), capacidade 52, 143 ou 148litros, potência de 2,2 ou 6,5kW, tensão 220/380v frequência: 50/60Hz, 1 ou 2 portas. Tela de LCD “touchscreen” colorida, duplo CLP, impressora embutida, painel retro iluminado com ícones indicativos de estado de processo independentes da tela LCD, bomba de vácuo, compressor de ar embutido, saída USB, compartimento para armazenamento do recipiente de H2O2 com sistema de refrigeração autônomo e sistema de dosagem automática, vaporizador de agente esterilizante com bloco de túnel labiríntico para retenção de condensados, com conexão Ethernet, rodas de transporte, 3 programas de esterilização (rápido, avançado e padrão) com temperatura de 50°C. e concentração de H202 de 59%, possuí 1 ciclo para eliminação de resíduos H202 antes de descarte do recipiente.</t>
  </si>
  <si>
    <t>T-0709</t>
  </si>
  <si>
    <t>Autoclaves de alta temperatura, a vapor, com 1 ou 2 portas, para esterilização de instrumentais e materiais médico-hospitalares reutilizáveis, dimensões da câmara 500 x 500 / 670 x 670mm (altura x largura) x 675 a 13.00 / 625 a 1.998mm de profundidade, capacidade de 167 a 892 litros, tensão trifásico III 220/380/400V 50/60Hz, gerador de vapor integrado (opcional) de 21 a 63kW, duplo reservatório de água sendo um para alimentação do sistema de vácuo e outro para armazenamento e alimentação da água do gerador de vapor, sistema de reaproveitamento de energia térmica dos condensados da esterilização para economia de energia, pré aquecimento da água de osmose reversa e eliminação de gases não condensáveis, conexão Ethernet, tela de “touchscreen” de 6”, impressora térmica integrada com capacidade de reimpressão dos últimos 1.000ciclos via CLP, duplo CLP para controle e registro, painel retro iluminado com ícones indicativos do estado do ciclo independente do CLP, alarmes de avisos, sistema (opcional) de Bowie &amp; Dick eletrônico integrado, sistema de vácuo por venturi com ejetor e sistema de recirculação com depósito economizador de água, recâmara contínua em aço inoxidável AISI 316, sistema de trocador de calor (opcional) que permite conectar o equipamento a um sistema externo de resfriamento para redução do consumo de água, 7 ciclos de série pré programados para testes e esterilização com temperaturas entre 121 a 134°C.</t>
  </si>
  <si>
    <t>T-0713</t>
  </si>
  <si>
    <t>PLASTIAL IND E COM DE PLASTICOS INDAIAL LTDA</t>
  </si>
  <si>
    <t>Máquinas secadoras e peletizadoras de filmes plásticos reciclados acionada por inversor de frequência; motor principal de 50 a 165kW, rosca sem fim de 250 a 350mm de diâmetro com cilindro perfurado para desidratar o material, capacidade de produção de 300 a 900kg/h.</t>
  </si>
  <si>
    <t>T-0618</t>
  </si>
  <si>
    <t>Equipamentos modulares e semicontínuos para tratamento de embutidos alimentícios (mortadela, salsicha, linguiça, bacon, presunto, entre outros), por meio de operações simultâneas em uma seção de aquecimento (cozimento, acabamento ao ar quente, assadura, torrefação, defumação, secagem e banho) e de resfriamento (banho por meio de ducha com água, resfriamento por circulação de ar, resfriamento com ar fresco/ar residual, resfriamento com água gelada, nebulização e pasteurização), com aquecimento por vapor de baixa pressão e/ou vapor de alta pressão com temperatura máxima de 120⁰C, ou aquecimento elétrico, óleo ou a gás com temperatura máxima de 160⁰C, resfriamento com temperatura máxima de - 3⁰C, podendo ser fornecidos com porta simples “Single-row” para tratamento de 4 até 12 carrinhos, ou porta dupla “Double-row” para tratamento de 6 até 20 carrinhos, dotados de sistema de fluxo de ar com 1 ventilador para cada carrinho ou 2 ventiladores com motores com conversor de frequência, seção de transferência intermediária para separação das áreas de baixo risco e alto risco do equipamento e sistema para limpeza interna do equipamento, tipo CIP “Cleaning in place”, e podendo conter painel de controle operacional, do tipo IHM (Interface Homem-Máquina), com tela “touchscreen” de 12”, gerador externo de fumaça e/ou transportador no chão com viga acionada eletricamente por conversor de frequência, transportador por rolos ou transportador suspenso com corrente acionada eletricamente por conversor de frequência.</t>
  </si>
  <si>
    <t>BRUSINOX Indústria e Comércio de Máquinas e Equipamentos LTDA</t>
  </si>
  <si>
    <t>T-0665</t>
  </si>
  <si>
    <t>Equipamentos exclusivos para uso em laboratório, comercialmente denominado câmara climática, próprios para simular uma atmosfera com temperatura e humidade controladas, faixa de controle da temperatura -70° até +150°C, faixa de controle da humidade do ar 10 até 95%, volume interno de trabalho 3.117L, capacidade para testar até 12 painéis fotovoltaicos de dimensões 1,2 x 2m, utilizados para avaliar ou testar a funcionalidade de equipamentos eletroeletrônicos em condições ambientais severas.</t>
  </si>
  <si>
    <t>T-0684</t>
  </si>
  <si>
    <t>Equipamentos isoladores modulares para envase de produtos estéreis farmacêuticas , construídas em aço inoxidável e vidro, com ambiente de processamento asséptico para o trabalho de acordo com os requisitos GMP Grau A (EU) e ISO Classe 5, com portas dotadas de fechamento hermético com juntas pneumáticas; sistema integrado de descontaminação por ação química através de vaporização de peróxido de hidrogênio (H2O2) com fluxo de ar unidirecional turbulento para descontaminação e laminar para modo produção na câmara de trabalho; sistema de descontaminação totalmente automatizado e integrado dotado de controle lógico programável (PLC); teste de estanqueidade automático; capacidade de pressurização de até 250Pa e sistema de controle automatizado com IHM (tela de toque); porta de transferência intermediária e saída de resíduos; operação sob pressão positiva ou negativa de 60Pa; contador de partículas integrado; amostrador de ar integrado; projetado para operação ergonômica de trabalho.</t>
  </si>
  <si>
    <t>T-0685</t>
  </si>
  <si>
    <t>Equipamentos isoladores modulares automatizados e integrados para envase de produtos estéreis farmacêuticos, com sistema de descontaminação através de vaporização de peróxido de hidrogênio (H2O2) e sistema composto por filtros que garantem fluxo de ar unidirecional para modo de produção em ambiente asséptico para operação de acordo com os requisitos de boa prática de fabricação (BPF) grau A (EU) e ISO classe 5, equipamento dotado de portas com fechamento hermético e juntas pneumáticas e luvas para acesso operacional dentro da câmara durante as operações; presença de porta de transferência de materiais estéreis e saída de resíduos; teste de estanqueidade automático com capacidade de pressurização de até 250Pa; operação sobe pressão positiva e negativa de 60Pa; contador de partículas e amostrador de ar integrados; controle lógico programável (PLC) e sistema de controle automatizado com IHM ( tela de toque), projetado para operação ergonômica de trabalho</t>
  </si>
  <si>
    <t>T-0588</t>
  </si>
  <si>
    <t>Máquinas automáticas, rotativas, para aplicação de rótulos com cola fria e/ou quente e/ou autoadesivo, por meio de agregados de rotulagem, em garrafas ou frascos de vidro e/ou plástico, controladas por sistema lógico programável (CLP), com interface de operação por meio de painel "touchscreen" colorido, com sistema de segurança de acesso, com sistema de orientação de garrafas por servomotor, com ou sem alimentação automática de rótulos, com ou sem sistema de inspeção de aplicação dos rótulos, com diâmetro de carrossel de 600 ou 720 ou 960 ou 1.200 ou 1.680mm e capacidade máxima de 25.000frascos/h.</t>
  </si>
  <si>
    <t>T-0629</t>
  </si>
  <si>
    <t>BIONOVIS S/A  COMPANHIA BRASILEIRA DE BIOTECNOLOGIA FARMACÊUTICA </t>
  </si>
  <si>
    <t>Combinações de máquinas para abertura, envase e fechamento de  seringas estéreis com capacidade de até 3.000seringas/h, composta por: 1 equipamento semiautomático para abertura de sacos externos de bandejas estéreis de seringas. com capacidade de até 19 bandejas(contendo 160 seringas) por hora, com dimensionais 260,4 x 227,8 x 97,5mm através de dispositivo protegido de corte automático para os sacos com unidade de fluxo laminar, 1 máquina automática de abertura final de bandejas estéreis através de aquecimento, 1 máquina para movimentação, transporte, envase e fechamento contínuo e automático de seringas agrupadas e previamente esterilizadas, com capacidade de produção máxima de até 3.000seringas/h.</t>
  </si>
  <si>
    <t>T-0659</t>
  </si>
  <si>
    <t>AÇUCAREIRA ENERGY LTDA.</t>
  </si>
  <si>
    <t>Máquinas automáticas verticais basculantes para envase de produtos granulados, com 4 pistas de envase, fechamento e selagem em saches retangulares, com dosador volumétrico para 5g de açúcar ou 0,5g de adoçante, com capacidade de produção de até 800saches/min, dois sistemas de impressão flexográfica IN-LINE para duas cores.</t>
  </si>
  <si>
    <t>OPTIMA DO BRASIL MQUINAS DE EMBALAGEM LTDA</t>
  </si>
  <si>
    <t>T-0717</t>
  </si>
  <si>
    <t>CASA GRANADO LABORATORIOS, FARMACIAS E DROGARIAS LTDA</t>
  </si>
  <si>
    <t>Máquinas automáticas rotativas de conceito anti-horário para envase e fechamento de colônias e perfumes em embalagens de vidro posicionadas em “pucks”, com capacidade de produção de até 40frascos/min, através de conjunto de peças dedicado e otimizado para 17 tipos de formatos de frascos / válvulas / tampas, com sistema de sopro e sucção de partículas, dotado com 4 bicos, com 2 pistões de 250mL, 2 pistões de 60mL e 1 pistão de 20mL de envase volumétrico, sistema automático de nivelamento do produto, sensor para controle de nível e presença de produto, aplicação automática de válvula com redutor e esfera, estação de controle e presença de componentes, aplicação de batoque, pré-recrave, recrave, pré-rosqueamento, aplicação automática de colar ou tampa batocada ou rosqueada, com sistema de rejeição e extração de ar, com detecção do nível de  álcool, módulo de pressionamento automático de tampas com sistema “depucker”, com CLP - controlador lógico programável para funções e diagnóstico.</t>
  </si>
  <si>
    <t>Optima do Brasil Máquinas de Embalagens Ltda</t>
  </si>
  <si>
    <t>T-0610</t>
  </si>
  <si>
    <t>SUCONOR S.A</t>
  </si>
  <si>
    <t>Combinações de máquinas automáticas e integradas para embalagem de pão de hambúrguer e cachorro quente para posterior congelamento, compostas por embaladora para embalagens institucionais do tipo almofada (pillow) com até 30 unidades cada, capacidade de produção até 1.200pães/min, transportador sincronizador e acumulador automáticos com 6 filas, cortadora de simples e duplo cortes incorporada, dispositivo para selagem central, dispositivo de remoção do ar do pacote, transportador de saída para empilhador automático para colocação em caixas.</t>
  </si>
  <si>
    <t>S-3937</t>
  </si>
  <si>
    <t>NT SÃO PAULO IMPORTAÇÃO EXPORTAÇÃO E SERVIÇOS ADMINISTRATIVOS LTDA - ME</t>
  </si>
  <si>
    <t>Roscas varredoras utilizadas após a descarga por gravidade do grão armazenado no silo, para retirar o talude residual de grão, cujo ângulo de repouso pode ser superior aos 45º, com acionamento 100% hidráulico providenciado por uma central hidráulica cuja potência varia de 45 até 250kW, acionando tanto o motor do giro do helicoide, como os motores das rodas de avanço do equipamento, atingindo capacidades de descarga de até 500t/h.</t>
  </si>
  <si>
    <t>T-0724</t>
  </si>
  <si>
    <t>Equipamentos revolvedores de leiras de compostos orgânicos (compostagem) ou minerais para uso agrícola ou industrial, autopropulsados, com motor à diesel igual ou superior a 80HP, mas igual ou inferior a 630HP, com sistema de tração composto por 2 rodas motrizes ou 4 rodas motrizes ou esteira metálicas, dotados de : cabine de operação, tambor de revolvimento com diâmetro igual ou superior a 0,7112m, mas igual ou inferior a 1,6764m acionados por correia, túnel de revolvimento com largura na base igual ou superior a 2,4338m, mas igual ou inferior a 8,2296m e com altura no centro igual ou superior a 1,2192m, mas igual ou inferior a 3,3528m.</t>
  </si>
  <si>
    <t>T-0630</t>
  </si>
  <si>
    <t>GRANDFOOD INDÚSTRIA E COMÉRCIO LTDA</t>
  </si>
  <si>
    <t>Combinações de máquinas para texturização e corte de alimentos para cães e gatos, com capacidade de produção igual ou maior a 375kg/h e menor ou igual a 1.500kg/h, compostas por: texturizador de alimentos dotado de 1 difusor de fluxo de alta pressão, 5 válvulas borboletas para controle do fluxo a ser processado, 5 tubos de entrada de vapor com transmissores de pressão e temperatura, 5 válvulas de descarga para limpeza automática, 5 motoredutores, 5 inversores de frequência, 5 roscas com diâmetro de 100mm fabricados em aço AISI 316, 5 carros para suporte e limpeza das roscas, 5 sistemas de derivação para produtos não cozidos, 1 sistema de purga para o vapor condensado, interface homem máquina (IHM), 1 plataforma em aço inoxidável, para facilitar a remoção das roscas; Máquina para corte de alimentos composta por : 1 suporte para o sistema de facas, 2 facas para separar o produto na direção axial, 1 sistema de corte em tesoura para corte em seções transversais; Painel elétrico e sistema de controle, com controlador lógico programável (CLP).</t>
  </si>
  <si>
    <t>T-4191</t>
  </si>
  <si>
    <t>BIOMIN DO BRASIL NUTRICAO ANIMAL LTDA.</t>
  </si>
  <si>
    <t>Combinações de máquinas incompletas, automatizáveis, para fabricação de aditivos para nutrição animal de capacidade de produção de projeto, de 6.000kg/h e operar com insumos de diâmetros iguais ou inferiores a 100μm em até 90% da composição, elaboradas conforme normas antiexplosão ATEX 1999/92/EG (ATEX 137), compostas de: trituradores; silos com conexão para big bags, sensores de nível e vibradores para descarga; dosadores volumétricos; caixa metálica coletora para balança; descarregador tipo parafuso sem fim; elevador contínuo de canecas; conexão seladora automática para descarga de produto em reservatórios; equipamento para entrada de insumos opcionais com células de carga, vibrador, impulsionador pneumático (knock off hammer); travas eletromagnéticas e válvula de descarga; sistema de aspiração, filtragem e separação com controle de pressão negativa nos diversos circuitos, purga e limpeza automática,  impulsionador pneumático (knock off hammer), válvula rotativa de descarga, elemento filtrante de área igual ou superior a 30m² e capacidade de filtragem igual ou superior a 7.000 m³/h.</t>
  </si>
  <si>
    <t>T-0336</t>
  </si>
  <si>
    <t>Máquinas selecionadoras de grãos ou produtos hortícolas secos ou congelados, seleciona por efeito de cor através de câmeras, painel “touchscreen” colorido com base de controle por ícones indicativos, sistema de cores RGB, detector de corpos estranhos, acesso via internet via LAN, distribuidor de ar comprimido, bandeja vibratória, distribuidor de extração de rejeito, potência de 230V , 50 – 60Hz</t>
  </si>
  <si>
    <t>SELGRON INDUSTRIAL LTDA</t>
  </si>
  <si>
    <t>T-0612</t>
  </si>
  <si>
    <t>SUCONOR S/A</t>
  </si>
  <si>
    <t>Combinações de máquinas automáticas, com Controlador Logico Programável (CLP) e painel de operação sensível ao toque, para produção de massa para pães de hambúrguer e cachorro quente com capacidade de produção de até 36.000pães de hamburguer/h com peso da massa compreendida entre 25 a 170g compostas de: extrusora de massa, incluindo sistema de desgaseificação da massa, com 4 saídas para divisão com corte, precisão de +/-1%, boleadora de massa com mesa refrigerada e 4 barras com superfície especial para boleamento, aplicador de farinha com coleta de excesso para recirculação e filtragem, pré fermentador contínuo intermediário com 4 cestos por gondola e tempo máximo de residência de 117s, laminadora com jogo de 2 cilindros com aberturas ajustáveis, modeladora com régua de pressão, indexação de pães nas assadeiras com esteira magnética, rolo de transferência controlado por servo, viradores de assadeira e vibrador orbital de formas para ajuste de posição dos pães na assadeira</t>
  </si>
  <si>
    <t>T-0372</t>
  </si>
  <si>
    <t>Combinações de máquinas automáticas para cozimento de massas de açúcar, glucose, gelatina, amido ou pectina utilizadas na fabricação de balas de goma com capacidade de até 5.000kg/h com 1 bomba de alimentação, 2 sistemas de dissolução de açúcar por troca térmica com válvula de contrapressão, câmara de vácuo para resfriamento, retirada de gases e redução de água com bomba de extração de massa e tanque de suprimento encamisado de 2.000 litros, 1 sistema de dosagem e mistura gravimétrica automático de aromas, corantes, ácido e dióxido de titânio, para preparação de massa com 6 cores e aromas diferentes, com 6 tanques de pesagem de massa básica de 50 litros com misturador, 6 sistemas de pesagem de aromas e corantes, cada um com 2 taques de 15 litros e 2 tanques de 5 litros, 6 tanques com sistema de agitação para líquidos de fácil sedimentação, um tanque para preparo de ácido com capacidade de 180 litros, um tanque para preparo de dióxido de titânio de 180 litros, unidade de aquecimento de água, circuitos CIP de limpeza com bomba, tanques e tubulações para lavagem dos equipamentos e tubulações de transporte de produtos, controles de processos, unidade de ar condicionado para painel de controle (CLP) e painel elétrico de controle (CLP).</t>
  </si>
  <si>
    <t>T-0198</t>
  </si>
  <si>
    <t>DAN VIGOR INDÚSTRIA E COMÉRCIO DE LATICÍNIOS LTDA.</t>
  </si>
  <si>
    <t>Combinações de máquinas para fabricação de queijo processado tipo americano, com capacidade de produção de até 2.000kg/h, com controlador lógico programável (CLP), compostos de moedor/extrusor para blocos de queijo com esteira de alimentação mecânica; misturador de ingredientes com sistema de roscas duplas e rotação variável, com elevador de trólei para alimentação; tanque de fusão (cooker) por injeção direta de vapor de até 90ºC, com sistema de roscas duplas e rotação variável com elevador trólei para alimentação e 7 tróleis especiais; tanque funil de estabilização com bomba de transferência com filtro duplo com duas válvulas de três vias; laminador e fatiador com tanque intermediário com bomba de alimentação; dispositivo para aplicação de lecitina com geração de ar quente e pressurização; cortador de blocos com esteira e curva de 90º. e empilhador, cortador e separador.</t>
  </si>
  <si>
    <t>T-4519</t>
  </si>
  <si>
    <t>VISCOFAN DO BRASIL SOCIEDADE COMERCIAL E INDUSTRIAL LTDA</t>
  </si>
  <si>
    <t xml:space="preserve">Unidades funcionais para secagem e umidificação para tripas artificiais de celulose regenerada com diâmetro entre 13 e 40mm e espessura de 0,5mm, velocidade máxima de produção de 90m/min/invólucro (tripa artificial), composta por sub-conjuntos de equipamentos sendo: pre-secado; foular de entrada para dois rolos de 150mm de diâmetro; secador e umidificador composto por 7 módulos sendo 4 deles para secagem (Secador) e 3 módulos de umidificação; foular de saída para dois rolos de 150mm de diâmetro; bobinadeiras e sistema de controle elétrico sendo um sistema siemens com programador lógico computadorizado (PLC) e um sistema elétrico composto por painéis elétricos com suas proteções para o controle e governança da máquina. </t>
  </si>
  <si>
    <t>T-0425</t>
  </si>
  <si>
    <t>Máquinas automáticas para formação e selagem de embalagens pré-formadas (sleeves) a partir de cartões impressos revestidos de polietileno, estratificados com alumínio, previamente cortados e vincados, com disposição linear para realização de operações sequenciais e contínuas de pré-alimentação e alimentação, pré-formação, alinhamento, desbaste de espessura de aba (borda) do cartão, ativação por jato de ar quente com pré-ativação ou não, formação final, rotação, transporte de estocagem à acumulação para saída das embalagens pré-formadas "sleeves", com velocidade de produção ajustável de 150 a 750m/min, dispondo ou não de unidade servo-controlada com sensor laser de contagem para descarga orientada em caixas, com controlador lógico programável (CLP).</t>
  </si>
  <si>
    <t>T-0695</t>
  </si>
  <si>
    <t>CCL INDUSTRIES DO BRASIL S/A</t>
  </si>
  <si>
    <t>Máquinas para acabamento de rótulos e etiquetas pré-impressas, a ser utilizada na fabricação de produtos tipo ECL (tipo bula) e afins, operando a partir de bobinas, contendo 2 unidades de desbobinamento, 2 estações de corte (die cut), 1 unidade de alimentação das bulas, 1 unidade de laminação, 1 unidade de saída e 1 unidade de rebobinamento do material já processado, interface homem-máquina (IHM), largura máxima de bobina de 440mm, comprimento máximo de corte de 635mm, velocidade máxima igual ou superior a 60m/min.</t>
  </si>
  <si>
    <t>T-0619</t>
  </si>
  <si>
    <t>AKAD COMPUTAÇÃO GRÁFICA LTDA</t>
  </si>
  <si>
    <t>Máquinas de impressão digital com cura UV; com área máxima de impressão de 1,6 x 1m; com espessura máxima de mídia de 70mm; para tinta de cura UV; com 2 ou mais cabeças de impressão, sendo cada cabeça de impressão com 384 “nozzles” com gota variável com tamanho mínimo da gota entre 3 e 3,5pl; permitindo a impressão de placas de poliestireno "PSAI" com 2mm de espessura para em seguida passar o poliestireno impresso por equipamento de termo deformação "vacuum forming" produzindo peças de poliestireno que possam superar 15cm de altura.</t>
  </si>
  <si>
    <t>T-0701</t>
  </si>
  <si>
    <t>CAPRICORNIO TEXTIL S.A</t>
  </si>
  <si>
    <t>Caixas de gomas para máquinas de engomagem de manta de urdidura formada por fios têxteis, com sistema puxador de saída horizontal ou vertical, controladas por um CLP (Controlador Lógico Programável), com aquecimento da goma através de serpentina imersa em reservatório com capacidade de 300L, equipadas com 2 cilindros de imersão e 4 cilindros espremedores anti-flexão, com células de carga para controle do tensionamento da manta, com largura útil de trabalho de 1.800mm e velocidade máxima de 40m/min, dotadas de painel de controle, com ou sem 4 cilindros secadores.</t>
  </si>
  <si>
    <t>T-0676</t>
  </si>
  <si>
    <t>Centros de usinagem para perfis metálicos e de PVC, com comando numérico computadorizado (CNC), com 4 eixos interpolados para furação e fresamento de perfis metálicos, curso do eixo X 4.160mm, curso do eixo Y de 180mm, curso do eixo Z de 270mm, curso do eixo A de -15º a +195º,  4 morsas pneumáticas, com armazenagem de ferramentas de 8 posições fixas na base, velocidade de deslocamento em X 100m/min, Y 66m/min e Z 38m/min, com eletromandril de 7kW e rotação máxima de 20.000rpm, com PC industrial com interface gráfica FSTCAM4, com área de trabalho de 1 a 2 peças.</t>
  </si>
  <si>
    <t>T-0678</t>
  </si>
  <si>
    <t>Centros de usinagem para perfis metálicos e de PVC, com comando numérico computadorizado (CNC), com 4 eixos interpolados para furação e fresamento de perfis metálicos, curso do eixo X 4.160mm ou 7.160mm, curso do eixo Y de 300mm, curso do eixo Z de 270mm, curso do eixo A de -15º a +195º, com porta ferramentas de 9 posições, 4 morsas pneumáticas, velocidade de deslocamento em X 100m/min, Y 66m/min e Z 38m/min, com eletromandril de 7 ou 11kWe rotação máxima de 20.000 ou 24.000rpm, com PC industrial com interface gráfica FSTCAM4, com área de trabalho de 1 a 5 peças.</t>
  </si>
  <si>
    <t>T-0705</t>
  </si>
  <si>
    <t>OKUMA LATINO AMMERICANA COMERCIO LTDA</t>
  </si>
  <si>
    <t>Centros de usinagem vertical de dupla coluna tipo portal com travessa fixa, com comando numérico computadorizado (CNC), com 3 eixos controlados simultaneamente, podendo conter 4º eixo interpolado (Eixo-A), capaz de mandrilar, fresar, furar e rosquear metais e não metais com curso de trabalho nos eixos X, Y e Z iguais ou superiores a 762, 460 e 460mm respectivamente, dimensões da mesa iguais ou superiores a 1.000 x 460mm, capacidade máxima de carga sobre a mesa igual ou superior a 700kg, com sistema estabilizador termo ativo da estrutura da máquina-(TAS-C), com sistema estabilizador termo ativo do fuso (Spindle)-(TAS-S), com precisão dimensional da peça menor que 8µm mesmo em ambientes de trabalho com variações de temperatura, fuso (Spindle) tipo motor integral (motor spindle) com velocidade de 12.000 ou 15.000rpm, com velocidade de corte nos eixos X,Y e Z de 32m/min, avanço rápido nos eixos X e Y de 40m/min e Z de 32m/min, com trocador automático de ferramentas (ATC) com capacidade de até 32 ferramentas, com comprimento máximo da ferramenta de 300mm, com tempo de troca de ferramenta (T-T) de 1,2s, com tanque de refrigeração, com ou sem transportador de cavacos, com sistema de gerenciamento de economia de energia (ECO SUITE), com sistema de gestão da usinagem e das atividades realizadas pela máquina (MacMan), com sistema de análise da condição de corte para minimizar vibrações com captura por microfone (Machining Navi).</t>
  </si>
  <si>
    <t>T-0671</t>
  </si>
  <si>
    <t>MENDES MÁQUINAS LTDA.</t>
  </si>
  <si>
    <t>Madriladoras-fresadoras com comando numérico computadorizado, em estrutura de ferro fundido, utilizadas para fresar, mandrilar e furar, com 5 eixos controlados via CNC, com eixo árvore no diâmetro máximo de 130mm, curso máximo do eixo X de 3.800mm, curso máximo do eixo Y de 2.000mm, curso máximo do eixo Z de 1.500mm e curso do eixo W de 800mm, motor principal de 55kW de potência, rotação de 4.000rpm, torque de 2.250Nm, correção em tempo real da dilatação térmica do eixo árvore via CNC, avanço nos eixos X, Y e Z de 25m min, avanço no eixo W de 25m min, sistema de medição direta em todos os eixos do tipo absoluto, mesa giratória de posicionamento milesimal com 1.800 x 2.200mm, com apoio hidrostático, capacidade de carga de 20t, resolução de posicionamento absoluto no eixo B de 536.870.912 pulsos, “tilting” torque momento pendular da mesa giratória de 40.000Nm, rotação de giro da mesa eixo B de 4 rpm, cabeçote de fresar angular de 1 eixo posicionamento automático a cada 2,5graus, com 20kW de potência, rotação de 2.400rpm, torque de 1.000Nm, magazine trocador automático para 60 ferramentas com torque de bloqueio de ferramenta de 60Nm, sistema de refrigeração externa e interna via ferramenta controlado por CNC de pressão de 30bar e vazão de 50L/ min, proteções ao redor da máquina interligadas com o sistema de segurança em atendimento à NR12.</t>
  </si>
  <si>
    <t>S-4232</t>
  </si>
  <si>
    <t>Máquinas extrusoras horizontais de alta precisão para produção de “pino terminal”, componente da vela de ignição para motores de combustão interna, com capacidade conformação de arame com diâmetro entre 2 a 9mm, diâmetro de corte entre 2 a 8mm e comprimento de corte máximo 45mm, com capacidade de carga de conformação de 250kN, dotadas de: alimentador automático por rolo de tração, sistema de transferência por garras, com precisão no curso de conformação de + - 0,001mm monitorado por limitador de curso, sistema de lubrificação contínua, painel de comando e controle elétrico eletrônico com controlador lógico programável (CLP); com capacidade de produção máxima de até 250peças/min regulável através de controlador de velocidade (inversor de frequência).</t>
  </si>
  <si>
    <t>T-0654</t>
  </si>
  <si>
    <t>VPS MÁQUINAS INDÚSTRIA COMÉRCIO E IMPORTAÇÃO LTDA</t>
  </si>
  <si>
    <t>Dobradeiras de comando numérico computadorizado, com mínimo de 4 eixos, 100% elétricas, servo acionadas, para chapas metálicas, capacidade máxima na faixa de 40 a 100t força, inexistência de movimentos hidráulicos, avental com velocidade de 220mm/s através de redutor planetário e fuso de esferas, sistema de economia "start-stop".</t>
  </si>
  <si>
    <t>T-0658</t>
  </si>
  <si>
    <t>VPS MÁQUINAS INDÚSTRIA COMÉRCIO E IMPORTAÇÃO DE MÁQUINA LTDA</t>
  </si>
  <si>
    <t>Calandras de chapa, 3 rolos, geometria variável, comando numérico CNC, rolos forjados e motorizados individualmente, capacidade máxima para chapas com espessura de 20 a 350mm e largura máxima de 2 a 8m, paralelismo dos rolos eletrônico e hidráulico simultâneo, podendo ser equipada com suporte central ou suportes laterais ou ambos.</t>
  </si>
  <si>
    <t>T-0662</t>
  </si>
  <si>
    <t>Dobradeiras servo hidráulicas, com no mínimo de 4 eixos, comando numérico computadorizado, para chapas metálicas, capacidade máxima na faixa de 70 a 600t força, sistema de construção "h-box frame", sistema cônico de dobras "swaybend", avental com velocidade de retorno mínima "boost" de 200mm/s, movimento vertical do avental através de sistema 3 guias, sistema de economia "standby function", podendo integrar sistema de movimentação robótico.</t>
  </si>
  <si>
    <t>T-0672</t>
  </si>
  <si>
    <t>HERCULES MOTORES ELETRICOS LTDA</t>
  </si>
  <si>
    <t>Calandras de 4 rolos automática, de uso em metais, com acionamento 100% elétrico, velocidade de trabalho entre (0-14m/min), capacidade de conformação de até 4,5mm espessura em (400N/mm2), rolo superior até 100mm (+/-5mm), batente de alinhamento e ejetor de peças acionados pneumaticamente, software de comando numérico, tela de operação sensível a toque, sistema de backup integrado em caso de queda de energia.</t>
  </si>
  <si>
    <t>T-0692</t>
  </si>
  <si>
    <t>Tesouras hidráulicas para cisalhamento de sucata e estruturas metálicas, equipadas com pistão hidráulico bidirecional de simples estágio, com pressão de trabalho de 340bar, com vazão de abertura de 300L/min e vazão de fechamento de 400L/min, equipadas com rotação hidráulica e distribuidor hidráulico que permite giro de 360 graus contínuo.</t>
  </si>
  <si>
    <t>T-0673</t>
  </si>
  <si>
    <t>Munhões, estrutura suporte de moinhos semiautógenos (SAG), que giram sobre os mancais do moinho, fabricados em ferro fundido nodular ou em aço fundido, com diâmetro externo superior a 2.500mm, comprimento superior a 1.300mm, e providos de flange usinada para fixação do munhão na tampa do moinho.</t>
  </si>
  <si>
    <t>T-0604</t>
  </si>
  <si>
    <t>Combinações de máquinas para moldar por injeção, de alta performance, para produção de pré-formas de politereftalato de etileno (PET), compostas de: injetora hidráulica horizontal de força de fechamento de 300t métricas, com volume máximo de injeção de 3.330g, distanciamento entre as colunas igual a 780 x 780mm, calibração automática de altura do molde, controle independente das servo válvulas de fechamento, tonelagem e injeção; unidade de potência hidráulica enclausurada com motor elétrico refrigerado à agua, unidade de injeção de 2 estágios com funções de injeção e plastificação separadas para plastificação contínua, baixos níveis de geração de Acetaldeído (AA); robô integrado com 3 estágios de resfriamento e acionamento por servomotor duplo; sistema pneumático de refrigeração forçada das pré-formas; com ou sem desumidifcador de ar dedicado; com molde de 48 cavidades, com placa intercambiável para gramatura superior; com ou sem sistema de secagem de resina montada sobre plataforma; com ou sem sistema de transferência de pré-formas para caixa; com ou sem unidades de dosagem de aditivos para fabricação de pré-formas de 28 e 33g, podendo também fabricar até 69g com 48 cavidades, para aplicação em garrafas de PET não retornáveis, capacidade produtiva prevista igual ou superior a 15.000preformas/h; com conjunto de compatibilidade molde de LX300; controle baseado em PC Industrial (Windows e TwinCAT); disponibilidade de monitoração e diagnóstico remoto; transdutores de posição com resolução de 5 mícron; comunicação com protocolo “Profibus” e “EtherCat” para os circuitos de entradas e saídas.</t>
  </si>
  <si>
    <t>T-0378</t>
  </si>
  <si>
    <t>COMERCIO DE RESÍDUOS BANDEIRANTE</t>
  </si>
  <si>
    <t>Combinações de máquinas lavar, secar e moer material plástico PP/PE rígido e filme com capacidade compreendida entre 250 e 4.200kg/h, compostas por: plataforma de alimentação manual para desenfardamento; esteira de classificação manual comprimento de 4.000 a 12.000mm, e largura de 500 a 2.000mm; esteira transportadora com detector magnético, comprimento de 1.050 a 3.150mm, largura 706 a 2.120mm e altura de 280 a 800mm; esteira transportadora para detecção de metais, com largura de 500 a 1.500mm; moinho com rolo rotativo de 500 a 1.000mm de diâmetro, dez lâminas rotativas e quatro lâminas estacionárias feitas de aço SKD11; rosca transportadora de plástico até tanque de flotação, diâmetro da rosca 20 a 60mm; dois tanques de flotação horizontal, com largura 1000 a 2000mm e comprimento de 6000 a 10000mm; duas lavadoras de baixa rotação, para lavar e remover água do material, com rotor em aço inoxidável de 400 a 600mm de diâmetro, e 1.000 a 2.000mm de comprimento, tela de aço inoxidável com tamanho de furo de 1 a 4mm e dispositivo de limpeza da superfície da tela por bicos de pulverização de água; secadora centrífuga para plásticos rígidos com rotor de diâmetro de 330 a 990mm, e comprimento de 700 a 2.100mm, velocidade rotacional 1.500 a 2.500rpm, tela circular com diâmetro de 1 a 3mm; separador de rótulos tipo zig-zag com potência de sucção 4kW + 4kW, canal de separação de estação dupla; sistema de transporte tubular em aço inoxidável com potência de 18 a 26kW para alimentação de silo para material rígido; “Squeezer” secador mecânico para filmes, com rosca de diâmetro de 300 a 500mm, velocidade rotacional de 20 a 60rpm; sistema de transporte tubular em aço inoxidável com potência de 22kW para alimentação de silo para material filme; silo para material rígido com capacidade de 3 a 10m cúbicos; silo para material filme com capacidade de 6 a 15m3; controlador lógico programável de tensão nominal 220V 50Hz, para controle elétrico do sistema</t>
  </si>
  <si>
    <t>T-0384</t>
  </si>
  <si>
    <t>DELL COMPUTADORES DO BRASIL LTDA</t>
  </si>
  <si>
    <t>Combinações de máquinas, controladas por CLP, para inserção de parafusos em produtos eletrônicos computacionais, compostas por: sistema de eixos X, Y e Z para movimentação das parafusadeiras, dois ou mais sistemas de alimentação automática de parafusos por passo, duas ou mais parafusadeiras elétricas (com torque ajustável através de mecanismo mecânico) e/ou parafusadeiras eletrônicas (com torque ajustável através de sistema/interface eletrônica), com precisão de ±0.02mm e com ciclo de aparafusamento de 2,5s/parafuso, sistema de pega do parafuso por sucção a vácuo, berço com sistema deslizante com ajuste dimensional em X, Y e Z através de cilindros pneumáticos e/ou servomotores, barreira de proteção/segurança óptica, Interface Homem-Máquina "IHM" sensível ao toque, com ou sem sistema de movimentação de materiais através de esteiras elétricas ou eletrônicas.</t>
  </si>
  <si>
    <t>T-0508</t>
  </si>
  <si>
    <t>ZF DO BRASIL LTDA.</t>
  </si>
  <si>
    <t>Alimentadores automáticos de pinos esféricos brutos e usinados de aço, com capacidade de diâmetros de 20 a 40mm, e comprimentos de 50 a 150mm, para processos com sistemas integrados com robô para manipulação, compostos por: sistemas vibratórios, pneumáticos, sensores, cinta transportadora, elevadores, calha de retorno de peças e calhas de metal duro reguláveis.</t>
  </si>
  <si>
    <t>T-0539</t>
  </si>
  <si>
    <t>Combinações de máquinas automáticas para limpeza, remoção de óleo, secagem e tratamento de fixadores, bitolas compreendidas entre 6 até 22mm, comprimento entre 16 e 246mm, compostas por: 3 tanques para banhos em até 3 tipos de óleos protetivos, com sistema automático de transporte de cargas, rotação de 355rpm, 45º de inclinação e cesto removível; 1 centrífuga de 115 litros, capacidade de 150kg, resistência 9.000W, 310rpm, motor 2.2kW, com cesto removível para secagem e remoção do óleo; 3 tanques em aço inoxidável para lavagem e neutralização; 1 estação para lavagem por imersão e spray composta por tanque externo inoxidável com sistemas de agitação mecânica, aquecimento e filtração, e sistema separador de óleo integrado; 1 centrífuga de 115 litros, capacidade de 150kg, 700rpm, motor 5,5kW, com cesto removível para remoção do óleo; 1 carrinho automatizado inferior para transferência do cesto para calha vibratória; 1 estação de descarga; controle do processo por controlador lógico programável (CLP), com interface “touchscreen”, temporizador de ciclo e temperatura, e sistema de código de barras.</t>
  </si>
  <si>
    <t>T-0635</t>
  </si>
  <si>
    <t>Máquinas automáticas para amarrar (bandagear) cabeças de bobinas dos estatores de motores elétricos, com diâmetros de 315 à 500mm, com giro de mesa para a bandagem dos dois lados, avanço e retrocesso da mesa, expansivo para a fixação no diâmetro interno do estator e avanço automático da ferramenta (agulha) com queima da ponta do cordonel, controlada por PLC.</t>
  </si>
  <si>
    <t>T-0683</t>
  </si>
  <si>
    <t>DOCOL METAIS SANITARIOS LTDA</t>
  </si>
  <si>
    <t>Máquinas automáticas para revestimentos em superfícies de metais e plásticos sanitários, por sistema de vácuo PVD (Deposição Física de Vapor), dotadas por câmara de prisma octogonal com plataforma giratória, diâmetro útil de 900mm e altura útil de 1.500mm, equipadas com 4 bombas turbomoleculares com sistema de mancais magnéticos multi-eixo, um sistema de bomba de parafuso industrial seco (sem óleo), controlador lógico programável, 4 fontes de evaporação por arco catódico LDE (CAE) e 2 fontes por pulverização (sputtering), 4 controladores de fluxo de massa de gás e sistema de condensação de vapor da água.</t>
  </si>
  <si>
    <t>T-0703</t>
  </si>
  <si>
    <t>RG SOLUÇÕES LTDA</t>
  </si>
  <si>
    <t>Clivadores de alta precisão, para corte de fibra ótica, capazes de operar com fibra única ou cabo de fibras com até 12 fibras, com ou sem coletor de fragmentos de fibras, com comprimento da clivagem igual ou inferior a 20mm para fibra e 10mm para cabo, com capacidade para 48.000 ou mais clivagens, aptos para substituição de fita de corte tipo universal.</t>
  </si>
  <si>
    <t>T-0667</t>
  </si>
  <si>
    <t>Válvulas direcionais proporcionais para transmissão óleo hidráulica, pré operadas, com "feed-back" eletrônico de posição do êmbolo da válvula piloto e do êmbolo principal, com pressão máxima de operação inferior ou igual a 350bar e vazão máxima inferior ou igual a 3.000litros/min.</t>
  </si>
  <si>
    <t>T-0207</t>
  </si>
  <si>
    <t>OECI S.A.</t>
  </si>
  <si>
    <t>Turbogeradores a vapor de condensação com reaquecimento, para operação em usina termoelétrica de ciclo combinado, composto de 2 corpos (HP e IP/LP) com redutor de velocidade para o corpo HP, com potência mecânica nominal de 180MW, recebendo vapor em 3 níveis de pressão (HP, IP e LP), com gerador elétrico trifásico, de 210MVA (210.000kVA) e 16,5kV (16.500V), rotação 3600RPM, fator de potência 0,85frequência 60HZ, com sistema de excitação estática, sincronismo e paralelismo, com controladores lógicos programáveis (CLP), instrumentação, válvulas e carenagem de proteção contra intempéries e acústico.</t>
  </si>
  <si>
    <t>T-0698</t>
  </si>
  <si>
    <t>Inversores para sistemas de energia fotovoltaica (solar), monofásico conectado à rede “on-grid”, realizando conversão de corrente contínua em corrente alternada na faixa de potência em corrente contínua de 5.880 a 8.100W, trabalhando com tensão máxima de operação em corrente contínua de 550V, tensão de partida de até 100V, dotados de até 2 controladores de carga (MPPT) controlando até 1 “strings” por MPPT, com Dispositivo de proteção de Surto (DPS tipo II no lado CC, eficiência máxima de 98,4%, com fator de dimensionamento do inversor (sobrecarga) de até 140%, grau de proteção IP65, tela “display” de LCD, temperatura de operação de -25 à 60°C, chave seccionadora em corrente contínua integrada, tensão nominal de saída em corrente alternada de até 300Vca, frequência de 50/60Hz, fator de potência ajustável (0,8 a 1 indutivo ou capacitivo), podendo conter Interfaces RS485 / USB /Wi-Fi/ 4G / RF.</t>
  </si>
  <si>
    <t>T-0433</t>
  </si>
  <si>
    <t>PFIFFNER DO BRASIL INDUSTRIA E COMERCIO DE TRANSFORMADORES LTDA</t>
  </si>
  <si>
    <t xml:space="preserve">Dispositivos de passagem com ou sem pinos metálicos, de dimensões e formas diversas, com vedação através de gaxetas, para conexão elétrica hermética entre as partes internas e externas de transformadores de instrumentos, parte exclusiva do transformador de instrumentação de alta tensão entre 5V e 2.000kV.  </t>
  </si>
  <si>
    <t>Isolet Indústria e Comércio Ltda</t>
  </si>
  <si>
    <t>T-0700</t>
  </si>
  <si>
    <t>Bobinas eletromagnéticas para operação de mecanismo de abertura da vazão de fluídos em válvulas de transmissão óleo-hidráulicas, para serem montadas em válvulas do tipo cartucho, com capacidade de pressão de trabalho de 250 à 500bar, sendo denominada comercialmente solenoide de acionamento proporcional ou binária, aplicadas em blocos "manifolds" ou blocos de controle de sistemas hidráulicos.</t>
  </si>
  <si>
    <t>T-0633</t>
  </si>
  <si>
    <t>Terminais switch agregadores com 1RU de altura, com duas fontes de alimentação de -48VDC de forma a se implementar redundância 1+1, unidades de ventilação (Fan Unit), unidade núcleo (controladora), até quatro interfaces de rádio (para comunicação com transceptores digitais de categoria II), capacidade de até 2 interfaces 10GbE SFP+, Múltiplas portas 1Gbps, até 4 elétricas e 4 óticas, sendo que as óticas também podem ter a velocidade de 2,5Gbps dependendo do módulo SFP utilizado, para uso como interface de linha, múltiplos E1s nativos ou emulados utilizando PWE3 (até 16 E1s), múltiplas interfaces STM-1 elétricas ou óticas, dependendo do módulo SFP utilizado, sendo no máximo o total de 2. O terminal tem capacidade de tratar 46Gbps full duplex e múltiplas interfaces de FI, no máximo o total de 4, para comunicação com transceptores digitais de categoria II (ODU) com modulador de 4QAM até 4096QAM com larguras de canal de 7MHz, 14MHz, 28MHz, 40MHz, 56MHz e 112MHz.</t>
  </si>
  <si>
    <t>T-0584</t>
  </si>
  <si>
    <t>KHOMP INDÚSTRIA E COMÉRCIO LTDA</t>
  </si>
  <si>
    <t>Aparelhos para recepção e transmissão de dados, voz e imagens, para comunicação com equipamento LTE com largura de banda de 5/10/15/20MHz e categoria 4, modo de conexão de roteamento via 802.11b/g/n 20MHz, suporte aos protocolos IPV4 e IPV6, servidor Lan com no máximo 253 clientes, Slot para cartão sim e SD card, com alimentação por fonte 12V/0,5A.</t>
  </si>
  <si>
    <t>T-0583</t>
  </si>
  <si>
    <t>Bases DECT multicelulares com suporte a 254 bases interligadas e a 1.000 terminais portáteis e até 10 canais de áudio em G.711 e 5 canais em G.722 (HD) simultâneos, alimentação via Power over Ethernet (PoE - de 37 a 57 V - IEEE802.3af - Classe 2) ou via fonte de energia 5 VDC / 2A, configuração de rede TFTP, HTTP, HTTPS para configuração remota e download de firmware. DHCP Option 66 com Servidor Web incorporado HTTPS ou HTTP e Protocolo IPv6, TLS 1.2 (protocolo Transport Layer Security), SNTP, LLDP-MED, IEEE 802.11 e VLAN IEEE 802.1Q, TOS / QOS, com Conexão via RJ45 e Interface Base-T fast Ethernet 10/100 Mbps (IEEE802.3).</t>
  </si>
  <si>
    <t>T-0593</t>
  </si>
  <si>
    <t>Subsistemas ATS (Supervisão Automática do Trem) responsável pela operação da circulação dos trens na via consiste em computador de interface entre o operador do CCO (Centro de Controle) para alinhamento das rotas manualmente ou automaticamente, definido os horários de partidas de cada trem das estações, gravação  para posterior investigação de alertas, falhas e restabelecimento.</t>
  </si>
  <si>
    <t>T-0594</t>
  </si>
  <si>
    <t>Subsistemas VOBC (Unidade de Controle Embarcada) monitora a localização, velocidade, status das portas e garante a circulação do trem em tempo real, integra as funções tradicionais dos sistemas ATP (Proteção Automática de Trens) e ATO (Condução Automática de Trens) o ATP responsável por manter a velocidade do trem dentro dos limites estabelecidos em cada trecho e considerando as condições seguras da via o ATO é o responsável pela condução automática do trem sob supervisão do operador de trem, proporcionando mais eficiência na condução dos trens, regularidade na operação e um menor intervalo de espera para os usuários.</t>
  </si>
  <si>
    <t>T-0595</t>
  </si>
  <si>
    <t>Subsistemas CI (Intertravamento Eletrônico) processamento das informações dos status dos equipamentos de via e análise, consiste de gabinetes (Double 2-vote-2 Computer), placas de controle de entradas e saídas (I/O) dos elementos de via (sinaleiros, contadores de eixos, track swicthes, botões de emergência), além de todo cabeamento de interface e unidade de alimentação elétrica.</t>
  </si>
  <si>
    <t>T-0596</t>
  </si>
  <si>
    <t>Subsistemas ZC, sistema computacional propósito específico redundante (Double 2-vote-2 Computer), que na falha de uma unidade de processamento há uma outra unidade de processamento equivalente que assume completamente as funções do sistema sem prejuízo ao funcionamento da circulação dos trens podendo  enviar as informações para os trens através de duas redes de comunicação A e B independentes e redundantes.</t>
  </si>
  <si>
    <t>T-0497</t>
  </si>
  <si>
    <t>SAGA MEDIÇÃO LTDA</t>
  </si>
  <si>
    <t>Sensores indutivos chaves eletromagnéticas com potência máxima de 20VA, corrente máxima de corte 0,5A, tensão máxima de corte 250VDC, tempo de operação 1ms, indicador de fraude (disponível), bateria interna 3,6V Lítio.</t>
  </si>
  <si>
    <t>T-0712</t>
  </si>
  <si>
    <t>Módulos fotovoltaicos fabricados com a tecnologia de revestimento PERC (Passivated Emitter Rear Cell) desenvolvido para células de silício monocristalino para aumento da eficiência de produção de energia; dimensões: 1.979 x 996 x 40mm, com potência de 390W; dotados de 72 células cada; desenvolvidos para suportar a operação em temperatura dentro da faixa de -40 a 85ºC.</t>
  </si>
  <si>
    <t>BYD Energy do Brasil Ltda</t>
  </si>
  <si>
    <t>T-0657</t>
  </si>
  <si>
    <t>Geradores de sinais GNSS Grandmaster com relógio de rubidio ou quartzo, chassi de 5U com kit para montagem em rack 19’, 4xportas 1G para sinais PTP/Sync-E com capacidade de expansão para até 48xportas, com capacidade mínima de 2048 clientes por porta com taxa de até 128pps e 1xsaída E1/2MHz com capacidade de expansão para até 160xportas, 2xfontes de alimentação 48VDC, 90W, 2xcabos de alimentação DC.</t>
  </si>
  <si>
    <t>T-0715</t>
  </si>
  <si>
    <t>DC TRACTOR – COMÉRCIO E SERVIÇO DE MÁQUINAS E TRATORES LTDA.</t>
  </si>
  <si>
    <t>Tratores isodiamétricos com quatro rodas de mesmo tamanho, motrizes permanentes, com condução reversível, podendo ser operado em ambos os sentidos por meio da reversão do conjunto banco e painel. Tração integral para trabalho em regiões íngremes de difícil acesso e operação. Equipado com tecnologia Chassi OS-FRAME que permite articulação horizontal no chassi oscilante de 15 graus. Trator de perfil baixo e centro de gravidade baixo, propiciando estabilidade em terrenos irregulares e permitindo acesso a lugares baixos. Motor diesel de 4 cilindros, potência de 36kW. Transmissão de 24 velocidades sincronizada, sendo 12 a frente e 12 para trás com inversor sincronizado. Sistema de distribuição de peso uniforme em todos os eixos motrizes. Versão monodirecional ou reversível. Transmissão OS-Frame melhorada para garantir a máxima eficiência e estabilidade mesmo em terrenos muito irregulares. Motores Kubota de nova geração, de injeção direta com massas contra rotantes, consumos muito reduzidos e extremamente confiáveis. Embreagem multidisco em banho de óleo. Único trator na sua categoria com redutores epicicloidais nos quatro eixos. Circuito hidráulico de grandes prestações e máxima confiança para permitir o uso de inúmeras aplicações. Novo joystick eletrônico para otimizar as prestações do circuito hidráulico. Perfeita distribuição dos pesos entre o eixo anterior e posterior, otimizando o rendimento, a estabilidade e a tração do trator no terreno. Distância reduzida entre o eixo anterior e posterior de apenas 139cm, para minimizar o raio de giro e poder manobrar com facilidade em qualquer tipo de cultivo e terreno. Novas soluções técnicas, para melhorar ao máximo o conforto do utilizador. Cabinas insonorizadas, com grandes acabamentos e cuidadas ao mínimo detalhe. Aspecto agressivo e robusto com linhas modernas, com comandos instalados de forma ergonómica para serem identificados e utilizados de forma intuitiva com a máxima facilidade para o operador.A máxima eficiência e confiabilidade são predominantes neste equipamento. Os prestigiados motores Kubota, os grandes funcionamentos hidráulicos, o máximo conforto para o utilizador e a sua nova e agressiva estética são as características mais destacadas, e as distinguem dos seus concorrentes. Disponíveis nas versões articulados (AR) e rígidos (RS) com rodas direcionais. São uteis instrumentos de trabalho que se adaptam a cultivos de todos os tipos de vinha, pomares, estufas e trabalhos de manutenção de zonas verdes durante todas as estações do ano.</t>
  </si>
  <si>
    <t>LS Mitron</t>
  </si>
  <si>
    <t>T-0711</t>
  </si>
  <si>
    <t>Microscópios estéreos com zoom 8:1 para ambientes de educação biológica, laboratórios e produção industrial, possui lentes com correção apocromática, tubo binocular com inclinação de 35 graus, paradas de cliques com zoom selecionável 0.63x-0.8x-1x-1.25x-1.6x-2x-2.5x-3.2x-4x-5x, distância de trabalho 92mm, vidro de proteção contra poeira M50 com M49x0.75 e oculares PL 10x/23 br foc.</t>
  </si>
  <si>
    <t>T-0585</t>
  </si>
  <si>
    <t>MITUTOYO SUL AMERICANA LTDA</t>
  </si>
  <si>
    <t>Microscópios monoculares , imagem de observação direta, com leitura angular de resolução / graduação de 1°, resolução (angulo) de 6'e Rotação de 360°com ponto zero ajustável. Lente ocular de 15X e lente objetiva de 2X com foco manual. Capacidade máxima de mesa entre 50 x 50mm a 50 x 100mm, fonte de iluminação de contorno utiliza LED branco com ajuste contínuo de iluminação e filtro verde, e fonte de iluminação de superfície utiliza LED branco com ajuste continuo de iluminação e Iluminação obliqua.</t>
  </si>
  <si>
    <t>T-0554</t>
  </si>
  <si>
    <t>Unidades geradoras de laser de estado solido pulsado com potência de até 530W, que fornece potência de pico de até 10kW com qualidade do feixe de até 25mm.mrad, no comprimento de onda de 1.064nm, duração do pulso no range de 0,3 a 50ms, no range de frequência de até 909Hz, máxima energia do pulso de até 100J e com ou sem óticas para o processo de solda e todos os seus componentes essências para seu funcionamento.</t>
  </si>
  <si>
    <t>T-0527</t>
  </si>
  <si>
    <t>Equipamentos de ergo-espirometria para testes de funções cardiopulmonares, para uso em clínicas, hospitais e laboratórios de diagnóstico, composto por transdutor de volume digital (DVT) para determinação precisa da ventilação com calibrador automático de fluxo volume; máscara de ergo-espirometria; analisador de oxigênio substituível e software completo para verificação dos resultados de diversos exames parametrizados, acompanhados ou não de carrinho, PC, monitor, mouse e teclado higiênicos, impressora, monitor de pressão arterial automática (Tango M2), sensor de SPO2, Oximetria de Pulso integrado, com sensores de clip de dedo, auricular ou adesivo frontal incluindo transformador isolador de grau médico, dotado ou não de aparelho de eletrocardiograma (ECG) com tecnologia “bluetooth” com seus respectivos cabos e eletrodos e de módulo para calorimetria indireta.</t>
  </si>
  <si>
    <t>T-0655</t>
  </si>
  <si>
    <t>Equipamentos para avaliação do segmento e câmara do olho humano, dotados de sistema ótico binocular, com campo de visão de 10X, 16X e 25X, possui ajuste de dioptria de +/- 6D e iluminação da fenda continuamente variável de 1 a 14mm, com ângulo da fenda de 0° -180º.</t>
  </si>
  <si>
    <t>T-0674</t>
  </si>
  <si>
    <t>Biômetros não invasivo com refletometria óptica de baixa coerência para medir os diferentes parâmetros de olho, que inclui um ceratômetro que captura medidas de 32 pontos de córnea, em dois anéis, com diâmetros de 1,65 e 2,3mm, inclui função APS, posicionamento automatizado o que permite leituras automatizadas com precisão, faz a medição do comprimento axial do olho, de 14 a 32mm com resolução de 0,01mm, da espessura da córnea, 300-800um com resolução de 1um, da profundidade da câmera anterior 1,5 a 6,5mm com resolução de 0,01mm, da profundidade do humor aquoso, da espessura do cristalino, 05 a 6,5mm com resolução de 0,01mm, da curvatura da córnea, dos raios para o meridiano horizontal e vertical, do eixo do meridiano horizontal, da distância branco-branco, de 7 a 16mm, com resolução de 0,01mm, do diâmetro da pupila, de 2 a 13mm com resolução de 0,01mm.</t>
  </si>
  <si>
    <t>T-0679</t>
  </si>
  <si>
    <t>Colchões de pressão alternada, antiescaras (colchões hospitalares) com capa de plástico PVC com 0,3mm de espessura, enchimento por bomba de ar com dimensões de 22 x 11 x 8cm , pressão controlada de saída de 70 a 130mm HG, 6 a 7L/min, com 130 células uniformes divididas em 2 vias com alternância de pressão nas diversas partes do corpo, dimensões de 200 x 90 x 7cm, 127 ou 220V/60Hz.</t>
  </si>
  <si>
    <t>T-0566</t>
  </si>
  <si>
    <t>Máscaras para cuidados respiratórios domiciliares ou hospitalares, utilizadas em equipamentos de ventilação mecânica para tratamento de distúrbios respiratórios, dotadas de arnês ajustáveis, com ou sem almofadas substituíveis e cotovelo giratório de 360 graus para conexão do tubo que liga a máscara ao aparelho.</t>
  </si>
  <si>
    <t>T-0550</t>
  </si>
  <si>
    <t>Unidades funcionais de coleta de gás do escapamento para análise de material particulado composto por conjunto de diluição em ar ambiente com controle de temperatura, pressão e umidade, túnel para diluição com sonda de coleta da amostra, caixa de filtros para abrigar de 3 a 4 filtros onde a amostra coletada do túnel de diluição passará, controlador de temperatura da amostra nos filtros para mantê-los em 47°C +/- 5°C, controlador de fluxo composto por válvulas solenoides e sistema de pressão negativa para manter o fluxo de amostragem constante, bancada de controle de temperatura e umidade para condicionamento dos filtros e sistema de automação para controle e monitoramento de todos os parâmetros.</t>
  </si>
  <si>
    <t>T-0551</t>
  </si>
  <si>
    <t>Unidades de teste de vazamento de gás hélio através de análise por espectrometria de massa, simulando o vazamento de combustível do sistema de injeção do motor de veículos leves, através de injeção de gás hélio de alta pressão até 250bar +/- 10bar e baixa pressão 0,5bar no componente, simulando as condições de funcionamento do motor, composto por 2 câmeras a vácuo de testes de detecção de gás com precisão de 5.0E-13Pa.m3/s, (compressão de analise igual a 25MPa, concentração de He 100%); sistema de exaustão; sistema de carga e recuperação de gás hélio com taxa de recuperação igual ou maior que 98%; sistema de fixação e vedação; sistema de limpeza do gás da câmera; painel de controle elétrico e de gerenciamento das comunicações entre os sistemas, com ciclo de operação de até 45s.</t>
  </si>
  <si>
    <t>T-0656</t>
  </si>
  <si>
    <t>Leitoras tracadoras - aparelhos para digitalização de formato de lentes, com processo de leitura óptica e mecânica de armações de óculos, por meio de apalpadores, com capacidade de efetuar leitura 3D de armações e 2D para moldes e lentes, com ângulo pantoscópico de 5 a 25°, dotadas de interface para uma ou mais biseladoras, tela “touch” de 10” e capacidade de memorizar até 1.000formatos.</t>
  </si>
  <si>
    <t>T-0704</t>
  </si>
  <si>
    <t>Codificadores de ângulo absoluto com 20 dentes e interruptor de fim de curso, tensão de trabalho de 24Vcc (±10%), consumo máximo de potência de 10W, corrente máxima de 250mA; protocolo de comunicação do tipo PROFINET; contendo conexões de comunicação fêmea M12 código D e taxa de transferência de 100Mb/s.</t>
  </si>
  <si>
    <t>T-0699</t>
  </si>
  <si>
    <t>MARLIM AZUL ENERGIA S.A</t>
  </si>
  <si>
    <t>Caldeiras aquatubulares recuperadoras de calor (HRSG) de unidades funcionais para geração de energia elétrica de eixo-único (single-shaft), destinadas a geração de vapor para turbo geradores a vapor através da recuperação do calor dos gases quentes provenientes da exaustão dos turbo geradores à gás, constituídas de 3 zonas de pressões (HP, IP, LP) e 1 zona de reaquecimento (RH) e regime de operação por circulação natural, com as seguintes capacidades: fluxo máximo de vapor de 381.740kg/h (381,74t/h) a 178,3barg e 595ºC no sistema de alta pressão (HP – High Pressure); 56.660kg/h (56,66t/h) a 40,4barg e 336ºC no sistema de pressão intermediaria (IP – Intermediate Pressure); 56.810kg/h (56,81t/h) a 6,9 barg e 333ºC no sistema de baixa pressão (LP – Low Pressure); e 410.330kg/h (410,33t/h) a 39barg e 594ºC no sistema de reaquecimento (RH – ReHeat pressure), dotadas de: estrutura de entrada de gases; módulos operacionais de superaquecedores, evaporadores, economizadores e pré-aquecedores; tambores de vapor (HP, IP e LP); desaerador térmico; estruturas metálicas de suporte, acesso e plataformas; bombas; tubulação para distribuição dos fluxos de água e vapor; isolamento térmico e acústico; tanques de descarga contínua e intermitente; instrumentações; painéis elétricos; sistema de dosagem química; válvulas; queimador suplementar; chaminé e silenciadores.</t>
  </si>
  <si>
    <t>T-0782</t>
  </si>
  <si>
    <t>FLSMIDTH LTDA.</t>
  </si>
  <si>
    <t>Bombas centrífugas de polpa de eixo vertical dotadas ou não de anel com bicos de aspersão de água injetada, tipo cantilever, com carcaça bipartida fabricada em liga metálica ou revestida em borracha (natural ou sintética), rotor tipo recuado ou semiabertos fabricado em liga metálica ou borracha (natural ou sintética), com comprimento total podendo variar de 1.200 a 3.000mm, com seus bocais com diâmetros de 3 a 6”e mancais dotados de rolamentos de rolos cônicos ou rolos cilíndricos, com capacidade de operação de fluxo de 5 a 600m³/.</t>
  </si>
  <si>
    <t>WEIR DO BRASIL</t>
  </si>
  <si>
    <t>T-5034</t>
  </si>
  <si>
    <t>Motobombas centrifugas estampadas com rotor aberto e motor elétrico incorporado, com bocal de saída medindo 2" com rosca BSP, carcaça (voluta), rotor, tampa do selo e eixo em aço inox 304, rotor aberto medindo entre Ø88mm ~ Ø118mm, acopladas a motor assíncrono, com 2 polos, potência de 1,5 ~ 4CV, frequência de 60Hz, com vazão máxima de 66m³/h, altura manométrica entre 3,5 e 18,6mca, utilizadas para lavagem, maquinas, cabines de pintura, movimentação evacuação, transferência de líquidos, com passagem de sólidos de até 19mm e trabalho com temperatura máxima do fluido de 90 ou 110°C (Opcional).</t>
  </si>
  <si>
    <t>T-0785</t>
  </si>
  <si>
    <t>Máquinas automáticas de café expresso e outras bebidas solúveis em água quente dotadas de grupo de extração horizontal patenteado, dotada de um software especial para controlar a qualidade do café, painel frontal sensível ao toque, distribuição independente de água quente para evitar a mistura de sabores e sistema exclusivo concebido para reduzir a calcificação, sistema de iluminação colorida, bico de saída de café duplo para servir duas bebidas simultaneamente e ajustável entre 60 e 130mm de altura, trava inteligente nos recipientes de solúveis, porta de entrada para cartão tipo SD, discos cerâmicos no moinho de alta durabilidade, sistema de misturadores triplamente patenteado com revestimento especial antiaderente, potência de até 2.500W.</t>
  </si>
  <si>
    <t>VEND INDÚSTRIA E COMÉRCIO DE MÁQUINAS LTDA</t>
  </si>
  <si>
    <t>T-0786</t>
  </si>
  <si>
    <t>Máquinas automáticas de café expresso e outras bebidas solúveis em água quente dotadas de grupo de extração patenteado em formato circular, super compacto e com capacidade entre 6 a 18g de café, painel frontal sensível ao toque com menu de até 30seleções, distribuição independente de água quente visando evitar a mistura de sabores e sistema exclusivo concebido para reduzir a calcificação, dotadas de trava inteligente nos recipientes de solúveis, personalização de imagens no painel via entrada USB, sistema de misturadores exclusivo com revestimento especial antiaderente, estrutura de revestimento resistente a impressões digitais e potência de até 2.500W.</t>
  </si>
  <si>
    <t>T-0797</t>
  </si>
  <si>
    <t>Centrífugas tipo “decanter” horizontais com tambor cilíndrico/cônico para separação de sólidos de casca de frutas cítricas em meio aquoso, com design sanitário para uso na indústria de alimentos para consumo humano, construídas nas partes em contato com produto em aço inox AISI em 1.4463, 1.4571 e similares, dotadas com tambor de 770mm conduzido por um motor de alta eficiência energética IR3 com transmissão do tipo SimpDrive®, dotadas com motor secundário para controle da velocidade diferencial com precisão de 1 rpm, relação L/D tipo 4, volume interno 1230L, velocidade máxima do tambor de 2.650rpm (variável), disponibilidade completa de torque 13.000Nm por toda faixa de velocidade diferencial, dimensões aprox. de comprimento 6.440 x largura 2.000 x altura 1.480mm e força g de até 1.700 x g, dotadas de variador de regulagem da linha de separação interna das fases em plena rotação do tipo Impeller® com acionamento automático.</t>
  </si>
  <si>
    <t>Fast Indústria E Comércio Ltd</t>
  </si>
  <si>
    <t>T-0487</t>
  </si>
  <si>
    <t>Aparelhos com filtros dissecantes para captação e desumidificação do ar, placa controladora de circuito integrado juntamente com solenoide, injetor venturi e sensor de fluxo que desliga a geração de ozônio se não houver vácuo, suprimento de água entre 30 e 65psi para geração ozônio aquoso, utilizado para limpeza de ambientes e superfícies com pH entre 3 e 6, potencial de oxidação (ORP) entre 650 e 1.200mV e gerado na faixa de 6 a 12 litros/min, dependendo da pressão de entrada de água.</t>
  </si>
  <si>
    <t>T-0686</t>
  </si>
  <si>
    <t>KIM NETO INDÚSTRIA E COMÉRCIO DE PANIFICAÇÃO LTDA</t>
  </si>
  <si>
    <t>Máquinas automáticas para lavar e secar caixas plásticas retornáveis, capacidade para lavagem contínua de 2.000unidades/h com as dimensões de 706 x 598 x 165mm ou 660 x 568 x 145mm, dispondo de tanques em aço inoxidável AISI 304 com estrutura da parte inferior em dupla parede com isolamento de células fechadas de poliuretano, apresentando: seção de pré-lavagem com água de pressão de recirculação e filtro de parafuso; seção de lavagem, por água sob pressão à temperatura pré-ajustada, dispositivo de dosagem de detergente com sonda de condutividade relevante, filtro de parafuso, sistema de remoção de etiquetas; seção de pré-enxaguamento com temperatura controlada; seção de enxaguamento por meio de água quente limpa; seção de secagem por sopradores de ar quente.</t>
  </si>
  <si>
    <t>T-0446</t>
  </si>
  <si>
    <t>RELCO SOULTH AMERICA DESENVOLVIMENTO DE PROJETOS DE INSTALAÇÃO INDUSTRIAL LTDA.</t>
  </si>
  <si>
    <t>Combinações de máquinas para envase de produtos alimentícios, lácteos e nutracêuticos em pó, em sacos/bags multicamadas com atmosfera modificada - MAP (modified atmosfere packing), trabalhando com sacos/bags de 25kg e precisão de envase de 10g e acabamento de alto nível de sanitariedade, compostas de: 1 equipamento de envase semiautomático de sacos/bags com duplo sistema de dosagem, 1 lança de deareação, 1 Tomada de amostra sanitária e automática, 1 equipamento automático de compactação e pesagem. 1 esteira de saída de sacos, 1 sistema de limpeza da borda do saco, 1 sistema preparação da boca do saco, 1 seladora do saco e vedação a quente com 1 transportador de sacos/bags tipo esteira, 1 girador de sacos/bags, uma bomba de vácuo para de-aeração (geração de vácuo), totalmente controlado por CLP acondicionado em uma central de controle de motores – CCM.</t>
  </si>
  <si>
    <t>T-0625</t>
  </si>
  <si>
    <t>RELCO SOULTH AMÉRICA DESENVOLVIMENTO DE PROJETOS DE INSTALAÇÃO INDUSTRIAL LTDA.</t>
  </si>
  <si>
    <t>Combinações de máquinas para envase de produtos alimentícios, lácteos e nutracêuticos em pó, em sacos/bags multicamadas com atmosfera modificada - MAP (modified atmosfere packing), trabalhando com sacos/bags de 25kg e precisão de envase de 10g e acabamento de alto nível de sanitariedade, compostas de: 1 equipamento de envase automático de sacos/bags com sistema de dosagem, 1 lança de deareação, 1 tomada de amostra sanitária e automática, 1 equipamento automático de compactação e pesagem. 1 esteira de saída de sacos, 1 sistema de limpeza da borda do saco, 1 sistema preparação da boca do saco, 1 seladora do saco e vedação a quente com 1 transportador de sacos/bags tipo esteira, 1 girador de sacos/bags, uma bomba de vácuo para de-aeração (geração de vácuo), totalmente controlado por CLP acondicionado em uma central de controle de motores – CCM.</t>
  </si>
  <si>
    <t>T-0453</t>
  </si>
  <si>
    <t>Combinações de máquinas automáticas com controlador lógico programável (CLP),  para embalar 2.097 barras de chocolate com biscoito “chocobiscuit” (dimensões 56,5 x 41,5 x 9 mm) por minuto, em bandejas pré-fabricadas, com 9 unidades de produto cada, com capacidade de 233bandejas/min, dotadas de câmeras para verificação dos produtos, separação e alimentação por 7 robôs tipo delta com ventosas para cada sistema, alimentação de bandejas vazias e empacotadoras finais horizontais.</t>
  </si>
  <si>
    <t>T-0642</t>
  </si>
  <si>
    <t>Máquinas automáticas robotizadas, para o empacotamento de medicamentos em doses unitárias, em pacotes de largura igual à 75mm e comprimento mínimo de 90mm e máximo de 210mm, em material polimérico, dotadas de uma mesa rotativa equipada de estações para: corte do material por meio de tesoura automatizada, identificação da embalagem por meio de impressão por transferência térmica ou térmica direta, com dados de cada dose, dois grupos de ventosas para abertura do pacote na fase de inserção dos medicamentos, selagem das partes inferior e superior por meio de mordentes móveis acionados por cilindros pneumáticos, sistema de carregamento dos medicamentos manual, semiautomático e/ou automático, sistema de verificação de embalagens (medidas e selagem) por meio de sensores de fibra óptica, com separação automática no descarregamento dos pacotes (corretos e incorretos).</t>
  </si>
  <si>
    <t>Masipack Ind. Com. de Máquinas Automáticas S.A</t>
  </si>
  <si>
    <t>T-0752</t>
  </si>
  <si>
    <t>Empilhadeiras elétricas patoladas com timão, autopropulsadas, dotadas de plataforma articulada e suspensa por molas; braço de apoio (patola) com elevação adicional também utilizado para transporte em 2 níveis de paletes simultaneamente, duplicando a velocidade de movimentação de carga, altura máxima de elevação do braço de apoio de até 122mm (incluindo o limite); dispositivo de elevação dos braços de apoio da roda que podem ser elevados independentemente dos garfos e permite maior distância do piso e transpor pisos irregulares; motor de tração de potência igual ou superior 1,6kW, mas de potência inferior ou igual 2,8kW; bateria chumbo-ácido 24V ou versão de lítio de 24V; direção elétrica padrão; volante/timão multifuncional; sistema de segurança em curva padrão (curve control); comprimento (incluindo os garfos) igual ou superior 1.981mm, mas inferior ou igual 2.081mm, largura igual ou superior a 800mm, para trabalhar em armazéns com paletes transversal de dimensões de 1.000 x 1.200mm em corredores com largura igual ou superior 2.217mm, mas inferior ou igual 2.287mm; altura máxima de elevação dos garfos igual ou superior a 2.400mm, mas igual a 6.000mm.</t>
  </si>
  <si>
    <t>T-0696</t>
  </si>
  <si>
    <t>Empilhadeiras autopropulsadas, selecionadoras de pedidos verticais, com sistema de operação e navegação (AGV) autônoma a laser por meio de refletores no percurso, podendo ser híbrida (manual) com operador a pé; dotadas de bateria de lítio 48V, com tecnologia para trabalhar longos períodos de uso sem carga da bateria e recuperação de energia durante a descida e frenagem, podendo conter (opcional) bateria de chumbo de 48V; Painel de controle (FTS) integrado com capacidade de interface para os sistemas de logística ERP e WMS; sensores ópticos de detecção de carga e proximidade para segurança a pedestres; motor elétrico de tração de potência de 3kW; motor elétrico de elevação de potência de 9,5kW; capacidade máxima de carga de 1.500kg; altura máxima de elevação dos garfos igual ou superior 3.500mm, mas igual ou inferior 6.000mm.</t>
  </si>
  <si>
    <t>T-0810</t>
  </si>
  <si>
    <t>Empilhadeiras elétricas autopropulsadas, selecionadoras de pedidos horizontais, podendo conter ou não, dispositivo "Easypilot” de acionamento e movimentação remota do equipamento com o operador não embarcado; dotadas com plataforma hidráulica elevável, com operação exclusiva para seleção de pedidos a partir do segundo nível da prateleira, permitindo elevação até 840mm; bateria de Lítio 24V, com tecnologia para trabalhar longos períodos de uso sem carga da bateria e recuperação de energia durante a descida e frenagem; motor elétrico de tração (drivePlus) de potência igual ou superior 2,8kW, mas de potência inferior ou igual 3,2kW; motor elétrico de elevação de potência de 1,5kW; direção elétrica padrão; sistema de segurança em curvas (curve-control) padrão; volante multifuncional podendo ser elevado em conjunto com a plataforma do operador; para trabalhar em armazéns de corredores de largura igual ou superior 1.321mm, mas inferior ou igual a 4.020mm com paletes na longitudinal de dimensões de 1.200mm e movimentação de carga igual ou inferior 2,5t com transporte simultâneo de até 3 paletes.</t>
  </si>
  <si>
    <t>T-0750</t>
  </si>
  <si>
    <t>Empilhadeiras com capacidade de carga de 3.800 a 6.500kg, motor a diesel com mastro de 3 estágios com alcance entre 4,7 e 7m preparada com comando hidráulico de 4 vias, deslocador lateral dos garfos, sistema de reversão da direção eletrônico, sistema OPS de segurança conectado no assenteo.</t>
  </si>
  <si>
    <t>T-0680</t>
  </si>
  <si>
    <t>IOCHPE MAXION S/A</t>
  </si>
  <si>
    <t>Equipamentos para armazenamento com sistema de endereçamento automático, movimentação, abastecimento e desabastecimento de chapas metálicas de até 3.000 x 1.500mm e peças cortadas em máquinas-ferramenta durante o funcionamento, dotados de: "software" de gestão e controle; estrutura metálica dotada por 2 blocos de armazenamento com 59 posições de 90mm de abertura, 4 posições com 170mm de abertura, cada posição com capacidade para suportar até 3.000kg; 1 elevador central; Interface de conexão com o sistema de carga e descarga da máquina, 1 carro com deslocamento em trilhos para abastecimento e desabastecimento de chapas metálicas; interface de comunicação com a máquina e um painel de controle.</t>
  </si>
  <si>
    <t>T-0777</t>
  </si>
  <si>
    <t>S.E.E. SISTEMA INDÚSTRIA E COMÉRCIO LTDA</t>
  </si>
  <si>
    <t>Acumuladores horizontais com função de pulmão utilizados em linha de envase de embalagens primárias (frascos, garrafas ou bandejas), tipo fluxo direto ou descarga por fileiras, operando por meio de processo "first in, first out" (fluxo sequencial), movimentação sem pressão de acumulo entre os recipientes, evitando avarias de embalagens/rótulos e gerando baixos níveis de ruído, sem micro-paradas ocasionadas por variações de velocidade das máquinas acopladas à linha de transporte, aptos ao processamento de embalagens de vidro, alumínio ou plásticas, para recipientes ou frascos redondos, ovais, retangulares, quadrados ou até mesmo cônicos, largura do transportador de entrada maior ou igual a 457mm, largura do transportador de saída maior ou igual a 381mm.</t>
  </si>
  <si>
    <t>T-0778</t>
  </si>
  <si>
    <t>Acumuladores helicoidais com função de pulmão vertical utilizados em linha de envase de embalagens primárias (frascos ou bandejas), operando por meio de processo "first in, first out" (fluxo sequencial), movimentação sem pressão de acumulo entre os recipientes, evitando avarias de embalagens e rótulos, sem micro-paradas, aptos ao processamento de embalagens plásticas flexíveis, recipientes ou frascos ovais, retangulares e quadrados, altura máxima dos recipientes igual a 171 ou 298mm.</t>
  </si>
  <si>
    <t>T-0463</t>
  </si>
  <si>
    <t>KARINA INDUSTRIA E COMERCIO DE PLASTICOS LTDA</t>
  </si>
  <si>
    <t>Combinações de máquinas semiautomáticas, para armazenamento de mercadorias acondicionadas em paletes, em armazéns gerais, com capacidade de até 7.248paletes, compostas de: estrutura metálica galvanizada, incluindo trilhos guias, 1 ou mais estações moveis de espera “dock station”, 1 ou mais dispositivo de deslocamento sobre trilhos da estrutura – carro satélite “Orbiter” com capacidade máxima de 1.500kg, 1 ou mais controles remotos, 1 ou mais conjuntos de baterias, 1 ou mais gabinetes para recargas de baterias com 4 gavetas cada, 1 plataforma de manutenção para os canais de penetração (estruturas metálicas), sistema operado via controle remoto, sobre rodas por meio de uso de energia armazenada em baterias.</t>
  </si>
  <si>
    <t>T-0616</t>
  </si>
  <si>
    <t>ZOETIS INDUSTRIA DE PRODUTOS VETERINARIOS LTDA.</t>
  </si>
  <si>
    <t>Robôs de descarga e carregamento automático de bandejas de nascedouros para separadores de casca e pintinho, com possibilidade de uso para múltiplas bandejas e bandejas de alta carga, com capacidade de movimentar até 700bandejas/h.</t>
  </si>
  <si>
    <t>T-0617</t>
  </si>
  <si>
    <t>Equipamentos para transferência de ovos das bandejas de incubação para as bandejas de nascedouros, com capacidade de movimentação de até 600bandejas/h ou até 100mil ovos/h.</t>
  </si>
  <si>
    <t>T-0675</t>
  </si>
  <si>
    <t>Máquinas automáticas para estocagem, transporte e dosagem de ingredientes, para uso em panificação, controladas por controlador lógico programável (CLP), com sistema de esvaziamento de “big-bags” com rosca sem fim para extração dos ingredientes e dosador alveolar motorizado, silos construídos em tecido antiestático (trevira) com capacidade total de armazenamento igual ou superior a 95.000 litros, com conexões para montagem e desmontagem rápida, cada silo com sistema de pesagem, sondas eletrônicas de controle de nível, válvulas de alívio de pressão e teto filtrante (pressão máxima +/- 350mmH2O), cones vibratórios em aço inoxidável com diâmetro variando entre 900 e 1.200mm e um contra cone com diâmetro de 700mm, roscas sem fim para extração dos ingredientes de cada silo, tremonhas pulmão em aço inoxidável com diâmetro variando entre 460 e 900mm posicionadas sobre células de carga para realizar pesagem da mistura dos ingredientes provenientes dos silos, estação para dosagem de micro ingredientes com dispositivo para descarregamento de sacos de ingredientes, tremonhas em aço inoxidável com capacidade de 325 litros cada, roscas sem fim para extração dos ingredientes de cada tremonha, recipiente especial posicionado sobre células de carga para recebimento e controle de peso dos micro ingredientes, tremonha em aço inoxidável com 1.200mm de diâmetro para recebimento do produto final posicionada sobre células de carga, sistema de transporte pneumático para todos os equipamentos com suas respectivas tubulações, válvulas, filtros e compressores de lóbulos, peneira vibratória e desferrizador.</t>
  </si>
  <si>
    <t>T-0767</t>
  </si>
  <si>
    <t>Máquinas desfolhadoras pneumáticas para limpeza das folhas de videiras nos sistemas de pérgola e toldos latadas através de um eixo cardam, com tomada de força do trator  conectada com conexão 3 pontos, com ajuste de inclinação da plataforma em 30 e 40graus com acionamento hidráulico, com um giro acionado, hidraulicamente, com pressão de trabalho de 0,8 a 1bar controlado por um manômetro, com velocidade de trabalho de 1 a 2km/h, com jato de ar comprimido intermitente para o desprendimento e remoção das folhas e vegetação, equipado com um braço de controle hidráulico com um giro rotativo, equipado com o compressor, tanque de expansão, filtro de ar e extensor hidráulico para o comando Joystick de oito funções.</t>
  </si>
  <si>
    <t>TECNOFRUTT MAQUINAS E IMPLEMENTOS AGRICOLAS LTDA</t>
  </si>
  <si>
    <t>T-0768</t>
  </si>
  <si>
    <t>Máquinas para expansão de massa alimentícia de abertura anular para uso na fabricação de ração animal “Expander”, destinadas a elevar o nível de pressão e de temperatura da massa para aumento da conversão alimentar em aves e/ou suínos, com capacidade de até 60t/h, com diâmetro de tubo de até 450mm e comprimento de trabalho de até 3.000mm, com controlador lógico programável (CLP).</t>
  </si>
  <si>
    <t>T-0484</t>
  </si>
  <si>
    <t>VALMET CELULOSE PAPEL E ENERGIA LTDA</t>
  </si>
  <si>
    <t>Máquinas revestidoras de papel com velocidade de 1.200m/min, diâmetro de bobina de 2.500mm e largura de 4.200mm, sob tensão do papel até 1kN/m dotados de: desenrolador com carro alimentador, troca automática e rolo de colagem revestido de borracha; rolos de vácuo para controle de tensão; rolos guia papel de diâmetro 350 a 500mm com revestimento de borracha, cromo e liso; rolos abridores da folha de papel com diâmetro de 180 a 250mm com abaulamento; estangas revestidas de borracha para enrolamento da bobina; aplicador de tinta tipo cortina com cabeçote com duas fendas, alimentação e desaeração de tinta, cilindro secador com diâmetro até 1.830mm; passador de ponta de fita; sistema para preparo de tinta; calandra de papel dotados de rolo com revestimento sintético e rolo de aço com pressão de até 200kN/m; secadores de papel tipo capota com insuflamento de ar quente aquecidos a gás; viga aplicadora de água para planificar o papel com controle automático de dosagem; enroladeira horizontal com cilindro suporte móvel, acionamento da estanga no braço primário, no braço secundário e dispositivo de troca automática; gabinete com componentes hidráulicos e unidade de bombeamento; componentes elétricos e pneumáticos; painéis de automação e controle digital; estruturas, passadiços transversais e longitudinais; sensores de quebra de folhas, dispositivo pneumático de corte de folha de papel; dispositivos de lubrificação automática e componentes; acionamento mecânico e/ou elétrico, sistema de automação completo para monitoramento do processo e controle de qualidade do papel.</t>
  </si>
  <si>
    <t>T-0670</t>
  </si>
  <si>
    <t xml:space="preserve">Máquinas para formação de copos de polipapel, a partir de “blanks” de  cartão revestido de polietileno em ambos os lados, com “blanks” de diferentes tamanhos e com capacidade máxima igual ou superior a 140copos/min, compostas por: 1 (uma) esteira alimentadora de “blanks” previamente cortado, e alimentação de fundo por meio de bobina, 1(uma) máquina para formação de copos de polipapel por termoselagem. </t>
  </si>
  <si>
    <t>T-0812</t>
  </si>
  <si>
    <t>IBEMA COMPANHIA BRASILEIRA DE PAPEL</t>
  </si>
  <si>
    <t>Emendadoras automáticas para uso na indústria de papel e celulose, que permitem o desenrolamento e emenda contínua de bobinas de papel, com velocidade de trabalho de até 280m/min, com possibilidade de troca das bobinas sem parada da máquina, com redução da velocidade para 60m/min para realização da emenda, com porta bobinas do tipo basculante, para bobinas de diâmetro máximo de 2.100mm e largura máxima de 2.200mm, peso de máximo de 450g/m2 em peso mínimo de 170g/m², com velocidade máxima de até 350m/min.</t>
  </si>
  <si>
    <t>T-0754</t>
  </si>
  <si>
    <t>METAFLEX INDUSTRIA DE EMBALAGENS LTDA</t>
  </si>
  <si>
    <t>Máquinas de impressão flexográfica, para processamento de chapas de papelão, com altura máxima de impressão de 1.600mm e largura máxima de impressão de 2.800mm, velocidade máxima de 200chapas/min, dotadas de 1 unidade de alimentação a vácuo pleno, tipo “lead edge feeder”, 4 unidades de impressão com acionamento por engrenagens helicoidais, 1 unidade de corte e vinco com acionamento independente por servo motor, 1 unidade de remoção de refiles e 1 unidade de empilhamento, com mecanismo de: transferência a vácuo entre unidades; sistema “doctor blade” de dosagem de tinta nas unidades de impressão com cilindros anilox cerâmicos; sistema de montagem e desmontagem rápida de clichês nos cilindros porta clichês com acionamento motorizado para ajuste de tensão e fixação; sistema de montagem e desmontagem rápida das formas de corte e vinco nos cilindros porta-formas, tipo “serrapid”; sistema DCS para controle e monitoramento eletrônico à distância, controle automático de manutenção e lubrificação, memórias de produção, conexão com sistema ERP; sistema SMC de remoção estática de pó das chapas de papelão antes da impressão; ajuste de registro de impressão através de servo motor; acionamento dos rolos de transporte do sistema de transferência a vácuo através de correias sincronizadas; sistema de troca rápida de cilindros anilox nas unidades de impressão (aproximadamente 10 min).</t>
  </si>
  <si>
    <t>T-0794</t>
  </si>
  <si>
    <t>Máquinas de impressão a jato de tinta direto para tecidos, com 2 a 8 cabeças de impressão, com utilização de pigmentos a base de água, largura máxima de impressão 40,64 x 53,34cm e resolução de impressão máxima de 1.200 x 1.200dpi.</t>
  </si>
  <si>
    <t>T-0741</t>
  </si>
  <si>
    <t>AVB COMERCIO IMPORTACAO E DISTRIBUICAO EIRELI EPP</t>
  </si>
  <si>
    <t>Correias de borracha resistentes a alta-temperatura, para uso exclusivo em mecanismos de impressão de fusão ou transferência, em impressoras e/ou copiadoras de impressão a laser e/ou a LED (Diodos Emissores de Luz) e/ou a LCS (Sistema de Cristal Líquido), com largura entre 332 até 474mm, diâmetro entre 30 até 339mm e vida útil medida em impressões tamanho A4 entre 240.000 até 600.000impressões</t>
  </si>
  <si>
    <t>T-0776</t>
  </si>
  <si>
    <t>Eixos para sustentação de rolos de papel, constituídos por tubos ou barras metálicas ou em fibra de carbono para rolos de papel com dimensão de 36 até 126”, dotados de roletes de borracha ou recobertos de resina com ou sem abrasivos, para uso em impressoras de grandes formatos alimentadas a rolo.</t>
  </si>
  <si>
    <t>T-0719</t>
  </si>
  <si>
    <t>FIASUL INDUSTRIA DE FIOS LTDA</t>
  </si>
  <si>
    <t>Teares circulares eletrônicos para a fabricação de malha “Jersey” a partir das mechas de fibras, realizando o processo de fiação, limpeza e tricô, com 90 alimentadores, cilindros com diâmetro de 30” dotados de agulhas, com velocidade máxima de até 30rpm e voltagem de 380V.</t>
  </si>
  <si>
    <t>T-0761</t>
  </si>
  <si>
    <t>Centros de usinagem vertical, com 3 eixos, fuso tipo HSK-E40 com rotação igual a 42.000 rpm, equipados com rolamentos híbridos de cerâmica com potência disponível de 13,5kW e torque de 8,8Nm, com comando numérico computadorizado (CNC), com acionamento linear direto (motor linear) com cursos de 500mm no eixo X, 450mm no eixo Y e 360mm no eixo Z, velocidade de avanço rápido nos eixos X, Y e Z de 61m/min, estrutura da máquina construído em concreto polímero, sistema de compensação de temperatura inteligente, mesa com capacidade de carga máxima de 200kg, magazine com capacidade inferior ou igual a 68 ferramentas, com ou sem apalpador 3D infravermelho, com ou sem sistema de medição de ferramentas a laser, com transportador de cavacos, de valor CIF não superior a R$ 804.407,50.</t>
  </si>
  <si>
    <t>T-0762</t>
  </si>
  <si>
    <t>Centros de usinagem vertical de alta velocidade, fuso tipo HSKE50 com rotação igual ou superior a 36.000rpm, equipados com rolamentos híbridos de cerâmica com potência disponível de 33kW e torque de 21Nm, com comando numérico computadorizado (CNC), com 3 eixos com acionamento linear direto (motor linear) com cursos de 800mm no eixo X, 600mm no eixo Y e 500mm no eixo Z, velocidade de avanço rápido nos eixos X, Y e Z de 61m/min, com estrutura da máquina construído em concreto polímero, sistema de compensação de temperatura, mesa com capacidade de carga máxima de 1.000kg, magazine com capacidade igual ou inferior a 68 ferramentas, com ou sem apalpador 3D infravermelho, com ou sem sistema de medição de ferramentas a laser, com transportador.</t>
  </si>
  <si>
    <t>T-0770</t>
  </si>
  <si>
    <t>Tornos horizontais CNC (comando numérico computadorizado), com tecnologia “gear hobbing” para usinagem de engrenagens, ângulo de indexação do eixo árvore de 360graus com precisão de indexação de posicionamento de 0,001grau, torre com eixo y e porta ferramentas com 12 posições preparada para trabalhar com ferramenta acionada a 10.000rpm por meio de acionamento direto por motor embutido na torre, circulação de fluído de refrigeração pela estrutura da máquina para a redução da dilatação térmica, software para gestão e conectividade da produção destinado à indústria 4.0, preparação para instalação de luneta, potência do motor principal de 18,5kW, 4.000rpm, tensão de alimentação 380V, para torneamento de eixos de motores elétricos.</t>
  </si>
  <si>
    <t>T-0553</t>
  </si>
  <si>
    <t>Máquinas dobradeiras elétricas, com comando numérico computadorizado, sistema de fixação e alinhamento da ferramenta automática para punção e matriz, sistema de segurança com ajuste automático da posição de dobra, painel de operação “touch”, disposto com sistema de programação gráfica no comando da máquina em desenhos com definição em 3D e software específico instalado no comando da máquina “TecZone Bend”, que permite abrir arquivos em 3D e gerar o programa automaticamente, posição da matriz variável, composta com mesa de suporte frontal com regulagem de altura e posição para trabalho, armário ferramental integrado a estrutura da máquina com capacidade de armazenar até 15,1m (ou até 230kg) conjuntos de matrizes e punção para trocas de rápidas e precisas, com iluminação frontal e traseira para auxilio no trabalho, feixe de laser para posicionamento preciso da dobra e posicionamento instrutivo em LED para posicionamento da estação de dobra, sistema de medição de ângulo automático ACB Wireless, acionamento através de cartão RFID para controle de acesso do painel da máquina, comprimento máximo de dobra de até 1.500mm, força de operação até 50t, disposta com até 9 eixos de ação.</t>
  </si>
  <si>
    <t>T-0697</t>
  </si>
  <si>
    <t>VOESTALPINE MEINCOL S.A.</t>
  </si>
  <si>
    <t>Máquinas para puncionar chapas metálicas, de comando numérico computadorizado (CNC), com capacidade de puncionamento de 785kN e velocidade de 500golpes/min (referido a um curso de 16mm), para chapas de aço com limite de resistência de até 800Mpa, largura compreendida entre 80 e 600mm e espessura compreendida entre 1 e 4mm, dotadas de alimentador de tiras com rolos revestidos de tungstênio com velocidade máxima de 120m/min, aceleração máxima de 30m/s², aceleração de trabalho compreendida entre 10 e 15m/s² e precisão de posicionamento +/- 0,3mm; sistema de troca rápida de ferramental com tempo máximo de troca de 5min; esteira de retirada de retalhos; unidade hidráulica principal com pressão de trabalho de 210bar; unidade hidráulica auxiliar com pressão de trabalho de 100bar; unidade hidráulica para o sistema de travamento do ferramental com pressão de trabalho de 100bar e; painel elétrico e de controle.</t>
  </si>
  <si>
    <t>T-0747</t>
  </si>
  <si>
    <t>PERCAPI INDUSTRIA E COMERCIO DE FERRO LTDA</t>
  </si>
  <si>
    <t>Máquinas utilizadas para expansão de chapas metálicas a partir de bobinas ou chapas cortadas com largura de no máximo 2.000mm e espessura de no máximo 8mm com capacidade de 80golpes/min, força máxima de trabalho de 2.000kN e sistema de fixação pneumático controlado por servo motor e controlador lógico programável (CLP).</t>
  </si>
  <si>
    <t>T-0757</t>
  </si>
  <si>
    <t>ARGOS INDUSTRIAL EIRELI</t>
  </si>
  <si>
    <t>Máquinas hidráulicas para inserção de fixadores (porcas, pinos e espaçadores) em placas de metal, com força compreendida entre 4ton (36kN) à 20t (180kN) controladas por comando numérico computadorizado (CNC) ou controlador lógico programável (CLP), profundidade de garganta compreendida entre 12 a 24 polegadas, dotadas de kit para inserção manual e/ou alimentação automática de até 4 módulos (magazine/alojamento).</t>
  </si>
  <si>
    <t>T-0769</t>
  </si>
  <si>
    <t>MOVEIS KATZER LTDA</t>
  </si>
  <si>
    <t>Máquinas-ferramentas para furação múltipla em um único ciclo em peças de madeira com comprimento da peça a ser trabalhada de mínimo 350mm e máximo de 2.500mm, dotadas de 14 unidades de furação, sendo 6 unidades eletropneumáticas horizontais com motor de 3kW (4.500rpm), 6 unidades eletropneumáticas verticais com motor de 3kW (4500rpm), com 2 unidades eletropneumáticas horizontal lateral com motor de 3kW (2.800rpm), furação máxima de 85mm, com 6 porta peças reguláveis e independentes com cilindros de fixação e pinos de referência, com banco de fixar peças ajustáveis no eixo X, com carregador automático frontal composto de magazine para as peças, produção máxima de 10peças/min, controlada através de CLP.</t>
  </si>
  <si>
    <t>T-0471</t>
  </si>
  <si>
    <t>MAGNESITA REFRATÁRIOS S.A.</t>
  </si>
  <si>
    <t>Prensas hidráulicas de massa refratária para fabricação de tijolos refratários, com força de prensagem de até 25.000kN, força de extração de até 2.750kN, estrutura compacta formada de travessa superior e base inferior interligadas por 4 colunas guias com 2 mesas móveis.</t>
  </si>
  <si>
    <t>T-0592</t>
  </si>
  <si>
    <t>PORTO BRASIL CERAMICA LTDA</t>
  </si>
  <si>
    <t>Combinações de máquinas para conformação e secagem de louças de mesa, em cerâmica e/ou faiança, com capacidade de processamento de até 500pçs/h, compostas por: torno “roller” do tipo revólver, com movimentação assegurada por um sistema de servomotores axiais controlados por controle numérico (NC-controlled axial servomotores) diâmetro de moldes de 460mm, mesa porta moldes com 5 cavidades, túnel de secagem aéreo horizontal de corpo em forma pescoço de cavalo, dotado de 2 geradores de ar quente por combustão direta a gás natural, com 18,5m de comprimento, altura de 6,1m, 114 tabuleiros com 3m de largura, 2 ventiladores para extração de humidade, 2 setores autônomos de secagem e máquina automática de acabamento de bordos de peças simétricas com cabeços de acabamento equipados com esponjas circulares e ovais, sistema de avanço e recuo automático de funcionamento pneumático , equipadas com acionamento através de grupo moto redutor com variadores de frequência para ajuste de velocidade, sistema de fixação por vácuo com pressão regulável, sistema de lavagem das esponjas e painéis elétricos e de comando.</t>
  </si>
  <si>
    <t>S-3900</t>
  </si>
  <si>
    <t>IML INDUSTRIA DE EMBALAGENS LTDA</t>
  </si>
  <si>
    <t>Combinações de máquinas para moldar peças plásticas de parede fina por injeção-compressão, compostas de: injetora horizontal com tempo de ciclo seco máximo de 1,9s; unidade de fechamento elétrico e encapsulado, por meio de alavanca dupla de 5 pontos e assistência hidromecânica para geração de alta pressão de travamento de 4.500 a 7.500kN; unidade de injeção híbrida com tecnologia "dual-valve" e dosagem elétrica; unidade de acionamento com controle adaptativo e conversores de potência interconectados para recuperação da energia cinética; unidade de operação com 3 interfaces, sendo painel de botões membrana, tela plana de 17” e teclado numérico dobrável; pressão de operação do sistema de 250bar; automação lateral para retirada e empilhamento das peças plásticas e inserção de etiquetas.</t>
  </si>
  <si>
    <t>T-0706</t>
  </si>
  <si>
    <t>INDUSTRIA E COMERCIO DE METAIS E PLASTICOS NEBRASKA LTDA</t>
  </si>
  <si>
    <t>Máquinas horizontais injetoras de silicone para fabricação de produtos a partir da mistura de dois componentes de borracha de silicone líquido (LSR – Liquid Silicone Rubber), 2 duas cores, com força de fechamento de 130t, pressão de injeção de 700kg/cm², painel de controle computadorizado, dotada de bomba alimentadora de silicone líquido e bomba para cor.</t>
  </si>
  <si>
    <t>T-0800</t>
  </si>
  <si>
    <t>AISIN AUTOMOTIVE LTDA</t>
  </si>
  <si>
    <t>Máquinas injetoras horizontais elétricas, monocolores para moldagem de peças automotivas termoplásticas; sistema de fechamento com alternância dupla através de 5 pontos, força de fechamento com até 500t (5.000kN); sistema de injeção com até 21 pontos totalmente elétricos, força do injetor 150kN, curso do ejetor 220mm, pressão de injeção com até 2.300bar, volume de injeção com até 2.290cm3, taxa de injeção compreendida entre 314 e 1.781cm³/s, massa injetável com até 2N198g, velocidade de injeção 280mm/s; espessura do moldes entre 300 e 900mm, altura de molde entre 625 e 875mm, carregamento do molde entre 2.500 e 7.500kg, dimensão das placas com até 1.300 x 1.300mm; parafuso plastificador com diâmetro 90mm; distância entre colunas compreendidas entre 730 x 730mm e 920 x 920mm; 6 zonas de aquecimento; comando lógico programável (CLP) com tela “touchscreen”.</t>
  </si>
  <si>
    <t>T-0702</t>
  </si>
  <si>
    <t>BRIDGESTONE DO BRASIL INDUSTRIA E COMERCIO LTDA</t>
  </si>
  <si>
    <t>Prensas hidráulicas vulcanizadoras de bexigas de borracha de alto desempenho dotadas de: centro mecanismo para alimentação de água e vapor, painéis pneumáticos, sistema de controle e monitoramento da vulcanização, unidade hidráulica, controle e comando, automação com controlador lógico programável (CLP) e painéis de potência.</t>
  </si>
  <si>
    <t>T-0753</t>
  </si>
  <si>
    <t>CRISTÁLIA PRODUTOS QUÍMICOS FARMACÊUTICOS LTDA.</t>
  </si>
  <si>
    <t>Combinações de máquinas para a fabricação de comprimidos de duas camadas por compactação de produtos farmacêuticos em pó, com capacidade produtiva máxima de 190.800comprimidos/h, composta de: máquina compressora automática com força de até 60kN na zona de pré-compressão e 100kN na zona de compressão, configurada com um módulo de compressão rotativo intercambiável de 53 estações e cames de enchimento intercambiáveis de 10, 14 e 18mm para moldagem de comprimidos; unidade de pesagem de amostras de comprimidos de uma só camada; unidade de medição de peso, espessura e dureza de comprimidos de duas camadas; sistema de controle de parâmetros de processo em malha fechada; unidade de detecção de metais e despoeiramento; unidade coletora de pó em suspensão no interior da máquina e vias de transporte para despoeiramento; painel de controle e interface homem-máquina com tela táctil.</t>
  </si>
  <si>
    <t>S-3950</t>
  </si>
  <si>
    <t>FIBRAFORM - INDÚSTRIA DE EMBALAGENS PLÁSTICAS LTDA</t>
  </si>
  <si>
    <t>Equipamentos dosadores gravimétricos, para partículas sólidas próprio para preparação de mistura de matéria-prima para linha de extrusão termoplástica, dotados portas laterais deslizantes com capacidade de dosagem de 1 até 100% e precisão de ± 0,1%, com capacidade de até 1.900kg/h.</t>
  </si>
  <si>
    <t>T-0419</t>
  </si>
  <si>
    <t>Sistemas totalmente automatizados destinados a picotagem de amostras de sangue seco para determinação quantitativa in vitro de analitos para triagem neonatal que efetua dosagens laboratoriais pelo método de Fluorimetria por tempo resolvido e fluorescência imediata, o local da picotagem indicado na tela é a mesmo utilizado na picotagem, com leitura de códigos de barra da amostra, possibilidade de ter padrão fixo de picotagem, quatro cabeças de picotagem de 1,5; 3,2; 4,7 e 6mm, capacidade de picotagem até 2 placas, reconhecimento do ensaio pelo código de barras das placas, flexibilidade no carregamento, tampa leve, carregamento pela parte frontal, carregamento de placas em ordem, software em português, duas opções de acionamento da picotagem, manual e pedal, sensor de disco para verificar se a punção foi bem executada.</t>
  </si>
  <si>
    <t>T-0729</t>
  </si>
  <si>
    <t>Máquinas de acabamento e finalização de rótulos e etiquetas, modular, de bobina a bobina, para aplicação de processos sucessivos de corte e vinco, envernizamento, corte rotativo via cilindro magnético, “hot stamping”, com função de registro para trabalho com holograma, comprimento de impressão de 50 a 457mm, comprimento de corte de 50 a 330mm para semi-rotativo e 190,5 a 476,5mm para rotativo, velocidade máxima de 110m/min.</t>
  </si>
  <si>
    <t>T-0813</t>
  </si>
  <si>
    <t>Localizadores tipo “no-go” utilizados em operações de completações de poços de petróleo, em conjunto com mandris de selo para proporcionar vedação entre a coluna de produção e o obturador, conexão tipo caixa pino com rosca de 3 ½” a 5 ½”, diâmetro externo máximo de 8,3”.</t>
  </si>
  <si>
    <t>T-0723</t>
  </si>
  <si>
    <t>Moldes de grafite com função cristalizadora para fundição continua, molde para tubo de cobre com processo de puxamento sem oxigênio, especificação técnica com parâmetros de 2 a 3 tempos de impregnação e de 3 a 4 tempos para cozimento do metal, densidades 1,82 a 1,95, resistência elétrica de 8-10, força de compressão de 90 a 107Mpa, flexão de força de 40 a 45Mpa, dureza “shore” de 55 a 64A, expansão térmico 4.8, cinzas residuais 0,005, teor de carbono 99,995.</t>
  </si>
  <si>
    <t>T-0694</t>
  </si>
  <si>
    <t>SUMITOMO INDUSTRIAS PESADAS DO BRASIL LTDA</t>
  </si>
  <si>
    <t>Redutores planetários de 3 estágios, conforme AGMA 2001, com 4 planetas retificados em cada estágio, engrenagens com ângulo de pressão de 25°, material conforme JIS SCM420H e SCM440H, incluindo um 4° estagio na entrada de engrenagem helicoidal com dentados retificados e offset de 250mm, com redução de 294,13, potência de transmissão 400/450Hp velocidade nominal de entrada de 878rpm e saída de 2,99rpm.</t>
  </si>
  <si>
    <t>T-0708</t>
  </si>
  <si>
    <t>TKA GUINDASTES INDUSTRIA E COMERCIO LTDA</t>
  </si>
  <si>
    <t>Caixas de transmissão redutora de velocidade com inversor de direção de força, acionamento por motor hidráulico orbital op200 de diâmetro externo de ø91mm com torque de 37 daN.m, vazão de 64L/min, rotação de 300rpm e pressão de 140bar, aplicado em robôs, equipamentos marítimos, garras, escavadeiras, empilhadeiras, reboques, guindastes, plataformas aéreas, etc.</t>
  </si>
  <si>
    <t>T-0796</t>
  </si>
  <si>
    <t>Inversores para sistemas de energia fotovoltaica (solar), mono ou bifásico conectados à rede “on-grid”, realizando conversão de corrente contínua em corrente alternada com potência máxima em corrente contínua recomendada de 10.500W, trabalhando com tensão máxima de operação em corrente contínua de 550V, tensão de partida de até 100V, dotados de até 2 controladores de carga (MPPT) controlando até 2 “strings” de entrada, eficiência mínima de 98,4%, sistema de resfriamento natural, grau de proteção IP65, tela “display” de LCD, temperatura de operação de -25 a 60°C, chave seccionadora em corrente contínua integrada (interruptor cc), tensão nominal de saída em corrente alternada de até 280Vca, frequência de 50/60Hz, fator de potência ajustável (0,8 a 1 indutivo ou capacitivo), podendo conter Interfaces RS485/RS232/WIFI/GPRS/4G/LAN/ RF.</t>
  </si>
  <si>
    <t>T-0798</t>
  </si>
  <si>
    <t>OK ENERGY, IMPORTACAO E EXPORTACAO LTDA,</t>
  </si>
  <si>
    <t>Inversores para sistemas de energia fotovoltaica (solar), mono ou bifásico conectado à rede “on-grid”, realizando conversão de corrente contínua em corrente alternada na faixa de potência de 3.900 a 6.500W, trabalhando com tensão máxima de operação em corrente contínua de 550V, tensão de partida de até 100V, dotados de até 2 controladores de carga (MPPT) controlando até 2 “strings” de entrada cada, eficiência de 97,6% no mínimo, sistema de resfriamento natural, grau de proteção IP65, tela “display” de LCD, temperatura de operação de -25 à 60°C, chave seccionadora em corrente contínua integrada (interruptor CC), tensão nominal de saída em corrente alternada de até 240Vca, frequência de 50/60Hz, fator de potência ajustável (0,8 a 1 indutivo ou capacitivo), podendo conter Interfaces RS232/RF/Wi-Fi /LAN/GPRS.</t>
  </si>
  <si>
    <t>T-0766</t>
  </si>
  <si>
    <t>SPLICE INDUSTRIA COMERCIO E SEERVICOS LTDA</t>
  </si>
  <si>
    <t>“Switches” formato padrão PC/104, com dispositivo de gerenciamento de 8 portas gigabit de 8 pinos, conector padrão RS232, MTBF (“Mean Time Between Failures”) de 624.170 horas a 20°C opera em temperaturas de -40 até 85°C, faixa de alimentação sendo de +5 até +36V em corrente continua, capacidade de fluxo de dados de 1.000Mbps com intuito de conectar e realizar a comunicação e transição de imagens e dados provenientes de outros dispositivos empregados no monitoramento de tráfego de veículos</t>
  </si>
  <si>
    <t>T-0806</t>
  </si>
  <si>
    <t>Módulos eletrônicos para transmissão de dados, com ou sem antena, duas entradas ethernet RJ-45 para acesso ao configurador web, uma entrada de comunicação serial RS-232/RS-485 com conector DB-9 fêmea e uma entrada de comunicação POME com conector DB-9 macho para comunicação serial, duas interfaces de comunicação CAN para comunicação com módulos de expansão para aquisição de dados, cinco entradas de sinais discretos em 5VCC, dois conectores FAKRA para antenas omnidirecionais, principal e de diversidade, uma entrada usb para carregar o software, uma entrada de cartão sim, para acesso a rede de telefonia e um conector KRE do tipo fêmea para alimentação de 10~40VDC.</t>
  </si>
  <si>
    <t>T-0652</t>
  </si>
  <si>
    <t>Aparelhos para recepção e transmissão de dados, voz e imagens, para comunicação com equipamento LTE com banda FDD: 7 e TDD: 38 e largura de banda de 5/10/15/20MHz e categoria 4, modo de conexão de roteamento via cabo e wi-fi 802.11b/g/n, interface ethernet de 100Mbps, com alimentação AC e saídas PoE, Slot micro sim e SD card, possui nível de proteção IP65.</t>
  </si>
  <si>
    <t>T-0651</t>
  </si>
  <si>
    <t>“Gateway” de voz com protocolo SIP V2.0 RFC3261,  Modo DTMF: RFC2833 / Inband / SIP Info, possibilita múltiplos registros SIP com suporte aos codecs: G.711A, G.711U, G.729, G.722, G.723, G.726 e GSM, rede, IPv4 e IPv6, UDP/TCP, DHCP, TELNET, HTTP / HTTPS, TFTP, VPN: L2TP, PPTP e OpenVPN, Interface Base-T fast Ethernet 10/100 Mbps (IEEE802.3) opera nas bandas LTE FDD: B1 / B2 / B3 / B4 / B5 / B7 / B8 e B28 LTE TDD: B40, WCDMA: B1 / B2 / B5 / B8, GSM / EDGE: Quad-band podendo ser utilizado até 8 SIM cards, com conexão via RJ45.</t>
  </si>
  <si>
    <t>T-0763</t>
  </si>
  <si>
    <t>Interfaces de comunicação para antenas RFID para uso industrial de frequências LF, HF e UHF, para conexão com até 4 antenas, para integração em redes industriais, com ou sem display de indicação.</t>
  </si>
  <si>
    <t>T-0733</t>
  </si>
  <si>
    <t>Etiquetas de acionamento por aproximação, sendo cartão inteligente, composto por plástico PVC e dispositivo magnetizador com 3chips ressonadores em seu interior, frequência de 58KHZ, velocidade de leitura de 1/0,02s, distância de leitura de 1,4 a 2m, tempo de vida de dois anos, dimensão 52,5 x 10mm, sem adesivo de colagem, cuja função é ativar sensores de alarme, para fixação em calçados.</t>
  </si>
  <si>
    <t>T-0760</t>
  </si>
  <si>
    <t>Posicionadores eletrônicos tipo satélite exclusivos para uso industrial em ambientes de solda ponto e MIG com incidência de campo eletromagnético com até 100mT, com sistema de indução, alimentação 10-30V, 2 saídas PNP, grau de proteção IP65, livre de halogênios e silicone.</t>
  </si>
  <si>
    <t>T-0759</t>
  </si>
  <si>
    <t>Sensores de vento com medição de intervalo 0 a 50m/s, com resolução de 0,1m/s, acurácia ±0,5m/s (0 a 15m/s), ±4% (&gt;15m/s); resolução do vento no intervalo de 360°, resolução de 1°, acurácia de ±2° (dentro de ±10° datum) e ±4° (além de ±10° datum); intervalo de operação de 0-4000m de altitude, com princípio de medição por ressonância acústica, contendo proteção IP67.</t>
  </si>
  <si>
    <t>T-0444</t>
  </si>
  <si>
    <t>Equipamentos oftalmológicos de diagnóstico destinados a realização de exames de refração, ceratometria, topografia, tonometria e análise de olho seco, medição de esférico de -30.0 a +25.0D, cilíndrico de 0.00 a +/- 12.50D, medição do raio da curvatura de córnea de 5.00 a 13.00mm, medição da paquimetria de 300 a 800 micrometros, com impressora térmica embutida.</t>
  </si>
  <si>
    <t>T-0745</t>
  </si>
  <si>
    <t>JG MORIYA REPRESENTAÇÃO IMPORTADORA E EXPORTADORA COMERCIAL LTDA</t>
  </si>
  <si>
    <t>Bombas de infusão elastomérica portáteis, de utilização única com variantes de fluxo contínuo, contínuo com bólus e multidébito, com volume nominal entre 100 e 275ml, débito basal de 0 a 14ml/h com calibração através de soro fisiológico normal (solução NaCl a 0,9%), elevada funcionalidade com exatidão e consistência do débito (aproximadamente 10% do débito nominal) para uso em adulto e infantil.</t>
  </si>
  <si>
    <t>T-0734</t>
  </si>
  <si>
    <t>FOSS DO BRASIL INSTRUMENTOS ANALÍTICOS E SOLUÇÕES DEDICADAS LTDA</t>
  </si>
  <si>
    <t>Espectrofotômetros com tecnologia de infravermelho médio com transformada de “Fourier” (FTIR), dotados de controle automático de umidade e diagnóstico inteligente, com sistema de feixe único de infravermelho cobrindo o range de aproximadamente 2 a 11microns e sistema de bombeamento adaptativo com sensor de pressão incluso, para análise composicional de produtos lácteos líquidos e semisólidos, com capacidade de análise de até 30s para o leite, incluindo a capacidade de realizar triagem e detectar adulterantes no leite.</t>
  </si>
  <si>
    <t>T-0795</t>
  </si>
  <si>
    <t>3M DO BRASIL LTDA. </t>
  </si>
  <si>
    <t>Aparelhos portáteis para medição de contaminação (ou sujidades) em superfícies ou em amostras de água (luminômetros), para uso em indústrias alimentícias, ambientes de saúde e dispositivos médicos, por meio do método de detecção por Bioluminescência de Adenosina Trifosfato (ATP) em amostra com reagentes, com capacidade para medições máximas de até 1.000.000RLU e dotados de tela sensível ao toque “touchscreen” colorida; transferência de dados sem fio “wireless”; interface com programa “software” específico para captura, armazenamento e gerenciamento dos dados e emissão de relatórios das medições; bateria de lítio, cabo USB, conectores e base de apoio.</t>
  </si>
  <si>
    <t>T-0742</t>
  </si>
  <si>
    <t>DRAGER SAFETY DO BRASIL EQUIPAMENTOS DE SEGURANÇA LTDA.</t>
  </si>
  <si>
    <t>Etilômetros portáteis para avaliação do ar pulmonar profundo com range de medição 0 – 3mg/L. com capacidade para diferenciar quando for álcool residual na boca, por meio de ciclo duplo de medição das amostras de ar exalado e, indicando no resultado final do teste dotados  ou não de uma impressora portátil para registro em papel do resultado desta medição, no local da ocorrência.</t>
  </si>
  <si>
    <t>T-0805</t>
  </si>
  <si>
    <t>BRACELL SP CELULOSE LTDA.</t>
  </si>
  <si>
    <t>Tituladores automáticos potenciométricos, com bureta (Dosino) de 10.000 passos de precisão, para análises de nº kappa, seguindo a norma ISO 302 e para análises de pureza da celulose (alfa celulose), seguindo norma Tappi 235, dotados de: 1 titulador potenciométrico automático com duas entradas de medição; 1 software para controle e geração de dados do sistema que reconhece todos os periféricos automaticamente, permite visualização da curva em tempo real, dispõe de até 25 fórmulas para cálculo de cada método para expressar os resultados, realiza análise estatística para cálculos de média e desvio-padrão, possui relatório personalizado com logotipo desejado e informações completas da análise podendo ser impresso, salvo e exportado para sistema LIMS; 1 amostrador automático com uma bomba de membrana embutida; 1 bomba peristáltica externa para aspiração e descarte das soluções após titulações; 1 rack com 12 posições para béqueres de 250mL; 1 unidade de dosagem de 20mL e uma de 50mL; 2 motores de dosagem; 1 eletrodo combinado de vidro para titulações em meio não-aquoso e 1 eletrodo combinado de platina para titulação redox, ambos inteligentes e com chip de memória; 2 agitadores magnéticos.</t>
  </si>
  <si>
    <t>T-0780</t>
  </si>
  <si>
    <t xml:space="preserve">PARKER HANNIFIN INDUSTRIA E COMERCIO LTDA </t>
  </si>
  <si>
    <t>Bancadas de teste de separação de água de acordo com as normas ISO16332 – 2018, SAEJ1488-2010 e SAEJ1839-2010, com variação para testes de filtro completo e testes de meio filtrante em folha plana, com vazão de trabalho entre 50 a 900L/h (controlado eletronicamente), para tipo de fluido diesel conforme EN590 ou biodiesel B0 a B100, geração de concentração de água entre 1.500 a 20.000ppm com tensão superficial controlada e partículas de água do tamanho entre 10 a 150μm com controle eletrônico dimensional e de distribuição dos tamanhos de partículas, nível de ruído menor que 80dB, com software dedicado, painel elétrico e controle lógico programável (CLP).</t>
  </si>
  <si>
    <t>T-0749</t>
  </si>
  <si>
    <t>Equipamentos de controle e parametrização/configuração das unidades de controle eletrônicas de veículo automóveis de passageiros, com software dedicado, microprocessador, memória de 4Gbyte, display de 320 x 240mm, bateria de 2.300mAh, tensão de trabalho de 12V, e cabo de comunicação entre o equipamento e a unidade central do veículo.</t>
  </si>
  <si>
    <t>T-0688</t>
  </si>
  <si>
    <t>CROWN EMBALAGENS METÁLICAS DA AMAZONIA S/A</t>
  </si>
  <si>
    <t>Unidades de monitoramento de pistolas elétricas de verniz utilizadas em máquinas modulares aplicadoras do verniz interno de latas de alumínio para bebidas de capacidade igual ou superior a 300latas/min/módulo, constituídas por: gabinetes elétricos contendo módulos eletrônicos de monitoramento da pressão hidráulica e/ou módulos de controle de tempo de abertura/fechamento; softwares, transdutores montados em caixas especificas, pistolas elétricas, reguladores de pressão; acompanhadas de computador industrial montado em pedestal com monitor “touchscreen”, mouse e teclado.</t>
  </si>
  <si>
    <t>T-0831</t>
  </si>
  <si>
    <t>Bombas submersíveis, trifásicas, frequência 60Hz, potência nominal 0,55kW, dimensões máximas 498 x180 x 180mm, rotação nominal de 3.450rpm, vazão nominal de 58,3L/min, pressão máxima de funcionamento de 25bar, profundidade de imersão máxima 196mm, temperatura ambiente máxima de 40°C, diâmetro de saída de 1 1/4'', tensão nominal 208-230YY/460Y V, Fator de serviço 1.25, corrente nominal 2,40/1,2A, eficiência do motor com carga total 79.0-80.0%, 2 polos.</t>
  </si>
  <si>
    <t>T-0890</t>
  </si>
  <si>
    <t>Bombas de refrigerante hermética centrifuga com carcaça em aço fundido, com capacidade compreendida de 5 até 70m³/h, diâmetros entre 32 até 100dn, com pressão compreendida de 20 a 70bar, com contra flange; utilizadas em instalação de refrigeração e/ou equipamento de refrigeração.</t>
  </si>
  <si>
    <t>T-0879</t>
  </si>
  <si>
    <t>Trocadores de calor de placas de alumínio, tipo ar-ar, contra fluxo, para resfriamento de gabinetes eletrônicos tipo outdoor, com carcaça em aço galvalume com 4 aberturas para entrada e saída dos 2 fluxos do ar, duas aberturas com altura de 50 a 250mm e 2 com altura de 70 a 235mm; diferenciação de pressão máxima entre os fluxos de ar de 700Pa; placas de alumínio mecanicamente dobradas, onduladas e seladas nas esquinas medindo de 200 a 1.000mm de comprimento, 95 a 235mm de altura e 100 a 700mm de largura; distância entre as placas de 3 a 7,5mm; vazamento nominal menor que 0,1%; com capacidade de até 350W/K.</t>
  </si>
  <si>
    <t>T-0824</t>
  </si>
  <si>
    <t>Máquinas de café eletrônica com tela “touchscreen” individual por grupo de extração (menu de fácil utilização), sensores de temperatura em óxido de platina para uma resposta mais rápida, dosadores volumétricos até 20 vezes mais precisos, sistema super seco (projetado para remover a parte úmida do vapor), software para diagnóstico e verificação do funcionamento de válvulas ou outras peças mecânicas, bem como pressão e temperatura em tempo real do sistema hidráulico, voltagem 220V monofásica, potência 2 grupos 4.790W e  3 grupos 6.100W; capacidade da caldeira de vapor 2 grupos 8 litros e 3 grupos 13 litros; capacidade do reservatório de água para o café 2 grupos 2,4 litros e 3 grupos 3,6 litros; dimensões L x C x A (mm) 2 grupos (800 x 600 x 590) e 3 grupos (1.040 x 600 x 590).</t>
  </si>
  <si>
    <t>T-0825</t>
  </si>
  <si>
    <t>Máquinas de café eletrônica com dosagem volumétrica, programação feita totalmente em seu painel, interruptor manual para distribuição semiautomática. disponível nas versões de 1 a 3 grupos, estrutura feita em aço inox e aço pintado, sinal luminoso do nível da água da caldeira, manômetro por escala para visualizar a pressão da caldeira e da bomba, entrada automática de água, 4 programas de café divididos por botões individuais, sistema de fornecimento de água quente, duas lanças de vapor (2 e 3 grupos), motobomba incorporada, lança vaporizador, aquecedor de xicaras (2 e 3 grupos), iluminação de LED no plano de trabalho, voltagem 220V monofásica, potência 1 grupo 2.900W, 2 grupos 3.700W e 3 grupos 5.300W, capacidade da caldeira vapor 1 grupo 5 litros, 2 grupos 10,5 litros e 3 grupos 17 litros, l x c x a (mm) 1 grupo (530 x 555 x 515), 2 grupos (740 x 555 x 515) e 3 grupos (980 x 555 x 515).</t>
  </si>
  <si>
    <t>T-0826</t>
  </si>
  <si>
    <t>Máquinas de café eletrônica com dosagem volumétrica e programação a partir do teclado de seis doses de café independentes para cada grupo, disponível nas versões de 2 e 3 grupos, botão de pressão retro iluminado para 6 doses, interruptor manual para produção semiautomática, entrada de água automática, água quente automática, aquecimento de xícaras eletrônico, visualização do nível da caldeira, luzes brancas dos painéis laterais, porta-filtros ergonómicos com perfil cromado da marca. Graduação da mistura de água quente, grupos com realce e grade com aba facilmente removíveis, motobomba incorporada, sistema contador de cafés, interface serial para conexão a ente superior, iluminação LED do plano de trabalho, luzes RGB multicoloridas dos painéis laterais, vaporizador automático com duas seleções, voltagem 220V monofásica, potência 2 grupos 4.000W e 3 grupos 5.800W, capacidade da caldeira 2 grupos 12 litros e 3 grupos 17 litros, l x c x a (mm) 2 grupos (750 x 570 x 540) e 3 grupos (990 x 570 x 540).</t>
  </si>
  <si>
    <t>T-0312</t>
  </si>
  <si>
    <t>Unidades funcionais de resfriamento de cal com capacidade nominal de produção de 1.200t/dia, temperatura de entrada da cal máxima de 1.450ºC, temperatura de saída da cal de 120 - 180ºC, compostos por: 1 unidade hidráulica; 1 sistema de transporte interno da cal incluindo 4 barras transversais; 1 britador HRB com capacidade de 1.200mtpd e 3 rolos moedores, temperatura máxima de operação de 260ºC, com sistemas auxiliares de injeção (desobstrução) de ar com consumo de ar comprimido de 0,30m³/min, pressão para ar comprimido de 600kPa, pressão máxima de 1.000kPa; sistema de despoeiramento; injeção de ar com alta pressão; estruturas e plataformas metálicas de apoio; sensores e instrumentos de temperatura e pressão.</t>
  </si>
  <si>
    <t>T-0817</t>
  </si>
  <si>
    <t>AERIS INDÚSTRIA E COMÉRCIO DE EQUIPAMENTOS PARA A GERAÇÃO DE ENERGIA S.A.</t>
  </si>
  <si>
    <t>Mantas térmicas de silicone, com tensão entre 100 e 500V, potência entre 50 e 3.000W de diversas espessuras e tamanhos e com termostato regulável, utilizados na superfície de pás eólicas no processo de conversão de energia elétrica em energia térmica com o propósito de aquecer a sua superfície e acelerar o processo de cura de resina.</t>
  </si>
  <si>
    <t>T-0716</t>
  </si>
  <si>
    <t>Bocais insufladores de ar quente com carcaça de aço inox resistente a alta temperatura (até 300°C), flanges retangulares para montagem em capota secadora de papel dotados de: carcaça, rotor, cubo, eixo com ou sem motor elétrico para um fluxo de ar de até 1.050m³/min e pressão de trabalho de até 300mmAq.</t>
  </si>
  <si>
    <t>T-0779</t>
  </si>
  <si>
    <t>Veolia Water Technologies Brasil Ltda</t>
  </si>
  <si>
    <t>Sistemas compactos de purificação e distribuição de água, capaz de produzir entre 7 e 15 litros/h e distribuir até 1,8 litros/min a partir de uma fonte de água potável, com controle do fluxo e reservatório externo com capacidade entre 25 e 75 litros de armazenamento, sendo capaz de recircular a água purificada do “loop” e reservatório pelas tecnologias de troca iônica, lâmpada UV e filtro 0,05µm e é capaz de produzir água purificada com as seguintes características: Resistividade a 25ºC &gt;10MΩ-cm, níveis de TOC &lt;30ppb, níveis bacteriológicos &lt;1UFC/ml, partículas &lt;0,05µm e níveis de sílica &lt;0,05mg/l.</t>
  </si>
  <si>
    <t>T-0822</t>
  </si>
  <si>
    <t>DEERFOS LATINO-AMERICANA IMPORTAÇÃO, EXPORTAÇÃO E COMÉRCIO DE ABRASIVOS LTDA</t>
  </si>
  <si>
    <t>Módulos para ultrafiltração de água, por meio de membrana de fibra oca, confeccionada em fluoreto de polivinilideno (PVDF) com material da carcaça em policloreto de vinila não plastificado (uPVC), resistente até 200.000ppm/h de exposição a cloro, diâmetro interno nominal da fibra de 0,7mm, diâmetro externo nominal da fibra de 1,3mm, tamanho nominal de poro de 0,07µm; área efetiva de filtração compreendida entre 30 e 70m², capacidade de filtração (vazão) compreendida entre 1 e 8,4m³/h, com fluxo de filtração de fora para dentro, trabalhando com faixa de pressão transmembrana (PTM) entre 0 e 3bar.</t>
  </si>
  <si>
    <t>T-0580</t>
  </si>
  <si>
    <t>SOORO RENNER NUTRICAO S/A</t>
  </si>
  <si>
    <t>Sistemas de filtração por membranas de osmose inversa (Osmose Reversa – RO) para concentração de permeado de soro de leite proveniente tanto da fabricação de WPC80 como WPI em quaisquer proporções/combinação, com padrão sanitário e para alto fluxo, com absorção de uma variação de teor de sólidos totais na entrada (alimentação) entre 3,4 a 13%, com vazões de entrada de aproximadamente 78.000kg/h a aproximadamente 8% T.S (teor de sólidos) e concentração do permeado de soro de leite a uma taxa de aproximadamente 30.631kg/h a aproximadamente 20% de teor de sólidos (T.S) alcançado sem adição de ácidos e/ou CO2 para ajuste de pH, proporcionando uma operação contínua de 20 horas (dependendo da composição do produto), permeando a uma taxa aproximada de 47.369kg/h, composto principalmente de tubos sanitários de alojamento de membranas, 6.983m2 de superfície de membranas de osmose inversa (reversa) em “skid” de 7 estágios, bombas sanitárias, válvulas sanitárias, tanques, trocadores de calor e instrumentações como refratômetros, medidores/sensores de vazão, pressão, temperatura, condutividade, nível e fluxo.</t>
  </si>
  <si>
    <t>T-0801</t>
  </si>
  <si>
    <t>GERDAU AÇOMINAS S.A</t>
  </si>
  <si>
    <t>Sistemas de filtração de rejeitos provenientes do beneficiamento do minério de ferro compostos de dois filtros-prensa, operando pelo sistema de vigas superiores laterais com placas especiais suspensas e fechamento hidráulico do tipo tração integral por meio de 4 pistões, incluindo unidade hidráulica de alta performance e bomba de lavagem de tecidos em alta pressão, cada filtro com volume total de 12.444,3 litros, superfície filtrante total de 620,4m², operando por meio de 67 placas com dimensões de 2.640 x 3.050mm, sendo 1 placa tipo câmara-cabeceira fixa, 32 placas tipo câmara instaladas, 33 placas tipo membrana e 1 placa tipo câmara-cabeceira móvel, com 132 meias-lonas de filtragem emborrachadas e reforçadas e membranas pressurizadas a 15bar, para filtração nominal de 150t/h de matéria seca, considerando uma concentração de sólidos na alimentação de 35%, com humidade residual na torta filtrada entre 15 e 17%.</t>
  </si>
  <si>
    <t>T-0837</t>
  </si>
  <si>
    <t>BOTICA COMERCIAL FARMACEUTICA LTDA</t>
  </si>
  <si>
    <t>Máquinas automáticas horizontais, para envasar produtos líquidosou pastosos em embalagens produzidas a partir de bobina de filme flexível pré-impresso de multicamadas laminadas e termosselável por calor, para formar, dosar e selar (tipo "form fill and seal") bolsas de filme flexível autossustentável (tipo stand-up pouches - que param em pé), com até 3 estações de dosagem, com controle CLP e com interface lógica homem-máquina.</t>
  </si>
  <si>
    <t>T-0830</t>
  </si>
  <si>
    <t>ADIMAX Industria e Comercio de Alimentos Ltda.</t>
  </si>
  <si>
    <t>Máquinas de embalagem vertical de movimento intermitente, para a produção de sacos de quatro soldas, com velocidade de 60sacos/min de 500g até 3kg, com fechamento com solda tipo estático com barra quentes, controlada por um controlador logico programável (CLP), equipadas com uma unidade de desenrolamento e de acionamento do filme, com uma unidade de vedação horizontal e vertical, com vibrador para deslocamento dos produtos, com dispositivo de expulsão de ar, com dispositivo automático de centralização do filme, com detector de metais, equipado com balança computadorizada multicabeçote, com células de carregamento, com esteira de alimentação, com dispositivo automático de centralização de filmes.</t>
  </si>
  <si>
    <t>T-0835</t>
  </si>
  <si>
    <t>BOEHRINGER INGELHEIM DO BRASIL QUÍMICA E FARMACÊUTICA LTDA</t>
  </si>
  <si>
    <t>Balanças, do tipo báscula, para pesagem contínua em transportadores, com capacidade ou velocidade máxima de 500cartuchos/min, dotadas de esteira de entrada, esteira de pesagem, esteira de saída, célula de pesagem com compensação de vibração, detector de abas abertas e estação de rejeição de cartuchos não aprovados, para utilização de linha de embalagem de medicamentos.</t>
  </si>
  <si>
    <t>Lenke Automação Industrial Ltda</t>
  </si>
  <si>
    <t>T-0077</t>
  </si>
  <si>
    <t>DANONE LTDA</t>
  </si>
  <si>
    <t>Combinações de máquinas automatizadas para dosagem de matérias primas e monitoramento de pesagem e mistura de pós em pequenas quantidades, com capacidade de produção de até 430L/h do ingrediente para fabricação de alimento infantil, compostas de: plataforma em aço inoxidável com “layout” específico para manuseio e limpeza das máquinas; estação de despejo feito em aço inox para despejo do produto em pó com filtro coletor e sistema de exaustão; misturador com rosca única; filtro de exaustão e coleta de pó; seladora de “bag´s”; equipamento de dosagem e empacotamento com precisão de pesagem de +/-200g e pesagem máxima de 30kg; mesa em inox 304 com sistema de amortecimento e ajuste de altura com balança acoplada de capacidade até 30kg interligada com PLC e coleta de dados de automação; sistema de processamento de dados exclusivo para monitoramento do processo completo desde a entrada das matérias primas, pesagem, dosagem, empacotamento e armazenamento; e cabine elétrica de controle de todos os sistemas.</t>
  </si>
  <si>
    <t>T-0866</t>
  </si>
  <si>
    <t>Máquinas industriais de alta precisão de limpeza com hidrocarboneto, providas de dois tanques de limpeza e um destilador para reciclagem do solvente; sistema de transporte de líquidos e sistema interno; com pressão negativa (400mbar); sistema de desengraxe por vapor; sistema de filtragem de precisão; bombas de turbilhonamento para limpeza; segregador de solvente e água; sistema de secagem à vácuo; sistema de ultrassom; utilizada para limpeza de peças automotivas.</t>
  </si>
  <si>
    <t>T-0821</t>
  </si>
  <si>
    <t>Veículos guiados a laser (LGV), automatizados para armazenagem e empilhamento de paletes e outras cargas, com capacidade máxima de carga igual ou superior a 800kg, armazenamento em até 4 níveis de produto acabado, velocidade máxima da empilhadeira igual ou superior a 150mm/s; equipados com sistema de elevação de carga através de garfo sensoriado e cabo de segurança; com dispositivo de segurança com 4 sensores ópticos; controlado por GPS e sistema Wi-Fi com tecnologia sem fio.</t>
  </si>
  <si>
    <t>T-0857</t>
  </si>
  <si>
    <t>Plataformas elevatórias com base em INOX 304, utilizada em linha de produção alimentícia, para elevação de sacos com matéria prima em pó contendo 25kg cada saco, e capacidade máxima de elevação de até 1.000kg.</t>
  </si>
  <si>
    <t>T-0615</t>
  </si>
  <si>
    <t>Equipamentos automáticos de reabastecimento e posicionamento de bandejas de nascedouros, com capacidade de movimentar até 700bandejas/h, com estação de doca com carrinho, transportador de bandeja e girador, de valor CIF não superior a R$   634.500,00.</t>
  </si>
  <si>
    <t>T-0653</t>
  </si>
  <si>
    <t>MANITOU BRASIL IMPORTAÇÃO E COMÉRCIO DE MÁQUINAS DE ELEVAÇÃO LTDA.</t>
  </si>
  <si>
    <t>Minicarregadeiras autopropulsadas, com sistema de acoplamento rápido para troca de implementos, altura máxima de elevação até o pino da caçamba de até 3.350mm, peso operacional máximo de até 3.750kg, potência máxima de até 75CV, e vazão hidráulica máxima de até 140L/min.</t>
  </si>
  <si>
    <t>T-0896</t>
  </si>
  <si>
    <t>Martelos vibratórios hidráulicos, constituídos em um implemento para cravar ou extrair estacas prancha, tubos, estacas de aço ou madeira e trilhos em construção civil, por vibração, para ser acoplado em escavadeira hidráulica ou retroescavadeira, com momento excêntrico de 5.1kgm, força centrífuga de 350kN e frequência máxima de 2.500  1/min; dotados de braços hidráulicos laterais móveis com garras para fixar as vigas; mordente hidráulico inferior para estaca-prancha, vigas de aço ou madeira e trilhos; dispositivo de controle automático com sensores de posicionamento; tela de comando em LCD e "joystick".</t>
  </si>
  <si>
    <t>T-0814</t>
  </si>
  <si>
    <t>Moinhos de martelos para moagem de grãos, acionados por motor elétrico de 400kW, dotados de: alimentador, acionado motoredutor de 1,5kW; controlador de frequência; filtro de ar; válvula de ar; ventilador, acionado por motor elétrico de 22kW com 3.600rpm; silenciador; painel de controle e painel starter; podendo conter: extensão para troca automática de tela de três tipos diferentes.</t>
  </si>
  <si>
    <t>T-0611</t>
  </si>
  <si>
    <t>Combinações de máquinas automáticas e integradas, para fermentação, cocção e desenforme para fabricação de pães de hambúrguer, com capacidade de até 24.000pães/h, integrado por controlador lógico programável (CLP) e painel de controle sensível ao toque, compostas de: câmara de fermentação continua, com circuito elíptico das assadeiras em 15,5 níveis de elevação e velocidade variável, com unidade autônoma de controle de temperatura e umidade sem uso de vapor externo, comprimento ativo de esteira máximo de 784,5m para período de fermentação de até 75min, com magnetos especiais de retenção em cada suporte de assadeira (grid), transportadores de acúmulo e sincronizador, sistema de lubrificação e limpeza de corrente automático, painel externo de fechamento em aço inox; aplicador de precisão para sementes variadas, construído em aço inoxidável com sistema de spray de água, sistema de corte superficial do pão por jato de água e recipiente de sementes com alimentação e recolhimento de excesso automático; forno de radiação direta, circuito elíptico das assadeiras em até 4 níveis de elevação, dotado de 3 zonas independentes de combustão e cocção dos alimentos, comprimento ativo da esteira transportadora com 125m para tempo de cocção máximo de 12min, com magnetos especiais de retenção em cada suporte de assadeira (grid), transportadores de acúmulo e sincronizador painel externo de fechamento em aço inox, sistema automático de ignição, extração e recirculação forçada do ar quente; extrator de pão continuo com bicos de sucção com uso de unidade autônoma de vácuo, com posicionamento vertical ajustável, escova de limpeza de assadeiras com cortina de ar para retenção dos detritos, transportadores com esteira magnética, de circulação de assadeiras no sistema e helicoidal de 267,6m de transporte dos pães.</t>
  </si>
  <si>
    <t>T-0771</t>
  </si>
  <si>
    <t>FLEXCOAT PRODUTOS AUTO-ADESIVOS S/A.</t>
  </si>
  <si>
    <t>Cortadeiras automáticas horizontais rotativas, para corte de etiquetas autoadesivas fabricadas em papéis ou filmes de polipropileno, de polietileno e outros materiais, pré-impressas ou sem impressão, com velocidade máxima de até 250m/min, para trabalhar bobinas com largura entre 150 e 510mm, dotadas de: 1 unidade de desbobinamento motorizada, para bobinas com diâmetro de até 1.000mm, com elevador elétrico de bobinas, sistema de controle de tensão, mesa ajustável para emendas dos materiais, com sistema alinhador, eixo inflável para bobinas com tubetes de 152mm e rolos de passagem do material em processamento; 2 unidades de tração motorizadas compostas de rolo de vácuo e rolo com superfície emborrachada, com sistema de controle de tensão do material em processamento; 1 unidade de corte rotativa horizontal motorizada para ser utilizada com ferramentas de corte com circunferências entre 12 e 30”, com tolerância de corte de +/- 0,1mm a velocidade contínua e +/- 0,2mm durante aceleração e desaceleração da máquina, com sistema eletrônico de controle de registro de corte, com sistema motorizado de rebobinamento de aparas capaz de trabalhar com cortadeiras automáticas horizontais rotativas, para corte de etiquetas autoadesivas fabricadas em papéis ou filmes de polipropileno, de polietileno e outros materiais, pré-impressas ou sem impressão, com velocidade máxima de até 250m/min, para trabalhar bobinas com largura entre 150 e 510 mm, dotadas de: 1 unidade de desbobinamento motorizada, para bobinas com diâmetro de até 1.000mm, com elevador elétrico de bobinas, sistema de controle de tensão, mesa ajustável para emendas dos materiais, com sistema alinhador, eixo inflável para bobinas com tubetes de 152mm e rolos de passagem do material em processamento; 2 unidades de tração motorizadas compostas de rolo de vácuo e rolo com superfície emborrachada, com sistema de controle de tensão do material em processamento; 1 unidade de corte rotativa horizontal motorizada para ser utilizada com ferramentas de corte com circunferências entre 12 e 30”, com tolerância de corte de +/- 0,1mm a velocidade contínua e +/- 0,2mm durante aceleração e desaceleração da máquina, com sistema eletrônico de controle de registro de corte, com sistema motorizado de rebobinamento de aparas capaz de trabalhar com diâmetro de até 800mm; 1 unidade de rebobinamento motorizada, bidirecional, para bobinas com diâmetro de até 1.000mm, com elevador elétrico de bobinas, com sistema de controle de tensão do material rebobinado, eixo inflável para bobinas com tubetes de 76mm e rolos de passagem do material em processamento; passarela; painéis elétricos, controlador lógico programável (CLP), computador industrial para gerenciamento do sistema com tela sensível ao toque, sistema de monitoramento com câmera, monitor e unidade de controle.</t>
  </si>
  <si>
    <t>T-0841</t>
  </si>
  <si>
    <t>Máquinas impressoras digitais “singlepass”, de passagem e impressão única, capazes de serem conectadas a uma máquina automática de processamento de dados, para impressão com tinta à base de água, para chapas de papelão com alimentação automática, capacidade de alimentação com espessura do material compreendida entre 2 e 20mm, controle via CLP (Controlador Lógico Programável) e software profissional de gerenciamento da impressora (RIP), impressão multicolorida - 4 cores: ciano, magenta, amarela e preta, munida de mecanismo de impressão baseado entre 48 e 124cabeças de impressão com tecnologia “piezoelétric” (Inkjet), velocidade de impressão compreendida entre 0,8 e 2,2m/s e resolução entre 600 x 200dpi e 600 x 600dpi conforme velocidade utilizada, largura máxima da chapa de papelão de 1.800mm (eixo X) e comprimento máximo da chapa de papelão de 2.400mm (eixo Y).</t>
  </si>
  <si>
    <t>T-0887</t>
  </si>
  <si>
    <t>PADO S A INDUSTRIAL COMERCIAL E IMPORTADORA</t>
  </si>
  <si>
    <t>Máquinas de vazar sob pressão, com força de fechamento de até 23t, com câmara quente de capacidade de armazenamento de 18kg de metal fundido, com 4 movimentos hidráulicos em cruz, com painel de controle por computador, para moldes de 101,6 x 101,6mm.</t>
  </si>
  <si>
    <t>T-0901</t>
  </si>
  <si>
    <t>Conjuntos de 2 cilindros de aço com furos internos para resfriamento, revestidos com camisas de aço forjado especial com dimensões entre 910 e 970mm de diâmetro externo e largura útil de trabalho de 1.780 a 1.820mm, com 4 mancais com um rolamento em cada mancal para sustentação e rotação dos cilindros, duas juntas rotativas para resfriamento interno; utilizados especificamente no equipamento horizontal “dual drive aluminium roll caster” para solidificação de alumínio líquido em formato de chapas brutas com espessura de 4,5 a 10mm.</t>
  </si>
  <si>
    <t>T-0730</t>
  </si>
  <si>
    <t>HRUSCHKA EQUIPAMENTOS TEXTEIS LTDA</t>
  </si>
  <si>
    <t>Máquinas para corte de chapas metálicas, com comando numérico computadorizado, com capacidade máxima de corte de até 22mm de espessura em aço carbono, área de trabalho mínima de 1.500 x 3.000mm, com sistema de carga e descarga automática, com gerador do laser tipo estado sólido (fibra ótica) de potência máxima de até 4.000W, equipadas com unidade de refrigeração, de valor CIF não superior a R$ 495.020,00.</t>
  </si>
  <si>
    <t>T-0871</t>
  </si>
  <si>
    <t>MCCB MACHINERY BRASIL ASSIST. TÉCNICA</t>
  </si>
  <si>
    <t>Centros de usinagem vertical tridimensional com funções BI-alta precisão “look-ahead” 30 blocos e BII-alta precisão “look-ahead” 200blocos, podendo fresar, mandrilar, furar e roscar; com comando numérico computadorizado (CNC); controlando simultaneamente 5 eixos (X,Y,Z,A,B) em uma única fixação, interpolando movimentos: lineares 4 eixos (X,Y,Z,1 eixo adicional), circulares 2 eixos, helicoidais/cônicos em 3 eixos (X,Y,Z), com cursos nos eixos (X,Y e Z) compreendidos entre 500, 400 e 300mm; 700, 400 e 300mm; 1.000, 500 e 300mm; motor de avanço do eixo 1kW, aceleração: eixo Z = 2,2G; avanço rápido nos eixos X e Y de 50m/min, Z de 56m/min, avanço de usinagem 30m/min, velocidade de rosqueamento 6.000rpm, precisão do eixo bidirecional entre 0,006 e 0,020mm com repetibilidade menor que 0,004mm, velocidade máxima do eixo árvore compreendida entre 10.000 e 27.000rpm, potência do motor de fuso 26,2kW, velocidade periférica 377m/min.; ATC (troca automática de ferramenta) sem parada, operação simultânea para troca: ferramenta-ferramenta 0,8s, cavaco-cavaco 1,4s, corte 1,2s, cone de fixação da ferramenta: MAS-BT30 ou MAS-P30T-2, magazine com capacidade para 14 ou 21 ferramentas, comprimento máximo da ferramenta 250mm, diâmetro máximo de 110mm; tamanho das mesas (X,Y) compreendidas entre 600 x 400mm, 800 x 400mm e 1.100 x 500mm; carga sobre a mesa entre 300 e 400kg; sistemas disponíveis: regeneração de energia, lubrificação automático por graxa ou óleo, lavagem de ferramentas auxiliado por ar, 2 bombas de economia de energia (&lt;80%); controle lógico programável (CLP), operando: interface com USB, gráficos de desempenho de torque, suporte a usinagem, advertência de manutenção, suporte rede ethernet, medição de resistência de isolamento do motor; painel de controle com tela colorida de 12,1" LCD, capacidade memoria 100Mbytes.</t>
  </si>
  <si>
    <t>T-0818</t>
  </si>
  <si>
    <t>HERGEN S.A MAQUINAS E EQUIPAMENTOS</t>
  </si>
  <si>
    <t>Centros de torneamento verticais, para peças metálicas, tipo multitarefa, com comando numérico computadorizado (CNC), para tornear, furar, fresar e rosquear, inclusive fora de centro, com capacidade de interpolação simultânea dos 5 eixos (X, Y, Z, B e C), com capacidade para suportar peças com o diâmetro máximo de 2.050mm e altura máxima de 1.600mm, cursos dos eixos X = 2.315mm, Y = 1.600mm e Z = 1.345mm ou maior, eixo B com inclinação de 150° (-30° + 120°) ou superior, com precisão de 0,0001°, cabeçote fresador com rotação máxima de 10.000rpm, com potência máxima de 37kW, magazine com capacidade para acomodar até 120 ferramentas, com paletes de 1400mm de diâmetro, com rotação máxima de 300rpm e capacidade de carga sobre cada palete de 5.000kg (incluindo o palete), dotada de sistema de troca automática e de alimentação de paletes igual ou superior de 6 paletes e sistema de troca de suportes especiais (ancoragem de 4 pontos) para até 4 suportes.</t>
  </si>
  <si>
    <t>T-0721</t>
  </si>
  <si>
    <t>Prensas hidráulicas para cravação de terminais em mangueiras, com mancal de deslizamento na ferramenta de prensagem isento de lubrificação, força de prensagem entre 200 e 340t, diâmetro máximo de prensagem entre 100 e 165mm, curso entre 41 e 70mm, velocidade de abertura das ferramentas entre 7,9 e 44mm/s, fechamento entre 3 e 30mm/s prensagem entre 1,3 e 2,3mm/s, com ou sem controlador lógico programável (PLC) tipo “touchscreen”.</t>
  </si>
  <si>
    <t>MHP INDUSTRIA COMERCIO E ASSISTENCIA DE MAQUINAS LTDA</t>
  </si>
  <si>
    <t>T-0764</t>
  </si>
  <si>
    <t>SICETEL - SINDICATO NACIONAL DA INDÚSTRIA DE TREFILAÇÃO E LAMINAÇÃO DE METAIS FERROSOS</t>
  </si>
  <si>
    <t>Combinações de máquinas para fabricação automática de telas hexagonais de arame de aço galvanizado, com largura da malha de 2”, com diâmetro do arame compreendido entre 0,63 e 1,23mm, largura máxima da tela de 2m, com alimentação contínua de arame, velocidade de trabalho igual ou superior a 40m/min, com respectivos acumulador de alta capacidade e bobinador.</t>
  </si>
  <si>
    <t>T-0859</t>
  </si>
  <si>
    <t>MODELO VIDROS INDUSTRIA E COMERCIO LTDA</t>
  </si>
  <si>
    <t>Máquinas automáticas de corte e destaque, com controle por comando numérico computadorizado (CNC), para processamento de chapas de vidro plano a frio, para vidros com espessura de 3 a 5mm, com carregamento automático para chapas com tamanho máximo de 2.000 x 2.440mm e tamanho mínimo de 500 x 2.440mm, velocidade de alimentação 30-50mm/s, velocidade de corte 350mm/s, tamanho máximo do vidro processado 400 x 2.440mm e tamanho mínimo 140 x 1.300mm.</t>
  </si>
  <si>
    <t>AGMAQ EQUIPAMENTOS E MONTAGENS INDUSTRIAIS</t>
  </si>
  <si>
    <t>T-0898</t>
  </si>
  <si>
    <t>Dispositivos turbilhonadores de roscas (utilizado para processo de corte de roscas) com capacidade de montagem de anel de corte com 3 a 12 insertos intercambiáveis, com ajuste de angulação máxima de até +/- 25 graus, rotação máxima de até 6.000rpm, diâmetro máximo de passagem interna de até 12mm e quando ajustado a 25o de angulação de até 10,8mm, permite remoção máxima de profundidade de corte do material de até 4mm.</t>
  </si>
  <si>
    <t>T-4214</t>
  </si>
  <si>
    <t>VELTEC SOLUÇÕES TECNOLÓGICAS LTDA.</t>
  </si>
  <si>
    <t>Unidades de processamento automático de dados de inteligência artificial, baseadas em microprocessador ARM Cortex A7 Dual Core, memória RAM de 1gb, entrada de vídeo 2*FPD-LINK, utilizada para análise de vídeo em tempo real e alertas de segurança do tipo aviso de colisão frontal, aviso de saída de faixa, distração e fadiga do motorista e detecção de pontos cego.</t>
  </si>
  <si>
    <t>T-0819</t>
  </si>
  <si>
    <t>MULTILASER INDUSTRIAL S.A.</t>
  </si>
  <si>
    <t>Conjuntos de unidades de entrada para máquinas de processamento de dados, composto por teclado alfanumérico contendo até 114teclas padrão, podendo ou não conter até 20teclas adicionais para acessos dedicados a funções de chamadas ou compartilhamento de tela e apontador (mouse) com sensor óptico, ambos com conexão via cabo USB de até 2m, ou comunicação sem fio com tecnologia “Wi-Fi/bluetooth", podendo ou não conter microrreceptor USB de 2 a 6GHz.</t>
  </si>
  <si>
    <t>T-0823</t>
  </si>
  <si>
    <t>Módulos de leitura ótica via tecnologia linear “imager” através de sensor tipo CCD linear com, no mínimo, 2.000pixels, interface UBS e/ou Serial, com conector ZIF e alimentação de entrada de 3 a 5VDC +/- capazes de ler e decodificar códigos unidimensionais.</t>
  </si>
  <si>
    <t>T-0870</t>
  </si>
  <si>
    <t>Placas mãe no formato físico padrão PC/104 com processador soldado na placa (OnBoard), dedicada a operação embarcada, com 4GB de memória RAM (“Random Access Memory”), chip de processamento com frequência de base de 2GHz e 4 núcleos independentes com dissipador passivo, opera em temperaturas de -10° a 50°C e dois pontos para conexão de rede.</t>
  </si>
  <si>
    <t>Foxconn Brasil Indústria e Comércio Ltda.</t>
  </si>
  <si>
    <t>T-0833</t>
  </si>
  <si>
    <t>Rolos cilíndricos de alta pressão para moinho vertical, composto de cubo com bucha, segmentos de desgaste em aço fundido, eixo, rolamentos (de rolos cônico e cilíndrico), anéis e selos de vedação de óleo, para moagem e trituração de cimento, de escória de alto forno e de insumos minerais diversos com diâmetro compreendido entre 1.584 e 2.680mm, capacidade de moagem/produção/trituração de 45 a 450t/h (range de capacidade variável de acordo com o tipo de moinho e aditivos).</t>
  </si>
  <si>
    <t>T-0739</t>
  </si>
  <si>
    <t>MAXPLAST IND E COM DE ARTIGOS PLASTICOS LTDA</t>
  </si>
  <si>
    <t>Combinações de máquinas para produção de telhas tipo colonial de camada dupla de PVC, com largura de 880mm e espessura compreendida de 1,8 a 2mm, com capacidade máxima de produção de 500 a 600kg/h, compostas por: 1 extrusora de dupla rosca contendo canhão e roscas com revestimento bimetálico, roscas cônicas com diâmetro nominal de 92/188mm, velocidade de rotação máxima de 40rpm, sistema de alimentação com transportador de dupla rosca, alimentação forçada com  funil vertical de aço inox, sistema de dupla degasagem à vácuo e adaptador, 1 transportador de rosca para co-extrusora com capacidade de até 100kg/h, 1 coextrusora para PVC em pó, de rosca simples com diâmetro nominal de 50mm, razão L/D 30:1 e adaptador, 1 distribuidor (feed block), 1 cabeçote plano (flat die) com tratamento interno de cromo duro com espessura de 0,03 a 0,05mm, 1 calandra para texturização das telhas, aquecida a óleo, com velocidade máxima de 5m/min, rolos com diâmetro de 300mm e largura de 1.250mm, incluindo controlador de temperatura de óleo, 1 conformador de telhas colonial incluindo 30 pares de matrizes, com velocidade de operação variável de 0,5 a 5m/min, 1 impressora a laser para marcação das telhas com potência de 30W, 1 cortador hidráulico tipo guilhotina vertical com sensor infravermelho, 1 mesa de inox para recepção e embalagem do produto acabado com comprimento nominal de 6 metros e 1 sistema de controle com monitor sensível ao toque e controlador lógico programável.</t>
  </si>
  <si>
    <t>T-0740</t>
  </si>
  <si>
    <t>Combinações de máquinas para produção de telhas “tipo plan” de camada dupla de PVC, com largura de 880mm e espessura compreendida de 1,5 a 1,6mm, com capacidade máxima de produção de 380 a 450kg/h, compostas por: 1 extrusora de dupla rosca contendo canhão e roscas com revestimento bimetálico, roscas cônicas com diâmetro nominal de 80/156mm, velocidade de rotação máxima de 40rpm, sistema de alimentação com transportador de dupla rosca, alimentação forçada com funil vertical, sistema de dupla degasagem à vácuo e adaptador, 1 transportador de rosca para co-extrusora com capacidade de até 100 kg/h, 1 coextrusora para PVC em pó, de rosca simples com diâmetro nominal de 50mm, razão L/D 30:1 e adaptador, 1 distribuidor (feed block), 1 cabeçote plano (flat die) com tratamento interno de cromo duro com espessura de 0,03 a 0,05mm, 1 calandra para texturização das telhas, aquecida a óleo, com velocidade máxima de 5m/min, rolos com diâmetro de 300mm e largura de 1.250mm, incluindo controlador de temperatura de óleo, 1 conformador de telhas “plan” incluindo 30 pares de matrizes, com velocidade de operação variável de 0,5 a 5m/min, 1 cortador hidráulico tipo guilhotina vertical com sensor infravermelho, 1 impressora a laser para marcação das telhas com potência de 30W, 1 mesa de inox para recepção e embalagem do produto acabado com comprimento nominal de 6 metros e 1 sistema de controle com monitor sensível ao toque e controlador lógico programável.</t>
  </si>
  <si>
    <t>T-0406</t>
  </si>
  <si>
    <t xml:space="preserve">MAQUINAS AGRÍCOLAS JACTO S.A. </t>
  </si>
  <si>
    <t>Equipamentos para revestimento (coating) por deposição química a vapor assistida por plasma (PEVCD - Plasma-enhanced chemical vapor deposition) da superfície de embalagens plásticas para proteção contra permeação de produtos químicos (ex. barreira química para agroquímicos, solventes, etc) dotados de um ou mais reatores (câmaras de tratamento), gerador de micro-ondas, bombas de vácuo, painel de controle (CLP), sistemas de esteiras, estação de alimentação e exaustão de gases.</t>
  </si>
  <si>
    <t>T-0834</t>
  </si>
  <si>
    <t>SULINA DE METAIS SA</t>
  </si>
  <si>
    <t>Agitadores eletromagnéticos, próprios para mistura homogênea de alumínio em forno de fundição com capacidade entre 10 e 20t, utilizados na fabricação de lingotes de alumínio.</t>
  </si>
  <si>
    <t>T-0636</t>
  </si>
  <si>
    <t>WOW IMPORTAÇÃO DE MAQUINAS E EQUIPAMENTOS EIRELI</t>
  </si>
  <si>
    <t>Pórticos de lavagem, com barreira de fotocélulas para detecção do perfil de qualquer tipo de veículo incluindo caminhonetes, veículos com “Santo Antônio” e capota marítima aberta, sirenes e bagageiros de teto, com alta pressão horizontal que contorna o perfil do veículo basculante em três posições na lâmina de secagem, com ou sem opcional adicional de alta pressão total através de bicos de aço inoxidável com cabeças rotativas, secagem horizontal que contorna o perfil do carro basculante em 3 posições, com lava-rodas em escova ou sem escova que é composto por três jatos rotativos de alta pressão que atingem toda a superfície dos pneus, a parte interior da caixa de rodas e o para-lama, com ou sem opcional de lavagem na parte inferior do chassi em alta pressão com cabeçotes rotativos, com ou sem opcional de escovas exclusivas de movimentos oscilantes que simulam a lavagem manual, esfregam as superfícies a partir de várias angulações e alcançam pontos críticos com maçanetas, espelhos e “spoilers”, com ou sem opcional de programa rápido especial para distribuição simultânea de cera pela parte de trás do pórtico e shampoo pela parte da frente na mesma passada, com ou sem opcional de kit dispensador de produtos químicos de lavagem de rodas e lateral inferior, com ou sem opcional de kit de dispensador de produto químico específico para retirada de insetos , com ou sem opcional de detector de vans para cobrança de preço diferenciado, com partida suave das escovas, com ou sem opcional de módulo de pagamento de autosserviço, com ou sem opcional de bombas dosadoras de produtos químicos a distância da máquina, com ou sem opcional de detector de nível mínimo de produtos químicos com alarme de aviso, com ou sem opcional de kit de espuma ativa tipo cachoeira e trilhos guia ambos com luzes LED, com ou sem opcional de modem GSM para aviso de quebras, anomalias e número de lavagens via sistema SMS, com ou sem opcional de sistema de instalação, ativação e gerenciamento remoto, com ou sem opcional de gerenciamento de controle de portas automáticas na baia.</t>
  </si>
  <si>
    <t>ISTOBAL DO BRASIL INDUSTRIA E COMERCIO LTDA</t>
  </si>
  <si>
    <t>T-0638</t>
  </si>
  <si>
    <t xml:space="preserve">Pórticos de lavagem com sensores de fotocélulas de detecção de caminhonetes, inclusive as que têm “Santo Antônio” e capota marítima aberta, com bomba de alta pressão a bordo possibilitando pré-lavagem com alta pressão no lava-rodas, lateral e do subchassi, com secagem horizontal que contorna o perfil do veículo composto por flap basculante em duas posições, com lavarodas em escova ou opcional sem escova e sem contato direto com a roda que atinge toda a superfície dos pneus, parte interior da caixa de rodas e o para-lama, com ou sem opcional de lavagem na parte inferior do chassi em alta pressão basculante, com ou sem opcional de escovas exclusivas de movimentos oscilantes que simulam a lavagem manual, esfregam as superfícies a partir de várias angulações e alcançam pontos críticos como maçanetas, espelhos e “spoilers”, com ou sem opcional de programa rápido especial para distribuição simultânea de cera pela parte de trás do pórtico e shampoo pela parte da frente na mesma passada, com ou sem opcional de kit dispensador de produtos químicos de lavagem de rodas e lateral inferior, com ou sem opcional de bombas dosadoras de produtos químicos a distância da máquina, com ou sem opcional de detector de nível mínimo de produtos químicos com alarme de aviso, com ou sem opcional de detector de vans, com ou sem opcional de partida suave das escovas, com ou sem opcional de versão extra larga para veículos de largura de até 2,7m, com ou sem opcional de módulo de pagamento de autosserviço, com ou sem opcional de modem GSM para aviso de quebras, anomalias e número de lavagens via sistema SMS, com ou sem opcional de sistema de instalação e ativação e gerenciamento a distância, com ou sem opcional de gerenciamento de controle de portas automáticas na baia. </t>
  </si>
  <si>
    <t>T-0639</t>
  </si>
  <si>
    <t>Pórticos de lavagem com sensores de fotocélulas de detecção de caminhonetes, inclusive com “Santo Antônio” e capota marítima aberta, com bomba de alta pressão a bordo possibilitando pré-lavagem com alta pressão no lava-rodas, lateral, horizontal e do subchassi, com alta pressão horizontal que contorna o perfil do veículo com flap basculante em duas posições, com secagem horizontal que contorna o perfil do veículo composto por flap basculante em duas posições, com lava-rodas em escova ou opcional sem escova composto por três jatos rotativos de alta pressão, que atingem toda a superfície dos pneus, a parte interior da caixa de rodas e o para-lama, com lavagem na parte inferior do chassi em alta pressão, com ou sem opcional escovas exclusivas de movimentos oscilantes que simulam a lavagem manual, esfregam as superfícies a partir de várias angulações e alcançam pontos críticos como maçanetas, espelhos e “spoilers”, com ou sem opcional programa rápido especial para distribuição simultânea de cera pela parte de trás do pórtico e shampoo pela parte da frente na mesma passada, com ou sem opcional de kit dispensador de produtos químicos de lavagem de rodas e lateral inferior, com ou sem opcional de kit dispensador de produto químico específico para retirada de insetos, com ou sem opcional de bombas dosadoras de produtos químicos a distância das máquinas, com ou sem opcional de detector de nível mínimo de produtos químicos com alarme de aviso, com ou sem opcional de detector de vans para cobrança de preço diferenciado, com ou sem opcional de partida suave das escovas, com ou sem opcional de versão extra larga para veículos de largura de até 2,7m, com ou sem opcional de módulo de pagamento de autosserviço, com ou sem opcional de modem GSM para aviso de quebras, anomalias e número de lavagens via sistema SMS, com ou sem opcional de sistema de instalação, ativação e gerenciamento remoto, com ou sem opcional de gerenciamento de controle de portas automáticas na baia.</t>
  </si>
  <si>
    <t>T-0640</t>
  </si>
  <si>
    <t>Pórticos de lavagem com sensores de fotocélulas de detecção de caminhonetes, inclusive as que têm “santo Antônio” e capota marítima aberta, com bomba de alta pressão a bordo possibilitando pré-lavagem com alta pressão no lava-rodas, lateral e do subchassi, com secagem horizontal que contorna o perfil do veículo composto por flap basculante em duas posições, com lavarodas em escova ou opcional sem escova e sem contato direto com a roda que atinge toda a superfície dos pneus, parte interior da caixa de rodas e o para-lama, com ou sem opcional de lavagem na parte inferior do chassi em alta pressão basculante, com ou sem opcional de escovas exclusivas de movimentos oscilantes que simulam a lavagem manual, esfregam as superfícies a partir de várias angulações e alcançam pontos críticos como maçanetas, espelhos e “spoilers”, com ou sem opcional de programa rápido especial para distribuição simultânea de cera pela parte de trás do pórtico e shampoo pela parte da frente na mesma passada, com ou sem opcional de kit dispensador de produtos químicos de lavagem de rodas e lateral inferior, com ou sem opcional de bombas dosadoras de produtos químicos a distância da máquina, com ou sem opcional de detector de nível mínimo de produtos químicos com alarme de aviso, com ou sem opcional de detector de vans, com ou sem opcional de partida suave das escovas, com ou sem opcional de versão extra larga para veículos de largura de até 2,7m, com ou sem opcional de módulo de pagamento de autosserviço, com ou sem opcional de modem GSM para aviso de quebras, anomalias e número de lavagens via sistema SMS, com ou sem opcional de sistema de instalação e ativação e gerenciamento a distância, com ou sem opcional de gerenciamento de controle de portas automáticas na baia.</t>
  </si>
  <si>
    <t>T-0788</t>
  </si>
  <si>
    <t>Pórticos de lavagem com alturas livres de lavagem de 2,1; 2,3; 2,5 e 2,8m, equipado com 5 inversores de frequência, com barreira de fotocélulas para detecção do perfil de qualquer tipo de veículo incluindo caminhonetes, veículos com “Santo Antônio” e capota marítima aberta, sirenes e bagageiros de teto, com alta pressão no lavarodas e lateral do veículo, com alta pressão horizontal composta por uma série de bicos fixados na lâmina de secagem reguláveis para frente e para trás, com opcional adicional de alta pressão total através de bicos de aço inoxidável com cabeças rotativas, secagem horizontal que contorna o perfil do carro basculante em 3 posições, com lavarodas em escova ou opcional sem escova que é composto por três jatos rotativos de alta pressão que atingem toda a superfície dos pneus, a parte interior da caixa de rodas e o paralama, com ou sem opcional de lavagem na parte inferior do chassi em alta pressão em alta pressão com cabeçotes rotativos, com ou sem opcional de escovas exclusivas de movimentos oscilantes que simulam a lavagem manual, esfregam as superfícies a partir de várias angulações e alcançam pontos críticos como maçanetas, espelhos e “spoilers”, com sistema de esquiva que evita enroscar as escovas em engates e protuberânicas complexas, com opcional de programa rápido especial para distribuição simultânea de cera pela parte de trás do pórtico e shampoo pela parte da frente na mesma passada, com ou sem opcional de kit dispensador de produtos químicos de lavagem de rodas e lateral inferior, com ou sem opcional de kit de dispensador de produto químico específico para retirada de insetos, com ou sem opcional de bombas dosadoras de produtos químicos a distância do pórtico, com ou sem opcional de kit de aquecimento de produtos químicos e água, com ou sem opcional de detector de nível mínimo de produtos químicos com alarme de aviso, com ou sem opcional de detector de vans para cobrança de preço diferenciado, com opcional de partida suave das escovas, com ou sem opcional de dispositivo de segurança antiesmagamento, com ou sem opcional de módulo de pagamento de autosserviço, com ou sem opcional de kit de espuma ativa tipo cachoeira e trilhos guia ambos com luzes LED, com ou sem opcional de modem GSM para aviso de quebras, anomalias e número de lavagens via sistema SMS, com ou sem opcional de sistema de instalação, ativação e gerenciamento a distância, com ou sem opcional de gerenciamento de controle de portas automáticas da baia, com sistema de instalação e ativação a distância que permite alterações de configurações, programas e preços de forma remota, além de geração de relatórios de vendas e envio de alarmes e avisos de falhas de máquinas por e- mail.</t>
  </si>
  <si>
    <t>T-0789</t>
  </si>
  <si>
    <t>Pórticos de lavagem duplo com alturas livres de lavagem de 2,3 e 2,5m, equipado com quatro inversores de frequência, constituído por dois pórticos, com barreira de fotocélulas para detecção do perfil de qualquer tipo de veículo incluindo caminhonetes, veículos com “Santo Antônio” e capota marítima aberta, sirenes e bagageiros de teto, com kit de alta pressão nas rodas, lateral e horizontal com contorno de perfil do carro, com secagem horizontal que contorna o perfil do carro com lâmina de em aço inoxidável com dois ventiladores elétricos de 5,5kW cada basculante em três posições, com lavarodas em escova ou opcional sem escova que é composto por três jatos rotativos de alta pressão que atingem toda a superfície dos pneus, a parte interior da caixa de rodas e o para-lama, com ou sem opcional de lavagem na parte inferior do chassi em alta pressão com cabeçotes rotativos, com ou sem opcional de escovas exclusivas de movimentos oscilantes que simulam a lavagem manual, esfregam as superfícies a partir de várias angulações e alcançam pontos críticos como maçanetas, espelhos e “spoilers”, com sistema de esquiva que evita enroscar as escovas em engates e protuberâncias complexas, com ou sem opcional de kit dispensador de produtos químicos de lavagem de rodas e lateral inferior, com ou sem opcional de kit de dispensador de produto químico específico para retirada de insetos, com opcional de bombas dosadoras de produtos químicos a distância da máquina, com ou sem opcional de kit de aquecimento de produtos químicos e água, com ou sem opcional de detector de nível mínimo de produtos químicos com alarme de aviso, com ou sem opcional de detector de vans para cobrança de preço diferenciado, com ou sem opcional de partida suave das escovas, com ou sem opcional de dispositivo de segurança anti-esmagamento com ou sem opcional de módulo de pagamento de autosserviço, com ou sem opcional de kit de espuma ativa tipo cachoeira e trilhos guia ambos com luzes LED multicoloridas, com ou sem opcional de modem GSM para aviso de quebras, anomalias e número de lavagens via sistema SMS, com ou sem opcional de sistema de instalação, ativação e gerenciamento remoto, com ou sem opcional de gerenciamento de controle de portas automáticas de baia.</t>
  </si>
  <si>
    <t>T-0790</t>
  </si>
  <si>
    <t>Pórticos de lavagem com amplas possiblidades de programação para lavagem automática de caminhões, ônibus, vans e carros, com altura livre de lavagem de 4,2 ou 4,6m, largura livre de 2,5m e com comprimento de lavagem de até 25m, com suprimento de até quatro tipos de produtos químicos diferente (espuma de pré-lavagem superior e inferior, shampoo e cera hidrofugante de secagem), com monitor colorido de 7” para seleção de programas, com estrutura em aço tubular galvanizado por imersão a quente, com fixadores em aço inoxidável, com possibilidade de gerenciamento específica de vários tipos de espelhos, spoilers, plataformas com bordas laterais, reboque, ganchos, plataformas hidráulicas traseiras, etc, com 2 conversores de frequência, com possibilidade de gerenciamento de programas de forma personalizada metro a metro do veículo, com possiblidade de excluir o uso da escova vertical na parte da frente dos veículos (para adaptar o ciclo de lavagem a veículos mais complexos), com gerenciamento de horário de abertura e fechamento com bloqueio automático do sistema, com possiblidade de lavar na modalidade “drive throught”, pórtico sobre trilhos, ou ambas combinadas, com sobreposição (ballet) de escovas duplas dianteiras e traseiras (e ballet especial para ônibus com espelhos longos, com uma escova atuando e outra em espera), com ou sem opcional de pré-lavagem em média pressão e alta vazão (20bar e 100litros/min) na lateral, lateral inferior e teto com gerenciamento separado, com ou sem opcional de média pressão extra com cabeçotes rotativos na lateral superior, lateral inferior e teto, com ou sem opcional de lavagem por baixo do chasssi tipo “drive through”, com ou sem opcional de luz tipo semáforo de LED para sinalizar avanço, parada e retrocesso, com ou sem opcional de partida suave da rotação das escovas, com ou sem kit opcional de gerenciamento de abertura e fechamento de portas da baia, com ou sem opcional de bombas dosadoras de produtos químicos a distância da máquina, com ou sem opcional de detector de nível mínimo de produtos químicos com alarme de aviso, com ou sem opcional de modem GSM para aviso de quebras, anomalias e número de lavagens via sistema SMS, com ou sem opcional de sistema de instalação, ativação e gerenciamento remoto.</t>
  </si>
  <si>
    <t>T-0827</t>
  </si>
  <si>
    <t>SCHNEIDER OPTICAL MACHINES DO BRASIL LTDA</t>
  </si>
  <si>
    <t>Máquinas automatizadas para desblocagem de lentes oftálmicas, de materiais plásticos orgânicos, através do derretimento do “alloy” (liga metálica) por imersão aquecida, em um processo de múltiplas etapas, podendo trabalhar lentes com diâmetro de até 80mm, dotadas de sistema de manuseio (garra de manipulação) e câmara de operação.</t>
  </si>
  <si>
    <t>T-0828</t>
  </si>
  <si>
    <t>Máquinas automatizadas para remoção de fita (plástica) de proteção de lentes oftálmicas, de materiais plásticos orgânicos, com diâmetro de até 80mm, dotadas de: sistema de manuseio (garra de manipulação) para centralização e transferência de lentes; câmara de operação com bico borrifador de água quente pressurizada.</t>
  </si>
  <si>
    <t>T-0875</t>
  </si>
  <si>
    <t>LORENPET INDÚSTRIA E COMÉRCIO DE PLASTICOS LTDA</t>
  </si>
  <si>
    <t xml:space="preserve">Câmaras quentes, intercambiáveis, de 48 a 144 cavidades e suas peças de reposição, especialmente fabricados com tecnologia para possibilitar baixo consumo de energia elétrica, exclusivos para utilização em moldes de injeção de resinas de PET com densidade aparente de 0,70 a 0,90kg/dm³, para fabricação de preformas de politereftalato de etileno (PET) de 5 a 94g, com equalizadores para o  balanceamento correto dos “manifolds” transversais dos canais de fluidez da resina fundida, possibilitando um preenchimento uniforme das cavidades individuais, com controle individual de cada zona de aquecimento do sistema da câmara quente por meio de controladores de temperatura, para serem usados em máquinas injetoras PET com força de fechamento de 2.500 a 5.000kN </t>
  </si>
  <si>
    <t>POLIMOLD INDUSTRIAL S/A</t>
  </si>
  <si>
    <t>T-0895</t>
  </si>
  <si>
    <t>Moldes de 1(uma) cavidade, confeccionados em aço especial do tipo XPM(aço de alta dureza), resistente ao desgaste, temperatura e carga, com dimensões de até 1.800mm (comprimento), 1.800mm (largura) e 1.500mm (altura), utilizados para moldagem por injeção de material termoplástico (ABS, HIPS ou similar) para a moldagem de molduras frontais e/ou tampas traseiras que são utilizadas em monitores de computadores tipo “Desktop” ou “All-In-One”, com acabamento em alto brilho, texturizado ou escovado “Hair Line”, com tempo de ciclo de injeção de até 120s, temperatura de injeção entre 170 e 280°C e temperatura de resfriamento entre 20 e 50°C, podendo conter hastes “lift” hidráulicas, hastes de gaveta hidráulicas, sistema de refrigeração, sistema de extração por pinos e câmara quente.</t>
  </si>
  <si>
    <t>S-4374</t>
  </si>
  <si>
    <t>TECHINT ENGENHARIA E CONSTRUCAO S/A</t>
  </si>
  <si>
    <t>Sistemas de desvio de fluxo de vapor de alta pressão de turbina a vapor em unidades termelétricas, parâmetros máximos em alta pressão (HP): vazão 176.400kg/h, pressão 166,11kgf/m2, temperatura 582,1°C, em pressão intermediaria (IP): vazão 243.360kg/h, pressão 36,8kgf/m2, temperatura 576,2°C, em baixa pressão (lp): vazão 255.60kg/h, pressão 5,7kgf/m2, temperatura 300,2°C, composto por 44 válvulas tipos angular e globo, fabricadas em aço liga grau f91 e aço carbono forjado com internos em aço liga grau f91 e aço inoxidável ferrítico AISI 410, com diâmetro nominal de 2 a 32”, com tubulações de interconexão, instrumentos, suportes, materiais eletromecânicos, e acessórios de montagem.</t>
  </si>
  <si>
    <t>T-0775</t>
  </si>
  <si>
    <t xml:space="preserve">Válvulas sanitárias de dupla sede para corte ou desvio de líquidos anti mistura, composta por corpo em aço inox 316L usinado, tipo monobloco, com rugosidade interna ≤ 0,8μm conectado por solda ou “clamp” com 2 a 6 vias, contendo dois obturadores independentes que evita a mistura de líquidos distintos em caso de dano nas vedações dos obturadores, acionamento pneumático via atuador ar/mola blindado conectado ao corpo por lanterna aberta e conexão especial para selagem entre as câmeras, composta de stop metálico que promove uma deformação definida do elastômero garantindo segurança contra vazamentos 2 até a pressão de 10bar, com pressão de 4 a 8bar no atuador, e limpeza automática das sedes e da câmara interna por spray. </t>
  </si>
  <si>
    <t>T-0832</t>
  </si>
  <si>
    <t>Caixas de engrenagem para multiplicação de rotação e transmissão de torque, para aplicação em aerogeradores, com relação de multiplicação de velocidade de 1:89.25, temperatura de operação de -30° a 40°C, torque nominal no eixo de entrada: 1.021kNm, rotação nominal no eixo de entrada: 16.14rpm, potência mecânica nominal no eixo de entrada: 1.730kW, rotação nominal no eixo de saída: 1.440rpm.</t>
  </si>
  <si>
    <t>T-0848</t>
  </si>
  <si>
    <t>Redutores de velocidades de relação de transmissão de 188:1, com módulo da engrenagem de saída: 12, número de dentes da engrenagem de saída: 15, temperatura de operação de -30o A 55°C, dimensões máximas: 780x380x380mm, ângulo de pressão da engrenagem de saída: 20°, espessura da engrenagem de saída: 112mm, diâmetro interno da flange (conexão com motor elétrico): 28mm, flange tipo FF215 - EN 50347, peso máximo de 190kg (com óleo).</t>
  </si>
  <si>
    <t>Bonfiglioli Redutores do Brasil Industria e Comércio Ltda</t>
  </si>
  <si>
    <t>T-0849</t>
  </si>
  <si>
    <t>Acoplamentos mecânicos de lâmina com flange de seis furos, com dimensões máximas: 480 x 480 x 785mm, torque nominal de 9.900Nm, torque máximo de 19.800Nm, ganho angular máximo de 1° para cada lâmina, rotação máxima de 4.300rpm, diâmetro de entrada: 120mm, diâmetro de saída: 148mm, coeficiente de atrito mínimo entre seu cone e o eixo (de 0,04 a 0,15), contendo isolamento elétrico para tensão até 20kV.</t>
  </si>
  <si>
    <t>T-0851</t>
  </si>
  <si>
    <t>Conjuntos dotados de engrenagem cilíndrica de dentes helicoidais e eixo com pinhão de dentes helicoidais; engrenagem composta por material 18CrNiMo7-6, com espessura de 170mm, diâmetro de 638mm, número de dentes: 101, módulo: 6, ângulo de hélice de 14,5° hélice para direita, ângulo de pressão: 20°, tratamento térmico por cementação de profundidade de 1,2 a 1,6mm, têmpera no dente da engrenagem, dureza no flanco do dente de HRC 58 a 64 e dureza no corpo da engrenagem de HRC 28 a 45, furo interno de 205mm, com 4 furos para parafuso M20 com seu centro em um raio de 192,5mm do centro da engrenagem; pinhão composto por material 18CrNiMo7-6, número de dentes: 25, módulo: 9,5, ângulo de hélice de 11,8°, hélice para a direita, angulo de pressão: 22,5°, comprimento de 290mm, tratamento térmico por cementação com espessura de 1,8 a 2,4mm e têmpera no dente da engrenagem, dureza no flanco do dente HRC58 a 64 e dureza no corpo da engrenagem de HRC 28 a 45; comprimento total do eixo de 758mm, assentamento para rolamento na ponta do eixo de diâmetro de 180mm e comprimento de 124mm, assentamento para engrenagem de diâmetro interno de 205mm e comprimento de 168mm, assentamento para rolamento na outra ponta do eixo de 200mm de diâmetro e 176mm de comprimento.</t>
  </si>
  <si>
    <t>T-0903</t>
  </si>
  <si>
    <t>Geradores síncronos de corrente alternada, com sistema de resfriamento, potência igual ou superior a 169MVA, tensão de 13,8kV, frequência de 60Hz e rotação de 3.600rpm (2 pólos), para uso em turbo gerador a vapor.</t>
  </si>
  <si>
    <t>WEG Equipamentos Elétricos S.A</t>
  </si>
  <si>
    <t>T-0804</t>
  </si>
  <si>
    <t>KOMLOG IMPORTACAO LTDA</t>
  </si>
  <si>
    <t>Inversores de frequência trifásico tipo “on-grid” com potência nominal de saída de 15.000W topologia sem transformador, com resfriamento natural (sem ventiladores), com chave CC ,com temperatura de operação de -25 a 60°C tensão máxima de entrada por “strings” de 1.000V e com tensão mínima de acionamento de 200~250V, equipamentos compostos por 2MPPT(s) com 2 entrada(s) por MPPT e corrente máxima de entrada em cada MPPT de 21A, tensão nominal de saída para a rede de elétrica 380V, frequência de saída de 50/60(+5%) ,corrente máxima de saída de 24A, fator de potência de saída de 0,8 (atrasado)~0,8 (adiantado) com uma distorção harmônica &lt;3% eficiência máxima de 98%, sistema compostos por proteção contra fulga de corrente(ca), proteção contra falta de aterramento, proteção anti-ilhamento, proteção de sobretensão(cc), proteção de sobrecarga(cc), proteção de sobrecarga(ca) , proteção contra inversão de polaridade(cc), nível de ruído &lt; 40db(a), grau de proteção ip65,com display de LCD, "comunicação rs485/Wi-Fi (externo), massa liquida máxima de 35kg, cor branca, de valor CIF não superior a R$     4.417,78.</t>
  </si>
  <si>
    <t>T-0853</t>
  </si>
  <si>
    <t>Inversores de frequência trifásico tipo “on-grid” com potência nominal de saída de 60.000W topologia sem transformador, com resfriamento forçada (com ventiladores) , com chave cc ,com temperatura de operação de -25 a 60°C tensão máxima de entrada por “strings” de 1.000V e com tensão mínima de acionamento de 200~25V, equipamento dotados de 3 mppt(s) com 4 entrada(s) por mppt e corrente máxima de entrada em cada mppt de 40A. Tensão nominal de saída para a rede de elétrica 380V, frequência de saída de 50/60(+5%) ,corrente máxima de saída de 95 a fator de potência de saída de 0,8 (atrasado) ~ 0,8 (adiantado) com uma distorção harmônica &lt;3% eficiência máxima de 98,6%. Sistema compostos por proteção contra fuga de corrente (ca), proteção contra falta de aterramento, proteção anti-ilhamento, proteção de sobretensão (cc), proteção de sobrecarga (cc), proteção de sobrecarga (ca), proteção contra inversão de polaridade (cc). Nível de ruído &lt; 60 db(a), grau de proteção ip65, com display de LCD, "comunicação rs485 / Wi-Fi (externo), massa liquida máxima de 70kg, cor branca.</t>
  </si>
  <si>
    <t>T-0860</t>
  </si>
  <si>
    <t>Fornos horizontais industriais de aquecimento indireto, por resistência elétrica, para curvatura e têmpera de vidros com espessuras de 3 a 6mm, com capacidade para produção de até 500pçs/h com tamanho mínimo de 120mm e máximo de 450mm, com plataforma de entrada, com zona de aquecimento, zona de moldagem e têmpera, sistema de circulação de ar para arrefecimento e plataforma de saída, com controle por CLP (controlador lógico programável).</t>
  </si>
  <si>
    <t>T-0663</t>
  </si>
  <si>
    <t>Equipamentos robotizados para soldagem, por arco, em atmosfera inerte (MIG - Metal Inert Gas) ou atmosfera ativa (MAG - Metal Active Gas), do encosto do assento traseiro para automóvel, compostos de: cabine de solda, de ventilador 0,45kW, bomba da água 0,16kW, válvula de ar solenoide, com 2 robôs articulados com seis graus de liberdade contendo equipamento para soldagem tipo arco, cabo de tocha, um ou mais PLC’s dos robôs de solda, tela de programação colorido “touchscreen”, alimentador de solda trifásico de 380 a 400V, cabos elétricos com conexões, limpador de bico de solda, cortador de arame solda, suportes de fixação dos gabaritos com servormotor 0,5kVA, painel de controle(PLC) dos gabaritos, cortinas de plástico PVC para proteção, com abertura e fechamento através de cilindro de ar e corrente, sensor óptico composto de 16 eixos ópticos, sensor óptico composto de 80 eixos ópticos, transformador trifásico 10kVA e 2 gabaritos de solda do encosto do assento traseiro.</t>
  </si>
  <si>
    <t>FEB Robotics Automação Comercial e Industrial Ltda</t>
  </si>
  <si>
    <t>Powermig Automação e Soldagem Ltda</t>
  </si>
  <si>
    <t>T-0664</t>
  </si>
  <si>
    <t>Equipamentos robotizados para soldagem, por arco, em atmosfera inerte (MIG - Metal Inert Gas) ou atmosfera ativa (MAG - Metal Active Gas), do encosto do assento traseiro para automóvel, compostos de: cabine de solda composta de ventilador 0,45kW, bomba da água 0,16kW, válvula de ar solenoide, com robô articulado com seis graus de liberdade contendo equipamento para soldagem tipo arco, cabo de tocha, PLC do robô de solda, tela de programação colorido “touchscreen”, alimentador de solda trifásico de 380 a 400V, cabos elétricos com conexões, limpador de bico de solda, cortador de arame solda, suporte de fixação do gabarito com servo motor 2kW, Painel de controle (PLC) do gabarito, cortinas de plástico PVC para proteção, com abertura e fechamento através de cilindro de ar e corrente , sensor óptico composto de 16 eixos ópticos, sensor óptico composto de 80 eixos ópticos, transformador trifásico 10kVA e gabarito de solda do assento dianteiro</t>
  </si>
  <si>
    <t>T-0666</t>
  </si>
  <si>
    <t>Equipamentos robotizados para soldagem, por arco, em atmosfera inerte (MIG - Metal Inert Gas) ou atmosfera ativa (MAG - Metal Active Gas), do encosto do assento traseiro para automóvel, compostos de: cabine de solda, de ventilador 0,45kW, bomba da água 0,16kW, válvula de ar solenoide, com robô articulado com seis graus de liberdade contendo equipamento para soldagem tipo arco, cabo de tocha, PLC do robô de solda, tela de programação colorido “touchscreen”, alimentador de solda trifásico de 380 a 400V, cabos elétricos com conexões, limpador de bico de solda, cortador de arame solda, suporte de fixação do gabarito, painel de controle (PLC) do gabarito, cortinas de plástico PVC para proteção, com abertura e fechamento através de cilindro de ar e corrente , sensor óptico composto de 16 eixos ópticos, sensor óptico composto de 80 eixos ópticos , transformador trifásico 10kVA e gabaritos de solda das laterais do encosto dianteiro.</t>
  </si>
  <si>
    <t>T-0668</t>
  </si>
  <si>
    <t>Equipamentos robotizados para soldagem, por arco, em atmosfera inerte (MIG - Metal Inert Gas) ou atmosfera ativa (MAG - Metal Active Gas), do encosto do assento traseiro para automóvel, compostos de: cabine de solda de ventilador 0,45kW, bomba da água 0,16kW, válvula de ar solenoide, com robô articulado com seis graus de liberdade contendo equipamento para soldagem tipo arco, cabo de tocha, PLC do robô de solda, tela de programação colorido “touchscreen”, alimentador de solda trifásico de 380 a 400V, cabos elétricos com conexões, limpador de bico de solda, cortador de arame solda, suporte de fixação do gabarito com servo motor 2kW, Painel de controle (PLC) do gabarito, cortinas de plástico PVC para proteção, com abertura e fechamento através de cilindro de ar e corrente , sensor óptico composto de 16 eixos ópticos, sensor óptico composto de 80 eixos ópticos, transformador trifásico 10kVA e gabaritos de solda do encosto do banco dianteiro.</t>
  </si>
  <si>
    <t>T-0861</t>
  </si>
  <si>
    <t>LCD’s color 4.3” com "touchscreen" capacitivo, interface paralela de 25 vias, dimensões externas sendo: largura de 67,51mm, comprimento de 110,55 e curvatura lateral com raio de 1.779,55mm, resolução de 480 x 800pixels e sensor de "touchscreen" embarcado no "display" do tipo matriz capacitiva.</t>
  </si>
  <si>
    <t>T-0854</t>
  </si>
  <si>
    <t>Módulos fotovoltaicos vidro duplo com moldura em alumínio destinados à geração de energia elétrica com 72 células de alta eficiência de silício monocristalino e potência nominal superior ou igual a 385Wp , tolerância positiva, coeficiente de temperatura da potência máxima superior à -0,39%/°c, eficiência superior ou igual a 19,21%, corrente de curto circuito (isc) 10,10A, degradação anual de 0,5% com tensão máxima do sistema superior ou igual 1500vdc, dimensões 2.000 x 1.002 x 30mm e superfície em vidro com espessura 2mm, tecnologia de revestimento em grafeno , cabos solares com comprimento mínimo de 800mm, índice de proteção ip68 e massa de 26,5kg.</t>
  </si>
  <si>
    <t>T-0855</t>
  </si>
  <si>
    <t>Módulos fotovoltaicos perc de vidro simples com moldura em alumínio destinados à geração de energia elétrica com 72 células de alta eficiência de silício monocristalino e potência nominal superior ou igual a 400Wp , tolerância ± 5%, coeficiente de temperatura da potência máxima superior à -0,36%/°c, eficiência superior ou igual a 20,61%, corrente de curto circuito (isc) 10,33A, degradação anual de 0,5% com tensão máxima do sistema superior ou igual 1.500vdc, dimensões 1.956 x 992 x 35mm e superfície em vidro com espessura 3,2mm, tecnologia de antireflexo, cabos solares com comprimento mínimo de 1200mm, índice de proteção ip68 e massa de 20kg.</t>
  </si>
  <si>
    <t>T-0850</t>
  </si>
  <si>
    <t>Aparelhos codificadores (encoder) para motores elétricos, com tensão de operação de 5 a 24VDC, frequência máxima de 250kHz para a tensão de 5VDC e frequência máxima de 45kHz para tensão de 24 VDC, corrente elétrica de 100mA, formato de saída A,A-,B,B-,Z,Z-, rotação máxima de 5.400rpm, temperatura de operação de -40° a 100°C (150°C no rotor), peso máximo de 1,36kg.</t>
  </si>
  <si>
    <t>T-0900</t>
  </si>
  <si>
    <t>AUDIO SYSTEMS COMERCIO E REPRESENTAÇÃO LTDA</t>
  </si>
  <si>
    <t>Misturadores digitais de áudio, com processamento interno e/ou processamento externo através de rack, com canais de entrada "USB" igual ou superior a 1, com canais de entradas analógicas igual ou superior a 1, com canais de saídas analógicas igual ou superior a 2, sem ou com canais de entradas digitais "AES" igual ou superior a 1, sem ou com canais de saídas digitais "AES" igual ou superior a 1, com processamento de áudio DSP (digital signal processors) e/ou processamento de áudio FPGA ("field programmable gate array"), capazes de converter áudio analógico em digital com amostragem igual ou superior a 48kHz, mas inferior ou igual a 192kHz (configurável), com resolução igual ou superior a 24bit, mas inferior ou igual a 32bit (configurável), com interface para comunicação com computador para programação do “mixer e/ou rack" via “software”, com interface para comunicação com unidade de armazenamento de dados para gravação e reprodução de múltiplas pistas de áudio, com ou sem rack para expansão de entradas analógicas e/ou digitais.</t>
  </si>
  <si>
    <t>T-0856</t>
  </si>
  <si>
    <t>Gaiolas em INOX 304, com quatro rodas, duas portas para carregamento e descarregamento de carga, com dispositivo na parte superior para conexão de gancho e içamento, com capacidade máxima de elevação até 350kg.</t>
  </si>
  <si>
    <t>T-0877</t>
  </si>
  <si>
    <t>Tratores agrícolas equipados com motor diesel de 3 cilindros verticais, injeção indireta, refrigerados à agua, com potência máxima de 24CV (17,65kW) à 2.700rpm, com cilindrada de 1,318 litros, sistema elétrico de 12V, transmissão de 6 marchas à frente e 2 à ré, tração 4x4, com tomada de força mecânica, com estrutura de proteção na capotagem (EPC) com ou sem teto, com tanque de combustível com capacidade de aproximadamente 26 litros, com freio úmido a disco, com 1 comando direcional do hidráulico de dupla ação, com pneus agrícolas do tipo standard, ou com pneus agrícolas radiais, ou com pneus industriais, ou com pneus “turf” (para gramado).</t>
  </si>
  <si>
    <t>AGRALE S.A</t>
  </si>
  <si>
    <t>T-0533</t>
  </si>
  <si>
    <t> KT COMERCIO DE EQUIPAMENTOS E PRODUTOS PARA SAUDE LTDA</t>
  </si>
  <si>
    <t>Sistemas de aquisição de imagens e eletromiografia (emg) “freeemg” .1000 - de 4 a 20canais sem fio com funcionamento até 25m, peso das sondas: 13g, dimensões das sondas: eletrodo mãe 41,5 x 24,8 x 14mm, eletrodo satélite: 16 (diâmetro) x 12mm (altura), geometria variável de 16 a 66mm, conectores de encaixe para eletrodos descartáveis pré-gelificados, resolução de 16bits, taxa de amostragem de 1kHz, sensibilidade de 1μv, precisão de ±2%, bateria recarregável lipo de 8h de autonomia, unidade receptora com 80g de peso e dimensões de 82mm x 44 x 22,5mm, conexão usb 2.0, memória interna para cada sonda de até 80min de coleta: instalação direta das sondas nos músculos através do uso de eletrodos sem o uso de qualquer fita adicional: possibilidade de sincronização nativa sem fio com um sensor inercial, câmeras infravermelho e plataformas de força: protocolos de coleta: marcha, corrida, ciclismo, saltos, avaliação funcional de ombro, cervical, tronco e “biofeedback” com acessórios sendo: 1 usb receptor, 1 mala de transporte, 1 carregador bivolt de sonda com alimentador.</t>
  </si>
  <si>
    <t>T-0886</t>
  </si>
  <si>
    <t>DIMAVE EQUIPAMENTOS MÉDICOS LTDA</t>
  </si>
  <si>
    <t>Sensores de oximetria reutilizáveis, tipo adulto e pediátrico, para uso individual, aplicáveis nos dedos das mãos ou dos pés, indicados para a monitorização contínua não invasiva da saturação de oxigênio arterial (SpO2), frequência de pulso e índice de perfuração em condições com movimento ou sem movimento e boa ou baixa perfusão, com exatidão para um intervalo de 70 a 100% de SpO2, de +/-2 a +/-3% e exatidão da frequência do pulso, para um intervalo de 20 a 250bpm de +/-3 a +/-5%.</t>
  </si>
  <si>
    <t>T-0881</t>
  </si>
  <si>
    <t>Equipamentos configuráveis com a possibilidade de medir O2, NH3, CO e/ou CH4; tecnologia espectroscopia a laser de diodo sintonizável de linha única; taxa de atualização de medição de 5leituras/s; tempo de resposta T90 de no mínimo 1s; pressão máxima com a possibilidade de ser 1,2 ou 2bar absoluto; temperatura máxima com a possibilidade de ser até 500, 600 ou 1.500°C; instalação em área segura ou área classificada; classe de proteção IP66 e NEMA 4X; no mínimo uma saída analógica 4-20mA; no mínimo um relê de status; comunicação digital Modbus TCP/IP Ethernet; alimentação 24V.</t>
  </si>
  <si>
    <t>T-0772</t>
  </si>
  <si>
    <t>ASHLAND COMÉRCIO DE ESPECIALIDADES QUÍMICAS DO BRASIL LTDA.</t>
  </si>
  <si>
    <t>Equipamentos automatizados para análise de imagem facial, constituídos de um sistema de escaneamento óptico com câmera digital (resolução 20.2MP) e fonte luminosa fluorescente, lente tipo EF, cabos e conexões USB e RS-232, bivolt (tensão de 100-240Vca), 2A e frequência de 50-60Hz, controlado por software exclusivo, dotado de computador, monitor, impressora e um conjunto contendo: 1 mesa e 1 banqueta ajustáveis para instalação adequada do equipamento, próprio para verificar a efetividade da ação do tratamento da redução de rugas, porfirinas e manchas de pele pela radiação ultravioleta (UV), linhas de expressão e poros visíveis.</t>
  </si>
  <si>
    <t>T-0735</t>
  </si>
  <si>
    <t>IFM ELECTRONIC LTDA.</t>
  </si>
  <si>
    <t>Instrumentos ópticos para medição tridimensional de objetos, monitoramento de integridade, distância e nível, com elemento sensor do tipo ToF (time-of-flight), com tecnologia PMD (photonic mixer device), ângulos de abertura (horizontal x vertical) de 40 x 30°, 60 x 45° ou 70 x 51°, resolução de 173 x 132pixels, taxa máxima de repetição da imagem de 25Hz, protocolo de comunicação industrial Ethernet TCP/IP, Profinet IO e Ethernet IP e grau de proteção mínimo IP65 para aplicação em máquinas e equipamentos industriais.</t>
  </si>
  <si>
    <t>T-0736</t>
  </si>
  <si>
    <t>IFM ELECTRONIC LTDA</t>
  </si>
  <si>
    <t>Instrumentos ópticos para medida de distância com elemento sensor do tipo ToF (time-of-flight), com tecnologia PMD (photonic mixer device), grau de proteção IP67, interface de comunicação IO-Link com taxa de transferência COM2 de 38,4kBaud e vida útil estimada de 50.000h para aplicação em máquinas e equipamentos industriais.</t>
  </si>
  <si>
    <t>T-0880</t>
  </si>
  <si>
    <t>REFAL INDUSTRIA E COMERCIO DE REBITES E REBITADEIRAS LTDA</t>
  </si>
  <si>
    <t>Máquinas automáticas de inspeção óptica para verificação de peças metálicas e plásticas com sistema de identificação de acabamento, câmera 360graus e sistema de embalagem, para inspeção de 100% das peças produzidas com roscas de M2,5 a M12, comprimento até 120mm e velocidade de 300 a 900peças/min, se utilizando de 1 a 6 câmeras.</t>
  </si>
  <si>
    <t>Ponfac S/A</t>
  </si>
  <si>
    <t>T-0737</t>
  </si>
  <si>
    <t>Instrumentos para medida de aceleração e vibração com faixa de medição da vibração da área de medição de -25 a 25g (vinte e cinco vezes a aceleração da gravidade), sistema de medição eletromecânico (MEMS), grau de proteção mínimo IP67, resistência a choques de acordo com EN 60068-2-27, resistência a vibrações de acordo com EN 60068-2-20, frequência de resposta de 0 a 6.000Hz e saída em modo corrente na faixa de 0 a 10mA aplicados em máquinas e equipamentos industriais.</t>
  </si>
  <si>
    <t>T-0738</t>
  </si>
  <si>
    <t>Instrumentos para medida de aceleração e vibração de acordo com ISO 10816 com faixa de medição da vibração da área de medição até 25mm/s, sistema de medição eletromecânico (MEMS), grau de proteção mínimo IP67, frequência de resposta de 10 a 1.000Hz e saída em modo corrente na faixa de 4 a 20mA aplicados em máquinas e equipamentos industriais.</t>
  </si>
  <si>
    <t>T-0864</t>
  </si>
  <si>
    <t>Máquinas de controle de compactação com sistema de medição automática da densidade aparente das amostras de cerâmicas cruas e queimadas, com ou sem cortadora de amostras, precisão de medição até aproximadamente 005g/cm3, tempo de medição aproximado de 30s/prova.</t>
  </si>
  <si>
    <t>T-1106</t>
  </si>
  <si>
    <t>ELECNOR DO BRASIL LTDA</t>
  </si>
  <si>
    <t>Torres de transmissão de energia compostas de dois módulos, em aços tubulares ASTM A36 e ASTM A242/A529/A572/A588/A606, de 253,5 m de altura, unidas por flanges, com tensões de escoamento de 235Mpa e 345Mpa, com tensões máximas finais de 375Mpa e 470Mpa, que suporta pressões de condutores de 121kgf/m², pressões de fios blindados de 124kgf/m², pressões de isoladores de 233kgf/m², suspensões dos períodos de ventos de 1.500m, suspensões de extensão de pesos de 2.500m, extensões de pesos com suspensões dos ventos de 3.100m e deflexões de suspensão nulas.</t>
  </si>
  <si>
    <t>T-0746</t>
  </si>
  <si>
    <t>Conjuntos de ferramental intercambiável para fabricação de painel externo da lateral direita ou painel externo da lateral esquerda de veículos automotores, construído em ferro fundido (cinzento e nodular), com insertos em aço com tratamento térmico e superficial, executado em 3 operações de estampagem sequenciais, com sistema eletro-pneumático e sensores para movimentações dos cames e movimentação de insertos no interior destes cames, dimensional de até 4.500mm de comprimento e 2.800mm de largura com execução de 3 operações de prensagem da chapa na máquina (prensa de simples efeito com sistema de amortecimento inferior com almofadas), por operação simultânea com corte/dobra, calibração (dobra no segundo estágio)/puncionamento de furos, utilização das molas de nitrogênio nos ferramentais para conformação de dobra da chapa, ferramenta preparada para resistência de 13golpes/min, força de estampagem da prensa até 2.000t com peso do ferramental em cada operação de até 24t.</t>
  </si>
  <si>
    <t>T-0906</t>
  </si>
  <si>
    <t>CHOICE INDUSTRIA E COMERCIO DE EQUIPAMENTOS PARA AUTOMAÇÃO INDUSRIAL LTDA</t>
  </si>
  <si>
    <t>Flanges de contato ativo para exercer pressão ajustada em sistemas de automação, com força máxima de até 800N.</t>
  </si>
  <si>
    <t>T-1196</t>
  </si>
  <si>
    <t>Equipamentos de aplicação de adesivo bi componente para colunas das portas e painel de controle de fogões, com controle do fluxo do adesivo e de alta precisão com tolerância de relação (precisão de mistura) de 1,5% para atender diversos tamanhos de cordões com espessura de 3mm e dosador com capacidade para aplicações de 18 a 42 cm de comprimento sem falhas com ciclo de 10s/aplicação.</t>
  </si>
  <si>
    <t>T-1115</t>
  </si>
  <si>
    <t>Motobombas centrifugas com motor elétrico de imã permanente sem escovas, com bocal de sucção e recalque de 2” com rosca tipo BSP para as potências de 500 a 900W e bocal de sucção e recalque de 3” com rosca tipo BSP para a potência de 1.200W, trifásicos em corrente continua, com vazão máxima de 27m³/h, altura manométrica até 19mca, utilizadas para circulação de água de piscina, acompanhada de seu acionamento (controlador para auxilio no funcionamento da bomba).</t>
  </si>
  <si>
    <t>T-1031</t>
  </si>
  <si>
    <t>Bombas de 5HP com capacidade de operação para bobinas de gradiente com vazão de 31L/min @ 5.7bar [ou 8.2 gpm @ 82.8 psi] e gabinete de eletrônicos de potência de 94.6L/min @ 5.5bar [ou 25gpm @ 80psi], podendo conter, alternada ou cumulativamente, chip de configuração e ferramenta para remoção.</t>
  </si>
  <si>
    <t>T-0803</t>
  </si>
  <si>
    <t>BRASFELT LTDA</t>
  </si>
  <si>
    <t>Bombas Centrifugas de rotor semiaberto, para operação sob vácuo de até 26 polegadas Hg, com vazões até 700GPM (159m3/h), com potência de até 20CV, para aplicação em sistemas de filtragens a vácuo, alturas manométricas  de até 120ft (36m). Carcaças em ferro fundido, aço especial CD4MCu ou ferro fundido revestido de borracha. Rotores em ferro fundido, aço especial CD4MCu ou aço inoxidável 904L. Eixos em aço inoxidável duplex, carcaças dos mancais em ferro fundido, sentido de rotação horário, potencias de acionamento até 20HP (15kW), conexões flangeadas 150libras ou PN10 e mancais blidados.</t>
  </si>
  <si>
    <t>T-0958</t>
  </si>
  <si>
    <t>Motobombas centrifugas multiestágios com motor elétrico de imã permanente sem escovas para operação submersa, com bocal de saída em latão e válvula de retenção incorporada, medindo 1” com rosca tipo BSP, eixo e corpo do bombeador em aço inox, rotor e difusor em tecnopolímero, de 8 a 17 estágios, acopladas a motor de imã permanente refrigerado e lubrificado a óleo, potência de 270 a 750W, trifásico em corrente continua, com vazão máxima de 4,2m³/h, altura manométrica até 98mca, utilizadas para captação de água potável em poços tubulares profundo com diâmetro de 3”, acompanhada de seu acionamento (Controlador para auxilio no funcionamento da bomba).</t>
  </si>
  <si>
    <t>T-0959</t>
  </si>
  <si>
    <t>Motobombas periféricas com motor elétrico de imã permanente sem escovas, com bocal de sucção e recalque de 1” com rosca tipo BSP, potência de 270 a 540W, trifásico em corrente continua, com vazão máxima de 2,5m³/h, altura manométrica até 51mca, utilizadas para circulação de água potável, acompanhada de seu acionamento (Controlador para auxilio no funcionamento da bomba).</t>
  </si>
  <si>
    <t>T-0787</t>
  </si>
  <si>
    <t xml:space="preserve">Unidades de arrefecimento usadas para refrigeração de equipamentos de telecomunicação e processamento de dados, dispondo de até 16microventiladores, com capacidade de fluxo de ar superior a 84,5CFM, ruído inferior a 21dBA, e disponibilidade de pressão estática superior a 19mmH2O, dotadas de corpo único, podendo conter cabos, vedações, conectores, carcaça plástica, tubo metálico para fluido refrigerante, grade metálica para proteção e suporte para fixação, disponíveis com sistemas de refrigeração a ar, água, ou ar-água, denominados comercialmente “Coolers”. </t>
  </si>
  <si>
    <t>T-1133</t>
  </si>
  <si>
    <t>Unidades de ventilação utilizadas para varrer ou soprar folhas, grama e demais itens agropecuários, em hortas, plantações de reflorestamento e outras produções agrícolas, com volume de ar de 1.152m3/h e velocidade do ar de 330km/h, com rotor de diâmetro de 241mm, acoplado a motor de combustão interna com potência de 3,55cv, 59,3cc à gasolina, possui tecnologia de porta de acesso direto ao tubo de saída que permite conexão de mangueiras externas, possibilitando a utilização como atomizador, de valor CIF não superior a R$485,37.</t>
  </si>
  <si>
    <t>T-1025</t>
  </si>
  <si>
    <t>Compressores de alta pressão de gás hélio para "Cold Head", com entrada refrigerada à agua de 7 a 10L/min e 4 a 28ºC e na faixa de gás hélio pressurizado estático de 1,90 a 2,20MPa (alta) e 0,40 a 0,60MPa (baixa), composto por cápsula do compressor, sistema de refrigeração, sistema de separação e ignição de óleo e filtros.</t>
  </si>
  <si>
    <t>T-0809</t>
  </si>
  <si>
    <t>JAPI S/A INDÚSTRIA E COMÉRCIO</t>
  </si>
  <si>
    <t>Fornos modelo túnel a gás natural para indústria de cerâmica, utilizados na produção de louça sanitária, do tipo bifuncional, apto para monoqueima com ciclos de 14h e requeima com ciclos de 16h com medidas de 45m de comprimento x 1,5m de largura x 0,75m de altura, com troca do modo de queima simples através de software, sem necessidade de parada do forno, com funcionamento dos queimadores em dois modos, “pulse firing” ou excesso de ar, individualizado para cada grupo de controle, com isolamento principal na zona de queima com fibra cerâmica, proporcionando funcionamento intermitente ou contínuo, com temperatura de trabalho do forno 1.220ºC e temperatura máxima de 1.300°C, dotados de controlador lógico (CLP), ventiladores controlados por inversor de frequência e motores de alto rendimento classe IE3, tensão 220V, potência elétrica instalada de 70kVA potência térmica instalada 1.400kW.</t>
  </si>
  <si>
    <t>EUROTECH DO BRASIL LTDA</t>
  </si>
  <si>
    <t>T-1029</t>
  </si>
  <si>
    <t>Refrigeradores criogênicos "Cold Head" de dois estágios de ciclo de crio-refrigeração com circuito fechado contínuo por alta pressão de gás hélio para aplicação em magneto de ressonância magnética, com faixa de 25 a 45K para o primeiro ciclo de refrigeração e faixa de 3 a 4,2K para o segundo ciclo de refrigeração, composto por unidade de drive, cilindro e conjunto de embolo-condensador, compatível com compressores, podendo conter, alternada ou cumulativamente kit de instalação composto por junta, anel de vedação, arruela e parafusos.</t>
  </si>
  <si>
    <t>T-1000</t>
  </si>
  <si>
    <t>Gabinetes de secagem rápida de instrumentos, equipamentos, estrutura externa em aço inoxidável AISI 304, isolamento térmico de câmara 50mm de espessura, câmara de secagem em aço inoxidável AISI 304 polido, com conexões que permitem secagem forçada de instrumentos anestésicos, circulação do fluxo de ar filtrado por filtro HEPA H14, com porta de vidro duplo temperado HST reversível e configurável para abertura para direita ou esquerda com fechadura com chave, sensores de porta aberta, controles digitais com um painel de controle de exibição de LED, circuito de secagem servido por dois ventiladores, elementos de aquecimento de secagem de ar são de 1.500W, 36 conexões para traqueias de anestesia em cassetes removíveis 6 x 6 e 8 prateleiras para acomodar até 8 cestos DIN e com possibilidade de até 8 conectores para instrumentais canulados. possibilidade para impressora térmica e tratamento indireto por lâmpada UV.</t>
  </si>
  <si>
    <t>T-0932</t>
  </si>
  <si>
    <t>MOSAIC FERTILIZANTES P&amp;K LTDA</t>
  </si>
  <si>
    <t>Trocadores de calor tubular, feito em grafite, capazes de realizar troca térmica entre fluidos, com área de troca térmica de no máximo 1.153,4m², dotados principalmente de: 979 tubos feitos 100% em grafite, impregnados em resina fenólica, reforçados com fibra de carbono, com condutividade térmica radial de 60 até 70W/(mK); casco feito em aço inoxidável e aço carbono, com diâmetro interno máximo de 80,47”; luvas de proteção contra desgaste, feitas em cerâmica; espelhos feitos em grafite, impregnado com resina fenólica.</t>
  </si>
  <si>
    <t>T-0707</t>
  </si>
  <si>
    <t>CRYO SERVICE LTDA.</t>
  </si>
  <si>
    <t>Equipamentos automáticos para liquefação de gás Hélio, com capacidade de 60 litros/dia, através de circuito fechado de refrigeração criogênica, dotados de 3 unidades compressoras tipo parafuso, 3 pares de mangueiras pressurizadas de baixa e alta pressão 100 e 300psi, respectivamente, e 3 "Cryocoolers" (cabeça fria), tendo como gás refrigerante o hélio gasoso, painel de controle com CLP e tela de toque e armário elétrico de controle geral.</t>
  </si>
  <si>
    <t>T-1192</t>
  </si>
  <si>
    <t>Fritadeiras a gás natural ou GLP para alimentos congelados ou refrigerados, para fins comerciais e industriais, fabricadas em aço inoxidável com rodízios para serviços pesados com freio dianteiro e equipadas com 3(três) a 6(seis) cubas com capacidade máxima de 50kg de alimentos por cuba, com potência máxima de cozimento na faixa de 195.000 a 390.000BTU/h e processo de fritura por imersão em óleo com capacidade máxima para 36 litros, dotadas de sistema de filtragem de óleo, por meio de filtro cartonado, que aumenta a qualidade dos alimentos e prolonga a vida útil do óleo; sistema de controle por meio de painel computadorizado, com programação da operação de cozimento individualizada por cuba.</t>
  </si>
  <si>
    <t>T-1064</t>
  </si>
  <si>
    <t>Biorreatores com volume de 50 litros, para fabricação de medicamentos biológicos de alta complexidade, por processos biotecnológicos de cultivo de células de animais recombinates, controlador com software embarcado, 2 tanques 50 litros, sistema de pesagem, 2 bombas peristálticas, reguladores de fluxo, sensores de pressão, sensores de pH e oxigênio dissolvido, sensores de temperatura, sistema de agitação, sistemas de aquecimento e painel “touchscreen”.</t>
  </si>
  <si>
    <t>T-1065</t>
  </si>
  <si>
    <t>Biorreatores com volume de 500 litros, para fabricação de medicamentos biológicos de alta complexidade, por processos biotecnológicos de cultivo de células de animais recombinates, 2 controlador com software embarcado, tanque 500 litros, 4 sistema de pesagem, 4 bombas peristálticas, reguladores de fluxo, sensores de pressão, sensores de pH e oxigênio dissolvido, sensor de pressão, sensores de temperatura, sistemas de agitação composto de 2 motores de agitação sendo 1 superior e 1 inferior, sistemas de aquecimento e painel “touchscreen”.</t>
  </si>
  <si>
    <t>T-0718</t>
  </si>
  <si>
    <t>Combinações de máquinas formando uma unidade funcional, para revestimento e laminação de filmes plásticos, papel e alumínio em três camadas (triplex) de forma contínua, ou duas camadas (duplex) individual ou simultaneamente,  para largura máxima de materiais de 1.320mm, velocidade mecânica máxima de 450m/min; velocidade máxima em laminação com folha de alumínio espessura 6,3mícrons de 440m/min; dotadas de: 4 desbobinadores duplos com troca automática; 2 rebobinadores duplos com troca automática; 2 seções de revestimento com adesivos, vernizes e primers, com ou sem solventes, compostas de carrinhos intercambiáveis sendo: 1 “solvent less”,  2 rotogravura (cada um com possibilidade de aplicação de Cold Seal em registro com precisão de +/- 0,5 mm e controle de perda máxima de material de 50m) ;  2 seções de laminação;  2 sistemas de secagem compostos por túneis de secagem constituídos de 2 seções independentes construídas em aço inoxidável, com ar quente nas duas faces do substrato para flutuação do material;  gerenciadas por controlador lógico programável (CLP); com instalação lógica e mecânica para operação “in tandem”.</t>
  </si>
  <si>
    <t>T-1198</t>
  </si>
  <si>
    <t>AJINOMOTO DO BRASIL INDÚSTRIA E COMÉRCIO DE ALIMENTOS LTDA</t>
  </si>
  <si>
    <t>Separadoras centrífugas de alimentação continua para separação do cristal MSG (glutamato monossódico), de descarga vertical, com motor principal de 18,5kW, diâmetro do cesto de 450mm, rotação nominal de 2.200rpm, equipadas com: redutor cicloidal; sistema limitador de carga; sistema de lubrificação de óleo pressurizado, com motor de 0,37kW; capacidade de alimentação entre 8 e 10m3/h, capacidade máxima de produção de 3,1 a 4,4t/h para concentração de sólidos entre 30 e 40%wt, de valor CIF não superior a R$1.015.155,68.</t>
  </si>
  <si>
    <t>FAST INDUSTRIA E COMERCIO LTDA</t>
  </si>
  <si>
    <t>T-1074</t>
  </si>
  <si>
    <t>Módulos de membrana de fibra oca, em regime submerso, destinados a estações de tratamento de água e efluentes, confeccionada em fluoreto de polivinilideno (PVDF) com material da carcaça em acrilonitrila butadieno estireno (ABS), resistente até 300.000ppm/h de exposição a cloro, diâmetro interno nominal da fibra de 0,9mm e diâmetro externo nominal da fibra de 2,2mm, tamanho nominal de poro de 0,1µm; área efetiva de filtração compreendida entre 10 e 20m2; fluxo de permeado (vazão) compreendido entre 12,5 e 35 LMH, com fluxo de filtração de fora para dentro, trabalhando com faixa de pressão transmembrana (PTM) entre 0,05 e 0,4bar.</t>
  </si>
  <si>
    <t>T-1214</t>
  </si>
  <si>
    <t>Módulos de aeração dotados de: 155unidades (grids) com 12m de comprimento, parte estrutural metálica para montagem dos difusores tubulares compostos por 3.492unidades totalizando 2.200mm final de largura (membranas + estrutura tubular); com membranas fabricadas em silicone com resistência a alta temperatura (até 120ºC) e abrasão, perfuradas em toda sua desenvoltura com furos menores que 1,4mm de diâmetro, permitindo ocorrer formação de bolhas finas de ar através do insuflamento do ar para dentro dos módulos de aeração; estrutura tubular fabricada de polipropileno para fixação e acondicionamento das membranas na parte estrutural; com 1 (uma) barra transversal para içamento (remoção); sistema de içamento (T-Transverse) dos módulos de aeração.</t>
  </si>
  <si>
    <t>T-0911</t>
  </si>
  <si>
    <t>FILMACH  EQUIPAMENTOS INDUSTRIAS LTDA</t>
  </si>
  <si>
    <t>Cartuchos elementos filtrantes absortivos aviação, formato cartucho cilíndrico; diâmetro externo: 44,5mm; diâmetro interno: 22,2mm; comprimento: 782,6mm; extremidade A fechada; extremidade B aberta com anel de vedação “o’ring” em Buna; extremidades fabricadas em nylon; meio filtrante fabricado em micro fibra de vidro, revestido em material polímero absorvente de água, moldados sobre tubo central metálico galvanizado.</t>
  </si>
  <si>
    <t>T-0989</t>
  </si>
  <si>
    <t>FILMACH EQUIPAMENTOS INDUSTRIAIS LTDA </t>
  </si>
  <si>
    <t>Cartuchos elemento filtrante coalescedor aviação - retenção de partículas sólidas ultrafinas; promove o coalescimento da água existente no combustível, permitindo a sua separação no segundo estágio da filtração, formato cartucho cilíndrico; diâmetro externo: 152,4mm; diâmetro interno: 88,9mm; comprimento: varia de 285,7 até 1.447,8mm – depende do modelo; extremidade A fechada, com parafuso de fixação; extremidade B aberta com anel de vedação “o’ring” em buna ou ponta de rosca para encaixe; extremidades fabricadas em nylon; meio filtrante fabricado em multicamadas de micro fibra de vidro, celulose plissada e revestido em material têxtil, moldado sobre tubo central metálico galvanizado.</t>
  </si>
  <si>
    <t>T-1217</t>
  </si>
  <si>
    <t>HUBSUL DISTRIBUIÇÃO E LOGÍSTICA LTDA.</t>
  </si>
  <si>
    <t>Membranas de ultrafiltração em polietersulfona (PES) concebida para rejeição de proteínas de 5.000 a 10.000Daltons, com espaçadores de 0,076, 0,117 e 0,165cm, com área de membranas de 50 a 360ft² (4,6 a 33m²), com comprimento de 90,2 e 96,5cm e diâmetros de 9,6cm (3,78”), 10.9cm (4,28”), 16,2cm (6,38”) e 20,1cm (8”), tipo espiral, de configuração sanitária, para trabalhar em pressões máximas de até 10bar e temperatura menor que 55ºC.</t>
  </si>
  <si>
    <t>T-0614</t>
  </si>
  <si>
    <t>MAQUINAS SANMARTIN LTDA.</t>
  </si>
  <si>
    <t>Enxaguadores com água e /ou ar ionizado para limpeza de latas (alumínio, aço ou plástico), podendo operar com vasilhames de até 66mm de diâmetro e até 188mm de altura e com volumes de até 1 litros, onde a retenção das latas é realizada por sistema de vácuo através de esteira perfurada, independentemente de qualquer tipo de guias, potência instalada de até 25kW com capacidade de produção de até 90.000vasilhames/h.</t>
  </si>
  <si>
    <t>T-0999</t>
  </si>
  <si>
    <t>Lavadoras termodesinfectoras e desinfectoras de alto-nível, automáticas com capacidade para reprocessar 1 até 3 endoscópios flexíveis e até 2 broncoscópios de vídeo ou até 3/4 de broncoscópios de fibra, com uma ou duas portas sistema de barreira, consumo de água: (6L) por preenchimento de câmara, nível de som: &lt;40dB de configuração padrão 56,2dB, com sistema de secagem a ar forçado, câmara de lavagem construída em aço AISI 316L e porta de alta visibilidade com vidros duplo HST temperado, exterior construído em aço 304.sistema de travamento da porta durante a execução do ciclo, dois circuitos hidráulicos separados com bombas dedicadas para canais endoscópicos e câmara de lavagem, dois braços de aspersão rotativos, conexão de linha de água disponível para água fria / mista ou desmineralizada, bomba de 110W, fluxo de 90L/min a lavagem do canal do endoscópio e bomba de 110W, fluxo de 90L/min para lavar os braços de lavagem da câmara, três bombas de membrana para adicionar os agentes químicos líquidos, capacidade de armazenamento de produtos químicos de até três galões de 5L, elemento de aquecimento elétrico de 2,6kW, duas sondas de temperaturas independentes PT1000, três quadros elétricos: mestre, escravo e redundância, com possibilidade de memorizar até 7 programas: 3 programas padrão, 4 definidos pelo usuário, ciclos de auto-desinfecção térmica a 80°C e químico a 55°C. e secagem forçada de ar quente filtrado HEPA H14 para garantir uma secagem perfeita da superfície dos endoscópios. com resistência elétrica de 0,75kW.</t>
  </si>
  <si>
    <t>T-0411</t>
  </si>
  <si>
    <t>Combinações de máquinas automáticas para alimentar preformas e tampas, soprar, envasar, fechar, rotular, agrupar e embalar recipientes de PET (politereftalato de etileno) com bebidas sensíveis, compostas de: máquina Alimentador de preformas e tampas; sopradora; com ou sem compressor de alta pressão; com ou sem inspetor de preformas; com ou sem rinser de preformas; máquina envasadora asséptica, com capacidade nominal maior ou igual a 12.000recipientes/h (recipientes de 1L), sistema de descontaminação de recipientes (preformas) e tampas após o aquecimento através da injeção de vapor de H2O2 e ativação/secagem com ar quente, gabinete de envase com ambiente estéril, sistema de controle de envase contínuo, sistema de encapsulamento (aplicação de tampa) dos recipientes assepticamente envasados, sistema de inspeção e rejeição de recipientes não conformes (e/ou coleta de amostras para inspeção de qualidade em laboratório) com mesa de coleta, sistema CIP-SIP para autolimpeza com esterilização, sistema COP-SOP de limpeza de superfície e sanitização; com ou sem estação de aplicação de nitrogênio; após a secagem do recipientes é realizado a aplicação de rótulos através do sistema de aplicação de rótulos com sistema de adaptação automática de velocidade em função do fluxo de entrada de recipientes; com ou sem datador de recipientes; estação de agrupamento de recipientes e embalo unificado, apta a agrupar e embalar os recipientes apenas com filme plástico termoencolhível, ou com bandejas de papelão e filme plástico termoencolhível, ou apenas com invólucros (caixas) de papelão, ou com filme plástico termoencolhível e invólucros (caixas) de papelão, com múltiplas linhas de alimentação, magazine de alimentação de caixas e bandejas; estação de paletização com aplicação de filme para estabilização de palete formado, com ou sem aplicação de etiqueta; transportadores para interconexão; “no break” para proteção do sistema de controle dos equipamentos; painéis para alimentação elétrica; com ou sem sistema de esterilização de produto através de tratamento térmico com trocador de calor tubular com ou sem desaerador, com ou sem sistema de homogeneização de produto; Sistema de gerenciamento de performance e falhas central.</t>
  </si>
  <si>
    <t>T-0755</t>
  </si>
  <si>
    <t>Máquinas automáticas com 24 canais com dupla cabeça de enchimento dispostas em duas bandejas continuamente vibratórias, com 12 canais cada e subdivididas em três etapas alinhadas com um funil alimentador e com um bico de enchimento na descarga por bandeja para contagem e envase de comprimidos circulares e oblongos e cápsulas de fármacos, com capacidade para contar e envasar até 12.000comprimidos/min com base no diâmetro de 8mm e comprimidos não revestidos e dependendo do tamanho do frasco e velocidade de alimentação, capaz de trabalhar com frascos com diâmetro de 30 a 100mm e altura 40 a 200mm, contagem dos comprimidos ou cápsulas envasadas com 100% de precisão através de sensor infravermelho com ajuste de tempo claro/escuro para detecção de comprimidos quebrados ou duplos, com verificação do tempo de abertura/fechamento do obturador de comprimidos e/ou cápsulas, dotada de estação de inserção automática de sachês de dessecante de sílica em gel em frascos e recipientes, para sachês com largura máxima de 50mm e comprimento máximo de 100mm, com capacidade máxima de 120frascos/min e até 5sachês/frasco, alimentados a partir de rolos e detectados por sensores eletrônicos de fibra óptica à medida em que são marcados, cortados por ação alternada da faca e inserção nos frascos automaticamente por ação de êmbolo, capaz de detectar a espessura ou a posição da marca da fotocélula do sachê alimentado através de sensores na estação de corte equipada com sensores de segurança duplos para garantir corte preciso, calha de tamanho ajustável para acomodar dessecantes de tamanhos diferentes sem a necessidade de troca de peças, transportador sanitário de pista dupla, para recipientes de metal, vidro ou plástico com até 120mm de diâmetro, desmontagem sem ferramentas para limpeza e troca rápidas, interface homem-máquina (IHM) com  tela sensível ao toque e controlador lógico programável (CLP).</t>
  </si>
  <si>
    <t>T-0693</t>
  </si>
  <si>
    <t>8422.40.00</t>
  </si>
  <si>
    <t>Máquinas paletizadoras de caixas de embarque contendo produtos farmacêuticos, com seus respectivos controladores lógicos programáveis (CLPs), sistemas de controle automatizados por robô com sistema de vácuo, para utilização em linhas de embalagem de alta performance, com capacidade máxima de paletização de 8pallets/min, com capacidade para paletizar caixas com dimensões máximas de 400 x 600 x 500mm (largura x comprimento x altura), em pallets com dimensões iguais a 1.200 x 800mm, 1.200 x.1000mm, 1.219 x 1.016mm e 1.165 x 1.165mm, sendo a altura máxima de paletização igual a 2.050mm.</t>
  </si>
  <si>
    <t>PAKMATIC DO BRASIL IMPORTAÇÃO E EPORTAÇÃO LTDA</t>
  </si>
  <si>
    <t>T-0836</t>
  </si>
  <si>
    <t>Unidade funcional para embalar medicamentos, compostas por: 1 máquina emblistadeira para formar, encher e selar cartelas de plástico/alumínio e/ou alumínio/alumínio para comprimidos e/ou cápsulas, com capacidade ou velocidade máxima de 500blisters/min, buffer com suporte para bobinas do filme de formação, mesa de corte/emenda para filme de formação, sistema automático para ajuste lateral do filme de formação, detecção automática de emenda do filme de formação, detector de microfissuras para filme de formação tipo alumínio/alumínio, exaustor de gases para filme de formação tipo PVDC, um(1) carrinho para transporte de bobina, estação de aquecimento dotada de movimentos intermitentes com configuração individual de 6 zonas de temperaturas, sistema antiestático para eliminar cargas eletrostáticas, alimentador automático de produtos no alvéolo, um jogo de ferramental/formato, sensores para detecção automática de quantidade mínima de consumíveis, um(1) carrinho para transporte do sistema de alimentação, câmera de visão para inspeção/controle de blisters defeituosos ou vazios, exaustor de pó, estação de desbobinamento do filme de selagem, mesa de emenda/corte para filme de selagem, detecção automática de emenda do filme de selagem, detecção/monitoramento da marca de fotocélula no filme de selagem, impressora Hapa, câmera de visão para inspeção/controle de impressão, estação de fechamento/selagem tipo rotativo contínuo por rolos de selagem, monitoramento de temperatura da água, monitoramento da pressão de selagem, rejeição automática de blisters não aprovados, estação combinada para carimbo, perfuração e corte com comandos por servo-motor, estação de corte indexado com controle à laser de posicionamento dos alvéolos, transformador, “chiller”, esteira de transferência de blisters contínua por vácuo, controlador lógico programável (CLPs), painel de operação com tela tipo "touchscreen” e 1 máquina encartuchadeira de movimento contínuo com desenho ergonômico, velocidade máxima de 500cartuchos/min, esteira de cartuchos retrátil facilitando uma alta acessibilidade ou fácil limpeza, sistema de auto ajuste dotados de servomotores e servocontroladores para referenciamento automático dos parâmetros de formatos de todas as estações, alimentador rotativo de cartuchos com 3 braços de armação, estação de alimentação automática de blister, sensor para controle de presença de blister, estação dotada de aparelho dobrador de bulas com dispositivo basculante, transferência automática de bulas, sensor de monitoramento ou controle de bulas, estação de pré inserção de bulas, estação de inserção de blister no cartucho, sensor para monitoramento ou controle de introdução de produtos no cartucho, sensor para detecção de bula dentro do cartucho, sensores para controle do nível de consumíveis, sistema para inspeção de códigos de barra nas bulas e cartuchos, impressora termo “Inkjet” para codificação de cartuchos, câmera de visão para inspeção/controle de impressão, estação de fechamento de cartuchos com cola-quente, rejeição automática de cartuchos defeituosos, controlador lógico programável (CLPs), painel de operação com tela tipo "touchscreen”.</t>
  </si>
  <si>
    <t>T-0884</t>
  </si>
  <si>
    <t>PACK SOLUTIONS REPRESENTACOES COMERCIO IMPORTACAO E EXPORTACAO LTDA</t>
  </si>
  <si>
    <t>Combinações de máquinas automáticas e servo-motorizadas para formar, encher, selar e encartuchar cartelas de medicamentos tipo blister em plástico/alumínio e/ou alumínio/alumínio, para comprimidos e/ou cápsulas de fármacos, compostas de: máquina emblistadeira para formar, encher e selar cartelas, com capacidade produtiva máxima igual a 720cartelas/min, munidas ou não com um jogo de ferramental para um formato de produto, larguras das cartelas compreendidas entre 30 e 86mm, comprimentos das cartelas compreendidos entre 70 e 140mm, porta bobinas duplo para bobinas com diâmetro máximo igual a 600mm, com ou sem sistema para troca de bobina sem parada da máquina, movimento de alimentação contínua, construída de forma à não possibilitar o alojamento de impurezas nos alvéolos e área de produção (placas de aquecimento em posição vertical e construção balconada), sistema anti-estiramento do material de formação com 3 zonas de diferentes temperaturas, formação de alvéolos com punção e sopro, alimentação dos produtos com sistema de sincronização de posicionamento dos alvéolos, sincronização de posicionamento entre alvéolos e alumínio de selagem, sistema de selagem plana, com ou sem sistema de detecção de microfissuras em alvéolos de alumínio, controle de esmagamento de alvéolos, controle de centralização dos alvéolos (garantia de área mínima de selagem entre alvéolos e extremidade da cartela), sistema de visão para controle (cor, presença e imperfeições do produto), seção de corte sem geração de retalhos entre cartelas (corte econômico); máquina encartuchadora, com capacidade produtiva máxima maior ou igual a 500cartuchos/min (variável em função das características e dimensões dos cartuchos), para cartuchos com larguras compreendidas entre 35 e 90mm, alturas dos cartuchos compreendidas entre 16 e 90mm, comprimentos dos cartuchos compreendidos entre 75 e 150mm, com sistema robotizado de integralização entre emblistadeira e encartuchadora (transferência e empilhamento integrados), com ou sem controle de código de barras de bulas e cartuchos, alimentação de bulas previamente dobradas ou com dobrador de bulas integrado, sistema de codificação dos cartuchos por rolo tintado, jato de tinta ou laser; completas, controladas por computadores tipo PC industrial e painéis de operação sensíveis ao toque tipo “touchscreen” de 15”, diferentes pontos e dispositivos de inspeção, controle e rejeição de não conformidades.</t>
  </si>
  <si>
    <t>T-0919</t>
  </si>
  <si>
    <t>Máquinas automáticas para formação de lotes em bandejas (blisters) para acomodação de turbinas para uso em bombas de combustível automotivas, constituída de: 1 sistema de transferência do componente por esteira; sistema de descarga por manipuladores pneumáticos com servomotor; garras pneumáticas; sistema de travamento dos blisters do rotor; sistema de transferência de peças por esteira equipadas com sensores de identificação de produto acabado; 1 bloco de válvula pneumáticas; 1 painel de comando principal com alimentação trifásica e pneumático, corrente 6A, potência de 3kW.</t>
  </si>
  <si>
    <t>T-0948</t>
  </si>
  <si>
    <t>Máquinas empacotadoras automáticas de pipoca de micro-ondas em pacotes tipo “paperbag”, para dosagem controlada de milho e dosagem de alta precisão de óleo, aptas para separar, vincar, dobrar e selar pacotes de 55 a 100g com dimensões de 287mm (C) x 139mm (L), com operações e pistas duplas, com capacidade máxima de produção de 150pacotes/min, dotadas de estação dupla de dosagem de milho com dispositivo de abertura dos pacotes por ventosas e dosadores volumétricos com portas de envase deslizantes acionados por servomotor, estação dupla de selagem por calor e pressão com barras de selagem de 1/8”, bombas para dosagem de óleo de alta precisão com baixo desvio padrão para dosagens de 10 a 20g com bicos de dosagem de ½“, dispositivo de segurança de dosagem de milho nos pacotes “no bag-no fill”, estação dupla de carregamento, magazine rotativo com capacidade de armazenamento de 3.000pacotes, sistema de retirada dos pacotes acionado por servomotor, correias transportadoras e transportador estendido, controladas por painel de comando com tela sensível ao toque e sistema de sincronização eletrônica.</t>
  </si>
  <si>
    <t>T-0983</t>
  </si>
  <si>
    <t>UNIÃO QUIMICA FARMACÊUTICA NACIONAL S/A.</t>
  </si>
  <si>
    <t>Máquinas encaixotadoras automáticas tipo “Case Packer” com desenho ergonômico, capacidade máxima de 12caixas/min, esteira de entrada de cartuchos para velocidade de 500cartuchos/min, estação de empilhamento de cartuchos, preparação para rastreabilidade, estação de fechamento de caixas por fitas adesivas, sistema detector de quebra de fitas, dispositivo para controle do nível de consumíveis, estação de rejeição de caixas não aprovadas.</t>
  </si>
  <si>
    <t>TECNOR INDUSTRIA E COMERCIO DE MAQUINAS E EQUIPAMENTOS LIMITADA</t>
  </si>
  <si>
    <t>T-1006</t>
  </si>
  <si>
    <t>IBEMA CIA BRASILEIRA DE PAPEL</t>
  </si>
  <si>
    <t>Máquinas para embalar bobinas de papel com diâmetro compreendido entre 500 e 1.520mm e largura compreendida entre 450 e 2.540mm, com capacidade máxima de 50bobinas/h, dotadas de discos de bloqueio laterais, cerca de proteção e painel elétrico e de controle.</t>
  </si>
  <si>
    <t>T-1056</t>
  </si>
  <si>
    <t>Máquinas de operação sequencial para aplicação de selos fiscais de 17 x 43mm em carteiras de cigarros com filtros, colocação dos selos em diferentes posições das carteiras de cigarros, câmera para checagem do posicionamento dos selos (Kappa-Camera), afixador de selos com bocal de "hot melt", com capacidade para 400 carteiras por minuto, voltagem trifásica de 380V, consumo de ar comprimido de 0,5m3/h, potência instalada de 0,15kVA e frequência principal de 60Hz.</t>
  </si>
  <si>
    <t>T-1222</t>
  </si>
  <si>
    <t>BEM BRASIL ALIMENTOS S/A</t>
  </si>
  <si>
    <t>Equipamentos para pesagem e dosagem de produtos frescos ou congelados, feitos em aço inoxidável, contém de 10 a 14 cabeças, a prova d’água com classificação IP69K e célula de carga fabricada em bloco de alumínio, com capacidade máxima de produção de 8kg por descarga dependendo da configuração.</t>
  </si>
  <si>
    <t>T-0920</t>
  </si>
  <si>
    <t>Máquinas automáticas para rebarbação com alta pressão de água do componente "turbina", confeccionadas em plástico, próprio para bomba de combustível de veículos automotivos; compostas de: 1 sistema para transferência do componente na esteira, com bomba de água de alta pressão; 1 painel elétrico com alimentação trifásico e pneumática.</t>
  </si>
  <si>
    <t>T-1135</t>
  </si>
  <si>
    <t>Bombas pulverizadoras para agricultura ou horticultura para projetar, dispersar ou pulverizar líquidos de irrigação com vazão de 25 ou 45L/min e pressão de trabalho de 45kgf/cm², com manopla de regulagem e controle de pressão, possui cabeçote de ferro fundido com tratamento superficial para resistência química, possibilitando a dispersão tanto para água limpa, quanto para produtos agrícolas altamente corrosivos, filtro de sucção de entrada e mangueira de retorno, tecnologia de eficiência incorporada, requer motores elétricos de 3cv para seu funcionamento.</t>
  </si>
  <si>
    <t>T-0991</t>
  </si>
  <si>
    <t>Máquinas para aplicação de películas aquosas e solventes em comprimidos farmacêuticos, com controlador lógico programável, comando computadorizado e “software” embarcado para desenvolvimento de processos, com capacidade de armazenamento de até 999 receitas, com tambor totalmente perfurado de 1.570mm de diâmetro, volume bruto de 500L e geometria otimizada que permite processamento de 10 (50L) a 100% (500L) do volume sem trocar o tambor, sistema de controle automático, a laser, do posicionamento das pistolas de pulverização, capacidade de volume de ar de até 6.000m3/h, com filtros tipo H-13 e controle de umidade por condensação, dotadas de sistema de limpeza automático "Clean In Place" (CIP).</t>
  </si>
  <si>
    <t>T-0862</t>
  </si>
  <si>
    <t>AR PLY INDUSTRIA E COMERCIO DE EQUIPAMENTOS E SUPRIMENTOS PARA ASPIRAÇÃO E PINTURA LTDA</t>
  </si>
  <si>
    <t>Reservatórios plásticos com tampa plástica utilizados em pistolas de pintura com  a função de controle, evitando a saída dos líquidos, e ao mesmo tempo tem a função de filtrar as impurezas presentes nos líquidos, com tamanhos  que variam  em mícrons de 90 até 280 e volume de 350 até 900ml.</t>
  </si>
  <si>
    <t>T-0951</t>
  </si>
  <si>
    <t>INDUSTRIA E COMERCIO DE MAQUINAS RIBEIRO LTDA</t>
  </si>
  <si>
    <t>Elevadores automotivos eletro-hidráulicos, em aço, destrava manual bilateral com capacidade de elevação até 4.000kg, elevação máxima de até 1.910mm e elevação mínima de até 100mm, distância entre colunas 2.890mm, largura externa 3.365mm, tempo de elevação &lt;55s, tempo de descida &gt;45s, com bomba hidráulica monofásico 220V.</t>
  </si>
  <si>
    <t>T-0976</t>
  </si>
  <si>
    <t>Manipuladores hidráulicos autopropulsados sobre pneus maciços ou inflados com 2 eixos e tração em todas as rodas, peso operacional superior a 68.800kg, para movimentação de materiais, dotados carro superior equipado com gerador auxiliar, painel elétrico central, joystick, conexões de 12V/24V, sistema de recuperação de energia com cilindro hidráulico e acumuladores de pressão; podendo ser montado em estrutura de aço com altura de 1.500mm; estabilizadores acionados por motor elétrico com potência igual ou superior a 200kW, mas igual ou inferior a 250kW; cabine com elevação hidráulica; implemento frontal de trabalho articulado (lança e braço) com alcance máximo de 15.120mm (ao nível do solo), podendo conter ferramentas hidráulicas de trabalho como, pratos magnéticos, garra “Clamshell” (concha), garra de demolição, eletroímã, tesoura hidráulica.</t>
  </si>
  <si>
    <t>T-0980</t>
  </si>
  <si>
    <t>Manipuladores hidráulicos autopropulsados sobre esteiras, de peso operacional de 220t, para movimentação de materiais, dotados de carro superior montado sobre estrutura tubular de aço de 10.000mm de altura, com painel elétrico central, joystick, conexões de 12V/24V; sistema hidráulico com bombas hidráulicas com reserva de energia; motor elétrico com potência igual ou superior a 235kW, mas igual ou inferior a 280k; implemento frontal de trabalho articulado (lança e braço) com alcance máximo de 26.714mm (ao nível do solo), podendo conter ferramentas hidráulicas de trabalho como, pratos magnéticos, garra “Clamshell”(concha), garra de demolição, eletroímã, tesoura hidráulica.</t>
  </si>
  <si>
    <t>T-0972</t>
  </si>
  <si>
    <t>Transportadores autônomos sobre rodas multidirecionais tipo AGV (Automated Guided Vehicle), utilizados para movimentar produtos acabados tipo, caixas de papelão e/ou envelopes diversos, nas dimensões máximas de até 400 x 400 x 350mm (comprimento x largura x altura), com capacidade de transporte de carga máxima de 10kg, com trajetória guiada por giroscópio e localização visual de posição por meio de câmeras com taxa de precisão da leitura de código presencial superior a 99,99% e velocidade de leitura de código de &lt;0,8s para leitura de QRCODE, giro de 360 graus no próprio eixo, com capacidade de movimentar até 15.000peças/h, velocidade máxima de 2m/s, aceleração de 1,5m/s², com sistema de esteira para dispensa de carga, comunicação sem fio e roaming, gerenciamento inteligente de energia trabalhando por 8h com uma única carga podendo conter ou não carregador de carga rápida de bateria, gerenciamento de trânsito controlado por software central dotado de tecnologias de “deep learning, machine learning” e data mining para otimização da frota de veículos e monitoramento e alimentado em 14 estações de indução manuais dotadas de equipamento de pesagem e leitura de códigos 1D (código de barras) e 2D (QR Codes).</t>
  </si>
  <si>
    <t>T-1037</t>
  </si>
  <si>
    <t>Plataformas de trabalhos aéreos, tipo tesoura, acionadas por motor elétrico alimentado por baterias recarregáveis a partir de carregador bivolt unicamente, autopropulsadas sobre rodas, com tração no eixo dianteiro, controladas por painel/unidade de controle na plataforma contendo "joystick", equipadas com "deck" extensível da plataforma de 1,22m, com elevação máxima vertical da plataforma igual a 13,95m (internamente), com capacidade máxima de carga sobre a plataforma com o "deck" extensível retraído igual a 349kg.</t>
  </si>
  <si>
    <t>T-0946</t>
  </si>
  <si>
    <t>HYUNDAI HEAVY INDUSTRIES BRASIL INDUSTRIA E COMERCIO DE EQUIPAMENTOS DE CONSTRUCAO S.A.</t>
  </si>
  <si>
    <t>Empilhadeiras autopropulsadas, de motor acionado a diesel, para elevação, transporte e armazenagem de carga, de capacidade máxima de movimentação de carga até 25.000kg, com torre de 2 estágios, altura máxima de elevação de garfos de 6.000mm, válvula de controle de cinco vias e deslocador lateral.</t>
  </si>
  <si>
    <t>T-1035</t>
  </si>
  <si>
    <t>Plataformas para trabalhos aéreos, com lança principal telescópica, sobre base giratória, com capacidade de rotação da base de 353° não contínuos, autopropulsadas sobre rodas, acionadas por motor a diesel ou bicombustível, com tração 4 x 4, controladas por painel/unidade de controle na plataforma contendo "joystick", com elevação máxima vertical da plataforma igual a 18,5m (base interna do cesto da plataforma) e alcance máximo horizontal da plataforma igual a 12,3m, com capacidade máxima de carga sobre o cesto da plataforma igual a 300kg sem restrição de trabalho.</t>
  </si>
  <si>
    <t>T-0620</t>
  </si>
  <si>
    <t>MÁQUINAS SANMARTIN LTDA.</t>
  </si>
  <si>
    <t>Transportadores combinadores e sincronizadores de vasilhames vazios de múltiplas entradas e saída unifilar, que permite trabalhar com vasilhames de até 66mm de diâmetro, alturas de até 188mm e volume de até 1 litro, com ajuste de altura manual ou motorizado, onde a sincronização dos vasilhames é realizada por sistema de vácuo através de esteira perfurada e guias vibratórias, potência instalada de 5kW e capacidade de produção de até 120.000latas/h.</t>
  </si>
  <si>
    <t>T-0622</t>
  </si>
  <si>
    <t>Transportadores modulares de 1 a 10 vias, para vasilhames vazios de alumínio, aço ou plástico onde os vasilhames são transportados pendurados por uma malha modular perfurada, assistida por vácuo, que permite trabalhar com vasilhames de até 66 mm de diâmetro, altura de até 188mm e volume de até 1 litros, com sistema de regulagem de altura manual ou motorizado, potência instalada até 10kW e capacidade de produção de até 150.000latas/h.</t>
  </si>
  <si>
    <t>T-1090</t>
  </si>
  <si>
    <t>ELEVADORES OTIS LTDA</t>
  </si>
  <si>
    <t>Equipamentos de elevação de carga alimentado por sistema trifásico de 460V e 60Hz, composto de 4 colunas com correntes de elevação e duas colunas-guia, com carro de dimensões internas máximas de 3,1m de largura x 3 m de profundidade x 2,15m de altura (9 '11 "  x  9' 9"   x  7 '0 "), capacidade nominal de carga de até 2.270kg (5.000 libras), cames de proteção contra queda, velocidade nominal de 0,25m/s (50fpm), percurso máximo de deslocamento vertical de 9,145m (30’), portas motorizadas de enrolar no carro e nos pavimentos, com estações de chamada e envio nos pavimentos, comando principal com CLP e inversor de frequência.</t>
  </si>
  <si>
    <t>BOXTOP DO BRASIL ELEVADORES LTDA</t>
  </si>
  <si>
    <t>T-0495</t>
  </si>
  <si>
    <t>FMM PERNAMBUCO COMPONENTES AUTOMOTIVOS LTDA</t>
  </si>
  <si>
    <t>Equipamentos de movimentação para montagem automática de painéis e para-choques automotivos, com sistema de transporte de paletes e com 4 a 8 módulos de estações de trabalho, compostos por 2 transportadores de rolos de correntes de aço simples de 2.000mm e 2 transportadores de rolos de correntes duplas de 2.500mm, 2 pernas de apoio único com altura ajustável, 4 elevadores pneumáticos com transferência de paletes por rolos motorizados (Drive-Roll 24 VCC), 4 dispositivos de detecção de entrada e saída de paletes, cabides de suspensão com gancho de mola, módulos de transferência com unidade de acionamento para corrente de rolos de aço duplo para cargas pesadas, sensores de posição e amortecedores pneumáticos, de valor CIF não superior a R$1.329.134,40.</t>
  </si>
  <si>
    <t>T-1157</t>
  </si>
  <si>
    <t>LOJAS RENNER S.A. </t>
  </si>
  <si>
    <t>Transportadores classificadores de ação contínua, com desvio de pacotes diversos por meio de sapatas deslizantes controladas por módulo de controle de desvio (DCM), capacidade nominal de até 5.750pacotes/h com velocidade de classificação de 2m/s, alimentados por um ou mais pontos de indução automáticas, estação de leitura, calhas de desvios, transportadores, rede de segurança, painel elétrico com controlador lógico programável (CLP) e sensores.</t>
  </si>
  <si>
    <t>T-0839</t>
  </si>
  <si>
    <t>Conjuntos de componentes específicos para modernização e implementação de novo software de gerenciamento integrado de armazém de produtos de limpeza, para paletes tipo PBR com dimensões de 1.000 x 1.200mm e altura máxima de 1.800mm, composto de um sistema de recebimento automático de paletes com capacidade total de 40pallets/h, dotados de estação de entrada de paletes cheios, computadorizada, para identificação, gerenciamento e rastreabilidade do palete em todo o processo, com leitor de código de barras para identificação do produto, controle dimensional e de peso, duas estações de saída de paletes, sendo uma para retirada por veículo autônomo tipo “QUAD” e uma para retirada por veículo autônomo tipo “REACH”, estação de paletes rejeitados, transportadores, painéis elétricos e de controle; um veículo autônomo guiado a laser, tipo “QUAD”, apto a carregar até 4 paletes por vez, com capacidade de carga de 5.400kg e velocidade máxima de 1,5m/s com quatro rodas direcionáveis sendo 2 motrizes; 10 veículos autônomos guiados a laser, tipo “REACH”, com garfo e capacidade máxima de carga de 1,4t e mastro com altura máxima de elevação operacional de 9,2m; uma esteira de carregamento automático de caminhões do tipo “Slip Chain”; uma esteira de carregamento automático de caminhões do tipo “Trailer Skate”; transportadores de entrada dos paletes; transportadores de saída dos paletes; extensão dos trilhos dos transelevadores; estruturas metálicas; extensão de painéis elétricos existentes; painéis elétricos e de gerenciamento.</t>
  </si>
  <si>
    <t>T-0842</t>
  </si>
  <si>
    <t>Conjuntos de componentes específicos para modernização e implementação de novo software de gerenciamento integrado de armazém de produtos de limpeza, para paletes tipo PBR com dimensões de 1.000 x 1.200mm e altura máxima de 1.800mm, composto de dois sistemas de recebimento automático de paletes com capacidade total de 80pallets/h, dotado de estação de entrada de paletes cheios, computadorizada, para identificação, gerenciamento e rastreabilidade do palete em todo o processo, com leitor de código de barras para identificação do produto, controle dimensional e de peso, duas estações de saída de paletes, sendo uma para retirada por veículo autônomo tipo “QUAD” e uma para retirada por veículo autônomo tipo “REACH”, estação de paletes rejeitados, transportadores, painéis elétricos e de controle; um veículo autônomo guiado a laser, tipo “QUAD”, apto a carregar até 4 paletes por vez, com capacidade de carga de 5.400kg e velocidade máxima de 1,5m/s com quatro rodas direcionáveis sendo 2 motrizes; 4 veículos autônomos guiados a laser, tipo “REACH”, com garfo e capacidade máxima de carga de 1,4t e mastro com altura máxima de elevação operacional de 9,2m; sistemas de carregamento automático de baterias de lítio por indução; transportadores de entrada dos paletes; transportadores de saída dos paletes; extensão dos trilhos dos transelevadores; estruturas metálicas; extensão de painéis elétricos existentes; painéis elétricos e de gerenciamento.</t>
  </si>
  <si>
    <t>T-0843</t>
  </si>
  <si>
    <t>Combinações de máquinas robotizadas com “software”’ de gerenciamento integrado para movimentação de paletes e seleção automática de pedidos de produtos de limpeza, com capacidade máxima operacional de 160camadas/h (referida a paletes tipo PBR com dimensões de 1.000 x 1.200mm e altura máxima de 1.800mm), composta de: estação de entrada de paletes para retirada de filme “stretch”; 1 robô para seleção de produtos em camadas, com 4 eixos e capacidade de carga de 700kg dotado de garra, painel elétrico e sistema de vácuo; estruturas metálicas para até 172 paletes; 11 veículos autônomos guiados a laser, tipo “ANT”, dotados de 6 rodas sendo 2 motorizadas e 4 livres, com velocidade máxima operacional de 0,7m/s, capacidade máxima de carga operacional de 1.350kg e altura máxima de elevação de 650mm para transporte de paletes; 14 veículos autônomos guiados a laser, tipo “REACH”, com garfo e capacidade máxima de carga de 1,4t e mastro com altura máxima de elevação operacional de 9,2m e, sistemas de carregamento automático de baterias de lítio por indução.</t>
  </si>
  <si>
    <t>T-0844</t>
  </si>
  <si>
    <t>Combinações de máquinas robotizadas com “software”’ de gerenciamento integrado para movimentação de paletes e seleção automática de pedidos de produtos de limpeza, com capacidade máxima operacional de 160camadas/h (referida a paletes tipo PBR com dimensões de 1.000 x 1.200mm e altura máxima de 1.800mm), composta de: estação de entrada de paletes para retirada de filme “stretch”; 1 robô para seleção de produtos em camadas, com 4 eixos e capacidade de carga de 700kg dotado de garra, painel elétrico e sistema de vácuo; estruturas metálicas para até 217paletes; 15 veículos autônomos guiados a laser, tipo “ANT”, dotados de 6 rodas sendo 2 motorizadas e 4 livres, com velocidade máxima operacional de 0,7m/s, capacidade máxima de carga operacional de 1.350kg e altura máxima de elevação de 650mm para transporte de paletes; estação de aplicação de filme “stretch” dotada de mesa giratória e pressor vertical sincronizados, robô com cabeçote com sistema de pré estiramento eletrônico de até 500% para filmes de largura de até 1.000mm, com 4 eixos e capacidade de carga de 315kg e etiquetadora de pallets; 15 veículos autônomos guiados a laser, tipo “REACH”, com garfo e capacidade máxima de carga de 1,4t e mastro com altura máxima de elevação operacional de 9,2m e, sistemas de carregamento automático de baterias de lítio por indução.</t>
  </si>
  <si>
    <t>T-0912</t>
  </si>
  <si>
    <t>Misturadores farmacêuticos de rotação assimétrica de 360º, em aço inoxidável AISI 304L com intensificador de mistura, para processamento de pós, grãos e outros materiais sólidos farmacêuticos em recipientes com capacidades máximas de 500 a 2.000 litros e rotação máxima de 5 a 15rpm, com capacidade de funcionamento em modo reverso, dotados de sistema automático de fixação equipado com travas giratórias, com ou sem receptáculo farmacêutico para pós do tipo IBC (Intermediate Bulk Container), equipado com scanner laser de segurança, controlador lógico programável (CLP) integrado ao sistema computadorizado com software dedicado e interface homem-máquina (IHM) com tela sensível ao toque de 15”.</t>
  </si>
  <si>
    <t>T-0973</t>
  </si>
  <si>
    <t>Sistemas de transporte e classificação de pedidos e volumes diversos, computadorizado, tipo esteira nas dimensões de 800 x 410mm, que suporta até 15kg, capacidade de 17.000carros/h, acionados por motores, controlados por controlador lógico programável (CLP), dotados de sistema de separação mecânica com 169,4m de comprimento, 154 carros e 308 esteiras (duas esteiras por carro); 10 estações de introdução/alimentação semiautomáticas; calha de saída do separador, de dimensões específicas para separação direta (70 saídas) e buffer de alimentação dos AGVs (14 saídas), de largura 545mm; calha de rejeição (2 saídas), de largura 945mm, dispositivos de escaneamento para leitura de códigos 1D (códigos de barras) e 2D (QR Codes) através de dois sistemas câmeras "scanner", dois sets de cubadoras a laser, utilizado para movimentar e classificar produtos acabados tipo caixas de papelão e/ou envelopes diversos, nas dimensões máximas de até 600 x 350 x 350mm (comprimento x largura x altura), visando a sua classificação e expedição automatizada; com sistemas de transportadores por esteira para alimentação das zonas de indução e transporte da carga tratada para a zona de expedição.</t>
  </si>
  <si>
    <t>T-0998</t>
  </si>
  <si>
    <t>BESC REPRESENTAÇÕES E COMÉRCIO LTDA</t>
  </si>
  <si>
    <t>Cadeiras ergonômicas para a movimentação descontínua de mecânicos no solo através de 3 rodas, possibilitando o seu deslocamento totalmente ajustável para execução de mão de obra em oficinas em geral, com posicionamento motorizado elétrico perfeito e sem esforço do corpo em nove posições e encosto de cabeça em cinco posições, controle de velocidade de posicionamento variável acionado com as duas mãos, com 2 bandejas magnéticas para ferramentas, funcionando sob espaços com folga mínima de 35cm, curso mais baixo do assento de 11cm, curso mais alto do assento de 66cm, armação de aço inoxidável 304, capacidade para suportar até 136kg, e 100 a 200ciclos completos de 4s cada sem recarga, com 2 acumuladores (baterias recarregáveis) incorporados de 28VCC e 76Wh cada, e respectivo carregador elétrico de acumulador</t>
  </si>
  <si>
    <t>T-1020</t>
  </si>
  <si>
    <t>Receptáculos farmacêuticos do tipo IBC, utilizados para transporte, mistura e mantimento de granéis farmacêuticos sólidos, em aço inoxidável AISI 316L para áreas de contato com o produto e AISI 304L para áreas sem contato com o produto, com capacidade nominal de até 2.000 litros, com vedações de silicone, equipados com porta de carregamento de produtos e entrada de ar para filtro cartucho de polipropileno, compartimento de descarregamento de produtos com rampa de descarga em cone 60°, quatro barras para travamento lateral, válvulas borboleta em aço inoxidável com vedação periférica em silicone, seção transversal de 1.200 x 1.200mm e altura máxima de 2.311mm.</t>
  </si>
  <si>
    <t>T-1081</t>
  </si>
  <si>
    <t>ELETTRIC 80 LATIN AMERICA AUTOMACAO INDUSTRIAL LTDA.</t>
  </si>
  <si>
    <t>Veículos automáticos autônomos autoguiados (AGV) para movimentação de paletes, controlados por sistema computadorizado com software específico de gestão de separação de pedidos, com tecnologia wireless (WI-FI) e sistema de navegação misto, a laser e câmera data matrix, dotados de dispositivos de segurança com sensores óticos de proximidade, com capacidade de carga até 1.500kg, com velocidade máxima de 0,8m/s, 6 rodas direcionáveis sendo 2 motrizes e 4 livres, podendo girar a 360 graus sobre o eixo, mesa de elevação até 650mm concebido para o transporte de unidades de carga, incluindo paletes, alimentado por baterias de lítio com sistema de carregamento Fast (rápido) automático em linha.</t>
  </si>
  <si>
    <t>T-1082</t>
  </si>
  <si>
    <t>ELETTRIC 80 LATIN AMERICA AUTOMACAO INDUSTRIAL LTDA</t>
  </si>
  <si>
    <t>Veículos autônomos guiado a laser (LGV), para movimentação e transporte de paletes e outras unidade de carga, podendo carregar, transportar e descarregar de 1 a 4 paletes simultaneamente e demais cargas, com transportadores de roletes ou correntes para carregamento e descarregamento automático de paletes e demais cargas, com capacidade de 3.000 até 5.400kg, com velocidade máxima de 1,5m/s, com 4 rodas direcionáveis sendo 2 motrizes e 2 livres podendo-se deslocar nas 4 direções, sistema de navegação a laser, alimentado por baterias de lítio com sistema de carregamento automático em linha por indução, dotado de dispositivos de segurança eletromecânicos e com sensores óticos de proximidade, controlado por sistema computadorizado com tecnologia wireless (WI-FI).</t>
  </si>
  <si>
    <t>T-1117</t>
  </si>
  <si>
    <t>Rolos compactadores combinados autopropulsados de asfalto e bases, com motor diesel 4 cilindros e 100kW, com 4 pneus específicos para compactação estática no eixo traseiro e cilindro vibratório no eixo dianteiro em aço, de duas amplitudes e duas frequências ajustáveis, com articulação de 3 pontos, deslocamento lateral do eixo traseiro e peso operacional máximo de 11.240kg, com largura de compactação de 1.680mm.</t>
  </si>
  <si>
    <t>T-1170</t>
  </si>
  <si>
    <t>DOOSAN INFRACORE SOUTH AMERICA INDÚSTRIA E COMERCIO DE MÁQUINAS DE CONTRUÇÃO LTDA.</t>
  </si>
  <si>
    <t>Mini escavadeiras autopropulsadas sobre rodas, com capacidade de efetuar rotação de 360", motor diesel com potência nominal líquida de 40,8kW (54,5HP) a 2.400rpm, potência bruta de 42,4kW (56,8HP)a 2.400rpm, torque máximo de 21kgf.m (206nm) a 1.550rpm com lança de 3m, braço de 1,60m, caçamba de 0,175m³ e peso operacional de 5.550kg.</t>
  </si>
  <si>
    <t>T-1200</t>
  </si>
  <si>
    <t>Perfuratrizes de solo, autopropulsadas sobre esteiras, tipo rotativa, com capacidade de perfurar na faixa de 270 a 444mm de diâmetro, realização de furos no passo único de profundidade máxima igual ou superior a 19,8m, carga máxima sobre a broca igual ou superior a 68.038kg, peso operacional igual ou inferior a 181.437kg, e compressor de ar com pressão operacional igual ou inferior a 65psi.</t>
  </si>
  <si>
    <t>T-0466</t>
  </si>
  <si>
    <t>Suportes da coluna de direção com altura de 431mm, comprimento de 228mm e largura de 176mm.</t>
  </si>
  <si>
    <t>T-0468</t>
  </si>
  <si>
    <t>Colunas de aço HC-704, com 142mm de referência para fixação do controle do operador, para montagem em transpaleteiras elétricas.</t>
  </si>
  <si>
    <t>T-1044</t>
  </si>
  <si>
    <t>Guias para aplicação em elevadores, produzidas em aço Fe 360B, perfil “T” trefilado a frio, dimensões 45 x 45mm, espessura do boleto 5mm, com tolerâncias de fabricação de rugosidade longitudinal e transversal inferiores a 6,3 micra, com ângulo de torção máxima de 50’/m, tolerâncias de perpendicularidade longitudinal de 90graus +/- 10’ e perpendicularidade seccional de 90 +/-15’, retitude máxima de 2,5mm com até 5m de comprimento, tolerância de paralelismo entre a superfície superior do boleto e a superfície de localização da tala de junção deve ser de 0,20mm, tolerância de centragem macho-fêmea de +/-0,1mm.</t>
  </si>
  <si>
    <t>Monteferro América Latina Ltda</t>
  </si>
  <si>
    <t>T-1045</t>
  </si>
  <si>
    <t>Guias para aplicação em elevadores, produzidas em aço Fe 430 B, perfil “T” usinado, dimensões 70 x 65mm, medida do boleto 9 x 34mm, com tolerâncias de fabricação de rugosidade longitudinal inferior a 1,6micra e rugosidade transversal inferior a 3,2 micra, ângulo de torção máxima de 30’/m, tolerâncias de perpendicularidade longitudinal de 90graus +/- 5’ e perpendicularidade seccional de 90 +/-15’, retitude máxima de 1,5mm com até 5m de comprimento, tolerância de paralelismo entre a superfície superior do boleto e a superfície de localização da tala de junção deve ser de 0,20mm, tolerância de centragem macho-fêmea de +/-0,08mm.</t>
  </si>
  <si>
    <t>T-1046</t>
  </si>
  <si>
    <t>Guias para aplicação em elevadores, produzidas em aço Fe 430 B, perfil “T” usinado, dimensões 82 x 68mm, medida do boleto 9 x 34mm, com tolerâncias de fabricação de rugosidade longitudinal inferior a 1,6micra e rugosidade transversal inferior a 3,2 micra, ângulo de torção máxima de 30’/m, tolerâncias de perpendicularidade longitudinal de 90graus +/- 5’ e perpendicularidade seccional de 90 +/-15’, retitude máxima de 1,5mm com até 5m de comprimento, tolerância de paralelismo entre a superfície superior do boleto e a superfície de localização da tala de junção deve ser de 0,20mm, tolerância de centragem macho-fêmea de +/-0,08mm.</t>
  </si>
  <si>
    <t>T-1047</t>
  </si>
  <si>
    <t>Guias para aplicação em elevadores, produzidas em aço Fe 430 B, perfil “T” usinado, dimensões 114 x 89mm, medida do boleto 16 x 38mm, com tolerâncias de fabricação de rugosidade longitudinal inferior a 1,6micra e rugosidade transversal inferior a 3,2micra, ângulo de torção máxima de 30’/m, tolerâncias de perpendicularidade longitudinal de 90graus +/- 5’ e perpendicularidade seccional de 90 +/-15’, retitude máxima de 1,5mm com até 5m de comprimento, tolerância de paralelismo entre a superfície superior do boleto e a superfície de localização da tala de junção deve ser de 0,20mm, tolerância de centragem macho-fêmea de +/-0,08mm.</t>
  </si>
  <si>
    <t>T-1048</t>
  </si>
  <si>
    <t>Guias para aplicação em elevadores, produzidas em aço Fe 430 B, perfil “T” usinado, dimensões 127 x 88,9mm, medida do boleto 15,88 x 50,8mm, com tolerâncias de fabricação de rugosidade longitudinal inferior a 1,6micra e rugosidade transversal inferior a 3,2 micra, ângulo de torção máxima de 30’/m, tolerâncias de perpendicularidade longitudinal de 90graus +/- 5’ e perpendicularidade seccional de 90 +/-15’, retitude máxima de 1,5mm com até 5m de comprimento, tolerância de paralelismo entre a superfície superior do boleto e a superfície de localização da tala de junção deve ser de 0,20mm, tolerância de centragem macho-fêmea de +/-0,08mm.</t>
  </si>
  <si>
    <t>T-1061</t>
  </si>
  <si>
    <t>Guias para aplicação em elevadores, produzidas em aço Fe 430 B, perfil “T” usinado, dimensões 140 x 108mm, medida do boleto 19 x 50,8mm, com tolerâncias de fabricação de rugosidade longitudinal inferior a 1,6micra e rugosidade transversal inferior a 3,2 micra, ângulo de torção máxima de 15’/m, tolerâncias de perpendicularidade longitudinal de 90graus +/- 5’ e perpendicularidade seccional de 90 +/-15’, retitude máxima de 1mm com até 5m de comprimento, tolerância de paralelismo entre a superfície superior do boleto e a superfície de localização da tala de junção deve ser de 0,10mm, tolerância de centragem macho-fêmea de +/-0,05mm.</t>
  </si>
  <si>
    <t>T-0979</t>
  </si>
  <si>
    <t>Garras mecânicas para aplicação em manipuladores de materiais com peso operacional de 20 a 55t, com capacidade volumétrica mínima de 0,5m3 e máxima de 1,10m3, com capacidade de içamento máximo de 20t, altura máxima de 2.310mm; pressão hidráulica máxima de óleo na abertura e no fechamento da garra igual a 345bar, vazão na abertura e no fechamento da garra igual a 100L/min, pressão hidráulica máxima de óleo no giro da garra igual a 345bar, vazão máxima de giro da garra igual a 34L/min, dotadas de 5 pinças, 5 cilindros hidráulicos com haste interna; 1 mancal giratório; 1 motor hidráulico com torque de 1.825Nm.</t>
  </si>
  <si>
    <t>T-1055</t>
  </si>
  <si>
    <t>ITM LATIN AMERICA INDÚSTRIA DE PEÇAS PARA TRATORES LTDA</t>
  </si>
  <si>
    <t>Elos mestre segmentados e articulados, constituídos por aço de liga especial, obtidos por processo de forjamento a quente, e tratamento térmico, com dureza compreendida entre 285 e 375 brinell (HB), fabricados mediante projeto específico, com geometria para encaixe não serrilhado, tipo “mão de amigo”, com passo compreendido entre 140 e 340mm, com geometria e dimensional próprias e exclusivas para compor a corrente de rolamento, de trator autopropulsado, tipo Bulldozer ou escavadeira.</t>
  </si>
  <si>
    <t>T-1134</t>
  </si>
  <si>
    <t>Motocultivadores para cultivo do solo (agrícola, hortícola ou florestal), com motor a gasolina, potência de 6,5cv, cilindrada de 196cc, taxa de compressão de 8,5:1, diâmetro de 68mm e curso de 54mm, capacidade do tanque de combustível de 6 litros, guidão de controle ajustável na vertical e horizontal para operação em ambas direções, eixo dianteiro para tração com rodas com pneus, rodas de aço de 8”, eixo traseiro de enxadas rotativas, acompanhando 3 diferentes jogos de lâminas para utilização, um par com 3 lâminas, um par com lâminas curvas, um par com lâminas côncavas, com regulador traseiro de altura das lâminas com roda de aço.</t>
  </si>
  <si>
    <t>T-0966</t>
  </si>
  <si>
    <t>Colheitadeiras-debulhadoras para colheita de arroz com sistema de duplo rotor, debulha por tambor de 1.850mm de comprimento, com 3 saídas para separação dos grãos, com ou sem tanque de armazenamento dos grãos com capacidade de 1.670L, motor diesel vertical de 4 cilindros com potência de 62,1kW à rotação de 2.500rpm refrigerado à água, tração por esteiras com 550mm de largura e 1.700 ou 1.750mm de comprimento, ajuste de nivelamento lateral automático, plataforma de corte com largura de 1.975mm, altura de colheita ajustável de 30 a 150cm, com alavanca de aceleração com botões para ajuste de altura de corte, com barra de corte visível para o operador, manobras realizadas por volante com altura ajustável, velocidade automaticamente reduzida ao executar curvas, garantindo giros mais precisos e seguros, com capacidade de realizar giros de 360 graus (no próprio eixo) com sistema de movimento alternado entre as esteiras.</t>
  </si>
  <si>
    <t>T-1058</t>
  </si>
  <si>
    <t>TAKESHI COMERCIO DE PEÇAS E ACESSORIOS EIRELI</t>
  </si>
  <si>
    <t>Colheitadeiras de cenoura rebocadas ou acopladas no 3º ponto do trator para 1, 2 ou 3 linhas, permitem a colheita de até 1ha/dia com as máquinas de 1 linha; até 2ha/dia com as máquinas de 2 linhas e de até 3ha/dia com as máquinas de 3 linhas, dotadas de ajuste automático de profundidade com sistema de sensores de ângulo, auto ajuste do alinhamento da plataforma na linha de colheita de cenoura com sistema de sensores de angulo, tecnologia de enxadas flutuantes ”floating share” pequenos movimentos dos elementos de sobe e desce não impacta na posição das facas independentes obtendo maior estabilidade, conjunto vibrador oscilador para retirada de terra dos tubérculos, conjunto de corte das folhas (topper) acionado por caixa de transmissão banhada a óleo, e dala (esteira) de descarga ou caçamba acoplada.</t>
  </si>
  <si>
    <t>T-1172</t>
  </si>
  <si>
    <t>MRE TECHNOLOGY COMERCIO, IMPORTAÇÃO E EXPORTAÇÃO DE EQUIPAMENTOS LTDA EPP</t>
  </si>
  <si>
    <t>Módulos de detecção de sangue no interior de ovos, vermelhos ou brancos, através de análise expecto fotográfica por luzes de banda estreita (LED), com precisão de 97% ou maior para ovos brancos e 91% ou maior para ovos vermelhos.</t>
  </si>
  <si>
    <t>T-1141</t>
  </si>
  <si>
    <t>LAR COOPERATIVA AGROINDUSTRIAL</t>
  </si>
  <si>
    <t>Combinações de máquinas para produção de ração para aves controlada por CLP (Controlador Lógico Programável) com capacidade nominal igual ou superior a 35t/h, contendo: uma peletizadora com matriz de diâmetro interno igual a 900mm, superfície efetiva de peletização de 9.189cm², com dois rolos com diâmetro de 435mm, com área aberta da superfície de 37,4%, acionada por motor de alta eficiência (IE3) com potência igual ou superior a 400kW por meio de uma transmissão em V e de uma correia dentada, equipada com rosca alimentadora para controle da carga da peletizadora, detecção ativa do deslizamento do rolo e um modo de limpeza da matriz; um misturador de vapor com partida a quente com diâmetro de 500mm com sistema de controle e redução do vapor; um vaso de longa duração para condicionamento do produto com tempo máximo de retenção de 3 minutos ou capacidade de 96m³/h; um resfriador contrafluxo com distribuidor giratório e tremonha de saída para resfriar os pellets após a pelotização a até ± 5°C acima da temperatura ambiente resultando em um excelente teor de umidade dos pellets com capacidade de esvaziamento completo do resfriador minimizando a contaminação cruzada; um sistema de recuperação de pó de ração com um ciclone em aço inoxidável, um ventilador, uma válvula eclusa de pó, uma válvula de controle de ar e um silenciador; duas roscas transportadoras de descarga; uma rosca transportadora de aço inoxidável; uma válvula giratória; seis indicadores de nível, uma válvula de proteção contra incêndios e um sistema de automação, controle e operação com CLP.</t>
  </si>
  <si>
    <t>T-1155</t>
  </si>
  <si>
    <t>Combinações de máquinas para preparação de molhos utilizados em alimentos/ração para animais, compostas de: unidade de emulsão dos componentes – salmoura e rações, capacidade de 400 litros, com sistema microcortador, células de carga/pesagem; unidade de solução (salmoura), em aço inoxidável, capacidade de 2.000 litros, com bomba de transferência e agitador; unidade para pequenos pedaços de carne, em aço inoxidável, capacidade de 500L, com bomba de transferência e agitador.</t>
  </si>
  <si>
    <t>T-0687</t>
  </si>
  <si>
    <t>STA SOLUÇÕES TECNOLÓGICAS PARA O AGRONEGÓCIO LTDA</t>
  </si>
  <si>
    <t>Sistemas de alimentação eletrônico/automático para suínos alojados em grupos nas fase de creches, recria e terminação, compostos por alimentador dosificador eletrônico de ração contendo display e teclado acoplados para gerenciamento dos dados e funções, reservatório de ração com capacidade de 15 a 120kg, encaixe do dosificador para a linha de transporte de ração, cabo de energia, antena própria para comunicação sem fio (wifi), conversor de dados, cabos de conexão, app próprio para uso em aparelhos móveis (telefones e tablets) e software para comando central do sistema, com capacidade de atender grupos de 15 a 50animais/alimentador, o alimentador fica suspenso instalado na linha de transporte de ração e acima do comedouro, trata-se de equipamento 100% autônomo, ou seja, pode trabalhar independente do software, pois pode ser gerenciado no próprio dosador que possui uma placa eletrônica onde armazena todos os dados e configuração, ou através do software instalado no computador da central de comando ou via app em aparelhos móveis, o sistema permite o ajuste exato e preciso da quantidade e mix de diferentes tipos de ração, levando em consideração a idade e o peso dos suínos, a cada 15min o sistema ajusta automaticamente a curva alimentar dos animais durante o período de alojamento, o sistema permite a gestão alimentar, ou seja, gerenciar, customizar e gravar diferentes e complexas dietas alimentares, podendo definir para cada baia de suínos sua curva alimentar, o sistema também emite alarmes para ajudar o manejo dos trabalhadores quando identificado alguma irregularidade, como grupos com baixo ou elevado consumo de ração, evitando perdas de conversão alimentar ou desperdício de ração respectivamente, aumentando a eficiência e produtividade da granja, todos os dados são coletados e armazenados possibilitando a gestão alimentar em tempo real, sendo assim os animais passam a ter sua dieta balanceada independente da intervenção humana.</t>
  </si>
  <si>
    <t>T-0888</t>
  </si>
  <si>
    <t>Equipamentos para vacinação automática, classificação e separação de peixes, em 3 categorias de tamanho, com capacidade de vacinação de até 8.500peixes/h e acuracidade vacinal de 98%.</t>
  </si>
  <si>
    <t>T-0756</t>
  </si>
  <si>
    <t>SUCONOR S.A.</t>
  </si>
  <si>
    <t>Combinações de máquinas formando uma unidade funcional para a fabricação contínua e balanceada de massa alimentícia para pães de hambúrguer, cachorro-quente e pães especiais, com capacidade de produção máxima de 1.568kg/h, com monitoramento eletrônico via controlador lógico programável (CLP), composta de: 1 masseira horizontal em aço inoxidável com caçamba refrigerada, basculamento de 120°, com válvula tipo borboleta para entrada automática de farinha, entrada de ingredientes líquidos e capacidade compreendida entre 136 a 272kg de esponja massa; 1 masseira horizontal em aço inoxidável com caçamba refrigerada, basculamento de 120°, com válvula tipo borboleta para entrada automática de farinha, entrada de ingredientes líquidos e entrada para a alimentação de esponja massa com capacidade compreendida entre 227 a 453kg de massa; 1 elevador/tombador de carros de esponja massa; 1 porcionador automático de massa, acoplado a esteira sanitária inclinada de 80°; conjunto de esteiras sanitárias horizontais para o transporte da massa; e 12 carros de construção especial em aço inoxidável para a fermentação de esponja massa.</t>
  </si>
  <si>
    <t>T-1076</t>
  </si>
  <si>
    <t>Máquinas desossadoras de peito semiautomática, para peito de frango tipo “breast cap”, com capacidade ajustável até 50peitos/min, alimentação manual, com aplicação sucessiva dos procedimentos de retirada da pele, retirada do osso jogador, medição individual do comprimento dos peitos, corte e separação da carne do osso, separação manual do filé de peito e tender, operando com PLC e contando com painel de controle e esteiras de abastecimento e produtos finais.</t>
  </si>
  <si>
    <t>T-1101</t>
  </si>
  <si>
    <t>PAMPLONA ALIMENTOS S/A</t>
  </si>
  <si>
    <t>Máquinas para preparação de solução salina destinada a ser injetada na carne, fabricadas em aço INOX 304, com painel de comandos “touchscreen” programável, vibrador para especiarias, dosador automático de agua, medidor de vazão de 300L/min, capacidade de armazenamento de 1.000L, agitador com velocidade de 1.400rpm e potência total instalada de 4,8kW.</t>
  </si>
  <si>
    <t>T-1102</t>
  </si>
  <si>
    <t>Tanques para armazenamento e resfriamento de salmoura destinada a ser injetada na carne, fabricados em aço INOX 304 e capacidade de armazenamento de 1.000L, com painel de comandos “touchscreen” programável, unidade de resfriamento ZCH, camada isolante com glicol, agitador de 19rpm, com transferência automática de salmoura para o filtro FBN e potência acústica máxima de 70dB(A).</t>
  </si>
  <si>
    <t>T-1103</t>
  </si>
  <si>
    <t>Máquinas injetoras de temperos em produtos cárneos, fabricada em aço INOX, com painel “touchscreen”, sistema de filtragem com capacidade de 320 L, 212 agulhas com rosca e ajuste de altura, com fluxo de injeção das agulhas programáveis, transportador com largura de 750mm e velocidade ajustável, com capacidade máxima de saída de carnes de 5.000kg/h.</t>
  </si>
  <si>
    <t>T-1104</t>
  </si>
  <si>
    <t>Máquinas refrigeradoras de salmoura, fabricadas em aço INOX, com sistema de monitoramento da operação e controle do injetor, unidade de resfriamento com agregado ZCH4 e glicol como agente refrigerante, bomba de salmoura e glicol com potência de 1,5 e 0,37kW respectivamente.</t>
  </si>
  <si>
    <t>T-1105</t>
  </si>
  <si>
    <t>Máquinas para melhorar a qualidade dos músculos de produtos cárneos em ambiente a vácuo, com capacidade de massagear e marinar, fabricadas em aço INOX AISI 304, dotadas de unidade microprocessadora com painel “touchscreen”, com possibilidade de até 50 programações e com opção de monitoramento, sistema de refrigeração ZCH-4 livre de agentes R504 ou R407, sistema hidráulico para inclinação do tambor, sistema de lâminas em espiral, camadas isolantes duplas de glicol, tambor com capacidade de 7.200L, capacidade máxima de carga de 4.300kg e com medição de temperatura de -20 a 99°C.</t>
  </si>
  <si>
    <t>T-0388</t>
  </si>
  <si>
    <t>Unidades funcionais para refinação, depuração e lavagem para polpa de celulose tipo “kraft”, com capacidade máxima de produção de 2.000t/dia composta por : refinadores pressurizados e atmosféricos de polpa, refinadores de rejeito, prensas lavadoras de celulose com respectivas unidades hidráulicas, agitadores de polpa de média e baixa consistência, roscas transportadoras de polpa, depuradores com cesto de fendas e respectivos redutores, conjuntos de separadores de areia e materiais pesados, raspadores de descarga de fundo de torres com redutores, filtros de fibra a vácuo tipo tambor rotativo com respectivos acionamentos e ventiladores de exaustão, analisadores de número Kappa, medidores online de pH, medidores de consistência tipo lâmina e rotativo e medidores de condutividade.</t>
  </si>
  <si>
    <t>T-1099</t>
  </si>
  <si>
    <t>NOBEL PACK EMBALAGENS E LOGÍSTICA LTDA.</t>
  </si>
  <si>
    <t>Máquinas totalmente automáticas para confecção de sacolas de papel de gramatura entre 45 e 140g/m2, de fundo quadrado, com alça, alimentadas por rolos de largura entre 430 e 770mm, de diâmetro máximo de 1.200mm; largura do corpo das sacolas entre 150 e 220mm; comprimento do tubo de papel entre 230 e 370mm; tamanho da alça 100mm, com reforço de alça alimentado por rolos de papel e cordão de papel, sistema de fabricação de alças; sistema de aplicação de alças; sistema de formação do tubo; sistema de formação do fundo e avanço automático, com capacidade máxima de produção igual ou superior a 150sacolas/min.</t>
  </si>
  <si>
    <t>T-1169</t>
  </si>
  <si>
    <t>Máquinas formadoras de caixas em papel, especialmente para uso como marmitas e bandejas, alimentadas por folhas previamente cortadas e vincadas, processo de solda através de calor e/ou aplicação de adesivo, velocidade máxima de 40 ou 45peças/min, profundidade máxima de 60 ou 120mm, gramatura do substrato de até 400g/m2.</t>
  </si>
  <si>
    <t>T-0944</t>
  </si>
  <si>
    <t>Máquinas para confecção de canudos de papel, alimentadas por bobinas, espessura do canudo de até 1mm, comprimento de corte de 100 a 800mm, velocidade máxima de 50 e 80m/min, desbobinamento tipo “non-stop”, unidade aplicadora de cola, unidade de formação do canudo com posterior corte de individualização, com ou sem esteira de saída.</t>
  </si>
  <si>
    <t>T-1089</t>
  </si>
  <si>
    <t>PP PRINT EMBALAGENS SA</t>
  </si>
  <si>
    <t>Máquinas automáticas para a fabricação de tampas de papel, a partir de papel comum ou dois lados laminados em PP e papel envernizado, potência de 10kW, com capacidade produtiva média de 100unidades/min, diâmetros das tampas entre 55 a 145mm, podendo dispor de conjuntos de moldes de tampas, operando por sistema de formação e soldagem por ultrassom.</t>
  </si>
  <si>
    <t>T-1091</t>
  </si>
  <si>
    <t>Máquinas automáticas para a fabricação de copos de papel, a partir de papel com gramatura entre 150 a 350g/m2 em papel laminado em polietileno em um dos lados, potência de 4kW, com capacidade produtiva média de 70unidades/min, medidas dos copos em volumes até 550ml, podendo dispor de conjuntos de moldes de copos, operando por sistema de formação e soldagem por ultrassom e sistema de transporte e empilhamento automático.</t>
  </si>
  <si>
    <t>T-1093</t>
  </si>
  <si>
    <t>Máquinas automáticas para a fabricação de potes de papel, a partir de papel com gramatura entre 150 a 350g/m2 e uma ou duas camadas de filme de polietileno, potência de 6kW, com capacidade produtiva média de 50unidades/min, medidas dos potes em volumes até 1.500ml, podendo dispor de conjuntos de moldes de potes, operando por sistema de formação e soldagem por ultrassom e sistema de empilhamento automático.</t>
  </si>
  <si>
    <t>T-1118</t>
  </si>
  <si>
    <t>Máquinas para fabricação de tampas de papel, automáticas, alimentadas por bobinas, podendo confeccionar tampas com diâmetro de até 145mm, gramatura de até 280g/m2, capacidade máxima igual ou superior a 60peças/min.</t>
  </si>
  <si>
    <t>T-1139</t>
  </si>
  <si>
    <t>KAPERCLEAN IND E COM DE ARTEFATOS DE PAPEIS LTDA</t>
  </si>
  <si>
    <t>Combinações de máquinas intercaladoras de dobra em V para desbobinar o papel intercalar ,gofrar, cortar, embalar e transferir o pacote de papel compostas de: 1 máquina intercaladora  de dobra em V flexível a tamanhos variáveis de corte de papel, com sistema a vácuo nos rolos dobradores e com dimensões de 2.170mm de largura x 255.3mm de diâmetro, controle da tensão de papel automático; sistema de gofragem de 2170mm de largura  x 231mm de diâmetro e desenrolador para atender as dimensões de papel de 2.800 x 2.000mm trabalhando na velocidade de até 150m/min; 1 unidade de mesa de transferência automática dobra em V de papel com contagem de 2 folhas, com transferência de até 14 pacotes/min; 1 unidade  bander automática para envelopar o papel toalha com filme plástico de  polietileno, trabalhando em velocidade de 14 pacotes/min; interligadas por conjunto de  esteiras transportadoras e com sistemas de segurança e proteções, de valor CIF não superior a R$1.535.453,82.</t>
  </si>
  <si>
    <t>FABIO PERINI INDÚSTRIA E COMÉRCIO DE MÁQUINAS LTDA</t>
  </si>
  <si>
    <t>T-1187</t>
  </si>
  <si>
    <t>Cortadeiras transversais rotativas automáticas de papelão ondulado, com um nível de corte, velocidade de até 300m/min, largura máxima de corte de até 2.500mm, com sistema que controla a troca de pedidos e comunica-se com os demais equipamentos da extremidade seca.</t>
  </si>
  <si>
    <t>T-1189</t>
  </si>
  <si>
    <t>Máquinas automáticas conjugadas à onduladeira para formação e empilhamento de chapas contínuas de papelão ondulado, com vincagem e corte na direção transversal, sistema de dobragem e sistema transportador para separação automática das pilhas, com velocidade de até 200m/min, largura das chapas de até 2.500mm e altura máxima da pilha de até 1.200mm.</t>
  </si>
  <si>
    <t>T-0940</t>
  </si>
  <si>
    <t>MIMAKI BRASIL COMÉRCIO E IMPORTAÇÃO LTDA.</t>
  </si>
  <si>
    <t>Máquinas de impressão digital por jato de tinta, de uso industrial, com resolução variando entre 360 e 1.200dpi, e velocidade de impressão de até 23m²/h, para mídias com espessura máxima de 1mm, largura máxima de impressão de 161cm, mecanismo de impressão baseado em cabeças de impressão com elemento piezoelétrico, com 2 cabeças de impressão, operadas com tinta UV e cura por meio de lâmpadas LED posicionadas ao lado das cabeças de impressão, 8 ranhura de tinta, com conexão USB e Ethernet, sistema de impressão (MAPS), sistema de controle de volume de gotas (WAVEFORM), sistema de ajuste automático de alimentação de pontos / mídia (DAS), sistema de checagem de injetores (NCU), sistema de recuperação de injetores (NRS).</t>
  </si>
  <si>
    <t>T-0931</t>
  </si>
  <si>
    <t>DIAMOND BRASIL COMERCIAL IMPORTAÇÃO EXPORTAÇÃO LTDA. </t>
  </si>
  <si>
    <t>Placas de circuitos impressos e montados em pequenas dimensões com componentes eletrônicos (ativos e passivos) para uso em cartuchos de impressoras a laser.</t>
  </si>
  <si>
    <t>T-1092</t>
  </si>
  <si>
    <t>Combinações de máquinas para fabricação de pistões automotivos com ou sem porta anel ou inserto de sal, por meio do processo de fundição por gravidade de pistões na posição vertical ou horizontal com capacidade de fundir 2 pistões por ciclo, sendo: 2 máquinas descarregadoras de pistões fundidos com alimentação 440V 60Hz;  com controlador, composta de: 2 fornos de retenção; recipientes de água; 2 calhas; 2 caixas para sucata; 1 caixa para óxido de alumínio; 1 forno para tratamento pelo processo de Alfin; 1 robô de 6 eixos; com CLP (Controle Lógico Programável) e software.</t>
  </si>
  <si>
    <t>T-1109</t>
  </si>
  <si>
    <t>Máquinas para corte de chapas metálicas por laser de fibra, com capacidade de corte de chapas de até 40mm de espessura com dimensões máximas do material de 3.070 x 1.525mm, com torre paletizadora de 5 a 9 gavetas para carga e descarga automática de chapas (ASFH), sendo cada qual com capacidade de até 2t e ciclos de 120s, com velocidade máxima de posicionamento dos eixos X e Y de 170m/min, com trocador automático de 4 até 16 bicos, com comando numérico computadorizado (CNC).</t>
  </si>
  <si>
    <t>T-1010</t>
  </si>
  <si>
    <t>AFIADORA CAMPINAS – INDÚSTRIA E COMÉRCIO DE FACAS INDUSTRIAIS LTDA</t>
  </si>
  <si>
    <t>Centros de usinagem vertical de dupla coluna, tipo portal, com comando numérico computadorizado (CNC), com 4 eixos controlados simultaneamente, capazes de fresar, mandrilar, furar e roscar metais e não metais, com curso de trabalho nos eixos lineares X até 1.020mm, Y até 510mm e Z até 460mm, com velocidade máxima de avanço rápido dos eixos X, Y e Z de 52.000mm/min e velocidade máxima de avanço de usinagem de 52.000mm/min, com largura efetiva entre colunas de 1.380mm, tamanho da mesa de 1.200 x 550 mm, com capacidade de carga máxima sobre a mesa de 1.200kg, velocidade (rotação) máxima do "spindle" de 12.000rpm, magazine com capacidade de até 60 ferramentas, com diâmetro máximo da ferramenta de 80mm e tempo de troca de ferramentas de 3,7s.</t>
  </si>
  <si>
    <t>T-1070</t>
  </si>
  <si>
    <t>Centros de usinagem horizontais, com comando numérico computadorizado (CNC), para usinagem de metais em múltiplas faces, com 4 eixos controlados (X, Y, Z, A) do tipo ''bedless'', ou seja, sem berço, tecnologia "ultra high speed" com velocidade máxima de avanço nos 3 eixos (X,Y,Z) de 62m/min com aceleração nos eixos X,Y,Z, de 1.0 G, 0.7 G, 1.0 G respectivamente, curso dos eixos X,Y,Z iguais a 500 x 450 x 500mm respectivamente, velocidade máxima de rotação de 12.000rpm, velocidade máxima de avanço de corte de 10.000mm/min, cone de fixação da ferramenta do tipo BT 40, magazine com capacidade máxima de 16 ferramentas, diâmetro máximo da ferramenta de 125mm, tempo de troca de ferramentas "cavaco a cavaco" de 3s.</t>
  </si>
  <si>
    <t xml:space="preserve">B GROB DO BRASIL SA </t>
  </si>
  <si>
    <t>T-1119</t>
  </si>
  <si>
    <t>Centros de usinagem vertical, de dupla coluna, com calços de estrutura tipo caixa, dotados de comando numérico computadorizado (CNC), podendo fresar, mandrilar, furar e roscar, com curso em X de 3.200mm, Y de 1.700mm (com opção para 2.200) e Z de 1.000mm, distância entre colunas de 1.800mm avanço rápido dos eixos X de 15m/min, Y de 20m/min, Z de 15m/min, tamanho da mesa de 1.500 x 3.000mm, capacidade máxima de carga sobre a mesa de 10.000kg, torque do eixo árvore de até 605Nm, eixo-árvore embutido com rotação máxima de até 6.000rpm, opcional mesa rotativa (4º eixo), cone de fixação da ferramenta BT50, opcional magazine com capacidade de até 40 ferramentas, comprimento da ferramenta de até 300mm, diâmetro máximo de 200mm, peso máximo de ferramenta 20kg, com sistema completo de refrigeração e lubrificação.</t>
  </si>
  <si>
    <t>T-1120</t>
  </si>
  <si>
    <t>Centros de usinagem vertical, de dupla coluna, com calços de estrutura tipo caixa, dotados de comando numérico computadorizado (CNC), podendo fresar, mandrilar, furar e roscar, com curso em X, Y iguais 5.500, 3.200 e Z de 1.000mm, com opcional para 1.250mm, respectivamente, distância entre colunas de 2.800mm avanço rápido dos eixos X e Y de 15m/min, Z de 10m/min, tamanho da mesa de 2.000 x 5.000mm, capacidade máxima de carga sobre a mesa de 22.000kg, torque do eixo árvore de até 1.023Nm, eixo-árvore embutido com rotação máxima de até 4.000rpm, opcional sistema de balanceamento hidráulico do eixo Z, cone de fixação da ferramenta BT50, opcional magazine com capacidade de até 40 ferramentas, comprimento da ferramenta de até 300mm, diâmetro máximo de 220mm, peso máximo de ferramenta 20kg, com sistema completo de refrigeração e lubrificação.</t>
  </si>
  <si>
    <t>T-1127</t>
  </si>
  <si>
    <t>Centros de usinagem vertical de dupla coluna e travessa fixa, com comando numérico computadorizado (CNC), para mandrilar, fresar, furar e rosquear metais e não metais com curso de trabalho nos eixos X, Y e Z de 1.500, 700 e 600mm respectivamente, dimensões da mesa de 1.400 x 700mm, capacidade de carga sobre a mesa de 2.000kg, com 5 rasgos T de 18 x 150mm, distância entre colunas de 1.580mm, potência do motor do eixo-árvore em baixa velocidade de 15/30kW e em alta velocidade de 22/30kW, velocidade do eixo-árvore compreendida de 6.000rpm, cone do eixo-arvore ISO 7:24 NO 50, torque máximo do eixo- árvore em baixa velocidade de 318/774N.m e em alta velocidade de 233/318N.m, distancia da ponta do eixo-árvore a superfície da mesa compreendida de 150 a 850mm, precisão de posicionamento nos eixos de 0,015/0,015/0,012mm, precisão de repetibilidade de 0,010/0,010/0,008mm, velocidade de corte nos eixos X, Y de 20m/min, Z de 10m/min, avanço rápido no eixo X de 24m/min, Y de 24m/min e Z de 15m/min, potência instalada de 65kva, eletro "spindle", unidade de refrigeração do óleo, dispositivos de lubrificações hidráulicas e pneumáticos centralizado, proteção das guias, dispositivo de refrigeração das ferramentas; dispositivo de balanceamento hidráulico no eixo Z, transportador de cavacos tipo parafuso, proteção contra respingos, transformador, pistola de limpeza a ar e lâmpadas sinalizadoras de 3 cores., de valor CIF não superior a R$452.131,12.</t>
  </si>
  <si>
    <t>Centros de usinagem vertical de dupla coluna e travessa fixa, com comando numérico computadorizado (CNC), para mandrilar, fresar, furar e rosquear metais e não metais com curso de trabalho nos eixos X, Y e Z de 1.500, 700 e 600mm respectivamente, dimensões da mesa de 1.400 x 700mm, capacidade de carga sobre a mesa de 2.000kg, com 5 rasgos T de 18 x 150mm, distância entre colunas de 1.580mm, potência do motor do eixo-árvore em baixa velocidade de 15/30kW e em alta velocidade de 22/30kW, velocidade do eixo-árvore compreendida de 6.000rpm, cone do eixo-arvore ISO 7:24 NO 50, torque máximo do eixo- árvore em baixa velocidade de 318/774N.m e em alta velocidade de 233/318N.m, distancia da ponta do eixo-árvore a superfície da mesa compreendida de 150 a 850mm, precisão de posicionamento nos eixos de 0,015/0,015/0,012mm, precisão de repetibilidade de 0,010/0,010/0,008mm, velocidade de corte nos eixos X, Y de 20m/min, Z de 10m/min, avanço rápido no eixo X de 24m/min, Y de 24m/min e Z de 15m/min, potência instalada de 65kva, eletro "spindle", unidade de refrigeração do óleo, dispositivos de lubrificações hidráulicas e pneumáticos centralizado, proteção das guias, dispositivo de refrigeração das ferramentas; dispositivo de balanceamento hidráulico no eixo Z, transportador de cavacos tipo parafuso, proteção contra respingos, transformador, pistola de limpeza a ar e lâmpadas sinalizadoras de 3 cores, de valor CIF não superior a R$452.131,12.</t>
  </si>
  <si>
    <t>T-0682</t>
  </si>
  <si>
    <t>Máquinas de estações múltiplas de usinagem simultânea tipo “Transfer” com comando numérico computadorizado (CNC) e software customizado de gerenciamento de processo e programação, dotadas de: sistema de carga e descarga automático com tele câmera de controle e de 8 unidades de usinagem ou mais programadas e controladas pelo CNC sendo unidades de furação de potência 5,5kW de até 6,000rpm e unidades combinadas de furação e rosqueamento de potência de 5,5kW de até 4,000rpm dotadas de mesa de transferência com tecnologia “Direct Drive” eixo CNC de até 50 RPM com tempo de posicionamento de 0,4S estação/estação e precisão de +/-3”  e capacidade de produzir até 900peças/h.</t>
  </si>
  <si>
    <t>T-0925</t>
  </si>
  <si>
    <t>Centros de torneamento vertical de alta velocidade com múltiplas estações com comando numérico computadorizado (CNC) para fresagem, furação e furação profunda com dois sistemas de pallets, 2 fusos que trabalham simultaneamente e permitem usinagem em 5 eixos; com troca de ferramenta automática com 12 posições ou mais, 2 magazines com capacidade de 32 ferramentas cada; tempo de troca de ferramenta de 0,9s com resfriamento interno com possibilidade de aplicação de pressões de até 180bar; velocidade angular variável de até 15.000rpm atingida em até 0,6s; velocidade de avanço nos eixos X, Y e Z de até 75m/min; deslocamento possível nos eixos X, Y e Z de respectivamente 550, 320 e 360mm; acompanhados de cabine elétrica e controlador, de valor CIF não superior a R$720.144,83.</t>
  </si>
  <si>
    <t>T-0955</t>
  </si>
  <si>
    <t>Furadeiras verticais radiais para furação interna do corpo injetor de combustível automotivo, com 7 estações de trabalho, 3 eixos CNC, alimentação automática, deslocamento do eixo “x“ com motor linear programável e velocidade de até 100m/min e aceleração de 20m/s2, pressão de refrigeração 120bar, tolerância de até 0,02mm e garantia de cm e CMK de 1,66 e CP e CPK de 1,33 para todas as características; possui 3 fusos com rotação máxima de 10.000rpm; máximo diâmetro e comprimento de usinagem: diâmetro 14,38 x 46mm; curso máximo no eixo z de 200mm e eixo x de 1.300mm; dotada de 7 estações de usinagem, desenvolvido para o a furação e faceamento do corpo de bico injetor diesel; sistema de alimentação e desalimentação automáticos; com calhas com capacidade de 40 a 50peças, e sistema de seleção de peças após usinagem; com sistema de garras eletropneumáticas para transporte até a pinça, fechamento da pinça de fixação das peças por molas prato; potência de 37KVA.</t>
  </si>
  <si>
    <t>T-1007</t>
  </si>
  <si>
    <t>HERGEN S.A. MAQUINAS E EQUIPAMENTOS</t>
  </si>
  <si>
    <t>Fresadoras de coluna móvel para fresamento, usinagem e mandrilamento horizontal com uma coluna móvel e 2 mesas rotativas de usinagem, para peças metálicas, com comando numérico computadorizado (CNC Sinumerik 840D sl), para furar, fresar, rosquear, mandrilar, interpolar, com capacidade de interpolação simultânea de até 7 eixos (X, Y, Z, W, A, B1 e B2), com cursos dos eixos X = 12.000mm, Y = 4.000mm, Z = 1.500mm, W=800mm, B1 = 3.000mm e B2 = 3.000mm, eixo A com inclinação de 210° (-105° + 95°) com precisão de 0,001°, com velocidade de deslocamento igual ou superior nos eixos X = 40m/min, no eixo Y = 35m/min, no eixo Z = 40m/min, no eixo W = 40m/min, aceleração nos eixos igual ou superior a 2,5m/s², com mandril de diâmetro igual ou superior a 160mm e rotação igual ou superior a 4.000rpm, sistema de refrigeração interna de 60bar ou mais, com RAM de seção retangular de 440 x 480mm, sistema de compensação da variação térmica do mandril e do RAM com leitura em tempo real durante a operação com um cabeçote fresador simultâneo com rotação máxima de 5.500rpm e potência de 30kW e torque de 1.000Nm e resolução de 0,001graus, com um cabeçote fresador universal posicionável com rotação de 6.000rpm e potência de 50kW e torque de 1.200Nm e divisão de 360.000posições, e com um cabeçote fresador angular com rotação de 3.500rpm e potência de 6kW e torque de 50Nm e resolução de 2,5graus, magazine com capacidade igual ou superior de 80 ferramentas, com mesa (1) rotativa de capacidade para 16.000kg com dimensões de 1.800 x 2.200mm e sistema de rotação hidrostático e momento de inércia máximo de trabalho de 10.000kgm² e torque de giro de 20.000Nm e rotação de trabalho igual ou superior de 4rpm, com mesa (2) rotativa de capacidade para 25.000kg com dimensões 2.500 x 2.500mm e sistema de rotação hidrostático e momento de inércia máximo de trabalho de 60.000kgm² e torque de giro de 30.000Nm e rotação de trabalho igual ou superior de 1,5rpm, ambas com curso V de deslocamento transversal de 3.000mm e velocidade de deslocamento neste eixo de 22m/min, com magazine de cabeçotes para 4 posições ou mais, com suporte indexável para giro de peças de peso igual ou superior a 80.000N e prato de fixação de 1.250mm de diâmetro e altura de centro de 1.100mm e torque de frenagem de 25.000Nm e resolução de posicionamento de 0,001° e torque “tilting” de 16.000Nm.</t>
  </si>
  <si>
    <t>T-1042</t>
  </si>
  <si>
    <t>SIGOT &amp; SIGOT LTDA</t>
  </si>
  <si>
    <t>Mandriladoras fresadoras com comando numérico computadorizado, em estrutura de paredes duplas em ferro fundido, de barramento monobloco único, coluna fixa, e mesa giratória montada em dois carros, perfazendo os movimentos transversais e longitudinais, eixo árvore de até 120mm diâmetro, utilizadas para mandrilar, fresar e furar, com cinco eixos controlados via CNC, com curso máximo no eixo X, movimento transversal da mesa, de 2.500mm, curso máximo no eixo Y, movimento vertical do cabeçote, de 1.800mm, curso máximo no eixo Z, movimento longitudinal da mesa, de 1.800mm, curso máximo no eixo W, movimento longitudinal do eixo árvore, de 800mm, motor principal de 37kW de potência, rotação máxima de 4.000rpm, mesa giratória de posicionamento milesimal e interpolável com os demais eixos da máquina, com dimensões de 1.600 x 1.800mm, capacidade de carga sobre a mesa de 6t, trocador automático para 40 ferramentas com magazine e torque de bloqueio de ferramenta de 60Nm, unidade de refrigeração interna via ferramenta de usinagem com pressão variável controlada via CNC por códigos M, de até 70bar de pressão, e até 50 litros/min de vazão, proteções perimetrais ao redor da máquina interligadas com chaves de intertravamento controladas via CNC em atendimento às normas de segurança NR-12, de valor CIF não superior a R$2.171.160.</t>
  </si>
  <si>
    <t>T-1094</t>
  </si>
  <si>
    <t>Máquinas para processo de retificação de superfície plana de metais disposta de dois rebolos que operam de forma independentes com diâmetros de 500mm e comando numérico computadorizado (CNC); faixa de rotação compreendida entre 100 e 1.200rpm; com 26kW de potência em cada fuso e velocidade de 30m/s; espessura máxima da peça de trabalho 17mm; dotadas de dispositivo de medição em processo; descarregamento e carregamento automático das peças.</t>
  </si>
  <si>
    <t>T-1095</t>
  </si>
  <si>
    <t>Máquinas lapidadoras com dupla face (superior e inferior), para retífica de peças metálicas planas, dotadas de controlador lógico programável (CLP); com pratos de diâmetro de 720mm; largura do anel de 292mm; pressão máxima de carga de 1.800dan; velocidade dos pratos: prato superior: 300rpm, prato inferior 420rpm; potência de acionamento central de 2,5kW; velocidade da unidade central de 83rpm; dotadas de resfriamento do prato de trabalho.</t>
  </si>
  <si>
    <t>T-0917</t>
  </si>
  <si>
    <t>Máquinas automáticas para retifica das faces planas do componente "turbina" da bomba de combustível para veículos automotivos; constituídas de: 1 alimentador para transferência do componente na esteira, equipado com 16 posições (sistema de carga e descarga); 1 sistema de rebolo; 1 painel auxiliar com alimentação trifásico e pneumático, com corrente 64A e potência de 32W.</t>
  </si>
  <si>
    <t>T-0924</t>
  </si>
  <si>
    <t>ROBERT BOSCH LIMTIADA</t>
  </si>
  <si>
    <t>Máquinas-ferramentas para retífica externa de superfícies cilíndricas, dotadas de dressagem em processo por rolo rotativo; rebolo utilizado com ø398mm e 14mm de largura e rotação de 2.400rpm; potência dos fusos de 18KVA; com medição em processo através de apalpador duplo; comando numérico computadorizado (CNC); sistema hidráulico para transporte das peças na entrada e saída; sistema com esteira para dispensa de borra; tambor rotativo para alimentação da máquina; velocidade de rotação da peça de 995rpm.</t>
  </si>
  <si>
    <t>T-1033</t>
  </si>
  <si>
    <t>Máquinas-ferramentas para retífica externa de superfícies cilíndricas, dotadas de dressagem em processo por rolo rotativo; rebolo utilizado com diâmetro de 406 e 60mm de largura e rotação de 1.500rpm; potência dos fusos de 36kVA; com medição em processo através de apalpador duplo; comando numérico computadorizado (CNC); sistema hidráulico para transporte das peças na entrada e saída; sistema com esteira para dispensa de borra; tambor rotativo para alimentação da máquina; velocidade de avanço de 8m/min.</t>
  </si>
  <si>
    <t>T-1087</t>
  </si>
  <si>
    <t>Máquinas-ferramentas para retífica externa de superfícies cilíndricas com comando numérico computadorizado; com medição em processo através de apalpador duplo, distância entre eixos de 400mm, curso em x de 320mm com velocidade de 10m/min, curso em z de 650mm com velocidade de 20m/min, potência do fuso de 9,5kW, velocidade máxima do fuso de 1.500rpm.</t>
  </si>
  <si>
    <t>T-0885</t>
  </si>
  <si>
    <t>ANCA DO BRASIL RETIFICAS DE PRECISAO LTDA</t>
  </si>
  <si>
    <t>Máquinas-Ferramentas para fabricar, afiar e/ou reafiar ferramentas de aço e/ou metal duro, de comando numérico computadorizado (CNC), com 5 ou mais eixos controlados, todos os eixos com acionamentos diretos, com motores lineares, base da máquina em concreto com polímeros, com eixos de deslocamentos X(586 mm)/Y(408mm)/Z242mm lineares e eixos rotativos A(360 deg) e C(264 deg), todos com acionamentos diretos sem polias e/ou correias.</t>
  </si>
  <si>
    <t>T-1098</t>
  </si>
  <si>
    <t xml:space="preserve">Máquinas de conformação de aletas, para fabricação de colmeias para trocadores de calor automotivos, a partir de tiras de alumínio em bobinas nas especificações de largura  entre 11,5 e 54mm, espessura de entre 0,05 e 0,15mm, altura da aleta conformada entre 4 e 10mm, velocidade máxima de entrada de até 300m/min, com sistema de refile da tira em duas pistas paralelas e capacidade de até 80cortes/min em cada pista, dotadas de: desbobinador duplo com giro, unidade de controle de tensão da tira por servo motor, sistema de refile da tira em duas pistas paralelas, unidade para conformação e corte das venezianas das aletas, sistema de ajuste do passo da aleta para o comprimento final, fuso acionado por servo motor para sincronização da posição da aleta e sistema de corte tipo guilhotina e calha de saída de dois canais. </t>
  </si>
  <si>
    <t>T-1113</t>
  </si>
  <si>
    <t>AMADA DO BRASIL LTDA.</t>
  </si>
  <si>
    <t>Dobradeiras elétricas compactas série EG com acionamento por duplo servo motor (DSP) em fuso de esferas, sendo um para realizar dobras com alta precisão e outro para aproximação e recuo em alta velocidade, com batente traseiro de 5 eixos incorporando sistema L-Shift controlados através de comando CNC, com velocidade de aproximação e retorno de até 220mm/s, velocidade de dobra de até 25mm/s, precisão de posicionamento de 1mícron, com ou sem sensor angular Bi-S.</t>
  </si>
  <si>
    <t>T-1128</t>
  </si>
  <si>
    <t>Máquinas dobradeiras elétricas, com sistema hibrido servo hidráulica acionada por 4 cilindros, com comando numérico computadorizado, compensação de flecha CNC com deslocamento da ferramenta inferior CNC, acionamento por pedal sem fio, sistema de fixação e alinhamento da ferramenta automática para punção e matriz, sistema de segurança com ajuste automático da posição de dobra, painel de operação “touch”, disposto com sistema de programação gráfica no comando da máquina em desenhos com definição em 3D e software específico instalado no comando da máquina “TecZone Bend”, que permite abrir arquivos em 3D e gerar o programa automaticamente, posição da matriz variável, com iluminação frontal e traseira para auxilio no trabalho, feixe de laser para posicionamento preciso da dobra e posicionamento instrutivo em LED para posicionamento da estação de dobra, sistema de medição de ângulo automático ACB Wireless, acionamento através de cartão RFID para controle de acesso do painel da máquina, comprimento máximo de dobra de até 4.420mm, força de operação até 320t, disposta com até 10 eixos de ação, com ou sem trocador automático de ferramentas (TOOLMASTER).</t>
  </si>
  <si>
    <t>T-1079</t>
  </si>
  <si>
    <t>PANORAMA MARMORES E GRANITOS EIRELI </t>
  </si>
  <si>
    <t>Combinações de máquinas para tratamento de superfície de chapas de rochas ornamentais, compostas por: 1 carregador automático, transportadores de rolos motorizados de conexão, 1 politriz automática para lustrar chapas com 19 mandris completos com movimento oscilante horizontal integrado, dotados de cabeçotes espatulantes porta-abrasivos com 6 ou 8 sapatas com capacidade de processar chapas com largura útil de até 2.200mm e curso de subida do mandril de até 160mm; trave porta-mandris construída em uma única peça de aço, com velocidade de deslocamento da trave de até 80.000mm/min; sistema eletrônico de comando por tela "touchscreen" permitindo total controle do equipamento; sistema de leitura das chapas (SEL 60) instalado na entrada da Politriz determina eletronicamente a área da chapa suscetível ao polimento, com sistema de lubrificação automática, grupo de até 3 ventiladores para secagem das chapas; 1 enceratriz automática com até 4 mandris, 1 aplicador automático de pontos de polímero, 1 descarregador automático de chapas com sistema de descarregamento com até 4 posições, barreira de segurança com sensores para proteção do operador.</t>
  </si>
  <si>
    <t>T-1096</t>
  </si>
  <si>
    <t>STI TECHNOLOGY MÁQUINAS E SERVIÇOS LTDA</t>
  </si>
  <si>
    <t>Máquinas-ferramentas coladeiras de bordas, automáticas, capazes de efetuar diferentes tipos de operações sem troca de ferramentas, com funções cumulativas de aplicar bordas com espessura entre 0,4 e 3mm a partir de bobinas, e dar acabamento em painéis de madeira e aglomerados com espessuras máxima de 60mm, configuradas com sistema inteligente de 2 refiladores para alterar a espessura das bordas sem a necessidade de regulagens, equipada com sistema para trabalhar peças com largura de 30mm ou superior, com sistema de intervalo entre peças em automático, com software de diagnóstico gráfico do estado da máquina e sistema de extração de cavacos com aspiração dirigida para o interior da ferramenta de corte.</t>
  </si>
  <si>
    <t>HOMAG INDUSTRIA E COMERCIO DE MAQUINAS PARA MADEIRA LTDA</t>
  </si>
  <si>
    <t>T-0928</t>
  </si>
  <si>
    <t>BALDI INDÚSTRIA E COMÉRCIO LTDA</t>
  </si>
  <si>
    <t>Prensas a vácuo versátil com membrana de borracha de silicone e modulo de secagem para dobragem, laminação e estratificação, área total de prensagem dentro do quadro da membrana 3.140 x 1.290mm, modo de operação prensado a quente e prensado a frio, placa de 18mm, compacto com 44 pontos de sucção, temperatura máxima 80°C, válvula de esfera à vácuo para controle de evacuação do ar, controlador programável (CLP), cúpula de aquecimento dobrável com 1 pistão hidráulico, temperatura máxima 140°C, com controle de temperatura digital com 3 elementos de aquecimento por convecção com distribuição de ar, 10kW cada, sistema de abertura e fechamento hidráulico, com altura máxima de pressão de aquecimento fechado 500mm,  bomba de vácuo com palhetas rotativas, operação a seco, potência de sucção 100m3/h, com funcionamento automático e continuo, até 9t/m2 (100mbar) , membrana de silicone resistente ao calor até 230°C, consumo máximo de energia AC. 35kW, 380V , trifásico, 60Hz.</t>
  </si>
  <si>
    <t>T-0897</t>
  </si>
  <si>
    <t>Carros transversais de aço ou ferro fundido GGG-60; fundido, soldado ou usinado; utilizados no eixo de deslocamento lateral (eixo X) de centros de usinagem para conduzir a pinola e o motofuso; com dimensões a partir de 400 x 800 x 1.850mm; com precisão dimensional de até +/-0,05mm nas principais faces usinadas ou até +/-1,5mm nas principais faces fundidas ou da estrutura soldada; e tolerâncias geométricas de paralelismo, perpendicularidade e planicidade de até 0,01mm nas principais faces usinadas.</t>
  </si>
  <si>
    <t>T-1184</t>
  </si>
  <si>
    <t>Mesas giratórias basculantes contínua, para usinagem simultânea em 5 eixos, contramancal e eixos rotativos com acionamento de alta dinâmica, com divisão de posicionamento do eixo B em 360 x 0,001graus, e com eixo A basculante no intervalo de giro de +45º até -180º (suspenso).</t>
  </si>
  <si>
    <t>T-1219</t>
  </si>
  <si>
    <t>TOPICO LOCACOES DE GALPOES E EQUIPAMENTOS PARA INDUSTRIAS S.A</t>
  </si>
  <si>
    <t>Ferramentas manuais acionadas por motor elétrico monofásico 230W 9 amperes com isolamento duplo rotação máxima de 12rpm e mínima de 4rpm, para fixação de estacas de solo dimensões na unidade principal 480 x 370 x 650mm dimensões da barra de reação 120 x 1.670mm (extensão do comprimento até 2.740mm) peso da unidade principal 21kg.</t>
  </si>
  <si>
    <t>T-0950</t>
  </si>
  <si>
    <t>NETFLIX ENTRETENIMENTO BRASIL LTDA</t>
  </si>
  <si>
    <t>Servidores com 2u de altura, 1 interface de rede de 100gbps ou 6 de 10gbps (configuradas em lag/lacp), com capacidade de armazenamento de 354terabytes em 24 discos rígidos de 14terabytes cada mais 9 drives nvme ssd de 2terabytes cada, fonte de alimentação AC ou DC, consumo 400W (sem utilização) e 670W ( de acordo com a temperatura do ambiente) peso líquido 35kg dimensão 2u x 43,2 x 71,1cm.</t>
  </si>
  <si>
    <t>T-1012</t>
  </si>
  <si>
    <t>Unidades eletrônicas de processamento de dados de pequena capacidade destinadas à análise de imagens de exame de tomografia computadorizada e ressonância magnética, dotadas de fonte de alimentação (700W, 100 ~ 240V); placa-mãe (PCI multinível de fibra de vidro e trilhas de cobre); processador de 6 núcleos, 3,7GHz, 140W e memória cache compartilhada de 8,25MB, 2.666MHz; memória RAM 32GB, 2.666MHz, DDR4 (2 canais de 16 GB); placa de rede PCI-E Gigabit Ethernet; placa gráfica PCI-E com memória dedicada de 2 GB; adaptadores DP-DVI, DP-DP; cabos Ethernet CAT6 RJ45; e unidade interna de leitura e gravação de DVD, acompanhadas por teclado US/International English USB e mouse óptico USB com roda de rolagem; sendo compatível com as normas RoHS.</t>
  </si>
  <si>
    <t>T-0868</t>
  </si>
  <si>
    <t>Equipamentos de escaneamento com leitor de código de barras para rastreamento das misturas de matérias primas em pó, com grau de proteção IP65, com sistema de comunicação com controlador de automação via rede RS232, com alimentação em 220V através de fonte, utilizado na fabricação de produtos alimentícios.</t>
  </si>
  <si>
    <t>T-1175</t>
  </si>
  <si>
    <t>Máquinas dispensadoras automáticas de papel moeda (cédulas), com a função de recebimento e entrega de cédulas (reciclagem) operando entre 3 e 10 rolos intercambiáveis de armazenamento inteligente, com a função de armazenar as cédulas enroladas em filme poliéster bi orientado, podendo ser desabilitados individualmente sem interrupção da operação da máquina, com capacidade de classificação e validação por meio de diversos parâmetros e mínimo de 16 denominações, velocidade de depósito e saque mínimo de 3cédulas/s, alimentador com atuadores para centralização de cédulas na entrada ou com capacidade de realimentação continua durante depósitos, dotadas opcionalmente de cassete para coleta das notas em excesso, interface de rede para integração com outros sistemas computacionais e opcionalmente preparada para integração com sistema de alarme, podendo ou não operar com painel de controle integrado ao equipamento, fonte de alimentação de 100 – 240V, 50/60Hz, consumo de 720W, de valor unitário (CIF) não superior a R$46.633,58.</t>
  </si>
  <si>
    <t>T-1213</t>
  </si>
  <si>
    <t>Máquinas dispensadoras automáticas de moedas, compactas, com dimensões externas até 820 x 240 × 483mm, com função de recebimento e entrega de moedas (reciclagem) dotadas de módulo de armazenamento inteligente, com capacidade de classificação e validação por meio de diversos parâmetros e denominações, dotadas de sistema de rejeição de moedas fraudulentas e outros objetos não configurados, operando com até 8 unidades de armazenamento “hoppers” de configuração por software (SW) para qualquer denominação, com capacidade de até 200 moedas cada, sensor de saída para evitar transbordamento da bandeja de dispensa, dotadas opcionalmente de recipiente para coleta de moedas em excesso, interface de rede para integração com outros sistemas computacionais, podendo ou não operar com painel de controle integrado ao equipamento, fonte de alimentação de 100 – 240V, 50/60Hz, consumo de 720W, de valor CIF não superior a R$12.081,01.</t>
  </si>
  <si>
    <t>T-1039</t>
  </si>
  <si>
    <t>Equipamentos para separação de minerais de granulometria fina e ultrafina, com capacidade de alimentação seca compreendida entre 0,03 e 450t/h, com anéis circulares de diâmetro compreendido entre 500 e 4.000mm e matrizes de haste de 1 a 6mm, com alimentação bilateral e limpeza por meio de leito pulsante com velocidade variável, dotados de painel retificador de corrente e dotados ou não de motor de acionamento e dotados ou não de controlador lógico programável (CLP), de valor CIF não superior a R$2.104.000,00.</t>
  </si>
  <si>
    <t>INBRAS-ERIEZ EQUIPAMENTOS MAGNÉTICOS E VIBRATÓRIOS LTDA</t>
  </si>
  <si>
    <t>T-1069</t>
  </si>
  <si>
    <t>Separadores magnéticos a úmido de alta intensidade para processamento de minérios de granulometria igual ou inferior a 2mm, com capacidade de transferência de polpa igual ou superior a 0,5m3/h, tensão de excitação igual ou inferior a 510V, e com campo magnético de alta intensidade de até 22.000Gauss, de valor CIF não superior a R$225.894,35.</t>
  </si>
  <si>
    <t>T-0783</t>
  </si>
  <si>
    <t>IMBRALIT INDUSTRIA E COMERCIO DE ARTEFATOS DE FIBROCIMENTO LTDA</t>
  </si>
  <si>
    <t>Rolos acumuladores de manta úmida para fabricação de telhas onduladas de fibrocimento, dotados de rolo formador de películas com diâmetro de 1.650mm, sistema de controle pneumático para mecanismo de corte e extração, medidor de espessura a laser, colunas e suportes para sustentação da parte frontal da máquina, cilindros atuadores individuais, rolo motor e cortador de película.</t>
  </si>
  <si>
    <t>T-1075</t>
  </si>
  <si>
    <t>DISTRIBUIDORA AMARAL LTDA</t>
  </si>
  <si>
    <t>Máquinas injetoras horizontais elétricas, monocolores, para injeção de embalagens e produtos hospitalares com alta precisão em escala centesimal e com espessura de parede de até 0,20mm, força de fechamento de 2.200kN (220t) com unidade de fechamento acionado por servomotor acoplado direto ao fuso de esfera, sem transmissão por polia e por meio de sistema de joelheira dupla de 5 pontos, sendo a placa móvel apoiada sobre guias lineares, distância entre colunas de 660 x 660mm (H x V), altura de molde entre 200 a 600mm (min/máx.), tamanho das placas 930 x 930mm (H x V), curso de abertura de até 575mm e força de extração de até 60kN, servomotores refrigerados a ar, dispensando a utilização de trocadores de calor com água para refrigeração. Unidade de injeção elétrica, acionada por servomotor de alta velocidade acoplado ao fuso esférico alimentado por correia, atingindo a velocidade de injeção de até 280mm/s, servomotor de dosagem com acoplamento direto no parafuso plastificador com diâmetro de 56mm, com perfil especial para a injeção de Poliolefinas, pressão de injeção de até 187MPa com volume de injeção de até 640cm3, painel de comando "touchscreen" TFT LCD 15” colorido, controle operacional intuitivo com recursos gráficos e programação contra falhas de processo "zero defeitos" com software especial para operação e acionamento de moldes com sistema IMC – “In mold closing”.</t>
  </si>
  <si>
    <t>T-1011</t>
  </si>
  <si>
    <t>CALÇADOS PEGADA NORDESTE LTDA.</t>
  </si>
  <si>
    <t>Máquinas de moldar por injeção, horizontal, bicolor, com servomotor, com controlador lógico programável(CLP), alimentador, secador, para injeção de materiais termoplásticos, com capacidade de injeção de 979g (ps) e força de fechamento 270t, diâmetro da rosca: 50/60mm.</t>
  </si>
  <si>
    <t>T-0956</t>
  </si>
  <si>
    <t>IBER OLEFF BRASIL LTDA</t>
  </si>
  <si>
    <t>Máquinas de moldagem por injeção (micro-injeção), para produção de pequenas ou micropeças, em termoplásticos, até 420ºC, com força de fechamento 100kN, distância entre colunas 122 x 122mm, com conversor para controle de velocidade do motor, entrada USB para salvar programas de ajuste de ferramentas no cartão de memória, tela sensível ao toque, máquina silenciosa (menor que 70dB), completamente hidráulica, com 100 programas de produção memorizáveis, com ou sem bico misturador estático, volume de injeção compreendido de 4 a 15cm3, pressão de injeção sobre o material compreendido de 815 a 2.035bar, diâmetro do pistão de injeção compreendido de 10 a 18mm, dotadas de controlador de temperatura, controle de pistão de injeção com régua linear, dispositivo hidráulico e eletrônico, desumidificador, termorregulador, 5ª zona de aquecimento, soprador de ar, anel de resfriamento, separador de galhos, com potência instalada compreendida de 3kW.</t>
  </si>
  <si>
    <t>T-0907</t>
  </si>
  <si>
    <t>Extrusoras farmacêuticas automáticas de fusos gêmeos contínua por fusão a quente, para extrusão e granulação de xxxxx , com capacidade nominal de produção para compostos de granulação por roscas gêmeas, com diâmetro de rosca igual a , equipada com zonas de aquecimento, com grau de proteção IP65 e resfriamento, bomba de água à vácuo, dosador gravimétrico de pós, alimentador volumétrico de líquidos dotado de bomba peristáltica, bicos de injeção de líquidos, canal de alimentação com parede subdividida, dispositivo de fusão em pressão (melt pressure), capaz de realizar extrusão e formação de filmes, bem como a granulação por fusão a quente quanto por via úmida, controle de temperatura, refrigeração por esteira de refrigeração com design específico para atender aos requisitos farmacêuticos, cortador de pellets em cilindros, sistema de controle conforme CFR 21 parte 11, controlador lógico programável (CLP) e interface IHM com display “touchscreen”.</t>
  </si>
  <si>
    <t>T-0722</t>
  </si>
  <si>
    <t>VALFILM MG INDÚSTRIA DE EMBALAGENS LTDA</t>
  </si>
  <si>
    <t>Máquinas co-extrusoras tipo balão, para produção de filmes barreira de 9 camadas, com capacidade máxima de produção de 1.590kg/h, largura máxima do filme de 2.200mm, velocidade máxima de trabalho de 150m/min, diâmetro máximo da bobina de 1.200mm, dotadas de: sistema “turboclean” para a troca automática da matéria-prima; 8 extrusoras com rosca universal tipo HPS e 1 extrusora com rosca tipo PSA para processamento de resinas de alto índice de fluidez; sistema de automação de troca de formato; sistema central de comando e controle; sistema automatizado para a limpeza rápida das extrusoras e ferramentas de extrusão; sistema “Profile Booster” para acelerar o ajuste de espessura dos filmes; sistema de medição de espessura com sonda radioativa; conjunto de tratamento corona duplo; bobinador duplo a contato ou com fenda; matriz circular de 550mm; sistema de refrigeração interna e externa do balão; sistema gravimétrico e conjunto puxador giratório para reversão do filme.</t>
  </si>
  <si>
    <t>T-1167</t>
  </si>
  <si>
    <t>GALVANOTEK EMBALAGENS LTDA.</t>
  </si>
  <si>
    <t>Máquinas para moldar, por insuflação, embalagens termoplásticas destinadas ao processo de envase a quente de pasteurizados (95°C), com até 2 cavidades, para rosca com diâmetro máximo de 110mm, corpo máximo de 150mm e capacidade máxima de 4 litros, dotadas de sistema com 2 estágios de sopro independentes para tratamento térmico da superfície do frasco, com sistema de alimentação e extração automáticos.</t>
  </si>
  <si>
    <t>T-0882</t>
  </si>
  <si>
    <t>Máquinas automáticas para produção de bolsas flexíveis do tipo “box pouch”, a partir de bobinas de filmes plásticos laminados, impressos ou não, nas dimensões de 140 a 700mm de altura do “box pouch”, de 80 a 380mm de largura do “box pouch”, de 25 a 70mm de abertura de sanfona lateral do “box pouch” (na base), de 25 a 70mm de abertura de largura do fundo do “box pouch”, dotadas de: 1 desbobinador principal para confecção da face frontal, fundo e face verso do “box pouch”; 2 desbobinadores transversais para confecção das sanfonas laterais; 2 desbobinadores auxiliares para colocação de zíper e velcro; capacidade de funcionar em 1 pista ou em 2 pistas de produção; sistema de 4 feixes de laser (1 par em cada lado) para semi-corte do “box pouch” preparado com filmes laminados plásticos.</t>
  </si>
  <si>
    <t>T-0977</t>
  </si>
  <si>
    <t>CARTONALE INDÚSTRIA E BENEFICIAMENTOS DE MATERIAL PLÁSTICOS LTDA</t>
  </si>
  <si>
    <t>Máquinas para selagem de chapas de polipropileno – PP, por termofusão, para chapas com largura compreendida entre 600 e 1.500mm e espessura compreendida entre 2 e 5mm, com duas unidades de vedação (VAME) com 2 aquecedores, misturador, modelador e calibrador de espessura, duas correias motorizadas para o movimento contínuo da chapa durante o processo de vedação, painel elétrico para controlar as temperaturas e a velocidade dos cintos, com capacidade de produção de até 8m/min.</t>
  </si>
  <si>
    <t>T-0978</t>
  </si>
  <si>
    <t>CARTONALE INDÚSTRIA E BENEFICIAMENTO DE MATERIAIS PLÁSTICOS LTDA</t>
  </si>
  <si>
    <t>Cabeçotes de coextrusão multicamadas tipo “flat die“, para serem utilizados em extrusoras para fabricação de lâminas plásticas rígidas, com bloco de coextrusão para 3 camadas distintas, dotados de 3 conjuntos de ajuste interno para espessura entre 2,5 a 5mm e largura até 1.900mm, inserto intercambiável para troca de sequência de camadas, com capacidade de extrusão máxima de 600kg/h de PP.</t>
  </si>
  <si>
    <t>T-1083</t>
  </si>
  <si>
    <t>TOYOTA BOSHOKU DO BRASIL</t>
  </si>
  <si>
    <t>Máquinas para encapar e dobrar TPO (Thermoplastic Olefina – elastômero olefínico termoplástico) na parte superior de porta dianteira automotiva, composta por ventilador 380V 60Hz 2.6A, soprador de ar quente por resistência de 380V 9900W 15,8A, lâmpadas halógenas 30W 22V 350W 16A, fonte de alimentação trifásico, 380V, 60HZ, 60A, com ou sem intertravamento com máquina que possui sensor de foto óptico elétrico 64 e 72 eixos, interruptor de partida e PLC de comando de operacional, gabarito da parte superior da porta dianteira direita e gabarito da parte superior da porta dianteira esquerda.</t>
  </si>
  <si>
    <t>T-1084</t>
  </si>
  <si>
    <t>Máquinas para encapar e dobrar TPO (Termoplástico Olefin – elastômero olefínico termoplástico) na parte superior de porta traseira automotiva, dotadas de ventilador 380V 60Hz 2.6A, soprador de ar quente por resistência de 380V 9900W 15.8A, lâmpadas halógenas 30W 22V 350W 16A, fonte de alimentação trifásico, 380V ,60HZ, 60A, com ou sem intertravamento com máquina que possui sensor de foto óptico elétrico 64 e 72 eixos, interruptor de partida e PLC de comando de operacional, gabarito da parte superior da porta traseira direita e gabarito da parte superior da porta traseira esquerda.</t>
  </si>
  <si>
    <t>T-1166</t>
  </si>
  <si>
    <t>GALVANOTEK EMBALAGENS LTDA</t>
  </si>
  <si>
    <t>Máquinas automáticas para tratamento térmico e cristalização de gargalo de pré-formas plásticas com rosca de até 113mm de diâmetro e capacidade de até 4 litros, destinadas ao processo de envase a quente de pasteurizados (95°C) e preparada para uso de tampas metálicas, dotada de sistema de alimentação em suportes giratórios e saída em túnel ventilado, com capacidade de cristalização de até 2.000unidades/h.</t>
  </si>
  <si>
    <t>T-1140</t>
  </si>
  <si>
    <t>PLASTILIT PRODUTOS PLASTICOS DO PARANA LTDA</t>
  </si>
  <si>
    <t>Conjuntos para extrusora constituídos de dois fusos roscados e um cilindro fabricados em aço temperável, para processamento de um volume de até a 1.200kg de material composto de PVC/h, seccionados entre 5 e 8zonas, cada zona com passo de hélice de 12 a 180mm e filetes de 3,5 a 25mm, conjunto temperado e revenido, tratamento de cromoduro nas zonas com rosca, nitretação em toda superfície, dureza de 56 a 80HRC, qualidade superficial N8, vedação mecânica, furo passante para refrigeração à óleo ou água, em uma extremidade engrenagens de dentes retos para recebimento da força motriz, rebaixo no dente para guiar montagem e sincronizar movimento, de valor CIF não superior a R$47.851,28.</t>
  </si>
  <si>
    <t>LGMT EQUIPAMENTOS INDUSTRIAIS LTDA</t>
  </si>
  <si>
    <t>T-0945</t>
  </si>
  <si>
    <t>DYNAPAC DO BRASIL INDÚSTRIA E COMÉRCIO DE MÁQUINAS LTDA.</t>
  </si>
  <si>
    <t>Pavimentadoras vibroacabadoras de materiais para pavimentação, com deslocamento sobre esteiras e autopropulsada a diesel, dispondo de mesa acabadora flutuante com largura de trabalho variável hidraulicamente entre 2,5 até 4,3m, com sistema de roscas sem-fim com ajuste hidráulico de largura que acompanha a abertura da mesa, com capacidade de produção teórica entre 180 até 200t/h, peso operacional de 4,5t e silo com capacidade de 6t de material.</t>
  </si>
  <si>
    <t>CIBER EQUIPAMENTOS RODOVIÁRIOS LTDA</t>
  </si>
  <si>
    <t>T-0988</t>
  </si>
  <si>
    <t>FIABESA GUARARAPES S/A</t>
  </si>
  <si>
    <t>Máquinas laminadoras de coating/laminação com dupla laminação/coating para frente e verso do tecido, sistema de rastreamento automático para coating de filmes impressos com impressão frente e verso, sistema duplo de rosca/canhão com 95mm e relação l/d de 33:1, com dupla matriz, conjunto duplo de desbobinamento para filmes impressos, conjunto duplo de desbobinamento para material não laminado, dupla calandra de laminação com rolos de silicone, sistema duplo de bomba de engrenagens para controle de pressão de massa das roscas, sistema de alinhamento para entrada e saída do tecido, velocidade de produção máxima de 236m/min, range de largura do material de 200 à 800mm, range de largura de laminação de 0,012 à 0,05mm.</t>
  </si>
  <si>
    <t>T-0840</t>
  </si>
  <si>
    <t>DU PONT DO BRASIL S/A</t>
  </si>
  <si>
    <t>Unidades pasteurizadoras/cristalizadoras contínuas para o processamento de produtos a base de óleos vegetais em escala piloto, utilizadas em laboratórios de desenvolvimento de alimentos e aplicação de ingredientes para a indústria alimentícia, ou mesmo para produções de pequena escala, fluxo de produção nominal máximo maior ou igual a 60kg/h (variável em função do tipo de produto a ser produzido, composição do óleo e fase aquosa), compostas por: estação de preparação de emulsão com dois tanques/agitadores jaquetados de 25 litros cada, e sistemas de aquecimento; estação de pasteurização com dois cilindros pasteurizadores, dosador de nitrogênio e controladores de temperatura para aquecimento e resfriamento; estação de cristalização com dois cilindros de refrigeração, dois sistema de batimento de pinos (PIN ROTOR), sistemas de aquecimento de água, válvula homogeneizadora, tubo de descanso, cabeçote de extrusão e sistema de refusão; compressor de CO2; sistemas de bombeamento, dispositivos de montagem e integralização, operadas e controladas por PC industrial com software dedicado e sistema supervisório SCADA (Sistema de Supervisão e Aquisição de Dados).</t>
  </si>
  <si>
    <t>FS CAVALARI DE SOUZA MÁQUNAS AUTOMATICAS-ME</t>
  </si>
  <si>
    <t>T-0807</t>
  </si>
  <si>
    <t>GL FOODS WORLDWIDE LTDA</t>
  </si>
  <si>
    <t>Combinações de máquinas de homogeneização em aço inoxidável para emulsificação de alimentos (compostas por três tolvas auxiliares, bomba de recirculação/transferência de produto, painel elétrico de potência/comando), por meio de sistema rotor/estator de 160mm com dentes retos, com capacidade de produção nominal de molhos alimentícios de 2.000 a 3.300kg/h, com selo mecânico duplo para o homogeneizador com anéis deslizantes SIC/SIC no interior e SIC / carbono no exterior, refrigeração do selo (circuito aberto) com conexão para fluído refrigerante, conversor de frequência para motor de 30kW de velocidade ajustável entre 600 e 3.000rpm de classe de proteção IP54; estação redutora de pressão com filtro e manômetro, válvula automática de fechamento e equipamentos de saída compostos por: sensor de fluxo, válvula manual de fechamento e de controle, controladas por CLP.</t>
  </si>
  <si>
    <t>GEIGER INDÚSTRIA DE MÁQUINAS LTDA</t>
  </si>
  <si>
    <t>T-0943</t>
  </si>
  <si>
    <t>KARINA INDUSTRIA E COMERCIO DE PLASTICOS LTDA.</t>
  </si>
  <si>
    <t>Misturadores de sólidos e líquidos para produção de compostos termoplásticos (masterbatch), com recipientes cônicos removíveis para evitar contaminação da cor, moveis sobre rodas, com parede dupla para refrigeração e construído em aço inox , com volume total dentro do intervalo de 150 até 2.000 litros, capacidade de produção dentro do intervalo de 60 a 800g/carga, com motorização no intervalo de 11 a 90kW, sistema de descarga basculante, sistema de exaustão e painel sensível ao toque (touchscreen) com controlador lógico programável (CLP) e conversor de frequência.</t>
  </si>
  <si>
    <t>T-1201</t>
  </si>
  <si>
    <t>Misturadores fabricados em aço inoxidável com agitação elétrica de bolsas plásticas para processos biotecnológios, com volume de trabalho liquido nominal máximo de até 2.000 litros, com velocidade de agitação compreendida entre 20 e 356rpm, com painel do operador com tela de controle tipo sensível ao toque “touchscreen”, com sensores e válvulas de manga flexível, células de carga e sistema de aquecimento e resfriamento dedicado para manter o fluído entre 2 e 40°C.</t>
  </si>
  <si>
    <t>T-0962</t>
  </si>
  <si>
    <t>Trituradores combinados de resíduos florestais, móveis, montados sobre pneus ou esteiras, com peso igual ou superior a 46.000kg, Dotados de sistema de pré triturador e triturador de alta rotação em uma mesma máquina; Motor diesel com potência igual ou superior a 650HP; rotor de pré trituração, equipado com 42 dentes, comprimento de 3.000mm, diâmetro de 600mm; rotor de trituração com martelos de peso acima de 2.500kg, largura de 1.750mm, diâmetro de 1.100mm; peneira classificadora com separador de metais ferrosos entre o pré triturador e triturador; central de lubrificação automática; chassis com correia transportadora dobrável de lubrificação automática; chassis com correia transportadora dobrável integrada para descarga de material triturado com separador de metais ferrosos montado sobre a correia; comando via controle remoto ou diretamente no painel de controle lógico programável (CLP) integrado, que possui rotinas de operação pré-programadas; Sistema de controle computadorizado de monitoramento e diagnóstico de falhas e manutenção com transmissão on-line.</t>
  </si>
  <si>
    <t>T-0892</t>
  </si>
  <si>
    <t>CONTINENTAL AUTOMOTIVE DO BRASIL LTDA.</t>
  </si>
  <si>
    <t>Prensas automáticas de prensagem do dispositivo de guia de freio automotivo do tipo ESC (Controle Eletrônico de estabilidade), com comando lógico programável (CLP), interface operacional via servidor de acesso remoto denominado terminal server (TS) e sistema supervisório denominado “Cell Computer”, composta de: 1 estação de  prensagem, 1 cilindro pneumático com curso total de até 60mm e força de  prensagem de até 1,178N com controle de força por célula de carga e controle de curso de operação por sensor, com calibração RBC, 1 estação de  monitoramento automático da prensagem do dispositivo de guia via análise de força e curso com segregação automática para produto não conforme, sistemas automáticos de verificação da presença do dispositivo de guia antes da prensagem, carregamento automático do palete com o bloco sincronizado por sensores, 1 estação de transferência do pallet com o bloco de válvulas durante o processo de prensagem realizado por servos motores lineares, 1 célula de carga extra de 10kN com interface para o amplificador de frequência e ferramenta de prensagem para o dispositivo de guia.</t>
  </si>
  <si>
    <t>T-0990</t>
  </si>
  <si>
    <t>Máquinas automáticas rotativas de compressão com rotação livre de 360 graus, para fabricação de comprimidos farmacêuticos através de compressão por puncionamento em segmentos, capaz de processar comprimidos com mono ou dupla camada por meio de roda de enchimento rotativo automática com possibilidade de compressão automática de pequenas quantidades e com extrapolação direta de comprimidos mono e dupla camada, com capacidade de produção entre 135.000 e 1.080.000comprimidos/h, força nas zonas de pré-compressão e compressão de 100kN, capaz de operar com rotores intercambiáveis com 75 estações de punções para fabricação de comprimidos de dimensões máximas de 18 x 8,5mm (diâmetro x espessura), diâmetro do rotor de 680mm, profundidade máxima de segmento de 25mm, compatível ferramental consistindo de punções superiores e inferiores tipo EU19 e FS19, diâmetro do corpo do punção de 19mm, comprimento do punção de 133,6mm e profundidade de penetração do punção superior entre 1 e 4mm, equipada com 2 desempoeiradores com detectores de metal, sistema automático de controle de conformidade dos comprimidos capaz de verificar peso, diâmetro, espessura e dureza, rejeição de comprimidos não conformes, manuseio do rotor motorizado e pallet para travamento e transporte do rotor, mordomo para transporte de peças para limpeza, resfriamento dos punções vórtex por ar, sistema de controle computadorizado com "software" dedicado e interface homem-máquina (IHM) com de tela de 15” sensível ao toque.</t>
  </si>
  <si>
    <t>T-0889</t>
  </si>
  <si>
    <t>Máquinas automáticas de cravamento de esferas de aço no bloco de válvulas do sistema de freio automotivo, do tipo ESC ( Controle Eletrônico de estabilidade), com comando lógico programável(CLP), interface operacional via servidor de acesso remoto denominado terminal derver(TS) e sistema supervisório denominado “Cell Computer”, dotadas de: 1 estação de cravamento, 1 cilindro hidropneumático com curso de até 50mm e força de prensagem de até 1.000kN com controle de força por célula de carga e controle de curso de operação por sensor com calibração RBC, monitoramento automático do cravamento das esferas via análise de força e curso com segregação automática para produto não conforme, sistemas automáticos de abastecimento para a prensagem, carregamento automático do palete com o bloco de válvulas e carregamento automático das esferas de aço para a ferramenta de cravamento, transferência do palete com o bloco de válvulas durante o processo de prensagem realizado por servos motores lineares, célula de carga extra com interface para o amplificador de frequência e ferramenta de cravamento para esfera de aço, de valor CIF não superior a R$241.422,39.</t>
  </si>
  <si>
    <t>TOX PRESSOTECHNlK do Brasil Ind. e Com de Equipamentos Ltda</t>
  </si>
  <si>
    <t>T-0891</t>
  </si>
  <si>
    <t>Máquinas automáticas para pré montagem e engraxamento do pistão da bomba de óleo de freio automotivo do tipo ESC (Controle Eletrônico de estabilidade), com comando lógico programável (CLP), interface operacional via servidor de acesso remoto denominado Terminal Server (TS) e sistema supervisório denominado “Cell Computer”, composta de: 1 cilindro pneumático para inserção do pistão da bomba via análise de força e curso com segregação automática para produto não conforme, 1 sistema de pré montagem do pistão da bomba integrado a estação contendo 3 alimentadores automáticos sensoriados, sensores de detecção para a presença de componentes na posição correta, 1 sistema de inspeção por câmeras conectadas a um servidor central, 1 dosador de graxa e carregamento automático do palete com o bloco de válvulas, servos motores lineares,  ferramenta de prensagem para a inserção do pistão da bomba, de valor CIF não superior a R$678.336,49.</t>
  </si>
  <si>
    <t>T-0952</t>
  </si>
  <si>
    <t>Unidades hidráulicas compactas, com inversor de frequência integrado com “firmware” específico para aplicações óleo-hidráulicas, provida de interface USB e conexões para os principais protocolos de redes industriais; com interface através de sinais digitais e analógicos com funções pré-definidas para habilitar e desabilitar operação, controle de pressão/vazão com regulagem automática de velocidade para ajuste conforme demanda de óleo, para redução do consumo de energia; com vazão máxima de 35L/min, pressão máxima de trabalho de 240bar, potência compreendida entre 1,5 a 4kW, tensão de 380 a 480V, nível de ruído máximo de 75dB, sistema de refrigeração para o motor e fluído de até 2kW e “LED” indicador de falha, própria para aplicações industriais.</t>
  </si>
  <si>
    <t>T-0993</t>
  </si>
  <si>
    <t>Máquinas para processamento de sabonetes em barra em pequena escala para testes laboratoriais pré-produção em bloco único, com capacidade de produção de até 100kg/h, dotadas de: miniatura de misturador com batedor simples, extrusora com rosca simples, cortadeira manual e prensa.</t>
  </si>
  <si>
    <t>T-1034</t>
  </si>
  <si>
    <t xml:space="preserve">TEXTIL JF FIBRAS LTDA </t>
  </si>
  <si>
    <t xml:space="preserve">Combinações de máquinas para reciclagem de tecidos em diversas composições, por meio da execução de múltiplas tarefas interligadas, sendo: Estação de corte com 1 máquina cortadeira tipo guilhotina com capacidade de 200cortes/min, 1 esteira de inclinação para transporte do material de 600mm de largura e 2 detectores de metais ferrosos presentes no material a ser trabalhado, os quais serão instalados na tubulação de transporte do material cortado até o silo intermediário da unidade de alimentação, sendo alimentado por 1 ventilador tipo exaustor com capacidade de 5.000m3/h, 1 unidade de alimentação completa com silo alimentador, 1 máquina desfibradora com largura de trabalho de 1.400mm operando através de um conjunto de 6 cilindros de 1.000mm de diâmetro cada, com seus respectivos acessórios e com dois cilindros de reserva para reposição, 1 condensador de sucção com capacidade de pressão de 800kg/h, 1 prensa automática de dupla caixa com capacidade de produção de 6 fardos de 220kg/h, 1 pré-filtro de 60.000m3 e 3 painéis eletro eletrônicos de controle. </t>
  </si>
  <si>
    <t>TEXTILMAQ MAQUINAS LTDA-ME</t>
  </si>
  <si>
    <t>T-1036</t>
  </si>
  <si>
    <t>Combinações de máquinas de comando lógico programável para produção automática de cavidades de fornos a gás e elétricos, com capacidade produtiva horária máxima igual ou superior a 264 cavidades, compostas de: estação de conformação de painéis superiores e inferiores por repuxo, recorte e flangeamento em 3 prensas hidráulicas com sistema “transfer” e trocador automático de ferramentas incorporados, forças de fechamento superiores ou iguais a 300t, dotada de sistema alimentador automático de chapas (blanks) por ventosas, equipado com sensores magnéticos para identificação do modelo e de chapas duplas, sistema de centragem e lubrificação e ferramentais intercambiáveis para larguras de 440, 480 e 660mm; estação de conformação Z dos painéis por acionamento hidráulico e pneumático; Estação de separação dos painéis por punção hidráulica; estação de conformação do corpo C em dobradeira servoacionada com sistema alimentador de chapas pré-estampadas, equipado com leitor RFID, ventosas de transferência, detector magnético de chapas duplas e sistema de centragem; estação de pré‑montagem dos painéis superiores e inferiores no corpo C por solda a ponto, controlada por software dedicado, equipada com sistema de alimentação e posicionamento automático das partes em gabaritos de montagem; estação de fechamento e vedação da cavidade pré-montada com solda por costura a disco servoacionado, controlada por software dedicado, equipada com sistema de alimentação e posicionamento automático das partes em gabaritos de montagem; estação de flangeamento da cavidade; estação de conformação hidráulica de ganchos laterais da cavidade a partir de bobinas de chapas alimentadas automaticamente; estação de montagem dos ganchos nas laterais da cavidade por solda a ponto, equipada com sistema de alimentação e posicionamento automático robotizado das partes em gabaritos de montagem; estação servoacionada de controle dimensional de largura, altura, profundidade e diagonal da cavidade, equipada com sensores e gabaritos de montagem e saída de rejeitos não conformes; estação servoacionada de customização da cavidade por corte laser robotizado; estação de gravação de especificações da cavidade por micropuncionamento; transportadores de integração das estações; magazines verticais (Buffers de Produção); sistema de monitoramento do processo de montagem por câmeras de vídeo; Interfaces homem-máquina; “chillers”; jogo de ferramentais para pré-estampagem de chapas metálicas dos corpos C da cavidade; dispositivos de instalação, montagem, proteção e manutenção.</t>
  </si>
  <si>
    <t>Prensa Jundiai S.A</t>
  </si>
  <si>
    <t>T-1038</t>
  </si>
  <si>
    <t>H R CARDOSO ELIAS</t>
  </si>
  <si>
    <t>Máquinas semiautomáticas para enchimento de pó em cápsulas de tamanhos diversos (000#, 00#, 0#, 1-4#); tensão para funcionamento 220V em rede trifásica e frequência 50Hz; possui sistema de funcionamento mecânico e eletropneumático.</t>
  </si>
  <si>
    <t>T-1085</t>
  </si>
  <si>
    <t>SADAM COMÉRCIO E MANUTENÇÃO LTDA.</t>
  </si>
  <si>
    <t>Dispositivos de fechamento pneumático de emergência, utilizados em estação de tratamento de água ou esgoto, dotados de um painel de controle, quatro atuadores pneumáticos de fechamento rápido de até 5s, para fechamento de duas baterias com dois cilindros com capacidade de 900kg cada.</t>
  </si>
  <si>
    <t>T-1097</t>
  </si>
  <si>
    <t>DENSO DO BRASIL LTDA</t>
  </si>
  <si>
    <t>Máquinas para montagem contínua de colmeias de trocadores de calor para veículos automotores, completa, automática, com capacidade de produção de 65colmeias/h dotadas de: sistema automático de carregamento dos tubos, dispositivo de rolagem dos tubos para formação da matriz (colmeia) com as aletas, dispositivo de movimentação para mesa de montagem, berços para alimentação manual das placas laterais e dos coletores, mesa com sistema automático para montagem da colmeia.</t>
  </si>
  <si>
    <t>T-1112</t>
  </si>
  <si>
    <t>Máquinas para montagem e ajuste automático de componentes internos de injetores de combustível diesel do tipo “common rail”, com nível de automação aproximado de 90%; com capacidade de: medição da distância interna do conjunto grupo induzido para definição do valor do sobre curso em mícrons; cálculo de espessura do disco de ajuste para inserção no interior do grupo induzido; verificação do desalinhamento permitido da placa do induzido em relação ao disco do induzido; dotada de 3 pontas de prova para apalpação com resolução de 0,1mícron a 120 graus de distância em círculo medindo diâmetro de 15  +- 0,1mm para distância entre duas posições da placa do induzido; com medição de forças do conjunto montado em 4 polos diferentes com valores variando entre 0,3 a 250N.</t>
  </si>
  <si>
    <t>T-1177</t>
  </si>
  <si>
    <t>Pulverizadores portáteis ou de solo, com pressurização manual ou ar comprimido, em plástico ou em chapa de aço carbono, reservatório de até 100L, com pressão de operação de 10 a 300psi com vedação em “viton” ou NBR, com ou sem: regulador de pressão, gatilho e mangueira.</t>
  </si>
  <si>
    <t>T-1202</t>
  </si>
  <si>
    <t>Dispositivos de corte de linhas hidráulicas/elétricas em aço carbono, 25 Cr SDSS, 13 Cr SMSS ou liga de níquel, corte de até 8 linhas hidráulicas/elétricas, para pressões entre 0 e 7,500psi e temperaturas entre 4 e 125 ºC, para uso em poços de petróleo.</t>
  </si>
  <si>
    <t>T-0994</t>
  </si>
  <si>
    <t>Mecanismos de rotação de painéis fotovoltaicos, para uso exclusivo em seguidores solares de um eixo (Trackers), com capacidade para rotacionar fileiras com até 90 painéis fotovoltaicos, amplitude rotacional máxima de até 120⁰ (± 60⁰) e torque máximo de ± 300Nm, resistência de aterramento entre o colar e o flange da base menor que 0,1Ω (Ohm) na corrente de 25A DC, de acordo com a norma UL2703, blindagem que garante a operação do mecanismo por um período de 30 anos sem a necessidade de manutenção, e galvanizados a quente com espessura mínima de 35micrometros, conforme norma GB 13912-2002.</t>
  </si>
  <si>
    <t>T-0995</t>
  </si>
  <si>
    <t>Dispositivos de fixação e dilatação térmica do tubo de torque de painéis fotovoltaicos, para uso exclusivo em seguidores solares de um eixo (Trackers), projetados para suportar ventos de até 130mph (209km/h) e dilatação térmica máxima do tubo de até 35mm, e submetidos a tratamento superficial com camada mínima de 18micrometros de zinco.</t>
  </si>
  <si>
    <t>T-0935</t>
  </si>
  <si>
    <t>Moldes Ecobase 2 de 48 cavidades, distância entre centros de cavidades de 60 (V) X 152 (H) mm, confeccionados em aço especial e anticorrosivo, para fabricação de pré-formas de politereftalato de etileno (PET) de 21,8g, com variação de até +/- 0,4g entre cavidades e diâmetro do gargalo de 28mm padrão PCO 1881, com machos tratados com titânio, cavidades, suportes e demais componentes moldantes intercambiáveis, mais uma metade-fria (Cold-half) adicional para produção de preformas de 27g com diâmetro de gargalo de 28mm padrão PCO 1881, mais placa central (Core Plate) adicional para produção de preformas de 33,6g com diâmetro de gargalo 28mm padrão PCO 1881, dotado de sistema de câmara quente (hot runner), placa extratora para retirada das pré-formas por meio de ar comprimido e resfriamento interno e externo, projetados e desenvolvidos especificamente para uso em máquinas injetoras de 300t.</t>
  </si>
  <si>
    <t>T-0953</t>
  </si>
  <si>
    <t>Moldes bi partido para injeção de painel de instrumentos automotivo em polipropileno, pressão 128mpa, com duas cavidades, 1.700 x 1.220 x 1.050mm (C x L x A), peso 9,96t, injeção simples, ciclo de produção 25s e temperatura 200 a 220°C, de valor unitário (CIF) não superior a R$1.466.759,07.</t>
  </si>
  <si>
    <t>AEROMATRIZES INDÚSTRIA DE MATRIZES LTDA</t>
  </si>
  <si>
    <t>T-0954</t>
  </si>
  <si>
    <t>Moldes bi partido para injeção da parte superior do painel da porta traseira automotivo em polipropileno, pressão 136mpa, com duas cavidades, C x L x A 1.700 x 1.220 x 1.090mm, peso 10,24t, injeção simples, ciclo de produção 25s e temperatura 200 a 230°C.</t>
  </si>
  <si>
    <t>T-0961</t>
  </si>
  <si>
    <t>Moldes bi partido para injeção da parte superior do painel da porta dianteiro automotivo em polipropileno, pressão 161mpa, com duas cavidades, C x L x A 1.700 x 1.220 x 1.060mm, peso 10,4t, injeção simples, ciclo de produção 25s e temperatura 200 a 220°C.</t>
  </si>
  <si>
    <t>T-0964</t>
  </si>
  <si>
    <t>Moldes bi partido para injeção da parte superior do painel da porta traseira automotivo em polipropileno, pressão 136mpa, com duas cavidades, C x L x A 1.700 x 1.220 x 1.090mm, peso 10,24t, injeção simples, ciclo de produção 25 segundos e temperatura 200 a 230°C.</t>
  </si>
  <si>
    <t>T-0965</t>
  </si>
  <si>
    <t>Moldes bi partido para injeção da parte inferior direito do painel da porta dianteira automotivo em polipropileno, pressão 130mpa, com uma cavidade, C x L x A 1.750 x 1.220 x 1.150mm, peso 12,3t, injeção simples, ciclo de produção 29s e temperatura 200 a 230°C.</t>
  </si>
  <si>
    <t>T-0967</t>
  </si>
  <si>
    <t>Moldes bi partido para injeção da parte inferior esquerda do painel da porta dianteira automotivo em polipropileno, pressão 130mpa, com uma cavidade, C x L x A 1.750 x 1.220 x 1.150mm, peso 12,3t, injeção simples, ciclo de produção 29s e temperatura 200 a 230°C.</t>
  </si>
  <si>
    <t>T-0968</t>
  </si>
  <si>
    <t>Moldes bi partido para injeção da parte inferior direita do painel da porta traseira automotivo em polipropileno, pressão 80mpa, com uma cavidade, C x L x A 1.750 x 1.220 x 1.150mm, peso 11t, injeção simples, ciclo de produção 23s e temperatura 200 a 230°C.</t>
  </si>
  <si>
    <t>T-0969</t>
  </si>
  <si>
    <t>Moldes bi partido para injeção da parte inferior esquerda do painel da porta traseira automotivo em polipropileno, pressão 80mpa, com uma cavidade, C x L x A 1.750 x 1.220 x 1.150mm, peso 11t, injeção simples, ciclo de produção 23s e temperatura 200 a 230°C.</t>
  </si>
  <si>
    <t>T-1062</t>
  </si>
  <si>
    <t>Moldes bipartidos  com ou sem mesa móvel com grampos de fixação da matéria-prima, para moldar painel de instrumento automotivo em TPO (Termoplástico Olefina – elastômero olefinico termoplástico), pelo processo eletro-formação e compressão (vacuum mold), medindo o lado côncavo 1.004 x 1.250 x 413mm e o lado convexo 1.004 x 1.250 x 295mm, temperatura de processo entre 80 e 150°C e contendo em seu corpo interruptor de limite, cilindro de ar ejetor, conector (Housing), válvula de retenção, válvula de segurança, controlador de temperatura, medidor de vácuo, caixa de terminais, tubulação de ar, cilindro ejetor do molde, grampos e manômetros.</t>
  </si>
  <si>
    <t>T-1125</t>
  </si>
  <si>
    <t>Blocos de válvulas de transmissão óleo-hidráulica, de aço, dotados 6 carreteis para direcionamento de fluxo, com retorno por mola, pressão máxima de 5.000psi e dupla válvula ARV, para comando do cilindro do braço, da lança, da caçamba, estabilizadores e giro da lança, do conjunto de escavação da retroescavadeira.</t>
  </si>
  <si>
    <t>T-1186</t>
  </si>
  <si>
    <t>Válvulas de segurança, em alumínio, reconectável ou não reconectável, para recuperação de vapor ou não, conexão de entrada e saída de 1/2’’ até 2’’, com vazão livre de no máximo 500L/min.</t>
  </si>
  <si>
    <t>T-0872</t>
  </si>
  <si>
    <t>Dispositivos eletromecânicos operados na tensão de valor entre 110 a 240Vac, com invólucro plástico e dotados internamente por êmbolo móvel de extensão de até 8mm e força de até 100N acionado por expansão/contração térmica de cera contida em pistão metálico.</t>
  </si>
  <si>
    <t>T-0909</t>
  </si>
  <si>
    <t>Caixas de engrenagem para multiplicação de rotação e transmissão de torque, para aplicação em aerogeradores, com um estágio planetário e dois estágios paralelos, com rotação nominal de entrada de 17,9revoluções/min (rpm), com relação de multiplicação de velocidade de 1:79,895, capacidade de óleo de 350 litros, com torque nominal de entrada de 1.691kNm e com potência mecânica nominal de 1.874kW, dimensões máximas de 2.279 x 2.255 x 1.595mm, peso máximo de 14.433kg, ruído máximo de 101dB.</t>
  </si>
  <si>
    <t>T-1193</t>
  </si>
  <si>
    <t>Graxeiras, em aço galvanizado, reta, curva ou tipo botão standard, até 2’’ polegadas, pressão de 1.000 até 7.500psi.</t>
  </si>
  <si>
    <t>METALURGICA RF LTDA</t>
  </si>
  <si>
    <t>T-0947</t>
  </si>
  <si>
    <t>CM INDÚSTRIA E COMÉRCIO LTDA.</t>
  </si>
  <si>
    <t>Mancais aerostáticos de alta precisão com acionamento direto, dotados de motor síncrono, “encoder” rotativo com 2.048pulsos, rotação máxima de até 6.000rpm, torque máximo de até 5Nm, corrente máxima de até 9,7A, batimento axial e radial de 0,05 e 0,1μm respectivamente.</t>
  </si>
  <si>
    <t>T-1185</t>
  </si>
  <si>
    <t>Motofusos para usinagem de produtos ferrosos e não ferrosos com porta ferramentas, dotados de acionamentos síncronos e assíncronos, rotações máximas entre 10.000 e 30.000L/min, potências entre 40 e 75kW, torque entre 30 e 298Nm, diâmetro externos entre 190 e 250mm, 1 ou 2 canais para a conexão de lubro-refrigeração com pressão máxima de 80bar com interface para ferramentas de cones HSK63, HSK100, com conexão para sensor de temperatura.</t>
  </si>
  <si>
    <t>T-0816</t>
  </si>
  <si>
    <t>Câmara de lastro constituída por duas extremidades de poliuretano, interligadas por tela de material composto de fibra de vidro e resina epóxi e tubo interno de PVC, com vistas à adição de massa de poliuretano para balanceamento, de peso variando entre 0,1 e 10,5kg, altura entre 0,1 e 324 mm, largura entre 0,1 e 501mm e comprimento entre 0,1 e 1200 mm, delimitada exclusivamente para pás eólicas.</t>
  </si>
  <si>
    <t>T-1019</t>
  </si>
  <si>
    <t>Conjuntos de estator e rotor com pacote/espessura entre (20 a 70mm), para fabricação de motores assíncronos, com refrigeração a ar, potência de 120 a 552W, frequência de 50 ou 60Hz, a 1.800rpm.</t>
  </si>
  <si>
    <t>T-0913</t>
  </si>
  <si>
    <t>Inversores solares fotovoltaicos do tipo conectado à rede, com potência de 125kVA a 50°C de temperatura ambiente, com 1 rastreadores do ponto de máxima potência (MPPT) sendo uma entrada positiva e uma entrada negativa por MPPT com secção transversal por cabo de entrada de 185mm², corrente fotovoltaica de operação por entrada MPPT de 148A, corrente fotovoltaica de curto-circuito (Isc) por entrada MPPT de 240A, máxima tensão de entrada fotovoltaica de 1.500Vcc, tensão trifásica de conexão com à rede entre 480 a 690Vca, eficiência máxima de no mínimo 98,9%, com comunicação via Bluetooth, grau de resistência à corrosão C5, grau de proteção IP65, peso de 76kg, resfriamento por ar forçado inteligente com ventiladores IP68, com dispositivos de proteção contra surtos (DPS) tipo II plug-in para CC e DPS tipo II para CA integrados, Interruptor CC e Interruptor CA integrado ao inversor, fator de potência ajustável entre 0,8 indutivo a 0,8 capacitivo, proteção contra corrente de fuga a terra, possibilidade de geração de energia reativa durante à noite, possibilidade de atualização de firmware e parâmetros de proteção remotamente e função anti-PID integrada.</t>
  </si>
  <si>
    <t>T-0915</t>
  </si>
  <si>
    <t>Conversores estáticos de potência, trifásicos para conversão de corrente contínua em corrente alternada na faixa de potência de 65.000 a 130.000W, trabalhando com tensão máxima de operação em corrente contínua de 1.100V, temperatura de operação de -25 até 65°C, tensão de partida de até 250V, com dispositivo de proteção de Surto (DPS tipo II no lado CC), grau de proteção IP65, com eficiência de, no mínimo, 98,8%, tela “display” de LED.</t>
  </si>
  <si>
    <t>T-0916</t>
  </si>
  <si>
    <t>Conversores estáticos de potência, trifásicos para conversão de corrente contínua em corrente alternada na faixa de potência de 22.100 a 32.500W, trabalhando com tensão máxima de operação em corrente contínua de 1.100V, temperatura de operação de -25 até 60°C, tensão de partida de até 250V, com dispositivo de proteção de surto (DPS tipo II no lado CC), grau de proteção IP65, com eficiência de, no mínimo, 98,75%, tela “display” de LED, de valor CIF não superior a R$5.196,75.</t>
  </si>
  <si>
    <t>SANMINA-SCI DO BRASIL INTEGRATION LTD</t>
  </si>
  <si>
    <t>T-0933</t>
  </si>
  <si>
    <t>Inversores solares fotovoltaicos do tipo conectado à rede, com potência de 25kVA a 45°C de temperatura ambiente e 27,5kVA a 40°C de temperatura ambiente, com 3 rastreadores do ponto de máxima potência (MPPT) sendo cada MPPT com 2 entradas, corrente CC de operação por MPPT de 26A e corrente CC de curto-circuito por MPPT de 40A, máxima tensão de entrada fotovoltaica de 1.100Vcc, tensão trifásica de conexão com à rede admissível mínimo de 172V  e máximo de 290Vca, eficiência máxima de no mínimo 97,4 %, sem redução da potência nominal até 45°C de temperatura ambiente, com comunicação via “bluetooth”, grau de resistência à corrosão C5, grau de proteção IP66, peso de 54kg, resfriamento por ar forçado inteligente, com dispositivo de proteção contra surtos (DPS) tipo II para CC e para CA integrados, fator de potência ajustável entre 0,8 indutivo a 0,8 capacitivo, monitoramento de corrente por “string”, proteção contra corrente de fuga a terra, possibilidade de geração de energia reativa durante à noite, possibilidade de atualização de firmware e parâmetros de proteção remotamente e função de recuperação de PID integrada, de valor CIF não superior a R$12.168,00.</t>
  </si>
  <si>
    <t>T-0934</t>
  </si>
  <si>
    <t>Inversores de potência, trifásicos, para conversão de corrente contínua em corrente alternada na faixa de potência de 15.000 a 25.000W, e potência máxima de entrada em corrente contínua (cc) de até 45.000W, com tensão mínima de entrada em corrente contínua de 150V, temperatura de operação de -25 até 60°C, com eficiência de, no mínimo, 98,3%, grau de proteção IP65, de valor CIF não superior a R$7.400,50.</t>
  </si>
  <si>
    <t>T-0936</t>
  </si>
  <si>
    <t>Inversores de corrente, para conversão de corrente contínua em corrente alternada de 2 níveis, DC/AC, modulação bipolar e topologia H-bridge, na faixa de potência pico máxima 8.100W e tensão máxima de entrada de até 600Vdc, com tensão mínima de entrada 100Vdc, temperatura de operação de -25 até 60°C, com eficiência de, no mínimo, 97,2%, corrente máxima de saída 32A, e potência nominal máxima de saída até 7,7KVA.</t>
  </si>
  <si>
    <t>T-0971</t>
  </si>
  <si>
    <t>Conversores estáticos, inversores de tensão continua em tensão alternada trifásica, para sistemas solar fotovoltaico "on-grid", com potência de 30.000W, topologia sem transformador, com método de resfriamento forçado (com ventoinhas) e temperatura de operação de -25 a 60°C, LCD para operação com menu em português, fornecendo grau de proteção IP65 (proteção contra poeira e jatos de agua) e com ruído de operação menor ou igual a 40dB, portas de comunicação RS-232, RS-485, adaptador Wi-Fi para monitoramento, modelos com 2 rastreadores de máximo ponto de potência (MPPT) e com quatros entradas por rastreador, entrada máxima de até 1.000Vcc em corrente contínua, com tensão mínima de entrada em corrente continua de 200Vcc, tensão de inicialização de 250Vcc, eficiência de 98,9%, com função anti-PID, com tensão nominal trifásica de 220/380Vac, com operação em 60Hz, fator de potência em 1 e com opção de ajuste, consumo noturno menor do que 1W, atendendo as normas internacionais.</t>
  </si>
  <si>
    <t>T-0984</t>
  </si>
  <si>
    <t>Inversores solares fotovoltaicos para conexão com a rede elétrica (conversor estático), potência nominal de saída 125.000VA a 50ºC, com tecnologia para converter corrente contínua em corrente alternada, tensão máxima de entrada de 1.500Vdc, 1 MPPT (rastreador de máxima potência), faixa de tensão do MPPT 860 a 1.450Vdc, corrente máxima de entrada 148A, corrente máxima de curto circuito de entrada 240A, tensão nominal de saída 600Vca, ligação trifásica (3-PE) com a rede elétrica, frequência 60Hz, corrente nominal de saída 120A, com fornecimento de potência reativa, sem transformador, distorção harmônica (THD) menor que 3%, eficiência máxima de 98,9%, faixa de temperatura de operação -25 a +60ºC, grau de proteção IP65, peso máximo de 76kg, proteção de corrente reversa, proteção contra curto-circuito CA, proteção contra corrente de fuga, interruptor CC e CA, protetor de surto de tensão CA e CC tipo II, função anti-PID, monitoramento de rede, comunicação com visor LED, Bluetooth + aplicativo e conexão RS48.</t>
  </si>
  <si>
    <t>T-1057</t>
  </si>
  <si>
    <t>Módulos conversores estáticos de alimentação com entrada AC 85 a 305V ou DC 100 a 430VDC e corrente de saída de 167mA, saída de +12V e potência máxima de saída de 2W, com proteção de sobrecorrente, sobretensão e curto circuito de saída, eficiência de 74% com carga máxima, “ripple” de tensão máxima de saída 150mvpp. temperatura de trabalho de -25 a 85°C, (ver nota de I.I. para isenção)</t>
  </si>
  <si>
    <t>T-1116</t>
  </si>
  <si>
    <t>SERRANA SISTEMAS DE ENERGIA EIRELI - EPP</t>
  </si>
  <si>
    <t>Inversores fotovoltaicos “on grid” trifásico, para inversão de tensão continua para tensão alternada, com potência de 14.520 a 60.500W, conectados em paralelo com a rede elétrica, usando em unidade de geração fotovoltaica para injetar energia a rede pública, com range de potência de 12 a 50kVA, com 2 ou 3mppt`s individuais, eficiência VDC mínima maior que 99,9%, tensão continua mínima 180vcd e máxima 1.000vdc, frequência de trabalho 50/60Hz, tensão de rede trifásica 380/220vac (f+f+f+n+t), eficiência mínima ac 98,3%, distorção harmônica menos que 3%, sem uso de transformador interno, display lcd e monitoramento remoto, dotado de proteções como chave DC switch, anti ilhamento, sobre tensão VDC e VAC, curto circuito, com grau de proteção ip65, suportando faixa de temperatura entra -25 a +60°C .</t>
  </si>
  <si>
    <t>T-0930</t>
  </si>
  <si>
    <t>TECNOTEMPERA TRATAMENTO TERMICOS LTDA</t>
  </si>
  <si>
    <t>Fornos elétricos industriais de alta pressão, semiautomáticos, com câmara fechamento a vácuo, têmpera a gás, para tratamento superficial de ferramentas e peças funcionais de aços de baixas ligações com pré-aquecimento, tratamento térmico neutral e tratamento de cementação a baixa pressão para cargas até 4t, controlados com um software de controle remoto com gravação de dados de processos integrados, com tamanho útil de 1.000 x 1.000 x 1.500mm, motor de 420kW (Overdrive 630 kW) e peso da carga bruto 4.000kg.</t>
  </si>
  <si>
    <t>T-1088</t>
  </si>
  <si>
    <t>Alimentadores de arame para solda por eletrodo revestido, bloco de tracionador de 4 roldanas com ajuste de pressão, corrente de 500A, velocidade variável de 1 a 22m/mim, capacidade de tração de arame sólido com diâmetro de 0,8 a 1,6mm, arame tubular com diâmetro de 1 a 1,6mm e temperatura de operação de 40°C.</t>
  </si>
  <si>
    <t>T-1052</t>
  </si>
  <si>
    <t>Telefones sem fio portátil de tecnologia Dect com suporte a áudio compatível com HAC , suporte a cfu / cfb / cfx e frequência de operação entre 1.910 a 1.920mhz com suporte a criptografia Dect e indicação no display do nível de sinal com 5 níveis e alcance máximo de até 300m em área livre.</t>
  </si>
  <si>
    <t>T-0624</t>
  </si>
  <si>
    <t>Multiplexadores híbridos com suporte às tecnologias por divisão de tempo (PDH/SDH) e ou pacotes Ethernet (Gigabit Ethernet/MPLS-TP) para transmissão de dados analógicos e ou digitais, com capacidade de transmissões SDH de até 2 STM-1 (155Mbps) simultâneas, e ou com capacidade para expansão com o uso de módulos SFP do tipo STM-4 (622Mbps), e ou STM-16 (2,25Gbps), e ou com capacidade de transmissões de 2 pacotes Ethernet ou MPLS-TP com capacidade 1 Gigabit Ethernet, e ou com capacidade para expansão com o uso de módulos SFP 10 Gigabit Ethernet,  podendo conter módulos de expansão de dados e ou voz,  e ou módulo proteção para aplicações aos protocolos IEEE C37.94 de proteção diferencial de linha, e ou módulo para proteção de distância, e ou módulo para proteção GOOSE. </t>
  </si>
  <si>
    <t>T-1013</t>
  </si>
  <si>
    <t>CLARO BRASIL S/A</t>
  </si>
  <si>
    <t>Transmissores ópticos para sistemas de transmissão de dados do tipo HFC, com tensão de operação de 12VCC, consumo de potência de 10W, faixa de frequência de operação entre 45 e 1.218MHz, duas entradas RF distintas para “broadcast” e “narrowcast”, comprimento de onda de 1.310 +- 10nm, saídas com potência de sinal de +3 a +15dB, capacidade para controle de ganho automático do sinal de entrada e dimensões (comprimento x largura x altura) de 29,2 x 2 x 5,1cm próprias para montagem em chassis 3RU.</t>
  </si>
  <si>
    <t>T-1014</t>
  </si>
  <si>
    <t>Transmissores ópticos para aplicações de multiplexação densa de divisão de onda (DWDM - Dense Wave Division Multiplexing) em sistemas de transmissão de dados do tipo HFC, com banda passante de 45 a 1.218MHz, capacidade para 30 canais analógicos (até 258 MHz) + canais QAM, potência do sinal na saída óptica de 10 +- 0,25dBm, capacidade para controle de ganho automático ou manual do sinal de entrada e dimensões (comprimento x largura x altura) de 29,2 x 2 x 5,1cm próprias para montagem em chassis 3RU.</t>
  </si>
  <si>
    <t>T-1017</t>
  </si>
  <si>
    <t>Transmissores ópticos de retorno para sistemas de transmissão de dados do tipo HFC, com entrada RF com largura de banda de operação de 5 a 85MHz, potência de sinal na saída óptica de 1mW (+0dBm) em comprimento de 1.310Nm, razão sinal-potência (NPR - Noise Power Ratio) de 40dB (em faixa dinâmica de 11dB), distorções simples de segunda ordem (SSO) e terceira ordem (TSO) de, respectivamente, -39dBc e -55dBc e dimensões (comprimento x largura x altura) de 5,3 x 16,5 x 6cm.</t>
  </si>
  <si>
    <t>T-1018</t>
  </si>
  <si>
    <t>Transmissores ópticos de retorno para aplicações de multiplexação de divisão de onda do tipo CWDM (Coarse Wave Division Multiplexing) em sistemas de transmissão de dados do tipo HFC, com entrada RF com largura de banda de operação de 5 a 85MHz, saída óptica na faixa de 1.470 a 1.610Nm, potência de sinal na saída óptica de 2mW (+3dBm), razão sinal-potência (NPR - Noise Power Ratio) de 40dB (em faixa dinâmica de 13dB), distorções simples de segunda ordem (SSO) e terceira ordem (TSO) de, respectivamente, -45 e -65dBc e dimensões (comprimento x largura x altura) de 5,3 x 16,5 x 6cm.</t>
  </si>
  <si>
    <t>T-1054</t>
  </si>
  <si>
    <t>Aparelhos para recepção e transmissão de dados, voz e imagens em redes 4G LTE release 9 do 3GPP, slot para cartão micro-SIM, largura de banda de 5/10/15/20MHz, com funções SMS/Flow_statistics/WPS/WDS/DHCP/DNS/DDNS/Port_Forarding/uPnP/Firewall/Wifi_Storage/OTA/APK, fazendo roteamento de dados entre rede 4G LTE e interface Wi-Fi padrão 802.11b/g/n de 2,4 GHz com alimentação através de bateria recarregável via porta USB.</t>
  </si>
  <si>
    <t>T-1053</t>
  </si>
  <si>
    <t>Dispositivos "Adaptador para telefone analógico", do tipo tradutor/conversor de protocolos para interconexão de redes, denominado adaptador para telefone analógico (ATA), destinados para utilização com um ramal IP e com um telefone analógico decadico convencional, para transmissão ou recepção de voz em rede com fio, possui até oito portas de conexão FXS com conectores RJ11 e até três portas ETH com conectores RJ45 para conexão de rede.</t>
  </si>
  <si>
    <t>T-1221</t>
  </si>
  <si>
    <t>Dispositivos "adaptador de telefonia analógica", do tipo tradutor/conversor de protocolos para interconexão de redes, com recurso de sobrevivência em caso de falha do PABX - Stand Alone Survivability (SAS), destinados para utilização como tronco SIP e com um telefone analógico DTMF ou decadico convencional, para transmissão ou recepção de voz em rede com fio, possui até duas portas de conexão FXO, com conectores RJ11, podendo ou não ter porta FXS e ainda possui três portas ETH com conectores RJ45 para conexão de rede.</t>
  </si>
  <si>
    <t>T-1147</t>
  </si>
  <si>
    <t>Bastidores para controle de sinalização ferroviária, constituídos de estruturas metálicas do tipo “rack”, de 19”, dotados basicamente de um conjunto estrutural contendo módulos eletrônicos de encaixe (plug in) com diferentes funções; geradores de sinais; módulo de proteção de surto; módulos de filtro do tipo “Notch Filter”; módulos indutores de proteção; chave de rede; monitor de painel de controle local; relés, módulos retificadores, conversores de tensão, indutores de circuito de via, conversores de corrente contínua e carregadores de bateria.</t>
  </si>
  <si>
    <t>T-1158</t>
  </si>
  <si>
    <t>Caixas de locação (“cases” de linha) para controle de sinalização ferroviária, constituídas por um armário em aço e dotadas basicamente de um conjunto estrutural contendo módulos eletrônicos de sensoriamento para encaixe do tipo "plug in" com diferentes funções; retificador; chave de comunicação de rede; módulos indutores de proteção; módulos de filtro do tipo “Notch Filter”; e podendo conter ou não, geradores de sinais e carregadores de bateria.</t>
  </si>
  <si>
    <t>T-1002</t>
  </si>
  <si>
    <t>Conectores soquetes de CPU (microprocessador), tipo LGA4094 SP3, para conexão de microprocessador de 4094 pinos (circuitos), com passo de 0,87 x 1 mm, corrente de 1,4A, próprio para montagem em superfície (SMD) em placa de circuito impresso, utilizados tipicamente em equipamentos de informática ou telecomunicações.</t>
  </si>
  <si>
    <t>T-0863</t>
  </si>
  <si>
    <t>GOODWIN INDÚSTRIA E COMÉRCIO DE VÁLVULAS DE RETENÇÃO E BOMBAS SUBMERSAS LTDA.</t>
  </si>
  <si>
    <t>Painéis elétricos para controle e comando de bomba centrífuga vertical, possui grau de proteção IP65, chave geral com bloqueio para acesso e ou manutenção, alarme luminoso e sonoro, interruptor automático (relé) para fuga ao terra, medidor de intensidade de corrente elétrica configurável dentro de limites superior e inferior desejados para detecção de sobre ou sub corrente, sensor para detecção de desequilíbrio, rotação e ou perda de fase(s), medidor de tensão de alimentação elétrica configurável dentro de limites superior e inferior desejados para detecção de sobre ou sub tensão. Integrado com temporizador e opcionalmente com soft starter ou inversor de frequência, horímetro e ou suporte de fixação, modo operacional em automático ou manual, alimentação nominal em tensão 380 ou 440V para frequência 60Hz e 380 ou 415V para frequência 50Hz, externamente possui botoeiras de comando, luzes de controle e monitor do medidor de intensidade de corrente elétrica.</t>
  </si>
  <si>
    <t>T-0974</t>
  </si>
  <si>
    <t>Vidros fotovoltaicos BIPV com a dupla função de revestir fachadas e gerar energia elétrica, com grau de transparência compreendido de 0 a 30%, dimensões de 1.245 x 635mm, potência de pico nominal compreendida de 22 a 46Wp, coeficiente de temperatura Pmax de -0,19% por °C, formados por vidro frontal com espessura de 3,2mm, células com tecnologia de silício amorfo, encapsulamento com película de PVB (Polivinil butiral) ou folha de EVA (Acetato de Vinila Etileno) e vidro traseiro temperado com espessura de 4 a 5mm, resistentes ao calor e não combustíveis, com qualificação de segurança conforme a norma IEC 61730-1, incluindo caixa de junção com proteção IP65.</t>
  </si>
  <si>
    <t>Sunew Filmes Fotovoltaicos Impressos S/A</t>
  </si>
  <si>
    <t>T-1227</t>
  </si>
  <si>
    <t>Módulos solares fotovoltaicos, destinados à geração de energia elétrica, compostos por 150 células de silício monocristalino, com potência nominal máxima (STC) igual ou superior a 500Wp , indicado com tolerância positiva e eficiência igual ou superior a 20,4%,  para sistema com tensão máxima igual a 1.500V, dotados de superfície em vidro com tratamentos antirreflexo e anti-sujidade, moldura em alumínio anodizado, cabos solares com comprimento mínimo de 270mm (cabo negativo) e 270mm (cabo positivo) e peso líquido de 28kg.</t>
  </si>
  <si>
    <t>T-1228</t>
  </si>
  <si>
    <t>Módulos solares fotovoltaicos bifaciais, destinados à geração de energia elétrica, compostos por 150 células de silício monocristalino, com potência nominal máxima (STC) igual ou superior a 500Wp (650Wp com ganho bifacial de 30%) , indicado com tolerância positiva e eficiência igual ou superior a 20,3%, para sistema com tensão máxima igual a 1.500V, dotados de superfície em vidro com tratamentos antirreflexo e anti-sujidade, moldura em alumínio anodizado, cabos solares com comprimento mínimo de 270mm (cabo negativo) e 270mm (cabo positivo) e peso líquido de 31,5kg.</t>
  </si>
  <si>
    <t>T-0744</t>
  </si>
  <si>
    <t>Máquinas automáticas de eletrodeposição de níquel e cromo em peças de latão e zamac, dotadas de pré-tratamento químico e eletrolítico, sistemas de ultrassom com potência 20kW e frequência 25KHz , tanques de lavagem com dimensões de 2.300 x 550 x 1.500mm, em sistema de cascata com vazão controlada de 0 a 400L/h, tanques de cobre, níquel e cromo eletrolíticos, sistemas de filtragem a disco, retificadores de corrente modulares de alta frequência, de 100 a 6.000A, sistemas de agitação mecânica vertical e a ar, tampas com abertura e fechamento automáticos, controladores de temperatura e de nível, sistemas de secagem, sistemas de transporte automático entre os processos, com comunicação de dados sem fio, pré-programados e controlados por computador, com sistema supervisório configurável de acordo com a necessidade de cada peça; sistemas de exaustão e lavadores de gases com capacidade de 10.000 e 25.000m³/h.</t>
  </si>
  <si>
    <t>T-0904</t>
  </si>
  <si>
    <t>Combinações de máquinas formando uma unidade funcional, para eletrodeposição de cobre e cromo em cilindros de aço para rotogravura, com preparação e acabamento, para cilindros de comprimento de face máxima de 1.600mm e circunferência máxima de 1.000mm, gerenciada por controlador lógico programável (CLP), compostas por: 2 estações de carregamento de cilindros com 10 carrinhos cada uma; 1 unidade automática de lavagem e preparação superficial (desengraxe eletrolítico); 1 unidade de eletrodeposição de cobre; 1 unidade de eletrodeposição de cromo; 1 unidade de descromeação; 1 unidade de polimento de cobre e cromo; 1 unidade de retífica, polimento e usinagem de cilindros de aço cobreados; 1 sistema automático de movimentação e posicionamento de cilindros dotado de 1 ponte-rolante e sua respectiva estrutura de sustentação.</t>
  </si>
  <si>
    <t>T-1015</t>
  </si>
  <si>
    <t>Amplificadores para sinais ópticos para aplicação em sistemas de transmissão de dados do tipo HFC com potência nominal de entrada de +13 a +17dBm, potência nominal de saída de 14 a 21dBm, ruído óptico de 5 a 7dBm (medido a 0dBm com comprimento de onda de 1.550Nm no vácuo em temperatura ambiente de 25°C), operação em comprimentos de onda de 1.527,9 a 1.561,4nm (canais ITU 62 a 20) e dimensões (comprimento x largura x altura) de 33 x 13,3 x 2,5cm próprias para montagem em chassis 3RU.</t>
  </si>
  <si>
    <t>T-1016</t>
  </si>
  <si>
    <t>Receptores ópticos de retorno com 4 entradas (ópticas) e 4 saídas (RF) para sistemas de transmissão de dados do tipo HFC, com suporte para arquitetura DOCSIS 3.1, tensão de operação de 12V, consumo de potência de 14,5W, potência de sinal de entrada óptico de -15 a 0dBm na faixa de comprimento de onda de 1.260 a 1.620Nm, potência do sinal de saída nominal de 54dBmV (com entrada óptica de -15dBm, 30% OMI), largura de banda de 5 a 300MHz com planicidade de resposta em frequência de +-0,5dB, capacidade de controle de ganho automático ou manual, faixa de controle de ganho mínima de 26dB e dimensões (comprimento x largura x altura) de 33 x 11 x 2,5cm próprias para montagem em chassis 3RU.</t>
  </si>
  <si>
    <t>T-0960</t>
  </si>
  <si>
    <t>INDUSTRIA DE DOBRADEIRAS FACHINI LTDA</t>
  </si>
  <si>
    <t>Equipamentos de remoção de disco de freio com sistema dotados de uma máquina principal de separação de cavacos e pelo gabinete de controle voltagem de entrada 220V e força de até 60W.</t>
  </si>
  <si>
    <t>T-0938</t>
  </si>
  <si>
    <t>CONSTRUTORA TERRAÇO LTDA</t>
  </si>
  <si>
    <t>Máquinas de ação contínua para nivelar, alinhar, levantar e socar dormentes em vias férreas, autopropulsadas, montadas sobre truques ferroviários, equipadas com motor diesel refrigerado a água de potência igual ou superior a 324kW, sistema de monitoramento de temperatura do compartimento do motor, cabine com isolamento acústico e janela frontal com vidro de segurança, banca de socaria com capacidade de processamento para 1 ou 2 dormentes por movimento, sistema de socaria com vibração por pressão com frequência de 35Hz e oscilação direcional e linear, bitola ferroviária de 1.435mm e velocidade de circulação igual a 72,42km/h e/ou 45mph.</t>
  </si>
  <si>
    <t>T-1072</t>
  </si>
  <si>
    <t>Máquinas reguladoras e distribuidoras de lastro para linhas férreas corridas, com motor diesel refrigerado a água, diâmetro da roda de 730mm, bitola 1.435mm.</t>
  </si>
  <si>
    <t>T-0899</t>
  </si>
  <si>
    <t>PERÓXIDOS DO BRASIL LTDA</t>
  </si>
  <si>
    <t>Contêineres rígidos,  tipo fechado, para transporte de solução aquosa estabilizada de peróxidos de hidrogênio, construído em aço inoxidável, comprimento de 20pés (6,4m), com pressão de 4bar e temperatura entre –40 e 130°C.</t>
  </si>
  <si>
    <t>T-0986</t>
  </si>
  <si>
    <t>Isotanques de 20 pés para transporte e armazenamento criogênico de gás natural liquefeito (GNL), tanque interior de aço inoxidável SA-240M 304, tanque exterior de aço carbono, isolamento por alto vácuo e  isolante, inclui válvulas criogênicas de carga, descarga, de “boil-off” e de segurança, capacidade geométrica de 19,2m3, pressão de projeto 0,95MPa, pressão de trabalho 0,8MPa, temperatura de projeto de -196°C, temperatura de trabalho maior ou igual a -162°C e peso de 7.180kg.</t>
  </si>
  <si>
    <t>T-0987</t>
  </si>
  <si>
    <t>Isotanques de 40 pés para transporte e armazenamento criogênico de gás natural liquefeito (GNL), tanque interior de aço inoxidável SA-240M 304, tanque exterior de aço carbono, isolamento por alto vácuo e isolante, inclui válvulas criogênicas de carga, descarga, de “boil-off” e de segurança, capacidade geométrica de 43,1m3, pressão de projeto 1,95MPa, pressão de trabalho 1,8 MPa, temperatura de projeto de -196°C, temperatura de trabalho maior ou igual a -162°C e peso de 15.820kg.</t>
  </si>
  <si>
    <t>T-0937</t>
  </si>
  <si>
    <t>Rebocadores de veículos metroviários ou ferroviários e outros veículos deslocáveis sobre trilhos, com força tração (empurrar ou puxar) de até 2.200t de peso no veículo a ser rebocado, acionados por controle manual ou por unidade de rádio controle, movidos a baterias e tracionados por 4(quatro) motores elétricos independentes acoplados a rodas de direção e tração, rodas com dirigibilidade do rebocador e habilitadas a girar até 180° de forma independentemente, permitindo giro sobre próprio centro ou qualquer direção (esquerda ou direita) e com capacidade de atingir velocidades de até 20km/h.</t>
  </si>
  <si>
    <t>T-0869</t>
  </si>
  <si>
    <t>Sistemas rápidos de varredura e recolhimento de óleo, com aplicação em águas abrigadas em rios e mar aberto, através de barreira de contenção inflável, unidade hidráulica com soprador de ar de baixa pressão e mesa de comando, carretel umbilical, mangueiras hidráulicas, sistema hidro-fólio e recolhedor de óleo com bomba integrada.</t>
  </si>
  <si>
    <t>T-1160</t>
  </si>
  <si>
    <t>BUCKMAN LABORATORIOS LTDA</t>
  </si>
  <si>
    <t>Equipamentos para monitoramento e determinação de vazão volumétrica e fração de volume de gás com processamento de arranjos sonares para captar som e interpretar a turbulência do fluxo gerada pelo fluxo de fluido e o som gerado pela tubulação e instrumentação do processo, transmitido através de uma ou mais saídas analógicas de 4 à 20mA, com saída de pulso, saída de alarme, com interface.</t>
  </si>
  <si>
    <t>Metroval Controle de Fluidos Ltda</t>
  </si>
  <si>
    <t>T-1050</t>
  </si>
  <si>
    <t>OCEANPACT SERVIÇOS MARÍTIMOS S.A</t>
  </si>
  <si>
    <t>Equipamentos automáticos para monitoramento das variações de correntes marítimas superficiais, oceânicas ou costeiras, de forma remota, periódica ou contínua, capacidade de alcance de até 300km da costa, radar de alta frequência variando de na faixa de 4 à 50Mhz, sensores remotos fixos para emissão de sinal de alta frequência, 2 antenas transmissoras, 1 antena receptora, software para emissão de mapas de monitoramento de vazamento de óleo, ações de busca e salvamento e logística em regiões offshore.</t>
  </si>
  <si>
    <t>T-1051</t>
  </si>
  <si>
    <t>Eletrocardiógrafos portáteis de 3 canais, com medição e interpretação automáticas de ECG, aquisição e impressão simultânea de 12 derivações, exibição de mapa de derivações, impressora térmica para papel em rolo de 80mm x 15m, bateria interna recarregável e visor LCD de 7”, porta USB, porta de rede Ethernet RJ45 e transmissão "wireless", memória.</t>
  </si>
  <si>
    <t>T-0876</t>
  </si>
  <si>
    <t>ALFAMED SISTEMAS MÉDICOS LTDA</t>
  </si>
  <si>
    <t>Monitores multiparamétricos com tela TFT colorida de 8 ou 10,1 ou 12,1" resolução 800 x 600 com máximo de 13 formas de onda, bateria com durabilidade de 4h ou 8h com carregador interno, proteção IPX1, com alarmes visuais e audíveis, com ou sem impressora térmica embutida, capacidade de armazenar 720h dos dados de parâmetro continuo, com interface USB, interface VGA opcional, possibilidade de interface de rede sem fio opcional, com peso 2,4 ou 2,8 ou 3,5kg, com capacidade de monitoramento de ECG com 3, 7 ou 12 derivações, respiração através do método de impedância entre RA-LL, RA-LA, SpO2 (oximetria) com resolução de 1%, exatidão 70 à 100% ±2, com índice de perfusão gráfico e numérico, com frequência de pulso com faixa de medição entre 25 e 300bpm, PNI (pressão não invasiva) com 3 possíveis modos manual, auto, continuo com variação de medida de pressão estática de 0 a 300mmHg, temp (temperatura) com 1 ou 2 canais com atualização a cada 1 e 2s com faixa de 0 à 55 °C e precisão de ±0,3°C. PI (pressão invasiva) opcional com 1 ou 2 canais com a faixa de medição em P1/P2 (-50 a +300) mmHg e sensibilidade de 5μV/V/mmHg, CO2 (capnografia) opcional com intervalo de medição de 0 a 150mmHg (0 a 20%) com vazão do gás de amostra de 50, 70 ou 100mL/min (padrão), DC (débito cardíaco) opcional através da técnica de termodiluição, faixa de medição 0,1 a 20L/min com resolução de 0,1L/min.</t>
  </si>
  <si>
    <t>T-0878</t>
  </si>
  <si>
    <t>Monitores de sinais vitais compactos com peso menor que 2,5kg, com tela TFT colorida de 8”, resolução 800 x 600, grau de proteção IPX1, com capacidade de monitoramento de saturação do oxigênio (SpO2) entre as faixas 0 a 100%, frequência, resolução de 1%, exatidão entre 70 a 100% e ±2%, faixa de frequência de pulso entre 25 a 300bpm, pressão não invasiva (PNI) através do método oscilométrico com modos de operação manual, automático, contínuo com intervalos de medição 1 a 480min, com capacidade de medir pressão arterial sistólica, pressão arterial diastólica, pressão arterial média na faixa de medição de pressão no manguito de 0 a 300mmHg, com capacidade de medir faixa de frequência de pulso de 40 a 240bpm, com proteção de sob-pressão de 300mmHg, com possibilidade de medir temperatura (TEMP) entre as faixas de 25 a 45°C com resolução de 0,1°C e exatidão de ±0,1°C, com interface de dados USB e "Ethernet" e com possibilidade de utilização de impressora térmica embutida, bateria com duração de até 3,5h, possui protocolo de comunicação HL7 com opcionais de sincronização com desfibrilador e chamada de enfermeira.</t>
  </si>
  <si>
    <t>T-1026</t>
  </si>
  <si>
    <t>Dispositivos para realização de exames de elastografia compatível com máquinas de ressonância magnética, operando na faixa de 40 a 200Hz, tensão de alimentação de 110/220Vac, compostos por módulo gerador de ondas mecânicas, mangueiras para propagação das ondas mecânicas, dispositivo de acionamento acústico, cabos diversos de sinal, rede e alimentação.</t>
  </si>
  <si>
    <t>T-1027</t>
  </si>
  <si>
    <t>Módulos amplificadores de RF (radiofrequência) de drive duplo 30kW refrigerados a água para 3 Tesla, com drive duplo de estado sólido de potência de RF a 127,72MHz, com funções básicas de saída de RF nos modos cabeça/corpo/teste ajuste de ganho de saída, cabeça/corpo controle de sinal de acoplamento, link de comunicação CAN "Controller Area Network" decodificado e amplificação de RF com onda continua ou pulsante.</t>
  </si>
  <si>
    <t>T-1028</t>
  </si>
  <si>
    <t>Módulos amplificadores de RF (radiofrequência) de 16kW refrigerado a água de estado sólido para 1.5 Tesla a 63,86MHz, com funções básicas de saída de RF nos modos cabeça/corpo/teste ajuste de ganho de saída, cabeça/corpo controle de sinal de acoplamento, link de comunicação CAN "Controller Area Network" decodificado, amplificação de RF com onda continua ou pulsante.</t>
  </si>
  <si>
    <t>T-1003</t>
  </si>
  <si>
    <t>CML – CENTRO MÉDICO LOGÍSTICO LTDA</t>
  </si>
  <si>
    <t>Aparelhos para cirurgia oftalmológica, utilizados para realização de incisão na córnea (Flap), através do sistema microcerátomo, para correções refratárias na cirurgia de Lasik, dotados de: console de operação; pedal automático de retração/avanço, pedal do vácuo; tonômetro, motor com opção para 3 ou 4 anéis de sucção.</t>
  </si>
  <si>
    <t>T-1004</t>
  </si>
  <si>
    <t>CML – CENTRO MÉDICO LÓGISTICO LTDA</t>
  </si>
  <si>
    <t>Cabeçotes descartáveis, de material plástico, com lâminas, a serem acoplados no motor, para realização de incisão na córnea (Flap) de 90 ou 130µm, próprio para aparelho de cirurgia oftalmológicas.</t>
  </si>
  <si>
    <t>T-1059</t>
  </si>
  <si>
    <t>Ventiladores pulmonares para oxigenoterapia de pacientes adultos e pediátricos, e opcionalmente neonatais, que necessitam de assistência respiratória invasiva e não invasiva, com compensação de fuga de ar, em situações de tratamento intensivo em hospitais ou outras instituições médicas, operando com ferramenta de manobra de recrutamento pulmonar e monitoramento da P0.1, trabalhos ventilatórios (do paciente, ventilador, imposto e total), índice de respiração rápida e superficial (IRRS), PEEP intrínseca e força inspiratória máxima do paciente, gravação minuto a minuto de todos os parâmetros monitorados nas últimas 96h, com fluxo máximo de 180L/min, concentração de O2 ajustável de 21 a 100% e oxigenoterapia de alto fluxo de O2 de 2 a 60L/min, dotados de tela colorida “touchscreen” de no mínimo 15,6”, resolução mínima de 1.920 X 1.080pixels, ângulo ajustável para giro de no mínimo 200⁰ para esquerda e para direita e no mínimo 40⁰ para cima e para baixo, e exibição de até 4 curvas de monitoramento simultaneamente na tela; bateria interna de íons de lítio, recarregável, com autonomia mínima de 1,5h de uso contínuo; válvulas inspiratória e expiratória, equipadas com sensor de fluxo, autoclaváveis, e podendo conter um ou mais dos seguintes opcionais: gerador interno de ar; módulo neonatal para oxigenoterapia de pacientes com peso corporal a partir de 0,2kg e volume corrente de gás superior a 2ml; módulo de curva de insuflação lenta (Pressão X Volume); módulo de monitoramento do índice de hiperdistensão pulmonar (C20/C); módulo de SpO2 (Oximetria) com faixa de medição de 0 a 100%; módulo de EtCO2 (Capnografia) com medição de fluxo lateral “Sidestream” na faixa de 0 a 152mmHg e fluxo principal “Mainstream” na faixa de 0 a150mmHg; carrinho de transporte e braço de suporte.</t>
  </si>
  <si>
    <t>T-0720</t>
  </si>
  <si>
    <t>Unidades funcionais para medição de propriedades de folhas de papel ou de celulose utilizando radiação do tipo beta, micro-ondas, fontes luminosas e eletromagnéticas, de uso industrial, para medição de folhas com largura aproximada igual ou superior a 10m, compostas de: “scanner” de medição com invólucro de medição, sistema de equalização térmica incorporado, podendo conter ou não fonte radioativa de estrôncio (Sr 90); e estação de interface e processamento de dados.</t>
  </si>
  <si>
    <t>T-0858</t>
  </si>
  <si>
    <t>HORIBA INSTRUMENTS BRASIL LTDA</t>
  </si>
  <si>
    <t>Analisadores para medição de concentração de gases atmosféricos NOX, SO2, CO, CO2, O3, H2S, NH3, NMVOC utilizando-se do método de quimioluminescência de descompressão modulada por fluxo cruzado com dispositivo de amostragem interno independente, com capacidade de monitoramento contínuo e análise instantânea de gás em seu estado inalterado. Para os gases atmosféricos THC, NMHC e CH4 utiliza-se do método de combustão seletiva modulada por fluxo cruzado combinado com um método de detecção de íons hidrogênio empregando um dispositivo de amostragem interno independente, para obter os mais altos níveis de sensibilidade e precisão.</t>
  </si>
  <si>
    <t>T-0942</t>
  </si>
  <si>
    <t>Unidades de detecção de vazamento de gás hélio através de analise por espectrometria de massa, com sistema de bombeamento de 5L/s, detecção de gás com precisão de 0.01E-12 ~ E-6; com bomba molecular turbo de 31L/s; bomba rotativa de óleo de 30 a 36L/min; com “sniffer” (farejadores) de detecção de vazamento de 0.01E-8 ~ E-3 Pa･m³/s e controlador de painel de toque capacitivo de 7”.</t>
  </si>
  <si>
    <t>T-0997</t>
  </si>
  <si>
    <t>Analisadores de gás online para oxigênio, dotados de: sensor cerâmico de estado sólido, precisão: melhor que ±1% do valor mostrado e ± 1dígito em faixa calibrada, fluxo do sensor: 125mL por minuto, faixa de medição: 0-100% (calibração padrão 0-20,9%), com duas configurações de alarmes para concentração de oxigênio.</t>
  </si>
  <si>
    <t>T-1107</t>
  </si>
  <si>
    <t>Analisadores de gás online para oxigênio e dióxido de carbono, dotados de sensor ao oxigênio com precisão de ± 0,01% para faixa absoluta abaixo de 1% de oxigênio e ± 1% relativa na faixa acima de 1% de oxigênio, com tempo de aquecimento de 10min, e sensor ao dióxido de carbono, infravermelho de feixe duplo com temperatura controlada, precisão ± 0,5% absoluto e ± 1,5% relativa da leitura, com tempo de aquecimento de 8min; com alcance de 0 – 100% para ambos os sensores.</t>
  </si>
  <si>
    <t>T-0921</t>
  </si>
  <si>
    <t>MONDRAGON IMPORTAÇÃO E EXPORTAÇÃO DE EQUIPAMENTOS FARMACÊUTICOS LTDA</t>
  </si>
  <si>
    <t>Espectrômetros Raman portátil, com laser excitação 785nm, faixa de leitura 200 - 4.000cm-1,com resolução de comprimento de onda 10cm-1, e câmera 13mega pixels, com Interfaces Wi-Fi, USB, “bluetooth”, GSM, e grau de proteção IP67, contendo biblioteca espectral embutida, com leitor de código de barras e código QR.</t>
  </si>
  <si>
    <t>T-1182</t>
  </si>
  <si>
    <t>MEDMAX COMERCIO DE EQUIPAMENTOS MEDICOS E SIMILARES EIRELI ME</t>
  </si>
  <si>
    <t>Analisadores automáticos e computadorizados para a realização de testes bioquímicos; metodologia por fotometria; configurável com ou sem estação de lavagem; posições para colocação de reagentes refrigerada; posições para colocação de amostras de pacientes; configurável com ou sem leitor de código de barras integrado.</t>
  </si>
  <si>
    <t>T-1005</t>
  </si>
  <si>
    <t>Aparelhos automatizados, com até 8 canais, para detecção da formação de coágulo para realizar ensaios cromogênicos e imunológicos, em modo de acesso aleatório, usando amostras de plasmas coletados a partir de sangue anticoagulado com citrato de sódio.</t>
  </si>
  <si>
    <t>T-0941</t>
  </si>
  <si>
    <t>Analisadores automáticos de sal em óleo conforme a norma ASTM D3230; tempo de teste de 30s; faixa de temperatura de -20 a 150°C; resolução de 0,1°C; faixa de condutividade de 0,0 a 151lbs/1000bbl e resolução de 0,1lbs/1000bbl; faixa de análise de 0,0 a 430g/m3 e resolução de 0,1g/m3; exibição automática  da concentração de sal nas unidades lbs/1000bbl ou g/m3.</t>
  </si>
  <si>
    <t>T-1195</t>
  </si>
  <si>
    <t>Analisadores hematológicos totalmente automatizados, com 3 partes diferenciais de células brancas sanguíneas (WBC), 21 parâmetros mais 3 histogramas, diluição automática da amostra, calibração automática e manual, metodologia de impedância elétrica e colorimétrica, com ou sem impressora embutida.</t>
  </si>
  <si>
    <t>T-0910</t>
  </si>
  <si>
    <t>Bancos de ensaios para testes de fadiga em componentes de sistemas de injeção de combustível diesel, através de pulsação de fluxo hidráulico sob pressão, com capacidade de variação de pressão compreendida entre 2,7 a 6 mil bar de pressão, deslocamento volumétrido de 14,5L/min; dotadas de sensores de pressão, filtros, bomba de filtração, transdutor de pressão, rack com computador e tela para controle do equipamento, painel elétrico para distribuição.</t>
  </si>
  <si>
    <t>T-0914</t>
  </si>
  <si>
    <t>Bancos de ensaios para medida, controle e testes de durabilidade para componentes de sistema de injeção diesel, com função de simulação de condições de funcionamento de motores diesel, com controle de ciclos de carga, injeção de combustível com controle de temperatura, pressão, quantidade injetada e número de partículas metálicas geradas pelos componentes do sistema; dotados de sensores de pressão, termopares, medidores de fluxo, válvulas, engrenagens, acoplamentos de transmissão, bomba de alta pressão, trocadores de calor, manômetros, correias, módulos eletrônicos de comando, controladores de temperatura, tanque de 50 litros, painel elétrico de comando e controle, motor elétrico com potência de 44kW, rack com computador e tela para comando do equipamento e cabeçote para fixação dos injetores.</t>
  </si>
  <si>
    <t>T-0927</t>
  </si>
  <si>
    <t>Bancos de ensaio para simulação de funcionamento de bombas injetoras de combustível sob alta pressão próprias para motores automotivos, através de testes de pressão volume de óleo e condições de rotação, com sistema de classificação entre aprovação e reprovação.</t>
  </si>
  <si>
    <t>T-0957</t>
  </si>
  <si>
    <t>TEKBRASIL IMPORTACAO, EXPORTACAO E COMERCIO DE COMPONENTES INDUSTRIAIS LTDA.</t>
  </si>
  <si>
    <t>Sistemas computadorizados de analise óptica para medição em tempo real da espessura do revestimento, conversível em diferentes unidades de medição  com precisão nanométrica; configurável para leitura através de luz visível e ou infravermelho; software pré-instalado; tela sensível ao toque; estação de leitura com uma ou mais bases rotativas de medição; duas sondas acopladas em eixos y e x para movimentos horizontais e verticais ;  faixa de medição de 0,3 até 250mícrons; velocidade de medição de até 50medições/s; capacidade técnica para medição em superfícies húmidas ou secas.</t>
  </si>
  <si>
    <t>T-0902</t>
  </si>
  <si>
    <t xml:space="preserve">Máquinas para inspeção do banco dianteiro automotivo, dotadas de: porta de segurança movimentada por cilindro de ar e válvula solenoide, equipamentos de inspeção dos sensores de cinto de segurança, Sensor fotoelétrico para detecção descanso de braço, caixas de comando manual do cilindro pneumático, PLC do Painel de inspeção de assento do banco dianteiro, sensor fotoelétrico para Inspeção do grau reclinável de encosto de banco, Sensor fotoelétrico do posicionamento banco na linha de inspeção, duplo Interruptor de acionamento do cilindro pneumática, PLC central, quadro de tomada fêmeas para conexão dos chicotes de inspeção e detecção dos bancos, bancadas de fixação do banco para inspeção do assento dianteiro, Leitores de código de barras, duplo conjunto de Interruptores de acionamento do cilindro pneumático, conectores para chicote de detecção do tipo de banco, lâmpada de segurança para detecção do tipo de banco, acoplamento do cinto de segurança, conector para chicote de inspeção do sistema elétrico de movimento horizontal do banco, conectores para chicote de inspeção dos cintos de segurança, botão de emergência, conector para chicote de detecção de inclinação do banco, conector para chicote de inspeção do sistema elétrico movimentação de banco, fonte de energia 24V para sistema elétrico de banco.  </t>
  </si>
  <si>
    <t>T-0918</t>
  </si>
  <si>
    <t>Máquinas automáticas para verificação por sistema óptico da especificação técnica das faces da turbina para bomba de combustível de veículos automotivos; constituídas de: 1 sistema de transferência do componente por esteira, 1 bloco de válvula pneumáticas; 1 painel de comando principal; 1 painel auxiliar; com alimentação trifásico e pneumático, potência de 3kW e corrente de 6A.</t>
  </si>
  <si>
    <t>T-1043</t>
  </si>
  <si>
    <t>Máquinas para inspeção para detecção de defeitos no processo de impressão de rótulos e etiquetas como por exemplo: defeitos de impressão, falta de etiquetas ou etiquetas rasgadas, impurezas, defeitos de registro entre outros; utilizados nas indústrias gráficas em máquinas de impressão e revisoras de inspeção, com campo de visão no máximo de 560mm e velocidade máxima de até 300m/min.</t>
  </si>
  <si>
    <t>T-0939</t>
  </si>
  <si>
    <t>Equipamentos de medição de posicionamento geométrico de três pontos da superfície do módulo do volante de veículos automóveis de passageiros, dotados de dispositivo mecânico com sensores de medição de 80 a 120mm e 160 a 440mm, com tolerância de 0,15 e 0,25%; cabos de alimentação e comunicação; painel de controle com controlador lógico programável, fonte de energia, cartões de entrada e saídas digitais e analógicos e placa de rede, sendo responsável pela aquisição, checagem de dados e controle do equipamento.</t>
  </si>
  <si>
    <t>T-0949</t>
  </si>
  <si>
    <t>TRIMBLE BRASIL SOLUÇÕES LTDA.</t>
  </si>
  <si>
    <t>Sensores eletrônicos de refletância espectral para medição de leitura de índice de vegetação normalizada (NDVI - Normalized Diference Vegetation Index), para aplicação seletiva de herbicidas em plantas daninhas, dotado emissor e receptor de luz nas bandas vermelho e infravermelho, altura de operação entre 50 e 100cm em relação ao alvo, campo de visão do sensor de 50cm de comprimento, tensão nominal de 9 a 28VDC e potência nominal de 6W sem válvula e 16W com a válvula, estrutura externa produzida em de plástico XENOY de alta resistência para exposição a água, componentes químicos e uso externo, utilizado em sistema automático de pulverização seletiva</t>
  </si>
  <si>
    <t>T-1068</t>
  </si>
  <si>
    <t>BONDUELLE DO BRASIL PRODUTOS ALIMENTICIOS LTDA</t>
  </si>
  <si>
    <t>Equipamentos estáticos para análise de recravação com sistema de análise e identificação de erros com sugestões de correção, resolução HD 0,0002" (0,005mm) ou superior, caixa em aço inoxidável, interface USB2, dispositivo de centralização variável (dependendo do tipo de lata), unidades ópticas.</t>
  </si>
  <si>
    <t>T-0963</t>
  </si>
  <si>
    <t>Dispositivos portáteis para suporte de injetores de diesel tipo “common rail”, desenvolvidos exclusivamente para bancos de ensaios de injetores automotivos, para testes de vedação, testes elétricos de resistência e isolação; projetado para suportar pressões hidráulicas entre 1.400bar de pressão a 2.000bar de pressão; operando em tensões aproximadas de até 2,5kV.</t>
  </si>
  <si>
    <t>T-0970</t>
  </si>
  <si>
    <t>Dispositivos portáteis para suporte de injetores de diesel tipo “common rail”, desenvolvidos exclusivamente para bancos de ensaios de injetores automotivos, para testes de vedação; projetado para suportar pressões hidráulicas de até 2.000bar de pressão.</t>
  </si>
  <si>
    <t>T-1086</t>
  </si>
  <si>
    <t>Cortadores de latas utilizados para abrir as áreas de corte das latas para análise de recravação, para latas de diâmetro de 50 a 250mm, velocidade de corte de 540rpm (aprox. 5 segundos), com lâminas de corte de aço inoxidável (lâminas hss 300 dentes)</t>
  </si>
  <si>
    <t>T-1176</t>
  </si>
  <si>
    <t>9402.90.10 </t>
  </si>
  <si>
    <t>Mesas eletro-hidráulicas de operações médicas, radiotranslúcidas e projetadas exclusivamente para suportar e posicionar pacientes durante as cirurgias, podendo também ser utilizada para diagnósticos radiológicos imediatamente antes, durante e depois dos procedimentos, com capacidade de carga máxima de até 250kg na posição normal e até 190kg na posição reversa, posicionamento da parte superior da mesa em “trendelenburg”/”trendelenburg” reverso de 25° (± 5°), inclinação da parte superior da mesa para a esquerda/direita de 20° (± 5°), inclinação da placa das costas de 80° (± 10°) para cima e de 40° (± 10°) para baixo, inclinação da placa das pernas de 20° (± 5°) para cima e cerca de 90° para baixo, movimentação da placa das pernas de 90° para a esquerda e 90° para a direita, inclinação da placa da cabeça de 45° (± 5°) para cima e de 90° (± 5°) para baixo, altura máxima e mínima da parte superior da mesa respectivamente de 950mm (± 50mm) e de 600mm (± 50mm), com grau de proteção 1PX4, bateria interna recarregável com autonomia de funcionamento de cerca de 1 semana, coluna móvel eletrohidráulica, 2 painéis de controle (controle manual com fio e painel de coluna), dispositivo de frenagem com acionamento elétrico, sistema hidráulico, sensores de ângulo, unidade de controle principal, módulo de energia e programa de controle e monitoramento, e podendo conter um ou mais dos seguintes opcionais: deslizamento ou articulação longitudinal da parte superior da mesa de 320mm (± 10mm); elevador corporal (renal) para cima de 120mm (± 10mm); sistema de apoio de cabeça; dispositivo de extensão ortopédica com carrinho de transporte.</t>
  </si>
  <si>
    <t>T-0996</t>
  </si>
  <si>
    <t>STRYKER DO BRASIL LTDA</t>
  </si>
  <si>
    <t>Camas hospitalares com quatro mecanismos de acionamento elétricos, com grades laterais retráteis, cabeceira da cama e placa para os pés amovíveis, sistema de apoio por bateria, painel de controle da grade lateral, com controle remoto para o doente e controle remoto para equipe de enfermagem, controle de travagem e condução para os rodízios, capacidade máxima de 250kg, existência da quinta roda que facilita a movimentação da cama, freio de estacionamento simultâneo das rodas com colchão de viscoelástico de dupla densidade, proteção IPX4, 10 anos de vida útil, indicação de altura baixa, auxilio saída do paciente do leito e indicadores de ângulo para “trendelenburg” e “anti-trendelenburg” (ângulo do leito), com radiotransparência e luz noturna.</t>
  </si>
  <si>
    <t>T-1066</t>
  </si>
  <si>
    <t>MEDINOVA LIFE SCIENCES IMPORTADORA E DISTRIBUIDORA DE PRODUTOS MÉDICOS E HOSPITALARES LTDA</t>
  </si>
  <si>
    <t>Camas hospitalares, elétricas ou não, construída com sua base em aço, altura do leito variável entre 22cm de altura mínima e de 78cm de altura máxima, ângulos de inclinação de até 70°, plataforma do colchão curva ou não, com acessórios integrados ou não, com grade de proteção do lado esquerdo e direito da cama como opcional podendo ter ou não.</t>
  </si>
  <si>
    <t>T-0802</t>
  </si>
  <si>
    <t>Pórtico tipo “pipe rack”, para suportação e encaminhamento de tubulações e utilidades em unidade termoelétrica (ute), fabricado em aço carbono estrutural conforme ASTM A572 grau 50, dotados de colunas, barras, vigas, chapas estruturais e bandejas para cabos e tubos de condução variados, construído em três níveis, para acomodação de tubos de condução, bandejas para cabos, válvulas de segurança e utilidades, tipo modular, sendo divido em 45 módulos, fornecido com tubulações, bandejas para cabos e elementos fixação.</t>
  </si>
  <si>
    <t>Estruturas Metálicas e Sistemas Construtivos Ltda</t>
  </si>
  <si>
    <t>T-1212</t>
  </si>
  <si>
    <t>Conjuntos de ferramentais para produção de peças para forno de linha branca a serem executadas em 5 operações sequenciais (repuxar, cortar, furar, cortar por cunhas e dobrar) com as dimensões de 1.000 x 1.050 x 700mm cada ferramenta para o processo de estampagem em uma prensa com mesa de 5,2m, produzindo 2 itens simultâneos, provido de matrizes e punções, colunas, buchas, placa guia, porta-punção, porta matrizes, sensores com cabos elétricos, esteira para extração da peça com servo motor e redutor acoplado, manipuladores mecânicos para transportar as peças de uma operação para outra.</t>
  </si>
  <si>
    <t>T-1273</t>
  </si>
  <si>
    <t>Cilindros hidráulicos de efeito duplo ou simples com retorno por mola, movimento retilíneo, corpo de aço, roscado ou em bloco, curso total de 4 a 200mm, pressão máxima de 120 a 500bar; usados em dispositivos de fixação em centros de usinagem.</t>
  </si>
  <si>
    <t>T-1223</t>
  </si>
  <si>
    <t>Módulos de telemetria para aferição da pressão de descarga de bombas centrífugas submersas confeccionado em liga de aço 4140, 410-13Cr ou 9Cr-1Mo, com ou sem flange para encaixe na descarga da bomba, com pórtico para linha de transmissão de pressão, com comprimentos entre 0,19 a 0,55m, diâmetro externo entre 3,37 a 11,26polegadas e até 50kg.</t>
  </si>
  <si>
    <t>T-1252</t>
  </si>
  <si>
    <t>Rotores (Impelidores) de bomba centrífuga submersa, para aplicação em bombas submersas para capitação e movimentação de fluidos, em aço inoxidável, com diâmetro externo entre 94,62 a 202,8mm para bombas com capacidade de vazão até 15.600m³/dia.</t>
  </si>
  <si>
    <t>T-1231</t>
  </si>
  <si>
    <t>OSG SULAMERICANA DE FERRAMENTAS LTDA.</t>
  </si>
  <si>
    <t xml:space="preserve">Câmaras de aço revestida de fibra carbono e manta de grafite para forno a vácuo para tratamento térmico de ferramentas de precisão rotativas, constituídas de componentes de grafite, condutores de força, resistência aquecedora e “nozzles” de gás. </t>
  </si>
  <si>
    <t>T-1237</t>
  </si>
  <si>
    <t>Fornos automáticos para cozimento de pescado a vapor, com processo FLASH-VAC (rendimento exsudação regulado em 100%), dotados de corpo cilíndrico em aço inox AISI-304, medindo 1.900mm de diâmetro interior e 1.912mm de diâmetro exterior, aproximadamente 5.540mm de comprimento com capacidade de carga para 4 cestos em aço inox AISI 304, medindo 950 x 845 x 896mm contendo até 7.000kg de pescado, com tempo aproximado do ciclo de 1:50h., temperatura máxima de até 140ºC, contendo sistema secundário de energia hidráulica, plataforma de elevação para carga e descarga, quadro de elétrico pneumático com controlador lógico programável (CLP).</t>
  </si>
  <si>
    <t>T-1248</t>
  </si>
  <si>
    <t>Biorreatores para fabricação de medicamentos biológicos de alta complexidade, por processos biotecnológicos de cultivo de células de animais recombinantes: com 1 ou mais controladores com software embarcado, com um ou mais tanques 500 litros, com um ou mais sistema de pesagem, bombas peristálticas, reguladores de fluxo, sensores de pressão, sensores de pH e oxigênio dissolvido, sensores de temperatura, sistemas de agitação dotados de 2 motores de agitação por tanque sendo 1 superior e 1 inferior, sistemas de aquecimento e painel “touchscreen”.</t>
  </si>
  <si>
    <t>T-1159</t>
  </si>
  <si>
    <t>CARGILL AGRICOLA S A </t>
  </si>
  <si>
    <t>Filtros prensa de membranas para filtração de soluções com sólidos característicos de cítricos, com capacidade total de aprox. 4.940 litros, área total de filtração de 366m², pressão de filtragem (a 70ºC) de 6bar e pressão de inflação da membrana (a 23°C) de 15bar, dotados de placas de 1.500mm de lado com 101 unidades; compostos de unidade hidráulica acoplada para fechamento das placas no momento da operação; conjunto de flaps de descarga instalados abaixo do filtro para drenagem; sistema de descarga da torta feito por dispositivo de deslocamento de placa individualmente, com posterior raspagem com raspador e controle de peso das placas para assertividade; sistema de lavagem dos filtros acoplado, com movimentos de cima para baixo e da esquerda para direita com posicionamento realizado por sensores elétricos.</t>
  </si>
  <si>
    <t>Andritz Separation Ind. e Com. de Equips. de Filtração Ltda</t>
  </si>
  <si>
    <t>T-1218</t>
  </si>
  <si>
    <t>Módulos membranas de ultrafiltração de fibras ocas, com orientação de fibras verticais confeccionadas em fluoreto de polivinilideno (PDVF) de alta permeabilidade com tolerância instantânea ao cloro de 5.000 ppm com tamanho nominal de poro a partir de 0,04mícrons, para trabalhar em condições pressurizadas ou submersas, com área de elementos no módulo a partir de 15m² para tratamento de águas e efluentes, com fluxo de fora para dentro, trabalhando com uma faixa de pressão transmembrânica máxima inferior a 2bar.</t>
  </si>
  <si>
    <t>T-1220</t>
  </si>
  <si>
    <t>Sistemas para conexão de membranas de ultrafiltração pressurizada de 40”, 60” ou 80”, modularmente expansível, combinando as linhas de alimentação, filtro de ar para trabalhar com pressões de até 4bar e compreendendo cabeçotes de material termoplástico, abraçadeiras de inox, vedações em EPDM e base para instalação em inox.</t>
  </si>
  <si>
    <t>T-1249</t>
  </si>
  <si>
    <t>Alojamentos para módulos de filtro de profundidade desenvolvido processo de produção de medicamento biológicos de alta complexidade, construído em aço inoxidável, sendo a superfícies de contato com o produto em aço inoxidável AISI 316l, superfícies de contato que não sejam o produto aço inoxidável AISI 304/304l, conjunto adaptador interno em aço inoxidável AISI 316l, com capacidade de suportar a temperatura entre -10 e 150Cº, com classe de pressão entre -14,5 e 150psig.</t>
  </si>
  <si>
    <t>T-0503</t>
  </si>
  <si>
    <t>Combinações de máquinas automáticas e contínuas para emblistar, encartuchar, pesar e encaixotar produtos farmacêuticos com seus respectivos controladores lógicos programáveis CLPs sistemas de controle automatizados, compostas de: máquina emblistadeira de movimento contínuo horizontal capaz de trabalhar com alumínio aclar PVC e PVDC com capacidade de produção máxima de 500blisters/min, encartuchadora horizontal com capacidade de produção máxima igual a 80cartuchos/min para cartuchos com dimensões máximas de 150 x 80 x 250mm (largura x altura x comprimento) com estação de abertura e posicionamento de cartuchos pré colados, estação de alimentação dos tubos nos cartuchos, dobramento e inserção de bulas automática, estação de fechamento dos cartuchos, sistema de aplicação de cola a quente para selagem de abas, estação de descarte de cartuchos fora de especificação, uma balança de checagem de peso dos cartuchos com rejeito para cartuchos fora da especificação do peso com capacidade de medição máxima de 600cartuchos/min, máquina encaixotadora com capacidade de produção máxima de 8caixas/min para caixas com dimensões máximas de 500 x 350 x 350mm estação de abertura de caixas, estação de empilhamento e alimentação dos cartuchos nas caixas, estação de fechamento das caixas com capacidade de empilhamento máximo de 60ciclos/min, munida de impressora de relatórios de produção transportadores em geral e guardas de segurança.</t>
  </si>
  <si>
    <t>T-0751</t>
  </si>
  <si>
    <t>Máquinas para prensar, dobrar e enrolar colchões em até 3 seções sendo eles de molas, espuma, espuma visco elástica e látex, contém uma esteira de alimentação com capacidade de centralizar o colchão e posicionar em diferentes direções, detectando automaticamente o peso e tamanho do colchão, possui dois suportes para 2 filmes plásticos, alimentados por uma bobina as quais fazem a vedação cruzada através de 2 barras de solda laterais, com controle eletrônico para calcular em tempo real a temperatura de vedação e resfriamento prensa com capacidade máxima de até 60t podendo trabalhar em colchões de tamanho máximo 220 x 220cm e capacidade de ajustar a velocidade da prensa devido a sua bomba dupla capacidade produtiva dele dobrado e prensado de cerca de 1 colchão a cada 25 - 30s e somente enrolado cerca de 1 colchão a cada 20s. contém um sistema hidráulico capaz de ajustar o diâmetro do colchão enrolado com diâmetro mínimo de 30cm e diâmetro máximo de 60cm, controlado por um sistema computadorizado “touchscreen” capaz de enrolar 3colchões/min.</t>
  </si>
  <si>
    <t>MP MAQUINAPACK MÁQS. INDS. P/ EMBALAGENS LTDA</t>
  </si>
  <si>
    <t>T-1258</t>
  </si>
  <si>
    <t>Miniescavadeiras autopropulsadas, com superestrutura capazes de efetuar uma rotação de 360 graus, com esteiras de aço, com cabine de operações fechada com estrutura do tipo ROPS e OPG, com sistema hidráulico de operação da lança controlado por "joystick", com motor a diesel de 4 cilindros verticais refrigerado a água com potência de 54,7kW a 2.200rpm, com engate rápido, força máxima de escavação igual a 54,3kN na concha e 42,3kN no braço, velocidade máxima de deslocamento igual a 4 (alta) e 2,2km/h (baixa) e peso operacional de 9.825kg.</t>
  </si>
  <si>
    <t>T-1253</t>
  </si>
  <si>
    <t>SANDVIK MINING AND ROCK TECHNOLOGY DO BRASI</t>
  </si>
  <si>
    <t>Equipamentos para perfuração de rochas, auto propulsoras sobre esteiras, equipadas com motor diesel de 328kW e compressor do tipo parafuso com vazão de ar de 24,4 m³/min e pressão de trabalho de até 24bar, com um braço fixo ou extensível, dotadas de cabeça rotativa, projetadas para perfuração com um martelo de fundo (DTH) de 4, 5 ou 6", para execução de furos com diâmetros compreendidos entre 90 e 165mm, profundidade de perfuração de até 40m e cabine com ar condicionado e certificada FOPS/ROPS.</t>
  </si>
  <si>
    <t>T-0874</t>
  </si>
  <si>
    <t>AGRO ALIMENTOS FERREIRA LTDA</t>
  </si>
  <si>
    <t>Combinações de equipamentos para peletização de ração para aves e/ou suínos e/ou ruminantes, consistindo em: Rosca transportadora, com capacidade de 55m2/h ou mais, misturador de vapor com 500mm de diâmetro e 2.000mm de comprimento em aço inox, unidade de controle de vapor para 2 - 4barg de pressão e capacidade de 750 - 1.750kh/h, unidade de redução de vapor para 8 - 12barg de pressão para 2 - 4barg de pressão e capacidade de 250 - 1.650kg/h, retentor de longa duração - LTV de 3.000mm e 96m3/h com 1min de retenção e 32m3/h com 3min de retenção a 625kg/m3, com isolamento térmico em serpentina elétrica, peletizadora com matriz de 900mm de diâmetro e 275mm de profundidade com capacidade de produção de 25t/h com PDI de 90%, equipada com motor trifásico de gaiola de 315kW e sistema de transmissão em 2 estágios por correia em "V" e correia dentada, com ajuste mecânico automatizado dos rolos e sistema de detecção de escorregamento dos rolos automático, sistema de troca de matriz "quick fit" de encaixe cônico, matriz sobressalente 900 x275mm, 2 capas de rolos sobressalentes de 275mm de profundidade, 2 rolos sobressalentes de 275mm ranhurados, bica de conexão, válvula rotativa, distribuidor rotativo de peletes, resfriador de contrafluxo de 300 por 300mm, sensor indicador de nível, ciclone de aço inox de 5.000 por 1.000mm, válvula de pó de 8,5L de capacidade por evolução, válvula de controle de ar, ventilador de exaustão de 37Kw de potência, redutor de ruído, triturador duplo de peletes de capacidade de 25t/h para peletes de 4mm, painel de controle com painel principal de controle, painel de operação, painel de IO remoto e Painel PLC, com software de automação para operação da linha de peletização para controle da carga, temperatura, condicionamento, dosagem da rosca de transporte, lubrificação, velocidade de peletização, carga dos motores da linha de peletização, controle dos sensores e válvulas, controle dos "starters" de motores, controle dos variadores de frequência dos motores e controle do ajuste automatizado dos rolos e do sistema de detecção de escorregamento dos rolos.</t>
  </si>
  <si>
    <t>T-1280</t>
  </si>
  <si>
    <t>Sistemas de correias com campo elétrico pulsado, para tratamento de batatas, com formato de onda de pulso retangular, unipolar, feito em aço inoxidável, com capacidade máxima entre 28 e 60T/H de batatas em uma mistura de água com batata.</t>
  </si>
  <si>
    <t>T-1234</t>
  </si>
  <si>
    <t>BRASILGRAFICA S/A INDÚSTRIA E COMÉRCIO</t>
  </si>
  <si>
    <t>Máquinas para corte transversal e longitudinal de bobinas de papel cartão, revestido ou não, sobreposto ou não, operando com corte transversal duplo sincronizado por meio de cilindros rotativos com lâminas helicoidais, corte longitudinal por meio de facas circulares, porta-bobinas duplo para bobinas com largura máxima de 1.830mm, corte do papel com gramatura máxima igual ou superior a 600g/m², comprimento máximo de corte e largura útil após refile de 1.650mm, contando com descarga automática e empilhamento das folhas soltas na saída, velocidade máxima de 300m/min.</t>
  </si>
  <si>
    <t>T-1197</t>
  </si>
  <si>
    <t>GUALAPACK BRASIL INDUSTRIA E COMERCIO S.A.</t>
  </si>
  <si>
    <t>Máquinas impressoras digitais por processo de utilização de tinta aquosa pigmentada, através de 4 cartuchos individuais tipo CMYK, para impressão de papel, envelopes, bolsas, papelaria artesanal e outros artigos semelhantes absorventes de tinta “paper/craft”, com velocidade máxima de impressão de 27m/min a uma resolução de até 1.200 x 1.200dpi, capacidade de trabalhar superfícies com largura até 600mm, comprimento até 1.500mm e espessura até 100mm, área de impressão nominal com largura até 297mm e comprimento até 902mm, provida de mesa, alimentador por fricção com velocidade máxima de serviço equivalente a 198m/min e capacidade de movimentar materiais com dimensões mínimas de 65 x 75mm e máximas de 510 x 460mm que possuam espessura mínima de +/- 0,5mm e máxima de 100mm, esteira transportadora, transportador a vácuo, cabeçote de impressão e esteira de saída.</t>
  </si>
  <si>
    <t>T-1233</t>
  </si>
  <si>
    <t>Máquinas industriais para lavar, branquear, customizar e aplicar tratamento de acabamento em tecidos, vestuário e peças de vestuário através de geração de ozônio (O3) de 1.000g/h, análise e concentração em tempo real que está sendo gerada; gerado pela separação do O2 fornecido pelo PSA, armazenado em um tanque e aplicado em um cesto de inox, todo vedado com borracha e vedações de teflon, com sistema de destruição do O3 por meio de químico Carulite para liberação das portas; tambor interno girando nos dois sentidos, controlado por inversor de frequência; botões para vascular e baixar o cesto, iniciar processo, parar processo e alarme de problemas. Composta de um “desk” para controle do cesto aplicador, onde se programa a potência de O3 e tempo desejado, podendo ser conectada a 2 cestos (tendo a capacidade de se trabalhar e controlar os 2 cestos); possui CLP e tela “touch”. Refrigerado por circuito fechado, controlado por um sistema de refrigeração à água por um mini “chiller” de 15.000kcal.</t>
  </si>
  <si>
    <t>T-1240</t>
  </si>
  <si>
    <t>Máquinas industriais para lavar, branquear, customizar e aplicar tratamento de acabamento em tecidos, vestuário e peças de vestuário através de O3 (Ozônio), gerado pela separação do O2 fornecido pelo PSA, armazenado em um tanque e aplicado em um cesto de inox, todo vedado com borracha e vedações de teflon, com sistema de destruição do O3 por meio de químico Carulite; tambor interno girando nos dois sentidos, controlado por inversor de frequência; botões para vascular e baixar o cesto, iniciar processo, parar processo e alarme de problemas composta de um Desk, onde se programa a potência de O3 e tempo desejado, podendo ser conectada a 2 cestos; possui CLP e tela “touch”, refrigerado circuito fechado, controlado por um mini “chiller” (Potência de 5.000kcal).</t>
  </si>
  <si>
    <t>T-0922</t>
  </si>
  <si>
    <t>ALUBAR METAIS E CABOS S.A.</t>
  </si>
  <si>
    <t>Combinações de máquinas para fundição e laminação contínua de vergalhão de liga de alumínio, incluindo 1.120 e 6.201, de 9.52 ou 12mm de diâmetro, com capacidade de produção máxima de 5t/h, composta por: 1 conjunto de sistema de desgaseificação e filtragem em linha; 1 conjunto de unidade de filtragem cerâmica do metal líquido; 1 conjunto de alimentador do fio Al-Ti-B; 1 conjunto de máquina de fundição de 4 rodas e concha de derramamento; 1 conjunto de unidade de tração frontal (“pintch-roll” da tesoura de barra); 1 conjunto de tesoura de corte da barra de alumínio; 1 conjunto de endireitador da barra de alumínio; 1 conjunto de laminador composto com 15 cabeçotes; 1 conjunto de cobertura protetora do sistema hidráulico do laminador; 1 conjunto de sistema de lubrificação de óleo para laminador; 1 conjunto de sistema de lubrificação por emulsão para laminador; 1 conjunto de filtro de emulsão de cinta de papel à vácuo; 1 conjunto de bobinador vertical jumbo com dispositivo de tração traseira (“pintch-roll” do bobinador), enrolamento, acomodação e carrinho de bobina; 1 conjunto de sistema de controle elétrico com controlador lógico programável (CLP) com tela sensível ao toque.</t>
  </si>
  <si>
    <t>T-1242</t>
  </si>
  <si>
    <t>Máquinas para corte de chapas metálicas por laser de fibra, com capacidade de corte de chapas com dimensões máximas do material de até 3.070 x 1.550mm, com torre paletizadora de 5 a 9 gavetas para carga e descarga automática de chapas (ASFH), sendo cada qual com capacidade de até 2t e ciclos de 120s, com velocidade máxima de posicionamento dos eixos X e Y de 170m/min, com trocador automático de 4 até 16bicos, com comando numérico computadorizado (CNC).</t>
  </si>
  <si>
    <t>T-1256</t>
  </si>
  <si>
    <t>Máquinas para corte de chapas metálicas por laser de fibra com potência de até 9KW, com capacidade de corte de chapas de espessura superior a 8mm, com dimensões máximas do material de 3.070 x 1.550mm, com manipulador compacto de carga e descarga automática (MPL3015C) para fardos de matéria prima de até 3t e ciclos de 64s, com velocidade máxima de posicionamento dos eixos X e Y de 170m/min, com trocador automático de até 16 bicos, com comando numérico computadorizado (CNC).</t>
  </si>
  <si>
    <t>T-1230</t>
  </si>
  <si>
    <t>SAVIXX COMÉRCIO INTERNACIONAL S/A</t>
  </si>
  <si>
    <t>Prensas semiautomáticas 3D hidráulicas enfardadeiras, do tipo tampa, compactação em três lados, controladas remotamente, para sucatas metálicas em geral, com um cilindro compactador na tampa da câmara com força de 700t, motor 2x75HP = 150HP secção transversal do fardo 600 x 600mm. aplicação: máquina formadora de extrusão de metal.</t>
  </si>
  <si>
    <t>T-0538</t>
  </si>
  <si>
    <t>GRAMPAC INDUSTRIAL LTDA.</t>
  </si>
  <si>
    <t>Combinações de máquinas para produção e embalagem de grampos metálicos industriais, compostas por prensa estampadora de 45t com sistema duplo de braços articulados e guia de 4 colunas, velocidade regulável em até 220batidas/min; com suporte para bobinas de banda colada contendo 2 bobinas com sistema de troca rápida; desbobinadora de banda colada sincronizada eletronicamente com a velocidade da prensa; com embaladora automática de grampos metálicos industriais que forma, dobra, cola, preenche e fecha automaticamente a embalagem ao redor dos grampos, com capacidade de embalagem de até 200pentes/min; controlada por controlador lógico programável (CLP).</t>
  </si>
  <si>
    <t>T-1275</t>
  </si>
  <si>
    <t>KABUM COMÉRCIO ELETRÔNICO S/A</t>
  </si>
  <si>
    <t>Unidades de discos rígidos, com um só conjunto cabeça-disco (HDA Head Disk Assembly), com interface SATA, ciclo de operação 24 x 7 (vinte e quatro horas diárias, operando sete dias por semana), destinadas para armazenamento de dados de áudio e/ou vídeo, desenvolvidas para operação em temperatura ambiente dentro da faixa entre 0 e 60ºC ou excedendo-a, resistência à choques de no mínimo 65G, com duração de 2ms em operação, durante processo de leitura.</t>
  </si>
  <si>
    <t>Digitron da Amazônia Indústria e Comércio Ltda</t>
  </si>
  <si>
    <t>T-1236</t>
  </si>
  <si>
    <t>GLASTON BRASIL LTDA.</t>
  </si>
  <si>
    <t>Fornos automáticos com 8 câmaras para curvar a quente chapas de vidros para para-brisas de ônibus, com espaço livre do molde de 2.350 x 3.350 x 650mm, com capacidade de 29peças/8h para vidros de 3 + 4mm, potência total instalada de 636kW, com perfil de aquecimento controlado simetricamente por pirômetros e termopares.</t>
  </si>
  <si>
    <t>T-0365</t>
  </si>
  <si>
    <t>Combinações de máquinas para produção de filmes esticáveis (strech film) pelo sistema "cast" de extrusão, com largura líquida do filme de até 3.000mm, espessura do filme de 10 a 40micras, em bobinas com e sem tubete, com largura das bobinas variando de 430 a 750mm e peso de 2,5 a 50kg; com capacidade de produção líquida de até 2.280kg/h e velocidade da linha de até 700m/min, variando em função do filme produzido e espessura do mesmo; com tolerância de espessura do filme produzido de até 3,5%; compostas de: 5 extrusoras com a configuração de rosca A/B/C/D/E 135/135/90/90/90mm de diâmetro, com dosadores gravimétricos de alta precisão de alimentação de cada conjunto de rosca/canhão; “feedblock” de 7 camadas; matriz automática plana; unidades “Chill Rolls” ou “rolo resfriador”, sendo rolo resfriador primário com diâmetro de 1.400mm e rolo resfriador secundário de 350mm; sistema ultrassônico para medição da espessura do filme; bobinador duplo tipo revolver com 3 eixos do bobinador de fibra de carbono para carga e descarga em simultâneo com troca automática de bobinas e carregamento automático de tubetes; sistema de retorno do refile lateral para as roscas principais através de moedor/moinho resultando em perda/desperdício inferior a 1%; PLC (controlador lógico programável) principal e secundários com alto nível de automação para gerenciamento completo de todos os parâmetros, incluindo espessura do filme, velocidade de linha, produção em kg/h, alimentação das resinas nas extrusoras, largura e peso das bobinas.​</t>
  </si>
  <si>
    <t>S-4352</t>
  </si>
  <si>
    <t>DE SMET DO BRASIL COMÉRCIO E INDÚSTRIA LTDA</t>
  </si>
  <si>
    <t>Combinações de máquinas para realização do processo de glicerólise continua, compostas de: 3 reatores de batelada em forma de tanque cilíndrico vertical com extremidades abauladas (elípticas, proporção 2:1) trabalhando em temperaturas de até 220°C; com 3 trocadores de calor, tipo casco e tubo, dimensionados para circular o fluído térmico até 280°C; com 3 trocadores de calor, tipo casco e tubo, dimensionados para resfriar o produto de 207 até 100°C; com 1 trocador de calor tipo casco e tubo (Duplo) dimensionado para realizar o reaproveitamento de calor do processo através do resfriamento do produto de saída de 220 para 92°C e aquecer o produto de entrada de 65 a 180°C; com 1 trocador de calor tipo casco e tubo dimensionado para aquecer o óleo de entrada de 120 a 220°C utilizando fluido térmico a 280°C; com 1 trocador de calor tipo casco e tubo dimensionado para condensar os gases provenientes da reação de 116 até 50°C; com 1 separador de gás-líquido da glicerólise na forma de um tanque cilíndrico vertical 2 com função de separar os produtos não condensáveis da água do condensador final, que reduz a velocidade dos gases através de um efeito ciclone; com 1 selo hidráulico da glicerólise construído em forma de tanque cilíndrico vertical responsável pela formação de um selo hidráulico formado com a água do separador, evitando assim a entrada de ar no sistema, sendo parte integrante do separador; com 1 separador de gás liquido do primeiro reator da glicerólise na forma de um tanque cilíndrico vertical com função de separar os produtos não condensáveis do primeiro estágio da reação e com 1 acumulador de água termo estatizada na forma de tanque cilíndrico vertical, destinado ao reaproveitamento de calor do processo que recircula agua quente nos condensadores de glicerólise trabalhando com agua em temperatura de até 50°C.</t>
  </si>
  <si>
    <t>T-1173</t>
  </si>
  <si>
    <t>Automações para prensa mecânica “linkdrive” com capacidade de 8.000kN, para estampagem de chapas metálicas, composta por: destacador de chapas duplo pneumático, com separador magnético de chapas, e posição dos eixos ajustadas através de servo motor, duas esteiras transportadoras de chapas, servo acionadas e com centralizadores de chapas programáveis por motor assíncrono, unidade de lubrificação através de spray com baixo índice de névoa, sistema servo acionado de transferência de peças entre ferramentas de estampagem, com três eixos e troca automática de barras, esteira de saída de peças finais, cabine elétrica e painel de controle gerenciadas por controlador lógico programável (CLP); de uso industrial.</t>
  </si>
  <si>
    <t>Prensas Schuler S.A</t>
  </si>
  <si>
    <t>T-0552</t>
  </si>
  <si>
    <t>OPEX INTERNATIONAL LTDA</t>
  </si>
  <si>
    <t>Máquinas manufaturas aditivas para impressão 3D de metais por fusão seletiva a laser de camada de pó metálico por laser de YTTERBIO com 400W e comprimento de onda de 1.060 a 1.100nm, com lentes f-theta para correção automática do foco, com plataforma de produção de 250 x 250 x 325mm, com sistema de geração própria de nitrogênio, câmara inertizada por argônio ou nitrogênio, sistema de recirculação por filtros autolimpantes, escala de vidro para controle de movimentação do eixo z, com repetibilidade _&lt; _+ 0,005mm, para produção de peças em titânio, aço inoxidável, cobalto cromo, inconel, tungstênio, aço, ferramentas e cobre.</t>
  </si>
  <si>
    <t>T-0985</t>
  </si>
  <si>
    <t>Combinações de máquinas para processamento de sabonetes em barra com capacidade nominal de até 500kg/h, compostas de misturadores duplo sigma com capacidade igual ou superior a 100kg/batelada com descarregamento automático; extrusora refinadora com rosca simples; cilindro de 3 rolos para laminação do noodle; extrusora de acabamento em 2 estágios com rosca simples; câmara de vácuo; cortadeira de barras automática; esteiras de transporte; prensa de barras para pastilhas controlada por CLP, com trocador de calor com capacidade de refrigeração de 17.300kcal/h; com embrulhadeira de sabonete com selagem por resistência, com velocidade de até 150sabonetes/min; com encartuchadeira automática de sabonetes, para embalagens dobradas e/ou coladas, com velocidade de até 230sabonetes/min; com empacotadora automática de sabonetes para embalagens de filme em BOPP ou PVC, com selagem por resistências, com velocidade de até 25packs/min; com embaladora “flowpack” automática para sabonetes individuais com selagem por resistências, com velocidade de até 180sabonetes/min; com embaladora de sabonetes do tipo plisetado, incluindo a aplicação do selo de forma automática, com velocidade de até 60sabonetes/min.</t>
  </si>
  <si>
    <t>T-1126</t>
  </si>
  <si>
    <t>BRASCABOS COMPONENTES ELETRICOS E ELETRONICOS LTDA</t>
  </si>
  <si>
    <t>Máquinas de processamento de fios totalmente automática para cortar cabos elétricos de multi-veias (2-13), decapar revestimento externo e interno, podendo crimpar terminais em ambos lados, com capacidade de processamento de cabos de até 7mm de diâmetros, dotadas de Painel de controle com tela sensível ao toque; sistema detector de fio, terminais e pressão de ar; módulo para cortar cabo no comprimento programado igual ou superior a 120mm, com precisão de corte de 0,5mm; módulo de decape de revestimento externo de comprimento de 30 - 160mm, decape de revestimento interno de comprimento 0 - 8mm; módulo de crimpagem de terminais com força de 2t.</t>
  </si>
  <si>
    <t>T-1254</t>
  </si>
  <si>
    <t>INJEX INDUSTRIAS CIRÚRGICAS LTDA</t>
  </si>
  <si>
    <t>Moldes de 96 cavidades fabricados em aço inoxidável RAMAX com postiços também fabricados em aço inoxidável M340 e XDBD com tratamento especial para dureza de 55 ~ 59HRC, postiços totalmente intercambiáveis, para fabricação de hub(canhão) de agulha hipodérmica descartável nos calibres 21, 22, 23, 24 e 26G, peça fabricada em polipropileno por meio de moldagem por injeção em máquinas injetoras de alta pressão, possibilidade de troca dos calibres dentro da máquina injetora, com sistema de extração por placa extratora e buchas cônicas, cunhas e centralizadores para controle da concentricidade da peça a ser injetada, circuitos de refrigeração, tempo de ciclo de 8s   +/- 15%, sistema de injeção 100% com canais quentes contendo “manifould” principal e bicos quentes, sem a presença de canal frio, 16 bicos quentes com 6 saídas cada, dois jogos de pinos para troca dos calibres.</t>
  </si>
  <si>
    <t>Btomec - Ferramentaria e Usinagem de Precisão Ltda</t>
  </si>
  <si>
    <t>T-1224</t>
  </si>
  <si>
    <t>Válvulas de segurança 2.800pol, 410-13Cr/4140/4130 de alta resistência com mecanismo borboleta personalizado 450 e liga de alta resistência MP35N, PT 6Kpsi com câmara hidráulica de 0,049pol² e componentes em contato com o fluxo 9 CR [80], 13 CR [80], elastômeros 90.</t>
  </si>
  <si>
    <t>T-1121</t>
  </si>
  <si>
    <t>Caixas de transmissão com carcaça de alumínio, potência entre 1,6 e 2,1kW, rotação de entrada entre 7.000 e 9.000rpm e relação de redução de 1,4:1 aplicadas em ferramentas de uso manual tipo roçadeiras não autopropulsadas.</t>
  </si>
  <si>
    <t>T-1165</t>
  </si>
  <si>
    <t>Unidades estacionárias modulares para armazenamento, controle e distribuição de energia, capazes de operar em conjunto com a rede elétrica ou em sistemas isolados, dotados de aplicações de corte de demanda, arbitragem de energia, controle de tensão e frequência, compensação de reativos e suavização de flutuações de geração intermitente, equipado com subsistemas de gerenciamento inteligente da energia, conversão de corrente contínua para alternada e vice-versa, banco de baterias, composto por unidades de armazenamento individuais conectadas em série e paralelo, sistema de monitoramento e controle dos parâmetros da baterias, sistema de detecção e extinção de incêndio, sensoriamento e controle de temperatura ambiente, tensão nominal operacional do banco de baterias na faixa de 500 a 900Vcc, com sistemas de proteção para sub e sobretensão, sobrecorrente e sobretemperatura para o banco e individuais por bateria, tensão de saída nominal operacional de 380Vca ± 10% com frequência de 60Hz, dotado de interfaces de comunicação RS485 e Ethernet, operação local ou LAN e cloud com possibilidade de monitoramento e atualização dos algoritmos operacionais e controle de maneira remota e em tempo real.</t>
  </si>
  <si>
    <t>T-1239</t>
  </si>
  <si>
    <t>QUALITY TECNOLOGIA ELETRONICA DO BRASIL - EIRELI</t>
  </si>
  <si>
    <t>Inversores solares fotovoltaicos do tipo conectado à rede, com potência mínima de 100kW e máxima de 185kW, com no mínimo 6 rastreadores do ponto de máxima potência (MPPT) e duas entradas por MPPT, corrente fotovoltaica máxima de entrada por MPPT de até 26A, corrente máxima de entrada por conector de até 40A, máxima tensão de entrada fotovoltaica de 1.500Vcc, tensão trifásica de saída 800V, eficiência máxima de até 99,03%, grau de proteção mínimo IP65, peso máximo de 84kg, resfriamento por ar forçado inteligente, com dispositivos de proteção contra surtos (DPS) tipo II para CC e para CA , fator de potência ajustável entre 0,8 indutivo a 0,8 capacitivo e comunicação por “bluetooth”.</t>
  </si>
  <si>
    <t>T-1251</t>
  </si>
  <si>
    <t>Conversores elétricos estáticos de corrente de 2 níveis, DC/AC, modulação bipolar e topologia H-bridge, de potência atribuída ou nominal de 50.000W, e potência máxima de entrada em corrente contínua (C.C) de até 75.000W, com tensão mínima de entrada em corrente contínua de 150V, grau de proteção IP65, temperatura de operação de -25 até 60°C, com eficiência de, no mínimo, 98,1%, corrente máxima de saída 30A.</t>
  </si>
  <si>
    <t>T-1255</t>
  </si>
  <si>
    <t>Conversores elétricos estáticos de corrente de multinível, DC/AC, modulação bipolar, potência nominal máxima de 4.600kVA operando a 25°C de temperatura ambiente e 3.910KW a temperatura de 50°C, com tensão mínima de entrada de 976V, e tensão mínima de start de 1.153V, tensão nominal em corrente alternada 690V, classe de condição ambiental conforme IEC60721-3-4  4K4H.</t>
  </si>
  <si>
    <t>T-1267</t>
  </si>
  <si>
    <t>Conversores elétricos estáticos de corrente de 2 níveis, DC/AC, modulação bipolar e topologia H-bridge, vmax 1.500vdc, ica max 151A, smax 150kVA, 3F/PE vnom 380Vca, imax entrada 180A, grau de proteção IP65, de valor unitário (CIF) não superior a R$22.103,84.</t>
  </si>
  <si>
    <t>T-0799</t>
  </si>
  <si>
    <t>Combinações de máquinas formando uma unidade funcional de tratamento térmico (aquecimento/resfriamento), por indução dielétrico, para moldagem por compressão ou para moldagem por injeção, composto de geradores de indução de potência 25 ou 50 ou 100 ou 150 ou 200 ou 300, unidades de resfriamento fechadas, interfaces hidráulicas e controladores de interface.</t>
  </si>
  <si>
    <t>T-1008</t>
  </si>
  <si>
    <t>Conectores tipo soquetes (holders), próprio para bateria tipo CR2032, com 3 pinos, com orientação vertical ou horizontal, próprio para montagem em furos (PTH - pin through hole) em placa de circuito impresso.</t>
  </si>
  <si>
    <t>T-1021</t>
  </si>
  <si>
    <t>TERACOM TELEMÁTICA S.A</t>
  </si>
  <si>
    <t>Conectores trapezoidal, macho ou fêmea, próprio para montagem em placa de circuito impresso ou em cabo, orientação 180º ou 90º, com ou sem trava, de 15 a 64 posições de contatos (vias), utilizados tipicamente em equipamentos de informática e telecomunicações.</t>
  </si>
  <si>
    <t>T-1022</t>
  </si>
  <si>
    <t>Conectores tipo EDGE, próprios para montagem em placa de circuito impresso ou em painel ou em cabo, orientação horizontal ou vertical ou ângulo reto, de 12 a 200 posições de contatos (pinos), utilizados tipicamente em equipamentos de informática e telecomunicações.</t>
  </si>
  <si>
    <t>T-1023</t>
  </si>
  <si>
    <t>Conectores para “backplane” (Conectores para painel traseiro) comercialmente conhecido como Euro, tipo macho ou fêmea, conector em conformidade com padrão DIN 41612, próprio para montagem em placa de circuito impresso via solda em furo em placa (PTH) ou por prensagem (press fit), de 16 a 96 posições de contatos (vias), passo entre contatos de 2,54 ou 5,08mm, com trava ou sem trava, utilizados tipicamente em equipamentos de informática e telecomunicações.</t>
  </si>
  <si>
    <t>T-1024</t>
  </si>
  <si>
    <t>Conectores tipo “MicroFit” com terminais isolados, tipo macho ou fêmea, próprio para montagem em placa de circuito impresso ou montagem em cabo, montagem em ângulo de 90º (Right Angle) ou 180º (vertical), de 4 a 30 posições de contatos (circuitos), corrente máxima de 15A, tensão máxima de 650V, passo entre contatos de 3mm, utilizados tipicamente em equipamentos de informática e telecomunicações.</t>
  </si>
  <si>
    <t>T-1030</t>
  </si>
  <si>
    <t>Conectores tipo Power Jack com terminal eliminador de bateria, diâmetro interno de contato máximo de 2,5mm, diâmetro externo de contato máximo de 6,5mm, corrente máxima de 6A, tensão máxima de 24V, próprio para montagem em placa de circuito impresso.</t>
  </si>
  <si>
    <t>T-1032</t>
  </si>
  <si>
    <t>Conectores tipo SATA ou M.2 ou NGFF, tipo macho ou fêmea, próprio para montagem em placa de circuito impresso, montagem em ângulo de 90º (Right Angle) ou 180º (vertical), de 7 a 150 posições de contatos (circuitos), corrente máxima de 5A, tensão máxima de 250V, utilizados tipicamente em equipamentos de informática.</t>
  </si>
  <si>
    <t>T-1238</t>
  </si>
  <si>
    <t>Módulos solares fotovoltaicos, monofaciais, destinados à geração de energia elétrica, compostos por 150 células de silício monocristalino, com potência nominal máxima (STC) superior ou igual a 480Wp indicado com tolerância positiva e eficiência superior ou igual a 19,5%, coeficiente de temperatura da potência máxima superior a – 0,37% por °C, com degradação anual máxima de 0,7%, para sistema com tensão máxima superior ou igual a 1.500V, dotados de superfície em vidro com tratamentos temperado antirreflexo, conector IP68 e cabos de conexão 12AWG.</t>
  </si>
  <si>
    <t>T-1276</t>
  </si>
  <si>
    <t>JANOUSEK CONSULTORIA E SERVICOS LTDA</t>
  </si>
  <si>
    <t>Módulos solares fotovoltaicos, bifaciais, destinados à geração de energia elétrica, compostos por 144 células de silício monocristalino, com potência nominal máxima (STC) superior ou igual a 430Wp (538Wp com ganho bifacial de 25%) indicado com tolerância positiva e eficiência superior ou igual a 19,2%, coeficiente de temperatura da potência máxima superior a - 0,35% por grau Celsius, com degradação anual de 0,45%, para sistema com tensão máxima superior ou igual a 1.500V, dotados de superfície em vidro com tratamentos antirreflexo e anti-sujidade e cabos solares com comprimento mínimo de 300mm (cabo negativo) e 300mm (cabo positivo).</t>
  </si>
  <si>
    <t>T-1277</t>
  </si>
  <si>
    <t>Módulos solares fotovoltaicos, monofaciais, destinados à geração de energia elétrica, compostos por 144 células de silício monocristalino, com potência nominal máxima (STC) superior ou igual a 430Wp indicado com tolerância positiva e eficiência superior ou igual a 19,3%, coeficiente de temperatura da potência máxima superior a - 0,35% por grau Celsius, com degradação anual de 0,55%, para sistema com tensão máxima superior ou igual a 1.500V, dotados de superfície em vidro com tratamentos antirreflexo e anti-sujidade e cabos solares com comprimento mínimo de 300mm (cabo negativo) e 300mm (cabo positivo).</t>
  </si>
  <si>
    <t>T-1279</t>
  </si>
  <si>
    <t>Módulos solares fotovoltaicos, bifaciais, destinados à geração de energia elétrica, compostos por 144 células de silício monocristalino, com potência nominal máxima (STC) superior ou igual a 440Wp (550Wp com ganho bifacial de 25%) indicado com tolerância positiva e eficiência superior ou igual a 20,2%, coeficiente de temperatura da potência máxima superior a - 0,35% por grau Celsius, com degradação anual de 0,45%, para sistema com tensão máxima superior ou igual a 1.500V, dotados de superfície em vidro com tratamentos antirreflexo e anti-sujidade e cabos solares com comprimento mínimo de 300mm (cabo negativo) e 300mm (cabo positivo).</t>
  </si>
  <si>
    <t>T-1283</t>
  </si>
  <si>
    <t>Módulos solares fotovoltaicos, monofaciais, destinados à geração de energia elétrica, compostos por 144 células de silício monocristalino, com potência nominal máxima (STC) superior ou igual a 435Wp indicado com tolerância positiva e eficiência superior ou igual a 20,0%, coeficiente de temperatura da potência máxima superior a - 0,35% por grau Celsius, com degradação anual de 0,55%, para sistema com tensão máxima superior ou igual a 1.500V, dotados de superfície em vidro com tratamentos antirreflexo e anti-sujidade e cabos solares com comprimento mínimo de 300mm (cabo negativo) e 300mm (cabo positivo).</t>
  </si>
  <si>
    <t>T-1250</t>
  </si>
  <si>
    <t>Piezômetros 10Kpsi 150°C, liga de alta resistência mp35-n, compatível a material de fluxo C-276, 625, 316L, potência máxima de 70VDC, 15mA máximo, mais telemetria 10mA até 16sensores/cabo, soldas EB e a laser.</t>
  </si>
  <si>
    <t>T-1243</t>
  </si>
  <si>
    <t>Equipamentos de medição contínua de perfil de densidade por tecnologia de raio X para painéis reconstituídos de madeira com velocidade de medição de 0,01 a 2mm/s com voltagem máxima de 160kV corrente anódica máxima de 55mA e potência máxima de 800W/1.800W controlado por CPU com software dedicado e range de medição do material com espessura de 3 à 65mm com densidade entre 400 e 1.500kg/m³.</t>
  </si>
  <si>
    <t>T-1285</t>
  </si>
  <si>
    <t>Equipamentos para ensaios mecânicos em corpos de prova de rochas, com capacidade de compressão igual ou superior a 500kN, capacidade de tensão mecânica igual ou superior a 291kN, e atuador com deslocamento igual ou superior a 100mm.</t>
  </si>
  <si>
    <t>T-1264</t>
  </si>
  <si>
    <t>LEANDRO FONTES ALVES DE SOUZA - ME</t>
  </si>
  <si>
    <t>Analisadores de gases para quantificação de traços de humidade por princípio eletrolítico (P2O5 – Pentóxido de fósforo), composto por célula integrada em aço inoxidável e tubo interno em vidro com diâmetro 3,125mm e eletrodos com elemento sensor internos ao tubo, display LCD, equipados com sistema de controle de fluxo mecânico ou eletrônico, saídas de comunicação 4-20mA e RS232, relés de alarmes configuráveis.</t>
  </si>
  <si>
    <t>T-1067</t>
  </si>
  <si>
    <t>HERAEUS ELECTRO-NITE INSTRUMENTOS LTDA</t>
  </si>
  <si>
    <t>Sistemas combinados para medição de temperatura do aço em estado líquido em processo de produção em forno elétrico trifásico na indústria siderúrgica, com tecnologia de fibra ótica, sem necessidade de abertura da porta do forno para eficiência térmica e energética, operação em todas as faixas de temperatura do aço líquido entre ≤1.500°C e ≥1.700°C, taxa de 50 amostragens de temperatura/s, compostos de bobina calibrada de cabo de fibra ótica para captação da luz e transmissão da luminosidade, placa pirométrica para conversão da intensidade da luz em micro voltagem e posterior conversão em temperatura, alimentador do cabo de fibra ótica para imersão no banho de aço líquido, tubo suporte de borbulhamento e tubos guia de aço inoxidável de 4/5” SCH 40, unidade de controle PLC (Programador Lógico Programável) com entrada de energia e ar comprimido, caixa de junção com indicadores luminosos do funcionamento do sistema e chave interruptora do alimentador, botoeira bi manual (manual/automático) com funções de avanço/recuo do cabo de fibra ótica, setups, botão de emergência e reset de segurança, processador (PC) com monitor HDMI Full HD 23,8”, com conexão a IHM (Interface Homem Máquina) e rede serial, ProfiBus, ProfiNet, TCP/IP, Ethernet IP, ModBus RTU ou ModBus TCP.</t>
  </si>
  <si>
    <t>T-1191</t>
  </si>
  <si>
    <t>Bancos de ensaio para teste de caixas de transmissão de caminhões e ônibus, com torque de trabalho de 4.700Nm na rotação de 2.000rpm e tempo de ciclo aproximado de 210s, dotados de cabine elétrica.</t>
  </si>
  <si>
    <t>T-1269</t>
  </si>
  <si>
    <t>Instrumentos optoeletrônicos para caracterização e teste em redes de transmissão, operando por injeção de pulsos ópticos e análise de expectro temporal tipo “end-to-end”, com mapeador de link óptico inteligente, faixa dinâmica 28 a 50,5db, comprimentos de onda 1.310, 1.550, 1.625 ou 1.650nm, dotados de tela de 7 polegadas e bateria com autonomia de 12h.</t>
  </si>
  <si>
    <t>T-1154</t>
  </si>
  <si>
    <t>ALTRI COM LTDA</t>
  </si>
  <si>
    <t xml:space="preserve"> 8413.70.10</t>
  </si>
  <si>
    <t>Motobombas centrífugas multiestágios entre 6 a 21 estágios com diâmetro de 75mm acopladas a motor elétrico, para operação submersa, com vazão compreendida entre 0,2 a 3,2m³/h e altura manométrica compreendida entre 1 a 145m.c.a., com bocal de saída em ferro medindo 1” com rosca do tipo BSP, eixo do bombeador e corpo em aço inox, rotor de fluxo radial em poliacetal, difusor em policarbonato, acopladas a motor lubrificado a óleo, rebobinável, com potência compreendida entre 0,33 e 1,5CV rotação máxima de 3.400rpm, de 2 fios com capacitor interno ou 3 fios sem capacitor interno, monofásicos, bifásicas e trifásicos para tensão de 110, 220 e 380V; acompanhados ou não por painel de comando para ligar e proteger o equipamentoom "control box" (dispositivo capacitor para auxílio no funcionamento da bomba), utilizadas na captação de água potável em poços tubulares profundos com diâmetro a partir de 3”, com teor máximo de areia permitido de 30g/m³, para trabalho em temperatura máxima de 35°C.</t>
  </si>
  <si>
    <t>T-1338</t>
  </si>
  <si>
    <t>Motores diesel estacionários, monocilíndricos horizontais, 4 tempos, refrigerados à água, injeção direta, com potência igual ou superior a 4HP, mas igual ou inferior a 24HP a rotação igual ou superior a 1.800rpm, mas igual ou inferior a 2.400rpm e cilindrada igual ou superior a 0,382L, mas igual ou inferior a 1,132L.</t>
  </si>
  <si>
    <t>T-0893</t>
  </si>
  <si>
    <t>COMPANHIA BRASILEIRA DE ALUMÍNIO</t>
  </si>
  <si>
    <t>Sistemas de retificação de óleo de laminação a vácuo, com capacidade de 200litros/h, temperatura de destilação padrão do óleo de até 160°C, constituídos por torre de destilação, elementos filtrantes, bombas de circulação, condensadores, aquecedor elétrico, tanque e bomba a vácuo, conexão de entrada de 1.1/2”, conexão de saída de 1”, painel elétrico e tensão de alimentação de 440VCA.</t>
  </si>
  <si>
    <t>T-0905</t>
  </si>
  <si>
    <t>Unidades funcionais para formação e processamento de alimentos em grande escala, sem contato manual, realizando processos de formação, revestimento, fritura e cozimento, de forma automática compostas de: dispositivo de enchimento a vácuo com controle automatizado da velocidade e quantidade de porções, dispositivo de formação rotativa continua de alimentos por meio de tambor rotativo e ar comprimido, empanadeira com sistema de leito de farinha alimentado por esteira agitadora e sistema de remoção automático de nódulos (caroços), aplicador de “bater” (mistura de farinha e água) em aço inoxidável com sistema de esteiras (inferior e superior) para banho de (tempura) e sistema de controle de excesso de (tempura) através de sopro de ar, aplicador de farinha (empanamento) operando com farinha fina ou grossa com soprador embutido para evitar fuga de poeira e realizando empanamento superior e inferior com ajustes independentes, túnel de fritura com sistema de remoção de sedimentos duplos, forno industrial com fluxo de ar vertical e horizontal operando com ar quente e vapor e cozimento independente por zona operando com temperaturas de até 200ºC, unidade de limpeza e coleta de poeira em suspensão com sistema de empacotamento automático da poeira removida para reutilização, sistema de filtragem de óleo para fritadeiras industriais com filtragem de partículas de até um mícron, misturador de massas com sistema automático para gerenciamento de receitas, unidade de limpeza dos cilindros dos formação com bombeamento automático de agua quente e fria e detergente executando processos de lavagem interior, exterior e secagem, esteiras de transporte controlado por painéis elétricos de controle e CLP.</t>
  </si>
  <si>
    <t>HEAT AND CONTROL COMERCIO, IMPORTACAO E SERVICOS DE EQUIPAMENTOS PARA PROCESSAMENTO DE ALIMENTOS LTDA</t>
  </si>
  <si>
    <t>T-1318</t>
  </si>
  <si>
    <t>TS2 NEGÓCIOS INOVADORES E COMERCIO DIGITAL LTDA</t>
  </si>
  <si>
    <t>Estações para aplicações de efeitos metalizados - papéis metalizados “foil” em papéis impressos a laser através do processo de “hot stamping” digital; operando em 6 ajustes de temperatura, possuem quatro roletes cilíndricos e motor para duplo sentido de rotação (para frente e para trás), largura máxima para aplicação 33,02cm, tempo mínimo de aquecimento 1min, tempo máximo de aquecimento 2min e 30s, desligamento automático em 90s, ruído do motor inferior à 60db, tensão de trabalho 110V e/ou 220V, potência 1.100W, frequência 60Hz, temperatura máxima 160°C e dimensões aproximadas de 49,5cm (L) X 14,5cm (P) X 6,5cm (A).</t>
  </si>
  <si>
    <t>T-1265</t>
  </si>
  <si>
    <t>SUEZ TECNOLOGIAS E SOLUCOES PARA TRATAMENTO DE AGUAS LTDA</t>
  </si>
  <si>
    <t>Membranas de ultrafiltração pressurizada para remoção de materiais particulados, bactéria e vírus, com fibras ocas de polietersulfona (PES), tecnologia de 7 furos, de diâmetro nominal interno da fibra de 3,6mm, com área de filtração de 85m² com sentido de fluxo de filtração de dentro para fora (inside-out), pressão máxima 5bar (72,5psi), operando a uma pressão transmembrana (TMP) &lt; 1,0bar (14,5psi) e máxima (TMP) 2,5bar (36psi), diâmetro externo do vaso de 10”, conexão de ligação 6”, fluxo de retrolavagem máximo 250L/m2/h.</t>
  </si>
  <si>
    <t>T-1266</t>
  </si>
  <si>
    <t>Geradores de ozônio usados como desinfetantes e oxidantes em águas e efluentes em geral, de largura de 2.900mm, profundidade de 1.100 até 1.400mm, altura máxima do gabinete de 2.000 até 2.080mm, e peso sem água de 1.950 até 3.200kg, tensão nominal do sistema de alimentação de 380 a 480Vac, equipados com um ou mais módulos dielétricos de cerâmica de tecnologia avançada, resistentes a choques, com propriedades otimizadas para a geração de ozônio na faixa de 0 a 13% em peso e produção variada de ozônio na faixa de 3,41 20,53kgO3/h na concentração de 8%wt.</t>
  </si>
  <si>
    <t>T-0982</t>
  </si>
  <si>
    <t>UNIÃO QUÍMICA FARMACÊUTICA NACIONAL S/A.</t>
  </si>
  <si>
    <t>Combinações de máquinas para embalar medicamentos, com controladores lógicos programáveis (CLPs), dotadas de painéis de operação com tela tipo "touchscreen”, composta de: 1 máquina emblistadeira para formar, encher e selar cartelas de plástico/alumínio e/ou alumínio/alumínio para comprimidos e/ou cápsulas, capacidade/velocidade máxima de até 750blisters/min, buffer com suporte para bobina do filme de formação, mesa de corte e emenda para filme de formação, sistema automático para ajuste lateral do filme de formação, detecção automática de emenda do filme de formação, exaustor de gases para filme de formação tipo PVDC, 1 carrinho para transporte de bobina, estação de aquecimento dotada de movimentos intermitentes com configuração individual de 6 zonas de temperaturas, sistema antiestático para eliminar cargas eletrostáticas, 2 alimentadores automáticos de produtos no alvéolo, 1 jogo de ferramental/formato, sensores para detecção automática de quantidade mínima de consumíveis, 1 carrinho para transporte do sistema de alimentação, câmera de visão para inspeção/controle de blisters defeituosos ou vazios, estação de desbobinamento do filme de selagem, mesa de corte e emenda do filme de selagem, detecção automática de emenda do filme de selagem, detecção/monitoramento da marca de fotocélula no filme de selagem, impressora termo “inkjet”, câmera de visão para inspeção/controle de impressão, estação de fechamento/selagem tipo rotativo contínuo por rolos de selagem, monitoramento de temperatura da água, rejeição automática de blisters não aprovados, estação de corte indexado com controle à laser de posicionamento dos alvéolos, transformador, esteira de transferência de blisters contínua por vácuo; e 1 máquina encartuchadeira de movimento contínuo com desenho ergonômico, velocidade máxima de até 500cartuchos/min, esteira de cartuchos retrátil, sistema de auto ajuste dotados de servomotores e servocontroladores para referenciamento automático dos parâmetros de formatos de todas as estações, alimentador rotativo de cartuchos com 3 braços de armação, estação de alimentação automática de blister, sensor para controle de presença de blister, estação dotada de aparelho dobrador de bulas com dispositivo basculante, transferência automática de bulas, sensor de monitoramento ou controle de bulas, estação de pré inserção de bulas, estação de inserção de blister no cartucho, sensor para monitoramento ou controle de introdução de produtos no cartucho, sensor para detecção de bula dentro do cartucho, sensores para controle do nível de consumíveis, sistema para inspeção de códigos de barra nas bulas e cartuchos, impressora termo “inkjet” para codificação de cartuchos, câmera de visão para inspeção/controle de impressão, estação de fechamento de cartuchos com cola-quente, rejeição automática de cartuchos defeituosos, balança eletrônica dinâmica para controle em linha de peso com sistema de pesagem em movimento por esteiras de alta precisão com capacidade máxima de até 500cartuchos/min, detector de abas abertas, celular de pesagem com sistema de compensação de vibração, detector de erros seriais, sensor de monitoramento/controle, rejeição de cartuchos defeituosos.</t>
  </si>
  <si>
    <t>T-1313</t>
  </si>
  <si>
    <t>Veículos de movimentação de carga, denominados "mesa de trabalho variável", com capacidade máxima de carga sobre a mesa igual ou superior a 20.000kgs, equipados com dispositivos de elevação, e podendo ou não serem operados por controle remoto, rotação da mesa igual ou superior a 11°, inclinação lateral igual ou superior a 16°, inclinação frontal igual ou superior a 14°, autopropulsado, com acionamento por motor elétrico, velocidade de locomoção igual ou inferior a 6m/min, tendo por função o manuseio seguro de componentes de caminhões de grande porte, do tipo fora-de-estrada, utilizados na indústria da mineração.</t>
  </si>
  <si>
    <t>T-1289</t>
  </si>
  <si>
    <t>Sistemas automáticos para armazenamento, carregamento e descarga de paletes de usinagem, composto de 3 módulos fechados para 3 centros de usinagem, com capacidade para 30 paletes com 2 níveis de estocagem, 1 carro automático controlado por CNC montado sobre trilho, peso de transferência até 1.500kg, área de palete de 630 x 630mm, 2 estações de carga com giro automático, painel de comando e painel “touchscreen”.</t>
  </si>
  <si>
    <t>T-1305</t>
  </si>
  <si>
    <t>Instrumentos para análise e classificação simultâneas e automáticas de sementes/grãos com base nas propriedades físicas e/ou bioquímicas de cada núcleo semente/grão, através de sistema de transporte grão-a-grão permitido por uma correia perfurada e vácuo, um espectrômetro na gama infravermelho, uma câmera de visão 3D, um PC industrial, um controlador lógico programável (CLP) com módulos I/O e três válvulas de ar comprimido, com capacidade de análise de até 50sementes/grãos/s.</t>
  </si>
  <si>
    <t>T-1137</t>
  </si>
  <si>
    <t>Combinações de máquinas para fabricação de pães de hambúrguer com capacidade nominal de produção de até 5.600dúzias/h, com controladores lógicos programáveis (CLP), Interface Homem Máquina (IHM) e painéis elétricos, compostas de: 2 masseiras horizontais de caçamba encamisadas e basculante em aço inox com capacidade máxima de 2.000 lbs cada; 2 porcionadores de massa com esteiras transportadoras; máquina com as funções de desgaseificação, extrusora à vácuo para divisão da massa com bombas acionadas por servo motor, mesa boleadora refrigerada, fermentador intermediário para gondola de 8 copos, cilindros modeladores e laminação, alimentador automático de assadeiras; câmara de fermentação contínua tipo monotrilho com tempo de fermentação igual ou superior a 53min, equipada com 16 ou mais níveis de esteiras transportadoras contínuas de assadeiras, operação por meio de ventilação com aquecimento elétrico para controle de temperatura, e sistema de névoa de água para controle da umidade; forno com 7 zonas de combustão direta, esteira contínua para transporte das assadeiras, tempo de cozimento de 7 a 15min, túnel de vapor instalado na entrada, sistema de circulação de ar quente, painel externo em aço inox, sistema automático de ignição com detecção de falta de chama, sistema de purga automático, esteira alimentadora e de saída do forno para assadeiras; desenformador (depanner) que opera por meio de ventosas de sucção com câmara a vácuo; sistema de limpeza para assadeiras em aço inoxidável, com dois estágios de escovação, jato de ar e vácuo para extrair detritos das assadeiras e esteira transportadora magnética; 2 esfriadores contínuos de assadeiras com suportes que as mantém na posição vertical com capacidade de trabalhar até 28unidades/min cada; empilhador e desempilhador automático de assadeiras com capacidade de operar até 40 assadeiras por minuto cada; 2 torres em espiral para esfriamento dos pães a temperatura ambiente com sistema de limpeza e sanitização; com esteiras transportadoras de integração da linha</t>
  </si>
  <si>
    <t>T-1077</t>
  </si>
  <si>
    <t>Combinações de máquinas para depuração, lavagem de polpa de celulose tipo "kraft", de capacidade máxima de produção 2.000t/ dia, compostas por refinadores pressurizados e atmosféricos de polpa, “cleaners”, prensas lavadoras de celulose com respectivos motores hidráulicos e unidades hidráulicas, ventiladores de exaustão de gases, lavadores de gases, bombas de média consistência com respectivas bombas de vácuo, bombas centrífugas especiais, agitadores de polpa de média e baixa consistência, roscas transportadoras de polpa, depuradores com respectivos redutores, depuradores com cesto de furos, depuradores com cesto de fendas, conjuntos de separadores de areia, trocadores de calor tipo casco e tubo, trocador de calor tipo placas, raspadores de descarga de fundo de torres com redutores, filtros de fibra tipo tambor rotativo com respectivos acionamentos, analisadores de número Kappa, medidores online de pH, medidores de consistência tipo lâmina e rotativo, medidores de condutividade, conjuntos de tubulação, conexões e válvulas manuais e automáticas para controle de processo e interligação dos equipamentos.</t>
  </si>
  <si>
    <t>T-1298</t>
  </si>
  <si>
    <t>TECNOVAL LAMINADOS PLÁSTICOS LTDA.</t>
  </si>
  <si>
    <t>Máquinas impressoras flexográficas de tambor central com até 8 grupos de cores; largura máxima de impressão de 1.270mm; largura máxima de material de 1.320mm; velocidade máxima de impressão de 500m/min; dotadas de: embobinador e rebobinador, ambos com trocas automáticas; desbobinador automático com dispositivo de corte; sistema de ajuste de impressão automático dos “anilox” e dos cilindros porta clichês; e dispositivo de videoinspeção com câmera 100% para detecção de falhas de impressão e variação de padrão de cores.</t>
  </si>
  <si>
    <t>Flexopower Ind. Com. Representações Ltda</t>
  </si>
  <si>
    <t>T-1300</t>
  </si>
  <si>
    <t>Impressoras industriais automáticas de alta velocidade para impressão serigráfica plana de telas, com registro automático de impressão, alimentador automático de coleta frontal e sistema de alinhamento de folhas por câmera CCD, tamanho máximo do substrato (mm) 800 x 600, espessura do substrato (mm) entre 0,1 e 3,0 * 1, peso máximo substrato 1k, tamanho máximo imprimível (mm) 800 x 585, tamanho máximo do quadro (mm) 1.100 x 1.000, velocidade máxima de impressão (IPH) 650*2.</t>
  </si>
  <si>
    <t>T-1351</t>
  </si>
  <si>
    <t>VIDEOJET DO BRASIL COMÉRCIO DE EQUIPAMENTOS DE CODIFICAÇÃO INDUSTRIAL LTDS</t>
  </si>
  <si>
    <t>Máquinas de impressão a laser módulo matrix UV composto por um cristal neodymium com comprimento de onda igual ou superior a 355nm e potência média inferior a 2W, de uso industrial, com funções cumulativas ou não de marcar, codificar, personalizar, endereçar e datar produtos ou embalagens de formatos, superfícies e materiais variados, com velocidade máxima de impressão igual ou superior a 500caracteres/s, gravando com o produto estático ou em movimento, com velocidade linear máxima dos produtos a serem impressos igual ou superior a 300m/min)</t>
  </si>
  <si>
    <t>T-1331</t>
  </si>
  <si>
    <t>NETZSCH DO BRASIL INDÚSTRIA E COMÉRCIO LTDA</t>
  </si>
  <si>
    <t>Centros de torneamento horizontal para usinagem de peças metálicas, com comando numérico computadorizado (CNC), para tornear, furar, fresar e rosquear (inclusive fora de centro), com 2 fusos contrapostos, capazes de usinar simultaneamente com os 2 fusos, 2 torres porta-ferramentas com capacidade igual ou superior a 10 ferramentas, sendo a torre inferior com 12 estações e a torre superior (torre multifuncional) dotados com sistema de troca automática de ferramentas com capacidade para 80 ferramentas, com capacidade para diâmetro máximo torneável de 650mm, comprimento máximo torneável igual a 1.500mm, cursos dos eixos X, Y, Z, W, C e B, sendo Xa = 645mm, Xb = 235mm, Y = 250mm, Za = 1.600mm Zb = 1.584mm, W = 1.584mm, eixo C com inclinação de 360° e incremento mínimo programável de 0,0001º, rotação máxima do fuso principal igual a 4.200rpm, eixo B com inclinação de 240º, potência do motor principal igual a 22/15kW e potência do motor do sub “spindle” igual a 22/15kW.</t>
  </si>
  <si>
    <t>T-1332</t>
  </si>
  <si>
    <t>Ferramentas manuais com unidade de cravamento hidráulico acionada por motor a gasolina - 140rpm mínimo e 3.600rpm máxima para fixação de estacas de solo, dimensões totais 86 x 96 x 105cm com as barras abertas e 205cm com as barras fechadas peso 144kg com os tanques abastecidos de fluídos.</t>
  </si>
  <si>
    <t>T-1333</t>
  </si>
  <si>
    <t>SKYSTONE DO BRASIL LTDA</t>
  </si>
  <si>
    <t>Máquinas injetoras horizontais com prensa vertical, com sistema injetor com diâmetro da rosca de injeção de 40mm, pressão de injeção de 2.520kg/cm², volume teórico de injeção de 232cm3, peso máximo de injeção de 219g, taxa de injeção 99cm3/s, sistema de prensa com força de prensagem de 160t, altura mínima do molde de 250mm, abertura mínima da prensa de 250mm, abertura máxima da prensa 650mm, força do ejetor de 5,4t, deslocamento do ejetor de 125mm, capacidade reservatório de óleo de 340L, consumo de água para refrigeração de até 3.400litros/h, potência total 25HP (18,7kW).</t>
  </si>
  <si>
    <t>INJEMAQ INJETORAS E MAQ LTDA</t>
  </si>
  <si>
    <t>T-1315</t>
  </si>
  <si>
    <t>Máquinas conformadoras de bobinas elétricas completamente automatizadas com funcionamento elétrico-pneumático sem uso de conjunto hidráulico, controladas por CLP, projetadas para abertura de "loops" nos formatos clássico, ‘flat coil’ (bobina plana) e trapezoidal, sendo constituídas por 2 conjuntos instalados em estrutura perfilada soldada, cada um possuindo: 1 carro com braçadeira na extremidade, 1 braço traseiro com garras para a parte reta da bobina, 1 braço dianteiro com garras para a parte reta da bobina, 1 conjunto de ferramental curvilíneo para modelar a parte curva da bobina; gabinete elétrico e painel de controle; barreiras de proteção constituídas por cerca física e barreira de luz; podendo ou não conter conjuntos ferramentais específicos para: grampos finais, grampos da peça da ranhura, garras finais incluindo pinos removíveis e trocáveis, garras da parte reta, formação do raio, dispositivos de garra para travamento da parte involuta (curva) e moldes para controle das bobinas.</t>
  </si>
  <si>
    <t>T-1352</t>
  </si>
  <si>
    <t>Manipuladores de cilindros para auxiliar na remoção e movimentação segura de cilindros hidráulicos de grande porte (cilindros de elevação e de suspensão dianteira e/ou traseira) de máquinas e veículos pesados, contendo cabos de aço com tensão ajustável, braço telescópico para ajuste de alcance, engate rápido “Quick-Hitch” para conexão a dispositivos múltiplos com extremidade inclinável, e capacidade de carregamento seguro de 2.000kg no alcance máximo.</t>
  </si>
  <si>
    <t>T-0748</t>
  </si>
  <si>
    <t>Moldes para vigas curvas e tangentes de geometria variável com sistema de fundo móvel ou fixo, para produção de trilhos em concreto armado e protendido, de seção transversal variável com máxima igual ou superior a 2,2m nas extremidades e de até no mínimo, 1,5 +/-0,1m na parte central do vão, ou seção transversal fixa igual a 1,5 +/-0,1m, contendo tolerâncias dimensionais que atendem a norma ACI 358.1r-92, retas e curvas, para veículos leves sobre pneumáticos (VLPs) em sistema de monotrilho de via elevada, com comprimentos entre 15 e 35m e raios de curvatura horizontal mínimos igual ou superior a 50m com superelevação máxima de até 10% e raio de curvatura vertical mínimo igual ou superior a 450m, dotados de: 1 ou mais conjuntos de formas flexível, com suporte, em aço carbono, raios curvatura horizontal e vertical mínimo igual ou superior entre 50 e 100m com superelevação máxima de até 10% e raio de curvatura vertical mínimo igual ou superior a 450m.</t>
  </si>
  <si>
    <t xml:space="preserve">CSM MÁQUINAS E EQUIPAMENTOS PARA CONSTRUÇÃO LTDA
</t>
  </si>
  <si>
    <t>T-1311</t>
  </si>
  <si>
    <t>Válvulas redutoras/controladoras de vazão, pressão e de temperatura do tipo: fluxo angular, dotadas de obturador axial operado linearmente para ajuste fino de abertura/fechamento do fluxo de vazão e pressão, podendo conter ou não bicos injetores para injeção de água, com capacidade de suportar uma pressão nominal num range de 1 a 120bar, diâmetros de entrada e saída num range 150 a 900mm e atuadores do tipo manual e pneumático.</t>
  </si>
  <si>
    <t>T-1326</t>
  </si>
  <si>
    <t>Válvulas solenoides, com sistema PWM (modulação de largura de pulso), do tipo 2/2 vias NC (normally closed), vazão de até 3L/min, fator de vazão Kz 0,14, com protocolo de proteção IP67 e pressão máxima de trabalho de 12bar, utilizada em pulverizadores agrícolas.</t>
  </si>
  <si>
    <t>T-1309</t>
  </si>
  <si>
    <t>Motores linear rápido “fasttool”, utilizados em equipamento para usinagem de superfícies oftálmicas, dotados de curso mecânico de 30mm, frequência de corte de 400Hz, velocidade máxima de até 5,5m/s, aceleração máxima de até 1000m/s², capazes de atingir uma força de pico de até 1.379N e período de escala de 4μm.</t>
  </si>
  <si>
    <t>T-1323</t>
  </si>
  <si>
    <t>TRAMONTINA SA CUTELARIA</t>
  </si>
  <si>
    <t>Conversores eletrônicos de frequência, para variação de velocidade de motores elétricos, com servo amplificador com interface de comunicação de fibra ótica, tipo FSSB, com módulo de frenagem dinâmica, de corrente contínua de 24V, com fonte de alimentação de tensão de 400vca (3~), com saída contínua de 60kW, saída máxima de 70kW e saída de pico de 180 kW.</t>
  </si>
  <si>
    <t>T-1307</t>
  </si>
  <si>
    <t>ABB ELETRIFICACAO LTDA</t>
  </si>
  <si>
    <t>Inversores fotovoltaicos "ongrid" para conversão de tensão contínua para tensão alternada eletronicamente, entrando em paralelo com a rede elétrica, usado em unidades de geração fotovoltaica para injetar energia em rede pública de 1 , 2, 3, 6 ou 12 MPPT com duplo estágio de conversão DC/DC para DC/AC contendo 1, 2, 4 ou 5 entradas, corrente máxima de entrada de 10A, 20A/10A , 32A/16A , 38A/19A, 34A/17A, 36A/18A , 50A/25A, 64A/32A, 55A, 50A ou 30A , tensão contínua mínima proveniente do arranjo fotovoltaico entre 120 à 650Vdc, tensão nominal de operação de 580 à 1.110Vdc, potência nominal de 1,2 à 177kW (tensão de entrada entre 120 à 950Vdc) máxima tensão admitida de 600 até 1.500Vdc, conexão padrão monofásica ou trifásica, com valor nominal de 230 à 800 VAC, funcionamento operacional entre 180VAC à 960VAC, frequência de trabalho de 60Hz, podendo variar de 47 Hz...53Hz / 57 Hz...63Hz , 45 Hz...55Hz / 55 Hz...65Hz, distorção harmônica total máxima menor que 3,5%, fator de potência podendo ser ajustado 0,9 capacitivo até 0,9 indutivo, eficiência máxima do inversor entre 94,8 à 98,9%, equipamento dotado de proteções tais como: anti-ilhamento, sobrecorrente máxima 225A e sobretensão de saída; trabalhando na faixa de temperatura ambiente de -25° até +60°C, com nível de emissão de ruído até 75dBA, com grau de proteção IP65 ou IP66 com resfriamento natural ou ventilação forçada, sistema de montagem com suporte de parede vertical ou horizontal, nível de isolamento sem transformador.</t>
  </si>
  <si>
    <t>T-1321</t>
  </si>
  <si>
    <t xml:space="preserve">Conversores elétricos estáticos de corrente multinível DC/AC, modulação bipolar e topologia H-bridge, Vmin 150Vdc, Vstart 188Vdc e Vmax 1.000Vdc, Ica max 29 ≤ X ≤ 36,2 A, Smax 15KVA ≤ X ≤ 25KVA, 3F/N/PE, 230V, de valor unitário (CIF) não superior a R$7.954,95.
</t>
  </si>
  <si>
    <t>T-1322</t>
  </si>
  <si>
    <t>Conversores elétricos estáticos de corrente de 2 níveis, DC/AC, modulação bipolar e topologia H-bridge, Vmin 100Vdc, Vstart 125Vdc e Vmax 600Vdc, Ica max 32A, Smax 7,68KVA, F/N, 240Vca.</t>
  </si>
  <si>
    <t>T-1314</t>
  </si>
  <si>
    <t>Capacitores monofásicos de filtro de harmônicas, em corrente alternada, refrigerados por ar, fabricados em caixa externa de alumínio, com dielétrico em filme de polipropileno metalizado de auto reparo, com isolamento interno por óleo vegetal, com capacitância de 33uF, com vida útil maior que 20 anos, fabricados, testados e homologados conforme as IEC 60664-1, fabricados sob desenho e especificação técnica dedicados que garantam as certificações CE, UL e diretivas RoHS, REACH e livre de PCB, para montagem exclusiva em conversores estático de geração eólica de energia.</t>
  </si>
  <si>
    <t>TDK ELECTRONICS DO BRASIL LTDA</t>
  </si>
  <si>
    <t>T-1317</t>
  </si>
  <si>
    <t>Chaves seccionadoras tetra polares, do tipo 4P+4P, de uso em corrente contínua, com capacidade de até 1.800A em 1.500Vdc, com fixação por parafusos na base, com montagem exclusiva em conversores estáticos de geração fotovoltaica de energia.</t>
  </si>
  <si>
    <t>T-1319</t>
  </si>
  <si>
    <t>INGETEAM  LTDA.</t>
  </si>
  <si>
    <t>Disjuntores do tipo caixa aberta, tripolar, com acionamentos e proteções motorizados, com relé de proteção acoplado, com montagem padrão e "Frontal" dos barramentos de entrada e saída, com capacidade de 1.600A em 690Vac, com certificação UL, para montagem exclusiva em conversores estáticos de geração fotovoltaica de energia.</t>
  </si>
  <si>
    <t>T-1308</t>
  </si>
  <si>
    <t>Módulos solares fotovoltaicos bifaciais, destinados à geração de energia elétrica, compostos por 150 células de silício monocristalino, com potência nominal máxima (STC) igual ou superior a 480Wp, (624Wp com ganho bifacial de 30%), indicado com tolerância positiva e eficiência igual ou superior a 19,4%, para sistema com tensão máxima igual a 1.500V, dotados de superfície em vidro com tratamentos antirreflexo e anti-sujidade, moldura em alumínio anodizado, cabos solares com comprimento mínimo de 270mm (cabo negativo) e 270mm (cabo positivo) e peso líquido de 31,5kg.</t>
  </si>
  <si>
    <t>T-0923</t>
  </si>
  <si>
    <t>APTAR DO BRASIL EMBALAGENS LTDA</t>
  </si>
  <si>
    <t>Equipamentos elétricos automatizados para tratamento de superfície com revestimento de pulverização 3D para metalização e/ou pintura de partes ou componentes metálicos ou de plásticos, possuindo capacidade de produção de acordo com o diâmetro da peça, sendo: até 130peças/min para objetos até 22mm, até 60peças/min para objetos até 48mm, até 40peças/min para objetos até 74mm e até 30peças/min para objetos até 100mm, dotado de sistema em linha do processo de envernizamento e metalização das peças e sistema de trava de carga para redução de resíduos, contendo funções de carregamento e descarregamento, limpeza e pré-tratamento, aplicação de primer, revestimento de base 3D, metalização 3D, revestimento 3D superior, capacidade de trabalho de peças com altura máxima de 117mm.</t>
  </si>
  <si>
    <t>S-4101</t>
  </si>
  <si>
    <t>CDA CONSTRUCAO E DISTRIBUICAO DE MAQUINAS AGRICOLAS LTDA</t>
  </si>
  <si>
    <t>Equipamentos do sistema de "software" gerencial laser de dupla pendência com sistema rotativo, para leitura de terrenos em 2 planos de desníveis e diferentes inclinações dotados de: emissor de sinal laser autonivelante dupla pendencia, com inclinações de eixo único até 45° com adaptador de inclinação manual, com alcance operacional de 1.300m (4.265pés), rotação de 600rpm, possibilitando uma margem de erro de +/-1mm em um raio de 650m; receptor de sinal a laser de 360° acompanhado por cabos de alta sensibilidade luminosa, radiante e tempo de resposta curto; caixa de controle em alumínio blindado, com sensor de controle de ventos para controle de sinal com ventos até 30km/h sem desestabilizar a precisão da máquina, sensor de controle de tração, para adaptação da máquina em diferentes solos, sem intervenção do operador; sensor de carga para ajuste da potência de tração conforme a aderência do solo, acompanhados de tripé, controle remoto, bateria e carregador.</t>
  </si>
  <si>
    <t>T-1226</t>
  </si>
  <si>
    <t>HOBECO SUDAMERJCANA LTDA</t>
  </si>
  <si>
    <t>Sondas portáteis para medição de velocidade e direção de vento, que utiliza laser heteródino pulsante instalado sobre turbinas eólicas, dotados de sistema ótico para emissão e captação de laser, computador embarcado para processar os dados e sistema de comunicação para transmiti-los, peso total de 47kg, cabeçote ótico, tripé e unidade de processamento, alimentação elétrica realizada pela própria turbina eólica, proteção IP65, classificação de segurança do sistema ótico atendendo à especificação de lasers 1M Class/EM 60825-1:2014, capazes de medir ventos até 400m de distância em 10 intervalos.</t>
  </si>
  <si>
    <t>T-1339</t>
  </si>
  <si>
    <t>MEDMAX COMERCIO DE EQUIPAMENTO MEDICOS E SIMILARES</t>
  </si>
  <si>
    <t>Eletrocardiógrafos portáteis, aquisição simultânea de 12 derivações, seleção da derivação em modo automático ou manual, porta de saída para conexão de impressora externa, impressora térmica embutida para rolo de papel térmico de 210mm x 20m, tela de toque tipo LCD colorida com 8 ou 10polegadas.</t>
  </si>
  <si>
    <t>T-1334</t>
  </si>
  <si>
    <t>MEDMAX COMERCIO DE EQUIPAMENTOS MEDICOS E SIMILARES </t>
  </si>
  <si>
    <t>Monitores multiparamétricos destinados a monitorar sinais vitais de pacientes, sendo ECG, frequência cardíaca (fc), SpO2, Pressão Não Invasiva (PNI), 2 canais de temperatura (TEMP), EtCO2 (opcional), pressão invasiva (opcional), portátil com bateria embutida substituível e uma tela de alta resolução que oferece uma visão clara dos parâmetros de monitoramento do paciente.</t>
  </si>
  <si>
    <t>T-1340</t>
  </si>
  <si>
    <t>MEDMAX - COMERCIO DE EQUIPAMENTOS MEDICOS E SIMILARES</t>
  </si>
  <si>
    <t>Oxímetros de pulso com parâmetro de saturação do oxigênio no sangue (SpO2) e frequência de pulso (FP); tela LCD 1,8polegadas colorida; apresentação simultânea da forma de onda plestimográfica, do gráfico de barras e dos valores numéricos de SPO2 e FP; capacidade de memória de dados de 24h; alimentação com 2 pilhas alcalinas padrão AA; proteção mínima de IPX0; Faixa de medida de SPO2 de 0 a 100%, sendo que na faixa de 70 a 100% o erro absoluto pode ser ± 2%; Faixa de medida de FC de 30 a 250 BPM.</t>
  </si>
  <si>
    <t>T-1278</t>
  </si>
  <si>
    <t>OLYMPUS OPTICAL DO BRASIL LTDA</t>
  </si>
  <si>
    <t>Tubos completos para endoscópios, com diâmetro de 2,8 até 16mm e comprimento de 1.000 até 4.500mm, com ou sem gerador de imagem CCD com cabo de conexão, com ou sem placa eletrônica com conector para o gerador de imagem, extremidade distal com malha em aço inoxidável para direcionamento da imagem, lentes de vidro para ampliação da imagem, guias de luz em fibra de vidro para iluminação focal, canais de acesso para biópsias em plástico, e invólucro emborrachado flexível.</t>
  </si>
  <si>
    <t>T-1108</t>
  </si>
  <si>
    <t>ALCON BRASIL CUIDADOS COM A SAUDE LTDA</t>
  </si>
  <si>
    <t>Dispositivos de uso manual utilizados em tratamento oftalmológico com vistas a restaurar a função glandular normal em pacientes com disfunção da glândula meibomiana (DGM) por meio de para pulsação térmica na pálpebra, compostos por componentes estéreis, ponta que permite a visualização da pálpebra através de uma lente de aumento, dispositivo de aquecimento com faixa alvo de 38 a 44°C, bateria interna de íon de lítio recarregável, adaptador AC com entrada de 100-240VCA, 50-60Hz, 0,5A , saída de 5VDC, 2A e fonte de radiação óptica por meio de LEDs verde-amarelo e infravermelho próximo, de uso profissional.</t>
  </si>
  <si>
    <t>T-0732</t>
  </si>
  <si>
    <t>PRINER SERVIÇOS INDUSTRIAIS S.A.</t>
  </si>
  <si>
    <t>Módulos de sensores de gás para detecção de gás inflamável e tóxico, com temperatura de operação de -20º para +50ºC, com faixa de detecção 0-100% LEL metano, 0-50ppm H2S, alarme áudio e visual, e sinalizador de som remoto.</t>
  </si>
  <si>
    <t>T-1325</t>
  </si>
  <si>
    <t>Espectrofotômetros de uso agrícola, utilizados para detecção de vegetação baseada na fluorescência da clorofila, com temperatura de trabalho compreendida entre -30 e +60ºC, altura ideal de trabalho de 1.100mm, com 4 canais de detecção e com comprimento de onda de 475 +- 10nm.</t>
  </si>
  <si>
    <t>T-1316</t>
  </si>
  <si>
    <t>Instrumentos optoeletrônicos para teste/controle em redes de transmissão, por medição através de fotodiodo, com comprimento de onda igual ou inferior a 1.625nm e faixa de medição(dbm) de -70+10 ou -50+26.</t>
  </si>
  <si>
    <t>T-1232</t>
  </si>
  <si>
    <t>JENOPTIK DO BRASIL INSTRUMENTOS DE PRECISÃO E EQUIPAMENTOS LTDA.</t>
  </si>
  <si>
    <t>Estações de medição de rugosidade e contorno com sistemas de sondagem, dotadas de unidade transversal de 120 ou 200mm, com velocidade de posicionamento entre 20 a 200mm/s, com repetibilidade de posicionamento menor que 50µm ou menor que 10µm, fixada em unidade de inclinação de + -  45° em coluna de medição de 500 ou 800mm, com velocidade máxima de posicionamento de 20 ou 80mm/s, acompanhado de painel de controle para fácil operação da estação de medição, que registra operações de medição e avaliação em software que oferece interface padronizada, tanto para medição de rugosidade e ou contorno, independentemente da configuração do dispositivo.</t>
  </si>
  <si>
    <t>T-1360</t>
  </si>
  <si>
    <t>Fixadores giratórios hidráulicos, compostos de corpo de aço e curso total de 4 a 125mm; pressão máxima de 120 a 500bar; giro de 0° a 120° no sentido horário ou anti-horário; com ou sem curso vertical durante o giro, usados em dispositivos de fixação de centros de usinagem.</t>
  </si>
  <si>
    <t>Brasfixo Fixos do Brasil Ltda</t>
  </si>
  <si>
    <t>T-1378</t>
  </si>
  <si>
    <t>Bombas centrifugas multiestágios sem motor elétrico incorporado para operação submersa, com bocal de saída em latão e válvula de retenção incorporada, medindo entre 1.1/4" ~ 2" polegadas com rosca tipo BSP, eixo e corpo do bombeador em aço inox, rotor de fluxo radial em poliacetal, difusor em policarbonato, com estágios medindo entre Ø74 e Ø76mm, com vazão máxima de 12m³/h, altura manométrica entre 5,98 e 211mca, utilizadas para captação de água potável em poços tubulares profundo com diâmetro de 4 polegadas, com teor máximo de areia permitido de 50g/m³ ou ppm para trabalho, de valor unitário (CIF) não superior a R$149,81.</t>
  </si>
  <si>
    <t>Franklin Electric Industria de Motobombas S.A.</t>
  </si>
  <si>
    <t>T-1412</t>
  </si>
  <si>
    <t>Motobombas centrífugas multiestágios entre 4 a 43 estágios com diâmetro de 96mm com motor elétrico para operação submersa, com vazão de 0,3 a 24m³/h e altura manométrica compreendida entre 11 a 449m.c.a., com bocal de saída em ferro ou bronze com rosca do tipo BSP com válvula de retenção incorporada, eixo do bombeador e corpo em aço inox, rotor de fluxo radial em poliacetal, difusor em policarbonato, com 2 ou 3 mancais, acopladas a motor lubrificado a óleo, rebobinável, com potência compreendida entre 0,5 a 10CV com rotação máxima de 3.450rpm, monofásico, bifásico e trifásico para tensão de 127, 220 e 380V, acompanhados ou não por painel de comando para ligar e proteger o equipamento, "control box" (dispositivo capacitor para auxílio no funcionamento da bomba), com proteção IP68, de 2 fios com capacitor interno ou 3 fios sem capacitor interno com frequência 60Hz, utilizadas na captação de água potável em poços tubulares profundos com diâmetro interno a partir de 4 polegadas, para trabalho em temperatura máxima de 35°C e teor máximo de areia de 100g/m³.</t>
  </si>
  <si>
    <t>T-1418</t>
  </si>
  <si>
    <t>Motobombas centrífugas multiestágios com diâmetro de 51mm acopladas a motor elétrico, para operação submersa, com vazão compreendida entre 0,2 e 1,2m³/h e altura manométrica compreendida entre 13 a 52m.c.a., com bocal de saída em bronze medindo 3/4” com rosca do tipo BSP, eixo do bombeador e corpo em aço inox, rotor de fluxo radial em poliacetal, difusor em policarbonato, acopladas a motor lubrificado a óleo, rebobinável, com potência de 0,50CV , monofásicos, bifásicos e trifásicos para tensão de 127, 220 e 380V; utilizadas na captação de água potável em poços tubulares profundos com diâmetro a partir de 2”, com teor máximo de areia permitido de 40g/m³, para trabalho em temperatura máxima de 35°C.</t>
  </si>
  <si>
    <t>T-1420</t>
  </si>
  <si>
    <t>Bombas para líquidos, para uso em sistema de energia solar fotovoltaico em corrente continua, com corrente entre 24 a 110V, com painel de controle em corrente continua, potência do sistema compreendida entre 210 a 1.300W, com vazão compreendida entre 0,3 e 10m³/h e altura manométrica compreendida entre 10 a 115m.c.a corpo da motobomba , bocal superior e corpo de sucção de aço inox AISI 304, utilizadas na captação de água potável em poços tubulares profundos com diâmetro a partir de 3”, com teor máximo de areia permitido de 100g/m³, para trabalho em temperatura máxima de 35°C.</t>
  </si>
  <si>
    <t>T-1422</t>
  </si>
  <si>
    <t>Motobombas centrífugas multiestágios entre 3 a 20 estágios com motor elétrico com diâmetro de 141 a 152.4mm para operação submersa, com vazão entre 9 a 60m³/h e altura manométrica compreendida entre 15 a 417m.c.a., com bocal de saída em ferro, bronze ou inox com rosca do tipo BSP com válvula de retenção incorporada, eixo do bombeador e corpo em aço inox, rotor de fluxo radial em poliacetal, difusor em plástico ou aço inoxidável, com 2 ou 3 mancais, acopladas a motor lubrificado a óleo, rebobinável, com potência compreendida entre 7,5 a 35CV com rotação máxima de 3.450rpm, trifásico para tensão de 220, 380 e 440V com proteção IP68, de 3 fios com frequência 60Hz, acompanhados ou não por painel de comando para ligar e proteger o equipamento, utilizadas na captação de água potável em poços tubulares profundos com diâmetro interno a partir de 6 polegadas, para trabalho em temperatura máxima de 35°C e teor máximo de areia de 200g/m³.</t>
  </si>
  <si>
    <t>T-1423</t>
  </si>
  <si>
    <t>Bombas de água autoescorvante, para sistemas residenciais, industriais e irrigação, acionadas por motor magnético de imã permanente com potência de 800W, monofásico ou trifásico 127 ou 220V com vazão máxima de 3,7m³/h e altura manométrica máxima de 45m com sistema integrado com tanque de pressão, sensor de pressão, bomba magnética, interface operacional e válvula de retenção.</t>
  </si>
  <si>
    <t>T-1372</t>
  </si>
  <si>
    <t>Mancais de carga de bomba centrífuga submersa, utilizado em protetores e motores, para atividades de produção de gás e óleo, nos materiais “reda babbitt (stb), reda bronze (ntb), kmc bronze pads (ktb)”, e liga de níquel-alumínio com revestimento de “peek” para altas cargas, com diâmetro entre 55 e 120mm.</t>
  </si>
  <si>
    <t>T-1376</t>
  </si>
  <si>
    <t>Corpos do protetor de bomba centrífuga submersa, para atividades de produção de gás e óleo, em liga de aço carbono ou “redalloy” - liga de aço inoxidável especial de 9cr1mo, com diâmetro entre 100 e 220mm, com opcional de bucha de estabilização radial.</t>
  </si>
  <si>
    <t>T-0975</t>
  </si>
  <si>
    <t>Secadores automatizados, com secagem por corrente de ar quente e contínua para desidratação de ingredientes alimentares, com capacidade de saída de até 2.446kg/h de produto seco, composto de: tanque pulmão com bomba dosador, desintegrador para homogeneizar as partículas e aumentar a transferência de calor, dutos em aço inoxidável para entrada de ar, sistema de filtragem de ar, trocador de calor para aquecimento do ar a 185°C, válvula classificadora, sistema de filtragem, exaustor com controle de vazão por “dampers”, transportadores helicoidais, misturadores de pás duplas, sistema de umidificação para modular a umidade do ar, sistema de segurança anti-incêndio e painel de controle com sistema de controle CLP.</t>
  </si>
  <si>
    <t>T-1421</t>
  </si>
  <si>
    <t>Secadores de leito fluidizado para secagem continua da água de alimentação de 2.500kg/h de fibra de pectina com 55% de umidade em solução de água com traços menores de álcool, secagem das fibras de até 10% de umidade residual, equipamento a prova de explosão e construído de acordo com norma internacional ATEX; membranas de alívio de explosão com pressão de abertura de 0,1barg; secador com dimensões: comprimento aproximado de 10m, largura de 2,25m e altura aproximada de 3,5m; isolamento térmico do corpo do secador; válvula rotativa de saída de produto do secador; filtro manga, incluindo câmara de ar limpo, espelho, reservatórios pulsadores de ar comprimido, membranas de alívio de explosão, tubos venturi; válvula rotativa de saída de produto do filtro manga.</t>
  </si>
  <si>
    <t>T-1359</t>
  </si>
  <si>
    <t>Sistemas de resfriamento de circuito fechado, com trocador de calor água deionizada-ar, para resfriar válvulas de tiristores, com fluxo nominal de água de 1.290L/min, queda de pressão no fluxo nominal de água de 140kPa, capacidade de resfriamento de 560kW, pressão de projeto de 1.000kPa, compostos por: 2 bombas centrífugas verticais paralelas de vários estágios com as partes úmidas em aço inoxidável AISI316 e vedação mecânica do eixo, com sistema de partida suave para os motores; 1 trocador de íons de leito misto de 39 litros; 1 recipiente de expansão em aço inoxidável (AISI316) com volume de 400L; 1 resfriador a ar com 8 ventiladores, tipo mesa plana; 1 sistema de controle, redundante e totalmente independente, que monitora suas próprias operações e as condições da água de resfriamento através de PLC montado em cubículo, com IHM (Interface Homem-Máquina) instalado na porta do cubículo do PLC de controle.</t>
  </si>
  <si>
    <t>Piovan do Brasil</t>
  </si>
  <si>
    <t>T-1406</t>
  </si>
  <si>
    <t>CORBION PRODUTOS RENOVÁVEIS LTDA</t>
  </si>
  <si>
    <t>Condensadores de duplo estágio, de placas, para separação de vapores de ácido lático, sendo o primeiro estágio dotado de 49 placas em aço inoxidável duplex EN 1.4462 com dimensões de 2.000 x 1.450mm, distância entre placas de 28mm, área de troca térmica de 284m² e carga térmica de 1.700kW e o segundo estágio dotado de 12 placas em aço inoxidável EN 1.4462 com dimensões de 2.000 x 1.450mm, distância entre placas de 25mm, área de troca térmica de 69m² e carga térmica de 123kW.</t>
  </si>
  <si>
    <t>T-1374</t>
  </si>
  <si>
    <t>Máquinas para preparação de café expresso com sistema de dosagem volumétrica e autorregulador do nível da água na caldeira; modelo comercial (não doméstico), dotadas de 1, 2 ou 3 saídas exclusivas para café; dotadas de manômetro duplo para o controle da pressão da bomba e da caldeira; dotadas de tecnologia exclusiva que reduz a liberação de metais nas bebidas; estrutura em aço e com botões retro iluminados; cada grupo equipado com quatro botões de seleção com volume pré configurado e um botão para a distribuição contínua de bebida; compostas por 1 saída exclusiva para água quente e de 1 ou 2 bicos para vaporização de líquidos; compostas por aquecedor de xícara por indução (elétrico opcional); bomba volumétrica com capacidade de até 180L/h ligada na rede hidráulica; capacidade da caldeira principal entre 5 e 17,5 litros; potência de 2.800 até 7.000W, de valor unitário (CIF) não superior a R$6.757,66.</t>
  </si>
  <si>
    <t>Farat Café Expresso e Serviços Ltda</t>
  </si>
  <si>
    <t>T-1375</t>
  </si>
  <si>
    <t>Máquinas para preparação de café expresso com sistema de dosagem volumétrica e autorregulador do nível da água na caldeira, modelo comercial (não doméstico), dotadas de 2 a 3 saídas exclusivas para café, manômetro para o controle da pressão da bomba, tecnologia exclusiva que reduz a liberação de metais nas bebidas, cada grupo equipado com quatro botões de seleção com volume pré configurado e um botão para a distribuição contínua de bebida, compostas por aquecedor de xícara elétrico com 3 níveis de calor controlado por botão eletromecânico, com tecnologia que gerencia o abastecimento de água e a utilização na temperatura correta (smart boiler), pré disposição para instalação de telemetria através de kit WI-FI, compostas por 1 saída exclusiva para água quente e 2 bicos para vaporização de líquidos, bomba volumétrica com capacidade de até 180L/h ligada na rede hidráulica, capacidade da caldeira principal entre 5 e 15 litros, potência de 3.000 até 7.300W.</t>
  </si>
  <si>
    <t>T-1380</t>
  </si>
  <si>
    <t>Máquinas para preparação de café expresso com sistema de dosagem volumétrica e autorregulador do nível da água na caldeira; modelo comercial (não doméstico), dotadas de 1, 2 ou 3 saídas exclusivas para café; dotadas de manômetro duplo para o controle da pressão da bomba e da caldeira; dotadas de tecnologia exclusiva que reduz a liberação de metais nas bebidas; estrutura em aço e com botões retro iluminados; cada grupo equipado com quatro botões de seleção com volume pré configurado e um botão para a distribuição contínua de bebida; compostas por 1 saída exclusiva para água quente e de 1 ou 2 bicos para vaporização de líquidos; compostas por aquecedor de xícara por indução (elétrico opcional); bomba volumétrica com capacidade de até 180L/h ligada na rede hidráulica; capacidade da caldeira principal entre 5 e 17,5 litros; potência de 2.800 até 7.000W, de valor unitário (CIF) não superior a R$7.329,90.</t>
  </si>
  <si>
    <t>T-1381</t>
  </si>
  <si>
    <t>Máquinas para preparação de café expresso com sistema de dosagem volumétrica e autorregulador do nível da água na caldeira, modelo comercial (não doméstico), dotadas de 2 a 4 saídas exclusivas para café, controle eletrônico individual de temperatura feito através do painel principal de cada grupo (“touchscreen” ou OLED com botões eletromecânicos de seleção direta), manômetro para o controle da pressão da bomba, estrutura em aço e plástico ABS, compostas por aquecedor de xícara elétrico com ajuste de temperatura, sistema para economia de energia com caldeira principal isolada, entrada USB , tecnologia exclusiva que reduz a liberação de metais nas bebidas, tecnologia que gerencia o abastecimento de água e a utilização na temperatura correta (smart boiler), pré disposição para instalação de telemetria através de kit WI-FI, , 1 saída exclusiva para água quente e 2 bicos para vaporização de líquidos, bomba volumétrica com capacidade de até 180L/h ligada na rede hidráulica, capacidade da caldeira principal de 10 litros, capacidade de cada caldeira de café 0,4 litros; potência de 6.000 até 9.200W.</t>
  </si>
  <si>
    <t>T-1400</t>
  </si>
  <si>
    <t>Máquinas para preparação de café expresso com sistema de dosagem volumétrica e autorregulador do nível da água na caldeira, modelo comercial (não doméstico), dotadas de 2 a 3 saídas exclusivas para café, manômetro para o controle da pressão da bomba, tecnologia exclusiva que reduz a liberação de metais nas bebidas, cada grupo equipado com quatro botões de seleção com volume pré configurado e um botão para a distribuição contínua de bebida, dotados de aquecedor de xícara elétrico com 3 níveis de calor controlado por botão eletromecânico, com tecnologia que gerencia  o abastecimento de água e a utilização na temperatura correta (smart boiler), pré disposição para instalação de telemetria através de kit WI-FI, compostas por 1 saída exclusiva para água quente e 2 bicos para vaporização de líquidos, bomba volumétrica com capacidade de até 180L/h ligada na rede hidráulica, capacidade da caldeira principal entre 5 e 15 litros, potência de 3.000 até 7.300W.</t>
  </si>
  <si>
    <t>T-1397</t>
  </si>
  <si>
    <t>Depuradores de álcool contínuo para remoção e recuperação de álcool isopropílico no processo de secagem de sólidos com solventes através da injeção de energia (vapor) dotados de tambor de 2.400L com diâmetro de 790mm e comprimento de 5.000mm projetados para suportar pressões de -1/0,5bar(g), resistência à pressão de choque de 1,7bar, temperatura de 10/158°C e jaqueta de troca térmica projetada para pressões de 5bar(g) e temperatura de 158°C, com 3 medidores de temperatura interna em diferentes pontos para controlar gradiente de temperatura interna da evaporação de álcool; motor elétrico com acoplamento de eixo flexível, redutor, protetores para os acoplamentos e base para o acionamento com sensor de velocidade de 4-20mA no lado não acionado do eixo rotativo, motor com potência de 45kW, 1.800RPM/60Hz com variado de velocidade (32-128RPM).</t>
  </si>
  <si>
    <t>T-1432</t>
  </si>
  <si>
    <t>FLOTTWEG DO BRASIL COMERCIO DE CENTRIFUGAS LTDA</t>
  </si>
  <si>
    <t>Centrífugas de pratos clarificadora para separação de sólidos em meios líquidos, com tambor fabricado em aço inoxidável de alta resistência e sanitário também para uso em clarificação de caldo de pectina, com tambor de 900kg e volume de 58 litros, sendo a capacidade da câmara de sólidos de 22,5 litros, velocidade máxima do tambor de 4.800rpm (variável) e fator de aceleração máxima de até 8.000g, motor com potência 55kW e volume hidráulico referencial de 85.000 litros/h.</t>
  </si>
  <si>
    <t>T-1408</t>
  </si>
  <si>
    <t>CCM INDÚSTRIA E COMÉRCIO DE PRODUTOS DESCARTÁVEIS S.A</t>
  </si>
  <si>
    <t xml:space="preserve">Filtros para limpeza de ar impregnado contendo partículas de pó e fibras de celulose pulverizadas misturadas com pó e partículas de gel absorvente oriundo do processo de fabricação de fraldas descartáveis, com entrada de ar em alta velocidade de 500m3/min, totalizando 30.000m3/h, para reaproveitamento de polpa de celulose e gel absorvente à base de poliacrilato de sódio, atuando em quatro estágios de filtragem, com eficiência de pureza de ar de 99%, para partículas de até 3 a 5mícrons, dotados de coletor com válvula desviadora para limpeza de secções determinadas do filtro de tambor rotativo contendo elemento filtrante (manta com sistema de troca rápida zipper) e selo de vedação especial no painel de pressurização, sistema de alívio com intensidade seletiva contra explosão e mecanismo de vácuo com controle diferencial para o transporte do ar limpo e do ar com partículas e fibras via comando remoto de regulagem para maior segurança da operação. </t>
  </si>
  <si>
    <t>T-1060</t>
  </si>
  <si>
    <t>Combinações de máquinas automáticas para formar, encher e fechar embalagens plásticas, com ou sem balança dosadora de múltiplos cabeçotes, com até 8 servomotores, mordente simples com movimento intermitente ou contínuo rotativo, com área dos mordentes iluminada por LEDS, com ou sem faca aquecida para a separação de pacotes, velocidade máxima de operação de 120 ou 125pacotes/min, garantindo variações de peso entre as embalagens menores que 1% (eficiência de 99%), para embalagens com largura mínima igual a 70 mm e largura máxima igual a 250 ou 330mm e altura mínima igual a 50 ou 75mm e altura máxima igual a 380 ou 533 ou 711mm, com ou sem verificadores de data, com ou sem transportadores de remoção de pacotes, com ajuste automático do filme através da leitura da fotocélula, com ou sem balança verificadora de peso dinâmica com ou sem verificadores de selagem, com controlador lógico programável (CLP) com interface homem máquina (IHM) em português “touchscreen” colorido de 15,3”e “software” dedicado, de valor unitário (CIF) não superior a R$ 383.685,75.</t>
  </si>
  <si>
    <t>T-1353</t>
  </si>
  <si>
    <t>LIBBS FARMACEUTICA LTDA</t>
  </si>
  <si>
    <t>Máquinas para aplicação de películas de revestimento em comprimidos farmacêuticos por pulverização, dotadas de: 1 caçamba de revestimento, totalmente perfurada, com diâmetro de 39" (990mm) e volume máximo de 150 litros; 1 caçamba de revestimento, totalmente perfurada, com diâmetro de 30" (760mm) e volume máximo de 55 litros; bomba peristáltica; barra de pulverização com 3 pistolas; sensor de medidor de massa; sistema de recirculação da solução de revestimento; unidade de tratamento do ar de admissão com pré-filtro de alta eficiência, desumidificador e controle de vazão e temperatura; sistema de exaustão com coletor de pó e silenciador; sistema de lavagem; com controlador lógico programável (CLP) e painel de interface homem-máquina.</t>
  </si>
  <si>
    <t>T-1235</t>
  </si>
  <si>
    <t>SAMSUNG ELETRÔNICA DA AMAZÔNIA LTDA. </t>
  </si>
  <si>
    <t>Equipamentos computadorizados para transporte-classificação de produtos acabados e/ou volumes diversos, com bandejas com empurrador com dimensão de 500 x 700mm e capacidade máxima para até 15kg, operando com velocidade de 1m/s e capacidade máxima para 6.315bandejas/h, dotados de estação de indução montada em plataforma de trabalho com 4 induções manuais; equipamento de separação ou classificação mecânica (sorter), acionado por motores controlados por CLP, com comprimento superior ou igual a 27m, largura superior ou igual a 8,5m e para classificação de produtos e/ou volumes com dimensões máximas de até 680 (comprimento) x 480 (largura) x 200mm (altura); calhas de saída para separação de produtos e/ou volumes, contendo 60 saídas normais; calhas de saída para rejeição de produtos e/ou volumes, contendo 3 saídas especiais (Rejeição, Sem leitura/Detecção de folga e “Overflow”); painel de controle montado em gabinete com ar condicionado, monitor com “display” sensível ao toque, controlador lógico programável (CLP), programa (software) dedicado e interface de comunicação com o sistema do cliente; dispositivo de escaneamento para leitura do código de barras dos produtos e/ou volumes, através de um servidor OST; cercas de proteção.</t>
  </si>
  <si>
    <t>T-1336</t>
  </si>
  <si>
    <t>EHC BRAZIL LTDA</t>
  </si>
  <si>
    <t>Corrimões para escadas e esteiras rolantes, com cobertura e carcaça em elastômero termoplástico de poliuretano, com alta resiliência; inibidor de esticamento formado por cabos de aço carbono; camada deslizante em tecido têxtil de poliéster antiestático dissipativo; apresentado em extensa gama de cores, com alto brilho, Largura externa de 70,5 a 89,5mm; altura externa de 23 a 36mm; força de ruptura igual a 30.000N no corpo do corrimão; alongamento menor que 0,10% sob 2.000N de tensão.</t>
  </si>
  <si>
    <t>T-1387</t>
  </si>
  <si>
    <t>Elementos de lança treliçada intermediária de até 14m de comprimento para reconfiguração dos guindastes sobre esteiras com capacidade máxima de carga de até 600t, podendo conter: até quatro cabos guias, cambão treliçado para o contrapeso flutuante com alcance de até 20m de raio, até dois guinchos de carga adicionais, base do contrapeso flutuante, extensão da base do contrapeso flutuante, cabeçal de lança de capacidade de até 600t, software, contra lança “derrick” de até 38m de comprimento, placas de contrapeso totalizando até 340t, guincho para operação da contra lança “derrick” e moitão com capacidade de até 600t.</t>
  </si>
  <si>
    <t>T-1415</t>
  </si>
  <si>
    <t>RIMAC IMPORTAÇÃO, EXPORTAÇÃO E REPRESENTAÇÕES LTDA.</t>
  </si>
  <si>
    <t>Dispositivos (flipper) direcionadores da castanha (twistlock) acopladora do “spreader” utilizados para içamento de contêineres de 20’ e de 40’, construído em aço carbono e polímero flexível e elástico, para evitar impactos e sobrecarga da castanha, danos no “spreader”, nos contêineres e em seu conteúdo, ângulo de abertura de 170º, capacidade de retenção da corrente 2.000kg, tração do bloco de polímero de 50mpa e vida útil do bloco do polímero de 80.000 a 100.000ciclos, adaptável a vários tipos de “spreader”.</t>
  </si>
  <si>
    <t>T-1401</t>
  </si>
  <si>
    <t>ALTESO EQUIPAMENTOS INDUSTRIAIS LTDA </t>
  </si>
  <si>
    <t>Máquinas para espremer e extrair suco de frutas cítricas com capacidade de processamento de até 40frutas cítricas/min e com eficiência de produzir até 4,5 litros de suco/min com tecnologia antibacteriana de íons de prata, sistema de segurança e detecção de bloqueio do motor, peças compostas por imãs de contato, sistema operacional com acionamento automático e autoatendimento, torneira em aço inoxidável anti-gotejamento com alavanca para início/parada da máquina com suporte para garrafas, alimentação em prato giratório com dreno para escoamento de resíduos, filtração por esteira giratória automática composta por sistema contínuo ou descontínuo com 3 configurações de ciclos, função nível de resíduo, visualização de dados operacionais, contagem de frutos espremidos e sinalização de erros via tela display.</t>
  </si>
  <si>
    <t>T-1215</t>
  </si>
  <si>
    <t>Unidades de pasteurização instantânea de produto dotadas de unidade de conexão de mídia, tanque pulmão e trocador de calor tubular ou a placas, com ou sem desaerador, com ou sem unidade de carbonatação, com capacidade entre 7.500 a 60.000 litros/h.</t>
  </si>
  <si>
    <t>T-1216</t>
  </si>
  <si>
    <t>Homogeneizadores de produto através de bomba de alta pressão de 2, 3, 5 ou 6 pistões, com válvula homogeneizadora e capacidade de 10 até 60.000 litros/h a uma pressão de 150 até 1.500bar.</t>
  </si>
  <si>
    <t>T-1411</t>
  </si>
  <si>
    <t>ADVANCE INDUSTRIA TEXTIL LTDA.</t>
  </si>
  <si>
    <t>Máquinas para tingir tecidos e tecido de malha, hidráulica, com tecnologia específica para utilização mínima de água e produtos químicos, com capacidade nominal de 320kg, volume nominal de água 1.600 litros, diâmetro autoclave 1.200mm e comprimento 2.000mm.</t>
  </si>
  <si>
    <t xml:space="preserve">Aparelhos de Laboratório Mathis Ltda </t>
  </si>
  <si>
    <t>T-0992</t>
  </si>
  <si>
    <t>JO COMERCIO DE MAQUINAS LTDA</t>
  </si>
  <si>
    <t>Máquinas para descarnar couros com 4 manoplas para controle da pressão hidráulica em 6 pontos independentes e a pressão geral da bancada de apoio do cilindro de navalhas; inserto de borracha maciça retangular para apoio do couro contra o cilindro de navalhas; seis pistões hidráulicos que controlam o avanço ou recuo automático do inserto do apoio de navalhas independentemente nas regiões do lombo, vazios e barrigas; sistema de pressão constante que ajusta a pressão hidráulica automaticamente da bancada de apoio sobre o cilindro de navalhas de acordo com a espessura do couro independente do seu peso; salvamento hidráulico automático exclusivo na região do cupim.</t>
  </si>
  <si>
    <t>BREMM PECK MAQUINAS INDUSTRIAIS LTDA</t>
  </si>
  <si>
    <t>T-1327</t>
  </si>
  <si>
    <t>NEREU ALTMAYER &amp; CIA LTDA</t>
  </si>
  <si>
    <t>Máquinas para corte laser de tubos metálicos com diâmetro entre 15 a 220mm, com comprimento máximo de corte de 6,5m, com comando numérico computadorizado, com ou sem carga e descarga automáticas.</t>
  </si>
  <si>
    <t>T-1354</t>
  </si>
  <si>
    <t>EUROS TEC COMÉRCIO DE MÁQUINA SE ACESSÓRIOS LTDA</t>
  </si>
  <si>
    <t>Centros de usinagem vertical de 3 eixos, com comando numérico computadorizado (CNC), podendo fresar, mandrilar, furar e roscar, com curso em X, Y e Z, iguais a 1.020, 510 e 510mm, respectivamente, avanço rápido dos eixos X, Y de 52m/min, tamanho da mesa de 1.120 x 500mm, capacidade máxima de carga sobre a mesa de 1.000kg, eixo-árvore do tipo “built-in” com rotação máxima de 15.000 ou 20.000rpm, com potência de 31kW, torque de 141Nm, cone de fixação da ferramenta BT40 ou BBT40, trocador com capacidade de 40 ferramentas, sistema de compensação térmica dos eixos XYZ com 8 sensores instalados, precisão bidirecional de posicionamento de um eixo de 0,005mm, repetibilidade bidirecional de posicionamento de um eixo de 0,003mm, sistema controlador integrado ao CNC, transportador de cavacos, sistema de refrigeração do eixo árvore.</t>
  </si>
  <si>
    <t>T-1363</t>
  </si>
  <si>
    <t>Centros de usinagem horizontal, com comando numérico computadorizado (CNC), para usinagem de peças de alumínio para motores de automóveis, por ferramentas de rotação, com controle de 4 (quatro) eixos, com alcance de operação de economia de energia, torque: 47,5/35,0/23,8nm, taxa de avanço rápido: 48m/min, velocidade de rotação: 12.000rpm, viagem: x, y, z = 500st, 400st, 500st, potência do motor: 15/11/7,5kw, precisão de posicionamento: 0,010/300mm, potência primária: 38,1kva (ac210v (+/- 10%) 60hz), dimensões: 2.230 x 3.700mm.</t>
  </si>
  <si>
    <t>T-1366</t>
  </si>
  <si>
    <t>EUROS TEC COMÉRCIO DE MÁQUINAS E ACESSÓRIOS LTDA</t>
  </si>
  <si>
    <t>Centros de usinagem didático, vertical, de 3 ou 4 eixos, com comando numérico computadorizado (CNC), com representação de todas as funções principais de um centro de grande porte, tais como fresamento, furação, rosqueamento, com medidas reduzidas, dimensões compactas voltadas ao ensino de escolas técnicas, com aberturas/ visores laterais maiores para facilitar acompanhamento durante as aulas, estrutura tipo C, fundida, altura reduzida, ergonomia adaptada para treinamentos e aulas. Cursos XYZ, iguais a 400, 230 e 500mm, cone BT30, rotação do eixo árvore 10,000rpm, peso máximo sobre a mesa 150kg, trocador de ferramentas de 8 a 12 posições, sistema de refrigeração completo, unidade de refrigeração do eixo árvore.</t>
  </si>
  <si>
    <t>T-1358</t>
  </si>
  <si>
    <t>Centros de torneamento horizontal, monofuso, operando por CNC - comando numérico computadorizado, de alto desempenho, para aplicação específica em projeto de células robotizadas para usinagem modularizada de cilindros hidráulicos com até 560mm de diâmetro e 3.068mm de comprimento torneáveis, com peso máximo de 1.700kg por cilindro, portando controle de monitoramento de carga nas ferramentas, via software, base para luneta programável para usinagem, contra ponta programável, fuso rotacionando a 2.000rpm, sob 37kW de potência e 2.431Nm de torque, máximos, operando com torre independente motorizada para acoplamento de suportes de ferramentas, preparação estrutural para fixação de barras longas de torneamento e 12 estações para ferramentas de torneamento rígidas e/ou acionadas com 4.000rpm, sob 23kW potência e 140Nm de torque, máximos, dotado de sistema de lubrificação dos barramentos, bomba de alta pressão para fluído refrigerante, sistema de troca automática de pressão hidráulica da placa ( alta / baixa ), sistema de abertura e de fechamento automáticos da porta frontal e “presseter” automático de ferramentas</t>
  </si>
  <si>
    <t>T-1071</t>
  </si>
  <si>
    <t>TT STEEL DO BRASIL INDUSTRIA METALÚRGICA LTDA</t>
  </si>
  <si>
    <t>Prensas mecânicas para cortes de chapa de aço especial automotivo tipo “high tension” de espessura 0,4 a 3,2mm controladas por um CLP e PCS (CLP de segurança) e IHM (interface homem máquina), com sistema de controle de perfuração e propulsão por sistema tipo coroa, com eixos, virabrequim e corrediça, com capacidade de compressão máxima de 8.000kN, com velocidade de até 80SPM, com 2 unidades de preparação de ferramental tipo MB com cruzamento em T do lado direito, com circuito de ar automatizado com saídas de sucata inferior, com circuito de ar automatizado e com saídas de sucata inferior dotada de linha de bobina servo controlada, com 2 unidades de preparação de bobina tipo plataforma com cruzamento em T do lado esquerdo com capacidade de até 20t cada, com balança incorporada, com alimentação automática, com desbobinador de bobina de alinhamento automatizado com auto descarregamento, três rolos de conserto do topo da bobina, com guilhotina, com mesa de passagem, com nivelador de bobina especial tipo cassete com 6 níveis, com alimentador com velocidade de até 150m/min com tolerância de alimentação menor que 1.000mm +/-,3mm e maior que 1.000mm +/-0,5mm, equipada comunidade de transporte “run out” acionado pelo servo e telescopo automatizado, com unidade de carregamento magnético controlado pelo servo, tipo empilhador, para chapas no formato de trapézio, retângulo e figurado, de 100~4.000mm de comprimento e de 300~1830mm de largura, com desmagnetizador em módulos e velocidade variável de 18 a 180m/min, com sistemas de guias e estampagem de peças, com capacidade de empilhamento de até 80chapas/min, com duas mesas de carregamento com capacidade de até 5t, sendo a primeira com sistema giratório de 0 a 180° e a segunda fixa em 0° e, com saída lateral direita e esquerda.</t>
  </si>
  <si>
    <t>T-1403</t>
  </si>
  <si>
    <t>METALURGICA HASSMANN S.A.</t>
  </si>
  <si>
    <t>Máquinas laminadoras de rosca em parafusos e peças especiais com dimensões de rosca entre 6 e 12mm de diâmetro, por meio de 2 blocos de pente de rosca com comprimento do pente fixo e móvel de 150 e 170mm respectivamente com sistema hidráulico de aperto de pentes, podendo trabalhar peças com até 180mm de comprimento e rosca até 120mm de comprimento, dotadas de controlador lógico programável, réguas motorizadas para regulagem de altura das calhas de alimentação, com controle de esforço de laminação, motor de 18,5kW e volante eletrônico para regulagem e "setup" da máquina.</t>
  </si>
  <si>
    <t>T-1434</t>
  </si>
  <si>
    <t>CERÂMICA ATLAS LTDA</t>
  </si>
  <si>
    <t>Máquinas para produção de louça utilitária (pratos, travessas e assadeiras) com massa de porcelana, através do método de conformação sob alta pressão de injeção de matéria prima, com força de fechamento de 1.200kN, pressão de até 40bar, acompanhado de moldes de peças a serem produzidas, o ciclo de máquina é controlado por um CLP de modo a coordenar as diversas etapas do processo.</t>
  </si>
  <si>
    <t>T-1392</t>
  </si>
  <si>
    <t>AUTOLIV DO BRASIL LTDA</t>
  </si>
  <si>
    <t>Portas moldes hidráulicos para volantes, dotados de base estrutural e base do porta molde construído em perfil de aço operado por cilindros hidráulicos, trava de segurança pneumática, utilizados para a produção de volante de poliuretano dentro das dimensões da prensa com as seguintes especificações: dimensões gerais 1.200 x 1.300 x 1.400mm, peso 1.500kg, força de injeção de 10t, dimensões da mesa 620mm x 610m, ângulo de injeção 90º superior / parada mecânica para um ângulo de 90⁰ controle de ângulos configuráveis, com precisão de 2º, ângulo de abertura 90⁰ / parada mecânica para 90º, espaçamento (vão) máximo 250mm, espaçamento (vão) mínimo 130mm, curso 120mm, ajuste do espaçamento (vão) calço, altura da mesa inferior desde o solo cerca de 950mm, curso do cilindro de extração 50mm, diâmetro do cilindro de extração 25.5mm, norma do material utilizado para a estrutura BS EN 10210, norma do material utilizado para as mesas BS EN 10025; Especificações elétricas/comando: PLC / comando ALLEN BRADLEY, tensão elétrica 3 phase, 380V, 60hz, conexão elétrica e hidráulica por engate rápido, fixação no solo com sapatas ajustáveis, componentes elétricos NR-10 /ATEX LOW VOLTAGE DIRECTIVES (LVD);Especificações de cor: Cor da estrutura RAL 5017 (Traffic Blue), partes móveis TBD, tecnologia de pintura em tinta pó ou tingida; Especificações do Molde: Peso máximo do molde 300kg, dimensões 500 x 600mm, altura 130 - 150mm, dimensões dos elementos de fixação TBD, interface do cabeçote com o Porta molde de acordo com o cabeçote Krauss Maffei.</t>
  </si>
  <si>
    <t>T-1328</t>
  </si>
  <si>
    <t>VISCOTECH  INDUSTRIA E COMERCIO DE PLASTICOS TECNICOS LTDA</t>
  </si>
  <si>
    <t>Combinações de máquinas para moldar por injeção, de alta performance, para produção de pré-formas de politereftalato de etileno (PET), compostas de: injetora hidráulica horizontal de força de fechamento de 300t métricas, com volume máximo de injeção de 3.330g, distanciamento entre as colunas igual a 780 x 780mm, calibração automática de altura do molde, controle independente das servo válvulas de fechamento, tonelagem e injeção; unidade de potência hidráulica enclausurada com motor elétrico refrigerado à agua, unidade de injeção de 2 estágios com funções de injeção e plastificação separadas para plastificação contínua, baixos níveis de geração de acetaldeído (AA); robô integrado com 3 estágios de resfriamento e acionamento por servomotor duplo; sistema pneumático de refrigeração forçada das pré-formas; com ou sem desumificador de ar dedicado; com placa central de 48 cavidades, com ou sem sistema de secagem de resina montada sobre plataforma; com ou sem sistema de transferência de pré-formas para caixa; com ou sem unidades de dosagem de aditivos; para fabricação de pré-formas de 33g, podendo também fabricar até 69g com 48 cavidades, para aplicação em garrafas de PET não retornáveis, capacidade produtiva prevista igual ou superior a 15.000preformas/h; com conjunto de compatibilidade molde de LX300; controle baseado em PC Industrial (Windows e TwinCAT); disponibilidade de monitoração e diagnóstico remoto; transdutores de posição com resolução de 5mícron; comunicação com protocolo “Profibus” e EtherCat” para os circuitos de entradas e saídas.</t>
  </si>
  <si>
    <t>T-1431</t>
  </si>
  <si>
    <t>Extrusoras de dupla-rosca cortantes para produção de compostos de borracha TR e “Masterbatch” colorido, com capacidade de produção máxima compreendida entre 350 e 700kg/h, com motor elétrico de 160kW de potência, velocidade máxima de rosca de 800rpm, razão L/D nominal de 48:1, roscas com diâmetro nominal de 62,4mm, unidade de alimentação forçada lateral volumétrica, sistema de exaustão de gases a vácuo, limitador mecânico de torque, 1 painel elétrico de controle de potência, com controlador lógico programável (CLP) e tela de operação “touchscreen”.</t>
  </si>
  <si>
    <t>T-1385</t>
  </si>
  <si>
    <t>Obturadores de compressão para controle de fluxo e diferencial de pressão multidirecional em poços de petróleo revestidos, com válvula deslizante, assentados mecanicamente, ancoramento com cunhas dentadas e ou botões de cerâmica metálica composta, para revestimentos de 7 a 16 polegadas de diâmetro, diferencial de pressão máximo até 10.000psi, faixa de temperatura máxima de trabalho de 200º a 425ºF.</t>
  </si>
  <si>
    <t>T-1398</t>
  </si>
  <si>
    <t>Depuradores de umidade contínuo para remoção de água no processo de secagem de sólidos com solventes por meio da injeção de energia (ar aquecido), dotados de tambor de 4.200L com diâmetro de 950mm e comprimento de 6.000mm projetados para suportar pressões de -0,2/0,5bar(g), resistência à pressão de choque de 0,5bar, temperatura de 10/158°C e jaqueta de troca térmica projetada para pressões de 5bar(g) e temperatura de 158°C, motor elétrico com acoplamento de eixo flexível, redutor, protetores para os acoplamentos e base para o acionamento com sensor de velocidade de 4-20mA no lado não acionado do eixo rotativo, motor com potência de 55kW, 1.800RPM/60Hz com variado de velocidade (29-116RPM).</t>
  </si>
  <si>
    <t>T-1399</t>
  </si>
  <si>
    <t>Depuradores de álcool contínuo para remoção e recuperação de álcool isopropílico no processo de secagem de sólidos com solventes através da injeção de energia (vapor), dotados de tambor de 2.400L com diâmetro de 790mm e comprimento de 5000mm projetado para suportar pressões de -1/0,5bar(g), resistência à pressão de choque de 1,7bar, temperatura de 10/158°C e jaqueta de troca térmica projetada para pressões de 5bar(g) e temperatura de 158°C, com 3 medidores de temperatura interna em diferentes pontos para controlar gradiente de temperatura interna da evaporação de álcool. Motor elétrico com acoplamento de eixo flexível, redutor, protetores para os acoplamentos e base para o acionamento com sensor de velocidade de 4-20mA no lado não acionado do eixo rotativo, motor com potência de 45kW, 1.800RPM/60Hz com variado de velocidade (32-128RPM).</t>
  </si>
  <si>
    <t>T-1426</t>
  </si>
  <si>
    <t>SUPERIOR ENERGY SERVICES - SERVICOS DE PETROLEO DO BRASIL LTDA.</t>
  </si>
  <si>
    <t>Barreiras mecânicas de anular, expandido hidraulicamente, não recuperável, metalurgia Cr13, Scr13 ou 25Cr (flow wetted), com classe de temperatura mínima igual a 250ºF; pressão de trabalho mínima 5.000 ou 7.500psi.</t>
  </si>
  <si>
    <t>T-1436</t>
  </si>
  <si>
    <t>Unidades carregadoras de nitrogênio e para testes hidráulicos de pressão em acumuladores hidráulicos de bexiga, de membrana e de pistão, pressão máxima de carga de nitrogênio igual ou inferior a 470bar, pressão máxima de óleo igual ou inferior a 500bar, com unidade de fornecimento de óleo, com comando elétrico e hidráulico e com acumulador de pistão.</t>
  </si>
  <si>
    <t>T-1355</t>
  </si>
  <si>
    <t>Motores de corrente contínua de 24Vcc, com 88W de potência, torque de 0,54Nm, velocidade de 1045 RPM e temperatura de operação de -40 até 80°C acoplados a redutor de velocidade de 1,5rpm, torque de 280Nm, relação de redução de 622:1, com índice de proteção IP:65, fixação por parafusos em 4 pontos, alimentação através de conector SP2110/S3II medidas externas de 365 x 83mm, para utilização exclusiva em acionadores de rastreadores solares.</t>
  </si>
  <si>
    <t>T-1357</t>
  </si>
  <si>
    <t>Carcaças circulares (virolas) para casquilhos de giro de painéis solares, com diâmetro externo de179mm, diâmetro interno de 167mm, base de 120mm serrilhada com friso central de raio de 2,5mm e comprimento de corte de 70mm, dotadas de dois furos oblongos na base de 13 x 17mm para ajuste, produzido em liga de alumínio 6005 T6 extrudado resistente à corrosão e alta temperatura com limite de tração de 270Mpa, limite de escamento 225MPA e escoamento mínimo de 6%.</t>
  </si>
  <si>
    <t>T-1370</t>
  </si>
  <si>
    <t>Redutores de giros para seguidores solares com torque nominal de 5,5Nm, resistência a torção de 45KNm, relação de engrenagens de 1:50, com precisão de giro 0,2°, temperatura de trabalho de -30ºC/+60ºC e proteção IP65, dotados de furos na base de 21mm de diâmetro e comprimento 60mm com ajuste radial, coroa de giro com 8 furos de 18mm distribuídos uniformemente em um raio de 90mm do eixo de torção central para acoplamento da flange do tubo de torção quadrado de 100 x 100mm, acoplamento na base por meio de 4 parafusos para conexão com o moto redutor.</t>
  </si>
  <si>
    <t>T-1379</t>
  </si>
  <si>
    <t>STINORLAND BRASIL LTDA.</t>
  </si>
  <si>
    <t>Partes superiores e/ou inferiores do suporte de giro (casquilho) entre a viga e a virola de painéis solares, com raio externo de 83,7mm, encaixe interno de 101,4 x 97,9mm e raio interno de 3mm, produzido em polioximetileno (POM F20-03)  de média viscosidade com proteção UV, em conformidade com as normas ISO 1183, ISO 527-2, com resistência a impacto pelo método “Charpy” de 7.0kJ/m²-250kJ/m².</t>
  </si>
  <si>
    <t>T-1383</t>
  </si>
  <si>
    <t>Travas do suporte superior de giro (casquilho) entre a viga e a virola de painéis solares, com raio externo de 82mm, encaixe interno de 112 x 22,7mm e raio interno de 3mm, produzidos em polioximetileno (POM F20-03) de média viscosidade com proteção UV, em conformidade com as normas ISO 1183, ISO 527-2, com resistência a impacto pelo método “Charpy” de 7 - 250kJ/m².</t>
  </si>
  <si>
    <t>T-1425</t>
  </si>
  <si>
    <t>Ancoras cisalháveis localizadoras, diâmetro externo máximo de 6,813 polegadas, com doze parafusos cisalhantes, fabricadas em aços inoxidáveis com ligas de cromo e/ou níquel, limite de escoamento do material de 80.000 a 110.000psi, classe de serviço STD/CO2 e H2S/CO2.</t>
  </si>
  <si>
    <t>T-1438</t>
  </si>
  <si>
    <t>Válvulas direcionais do tipo cartucho acionadas por dois solenoides, para transmissão óleo-hidráulica, com 4 vias e 3 posições, com cavidade do tipo FC06-4, capazes de operar a uma pressão máxima de 5.000psi e a uma vazão máxima de 11,4L/min, com uma taxa de vazamento interno de até 11,6 polegadas cúbicas/min a uma pressão de 3.000psi.</t>
  </si>
  <si>
    <t>T-1439</t>
  </si>
  <si>
    <t>Válvulas direcionais do tipo cartucho acionadas por dois solenoides, para transmissão óleo-hidráulica, com 4 vias e 3 posições, com cavidade do tipo FC08-4, capazes de operar a uma pressão máxima de 5.000psi e a uma vazão máxima de 19L/min, com uma taxa de vazamento interno de até 10polegadas cúbicas/min a uma pressão de 3.000psi.</t>
  </si>
  <si>
    <t>T-1440</t>
  </si>
  <si>
    <t>Válvulas de retenção do tipo cartucho, acionadas por mola com a função de retenção de fluido hidráulico por esfera, com 2 vias, com cavidade do tipo FC06-2, capazes de operar a uma pressão máxima de 5.000psi e a uma vazão máxima de 19L/min, com uma taxa de vazamento interno de até 5gotas/min a uma pressão de 5.000psi.</t>
  </si>
  <si>
    <t>T-1241</t>
  </si>
  <si>
    <t>JOHNSON CONTROLS – HITACHI AR CONDICIONADO DO BRASIL LTDA.</t>
  </si>
  <si>
    <t>Kit’s válvulas de expansão eletrônica para controle de capacidade de sistemas com unidades condensadoras com tecnologia VRF, constituídos de caixa de controle e caixa da EXV com válvula de expansão eletrônica, termistor com cabo de 2,5 a 10m, conexões para interligação frigorifica do tipo rosca que permite comprimento de até 5m tubo entre AHU (unidade interna) e kit em caixa elétrica de chapa de aço com tratamento superficial.</t>
  </si>
  <si>
    <t>T-1429</t>
  </si>
  <si>
    <t>Válvulas mecânicas de camisa deslizante de abertura plena, com camisa deslizante interna, com estágio intermediário de equalização, operadas por meio de ferramenta mecânica atuadora, com pressão mínima de ruptura e de colapso de 5.000Ib/pol² (344,74bar), fabricadas em ligas de níquel.</t>
  </si>
  <si>
    <t>T-1437</t>
  </si>
  <si>
    <t>Dispositivos para medição de pressão e enchimento de acumuladores hidráulicos dos tipos de bexiga, de pistão e de membrana, capazes de operar a uma pressão máxima igual a 350bar, dotados de válvula de descarga, de fuso, de manômetro, com mangueira de enchimento e adaptador redutor para acumuladores de bexiga.</t>
  </si>
  <si>
    <t>T-1417</t>
  </si>
  <si>
    <t>Servomotores de corrente alternada, trifásico, potência: 125kW, eixo cônico, resfriamento por ventilador, amplificador padrão 360a, tensão de alimentação de 400vca, torque nominal: 950nm, velocidade nominal: 2.000min-1, velocidade máxima: 2.000min-1.</t>
  </si>
  <si>
    <t>T-1419</t>
  </si>
  <si>
    <t>Servomotores de corrente alternada, trifásico, potência: 220kW, eixo cônico, resfriamento por ventilador, amplificador padrão 360A, tensão de alimentação de 400VCA, torque nominal: 3.000nm, velocidade nominal: 1.300min-1, velocidade máxima: 2.000min-1.</t>
  </si>
  <si>
    <t>T-1365</t>
  </si>
  <si>
    <t>Pistas do mancal para motores elétricos de bomba centrífuga submersa, para atividades de produção de gás e óleo, em liga de aço carbono cementado c1117, com diâmetro entre 55 e 110mm.</t>
  </si>
  <si>
    <t>T-1367</t>
  </si>
  <si>
    <t>Luvas do rotor de motores elétricos de bomba centrífuga submersa, para atividades de produção de gás e óleo, em liga de bronze ou liga de aço 8620/8620h , com diâmetro entre 25 e 50mm.</t>
  </si>
  <si>
    <t>T-1369</t>
  </si>
  <si>
    <t>Mancais do rotor de motores elétricos de bomba centrífuga submersa, para atividades de produção de gás e óleo, em liga de cobalto ou aço inox 316, com revestimento interno em dp4, com diâmetro entre 25 e 50mm.</t>
  </si>
  <si>
    <t>T-1371</t>
  </si>
  <si>
    <t>Rotores para motores elétricos de bomba centrífuga submersa, para atividades de produção de gás e óleo, em cobre com laminações em aço elétrico, com diâmetro entre 45 a 75mm.</t>
  </si>
  <si>
    <t>T-1362</t>
  </si>
  <si>
    <t>Inversores fotovoltaicos do tipo string, conectados à rede com tensão de entrada (CC) de até 1.500V e tensão de saída trifásica nominal de 800V (CA), potência de 160 a 215kW, 9 MPPTs, 18 entradas monitoradas, sendo duas entradas por MPPT, corrente máxima CA de 156,7A, eficiência máxima maior ou igual que 99%, fator de potência de 0,8 indutivo a 0,8 capacitivo,  monitoramento de corrente residual, comunicação USB, PLC (MBUS), operação na faixa de temperatura de  -25º a +60ºC, umidade relativa 0% a 100%, e grau de proteção IP66.</t>
  </si>
  <si>
    <t>T-1364</t>
  </si>
  <si>
    <t>Conversores elétricos estáticos de corrente de 2 níveis, DC/AC, modulação bipolar e topologia H-bridge, Vmin 150Vcc, Vstart 188Vcc e Vmax 1000Vcc, Ica max72,5A, Smax 50KVA, 3F/N, Vnom 380Vca.</t>
  </si>
  <si>
    <t>T-1368</t>
  </si>
  <si>
    <t>Conversores elétricos estáticos de corrente de multinível, DC/AC, modulação bipolar,Vmax 1.500Vdc, Idc max 4750A, Smax 4.600KVA, 3F/PE Vnom 690Vca.</t>
  </si>
  <si>
    <t>T-1320</t>
  </si>
  <si>
    <t>Dispositivos motorizados para acionamento exclusivo nas chaves seccionadoras tetra polares do tipo 4P+4P, com tensão de entrada monofásica de 230Vac em 50/60Hz, corrente máxima de 10A com a operação realizada por meio de rede MODBUS, com montagem lateral, com fixação por parafusos na base, com uso exclusivo em conversores estáticos de geração fotovoltaica de energia.</t>
  </si>
  <si>
    <t>T-1416</t>
  </si>
  <si>
    <t>SHOWFREIGHTER LOGISTICA LTDA.</t>
  </si>
  <si>
    <t>Monitores de vídeo profissional “broadcast monitor” utilizados para sistemas de edição, produção, transmissão ou cinematografia, com resolução máxima de 4.096 x 2.160 e mínima de 720 linhas nas resoluções de 4 e 2K, interface de entrada de vídeo SDI (HD, 3G, 6G e 12G) e HDMI, com modo de alto alcance dinâmico (HDR - “High Dynamic Range”), eficiência de pixel de 99,99%, aproveitamento de 100% do desempenho da tela de cor P3, capacidade máxima de brilho de 1.000 nits em 100% da tela de no mínimo 30” e relação de contraste de 1.000.000:1.</t>
  </si>
  <si>
    <t>T-1433</t>
  </si>
  <si>
    <t>Controladores eletrônicos para transportadores da linha de produção de latas de alumínio de duas peças, de tensão igual à 400V, com controle lógico programável (CLP), inversores elétricos de força de 460VAC, 3PH+PE, 60Hz, tela tipo “touchscreen” e painel de interação home máquina (HMI).</t>
  </si>
  <si>
    <t>T-1427</t>
  </si>
  <si>
    <t>CHINT ELETRICO AMERICA DO SUL LTD</t>
  </si>
  <si>
    <t>Módulos solares fotovoltaicos, bifaciais, destinados à geração de energia elétrica, dotados de 72 células de silício monocristalino, com potência nominal máxima (STC) superior ou igual a 405Wp (potência nominal entre (STC) A Wp) indicado com tolerância positiva e eficiência superior ou igual a 13,9%, coeficiente de temperatura da potência nominal de -0.3528% por °C, com dimensões de 2.038 x .1010 x 30mm, para sistema com tensão de 40 até 1.500VCC, dotados de superfície em vidro com espessura de 2,5mm com tratamentos antirreflexo e anti-sujidade e cabos solares com comprimento de até 1.200mm.</t>
  </si>
  <si>
    <t>T-1395</t>
  </si>
  <si>
    <t>MEDMAX COMERCIO DE EQUIPAMENTOS MEDICOS E SIMILARES </t>
  </si>
  <si>
    <t>Eletrocardiógrafos portáteis de 3 canais, aquisição simultânea de 12 derivações, visor embutido, armazenagem de resultados dos exames anteriores, seleção da derivação em modo automático ou manual, alimentação bivolt automática, impressora térmica embutida para rolo de papel térmico de 80 x 20m.</t>
  </si>
  <si>
    <t>T-1211</t>
  </si>
  <si>
    <t>BARD BRASIL INDUSTRIA E COMERCIO DE PRODUTOS PARA A SAUDE LTDA</t>
  </si>
  <si>
    <t>Sistemas automatizados de biópsia mamária à vácuo para a coleta de amostras do tecido mamário, para fins de diagnóstico de alterações nas mamas, para exame histológico, através de ultrassonografia, estereotaxia ou ressonância magnética, dotado de tela “touchscreen”, com capacidade de coletar uma amostra a cada 10s.</t>
  </si>
  <si>
    <t>T-1413</t>
  </si>
  <si>
    <t>MASTER MEDIKAL INDUSTRIA E COMERCIO DE EQUIPAMENTOS MEDICOS E SIMILARES</t>
  </si>
  <si>
    <t>Kits contendo capa dianteira, capa traseira, tampa para bateria, borracha direita, borracha esquerda, placa com display, conector com suporte, suporte inoxidável, 4 parafusos, capa de borracha, cabo USB, teclado, suporte de bateira com mola; para fabricação de oxímetro de pulso com parâmetro de saturação de oxigênio no sangue (SpO2); frequência de pulso (FP); configurável com ou sem medição de temperatura (Temp); tela LCD 2,8 polegadas colorida; apresentação simultânea da forma de onda plestimográfica, do gráfico de barras e dos valores  numéricos de SPO2 e FP; capacidade de memória de dados de 360h; alimentação com 4 pilhas padrão AAA; proteção mínima de IPX0; faixa de medida de SPO2 de 0 a 100%; erro absoluto ± 3% entre 70 a 100% e ± 2% entre 80 a 100%; faixa de medida de FP de 25 a 250BPM.</t>
  </si>
  <si>
    <t>T-1388</t>
  </si>
  <si>
    <t>SHIMADZU DO BRASIL LTDA</t>
  </si>
  <si>
    <t>Aparelhos de raios-X móvel motorizado para aquisição de imagens digitais por raios-X, composto por: gerador de alta frequência de 60kHz e potência igual ou maior 32kW, faixa de tensão do tubo de no mínimo 40 a 133kV, em passos de 1kV, faixa do produto corrente-tempo de 0,32 a 320mAs, em 60 passos ou mais; tubo de raios-X com duplo foco e velocidade de rotação do ânodo igual ou maior a 3.200rpm, capacidade calorífica do ânodo igual ou maior a 300kHU; deslocamento motorizado, acionamento dos motores por botões no colimador e/ou pela barra de comando; coluna retrátil com faixa de rotação de 540 (±270) graus; alcance do braço telescópico igual ou maior a 565mm; braço telescópico com giro de 360 (±180) graus; disparo de raios-X por meio de baterias internas recarregáveis e, opcionalmente, pela rede elétrica de 100 a 240Vac (50/60Hz); peso máximo do aparelho de igual ou menor a 450kg; sistema de imagens com computador interno, com memória SSD de igual ou maior a 128GB, capacidade de armazenamento igual ou maior a 3.500 imagens, tela embutida com diagonal de igual ou maior a 19 polegadas; podendo conter um ou mais detectores planos móveis sem fio de 16 bits ou superior; tecnologia de cintilador de iodeto de césio (CsI) com tamanho de pixel de 125 micrometros ou menor; com ou sem carregador de baterias; com ou sem baterias recarregáveis; com ou sem software(s); com ou sem protocolo(s) DICOM; com ou sem interface de comunicação; com ou sem cabo(s) de conexão.</t>
  </si>
  <si>
    <t>T-1373</t>
  </si>
  <si>
    <t>IND. COMPENSADOS GUARARAPES LTDA</t>
  </si>
  <si>
    <t>Classificadores de lâminas de madeira torneada de 2,5 a 4,2mm de espessura em diferentes níveis de elasticidade (MOE) através de conjunto de sensores que medem a variação da velocidade do som nas amostras permitindo a separação das mesmas através de marcação obtida por sinal digital; com medidor integrado de espessura com resolução de até 0,13mm e operando em faixa de densidade de lâmina entre 300 e 1.200kg/m3; PLC integrado com analisador de dados de espessura, temperatura, densidade, umidade, velocidade sônica e rigidez.</t>
  </si>
  <si>
    <t>T-1341</t>
  </si>
  <si>
    <t>Espectrômetros de massa do tipo quadrupolo, com: faixa de massa de 2 a 2000m/z; sensibilidade de 200.000 : 1 (RMS); estabilidade de massas atômica de 0,05u/24h; exatidão da massa atômica de 0,1u; tempo de mínimo de pausa de 1ms; tempo mínimo de permanência de 0,8ms; velocidade máxima de varredura de 30.000u/s com passos de 0,1u: 300.000pontos/s; tempo de troca de polaridade de 5ms; fluxo de LC aplicável de 1ul/min (microlitro por minuto) a 2mL/min (mililitro por minuto); velocidade máxima de transições de monitoramento de reações múltiplas (MRM) de 555 canais/s; temperatura de dessolvatação igual ou maior que 500°C; faixa dinâmica de 7 ordens de grandeza; sistema LC e bomba rotativa.</t>
  </si>
  <si>
    <t>T-1342</t>
  </si>
  <si>
    <t>Espectrômetros de massa do tipo quadrupolo, com: faixa de massa de 2 a 2000m/z; sensibilidade de 500.000 : 1 (RMS); estabilidade de massas atômica de 0,05u/24h; exatidão da massa atômica de 0,1u; tempo de mínimo de pausa de 1ms; tempo mínimo de permanência de 0,8ms; velocidade máxima de varredura de 30.000u/s com passos de 0,1u: 300.000 pontos/s; tempo de troca de polaridade de 5ms; fluxo de LC aplicável de 1ul/min (microlitro por minuto) a 2mL/min (mililitro por minuto); velocidade máxima de transições de monitoramento de reações múltiplas (MRM) de 555 canais/s; temperatura de dessolvatação igual ou maior que 500°C; faixa dinâmica de 7 ordens de grandeza; sistema LC e bomba rotativa.</t>
  </si>
  <si>
    <t>T-1343</t>
  </si>
  <si>
    <t>Espectrômetros de massa do tipo quadrupolo, com: faixa de massa de 2 a 2000m/z; sensibilidade de 1.500.000 : 1 (RMS); estabilidade de massas atômica de 0,05u/24h; exatidão da massa atômica de 0,1u; tempo de mínimo de pausa de 1ms; tempo mínimo de permanência de 0,8ms; velocidade máxima de varredura de 30.000u/s com passos de 0,1u: 300.000 pontos/s; tempo de troca de polaridade de 5ms; fluxo de LC aplicável de 1ul/min (microlitro por minuto) a 2mL/min (mililitro por minuto); velocidade máxima de transições de Monitoramento de Reações Múltiplas (MRM) de 555canais/s; temperatura de dessolvatação igual ou maior que 500°C; faixa dinâmica de 7 ordens de grandeza; sistema LC e bomba rotativa.</t>
  </si>
  <si>
    <t>T-1404</t>
  </si>
  <si>
    <t>NIHON KOHDEN BRASIL IMPORTAÇÃO , EXPORTAÇÃO E COMÉRCO DE EQUIPAMENTOS MÉDICOS LTDA</t>
  </si>
  <si>
    <t>Analisadores hematológicos semiautomáticos, para contagem e diferenciação de células sanguíneas com análise de até 25 parâmetros (sendo 23 parâmetros convencionais e mais 2 parâmetros de pesquisa). Contagem diferencial de WBC* em 5 partes. Diferenciação através da tecnologia laser “DynaScatter” e contagem por impedância baseada no método “Coulter”.</t>
  </si>
  <si>
    <t>T-1337</t>
  </si>
  <si>
    <t>Equipamentos para teste e calibração de potência de transmissão e de recepção em dBm (nível de potência em decibéis em relação ao nível de referência de 1mW) de componente PON (Passive Optical Network / Rede óptica passiva) para redes de telecomunicações, denominado sistema de teste automático de quatro canais, constituído de: teste auxiliar de introdução de máquina, tensão de 220V, dimensional de 390x340x140mm; terminal do sistema de teste com porta de rede CH1~CH4, LAN1 e LAN2, tensão de 220V, dimensional de 430x280x45mm; testador da razão de extinção com dimensional de 270x220x110mm.</t>
  </si>
  <si>
    <t>T-1389</t>
  </si>
  <si>
    <t>PRISMA INTELIGENCIA AGRONOMICA LTDA</t>
  </si>
  <si>
    <t>Sistemas de medição de condutividade elétrica no solo, mapeamento e aquisição de dados remotamente, dotados de sensores para medição da condutividade elétrica do solo por indução eletromagnética, tubo para compartimento do sensor, modulo registrador de dados, cabo ethernet, cabo sensor GPS, cabo adaptador USB para GPS, cabo adaptador usb para sensor.</t>
  </si>
  <si>
    <t>T-1474</t>
  </si>
  <si>
    <t>LINDE HYDRAULICS SOUTH AMERICA IMPORTAÇÃO E COMÉRCIO DE EQUIPAMENTOS LTDA</t>
  </si>
  <si>
    <t>Bombas hidráulicas de pistões axiais, tipo placa oscilante (swashplate) com inclinação compreendida de 0° a 21°, para circuito fechado, com rotação horária e anti-horária, deslocamentos volumétricos compreendidos entre 54,7 e 281,9cc/revolução, com pressão máximo de trabalho de 500bar, torque compreendido entre 374 e 1.929Nm, potência máxima compreendida entre 153 e 485kW, com rotação máxima de operação compreendida entre 2.300 e 3.900rpm e rotação máxima intermitente entre 2.500 e 4.150rpm, sem bomba de carga interna, com ou sem bomba de carga externa, com pórtico externo para alimentação de vazão e pressão de carga, aplicadas em máquinas e equipamentos hidráulicos.</t>
  </si>
  <si>
    <t>T-1484</t>
  </si>
  <si>
    <t>Motobombas centrifugas com motor elétrico incorporado para operação submersível, com bocal de saída medindo entre 50 ~ 80mm, eixo e em aço inox 403, rotor e voluta em ferro fundido, rotor semiaberto medindo entre Ø112mm ~ Ø126mm, acopladas a motor assíncrono, com 2 polos, potência de 1 ~ 5cv, trifásico, frequência de 60Hz, com vazão máxima de 57m³/h, altura manométrica entre 3 e 36mca, utilizadas para drenagem de água potável, para trabalho com sólidos de até 7mm, temperatura máxima de 40°C, de valor unitário (CIF) não superior a R$1.430,27.</t>
  </si>
  <si>
    <t>T-1485</t>
  </si>
  <si>
    <t>Motobombas centrifugas com motor elétrico incorporado para operação submersível, com bocal de saída medindo entre 50 ~ 80mm, eixo e em aço inox 403, rotor e voluta em ferro fundido, rotor semivortex medindo entre Ø102mm ~ Ø124mm, acopladas a motor assíncrono, com 2 polos, potência de 1 ~ 5cv, trifásico, frequência de 60Hz, com vazão máxima de 59 m³/h, altura manométrica entre 4 e 26mca, utilizadas para bombeamento de esgoto e efluentes, com temperatura máxima de 40°C.</t>
  </si>
  <si>
    <t>FRANKLIN ELECTRIC INDÚSTRIA DE MOTOBOMBAS SA.</t>
  </si>
  <si>
    <t>T-1447</t>
  </si>
  <si>
    <t>BEL EXPORT HIDRODINÂMICA INDÚSTRIA DE BOMBAS HIDRÁULICAS LTDA</t>
  </si>
  <si>
    <t>Mancais de material compósito utilizados em bombas e motores hidráulicos do tipo de engrenagem interna ou externa, bombas de palhetas, bombas de pistão axial e radial e bombas de lóbulos, composto por material base de aço ou aço inoxidável em formato tubular, com parede interna revestida por uma camada de 0,2 a 0,4mm de espessura de bronze sinterizado para dissipação do calor, combinado a uma fina camada de 0,01 a 0,03mm de PTFE (politetrafluoretileno) de característica auto lubrificante.</t>
  </si>
  <si>
    <t>T-1205</t>
  </si>
  <si>
    <t>Ventiladores com motor de rotor externo, hélice axial de diâmetro de 130 a 300mm com 5 a 7 pás plásticas, com 2 níveis de velocidade programáveis, carcaça plástica incorporada, grau de proteção IP55, motor com classe de isolamento “B”, de alimentação elétrica monofásica e com potências nominais de entrada de até 50W.</t>
  </si>
  <si>
    <t>IMOBRAS INDUSTRIA DE MOTORES ELETRICOS LTDA</t>
  </si>
  <si>
    <t>T-1206</t>
  </si>
  <si>
    <t xml:space="preserve">Ventiladores com hélice axial de 5 pás e diâmetro entre 450 e 910mm, motor de alimentação elétrica trifásica de grau de proteção IP 54 ou 55, vazão livre (sem perda de carga) entre 5.000 e 35.000m³/h, com base de fixação em formato octagonal, e direcionador de ar incorporado.  </t>
  </si>
  <si>
    <t>T-1207</t>
  </si>
  <si>
    <t>Ventiladores radiais com tensão de alimentação nominal de 48VDC, com tacômetro, com controle de velocidade variável através de sinal analógico de 0 a 10V e com controle de velocidade variável através de sinal PWM.</t>
  </si>
  <si>
    <t>T-1208</t>
  </si>
  <si>
    <t>Ventiladores com motor de rotor externo, hélice axial de aço revestido com plástico de diâmetro de 400 a 650mm, com 5 pás, grau de proteção IP 54, classe de isolação “F” e alimentação elétrica trifásica.</t>
  </si>
  <si>
    <t>T-1209</t>
  </si>
  <si>
    <t>Ventiladores para uso automotivo, de alimentação elétrica nominal de 26VDC, com mancais de rolamentos de esferas (sem escovas), com controle de velocidade variável através de sinal analógico de 0 a 10V e com controle de velocidade variável através de sinal PWM.</t>
  </si>
  <si>
    <t>Borgwarner Brasil Ltda.</t>
  </si>
  <si>
    <t>T-1444</t>
  </si>
  <si>
    <t>CABOT BRASIL INDUSTRIA E COMERCIO LTDA</t>
  </si>
  <si>
    <t>Pré-aquecedores de ar de combustão a 900°C para reator de produção de negro de fumo, produzidos em aço inoxidável constituídos de 144 tubos internos e 1 cone de saída acoplado, com capacidade de trabalho em sua câmara de pressão de 0,9bar (corpo), 0,25bar (tubo) - pressão máxima de trabalho permitida.</t>
  </si>
  <si>
    <t>T-1478</t>
  </si>
  <si>
    <t>Estufas mantenedoras de alimentos com gabinete de aço inox; com 6 níveis para acomodação de bandejas, cada um com 3 zonas, somando 18 no total; chapas de aquecimento acessíveis pela frente e por trás, com display alfanumérico para cada zona em ambos os lados; programação de temperatura e tempo de mantimento para cada zona de forma independente; especificações elétricas de 208-240V e potência entre 2.250 e 3.450W.</t>
  </si>
  <si>
    <t>T-0714</t>
  </si>
  <si>
    <t>Dispositivos mecânicos de controle automáticos de centralização de folha de papel constituídos de um ou mais rolos guia, braços de articulação hidráulico-mecânico, uma unidade hidráulica integrada, um sensor ultrassónico utilizados no controle da folha no processo de fabricação de papéis pintados.</t>
  </si>
  <si>
    <t>T-1480</t>
  </si>
  <si>
    <t>SÓ FRUTA ALIMENTOS LTDA</t>
  </si>
  <si>
    <t>Máquinas rotativas de envasamento e selagem térmica de 4 embalagens flexíveis pré-formadas, simultaneamente por rotação, controladas por um controlador logico programável (PLC), com velocidade igual ou maior a 130embalagens/min., com 4 jogos de pinças duplas em cada uma das 7 estações, com dispositivo de dosagem de sólidos por meio de gaveta volumétrica, dispositivo de dosagem de líquidos por meio de dosador gravitacional temporizado, com dois magazines duplo de alimentação das embalagens por vez, abridor de embalagens pela parte superior e inferior, dispositivo central de lubrificação, “set up” automático através do IHM, com correia transportadora de descarga, ajustador do tamanho da bolsa.</t>
  </si>
  <si>
    <t>T-1428</t>
  </si>
  <si>
    <t>Equipamentos de dosagem gravimétrica contínua para composição de formulações de ingredientes sólidos, para alimentação do processo de extrusão de materiais termoplásticos, dotados de: 2 dosadores gravimétricos tipo “loss-in-weight” de diferentes geometrias, com rosca simples ou dupla e vazão compreendida entre 10 e 2.000kg/h, contendo funil alimentador com capacidade inferior ou igual a 200 litros, sistema de pesagem com uma ou mais células de carga digital , módulo de controle de acionamento e de pesagem , sensor de velocidade e controle inteligente de recarga; com ou sem agitadores verticais; e 1 controlador, com painel e tela sensível ao toque.</t>
  </si>
  <si>
    <t>CONTROLPLAST CONTROLES ELETRONICOS PARA INDUSTRIA</t>
  </si>
  <si>
    <t>T-1466</t>
  </si>
  <si>
    <t>Máquinas para lavagem de peças metálicas, através de jatos de água e ar com secagem a vácuo, capacidade máxima de 0,8min/ciclo, pressão de lavagem de 1,1MPa (11 bar), precisão de lavagem de resíduos (materiais estranhos) menor que 5mg, precisão de lavagem de contaminantes (óleo) menor que 0,3mm, dotados de: bomba a vácuo; coletor de nevoa; filtro bolsa; controlador de temperatura e fluxômetro.</t>
  </si>
  <si>
    <t>T-1504</t>
  </si>
  <si>
    <t>Pulverizadores portátil de dorso, aparelhos para pulverizar líquidos com motor não elétrico incorporado de 1cv com cilindrada de 26cm³, potência de 1cv, capacidade do tanque de combustível de 1,2L, capacidade do depósito de líquidos de 25L, bomba pressurizadora com pressão de trabalho de 2,5MPa, pistão de aço com tratamento superficial em cromo, duas lanças de pulverização com dois bicos em cada uma, totalizando 4 bicos de pulverização, possui duas alças de ombro para movimentação.</t>
  </si>
  <si>
    <t>T-1503</t>
  </si>
  <si>
    <t>Guindastes pórticos montados sobre pneus, projetados para manipulação de contêineres de 20 e 40 pés sob spreader telescópico, com capacidade de empilhamento e armazenagem de 6 contêineres +1 de Largura, 1 sobre 6 de altura com (16 Rodas) e/ou 7 contêineres +1 de largura, 1 sobre 6 de altura (16 Rodas); para trabalho continuo (24h/dia) em períodos de pico em quaisquer condições meteorológicas, com sistema de regeneração ao descer a carga; alimentado por fornecimento elétrico através de conjunto de bobina de cabo (emissão zero) e flutuação máxima de voltagem permitida da fonte de alimentação de +/-5%, fornecendo energia à rede novamente; sem dispositivos hidráulicos, com capacidade de carga de 40T, velocidade de elevação e descida com a carga nominal de 30m/min e velocidade de deslocamento do “troley”, com carga de 70m/min; com capacidade para se deslocar com carga nominal com velocidade reduzida e aceleração contra o vento máximo para operação e até 2% gradiente; com distribuição de peso otimizada; com sistema de CFTV com oito câmeras coloridas e um monitor colorido nos operadores cabine; direção automática do pórtico via SmartRail (AGS), indicação de posição de contêiner via SmartRail - (CPI) e sistema de monitoramento On-Line via SmartFleet.</t>
  </si>
  <si>
    <t>T-1508</t>
  </si>
  <si>
    <t>Máquinas de elevação de batatas com largura de 249cm, alimentadas por eletricidade e conduzidas hidraulicamente, com capacidade de elevar batatas a uma altura de 7,65m e uma largura de 20,75m, com lança telescópica de 2.435cm com funcionamento hidráulico, a corrente do elevador e as cinturas da lança do telescópio são potencializadas por motores elétricos e caixas de engrenagens, com capacidade entre 400 e 425t/h.</t>
  </si>
  <si>
    <t>T-1509</t>
  </si>
  <si>
    <t>Máquinas auto propelidas, manualmente operadas, montadas de forma definitiva em chassis sobre rodas, para transporte contínuo e elevação de batatas com capacidade de 250t/h, alcance horizontal entre 853 e 1.158cm, composta de: seções traseiras telescópicas acionadas eletricamente com distância de comprimento telescópico igual ou superior a 304cm, seções de esteiras de borracha com 487cm de comprimento, esteira frontal com largura igual ou superior a 91cm, dotada de mini grampos para retirar as batatas do chão e com rotação da extremidade em ângulo de 55º para direita ou esquerda, a partir do centro.</t>
  </si>
  <si>
    <t>T-1464</t>
  </si>
  <si>
    <t>Carros transportadores para linha de montagem de motores diesel, movimentado sobre trilhos de aço com barramentos energizados à velocidade de 0,5 a 15m/min (+/- 0,2mm), torre de elevação com velocidade de 0,2 a 2m/min (+/- 0,2 mm), deflexão máxima de 0,5º no eixo X, sendo o eixo de elevação equipado com placa de giro livre em 360º com velocidade de 15º/s (+/- 0,1º), capacidade de carga de 1,5t, todos os eixos acionados por CNC, painéis com botoeiras de acionamento dos eixos posicionados em ambos os lados do carro e scanner de área para movimentação segura do carro sobre o trilho metálico.</t>
  </si>
  <si>
    <t>T-0784</t>
  </si>
  <si>
    <t>Equipamentos automáticos para estocagem, transporte, medição e dosagem de farinha, para uso em panificação industrial, dotados de: 2 silos em tecido trevira com propriedades antiestática, estrutura de perfilados eletrogalvanizada com conexões de encaixe para a montagem e desmontagem rápida, com volume médio de 58.100 Litros cada, com pesagem dinâmica em tempo real ,com válvulas automáticas  de segurança de extra pressão instalada no teto filtrante do silo com cárter de proteção em aço pintado (pressão máxima de 350mm+/-), tubulação e conexões de carga pneumática com diâmetro de 100mm em aço inox, engate rápido para o caminhão granel, pré-filtro, 4 sondas eletrônicas de controle de nível com alimentação de 24V, 2 centrocones de 700mm, 2 cones vibratórios em aço inox, com diâmetro de 1.200mm cada, 2 dosadores alveolares contínuos em alumínio, 1 regulador de velocidade a variação de frequência, 2 sistemas de pesagem completos, com vazão de 60.000kg cada; 1 transportador pneumático por aspiração com compressor centrífugo com motor elétrico trifásico, com turbopeneira instalada no transporte pneumático com diâmetro de 100mm; 2 filtros dinâmicos autolimpantes para tremonha de pulmão com mangas filtrantes, engate rápido, superfície de 6,12m2 e porosidade de 4 mícron, alimentada por ar comprimido de 2 a 4bar, filtrada e seca, alimentação elétrica 24V; 2 tremonhas-pulmão para produtos em pó, com corpo modular e cone inferior em aço inox AISI 304 polido; 6 células de carga construídas em aço inox, tipo herméticas, de alta precisão de 500kg cada, 2 sistemas fluidificantes da tremonha com sequenciador eletrônico, 2 vibradores elétricos trifásicos, 2 válvulas borboletas com comando pneumático, compressor tipo lóbulos balanceados, desinfestador dos ovos de larvas centrifugo para limpeza da farinha, sistema de esvaziamento dos big bags com talha, sistema de esvaziamento de sacos para cereais dotado de cone vibratório e vibrador e controlador lógico programável para gerenciamento dinâmico de todo o sistema, de valor unitário (CIF) não superior a R$1.282.881.</t>
  </si>
  <si>
    <t>T-1409</t>
  </si>
  <si>
    <t>LOJAS RENNER S.A.</t>
  </si>
  <si>
    <t>Equipamentos automáticos para transporte vertical e horizontal de caixas (armazenamento e recuperação de pedidos), com 24 elevadores de caixas, 312 carrinhos “shuttles” de deslocamento horizontal, elevador e acessórios para movimentação, manutenção e reparo dos carrinhos "shuttles", rolos motorizados e transportadores, componentes elétricos e eletrônicos, painéis elétricos e controladores lógicos programáveis (CLP).</t>
  </si>
  <si>
    <t>T-1461</t>
  </si>
  <si>
    <t>Colunas de aço para capota de empilhadeira, com perfil côncavo de 0,8mm e torção máxima de 1grau para cada 1.000mm, ASTM 1011 GR 50 classe II.</t>
  </si>
  <si>
    <t>T-1510</t>
  </si>
  <si>
    <t>Máquinas para recepção, limpeza, fracionamento e seleção de produtos agrícolas, com capacidade de recepção de até 19m3, fabricadas em aço carbono, montadas sobre chassis, compostas de 1 eixo com duas rodas e com cabeçalho para deslocamento e transporte.</t>
  </si>
  <si>
    <t>T-1393</t>
  </si>
  <si>
    <t>Máquinas para peletização de ração para suínos, com acionamento por meio de sistema de automação por CLP e variador de frequência para o comando da operação, com: rosca transportadora; misturador de vapor duplo; unidade de redução de vapor; peletizadora com 2 matrizes de 4 cj de rolos CU-900/275; bica de conexão; válvula giratória do refrigerador; distribuidor giratório de peletes; resfriador contrafluxo; indicador de nível; ciclone; válvula eclusa de pó; válvula de controle de ar; ventilador (exaustor); redutor de ruído.</t>
  </si>
  <si>
    <t>Industria e Comercio Chavantes Ltda</t>
  </si>
  <si>
    <t>T-1497</t>
  </si>
  <si>
    <t>Máquinas de desossa automáticas para pernas inteiras de frango com ou sem pele, projetadas para trabalhar com coxa e sobrecoxa somente da perna direita ou somente da perna esquerda ou com ambos os lados, operando com matérias primas de 200 a 500g, separando em carne e ossos, com velocidade de desossa de até 3.000pernas/h, com dispositivo de medição do comprimento da articulação e dispositivo de abertura e corte final automatizados, controlada por painel de comando elétrico.</t>
  </si>
  <si>
    <t>T-1450</t>
  </si>
  <si>
    <t>KAPOK IMPORTACAO E COMERCIO LTDA</t>
  </si>
  <si>
    <t>Máquinas para conformação de arroz, com capacidade de produção de bolinhas de arroz para sushis nigiri sem esmagar os grãos de arroz, compostas de tremonha (funil) para colocação do arroz, sensores inteligentes para controle da produção, dispositivo de retenção de calor para controle de temperatura, e partes moveis de plástico de fácil remoção e higienização.</t>
  </si>
  <si>
    <t>T-1455</t>
  </si>
  <si>
    <t>Máquinas para conformação de arroz, com capacidade de produção de mantas de arroz para sushi norimaki, dotadas de tremonha (funil) para colocação do arroz, painel de controle e sensores inteligentes para controle da produção, dispositivo de retenção de calor para controle de temperatura, e partes moveis de plástico de fácil remoção e higienização.</t>
  </si>
  <si>
    <t>T-1462</t>
  </si>
  <si>
    <t>Máquinas para conformação de arroz, com capacidade de produção de mantas de arroz e rolos de sushi norimaki, dotadas de tremonha (funil) para colocação do arroz, painel de controle e sensores inteligentes para controle da produção, dispositivo de retenção de calor para controle de temperatura, e partes moveis de plástico de fácil remoção e higienização.</t>
  </si>
  <si>
    <t>T-1078</t>
  </si>
  <si>
    <t>SMURFIT KAPPA DO BRASIL S.A</t>
  </si>
  <si>
    <t>Combinações de máquinas para fabricação de caixas, utilizadas para conversão de chapas de papelão ondulado em caixas maletas e caixas corte e vinco, tipo “FFG” (flexo folder gluer) para a fabricação e paletização em passagem única de caixas de papelão ondulado em alta gráfica, tanto em parede simples como em dupla, tanto de aba colada como não dobradas, impressas, “sloeadas” ou em “corte-e-vinco rotativo”, para folhas de papelão ondulado com tamanho mínimo de 700 x 350mm e máximo de 2.890 x 1.160mm, velocidade máxima de 15.000folhas/h, espessura de papelão ondulado de 1,4 a 10mm, compostas de: pré-carregador po "mulloader"; alimentador po “DDF” sem esmagamento do papelão ondulado; 4 unidades móveis de impressão por baixo com: tensionamento dos clichés "mahews+fix", correção de comprimento, variação da espessura do cliché de impressão, ajuste de enviesamento, preparadas para a integração de secadores, controles de NTA e dispositivo de limpeza de clichés; “sloer” com 3 pares de eixos e "extended-o-box"; unidade de corte-e-vinco com: sistema de travamento de forma po "posilock", trava-rápida da contrapartida po "QLA", sistema de retifica automatizada, velocidade variável da contrapartida; destacador; dobradeira-coladeira po PCD com roldanas motorizadas, correias "mul-t", correias a vácuo, "mulfold" que dobra ou triplica a produção; contador-ejetor por cima para contagem e formação por cima de pacotes de caixas com ejeção automática e interface homem-máquina para controle total da máquina.</t>
  </si>
  <si>
    <t>T-1477</t>
  </si>
  <si>
    <t>TÊXTIL J. SERRANO LTDA</t>
  </si>
  <si>
    <t>Combinações de máquinas para recobrimento de fios têxteis de multifilamento de poliester “PES”, com plástico de policloreto de vinila “PVC”, com diâmetro do fio de 0,25 a 1mm, diâmetro máximo da bobina de 320mm, capacidade de até 1.500m/min, compostas por: 1 gaiola com unidade de tensionamento, 1 extrusora monocolor, 1 unidade de resfriamento com calha, 1 bobinadeira manual e controle central de monitoramento de processo.</t>
  </si>
  <si>
    <t>T-1492</t>
  </si>
  <si>
    <t>Sistemas de automação para uso em laminadores de folhas de alumínio, para controle de planicidade e espessura da folha, constituídos de: painéis elétricos equipados com controladores e demais acessórios elétricos de automação; computadores para processamento de dados recebidos do rolo de planicidade BFI e de medidor de espessura pré-existentes; módulo decodificador com interface de 10 a 24canais; subsistema de pulverização “spray bar” de óleo de laminação para refrigeração dos rolos de laminação, equipado com válvulas hidráulicas, tubos e acessórios; servo-válvulas; transdutores de pressão; todos comandados por sistema de automação desenvolvido especificamente para controle de espessura e planicidade, integrando todos os demais componentes existentes no laminador.</t>
  </si>
  <si>
    <t>T-1465</t>
  </si>
  <si>
    <t>Máquinas para tornear acabamento em camisas do cilindro, com comando numérico computadorizado (CNC), com corpo e base única, com duplo fuso independente, torneamento de duas peças simultâneas, com sistema de carga e descarga automática de peças, dotada de um sistema de fixação de mandris expansivos, ferramentas com sistema capto, unidade de medição automática pós processo, com sistema de controle de quebra de ferramentas, preparada para usinar diâmetro de 400mm, curso do eixo X de 1.640mm com taxa de deslocamento de 40m/min, potência motor principal 80kW (40%).</t>
  </si>
  <si>
    <t>T-1156</t>
  </si>
  <si>
    <t>Prensas mecânicas “linkdrive” com capacidade de 8.000kN, para estampagem de chapas metálicas, com controlador lógico programável (CLP),  mesa e martelo com dimensões 5.200 x 1.600mm, velocidade ajustável em modo contínuo de 5 a 25golpes/min, transmissão para fornecer 160kJ de energia em modo contínuo a 8golpes/min a 20mm do ponto mínimo inferior, troca de ferramenta semi automática com 2 mesas móveis, sistema automático de fixação de ferramentas por grampo hidráulico móvel, abertura programada para queda de cavaco ao nível do solo em frente, atrás e no centro da prensa, 2 transportadores de cavaco: um abaixo da prensa, e outro inclinado para depósito de cavaco em caçamba ao nível do solo, cabine de enclausuramento para abafar ruídos, de valor unitário (CIF) não superior a R$10.483.658,00.</t>
  </si>
  <si>
    <t>T-1405</t>
  </si>
  <si>
    <t>REGO-FIX BRASIL COMÉRCIO DE PEÇAS E EQUIPAMENTOS INDUSTRIAIS LTDA</t>
  </si>
  <si>
    <t>Pinças especiais com Rockwell 80 de dureza, para fixação de ferramentas exclusivamente em porta ferramentas proprietários, usando sistema automatizado ou manual, para centro de usinagem com 3 ou mais eixos CNC, para sistemas séries PG 6, 10, 15, 25 e 32, torque de 200 até 1.100Nm, precisão TIR 2,5mícrons, pressão até 137,9bar (2.000psi), faixa de diâmetro do eixo (0,2 – 25,4mm) e faixa de fixação ou tolerância (h6 – h9), para máquinas de capacidade de armazenamento igual ou superior a 200 lugares.</t>
  </si>
  <si>
    <t>T-1502</t>
  </si>
  <si>
    <t>Podadores de lança, ferramentas de uso manual, serra de corrente com motor não elétrico incorporado de 1cv com cilindrada de 26cm³, potência de 1cv, capacidade do tanque de combustível de 770ml, reservatório de óleo para corrente de 270ml, tubo telescópico regulável para alcance máximo de corte de 6m, corrente de corte com passo de 3/8”(9,52mm) e espessura de 0.050”(1,27mm), sabre de 12”(300mm).</t>
  </si>
  <si>
    <t>T-1442</t>
  </si>
  <si>
    <t>FRONTEC INDUSTRIA DE COMPONENTES DE FIXACAO LTDA</t>
  </si>
  <si>
    <t>Máquinas injetoras horizontais elétricas, monocolores para moldar peças plásticas com parede fina, com força de fechamento igual ou superior a 2.200kN, distância entre colunas compreendida entre 660 x 660mm a 920 x 920mm, com unidade de fechamento acionada por servomotor acoplado direto no fuso de esfera sem transmissão por polia ou correia e através do sistema de joelheira dupla de 5 pontos, sendo a placa móvel apoiada sobre guias lineares, servomotores refrigerados a ar dispensando a utilização de trocadores de calor a água para a refrigeração, unidade de injeção elétrica acionada por servomotor de alta velocidade em conjunto com fuso de esfera atingindo as velocidades de injeção entre 160 e 310mm/s, com diâmetro do parafuso plastificador de 45 a 90mm, pressão de injeção de 148 à 230MPa e volume de injeção de 337 à 2.290cm3, servomotor de dosagem com acoplamento ao parafuso plastificador, refrigerado a ar dispensando a utilização de trocadores de calor de água para a refrigeração. painel de comando “touchscreen” TFT LCD colorido de 15", equipado com controle operacional intuitivo com recursos gráficos e programação contra falhas de processo "Zero Defeitos“ e com o sistema ISC (controle servo inteligente) para melhorar a produtividade, sendo todos os servomotores com sistema de regeneração de energia, com leitura real instantânea do consumo de energia elétrica no comando da máquina.</t>
  </si>
  <si>
    <t>T-1449</t>
  </si>
  <si>
    <t> INTERJECT INDUSTRIA E COMERCIO DE PLASTICOS LTDA</t>
  </si>
  <si>
    <t>Máquinas de moldar para injeção de termoplásticos horizontais elétricas, monocolores, dotadas de unidade de fechamento totalmente elétricas, com acionamento por servo motor e joelheira dupla de 5 pontos e com sistema de tração via correia de transmissão lateral, distância (H x V) entre as colunas compreendidas entre 520 x 470mm e 945 x 790mm, direcionado por guias lineares de alta precisão e circuito fechado de lubrificação e placa móvel isenta de área de contato com as colunas superiores, força de fechamento 1.600 à 3.200kN, com sistema regenerativo de energia (KERS), sistema de injeção com controle de volume injetado adaptativo por curvas de referência (APC), com atuação imediata e contínua no mesmo ciclo e sistema de isolamento do canhão com manta térmica, com taxas de injeção compreendida entre 88 à 1.193cm³/s e velocidade de injeção entre 153 à 500mm/s, e comando operacional com tecnologia de tela dividida, assistente para configuração de temperaturas para diversos materiais plásticos, botão eco eficiência energética e sistema inteligente para controle do tempo de pré-aquecimento do equipamento; com ou sem automação completa para retirada de peças do molde.</t>
  </si>
  <si>
    <t>T-1377</t>
  </si>
  <si>
    <t>INDUSTRIA E COMERCIO ODERICH LTDA</t>
  </si>
  <si>
    <t>Máquinas injetoras hidráulicas horizontais para moldar termoplástico por injeção, bicolor (2 cores), com sistema de injeção em “L”, composto de uma unidade de injeção principal e outra unidade de injeção secundaria, controlador lógico programável (CLP), com robô linear de 3 eixos (X,Y,Z) para deslocamento de carga até de 8kg; com; com força de fechamento da unidade 4.000kN; controle "closed loop" para unidade de injeção; taxa de injeção na unidade principal de 1071,3cm3 e fluxo de injeção na unidade secundaria de 307,6cm3, velocidade máxima de injeção na unidade principal de 114mm/s , velocidade máxima de injeção na unidade secundária de 94mm/s, volume máximo da injeção na unidade principal de 985,6g, volume máximo da injeção na unidade secundária de 283g; diâmetro da rosca na unidade de injeção principal de 68mm, diâmetro da rosca na unidade de injeção secundária de 48mm, pressão de Injeção máxima na unidade de injeção principal de 176,1Mpa, pressão de Injeção máxima na unidade de injeção secundária de 136,7Mpa, velocidade máxima na rosca da unidade principal de 250rpm e velocidade máxima na rosca da unidade secundária de 228rpm força do bico 82,4kN; com distância entre colunas de 760 x 710mm; altura máxima do molde 730mm, altura mínima do molde do molde 240mm; curso do ejetor da unidade principal de 295mm e curso do ejetor da unidade secundária de 170mm.</t>
  </si>
  <si>
    <t>T-1144</t>
  </si>
  <si>
    <t>Conjuntos para injetora constituídos de um fuso roscado e um cilindro fabricados em aço temperado, para processamento de um volume de 2 até 300kg de material composto de PVC/h, seccionados entre 1 e 3zonas com passo de hélice de 42 a 95mm e filetes de 3,5 a 20mm, tratamento de cromoduro nas zonas com rosca, nitretação em toda superfície, dureza entre 56-80HRC, qualidade superficial N8, vedação mecânica, furo passante para refrigeração à óleo, em uma extremidade engrenagens de dentes retos para recebimento da força motriz, rebaixo no dente para guiar montagem e sincronizar movimento, de valor unitário (CIF) não superior a R$8.158,78.</t>
  </si>
  <si>
    <t>T-1463</t>
  </si>
  <si>
    <t>EMPRESA CONSTRUTORA BRASIL SA</t>
  </si>
  <si>
    <t>Equipamentos para cimbramento, autolançáveis hidráulicos, tipo inferior, para suportar o peso decorrente do lançamento de concreto e permitir a concretagem in loco de tabuleiros de viadutos e pontes rodoviárias ou ferroviárias com capacidade de concretagem de vão inteiros de até 54m, constituídos por 2 corpos metálicos principais em caixão, treliças transversais metálicas, cilindros hidráulicos, narizes metálicos de estrutura treliçada, suportes de apoio metálicos, vagões metálicos e fôrma metálica interna.</t>
  </si>
  <si>
    <t>T-1441</t>
  </si>
  <si>
    <t>Prensas para montagem do retentor de óleo (elemento de vedação) da capa (tampa) de proteção da corrente do motor automotivo, capacidade máxima de aproximadamente 53peças/h, controle do curso em unidade de 0,001mm, velocidade de pressurização compreendido entre 1 a 50mm/min, com lubrificação automática da peça, dotados de: sensor, sistema de rastreabilidade e painel de comando.</t>
  </si>
  <si>
    <t>T-0926</t>
  </si>
  <si>
    <t>Combinações de máquinas compostas de estação de trabalho para alimentação manual de componentes; estação de parafusamento com controle de torque e ângulo; estação para furação em dois estágios em posição específica; estação de prensagem do pino com controle de força e deslocamento com fusos de prensagem programados individualmente; estação para teste de extração dos pinos prensados e estação de desalinhamento automático em calhas; dotada de PLC com programação específica, painel elétrico, panela vibratória para alimentação dos pinos de forma automática, sistema de filtragem de óleo e sistema de refrigeração, utilizada para produção de injetores diesel “common rail” para veículos diesel.</t>
  </si>
  <si>
    <t>T-1445</t>
  </si>
  <si>
    <t>HALLIBURTON PRODUTOS LTDA</t>
  </si>
  <si>
    <t>Ferramentas de atuação de válvulas de isolamento de formação com guia chanfrada tipo meia pata de mula e mandril bi-direcional, utilizadas em operações de completação de poços de petróleo para permitir a abertura ou fechamento da válvula de esfera, para perfis de até 4,795”, metalurgia de aço carbono ou de aço liga de 13% Cromo, temperatura de trabalho de 20° a 163°C, resistência a tração até 132.000 libras.</t>
  </si>
  <si>
    <t>T-1453</t>
  </si>
  <si>
    <t>TECNO-HOW ENGENHARIA INDUSTRIAL E COMÉRCIO LTDA.</t>
  </si>
  <si>
    <t>Máquinas de prototipagem tridimensional a partir de modelos virtuais que operam por deposição de finas camadas metálicas com espessura igual ou inferior a 80µm, velocidade de operação igual ou inferior a 20cm3/h, com sistema de solda por feixe laser com potência igual ou inferior a 400W, atendendo curso de 250 x 250 x 350mm3 nos eixos x, y e z.</t>
  </si>
  <si>
    <t>T-1488</t>
  </si>
  <si>
    <t>Unidades selantes, com selos moldados em diâmetro externo 5-1/2 polegadas; elastômeros em AFLAS; temperatura de trabalho 250°F; pressão 5.000 ou 7.500psi, metalurgia em Cr13, Scr13 ou 25Cr.</t>
  </si>
  <si>
    <t>T-1489</t>
  </si>
  <si>
    <t>Obturadores de produção, tipo copo, assentados hidraulicamente, metalurgia Cr13, Scr13 ou 25Cr (flow wetted), com classe de temperatura mínima = 250°F; pressão mínima de colapso 5.000 ou 7.500psi; pressão de trabalho mínima 5.000 ou 7.500psi, elemento de vedação Aflas.</t>
  </si>
  <si>
    <t>T-1490</t>
  </si>
  <si>
    <t>Unidades sub-selantes, tipo sêlo invertido, com selos moldados em AFLAS; temperatura de trabalho 250°F; pressão 5.000 ou 7.500psi, metalurgia Cr13, Scr13 ou 25Cr.</t>
  </si>
  <si>
    <t>T-1491</t>
  </si>
  <si>
    <t>Válvulas de isolamento de formação, com multiciclos de abertura por comando hidráulico ou mecânico, tipo esfera, próprias para suportar temperaturas até 176,7°C (350°F), pressão de colapso até 15.000lp/pol2 (1.034,2bar), pressão de ruptura até 12.000lb/pol2 (827,4bar).</t>
  </si>
  <si>
    <t>T-1245</t>
  </si>
  <si>
    <t>Unidades funcionais para geração de energia em corrente alternada a partir da energia solar, composta por inversores, módulos fotovoltaico, cabos e conectores e estrutura para sustentação e fixação, com conexão à rede (sistema on-grid), potência total mínima de 105kW, módulos fotovoltaicos para geração de corrente contínua (CC) constituídos por 150 células de silício monocristalino com potência nominal máxima (STC) superior ou igual a 480Wp, eficiência máxima de no mínimo 19,5%, tensão de máxima potência de mínimo 42,17Vmpp (V), corrente de máxima potência de no mínimo 11,40 Impp (A) e tratamentos antirreflexo e anti sujidade; Inversor de frequência de energia de corrente continua (CC) para corrente alternada (CA), com tensão máxima de entrada de 1.500Vcc, com no mínimo 6 até 12 MPPTs, tensão nominal de saída para a rede de 800Vac, frequência de saída para a rede de 60Hz, potência nominal, de saída, mínima de 105kVA, corrente máxima de saída de 180,5A e fator de potência superior a 0,99.</t>
  </si>
  <si>
    <t>T-1274</t>
  </si>
  <si>
    <t>Unidades funcionais para geração de energia elétrica utilizadas em usinas termoelétricas (UTE), montadas em eixo único (single-shaft), com potência continua de fornecimento de 575.200kVA (575,2MVA), dotadas de: gerador elétrico, síncrono, trifásico, com potência nominal de 697.000kVA (697MVA), tensão de saída de 22kV, fator de potência compreendido entre 0,85 e 0,95, frequência de operação de 60Hz, bipolar (2 pólos), rotação de 3.600rpm, refrigerado a hidrogênio e munido em suas extremidades de acopladores e sincronizadores automáticos de eixo-único conectados a 1 (uma) turbina a vapor e a 1 (uma) turbina a gás e interligados a sistemas de partida e excitação; sistemas de lubrificação e controle de óleo; sistemas de combustíveis (gás natural); sistemas de entrada de ar, sucção e exaustão; sistemas de resfriamento e ventilação; sistema de compressão; instrumentações; dispositivos de transformação/proteção elétrica e de combate a incêndio; tubulações e painéis elétricos de comando e controle.</t>
  </si>
  <si>
    <t>T-1475</t>
  </si>
  <si>
    <t>T-1443</t>
  </si>
  <si>
    <t>Conversores elétricos estáticos de corrente de 2 níveis, DC/AC, modulação bipolar e topologia H-bridge, de potência nominal de 150.000W, e potência máxima em corrente contínua de até 225.000W, tensão de entrada em corrente contínua máxima de 1.500Vdc, grau de proteção IP65, temperatura de operação de -25 até 60°C, corrente máxima de saída 151A.</t>
  </si>
  <si>
    <t>T-1467</t>
  </si>
  <si>
    <t>Inversores “string” trifásicos para aplicação fotovoltaica com potência nominal de 20kW, para a conversão de tensão DC produzida pelos arranjos fotovoltaicos em tensão AC para alimentação das cargas e sincronismo com a rede da concessionária em tensão nominal AC de 380V em frequência de 60Hz, MPPT com eficiência superior a 99,5%; tensão contínua mínima proveniente do arranjo fotovoltaico de no mínimo 180Vdc; distorção harmônica total máxima menor que 3% e eficiência máxima do inversor de no mínimo 98,7%, de valor unitário (CIF) não superior a R$6.712,20.</t>
  </si>
  <si>
    <t>T-1476</t>
  </si>
  <si>
    <t>T-1479</t>
  </si>
  <si>
    <t>Microinversores fotovoltaicos monofásicos “on-grid”, com potência nominal de 1.500W, para conversão de tensão CC em tensão CA para alimentação das cargas e sincronismo com a rede da concessionária; eficiência de pico em 96,6%; grau de proteção ip67; desenvolvidos para suportar em temperatura ambiente dentro da faixa de -40 a 65ºC.</t>
  </si>
  <si>
    <t>T-1501</t>
  </si>
  <si>
    <t>DYNAMIS IMPORTADORA LTDA</t>
  </si>
  <si>
    <t>Módulos fotovoltaicos destinados a geração de energia, monocristalinos, com potência (frontal) igual ou superior a 400Wp, com eficiência (frontal) igual ou superior a 19,2%, com coeficiente de temperatura (Pmpp) de -0,3528%/ºC, com coeficiente de temperatura (Voc) de -0,2769%/ºC, com espessura do vidro não superior à 3,3 mm, com temperatura nominal de operação do modulo de 42 a 46⁰C e com dimensões externas não superiores à 2.132mm (comprimento); 1.053mm (largura); 41mm (altura).</t>
  </si>
  <si>
    <t>T-1124</t>
  </si>
  <si>
    <t>CORNING COMUNICAÇÕES OPTICAS SA</t>
  </si>
  <si>
    <t>Fibras ópticas A2 monomodo de baixa sensibilidade a curvatura, diâmetro do núcleo da fibra: 8,2mícrons ultra colorida ou fibra óptica A1 monomodo de baixa sensibilidade a curvatura SMF-28 - green - fibra optica monomodo,  ultra fiber, diâmetro do núcleo da fibra: 8,2mícrons, ultra colorida contendo comprimento de onda entre 1.310 e 1.625nM, tipo BLI-A/B Proof Test &gt;= 100KPSI (0,7GPa),  atenuação máxima entre 0,20 – 0,35dB/km, diâmetro de campo de modo com comprimento de onda 1.310 (8,6+/-0,4) e de 1.550 (9,9+/-0,5), dispersão do comprimento de onda (nm) entre &lt;= 18 até &lt;= 23 [ps/(nm.km)], diferença máxima de atenuação x comprimento da onda de até 0,03dB/km, perda da macrocurvatura de até 0,8dB, ponto de descontinuidade &lt;=0,05 (nm), com dispersão de modo de polarização (PMD) enlances ópticos &lt;= 0,06 e dispersão de modo de polarização máximo de fibra individual &lt;= 0,02ps/raiz quadrada km e com ponto de descontinuidade de &lt;= 0,05 (nm), geometria dos vidros com curva da fibra &gt;= 4 rádio de curvatura, diâmetro de casca 125 +/- 0,7 mícron, Concentricidade da casca-núcleo &lt;= 0,5 mícron, não circularidade da casca &lt;=0,7%, geometria do revestimento (diâmetro 242 +/- 5 mícron) e concentricidade  da casca-revestimento &lt; 12 mícron.</t>
  </si>
  <si>
    <t>Prysmian Cabos e Sistemas do Brasil</t>
  </si>
  <si>
    <t>Furukawa Electric Latam S.A.</t>
  </si>
  <si>
    <t>T-1500</t>
  </si>
  <si>
    <t>Eletrocardiógrafos para análise e diagnósticos clínicos com interpretação automática de resultados pela tecnologia algorítmica de Glasgow, com capacidade para armazenar até 800relatórios de ECG, taxa de amostragem digital de 1.000amostras/s/canal, medição de frequência cardíaca de 30 a 300BPM (tolerância de ± 10% ou ± 5BPM, o que for maior), operação com modos selecionáveis (manual, automático e ritmo) e impressão dos resultados em 3 ou 12 canais via registrador térmico integrado ou via impressora externa, dotados de tela de LCD colorida de 5” ou 8” e resolução de 800 x 480pixels para visualização simultânea dos 12 traçados de ECG em tempo real e também dos parâmetros de ajuste; bateria interna recarregável de íons de lítio com autonomia de 400 a 500relatórios automáticos ou 3,5 a 6h de operação contínua sem registro; 1 ou mais interface de comunicação USB; 1 porta de rede “Ethernet” RJ45”; e podendo conter um ou mais dos seguintes opcionais: comunicação com um leitor de código de barras; tela “touchscreen”; carrinho de armazenamento e transporte; cabo para uso no paciente.</t>
  </si>
  <si>
    <t>T-1487</t>
  </si>
  <si>
    <t>Arcos cirúrgicos sendo aparelho móvel para aquisição e visualização imagens  por raio-X em procedimento cirúrgico, montado, dotados de arco móvel “C” com capacidade de rotação de 150° (90°+60°), intensificador de imagens de 9”, câmera CCD 1K x 1K,  colimador íris circular 180°, gerador de raio x com alta frequência e operando com tensão no tubo de raio x de 40 a 120KV, tubo de RX de 5,3kW,  interruptor manual, estação móvel de visualização com peso de 97 Kg ± 5% dependendo da configuração do monitor de exames, monitor de referência, com ou sem impressora.</t>
  </si>
  <si>
    <t>T-1494</t>
  </si>
  <si>
    <t>Arcos cirúrgicos sendo aparelho móvel para aquisição e visualização imagens por raio-X em procedimento cirúrgico, montado, dotados de arco móvel “C” com capacidade de rotação de 180° (90°+90°), detector de imagens de 260 x 256mm, colimador íris circular com abertura de 14,8mm, gerador de raio x com alta frequência de 60kHz e operando com tensão no tubo de raio X de 40 a 120KV, tubo de RX de 25 kW, interruptor manual, estação móvel de visualização com peso de 80Kg ± 5% dependendo da configuração do monitor de exames, monitor de referência, com ou sem impressora.</t>
  </si>
  <si>
    <t>T-1268</t>
  </si>
  <si>
    <t>Equipamentos desenvolvidos para realização de inspeção automática de trincas em pinos esféricos utilizados em juntas esféricas de articulações e terminais de direção, com tensão nominal de 380V e frequência de 60Hz, composto por uma unidade de teste de trinca com sonda diferencial, responsável pela verificação de trincas por correntes parasitas, compostos por 8 estações de trabalho e comando CNC e dimensional (altura x largura x profundidade) 2.280 x 2.513 x 2.249mm.</t>
  </si>
  <si>
    <t>T-1481</t>
  </si>
  <si>
    <t>Espectrofotômetros de infravermelho por transformada de “Fourier” (FTIR), faixa espectral de 7.800 a 350cm-1; resolução de 0,9 a 16cm-1 escolhido pelo usuário; relação sinal/ruído 23.000:1 medido em 1 minuto e com janela de KRS-5 ou 30.000:1 usando janela de brometo de potássio; com interferômetro do tipo Michelson com angulação de 30°; sistema de alinhamento dinâmico, com velocidade de movimentação do espelho de 2,8mm/s; sistema óptico selado e com sistema de desumidificação por sílica e/ou eletrônico; com divisor de feixe de substrato em brometo de potássio revestido com germânio; fonte de infravermelho de material cerâmico de alta energia; laser semicondutor com controle de temperatura; detector de DLATGS; carcaça com indicação do controle de umidade; com orientação latitudinal ou longitudinal; com ou sem reflectância total atenuada (ATR) com cristal de diamante, com a frente integrada ao espectrofotômetro.</t>
  </si>
  <si>
    <t>T-1495</t>
  </si>
  <si>
    <t>Espectrofotômetros de infravermelho por transformada de “Fourie” (FTIR) com: faixa espectral de 7.800 a 350cm-1 na configuração padrão e/ou faixa espectral de 12.500-240 cm-1 na configuração opcional; resolução de 0,25 a 16cm-1 com (Mid/Far) e/ou resolução de 2 a 16cm-1 com (NIR); relação de sinal/ruído de 60.000:1 na configuração padrão e/ou 30.000:1 na configuração microscópio e/ou 8.000:1 na configuração MCT, 2.000:1 na configuração “rapid scan” e/ou 10.000:1 na configuração NIR; interferômetro “michelson” selado, com angulação de 30º, equipado com alinhamento dinâmico avançado e desumidificador automático; velocidade do espelho móvel de 2 a 9mm/s na configuração padrão e/ou 10 a 40mm/s na configuração opcional; divisor de feixes de KBr recoberto com Ge na configuração padrão e/ou CsI recoberto com GE na configuração opcional e/ou CaF2 recoberto com silicone na configuração opcional; fonte de luz na configuração padrão de bloco cerâmico de alta energia para Mid/Far IR e/ou lâmpada de tungstênio para NIR na configuração opcional; ganho automático ou manual entre 1x e 128x.</t>
  </si>
  <si>
    <t>T-1448</t>
  </si>
  <si>
    <t>Bancos de ensaios para detectar defeitos (anormalidades) ou ausências de peças em rotores, através de testes de medição do torque de rotação e fluxo do ar, capacidade máxima de aproximadamente 53peças/h, dotados de medidor de vazão, sensores, sistema de rastreabilidade, mecanismo de detecção de peças com defeito no anel de vedação e painel elétrico.</t>
  </si>
  <si>
    <t>T-1330</t>
  </si>
  <si>
    <t>Sensores magnéticos para medição de posicionamento linear ou angular, sem contato, com cabeça sensitiva, sinais seno-cosseno analógicos ou valores absolutos, com ou sem mostrador, distância (gap) de leitura entre sensor e a fita de 0,2 à 20mm e resolução entre 0,1μm e 1mm, para ser usado em máquinas e equipamentos industriais.</t>
  </si>
  <si>
    <t>T-1547</t>
  </si>
  <si>
    <t>Motobombas centrifugas estampadas com rotor aberto e motor elétrico incorporado, com bocal de saída medindo 2" com rosca BSP, carcaça (voluta), rotor, tampa do selo e eixo em aço inox 304, rotor aberto medindo entre Ø88mm ~ Ø118mm, acopladas a motor assíncrono, com 2 polos, potência de 1,5 ~ 4cv, trifásico, frequência de 60Hz, com vazão máxima de 66 m³/h, altura manométrica entre 3,5 e 18,6mca, utilizadas para lavagem, máquinas, cabines de pintura, movimentação evacuação, transferência de líquidos, com passagem de sólidos de até 19mm e trabalho com temperatura máxima do fluido de 90°C ou 110°C (Opcional).</t>
  </si>
  <si>
    <t>T-1548</t>
  </si>
  <si>
    <t>Motobombas centrifugas estampadas com rotor fechado e motor elétrico incorporado, com bocal de saída medindo 2" com rosca BSP ou 2" com conexão Victaulic (Opcional), carcaça (voluta), rotor, tampa do selo e eixo em aço inox 304, rotor fechado medindo entre Ø125mm ~ Ø148mm, acopladas a motor assíncrono, com 2 polos, potência de 3 ~ 4cv, trifásico, frequência de 60Hz, com vazão máxima de 51m³/h, altura manométrica entre 9,7 e 33,7mca, utilizadas em irrigação de pequeno porte, pressurização domésticas, maquinas e sistemas de lavagem, fornecimento de agua civil ou industrial, movimentação evacuação, transferência de líquidos e trabalho com temperatura máxima do fluido de 90°C e mínima de -15°, de valor unitário (CIF) não superior a R$1.657,54.</t>
  </si>
  <si>
    <t>T-1204</t>
  </si>
  <si>
    <t>Unidades funcionais para tratamento de aproximadamente 240t/dia de cinzas, oriundas da caldeira de recuperação, para remoção de até 97% de potássio, de até 94% de cloreto e recuperação de até 93% de sais de sódio, para produção de até 1.326kg/h de sulfato de potássio, com dutos, conexões e acessórios, composta de: (remoção de cloro a quente) cristalizador, trocador de calor, corpo de vapor, duto de recirculação, bomba de recirculação, centrífuga, tanque com agitador para mistura de sais, tanque com agitador para cinzas, tanque com agitador para centrado; (remoção de cloro a frio) cristalizador, trocador de calor, corpo de vapor, duto de recirculação, bomba de recirculação, centrífuga para glaserita, tanque guia para glaserita e raspador, tanque com agitador para centrado, condensador de superfície, sistema híbrido de vácuo; (separação do sulfato de potássio) tanque com agitador para glaserita, tanque guia com agitador para sulfato de potássio, centrífuga, rosca transportadora, tanque com agitador para centrado, secador para sulfato de potássio.</t>
  </si>
  <si>
    <t>T-1540</t>
  </si>
  <si>
    <t>INPLASUL INDUSTRIA DE PLASTICOS SUDOESTE LTDA</t>
  </si>
  <si>
    <t>Máquinas automáticas de destilação para recuperação de solventes, com capacidade máxima de vazão de solvente recuperado de até 200L/h, alimentação automática e contínua, com eliminação automática de resíduos; com tanque de destilação em aço inox Aisi 304 revestido, fundo cónico e descarga central, capacidade para 600L, com exclusiva tampa completa com raspadores dotados de lâmina antiestática para limpeza interna; com válvula de descarga de 3 polegadas (76mm); condensador de cobre refrigerado a ar/água; com CLP dedicado, trabalho mediante placa (painel) digital com microprocessador dotado de touchscreen de 16 caracteres, registro de parâmetros operacionais e visualização de dados de destilação durante o ciclo, mensagens para manutenção programada, alertas de notificação em caso de mau funcionamento, ciclo automático temporizado, ciclo "multisetpoint" com até 9 temperaturas de aquecimento ideal para misturas, ciclos múltiplos com acumulação e descarga final do lodo, descarga de resíduos em tambores comuns de 200L, função "Soak" após o descarregamento do lodo para evitar a formação de sólidos; coberturas manuais de travamento para recipientes padrão usado para coletar lodo para descarte; para operar em corrente elétrica trifásica de 400V, 50/60Hz, 47kW.</t>
  </si>
  <si>
    <t>T-1560</t>
  </si>
  <si>
    <t>BASF S.A.</t>
  </si>
  <si>
    <t>Destiladores de caminho curto (destiladores moleculares), aparelhos para separação de substâncias sensíveis por destilação à vácuo e/ou sob pressões reduzidas, de 0,001 até 1mbar, em aço inoxidável, com área de troca térmica de aproximadamente 3m² e vazão aproximada de 500kg/h, com conjunto de rolos internos, movimentado por rotor com selo mecânico duplo e motor de acionamento com redutor.</t>
  </si>
  <si>
    <t>T-1550</t>
  </si>
  <si>
    <t>Máquinas automáticas de café expresso e bebidas à base de café expresso, com solúveis e leite; com sistema para dispensa de leite líquido ou vaporizado, quente ou gelado; pode conter reservatório refrigerado para leite, de 5 ou 12 litros; voltado para uso não-doméstico; sem dispositivo para pagamento da bebida; capacidade de produção recomendada de até 140xícaras/dia; conexão direta à rede de fornecimento de água; dispositivo de aquecimento de água incorporado com caldeira; reservatório de café em grãos (opções de 1 com capacidade de 2kg, 2 x 1,2kg ou 2 x 0,6kg, com trava); moinho automático de café com fresas em cerâmica (1 a 2 moinhos); sistema e reservatórios para produtos solúveis (1 a 2 reservatórios); pressão operacional de até 8 bar; possui sistema automático de limpeza; bandeja de gotejamento e suporte de xícaras; painel de controle com tela sensível ao toque de 8 polegadas e sistema de iluminação e sinalização de mensagens LED; potência entre 2.100 e 5.300W.</t>
  </si>
  <si>
    <t>T-1573</t>
  </si>
  <si>
    <t>DELF DISTRIBUIDORA DE MEDICAMENTOS EIRELI</t>
  </si>
  <si>
    <t>Equipamentos para limpeza e desinfecção de instrumentais, de alto nível, para sondas de ultrassom externas ou endocavitárias, através de radiação UVC, utilizando lâmpadas ultravioletas do espectro tipo c (UVC), sensores óticos com sensibilidade espectral máxima a 265nm (comprimento de onda germicida) e leitor para QR code para identificação e registro de desinfecção das sondas.</t>
  </si>
  <si>
    <t>T-1407</t>
  </si>
  <si>
    <t>Conjuntos de internos para equipamento separação (destilação) à vácuo de vapores de ácido lático com diâmetro de 2.800mm dotado de recheio estruturado em aço inoxidável 904L/1.4539 composto por 4 camadas com espessura de 0,10mm e 1 camada com espessura de 0,15mm, distribuidor de líquidos tipo “S” em aço inoxidável Duplex EN 1.4462 e, caixas capilares em liga de níquel .</t>
  </si>
  <si>
    <t>T-1493</t>
  </si>
  <si>
    <t>RENICS EQUIPAMENTOS EIRELI</t>
  </si>
  <si>
    <t>Equipamentos de filtração por discos autolimpantes constituídos por baterias de 1 a 12 filtros, Ø2 e 4”, com discos de 5 a 400mícron de grau de filtração, com 1.620 a 3.240cm2 de superfície filtrante por filtro, e volume de 2.430 a 4.860cm3 de filtragem do filtro, instalada em linha nos coletores de entrada e saída, estrutura de suporte monobloco em polipropileno reforçado, com 4 colunas que incorporam os bicos de limpeza, defletor anti-entupimento de polipropileno reforçado, pistão hidráulico com mola de aço inoxidável AISI 302 e ou AISI316L, corpo e tampas em poliamida reforçada, módulo de abertura em aço inoxidável AISI 304 e ou 316L, válvulas de retrolavagem em - Corpo: poliamida reforçada; Eixo: aço inoxidável AISI 303; Assento: aço inoxidável AISI 304; Mola: aço inoxidável AISI 302.</t>
  </si>
  <si>
    <t>T-1454</t>
  </si>
  <si>
    <t>Catalisadores industriais fabricados em cerâmica ou fibra de vidro em formato de colmeia, com adição de metais pesados e/ou preciosos, destinados a redução de emissão de gases nocivos para a atmosfera tipo óxidos de nitrogênio (NO, NO2), acondicionados ou não em módulos metálicos, próprios para serem instalados em equipamentos de controle de emissões industriais.</t>
  </si>
  <si>
    <t>T-1396</t>
  </si>
  <si>
    <t>MOET HENNESSY DO BRASIL - VINHOS E DESTILADOS LTDA</t>
  </si>
  <si>
    <t>Monoblocos automáticos, incluindo 3 torres para distribuição, dupla orientação para garrafas/cápsulas e alisamento de cápsulas para espumantes para a uma velocidade máxima de 6.000garrafas/h, totalmente equipada com um dispensador automático; separação mecânica por agulhas para a pré-extração das cápsulas de espumante; uma primeira torre rotativa com 8 estações para dupla centralização feita por orientação eletrônica, através da costura da garrafa ou pela marcação em relevo utilizando o sistema patenteado SNIPER, que utiliza um sistema de câmeras e uma plataforma de visão artificial em combinação com a centralização eletrônica da cápsula, via ponto ultra violeta. Uma segunda torre rotativa, com 8 cabeçotes pneumáticos para a plissagem da cápsula e uma terceira torre rotativa com 8 cabeçotes pneumáticos, para o alisamento final das cápsulas. Transferência das garrafas por estrela central com pinças; e um painel elétrico completo com inversor e controlador lógico programável (CLP).</t>
  </si>
  <si>
    <t>T-1470</t>
  </si>
  <si>
    <t>Combinações de máquinas automatizadas para empacotamento unitizado de pipoca de micro-ondas em pacotes tipo “paperbag” e tipo papel filme, compreendendo a formação completa do pacote primário (separação, vinco, dobra, selagem e dosagem), com dosagem controlada de milho e dosagem de alta precisão de óleo em pacotes de 55 a 100g com dimensões de 287 (C) x 139mm (L) e formação do pacote secundário unitizado, com velocidade máxima de produção de 150pacotes/min, compostas de: 1 máquina com operações de separação, vinco, dobra, selagem de pacotes e dosagem por meio de estação dupla de dosagem controlada de milho com dispositivo de abertura dos pacotes por ventosas e dosadores volumétricos com portas de envase deslizantes acionados por servomotor, estação dupla de selagem por calor e pressão com barras de selagem de 1/8”, bombas para dosagem de óleo de alta precisão com baixo desvio padrão para dosagens de 10 a 20g com bicos de dosagem de ½“, com operações e pistas duplas, dispositivo de segurança de dosagem de milho nos pacotes (“no bag-no fill”), estação dupla de carregamento, magazine rotativo com capacidade de armazenamento de 3.000 pacotes, sistema de retirada dos pacotes acionado por servomotor, correias transportadoras e transportador estendido, controladas por painel de comando com tela sensível ao toque e sistema de sincronização eletrônica e; 1 máquina para empacotar pacotes unitizados em pacotes secundários individuais tipo papel filme, com cabeçote de vedação rotativo com faca de corte fixa, 3 módulos de selagem do filme (frio-quente-frio) com vedação dupla, dispositivo pneumático de abertura automática do filme, rolos para separação dos pacotes, unidade automática de emenda de bobina, sistema motorizado automático para desenrolo de bobina de largura de 650mm e largura reduzida na alimentação de 250mm com controle de tensionamento do filme, esteira transportadora de entrada de 2,5m de comprimento, sistema de coleta “Pick and Place”, sistema completo de extração de ar dos pacotes com bomba de vácuo CFM, rodas dentadas autolimpantes, dispositivo de segurança infravermelho para identificação de produtos, bocais duplos de largura de 250mm para ajuste da profundidade de vedação com sistema de segurança de pausa dos bocais, sistema de verificação de produtos faltantes “no product-no bag”, sistema PEC de registro de impressão, com tecnologia de acionamento digital multi eixos por 3 servomotores independentes, por controlada por CLP com conectividade ethernet para interface remota.</t>
  </si>
  <si>
    <t>T-1229</t>
  </si>
  <si>
    <t>FLV REPRESENTACAO COMERCIAL, IMPORTACAO E EXPORTACAO LTDA</t>
  </si>
  <si>
    <t>Equipamentos para medição do peso de veículos em movimento, com unidade de medição modular, conexão a partir de sensores, tecnologias do tipo piezoeléctrico (quartzo ou cabo piezo) “strain gauge”, com "software" para medir e registrar sincronizado com interfaces para gerenciamento de banco de dados com coleta de dados para estatísticas de tráfego, pré-seleção de veículos para pesagem de precisão e/ou autuação direta para veículos com sobre peso, tecnologia da pesagem em movimento com sistema de reinício automático, com saídas de tensão controladas remotamente e funcionalidade UPS,  unidade de processamento externa composta por computador industrial (PC), com conexões para até 4 câmeras ANPR/LPR, até 4 câmeras de visão geral, até 5 escâneres a laser 3D e até 4 unidades de pesagem, com 1 até 24 sensores de tecnologia piezo elétrica, ou 1 até 16 sensores de tecnologia “strain-gauge”, câmeras com tecnologia de reconhecimento de caracteres ANPR/LPR com obturador global, infra vermelho e lente zoom, leitura progressiva, resolução de 1,3MP, 3MP ou 5MP, câmeras de visão geral, laço indutivos, sensores de temperatura e escâneres 3D a laser.</t>
  </si>
  <si>
    <t>T-0820</t>
  </si>
  <si>
    <t>Combinações de máquinas para pintura de peças em resinas plásticas para interiores automotivos, compostas de: cabines de pintura, contendo um o mais robôs de pintura com pistolas automáticas para pintura sólida e metálica, sistema de circulação e reciclagem de ar quente ou frio por sistema AHU composto por ventiladores, exaustores, manômetros de pressão e reguladores de ar, transportador contínuo, sincronizado e automático contendo gabaritos para fixação de peças, sensores fotoelétricos para detectar tipo de gabaritos, sistema de iluminação contendo lâmpadas monofásicas 200V 45W ,800Lux, sala de resfriamento natural, cabine automática para eliminação de estática e cabine manual de eliminação estática contendo pistolas de sopro ionizada, filtros, inversores corrente nominal trifásico 200-240V 60Hz, sistema de circulação de águas para coleta de resíduos contendo válvulas solenoides, válvulas de controle de fluxo, centrifuga, tela de água para eliminação de sujeira e chuveiro de descarga de sujeira, sala de bombas contendo bombas de limpeza, bombas volumétricas, bombas de diafragma, bombas elevadoras de liquido, bomba vórtice de auto sucção, bomba submersão trifásico, AC, bombas de engrenagem, bombas de diafragma, motores de 0,2kW a prova de explosão, salas de cura 1 e 2, estufa de secagem, PLC para controle do transportador, PLCs dos robôs de pintura quadros de alimentação elétrica 380V 60Hz 166Kva A/C e PLC principal para controle do sistema. Chave comutadora da operação com parada de emergência do transportador na linha de pintura e chave comutadora manual de eliminação de poeira, estruturas das cabines, PLC para controle do transportador, PLC de alimentação da unidade de fornecimento de ar, PLC de controle de pintura, PLC para controle de ar, PLC dos robôs de pintura painel elétrico 380V 6oHz 166Kva A/C e PLC principal para controle do sistema.</t>
  </si>
  <si>
    <t>T-1532</t>
  </si>
  <si>
    <t>Canhões pulverizadores de gotículas de água para supressão de partículas sólidas em suspensão no ar, para uso em ambientes internos ou abertos, de solo, parede ou teto, com as seguintes características: alcance de pulverização entre 30 e 150m de distância, munidos de 26 a 68 bicos de aspersão; ventiladores com potência entre 5,5 a 45kW; pressão da bomba entre 2,2 a 11kW, com ou sem carrinhos de transporte.</t>
  </si>
  <si>
    <t>T-1538</t>
  </si>
  <si>
    <t>Manipuladores de pneus, autopropulsados sobre rodas, com movimento em todas as rodas, de operação diesel/hidráulica, providos de rolos de elevação, garras e braço articulado para a movimentação de pneus, operados por controle remoto, com capacidade máxima de carga igual ou superior a 14.000kg, e com velocidade de até 17m/min.</t>
  </si>
  <si>
    <t>T-1382</t>
  </si>
  <si>
    <t>Veículos automatizados guiado, multifuncional, para reboque, transporte, elevação e movimentação, com dimensões de 1.564 x 713 x 330mm, peso de 280kg, equipados com bateria de lítio, recarregamento automático com retorno autônomo à estação de carregamento, scanners na parte frontal e traseira, capacidade de transportar até 1,5t, com velocidade máxima de até 1,7m/s, navegação com sensores para detecção de obstáculos, com ou sem fitas refletivas para fixação em piso permitindo a navegação refletiva, com ou sem sensores e pontos magnéticos para permitir a precisão do percurso, com ou sem software de programação de rotas.</t>
  </si>
  <si>
    <t>SELETTRA AUTOMACAO E ROBOTICA LTDA</t>
  </si>
  <si>
    <t>T-1527</t>
  </si>
  <si>
    <t>Dispositivos de içamento eletrônico com conceito de gravidade zero, para manuseio de peças automotivas, manipulador com manoplas sensitivas integrado ou não à célula de carga, capacidade de carga entre 80 e 320kg, velocidade entre 0,15 e 0,6m/s, potência aparente de até 700VA, tensão elétrica de 110 a 230V-AC, frequência de 50/60Hz.</t>
  </si>
  <si>
    <t>T-1557</t>
  </si>
  <si>
    <t>SOCAGE DO BRASIL INDÚSTRIA E COMÉRCIO DE EQUIPAMENTOS HIDRÁULICOS LTDA</t>
  </si>
  <si>
    <t>Plataformas de elevação para acoplamento em caminhões, com comando eletro-hidráulico, dotadas de braço pantográfico duplo, 2 ou 3 lanças telescópicas e 1Jib extensor, 1 cesto duplo para até 2 pessoas com capacidade de até 300kg, altura de trabalho da plataforma de até 37,3m, alcance lateral de trabalho de até 23m, de giro 700°, rotação da cesta de 90° + 90°.</t>
  </si>
  <si>
    <t>T-1506</t>
  </si>
  <si>
    <t>Escavadeiras autopropulsadas sobre esteiras, equipadas com motor diesel de 6 cilindros e 18,1 litros, com potência líquida ISO9249 entre 524 e 532HP (391 - 397kW), a 2.000rpm, atendendo aos padrões de emissões Tier 3 do EPA dos EUA, velocidade de giro de 6.2rpm, peso operacional entre 86.000 a 93.000kg, força de escavação do braço entre 235 a 357kN e força de escavação da caçamba entre 363 a 471kN.</t>
  </si>
  <si>
    <t>T-1575</t>
  </si>
  <si>
    <t>Guias para aplicação em elevadores, produzidas em aço Fe 430 B, perfil “T” usinado, dimensões 127 x 88,9mm, medida do boleto 15,88 x 50,8mm, com tolerâncias de fabricação de rugosidade longitudinal inferior a 1,6micra e rugosidade transversal inferior a 3,2micra, ângulo de torção máxima de 15’/m, tolerâncias de perpendicularidade longitudinal de 90graus +/- 5’ e perpendicularidade seccional de 90 +/-15’, retitude máxima de 1mm com até 5m de comprimento, tolerância de paralelismo entre a superfície superior do boleto e a superfície de localização da tala de junção deve ser de 0,10mm, tolerância de centragem macho-fêmea de +/-0,05mm.</t>
  </si>
  <si>
    <t>T-1576</t>
  </si>
  <si>
    <t>Guias para aplicação em elevadores, produzidas em aço Fe 430 B, perfil “T” usinado, dimensões 140 x 108mm, medida do boleto 19 x 50,8mm, com tolerâncias de fabricação de rugosidade longitudinal inferior a 1,6micra e rugosidade transversal inferior a 3,2 micra, ângulo de torção máxima de 30’/m, tolerâncias de perpendicularidade longitudinal de 90graus +/- 5’ e perpendicularidade seccional de 90 +/-15’, retitude máxima de 1,5mm com até 5m de comprimento, tolerância de paralelismo entre a superfície superior do boleto e a superfície de localização da tala de junção deve ser de 0,20mm, tolerância de centragem macho-fêmea de +/-0,08mm.</t>
  </si>
  <si>
    <t>T-1577</t>
  </si>
  <si>
    <t>Guias para aplicação em elevadores, produzidas em aço Fe 430 B, perfil “T” usinado, dimensões 140 x 102mm, medida do boleto 28,6 x 50,8mm, com tolerâncias de fabricação de rugosidade longitudinal inferior a 1,6micra e rugosidade transversal inferior a 3,2 micra, ângulo de torção máxima de 30’/m, tolerâncias de perpendicularidade longitudinal de 90graus +/- 5’ e perpendicularidade seccional de 90 +/-15’, retitude máxima de 1,5mm com até 5m de comprimento, tolerância de paralelismo entre a superfície superior do boleto e a superfície de localização da tala de junção deve ser de 0,20mm, tolerância de centragem macho-fêmea de +/-0,08mm.</t>
  </si>
  <si>
    <t>T-1578</t>
  </si>
  <si>
    <t>Guias para aplicação em elevadores, produzidas em aço Fe 430 B, perfil “T” usinado, dimensões 140 x 102mm, medida do boleto 28,6 x 50,8mm, com tolerâncias de fabricação de rugosidade longitudinal inferior a 1,6micra e rugosidade transversal inferior a 3,2 micra, ângulo de torção máxima de 15’/m, tolerâncias de perpendicularidade longitudinal de 90graus +/- 5’ e perpendicularidade seccional de 90 +/-15’, retitude máxima de 1,0mm com até 5 metros de comprimento, tolerância de paralelismo entre a superfície superior do boleto e a superfície de localização da tala de junção deve ser de 0,10mm, tolerância de centragem macho-fêmea de +/-0,05mm.</t>
  </si>
  <si>
    <t>T-1579</t>
  </si>
  <si>
    <t>Guias para aplicação em elevadores, produzidas em aço Fe 430 B, perfil “T” usinado, dimensões 140 x 127mm, medida do boleto 31,75 x 57,2mm, com tolerâncias de fabricação de rugosidade longitudinal inferior a 1,6micra e rugosidade transversal inferior a 3,2 micra, ângulo de torção máxima de 30’/m, tolerâncias de perpendicularidade longitudinal de 90graus +/- 5’ e perpendicularidade seccional de 90 +/-15’, retitude máxima de 1,5mm com até 5m de comprimento, tolerância de paralelismo entre a superfície superior do boleto e a superfície de localização da tala de junção deve ser de 0,20mm, tolerância de centragem macho-fêmea de +/-0,08mm.</t>
  </si>
  <si>
    <t>T-1567</t>
  </si>
  <si>
    <t>Semeadoras automáticas de identidade assegurada de alto rendimento, com rastreabilidade através de código de barras das sementes plantadas, para semeadura em bandejas de germinação em estações de melhoramento genético de sementes, com capacidade de semeadura de 1.800sementes/h, dotadas de esteira de alimentação e entrega, braço eletromecânico para depósito de sementes em posições específicas das bandejas, software para configuração de modelo de bandeja de deposição e rastreamento individual de deposição de sementes, tensão de alimentação de 208V à 60Hz em 3 fases (trifásica), corrente de 30A e potência de 6,24 kW, pneumática de 15 SCFM a 90psi.</t>
  </si>
  <si>
    <t>T-1528</t>
  </si>
  <si>
    <t>AGCO DO BRASIL SOLUCOES AGRICOLAS LTDA.</t>
  </si>
  <si>
    <t>Conjuntos dosadores de fertilizantes granulares, fabricados em aço inoxidável e peças plásticas, com duplo eixo/rotor, sistema de travamento, duas alavancas para articulação e tampa inferior para manutenção, conjunto utilizado para dosar diferentes taxas de fertilizantes em plantadeiras.</t>
  </si>
  <si>
    <t>T-1529</t>
  </si>
  <si>
    <t>Tubos de Venturi fabricados em nylon injetados, com uma entrada retangular de aproximadamente 39 x 89mm que se afunila até uma passagem tubular inferior de diâmetro aproximado de 26mm, utilizados no sistema dosador de fertilizante granular da plantadeira.</t>
  </si>
  <si>
    <t>T-1568</t>
  </si>
  <si>
    <t>Equipamentos para amostragem não destrutiva de sementes de milho e soja em larga escala, através de retirada de lasca com broca de alta precisão, sem danos ao embrião, com capacidade de processamento de até 34sementes/min com design modular, dotadas de atuadores eletropneumáticos, sistema de câmeras, eixos lineares e scanners para caracterização e rastreabilidade individual de sementes através de recursos computacionais em nuvem, alimentação do equipamento 208VCA à 60Hz, 3 fases, corrente de 30A.</t>
  </si>
  <si>
    <t>T-1569</t>
  </si>
  <si>
    <t>Selecionadoras automática de sementes com conteúdo genético determinado e descarregamento em bandejas/envelopes com código de barra específico, com capacidade de processamento médio de até 20sementes/s e rastreabilidade de bandejas, pacotes e placas por código de barras, dotadas de sistema de câmeras, eixos lineares, dispositivos eletropneumáticos e scanners para identificação e rastreabilidade de cada semente processada através de recursos computacionais em nuvem para determinação das sementes a serem selecionadas e sua posição de descarregamento através de algoritmo predeterminado, conectividade de 1x 10Gb ethernet, LAN e PC conexão com internet, alimentação do equipamento 208VCA à 60Hz, 3 fases, corrente de 30A.</t>
  </si>
  <si>
    <t>T-1518</t>
  </si>
  <si>
    <t>Máquinas automáticas e continuas para aplicação de glace e granulados sobre colombas pascal, com controlador lógico programável (CLP) e 16 aplicadores pneumáticos volumétricos de glace com quantidade regulável de 30 a 80cm³ e precisão de +/- 3 cm³, com cabeçotes tipo ducha intercambiáveis, funil de armazenamento em aço inoxidável capacidade 75 litros, com 2 aplicadores vibratórios de granulados, funil de armazenamento em aço inoxidável com capacidade 50 litros, com regulagem manual de altura de 80 à 290 mm, com capacidade de produção máxima igual ou superior a 6.350 colombas por hora tipo oval de 400g, 5.100 colombas por hora tipo tradicional de 500g, 3.000 colombas por hora tipo tradicional de 700g, transportadores de esteiras de ligações e empurradores de deslocamento.</t>
  </si>
  <si>
    <t>T-1546</t>
  </si>
  <si>
    <t>LASERFLEX INDUSTRIAL LTDA</t>
  </si>
  <si>
    <t>Máquinas para gravação à laser de cilindros de impressão destinados à impressão flexográfica, com cabeçote móvel, com largura máxima de gravação igual a 2.500mm.</t>
  </si>
  <si>
    <t>T-1539</t>
  </si>
  <si>
    <t>Placas para moldagem em processo de lingotamento contínuo de placas de aço, constituídas de liga metálica composta por cobre (min. 98,0%), cromo (0,5% à 1,0%) e zircônio (0,10% à 0,15%), com dureza de liga mínima de 125HB, resistência de pelo menos 300N/mm², condutividade elétrica de 47Sm/mm² e dureza mínima do revestimento superficial de 180HV.</t>
  </si>
  <si>
    <t>T-1468</t>
  </si>
  <si>
    <t>Máquinas de estações múltiplas de usinagem simultânea tipo “transfer”, com comando numérico computadorizado (CNC) de alta tecnologia para usinar simultaneamente corpos de compressores de ferro fundido com capabalidade Cpk 1,67 nas tolerâncias de 0,09mm para batimento total das pernas, 0,04mm de perpendicularidade de cilindro x mancal, 0,03mm perpendicularidade topo x cilindro e diâmetros de cilindro e mancal com ±0,01mm, máquina com capacidade de produção de até 514peças/h, com sistema de carga e descarga automático por robô, a máquina possui 18 unidades de usinagem programadas e controladas pelo CNC, dispostas em até três unidades por estação (vertical inferior, superior e radial), sendo: 16 unidades de furação-fresamento de 5,5 e 7,5kW de potência, fuso com rotação variável por inversor de frequência de até 4.000 e 6.000rpm e 2 unidades combinadas de furação e rosqueamento em posição fixa de 5,5kW potência, rotação variável por inversor de frequência de até 4.000rpm, possui mesa horizontal de posicionamento e transferência da peça com 10 estações, com eixo C de duplo motor em sincronismo “Dual Drive”, sendo que possui montado em cada posição um dispositivo de fixação, maquina completa de transportador de cavacos, sistema de alta pressão de refrigeração de 20bar e seus acessórios standard.</t>
  </si>
  <si>
    <t>T-1257</t>
  </si>
  <si>
    <t>UNICMAQ BRASIL COMERCIO DE MAQUINAS E INSTRUMENTOS LTDA</t>
  </si>
  <si>
    <t>Centros de furação e rosqueamento com mesas de 650 x 420mm e 850 x 420mm, com curso em X de 510mm, Y de 420mm, Z de 350mm e curso em X de 710mm, Y de 420mm, Z de 350mm, trocador automático de ferramentas frontal com 21 posições servo motor -  BT 30 ou BBT 30, velocidade do “spindle” 20.000RPM (Direct Drive), avanço rápido nos eixos X/Y e Z de 60m/min, avanço de trabalho de 20m/min, refrigeração interna de 20bar de pressão, preparação para 4º Eixo, potência do motor principal de 3,7/5,5kW, transportador de cavacos e carrinho, controle numérico computadorizado.</t>
  </si>
  <si>
    <t>T-1384</t>
  </si>
  <si>
    <t>Máquinas automáticas para rebarbação de peças em metais (alumínio) fundidos, controladas por CLP (controlador lógico programável), com capacidade de 90peças/h, dotadas de um robô com 6 graus de liberdade (eixos), alcance máximo horizontal (eixo x) de 1.811mm, capacidade máxima de carga de 20kg; com ferramentas rotativas (broca) de chanfro e escariamento de furos , sistema de escova e dispositivo de segurança (cortina de luz).</t>
  </si>
  <si>
    <t>T-1519</t>
  </si>
  <si>
    <t>DIGICON S A CONTROLE ELETRONICO PARA MECANICA</t>
  </si>
  <si>
    <t>Leitores de reconhecimento facial e medição, com capacidade facial de 20.000, tela de toque LCD com 7 polegadas, lente dupla de 2MP com ângulo amplo, brilho ajustável da luz suplementar, aplicação de imagens no dispositivo via TCP/IP ou upload para o dispositivo via pen drive USB contendo comandos de voz.</t>
  </si>
  <si>
    <t>T-1521</t>
  </si>
  <si>
    <t>Leitores de reconhecimento facial, de capacidade facial: 50.000, capacidade de eventos: 100.000, suporta sensor de óxido de vanádio não resfriado para medir a temperatura do alvo e medição de temperatura com variação 30° a 45°C (86°F a 113°F); precisão: ± 0,5˚C sem calibração de corpo negro.</t>
  </si>
  <si>
    <t>T-1513</t>
  </si>
  <si>
    <t>ALQUIP INDÚSTRIA ALAGOANA DE EQUIPAMENTOS INDUSTRIAIS EIRELI</t>
  </si>
  <si>
    <t>Injetoras de plásticos PP (polipropileno), com capacidade máxima de fechamento de 170t; com servo motor acoplado com diâmetro de rosca de 42 x 45mm; com capacidade cúbica máxima de 442cm3; com capacidade máxima de injeção de 397g; com pressão máxima de 174kPa; com velocidade máxima de rosca de 190rpm; com fechamento de grampo de 1.700kN; com espaço máximo de 470 x 470mm; com molde acoplado para injeção de carneira de máscara de solda de escurecimento automático com fechamento fotossensível, de valor unitário (CIF) não superior a R$198.484,00.</t>
  </si>
  <si>
    <t>T-1517</t>
  </si>
  <si>
    <t>Injetoras de plásticos PP (polipropileno); com capacidade máxima de fechamento de 300t, com servo motor acoplado com diâmetro de rosca de 60 x 65mm; com capacidade cúbica máxima de 1.085cm3; com capacidade máxima de injeção de 976g; com pressão máxima de 170KPa; com velocidade máxima de rosca de 220rpm; com fechamento de grampo de 3.000kN; com espaço máximo de 620 x 620mm; com molde acoplado para injeção máscara de solda de escurecimento automático com fechamento fotossensível, de valor unitário (CIF) não superior a R$246.532,00.</t>
  </si>
  <si>
    <t>T-1348</t>
  </si>
  <si>
    <t>GERRESHEIMER SISTEMAS PLÁSTICOS MEDICINAIS SÃO PAULO LTDA</t>
  </si>
  <si>
    <t>Máquinas de moldar por injeção, horizontal, multicolor, para produção de componentes farmacêuticos, com força máxima de fechamento igual ou inferior a 1.750kN, dotadas de:  sistema de lubrificação embutido; placas de fixação de molde com revestimento de níquel; unidade de injeção de engrenagem dupla-dentada com alta precisão, duplo acionamento por cremalheira e servo motores dinâmicos, com velocidade de injeção igual ou inferior a 450mm/s, rosca de injeção para pressão máxima de injeção igual ou inferior a 2.400bar, rotação de 550rpm a torque de 600nm, com diâmetro de 40mm ou inferior;  sistema de ejeção acionado por servomotor com força de 64kN ou inferior, e acoplamento tipo H.MÜLLER; controle de temperatura do molde podendo controlar 42 ou menos zonas de aquecimento dotado de conector tipo “anphenol-tuchel”; dispositivo hidráulico para controle automático da movimentação independente do molde; sistema central de refrigeração com medição eletrônica de fluxo e temperatura; comando numérico computadorizado AXOS, com interface para monitoramento da pressão nas cavidades do molde, monitoração da dosagem programada de cor, seleção automática de peças produzidas, monitoração de falhas de até 4 periféricos diferentes, mudança de embalagem, interface com robô, e 4 saídas digitais de configuração livre; esteira transportadora integrada com sistema de seleção de 3 vias.</t>
  </si>
  <si>
    <t>T-1511</t>
  </si>
  <si>
    <t>Combinações de máquinas para produção e empilhamento de placas de "Petri" utilizadas entre outras finalidades na área da saúde, para estudos da atividade hemolítica, compostas de máquina injetora horizontal por comando numérico, molde e dispositivo de empilhamento.</t>
  </si>
  <si>
    <t>T-1570</t>
  </si>
  <si>
    <t>Máquinas elétricas automáticas, para moldar termoplásticos por estiramento e sopro, transformando preformas PET em garrafas com capacidade máxima de 3 litros, contendo 4 cavidades de sopro, capacidade máxima de produção de 7.200garrafas/h, com sistema contínuo de carregamento de preformas; sistema de aquecimento de preformas com fluxo laminar; sistema de troca de passo motorizado e unidade motorizada para transferência de preformas e garrafas; moldes de sopro, prensa de sopro guiada eletronicamente, sem óleo; dupla compensação pneumática, painel elétrico e controlador lógico programável (CLP).</t>
  </si>
  <si>
    <t>T-0838</t>
  </si>
  <si>
    <t>Kit’s dotados de placas de PVC, PET ou balsa destinados a projetos de pás eólicas, com comprimento entre 48,9m e 71,7m, largura entre 56 e 4.098mm,espessura variando entre 5 e 50mm e densidades entre 80 a 200kg/m³.</t>
  </si>
  <si>
    <t>T-1588</t>
  </si>
  <si>
    <t>Prensas para montagem e desmontagem de pneus do tipo fora-de-estrada em rodas de aro de tamanho igual ou superior a 33polegadas, constituídas de plataforma em aço contendo mesa deslizante para movimento frontal, guincho de capacidade igual ou superior a 1,5t, sapatas superiores e inferiores controladas hidraulicamente para o posicionamento preciso de rodas para montagem e desmontagem de pneus, unidade hidráulica de potência igual ou superior a 30HP, e podendo ou não ser controladas remotamente pelo operador.</t>
  </si>
  <si>
    <t>T-1143</t>
  </si>
  <si>
    <t>Unidades funcionais para descarregamento, armazenamento e dosagem de farinha de trigo enriquecida em linhas industriais de panificação, compostas de: 1 estação de descarregamento de farinha de trigo a partir de “big-bags” ou sacos, com capacidade nominal máxima (fluxo) de 10.500kg/h; 2 estações de armazenamento e distribuição de farinha de trigo dotada cada uma de: 1 silo de capacidade de 58.300L de tecido antiestático para produto alimentício, distribuidor para 4 saídas com filtros; 2 estações de dosagem de micro ingredientes para enriquecimento das propriedades da farinha de trigo, dotada cada uma de: 2 dosadores com capacidade de 325L cada e balança com 3 células de carga de 25kg cada; 2 estações de dosagem de farinha de trigo enriquecida e água dotada cada uma de: 1 dosador de farinha enriquecida com capacidade volumétrica de 875L, 1 dosador de água com capacidade de 274L.; interligadas por transportadores pneumáticos por meio de tubulações com válvulas e desviadores automáticos; peneiras vibratórias; filtros autolimpantes, instrumentos de medição e controle; aspiradores e compressores de lóbulos; painéis elétricos de comando e controle.</t>
  </si>
  <si>
    <t>T-1346</t>
  </si>
  <si>
    <t>Dispositivos múltiplos operados hidraulicamente e projetados para integração com mesa de trabalho variável para remoção de componentes pesados de veículos e máquinas de grande porte, contendo extremidade inclinável e capaz de realizar rotações, equipados com válvulas de suspensão de carga (contrabalanço) em todos os cilindros, e podendo conter ou não um manipulador de cilindros hidráulicos de grandes dimensões.</t>
  </si>
  <si>
    <t>T-1446</t>
  </si>
  <si>
    <t>BADUCHI INDUSTRIA E COMERCIO DO VESTUARIO LTDA </t>
  </si>
  <si>
    <t>Combinações de máquinas para fabricação automática de máscaras de proteção respiratória de 175 x 95mm, compostas de unidade formadora da máscara , unidade de soldagem ultrassônica da tira elástica auricular, e estação de embalagem automática das máscaras, com capacidade de produzir até 100peças/min.</t>
  </si>
  <si>
    <t>T-1482</t>
  </si>
  <si>
    <t>CONFECÇÕES CAPRICHO LTDA.</t>
  </si>
  <si>
    <t>Combinações de máquinas automáticas conectadas, sincronizadas por servo motores contínuos, de alta velocidade para fabricação em tamanhos variados de fraldas descartáveis tipo calça formadas por 3 peças em “H”, com capacidade de produção máxima de 500peças/min e velocidade de 280m/min, eficiência superior a 85% e refugos inferiores a 3%, com controlador lógico programável (CLP) compostas de: unidade formadora de polpa com desbobinador de celulose com capacidade para suportar 2 bobinas com diâmetro máximo de 1500mm, correia transportadora e unidade de pressão; módulo inferior de formação multicamadas da cobertura da fralda (backsheet) habilitado para faseamento por leitura de fotocélula e com desbobinador constituído por 2 rodas pneumáticas com eixos expansíveis operados por 2 servomotores independentes; módulo de formação do não tecido interno (topsheet) com 4 eixos pneumáticos expansíveis operados por 4 servomotores independentes; estação de aplicação pós laminação “backsheet/topsheet” com dispositivo de alinhamento automático e correia de acionamento para alimentação de material na unidade de corte e posicionamento; unidade formadora da cintura elástica habilitada para faseamento por leitura de fotocélula e com tecnologia ultrassônica criando tanto efeito de toque suave ao produto como robustas soldas laterais; estação de processamento final.</t>
  </si>
  <si>
    <t>ZUIKO INDÚSTRIA DE MÁQUINAS LTDA.</t>
  </si>
  <si>
    <t>T-1589</t>
  </si>
  <si>
    <t>RED CIRCLE COMERCIO E REPRESENTACAO DE ARTIGOS MEDICOS LTDA</t>
  </si>
  <si>
    <t>Cabines de desinfecção corporal por atomização ultrassônica e/ou ozônio, com equipamento de desinfecção de mãos por álcool líquido 70º, reconhecimento facial e medição de temperatura do corpo humano com utilização de técnica de imagem térmica infravermelha e/ou câmera térmica.</t>
  </si>
  <si>
    <t>T-1535</t>
  </si>
  <si>
    <t>Carcaças metálicas, construídas usando técnica de soldagem e usinagem em forma tubular, para uso com finalidade de contenção e proteção mecânica da seção de compensação hidráulica nos módulos de bombeio MRPO da ferramenta modular MDT, utilizadas para os serviços de coleta de amostras de água, óleo e gás nas atividades de perfilagens de poços de petróleo.</t>
  </si>
  <si>
    <t>T-1499</t>
  </si>
  <si>
    <t>FÁBRICA NACIONAL DE AMORTECEDORES LTDA.</t>
  </si>
  <si>
    <t>Eletroválvulas 5/2 vias duplo solenóide 24V corrente contínua com potência de 4,8W, sem lubrificação, com pressão máxima de operação inferior ou igual a 1,2MPA e vazão máxima inferior ou igual a 1.500L/min e temperatura de operação entre -5 e +60ºC e conexão DIN 1/8” rosca cilíndrica para o acionamento pneumático de cilindros usados no sistema de movimentação de portas para ônibus, de valor unitário (CIF) não superior a R$50,23.</t>
  </si>
  <si>
    <t xml:space="preserve"> BELTON AUTOMAÇÃO PNEUMÁTICA LTDA.</t>
  </si>
  <si>
    <t>Metal Work Pneumatica do Brasil Ltda</t>
  </si>
  <si>
    <t>T-1562</t>
  </si>
  <si>
    <t>PROAUTO ELECTRIC LTDA</t>
  </si>
  <si>
    <t>Inversores monofásico "on-grid" para sistemas de energia fotovoltaica, com potências de 3.000 a 7.500W, topologia sem transformador, com método de resfriamento passivo (sem ventiladores) e temperatura de operação compreendida entre de -25 a +60°C, IHM com LCD para operação, peso entre 5 e 12kg, fornecendo grau de proteção IP65 (com proteção contra poeira e jatos de agua) e com ruído de operação menor ou igual a 25db, porta de comunicação RS 485 e sem comunicação WIFI, modelos com '2' rastreadores de máximo ponto de potência (MPPT), Tensão máxima de entrada compreendida entre 500 e 600V em corrente contínua, eficiência entre 97.55% a 98.2%, com tensão mínima de entrada em corrente continua de 120Vdc, com range de saída em corrente alternada de 180 a 276Vac, com tensão nominal de 220 a 240Vac, com operação em 50/60Hz, com fator de potência em 1 com opção para alteração manual, com função de impedimento de exportação a Rede (Built in zero export function), atendendo as normas IEC62109-1/-2, G83/2, AS4777.2:2015, VDE0126-1-1, IEC61727, VDE N4105,NBR-16149/NBR-16150,EN50438.</t>
  </si>
  <si>
    <t>T-1563</t>
  </si>
  <si>
    <t xml:space="preserve">Inversores trifásicos "on-grid" para sistemas de energia fotovoltaica , com potências de 3.300 a 15.000W, topologia sem transformador, com método de resfriamento passivo ou condicionado via cooler e temperatura de operação compreendida entre de -25 a +60°C, IHM com LCD para operação, peso entre 21 e 25kg, fornecendo grau de proteção IP65 (com proteção contra poeira e jatos de agua) e com ruído de operação menor ou igual a 45 db, porta de comunicação RS 485 e SEM COMUNICAÇÃO WIFI , modelos com 2 rastreadores de máximo ponto de potência (MPPT), Tensão máxima de entrada de 1000V em corrente contínua, eficiência entre 98% a 98,3%, com tensão mínima de entrada em corrente continua de 200Vdc, com range de saída trifásico em corrente alternada de 310 a 480Vac, com tensão nominal de 380 a 440Vac, com operação em 50/60Hz, com fator de potência em 1 com opção para alteração manual, gerenciamento de resposta de demanda DRM( Built-in DRM port and logic) atendendo as normas IEC62109-1/2, IEC62116, IEC61727, IEC-61683, IEC60068(1,2,14,30), IEC60255, NBR-16149/NBR-16150. </t>
  </si>
  <si>
    <t>T-1564</t>
  </si>
  <si>
    <t>Inversores trifásicos "on-grid" para sistemas de energia fotovoltaica, com potências de 20.000 a 70.000W, topologia sem transformador, com método de resfriamento passivo ou condicionado via cooler e temperatura de operação Compreendida entre de -25 a +60°C, IHM com LCD para operação, peso entre 70 e 77kg, fornecendo grau de proteção IP65 (com proteção contra poeira e jatos de Agua) e com ruído de operação menor ou igual a 60db, porta de comunicação RS 485 e sem comunicação WIFI, modelos com 2 ou 3 rastreadores de máximo ponto de potência (MPPT), Tensão máxima de entrada entre 1.000 e 1.100V em corrente contínua, eficiência entre 98% a 98.6%, com tensão mínima de entrada em corrente continua de 300vdc, com range de saída trifásico em corrente alternada de 310 a 480Vac, com tensão de saída entre 310 a 528Vac, com operação em 50/60Hz, com fator de potência em 1 com opção para alteração manual, e gerenciamento de resposta de demanda DRM (Built-in DRM port and logic) atendendo as normas IEC62109-1/-2, G83/2, AS4777.2:2015, VDE0126-1-1, IEC61727, VDE N4105,NBR-16149/NBR-16150,EN50438.</t>
  </si>
  <si>
    <t>T-1549</t>
  </si>
  <si>
    <t>Inversores solares fotovoltaicos do tipo conectado à rede com potência de 3.437kVA a 45°C de temperatura ambiente, com 2 rastreadores do ponto de máxima potência (MPPT) com nove a quatorze entradas de corrente continua protegidas por fusíveis de até 500A , corrente máxima de entrada por MPPT de 1998,5A e corrente de curto circuito em corrente continua (Isc) de 10.000A, máxima tensão de entrada em corrente continua (CC) de 1.500V, tensão trifásica de conexão com à rede entre 510 a 660Vca, eficiência máxima de 99% e eficiência euro de 98,7%, corrente máxima de saída trifásica em corrente alternada (CA) de 3.308A, com DPS tipo I+II em CC e tipo II em CA, monitoramento de corrente por entrada “string”, monitoramento de isolação e de fuga a terra, proteção no lado CC e no lado CA por interruptor automático, sem desclassificação e redução de potência nominal até 45°C e 3.000m de altitude, grau de resistência à corrosão de C4 a C5, grau de proteção IP55 a IP65, montado em estrutura própria e compacta com dimensões 2.210 x 2.280 x 1.190mm (L x A x P), possibilidade de injetar/absorver energia reativa durante o dia e à noite, recursos de atualização de firmware e parâmetros de proteção remotamente, com comunicação via Ethernet / RS 485.</t>
  </si>
  <si>
    <t>INGETEAN LTDA.</t>
  </si>
  <si>
    <t>T-1555</t>
  </si>
  <si>
    <t>ALUMINIO SAO JOSE LTDA.</t>
  </si>
  <si>
    <t>Microinversores monofásicos conectados a rede (on-grid), usados em unidades de geração fotovoltaica, com potência nominal máxima de saída de 500 a 1.300W, com tensão nominal de saída de 127 ou 220VCA; equipados com 2 ou 4MPPT (maximum peak power tracking); tensão nominal máxima de entrada de 60VCC; equipados com módulo de conexão Wi-Fi integrado, para comunicação e monitoramento; eficiência máxima do inversor de 96,5%; gabinete com grau de proteção IP67.</t>
  </si>
  <si>
    <t>T-1583</t>
  </si>
  <si>
    <t>Inversores “string” trifásicos para aplicação fotovoltaica com potência nominal de 75kW, para a conversão de tensão DC produzida pelos arranjos fotovoltaicos em tensão AC para alimentação das cargas e sincronismo com a rede da concessionária em tensão nominal AC de 380V em frequência de 60Hz, MPPT com eficiência superior a 99,5%; tensão contínua mínima proveniente do arranjo fotovoltaico de no mínimo 195Vdc; distorção harmônica total máxima menor que 3% e eficiência máxima do inversor de no mínimo 98,7%.</t>
  </si>
  <si>
    <t>T-1552</t>
  </si>
  <si>
    <t>PADTEC SA</t>
  </si>
  <si>
    <t>Transceptores ópticos sintonizáveis, com taxa de dados variável de transmissão e recepção igual ou superior a 100Gbps para utilização em sistemas de comunicações ópticas DWDM incluindo Cloud/DCI, metro, longas distâncias ou redes submarinas, com potência de saída entre -10 e 3dBm, atuando na banda C, com modulação QPSK e/ou QAM, com sistema de detecção coerente e DSP (digital signal processor) integrados, com suporte a protocolos OTU, OTN, Ethernet, para montagem em placa de circuito impresso.</t>
  </si>
  <si>
    <t>T-1584</t>
  </si>
  <si>
    <t>KHMOP INDÚSTRIA E COMÉRCIO LTDA</t>
  </si>
  <si>
    <t>Repetidores de sinal dect com suporte até 5 canais de áudio em G.711/726 e 2 canais em G.722 (HD) simultâneos, frequência de operação DECT de 1.910 a 1.920MHz, sensibilidade do receptor: 92dBm, em conformidade com ETSI “wireless relay station specification”, TBR6 e TBR22 (Generic Access Profile, GAP) e alcance máximo de 300m em área livre.</t>
  </si>
  <si>
    <t>T-1585</t>
  </si>
  <si>
    <t>Transponders de comunicação por radiofrequência de 13,56MHz e memória de 256bits (RF-ID) de acionamento por aproximação para abertura de chaves eletrônicas normalmente utilizadas para abertura de portas e portões, envolto em encapsulamento plástico.</t>
  </si>
  <si>
    <t>T-1460</t>
  </si>
  <si>
    <t xml:space="preserve">Monitores, componentes periféricos que mostram informações de forma gráfica de um computador com dimensões variadas e resolução mínima de 1920 x 1080p (full-hd), alto-falantes embutidos com potência igual ou superior a 2Wrms, com otimizador de imagem, portas de entrada/saída dos tipos P2, óptica, USB 2.0, com no mínimo 3 portas USB 3.0; e taxa de atualização igual ou superior a 165Hz. </t>
  </si>
  <si>
    <t>SANMINA-SCI DO BRASIL INTEGRATION LTDA.</t>
  </si>
  <si>
    <t>T-1522</t>
  </si>
  <si>
    <t>Coberturas traseiras, fabricadas em aço revestido, de uso exclusivo em monitores de computadores com "displays" de 42 a 86" na diagonal.</t>
  </si>
  <si>
    <t>T-1525</t>
  </si>
  <si>
    <t>LG ELECTRONICS DO BRASIL LTDA</t>
  </si>
  <si>
    <t>Coberturas traseiras, fabricadas em plástico, de uso exclusivo em monitores de computadores com "displays" de 14" a 86" na diagonal.</t>
  </si>
  <si>
    <t>T-1498</t>
  </si>
  <si>
    <t>Displays capacitivos LCD, tipo de tela TFT, tamanho 3,97polegadas, resolução 800 x 480, dotados de interface “touchscreen” multitoque, do tipo capacitiva com interface de dados em HDMI e interface para leitura do “touch” I2C, contendo proteção contra remoção.</t>
  </si>
  <si>
    <t>T-0500</t>
  </si>
  <si>
    <t>T-1110</t>
  </si>
  <si>
    <t>Isotanques de 20 pés para transporte e armazenamento criogênico de gás natural liquefeito (GNL), tanque interior de aço inoxidável, tanque exterior de aço carbono Q345R, isolamento por alto vácuo e isolante, inclui válvulas criogênicas de carga, descarga, de “boil-off” e de segurança, capacidade geométrica de 20,1m3, com pressão máxima de trabalho de 8,3bar, temperatura de projeto de -196°C/50ºC, temperatura de trabalho maior ou igual a -196°C e peso de 6.550kg.</t>
  </si>
  <si>
    <t>T-1114</t>
  </si>
  <si>
    <t>Isotanques de 40 pés para transporte e armazenamento criogênico de gás natural liquefeito (GNL), tanque interior de aço inoxidável, tanque exterior de aço carbono Q345R, isolamento por alto vácuo e isolante, inclui válvulas criogênicas de carga, descarga, de “boil-off” e de segurança, capacidade geométrica de 44,5m3, com pressão máxima de trabalho de 8,3 ar, temperatura de projeto de -196°C/50ºC, temperatura de trabalho maior ou igual a -196°C e peso de 11.780kg.</t>
  </si>
  <si>
    <t>INTECNIAL S.A.</t>
  </si>
  <si>
    <t>T-1041</t>
  </si>
  <si>
    <t>XCMG BRASIL INDÚSTRIA LTDA.</t>
  </si>
  <si>
    <t>Caminhões guindastes com capacidade máxima de elevação de 80t , equipados com lança monocilíndrico de 6 seções, comprimento da lança principal retraída é 11,85m, e o comprimento total estendido é 55m, a altura de elevação máxima é 55,4m, com comprimento da lança auxiliar de 17,5m e lança extensão de 9m,   raio mínimo de giro é de 10m, velocidade máxima de deslocamento é de 80km/h, desempenho máximo em rampa de 45% e a distância mínima do solo de 367mm, com 4 eixos multidirecional , o primeiro eixo e o segundo eixos sendo eixos de direção mecânica assistida hidraulicamente , terceiro eixo e quarto eixo sendo eixos que controla movimento do cilindro , pode realizar três modos de direção, a direção rodovia com roda traseira travada ; a multidirecional em todas as rodas e a direção do modo caranguejo em curta distância de deslocamento na obra o caminhão guindaste pode carregar 15t de contrapeso com a tecnologia de controle remoto da lança, proporcionando o controle de compensação de amplitude do guindaste e controle de movimentação de içamento.</t>
  </si>
  <si>
    <t>T-1514</t>
  </si>
  <si>
    <t>Equipamentos oftalmológicos destinados ao diagnóstico de olho seco, exames de interferometria, menisco lacrimal (Tear Meniscus), tempo de ruptura do filme lacrimal (NIBUT) e meibografia. resolução de imagem 8.000.000 pixels, dimensão de imagens 2.592 x 1.944 JPEG, fonte de luz LED infravermelho, LED branca e LED azul e filtro amarelo para uso com fluoresceína.</t>
  </si>
  <si>
    <t>T-1515</t>
  </si>
  <si>
    <t>Equipamentos oftalmológicos destinados ao tratamento de glaucomam laser para ciclofotocoagulação subliminal de comprimento de onda de 810nm, potência no tecido de até 3W, duração de pulso de 10ms a contínuo, “aiming beam” de 635-650nm, intervalo de repetição 0.1 – 0.2 – 0.3 – 0.5 e 0.7s, modos de emissão: “single, repeat, continous, painting e Subliminal Mode” (ciclo de de 5% a 35%).</t>
  </si>
  <si>
    <t>T-1516</t>
  </si>
  <si>
    <t>Equipamentos de tratamento oftalmológico destinados ao segmento posterior do olho humano, laser fotocoagulador de comprimento de onda de 532nm, modo SingleSpot e MultiSpot, terminais de saída por lâmpada de fenda, microscópio cirúrgico, oftalmoscópio binocular indireto e “endoprobe” (curva, reta e outros), potência máxima de 1.500mW; duração de pulso de 10ms a contínuo; “aiming beam” de 635-650nm; intervalo de repetição 0,1 – 0,2 – 0,3 – 0,5 e 0,7s.</t>
  </si>
  <si>
    <t>T-1572</t>
  </si>
  <si>
    <t>Microscópios cirúrgicos estereoscópicos digital para cirurgias oftalmológicas, com fator de magnificação=0,4x – 2,4x, alcance de foco 70mm, óptica digital, iluminação disponível nas versões Xenon, LED ou halogênio, profundidade A-Scan: 2,9 e 5,8mm em tecido, comprimento de digitalização ajustável de 3 a 16mm, rotação digitalização ajustável em 360º , modos digitalização para captura ao vivo: 1 linha, 5 linhas, mira captura: 1 linha, 5 linhas, cubo.</t>
  </si>
  <si>
    <t>T-1306</t>
  </si>
  <si>
    <t>NANCY MEIRE TOLARDO MOOSER</t>
  </si>
  <si>
    <t>Módulos de aplicação para tratamento do corpo todo com densidade média de fluxo 35µT máx., média de fluxo plus 50µT máx.</t>
  </si>
  <si>
    <t>T-1451</t>
  </si>
  <si>
    <t>Nancy Meire Tolardo Mooser</t>
  </si>
  <si>
    <t>Módulos de aplicação para tratamento localizado dotados de suporte Bgrip e aplicador Bspot, aplicador local Bspot com densidade média de fluxo 100µTmax e média de fluxo plus 150µmax.</t>
  </si>
  <si>
    <t>T-1512</t>
  </si>
  <si>
    <t>Módulos de aplicação para tratamento localizado com densidade média de fluxo 100µTmax e densidade de fluxo 150µTmax no uso do plus.</t>
  </si>
  <si>
    <t>T-1520</t>
  </si>
  <si>
    <t>Módulos de aplicação para tratamento com luz, compostos de suporte de encaixe BGrip e aplicador BLight, luz vermelha monocromática com comprimento de onda de 660nm.</t>
  </si>
  <si>
    <t>T-1553</t>
  </si>
  <si>
    <t>Aparelhos para análise indireta da área superficial específica e tamanho de partícula de amostra de pó de NdFeB, em acordo com a norma ASTM B330-12, através da medição de permeabilidade do ar durante a variação de porosidade e altura da amostra, capazes de realizar compactação e compressão da amostra e exibir dados em tempo real em computador, com tensão de alimentação de 120 a 240 VCA, frequência de alimentação de 50 a 60Hz, corrente nominal de 1A, faixa de tamanho da partícula da amostra de 0,2 a 75µm, faixa de porosidade de 0,2 a 0,9%, precisão de compressão menor do que 0,05mm, com transdutores de pressão dupla para medição da queda de pressão no leito de pó da amostra, e software para controle de operação, aquisição e tratamento de dados, e geração de relatórios em formato PDF.</t>
  </si>
  <si>
    <t>T-1542</t>
  </si>
  <si>
    <t>HEIDENHAIN BRASIL COMERCIO, IMPORTAÇÃO E EXPORTAÇÃO LTDA.</t>
  </si>
  <si>
    <t>Transdutores ópticos lineares de alta precisão, com um ou mais módulos, para leitura e medição do posicionamento de eixos lineares através de leitor deslizante, com variação do comprimento de medição (curso útil) compreendido de 70 a 30.040mm, com precisão compreendida de +/- 3 a +/- 10μm, com escala de vidro e/ou fita graduada.</t>
  </si>
  <si>
    <t>T-1390</t>
  </si>
  <si>
    <t>Aparelhos de inspeção tridimensional por meio ondas acústicas de baixa frequência, sem contato, com 3 antenas em alumínio, com alcance de até 70m, fonte de alimentação 4-20mA, com comunicação 4-20/HART, Mudbus RTU, TCP/IP e RS-485, com ou sem modulo conversor e controlador de sinal, consumo de energia 65W, classe de proteção elétrica IP67, para medição em tempo real da topográfica de diversos pontos da superfície de materiais sólidos e pós em silos e armazéns para identificação de nível.</t>
  </si>
  <si>
    <t>T-1523</t>
  </si>
  <si>
    <t>Projetores a laser de contornos, formas ou padrões baseados em dados CAD, possuindo sistema de resfriamento integrado, capacidade de transmissão de dados por software interno ou via API para um PC conectado ao equipamento; capacidade de projeção de até 3 cores (vermelho, verde e amarelo) e disposição de linhas em qualquer forma; precisão de ± 0.2mm/m; comprimento de onda do laser de 520 e/ou 640nm; potência do laser de 5, 10 e 30mW; classe do laser 2M e 3B; repetibilidade ± 0,025mm/m; largura do feixe de 0,5mm FWHM (full width at half maximum); ângulo de projeção máximo: 80°; proteção IP54; fonte de alimentação 24VDC, 1.5A a 3A; conexão Ethernet RS485; dimensões 300 x 110 x 110mm (CxLxA) e peso de aproximadamente 3kg; podendo ou não conter: placa de calibração, alvos de alta precisão, suporte basculante, controle remoto, cabine de controle e caixa de distribuição.</t>
  </si>
  <si>
    <t>T-1646</t>
  </si>
  <si>
    <t>Motobombas centrifugas estampadas com rotor semiaberto e motor elétrico incorporado, com bocal de saída medindo entre 1,1/4" e 1,1/2" com rosca BSP, carcaças, voluta, porcas e parafusos em aço inox 304, eixo em aço inox 303, rotor semiaberto medindo entre Ø69mm ~ Ø108mm em aço inox 304 ou em PPE+PS+GF, acopladas a motor assíncrono, com 2 polos, potência de 0,33 ~ 2cv, frequência de 60Hz, com vazão máxima de 21m³/h, altura manométrica até 18,7mca, utilizadas em drenagens, irrigação, bombeamento de efluentes, trabalho com temperatura máxima do fluido de até 50°C, de valor unitário (CIF) não superior a R$1.275,07.</t>
  </si>
  <si>
    <t>T-1658</t>
  </si>
  <si>
    <t>Centrífugas horizontais para separação contínua da água de lama de alto-forno, fabricadas com aço inoxidável 14469, para trabalho com lama contendo alta concentração de cloretos (9.000mg/l) e alta temperatura, com capacidade de fluxo de alimentação inferior ou igual a 30m³/h, dimensão aproximada 4.800mm (C) x 1.770mm (L) x 1.260mm (A), relação comprimento/diâmetro 1:4, 125L de volume interno; dotadas de tambor cilindro-cônico com velocidade de rotação inferior ou igual a 2.200rpm e rosca transportadora para descarga do material sólido.</t>
  </si>
  <si>
    <t>FAST INDUSTRIA E COMÉRCIO LTDA</t>
  </si>
  <si>
    <t>T-1648</t>
  </si>
  <si>
    <t>Filtros bolsa (bag filter) construídos de vaso em aço inox, composto de 4 ou 5, ou 6, ou 7, ou 8 ou 9 ou 10 ou 11 ou 12 elementos filtrantes internos, com dimensões entre 550 e 950mm de diâmetro e entre 1.400 e 1.600mm de altura, para a separação de partículas sólidas dos banhos de pré-tratamento e “E-Coat” no processo de pintura automotiva.</t>
  </si>
  <si>
    <t>Zeppelin Systems La&amp;n America Ltda.</t>
  </si>
  <si>
    <t>T-1649</t>
  </si>
  <si>
    <t>Equipamentos controladores de filtragem de líquidos, utilizados na indústria de farmacêutica de biomedicamentos de alta complexidade, automático, com controle por tela sensível ao toque das fases típicas de filtragem de vírus com indicador de status visual (VSI), com cinco entradas (ar limpo, WFI, tampão, alimentação de bomba, alimentação de pressão), com faixa de taxa de fluxo de sistema operacional de 0,08 a 8,00L/min, faixa de taxa de fluxo de bomba operacional de 0,10 a 8,00L/min, com ou sem tanques pressurizados.</t>
  </si>
  <si>
    <t>T-1652</t>
  </si>
  <si>
    <t>EMS /SA</t>
  </si>
  <si>
    <t>Máquinas automáticas para o envase em área estéril de produtos farmacêuticos em carpules acondicionados em berços (nests) com inserção de êmbolos em posição especificada via servo motor e recravamento após envase, equipadas com LAF, RABs, com capacidade de até 4.000unidades/h, dotadas de: estação de entrada e saída dos berços dotadas de carpules por meio de esteira transportadora, estação robotizada para carga e descarga automática do berço; sistema de dosagem volumétrica por pistões rotativos sem válvula ou por bomba peristáltica, com jogos de 1 a 6bombas de envase para doses de 0,1 a 50ml, ; sistema de alimentação e posicionamento automático dos êmbolos e tampas de borracha; regulagem e registro dos parâmetros de operação através de CLP e IHM.</t>
  </si>
  <si>
    <t>T-1312</t>
  </si>
  <si>
    <t>PARAMALHAS - COMÉRCIO E REPRESENTAÇÕES LTDA - EPP</t>
  </si>
  <si>
    <t>Máquinas automáticas para lavagem geral e desobstrução de furos, canais de óleo, galeria de água do cabeçote e do bloco do motor, mediante jato de agua/detergente a uma pressão de 80bar, capacidade do tanque de 200 litros, taxa de fluxo de agua 66 litros/h, dotadas de bico de limpeza, robô programado para rebarbagem a alta pressão, câmara de agua, para criação de turbulência para a rotação da peça de 90°/180° no interior da câmara, para evaporação de liquido a uma temperatura de 45°C, dispositivo de dosagem e filtragem dos líquidos, constituída inteiramente em aço inox, possui software de gerenciamento de lavagem de fácil uso e projetada para permitir gerenciamento totalmente automático de todo o ciclo de limpeza, podendo ser programado de acordo com sua necessidade.</t>
  </si>
  <si>
    <t>T-1586</t>
  </si>
  <si>
    <t>Lavadoras automáticas com sistema de transporte a transferência para lavagem de blocos e cabeçotes de motor, para desobstrução de furos, galeria de óleo e galeria de água, com secagem do bloco e cabeçote em túnel; lavagem geral se dá com jatos de água e detergente sob pressão de lavagem de 1,0Mpa (10 bar); a lavagem direcionada as galerias de óleo e agua ocorre com jatos de água e detergente sob pressão de lavagem de 3Mpa(30 bar); secagem executada com bomba de secagem com vácuo com vazão de 300m³/h e um ventilador centrifugo de secagem com vazão 12.000m³/h, giro do cabeçote dentro da câmara com temperatura aproximada de 40ºC, com sistema de dosagem e filtragem dos líquidos e volume de líquido de lavagem de 3.000 litros, com capacidade de lavagem de 80peças/h (eficiência 100%), com potência instalada total de aproximadamente 125kVA.</t>
  </si>
  <si>
    <t>T-1591</t>
  </si>
  <si>
    <t>Cabines de desinfecção corporal por sistema de pulverização por atomização ultrassônica e/ou ozônio, com equipamentos acessórios de desinfecção de mãos por álcool líquido 70º, reconhecimento facial e medição de temperatura do corpo humano com utilização de técnica de imagem térmica infravermelha e/ou câmera térmica.</t>
  </si>
  <si>
    <t>T-1505</t>
  </si>
  <si>
    <t>Veículos empilhamento lateral multidirecional, autopropulsados, para transporte e carregamento de pacotes de vidro em caminhões, com dispositivo para manuseio de cavaletes em formato A através de ganchos, com capacidade de carga de 20.000kg e dimensões aproximadas de 3.500mm de comprimento e 3.605mm de largura, deslocamento por 2 motores elétricos de 11kW cada, todo sistema é alimentados por duas baterias de tração de 80V/620Ah cada, com interface de operação do sistema elétrico e hidráulico multidirecional de movimentação e sistema sincronizado de elevação, controlado por controlador lógico programável (CLP).</t>
  </si>
  <si>
    <t>T-1537</t>
  </si>
  <si>
    <t>TRANSPIRATININGA L.L. DE VEÍCULOS E EQUIPAMENTOS  LTDA.</t>
  </si>
  <si>
    <t>Transpaleteiras híbridas elétricas autopropulsadas, com capacidade de carga de 2.000kg, braço duplo, com motor de movimentação de 0,75kW com ou sem unidade de elevação elétrica, altura de elevação entre 85 e 200mm, distância externa dos garfos de até 680mm, comprimento dos garfos de até 1.220mm, botão de emergência, indicadores de advertência de luzes, alimentada por bateria lítio (24V) de carga rápida com seu dispositivo de carregamento.</t>
  </si>
  <si>
    <t>T-1661</t>
  </si>
  <si>
    <t xml:space="preserve">Veículos de movimentação de carga, denominados "mesa de trabalho variável", com capacidade máxima de carga sobre a mesa igual ou superior a 20.000kg, equipados com dispositivos de elevação, e podendo ou não serem operados por controle remoto, rotação da mesa igual ou superior a 11°, inclinação lateral igual ou superior a 16°, inclinação frontal igual ou superior a 14°, autopropulsado, com acionamento por motor diesel, velocidade de locomoção igual ou inferior a 6m/min, tendo por função o manuseio seguro de componentes de caminhões de grande porte, do tipo fora-de-estrada, utilizados na indústria da mineração. </t>
  </si>
  <si>
    <t>T-1635</t>
  </si>
  <si>
    <t>Transportadores pneumáticos de produtos químicos em pó ou em forma granular, com taxa de transferência de 200 até 12.000litros/h (variável em função da densidade do produto), dotados de câmara de sucção (PTS), válvulas, filtro (opcional), bomba de vácuo com vazão nominal de 20 a 800Nm³/h, dutos e painel de gerenciamento eletropneumático.</t>
  </si>
  <si>
    <t>T-1596</t>
  </si>
  <si>
    <t>BRASPINE MADEIRAS LTDA</t>
  </si>
  <si>
    <t>Máquinas automáticas para empilhamento de tábuas, compostas por duas correias transportadoras (a segunda com empurradores transversais pneumáticos), um transportador de correntes transversais, um empilhador automático de madeira de 4 painéis, 1 fixo e 3 móveis, dispostos para processar diferentes comprimentos de peças, e mecanismo de saída com transportador de correntes para evacuação de pacotes, com capacidade para 3 pacotes (um em processo e dois em espera).</t>
  </si>
  <si>
    <t>T-1627</t>
  </si>
  <si>
    <t>ALLONDA ENGENHARIA E CONSTRUÇÃO LTDA</t>
  </si>
  <si>
    <t>Máquinas perfuratrizes utilizadas da instalação de tubos de concreto pelo método não destrutivo, dotada de haste utilizada na aplicação de água ou bentonita; rosca com motor de 18.000kN ; sistema para empurre do tubo de concreto com força de empurre de 1.250kN; força de retração de 960kN; velocidade máxima de 50rpm; capacidade de aplicação de tubos com diâmetro externo máximo de 660mm; dotada de unidade hidráulica com motor elétrico de 90kW; sistema de vídeo com câmera, monitor e unidade para gravação dos dados; sistema de alvo com diodos; unidade de mistura e bombeamento de bentonitas CO taxa de bombeamento de 30litros/min, potência de 6kW e 100bar, com misturador com motor hidráulico e tanque de mistura com capacidade de 2.000 litros.</t>
  </si>
  <si>
    <t>T-0324</t>
  </si>
  <si>
    <t>BRAVO CONSULTORIA AMBIENTAL LTDA.</t>
  </si>
  <si>
    <t>Equipamentos revolvedores de leiras de compostos orgânico (compostagem) para uso agrícola, autopropulsados (com sistema de propulsão independente) por motor a diesel integrado ao equipamento, com cabine articulável com rotação de 360 graus, com controle de comandos por joystick, tela de monitores LED 12,1” com “touchpad”, rádio com conexão “bluetooth”, janela ajustável com proteção solar e pressurizada com filtro de partículas e carvão ativado por manta EU4, utilizados para homogeneização de resíduos orgânicos por processo de revolvimento mecânico, dotados de: rotor de revolvimento com 36.400Nm de torque, diâmetro de 1.800mm e comprimento de 6.350mm com aletas, possui capacidade de operação no túnel de revolvimento com taxa de transferência de 7.000m3/h e deslocamento longitudinal de pilha de 3,5m, capacidade de trabalho em pilha de até 7,5m de largura por até 3,3m de altura e sistema de propulsão com motor de 447kW, com nível de emissões de escape II EuroMot/Tier 2, possui pré-filtragem de ar de admissão, com reversão de fluxo de ar em ambas direções, 6 cilindros, gerador de corrente elétrica trifásico de 24V/110A, bateria de 2 x 12V/225 Ah e depósito de combustível de 1.000 litros e capô do motor acionável eletricamente, o sistema de tração é composto por lagartas compactas motrizes com tração independente, velocidade ajustável em contínuo, de 0 a 3km/h; monitorização da máquina e deslocamento com avisos óticos e acústicos, 4 faróis halógenos dianteiros, 2 faróis halógenos traseiros e luz de aviso periférica, o controle da velocidade máxima do chassis e do rotor ou da correia de transmissão são independentemente ajustáveis, assim como os componentes hidráulicos incluindo o ventilador do sistema de refrigeração por água quente.</t>
  </si>
  <si>
    <t>T-1662</t>
  </si>
  <si>
    <t>REAL GREEN COMÉRCIO DE MÁQUINAS E PEÇAS LTDA</t>
  </si>
  <si>
    <t>Aeradores de solo, (perfura o solo removendo pequenos plugs de terra para permitir que o ar, água e nutrientes penetrem nas raizes) autopropelidos com motor a gasolina igual ou superioor a 23HP, ou sem motor operado através de ponto PTO do trator; com faixa de aeração de 122 a 249cm de largura; e com 18 ou 120 pinos de perfuração montados em 3 a 6 grades de suporte de acordo com o aerador com capacidade de perfuração de 10 a 40cm de profundidade, que mantem um padrão de operação mecânica da aeração eficiente e consistente durante o trabalho.</t>
  </si>
  <si>
    <t>T-1524</t>
  </si>
  <si>
    <t>Turbinas para sistema de fertilizante utilizados exclusivamente em plantadeiras pneumáticas, constituídas de uma carcaça externa (conjunto soldado), motor hidráulico de pistão com volume de deslocamento de 9,8cc, sensor de rotação, grade para proteção e rotor interno, utilizadas para fornecer pressão e vazão de ar suficiente para transportar adubo até as linhas de plantio.</t>
  </si>
  <si>
    <t>S&amp;P Brasil Ventilação LTDA.</t>
  </si>
  <si>
    <t>T-1526</t>
  </si>
  <si>
    <t>Conjuntos tampas dosadores de fertilizante em aço inoxidável, com eixo giratório com duas rodas dentadas tipo cremalheira e uma porca na extremidade para giro deste eixo, para abertura e fechamento da comporta através de uma tampa, utilizado para isolar o produto do dosador em plantadeiras.</t>
  </si>
  <si>
    <t>T-1469</t>
  </si>
  <si>
    <t>Máquinas autopropelidas para manutenção de áreas verdes e gramados, motor potência igual ou superior a 3,5 Hp a gasolina ou motor elétrico, autopropelido, velocidade de corte de 3 a 6 km/h, com uma unidade de corte fixa ou flutuante para terrenos irregulares, cilindro de corte com 12,7cm de diâmetro – 11 ou 14 lâminas de corte helicoidal, unidade de corte com 46 a 66cm de largura e com dois controles para ajuste preciso da altura de corte de 1,534 a 31,75mm, com rolo frontal para preparação da grama para o corte, transmissão do equipamento com lubrificação vitalícia sem pontos de lubrificação, suspensão com função dupla que permite parar o equipamento sem desengatar a tração, opção “back-lappin”- quando o cilindro rola no sentido inverso, para auto afiar as facas, todos os controles operacionais se encontram na mão do operador, pedestal do equipamento com ou sem ajustes distintos para regular com a altura do operador, peso total de 95 a 135.</t>
  </si>
  <si>
    <t>T-1471</t>
  </si>
  <si>
    <t>Máquinas para manutenção de áreas verdes e gramados, com motor de ignição por centelha, a diesel, potência igual ou superior a 21HP ou motor (hybrido) 24,8HP diesel + 4 baterias com 48V, com assento regulável para o condutor, corpo da máquina com 3 ou 4rodas, apresenta 3 ou 5 ou 7unidades de corte de relva ou grama, unidades de corte com cilindros de 13 ou 18cm de diâmetro, e com 8 ou 11 lâminas de corte helicoidais, largura de corte de 183 a 338cm, altura de corte de 6 a 64mm, todos os comandos de informação no painel do condutor, máquinas com peso de 840 a 1.950kg.</t>
  </si>
  <si>
    <t>T-1472</t>
  </si>
  <si>
    <t>REAL GREEN COMÉRCIO DE MÁQUINAS E PECAS LTDA</t>
  </si>
  <si>
    <t>Máquinas para manutenção de áreas verdes e gramados, equipados com motor de ignição por centelha, com potência de 18 a 21HP (gasolina), 23 a 25HP (diesel) e hybrida (gasolina+bateria), assento para condutor, com 3 unidades de corte flexíveis e articuláveis através de braços hidráulicos, unidade de corte com 11 ou 14 lâminas helicoidais, com cestos recolhedores de aparas, largura de corte de 150cm, altura de corte ajustável de 1,6 a 25,4mm, máquina com 3 pneus, com componentes elétricos blindados , info center no painel de controle, máquinas de 490 a 640kg.</t>
  </si>
  <si>
    <t>T-1473</t>
  </si>
  <si>
    <t>Máquinas para manutenção de áreas verdes e gramados, capacidade produtiva acima de 4000/m²/h, equipadas com motor de ignição de centelha, à diesel, potência igual ou superior a 20HP, assento para condutor, direção articulada, com volante ou alavancas de direção independente, para capacidade de giro sobre o próprio eixo, máquina com 3 ou 4 rodas, 1 deck (plataforma) frontal de corte com 3 lâminas, ou 3 a 5 deck flexíveis com 1 lâmina cada, para cortar e triturar relva, grama e outros, largura de corte de 1 a 1,85m e altura de corte de até 15cm, dotadas ou não de compartimento para recolhimentos de aparas com capacidade até de 810L.</t>
  </si>
  <si>
    <t>T-1171</t>
  </si>
  <si>
    <t>Combinações de máquinas para classificação de ovos por peso com manipulação individual, com módulo de detecção automática de sujeira através de utilização de câmeras, com módulo de detecção de trincas através de análise acústica, com ou sem módulo de lavagem/secagem, com capacidade de processamento de 60.000 ou 120.000 ou 180.000ovos/h, controladas por um único painel de controle.</t>
  </si>
  <si>
    <t>INDÚSTRIA DE MÁQUINAS YAMASA LTDA</t>
  </si>
  <si>
    <t>T-1424</t>
  </si>
  <si>
    <t>FLORESTAL ALIMENTOS SA</t>
  </si>
  <si>
    <t>Combinações de máquinas para produção automática de moldados de amido, como: balas de goma, gelatina ou pectina, com capacidade de 1.200 a 2.000kg/h, com controle programável do conjunto de produção, compostas de: um sistema de cozinha para preparo da formulação da bala de goma ou gelatina ou pectina, um sistema de pesagem com célula de carga, para pesagem dos ingredientes da formulação, um tanque para armazenamento e aquecimento de glicose, um tanque para armazenamento de açúcar líquido, dois tanques para solubilização de gelatina, dois tanques para preparo de pectina, dois tanques para solubilização do material de recuperação, dois tanques de água quente para o sistema, tanque pulmão para o cozinhador, célula de cozimento com dois cozinhadores, um com sistema de aquecimento por tubos e o outro por aquecimento direto de vapor e bombas, tanque pulmão para calda cozida, painel de controle automático programável para todo o sistema de cozinha, bombas e tubulações para interligação do sistema; um sistema automático para dosagem de aroma, corantes e ácido, composto de quatro conjuntos, com três tanques pequenos de armazenamento de aroma e corante, um tanque de mistura e um tanque pulmão, o conjunto possui bombas para dosagem e tubulações de conexão entre os tanques; uma máquina de depósito automática para produção de bala de goma, gelatina ou pectina, um sistema mecânico de desempilhamento de bandejas dos paletes, esteira de transporte das bandejas, um sistema de tombamento da bandeja para descarga do produto pronto, um sistema de alimentação de pó amido na bandeja, um sistema de moldagem do amido na bandeja, dois conjuntos/estações de dosadores de calda de bala nas bandejas, com velocidade de 28 bandejas por minuto, sistema de empilhamento de bandejas nos paletes, 22.000 bandejas plásticas em material sanitário para secagem e moldagem da bala de goma, 275 paletes metálicos dimensionados para empilhamento de bandejas em sala de secagem, painel de controle programável de funcionamento da linha, tubulações para interligações dos sistemas; um sistema de secador de pó de amido, com ventilador e tubulação de transporte do pó da linha até o secador, estação de secagem quente, estação de resfriamento do amido, máquina de coleta e peneiramento do amido, ventilador e tubulação de transporte do amido do secador para a linha de produção; um sistema de revestimento e aplicação de açúcar e óleo ao redor da bala, com esteiras transportadoras, dois tambores giratórios, um de aplicação de óleo e outro de aplicação de açúcar para revestimento das balas.</t>
  </si>
  <si>
    <t>T-1188</t>
  </si>
  <si>
    <t>Máquinas automáticas para cortar e vincar longitudinalmente o papelão ondulado, com velocidade de até 450m/min, largura máxima da chapa de até 2.500mm, duas seções independentes, sendo cada seção equipada com 7 facas para corte e 12 vincos para produção de até 6 caixas simultaneamente, módulo de vincagem auxiliar com 12 vincos, sistema automático de lubrificação e sistema que se comunica com os demais equipamentos existentes na linha de produção.</t>
  </si>
  <si>
    <t>T-1640</t>
  </si>
  <si>
    <t>REPETECO COMERCIO DE PAPEIS LTDA</t>
  </si>
  <si>
    <t>Máquinas eletrônicas de corte, para recortar, marcar em alto relevo, traçar e pontilhar, principalmente o papel, podendo também trabalhar materiais como vinil, madeira e tecido, com alimentador de rolo e cortador transversal, com carrinho duplo para realização de trabalhos simultâneos, operando conectadas ao computador através de um cabo USB e executam os comandos de acordo com um “Software” exclusivo, espessura máxima de mídia (3mm), força máxima de corte carro 1: 210gf, carro2: 5kgf, área máxima de corte 30,5 x 61cm (com base de corte) e 30,5cm x 3m (sem base de corte).</t>
  </si>
  <si>
    <t>T-1641</t>
  </si>
  <si>
    <t>REPETECO COMÉRCIO DE PAPÉIS LTDA</t>
  </si>
  <si>
    <t>Máquinas eletrônicas de corte, para recortar, marcar em alto relevo, traçar e pontilhar, principalmente o papel, podendo também trabalhar materiais como vinil, madeira e tecido, com alimentador de rolo e cortador transversal, com carrinho duplo para realização de trabalhos simultâneos, operando conectadas ao computador através de um cabo USB e executam os comandos de acordo com um “Software” exclusivo, espessura máxima de mídia (3mm), força máxima de corte carro 1: 210gf, carro2: 5kgf, área máxima de corte 37,1 x 38,1cm (com base de corte) e 37,6cm x 3m (sem base de corte).</t>
  </si>
  <si>
    <t>T-1612</t>
  </si>
  <si>
    <t>BISCAÍNO AUTOMAÇÃO INDUSTRIAL LTDA</t>
  </si>
  <si>
    <t>Máquinas automáticas para corte e vinco de papeis com gramatura igual ou superior a 90g/m², formato máximo igual ou superior a 800 x 600mm, pressão máxima de trabalho igual ou superior a 150t e velocidade máxima igual ou superior a 6.500folhas/h.</t>
  </si>
  <si>
    <t>BOBST LATINOAMERICA DO SUL LTDA</t>
  </si>
  <si>
    <t>T-1603</t>
  </si>
  <si>
    <t>PIETROBON &amp; CIA LTDA</t>
  </si>
  <si>
    <t>Máquinas para gravação a laser com função de gravação em materiais diversos: PVC, embalagens, plásticos, com voltagem bivolt 110/220V,  altura máxima de 2.000mm, barra de escala com configuração ajustável, lista de etapas: Largura e altura das letras de 0,1 a 10mm, distancia móvel de cada passo na direção X e Y offset de 0,1 a 100mm, ângulo de 1, 90 até 180 graus máximo, espaçamento das letras impressão 0,1 a 1mm, parâmetros de impressão ajustável: velocidade de impressão galvanômetro 3.000mm/s, velocidade de marcação 1.000mm/s, frequência 10kHZ, parâmetro óptico ajustável: velocidade da luz vermelha laser 3.000mm/s, gravação em diversos tipos de fonte de letras, compatível com arquivos de diferentes formatos tais como: MDB, Bitmap, QR Code, Code 39, Code 128, com conexão USB e também SD, contraladas  por software de controle, dotadas de aste de metal para montagem dos componentes com regulagem de altura, tela de visualização e manuseio, CPU e peça com a luz vermelha (laser), de valor unitário (CIF) não superior a R$31.800,00.</t>
  </si>
  <si>
    <t>AUTOMATISA SISTEMAS LTDA</t>
  </si>
  <si>
    <t>T-1621</t>
  </si>
  <si>
    <t>ZF AUTOMOTIVE BRASIL LTDA</t>
  </si>
  <si>
    <t>Centros de torneamento verticais, fuso simples, de comando numérico computadorizado (CNC), com base e corpo de concreto polimérico (mineralit), projetado para a fabricação de peças individuais e pequenas produções para uma grande variedade de peças em ferro fundido cinzento e nodular, podendo realizar operações de usinagem em desbaste e acabamento, e também furação de peças, sem utilização de fluido refrigerante ou de corte, com 2 eixos lineares X e Z com cursos referenciais entre 330 e 500mm, velocidade de avanço rápido dos eixos X e Z entre 20 e 30m/min, torre de ferramentas com oito ou doze posições, unidade de acionamento principal com potência de 42kW, torque de 500NM, velocidade de 3.000RPM e precisão do posicionamento do eixo C de +/- 0,01 graus.</t>
  </si>
  <si>
    <t>NAGEL DO BRASIL MÁQUINAS E FERRAMENTAS LTDA</t>
  </si>
  <si>
    <t>T-1545</t>
  </si>
  <si>
    <t>METALOGALVA BRASIL INDUSTRIAL LTDA</t>
  </si>
  <si>
    <t>Máquinas automáticas de conformação (end forming) e furação de tubos metálicos, dotadas de alimentação automática, consola táctil de parametrização e histórico produtivo, unidades de furação simples e duplas, descarga automática para cavaletes de acabamento, com ou sem sistema de marcação de tubo processado, processamento até 60tubos/h, espessura do tubo 2,5 - 4 mm, diâmetro 127mm, comprimento 5.540 – 11.670mm, até 25 unidade de furação, sendo 10 verticais e 15 horizontais.</t>
  </si>
  <si>
    <t>Reichenbach Equipamentos Indústria e Comércio Ltda</t>
  </si>
  <si>
    <t>T-1615</t>
  </si>
  <si>
    <t>Máquinas retificadoras especiais, com comando numérico CNC, dotadas de cabeçote giratório com múltiplos porta rebolos, sobre barramento hidrostático para retificação simultânea em diâmetros e cames interpolados e raio negativo, medição automática em processo, para usinagem de eixo comando de válvulas de diâmetro até 150mm e comprimento até 1.500mm</t>
  </si>
  <si>
    <t>T-1456</t>
  </si>
  <si>
    <t>FONTE VERDE AGRICULTURA LTDA</t>
  </si>
  <si>
    <t>Máquinas automáticas para dobrar e modelar chapas de aço/alumínio, com espessura de até 0,8mm, para formação de calhas utilizadas em estufas de uso agrícola, dotadas de sistema de desbobinamento, sistema de formação com tecnologia de dupla pressão, sistema de corte, sistema hidráulico e controle central, com capacidade de produção de 4 até 40m/min.</t>
  </si>
  <si>
    <t>T-1597</t>
  </si>
  <si>
    <t>VPS MAQUINAS INDUSTRIA COMERCIO E IMPORTAÇÃO DE MAQUINAS LTDA</t>
  </si>
  <si>
    <t>Calandras servo-tronic de 4 rolos sincronizados para chapa de aços, comando numérico CNC com sistema digital roll-by-wire conexão remoto, rolos forjados e temperados, capacidade máxima para chapas com espessura de 4 a 350mm, largura máxima de 0,5 a 8m, paralelismo dos rolos mecânico-hidráulico e eletrônico simultâneo, guias planetárias PSG, lubrificação permanente PLT, podendo ser equipada com suporte central ou suportes laterais ou ambos.</t>
  </si>
  <si>
    <t>T-1598</t>
  </si>
  <si>
    <t>Calandras “servo-tronic” de 4 rolos sincronizados para fabricação de torres eólicas em chapas de aço, comando numérico CNC com sistema digital “roll-by-wire”, conexão remoto, rolos forjados e temperados, capacidade máxima para chapas com espessura de 30 a 350mm e largura máxima de 2,5 a 5m, paralelismo dos rolos mecânico-hidráulico e eletrônico simultâneo, guias planetárias PSG, lubrificação permanente PLT, suporte central, suportes laterais, mesa de entrada motorizada com empurradores para automatização do processo, podendo ser a mesa equipada com ou sem elevação independente ou software para fabricação de cones em continuo ou ambos.</t>
  </si>
  <si>
    <t>T-1599</t>
  </si>
  <si>
    <t>Dobradeiras servo hidráulica para chapas metálicas, mínimo de 4 eixos controlados, comando numérico CNC com software externo, capacidade de 40 a 1.000t, força, comprimento de dobra de 1 a 8m, velocidade de retorno avental "boost" de até 230mm/s, sistema de economia "Standby Function", podendo ter integração tandem ou células robotizadas ou ambos.</t>
  </si>
  <si>
    <t>T-1595</t>
  </si>
  <si>
    <t>Máquinas emendadeiras de peças estruturais de madeira com união tipo "finger joint" de alta capacidade, com alimentador automático com capacidade para peças de comprimento de no mínimo 110mm e máximo 900mm, com largura de no mínimo 40mm e máximo 203mm, e com espessura mínima de 18mm e máxima de 50mm, com comprimento (após a articulação) de no mínimo 2.000mm e máximo de 7.200mm, com capacidade máxima em madeira macia de 115cm²(com comprimento de junta de 4,5 a 11mm) e força máxima de fechamento de 141kN.</t>
  </si>
  <si>
    <t>T-1623</t>
  </si>
  <si>
    <t>SCHUNK INTEC TECNOLOGIA DE FIXAÇÃO E SISTEMAS DE GARRAS LTDA.</t>
  </si>
  <si>
    <t>Módulos de fixação de troca rápida de paletes, dispositivos e peças, com repetibilidade menor que 0,005mm, com força de retração entre 1 e 28kN por módulo, com ou sem função turbo integrada, com corpo e pistão totalmente em aço inoxidável, travamento através de 2 cunhas deslizantes, com ângulo de atuação de 50° no primeiro estágio e 16° no segundo estágio, com montagem individual ou em paletes com entre 1 e 8 módulos.</t>
  </si>
  <si>
    <t>T-1530</t>
  </si>
  <si>
    <t>Terminais de processamento de dados para aplicações de missão crítica, de alta disponibilidade com tempo médio entre falhas (MTBF “Mean Time Between Failures”) de, pelo menos, 50.000h, temperatura de operação entre 0° e 35°C, umidade de operação entre 20 e 80%, com tela LCD sensível ao toque de 15 à 22 polegadas, aprovações regulatórias UL/cUL, FCC, TUV, CE, CB, México COC, C-Tick, VCCI, Argentina S-Mark, CCC, com suporte padrão VESA de 100mm, com 5 portas USB, 1 porta ethernet RJ45, com interfaces WI-FI 802.11 a/b/g/n/ac e “bluetooth” 5.0, 2 alto falantes internos de 2W, e 1 porta de áudio de 3,5mm, memória de 4GB com frequência entre 2.500 e 3.500MHz, podendo ser expandida até 16GB, processador com frequência entre 2,2 e 3,4GHz e consumo de energia entre 30 e 83W.</t>
  </si>
  <si>
    <t>T-1659</t>
  </si>
  <si>
    <t xml:space="preserve">GIVOTRADING COMERCIO, IMPORTACAO E EXPORTACAO LTDA ., </t>
  </si>
  <si>
    <t>Decanter’s derretedores de betume de aço carbono altamente isolado por lã de vidro com 30cm de espessura, para tambores de 190 a 200kg, com capacidade de 12t, dotados de sensor de nível, um tanque altamente vedado com armazenamento por decantação, uma serpentina de tubos intercaladas de 20 em 20cm na largura, na profundidade e na única entrada e saída, controlado por um sensor térmico, 10 tambores em cada um dos três corredores equipados com serpentinas verticais intercaladas de 10 em 10cm, equipado com sistema de carregamento hidráulico independente para cada corredor um sensor de contagem progressiva nos elevadores, um sistema de portas “vai e vem” acionado com a chegada do tambor que vai ser descartado.</t>
  </si>
  <si>
    <t>T-1414</t>
  </si>
  <si>
    <t>Máquinas injetoras horizontais monocolor para moldar peças plásticas, hidráulicas, com sistema de travamento central com joelheiras duplas travando no centro da placa móvel, precisão de abertura e fechamento do molde de 0,5mm, variação máxima do peso injetado de 0,3%, placa móvel  apoiada sobre guias lineares e ausência de buchas entre as colunas, sistema de abertura e fechamento com acionamento por bomba hidráulica acionada por servomotor, unidade de injeção apoiada sobre guias lineares, placas retangulares com maior espaço entre colunas, controlado por computador lógico programável (CLP) de tela colorida com recursos gráficos, memória interna para moldes, comunicação externa (USB), força de travamento igual ou superior a 1.000kN, equipadas com machos hidráulicos, válvulas pneumáticas e interfaces para ligação de periféricos, de valor unitário (CIF) não superior a R$126.720,00.</t>
  </si>
  <si>
    <t>T-1199</t>
  </si>
  <si>
    <t>Combinações de máquinas para revestimento e/ou laminação de tecidos planos ou tubulares com BOPP/CPP ou papel, através de coextrusão de resinas termoplásticas,  com largura de trabalho para tecidos planos entre 900 e 1.600mm e largura de trabalho para tecidos tubulares entre 450 e 750mm, com velocidade máxima de 250m/min, espessura do revestimento de 12 a 50microns (PP/LDPE), capacidade total de coextrusão de 500kg/h ; dotadas de: 1 desbobinador duplo para tecido com troca automática utilizando bobinas de diâmetro máximo de 1.300mm ;  1 grua suspensa para movimentação das bobinas ;  1 unidade de laminação  composta por rolo de pré-aquecimento, tratador corona, calandra refrigerada, barras de reversão para laminação nos dois lados do tecido tubular, e sistema de micro-perfuração ; 1 unidade de extrusão suspensa com sistema de trilhos composta de: 2 extrusoras, controle de temperatura, bloco alimentador de 3 camadas, e matriz plana com largura de trabalho de 1.600mm ; 1 desbobinador secundário para BOPP/CPP/Papel para bobinas de diâmetro máximo de 1.000mm ; 1 rebobinador de contato automático para bobinas de diâmetro máximo de 1.500mm.</t>
  </si>
  <si>
    <t>T-1410</t>
  </si>
  <si>
    <t>Combinações de máquinas automáticas, sincronizadas e contínuas acionadas por servo motor, para fabricação de fraldas descartáveis tipo calção/pants, com 4 tamanhos de produto inclusos: médio, grande, extra grande e extra extragrande, capacidade de produção máxima de 600pcs/min (tamanho médio), compostas de: alimentadores de polpa de celulose, alimentadores de não - tecido, alimentadores de filme de polietileno , alimentadores de material elástico tipo "lycra", bailarinos, sistema de aplicação de adesivos composto por tanque, com motor e bomba volumétrica, ventiladores, monitores para o controle de produção, quadros de distribuição de força, painéis elétricos de 440V - 60 Hz, painéis elétricos de 220V e PLC , ejetora de produto defeituosos, sistema de sinalizações sonoras dotado sirenes, monitores de câmera, dispositivos de materiais de ajuste, rolos de tração de linha de materiais, sistema de dobra de fralda descartável, sistema de sinalização visual com monitores e câmeras, aparelho de punção, rolos para formatador da fralda descartável, prensas tipo rolo, aparelho de formatação da fralda, transportadores por sucção, transportadores de correia, exaustores, moinho de polpa de celulose, alimentadores de polímero (SAP) com motor elétrico e mangueira, dispensadores de calor do motor de  cortador de materiais, aparelho de adesão ultrassônica, amplificador e gerador ultrassônico, sistema de transferência de produto, talhas de suspensão e remoção, sensores fotoelétricos, sensores óticos, sensores magnéticos, sensores de aproximação e controle lógico programáveis (PLCs).</t>
  </si>
  <si>
    <t>T-1458</t>
  </si>
  <si>
    <t>Máquinas com funções próprias para alinhamento e escovação lateral automática de placas de chumbo de baterias para motocicletas VRLA, completamente elétrica sem uso de ar comprimido, contendo as seguintes estações de trabalho: estação de alinhamento de grupo de placas; quatro escovas motorizadas com ajuste vertical e horizontal para escovação lateral (4 lados) de diferentes tamanhos de grupos de placas, com capacidade de preparação de até 700placas/min, com controlador lógico programável (CLP) e interface IHM.</t>
  </si>
  <si>
    <t>T-1531</t>
  </si>
  <si>
    <t>ABH COMERCIO E SERVICOS EM EQUIPAMENTOS INDUSTRIAIS LTDA</t>
  </si>
  <si>
    <t>Equipamentos de limpeza modular, para aplicações industriais, para higienização ou desinfecção de superfície externa de pneus, rodas, rodízios e solas de calçados nas áreas de entrada, através de fricção mecânica por contato com escovas anguladas de posicionamento oblíquo feitas em PVC sólido, grades de aço inoxidável ou galvanizado por imersão a quente, bandejas para coleta de aço inoxidável de 45mm ou 65mm de profundidade, com durabilidade de até 100.000usos, com capacidade de carga de até 30t.</t>
  </si>
  <si>
    <t>T-1533</t>
  </si>
  <si>
    <t>Máquinas automáticas para aplicar (revestir) peças com resina plástica bicomponente a vácuo, composta por: câmara de aplicação a vácuo com pallet (molde) para disposição das peças, bico de aplicação da resina operado por sistema de eixos elétricos; unidade distribuidora de resina epóxi bicomponente com dois tanques de 70 l, motobomba, sistema de aquecimento dos tanques e mangueiras, circuito de recirculação da resina e misturadores; unidade distribuidora de resina silicone bicomponente com dois tanques de 70L, motobomba, circuito de recirculação da resina e misturadores; bomba de vácuo da câmara; painel de controle (IHM); próprio para o revestimento de componentes eletromagnéticos.</t>
  </si>
  <si>
    <t>T-1625</t>
  </si>
  <si>
    <t>ENCOM IMPORTAÇÃO E EXPORTAÇÃO LTDA - ME</t>
  </si>
  <si>
    <t>Máquinas para desparafusar, soltar e apertar porcas de grampos de molas das suspensões de veículos pesados automotores, dotada de multiplicador de torque, sendo torque nominal 400kg/m e torque máximo 420kg/m; cabeçote de torque com deslocamento de 360 graus, possibilitando operações em qualquer ângulo, soltar e apertar porcas, grampos, de cima para baixo ou de baixo para cima, rotação máxima de 16 rpm; motor elétrico de 3cv, voltagem 220/380V, 60hz; redutor de velocidade; eixo de transmissão; duas rodas de ferro fundido; alça; chave elétrica liga/desliga.</t>
  </si>
  <si>
    <t>Mázi Máquinas LTDA</t>
  </si>
  <si>
    <t>T-1651</t>
  </si>
  <si>
    <t>EMS S/A</t>
  </si>
  <si>
    <t>Máquinas para montagem de canetas aplicadoras de medicamentos descartáveis, com capacidade produtiva máxima de até 180canetas/min, para canetas com volumes compreendidos entre 0,1 e máxima de até 50ml, transportador de alimentação dos carpule pré-envasadas, sistema de verificação de posição do embolo, PC industrial com interface homem-máquina (IHM) e "software" dedicado.</t>
  </si>
  <si>
    <t>T-1617</t>
  </si>
  <si>
    <t>Carcaças metálicas, construídas com técnica de soldagem e usinagem em forma tubular, para uso com finalidade de contenção e proteção mecânica da seção de compensação hidráulica nos módulos gerador de potência hidráulica MRHY da ferramenta modular MDT utilizadas nos serviços de coleta de amostras de água, óleo e gás nas atividades de perfilagens de poços de petróleo.</t>
  </si>
  <si>
    <t>T-1619</t>
  </si>
  <si>
    <t>VISCOTECH INDUSTRIA E COMERCIO DE PLASTICOS LTDA</t>
  </si>
  <si>
    <t>Moldes com fundo ecobase2, tecnologia específica para otimização da distribuição de massa, com 32 cavidades, com câmara quente valvulada individualmente, 3 estágios de refrigeração, para fabricação de preforma gargalo 48 mm e 90g em politereftalato de etileno (PET), distância entre centros de cavidades de 75 (V) X 172mm (H), com machos tratados em titânio e cavidades confeccionados em aço especial anticorrosivo, com polimento especial; buchas extratoras e demais componentes moldantes intercambiáveis, produzidos em aços especiais, tratados superficialmente com revestimento em nitreto de cromo, com variação de usinagem menor 0,0002”; controle de peso 90g da peça plástica com uma variação de +/- 0,6g entre cavidades; placa extratora para ejeção das preformas por meio de ar comprimido e resfriamento interno e externo, equipados com controle de temperatura individual em todas as cavidades, capazes de produzir com eficiência produtiva de 97%, projetados e desenvolvidos especificamente e com as devidas compatibilidades mecânica e elétrica para uso em máquinas XL, LX e HYPET de 300t.</t>
  </si>
  <si>
    <t>T-1620</t>
  </si>
  <si>
    <t>Moldes com fundo ecobase2, tecnologia específica para otimização da distribuição de massa, com 48 cavidades, com câmara quente valvulada individualmente, 3 estágios de refrigeração, para fabricação de preforma gargalo 38mm e 33gramas em politereftalato de etileno (PET), distância entre centros de cavidades de 60 (V) X 152mm (H), com machos tratados em titânio e cavidades confeccionados em aço especial anticorrosivo, com polimento especial; buchas extratoras e demais componentes moldantes intercambiáveis, mais uma placa-machos adicional para produção de preformas de 28g com diâmetro gargalo de 38 mm, produzidos em aços especiais, tratados superficialmente com revestimento em nitreto de cromo, com variação de usinagem menor 0,0002”; controle de peso 33 e 28g da peça plástica com uma variação de +/- 0,5g entre cavidades; placa extratora para ejeção das preformas por meio de ar comprimido e resfriamento interno e externo, equipados com controle de temperatura individual em todas as cavidades, capazes de produzir com eficiência produtiva de 97%, projetados e desenvolvidos especificamente e com as devidas compatibilidades mecânica e elétrica para uso em máquinas XL, LX e HYPET de 300t.</t>
  </si>
  <si>
    <t>T-1630</t>
  </si>
  <si>
    <t>VISCOTECH INDUSTRIA E COMERCIO DE PLASTICOS TECNICOS LTDA</t>
  </si>
  <si>
    <t>Moldes com fundo Ecobase2, tecnologia específica para otimização da distribuição de massa, com 48 cavidades,  com câmara quente valvulada individualmente, 3 estágios de refrigeração, para fabricação de preforma gargalo 28mm e 21,8g em politereftalato de etileno (PET), distância entre centros de cavidades de 60 (V) X 152 (H) mm, com machos tratados em titânio e cavidades confeccionados em aço especial anticorrosivo, com polimento especial; buchas extratoras e demais componentes moldantes intercambiáveis, mais uma placa machos adicional para produção de preformas de 27g com diâmetro de gargalo 28mm, produzidos em aços especiais, tratados superficialmente com revestimento em nitreto de cromo, com variação de usinagem menor 0,0002”; controle de peso 21,8 e 27g da peça plástica com uma variação de +/- 0,4g entre cavidades; placa extratora para ejeção das preformas por meio de ar comprimido e resfriamento interno e externo, equipados com controle de temperatura individual em todas as cavidades, capazes de produzir com eficiência produtiva de 97%, projetados e desenvolvidos especificamente e com as devidas compatibilidades mecânica e elétrica para uso em máquinas XL, LX e HYPET de 300t.</t>
  </si>
  <si>
    <t>T-1653</t>
  </si>
  <si>
    <t>Moldes com fundo ecobase2, tecnologia específica para otimização da distribuição de massa, com 32 cavidades, com câmara quente valvulada individualmente, 3 estágios de refrigeração, para fabricação de preforma gargalo 48mm e 84g em politereftalato de etileno (PET), distância entre centros de cavidades de 75 (V) X 172 (H) mm, com machos tratados em titânio e cavidades confeccionados em aço especial anticorrosivo, com polimento especial; buchas extratoras e demais componentes moldantes intercambiáveis, produzidos em aços especiais, tratados superficialmente com revestimento em nitreto de cromo, com variação de usinagem menor 0,0002”; controle de peso 84g da peça plástica com uma variação de +/- 0,6g entre cavidades; placa extratora para ejeção das preformas por meio de ar comprimido e resfriamento interno e externo, equipados com controle de temperatura individual em todas as cavidades, capazes de produzir com eficiência produtiva de 97%, projetados e desenvolvidos espeficamente e com as devidas compatibilidades mecânica e elétrica para uso em máquinas XL, LX e HYPET de 300t.</t>
  </si>
  <si>
    <t>T-1610</t>
  </si>
  <si>
    <t>NEWCHARGE PROJETOS, COMERCIO E LOCACAO DE SISTEMAS DE ARMAZENAMENTO DE ENERGIA LTDA.</t>
  </si>
  <si>
    <t>Sistemas para armazenamento, regulação e fornecimento ininterrupto de energia elétrica, para uso geral, dotados de banco de baterias de íons de lítio NCM, com capacidade total de armazenamento de 35kWh, contidos em 13 racks de 19”, com controlador e conversor integrados (retificador), 30kW, 400+-10% VAC, 50-63,5 Hz, controle de temperatura via ventilador duplo com controle automático, de valor unitário (CIF) não superior a R$84.441,24.</t>
  </si>
  <si>
    <t>T-0206</t>
  </si>
  <si>
    <t>Conversores estáticos redundantes 1U N+1 com alimentação chaveada AC de 90~264V e corrente de 2A, saída de +5V, +12V, +3,3V, -12V, +5VSB e potência máxima de saída de 120W, com proteção de sobrecorrente, sobretensão, sobre temperatura e sobrecarga de saída. Eficiência de 86% com carga máxima, “ripple” de tensão máxima de saída 120mvpp. temperatura de trabalho de 0° a 50°C. (Ver Nota de I.I. para Isenção).</t>
  </si>
  <si>
    <t>T-1324</t>
  </si>
  <si>
    <t>ATECH NEGÓCIOS EM TECNOLOGIAS S.A</t>
  </si>
  <si>
    <t>Conjuntos excitadores para controle do MAB (Mecanismo de Acionamento de Barras), com processamento de controle, posicionamento e diagnóstico dos motores do MAB do reator nuclear, compostos por gabinete, dispositivo de controle do gabinete e cabos.</t>
  </si>
  <si>
    <t>T-1643</t>
  </si>
  <si>
    <t>Filtros de alimentação trifásico de compatibilidade eletromagnética com estágio duplo de filtragem; tensão limite de entrada com valor mínimo de 480VAC; limite de corrente mínimo de 50 à 90A; limite de frequência de alimentação de no mínimo 60Hz; dimensões máximas de 329 x 100 x 185mm à 365 x 150 x 220mm- comprimento x largura x altura; faixa de temperatura de trabalho de no mínimo -10 º C a 80º C; dispositivo com grau de proteção mínimo IP20.</t>
  </si>
  <si>
    <t>T-1644</t>
  </si>
  <si>
    <t>Filtros de alimentação trifásico de compatibilidade eletromagnética com estágio duplo de filtragem; tensão limite de entrada com valor mínimo de 480VAC; limite de corrente mínimo de 120 à 150A; limite de frequência de alimentação de no mínimo 60Hz; dimensões máximas de 439 x 110 x 240mm à 440 x 150 x 250mm - comprimento x largura x altura; faixa de temperatura de trabalho de no mínimo -10º a 80º C; dispositivo com grau de proteção mínimo IP20.</t>
  </si>
  <si>
    <t>T-1645</t>
  </si>
  <si>
    <t>Filtros de alimentação trifásico de compatibilidade eletromagnética com estágio simples de filtragem; tensão limite de entrada com valor mínimo de 430 à 480VAC; limite de corrente mínimo de 16 à 42A; limite de frequência de alimentação de no mínimo 60Hz; dimensões máximas de 270 x 50 x 85mm à 310 x 58 x 90mm - comprimento x largura x altura; faixa de temperatura de trabalho de no mínimo -10º a 80ºC; dispositivo com grau de proteção mínimo IP20.</t>
  </si>
  <si>
    <t>T-1593</t>
  </si>
  <si>
    <t>CAMPBELL SCIENTIFIC DO BRASIL LTDA</t>
  </si>
  <si>
    <t>Equipamentos para registro de dados de medição e controle, para medições de tempo, frequência, período, “edge”, corrente, resistência e/ou tensão; com velocidade de execução da tabela de programa de 1kHz; com resolução de 5 nano volts; com conversor A/D de 24 bit; com precisão de +/- 3 micro-volts (RMS); com 12 canais universais programáveis para entrada/saída analógica e digital; com RS232; com RS485 (half e full duplex); com SDI-12 e PWM; com portas de comunicação USB; com CS I/O; com RS-232 e 1 10/100baseT; com entrada para cartão micro-SD de até 16GB; com interface interna embarcada para excitação e medição de sensores de corda vibrante de bobina única com uma resolução de 0,001 Hz com precisão de +/- 0,013% da leitura em menos de 1 segundo; com classe 4 para imunidade elétrica; com métodos 516,6 e 514,6 da MIL-STD 810G para choque e vibração e uma classificação ambiental IP50 e operando acima de -55 a +85°C.</t>
  </si>
  <si>
    <t>T-1594</t>
  </si>
  <si>
    <t>Equipamentos para registro de dados de medição e controle, para medições de tempo, frequência, período, “edge”, corrente, resistência e/ou tensão; com velocidade de execução da tabela de programa de 1KHz; com resolução de 0,02 micro-volts e precisão de +/- 0,15 micro-volts (RMS); com 16 canais analógicos absolutos ou 8 canais diferenciais; com 2 canais de entrada 4 a 20 mA ou 0 a 20mA; com 4 canais de excitação de voltagem 0 a 4 Vdc RMS; com comunicação por interfaces digitais SDI-12, TTL, LVTTL, RS-232, RS-485, Ethernet, I2C e/ou SPI, entrada para cartão micro-SD de até 16GB; com imunidade elétrica; com métodos 516.6 e 514.6 da MIL-STD 810G para choque e vibração e classificação ambiental IP50 e com operação de -55 a + 85 °C.</t>
  </si>
  <si>
    <t>T-1604</t>
  </si>
  <si>
    <t>Módulos de monitoração de gases anestésicos e respiratórios, por infravermelho e fluxo lateral (sidestream), configurados para fornecer formas de ondas e concentrações de CO2, N2O e agentes anestésicos, com faixas de medição de CO2 de 0 a 13,6vol%, frequência respiratória de 0 a 100rpm, N2O de 0 a 100vol%, halotano e isoflurano de 0 a 8,5vol%, enflurano e servoflurano de 0 a 10vol% e desflurano de 0 a 20vol%; podendo conter sensor de O2 paramagnético, filtro bacteriológico com reservatório, linha de amostragem e/ou adaptador de vias aéreas para gás.</t>
  </si>
  <si>
    <t>T-1040</t>
  </si>
  <si>
    <t>Microscópios cirúrgicos estereoscópicos digitais para cirurgias oftalmológicas, com fator de magnificação=0,4x – 2.4x, alcance de foco 70mm, óptica digital, iluminação disponível nas versões Xenon, LED ou halogênio, profundidade A-Scan: 2,9 e 5,8mm em tecido, comprimento de digitalização ajustável de 3 a 16mm, rotação digitalização ajustável em 360º , modos digitalização para captura ao vivo: 1 linha, 5 linhas, mira captura: 1 linha, 5 linhas, cubo.</t>
  </si>
  <si>
    <t>T-1580</t>
  </si>
  <si>
    <t>Sistemas de implantação de lentes (injetor de lentes) constituído por um injetor e um cartucho de lentes.</t>
  </si>
  <si>
    <t>T-1544</t>
  </si>
  <si>
    <t>CHROME TECNOLOGIA INDUSTRIA COMERCIO IMPORTACAO EXPORTACAO EIRELI</t>
  </si>
  <si>
    <t>Mamógrafos analógicos, dotados de estrutura “c-arm” rotação manual, ampola de raio, anodo e filtro molibdênio, tela de policarbonato para manter face do paciente fora do raio X, base 18 x 24 para colimação manual, mesa com grade/gaveta 18 x 24 e identificadores, compressor 18 x 24, pedais de controle de compressão, sistema “phantom” para calibrações periódicas, kit 24 x 30 para base, compressor, colimador automático kit magnificação com colimador manual de 14cm, base de magnificação (fator 1,5x e 2x), compressor de 7,5cm, com adaptação para estereotaxia.</t>
  </si>
  <si>
    <t>T-1543</t>
  </si>
  <si>
    <t>Sistemas de radiografia digital (CR), de alta resolução para adaptação em equipamentos de raio X fixos ou móveis, compostos por: scaner e placas de fosforo (chassis) de tamanhos diversos, conexão de operação para computador de processamento de dados para geração de imagens no padrão DICOM 3.0, DICOM Worklist para listagem de pacientes, armazenamento, processamento de imagens, visualização, impressão e transmissão dos arquivos com possibilidade de conversão para o outros tipos de arquivos de imagens; qualidade para apresentação de imagens com resolução de 16 bits, para tonalidades de cinza, com velocidade de aquisição média superior a 30 cassetes por hora ou 78s/cassete ,tempo de acesso da imagem inferior a 45 segundos após a leitura; potência de consumo superior a 23W em "stand by" e 1.610W em regime de trabalho normal; acompanhado por cabos, conectores e suporte de mesa ou parede.</t>
  </si>
  <si>
    <t>T-1634</t>
  </si>
  <si>
    <t>SERVITECH SERVICOS TECNICOS E REP LTDA</t>
  </si>
  <si>
    <t>Equipamentos para medição automática de densidade/compactação em peças cerâmicas e porcelanatos, por meio de ar comprimido, com ou sem sistema de corte das provas, precisão de medição aproximada 0,005g/cm3, tempo de medição aproximado de 30s/prova, tela de controle por toque (touchscreen).</t>
  </si>
  <si>
    <t>T-1654</t>
  </si>
  <si>
    <t>MINERAÇÃO CURIMBABA LTDA.</t>
  </si>
  <si>
    <t>Equipamentos para teste de condutividade e permeabilidade de propantes utilizados em fraturamento hidráulico para estimulação de poços de petróleo e gás, composto por 2 células de teste, 2 tanques de fluido com capacidade de 13l cada, 1 acumulador de fluido com capacidade 2.000ml, 2 câmaras de sílica com capacidade de 500ml, 2 bombas de fluxo com capacidade entre 10 - 7.500psi, pressão de refluxo de até 3.000psi e temperatura de até 350°F.</t>
  </si>
  <si>
    <t>T-1647</t>
  </si>
  <si>
    <t>Equipamentos para teste de vazamento em filtros utilizados na indústria farmacêutica de biomedicamentos, através de teste de difusão de ar pressão diferencial, compressão do sensor de pressão diferencial de até máxima 5Mpa, sensor de pressão com pressão máxima de até 1Mpa, com controlador de testes com painel de cristal líquido sensível ao toque, com impressora incorporada.</t>
  </si>
  <si>
    <t>T-1650</t>
  </si>
  <si>
    <t>Equipamentos para teste de integridade de pós-uso de filtros, através de partículas de ouro (GPT), com coletor de válvula de entrada de quatro portas, medição de pressão diferencial, medição e totalização de fluxo da lateral da alimentação, espectrômetro VIS em linha, com monitor local com teclado, com faixa de comprimento de onda VIS entre 340 - 720mm, precisão de comprimento de onda igual ou inferior 1mm, precisão de absorção + - 0,010 AU.</t>
  </si>
  <si>
    <t>T-1592</t>
  </si>
  <si>
    <t>Máquinas de medição por imagem tridimensional, resolução de 0,1µm, tipo de escala com encoder linear, unidade de observação com zoom (8 posições), câmera colorida CMOS, iluminação co-axial com led, iluminação de perfil com LED, luz anelar obliqua com 4 quadrantes em LED branco, luz refletida coaxial por LED branco, capacidade de medição no eixo X de 250 até 400mm, eixo Y de 200 até 400mm e eixo Z de 150 até 200mm, exatidão dos eixos X e Y ≤ ± (2+3L) µm, exatidão no eixo Z ≤ ± (3+5L).</t>
  </si>
  <si>
    <t>T-1602</t>
  </si>
  <si>
    <t>Bancadas de fluxo à frio para verificação da restrição e contrapressão de ar causada por um sistema de exaustão, do tipo aplicado em motores a combustão interna, com capacidade de controlar a vazão de ar de 10 a 1.000kg/h em temperatura ambiente, dotada de uma unidade controladora de pressão de ar, válvulas de controle de fluxo, transdutores de pressão, aparelho para medição da umidade dos gases e um computador para controle e visualização de dados do teste.</t>
  </si>
  <si>
    <t>T-1670</t>
  </si>
  <si>
    <t>JACOBINA MINERAÇÃO E COMÉRCIO LTDA.</t>
  </si>
  <si>
    <t>Equipamentos projetores de concreto, com braços com alcance de pulverização na vertical e na horizontal de 10 e 8,5m, respectivamente, e ângulo de rotação da cabine frontal de 180°; cabines de proteção contra capotamentos e queda de objetos, com sistema de ar condicionado e aquecimento; assento com sensor de presença, cinto de segurança e suspensão "built-in"; sistema de dosagem aditiva automático, prevenindo uso excessivo de material; painel digital de operação instalado na cabine; sistema de freio controlado com software, ativado automaticamente em situações perigosas; fluxo de concreto de 20m³/h; pressão máxima teórica no concreto de 65bar; chassis rígido com velocidade de 20km/h equipado com sistema de freios hidráulicos; eixos reforçados para suportar até 3.000kg de carga adicional; bomba de água de alta precisão, utilizada para limpeza; e conjunto de peças destinadas à sua montagem.</t>
  </si>
  <si>
    <t>T-1667</t>
  </si>
  <si>
    <t>Motobombas centrifugas multiestágios com motor elétrico incorporado para operação submersa, com bocal de saída em latão e válvula de retenção incorporada, medindo entre 1.1/4" ~ 2" polegadas com rosca tipo BSP, eixo e corpo do bombeador em aço inox, rotor de fluxo radial em poliacetal e difusor em policarbonato, acoplada a motor assíncrono lubrificado a óleo, rebobinável, com 2 polos, potência entre 0,50 ~ 3,00cv, frequência de 60Hz, com vazão máxima de 12m³/h, altura manométrica entre 5,98 e 211mca, utilizadas para captação de água potável em poços tubulares profundos com diâmetro mínimo de 4 polegadas, para trabalho com teor máximo de areia permitido de 50g/m³ podendo ser acompanhada de seu acionamento (Dispositivo capacitor para auxilio no funcionamento da bomba), de valor unitário (CIF) não superior a R$94,47.</t>
  </si>
  <si>
    <t>T-1678</t>
  </si>
  <si>
    <t>SFA BRASIL EQUIPAMENTOS SANITARIOS Ltda</t>
  </si>
  <si>
    <t>Bombas centrífugas com lâminas para evacuação de águas residuais residenciais e comerciais provenientes de louças sanitárias, pias, chuveiros, ou mictórios acionadas por motor elétrico monofásico com resfriamento por óleo, de potência superior a 0,5CV, igual ou inferior a 1,4CV (400 a 1.100W), rotação de 2.800 a 3.600rpm, com vazão máxima entre 90 e 150L/min em efluentes de temperatura até 38°C, com evacuação horizontal máxima entre 50 e 110m e evacuação vertical (de elevação) máxima entre 5 e 7m, com acionamento por medidor de nível que consiste em membrana de borracha e microinteruptor, montadas em reservatório com conexões de entrada DN 40 e saída DN 22/28/32.</t>
  </si>
  <si>
    <t>T-1679</t>
  </si>
  <si>
    <t>Bombas centrífugas para evacuação de águas residuais provenientes de um chuveiro, lavatório, bidê, banheira, máquina de lavar roupa e/ou máquina de lavar louças, acionada por motor elétrico monofásico com protetor térmico e resfriamento por óleo, de potência superior a 0,2CV, mas não superior a 1,0CV (150 a 750W), de 2.800rpm, alimentação elétrica em 220-240V/60Hz, com vazão máxima entre 70 e 150L/min, temperatura de projeto com máxima de 38 a 90°C, com acionamento por medidor de nível que consiste em membrana de borracha e “microinteruptor, montads” em reservatório com conexões de entrada DN 40 e saída DN 22/28/32/50, com evacuação horizontal máxima entre 40 e 80m e evacuação vertical (elevação) máxima entre 4 até 11m, e pesando entre 3,5 e 10kg.</t>
  </si>
  <si>
    <t>T-1680</t>
  </si>
  <si>
    <t>Trituradores com vaso sanitário de cerâmica acoplado, dotados de bomba equipada com lâminas, para evacuação de águas residuais provenientes do mesmo vaso e de uma pia lavatório, acionadas por motor elétrico monofásico com refrigeração a óleo, de potência de 0,3 à 0,7CV, rotação de 2.800 a 3.600rpm, com vazão máxima entre 56 e 105 litros/min.</t>
  </si>
  <si>
    <t>T-1624</t>
  </si>
  <si>
    <t>COOPERATIVA DE LATICIOS SELITA</t>
  </si>
  <si>
    <t>Tanques assépticos com capacidade máxima de 40.000 litros de produto UHT, para armazenamento intermediário, com tanque pulmão, construído em aço inox AISI 304, com controle automático da pressão positiva e da esterilidade, com injeção de nitrogênio opcional, sistema de proteção contra quedas e sobre pressão, filtro de vapor culinário e válvulas redutoras de pressão para controle da barreira de vapor, com duas entradas do produto, sistema CIP (clean in place) integrado incluindo “spray ball” no topo do tanque, válvula de dreno/desaeração ao final da linha, com escada de acesso ao topo, e painéis elétricos de comando e controle.</t>
  </si>
  <si>
    <t>T-1663</t>
  </si>
  <si>
    <t>Equipamentos de troca iônica utilizados para suavização do suco de pectina ao promover a redução de cálcio por extração ácida, capacidade de projeto da planta é 62,8m³/h de suco de pectina (68,5m³/h máx.), pressão de operação 4,5bar, composto de duas colunas cilíndricas verticais de 3.600mm de diâmetro, 3.000mm de altura, revestimento interno com 4mm de borracha dura, pintura externa com duas camadas de epóxi primer; dotados de uma rede de distribuição (inferior e intermediária) de suco, água ou químicos; uma rede de distribuição (superior) de água e suco;  tubulação frontal; conjunto de válvulas; instrumentos; sensores e filtros.</t>
  </si>
  <si>
    <t>T-1715</t>
  </si>
  <si>
    <t>S RIKO AUTOMOTIVE HOSE TECALON BRASIL SA</t>
  </si>
  <si>
    <t>Depuradores de gás hélio denominados recuperadores de gás hélio para reaproveitar o gás utilizado na execução das provas dos bancos de ensaio com eficiência entre 85 a 95%, com faixa de vazão de 100/150nL/min, pressão de hélio em saída máxima de 60bar (ajustável), pressão de hélio em ingresso mínimo 1,3bar absoluto e pressão de recarga de hélio no máximo 6bar, capaz de tornar o gás hélio novamente utilizável para testes sucessivos, é composto por cilindros reservatórios e uma bomba de vácuo com pressão máxima de saída regulável por manômetros manuais e reservatórios de armazenagem providos de válvulas mecânicas de segurança; contém um painel IHM para programação e visualização do sistema gerenciado por um PLC.</t>
  </si>
  <si>
    <t>T-1694</t>
  </si>
  <si>
    <t>Elementos filtrantes, confeccionados em Polietileno Clorado (Cl-PE) com folhas planas de membranas microporosas, com dimensões de 0,49 x 1m e 6,00mm e poros de 0,2 micrometros  para aplicação de forma submersa para retenção de lodo biológico, coliformes, bactérias e vírus com garantia de estabilidade na qualidade da água tratada,  atuação através da injeção de ar com pressão de 0,05 a 0,13bar por difusores de bolhas grossas aplicados na base do tanque, de modo a proporcionar oxigenação da biomassa. Utiliza o controle da pressão transmembrana para controle de qualidade em que pode ser aplicado telemetria remotamente para análise das condições de operação.</t>
  </si>
  <si>
    <t>T-1559</t>
  </si>
  <si>
    <t>E M S     S.A.</t>
  </si>
  <si>
    <t>Lavadoras externas rotativas , projetadas especificamente para descontaminação de superfícies externas de frascos envasados, com velocidade máxima de 9.000unidades/h, dotadas de: circuito de lavagem, alimentação de frascos, com esteira de entrada, estrela de transferência; carrossel principal de lavagem e secagem dos frascos; sistema de transportes com estrela de transferência e esteira de saída com bandeja para coletar os frascos, com peças em aço inoxidável, borracha de silicone ou materiais equivalentes, paredes internas laváveis; portas de vidro hermeticamente fechadas, com luvas instaladas nas portas para acesso dos operadores a parte interna da máquina, atendendo aos requisitos da norma 21 CFR part 11 do FDA (Food and Drug Administration), PLC e IHM com sistema de senhas multinível.</t>
  </si>
  <si>
    <t>TEKSUL AUTOMACAO LTDA</t>
  </si>
  <si>
    <t>T-1611</t>
  </si>
  <si>
    <t>Máquinas para embalar canudos com diâmetro de 5 a 12mm, individualmente, em papel com gramatura de 24 - 30g/m² e capacidade de produção igual ou superior a 400 pacotes/min, podendo opcionalmente conter unidade de impressão flexográfica com secador térmico em 2 cores.</t>
  </si>
  <si>
    <t>T-1728</t>
  </si>
  <si>
    <t>DANÚBIO INDÚSTRIA E COMÉRCIO LTDA.</t>
  </si>
  <si>
    <t>Clipadoras automáticas de fecho plástico reutilizável, com duplo arame, em embalagens de pães de fôrma de dimensões máximas (comprimento x largura x altura) de 224 x 95 x 95mm, com capacidade máxima de 5.500pães/h, comandadas por controlador lógico programável (CLP).</t>
  </si>
  <si>
    <t>T-1709</t>
  </si>
  <si>
    <t>KUHN - Montana Indústria de Máquinas S/A</t>
  </si>
  <si>
    <t>Conjuntos da pistola de pulverização, formado por uma pistola de pulverização com espiga de mangueira de ¼ pol com conexão de entrada com rosca de ¼ pol. NPT ou BSPT (F) e por uma haste de extensão de 610mm (24 pol.), com trava de gatilho que permite manter a pistola aberta para um fluxo continuo, pressão nominal máxima de 10bar (150 PSI), utilizado em pulverizadores costais ou outros pulverizadores agrícolas de baixa pressão.</t>
  </si>
  <si>
    <t>T-1710</t>
  </si>
  <si>
    <t>KUHN-MONTANA INDÚSTRIA DE MAQUINAS S/A</t>
  </si>
  <si>
    <t>Adaptadores de espiga de mangueira, de náilon, com conexão com rosca NPT (Macho) de ¼ pol., para em mangueira de D.I. de 3/8 polegadas utilizado em pulverizadores agrícolas.</t>
  </si>
  <si>
    <t>T-1702</t>
  </si>
  <si>
    <t>Veículos autopropulsados sobre rodas, utilizados para elevação, transporte e armazenagem de cargas, com lança telescópica fixada na traseira do veículo, elevação máxima da lança igual ou superior a 3.500mm mas igual ou inferior a 18.000mm e alcance máximo igual ou superior a 9.000mm, equipados com garfo para empilhamento ou outros acessórios, acionados por motor diesel, com potência igual ou superior a 66kW (ou 90HP), com tração e direção nas quatro rodas, com capacidade de carga igual ou inferior a 4.100kg.</t>
  </si>
  <si>
    <t>T-1691</t>
  </si>
  <si>
    <t>BIMBO DO BRASIL LTDA</t>
  </si>
  <si>
    <t>Máquinas aplicadoras automáticas de grãos e sementes sobre pães de forma e outros pães, com coberturas de 360º, capacidade de até 6.000pães/h, com controlador lógico programável (CLP) e painel de operação sensível ao toque (touchscreen) montado a bordo do equipamento, velocidade variável do transportador, apalpador superior contínuo para rolagem e aderência dos grãos, sistema de coleta e recuperação de excesso de grãos com tanque sobre dorízios e tampa, alimentador de grãos com tanques de armazenamento, transportador de transferência do produto coberto acabado para a assadeira, mandris formadores projetados para grupos de grãos e/ou tamanhos variáveis de pães, estrutura em aço inoxidável sobre rodízios para deslocamento lateral do conjunto de aplicação e cobertura, painel elétrico a bordo do equipamento.</t>
  </si>
  <si>
    <t>T-1704</t>
  </si>
  <si>
    <t>CAVANNA MÁQUINAS E SISTEMAS PARA EMBALAGEM LTDA.</t>
  </si>
  <si>
    <t>Máquinas de inspecionar através de câmeras 2D e 3D, biscoitos recheados redondos com diâmetro igual ou superior a 41mm e altura máxima de 12mm, com capacidade máxima de 4.800peças/min com deslocamento sobre uma esteira branca de 1.600mm de largura com 32 filas de biscoitos e velocidade de 150filas/min com separação de 10mm entre cada fila, com sistema de rejeição para produtos quebrados ou não conforme com a qualidade de referência.</t>
  </si>
  <si>
    <t>T-1727</t>
  </si>
  <si>
    <t>DANÚBIO INDÚSTRIA E COMÉRCIO LTDA</t>
  </si>
  <si>
    <t>Máquinas automáticas contínuas “depanner” para extração de pães de forma assados, com 400g, das assadeiras com velocidade de até 100pães/min através de cabeças à vácuo e largura útil de 838mm, com coletor de resíduos (ciclone) e controlador lógico programável (CLP).</t>
  </si>
  <si>
    <t>T-1601</t>
  </si>
  <si>
    <t>Máquinas cortadeiras, desbobinadeiras, refiladeiras e rebobinadeiras para bobinas de papel ou filme de plástico, com faixa de gramatura de 10 a 500g/m², largura máxima da bobina de entrada igual ou superior a 900mm, diâmetro máximo da bobina até 1.500mm e bobina de saída com diâmetro máximo igual ou superior a 450mm e velocidade máxima igual ou superior a 250m/min, com controle CLP (controlador lógico programável) com “touchscreen”.</t>
  </si>
  <si>
    <t>PX INDÚSTRIA E COMÉRCIO DE MAQUINAS LTDA</t>
  </si>
  <si>
    <t>T-1689</t>
  </si>
  <si>
    <t>BISCAINO AUTOMAÇÃO INDUSTRIAL LTDA</t>
  </si>
  <si>
    <t>Cortadeiras de bobinas de papel para gramatura de 60 - 550g, faixa de comprimento do corte igual ou superior a 450 - 1.450mm, diâmetro máximo da bobina de 1.800mm e velocidade máxima igual ou superior a 260m/min e tamanho máximo da largura de corte igual ou superior a 1.100mm.</t>
  </si>
  <si>
    <t>T-1614</t>
  </si>
  <si>
    <t>Máquinas para destaque de materiais pré-vincados para trabalhos em papel com formato máximo da folha igual ou superior a 680 x 480mm, altura máxima da pilha de 100mm, formato máximo de destaque do papel igual ou superior a 230 x 230mm e velocidade de 15 a 22ciclos/min.</t>
  </si>
  <si>
    <t>T-1642</t>
  </si>
  <si>
    <t>FA MARINGA LTDA</t>
  </si>
  <si>
    <t>Combinações de máquinas para cardagem e formação de mantas de fibra sintética (para trabalho com fibras de poliéster de 64 a 110mm de comprimento), compostas de: carregador volumétrico misturador com 3 unidades de entrada, com largura de trabalho de 1.100mm/unidade, com dispositivo de pesagem; 1 carda lobo para pré-abertura das fibras, com largura de trabalho de 1.300mm, com correia de transporte; 1 carda lobo para abertura principal com largura de trabalho de 1.300mm, com gabinete de coleta; 1 alimentador vibratório com largura de trabalho de 1.750mm; 1 carda com largura de trabalho 2.000mm e duplo "doffer" na saída; 1 dobradora transversal de véus com largura de entrada menor ou igual a 2.200mm e largura de saída menor ou igual a 3.800mm, controlada por CLP (controlador lógico programável).</t>
  </si>
  <si>
    <t>T-1656</t>
  </si>
  <si>
    <t>MARELLI SISTEMAS AUTOMOTIVOS IND E COM BRASIL LTDA</t>
  </si>
  <si>
    <t>Máquinas para corte e microfuração de bicos dos injetores de combustível, com CNC de 5 eixos de precisão de posicionamento menor que 1 microm, montandas em base de granito separado da base da máquina para prover estabilidade térmica e alta rigidez localizadas em absorvedores de vibração, contendo 2 estações de trabalho, sistema robotizado de carregamento e descarregamento das partes, sistema de scanner 3D, sistema de medição do diâmetro do furo, sistema de filtragem e exaustação de nano partículas voltado para processos de micro usinagem com tecnologia de pulsos de laser ultra rápidos (femto segundos).</t>
  </si>
  <si>
    <t>T-1725</t>
  </si>
  <si>
    <t>Centros de usinagem vertical com 3 eixos ou mais, compacto, com comando numérico computadorizado (CNC), para produção de peças de pequenas dimensões para fresar, mandrilar, furar e rosquear com curso no eixo X igual ou maior a 520mm, no eixo Y igual ou maior a 350mm, no eixo Z igual ou maior a 300mm; avanço rápido no eixo X igual ou maior a 48m/min , avanço rápido no eixo Y igual ou maior a 48m/min , avanço rápido no eixo Z igual ou maior a 60m/min; mesa simples ou dupla; com dimensões igual ou maior a 500 x 350mm, capacidade de carga igual ou maior a 150kg; fuso com velocidades igual ou maior a 12.000rpm, potência igual ou maior a 2,2kW; capacidade de armazenamento de ferramentas igual ou maior a14 ferramentas; diâmetro máximo da ferramenta igual ou maior a 60mm; tempo de troca de ferramenta igual ou maior a 1,1s; com ou sem transportador de cavaco; com ou sem bomba de alta pressão; troca de ferramentas automática com ou sem braço trocador; com ou sem o conjunto de 4° ou 5° eixo sobre a mesa.</t>
  </si>
  <si>
    <t>T-1733</t>
  </si>
  <si>
    <t>ROBERT BOSCH DIREÇÃO AUTOMOTIVA LTDA</t>
  </si>
  <si>
    <t>Máquinas retificadoras cilíndricas automáticas com centro, de alta precisão, com 5 eixos comandados por controle numérico computadorizado (CNC), utilizadas para execução de diferentes etapas do processo de retifica externa de rosca para o produto eixo sem-fim, através de processo de mergulho inclinado, movimento de corte e avanço no sentido radial em relação à peça, com um cabeçote porta rebolo com capacidade de 500mm, deslocamento no eixo X de 240mm, eixo Z de 1.300mm, eixo A de 10°, eixo B de 30°, eixo C de 360°, precisão de 0,002mm nos eixos X e 0,004mm no eixo Z, capazes de usinar eixos com diâmetro máximo de volteio de 280mm e comprimento máximo de 700mm.</t>
  </si>
  <si>
    <t>T-1660</t>
  </si>
  <si>
    <t>BRASILATA S/A - EMBALAGENS METÁLICAS</t>
  </si>
  <si>
    <t>Combinações de máquinas automáticas em linha para produção de fundo de galão de 165mm. de diâmetro, por estampagem a frio de folhas de aço com espessuras finas, constituído por: Sistema de alimentação de folhas metálicas de 1.050 x 1.050mm. no máximo, precisão de alimentação +/- 0,15mm, e velocidade máxima de alimentação de 36m/min, por meio de um sistema CNC com eixos X; Y, com dispositivo elevatório posicionador do fardo de folhas metálicas, separando e introduzindo-as num conjunto de cilindros dotados de tecidos para a lubrificação das folhas inteiras; Prensa do Portal tipo (H) com força nominal de 900kN (90t), curso sob força nominal 2mm (até 400kN no ponto morto central inferior 20 mm), curso deslizante 110mm, número de cursos 130/200 curso/min, altura máxima do conjunto de matrizes 400mm, ajuste de altura da matriz 20mm, dimensões da mesa de trabalho 370 x 1.500mm, motor de força principal de 18,5kW, transportadores integrados com controle eletrônico de fluxo; para matrizes duplas em plataforma de aço inoxidável, equipamento com disco para formação do “curling”, Matrizes duplas para fundo de 165 de diâmetro, com pilares guia; Modelador tipo plano para corpo de diâmetro de 153/176mm , velocidade de 500r/min, força de 0,55kW; Transportador de alinhamento duplo; forno vertical elétrico com forro de pista dupla, capacidade 200 a 300epm, para lata com diâmetro de 153/176mm, com temperatura a cerca 110ºC, ciclo de 3.5 a 7min, força: 12kW e dois empilhadores de recipientes horizontais.</t>
  </si>
  <si>
    <t>Prensa Jundiaí S.A.</t>
  </si>
  <si>
    <t>T-1687</t>
  </si>
  <si>
    <t>CNCTECH MACHINERY MANUTENÇÃO DE MÁQUINAS LTDA</t>
  </si>
  <si>
    <t>Máquinas-ferramentas para fresar, furar e serrar painéis de madeira ou similares, com controle numérico computadorizado (CNC) e com software de programação, com capacidade de furar,  dotado de sistema de troca rápida nas brocas verticais e com sistema de travamento automático dos mandris para controle preciso de profundidade de furação, com múltiplas ferramentas verticais e horizontais independentes para trabalhar no máximo 5 lados da peça com movimentação simultânea da peça em X e os cabeçotes em Y e Z, com comprimento mínimo da peça de 180mm e máximo de 3.050mm e largura mínima de 55mm e máxima de 1.200mm, de valor unitário (CIF) não superior a R$116.150,00.</t>
  </si>
  <si>
    <t>T-1669</t>
  </si>
  <si>
    <t>PERTO S/A.PERIFERICOS PARA AUTOMACAO</t>
  </si>
  <si>
    <t>Compartimentos próprios para guarda de numerário em cédulas de papel moeda, dotados de corpo construído em material predominantemente plástico, com sistemas eletromecânicos internos, podendo conter funções somente de entrada ou funções de entrada e saída de cédulas de papel moeda, podendo ser apresentados em modo simples ou duplo, podendo possuir alça para transporte, podendo possuir chave mecânica para segurança, dedicados para integração em máquinas automatizadoras de operações de caixa, tesouraria e depósito bancário.</t>
  </si>
  <si>
    <t>T-1732</t>
  </si>
  <si>
    <t>BOMLIXO INDUSTRIA E COMERCIO EIRELI</t>
  </si>
  <si>
    <t>Máquinas para fabricação de sacos plásticos fitados com comprimento de até 1.200mm, soldados por pulsos elétricos, a partir de filme plástico tubulares ou termoencolhíveis PVDC, dotadas de: bobinador de sobreposição rotativa compacto sistema 2 em 1 para saco perfurado em rolo e/ou saco intercalado em rolo, unidade de dobragem, vedação e perfuração de via de vaivém duplo, unidade de alimentação por fita e desenrolador de bobina, com capacidade de produção de até 320 sacos de 800mm de comprimento/min, e painel com controlador lógico programável “touchscreen”.</t>
  </si>
  <si>
    <t>T-1566</t>
  </si>
  <si>
    <t>TNAX Indústria e Comércio de Cabos Sintéticos Ltda. –EPP</t>
  </si>
  <si>
    <t>Máquinas trançadeiras de cabos de fibras sintéticas de 12 espulas (fusos ou carretéis) e 1 cabeça, com encantamentos engrenagens de 500mm de diâmetro, com motor de 3,7kVA, com capacidade de produção em 56rpm, para carretéis de insumo de 63mm por 200mm, com carretéis movíveis de aço próprios para cabos navais de fibras sintéticas, trançados.</t>
  </si>
  <si>
    <t>T-1657</t>
  </si>
  <si>
    <t>GRANITOS COLODETTI LTDA</t>
  </si>
  <si>
    <t>Combinações de máquinas para tratamento da superfície de chapas de rochas ornamentais, composta de: 2 plataformas giratórias para carga e descarga das chapas de rochas ornamentais; 1 robô manipulador de alta velocidade para carregamento e descarregamento das chapas de rochas ornamentais; 1 elevador com mecanismos de inserção e extração das bandejas de suporte das chapas, do forno vertical de secagem; 2 mesas transportadoras de corrente para o deslocamento de retorno das bandejas de suporte das chapas; 1 forno vertical para secagem com capacidade para 30 chapas; 3 mesas transportadoras de corrente motorizada para movimentação das bandejas de suporte das chapas no circuito da linha; até 3 mesas transportadoras de corrente motorizadas para movimentação e levantamento das bandejas; 2 fornos verticais para catálise da resina com capacidade de 40 chapas por forno; 1 elevador para carga e descarga dos suportes das chapas nos fornos de catálise; 2 transportadores de rolos motorizados; 1 descarregador automático para as chapas de rochas ornamentais; e até 123 bandejas para o suporte de chapas de rochas ornamentais.</t>
  </si>
  <si>
    <t>T-1666</t>
  </si>
  <si>
    <t>FW INDÚSTRIA E COMÉRCIO DE PRODUTOS DE HIGIENE LTDA.</t>
  </si>
  <si>
    <t>Máquinas automáticas para dobrar lenços umedecidos de não tecidos (falsos tecidos), interdobrados em Z ou W, com capacidade máxima de produção de 200 a 270lenços/min, com controlador lógico programável (CLP), compostas de 1 módulo com 2 desbobinadores de não tecido, com diâmetro máximo das bobinas de 1.200mm com troca automática sem parada de máquina; embaladora automática tipo “flowpack” e “stacker” com contagem automática de pacotes.</t>
  </si>
  <si>
    <t>T-1673</t>
  </si>
  <si>
    <t>DELTA CABLE TELEINFORMÁTICA COM REP COMS LTDA</t>
  </si>
  <si>
    <t>Máquinas de fusão de fibra ótica para emenda com alinhamento núcleo a núcleo em até 5s e aquecimento de tubo médio de 8s, com seleção de modos de emenda e de aquecimento, com monitor colorido de LCD (ampliação zoom 300X) e sistema de observação simultânea de eixo duplo (X e Y), com entradas USB 2.0 para carregamento de dispositivos, bateria para 240 ciclos, eletrodo para 3.000 emendas e armazenamento ilimitado registros, com forno automático, para construção de redes de "backbones" e instalação em campo de tecnologias como FTTh, FTTx e LAN, acompanhadas de maleta multi-funcional, medidor de potência óptica e localizador de falhas visual.</t>
  </si>
  <si>
    <t>T-1720</t>
  </si>
  <si>
    <t>Dispositivos universais para remoção e instalação de rodas motrizes de grande porte utilizadas por veículos com capacidade de carga superior a 240t, contendo correias e/ou correntes de segurança e tensionadores para retenção da carga, projetados para integração com mesas de trabalho variável e/ou empilhadeiras, com limite de carga igual ou superior a 28.000kg.</t>
  </si>
  <si>
    <t>T-1668</t>
  </si>
  <si>
    <t>Dispositivos de corte de linhas de equipamentos submarinos instalados em poços de petróleo marítimos de completação, para linhas de controle de ¼ e ou de 3/8 de polegadas, fabricados em subs com área de corte de até 1 metro, metalurgia de liga de aço carbono e demais ligas, limite de escoamento mínimo de 80.000psi ou superior, conexões de 4 ½ polegadas ou superior, pressão de trabalho mínima de 7.500psi, sistema de corte de linhas desenhado para conectores de dupla vedação metal-metal, podendo acomodar linhas elétricas e linhas hidráulicas.</t>
  </si>
  <si>
    <t>T-1713</t>
  </si>
  <si>
    <t>Garras pneumáticas com 2 ou 3 dedos base multiestriados, com força de fixação entre 123 e 59.500N, curso por dedo entre 2,5 e 45mm, corpo em alumínio alta liga, suporte para sensor magnético.</t>
  </si>
  <si>
    <t>T-1685</t>
  </si>
  <si>
    <t>Moldes para uso em injetoras de alta pressão de 1 ou 2 cavidades para injeção das peças de acabamento e/ou lâminas do tapasol (quebra-sol) para uso em linha automotiva pesada (caminhões), com massa entre 12,50t e máximo de 26t, com comprimento mínimo de 2.650mm e máximo de 2.780mm, confeccionados em aço especial e sistema de injeção com formas próprias; com e sem canais quentes internos, com 5 ou 7 bicos quentes sequenciais acionados por sistema hidráulico, com câmara quente com temperatura de operação entre 180 e 260ºC,  com sensores para controle instantâneo de temperatura; com sistema de refrigeração, com extração articulada não perpendicular e gavetas de deslize com acionamento mecânico; com ou sem sistema hidráulico para movimentação do conjunto extrator com controle de posicionamento.</t>
  </si>
  <si>
    <t>T-1695</t>
  </si>
  <si>
    <t>Moldes de 64 cavidades fabricados em aço inoxidável RAMAX com postiços intercambiáveis também fabricados em aço inoxidável M340 e XDBD com tratamento especial para dureza de 55 ~ 59HRC, para fabricação de protetores de agulhas hipodérmicas descartáveis de calibre 18G, peça fabricada em polipropileno por meio de moldagem por injeção, com sistema de extração por placa extratora e buchas cônicas, cunhas e centralizadores para controle da concentricidade da peça a ser injetada, circuitos de refrigeração, tempo de ciclo de 8 segundos +/- 15%, sistema de injeção 100% com canais quentes contendo “manifould” principal e bicos quentes, sem a presença de canal frio, 64 bicos quentes com 6 saídas cada, e sistema de troca de postiços com os moldes instalados na máquina injetora.</t>
  </si>
  <si>
    <t>T-1729</t>
  </si>
  <si>
    <t>Moldes com fundo Ecobase2, tecnologia específica para otimização da distribuição de massa, com 48 cavidades, com câmara quente valvulada individualmente, 3 estágios de refrigeração, para fabricação de preforma gargalo 28mm e 21,8g em politereftalato de etileno (PET), distância entre centros de cavidades de 60 (V) X 152mm (H) , com machos tratados em titânio e cavidades confeccionados em aço especial anticorrosivo, com polimento especial; buchas extratoras e demais componentes moldantes intercambiáveis, mais uma placa central e uma placa machos adicionais para produção de preformas de 27 e 33g com diâmetro de gargalo 28mm, produzidos em aços especiais, tratados superficialmente com revestimento em nitreto de cromo, com variação de usinagem menor 0,0002”; controle de peso 21,8; 27 e 33g da peça plástica com uma variação de +/- 0,4g entre cavidades; placa extratora para ejeção das preformas por meio de ar comprimido e resfriamento interno e externo, equipados com controle de temperatura individual em todas as cavidades, capazes de produzir com eficiência produtiva de 97%, projetados e desenvolvidos especificamente e com as devidas compatibilidades mecânica e elétrica para uso em máquinas XL, LX e HYPET de 300t.</t>
  </si>
  <si>
    <t>T-1558</t>
  </si>
  <si>
    <t>ANDRITZ CONSTRUCOES E MONTAGENS LTDA</t>
  </si>
  <si>
    <t>Conversores estáticos de frequência (AC-AC) para partida de geradores síncronos com ponte inversora de tiristores de 6 pulsos, com tensão de entrada maior que 3.200V, potência de 3.000kW, tensão de saída para alimentação igual ou superior a 3.000V com sistema de controle próprio para partida e controle de aceleração de máquinas síncronas.</t>
  </si>
  <si>
    <t>SIEMENS INFRAESTRUTURA E INDUSTRIA LTDA</t>
  </si>
  <si>
    <t>T-1402</t>
  </si>
  <si>
    <t>Capacitores monofásicos de filtro de harmônicas, em corrente alternada, refrigerados por ar, fabricados em caixa externa de alumínio, com dielétrico em filme de polipropileno metalizado de auto reparo, com isolamento interno por óleo vegetal, com capacitância de 100uF em 1.800Vdc, com vida útil maior que 11 anos, fabricados, testados e homologados conforme as IEC61071 e UL 810, com corpo de 250mm de altura, 102mm de diâmetro, com fixação incorporada à caixa por um parafuso M12x16mm e conexão elétrica por dois parafusos incorporados M10x16mm, para montagem exclusiva em conversores estático de geração fotovoltaica de energia.</t>
  </si>
  <si>
    <t>T-1639</t>
  </si>
  <si>
    <t>SCHÜTZ VASITEX INDÚSTRIA DE EMBALAGENS LTDA</t>
  </si>
  <si>
    <t>Máquinas para solda de válvulas plásticas por termofusão, em recipientes internos, fabricados em polietileno de alta densidade, utilizados na fabricação de IBCs (Intermediate Bulk Containers); com painel de controle; com esteira transportadora com velocidade de 0,12m/s; com tempo de ciclo máximo de 80 segundos; podendo ser utilizadas em recipientes internos com peso máximo de 25kg e com capacidades volumétricas de 640 litros e medidas de 760(L) x 860(A) x 1.160mm(P) até 1.250 litros e medidas de 960(L) x 1.226(A) x 1.160mm(P).</t>
  </si>
  <si>
    <t>T-1677</t>
  </si>
  <si>
    <t>2FLEX TELECOM</t>
  </si>
  <si>
    <t>Aparelhos para transmissão ou recepção de dados, em rede com fio, contendo até 8 portas de comunicação, com velocidade de comutação de até 1Gbps, munido de dispositivo para alterar suas características de comutação de dados e comunicação entre as portas (modulador para alternar função VLAN em ativa ou inativa), com capacidade de alimentação por fonte de tensão que varia entre 5 a 48VDC, podendo ser energizado também pelas portas de comunicação.</t>
  </si>
  <si>
    <t>Teracom Telematica SA</t>
  </si>
  <si>
    <t>T-1629</t>
  </si>
  <si>
    <t>LINKMEXTRADE IMPORTACAO E EXPORTACAO LTDA</t>
  </si>
  <si>
    <t>Luminárias LED embutidas de centro de pista de “taxiway” e barra de parada, em seções retas e curvas usadas para iluminação e delineamento da pista de taxiamento de aeroportos, categorias I, II e III, operando em faixas de 2,8 a 6,6A, com consumo de energia de 10W para uma luz bidirecional de plugue único e 8W por lado para uma luz de plugue duplo, com proteção contra descargas atmosféricas com uma tensão de pico de 10.000V e uma corrente de pico de 5.000A , com função de monitoramento da fonte de luz individual, de material de liga de alumínio, em conformidade com a norma ICAO anexo 14, Vol.1, par 5.3.17; 5.3.20 E 5.3.21, FAA L-852L, CA150/5345-46 FAA 67, TP312 par 5.3.16, 5.3.18 e 5.3.19.</t>
  </si>
  <si>
    <t>T-1711</t>
  </si>
  <si>
    <t>KUHN MONTANA INDUSTRIA DE MAQUINAS S/A</t>
  </si>
  <si>
    <t>Comandos elétricos de pulverização, fabricados em latão, resistente à alta-pressão de no máximo 50bar com opção de 2 ou 4 seções, formado pelas eletroválvulas, regulador de pressão manual, filtro em aço inox, manômetro e controle remoto, utilizado em pulverizadores agrícolas.</t>
  </si>
  <si>
    <t>T-1674</t>
  </si>
  <si>
    <t>TRINA SOLAR (BRASIL) REPRESENTAÇÃO E MARKETING LTDA</t>
  </si>
  <si>
    <t>Módulos solares fotovoltaicos, bifaciais, de 150 células de silício monocristalino com dimensões de 210 x 70mm cada, distribuídas em 6 circuitos (4x30 e 2x15), destinados a geração de energia elétrica, com potência nominal igual ou superior a 485W (600W com ganho bifacial de 23.7%) indicado com tolerância positiva e eficiência igual ou superior a 20,1%, coeficiente de temperatura máxima superior à -0,35% por °C, com degradação anual igual ou superior a 0,45% e degradação de primeiro ano de 2%, para sistemas com tensão máxima de 1.500V, dotados de superfícies em vidro com tratamento antirreflexo e moldura de alumínio de 35mm de altura e cabos com comprimento mínimo de 250mm.</t>
  </si>
  <si>
    <t>T-1675</t>
  </si>
  <si>
    <t>Módulos solares fotovoltaicos, monofaciais, de 150 células de silício monocristalino com dimensões de 210 x 70mm cada, distribuídas em 6 circuitos (4x30 e 2x15), destinados a geração de energia elétrica, com potência nominal igual ou superior a 490W indicado com tolerância positiva e eficiência igual ou superior a 20,5%, coeficiente de temperatura máxima igual ou superior à -0,36% por oC, com degradação anual igual ou inferior a 0,55% e degradação de primeiro ano de 2%, para sistemas com tensão máxima de 1.500V, dotados de superfície frontal em vidro com tratamento antirreflexo e moldura de alumínio de 35mm de altura e cabos com comprimento mínimo de 250mm, de valor unitário (CIF) não superior a R$580,75.</t>
  </si>
  <si>
    <t>T-1701</t>
  </si>
  <si>
    <t>Módulos fotovoltaicos com canais para fluxo d’água, destinado a geração de energia e aquecimento d'água, monocristalino, com potência superior a 125Wp, com espessura do vidro superior a 3mm; com dimensões externas sendo: comprimento superior a 1.250mm; largura superior a 650mm; altura/espessura superior a 40mm.</t>
  </si>
  <si>
    <t>T-1703</t>
  </si>
  <si>
    <t>Geradores de sinais GNSS Grandmaster com relógio de quartzo ou rubidio, chassi de até 1U com kit para montagem em rack 19’, 2xportas 1G para sinais PTP/Sync-E com capacidade de até 64 clientes e 1xsaída E1/2MHz, com no máximo duas fontes de alimentação 48VDC, 90W, 2xcabos de alimentação DC.</t>
  </si>
  <si>
    <t>T-1723</t>
  </si>
  <si>
    <t>Aparelhos elétricos robotizados com função própria, para mapeamento de ambientes 3D para navegação, locomoção, detecção de rastreamento de usuário com capacidade de seguir uma pessoa, reconhecer rostos e interagir com humanos, possui dois motores de corrente continua (CC) de 50W, até duas CPUs para armazenamento das funções e operação, tela de LCD HD de 10,1 polegadas reclinável e sensível ao toque, microfones, alto-falantes de 20W, sensores de proximidade e sensores que reconhecem o rosto e são ativados por voz, câmeras fotográficas de alta resolução com 13 MP “megapixels”, conectividade sem fio Wi-Fi e Bluetooth, bateria para até 8h de operação por carga.</t>
  </si>
  <si>
    <t>T-1664</t>
  </si>
  <si>
    <t>CPE DO BRASIL COMPONENTES PROFISSIONAIS PARA ELETRONICA INDUSTRIA E COMERCIO LTDA</t>
  </si>
  <si>
    <t>Cabos de fibra ótica dotados de 48 fibras do tipo G652D, identificação das fibras na cor amarelo, fibras do tipo monomodo, revestimento da fibra e elemento de tração do tipo cordão falso, elemento de sustentação FRP, cordão de rasgamento constituído de fio de aramida, material da capa externa de PVC, proteção do cabo de grau LSZH, diâmetro externo nominal de 0,9mm, curvatura 1.800 e atenuação 0,34/0, 22db/km para comprimentos de ondas de 1.310/1.550nm, respectivamente.</t>
  </si>
  <si>
    <t>Prysmian Cabos e Sistemas do Brasil S.A.</t>
  </si>
  <si>
    <t>T-1665</t>
  </si>
  <si>
    <t>Veículos utilitários para fins de uso no trabalho interno de qualquer instituição, para transporte de materiais; com motores de 14 a 32,5HP a gasolina ou diesel e também com versão elétrica; velocidade regulada de deslocação de 25 a 32km/h; com um banco com proteção lateral e cinto de segurança para 2 passageiros; como opcional teto, cabine e para-brisa de material plástico resistente; com para-choque frontal; 4 rodas com tração em 2 ou nas 4 rodas; freios a disco hidráulico nas 4 rodas ou freio hidráulico na dianteira e a tambores nas rodas traseiros; suspensão independente com amortecedores e molas; caçamba de material resistente contra ferrugem e capacidade de carga de 544 a 1.472kg.</t>
  </si>
  <si>
    <t>T-1672</t>
  </si>
  <si>
    <t>WEC CABOS ESPECIAIS LTDA.</t>
  </si>
  <si>
    <t>Fibra ópticas monomodos com baixa sensibilidade a curvatura de acordo com a especificação ITU-T G-657, raio de curvatura de 7,5mm com uma volta de mandril conforme comprimento de onda de 1.550nm com perda máxima do sinal de 0,50dB, raio de curvatura de 10mm com uma volta de mandril conforme comprimento de onda de 1.550nm com perda máxima do sinal de 0,10 dB, raio de curvatura de 15mm com dez voltas de mandril conforme comprimento de onda de 1.550nm com perda máxima do sinal de 0,03dB, de valor unitário (CIF) não superior a R$28,09.</t>
  </si>
  <si>
    <t>Furukawa Electric LatAm S.A</t>
  </si>
  <si>
    <t>T-1731</t>
  </si>
  <si>
    <t>Monitores multiparamétricos de sinais vitais, portáteis, para monitorar, exibir, revisar, armazenar e transferir múltiplos parâmetros fisiológicos de pacientes adultos, pediátricos e neonatos em instituições médicas e ambientes hospitalares, com funções de ECG (eletrocardiograma) com análise de no mínimo 23 tipos de arritmias, medidas de segmento ST e QT e detecção de marcapasso; frequência respiratória (FR); pressão arterial não invasiva (PNI) pelo método oscilométrico e medição da pressão arterial sistólica, diastólica e média; temperatura (superficial e intracavitária) com faixa de medição entre 0 e 50°C; frequência de pulso (FP) com faixa de medição entre 20 e 300bpm; SpO2 (oximetria) com faixa de medição entre 0 e 100%; com grau de proteção 1PX1, bateria recarregável com durabilidade mínima de 4h de funcionamento contínuo, capacidade de gravação de até 1.200h de dados de tendências gráficas ou tabulares de 1 único paciente, tela de LCD com retroiluminação e LED colorido mínima de 10,4 polegadas, resolução mínima de 800 x 600pixels e exibição de até 8 formas de onda simultaneamente na tela, compartimento integrado ao monitor para guarda de acessórios, e podendo conter um ou mais dos seguintes opcionais: módulo de monitoramento da pressão sanguínea invasiva (PI) com faixa de medição entre -50 e 300mmHg e sensibilidade de 5μV/V/mmHg; módulo de monitoramento do débito cardíaco (D.C.) pelo método da termodiluição e faixa de medição entre 0,1 e 20L/min; módulo de capnografia (EtCO2) com faixa de medição entre 0 e 20%; interfaces USB e VGA; tela sensível ao toque (touchscreen); conexão "Wireless"; impressora térmica embutida.</t>
  </si>
  <si>
    <t>T-1681</t>
  </si>
  <si>
    <t>Manguitos/Braçadeiras para obeso, adulto, infantil, neonatal de 1 ou 2vias / tubos, indicados para medição de pressão não invasiva, reutilizável, “latex free” e PVC, com fecho em velcro.</t>
  </si>
  <si>
    <t>T-1682</t>
  </si>
  <si>
    <t>Bolsas pressóricas em Nylon de 500, 1.000 e 3.000ml, com indicador único de pressão.</t>
  </si>
  <si>
    <t>T-1684</t>
  </si>
  <si>
    <t>Cabos ECG de 3, 5 e 10 vias, Tpu/Nylon, pinos banhados em ouro, transmissão de sinais elétricos cardíacos coletados por eletrodos, sinal do tratamento por conector, decodificação, não contém látex de borracha natural.</t>
  </si>
  <si>
    <t>T-1582</t>
  </si>
  <si>
    <t xml:space="preserve">Acessórios para cirurgia oftalmológica consistindo de um conjunto de um cartucho de 1,8 ou 2,2mm e um suporte com ponta de silicone para dobra de lentes intraoculares, utilizados em conjunto com injetor de lentes, visando proporcionar menor incisão na cirurgia. </t>
  </si>
  <si>
    <t>T-1686</t>
  </si>
  <si>
    <t>Acessórios para cirurgia oftalmológica consistindo em caneta para facoemulsificação/fragmentação 40kHz, amplitude de 0 a 100 micra longitudinal, utilizadas para retirada de fragmentos de catarata no anterior do olho.</t>
  </si>
  <si>
    <t>T-1721</t>
  </si>
  <si>
    <t>Aparelhos de raios-X móvel motorizado para aquisição de radiografias, dotados de: gerador de alta frequência de no mínimo 60kHz e potência de 12,5 ou 32kW; menor faixa de tensão do tubo de igual ou menor de 40kV, maior faixa de tensão do tubo igual ou maior de 125kV, faixa do produto corrente-tempo de 0,32 a 320mAs, em 60 passos ou mais; tubo de raios-X com um ou dois focos e velocidade de rotação do ânodo igual ou maior a 3.200rpm, capacidade calorifica do ânodo igual ou maior a 300kHU; deslocamento motorizado, acionamento dos motores por botões no colimador e/ou pela barra de comando; coluna giratória com faixa de rotação de 540 (±270) graus; alcance do braço telescópico igual ou maior a 560mm, rotação do braço telescópico de 360° (±180) graus; disparo de raios-X por meio de baterias internas recarregáveis ou pela rede elétrica de 100 a 240Vac (50/60Hz); peso máximo do aparelho menor ou igual a 450kg; podendo conter um ou mais detector(es) de painel(is) plano(s) móvel(is) com ou sem fio; de cintilador de CsI ou GOS, com tamanho de pixel de 140 micrometros ou menor; sistema de imagens com computador interno ou laptop, com memória SSD ou disco rígido de 128GB ou mais, capacidade de armazenamento de 3.500 imagens ou mais, monitor integrado ou não de 12 polegadas ou maior, de valor unitário (CIF) não superior a R$167.620.</t>
  </si>
  <si>
    <t>T-1638</t>
  </si>
  <si>
    <t>Banheiras de testes de estanqueidade para recipientes internos, fabricados em polietileno de alta densidade, utilizados na fabricação de IBCs (Intermediate Bulk Containers); contendo: cabeçote de teste; estrutura de elevação; tanque de água com iluminação interna; cilindro elétrico de elevação; cabine de controle; grade de proteção; compressor de ar com pressão de operação de 6,3bar; câmera; anel pressurizador; monitor para câmera; com tempo de ciclo máximo de 80s; podendo ser utilizadas em recipientes internos com peso máximo de 25kg e capacidades volumétricas de 640 litros e medidas de 760(L) x 860(A) x 1.160mm(P) até 1.250 litros e medidas de 960(L) x 1.226(A) x 1.160mm(P).</t>
  </si>
  <si>
    <t>T-1699</t>
  </si>
  <si>
    <t>COONTROL TECNOLOGIA EM COMBUSTAO LTDA</t>
  </si>
  <si>
    <t>Sensores para leitura e analise dos gases de combustão para temperatura dos gases de escape na sonda até 450°C através de medição simultânea de oxigênio O2 de 0 a 21% e resíduo não queimado COe (produto dos gases CO/H2) de 0 a 10.000ppm, para combustíveis admissíveis de hidrocarbonetos gasosos isentos de resíduos, óleo combustível leve, linhito e carvão, biomassa, sendo com consumo de aquecimento 10 a 25W, medição da velocidade do gás &lt;2m/s, tempo de aquecimento 10min até a temperatura operacional ser atingida com rosca de montagem do sensor.</t>
  </si>
  <si>
    <t>T-1608</t>
  </si>
  <si>
    <t>LABINBRAZ COMERCIAL LTDA</t>
  </si>
  <si>
    <t>Plataformas analíticas integradas de bioquímica e imunoensaios por quimioluminescência, com capacidade de carregamento de 300 amostras simultâneas, processamento e gerenciamento da distribuição dos tubos de amostras (soro, plasma, urina e fluidos biológicos), transferência automática das amostras desde o módulo de carregamento até as unidades analíticas de imunoensaios e bioquímica, módulo bioquímico com capacidade de processar 1.200testes/h, 68 posições de reagentes e com braços independentes para amostras e reativos; módulo de quimioluminescência capazes de realizar 240testes/h e capacidade de 36 reagentes refrigerados, carga contínua de reativos, amostras e consumíveis; dotados de unidade de separação magnética, unidade de agitação e homogeneização, estação de lavagem e área de leitura com até 150 posições de reação.</t>
  </si>
  <si>
    <t>T-1692</t>
  </si>
  <si>
    <t>ENERGIZER BRASIL INDUSTRIA E COMERCIO DE BENS DE CONSUMO LTDA</t>
  </si>
  <si>
    <t>Máquinas automáticas de medição de valores elétricos para pilhas/baterias tamanho R20 em alta velocidade com capacidade de 400 pilhas R20/min, com técnica de medição multi-canal para aumento da precisão, unidade OCV margem de erro +- 2mV, unidade CCV margem de erro +- 2mV, unidade SI margem de erro +- 0,2º; sistema pneumático para distinguir pilhas, com alimentador automático antes da medição e depois da medição com separação organizada das pilhas qualificadas e não qualificadas, com dispositivo registrador, com controlador lógico programável (PLC) com “touchscreen” interconectado para gerenciamento centralizado, módulo coletor de dados para análise de qualidade das pilhas,  trifásico, dimensões C x L x A: 4.330, 1.100 e 2.310mm.</t>
  </si>
  <si>
    <t>T-1730</t>
  </si>
  <si>
    <t>SEG AUTOMOTIVE COMPONENTS BRAZIL LTDA</t>
  </si>
  <si>
    <t>Equipamentos automáticos para realização de testes de grandezas elétricas, testes funcionais, programação em reguladores eletrônicos de alternadores de uso em veículos automotivos, tratores e escavadeiras, através de comunicação “Local Inter Conect network (LIN)” com tempo de resposta em micro segundos, dotados de dispositivos de teste elétrico de tensão (faixa de trabalho igual ou superior a 14V, mas inferior ou igual a 48V com precisão de 0,001%), corrente (faixa de medição de nano ampere com precisão de 0,001%), capacitância(faixa de medição micro “farad” com precisão de 0,001%), Indutância (faixa de medição mili Henry com precisão de 0,001%), resistividade (faixa de medição em mili Ohm com precisão de 0,001%), temperatura por medição indireta (faixa de medição mili Volts com precisão de 0,001%), frequência (faixa de medição mega Hertz com precisão de 0,001%); Interface de comunicação e programação do chip dos reguladores eletrônicos através de comunicação serial, com gravação do modelo, planta de fabricação e tipo de produto capazes de realizar e analisar testes funcionais de falhas, interrupções, rotações, tensões de análise, tensões de trabalho; Tensão de alimentação principal 440V AC – trifásico com uma potência máxima de 14KVA.</t>
  </si>
  <si>
    <t>T-1714</t>
  </si>
  <si>
    <t>Bancos de ensaio para controle de vazamento por gás hélio para análise de tubos de ar condicionado automotivos, com a capacidade de detecção de perdas iguais ou superiores a 1g/ano de R134A, equivalente a 4,5 x 10-6mbar*l/s de hélio a 100% de pureza, compostos por banco de ensaio provido de câmaras de vácuo, movimentação da porta automática protegida por barreiras de segurança, sistemas de bombeamento, armários elétricos, detectores de fugas de hélio (espectrômetro de massa por deflexão magnética) e o quadros pneumáticos, a interface homem-máquina (IHM) é constituída por um monitor “touchscreen” colorido de 15” e caixas de comando para o operador com os botões e sinais luminosos, dotados de saídas separadas para a descarga do ar atmosférico e do hélio.</t>
  </si>
  <si>
    <t>T-1802</t>
  </si>
  <si>
    <t>Silos pressurizados com capacidade inferior a 4.500 pés cúbicos, construído baixo  norma ASME Section VIII, Div. 1. Pres, em aço ASME SA 516 Gr70, STM A36, ASME SA 106 Gr B,  ASME 105 B 16.5, ASME SA 105 B16.11, ASTM A36,  pressão de trabalho de 0 a 60psi, temperaturas de -6 a 90°C, utilizado para armazenamento de produtos a granel particulado menor a 50mícrons (Baritina, Bentonita e Carbonato de Cálcio) para produção de fluidos de perfuração.</t>
  </si>
  <si>
    <t>T-1736</t>
  </si>
  <si>
    <t>Motores de combustão interna a diesel, com capacidade volumétrica de 19 litros, 4 tempos, turbo aspirado, com sistema de arrefecimento ar-água, sistema de combustível com injeção direta, com 6 cilindros em linha, diâmetro do pistão de 158,75mm e curso de 158,75mm, potência de 700kWm/BHP em 1.800rpm para aplicação industrial, perfuratrizes de mineração.</t>
  </si>
  <si>
    <t>T-1764</t>
  </si>
  <si>
    <t>Rotores monoblocos tipo "Francis" para aplicação em turbinas hidráulicas, com diâmetro externo de 1.800mm, dotados de 13pás; diâmetro do labirinto (lado do gerador) de 1.660mm, comprimento mínimo do labirinto (lado do gerador) de 180mm, vão máximo do labirinto (lado do gerador) de 1,8mm, diâmetro do labirinto (lado do sucção) 1.915mm, comprimento mínimo do labirinto (lado do sucção) 180mm, vão máximo do labirinto (lado do sucção) de 1.8mm, carga hidráulica radial máxima de 63,6kN e carga hidráulica axial máxima de 503kN, rotação máxima em disparo de 630rpm em sentido anti-horário, com tolerância geométrica e dimensional garantida através de impressão 3D do molde de fundição e inspeção por escaneamento 3D.</t>
  </si>
  <si>
    <t>T-1797</t>
  </si>
  <si>
    <t>LINDE HYDRAULICS SOUTH AMERICA IMPORTAÇÃO E COMÉRCIO DE EQUIPAMENTOS LTDA,</t>
  </si>
  <si>
    <t>Motores hidráulicos de pistões axiais, tipo placa oscilante(swashplate), com ou sem flange de montagem na tampa traseira, com ou sem eixo passante, para circuito aberto ou fechado, com deslocamento fixo, ajustável ou variável compreendido de 28,6 a 331,2cc/rev, de simples ou de duplo conjunto rotativo, com pressão nominal igual ou superior a 459kgf/cm2 (450bar), mas igual ou inferior a 510kgf/cm2(500bar), torque a pressão de 438kgf/cm2( a 430bar) igual ou superior a 196Nm mas igual ou inferior a 2.267Nm, com pressão máxima de carcaça de 2,5bar e com potência a pressão de 438kgf/cm2 (a 430bar) compreendida de 92 a 878kW, para máquinas e equipamentos industriais.</t>
  </si>
  <si>
    <t>T-1781</t>
  </si>
  <si>
    <t>BEL EXPORT HIDRODINAMICA INDÚSTRIA DE BOMBAS HIDRAULICAS LTDA</t>
  </si>
  <si>
    <t>Motores hidráulicos de movimento orbital com válvulas de carretel utilizados em equipamentos industriais, equipamentos agrícolas e maquinário pesado, com pressão de trabalho contínua de 70 a 100bar, pressão de trabalho intermitente de 140bar, pressão máxima de pico de 160 a 200bar; torque máximo continuo de 11 a 46Nm, torque máximo intermitente de 15 a 88Nm e torque máximo de pico de 21 a 10Nm; velocidade máxima contínua de 400 a 1.950rpm e velocidade máxima intermitente de 500 a 2.450rpm; eixos cilíndricos de 16mm ou 5/8 polegadas ou estriado de 9 dentes, flange de fixação de 3 furos; com pórticos laterais ou traseiros.</t>
  </si>
  <si>
    <t>T-1753</t>
  </si>
  <si>
    <t>VEOLIA ENERGIA LTDA</t>
  </si>
  <si>
    <t>Compressores centrífugos de baixa pressão para biogás proveniente de aterro sanitário, com quatro estágios de compressão, vazão de operação de 3.000Nm3/h, pressão diferencial de operação de 250mbar, montado em base única metálica, com motor elétrico à prova de explosão, impelidores em alumínio fundido, carcaça e impelidores com revestimento anti-corrosivo, selos do eixo tipo anéis duplos de carbono, acoplamento flexível, caixas de rolamentos com dosadores automáticos de óleo lubrificante e transmissores de temperatura e vibração à prova de explosão.</t>
  </si>
  <si>
    <t>T-1758</t>
  </si>
  <si>
    <t>Rotores completos dotados de eixo principal e quatro impelidores, para compressão do ar atmosférico do compressor centrifugo cuja vazão nominal é de 10Nm3/h, pressão de entrada 0,972barA e pressão de saída 7barA.</t>
  </si>
  <si>
    <t>T-1759</t>
  </si>
  <si>
    <t>Difusores de 1°. estágio para redução da velocidade do ar atmosférico do compressor centrífugo cuja vazão nominal é de 10nm3/h, pressão de entrada 0,972barA e pressão de saída 7barA.</t>
  </si>
  <si>
    <t>T-1770</t>
  </si>
  <si>
    <t>AGNA INDUSTRIA E COMERCIO DE GELO SECO LTDA</t>
  </si>
  <si>
    <t>Equipamentos para coleta e liquefação de gás carbônico, utilizados em processos que operem com correntes gasosas oriundas da produção de gelo seco, capazes de operar individualmente ou com várias unidades simultaneamente (sistema modular), com capacidade de recuperação individual de CO2 igual ou inferior a 160kg/h, potência nominal igual ou inferior a 35kW, concebidas em estrutura compacta com dimensão igual ou menor que 2.420 x 1.370 x 1.640mm(c x l x a), com ou sem tanque pulmão para armazenamento do CO2 gasoso durante o processo produtivo.</t>
  </si>
  <si>
    <t>T-1788</t>
  </si>
  <si>
    <t>Equipamentos de desidratação de lodo, tipo “decanter” centrífugo, com carcaça bi-partida não pressurizada, rotor horizontal maciço e transportador helicoidal com configuração de fluxo de processo contracorrente, projetada e construída em aço inox tipo AISI 304 ou superior para operar continuamente em velocidade plena, com material de processo tendo uma densidade da fase sólida de até 1.200kg/m³, para separação em duas fases (líquida/sólida) através de força centrifuga, para clarificação e separação de uma fase líquida com poucos sólidos e uma fase sólida com alto teor de sólidos; com capacidade máxima hidráulica de até 50m3/h; descarga de sólidos máxima de até 1.300kg/h; eficiência na remoção de sólidos de 97%; consumo de polieletrólito de 5 a 10kg/t; teor de sólidos na saída (garantia) maior ou igual a 14%; com potência/carcaça do motor principal entre 37 a 45kW; velocidade máxima de 2.900rpm; força centrifuga máxima de 2.308G; ângulo do cone de até 20°, de valor unitário (CIF) não superior a R$326.290,46.</t>
  </si>
  <si>
    <t>Fast Indústria e Comércio LTDA.</t>
  </si>
  <si>
    <t>T-1779</t>
  </si>
  <si>
    <t>Lavadoras controladas eletronicamente com gerador interno de vapor e painel de controle, confeccionadas em aço inoxidável ou revestimento polimérico colorido, com controle de fase de desinfecção por tempo e temperatura entre 80 e 95 graus celsius, capacidade de lavagem de 64 a 108 litros, com recurso de desinfecção do sistema de tubos.</t>
  </si>
  <si>
    <t>T-1787</t>
  </si>
  <si>
    <t>Máquinas automáticas tipo túnel para lavar e secar assadeiras de dimensões aproximadas de 1.070 x 743 x 50mm (C x L x A), com capacidade máxima de lavar e secar até 27assadeiras/min, com controlador lógico programável (CLP), estrutura em aço inoxidável em parede dupla com isolamento térmico, sem uso de produtos químicos para lavagem e secagem das assadeiras, providas de ciclos de: pré-lavagem com pulverização de água recirculada filtrada, lavagem e pré-enxague com pulverização de água recirculada filtrada e aquecida por injeção direta de vapor, enxague com água quente, secagem por ar quente recirculado, filtro rotativo autolimpante, programa de auto lavagem CIP, túnel com elevação automática para inspeção e manutenção.</t>
  </si>
  <si>
    <t>T-1541</t>
  </si>
  <si>
    <t>Combinações de máquinas automáticas para alinhar, agrupar, cortar e embalar pães de hambúrguer, com capacidade máxima de embalar até 35pacotes/min contendo até 30pães/pacote, equipadas com controlador lógico programável (CLP), Interface Homem Máquina (IHM), detectores de metais com mecanismo de rejeição de produtos, fatiadora de pães com lâminas circulares e fitas serrilhadeiras duplas, embaladora para embalagem por filme plástico, esteira alinhadora de pães com 8 pistas, agrupador de pacotes, alimentador de bandejas plásticas para acondicionamento dos pacotes e transportadores de integração da linha.</t>
  </si>
  <si>
    <t>T-1775</t>
  </si>
  <si>
    <t>CRYOVAC BRASIL LTDA.</t>
  </si>
  <si>
    <t>Máquinas semiautomáticas para enchimento e selagem de embalagem de mercadorias, com fechamento termo soldável para selar bolsas plásticas pré abertas, com largura entre 51 a 63,5mm e comprimento de 305 a 508mm, a partir de polietileno de baixa e alta densidade, polipropileno e plásticos similares co-extrusados, com sistema de selagem central composto de barras seladoras independentes, com capacidade de até 100bolsas/min, dotadas de painel de controle “touchscreen” de 110/220vac, 50/60Hz, com consumo de energia de até 1.500W e servomotores controlados por processador, com capacidade para conexão de rede “ethernet”.</t>
  </si>
  <si>
    <t>T-1777</t>
  </si>
  <si>
    <t>Máquinas de enchimento e selagem automática mercadorias, com fechamento termo soldável para selar bolsas plásticas pré abertas, com largura entre 102 a 406mm e comprimento de 140 a 686mm, a partir de polietileno de baixa e alta densidade, polipropileno e plásticos similares co-extrusados, com sistema de selagem central composto de barras seladoras independentes, com capacidade de até 65bolsas/min, dotada de painel de controle “touchscreen” de 110/240vac, 50/60Hz, com consumo de energia de até 1.800W e servomotores controlados por processador, com capacidade para conexão de rede ethernet</t>
  </si>
  <si>
    <t>T-1778</t>
  </si>
  <si>
    <t>Máquinas semiautomáticas para empacotar/embalar mercadorias, do tipo mesa, com fechamento termo soldável para selar bolsas plásticas pré abertas, com largura de 51 a 267mm e comprimento de 102 a 432mm, a partir de polietileno de baixa e alta densidade, polipropileno e plásticos similares co-extrusados, com sistema de selagem central composto de barras seladoras independentes, com capacidade de até 25bolsas/min, dotada de painel de controle de 110/220vac, 50/60Hz, sem a necessidade de ar-comprimido.</t>
  </si>
  <si>
    <t>T-1762</t>
  </si>
  <si>
    <t>BROGGINI COMÉRCIO IMPORTAÇÃO E EXPORTAÇÃO LTDA.</t>
  </si>
  <si>
    <t>Equipamentos de pesagem móvel para suínos em movimento com plataforma plana em alumínio para pesagem, fundo antiderrapante, alças telescópicas em aço inoxidável, 4 sensores de 500kg cada, equipados com central eletrônica a bateria com entrada USB para exportação de dados em formato digital e software para pesagem em movimento de cada suínos para indicar peso unitário, médio e total do grupo.</t>
  </si>
  <si>
    <t>T-1763</t>
  </si>
  <si>
    <t>BROGGINI COMÉRCIO IMPORTAÇÃO E EXPORTAÇÃO LTDA</t>
  </si>
  <si>
    <t>Equipamentos de pesagem móvel para bovinos em movimento com plataforma plana em alumínio para pesagem, fundo antiderrapante, alças telescópicas em aço inoxidável, 4 sensores de 2.500kg cada, equipados com central eletrônica a bateria com entrada USB para exportação de dados em formato digital e software para pesagem em movimento de cada bovino, para indicar peso unitário, médio e total do grupo.</t>
  </si>
  <si>
    <t>T-1561</t>
  </si>
  <si>
    <t>Combinações de máquinas para processamento automático de pacotes de caixas de papelão ondulado para montagem de pilhas sobre o paletes, com capacidade de até 1.200pacotes/h, compostas de: 4 unidades de transferência de pacotes, 2 unidades 90º de transferência lateral, 1 unidade “TXM” para posicionamento dos pacotes por rotação e deslocamento lateral, 1 robô de inserção de folha de papelão ondulado para amarração das camadas da pilha de pacotes, 1 unidade paletizador para empilhamento e esquadrejamento das camadas de pacotes sobre um palete com altura máxima da pilha de 2.400mm, 1 unidade de esteiras de transferência das pilhas de pacotes para fora do paletizador, 1 robô de inserção de folha de papelão ondulado sobre o palete para forro da pilha, 1 unidade esteira de estoque de paletes, 1 unidade distribuidora de paletes que separa os paletes, centraliza e alinha, 1 unidade de esteira de alimentação de paletes para o paletizador, 1 unidade de esteiras 90º para entrega das pilhas prontas e 1 estação de controle PTT para configuração de todos os parâmetros do equipamento.</t>
  </si>
  <si>
    <t>T-1616</t>
  </si>
  <si>
    <t>PRIME IMPORTAÇÃO E EXPORTAÇÃO</t>
  </si>
  <si>
    <t>Plataformas de cabeçote de colheita para implemento na parte frontal de máquina colheitadeira para culturas em linha, dotadas de doze linhas de corte, sendo a distância entre a lateral da plataforma e a primeira linha de corte de 428,8mm, a distância entre as linhas de corte de 762mm e a altura mínima de corte de 4cm, com sistema de corte realizado por dois discos tipo margarida sobrepostos e sistema de coleta por duas correntes e correia de borracha, com trado equipado com dedos de metal retráteis, dotadas de escovas e barreira de proteção para contenção das culturas.</t>
  </si>
  <si>
    <t>T-1794</t>
  </si>
  <si>
    <t>OLAM AGRÍCOLA LTDA</t>
  </si>
  <si>
    <t>Prensas para o processo de extração de manteiga de cacau dotadas de 22 câmaras de extração formados por potes e contra potes, com capacidade compreendida entre 1.451 e 1.780kg/h (gordura residual na torta de cacau 10 a 12%), dotadas de calha transportadora de torta de cacau e envio ao quebrador de torta de cacau solidificado após prensagem do licor de cacau, unidade hidráulica para acionamento mecânico da prensa, homogeneizador de licor de cacau, bomba de alimentação da prensa e bomba de transferência do produto, reservatório de óleo de cacau extraída com balança de pesagem, consoles de sustentação da prensa, quadro de distribuição e quadro de comando elétrico da prensa para controle automático do processo, proteção de isolamento da prensa e dispositivo de segurança da prensa aberta.</t>
  </si>
  <si>
    <t>T-1622</t>
  </si>
  <si>
    <t>BIZERBA DO BRASIL LTDA</t>
  </si>
  <si>
    <t>Máquinas fatiadoras não industriais computadorizadas, construídas em uma só peça de alumínio anodizado sem arestas sulas e pontos de junção, para produtos alimentícios tais como, frios, embutidos, carnes e queijos, com espessura ajustável das fatias entre 0,1 e 6mm, com velocidade nominal máxima de rotação da lâmina até 319rpm e processamento de até 75cortes/min, com faca circular de diâmetro de 330mm com capacidade para fatiar produtos até 160mm de comprimento, composta por sistema inteligente computadorizado de identificação de resistência em relação ao atrito no corte do produto e controle do motor com auto desligamento e redução de consumo energético; dotadas de sistema de servomotores e servo-controladores para precisão de velocidade e posicionamento; munidas de balança de pesagem e tela LCD de 7” a 12” de inclinação ajustável; carro ergonômico com inclinação especial de 25 graus; alavanca especial para sistema de limpeza; dispositivo afiador de facas removível e lavável; manopla de controle com ou sem sistema de iluminação (LED) para maior segurança do usuário.</t>
  </si>
  <si>
    <t>T-1785</t>
  </si>
  <si>
    <t>Prensas horizontais, tipo excêntrica de 6 estágios com as respectivas matrizes, próprias para corte e estampagem a frio de peças de ligas de latão, com transferência progressiva matriz por matriz, micro-posicionador por pinças e eixo de cames para prensagem com precisão através de conjunto de encoders e transdutores posição piezo, força de fechamento de 700kN, velocidade compreendida entre 100 a 300batidas/min, equipadas com sistema de segurança para operador, posicionamento digital do martelo com ajuste a tela “touchscreen”, micro posicionamento do martelo com monitoramento da força de conformação dentro de parâmetros regulados, alimentador linear de arame com precisão de 0,01mm, corte por cisalhamento, endireitador duplo de arame, enclausuramento acústico, unidade de lubrificação de matrizes operando com filtro magnético, unidade de exaustão com filtragem eletrostática de névoa/vapores, unidade de lubrificação com filtro duplo, transportador de talisca para saída/descarga das peças, armário elétrico contendo CLP, console de comando com monitor com tela de toque e IHM e monitoramento de micro posição.</t>
  </si>
  <si>
    <t>T-1784</t>
  </si>
  <si>
    <t>Prensas verticais mecânicas, tipo “transfer”, com múltiplas estações operacionais sucessivas, automática, com força de 60t, velocidade máxima de 125golpes/min, própria para produção de projétil, para cartucho calibres 5,56 SS109 e .308 Win HPBT 180Gr, com capacidade igual ou superior a 120peças/min, checagem através de sensores, equipadas com: alimentação de tira tipo “zig-zag” com desbobinador, dois alimentadores, sendo um rotativo e um vibratório, para ponta de aço e núcleo de chumbo, porta-ferramentas, ferramental (kit de matrizes e punções para conversão de calibre, incluindo alimentação e processo, para cada um dos calibres previstos), descarga de projéteis, painel elétrico e de comando com CLP (Controlador Lógico Programável) e IHM (Interface homem-máquina).</t>
  </si>
  <si>
    <t>T-1719</t>
  </si>
  <si>
    <t>Unidades de entrada de dados em sistemas automáticos de processamento de dados, do tipo teclado mecânico com iluminação tipo LED, com teclas alfanuméricas padrão, com teclas ou botões impressos a laser e taxa de resposta de até 1.000Hz.</t>
  </si>
  <si>
    <t>K-MEX INDUSTRIA E COMERCIO LTDA</t>
  </si>
  <si>
    <t>T-1773</t>
  </si>
  <si>
    <t>Teclados alfanuméricos com até 114 teclas, para uso exclusivo em máquinas automáticas de processamento de dados, com cabo de até 1,9m e conexão USB.</t>
  </si>
  <si>
    <t>T-1717</t>
  </si>
  <si>
    <t>Indicadores "mouse" ergonômico com sensor ótico e iluminação de LED e taxa de sondagem de até 1.000Hz.</t>
  </si>
  <si>
    <t>K-MEX Industria e Comercio Ltda</t>
  </si>
  <si>
    <t>T-1776</t>
  </si>
  <si>
    <t>Indicadores ou apontadores “mouse” com sensor ótico para uso exclusivo em máquinas automáticas de processamento de dados, com cabo de até 1,9m e conexão USB.</t>
  </si>
  <si>
    <t>T-1748</t>
  </si>
  <si>
    <t>HBA HUTCHINSON AUTOMOTIVE DO BRASIL LTDA.</t>
  </si>
  <si>
    <t>Maquinas para mistura e preparação de borracha não vulcanizada, capacidade máxima de produção 3.000kg/h, rotores de mistura duplos excêntricos (eixos paralelos) com folga variando entre 4 a 28mm, câmara de mistura de 215 litros, abertura de alimentação com dimensões 830 x 420mm, porta de descarga dimensões 920 x 380mm com contrapeso, com ou sem painel de comando.</t>
  </si>
  <si>
    <t>Copé &amp; Cia Ltda.</t>
  </si>
  <si>
    <t>T-1459</t>
  </si>
  <si>
    <t>Máquinas com funções próprias para o preparo de placas de chumbo para baterias do tipo VRLA, com sistema de corte com ajuste vertical e horizontal para diferentes tamanhos de painéis, com capacidade de preparo de até 100placas/min, contendo as seguintes estações: estação de lixamento de bandeiras de placas, estação de corte de painéis de placas; estação de empilhamento e alinhamento de grupos de placas, com coletor de poeira de chumbo, controlador lógico programável (CLP) e interface IHM.</t>
  </si>
  <si>
    <t>T-1690</t>
  </si>
  <si>
    <t>Máquinas de corte em sistema tesoura, utilizando facas em discos, para cortar rolos de fita de mica em medidas diversas, com função de enrolar e desenrolar, com controle de tensão, tendo 4,01m de comprimento, 3,00m de largura, 1,79m de altura.</t>
  </si>
  <si>
    <t>T-1789</t>
  </si>
  <si>
    <t>Prensas desaguadoras de correia com 8 rolos, incorporando mistura de energia variável, floculação e drenagem por gravidade e filtragem de pressão em uma única estrutura mecânica para tratamento de lodo biológico de águas residuais e separação de sólidos/líquidos, com sistema de zona de gravidade, zona de alta pressão e zona de cunha de baixa pressão, construída em aço INOX; correia com largura total de 3.200mm, comprimento total de até 5000mm e altura total (sem capa) de até 2.600mm; com potência de 2x 2,2kW, motor de acionamento hidráulico de 0,75kW e rotação nominal de 1800rpm; com capacidade hidráulica de 60m3/h; descarga de sólidos de 870kg/h; eficiência na remoção de sólidos de 97%; teor de sólidos na saída (garantia) maior que 25%; consumo de polieletrólito de 2 a 5kg/t.</t>
  </si>
  <si>
    <t>T-1790</t>
  </si>
  <si>
    <t>Mesas adensadoras para remoção do filtrado sob efeitos da gravidade em operação continua, construída em aço INOX; correia com largura total de 3.200mm, comprimento total máximo de 6.237mm e altura total de 2.053mm; com potência de até 3kW; com capacidade hidráulica de 120m3/h; descarga de sólidos de 1.320kg/h; eficiência na remoção de sólidos de 97%; teor de sólidos na saída (garantia) maior que 3,7%; consumo de polieletrólito de 2 a 5kg/t.</t>
  </si>
  <si>
    <t>T-1792</t>
  </si>
  <si>
    <t xml:space="preserve">Moldes com fundo ecobase2, tecnologia específica para otimização da distribuição de massa, com 32 machos, 3 estágios de refrigeração, para fabricação de preforma gargalo 48 mm e 84g em politereftalato de etileno (PET), distância entre centros de cavidades de 75 (V) X 172 (H) mm, sendo machos tratados em titânio, com polimento especial; buchas extratoras e demais componentes moldantes intercambiáveis, produzidos em aços especiais, tratados superficialmente com revestimento em nitreto de cromo, com variação de usinagem menor 0,0002”; controle de peso 84g da peça plástica com uma variação de +/- 0,6g entre cavidades; placa extratora para ejeção das preformas por meio de ar comprimido e resfriamento interno e externo, capazes de produzir com eficiência produtiva de 97%, projetados e desenvolvidos especificamente e com as devidas compatibilidades mecânica e elétrica para uso em máquinas XL, LX e HYPET de 300t. </t>
  </si>
  <si>
    <t>T-1716</t>
  </si>
  <si>
    <t>CONVERT DO BRASIL ENERGIA RENOVAVEL LTDA</t>
  </si>
  <si>
    <t>Motores atuadores lineares elétricos assíncronos, de corrente alternada, de indução bifásico AC sem escovas, com tensão de alimentação variável 220-230-240V de potencial nominal de 360W composto com chave fim de curso integrada, “encoder” integrado com frequência 23,3Hz e resolução 13,2mm, com variação de +/- 8,5mm, revestimento anticorrosivo, compacidade nas dimensões expressas em 410mm de curso em 705mm de distância entre eixos e elevada resistência específica, expressa em termos de resistência à ruptura de 60.000N, com uma largura de corpo de 50mm e 2 fixadores extremos de 14mm.</t>
  </si>
  <si>
    <t>T-1783</t>
  </si>
  <si>
    <t>Inversores para sistemas fotovoltaicos (on-grid), trifásicos, com potência nominal compreendida entre 27.000 e 75.000W (incluindo seus limites), tensão máxima de entrada compreendida entre 800 e 1.100Vcc (incluindo seus limites), tensão nominal de saída 127, 220 e/ou 380Vca, frequência de rede nominal de 60Hz, eficiência igual ou superior a 98,7%, topologia sem transformador, dotado de LCD ou LED para operação local, sistema de resfriamento por ventilação forçada, gabinete com grau de proteção IP65, interfaces de comunicação: Wi-Fi, USB e RS-485, e em conformidade com as normas brasileiras (ABNT) NBR 16149, NBR 16150 e NBR IEC 62116.</t>
  </si>
  <si>
    <t>T-1744</t>
  </si>
  <si>
    <t>Indutores de corrente continua refrigerados a ar, fabricados com núcleo em chapa magnética de grão orientado (GO), enrolamento em chapa de alumínio e barramentos de saída em alumínio, com impedância até 0,2mH, frequência de chaveamento de 3kHz, com vida útil maior que 25anos, testados e homologados conforme as IEC 1558-1, 60076-6, 60076-11 e 60076-12, fabricados sob desenho e especificação técnica dedicados que garantam as certificações UL 1446 e 94, e com proteção de verniz em acordo à ISO12944, categoria C3M, para montagem exclusiva em conversores estáticos de geração fotovoltaica de energia.</t>
  </si>
  <si>
    <t>T-1745</t>
  </si>
  <si>
    <t>Indutores trifásicos refrigerados a ar, fabricados com núcleo em chapa magnética de grão orientado (GO), enrolamento em chapa de alumínio e barramentos de saída em alumínio, com impedância até 200uH e dV/dT de 4kV/us, frequência de chaveamento de 2,5kHz, com perdas totais até 2.200W, com vida útil maior que 30 anos, testados e homologados conforme as IEC 60076-1, 60726-1 e 61378, fabricados sob desenho e especificação técnica dedicados que garantam as certificações UL XORU2/8, XPTQ2/8 E NMTR2/8, para montagem exclusiva em conversores estático de geração eólica de energia.</t>
  </si>
  <si>
    <t>T-1756</t>
  </si>
  <si>
    <t>Indutores trifásicos refrigerados a ar, fabricados com núcleo em chapa magnética de grão orientado (GO), enrolamento em chapa de alumínio e barramentos de saída em alumínio, com impedância até 92uH e dV/dT de 10kV/US, frequência de chaveamento de 3kHz, com vida útil maior que 25 anos, testados e homologados conforme as IEC 1558-1, 60076-6, 60076-11 e 60076-12, fabricados sob desenho e especificação técnica dedicados que garantam as certificações UL 1446 e 94, e com proteção de verniz em acordo à ISO12944, categoria C3M, para montagem exclusiva em conversores estáticos de geração fotovoltaica de energia.</t>
  </si>
  <si>
    <t>T-1757</t>
  </si>
  <si>
    <t>Indutores trifásicos refrigerados a ar, fabricados com núcleo em chapa magnética de Grão Orientado (GO), enrolamento em chapa de alumínio e barramentos de saída em alumínio, com impedância até 40uH e dV/dT de 4kV/US, frequência de chaveamento de 2,5kHz, com perdas totais até 2.200W, com vida útil maior que 30 anos, testados e homologados conforme as IEC 60076-1, 60726-1 e 61378, fabricados sob desenho e especificação técnica dedicados que garantam as certificações UL XORU2/8, XPTQ2/8 E NMTR2/8, para montagem exclusiva em conversores estático de geração eólica de energia.</t>
  </si>
  <si>
    <t>T-1766</t>
  </si>
  <si>
    <t>Conjuntos de placas de cobre montadas, denominado Busbar, com capacidade de até 1.800A em 1,5kV, fabricados sob desenho especifico, dotados duas placas de cobre estanhado, com espessura de 3mm cada, e três placas de material isolante, com montagem intercalada, sendo as placas de cobre denominadas como "placa Positiva" e "placa Negativa", para uso em corrente continua e montagem exclusiva em modulo de potência denominado FASE, utilizado exclusivamente nos conversores estáticos de geração de energia fotovoltaica.</t>
  </si>
  <si>
    <t>T-1767</t>
  </si>
  <si>
    <t>Conjuntos de placas de cobre montadas, denominado Busbar, com capacidade de até 900A em 1,5kV, fabricados sob desenho especifico, dotados de uma placa de cobre estanhado, com espessura de 3mm, e duas placas de material isolante, com montagem intercalada, para uso em corrente continua e montagem exclusiva em modulo de potência denominado FASE, utilizado exclusivamente nos conversores estáticos de geração de energia fotovoltaica.</t>
  </si>
  <si>
    <t>T-1769</t>
  </si>
  <si>
    <t>Conjuntos de placas de cobre montadas, denominado Busbar, com tensão de trabalho de 1.250V por polaridade e com isolação de até 3kVA, fabricados sob desenho especifico, dotados de duas placas de cobre estanhado, com espessura de 3mm cada, e três placas de material isolante, com montagem intercalada, sendo as placas de cobre denominadas como "placa Positiva" e "placa Negativa", para uso em corrente continua e montagem exclusiva em modulo de potência denominado Variador, utilizado exclusivamente nos conversores estáticos de geração de energia eólica.</t>
  </si>
  <si>
    <t>T-1740</t>
  </si>
  <si>
    <t>Fornos elétricos industriais com aquecimento por resistência, com faixa de temperatura de até 750°C ; com sistema de circulação de ar através de distribuição de temperatura homogênea; com sistema de entrada de pallets através de guias paralelas sem contato com as paredes internas do forno; com sistema de refrigeração líquido; com interface homem máquina para controle e comando, utilizados para produção de sensores de gases de escapamento para veículos.</t>
  </si>
  <si>
    <t>T-1636</t>
  </si>
  <si>
    <t>Conversores de monitoramento de atividades em perfuração de poços de petróleo dotados de conversor eletrônico de sinal de fibra óptica (OLM) com conectividade ST/SC, conversor sinais (PKV50) protocolos profibus FDL/ Wits0 RS486 x RJ4 , conectores RS486 com proteção anti-curto e cabo padrão “profibus protocol” blindado malha dupla com corrente de operação: 24VDC com tolerância entre 18 e 32VDC, consumo máximo de 200mA, corrente de saída RS-485 (D-sub jack, pin 6) 5VDC+5/-10%, taxa de transmissão: 9.6; 19.2; 45.45; 93.75; 187.5; 500Kbps, 1.5; 3; 6; 12Mbps e temperatura de trabalho entre -25° e +60°C.</t>
  </si>
  <si>
    <t>T-1760</t>
  </si>
  <si>
    <t>Painéis fotovoltaicos de 30Wp (Watt pico), com 4 furos de fixação em estrutura e 4 furos para fixação de unidade de controle de rastreadores solares, com tensão na máxima potência (Vmp) de 39,6V, tensão de circuito aberto (Voc) de 46,6V, corrente máxima (Isc) de 0,8A, potência máxima (Pmax) de 30W, tensão máxima de 600V e temperatura de operação de -40 até 85°C, dotados de conector MC4, cabos de 250mm x 2,5mm², estrutura em alumínio anodizado, com dimensões de 345 x 545 x 25mm e peso de 2,14kg e classe de proteção IP67.</t>
  </si>
  <si>
    <t>T-1761</t>
  </si>
  <si>
    <t>Painéis fotovoltaico de 45Wp (Watt pico), com 4 furos de fixação em estrutura e 4 furos para fixação de unidade de controle de rastreadores solares, com tensão na máxima potência (Vmp) de 39,6V, tensão de circuito aberto (Voc) de 46,6V, corrente máxima (Isc) de 1,2A, potência máxima (Pmax) de 45W, Tensão máxima de 600V e temperatura de operação de -40 até 85°C, dotados de conector MC4, Cabos de 250mm x 2,5mm², estrutura em alumínio anodizado, com dimensões de 345 x 770 x 25mm e peso de 3,12kg e classe de proteção IP67.</t>
  </si>
  <si>
    <t>T-1739</t>
  </si>
  <si>
    <t>ALBRAS - ALUMÍNIO BRASILEIRO S/A</t>
  </si>
  <si>
    <t>Veículos de alimentação de alumina, autopropulsados sobre rodas por motor a diesel, incluindo cabine giratória para controle de operação de carregamento, com capacidade de transporte de até 25t, velocidade máxima de condução de 25km/h, dimensões 7.750mm de comprimento por 2.200mm de largura por 3.650mm de altura e raio máximo de giro para alimentação 9.200mm, sistema de acionamento hidrostático/elétrico, sistema de alimentação 0-1.800kg/min, fonte de alimentação diesel/bateria.</t>
  </si>
  <si>
    <t>T-1737</t>
  </si>
  <si>
    <t>Módulos de monitoração de pressão arterial invasiva de pacientes adultos, pediátricos e neonatos com 2 canais independentes e flutuantes, utilizados em monitores de sinais vitais para indicação de pressões sistólica, média e diastólica (PAI, ART, PAO, PVC, PIC, PAE, P, PAP, PAD, PAU e PVU), na faixa de -40 a 360mmHg, com sensibilidade de 5µV/V/mmHg; podendo ou não conter cabos e/ou transdutores de pressão.</t>
  </si>
  <si>
    <t>T-1771</t>
  </si>
  <si>
    <t>APRAMED INDUSTRIA E COMERCIO DE APARELHOS MEDICOS LTDA</t>
  </si>
  <si>
    <t>Tomógrafos de coerência óptica (OCT) para exames oftalmológicos, Tecnologia Spectral Domain, comprimento de onda do SLED de 830nm, resolução axial no tecido de 5mícrons, método de alinhamento totalmente automático, automático ou manual, velocidade de escaneamento mínima 22.000scans/s.</t>
  </si>
  <si>
    <t>T-1772</t>
  </si>
  <si>
    <t>Tomógrafos de coerência óptica (OCT) para exames oftalmológicos, Tecnologia Spectral Domain, capacidade de tirar fotos de fundo de olho, resolução axial no tecido de 5mícrons, método de alinhamento automático ou manual, velocidade de escaneamento a partir de 27.000scans/s.</t>
  </si>
  <si>
    <t>T-1742</t>
  </si>
  <si>
    <t xml:space="preserve">Cassetes para sistema de cirurgia oftálmica com sacos de coleta acondicionados em caixas com 10 unidades com a função de fornecer vias de irrigação e aspiração de fluídos durante o procedimento cirúrgico. </t>
  </si>
  <si>
    <t>T-1743</t>
  </si>
  <si>
    <t>Sondas para vitrectomia composta de ponta cortadora (Lâmina) e corpo com direcionamento ativado por ar comprimido, utilizadas em cirurgia oftálmica posterior do olho humano, calibragem de 19 à 28G.</t>
  </si>
  <si>
    <t>T-1752</t>
  </si>
  <si>
    <t>Dispositivos dotados de almofada interna e externa cobertas por material de silicone macio e biocompatível, sensores de temperatura precisos para monitoramento contínuo da temperatura interna e externa das pálpebras, operando a uma faixa alvo de 38 a 44°C, com temperatura máxima de 45°C, estéril, de uso individual e descartável, próprios para uso em dispositivo de pulsação térmica em pálpebra, comercialmente denominado “Interface do Paciente com Ponta Inteligente”.</t>
  </si>
  <si>
    <t>T-1741</t>
  </si>
  <si>
    <t>Aparelhos de raios-X móvel para aquisição de radiografias; com gerador de alta frequência de no mínimo 60kHz e potência de 12,5kW; faixa de ajuste do produto corrente-tempo de 0,32 a 100mAs ou mais, em 50 passos ou mais; faixa de ajuste da tensão do tubo de 40 a 125kV, em passos de 1kV; 72 tipos ou mais de Programas Anatômicos (APR); com tubo de raios-X com ânodo giratório de no mínimo 3.200RPM, capacidade de armazenamento de calor de 140kHU ou mais e, disparo de raios-X por meio de banco de capacitores internos; com coluna giratória de 540 graus ou mais, braço telescópico com extensão de 36cm ou mais; rotação do braço telescópico de +/-180 graus; alimentação de 100 a 240Vac (50/60Hz) podendo acompanhar ou não 1 ou mais detectores planos móveis com ou sem fio de cintilador de CsI ou GOS com tamanho de pixel de 140 micrometros ou menor, sistema de imagens com computador interno ou laptop, com memória SSD ou disco rígido de 128GB ou mais, capacidade de armazenamento de 3.500 imagens ou mais, monitor integrado ou não com diagonal de 12 polegadas ou maior.</t>
  </si>
  <si>
    <t>T-1724</t>
  </si>
  <si>
    <t>Máquinas para ensaio de fadiga em mangueiras hidráulicas, pressão máxima de ensaio de 700bar e mínima 50bar, deslocamento por impulso de 485cm3 e temperatura máxima do óleo 150graus.</t>
  </si>
  <si>
    <t>T-1746</t>
  </si>
  <si>
    <t>Equipamentos escalonáveis capazes de automatizar todas as etapas do teste de ácido nucléico, incluindo extração, amplificação e detecção do alvo em ensaios multiplex baseados em “microarrays” em único cartucho, possuindo design modular com cinco configurações diferentes, que variam de 3 a 24 compartimentos de testes.</t>
  </si>
  <si>
    <t>T-1706</t>
  </si>
  <si>
    <t>ENDRESS+HAUSER FLOWTEC (BRASIL) FLUXÔMETROS LTDA.</t>
  </si>
  <si>
    <t>Combinações de máquinas de testes para a verificação e calibração de medidores de vazão (faixa de vazão, de projeto, de 0,00036 até 42m3/h para medições mássicas e na faixa de vazão, de projeto, de 0,0001 até 11,7dm3/s para calibrações volumétricas) com incerteza de medição mássica, de projeto, de: ± 0.015%, compostas de: reservatório de agua com capacidade igual ou superior a 3.500L; cilindro volumétrico com sensores de posicionamento; com balança de precisão com reservatório de agua, válvula pneumática direcional para desviar o fluxo à balança de precisão, sensores de pressão, sensores de níveis, sensores de temperatura e pesos padrão (M1) para a aferição e ajuste da balança; sistema de controle de fluxo com bombas centrifugas para controle de vazão, inversores de frequência e tubulações; painéis elétricos e pneumáticos; sistema de processamento de dados (servidor) para metrologia e controle da operação com IHM (interface homem máquina) e “firewall”.</t>
  </si>
  <si>
    <t>T-1749</t>
  </si>
  <si>
    <t>Medidores do perfil de espessura de tiras a quente de alumínio, sem contato, para espessuras de 1 até 10mm e largura de 765 até 2.100mm, contendo 1 C-Frame, 2 painéis elétricos, 1 unidade de refrigeração, 1 unidade de soprador de ar, sistemas elétricos, de automação e de controles.</t>
  </si>
  <si>
    <t>T-1829</t>
  </si>
  <si>
    <t>TECNO PROJECT INDUSTRIAL LTDA.</t>
  </si>
  <si>
    <t>Compressores alternativos de pistão, isentos de óleo, de duplo estágio, refrigerados a água, para compressão de CO2 úmido em plantas de liquefação de CO2, com potência requerida no eixo de 20 a 188kW e capacidade nominal de 250 a 2.400kg/h para uma pressão de descarga de até 19bar(g), velocidade de rotação de 300 a 650rpm, com filtros e válvulas, bomba de óleo com motor elétrico trifásico com potência de 1,1kW (4 polos), pressostato, tubulações e descarregadores de válvulas.</t>
  </si>
  <si>
    <t>MAYEKAWA DO BRASIL EQUIPAMENTOS INDUSTRIAIS  LTDA.</t>
  </si>
  <si>
    <t>Neuman &amp; Esser Engenharia e Soluções Ltda.</t>
  </si>
  <si>
    <t>T-1747</t>
  </si>
  <si>
    <t>TRAMONTINA S.A. – CUTELARIA.</t>
  </si>
  <si>
    <t>Combinações de máquinas para fusão de lingotes e desperdícios (sucatas e escórias) de alumínio, com sistema de vazamento entre os fornos por calhas refratárias, alerta de volume máximo, no segundo forno, para interrupção no vazamento do alumínio, composta de: 1 forno industrial à gás, para fusão de ligas de alumínio (lingote ou sucata), para ajustar a composição química e remover a escória, dimensões internas de 6.000 x 4.880 x 2.470mm, capacidade de carga de 35t, tipo basculante; 1 forno industrial à gás, de espera, com controle automático de nível de banho e controle de temperatura do alumínio líquido, dimensões internas de 6.500 x 3.455 x 2.230mm, capacidade de carga de 30t, tipo basculante.</t>
  </si>
  <si>
    <t>SAUDER EQUIPAMENTOS INDUSTRIAIS LTDA</t>
  </si>
  <si>
    <t>T-1394</t>
  </si>
  <si>
    <t>Máquinas rotuladoras, rotativas, automáticas, para aplicação de rótulos autoadesivos em garrafas de vidro cilíndricas, dotadas de 4 estações para aplicar o rótulo, o colarinho, o contrarrótulo e, opcionalmente, uma etiqueta complementar, estações com configuração independente podendo etiquetar ao mesmo tempo até 4 rótulos de 20 a 250mm de comprimento, com capacidade de produção de até 6.000garrafas/h, diâmetro de recipiente de 46 a 120mm e altura de 150 a 440mm, com controlador lógico programável (CLP),  orientação por câmeras em referência a uma cápsula previamente aplicada na garrafa, com sistema de visão artificial para controlar o correto posicionamento das etiquetas e rejeitar garrafas defeituosas.</t>
  </si>
  <si>
    <t>T-1774</t>
  </si>
  <si>
    <t>Máquinas verticais para formar, encher  e selar automaticamente embalagens com produtos alimentícios bombeáveis, incluindo aqueles com partículas, capazes de produzir embalagens acabadas com comprimento entre 100 e 540mm, larguras de 100, 160, 195, 240 e 300mm e com volume de 177 a 8.000mL, com velocidade de embalagem  de até 70ppm, operando com filmes transparentes e impressos,  painel de comando com interface homem-máquina (IHM) tipo "touchscreen", construídas em aço inoxidável e higienizável e grau de proteção igual ou superior a IP65, com esteira de saída e agrupamento das embalagens acabadas; dotadas de bomba volumétrica de deslocamento positivo, tanques de equilíbrio com avanço de filme, acionamento dos rolos compressores de limpeza de selagem e a selagem horizontal acionados através de servomotores independentes com tensão de 230V.</t>
  </si>
  <si>
    <t>T-1335</t>
  </si>
  <si>
    <t>Máquinas para aplicação automática de jato pulverizado de solução desmoldante nos moldes de solda de conectores (COS) de placas de baterias de motocicletas VRLA, contendo ajuste por servomotores para o tempo, ângulo, volume e posição da aplicação, com controlador lógico programável (CLP) e interface IHM, completamente  elétrica sem a necessidade de ar comprimido, tamanho de 1.503 x 1.023 x 1.296mm.</t>
  </si>
  <si>
    <t>T-1600</t>
  </si>
  <si>
    <t>Combinações de máquinas para pintura em spray de utensílios de cozinha, para aplicação de pintura esmalte, PTFE, orgânica e/ou cerâmica, com capacidade de identificar e trabalhar até 6 tipos diferentes de peças (formas e dimensões) simultâneas, com capacidade produtiva de aproximadamente 1.500peças/h, com sistema de monitoramento e identificação automático das peças através de sistema de visão integrado com os robôs, composta por: 1 máquina para lavagem das peças, com capacidade para 1.500peças/h, com sistema de movimentação por esteira metálica, ciclo de pré-lavagem à água quente (60°C), ciclo de desengraxe e tratamento superficial com solução alcalina (60ºC), ciclo de enxágue à água quente (50ºC), ciclo de lavagem com solução à base de ácido nítrico (60ºC), ciclo de enxágue a frio (água), dois ciclos de enxágue a jato com água desmineralizada, ciclo de pré-secagem por sistema de sopro de ar através de um eletro ventilador centrífugo; 4 fornos de secagem, a gás, com recirculação de ar, permutador de calor de feixe tubular removível, com alto desempenho térmico, parcialmente fabricado em aço inox, com queimador automático de acendimento eletrônico, sonda e pirômetro para controle e regulagem térmica da temperatura, eletro ventiladores centrífugos com motor autoventilado, controle de temperatura por CLP (controle lógico programável) central, túnel de resfriamento através de 2 ventiladores centrífugos e 2 ventiladores helicoidais, e esteiras de transporte em aço com alta resistência ao calor; 2 fornos de cura para tinta PTFE, esmalte ou cerâmica, a gás, com recirculação de ar, câmara de pré-aquecimento, 3 câmaras de cura, controle de temperatura independente para cada área, túnel de resfriamento através de 2 ventiladores centrífugos e 2 ventiladores axiais, e esteiras de transporte em aço com alta resistência ao calor; 6 sistemas de monitoramento e identificação das peças a serem pintadas (visão), formado por microcomputador industrial e dois pares de câmeras fotográficas, gerenciadas por software específico; 2 painéis centrais controladores da linha de aplicação, formado por microcomputadores industriais e software específico de monitoramento; 24 robôs equipados com sistema de visão por meio de câmeras digitais, instalados dentro das cabines de pintura, para supervisão da pintura, fornecendo, através de interface de rede, os dados de status do andamento e alarme em caso de problemas.</t>
  </si>
  <si>
    <t>T-1826</t>
  </si>
  <si>
    <t>CSS CONSTRUTORA LTDA.</t>
  </si>
  <si>
    <t>Guinchos hidráulicos rebocáveis, projetados para torres de montagem para operações de agrupamento de linhas aéreas de baixa e média voltagem e para qualquer tipo de trabalho de elevação, cabrestante lateral e tambor com nivelamento automático do enrolamento, tração máxima 15kN, velocidade máxima com tração máxima de 0,35km/h, velocidade máxima 2,4km/h e tração com velocidade máxima de 5kN, diâmetro externo do tambor de 378mm, diâmetro interno 220mm e largura 215mm, diâmetro do cabrestante 220mm, motor a gasolina 8,1kW, sistema de resfriamento a ar, circuito hidráulico fechado para variação continua de velocidade em ambos os sentidos de rotação, freio hidráulico auto atuante negativo e eixo rígido e barra de reboque removível, para reboque manual.</t>
  </si>
  <si>
    <t>T-1863</t>
  </si>
  <si>
    <t>Manipuladores hidráulicos para movimentação de materiais, autopropulsados sobre pneus, com 2 eixos e tração em todas as rodas, com capacidade de elevação de 4t de carga a uma distância de 12m do centro da máquina (ao nível do solo) em todos os ângulos de giro (360 graus), capacidade de elevar a mesma carga no mesmo alcance horizontal e vertical em qualquer ângulo de giro da máquina, dotados de área própria para execução de manutenções incorporados ao chassis; motor diesel com potência máxima igual a 129kW; cilindro do braço montado invertido com limitador de proximidade para o braço de carga prontos para receber ferramentas de trabalho,(garras hidráulicas, eletroímã, “clamshell” ou tesoura hidráulica); eixo frontal direcional e eixo traseiro de montagem oscilante com dispositivo de bloqueio de oscilação acionável; transmissão hidrostática; sistema de filtragem com filtro de 3 micras; tanque de combustível com capacidade para 480 litros, capacidade de inclinação máxima igual a 40%, controlada por joysticks hidráulicos; cabine com elevação hidráulica, com altura máxima igual a 5,9m, altura mínima igual a 3,25m, com acesso através de plataforma, gradil, corrimão e piso antiderrapante, equipada com porta de entrada corrediça e vidros frontal e superior blindados à prova de balas; Implemento frontal industrial e articulado (lança e braço) com alcance máximo igual a 14,5m (ao nível do solo); peso operacional igual ou superior a 27,2t, mas inferior ou igual a 29,8t, de valor unitário (CIF) não superior a R$1.495.008,00.</t>
  </si>
  <si>
    <t>T-1868</t>
  </si>
  <si>
    <t>Recuperadoras de minério do tipo de roda de caçambas, dotadas de: roda contendo 11 caçambas de capacidade igual ou superior a 2m3 cada uma e com velocidade igual ou superior a 4rpm, lança basculável e giratória contendo um transportador de correia com velocidade da correia igual ou superior a 4m/s, sistema de comando por controlador lógico programável (CLP), capacidade de carga compreendida entre 8.000 e 11.200t/h, acionamento da roda de caçambas por sistema hidráulico, e com deslocamento sobre trilhos.</t>
  </si>
  <si>
    <t>Tenova do Brasil Equipamentos para Mineração e Manuseio de Materiais</t>
  </si>
  <si>
    <t>T-1866</t>
  </si>
  <si>
    <t>Empilhadeiras de minério dotadas de: lança basculável e giratória contendo um transportador de correia com velocidade da correia igual ou superior a 4m/s, sistema de comando por controlador lógico programável (CLP), capacidade de carga compreendida entre 6.000 a 8.000t/h, com acionamentos eletromecânicos, e com deslocamento sobre trilhos.</t>
  </si>
  <si>
    <t>TMSA - Tecnologia em movimentação</t>
  </si>
  <si>
    <t>T-1867</t>
  </si>
  <si>
    <t>Plataformas fabricadas em alumínio; utilizadas para manutenção de portais de carregamento de peças; com dimensões mínimas de 3.711 x 4.327 x 4.966mm; com guarda-corpo e escada tipo marinheiro para acesso; de acordo com a norma reguladora brasileira NR-12.</t>
  </si>
  <si>
    <t>T-1574</t>
  </si>
  <si>
    <t> NT SÃO PAULO IMPORTAÇÃO EXPORTAÇÃO E SRVIÇOS ADMINISTRATIVOS LTDA</t>
  </si>
  <si>
    <t>Instrumentos para análise e classificação simultâneas e automáticas de sementes/grãos com base nas propriedades físicas e/ou bioquímicas de cada núcleo semente/grão, através de sistema de transporte grão-a-grão permitido por 140 válvulas de ar comprimido, um espectrômetro na gama infravermelho, uma câmera de digitalização com tecnologia CIS (sensores de imagem por contato), um PC industrial e um controlador lógico programável (CLP) com módulos I/O; com capacidade de análise de até 3.500sementes/grãos/s.</t>
  </si>
  <si>
    <t>T-1718</t>
  </si>
  <si>
    <t>Moinhos tubulares de martelos, rebocáveis, para fardos de fenos redondos e prismáticos, resíduos de culturas de grãos ( palha, caules e folhas) e cereais (milho, úmido ou seco), com abertura de alimentação de 1.143mm, dotados de 64 martelos, área de peneira de 1,55m² e cuba tubular com largura de 3.120mm, para serem utilizados com tratores potência de 80 a 175CV.</t>
  </si>
  <si>
    <t>WATANABE INDÚSTRIA E COMÉCIO DE MÁQUINAS LTDA.</t>
  </si>
  <si>
    <t>T-1751</t>
  </si>
  <si>
    <t>ASTRAL-INDUSTRIA E COMERCIO DE PÃES E MASSAS ESPECIAIS LTDA.</t>
  </si>
  <si>
    <t>Combinações de máquinas destinadas à produção contínua de até 1.000kg/h de massa crua em formato tipo hambúrguer compostas de misturadora automática com capacidade para até 300kg de amasso, subida e descida da cabeça e do engate do carrinho do tacho automatizados por circuito hidráulico, fechamento do tacho durante a operação, preparada para amassos duros por transmissão por polias de grande diâmetro, alinhamento, nivelamento e descarregamento na tremonha de forma coordenada, velocidade programada manualmente ou via entrada USB, painel de controle eletromecânico; elevador de tacho com descarga lateral e sistema de rotação; sistema de rotação do tacho com alimentador; divisor/boleador automático volumétrico com 5 linhas, com tambor de forma dupla para capacidade de até 9.000peças/h e peso unitário variando de 20 a 120g, tela de toque e funil de alimentação teflonado com dois esfarinhadores; arredondador de massa com 5 linhas; esteira alinhadora com sistema de pá; estação de repouso da massa com 5 filas e descarga a tambor; moldadora de produtos tipo Kaiser; estação de moldagem com sistema de alinhamento, esteira transportadora ajustável e modular, cabeça com 3 cilindros, esfarinhador automático, dupla esteira motorizada e reguladores da distância e inclinação das esteiras de moldar; esteira transportadora de moldagem; alinhador da esteira transportadora; distribuidor de sementes com 800mm com rolo pressionador de superfície, sistema automático de spray, velocidade e dosagem reguláveis; carregador de bandejas automáticas; controle PLC com tela “touchscreen”.</t>
  </si>
  <si>
    <t>INDÚSTRIA DE MÁQUINAS PARA PANIFICAÇÃO PROGRESSO LTDA.</t>
  </si>
  <si>
    <t>T-1225</t>
  </si>
  <si>
    <t>Combinações de máquinas para extração de manteiga a partir do liquor de cacau, com capacidade contínua de produção de 820 a 984kg/h, compostas de: 15 potes e 15 contra potes de câmaras de extração; proteção de segurança e isolamento da prensa; acionamento pneumático para controle do enchimento dos potes; homogeneizador para a preparação da massa de cacau; bomba de enchimento da prensa; válvula de alívio; unidade hidráulica para acionamento da prensa; 3 bandejas de escoamento; reservatório e balança para manteiga fluidizada, unidade transportadora de torta de cacau; moedor de torta de cacau; painel elétrico para o controle automatizado do processo.</t>
  </si>
  <si>
    <t>T-1347</t>
  </si>
  <si>
    <t>SANTA COLOMBA AGROPECUÁRIA LTDA.</t>
  </si>
  <si>
    <t>Combinações de máquinas para descaroçamento de algodão de 139 polegadas de largura, com 270 serras de até 12 polegadas de diâmetro, 850rpm no rolo de serras, com capacidade de produção de descaroçamento de 30fardos de fibra/h, compostas de: desmanchador de fardos redondos com rolos para fardões com área disponível de 8,9m, com plataformas rolantes com potência de 10HP e sistema de transmissão com controladores; catador de pedras com transição de entrada e saída; sistema de secagem com torre com cotovelo e imã de descarga; limpador horizontal com largura de 144 polegadas; sistema de limpeza do algodão em caroço com limpador de ar quente e 3 rolos batedores com largura de 144 polegadas; alimentador com cilindros de limpeza e extrator com serras com grelha limpadora; limpador de fibra a jato de ar pneumático com dutos e painéis de descarga de sujeira; limpador de fibra, com largura de 142 polegadas com ventiladores; sistema condicionador de algodão com unidade de umidificação e ventilação.</t>
  </si>
  <si>
    <t>Busa Industrial e Comercial Ltda</t>
  </si>
  <si>
    <t>T-1830</t>
  </si>
  <si>
    <t>ATLANTIS DESPACHOS ADUANEIROS LTDA</t>
  </si>
  <si>
    <t>Máquinas descaroçadeiras de algodão de 98" de largura com 201 serras de até 16" de diâmetro, 330dentes/serra, 615rpm, com capacidade de produção de até 25H fardos de fibra/h, rolo agitador de 5rpm de discos inclinados, rolo aplicador de 504rpm, 2 estágios de recuperação de semente, calha do piolho, cilindro de escova de 1.550rpm e rosca de impureza de 93rpm.</t>
  </si>
  <si>
    <t>T-1822</t>
  </si>
  <si>
    <t>Tesouras rotativas fabricadas em aço carbono para corte a quente de chapa laminada em movimento, possui força máxima de corte de 8.900kN, temperatura de corte de 950ºC, torque máximo de corte de 2.870kNm, velocidade de corte de 0,8 a 1,5m/s, largura máxima de corte de 2.100mm, espessura máxima de corte de 39mm, diâmetro do dromo 1.040mm; acionamento por motor elétrico de CC, com ajuste de gap automático por cilindro hidráulico e “encoder”.</t>
  </si>
  <si>
    <t>T-1707</t>
  </si>
  <si>
    <t>Centros automatizados de usinagem de furos de rodas ferroviárias de diâmetro igual ou superior a 700mm, dotados de: 1 centro de torneamento vertical de comando numérico (CNC) contendo uma interface homem máquina (HMI); de 1 dispositivo de manuseio para carregamento e descarregamento de rodas, tipo "gantry", capazes de executar movimentos em dois eixos, Y (horizontal) e Z (vertical), tendo no eixo vertical (Z) uma garra para segurar rodas de diferentes diâmetros; e de transportadores de rolos para receber e liberar rodas ferroviárias.</t>
  </si>
  <si>
    <t>T-1843</t>
  </si>
  <si>
    <t>BRINOX METALÚRGICA S/A</t>
  </si>
  <si>
    <t>Tornos verticais de comando numérico computadorizado (CNC), com alimentação automática e fixação das peças a vácuo, para refilo de bordas e acabamento simultâneo do fundo de panelas e frigideiras de alumínio, de altura entre 35 e 200mm, com capacidade de produção de 450peças/h, dotados de: moldes de PVC, suporte e ferramentas de corte; conjunto transportador: de rolos e correia; alimentador com dupla ventosa e com movimento rotativo e vertical para carga e descarga automática das peças; compactador automático de cavaco acoplado a máquina de usinagem para pacotes de cavacos com diâmetros entre 200 e 400mm com abertura automática da porta para saída do cavaco; armário elétrico com unidade climatizadora controlada por CLP.</t>
  </si>
  <si>
    <t>T-1750</t>
  </si>
  <si>
    <t>Máquinas-ferramentas para retífica de peças cilíndricas, sem centro, com comando numérico computadorizado, com diâmetro máximo e mínimo da peça a ser retificada de 6,3 e 1,3cm; precisão de até 0,1mícron; dotadas de dressagem em processo por rolo rotativo; rebolo utilizado com diâmetro máximo de 27 e 12,5cm de largura e potência de 15kW; sistema hidráulico para transporte das peças na entrada e saída; sistema com esteira para dispensa de borra; tambor rotativo para alimentação da máquina; velocidade de rotação de até 600rpm; acompanhada de dispositivos hidráulicos para operação.</t>
  </si>
  <si>
    <t>NAGEL DO BRASIL MAQUINAS E FERRAMENTAS LTDA</t>
  </si>
  <si>
    <t>T-1795</t>
  </si>
  <si>
    <t>FERRAZ MAQUINAS E ENGENHARIA LTDA</t>
  </si>
  <si>
    <t>Máquinas para retificações interna e externas de anéis em aço inox ou aço carbono perfurados, com diâmetro interno mínimo de 300 a 350mm e externo máximo de 1.500mm, altura do anel máximo de 430 – 550mm, motor de 4kW no cabeçote, com rotação entre 1.000 a 4.000rpm, painel CNC com 3 servomotores com variador de frequência.</t>
  </si>
  <si>
    <t>T-1824</t>
  </si>
  <si>
    <t>Máquinas para acabamento de eixo comando de motores, com comando numérico computadorizado (CNC), para acabamento dos mancais e cames (superfinishing), dotadas de um sistema de fixação entre pontas com arraste através de placa com 3 castanhas, conjunto de suporte para pedras com movimento axial e suporte para lixas, acabamento simultâneo em todos os mancais e cames e acabamento por lixa para cames, com raio básico maior que 30mm, diâmetro de até 86mm, comprimento usinável da peça de 850 a de 1.250mm, peso usinável da peça de 12 a 16kg e tempo de ciclo de 4min/peça.</t>
  </si>
  <si>
    <t>T-1844</t>
  </si>
  <si>
    <t>Rebitadeiras automáticas orbitais, de coluna utilizadas para rebitar cabos nas peças, com alimentação de rebites automática, força de 40/130bar, para rebites de diâmetro máximo de 8mm de remanche e comprimento máximo de 14mm.</t>
  </si>
  <si>
    <t>T-1845</t>
  </si>
  <si>
    <t>Parafusadeiras pneumáticas, verticais, de coluna, semiautomáticas, próprias para fixação de cabos nas peças, com alimentação automática de parafusos e com torque ajustável, para parafusos de diâmetro máx. de 8mm, comprimento máx. de 26mm, torque ajustável até 4Nm.</t>
  </si>
  <si>
    <t>T-1813</t>
  </si>
  <si>
    <t>ACC BRASIL INDÚSTRIA E COMÉRCIO DE COMPUTADORES LTDA</t>
  </si>
  <si>
    <t>Gabinetes sem fonte de alimentação fixa ou hot-swap redundante, podendo ou não conter “Power Distribuidor”, sistema de refrigeração com ventiladores PWM hot-swap, placa de circuito impresso denominada “backplane” para o suporte a HD/SSD com as interfaces de conexão SAS3/SATA3 ou NVMe, otimizados para placa mãe “form factor” WIO, EE-ATX, ATX, Micro-ATX e Proprietário, próprios para máquina automática para processamento de dados denominada servidor.</t>
  </si>
  <si>
    <t>T-1801</t>
  </si>
  <si>
    <t>Tanques de mistura parafusados em placas de aço ASTM A1011, A572, A656 e fundo cônico, revestimento em epóxi fundido e vedação em Viton, capacidade superior a 70m3, composto por linhas de sucção de 8”, linha de descarga de 6” e apto para linhas com pistolas reduzidas de 4” a 1 ½” apontadas a 45graus , construído baixo as normas de referências API-12B e API-650, utilizado na produção de fluidos de perfuração para poços de petróleo com densidade específica de até 2,2lb/gal, para armazenamento de água e base sintética.</t>
  </si>
  <si>
    <t>T-1832</t>
  </si>
  <si>
    <t>ALPARGATS S/A</t>
  </si>
  <si>
    <t>Máquinas para moldagem de materiais termofixo (EVA) por injeção horizontal, com fechamento de molde vertical, dotadas de 10 estações de trabalho, com capacidade de trabalhar com 2moldes/estação, medidas do porta moldes 290 x 550mm e altura com abertura de até 250mm, pressão de fechamento de 1.700kN, (170t) com as seguintes particularidades: regulagem da altura dos moldes, pressão máxima de injeção de até 1.000kg/cm2, velocidade de injeção de 10cm/s e velocidade de extrusão de 0 - 120rpm, dotadas de sistema de servo motor compensação de altura de moldes de até 2mm, sistema de vácuo com controle individual por estação, controlada por CLP (controlador lógico programável) e IHM (interface homem máquina) com tela sensível ao toque “touchscreen”.</t>
  </si>
  <si>
    <t>INJEMAQ INJETORAS E MAQUINAS LTDA</t>
  </si>
  <si>
    <t>T-1810</t>
  </si>
  <si>
    <t>Combinações de máquinas para produção de tubos corrugados de PVC de parede dupla com diâmetro externo de 160 mm, compostas de: 1 extrusora de dupla rosca cônicas com diâmetro nominal mínimo de 92mm e máximo de 188mm, com capacidade de produção compreendida entre 150 e 750kg/h, incluindo adaptador, unidade dosadora de rosca e sistema de controle elétrico com controlador lógico programável, 1 cabeçote de extrusão com mandril de resfriamento, 1 corrugador incluindo blocos de moldagem, sistema de resfriamento por pressão de água e dispositivo de vácuo integrado, 1 serra de corte com velocidade de rotação de 0,4 r/s e 1 máquina para formação de bolsas de acoplamento na extremidade dos tubos.</t>
  </si>
  <si>
    <t>T-1859</t>
  </si>
  <si>
    <t>Misturadores úmidos de pós por alto cisalhamento, para utilização em laboratórios farmacêuticos, para mistura, homogeneização e granulação de pós em um único corpo, com capacidade de 1.000 litros, projeto e fabricação em “Ex- Design” (conceito de proteção contra explosão no uso de solventes); projeto e fabricação resistente à pressão de choque 12 Bar; composto por um container de produtos com um agitador e um triturador, alimentação de produtos à vácuo, descarregamento lateral com válvula de descarga pneumática, exaustão de ar com filtro hepa, bicos de pulverização e bicos para limpeza, controlador lógico programável, painel de controle “touchscreen” colorido e comando computadorizado e software incorporado para controle e registro dos parâmetros do processo; controle e registro de lotes fabricados; controle, administração e registro de acessos, logins e senhas de usuários; software validável de acordo com FDA 21 CFR-Part-11; geração de relatórios de lotes fabricados; serviço remoto para assistência técnica via web.</t>
  </si>
  <si>
    <t>T-1860</t>
  </si>
  <si>
    <t xml:space="preserve">Máquinas automáticas para granulação e secagem de produtos farmacêuticos (pós) em um só corpo, por princípio de fluxo de ar ascendente (leito fluidizado) com projeto e fabricação resistente à pressão de choque 12 Bar, compatível com a utilização de solventes orgânicos projeto e fabricação em “Ex- Design” (conceito de proteção contra explosão no uso de solventes); capacidade volumétrica de 800 litros, dotada de
um secador de leito fluidizado, preparada para realizar granulação do tipo "top spray", com sistema de pulverização de alto desempenho, com sistema de filtragem de ar de entrada com filtro hepa e serpentina de desumidificação, sistema "face and bypass" para controle de temperatura e filtragem da entrada de ar, sistema de filtragem do ar de exaustão com filtro hepa, duto atenuador de ruído do ar de exaustão, sistema
de limpeza automático para dosagem de água e detergente, operando com temperatura até 90ºC, com tanque de fornecimento de 600 litros com fluxo de 6m³/h, painéis de comando com controlador lógico programável (CLP) e sistema de controle computadorizado com software incorporado para controle e registro dos parâmetros do processo; controle e registro de lotes fabricados; controle, administração e registro de acessos, logins e senhas de usuários; software validável de acordo com FDA 21 CFR-Part-11 ; geração de relatórios de lotes fabricados; serviço remoto para assistência técnica via web. </t>
  </si>
  <si>
    <t>T-1848</t>
  </si>
  <si>
    <t>Agitadores eletromagnéticos para metal líquido, com aplicação em forno de fusão de alumínio, destinados a promover a homogeneização química e térmica, redução do tempo de ciclo e formação de escória durante o processo de fusão do alumínio, com 50kW de potência ativa, corrente máxima de saída de 500A, tensão de 440V e frequência de saída de 0,5 a 3Hz; refrigeração realizada com ar, carrinho de transporte e elevação, esteira de cabos, painel elétrico e comando lógico programável (CLP).</t>
  </si>
  <si>
    <t>T-1861</t>
  </si>
  <si>
    <t>Peneiras rotativas utilizadas para dimensionamento e homogeneização de granulados secos, com redução do tamanho das partículas e trituração de aglomerados, utilizada na indústria farmacêutica. Com capacidade de operação de até 1.500kg/h, dotadas de unidade de entrada do produto, rotor com ajuste de velocidade manual, tela de inserção, unidade de descarregamento. Projeto e fabricação em “Ex- Design” (conceito de proteção contra explosão no uso de solventes). Com software incorporado para controle e registro dos parâmetros do processo; controle e registro de lotes fabricados; controle, administração e registro de acessos, logins e senhas de usuários; software validável de acordo com FDA 21 CFR-Part-11; geração de relatórios de lotes fabricados; serviço remoto para assistência técnica via web.</t>
  </si>
  <si>
    <t>T-1840</t>
  </si>
  <si>
    <t>ECOLAB QUIMICA LTDA</t>
  </si>
  <si>
    <t>Dispensadores de líquido concentrado para o tratamento antimicrobiano de vegetais e frutas, com tubo de coleta incorporado, com regulador de pressão,  bomba peristáltica, com potenciômetro de controle de velocidade na placa de controle DC  e válvula de controle ultra com as seguintes dimensões: altura 33,3cm, largura 9,8cm e 14,90cm, dimensões da bomba: altura 19,4cm, largura 28,9cm e profundidade 16,2cm.</t>
  </si>
  <si>
    <t>T-1841</t>
  </si>
  <si>
    <t>Equipamentos controladores autônomos de monitoramento e dispensação de detergente, com um injetor de enxágue no mesmo gabinete, com duas placas de controle de circuito impresso separadas, uma para o sistema de controle de detergente e o injetor de enxágue, transformadores para cada uma, e uma válvula de solenóide, com motor DC de velocidade variável com velocidade entre 3 - 36rpm.</t>
  </si>
  <si>
    <t>T-1628</t>
  </si>
  <si>
    <t>Unidades funcionais para laminação, com aplicação de resina sólida em pó por equipamento de vibração, bem como aplicação de verniz líquido através de cilindro de aço para impregnação de camadas de diferentes materiais, com opção de calandragem utilizando calandra de aço-borracha; composta de: unidade desenrolamento, unidade de tração, pódio de operação com espalhador de pó e placa de aquecimento, placa de aquecimento, calandra de laminação, estação de revestimento com impregnação por cilindro de aplicação, forno secador com circulação de ar, estação de revestimento com impregnação por cilindro de aplicação, plataforma operacional, zona de relaxamento, plataforma operacional, unidade de emenda, unidade de desenrolamento, plataforma operacional, calandra de laminação, unidade de tração, unidade de desenrolamento, plataforma operacional com estação de controle visual, e unidade de rebobinagem; tendo comprimento de 24,2m, largura de 4,8m, altura de 2,8m.</t>
  </si>
  <si>
    <t>T-1738</t>
  </si>
  <si>
    <t>Máquinas para aplicação de revestimento de comprimidos e outros núcleos farmacêuticos, de tambor horizontal totalmente perfurado com defletores de misturas removíveis, diâmetro de 1.200mm, volume máximo de trabalho de 70 até 350 litros, capacidade útil de trabalho de até 280kg, considerando material de densidade de 0,8g/cm³, dotadas de: barra móvel com 5 pistolas pulverizadoras acionadas por bomba peristáltica; sistema de descarga frontal com calha de descarga; sistemas de tratamento do ar de entrada e do ar de exaustão; sistema automático de limpeza “Wash-in-Place” (WIP); sistema automático de controle com PC/CLP e interface homem-máquina.</t>
  </si>
  <si>
    <t>T-1816</t>
  </si>
  <si>
    <t>Tensionadores hidráulicos rebocáveis sobre duas rodas para lançamento de um ou dois cabos ou condutores múltiplos em redes de transmissão de energia elétrica, tração máxima do tensionador de 40kN à velocidade máxima de 5km/h, repuxo com velocidade máxima de 0,8km/h em tração máxima , diâmetro da roda guia de 1.500mm, diâmetro máximo do cabo condutor de 34mm, massa de 2.600kg, motor diesel de 25kW refrigerado a água, transmissão hidráulica em circuito aberto, freio hidráulico negativo auto atuante, dinamômetro hidráulico, sistema de resfriamento do óleo hidráulico, contador mecânico de metros, eixo rígido para reboque à velocidade máxima de 30km/h com freio de estacionamento mecânico, caixa de câmbio com 3 posições de operação, gerador de potência hidráulica para controlar até 2 suportes de carretel separados com motor hidráulico, estabilizador de lâmina frontal com atuação mecânica, ponto de ligação à terra.</t>
  </si>
  <si>
    <t>T-1819</t>
  </si>
  <si>
    <t>Tensionadores hidráulicos rebocáveis sobre duas rodas adequado para esticar até 6 condutores, ranhuras da engrenagem principal são compostas de setores intercambiáveis em náilon de alta resistência, interface digital com gerenciamento automático de energia e controles de segurança total, tensão máxima do tensionador de 180kN, velocidade em tensão máxima de 3km/h, velocidade máxima 4,5km/h, sistema hidráulico semifechado com sistema de pré-configuração, diâmetro engrenagem principal 1.500mm , diâmetro máximo do cabo condutor de 38mm, motor diesel de 55,4kW refrigerado a água, freio hidráulico automático negativo, sistema de refrigeração do óleo hidráulico, eixo rígido para reboque à velocidade máxima de 30km/h com freio de estacionamento mecânico, gerador hidráulico para controlar 6 suportes de bobinas com cabeçote hidráulico ou 6 enroladores de bobina, estabilizador frontal hidráulico, ponto de ligação à terra, braçadeira hidráulica de cabo para operações de troca de bobina, monitor 7” colorido, gravador integrado de arrasto e velocidade e controle rádio remoto.</t>
  </si>
  <si>
    <t>T-1838</t>
  </si>
  <si>
    <t>Comandos para controle de escoamento de óleo ou graxa lubrificante, acionadas manualmente por meio de gatilho, com entrada de 1/8'’ até 2’’, e pressão máxima de até 15.000psi.</t>
  </si>
  <si>
    <t>T-1869</t>
  </si>
  <si>
    <t>Máquinas automáticas para montagem de parafusos em aparelhos celulares, utilizadas no processo de montagem de aparelhos portáteis de telefonia celular, com controle de torque de 0.1 ~ 15kgf.cm e velocidade de 100 ~ 1.000rpm, controle simultâneo dos eixos elétricos X, Y e Z com interface homem-máquina através de “display” colorido de LCD de 7 polegadas sensível ao toque (touchscreen) e botões de acionamento.</t>
  </si>
  <si>
    <t>T-1814</t>
  </si>
  <si>
    <t>Amortecedores "Dampers" de oscilações de painéis fotovoltaicos, usados exclusivamente em seguidores solares de um eixo "trackers”, com duas fixações, um em cada extremidade de diâmetro 12,7mmm, comprimento útil estendido máximo aproximado de 1.107 ± 3mm, comprimento comprimido aproximado de 717 ± 3mm e curso de aproximadamente 384mm, velocidade máxima de 63mm/s, força de amortecimento máxima de 3.200 ± 1.200N e temperatura de operação de -40º a +60°C.</t>
  </si>
  <si>
    <t>T-1847</t>
  </si>
  <si>
    <t>Placas centrais de machos para molde de injeção com fundo ecobase2, tecnologia específica para otimização da distribuição de massa, composta com: 32 machos, para fabricação de preforma gargalo 48mm e 84g em politereftalato de etileno (PET), distância entre centros de cavidades de 75 (V) X 172 (H) mm, sendo machos tratados em titânio, com polimento especial; com componentes moldantes intercambiáveis, produzidos em aços especiais, tratados superficialmente com revestimento em nitreto de cromo, com variação de usinagem menor 0,0002”; controle de peso 84g da peça plástica com uma variação de +/- 0,6g entre si;  capazes de produzir com eficiência produtiva de 97%, projetados e desenvolvidos especificamente e com as devidas compatibilidades mecânica e elétrica para uso em máquinas XL, LX e HYPET de 300t.</t>
  </si>
  <si>
    <t>T-1850</t>
  </si>
  <si>
    <t>Conjuntos com até 4.250 pinos para moldagem de tampa e corpo, somente tampa ou somente corpo, exclusivos para a fabricação de cápsulas de gelatina rígida de múltiplos tamanhos, fixados em barras de até 38 pinos, medindo cada barra de 548mm de comprimento por 12,22mm de largura, dotados de pinos para tampa com diâmetro variável de 8,62 a 5,39mm ou pinos para corpo com diâmetro variável de 8,22 a 5,15mm, feito em aço inoxidável AISI 420F, próprios para a produção de até 3.496cápsulas/min.</t>
  </si>
  <si>
    <t>T-1851</t>
  </si>
  <si>
    <t>Capacitores de barramento de corrente continua, com três bus internos independentes, refrigerado parte por água, parte por ar, fabricado em caixa externa de alumínio, com dielétrico em filme de polipropileno metalizado, a seco com resina e com tecnologia de auto reparo, com capacitância de 10.000 (3x 3.330)UF, com vida útil maior que 20 anos, fabricados, testados e homologados conforme as IEC 60664-1, 68 (3M4), 61071, fabricados sob desenho e especificação técnica dedicados que garantam as certificações CE, UL e CSA e diretivas RoHS e REACH, para montagem exclusiva em conversores estático de geração eólica de energia.</t>
  </si>
  <si>
    <t>T-1853</t>
  </si>
  <si>
    <t>Capacitores de barramentos de corrente continua, refrigerado a ar, fabricado em caixa externa de alumínio, com dielétrico em filme de polipropileno metalizado, a seco com resina e com tecnologia de auto reparo, com capacitância de 3.000UF, com vida útil maior que 20 anos, fabricados, testados e homologados conforme as IEC, fabricados sob desenho e especificação técnica dedicados que garantam as certificações ICE, UL e UR, para montagem exclusiva em conversores estático de geração Fotovoltaica de energia.</t>
  </si>
  <si>
    <t>T-1856</t>
  </si>
  <si>
    <t>OXIMIG INDUSTRIA E COMERCIO LTDA</t>
  </si>
  <si>
    <t>Bicos de cobre refinados não aletados nem ranhurados com diâmetro externo de 8 até 12mm e diâmetro interno de 0,8 até 2mm aplicados em tochas de solda Mig/MAG manuais e automáticas.</t>
  </si>
  <si>
    <t>T-1827</t>
  </si>
  <si>
    <t>M-WAS COMERCIAL LTDA.</t>
  </si>
  <si>
    <t>Unidades de rede óptica (ONU) operando em modo Dual GPON/EPON, para transmissão e recepção de dados em distâncias de até 20km com taxa de até 2,5Gbps, com comprimentos de onda de 1.490nm na recepção e de 1.310nm na transmissão, dotadas de gabinete plástico resistente; placa de circuito impresso montada com chipset, acoplador conversor óptico elétrico, memórias EEPROM e flash, e outros componentes elétricos e eletrônicos; portas PON e LAN (Gigabit Ethernet) e conexão para fonte de alimentação externa, acompanhadas de adaptadores de rede para conversão da tensão de sistema de distribuição de energia AC 100 - 240V em tensão DC de 12V, de valor unitário (CIF) não superior a R$58,85.</t>
  </si>
  <si>
    <t>DIGISTAR TELECOMUNICAÇÕES SA</t>
  </si>
  <si>
    <t>T-1812</t>
  </si>
  <si>
    <t>Adaptadores de barramento de host (HBA) PCI Express Fibre Channel (FC), com suporte a arquitetura multicore, contendo controlador de E/S aplicando dinamicamente recursos ASIC, específicas para unidade de processamento de dados denominada servidor.</t>
  </si>
  <si>
    <t>T-1854</t>
  </si>
  <si>
    <t>ERICSSON TELECOMUNICAÇÕES S A.</t>
  </si>
  <si>
    <t>Placas de circuitos impressos rígidas constituídas de no mínimo 8 camadas, sem componentes elétricos e eletrônicos montados, construída com material epóxi reforçado com fibra de vidro e livre de halogênio do tipo EM-370D ou TU-862HF, superfície protegida com ouro de imersão em níquel sem eletricidade (ENIG), com pelo menos um furo metalizado de diâmetro que varia entre 0,1 e 0,3mm, possui trilha com espessura igual ou inferior a 0,07mm utilizadas em equipamentos de rádio transmissão e controle de estações rádio base para infraestrutura de telecomunicações em telefonia celular de tecnologias 4G e 5G.</t>
  </si>
  <si>
    <t>Ancae Tecnologia Eireli</t>
  </si>
  <si>
    <t>ABACI</t>
  </si>
  <si>
    <t>T-1798</t>
  </si>
  <si>
    <t>Chaves de transferência estática, microprocessadas, para comando elétrico ou distribuição de energia em corrente alternada, para aplicação em ambientes de Data Center, modelo Liebert STS2, trifásica, capacidade 100, 250, 400, 600, 800 ou 1.000A, tensão nominal 208, 220, 240, 380, 400, 415, 480 ou 600VAC, frequência 60Hz, equipadas com 5 ou 6 disjuntores caixa moldada plug-in, equipadas com display LCD “touchscreen” e Optmized Transfer, permite a transferência mesmo em condições de fora de fase de +180° a -180°, com certificação UL.</t>
  </si>
  <si>
    <t>T-1857</t>
  </si>
  <si>
    <t>Laser’s de fibra de 50W, com a função de marcação nas panelas, comprimento de onda 1.064µm, taxa de retenção de pulso máx. 100Khz, alimentação elétrica 230V, 3A, monofásico, 50/60Hz, potência máxima absorvida 2.300W, área de marcação 110 x 110mm, distâncias focais 100/180/260mm, velocidade de marcação &gt; 6.000mm/s, com bancada especial para trabalho na linha e transportador de correia, com 2.000 x 400mm, com conexões elétricas e centralizador com sensor.</t>
  </si>
  <si>
    <t>T-1846</t>
  </si>
  <si>
    <t>Colchões de pressão alternada, anti escaras (colchões hospitalares), constituído de material PVC atóxico, com capacidade para até 135kg, capacidade de operação contínua, com bomba insufladora com classificação de proteção contra penetração de líquidos IP 21, fonte de alimentação entre 50 à 60Hz e tensão bivolt (110 - 240V) para bombas de caixa de 27,5 x 8,5 x 8,5cm ou fonte de alimentação entre 50 à 60Hz e tensão 110 - 127 ou 220 -240V para bombas de caixa de 24 x 12 x 8cm, vazão de ar de 6 a 7 L/min e pressão controlada de saída de 70 a 130mm HG, com flexibilidade de alocação em leito hospitalar devido ao cabo de energia de 2 a 3m, ruído entre 20 à 28dB e com pino de vedação.</t>
  </si>
  <si>
    <t>T-1734</t>
  </si>
  <si>
    <t>SOLOTEST APARELHOS PARA MECÂNICA DO SOLO LTDA</t>
  </si>
  <si>
    <t>Penetrômetros hidráulicos, para ensaios de diversos tipos de solo, para uso em campo, através de penetração de cone eletrônico, capacidade hidráulica de penetração de 200kN, curso de 1.150mm integrado com grampo mecânico, velocidade de penetração de 200mm/s para testes CPT, velocidade para subida descarregado de 85mm/s, velocidade de descida descarregado de 165mm/s, dotados de: unidade hidráulica à diesel potência de 9,5kW com mangueiras hidráulicas, sistema de ancoragem com dispositivo hidráulico possuindo 2 vigas de ancoragem 4 pratos e 4 fusos de 1m para 4 ancoragens em solo, 2 ferramentas para grampo, 40 tubos de 1m para CPT com carrinho para transporte dos tubos, adaptador para conexão de cone de 5cm², 2 adaptadores de 0,3m, 2 redutores de atrito de 0,3m, sistema de aquisição de dados com GPS, sistema de medição e registro de profundidade, 1 computador portátil de campo com software de aquisição de dados e software de processamento de dados, 1 cabo especial para cone de 5cm² com 2m de comprimento, conjunto de cabos CPT com 2 cabos de 2m, 2 cabos de 30m sendo um deles para cone de 5cm², 5 acoplamentos para os cabos sendo um para cone de 5cm² e 2 adaptadores para aquisição de dados, 2 adaptadores de cabo para sistema de aquisição de dados, 1 kit de saturação para piezo cones, 2 piezo cones digitais de 15cm² de área para ensaio CPT contendo 5 pacotes de anéis de perfil quadrado e 5 pacotes de anéis filtrantes, 2 luvas de atrito, 1 pacote de ponteiras sobressalentes, 2 kits de selagem e 2 kits de escovas de compensação, 2 piezo cones digitais de 10cm² de área para ensaio CPT com 5 pacotes de anéis de perfil quadrado e 5 pacotes de anéis filtrantes, 2 luvas de atrito, 1 pacote de ponteiras sobressalentes , 2 kits de selagem, 2 kits de escovas de compensação, 1 piezo cone digital de 5cm² de área para ensaio CPT acompanhado de 50 anéis de perfil quadrado, 10 anéis filtrantes, 1 luva de atrito, 3 ponteiras sobressalentes, 10 kits de selagem e 1 escova de compensação.</t>
  </si>
  <si>
    <t>T-1799</t>
  </si>
  <si>
    <t>MAHR DO BRASIL</t>
  </si>
  <si>
    <t>Equipamentos para medição de erros de formas circulares (circularidade, cilindricidade), perfil dos dentes, passo de rosca, e batimento em eixos e engrenagens, dotado de computador, cabeçote e pont, capacidades de medição compreendida de 180 a 300mm de diâmetro (X) e de 320 a 700mm de altura no eixo Z.</t>
  </si>
  <si>
    <t>T-1800</t>
  </si>
  <si>
    <t>Equipamentos para medições de perfis e rugosidade em uma unidade de avanço, com curso de medição de 140mm no eixo X (ou 280mm) e 500µm de curso no eixo Z, dotados de pontas aprisionadas com contato magnético, reconhecimento automático, sem calibração e medição com pontas duplas, resolução de 2nm (com range 1) ou 0,2nm (com range 2). E ponta de perfil, o range compreendido de 70 a 100mm no eixo Z.</t>
  </si>
  <si>
    <t>T-1818</t>
  </si>
  <si>
    <t>INSTRUMENTOS LINCE LTDA</t>
  </si>
  <si>
    <t>Sensores de radiações eletromagnéticas para a medição de grandezas físicas de líquidos, soluções ou sólidos, capazes de detectar umidade ou densidade (g/cm³) ou grandezas a ela relacionadas (i.e.: BRIX ou Graus Baumé), com ou sem contato com o produto a ser medido, com reprodutibilidade de +/-0,1% com -20 a +65°C, dotados de antena emissora e coletora fabricadas em aço inoxidável ISO 1.4301, revestidas ou não em plásticos de engenharia (PTFE, PFA ou PVDF), entrada analógica de 40 a 20mA passiva com carga interna de 250Ohms, saída de corrente de 4 a 20mA/HART ativa ou passiva com carga máxima de 500Ohms consumo máximo de potência e 8W/10VA, com qualificação SIL, SIL 2 ou SIL 3 (opcional) com tensão de serviço de 18 a 32VCC ou 110 a 240VCA, 50/60Hz, com grau de proteção IP66/IP67 com conexão de 3 prensa cabos, 1 x M20, 2 x M16.</t>
  </si>
  <si>
    <t>Metroval Controle de Fluidos Ltda.</t>
  </si>
  <si>
    <t>T-1912</t>
  </si>
  <si>
    <t>Bombas de água centrífugas autoescorvantes, para sistemas de drenagem e irrigação, acionadas por motor a combustão de potência de 1,9HP, vazão máxima de 200L/min, altura máxima de recalque de 15m e altura máxima de sucção de 4m.</t>
  </si>
  <si>
    <t>T-1913</t>
  </si>
  <si>
    <t>Bombas de água centrífugas autoescorvantes, para sistemas de drenagem e irrigação, acionadas por motor a combustão de potência de 5,7 a 8,4HP, vazão máxima de 530 até 1.540L/min, altura máxima de recalque de 25 a 28m e altura máxima de sucção de 5 a 7m.</t>
  </si>
  <si>
    <t>T-1911</t>
  </si>
  <si>
    <t>LUBMIX COMERCIO E IMPORTACAO DE EQUIPAMENTOS LTDA</t>
  </si>
  <si>
    <t>Bombas de transferência, rotativas ou de alavancas, para combustíveis ou graxa, com vazão de 0,100 até 1L/ciclo ou até 1,5kg de capacidade, em alumínio, aço ou polipropileno.</t>
  </si>
  <si>
    <t>T-1722</t>
  </si>
  <si>
    <t>Conjuntos de selos mecânicos de cerâmica, em aço inoxidável 316, entrada NPT de 1-1/4", saída NPT de 1",  temperatura máxima do fluido de 60°C/140°F, rotação do eixo da bomba em sentido anti-horário quando se olha da extremidade do eixo, 6.000RPM.</t>
  </si>
  <si>
    <t>T-1849</t>
  </si>
  <si>
    <t>Fornos de homogeneização com capacidade para até 45t de tarugos de alumínio, com sistema de combustão composto de 6 queimadores recuperativos com 600kW de potência cada, 3 ventiladores de recirculação de ar com 55kW de potência cada e vazão de ar de 125.000m3/h cada, 6 termopares de contato para controle da temperatura dos tarugos durante tratamento térmico, isolamento térmico em fibra cerâmica, registrador de temperatura multiponto integrado a interface homem-máquina (IHM), painéis elétricos, e controle lógico programável (CLP).</t>
  </si>
  <si>
    <t>COMBUSTOL FORNOS  INDUSTRIA E COMÉRCIO LTDA</t>
  </si>
  <si>
    <t>T-1883</t>
  </si>
  <si>
    <t>Estufas para controle de temperatura para armazenamento de produtos de nível alimentício entre 25 à 40ºC e umidade controlada na faixa de 60 à 75%, possui de 1 até 4 portas de acesso e dimensões de 2.220mm de altura com 1.320 até 4.020mm da largura, com capacidade interna de armazenamento entre 4,86m² até 17,01m² e de 1.600 até 6.000 litros, com painel externo de controle “touchscreen”.</t>
  </si>
  <si>
    <t>Mecalor Soluções em Engenharia Térmica S/A</t>
  </si>
  <si>
    <t>T-1886</t>
  </si>
  <si>
    <t>Refrigeradores equipados com painel de controle de umidade relativa, com capacidade de operação da temperatura entre -2 à 20ºC, para armazenamento de biomateriais delicados, com sistema de alarme integrado, sensor de temperatura, prateleiras e gavetas ajustáveis e removíveis, distribuidor de ar acoplado na parte superior.</t>
  </si>
  <si>
    <t>T-1190</t>
  </si>
  <si>
    <t>Unidades funcionais de evaporação para cristalização de sais de sódio com remoção de cloreto e potássio (CRP+ ECRP) para tratamento de cinzas do processo de queima de licor negro em caldeira de recuperação, com capacidade de tratar 650TPD de cinzas, removendo aproximadamente 90% de Potássio (Previsto) e aproximadamente 88% de cloretos (Previsto) enquanto recupera aproximadamente 90% (Previsto) de sais de Sódio, com dois efeitos de vapor sendo: o primeiro efeito (CRP), é composto por dois estágios de cristalização, o primeiro com cristalizador em aço liga 2507 e o segundo com cristalizador em aço liga 2205 ambos com 4,6m de diâmetro, cada estágio inclui: trocador de calor vertical tipo casco e tubos, bomba axial , duto de recirculação com suporte de mola e centrifuga tipo “pusher” com conexões flexíveis. O segundo efeito (ECRP) é composto por um cristalizador de 4m em aço liga 2507, uma bomba axial, um duto de recirculação com suporte de mola, um condensador de superfície fornecido em aço inox 304 SS e um sistema de vácuo em aço inox 316. A unidade inclui ainda, periféricos como dutos de vapor, tubulações, agitadores para promover a dissolução de sais solúveis e manter em suspensão os materiais insolúveis prevenindo sedimentação, bombas centrifugas, sistema de selagem, instrumentos, válvulas manuais e de controle, e ventilador para exaustão de gases não condensáveis(DNCG) para montagem, acionamento e funcionamento da unidade.</t>
  </si>
  <si>
    <t>CONFAB INDUSTRIAL SOCIEDADE ANONIMA</t>
  </si>
  <si>
    <t>T-1809</t>
  </si>
  <si>
    <t>MARSALA INDÚSTRIA E COMÉRCIO DE PRODUTOS ALIMENTÍCIOS LTDA</t>
  </si>
  <si>
    <t>​Resfriadores em espiral para arrefecimento ambiente de pães de forma, formados por dupla espiral de 19 planos em movimento contínuo, capazes de resfriar 1.500kg/h de pães de forma equivalendo a 3.000 peças de 510g por hora, dotados de plataformas de trabalho, estrutura de sustentação, esteira transportadora em aço e plástico com engrenagens e travas substituíveis individualmente, grupo de reenvio, oleador para regulagem do fluxo de lubrificante e "stop" de emergência, velocidade, tempo e umidade controlados por PLC.</t>
  </si>
  <si>
    <t>BRUSINOX INDÚSTRIA E COMÉRCIO DE MÁQUINAS E EQUIPAMENTOS LTDA.</t>
  </si>
  <si>
    <t>ICETECK TECNOLOGIA EM EQUIPAMENTOS INDUSTRIAS EIRELI</t>
  </si>
  <si>
    <t>T-1884</t>
  </si>
  <si>
    <t>Equipamentos de purificação de água utilizada na máquina controladora de temperatura e humidade para indústria alimentícia, configuradas para funcionar a partir de uma alimentação de água potável que produz de 7 a 15 litros de água osmotizada/h, com filtro de 0,2μm para remoção de bactérias, bomba de recirculação e bomba de impulsão.</t>
  </si>
  <si>
    <t>Indústria e Comércio Eletro Eletrônica Gehaka Ltda</t>
  </si>
  <si>
    <t>T-1806</t>
  </si>
  <si>
    <t>KENT CORP DO BRASIL INDUSTRIA DE FERRAMENTAS SOCIEDADE</t>
  </si>
  <si>
    <t>Sistemas hidrostáticos de filtragem, com tecido filtrante, com filtro magnético combinado com caudal mínimo 500 litros/min e máx. 3.500 litros/min.</t>
  </si>
  <si>
    <t>T-1705</t>
  </si>
  <si>
    <t>MOSAIC FERTILIZANTE P&amp;K LTDA</t>
  </si>
  <si>
    <t>Caixas de vácuo para separação de ácido fosfórico, constituída em 85% de aço inoxidável resistente à corrosão e 15% de material plástico (UHMW), com diâmetro interno de 1550mm, externo de 2860mm e diâmetro do overhall de 3015mm, altura de 795mm, área de filtragem de 109m² e peso total de 4105kg.</t>
  </si>
  <si>
    <t>T-1909</t>
  </si>
  <si>
    <t>Caixas de filtro fabricadas de papelão para a separação de névoa de tinta com capacidade de até 25kg, dotadas de divisórias internas de papelão com fendas e uma camada fina de filtro sintético.</t>
  </si>
  <si>
    <t>T-1874</t>
  </si>
  <si>
    <t>Lavadoras termodesinfectoras de comadres, papagaio entre outros utensílios hospitalares que entram em contato diretamente com fluidos contaminantes, em aço inox, com descarte automático de fezes, urina e outros fluidos, temperatura externa da máquina menor ou igual a 42°C dotadas de câmara de lavagem forjada em peça única e os 6 bicos fixos e 4 giratórios feitos em aço 304, bomba de fluxo de 90ml/min e 9.000W de potência, gerador de vapor de 4kW incorporado, sensor de temperatura PT1000 de alta tecnologia, display LCD monocromático de 32 caracteres, filtro de ar hepa H14, 3 ciclos pré definidos (curto, padrão e intensivo), dispositivo de desinfecção automático, sistema de secagem e esfriamento dos itens, abertura automática da porta, deposito químico seguro.</t>
  </si>
  <si>
    <t>T-1922</t>
  </si>
  <si>
    <t>Máquinas automáticas verticais basculantes para envase de produtos granulados, com 4 pistas de envase, fechamento e selagem em saches retangulares, com dosador volumétrico para 5g de açúcar ou 0,5g de adoçante, com capacidade de produção de até 800saches/min, com dois sistemas de impressão flexografia “in-line”, com capacidade para imprimir os saches em ambas as faces (frente e verso), simultaneamente.</t>
  </si>
  <si>
    <t>T-1903</t>
  </si>
  <si>
    <t>LIBBS FAMARCEUTICA LTDA</t>
  </si>
  <si>
    <t>Máquinas encartuchadoras horizontais para sachês, de movimento intermitente com velocidade de encartuchamento de até 70cartuchos/min, com dimensão mínima de cartucho de 40 x 20 x 75mm e máxima de 190 x 110 x 200mm, dotadas de: sistema de transporte de sachês agrupados, de movimento intermitente, acionados por servomotor e equipadas com magazine pulmão de cartuchos; sistema de armação por ventosas; sistema de fechamento dos cartuchos por cola quente; sistema alimentador de prospectos dobrados; sistema de controle de código de barras dos cartuchos e prospectos; sistema de rejeição; sistema gerenciador/controlador por computador industrial com tela sensível ao toque.</t>
  </si>
  <si>
    <t>T-1821</t>
  </si>
  <si>
    <t>Cabines automáticas de assepsia, para lavagem e secagem interna e externa de recipientes industriais (bins) paletizados, com ou sem rodas, utilizados na indústria farmacêutica e alimentícia, com capacidade de processar recipientes paletizados com dimensões  de 1.000 x 1.000 mm a 1.200 x 1.200 mm e com dimensões de 800 x 800 mm para recipientes com rodas, com volume máximo de água de 2.000 litros e fluxo de água solicitado 90 litros/min, dotada de plataforma de grade rotativa (CWB-R) com duas portas de acesso com abertura e fechamento, transferência automática do “bins” entre lavagem e secagem, 2 (duas) entradas de água (industrial e desmineralizada), 3 (três) saídas de água (lavagem da válvula, lavagem interna e lavagem externa), drenagem da tubulação por ar comprimido, pressão de lavagem 10bar, tubulações e equipamentos em aço inoxidável AISI 316L, cabine de lavagem em aço inoxidável AISI 304L com acabamento acetinado com rugosidade RA ≤0,8μm, tanque para agua desmineralizada, aquecimento de água industrial de até 80°C, posicionamento pneumático a partir do tempo interno de lavagem e secagem, unidade de tratamento de ar para secagem dos recipientes industriais (bins), medidor de condutividade na tubulação de dreno do enxague, gerenciamento automatizado do ciclo de lavagem e secagem por controlador lógico programável (CLP) e interface homem-máquina (IHM) com tela sensível ou toque.</t>
  </si>
  <si>
    <t>T-1917</t>
  </si>
  <si>
    <t>Equipamentos robóticos para projeção de concreto em túneis e galerias com diâmetro mínimo de 2,5m e máximo de 7m, montados sobre chassi com acionamento por motor diesel de 17,9kW de potência, 4 rodas direcionais, tração nas 4 rodas, comando de rodagem hidrostáticos, estabilizadores hidráulicos; cabine com certificação FOPS/ROPS; braço com alcance vertical máximo de 10m; sistema sincronizado de dosagem de ar e aditivo, vazão nominal de bombeio de concreto de 20m3/h, compressor de ar integrado ao chassi.</t>
  </si>
  <si>
    <t>T-1928</t>
  </si>
  <si>
    <t>SUPPRESS TECNOLOGIA E SUSTENTABILIDADE LTDA</t>
  </si>
  <si>
    <t>Aparelhos mecânicos para pulverização de líquidos pressurizados em ambientes internos e externos, montados sobre chassi de aço, sem sistema de movimentação, tendo a nevoa resultante da nebulização o alcance de 50 a 150m; para supressão de partículas sólidas suspensas, pulverização de líquidos desinfetantes para eliminação de agentes contaminantes suspensos ou caídos em superfícies e desodorização de ambientes; tensão de 220 a 440V; com motor de ventilação elétrico trifásico de indução com potência de 18 a 90kW e bomba hidráulica com potência de 1,5 a 6kW; com sistema de elevação do canhão de névoa podendo ser manual, elétrico ou hidráulico; podendo ter de 2 a 10 bicos pulverizadores dos tipos CLU, cluster ou anéis; com giro manual ou elétrico livre do canhão ≥ 360° e regulagem de lançamento de nevoa para faixas de atuação horizontal de 0° a 15°, 0° a 30°  e 0° a 60°.</t>
  </si>
  <si>
    <t>T-1633</t>
  </si>
  <si>
    <t>TERMINAL MARITIMO DO GUARUJA S/A - TERMAG</t>
  </si>
  <si>
    <t>Pórticos de descarga, para instalação em terminal portuário, a ser utilizado para descarga de insumos para fertilizantes e enxofre a granel, móvel sobre trilhos, com um prolongamento de balanço, articulado, equipados com um mecanismo de elevação sobre um carro (trolley) que desloca-se ao longo do pórtico, sendo a estrutura principal constituída por um pórtico de 4 (quatro) pés apoiado sobre sistema de translação sobre 2 (dois) trilhos dispostos de forma paralela e longitudinal no píer, equipados com lanças fixa e móvel, de altura de 51,6m com lança abaixada e 70,2m com lança erguida, com descarga através de caçamba (grab) de alcances quando referenciado ao trilho lado mar, frontal de 30m, traseiro de 13m, acima do trilho em 23m e abaixo do trilho em 16m, com capacidade nominal para 1.200t/h, capacidade de elevação de carga de 30t, para regime de operação de 24h contínuas, dotados de: sistema para controle ambiental composto de moega de recebimento de produto com capacidade de 70m³, alimentador vibratório, anteparo, sistema de aspersão para operação com enxofre incorporado no próprio pórtico de descarga incluindo tanques de água com sistema de bombeamento para aspersão, shut’s de descarga e lavagem da moega, e infraestrutura completa necessária para receber sistemas de supressão de pó composto por filtros de manga para operação com fertilizantes; sistema de translação completo constituído por 24 trucks acionados por motoredutores com sistema de frenagem e 24 sistemas de freio de emergência hidráulicos; 2 (duas) caçambas (grab), constituída de chapas de aço soldadas, do tipo de mandíbulas em forma de concha, providas de dispositivo de engate rápido, tipo “Clam Shell”, de 4 (quatro) cabos; carros completos (trolley), sendo 2 (dois) conjuntos auxiliares, um frontal e outro traseiro, e um conjunto principal entre os auxiliares; cabine de operação completa, com ar condicionado e painéis de comando; sala elétrica, com sistema de refrigeração; casa de máquinas com sistema de ventilação e monovia de manutenção; elevador para passageiros com capacidade mínima para 500kg; rede interna de ar comprimido com sistema de secagem por adsorção e reservatório de ar; sistemas para ancoragem do pórtico nos trilhos; sistemas completos de alimentação e controle de força, geração e controle de energia, controle de temperatura e incêndio, lubrificação, automação, mecânica, instrumentação, comunicação, acionamentos, iluminação e; todas suas partes, peças e componentes mecânicos, hidráulicos, pneumáticos, eletrônicos e elétricos, indispensáveis ao completo funcionamento e integração dos mecanismos, visando à plena eficiência e confiabilidade do equipamento.</t>
  </si>
  <si>
    <t>T-1871</t>
  </si>
  <si>
    <t>Dispositivos de elevação e descarregamento utilizado na indústria farmacêutica, acionado hidraulicamente, com capacidade de carga útil máxima de 1.120kg, elevação máxima da torre de 4.800mm, equipados com cone de descarga de produtos com rotação a um ângulo de 90º, com trava mecânica pneumática para parada na altura desejada, com painel de operações para controle de levantamento, baixa, rotação, descarregamento, travas e parada de emergência; projeto e fabricação em “Ex- Design” (conceito de proteção contra explosão no uso de solventes).</t>
  </si>
  <si>
    <t>T-1486</t>
  </si>
  <si>
    <t>Sistemas de carga e descarga automático, de chapas metálicas, incorporado a máquina de corte a laser, no formato máximo de chapas de 4.000 x 2.000mm, com capacidade máxima de carregamento e descarregamento na mesa de corte de até 1.260kg, com manipulador de carga e descarga automático, máximo peso de carga dos paletes de peças acabadas de até 5.000kg e interface de conexão com a máquina.</t>
  </si>
  <si>
    <t>T-1632</t>
  </si>
  <si>
    <t>FIDENS CONSTRUCOES S/A</t>
  </si>
  <si>
    <t>Escavadeiras hidráulicas, com sapata de esteiras de 750mm em aço de alta resistência, lança de alcance de 7,5m, dimensão do braço de 2,6m, caçamba standard de 4,6m3, com profundidade máxima de escavação de 7.650mm, força de escavação da caçamba de 384kN, força de escavação do braço de 265kN, potência no volante de 476HP, 355kW, peso operacional de 73.800kg, velocidade máxima de deslocamento de 4,1km/h, carro inferior padrão, vazão de bomba de 880L/min, de valor unitário (CIF) não superior a R$ 1.627.890,00.</t>
  </si>
  <si>
    <t>T-1839</t>
  </si>
  <si>
    <t>ROCK BRIT COMERCIO DE EQUIPAMENTOS LTDA</t>
  </si>
  <si>
    <t>Rompedores hidráulicos de válvula interna, não autopropulsados, utilizados para desmonte primário e secundário de rocha, para serem acoplados em escavadeira com peso operacional de 0,7 a 53t, com diâmetro da ponteira de 40 a 165mm, com potência de entrada de 5 a 75kW, com fluxo de óleo no intervalo entre 15 a 250L/min e pressão de trabalho no intervalo de 80 a 180bar e frequência de golpes de 280 a 1.200bpm.</t>
  </si>
  <si>
    <t>T-1606</t>
  </si>
  <si>
    <t>Capas de pressão com travamento interno para Hub de 2 polegadas com pressão de trabalho de até 15.000psi e faixa de temperatura -50°F (-46°C) a 250°F (121°C) com peso aproximado de 174kg.</t>
  </si>
  <si>
    <t>T-1881</t>
  </si>
  <si>
    <t>Máquinas para alisamento do gramado, com Motor 5,4HP isolados da estrutura evitando excesso de vibração, cabeças de alisamento com rolos de aço inoxidável, cilindros divididos, que se sobrepõe no uso dotadas de cabeças de suavização articuladas independentes que seguem as ondulações; sistema de acionamento hidráulico; haste de engate com peso de 8,5kg que se move a 60 graus e com trava ativada por apenas uma mão; coluna de direção que move a 40 graus de inclinação; assento para operador com movimentação bidirecional; apoios de braço e luzes padrão e controles operados por pedal que movimentam para frente e para trás.</t>
  </si>
  <si>
    <t>T-1791</t>
  </si>
  <si>
    <t>Enfardadoras de câmara variável de fardos cilíndricos, dotadas de 3 rolos de ferro e 4 ou 5 correias de borracha, com sistema de densidade progressiva de ajuste manual da pressão ou sistema i-dense de ajuste automático da pressão, com ou sem empacotador plástico acoplado à enfardadora, produz fardos com diâmetro mínimo igual ou superior a 0,80m e máximo igual ou inferior a 1,85m e largura de 1,20m, largura do recolhedor de 2,10 ou 2,30m, com ou sem rotor integral, com ou sem 14 ou 23 facas, com sistema de amarração com barbante ou rede ou barbante e rede, com sistema de lubrificação automática das correntes.</t>
  </si>
  <si>
    <t>T-1901</t>
  </si>
  <si>
    <t>Máquinas para colheita e debulha de grãos de culturas em linha, para montagem em máquina colheitadeira, dotadas de doze linhas de corte, sendo a distância entre a lateral da plataforma e a primeira linha de corte de 428,8mm, a distância entre as linhas de corte de 762mm e a altura mínima de corte de 4cm, sistema de corte realizado por dois discos tipo margarida sobrepostos e sistema de coleta por duas correntes e correia de borracha, com trado equipado com dedos de metal retráteis, dotada de escovas e barreira de proteção para contenção dos grãos.</t>
  </si>
  <si>
    <t>T-1009</t>
  </si>
  <si>
    <t>BELLO FRUIT IMPORTACAO E EXPORTACAO LTDA</t>
  </si>
  <si>
    <t>Máquinas de seleção de fruta (papaya) por peso, capacidade para trabalhar até 6 frutos por segundo para cada linha de trabalho e frutos com peso entre 40 e 2.000g, regulagem de resolução de 0,01g, com sistema automático de alimentação em plataforma elevatória tipo by-pass, dotadas de 2 linhas transportadoras com 16 saídas cada para embalagem manual e 1 de acumulação de frutos, transportadoras em tela para seleção e transporte do fruto, elevador em tela para recuperação do fruto fora do padrão estabelecido e transportadoras para envio de embalagens selecionadas.</t>
  </si>
  <si>
    <t>Ser.Mac Brasil - Ind. Com. Imp. e Exp. de Maq. Ltda</t>
  </si>
  <si>
    <t>T-1820</t>
  </si>
  <si>
    <t>Limpadores NovaBlue sem cerdas nem entalhes, utilizados em peneiras de farinhas com malhas entre 85 e 250µm; de cor azul e constituído por um material de plástico elastomérico e aditivo de ferrita em seu interior (detectável opticamente e magneticamente), resistência a altas temperaturas, gorduras e enzimas e resistente ao desgaste.</t>
  </si>
  <si>
    <t>T-1796</t>
  </si>
  <si>
    <t>Combinações de máquinas automáticas e contínuas para preparação de filões de massas de pães de forma com peso máximo de 400g assado, com capacidade máxima igual a 9.000pães/h, com controlador lógico programável (CLP), composto de: funil porcionador, divisora volumétrica de massas, com corte de 6peças/ciclo com sistema de oleamento automático, boleadora de massa com cone  no formato cilíndrico e cônico, com jogo de calhas boleadoras ajustáveis, verificador de peso para as peças de massa, com sistema de rejeição das peças fora de especificação e com sistema de ajuste automático da divisora, fermentador intermediário com gôndolas, com máximo de 1.800 cestos plásticos, com sistema de climatização e tempo de pré fermentação de até 12 min, duas modeladoras de massa com centralizador de peça e 4 cilindros laminadores, com abertura ajustável, mesa modeladora motorizada ou fixa, aplicadora de grãos ao redor da massa com dispositivo de retorno de excesso dos grãos, com ou sem sistema automático de indexação de formas, transportadores de esteiras de ligações.</t>
  </si>
  <si>
    <t>T-1887</t>
  </si>
  <si>
    <t>Amassadeiras planetárias, para indústrias de biscoitos dotadas de dois misturadores separados mais um raspador que gira simultaneamente aos misturadores em proporção de 5 para 1, como o movimento planetário, com capacidade de volume da cuba: 300 litros, potência elétrica máxima instalada: 22kW, velocidade do braço do misturador: variável, estrutura autoportante em aço inoxidável AISI 304, sistema CLP (controlador lógico programável).</t>
  </si>
  <si>
    <t>T-1571</t>
  </si>
  <si>
    <t>POLENGHI INDÚSTRIAS ALIMENTÍCIAS LTDA.</t>
  </si>
  <si>
    <t>Combinações de máquinas para alimentação, posicionamento, corte e embalagem de fatias sobre fatias de 11 a 14g de queijo processado, composta de: transportador dos queijos em bloco, com sistema de desvio para o tipo de corte das fatias; um alimentador automático para a máquina de corte tipo harpa horizontal; uma unidade de corte tipo harpa vertical; uma máquina embaladora/envolvedora com aplicação de atmosfera modificada com capacidade de embalar de 40 a 80pacotes/min, dependendo da película do filme envolvedor e da quantidade de fatias de queijo a serem embaladas variando de 160 a 192.</t>
  </si>
  <si>
    <t>T-1878</t>
  </si>
  <si>
    <t>GARAKIS &amp; RODOPOULOS INDÚSTRIA,COMÉRCIO E EXPORTAÇÃO LTDA.</t>
  </si>
  <si>
    <t>Combinações de máquinas para fabricação de sacos e sacolas de papel, com dimensões aproximadas de 11,2 x 3,3 x 3,3m (instalada), para produtos com comprimento de até 760mm por largura de até 380mm, contendo sistema de setup semi-automatizado por meio de servomotores, com sistema para reconfiguração rápida da máquina (45min), com gravação de histórico de parâmetros de formatos produzidos e IHM com tela sensível ao toque, composta por desbobinadora, dispositivo formador de janela com Hotmelt, impressora flexográfica com banda de impressão de 900mm, com repetição ajustável de até 860mm, sistema de setup rápido por meio de camisa porta clichês, com 5 formatos completos para impressão inclusos, câmara de secagem integrada ao sistema de impressão e dispositivo formador de sacos de papel com gramaturas até 125gr/m², apresentando velocidade máxima de 300m/min.</t>
  </si>
  <si>
    <t>T-1613</t>
  </si>
  <si>
    <t>Máquinas para fabricação de canudos de papel composta por unidade desbobinadora, unidade de cola com modo de colagem lado único ou duplo, unidade de rebobinar o canudo com dois cabeçotes de rebobinagem, unidade de corte com sistema sincronizado de 5, 6 ou 7 lâminas e unidade coletora de canudos cortados, capaz de produzir canudos com 2 a 4 camadas de papel, diâmetro do canudo de 4,5 a 6mm ou 6 a 12mm, espessura de parede de 0,3 - 1mm, comprimento do corte de 120 - 800mm, com velocidade máxima de enrolamento igual ou superior a 70m/min, controle de velocidade por inversor de frequência, necessidade de 1 - 2 operadores e conta com controle CLP (controlador lógico programável) com tela “touchscreen”.</t>
  </si>
  <si>
    <t>T-1882</t>
  </si>
  <si>
    <t>Tornos horizontais de comando numérico computadorizado (CNC) monofusos, com cabeçote principal móvel, do tipo ''swiss type'' para alimentação simultânea de peças com carro superior porta ferramentas múltiplo, para ferramentas acionadas ou não, tipo 'gang'', com ou sem fuso traseiro, com ou sem transportador de cavacos; com ou sem bomba de alta pressão; com ou sem exaustor de névoas; com ou sem turbilhonador de roscas externa; com ou sem “presseter” de ferramentas; com ou sem turbina; com ou sem ferramentas especiais.</t>
  </si>
  <si>
    <t>T-1945</t>
  </si>
  <si>
    <t>AKER SOLUTIONS DO BRASIL LTDA.</t>
  </si>
  <si>
    <t>Centros de torneamento horizontal, com seis eixos (X, Z1, Y, B, C, U) de usinagem de alta precisão para produção de peças metálicas, com comando numérico computadorizado (CNC), para tornear, mandrilar, furar, fresar, rosquear e alargar, tanto na linha de centro quanto fora de centro, tanto em direção axial quanto na radial ou oblíqua, tanto externa quanto internamente à peça, com cursos dos eixos lineares X, Z1 e Y respectivamente iguais a 900, 4.800 e 650mm; deslocamento angular dos eixos rotacionais B de 220° (-110° ~ +110°) e C de 360° contínuos, ambos com incremento mínimo de 0,001°; volteio máximo admissível de 1.000mm e diâmetro usinável máximo de 1.000mm; velocidade e avanço máximo alcançados de 30m/min no eixo X, 30m/min no eixo Z, 20m/min no eixo Y, 10m/min nos eixos Z2 e Z4,15rpm no eixo B e 20rpm no eixo C; eixo-árvore com passagem de diâmetro de 165mm com rotação máxima de 1.600rpm; cabeçote para fresar articulável no eixo B com rotação máxima de 5.000rpm; cabeçote para fresar com cone interno; magazine com capacidade para 108 ferramentas, com trocador automático de ferramentas e com “pick-up” independente para alojar barras de mandrilar longas antivibratórias e/ou ferramentas de facear para perfis complexos e/ou ferramentas de furação profunda com 2 alojamentos; corpo do cabeçote-móvel de acionamento programável com força de aperto ajustável de 6 a 40kN; luneta hidráulica auto-centrante, intercambiável e de acionamento programável; calibração do sistema de coordenadas da máquina (3D), ortogonal ou inclinado, de orientação da peça-obra e de medição em processo da peça-obra por meio de apalpador (probe) sem fio e respectivos ciclos do comando CNC.</t>
  </si>
  <si>
    <t>T-1947</t>
  </si>
  <si>
    <t>Tornos horizontais duplo fuso sinérgico, de comando numérico computadorizado (CNC), com alimentação automática de barras integrado, capacidade de até 42mm de passagem barra, três eixos servo acionados, movimentados sobre guias lineares, fusos de esferas de alta precisão, curso no eixo X de 180mm, curso no eixo Z de 166mm e curso no eixo B (fuso traseiro) de 275mm; deslocamento rápido do eixo X de 18m/min, eixo Z de 24m/min e o eixo B de 20m/min; fuso principal com nariz padrão A2-5 e placas de até 6", máximo 4.000rpm, acionado por motor 10,5HP contínuo; máquina com 1 torre, troca de ferramentas servo-acionada, 16 estações porta ferramentas (8 dianteiras + 8 traseiras), com tempo de indexação de 0,15s, suporte para ferramentas rotativas servo acionadas na torre; fuso traseiro com nariz de 85 mm de diâmetro e placas de até 4", velocidade máxima de 4.000rpm acionada por motor 10,5HP contínuo; bomba de refrigeração interna de 100psi standard e bomba adicional de alta pressão para o fornecimento de líquido refrigerante às estações de ferramentas da torre; descarga automática com aparador de peças e esteira e transportadora de peças; transportador de cavacos e tanque de líquido refrigerante integrado à máquina, de valor unitário (CIF) não superior a R$ 495.499,15.</t>
  </si>
  <si>
    <t>T-1590</t>
  </si>
  <si>
    <t>Combinações de máquinas para corte "scroll" (zig-zag) ou reto de folhas metálicas para fabricação de latas, com espessura máxima de 0,525mm, de largura máxima 1.200mm, e comprimento máximo de 1.200mm, velocidade de até 100m/min, constituídas por: unidade de carregamento de bobinas de até 13,5t; unidade de inspeção de material; unidade de aplainamento; máquina de corte; unidade de classificação e empilhamento de chapas com 3 estações, mesa de medições, painel elétrico de controle, console de operação com controlador lógico programável (CLP).</t>
  </si>
  <si>
    <t>T-1923</t>
  </si>
  <si>
    <t>Centros de trabalho a controle numérico, para blocos de madeira de no máximo 300mm de espessura, com eletro mandril de 5 eixos com potência igual ou superior a 22kW, com magazine de troca de ferramentas de no máximo 14 lugares, com canal transportador de aparas em todo o comprimento do eixo X, software CAD/CAM que permite planejar livremente peças planas, curvas e perfis de várias formas, com eixo X de 13.500mm ou mais, eixo Y de 3.500mm, eixo Z de 300mm, com velocidade dos eixos X, Y e Z de 26/60/30m/min.</t>
  </si>
  <si>
    <t>T-1862</t>
  </si>
  <si>
    <t>TECHBIZ FORENSE DIGITAL LTDA</t>
  </si>
  <si>
    <t>Unidades de aquisição de imagem forense compostas de placa única com integração de mídias de entrada bloqueadas contra escrita do tipo SATA, USB 3, PCIe, SAS, FireWire 800, IDE e rede (RJ45), saídas múltiplas para discos com interface SATA, USB 3, SAS e de rede, execução de 12 (doze) tarefas simultâneas, múltiplas fontes e destino, metal de alta resistência, CPU de 8 “threads” com 3,7GHz e RAM ECC, temperatura de trabalho entre 0°C - 40°C, temperatura de trabalho da tela de 0° a 35°C,  consumo de energia entre 60 à 280W (em pico) e WiFi 802.11n 150 Mb/s.</t>
  </si>
  <si>
    <t>T-1864</t>
  </si>
  <si>
    <t>Unidades de aquisição forense portátil compostas de placa única em sistemas locais ou remotos, integração de mídias tipo SATA, USB 3.1, PCIe, SAS, FireWire 800, IDE e rede (RJ45) bloqueadas contra escrita, saídas múltiplas para discos com interface SATA, USB, SAS e de rede, 4 (quatro) tarefas simultâneas, múltiplas fontes e destino, material de alta resistência, processador multi-core embutido, porta 1394B adaptadores PCie, IDE, SAS, SATA, conectores 3M e suporte de arquivos de imagem Ex01.</t>
  </si>
  <si>
    <t>T-1825</t>
  </si>
  <si>
    <t>Dispositivos eletromecânicos, sem capacidade de operação autônoma, cuja função é identificar, validar e contabilizar as moedas, separando as moedas não identificadas ou não verdadeiras, com compartimento de entrada de moedas de até 60 moedas, com a capacidade de processar de 250 a 310moedas/min, com capacidade de identificar até 20 denominações diferentes.</t>
  </si>
  <si>
    <t>T-1873</t>
  </si>
  <si>
    <t>INTERJECT INDUSTRIA E COMERCIO DE PLASTICOS LTDA</t>
  </si>
  <si>
    <t>Máquinas injetoras horizontais elétricas, monocolores para moldar peças plásticas, com força de fechamento compreendida entre 500 e 3.500kN, distâncias entre colunas compreendidas entre 360 x 360mm a 830 x 830mm, com unidade de fechamento acionada por servomotor acoplado direto no fuso de esfera sem transmissão por polia ou correia e através do sistema de joelheira dupla de 5 pontos e sem buchas lubrificantes entre as colunas e a placa móvel, servomotores refrigerados a ar dispensando a utilização de trocadores de calor a água para a refrigeração, unidade de injeção elétrica acionada por servomotor de alta velocidade em conjunto com fuso de esfera atingindo velocidades de injeção entre160 e 550mm/s, com diâmetros do parafuso plastificador de 14 a 80mm e volumes de injeção de 12 a 1.608cm3, servomotor de dosagem com acoplamento direto ao parafuso plastificador, também refrigerado a ar dispensando a utilização de trocadores de calor de água para a refrigeração, painel de comando “touchscreen” equipados com controle operacional intuitivo com recursos gráficos e programação contra falhas de processo "Zero Defeitos“ e sistema exclusivo de balanceamento das cavidades do molde, sendo os servomotores com sistema de regeneração de energia elétrica (KERS) com armazenamento da energia recuperada em capacitores, e leitura real instantânea do consumo de energia elétrica no comando da máquina.</t>
  </si>
  <si>
    <t>T-1927</t>
  </si>
  <si>
    <t>Máquinas de moldar por injeção, horizontais, de comando numérico, monocolor, para materiais termoplásticos, com capacidade de injeção de 1.050kg/h. e força de fechamento 280ton (2.745kN), para produção de pré-formas com diâmetro do gargalo de 30 a 80mm e corpo de 29 a 78mm, com molde de 8 a 96 cavidades, fechamento com 3 carros para placa móvel, sistema de resfriamento interno por vácuo, painel de comando IHM (interface homem/máquina) com tela “touchscreen”.</t>
  </si>
  <si>
    <t>T-1803</t>
  </si>
  <si>
    <t>PLASTILIT PRODUTOS PLÁSTICOS DO PARANÁ S/A</t>
  </si>
  <si>
    <t>Máquinas automáticas de moldagem por injeção vertical de material termoplástico com mesa rotativa , em moldes com dimensões mínimas 150 (C) x 100 (L) x 100mm (A), para fabricação de peças com peso menor ou igual a 706g; força de fechamento entre 20 e 210t; diâmetro da mesa entre 700 e 1.600mmm; unidade de injeção vertical dotada de sistema hidráulico para troca de cor de material, com controle operacional (HMI) e sistema de extração de núcleo simultâneo a rotação da mesa.</t>
  </si>
  <si>
    <t>T-1876</t>
  </si>
  <si>
    <t>NISSEI ASB SUDAMERICA LTDA</t>
  </si>
  <si>
    <t>Máquinas automáticas constituídas por corpo único para moldar termoplásticos com tecnologia “zero cooling”, em 4 etapas de trabalho (plastificação/injeção da pré-forma; resfriamento/condicionamento térmico; estiramento/sopro simultâneos; extração do produto), preparadas para trabalhar com um molde de injeção e um molde de sopro, ambos de uma fileira e com até 12 cavidades em cada um deles, dotadas de 1 unidade de injeção com rosca de diâmetro de 44 ou 54 ou 64 ou 72mm, força de fechamento do molde de injeção de 687kN, com ou sem dispositivo integrado para o corte dos pontos de injeção das pré-formas, com sistema para reciclagem de ar do sopro primário, com dispositivo simples para extração das embalagens/peças técnicas ou com dispositivo de retirada orientada para saída das embalagens/peças técnicas</t>
  </si>
  <si>
    <t xml:space="preserve"> MULTI PACK PLAS INDUSTRIA E COM´WERCIO DE MAQUINAS LTDA</t>
  </si>
  <si>
    <t>T-1782</t>
  </si>
  <si>
    <t>GDM INDÚSTRIA E COMÉRCIO DE PLÁSTICOS LTDA.</t>
  </si>
  <si>
    <t>Bobinadores de filmes plásticos estiráveis (stretch film) de polietileno e polipropileno com espessura de 12 a 50 micrometros e largura de 250 a 2.500mm, próprios para uso em linha com máquinas extrusoras sistema "cast" de extrusão; com velocidade mecânica máxima de 650m/min; dotados de: 4 eixos tipo satélite com 2.500mm de comprimento cada eixo, com possibilidade de produzir bobinas variadas, de larguras de 250 a 1.000mm e diâmetros de 120 a 400mm, com ciclos rápidos de troca de 25 a 30 segundos para a bobina de menor dimensão; alimentador automático para tubetes de 3 polegadas; caixa de vácuo com câmara tripla para estabilidade e uniformidade do filme; descarga automática das bobinas produzidas; sistema de controle automático do bobinador com PLC (controlador lógico programável); painel de comando com tela de toque (touchscreen) de 22 polegadas.</t>
  </si>
  <si>
    <t>T-1891</t>
  </si>
  <si>
    <t>Bobinadores para uso em linha com máquina co-extrusora, sistema “cast” de extrusão, para produção de filmes plásticos estiráveis (stretch film) padrão e pré-estirados de polietileno, com estiramento em linha de até 400%, espessura de 6 a 30mícrons, diâmetro máximo de embobinamento de 300mm, velocidade mecânica máxima de 1.000m/min, compostos de 3 eixos tipo satélites de 1.000mm de largura útil, ciclos de troca rápida de bobinas, sendo 14s para bobinas sem tubete (coreless) e 18s para bobinas com tubete, tecnologia para embobinar filme em tubetes com diâmetro de 3 e 2polegadas e sem tubete (coreless) no diâmetro de 3polegadas, recarga automática de tubete e descarga automática das bobinas produzidas, sistema de controle automático do bobinador com PLC (controlador lógico programável) e painel de comando com tela de toque (touchscreen).</t>
  </si>
  <si>
    <t>T-1755</t>
  </si>
  <si>
    <t xml:space="preserve">Telemanipuladores hidráulicos de rebarbação controlado por alavanca com feedback eletrônico, com 5 eixos de movimento, cabeçote de rebarbação com potência de 30kW, diâmetro de rebolo de 400mm, giro de 90º e guinada de 180º , pressão de trabalho até 160bar, com mesa de trabalho incorporada com capacidade de até 5 toneladas, com 2.500mm de diâmetro, sistema de basculamento, velocidade de rotação até 2rpm, equipados com sistema de operação automática </t>
  </si>
  <si>
    <t>T-1805</t>
  </si>
  <si>
    <t>Sistemas em spray para a aplicação de óleo protetivo anticorrosivo, que permite a aplicação na superfície de tubos e perfis.</t>
  </si>
  <si>
    <t>T-1865</t>
  </si>
  <si>
    <t>VITÓRIA E CIA LTDA</t>
  </si>
  <si>
    <t>Dispensadores automáticos de pastas e/ou concentrados para tingimento de tintas e vernizes, com 12 até 16reservatórios, inclusive, dispostos de forma alinhada, com dosagem simultânea e ou sequencial, para embalagens com capacidade de até 20 litros, inclusive, contendo uma bomba para cada reservatório.</t>
  </si>
  <si>
    <t>Percolore Indústria de Máquinas EIRELI EPP</t>
  </si>
  <si>
    <t>T-1631</t>
  </si>
  <si>
    <t>ACTIVE INDUSTRIA DE COSMÉTICOS SA</t>
  </si>
  <si>
    <t>Máquinas para fabricação de fraldas-calça descartáveis com cintura elástica, capacidade produtiva até 700peças/min para os tamanhos M,G,XG E XXG, eficiência de produção maior que 85%, perda de menos que 3%, potência calculada de 300kW, ar comprimido 3.500Nl/min nível não menor que 6 bar, composta de: filtro rotativo autolimpante com capacidade de filtragem de 58.000m³/h; dispositivos de aplicação de adesivos a quente; sistema completo para desfribramento da celulose com capacidade de 1.200kg/h; unidade para aplicação de gel (polímero) superabsorvente com capacidade mínima de 4g e máxima de 18g/produto; estações de cortes, compressão e tração dos painéis (compostos por celulose + gel); desbobinadores para materiais de diâmetro máximo de 1.500mm e 20” de largura; unidade de desenrolamento de não tecido da tubeteira inferior e superior; sistema de dobra e derretimento a quente; unidade de gravação em relevo; unidade de laminação da camada externa de tecido; unidades de selagem por ultrassom; desbobinadores e sistema de tensionamento de elásticos; esteiras transportadoras; modulo detector de metais; conjunto de rolos compactadores, caixas transportadoras e tambores de transferência; carregador de matéria prima; painéis de operação; sistema de visor de linha; cabine a prova de som; controlado por controlador lógico programáveis (CLP) de interface e segurança.</t>
  </si>
  <si>
    <t>T-1811</t>
  </si>
  <si>
    <t>Cabines automáticas para aplicação de cola a base de água em peças automotivas, dotadas de um robô aplicador com 6 eixos de movimentação e um posicionador de 1 ou 3 eixos, com amplitude de movimento de 360° quando 1 eixo e de -15° até 195° quando 3 eixos, ambos com nível de proteção IP 67, temperatura de trabalho de 0°C até 40°C e capacidade de trabalho em ambientes com umidade de até 95%; sistema de rastreabilidade dos parâmetros do processo; bombas com sensores de pressão; válvulas para controle de cola, endurecedor, água, solvente e ar controladas automaticamente pelo robô e área climatizada para realizar a mistura da cola.</t>
  </si>
  <si>
    <t>T-1834</t>
  </si>
  <si>
    <t>Processadores de leito fluidizado para secagem, granulação e revestimento, dotadas de: prato de distribuição "Diskjet" para fluxo interno com movimentação toroidal do ar de fluidização, com 6 bicos injetores de tripla função alocados na parte inferior do "Diskjet" com injeção simultânea de fluidos, ar atomizado e ar anti-entupimento; sistema dinâmico de filtragem, volume igual a 527 litros; sistema de descarga de produto já processado com moinho de mistura seca; sistema interligado de transporte pneumático de produtos para carga e descarga (transporte de pó), com sistema de tratamento de ar com estações de captação/tratamento de ar, moto-ventilador e dispositivo de desempoeiramento do ar de descarga; estação de limpeza automática com tanque de água desmineralizada; sistema de gerenciamento central com controlador lógico programável com tela tátil (CLP) e interface lógica homem-máquina (IHM).</t>
  </si>
  <si>
    <t>T-1899</t>
  </si>
  <si>
    <t>Unidades hidráulicas compactas de montagem vertical em gabinete, integradas com controlador de frequência, com vazão de até 160L/min e temperatura de trabalho do fluido compreendida entre 5 e 70ºC, potência de até 30kW e pressão máxima de trabalho de 315bar; dotadas de servo motor integrado, conjunto de refrigeração a água com vazão de até 20 litros/min e temperatura compreendida entre 15 à 25 °C; sistemas de controle configuráveis; display eletrônico para indicação de status do equipamento através de combinação de cores por LED.</t>
  </si>
  <si>
    <t>T-1836</t>
  </si>
  <si>
    <t>Conectores adaptadores, com 1 até 90 modelos, para uso exclusivo de máquina de óleo de câmbio, em alumínio ou aço, ou ambos, com pressão de trabalho de até 10bar, acondicionado em maleta ou não.</t>
  </si>
  <si>
    <t>T-1889</t>
  </si>
  <si>
    <t>Módulos TSTB, próprios para alocar bateria e fazer interface com conjunto extensor de ferramenta utilizadas em operações de intervenção em poços de petróleo.</t>
  </si>
  <si>
    <t>T-1880</t>
  </si>
  <si>
    <t>Conjuntos de moldes composto por um molde de injeção e um molde de sopro com tecnologia "zero cooling", para a fabricação de frascos/peças técnicas bi-orientadas, construídos em duas fileiras paralelas contendo de 8 a 36 cavidades cada molde, sendo fabricados com cavidades de injeção dotadas de canais quentes, construção de cavidades e machos de injeção em ligas de aço de alta resistência, cavidades e machos de pós-resfriamento / condicionamento de pré-formas fabricadas em ligas de aço de alta resistência e/ou ligas de duralumínio e com circuitos independentes de refrigeração e/ou aquecimento por fluido térmico, com cavidades de sopro construídas em aços especiais e/ou ligas de duralumínio, para a correta formação e ejeção dos produtos fabricados, completos e com seus respectivos componentes para a formação e transporte das pré-formas e frascos/peças técnicas.</t>
  </si>
  <si>
    <t>Moltec Industria e Comércio de Moldes LTDA</t>
  </si>
  <si>
    <t>T-1896</t>
  </si>
  <si>
    <t>Válvulas direcionais proporcionais, para transmissão óleo hidráulica, pré operadas sem "feed-back" eletrônico de posição, com acionamento por solenóides proporcionais ou pressão hidráulica; pressão máxima de operação inferior ou igual a 350bar e vazão máxima inferior ou igual a 2.800litros/min.</t>
  </si>
  <si>
    <t>T-1483</t>
  </si>
  <si>
    <t>Acopladores hidráulicos para as válvulas da árvore de natal submarina ou válvulas do fundo do poço de produção de petróleo e gás com máxima pressão de trabalho de 1.035bar (15.000psi) e com máxima profundidade da água de 3.000m (10.000pés).</t>
  </si>
  <si>
    <t>T-1872</t>
  </si>
  <si>
    <t>BONFIGLIOLI REDUTORES DO BRASIL INDUSTRIA E COMERCIO LTDA</t>
  </si>
  <si>
    <t>Redutores de velocidade epicicloidal de 3 estágios, para autobetoneira com capacidade máxima 12m3, predispostos para serem acionados por motor hidráulico ou elétrico, com torque máximo de saída de 75.000Nm, redução de 1:130 ou 1:131 e rotação máxima na entrada de 3.000rpm.</t>
  </si>
  <si>
    <t>T-1907</t>
  </si>
  <si>
    <t>Caixas de engrenagem para multiplicação de rotação e transmissão de torque, para aplicação em aerogeradores, com dois estágios planetários e um estágio paralelo, com rotação nominal de entrada de 13,4revoluções/min(rpm), com relação de multiplicação de velocidade de 1:112, capacidade de óleo entre 380 e 420 litros, com torque nominal de entrada de 2.113kNm.</t>
  </si>
  <si>
    <t>T-1943</t>
  </si>
  <si>
    <t>Caixas de engrenagens tipo “CTGWR” (cooled transmission gear water reinforced) em aço soldado, reforçada e refrigerada à água, de diâmetro nominal do flange de 3.310mm, para movimento rotacional contínuo e de inclinação da calha de carregamento de carga metálica (minério granulado, sínter e pelotas), coque e fundentes no topo do alto-forno, rotação de 8rpm, velocidade de inclinação: 0-1,52º/s, temperatura máxima de operação do topo 600ºC, pressão máxima de 2,5bar (g), dotadas de sistema de lubrificação, , sistema de resfriamento a água e nitrogênio, motor de rotação da calha de 14,5/21kW, 440V 60Hz, 1.800rpm com freio a disco; motor de inclinação da calha de 4,5/21kW, 440V, 60Hz, 1.800rpm com freio a disco, engrenagens de acionamento, rolamentos de giro, monitoramento por sensores de posição, sensores de indicação do movimento rotacional, sensores de inclinação da calha, termopares e componentes elétricos.</t>
  </si>
  <si>
    <t>T-1948</t>
  </si>
  <si>
    <t>Acoplamentos elásticos com espaçador de fibra de vidro para aplicação em turbinas eólicas, dotados de disco de freio e disco sensor; diâmetro do eixo de entrada de 120mm, diâmetro do eixo de saída de 120mm, distância entre eixos de 460mm; torque nominal de escorregamento de 20.625Nm; disco de freio em formato de engrenagem, dotado de 89 dentes retos, módulo de 10mm, diâmetro primitivo de 890mm e espessura de 40mm.</t>
  </si>
  <si>
    <t>T-1910</t>
  </si>
  <si>
    <t>Rodas dentadas cilíndricas com dentes retos para aplicação em sistema de "yaw" de turbinas eólicas, com diâmetro externo de 3.103mm, 191 dentes, módulo de 16mm, espessura do dente de 140mm, ângulo de contato alfa de 20°, ângulo beta de 0°, raio no pé do dente de 6,3mm, 92 furos com diâmetro de 80mm na seção de fixação com a torre, peso máximo de 5.329Kg e altura total de 560mm.</t>
  </si>
  <si>
    <t>T-1914</t>
  </si>
  <si>
    <t>Espaçadores de fibra de vidro para acoplamentos de aplicação em turbinas eólicas, possuindo diâmetro do eixo de entrada de 230mm, diâmetro do eixo de saída de 115mm, distância entre flanges de 420mm, flanges de 2 furos com diâmetro de 38mm, diâmetro externo do tubo de fibra de vidro de 314mm, torque de escorregamento de 28.486Nm ± 5% e massa máxima de 70,708kg.</t>
  </si>
  <si>
    <t>T-1916</t>
  </si>
  <si>
    <t>Rodas dentadas cilíndricas com dentes retos para aplicação em sistema de "yaw" de turbinas eólicas, com diâmetro externo de 2.287,6mm, 141 dentes, módulo de 16mm, espessura do dente de 120mm, ângulo de contato alfa de 20°, ângulo beta de 0°, raio no pé do dente de 4mm, 68 furos com diâmetro de 75mm na seção de fixação com a torre, peso máximo de 3.810kg e altura total de 665mm.</t>
  </si>
  <si>
    <t>T-1915</t>
  </si>
  <si>
    <t>Alojamentos de ferro fundido nodular (material EN-GJS-400-18U-LT) para pinças de freio do sistema de "yaw" de turbinas eólicas, com dimensões máximas de 409 x 599,1 x 317mm, peso máximo de 225,8kg, diâmetro externo dos furos passivos de 72mm, diâmetro externo dos furos ativos de 80mm, profundidade dos furos ativos e passivos de 88,5mm, raio de posicionamento do centro dos furos ativos e passivos de 955mm e distância entre furos ativos e passivos de 106,5mm.</t>
  </si>
  <si>
    <t>T-1898</t>
  </si>
  <si>
    <t>Inversores de frequência com programa integrado para funções de automação óleo-hidráulica, armazenado na memória para rápida leitura com possibilidade de atualização do programa através de cartão de memória ou ferramenta de parametrização específica; dotados de programa com funções específicas destinadas a indústria: lógica integrada conforme IEC, controle de pressão, vazão, posição e força; com capacidade de sincronização eletrônica, funções servo e acionamentos do eixo principal; programação através do CLP integrado de acordo com IEC 61131-3.</t>
  </si>
  <si>
    <t>T-1924</t>
  </si>
  <si>
    <t>3CORP TECHNOLOGY S/A INFRAESTRUTURA DE TELECOM</t>
  </si>
  <si>
    <t>Transceptores ópticos do tipo SFP+, aplicável para conexão de fibra óptica monomodo, com velocidade de transmissão de 10GE, comprimento de onda central de 1.550mm, potência de transmissão de -4,7 a +4,0 (dBm), sensibilidade máxima do receptor de -14,1 (dBm), conector tipo LC, para distância máxima de transmissão de 40km.</t>
  </si>
  <si>
    <t>T-1875</t>
  </si>
  <si>
    <t>HUAWEI DO BRASIL TELECOMUNICAÇÕES LTDA. </t>
  </si>
  <si>
    <t>Placas de circuito impresso com componentes elétricos e eletrônicos com função de amplificação de sinais ópticos para frequência de banda C, com comprimento de onda entre 980 a 1.561nm, compostas por módulo óptico de fibra dopada a érbio, próprias para serem utilizadas em equipamentos multiplexadores de sinais por comprimento de onda de longa distância, de valor unitário (CIF) não superior a R$4.109,12.</t>
  </si>
  <si>
    <t>T-1900</t>
  </si>
  <si>
    <t>ANIMALLTAG TECNOLOGIA EM IDENTIFICAÇÃO LTDA.</t>
  </si>
  <si>
    <t>Etiquetas de acionamento por aproximação no formato de cápsula de vidro (glass tag), utilizadas para identificação de animais acionadas por radiofrequência (RFID - Radio Frequency Identification), modo passivo, operando na faixa de 134,2 +/- 3 Khz, dotados de um chip e antena de ferrita, envoltos em encapsulamento cilíndrico de vidro biocompatível, a granel, não inserido em agulha, sem seringa para aplicação, não esterilizado, com recobrimento antimigratório de Parylene C.</t>
  </si>
  <si>
    <t>T-1939</t>
  </si>
  <si>
    <t>Autos refratores e ceratômetros, equipamentos de refração ocular objetiva, medição de curvatura de córnea e curvatura de lentes de contato rígidas, com range da leitura de refração em esférico de -25 a +22Dpt, com passo de 0,12 ou 0,25Dpt e range de cilíndrico de 0 a +-10Dpt com passo de 0,12 ou 0,25Dpt, range de medição da córnea de 33 a 67,5Dpt.</t>
  </si>
  <si>
    <t>T-1879</t>
  </si>
  <si>
    <t>Equipamentos portáteis para análise contínua de H2O em gás natural; com tecnologia de espectroscopia de absorção por diodo de laser; uso em área de propósitos gerais; possibilidade de conter nenhuma, uma ou duas saídas analógicas 4-20mA; comunicação serial RS232.</t>
  </si>
  <si>
    <t>T-1609</t>
  </si>
  <si>
    <t>Contadores de partículas automáticos para utilização na determinação da classe de limpeza de fluído hidráulico em linhas pressurizadas até 6bar, podendo ser portátil, “inline ou online”.</t>
  </si>
  <si>
    <t>T-1452</t>
  </si>
  <si>
    <t>Equipamentos microprocessados para ensaios não-destrutivos, por meio de ultrassom tecnologia "phased array”, para medição e detecção de defeitos internos de camadas plásticas em tempo real com dois feixes simultâneos de 16 elementos cada, taxa de repetição máxima de pulso (PRF) de 20kHz, índice de proteção IP64 e conector para transdutor de ultrassom para sonda de 128 elementos do tipo I-PEX.</t>
  </si>
  <si>
    <t>T-1894</t>
  </si>
  <si>
    <t>Aparelhos computadorizados, com fonte AC e/ou DC, mapeamento, diagnóstico, medição de até 5.000 canais com taxa de aquisição de 10microsegundos a 1segundo, com valores intermediários de 0,02ms; 0,05ms; 0,1ms; 0,2ms; 0,5ms; 1ms; 2ms; 5ms; 10ms; 20ms; 50ms; 100ms; 200ms; 500ms, calibração, captação de temperatura e/ou captação de dados analógicos para testes em veículos automotores, com módulo de mapeamento e calibração da ECU, com 1 ou mais módulos de diagnóstico e captação da rede CAN, com 1 ou mais módulos de captação de dados analógicos, com ou sem módulo de captação de temperatura e com unidades de interface e cabos.</t>
  </si>
  <si>
    <t>T-1990</t>
  </si>
  <si>
    <t>ZIEHL-ABEGG DO BRASIL IMPORTACAO, EXPORTACAO E COMERCIO DE EQUIPAMENTOS DE VENTILACAO LTDA</t>
  </si>
  <si>
    <t>Ventiladores axiais com motor AC de rotor externo, com difusor de ar incorporado ou grade metálica, conjunto hélice/rotor fundido em peça única de alumínio, dispensando a utilização de parafusos na fixação deste conjunto, hélice com 7 pás com borda de fuga serrilhada para a redução de nível de ruído e componente aerodinâmico “winglet” nas extremidades, potências nominais entre 740 até 2.900W, com diâmetro de hélice entre 497,5 a 788mm, vazão de ar até a 28.000m3/h, pressão até 380Pa.</t>
  </si>
  <si>
    <t>T-1989</t>
  </si>
  <si>
    <t>Aparelhos resfriadores de água por compressão, para uso em sistemas de climatização e resfriamento fabril, podendo conter um ou dois compressores semi-hermetico centrifugo sem óleo para gás refrigerante e trocador (permutador) de calor, com capacidade máxima de até 2.200t de refrigeração (TR).</t>
  </si>
  <si>
    <t>Mecalor Soluções em Engenharia Térmica S.A</t>
  </si>
  <si>
    <t>T-1993</t>
  </si>
  <si>
    <t>Trocadores de calor por meio de película, equipados com unidade de ventilação e feltro, para fluxo normal de ar entre 250 a 2.000m³/h, e com eficiência de troca entálpica no modo de resfriamento de até 75%, e no modo aquecimento em até 80%, utilizados em sistemas de ar condicionado para a renovação do ar interno em ambientes climatizados.</t>
  </si>
  <si>
    <t>T-1984</t>
  </si>
  <si>
    <t>Autoclaves horizontais estáticas tipo túnel em aço inox, com capacidade para até 4 cestos, com duas portas de abertura vertical automática, com trava rotativa, uma em cada extremidade, pressão máxima permitida 4bar, temperatura máxima permitida 152°C, diâmetro interno da câmara igual ou maior a 1.000mm, sistema de esterilização automatizado para produtos orgânicos e naturais, com 3 possibilidades de ciclo, apenas com vapor saturado, vapor saturado mais spray de água e apenas spray de água quente, resfriamento indireto com trocador de calor de placas com água de resfriamento, controle de temperatura totalmente automatizado no aquecimento e resfriamento, com registro das curvas de aquecimento e resfriamento relacionados ao lote de produção, sistema automatizado e robotizado para carga e descarga dos autoclaves, com dois carros de transporte dos cesto, guiados a laser que transladam em trilhos na entrada e saída das autoclaves, conjunto de cestos e bandejas em aço inox, painéis individuais de controle nos autoclaves e carros com IHM e painel de controle central.</t>
  </si>
  <si>
    <t>John Bean Technologies Máquinas e Equipamentos Industriais Ltda.</t>
  </si>
  <si>
    <t>T-2024</t>
  </si>
  <si>
    <t>Máquinas laminadoras automáticas para trabalhos em papel ou cartão com aplicação (laminação) em um ou dois lados simultâneos de filme BOPP ou similar em trabalhos com tamanho máximo da folha igual ou superior a 820 x 1.050mm, tamanho mínimo da folha igual ou superior a 300 x300mm, espessura do papel igual ou superior a 90 - 500g/m², velocidade de laminação igual ou superior a 0 - 40m/min, utilizada em papéis impressos ou não, para aplicar filme de BOPP ou similar, utilizando-se de um sistema de alimentação com pré-empilhador e controlado por servo motor e sensor fotoelétrico para garantir que o papel seja continuamente alimentado na máquina, sistema de aquecimento avançado por indução eletromagnética, dispositivo anti-curvatura que garante que o papel permaneça plano e liso durante todo o processo, destaque pneumático para separar o papel de forma estável e rápida, empilhador automático que recebe as folhas em ordem sem parar a máquina, operando com sistema de controle CLP com tela sensível ao toque colorida e servo controlador que garante precisão no controle da sobreposição e velocidade do papel.</t>
  </si>
  <si>
    <t>T-1918</t>
  </si>
  <si>
    <t>BOEHRINGER INGELHEIM ANIMAL HEALTH DO BRASIL LTDA.</t>
  </si>
  <si>
    <t>Cabines para pesagem e fracionamento de insumos farmacêuticos (ativos e excipientes) nas formas sólidas e líquidas não inflamáveis, para instalação de balança com capacidade de peso de até 60kg, com função principal de gerar barreira de ar por meio da criação de perfil de velocidade de fluxo na área de manipulação com parte do ar filtrado e direcionado para a sala limpa e parte para o insuflamento de ar da cabine, para criação do perfil de velocidade dotadas de grelhas nas portas do equipamento para impedir a saída do material particulado da área de manipulação; cabine com mesa pantográfica para elevação dos pallets até a altura de trabalho e bancadas em inox para a instalação de balanças de pesagem; botoeiras localizadas na parte frontal e traseira do equipamento para abertura / fechamento da porta automática, elevação / abaixamento da mesa pantográfica, reset de alarmes e liga / desliga do equipamento; painel elétrico para comando da cabine, composto por uma IHM; e barreira adicional em vidro de proteção móvel, e luvas para a manipulação de materiais de maior toxicidade; projetadas para atendimento a zona 22 para áreas a prova de explosão com manipulação de pós.</t>
  </si>
  <si>
    <t>T-1780</t>
  </si>
  <si>
    <t>Combinações de máquinas automáticas para lavagem, secagem, empilhamento, desempilhamento e movimentação de bandejas plásticas para pães, com capacidade máxima de processar até 2.700bandejas/h, com controladores lógicos programáveis (CLP), Interface Homem Máquina (IHM), compostas de: lavadora e secadora em aço inox dotada de sistema de aquecimento de água por gás GLP, enxague com dosagem de detergente e limpeza automáticos, filtros rotativos para filtragem de água recirculada, spray de água doce, seção de secagem por ar quente em alta velocidade com conjunto de bicos de sopradores; empilhadores automáticos de bandejas plásticas com empilhamento de cima para baixo com posicionador automático de pilha para carrinhos tipo “dolly”; empilhadores e desempilhadores de alta velocidade para empilhamento aos pares de bandejas; esteiras transportadoras providas de dispositivos para orientação/reposicionamento da bandeja nas esteiras; transportadores e desviadores de linha para movimentação de bandejas plásticas.</t>
  </si>
  <si>
    <t>T-1953</t>
  </si>
  <si>
    <t>Máquinas envasadoras rotativas automáticas, para envase de produtos líquidos e pastosos em embalagens flexíveis pré-formadas, com largura igual ou maior a 95mm e menor ou igual a 240mm e comprimento igual ou maior a 110mm e menor ou igual a 350mm, com 10 estações duplas para envase de duas embalagens ao mesmo tempo, sendo a primeira para carregamento das embalagens na envasadora, a segunda para impressão data de fabricação, a terceira abertura das embalagens, a quarta para sopro das embalagens, a quinta envase primário, a sexta envase secundário, a sétima rejeito de embalagem, a oitava selagem por ultrassom, a nona selagem térmica, a décima resfriamento e saída, com capacidade de produção maior ou igual a 40ciclos/min.</t>
  </si>
  <si>
    <t>T-1946</t>
  </si>
  <si>
    <t>Formadoras para fármacos automáticas para formar, encher e selar cartelas termo formáveis em plástico/alumínio e/ou alumínio/alumínio com produtos farmacêuticos, com capacidade máxima de 640blisters/min, sendo capazes de produzir cartelas com dimensões úteis de 162 x 206mm com profundidade de 12, com capacidade máxima de formação de 100ciclos/min e capacidade máxima de corte de 200ciclos/min, dotadas de um ou mais carrinhos para bobinas com diâmetro máximo de 700mm, funil de alimentação de produtos farmacêuticos com capacidade nominal de 100L e alimentador dedicado com capacidade de 60 ciclos de alimentação/min, regulagem automática de borda do filme de cobertura, sensor de quantidade mínima de material em bobina, mesa de emenda e corte de bobina e detecção automática de emenda da bobina inferior e superior, codificação e carimbo das cartelas, controle de marca de impressão do filme de cobertura, perfuração desativada automaticamente em caso de emenda de folha, pré-aquecimento do filme de cobertura, capaz cortar em sentidos opostos com transferência por roda de sucção, controle e inspeção por câmera CCD com iluminação superior e inferior de LED para detecção e rejeição de cartelas defeituosas e vazias, monitoramento e programação de manutenções preventivas e preditivas através da análise do ciclo de serviço dos componentes, interface homem-máquina (IHM) com tela tipo “touchscreen”, controlador lógico programável (CLP) e acesso remoto para manutenção do CLP e software do IHM.</t>
  </si>
  <si>
    <t>FABRIMA MAQUINAS AUTOMATICAS LTDA</t>
  </si>
  <si>
    <t xml:space="preserve">PFF INOVA Indústria e Comércio de Maquinas, Equipamentos e Ferramental Ltda. </t>
  </si>
  <si>
    <t>T-2046</t>
  </si>
  <si>
    <t>CONCORRE COMERCIO LTDA</t>
  </si>
  <si>
    <t>Nebulizadores portáteis aerossol a frio UBV eletrostático, tensão de 110 ou 220V, cabeçote de dispersão (canhão) tipo vórtice, tanque de formulação 3,8L, para aplicação de inseticidas, desinfetantes, desodorizantes, ungicidas, sanitizantes, vacinas para aves, suínos, ovinos, caprinos, etc e para combate a pragas e vetores de uso agrícola e/ou urbano.</t>
  </si>
  <si>
    <t>T-2016</t>
  </si>
  <si>
    <t>Talhas para içamento de ferramentas e componentes para manutenção de turbinas eólicas, dotadas de freio motor específico para grandes alturas, motor trifásico de 1,6kW, frequência de 60Hz, tensão elétrica de 400V, fator de potência 0,73, com capacidade de carga máxima de 500kg, velocidade de subida de 14 ou 3,5m/min e temperatura de operação de -20 a 50C9, de valor unitário (CIF) não superior a R$16.888,98.</t>
  </si>
  <si>
    <t>CSM ENGENHARIA DE MOVIMENTAÇÃO LTDA</t>
  </si>
  <si>
    <t>T-1962</t>
  </si>
  <si>
    <t>Manipuladores hidráulicos para a movimentação de materiais, autopropulsados, sobre pneus maciços ou inflados, com 2 eixos e tração em todas as rodas de peso operacional igual ou superior 49.000kg, mas igual ou inferior a 69.000kg; equipados com painel elétrico central, joystick; motor diesel com potência igual ou superior 304HP mas igual ou inferior a 368 HP; sistema hidráulico com bombas hidráulicas e sensor de carga (load sensing); 2 motores de giro, com ou sem lâmina frontal; Cabine com elevação hidráulica ou fixa com porta de abertura deslizante e vidro frontal blindado, câmeras traseira e lateral com monitor no interior da cabine; implemento frontal de trabalho articulado (lança e braço) com alcance igual ou superior a 16,9m, podendo conter ferramentas de trabalho tais como garras hidráulicas, florestal, reciclagem e tesoura hidráulica.</t>
  </si>
  <si>
    <t>T-1960</t>
  </si>
  <si>
    <t>Manipuladores hidráulicos autopropulsados sobre esteiras para movimentação de materiais, montados sobre estrutura tubular de aço com altura igual ou superior a 9.000mm, mas igual ou inferior a 11.000mm, de peso operacional igual ou superior a 165t, mas igual ou inferior a 195t, dotados de painel elétrico central, joystick, conexões de 12V/24V; sistema hidráulico com bombas hidráulicas com reserva de energia; Motor elétrico com potência igual ou superior a 240kW, mas igual ou inferior a 265kW; implemento frontal de trabalho articulado (lança e braço) com alcance máximo de 26.714mm (ao nível do solo), podendo conter ferramentas hidráulicas de trabalho, tais como, garras florestais, garras de demolição, tesoura hidráulica.</t>
  </si>
  <si>
    <t>T-1975</t>
  </si>
  <si>
    <t>Equipamentos para transporte de material em pó e/ou granulado, através de transportadores tubulares mecânicos em aço inox, com discos internos de arraste tracionados por cabo ou corrente que se movimentam na vertical, diagonal e horizontal, com polias para auxiliar na mudança de direção, sistema de tubos fechados com diâmetro igual ou superior a 50mm, com capacidade de transporte igual ou superior a 50kg/h, contendo ponto de preparação e dosagem do produto transportado, controlados por inversor de frequência e supervisório desenvolvido especificadamente.</t>
  </si>
  <si>
    <t>T-1708</t>
  </si>
  <si>
    <t>Transportadores-classificadores de pedidos e/ou produtos diversos, compondo uma única máquina, computadorizada e automatizada, dotada de separação mecânica/computadorizada com aproximadamente 56m de comprimento e 10m de largura, do tipo bandeja, nas dimensões de 500 x 800mm, que suporta até 15kg, com estações de introdução/alimentação manual e automática de pedidos e/ou produtos, contendo um total de 4 induções manuais e 1 automática, composto também de 75 saídas duplas (do tipo Flipper) e 3 saídas normais, com capacidade operacional de até 6.316bandejas/h, na velocidade de aproximadamente 1m/s, impulsionado mecanicamente via motores, controlado por controlador lógico programável (CLP), com classificação de produtos com dimensões máximas de até 780 x 480 x 420mm (comprimento x largura x altura), direcionados para as bandejas com impulsor para separação dos artigos, equipados com dispositivos de escaneamento para leitura automática de código de barras, através de sistema câmera "scanner", contendo direcionador de saídas via “flipper”, com comunicação visual após a conclusão do pedido e/ou produto programado.</t>
  </si>
  <si>
    <t>T-1735</t>
  </si>
  <si>
    <t>KIVNON DO BRASIL ASSISTÊNCIA TECNICA EM TECNOLOGIA EIRELI</t>
  </si>
  <si>
    <t>Combinações de máquinas robotizadas para movimentação de mercadorias no interior de fábricas, compostas de: equipamentos AGVs (Automated Guided Vehicles) com capacidade para rebocar, indexar e elevar carrinhos com tração de até 6.000kg e capacidade de elevação de até 1.000kg, dotados de mecanismo de pino para indexação automática, com sistema de comunicação "wi-fi" ou radiofrequência e conectividade à CLPs, robôs, softwares e aplicativos de gestão da produção, com trajetória guiada em qualquer direção, usando sensores laser e ultrassônicos para detecção de obstáculos e segurança de pessoas, por meio de fita magnética ou tecnologia "mapping/Slam"; carregador em linha de 16 a 25A; carregador de bateria com conector de 16 a 50A; "Tags" de controle RFID; quadros elétricos de potência de transmissão 10mW; quadros de controle de tráfego local com CLP de comunicação por radiofrequência ou "wi-fi", com ou sem tela IHM; macaco de arraste; controle 24VDC/4A; "Smartphone" com aplicativo para configuração de "tags"; guias magnéticas de seção 5 x 5mm ou fita magnética com 50mm de largura; e carro de carga e intercâmbio de baterias de 90 a 130Ah, com ou sem rodas.</t>
  </si>
  <si>
    <t>T-1944</t>
  </si>
  <si>
    <t>Equipamentos eletromecânicos para distribuição de até 2.154t/h de matérias-primas (metálicos, coque e fundentes) no interior no do alto-forno, "bell less top", constituído de caixa de engrenagens com diâmetro nominal do flange de 3.310mm para movimento rotacional contínuo e de inclinação da calha de carregamento de carga metálica, coque e fundentes no topo do alto-forno, temperatura máxima de operação de 600⁰C, monitoramento por sensores de posição, sensores de indicação do movimento rotacional, sensores de inclinação da calha, termopares; sondas tipo radar e mecânica para análise de nível da carga; sondas curtas para análise de gás e temperatura de carga; monitoramento 3D da carga e medição bidimensional de temperatura das matérias primas no interior do alto-forno.</t>
  </si>
  <si>
    <t>T-2009</t>
  </si>
  <si>
    <t>Plataformas de elevação, tipo tesoura, capacidade de carga igual a 900kg, que permite o carregamento de peças na posição superior ou inferior, comprimento mínimo da plataforma igual a 1790, largura mínima igual a 1.150, curso efetivo de 800mm, tempo de elevação igual a 22s quando acionada a 60Hz, com 1 fuso (D80x10) com porca e rolamento, suporte de manutenção com 4 hastes que é monitorado eletricamente por 1 interruptor de alavanca.</t>
  </si>
  <si>
    <t>SAUR EQUIPAMENTOS S/A</t>
  </si>
  <si>
    <t>T-1870</t>
  </si>
  <si>
    <t>HYSTER-YALE BRASIL LTDA</t>
  </si>
  <si>
    <t>Unidades básicas de empilhadeiras com capacidade de 4 a 9t e entre eixos de 1.830 a 2.450mm com ou sem contrapeso, com motor a combustão com potência de 40 a 85kW, altura de 2.549 a 2.600mm, largura de 1.350 a 2.400mm, peso da unidade de 2,5 a 9,5t, radiador “combi cooler”, para montagem em empilhadeira de 4 a 9t.</t>
  </si>
  <si>
    <t>T-1952</t>
  </si>
  <si>
    <t>Corpos externos utilizados na ferramenta de limpeza da fase 30/36 para limpeza de cavidades, seu comprimento é de aproximadamente 62,70" com pressão máxima de até 1.000psi e vazão máxima de 15bpm.</t>
  </si>
  <si>
    <t>T-1954</t>
  </si>
  <si>
    <t>Buchas de proteção recuperáveis para perfuração em avanço, é um componente utilizado durante as operações de perfuração para proteger o suspensor do revestimento de 9 - 5/8" com capacidade de torque nas chavetas de 52.379Nm e peso aproximado de 613kg.</t>
  </si>
  <si>
    <t>T-1956</t>
  </si>
  <si>
    <t>Corpos inferiores da ferramenta de instalação do selo de travamento rígido com classe de temperatura entre 0°F (-18°C) a 250°F (121°C) e pressão de trabalho de 34,4MPa.</t>
  </si>
  <si>
    <t>T-1959</t>
  </si>
  <si>
    <t>Camisas internas da ferramenta de perfuração avante com área de fluxo otimizada sendo utilizada para instalação da primeira fase e perfuração da segunda fase de poços submarinos de petróleo com capacidade máxima de 340.000kg e peso aproximado de 3.232kg.</t>
  </si>
  <si>
    <t>T-1961</t>
  </si>
  <si>
    <t>Capas inferiores da ferramenta de viagem única de 16" de diâmetro externo de 467mm e interno 76,2mm com comprimento de 1.957mm.</t>
  </si>
  <si>
    <t>T-1966</t>
  </si>
  <si>
    <t>Anéis de apoio da bucha adaptadora da mesa rotativa com capacidade de carga de 590.000kg, peso aproximado de 1.556kg e comprimento de 546mm.</t>
  </si>
  <si>
    <t>T-1968</t>
  </si>
  <si>
    <t>Camisas externas da ferramenta de instalação do selo de travamento rígido com classe de temperatura entre 0°F (-18°C) a 250°F (121°C), com diâmetro externo de 948,06mm e pressão de trabalho de 34.4MPa.</t>
  </si>
  <si>
    <t>T-1969</t>
  </si>
  <si>
    <t>Corpos externos da ferramenta de viagem única de 16" com diâmetro externo de 467mm, peso aproximado de 1.111kg e comprimento de 1.957mm.</t>
  </si>
  <si>
    <t>T-1970</t>
  </si>
  <si>
    <t xml:space="preserve">Luvas externas da ferramenta de viagem única com máxima capacidade de torção de 26.796N-m, peso aproximado de 853kg e comprimento de 1.856mm. </t>
  </si>
  <si>
    <t>T-1971</t>
  </si>
  <si>
    <t xml:space="preserve">Corpos externos da ferramenta de viagem única de 18" com comprimento de 1.957mm, peso aproximado de 1.460kg e diâmetro interno de 76mm. </t>
  </si>
  <si>
    <t>T-1972</t>
  </si>
  <si>
    <t>Mandris das ferramentas de perfuração avante com área de fluxo otimizada, utilizadas para instalação da primeira fase e perfuração da segunda fase de poços submarinos de petróleo com diâmetro interno de 88,9mm, diâmetro externo de 824,62mm e capacidade máxima de 340.000kg.</t>
  </si>
  <si>
    <t>T-1973</t>
  </si>
  <si>
    <t>Corpos da ferramenta de instalação do 30/36" alojador de baixa pressão com diâmetro interno de 88,1mm e diâmetro externo de 824,62mm com peso aproximado de 1.574,8mm.</t>
  </si>
  <si>
    <t>T-1979</t>
  </si>
  <si>
    <t>Corpos da ferramenta de teste de BOP (Blowout Preventer) com capacidade de compressão até 2.000kg, classe de temperatura entre 35°F (-18°C) a 250° F (121°C) e diâmetro externo de 474,35mm.</t>
  </si>
  <si>
    <t>T-1980</t>
  </si>
  <si>
    <t>Corpos modificados da ferramenta do alojador de alta pressão 18-3/4" com peso aproximado de 987kg, diâmetro externo 472,06mm e comprimento de 1.651mm.</t>
  </si>
  <si>
    <t>T-1807</t>
  </si>
  <si>
    <t>Combinações de máquinas para moagem, mistura e emulsificação para fabricação de alimentos para animais domésticos a partir de proteína animal, com capacidade para até 2.000kg/h de mistura emulsificada; composto por: transportador de esteira com taliscas e detector de metais para alimentação de blocos congelados; elevador com altura de elevação igual ou maior a 2000mm, capacidade de elevação igual ou maior a 350kg (incluindo a cuba), velocidade e elevação igual ou maior a 5m/min, para cubas de 300 litros para alimentação de blocos frescos; moedor para proteína animal congelada ou fresca, com ou sem osso, com capacidade de processamento igual ou maior a 7.000kg/h, rosca simples, conjunto de 2 facas (pré-corte e corte), 1 matriz, suporte para suporte para talha para auxiliar desmontagem do conjunto de facas e acionado por motor com potência igual ou maior a 75kW com inversor de frequência; misturador de duplo eixo, com elevador alimentador para cuba de 300L, sistema de aquecimento a vapor, sistema de geração de vácuo, sistema de dosagem de água com medição de vazão, comporta automática para descarregamento, acionado por motor com potência igual ou maior de 11kW, bomba para transferência da mistura; emulsificador com capacidade de processamento igual ou maior a 2.000kg/h, com conjunto de tubulação para alimentação, conjunto de facas e matrizes, acionado por motor com potência igual ou maior a 75kW, controlado por inversor de frequência.</t>
  </si>
  <si>
    <t>T-1929</t>
  </si>
  <si>
    <t>Picadores móveis de disco com operação horizontal, sobre rodas, equipados com disco de corte de diâmetro mínimo de 50” e máximo de 66”, esteira metálica com alimentação reversível, dispositivo de parada de emergência e controle remoto, acionado por motor a diesel com potência mínima de 765HP e máxima de 1.200HP ou motores Elétrico de 400hp (597kW) a 600hp (745kW com capacidade máxima de produção de até 120t/h de madeira picada e descascada.</t>
  </si>
  <si>
    <t>T-1930</t>
  </si>
  <si>
    <t>Picadores florestais móveis de operação horizontal, sobre esteiras ou rodas, de capacidade máxima de produção de até 40t/h; acionados por motor a diesel com potência mínima 415HP e máxima 455HP ou motores Elétrico de 400hp (597kW) a 600hp (745kW)., com sistema de refrigeração reversível do ventilador acoplado ao radiador; bocal de alimentação com largura 1,37m por 0,69m; rotor não intercambiável com comprimento de 1,41m, com diâmetro de 0,67m, com esteira metálica de alimentação reversível ; dotado de esteira de descarga de borracha, de largura de 1,07m, sistema de controle interface homem-máquina por controle remoto; com dispositivo de parada de emergência.</t>
  </si>
  <si>
    <t>Fezer Industria Mecânica S/A</t>
  </si>
  <si>
    <t>T-1957</t>
  </si>
  <si>
    <t>Garras aplicadas a silvicultura para carregamento de toras de madeira, com capacidade de 1 a 4,50m², provido de mandíbulas que agarram os troncos e permitem carregá-los empilhá-los e transportá-los por curtas distâncias, mandíbulas acionadas por cilindros hidráulicos com pressão de trabalho de até 5.000psi, fabricados com canais hidráulicos internos de retorno, usinados na camisa externa, dispensa a utilização de mangueiras.</t>
  </si>
  <si>
    <t>POTENZA COMÉRCIO E FABRICAÇÃO DE EQUIPAMENTOS HIDRÁULICOS LTDA - EPP</t>
  </si>
  <si>
    <t>T-1888</t>
  </si>
  <si>
    <t>Máquinas automáticas e continuas para resfriamento lento e continuo de pães de forma, com capacidade de produção máxima igual ou superior a 18.000pães/h, com peso máximo 400g pronto, tempo mínimo de arrefecimento de 110min, controlador lógico programável (CLP), com 2 torres em espiral de 33 níveis cada e diâmetro igual ou superior a 7.132mm cada torre, duas unidades de climatização com capacidade de 2 x 45.000m³/h de ar, filtros especiais de processo tipos M5, F9 e H13, sistema de limpeza da esteira, esteiras de aço inoxidável de 1.372mm de largura, estação de lubrificação automática da esteira.</t>
  </si>
  <si>
    <t>T-1955</t>
  </si>
  <si>
    <t>AS1 COMERCIO ELETRONICO LTDA</t>
  </si>
  <si>
    <t>Máquinas automáticas para corte de materiais rígidos e flexíveis, tais como papel, papel fotográfico, papel térmico, papel magnético, cartolina, lona, vinil e tecido (tecidos, malhas, materiais têxteis e outros materiais porosos exigem um forro), com opção de esboço de desenho e escrita por meio de caneta, largura de recorte com variações de 21 até 155cm, velocidade recorte mínima de 500mm/s, força máxima de até 2.000g, dotadas de lâmina de corte auto ajustável para profundidade, com opção de sensor óptico ou câmera para identificação de imagem pré-impressa para recorte, com opção de painel colorido "touchscreen", conexão USB com máquina automática de processamento de dados com ou sem compatibilidade “WiFi” e com ou sem controle remoto.</t>
  </si>
  <si>
    <t>T-2023</t>
  </si>
  <si>
    <t>SIGMA INTERNACIONAL BRANDS BRASIL IMPORTAÇÃO E EXPORTAÇÃO LTDA</t>
  </si>
  <si>
    <t>Eixos do cesto, flange, tipo tripé, com eixo central igual ou superior a 115mm de comprimento, fabricado em aço 1045, base em alumínio, com braço de fixação igual ou superior a 239mm, para uso exclusivo em máquinas de lavar roupas com capacidade em peso de roupa seca superior a 10kg.</t>
  </si>
  <si>
    <t>T-1981</t>
  </si>
  <si>
    <t>Fresadoras ferramenteiras com cabeçote de velocidade variável, com ou sem inversor de frequência, velocidade do eixo-árvore de 65 a 3.200rpm ou superior, motor do cabeçote vertical ferramenteiro de 5HP, motor do cabeçote universal horizontal de 5HP, mesa de 1.370x254mm ou maior, angulação da mesa de 35°, inclinação lateral do cabeçote vertical de 90°, cone do eixo-árvore do cabeçote ferramenteiro vertical IS040, cone do eixo-árvore do cabeçote universal horizontal IS040, leitores digitais nos eixos XYZ, motorização de avanço eletrônico ou engrenado no eixo longitudinal (X), podendo ter motor de avanço eletrônico ou engrenado no eixo transversal (Y) e motor elétrico de subida e descida da mesa.</t>
  </si>
  <si>
    <t>T-2043</t>
  </si>
  <si>
    <t>MAFERCON COMERCIO DE MAQUINAS E ADESIVOS CONTINENTAL LTDA.</t>
  </si>
  <si>
    <t>Sistemas automáticos de armazenagem, derretimento, abastecimento e aplicação de cola a base de poliuretano (pur), vedado contra oxigênio, sistema de derretimento e abastecimento sob demanda, para uso em máquinas coladeiras de bordas e esquadrabordas, com controle eletrônico e/ou CLP, com sistema cilindro de pressão por pistão e derretimento por grelha de aquecimento, aplicação por "slot nozzle" ou por cabeçote de aplicação, amplificador, sensor de nível de cola e prato de proteção, podendo ser dotado de uma ou duas mangueiras térmicas de transferência sendo cada mangueira com comprimento de 3 a 11m, capacidade para embalagens de cola de 2 ou 20kg.</t>
  </si>
  <si>
    <t>T-1991</t>
  </si>
  <si>
    <t>Barras de mandrilar estacionária para uso em tornos da indústria de óleo e gás com suporte porta-barra ou carro porta-barra com relação de comprimento útil x diâmetro que pode estar na faixa compreendida entre 14 x D até 19 x D, dotadas obrigatoriamente de dispositivo interno antivibratório para  amortecimento de vibrações, módulo de elasticidade do metal duro entre 400 a 696GPa, e faixa de frequência de maior eficiência na atenuação de vibrações: 20 a 150Hz.</t>
  </si>
  <si>
    <t>MANSFER INDUSTRIA DE FERRAMENTAS LTDA</t>
  </si>
  <si>
    <t>T-1964</t>
  </si>
  <si>
    <t>Barras rotativas com sistema de atracação tipo “autolock” ou “camlock” para mandrilar sedes de válvulas de gaveta de diâmetros nominais 2-1/16” ou 5-1/8” ou 7-1/16”, com diâmetro de corte ajustável entre um limite mínimo e máximo por meio da expansão ou retração do elemento cortante previamente instalado na face do cabeçote da máquina e um cone macho normalizado ISO # 50 ou HSK-100.</t>
  </si>
  <si>
    <t>T-2026</t>
  </si>
  <si>
    <t>SAMSUNG ELETRONICA DA AMAZONIA LTDA.</t>
  </si>
  <si>
    <t>Subconjuntos montados próprios para microcomputador portátil com tela sensível ao toque "touchscreen" - "tablet PC", podendo conter, estrutura de fixação da tela, gabinetes, antenas, calços, componentes plásticos e/ou metálicos, visores, alto-falantes, microfones, botões, compartimentos de aberturas, motor de "vibracall", condutores, imãs, conectores, cabos, placa de circuito impresso montado com componentes eletroeletrônicos sem função de processamento central, rede de comunicação, sem fio e acesso à rede de celular, módulos de captura de imagens, sensores, mecanismos, teclas, suportes, guia de conexão do cartão SIM e/ou SDcard, adesivos, etiquetas, contatos de aterramento, parafusos, insertos, fitas, protetores, tela de visualização, dispositivo sensível ao toque "touchscreen".</t>
  </si>
  <si>
    <t>T-1855</t>
  </si>
  <si>
    <t>Moinhos pulverizadores de amostras, integrados com sistemas para prensagem de pastilhas com dimensão de 40 ou 51,5mm de diâmetro, automatizados, com controlador lógico programável (CLP) integrado, para utilização em laboratórios para processamento de minérios e de outras matérias minerais, podendo estar acompanhados, ou não, de dispositivo para limpeza, dispositivo de inserção de amostra, dispositivo de dosagem de aglomerante, dispositivo de dosagem em branco, correias transportadoras e/ou carrossel de amostras.</t>
  </si>
  <si>
    <t>T-1765</t>
  </si>
  <si>
    <t>BIANCOGRES CERAMICA S/A</t>
  </si>
  <si>
    <t>Combinações de maquinas para produção de até 20.000m²/dia de revestimento cerâmico com largura útil de até 1.200 por 3.600mm, após corte e queima, e espessura de 3 a 30mm, compostas de: estação de dosagem móvel do pó atomizado sobre tapete com comprimento de 15.208mm e controle automático de espessura, estação hidráulica de prensagem sem utilização de moldes, com compactação realizada entre um tapetes inferior e um superior, com pressão máxima de 400kg/cm2 realizada por bomba de pistão com fluxo variável controlada eletronicamente, e com ajuste automático de planaridade e espessura da placa prensada, dotado de sistema automático de corte da placa prensada, torre de recuperação, moagem a seco e classificação dos resíduo da estação de corte para retro alimentação da estação de dosagem móvel em ciclo fechado.</t>
  </si>
  <si>
    <t>T-1877</t>
  </si>
  <si>
    <t>Máquinas injetoras horizontais elétricas, monocolor para moldar peças plásticas com alta precisão e alta homogeneização, de comando numérico computadorizado, com capacidade de injeção de 52 até 2.141g/ciclo, com velocidade de injeção de até 350mm/s e força de fechamento de 1.200 até 5.500kN, com velocidade da rosca de injeção de até 400rpm, injeção com sistema de fusos esféricos independentes (recirculação por tubos) com alta rigidez, precisão de injeção de 0,01mm utilizando guias lineares controlados por servomotor, unidade de fechamento com placa móvel guiada por guias lineares, com distância entre colunas de 420 x 420mm até 970 x 970mm e diâmetro do anel de centragem especial de 100 a 200mm, possui funções de movimentos simultâneos com dosagem, abertura e extração, “plug in play’, pré disposição para conectividade ethernet, unidades autônomas de injeção (plug in play) e para cilindros de extração de desrosqueamento, estrutura mecânica dotada com controle eletrônico de lubrificação, sistema integrado de economia energética com utilização de 4 servomotores em comunicação com inversores de frequência de 0 a 600Hz, equipamento dotado de sistema integrado de medição energética em tempo real, motor 380V/trifásico/60Hz.</t>
  </si>
  <si>
    <t>T-1919</t>
  </si>
  <si>
    <t>Máquinas de moldar por injeção, de comando numérico, monocolor, para materiais termoplásticos, fechamento hidráulico com 2 placas, travamento com castanhas com acionamento hidráulico, com capacidade de injeção compreendida entre 996 e 10.849g, e força de fechamento compreendida entre 450 e1.400t, dotadas de interface para robô, 4 machos hidráulicos, 4 válvulas pneumáticas, medidor de consumo de energia, portal frontal automática como opcional e sistema de bombas hidráulicas acionadas por servomotor.</t>
  </si>
  <si>
    <t>T-1982</t>
  </si>
  <si>
    <t>Máquinas injetoras horizontais monocolor para moldar peças plásticas, hidráulicas, com sistema de travamento central com joelheiras duplas travando no centro da placa móvel, precisão de abertura e fechamento do molde de 0,5mm, variação máxima do peso injetado de 0,3%, placa móvel apoiada sobre guias lineares e ausência de buchas entre as colunas, sistema de abertura e fechamento com acionamento por bomba hidráulica acionada por servomotor, unidade de injeção apoiada sobre guias lineares, placas retangulares com maior espaço entre colunas, controlado por computador lógico programável (CLP) de tela colorida com recursos gráficos, memória interna para moldes, comunicação externa (USB), força de travamento igual ou superior a 1.000kN, equipadas com machos hidráulicos, válvulas pneumáticas e interfaces para ligação de periféricos, de valor unitário (CIF) não superior a R$ 134.127,50.</t>
  </si>
  <si>
    <t>T-1992</t>
  </si>
  <si>
    <t>MILACRON MOLDMASTERS SISTEMAS DE PROCESSAMENTO DE PLÁSTICOS LTDA.</t>
  </si>
  <si>
    <t>Extrusoras de dupla rosca cônica contra rotantes com capacidade de processar PVC e CPVC entre 11 e 1.273kg/h (entre 25 e 2.800Lbs/h), com ou sem as roscas, sistema de controle de temperatura interno automático, sem manutenção, com rotação variável das roscas compreendida entre 7 e 50rpm, com torque máximo disponível compreendido entre 1.740 e 39.020Nm, com caixas de engrenagens com redução compreendida entre 1:32 e 1:76, que permitem uma carga continua compreendida entre 62 e 409kN, controladas através de controlador lógico programável (CLP) e com acionamento por painel “touchscreen”, com conjuntos de plastificação contendo: cilindro nitretado ou revestido em tungstênio para operação com roscas bimetálicas revestidas com molibdênio ou carboneto de tungstênio.</t>
  </si>
  <si>
    <t>T-1700</t>
  </si>
  <si>
    <t>POLYEXCEL INDÚSTRIA E COMÉRCIO DE COMPOSTOS POLIMÉRICOS LTDA</t>
  </si>
  <si>
    <t>Combinações de máquinas e equipamentos de dosagem e mistura, para fabricação de compostos poliméricos com faixa de densidade entre 0,9 a 1,6g/cm³ e ampla faixa de tamanho de partículas, construídas em aço inoxidável, com funções complementares de homogeneizar e agitar materiais líquidos, sólidos e semissólidos através de rotação assimétrica de 360°, acionados por motores elétricos, com controlador lógico programável (CLP) e painel de operação com interface homem máquina (IHM), compostas de: 2 sistemas de alimentação de matéria prima com plataforma; 2 funis de alimentação automático e aquecimento de matérias primas sólidas com sistemas de sucção de matéria prima à vácuo; 2 misturadores com recipientes cônicos de mistura, aquecidos por condução através de água até 140°C e com sistema de vácuo, com capacidade até 7.000 litros; 1 funil de descarga do produto acabado dotado de dispositivo duplo de dosagem  e enchimento à vácuo, dispositivo de transferência; dispositivo de aquecimento e abastecimento de matérias-primas líquidas com volume de 200 litros e injeção de gás inerte; estruturas metálicas e plataformas de acesso com escada e guarda corpo.</t>
  </si>
  <si>
    <t>T-2050</t>
  </si>
  <si>
    <t>Trituradores de resíduos florestais e madeira, de comprimento mínimo de 12.469mm e comprimento máximo de 13.347mm, altura mínima de descarga de 4.386mm e altura máxima de descarga de 5.000mm, peso igual ou superior a 19t, mas igual ou inferior a 25t, montados sobre rodas ou esteiras autopropelidas, controlado por controle remoto; dotados de sistema telemetria para monitoramento remoto; motor diesel com  potência igual ou superior a 462HP, mas igual ou inferior a 585HP; rotor de trituração de largura de 1.550mm, diâmetro de 1.100mm, com 2 faixas de rotação de trabalho igual ou superior a 460rpm, mas igual ou inferior a 912, equipado com 32 dentes de trituração, podendo conter martelos com pontas de lâminas.</t>
  </si>
  <si>
    <t>T-2051</t>
  </si>
  <si>
    <t>Trituradores de resíduos florestais, domésticos e industriais de comprimento igual ou superior a 11.372mm, mas igual ou inferior a 14.279mm, montados sobre chassi rígido, sobre eixos rebocáveis ou esteiras autopropulsadas; dotados de rotor único com comprimento de 3.000mm, diâmetro de 1.050mm, rotação máxima de 38rpm, dentes parafusados no rotor variando de 22 a 32unidades; caixa de carga com bordas dobráveis para alimentação do eixo de trituração; motor diesel com potência igual ou superior a 330HP, mas igual ou inferior a 583HP; peso igual ou superior a 21t, mas igual ou inferior 28t, equipado com sistema de telemetria.</t>
  </si>
  <si>
    <t>T-1817</t>
  </si>
  <si>
    <t>Módulos posicionadores com capacidade de manuseio de 500kg, motorizado, com grau de proteção IP67, com distância da flange de 190mm, rotação de saída de até 150°, repetibilidade de +/-0,05mm, composto por uma unidade de redução, uma flange para suportar o equipamento a ser posicionado, com sistemas que permite o trabalho em conjunto com um robô industrial, temperatura de trabalho de 0 a 45ºC, limite de rotação de saída de 150 (°/s), tempo de aceleração 0,6(s), máxima inercia de 250 (kgm2).</t>
  </si>
  <si>
    <t>T-1986</t>
  </si>
  <si>
    <t>Unidades moveis, para transporte de óleo lubrificante, em aço, com sistema hidráulico ou não, suporta capacidade de 50 até 500kg ou no máximo 500 litros.</t>
  </si>
  <si>
    <t>T-2010</t>
  </si>
  <si>
    <t>Máquinas automáticas de corte de materiais como papel, tecido, EVA, vinil, madeira balsa, acetato, cortiça, couro sintético e feltro com até 3mm de espessura, "scanner" embutido de até 600dpi, área máxima de corte de até 12 x 24 polegadas, com tela LCD sensível ao toque de 3 à 5 polegadas, entre 200 e 1.310 desenhos e entre 5 e 17 fontes embutidas, caneta sensível ao toque e espátula inclusas.</t>
  </si>
  <si>
    <t>T-2048</t>
  </si>
  <si>
    <t>Cabeçotes de enfitamento para máquinas isoladoras de bobinas de 6 eixos, equipados com servo motor, sensores de distância ultrassônicos, ajuste programável de ângulo e tensão de enfitamento, capacidade de mudança automática do ângulo de enfitar no final da bobina com partida direta na direção reversa sem operação intermediária, possibilidade de configuração individual para cada freio magnético, mecanismo de troca rápida de rolo, dispositivo automático para detecção de quebra de fita e fim de fita, proteção na abertura do cabeçote para segurança do usuário, dispositivo para calibração de geometria do olho da bobina e 1 conjunto de peças de desgaste, contendo as seguintes dimensões e parâmetros: bobina diagonal isolada de no máximo 80mm, abertura da bobina &gt;300mm, comprimento mínimo da parte reta: 500mm, diâmetro externo máximo das bobinas de fita: 120mm, diâmetro interno das bobinas de fita: 25mm, espaço livre entre o rolo de fita no ângulo 0°: 150mm, largura da fita de 20mm, 25 ou 30mm, tensão da fita: 20 a 60N, ângulo da fita: ± 20°, velocidade máxima: 300min⁻¹.</t>
  </si>
  <si>
    <t>T-1835</t>
  </si>
  <si>
    <t>Válvulas de segurança de subsuperfície para controle de fluxo emergencial em poços de petróleo submarinos, atuação por sistema de magnetos e linha de balanceio insensível e isolada da pressão da coluna, tipo "flapper", vedação não elastomérica, fabricadas com metalurgia de aço carbono ou superior, tamanhos nominais de 4 1/2  e 5 1/2 polegadas, pressão de trabalho de 7.500psi ou superior.</t>
  </si>
  <si>
    <t>T-1904</t>
  </si>
  <si>
    <t>Válvulas dispensadoras de bebidas, que permitem duas diferentes opções de extração: 1) dispensar água pura ou com gás, de forma exclusiva ou misturada com até 3 sabores (flavor shots), 2) dispensar até 3 sabores de refrigerante diferentes; painel de seleção de produtos na parte frontal do conjunto com teclas de toque capacitivo, com um botão exclusivo para água; com opções de enchimento automático (optifill), manual através da alavanca (sanitary lever) ou manual através do botão (push button), com um sistema para mudar de tipo de enchimento através da placa eletrônica e “microswitchs”; capacidade de fluxo de 45 a 90ml/s; umidade relativa operacional de 20 a 100%; temperatura operacional ambiente de 0 a 60°C; alimentação elétrica interna de 24V e 50/60Hz.</t>
  </si>
  <si>
    <t>T-1906</t>
  </si>
  <si>
    <t>Válvulas dispensadoras de bebidas, com regulador de cerâmica; opções de dispensação manual, através de alavanca ou botão capacitivo, ou dispensação eletrônica, através de módulos com botão de porção ou dispensa automática (OptiFill); programação direta nos módulos eletrônicos; com regulador de fluxo de água e xarope e capacidade de fluxo de 45 a 118ml/s; pressão de entrada entre 30 e 120psi; operacional em temperatura ambiente entre 0 e 60°C e umidade relativa entre 20 e 100%; alimentação elétrica interna de 24V e 50/60Hz.</t>
  </si>
  <si>
    <t>T-1951</t>
  </si>
  <si>
    <t>Buchas nominais utilizadas para proteger a parte interna do alojador de alta pressão de 18 3/4" durante operações de perfuração com carga de cisalhamento dos pinos de cisalhamento de 11.340kg e cisalhamento da gaxeta 24.950kg.</t>
  </si>
  <si>
    <t>T-1988</t>
  </si>
  <si>
    <t>Caixas de engrenagem para multiplicação de rotação e transmissão de torque, para aplicação em aerogeradores, com dois estágios planetários e um estágio paralelo, com rotação nominal de entrada de 13,4revoluções/min(rpm), com relação de multiplicação de velocidade de 1:104, capacidade de óleo entre 380 e 420 litros, com torque nominal de entrada de 1.572kNm.</t>
  </si>
  <si>
    <t>T-2000</t>
  </si>
  <si>
    <t>TREVISAN EQUIPAMENTOS AGRO-INDUSTRIAIS LTDA</t>
  </si>
  <si>
    <t>Motores elétricos, de corrente alternada, de rotor de gaiola, trifásicos, impermeáveis, resfriados a água, de voltagem 380V, frequência 60Hz, rendimento nominal de 79,7%, com potência de 1,5kW/2HP, de 4 polos, exclusivo para a rotação de aerador de palheta tipo “paddlewheel” (rodas de pás), e oxigenação da água pelo turbilhonamento da massa líquida, de valor unitário (CIF) não superior a R$1.330,30.</t>
  </si>
  <si>
    <t>T-2014</t>
  </si>
  <si>
    <t>Equipamentos de alimentação ininterrupta de energia (UPS) com potência aparente de 3.000VA, potência ativa de 2.700W, dimensões de 608 x 438 x8mm (C x L x A), conexão de entrada IEC-320-C20, tensão de entrada 200-276V, conexão de saída IEC-320-C13 e IEC-320-C19, frequência de 60Hz, temperatura de operação de 0°C a 40°C, contendo interface display LCD.</t>
  </si>
  <si>
    <t>Engetron – Engenharia Eletrônica Indústria e Comércio Ltda.</t>
  </si>
  <si>
    <t>NHS SISTEMAS ELETRONICOS LTDA</t>
  </si>
  <si>
    <t>T-2018</t>
  </si>
  <si>
    <t>Equipamentos de alimentação ininterrupta de energia (UPS) com potência aparente de 650VA, potência ativa de 420W, tensão nominal de entrada de 230V podendo ter um intervalo de 160V a 294V, frequência de 60Hz podendo estar em um intervalo de 56,5 a 70Hz, 1 conexão de entrada IEC-C14; tensão nominal de saída de 230V ajustável para 200, 208, 220, 230 e 240V, frequência de saída de 60Hz +/- 0,1%, 4 conexões de saída IEC-C13; dotados de interface gráfica multilingual com display em LCD, portas de comunicação USB, RS232, 1 mini terminal para desligamento remoto, slot de comunicação para cartão Network-MS, ModBus-MS ou Relé-MS; massa máxima de 7,9kg, dimensões 150 x 345 x 230mm (C x L x A) e capacidade de operação em temperaturas de 0 a 35°C.</t>
  </si>
  <si>
    <t>NHS Sistemas Eletronicos Ltda.</t>
  </si>
  <si>
    <t>T-1963</t>
  </si>
  <si>
    <t>ECORI ENERGIA SOLAR LTDA.</t>
  </si>
  <si>
    <t>Microinversores de corrente monofásico, potência pico de saída de 1.500W, com quatro seguimentos do ponto de máxima potência, para a conversão de tensão CC em tensão CA, para alimentação das cargas em sincronismo com a rede da distribuidora de energia elétrica, tensão nominal de saída em 220V, corrente nominal de saída de 6,81 ampères, na frequência de 60Hz, microprocessado, com função de anti-ilhamento, grau de proteção IP67, com eficiência de pico em 96,5%, temperatura de operação entre -40° e +65°C, de valor unitário (CIF) não superior a R$1.202,42.</t>
  </si>
  <si>
    <t>T-2054</t>
  </si>
  <si>
    <t>RENOVIGI ENERGIA SOLAR S.A.</t>
  </si>
  <si>
    <t>Inversores fotovoltaicos trifásicos "on-grid", com potência nominal de 75.000W, para inversão de tensão contínua para tensão alternada eletronicamente, entrando em paralelo com a rede elétrica, usados em unidades de geração fotovoltaica para injeção de energia em rede pública; com 9 entradas de ponto de máxima potência (MPPT) e 2 entradas por MPPT, com tensão de partida em corrente contínua mínima de 195VCC e máxima de 1.000VCC, frequência de trabalho de 60Hz, eficiência máxima de no mínimo 98,7%; grau de proteção IP66, com ventilação forçada inteligente, fator de potência ajustável entre 0,8 atrasado e 0,8 adiantado, desenvolvidos para suportar a operação em temperatura ambiente dentro da faixa de -25 a +60°C, com recursos de monitoramento em tempo real e atualização remota de parâmetros "RenoUp" através de comunicação via dispositivo Wi-Fi plug II.</t>
  </si>
  <si>
    <t>T-2055</t>
  </si>
  <si>
    <t>Inversores fotovoltaicos monofásicos "on-grid", com potência nominal de 3.000W para inversão de tensão contínua para tensão alternada eletronicamente, entrando em paralelo com a rede elétrica, utilizados em unidades de geração fotovoltaica para injeção de energia em rede pública; com 1 entrada de ponto de máxima potência (MPPT) e 1 entrada por MPPT, potência máxima de entrada de corrente contínua até 4.500W, com tensão de partida em corrente contínua mínima de 90VCC e máxima de 600VCC, frequência de trabalho de 60Hz, eficiência máxima de no mínimo 97,5%; grau de proteção IP65, com resfriamento por convecção natural, fator de potência ajustável entre 0,8 atrasado e 0,8 adiantado, desenvolvidos para suportar a operação em temperatura ambiente dentro da faixa de -25 a +60°C , com recursos de monitoramento em tempo real e atualização remota de parâmetros "RenoUp" através de comunicação via dispositivo Wi-Fi plug II, de valor unitário (CIF) não superior a R$ 1.469,18.</t>
  </si>
  <si>
    <t>T-2056</t>
  </si>
  <si>
    <t>Inversores fotovoltaicos monofásicos "on-grid", com potência nominal de 4.000 a 5.000W, para inversão de tensão contínua para tensão alternada eletronicamente, entrando em paralelo com a rede elétrica, utilizados em unidades de geração fotovoltaica para injeção de energia em rede pública; com 2 entradas de ponto de máxima potência (MPPT) e 1 entrada por MPPT, com tensão de partida em corrente contínua mínima de 120VCC e máxima de 600VCC, frequência de trabalho de 60Hz, eficiência máxima de no mínimo 98,1%; grau de proteção IP65, com resfriamento por convecção natural, fator de potência ajustável entre 0,8 atrasado e 0,8 adiantado, desenvolvidos para suportar a operação em temperatura ambiente dentro da faixa de -25 a +60°C , com recursos de monitoramento em tempo real e atualização remota de parâmetros "RenoUp" através de comunicação via dispositivo Wi-Fi plug II.</t>
  </si>
  <si>
    <t>T-2037</t>
  </si>
  <si>
    <t>Equipamentos de aquecimento por radiofrequência para tratamento térmico de pães de forma, capacidade de processamento de 12.000pães/h, composto de dois módulos com controle eletro mecânico de ajuste de altura automático para precisão de posicionamento, gerador de alta frequência com capacidade de fornecer até 240kW de ondas de radiofrequência, controlador lógico programável (PLC), painel controlador no modo sensível ao toque, velocidade variável do transportador, trocadores de calor integrados para resfriamento do sistema, 440VCA, 60hz.</t>
  </si>
  <si>
    <t>T-1793</t>
  </si>
  <si>
    <t>Combinações de máquinas para soldagem por arco elétrico por processoMIG/MAG de peças de veículos automotores, compostas de: 1 ou mais robôs, sendo cada robô com capacidade de carga igual ou superior a 3kg, cada robô com 6 ou mais graus de liberdade, cada robô com ou sem base de fixação; com 1 ou mais unidades de programação “touchscreen”; com 1 ou mais tochas de solda de arco elétrico; com um ou mais limpadores de bico, com 1 ou mais fontes de solda, com uma ou mais alimentadores e cortadores de solda; com 1 ou mais painéis de controle; com um ou mais dispositivos de fixação de peças, com ou sem servo motores, sensores óticos; com painel de controle por controlador lógico programável (CLP); transformadores, sistema de ventilação exaustão e segurança de operação.</t>
  </si>
  <si>
    <t>POWERMIG AUTOMAÇÃO E SOLDAGEM LTDA</t>
  </si>
  <si>
    <t>MOTOMAN ROBÓTICA DO BRASIL LTDA</t>
  </si>
  <si>
    <t>T-1987</t>
  </si>
  <si>
    <t>TELNAV TELECOMUNICACOES NAVAIS LTDA</t>
  </si>
  <si>
    <t>Transceptores portáteis para a faixa VHF marítima, projetados em total conformidade com os padrões estabelecidos pela IMO, GMDSS e ETSI para uso em salvatagem. possui 23 canais de chamada GMDSS, manuseio intuitivo, botões grandes, a prova d’água (1/2m/30min), controle de “dimer” e luz de fundo, indicador de nível de bateria e função de economia de bateria, botão para seleção rápida de canal, trava para teclado numérico, controle de volume giratório, monitoramento duplo/triplo, certificado pela MED, FCC, CCS e IC, em duas versões para fornecimento: pack a e pack b.</t>
  </si>
  <si>
    <t>T-1925</t>
  </si>
  <si>
    <t>Transceptores do tipo SFP+, utilizados para comunicação de aparelhos da rede de dados, protegidos por invólucro metálico, taxa de transferência de dados de 10Gbps, com cabo de 3m comprimento, raio de curvatura de 25mm.</t>
  </si>
  <si>
    <t>T-1926</t>
  </si>
  <si>
    <t>Transceptores do tipo QSFP+, utilizados para comunicação de aparelhos da rede de dados, protegidos por invólucro metálico, taxa de transferência de dados de 40Gbps, com cabo de 3m comprimento.</t>
  </si>
  <si>
    <t>T-2011</t>
  </si>
  <si>
    <t>ACC BRASIL INDÚSTRIA E COMÉRCIO DE COMPUTADORES LTDA.</t>
  </si>
  <si>
    <t>Placas adaptadoras “infiniband” ou ethernet PCI “express”, contendo suporte de inicialização remota internet “small computer system interface” (iSCSI), com ou sem conectores QSFP28/QSFP+/QSFP, SFP+ ou RJ45, específicas para unidade de processamento de dados denominada Servidor.</t>
  </si>
  <si>
    <t>T-2047</t>
  </si>
  <si>
    <t>Comutadores de rede ethernet de fibra ótica de modo único, utilizados para gerenciamento de comunicações do tipo ethernet em sistemas de comunicação de turbinas eólicas, com tensão de entrada redundante de 10 - 30Vdc, corrente elétrica de entrada de 250mA em uma tensão de 24V; dotados de dreno de aterramento para garantir a imunidade e emissões de ruídos ideais; número do endereço MAC: 4.000, tempo de envelhecimento: 20s, latência: 2,1 micrometros, velocidade de “backplane”: 2,6GB/s, método de “switching store&amp;forward"; 6 conectores RJ-45 com portas de cobre e 2 conectores SC com portas duplex; gabinete nas seguintes dimensões: 58,42mm de altura, 142,24mm de largura, 96,52mm de profundidade, massa de 0,72kg, trilho DIN 35mm; 2 indicadores em LED para status de conexão e velocidade; capacidade de operação em temperaturas de -20 a 70°C.</t>
  </si>
  <si>
    <t>T-2025</t>
  </si>
  <si>
    <t>Aparelhos para recepção e transmissão de dados, voz e imagens, para comunicação com equipamento LTE com banda FDD: 7 com largura de banda de 5/10/15/20MHz, modo de conexão de roteamento via 802.11a/b/g/n/ac com taxa de transmissão de 300Mbps, suporte aos protocolos IPV4 e IPV6, "Slot" para cartão sim, com alimentação por fonte 12V/1ª.</t>
  </si>
  <si>
    <t>Tecsys do Brasil Industrial LTDA</t>
  </si>
  <si>
    <t>T-2028</t>
  </si>
  <si>
    <t>HUAWEI DO BRASIL TELECOMUNICAÇÕES LTDA.</t>
  </si>
  <si>
    <t>Aparelhos para recepção e transmissão de dados, voz e imagens, para comunicação com equipamento LTE com banda FDD: 7 com largura de banda de 5/10/15/20MHz, modo de conexão de roteamento via 802.11b/g/n com velocidade de até 150Mbps, potência máxima do transmissor de +24dBm, "Slot" para cartão sim.</t>
  </si>
  <si>
    <t>T-1965</t>
  </si>
  <si>
    <t>Unidades de comunicação de energia ECU, com protocolo de comunicação ZigBee 2.4 GHz, Wi-Fi integrado, Ethernet integrado, grau de proteção IP20, temperatura de operação entre -20° e +65°C, própria para utilização em sistemas de geração de energia fotovoltaica com microinversores.</t>
  </si>
  <si>
    <t>T-1958</t>
  </si>
  <si>
    <t>SAMSUNG ELETRONICA DA AMAZONIA LTDA</t>
  </si>
  <si>
    <t>Tampas traseiras próprias para terminal portátil de telefonia celular, podendo conter visores, protetores, fitas, adesivos, etiquetas, calços, vedações, teclas, botões, sensores, contatos elétricos, antenas, ímãs ou dispositivos magnéticos, peça de acabamento e/ou proteção das câmeras e/ou flashes, microfones, leds (diodo emissor de luz), placas de circuito impresso rígidas e/ou flexíveis montadas com componentes elétricos/eletrônicos que implementem quaisquer funções que não a principal do terminal portátil de telefonia celular.</t>
  </si>
  <si>
    <t>T-2017</t>
  </si>
  <si>
    <t>Relés de proteção multifunção, aplicados em gabinetes de conversores de turbinas eólicas, com frequência de operação de 60Hz, potência aparente de 36VA, tensão de entrada de 300Vdc a 2mA, tensão de saída de 125Vdc quebrando a 0,3A, contendo massa máxima de 4kg, comprimento de 237,5mm, espessura de 158,2mm, altura de 202,7mm, conexões IP40 frontal, IP10 traseira, IP20 na tampa e capacidade de operação em temperaturas de -40 a 60°C.</t>
  </si>
  <si>
    <t>T-2039</t>
  </si>
  <si>
    <t>Controladores lógicos programáveis (CLP) dotados de processador, circuitos de entrada e saída e memórias programáveis para controle de variáveis de água de resfriamento, como pH, condutividade, temperatura, ORP (Potencial de Óxido-Redução) e corrosão, com dispositivo de comunicação por modem ethernet, celular integrados, analisando a cada 6s por meio de sensores óptico-fluorescentes, residual produto químico e calculando índices microbiológicos e de incrustação; após a leitura dos parâmetros, utiliza leitura da água de recirculação para envio de sinal para dosadoras de produtos químicos patenteados para controle microbiológico, de incrustação e corrosão, como 8 entradas e saídas analógicas e com 16 entradas, contato ou coletor aberto NPN transmissor.</t>
  </si>
  <si>
    <t>T-1921</t>
  </si>
  <si>
    <t>CAPACITY TECNOLOGIA DA INFORMÁTICA EIRELLI ME</t>
  </si>
  <si>
    <t>Unidades modulares, com altura de 2RU (unidade de rack), montáveis em bastidores de 19 polegadas, de injeção de luz com potência óptica de 4 ou 5W, com cordão óptico monofibra dotado de blindagem metálica na saída, para bombeio em cascata de terceira ordem de amplificadores ópticos remotos instalados a 95 a 120km das unidades de injeção de luz e com mecanismos de segurança que desligam a potência de luz quando houver interrupção da fibra.</t>
  </si>
  <si>
    <t>T-1941</t>
  </si>
  <si>
    <t>MEMOWISE TECNOLOGIA INDUSTRIA ELETRONICA LTDA</t>
  </si>
  <si>
    <t>Aparelhos para esterilização de objetos através de raios ultravioleta banda C, comprimento de onda de 270nm e entrada USB 5VDC, 1ª.</t>
  </si>
  <si>
    <t>T-2053</t>
  </si>
  <si>
    <t>Monitores de sinais vitais, com tela plana “touchscreen” transparente de cristal líquido LCD colorida de 12,1 polegadas (resolução de 1280 x 800pixels e peso aproximado de 6kg, autonomia da bateria de 5h, utilizando 2 baterias) ou 15,6 polegadas (resolução de 1.366 x 768pixels e peso aproximado de 7kg, autonomia da bateria de 4h, utilizando 2 baterias) ou 15,6 polegadas (resolução de 1366 x 768 pixels e peso aproximado de 6,3, autonomia da bateria de 3min, utilizando 1 bateria) ou 19 polegadas (resolução de 1680 x 1050 pixels e peso aproximado de 8,3kg, autonomia da bateria de 3min, utilizando 1 bateria), uso em pacientes adultos, crianças e recém-nascidos, alarmes sonoros e visuais, capacidade de armazenamento de dados de 72h, função entre leitos com possibilidade de visualização de até 20 leitos diferentes interligados via rede, contém multi-conectores e conceito “Smart Cable”, Oximetria com tecnologia “BluePro”, podendo ter impressora térmica integrada ao monitor, podendo realizar captura de tela, podendo realizar a configuração de 3 telas diferentes, podendo possuir a tecnologia “cap-one”, tecnologia iNBP, Tecnologia PWTT/TTOP, Tecnologia synECi18 e Tecnologia esCCO (Débito Cardíaco contínuo estimado), realiza a monitorização dos seguintes parâmetros: frequência cardíaca (FC), frequência de pulso (FP), frequência respiratória por impedância (FR), saturação do oxigênio no sangue (SpO2), dupla oximetria (SpO2-2), análise de ECG de 12 derivações, pressão arterial não invasiva (PANI) e temperatura (corpórea, esofágica e retal), podendo realizar a medição da pressão arterial invasiva (PAI), CO2 ao final da respiração (etCO2), BIS (índice bispectral), TNM (transmissão neuromuscular), EEG (2 e 8 canais), Agentes anestésicos, débito cardíaco contínuo e intermitente (PiCCO, ProAQT, SwanGanz).</t>
  </si>
  <si>
    <t>T-1897</t>
  </si>
  <si>
    <t>Refratores digitais para exames de refração controlados por um monitor de visualização com teclado e “touchscreen” com capacidade de medição esférica (SPH), faixa de medição de -29.00 ~ +26.75D (geral); -19.00 ~ +16.75D (cilindro cruzado ou prisma), medição cilíndrica (CYL) faixa de medição de 0D~±8.75D.</t>
  </si>
  <si>
    <t>T-2002</t>
  </si>
  <si>
    <t>Câmeras retinais digitais para exames de retinografia, com capacidade de realização de fotos sem necessidade de midríase, resolução mínima de 18Megapixel, angulo de fotografia de 45graus.</t>
  </si>
  <si>
    <t>T-1892</t>
  </si>
  <si>
    <t>Medidores de amônia (NH3), para banco de teste de motores a diesel, (conforme norma de certificação WHDC), leituras de medidas iguais ou superior a 1Hz de frequência, precisão de 2% MDC dos pontos de ajuste com mistura de gases de calibração, repetibilidade de 1% do valor de leitura do gás em amplitude total.</t>
  </si>
  <si>
    <t>T-2049</t>
  </si>
  <si>
    <t>Espectrômetros de infravermelho por transformada de Fourier com interferômetro tipo RockSolid, permanentemente alinhado, com divisor de feixe de substrato de quartzo, insensível a vibração e com alta estabilidade com espelhos tipo canto de cubo revestidos com ouro, para análise de amostras líquidas com controle de temperatura  por transmitância em células de fluxo de 1mm de caminho óptico ou frascos de vidro de 8mm de diâmetro externo; análise de amostras sólidas e pastosas por reflectância na esfera de integração em frasco de 97, ou 51, ou 370mm ou placa de petri, em controle de qualidade; com software de controle; banco óptico controlado por microprocessador, controle de velocidade digital, verificação avançada de sistema.</t>
  </si>
  <si>
    <t>T-1997</t>
  </si>
  <si>
    <t>Módulos eletrônicos de monitoramento remoto com comunicação em rádio frequência para controle, detecção e localização de anomalias elétricas em plantas fotovoltaicas, baseado em “microcontrolador” de 32 bits capaz de registrar e controlar os parâmetros medidos na caixa de junção fotovoltaica “stringbox”, operando em “real time”, executando medição de correntes de “string” em até 32 canais de até 50 ampères e tensão de usina fotovoltaica de até 1.500Vdc, com tecnologia de sensores de efeito HALL de três eixos para medição de corrente com erro máx.. de +/- 0,5%, e medição de tensão com erro máximo de +/- 1%, contendo: uma placa processamento, uma placa de monitoramento de tensão, e de uma a até oito placas de monitoramento de corrente com 4 entradas cada, três tipos de interfaces de comunicação 1x Modbus (TCP/IP) e 2x Modbus RTU (RS-485) e 1x banda ISM (frequência operacional de 900 mhz) sem fio, três tipos de entradas digitais de uso geral, um sensor de temperatura analógico interno e duas conexões externas de 3 fios PT100, próprio para ser instalado em caixa de junção fotovoltaica “stringbox”, com ou sem display de 2x 20 caracteres, operando com temperaturas de -40  a +85°C.</t>
  </si>
  <si>
    <t>T-2008</t>
  </si>
  <si>
    <t>Rugosímetros para acoplamento em máquinas de medição CNC para medição de superfícies, com movimentos contínuos, rotações angulares de +/- 180 graus, velocidade maior que 30graus/s e precisão de posicionamento de +/- 0,1 grau em todos os eixos, com curso máximo de medição em X=15mm (comprimento) com resolução digital de 0,5 micrômetros, Z= 600 micrômetros (altura), resolução de 5 micrômetros, velocidade de medição entre 0,05 e 0,5mm/s. Filtro “cut-off” de 0,08, 0,25, 0,8 e 2,5mm.</t>
  </si>
  <si>
    <t>T-2072</t>
  </si>
  <si>
    <t>Estruturas em aço de tubos de seção retangular, com formato próprio para envolver tubulações e equipamentos que trabalham com processamento de enxofre de refino de petróleo, interligadas por conexão flexível em aço, próprias para manutenção de temperaturas em Unidade de Recuperação de Enxofre ( URE ) entre 135 a 145oC, pressão de até 10,5kgf/cm²g.</t>
  </si>
  <si>
    <t>T-1931</t>
  </si>
  <si>
    <t>Motores a diesel fabricados em ferro fundido vermicular com acessórios em aço carbono e aluminio com sistema de injeção eletrônico, potência de 151,4kW a 2.200rpm e alternador de 24V instalado em skid denominado de POSU para prover energia mecânica, hidráulica e elétrica nas cabines de perfilagem em atividades de produção de óleo e gás com sistema de exaustão com temperatura de gases de escape no coletor a 606ºC a 2.000rpm e temperatura de gases de escape na saída a 462°C a 2.000rpm e torque de 655,9Nm a 2.200rpm.</t>
  </si>
  <si>
    <t>Caterpillar Brasil Ltda.</t>
  </si>
  <si>
    <t>T-2067</t>
  </si>
  <si>
    <t>Motores de combustão interna a pistão e ciclo diesel de 4 tempos, 6 cilindros, ignição por compressão, com sistema de injeção direta de combustível Common Rail, 9,3 litros de cilindrada, turboaspirado, com potência máxima variando de 230 a 280kW, rotação nominal de 1.800 ou 2.200rpm, torque máximo entre 1.416 e 1.721Nm a 1.400rpm, utilizados em perfuratrizes, equipamentos ferroviários de manutenção de via, sistemas de motobomba, sistemas de hidrojateamento ou máquinas agrícolas autopropulsadas.</t>
  </si>
  <si>
    <t>SCANIA LATIN AMERICA</t>
  </si>
  <si>
    <t>T-2068</t>
  </si>
  <si>
    <t>Motores de combustão interna a pistão e ciclo diesel de 4 tempos, 6 cilindros, ignição por compressão, com sistema de injeção direta de combustível Common Rail, 9,3 litros de cilindrada, turboaspirado, com potência máxima de 310kW, rotação nominal de 1.800 ou 2.200rpm, com torque máximo entre 1.810 e 1.904Nm a 1.400rpm, utilizados em perfuratrizes, equipamentos ferroviários de manutenção de via, sistemas de motobomba, sistemas de hidro jateamento ou máquinas agrícolas autopropulsadas.</t>
  </si>
  <si>
    <t>T-2064</t>
  </si>
  <si>
    <t>Sistemas de encapsulamento de bomba centrífuga submersa, com temperatura de trabalho entre -4 e 120°C e diferença de pressão de até 100Kgf/cm2 para uso em produção de poços de petróleo “subsea”, composto por: tubos revestimento, “crossovers”, tubos metálicos com rosca e abraçadeiras centralizadoras.</t>
  </si>
  <si>
    <t>T-2086</t>
  </si>
  <si>
    <t>Ventiladores DC, com tensão nominal de 12V, área de carcaça de 128cm², velocidade de 2.900rpm, vida útil de 70.000h, resistência de isolamento de 10MΩ e proteção “Auto-Restart”, para uso em conjunto com evaporador, utilizados no resfriamento dos compartimentos de refrigeradores domésticos.</t>
  </si>
  <si>
    <t>T-2088</t>
  </si>
  <si>
    <t>Trocadores de calor tubulares, metálicos, formados por tubo de alumínio em formato de serpentina, com impurezas máxima nos tubos de 0,91g, com volume interno de 395cc ±5%, para gases He, dotados de resistência de aquecimento com tensão de 127V ou 220V, com capacidade de aquecimento de 230W ±5%, próprios para geração de calor para ocorrer o ciclo de degelo de refrigeradores domésticos.</t>
  </si>
  <si>
    <t>T-2089</t>
  </si>
  <si>
    <t>Trocadores de calor tubulares, metálicos, formados por tubo de alumínio em formato de serpentina, com impurezas máxima nos tubos de 13,3mg, com volume interno de 495cc ±5% a 528cc ±5%, para gases He, desprovidos de resistência de aquecimento, próprios para geração de calor para ocorrer o ciclo de degelo de refrigeradores domésticos.</t>
  </si>
  <si>
    <t>T-2144</t>
  </si>
  <si>
    <t>Radiadores dissipadores de calor, para funcionamento com ar forçado, fabricados 100% em cobre C11000-HH conforme ASTM B 152, com aletas para que o ar flua, com dimensões de 295 x 370 x 129mm (L x C x A), peso aproximado de 57kg, fabricados para montagem exclusiva em modulo de potência denominado FASE, utilizados exclusivamente nos conversores estáticos de geração de energia fotovoltaica.</t>
  </si>
  <si>
    <t>T-2117</t>
  </si>
  <si>
    <t xml:space="preserve">8419.81.90 </t>
  </si>
  <si>
    <t>Fritadeiras a gás (natural ou GLP) ou elétrica para alimentos congelados ou refrigerados, para fins comerciais e industriais, fabricadas em aço inoxidável com rodízios ajustáveis de 9” e equipadas com 1 a 4 cubas, com taxa de consumo de gás na faixa de 36,2 a 72,5Kbtu/h ou potência elétrica instalada na faixa de 14 a 17kW, e processo de fritura por imersão em óleo com capacidade máxima na faixa de 13,6 a 14,5kg de óleo por cuba, dotadas de sistema de controle por meio de painel computadorizado, para a programação da operação de cozimento individualizada por cuba e a automatização do sistema de filtragem de óleo e do sistema de reabastecimento de óleo, ambas com base em parâmetros pré-determinados no painel, e opcionalmente com tela sensível ao toque “touchscreen”.</t>
  </si>
  <si>
    <t>Topema Cozinhas Profissionais Industria e Comercio Ltda</t>
  </si>
  <si>
    <t>T-1804</t>
  </si>
  <si>
    <t>COOPERATIVA CENTRAL MINEIRA DE LATICÍNIOS LTDA - CEMIL</t>
  </si>
  <si>
    <t>Combinações de maquinas para esterilização UHT (Ultra High Temperature) própria para leites, achocolatados e creme de leite com capacidade de produção de até 8.500L/h realizando 4 etapas principais Pré-esterilização (SIP), produção, limpeza intermediária asséptica (AIC) e limpeza principal (CIP), composto por uma unidade de fornecimento de produto (módulo de processo e controle) contendo tanque de equilíbrio e alimentação bomba centrifuga com inversor de frequência e transmissor de pressão PT5, equipado com válvulas anti mistura, um esterilizador de fluxo tubular com trocadores de calor tipo helicoidal em Aço inox (AISI 316 4VA) contendo duas seções de regeneração, uma unidade de aquecimento central, um aquecedor/resfriador, um resfriador de agua gelada para resfriar creme e um mini resfriador para baixo volume de produção, um pré aquecedor, um homogeneizador de baixa velocidade e baixo ruído com duas cabeças de homogeneização, um estabilizador de proteínas, uma unidade de medição CIP, um condutivimetro para controlar o CIP, um mini resfriador, um medidor de vazão, uma seção de retenção comutável de 2”, todos montados em um SKID único e uma unidade de processo e controle contendo um PC industrial acondicionados em gabinete de aço inoxidável com conexão por cabos e bornes.</t>
  </si>
  <si>
    <t>T-2081</t>
  </si>
  <si>
    <t>ASTELLAS FARMA BRASIL IMPORTACAO E DISTRIBUICAO DE MEDICAMENTOS LTDA</t>
  </si>
  <si>
    <t>Equipamentos isoladores modulares para testes de esterilidade de amostras farmacêuticas, construídos em aço inoxidável, câmara de trabalho operando sob pressão positiva com ambiente de processamento asséptico para o trabalho de acordo com os requisitos GMP Grau A (EU) e ISO Classe 5, fluxo de ar laminar para modo de produção e turbulento para descontaminação, duas luvas de manipulação, teste de estanqueidade automático das luvas, iluminação de 500LUX, gerador integrado de vapor de peróxido de hidrogênio com conversor catalítico, desumidificador e sistema de ventilação, amostrador microbiano de ar, amostrador de partículas em aerossol, com controlador lógico programável (CLP) e painel de interface homem-máquina (IHM) “touchscreen” de 12 polegadas, atendendo aos requisitos da norma 21 CFR part 11 do FDA (Food and Drug Administration).</t>
  </si>
  <si>
    <t>T-2015</t>
  </si>
  <si>
    <t>Conjuntos constituídos por motobomba e filtro de óleo, utilizados em sistema de lubrificação de caixa multiplicadora de velocidades de turbinas eólicas; dotados de motor elétrico trifásico de potência nominal de 6kW, frequência de 60Hz, tensão elétrica de 400V, rotação nominal de 870 e 1.750rpm; filtro de óleo com 3 estágios, possuindo elementos filtrantes nas seguintes dimensões: 25μ, 10μ, 5μ; efetividade do filtro (beta) de no mínimo 200 e nível de limpeza do fluido após a filtragem de -/14/11 a -/15/12 (ISO 4.406); fluxo máximo de fluido suportado: 105L/min, com capacidade para suprir perda de carga do circuito de 6bar; massa máxima do conjunto: 200kg.</t>
  </si>
  <si>
    <t>T-2087</t>
  </si>
  <si>
    <t>Filtros à base de enzima sintética, com catalisadores biológicos desodorizantes, com propriedades antibacterianas, com núcleo de células de 22cm², apresentados em forma de folhas onduladas de porfirina, próprios para filtrar o ar do sistema de circulação de refrigeradores domésticos.</t>
  </si>
  <si>
    <t>T-2096</t>
  </si>
  <si>
    <t>Filtros de esterilização foto-catalisadora, com agentes antimicrobianos e antimofo, constituídos em poliéster modacrílico e tecido não tecido, resistente a produtos como ácido acético, álcool ou cloro, com performance de 90% ou mais, próprios para filtrar o ar do sistema de circulação do refrigeradores domésticos.</t>
  </si>
  <si>
    <t>T-2097</t>
  </si>
  <si>
    <t>Filtros secadores com função dissecante, em cobre, com absorção de umidade entre 18 e 20%, livres de rebarbas ou deformações nas pontas, dotados de telas anti-vazamento interna, próprios para reter líquidos de retorno de evaporadores em refrigeradores domésticos.</t>
  </si>
  <si>
    <t>T-1551</t>
  </si>
  <si>
    <t>EMS  S.A.</t>
  </si>
  <si>
    <t>Combinações de máquinas para lavar, esterilizar, envasar, tamponar, recravar e transportar frascos-ampolas de vidro com formatos variados, utilizados para envasar produtos farmacêuticos injetáveis de pequeno volume, com capacidade máxima de 7.200unidades/h compostas de: uma lavadora de frascos linear com 10 estações compreendidas de sopro de ar interno, externo, lavagem interna, externa e gotejamento, empregando ar comprimido estéril, água reciclada e água para injetáveis; um túnel de despirogenização com 3 zonas com fluxo laminar para alimentação, aquecimento e resfriamento; uma mesa rotativa integrada com uma envasadora com duas bombas de dosagem, sistema de checagem de peso de 100% dos frascos, estação de colocação de tampa de borracha nos frascos e sistema de proteção RABS com luvas instaladas nas laterais da máquina e com fluxo laminar, esteiras de transporte com sensores de carga máxima; mesa rotativa para acumulo de frascos vindos da envasadora; uma recravadora de fracos com RABS e luvas de proteção instaladas nas laterais da máquina e com fluxo laminar, suportes para contador de partículas viáveis e não viáveis.</t>
  </si>
  <si>
    <t>BRAMAK COMERCIO DE MAQUINAS ENVASADORAS LTDA</t>
  </si>
  <si>
    <t>T-2059</t>
  </si>
  <si>
    <t>Combinações de máquinas, automáticas e contínuas, para emblistar, encartuchar, pesar, encaixotar produtos farmacêuticos (caixas de embarque contendo cartuchos com blisters que contém comprimidos farmacêuticos), com seus respectivos controladores lógicos programáveis (CLPs), sistemas de controle automatizados, compostas de: máquina emblistadeira de movimento contínuo horizontal, capaz de trabalhar com alumínio, aclar, PVC e PVDC, com capacidade de produção máxima de 600blisters/min, encartuchadora horizontal, com capacidade de produção máxima de 400cartuchos/min, para cartuchos com dimensões máximas de 160 x 70 x 75mm (comprimento x altura x largura), com estação de abertura e posicionamento de cartuchos pré-colados, estação de alimentação dos blisters nos cartuchos, dobramento e inserção de bulas automática, estação de fechamento dos cartuchos, sistema de aplicação de cola a quente para selagem de abas, estação de descarte de cartuchos fora de especificação (falta de bula, falta de blister), máquina encaixotadora tipo "Case Packer", com capacidade de produção máxima de 8caixas/min, para caixas com dimensões máximas de 500 x 350 x 350mm, estação de abertura de caixas, estação de empilhamento e alimentação dos cartuchos nas caixas, estação de fechamento das caixas, com capacidade de empilhamento máximo de 60ciclos/min, munida de impressora de relatórios de produção; transportadores em geral e guardas de segurança.</t>
  </si>
  <si>
    <t>T-2062</t>
  </si>
  <si>
    <t>GONCALVES SALLES S A INDUSTRIA E COMERCIO</t>
  </si>
  <si>
    <t>Máquinas automáticas dosadoras e embaladoras de manteiga em pacotes em forma de paralelepípedos de 50 a 500g com precisão de 0,5g para quantidades &lt;250g e velocidade de 100pacotes/min, dotadas de sistema de alimentação de embalagens, unidade de dosagem servo motorizada, unidade de calibração e descarga, esteira de saída de produto embalado, CLP – Controlador Lógico Programável e IHM – Interface Homem Máquina com tela sensível ao toque.</t>
  </si>
  <si>
    <t>T-2063</t>
  </si>
  <si>
    <t>Máquinas automáticas para agrupar em lotes e carregar em caixas pacotes de manteiga em formato de paralelepípedos com velocidade de processamento de até 150pacotes/min e de produção de até 10caixas/min de dimensão mínima de 248 x 100 x 58mm e máxima de 438 x 311 x 244mm, dotadas “buffer” de produtos para até 30min de funcionamento e de CLP – Controlador Lógico Programável.</t>
  </si>
  <si>
    <t>T-2065</t>
  </si>
  <si>
    <t>Máquinas semiautomáticas com sistemas de embalagem com câmaras rotativas a vácuo e solda curva, para selar embalagens com produtos alimentícios “prontos para comer” com comprimento de até 508mm, largura de até 305mm e altura de 265mm, com velocidade variável de até 35ciclos/min, construída em aço inoxidável /higienizável e liga de alumínio resistente à corrosão sendo seu componentes desenhados para simplificar a sanitização e limpeza, com controle digital com capacidade para identificação de defeitos, sistema de lubrificação centralizada e painel de comando com interface homem-máquina (IHM) tipo "touchscreen", com sistema de vácuo com dupla válvula combinada, dotada de elevador de suporte de produtos, duplo arame de solda, sistema de descarga suave, esteira de saída e agrupamento das embalagens acabadas, voltagem de 3~460VAC/60Hz e pressão de ar de 7 bares.</t>
  </si>
  <si>
    <t>T-2105</t>
  </si>
  <si>
    <t>ELETRICA DANUBIO INDUSTRIA E COMERCIO DE MATERIAIS ELETRICOS LTDA</t>
  </si>
  <si>
    <t>Paletizadores automáticos, próprios para paletizar carreteis de fios e cabos elétricos com metragens variadas, dependendo da seções dos materiais a serem acondicionados na bobinadeira e das dimensões dos carreteis em processo, peso máximo do palete, entre 1.000 e 1.100kg , número de camadas entre duas e três, dependendo das dimensões dos carreteis, com acumulador de paletes vazios, inserção horizontal automática de chapas de papelão para separação das camadas de carreteis e interface homem máquina.</t>
  </si>
  <si>
    <t>T-2045</t>
  </si>
  <si>
    <t>Sistemas de aplicação de antiaderente por pulverização (spray), com controle eletrônico de aplicação, com 2 bicos aplicadores em inox, com 2 reservatórios com capacidade de até 2 litros cada com possibilidade de alterar frequência e tempo de aplicação, para utilização em máquinas coladeiras de bordo, esquadrabordos e centros de usinagem.</t>
  </si>
  <si>
    <t>T-2102</t>
  </si>
  <si>
    <t>Rolos compactadores combinados autopropulsados próprios para aplicação em asfalto e bases, dotados de motor diesel 4 cilindros e 100kW, 4 pneus de 1.620mm de largura cada, específicos para compactação estática e diminuição de vazios no material asfáltico no eixo traseiro, cilindro vibratório no eixo dianteiro em aço de 1.200mm de diâmetro e carga linear estática de 27,5kg/cm, de duas amplitudes (0,66/0,37mm) e duas frequências (42/50Hz) ajustáveis onde a força centrifuga pode ser de 60 e 75kN, articulação de 3 pontos permitindo maior homogeneidade de compactação quando em curvas e/ou desníveis, direção com ângulo pendurar de 10°, sistema de tração com bomba e motores hidráulicos, velocidade máxima de 14,8km/h e poder ascensional de até 40%, deslocamento lateral do eixo traseiro de 100mm para compactação próximo ao meio-fio e paredes,  peso operacional máximo de 11.240kg, com largura de compactação de 1.680mm.</t>
  </si>
  <si>
    <t>T-2031</t>
  </si>
  <si>
    <t>Tuneladoras de tubo cravado balanceada a lama, controladas remotamente pelo PLC, o diâmetro da tubulação de construção está entre φ415 e φ1.440mm, o cabeçote de corte utiliza motor hidráulico para acionamento, o alcance de torque do disco de corte está entre 7,5 -195KN.m; utilizando três cilindros hidráulicos para corrigir a direção, a força de impulso de cada cilindro está entre 100 e 800Kn e o ângulo de correção pode atingir ± 3 °; o sistema hidráulico de impulsão utiliza dois cilindros hidráulicos para empurrar, sendo que o curso do cilindro hidráulico de impulsão está entre 760×2 e 1.200×2mm, e tensão de trabalho é AC 380/60Hz.</t>
  </si>
  <si>
    <t>T-1974</t>
  </si>
  <si>
    <t>Capas inferiores da ferramenta de perfuração avante, utilizadas para instalação da primeira fase e perfuração da segunda fase de poços submarinos de petróleo com diâmetro externo 824,62mm, peso aproximado de 3.232kg, capacidade máxima de 340.000kg.</t>
  </si>
  <si>
    <t>T-1995</t>
  </si>
  <si>
    <t>SOUCY AMERCIA DO SUL INDUSTRIA E COMERCIO LTDA</t>
  </si>
  <si>
    <t>Mantas de borracha vulcanizada com 914,4mm de largura por 6.969mm de comprimento.</t>
  </si>
  <si>
    <t>T-1996</t>
  </si>
  <si>
    <t>SOUCY AMERICA DO SUL INDUSTRIA E COMERCIO LTDA</t>
  </si>
  <si>
    <t>Rodas de plástico UHMW, com revestimento de borracha moldada, com diâmetro de 368,3 por 279,4mm de largura</t>
  </si>
  <si>
    <t>T-1999</t>
  </si>
  <si>
    <t>Rodas de plástico UHMW, com revestimento de borracha moldada e encalque de cubo de aço ASTM a36, com diâmetro de 711,2 por 241,3mm de largura.</t>
  </si>
  <si>
    <t>T-2001</t>
  </si>
  <si>
    <t>Eixos da roda em aço 4340 (dureza 32-35hrc) com diâmetro de 75 por 694mm de comprimento (com tempera por indução dureza 50-55hrc nas extremidades).</t>
  </si>
  <si>
    <t>T-2003</t>
  </si>
  <si>
    <t>Eixos da roda em aço 4340 (dureza 32-35hrc) com diâmetro de 75 por 762mm de comprimento (com tempera por indução dureza 50-55hrc nas extremidades).</t>
  </si>
  <si>
    <t>T-2004</t>
  </si>
  <si>
    <t>Pinos pivô de aço resistente a atrito com diâmetro de 75 por 209mm de comprimento.</t>
  </si>
  <si>
    <t>T-2005</t>
  </si>
  <si>
    <t>Pinos pivô de aço resistente a atrito com diâmetro de 76 por 248mm de comprimento.</t>
  </si>
  <si>
    <t>T-2006</t>
  </si>
  <si>
    <t>Eixos principais forjado de aço 4140 temperado (dureza 30-35hrc) com diâmetro de 569 por 421mm de comprimento.</t>
  </si>
  <si>
    <t>T-2128</t>
  </si>
  <si>
    <t>Máquinas divisoras/boleadoras para processo de divisão e boleamento suave de massas, com capacidade de processamento entre 9.000 e 12.000peças/h, em diferentes gramaturas de 18 a 30g, com 8 linhas, dotadas de: rolete de pressão regulável com farinhador sobre as esteiras de saída; estação de roletes duplos para alinhamento das peças boleadas; unidade para a deposição das bolinhas de massa em bandejas (unidade retratora automática de deposição de bolas de massa crua em bandejas de assamento com controle programável para ajustes contínuos); Operação por CLP via painel de toque.</t>
  </si>
  <si>
    <t>Industria de Máquinas Para Panificação Progresso Ltda.</t>
  </si>
  <si>
    <t>T-1683</t>
  </si>
  <si>
    <t>CASTROLANDA - COOPERATIVA AGROINDUSTRIAL LTDA</t>
  </si>
  <si>
    <t>Conjuntos para utilização exclusiva “upgrade” em máquina de insensibilização de suínos por dióxido de carbono, compostos por: sistema automático pré-divisor de suínos em grupos por tamanhos predeterminados por meio de portões servo assistidos e sensores; e 2 gôndolas não motorizadas, feitas em aço galvanizado, com área de 3,43m2, capacidade para até 8 animais de peso total de até 780kg.</t>
  </si>
  <si>
    <t>T-2034</t>
  </si>
  <si>
    <t>Cortadeiras digitais a laser, para corte de etiquetas autoadesivas fabricadas em papéis ou filmes de polipropileno, de polietileno e outros materiais, pré-impressas ou sem impressão, com velocidade máxima de corte de 1.524mm/s para cortes em linha reta, para trabalhar bobinas com largura máxima de 400mm, com voltagem do laser de 20 até 30W, largura máxima de corte de 381mm, controle de ajuste de velocidade e potência com até 16 configurações, painel LCD de 4 linhas, fonte CO2 laser selada, sistema de alinhamento através de módulo CCD, interface USB, trabalho rolo a rolo com controle por motor de passo, sistema de vácuo para fixação e limpeza de mídia, fonte de energia de 100-240 Volts AC, 50/60Hz, comutação automática, máx.. 10A, consumo de energia máximo de 1.000W, com opção de laminador em módulo integrado ou não.</t>
  </si>
  <si>
    <t>T-2141</t>
  </si>
  <si>
    <t>SR EMBALAGENS PLÁSTICAS LTDA</t>
  </si>
  <si>
    <t>Montadoras de clichês semiautomáticas com posicionamento automático das câmeras nas posições horizontal, vertical e na circunferência da camisa, dotadas de duas câmeras digitais coloridas com ampliação de 100X visualizando marcas de registro, micro pontos e cruzes, tela “touchscreen” de 27”, movimentação das câmeras e do mandril cantilever das camisas através de servo motores, precisão de +/- 1 mícron, largura máxima de até 1.300mm (lado esquerdo da montagem da camisa), mínimo de desenvolvimento de 320mm e máximo de até 1.400mm.</t>
  </si>
  <si>
    <t>T-2021</t>
  </si>
  <si>
    <t>Máquinas impressoras digitais de produção, por jato de tinta "inkjet", 4 cores (CMYK), para a impressão em mídias porosas como papelão, papel, envelopes, sacolas e tags, com resolução máxima de impressão de 1.200dpi/cor, velocidade máxima de impressão de 27m/min, largura máxima de impressão de 297mm, utilização de tinta pigmento base água, alimentador de fricção integrado, bandeja de recepção ajustável, esteira de transporte à vácuo, conexão ethernet, driver de impressão compatível com sistemas operacionais para impressão estática, tela “touchscreen” de 10,1", ajuste eletrônico de altura da cabeça de impressão, temperatura de operação entre 15 e 30°C.</t>
  </si>
  <si>
    <t>T-2143</t>
  </si>
  <si>
    <t>Tornos horizontais CNC tipo gang, capacidade de até 9 ferramentas na gang, velocidade do “spindle” de até 6.000rpm, velocidade de deslocamento rápido dos eixos X / Y e Z de até 16m/min., 3 eixos controlados X / Z / C com passagem no eixo árvore diâmetros de 20 / 25 / 32 e 42mm, indexação do eixo c em 0.001º, equipados com ferramenta acionada frontal e/ou lateral e/ou vertical, podendo ser equipados com unidade de eixo Y com 3 posições de ferramenta acionada podendo receber como opcional unidade com 2 ou 3 ferramentas acionadas frontal, comando numérico computadorizado.</t>
  </si>
  <si>
    <t>T-2098</t>
  </si>
  <si>
    <t>Centros de fresagem para virabrequim temperado de alta precisão, para pré-acabamento de mancais e moentes com comando numérico computadorizado (CNC), único corpo e base única de concreto, duplo fuso de fresas independentes, dotados de um sistema de fixação de placa dupla, lunetas de apoio, sistema de medição automático por apalpador, com potência de 36kW, torque de 3.550Nm, velocidade do fuso de 300RPM, área de trabalho de 1.200mm de comprimento e 170mm de diâmetro, capaz de garantir posição axial para os mancais e moentes de 0,2mm, posição radial de 0,1mm, circularidade de 0,05mm nos diâmetros, com tolerância nas larguras e diâmetros de ± 0,05mm, fresamento a seco e transportador de cavaco.</t>
  </si>
  <si>
    <t>T-2127</t>
  </si>
  <si>
    <t>NEW-FIX INDUSTRIA E COMERCIO LTDA</t>
  </si>
  <si>
    <t>Máquinas automáticas para produção de pregos, com capacidade de produção igual ou maior a 300pregos/min e menor ou igual a 760pregos/min, comprimento do prego maior ou igual a 45mm e menor ou igual a 90mm; espessura dos pregos igual ou maior a 2,10mm e menor ou igual a 3,50mm, com desbobinador do arame, de valor unitário (CIF) não superior a R$101.609,88.</t>
  </si>
  <si>
    <t>Indústria Metalúrgica Costinha LTDA.</t>
  </si>
  <si>
    <t>T-2022</t>
  </si>
  <si>
    <t>MAXIHOST SERVICOS E INFRAESTRUTURA DE DATACENTER LTDA.</t>
  </si>
  <si>
    <t>Máquinas automáticas para processamento de dados, apresentadas sob forma de sistemas, sendo: servidor para ser instalado em data center, para montagem em rack, com 8 nós ou pontos de conexão, chassi com 4U de altura, com processadores escaláveis de segunda geração, com capacidade de  armazenamento de até 3TB por nó, 3DS ECC DDR4 de até 2933Mhz, RDIMM/LRDIMM, com 12 DIMMs, dotado de: soquete duplo P; compartimento fixo por nó de dois ou quatro discos de 2.5 polegadas SATA3/NVMe; 2 fontes de alimentação de 2200W AC/DC; placa-mãe integrada; cabos e conexões elétricas.</t>
  </si>
  <si>
    <t>FOXCONN BRASIL INDÚSTRIA E COMÉRCIO LTDA</t>
  </si>
  <si>
    <t>T-1950</t>
  </si>
  <si>
    <t>Máquinas injetoras horizontais para ciclo rápido, monocolor, para moldar produtos com paredes ultra-finas em materiais termoplásticos, acionadas por meio de servo motor de 26kW para economia de energia elétrica com leitura real no painel de comando, força de fechamento de 2.800kN e força de travamento de 3.080kN com três placas, sistema de joelheira dupla de 5 pontos, placa móvel apoiada sobre guias lineares e ausência de buchas entre as colunas, espaço entre colunas de 630 x 630mm (h x v), tamanho das placas de 950 x 950mm (h x v), curso de abertura do molde de 675mm com altura do molde estendida de 330 x 830mm para a injeção de “Stack Molds”, unidade de injeção apoiada sobre guias lineares com controle de posição e pressão para “Stack Molds” com closed loop e controle da injeção por meio de servo-válvula controlado por computador lógico programável (CLP), unidade de injeção com rosca plastificadora, diâmetro de 60mm - L/D 25:1 com zona de mistura e homogeneizador com tratamento bimetálico, capacidade de injeção com volume de 763cm3 e capacidade de plastificação de até 100g/s acionado por motor elétrico acoplamento direto sem transmissão por correia, com velocidade de injeção da rosca de até 450mm/s assistida por acumulador de pressão hidráulico, controle intuitivo TFT LCD colorido com controle operacional, recursos gráficos e interface para usuário (IHM) “touchscreen”, sistema de abertura e fechamento do molde independentes e paralelos com a unidade de injeção com controle de aceleração dinâmica e ciclo à seco de até 1,85s com ou sem cobertura na unidade de fechamento para proteção e controle de ar seco.</t>
  </si>
  <si>
    <t>T-2071</t>
  </si>
  <si>
    <t>NATHOR INDÚSTRIA E COMERCIO DE BICICLETAS EIREL</t>
  </si>
  <si>
    <t>Máquinas automáticas verticais de moldagem por injeção de material termoplástico tipo EVA, para fabricação de pneus de bicicleta, bicolor com 2 injetores, 8 estações e 2 posições de molde por estação, com sistema de servomotor para economia de energia, com força de fechamento de 1863,26kN (190t), capacidade máxima de injeção de 1.290cm³, rosca de diâmetro de 65mm e velocidade máxima de 150rpm, com controlador lógico programável (CLP).</t>
  </si>
  <si>
    <t>T-2113</t>
  </si>
  <si>
    <t>Dispenser’s (dosadores)de injeção automática precisa de aditivo de lavagem ou higienizador para a linha de lavagem final de máquina de lavar louça mecânica por borrifação, com motor CC de velocidade variável entre 3 e 36rpm, desenvolvido para aditivo de lavagem entre 50 e 600ppm e/ou higienizador de hipoclorito de sódio 8,4% entre 50 - 10ppm.</t>
  </si>
  <si>
    <t>T-2114</t>
  </si>
  <si>
    <t>Equipamentos diluidores/dosadores de produto químicos sólidos em capsula ou em pó, utilizado no processo de maquinas de lavar louça, com controle eletrônico através de sensor, com válvula solenoide de 24V, com capacidade de trabalho com agua quente dentro da faixa de temperatura de 48,9 à 65,5ºC, com reservatório para produto químico em capsula ou em pó de capacidade de até 2,7kg.</t>
  </si>
  <si>
    <t>T-1828</t>
  </si>
  <si>
    <t>COMAU DO BRASIL INDÚSTRIA E COMÉRCIO LTDA.</t>
  </si>
  <si>
    <t>Módulos posicionadores com capacidade de manuseio de até 1.250kg, motorizado, com grau de proteção IP67, com distância da flange de 370mm, rotação de saída de até 150°(graus), repetibilidade de até +/-0,06mm, composto por uma unidade de redução, uma flange para suportar o equipamento a ser posicionado, com sistemas que permite o trabalho em conjunto com um robô industrial, temperatura de trabalho de 0º a 45ºC , limite de rotação de saída de 150 (°/s), tempo de aceleração de até 0,8(s), máxima inercia de 400 (kgm2).</t>
  </si>
  <si>
    <t>T-1977</t>
  </si>
  <si>
    <t>VETORE INDÚSTRIA E COMÉRCIO DE AUTOPEÇAS LTDA</t>
  </si>
  <si>
    <t>Combinações de máquinas de comando lógico programável, computadorizado, para montagem automática de conjuntos de bombeamento de óleo lubrificante automotivo em carcaças frontais de motores veiculares, com capacidade produtiva de pelo menos 80conjuntos/h (ciclo operacional inferior ou igual a 45s), empregando 8 (oito) robôs antropomórficos de movimentos orbitais com 6 graus de liberdade, dotados de garras assistidas por câmeras de vídeo, para manipulação de peças em estações sequenciais, configuradas com transportadores lineares de esteiras, leitores de códigos “datamatrix”, alimentadores pneumáticos, vibratórios e singulares, sensores ópticos de presença, transdutores de posição potenciométricos, prensas eletrônicas assistidas por células de carga para controle de assentamentos, parafusadeiras pneumáticas, parafusadeiras eletrônicas com controle de torque e ângulo, dispositivos para teste de estanqueidade a ar, empregando prensa pneumática, sistema de monitoramento contínuo de parâmetros de projeto para controle de ciclo operacional e anomalias de processo em cada estação e registro em banco de dados para rastreabilidade de 100% dos conjuntos montados, compostas de: 1 x célula de alimentação e transporte de carcaças dianteiras desmontadas; 1 x célula para teste de estanqueidade e montagem do anel de vedação e plugues; 1 x célula para teste de estanqueidade e montagem de válvula solenoide, parafuso, esfera, mola, plugue, anel de vedação do óleo e luva; 1 x célula para controle dimensional do anel do came e montagem do anel de vedação, mola e anel do came; 1 x célula para controle dimensional do rotor e montagem de rotor e anéis; 1 x célula para alimentação da tampa da bomba, montagem da válvula, mola e plugues de vedação e teste de estanqueidade; 1 x célula para montagem de palhetas, bucha e tampa do conjunto de bombeamento; 1 x célula para manipulação, marcação a laser e expedição do conjunto montado; painéis elétricos de comando e controle, interface homem-máquina, estruturas de proteção, cabos, elementos de conexão e dispositivos de instalação e montagem.</t>
  </si>
  <si>
    <t>Eletroprojeto  Soluções</t>
  </si>
  <si>
    <t>T-2020</t>
  </si>
  <si>
    <t>ABB AUTOMAÇÃO LTDA.</t>
  </si>
  <si>
    <t>Combinações de máquinas automáticas instaladas modularmente em uma base única para carregamento de equipamentos de usinagem, montagem e conformação dotadas de: 1 robô com alcance de 1.450 a 1.850mm, capacidade de carga de 10 a 20kg, estrutura de sustentação mecânica do robô, esteira de lona para entrada e saída dos produtos, sistema de visão para leitura do posicionamento dos produtos para orientação do robô (FlexLoader), painel de interface de operação, dispositivo de segurança, ferramentas para calibração do sistema de visão, dispositivos de controle e sinalização audiovisual, com quadro elétrico com tensão de alimentação trifásica de 380 a 440VAC, por 60Hz.</t>
  </si>
  <si>
    <t>T-2042</t>
  </si>
  <si>
    <t>Módulos posicionadores com capacidade de manuseio de até 5.000kg, motorizado, com grau de proteção IP67, com distância da flange de até 900mm, rotação de saída de até 100° graus, repetibilidade  de até +/-0,10mm, composto por uma unidade de redução, uma flange para suportar o equipamento a ser posicionado, com sistemas que permite o trabalho em conjunto com um robô industrial, temperatura de trabalho de 0ºC a 45ºC , limite de rotação de saída de até 100 (°/s), tempo de aceleração de até 0,7(s), máxima inercia de até 2.500 (kgm2).</t>
  </si>
  <si>
    <t>T-2147</t>
  </si>
  <si>
    <t>Unidades de abastecimento para transferência de combustíveis, com visor de nível, com capacidade para até 30L, vazão de 1 a 20L/min, gatilho automático, válvula antiderramamento e acionamento “push-button”.</t>
  </si>
  <si>
    <t>T-1949</t>
  </si>
  <si>
    <t>SIPA - SUL AMERICA LTDA</t>
  </si>
  <si>
    <t>Moldes de 72 a 192 cavidades (cold half), confeccionados em aço especial, para injeção de pré-formas de politereftalato de etileno (PET) de 5 a 94g com variação de peso de até +/-0,60g, passo vertical entre cavidades de 50 a 75mm e passo horizontal entre cavidades de 110 a 240mm, com capacidade de injeção de 72 a 192peças/ciclo, dotados de placa de machos, placa extratora, placa de cavidades e placa de resfriamento e extração das pré-formas e garantia de ciclos entre 8 e 11 milhões sem rebarbas.</t>
  </si>
  <si>
    <t>T-2013</t>
  </si>
  <si>
    <t>Conjuntos formando corpo único, constituídos de motor elétrico trifásico assíncrono de corrente alternada com eletrofreio monofásico e aquecedor monofásico, caixa de engrenagens e pinhão suspenso, próprios para aplicação em turbinas eólicas; motor elétrico com tensão de 400Vac, frequência 60Hz, torque nominal 41+/-1 Nm, rotação nominal de 1.100 +/- 100rpm, corrente elétrica de 11,3A, dotados de ventilador de refrigeração e aquecedor com tensão de 230Vac e potência de 50W; eletrofreio com tensão de 230Vac, com torque mínimo de 120Nm; redutor de velocidades com relação de transmissão de 1150+/-100; módulo do pinhão de saída: 22mm, ângulo de pressão de contato: 20°, número de dentes: 13, fator de correção de perfil: +0,5, espessura do dente: 165mm, diâmetro externo de 351,8mm; massa máxima do conjunto de 850kg já com graxa.</t>
  </si>
  <si>
    <t>T-2073</t>
  </si>
  <si>
    <t>Inversores fotovoltaicos monofásicos "on-grid", com potência nominal de 8.000 a 10.000W, para inversão de tensão contínua para tensão alternada eletronicamente, entrando em paralelo com a rede elétrica, utilizados em unidades de geração fotovoltaica para injeção de energia em rede pública; com 3 entradas de ponto de máxima potência (MPPT) e 1 entrada por MPPT, com tensão de partida em corrente contínua mínima de 120VCC e máxima de 600VCC, frequência de trabalho de 60Hz, eficiência máxima de no mínimo 98,1%; grau de proteção IP65, sem transformador, fator de potência ajustável entre 0,8 atrasado e 0,8 adiantado, desenvolvidos para suportar a operação em temperatura ambiente dentro da faixa de -25 a +60oC, com recursos de monitoramento em tempo real e atualização remota de parâmetros "RenoUp" através de comunicação via dispositivo Wi-Fi plug II.</t>
  </si>
  <si>
    <t>T-2125</t>
  </si>
  <si>
    <t>Inversores para aplicação fotovoltaica trifásico, de potência atribuída de 110.000W, potência máxima de entrada em corrente contínua (C.C) de 165.000Wp, com tensão máxima de entrada em corrente contínua de 1.100V, com 12 entradas de ponto de máxima potência (MPP) independentes e 2 entradas "string" por MPP, com intervalo de tensão de corrente contínua de MPP de 500 a 800V, com comunicação via “Ethernet”, interface de dados via web/Modbus, intervalo de temperatura de operação de -30 a + 60oC, grau de proteção IP66 conforme IEC 60529 e função inteligente de comunicação Smart Connected.</t>
  </si>
  <si>
    <t>T-2138</t>
  </si>
  <si>
    <t>Inversores fotovoltaicos trifásicos "on-grid", com potência nominal de 15.000 a 20.000W, para inversão de tensão contínua para tensão alternada eletronicamente entrando em paralelo com a rede elétrica, usados em unidades de geração fotovoltaica para injeção de energia em rede pública; com 2 entradas de ponto de máxima potência (MPPT) e 2 entradas por MPPT, com tensão contínua mínima de 180VCC e máxima de 1000VCC, frequência de trabalho de 60Hz, eficiência máxima de no mínimo 98,7%; grau de proteção IP65, com refrigeração por ventoinha inteligente, fator de potência ajustável 0,8 atrasado e 0,8 adiantado, desenvolvidos para suportar a operação em temperatura ambiente dentro da faixa de -25° a 60°C, com recursos de monitoramento em tempo real e atualização remota de parâmetros "RenoUp" através de comunicação via dispositivo Wi-Fi plug II, de valor unitário (CIF) não superior a R$5.361,13.</t>
  </si>
  <si>
    <t>Inversores fotovoltaicos trifásicos "on-grid", com potência nominal de 15.000 a 20.000W, para inversão de tensão contínua para tensão alternada eletronicamente entrando em paralelo com a rede elétrica, usados em unidades de geração fotovoltaica para injeção de energia em rede pública; com 2 entradas de ponto de máxima potência (MPPT) e 2 entradas por MPPT, com tensão contínua mínima de 180VCC e máxima de 1000VCC, frequência de trabalho de 60Hz, eficiência máxima de no mínimo 98,7%; grau de proteção IP65, com refrigeração por ventoinha inteligente, fator de potência ajustável 0,8 atrasado e 0,8 adiantado, desenvolvidos para suportar a operação em temperatura ambiente dentro da faixa de -25° a 60°C, com recursos de monitoramento em tempo real e atualização remota de parâmetros "RenoUp" através de comunicação via dispositivo Wi-Fi plug II, de valor unitário (CIF) não superior a R$5.361,13</t>
  </si>
  <si>
    <t>T-2140</t>
  </si>
  <si>
    <t>Inversores fotovoltaicos trifásicos "on-grid", com potência nominal de 20.000 e 30.000W, para inversão de tensão contínua para tensão alternada eletronicamente, entrando em paralelo com a rede elétrica, usados em unidades de geração fotovoltaica para injeção de energia em rede pública; com 2 entradas de ponto de máxima potência (MPPT) e de 2 a 3 entradas por MPPT, tensão nominal alternada de 220V, com tensão contínua mínima de 350VCC, frequência de trabalho de 60Hz, eficiência máxima de no mínimo 97%; grau de proteção IP65, com ventilação forçada inteligente, com fator de potência ajustável 0,8 atrasado e 0,8 adiantado, desenvolvidos para suportar a operação em temperatura ambiente dentro da faixa de -25 a +60°C, com recursos de monitoramento em tempo real e atualização remota de parâmetros "RenoUp" através de comunicação via dispositivo Wi-Fi plug II.</t>
  </si>
  <si>
    <t>T-2036</t>
  </si>
  <si>
    <t xml:space="preserve">Equipamentos de aquecimento por radiofrequência para tratamento térmico de pães de forma, capacidade de processamento de 15.000pães/h, compostos de três módulos, com controle eletro mecânico de ajuste de altura automático para precisão de posicionamento, gerador de alta frequência com capacidade de fornecer até 360kW de ondas de radiofrequência, controlador lógico programável (PLC), painel controlador no modo sensível ao toque, velocidade variável do transportador, trocadores de calor integrados para resfriamento do sistema, 380VCA, 60hz. </t>
  </si>
  <si>
    <t>T-2121</t>
  </si>
  <si>
    <t>Equipamentos comutadores de dados do tipo “switch”, capacidade de comutação de entre 1,44 e 2,16 TBIT/s, interfaces de acesso “uplink” suportando uma ou mais interfaces 10/40/100GE, direção de fluxo de ar de trás para frente ou de frente para trás, taxa de encaminhamento de entre 1.000 e 1.080MPPS, tensão de alimentação AC/DC AC com tensão entre 100 e240V.</t>
  </si>
  <si>
    <t>T-2131</t>
  </si>
  <si>
    <t>M-WAS COMERCIAL LTDA. </t>
  </si>
  <si>
    <t>Equipamentos de redes ópticas tipo terminais de clientes apresentados em gabinetes plásticos com uma ou mais portas LAN RJ45 Ethernet, porta óptica XPON (EPON/GPON) com capacidade de até 2,5Gbps para “downlink” e até 1,25Gbps para “uplink”, interface sem fio integrada Wi-Fi em banda de 2,4GHz ou Dual 2,4/5GHz, podendo conter portas adicionais POTS para telefonia fixa, próprios para fornecer acesso à internet e serviços de TV digital e/ou de telefonia em arquitetura de rede FTTH (“Fiber To The Home”), de valor unitário (CIF) não superior a R$5.361,13.</t>
  </si>
  <si>
    <t>Equipamentos de redes ópticas tipo terminais de clientes apresentados em gabinetes plásticos com uma ou mais portas LAN RJ45 Ethernet, porta óptica XPON (EPON/GPON) com capacidade de até 2,5Gbps para “downlink” e até 1,25Gbps para “uplink”, interface sem fio integrada Wi-Fi em banda de 2,4GHz ou Dual 2,4/5GHz, podendo conter portas adicionais POTS para telefonia fixa, próprios para fornecer acesso à internet e serviços de TV digital e/ou de telefonia em arquitetura de rede FTTH (“Fiber To The Home”).</t>
  </si>
  <si>
    <t>Teracom Telematica S/A</t>
  </si>
  <si>
    <t>T-2075</t>
  </si>
  <si>
    <t>Bases de sustentação (direita ou esquerda) fabricados ou injetados em material plásticos/e ou metálicos, de uso exclusivo em monitores de computadores com displays de 14 a 86" polegadas de diagonal.</t>
  </si>
  <si>
    <t>T-2085</t>
  </si>
  <si>
    <t>Interruptores elétricos, com função liga/desliga, para tensão de 125V a 250VAC, do tipo pistão, para acionamento das luzes internas de refrigeradores doméstico quando a porta for aberta e apagamento quando for fechada, próprios para ambiente de operação entre -30 a 60°C, com durabilidade mínima de 300.000 operações.</t>
  </si>
  <si>
    <t>T-0829</t>
  </si>
  <si>
    <t>Conjuntos de módulos eletrônicos para controle de degradação induzida pelo potencial (PID - Potential Induced Degradation), com módulo Anti-PID para detecção da tensão dos painéis FV de todos os inversores do tipo “string” e a terra e envio de comando de controle via módulo Anti-PID para ajuste de tensão de saída que é a tensão de saída AC entre o neutro virtual e a terra até que a tensão entre os painéis FV e cada inversor controlado pelo “datalogger” seja próxima de 0V e desta forma suprimir os efeitos de PID dos painéis FV, permitindo também o controle e detecção de corrente residual (RCD) a fim de garantir a segurança humana no ambiente de operação, abrigado em gabinete IP65.</t>
  </si>
  <si>
    <t>T-1937</t>
  </si>
  <si>
    <t>Ferramentas circulares fabricadas com liga de Níquel inconel 713 através de seus mecanismos de abertura hidráulica, se aproximam da rocha que está sendo perfurada criando um efeito “seringa” com diâmetro de 1,12m utilizadas na perfuração em poços exploratórios de petróleo com perfil de rigidez e pode haver variações sem cobertura, com coberturas em membrana de Níquel 713, ou cúpula geodésica em alumínio autoportante.</t>
  </si>
  <si>
    <t>T-1938</t>
  </si>
  <si>
    <t>Ferramentas circulares fabricadas com liga de Níquel inconel 713 responsável por abrigar fios e sensores que fornecem a direção e velocidade da rotação do motor e mantem a orientação, localização e posicionamento da ferramenta de perfuração com diâmetro de 0.15m. com perfil de rigidez e podem haver variações sem cobertura, com coberturas em membrana de Níquel 713, ou cúpula geodésica em alumínio autoportante.</t>
  </si>
  <si>
    <t>T-2099</t>
  </si>
  <si>
    <t>MANFRA &amp; CIA LTDA</t>
  </si>
  <si>
    <t>Equipamentos de medição tridimensional sem contato, tipo laser scanner terrestre 3D, portáteis, de alta velocidade e dinamicidade do laser pulsado, com tecnologia de digitalização (WFD), com alcance de 0,5 a 25m, velocidade de escaneio de 420.000pontos/s, precisão angular de 30”, precisão tridimensional de 3mm, dotados de sistema de 3 câmeras de 4,8 MPixel e câmera de visão panorâmica de 12MPixel, campo de visão de 135° horizontais por 100° verticais, com LED flash, câmera de infravermelho longo termal panorâmica, sensores de navegação com base em IMU (unidade de medição inercial ),Wireless LAN (802.11 b/g/n/ac) integrada, temperatura de operação de -25o a +40° C e proteção ao ingresso de partículas sólidas e líquidas IP54 (IEC 60529), acompanhados de maleta de transporte e fonte de alimentação.</t>
  </si>
  <si>
    <t>T-2100</t>
  </si>
  <si>
    <t>Equipamentos de medição tridimensional sem contato, tipo laser scanner terrestre 3D de imagens portátil, alta velocidade e dinamicidade do laser pulsado, com tecnologia de digitalização (WFD), com alcance de 60m, velocidade de escaneio de 360.000 pontos por segundo, precisão linear de 4mm, precisão angular de 40”, precisão tridimensional de 6mm, dotado de sistema de três câmeras de 15MP para imagens esféricas HDR calibradas fotograficamente de 150MPixels , campo de visão de 360° horizontais por 300° verticais, com LED flash, câmera de infravermelho longo termal panorâmica, sensores de navegação com base em IMU (unidade de medição inercial), autonomia de 30 posições, Wireless LAN (802.11 b/g/n) integrada, temperatura de operação de -5° a +40° C e proteção ao ingresso de partículas sólidas e líquidas IP54 (IEC 60529), acompanhados de maleta de transporte e fonte de alimentação.</t>
  </si>
  <si>
    <t>T-2101</t>
  </si>
  <si>
    <t>Equipamentos de medição tridimensional sem contato, tipo laser scanner terrestre 3D de imagens portáteis, alta velocidade e dinamicidade do laser pulsado, aperfeiçoado pela tecnologia de digitalização da forma da onda portadora (WFD), alcance de 130m, velocidade de escaneio de 1.000.000 a 2.000.0000 pontos/s, precisão linear de 1 mm + 10 ppm, precisão angular de 18”, precisão tridimensional de 1,9mm a 10m; 2,9mm a 20m e 5,3mm a 40m, dotados de sistema de 3 câmeras de 36 MPixel para imagens esféricas HDR calibradas fotograficamente de 432 MPixels , campo de visão de 360° horizontais por 300° verticais, sensores de navegação com base em IMU (unidade de medição inercial) com ou sem opcional de sistema de navegação inercial, VIS, baseados em sistema de imagens por 5 câmeras, com altímetro, bússola e sistema de GNSS, Wireless LAN (802.11 b/g/n) integrada, temperatura de operação de -5° a +40° C e proteção ao ingresso de partículas sólidas e líquidas IP54 (IEC 60529), acompanhados de maleta de transporte e fonte de alimentação.</t>
  </si>
  <si>
    <t>T-2103</t>
  </si>
  <si>
    <t>Equipamentos de medição tridimensional sem contato, tipo laser scanner terrestre 3D de imagens portáteis, alta velocidade e dinamicidade do laser pulsado, aperfeiçoado pela tecnologia de digitalização da forma da onda portadora (WFD), alcance de 130, 270 a 1.000m, dependendo do modelo, velocidade de escaneio de 1.000.0000pontos/s, precisão linear de 1,2mm + 10ppm, precisão angular de 8”, precisão tridimensional de 3mm a 50m e 6mm a 100m, dotado de câmera de 4 MPixel para imagens panorâmicas HDR de 700MPixels , campo de visão de 360° horizontais por 290° verticais, com compensador em 2 eixos com atuação ao vivo e prumo laser, Ethernet Gigabit, WLAN sem fio integrado e dispositivo USB, temperatura de operação de -25° a +55°C e proteção ao ingresso de partículas sólidas e líquidas IP54 (IEC 60529), acompanhados de maleta de transporte e fonte de alimentação.</t>
  </si>
  <si>
    <t>T-2079</t>
  </si>
  <si>
    <t>Racks de 4 slots de conexão plug-in para expansão de até 4 módulos plug-in em monitor de sinais vitais, constituídos de carcaça plástica, 4 botões de ejeção de módulo, placa principal microprocessada, placa de expansão microprocessada com porta “powerUSB” de alimentação e comunicação e barramento RS485, podendo conter, suporte de montagem.</t>
  </si>
  <si>
    <t>T-2080</t>
  </si>
  <si>
    <t>Módulos de capnografia para monitoramento não invasivo da concentração de dióxido de carbono (CO2) em gases respiratórios exalados de pacientes adultos, pediátricos e neonatos, entubados ou não, por aspiração lateral (sidestream) e espectroscopia de luz infravermelha não dispersiva (NDIR), configurados para fornecer capnogramas (curvas de CO2), parâmetros de CO2 ao final da expiração (EtCO2) e CO2 mínimo inspirado (CO2mi) na faixa de 0 a 150mmHg e frequência respiratória (FR) de 0 a 150respirações/min (rpm) a partir de fluxos de amostragem de 50mL/min; podendo ou não conter linha de amostragem e/ou adaptador de vias.</t>
  </si>
  <si>
    <t>T-2061</t>
  </si>
  <si>
    <t>Câmeras retinais digitais para exames de retinografia, angiografia com flouresceína e auto-fluorescência, sem necessidade de midríase, com resolução mínima de 18 MegaPixel e angulo de fotografia de 45 graus para modo não midriático e 50 graus para fotos em modo midriático.</t>
  </si>
  <si>
    <t>T-2035</t>
  </si>
  <si>
    <t>BAXTER HOSPITALAR LTDA</t>
  </si>
  <si>
    <t>Bombas de infusão volumétrica de pequeno porte, equipadas com programa de segurança de doses de 5.000 drogas em 32 áreas de cuidados, para infusão contínua de líquidos parenterais e lipídios, sangue e hemocomponentes por meio de dedos de bombeamento e membrana impermeável que os reveste, com tela TFT LCD colorida, com tamanho (diagonal) de 88,9mm, sistema de alarme visual e sonoro, entrada de energia de 100 a 240VAC, baterias de lítio de 4.800mAh de capacidade com tempo de duração de até 9 horas, faixa de configuração da taxas de fluxo de 0,10 a 100ml/h, precisão de ±5% e de 0,10 a 1.200ml/h, precisão de taxa de ± 7.5%.</t>
  </si>
  <si>
    <t>T-2122</t>
  </si>
  <si>
    <t>Dispositivos eletrônicos com algoritmo próprio para o controle da insulina utilizados, do tempo de aplicações, de valor glicêmico, das taxas de infusão e dose atual administrada em UI ou mL/h e da infusão de nutrição enteral e nutrição parenteral.</t>
  </si>
  <si>
    <t>T-2123</t>
  </si>
  <si>
    <t>Painéis próprios para visualização e controle das funções das bombas de infusão intravenosa do sistema de apoio da terapia de insulina, com tela de cristal líquido (LCD), sensível ao toque (touchscreen), colorida de 5,7”, com indicadores de alarmes coloridos e com interface exclusiva para o módulo SGC (Space Glucose Control).</t>
  </si>
  <si>
    <t>T-2078</t>
  </si>
  <si>
    <t>Máscaras nasais ou oronasais, indicadas em terapias com aplicação de 1 ou 2 níveis de pressão positiva nas vias aéreas superiores, incluindo elementos de fixação ajustáveis, cotovelo, suporte giratórios e sistema de vedação, com pressão de terapia compreendida de 3 a 40cmH2O.</t>
  </si>
  <si>
    <t>T-2111</t>
  </si>
  <si>
    <t>Câmaras de envelhecimento acelerado para simulação de danos causados pela luz solar e chuva, de espectro total, utilizadas em laboratório de testes de calçados, trabalhando com radiações ópticas ultravioleta, visível e infravermelho, compostas por: câmara de fotoestabilidade de matriz plana com bandeja deslizante para amostras de tamanho até 251 x 457mm e capacidade para até 17 amostras, lâmpada de arco de xenônio com potência de 1.800W para simulação realística do espectro completo de luz solar incluindo UV, detector de intensidade UV com ponto de controle de 340nm, painel negro isolado para medição de temperatura em superfície após ser exposta a luz, spray de água para pulverização na amostra e reprodução de ambientes com umidade, fonte de alimentação de energia de 230V -1 fase, filtro de ar lavável, de valor unitário (CIF) não superior a R$98.790.</t>
  </si>
  <si>
    <t>T-2040</t>
  </si>
  <si>
    <t>Unidades de monitoramento e controle de parâmetros de água de alimentação de caldeira, como pH, condutividade, temperatura, ORP (Potencial de Óxido Redução) e corrosão, com dispositivo de comunicação por modem ethernet, celular integrados, analisando a cada 6 segundos por meio de sensores óptico-fluorescentes, residual de produto químico e calculando índices microbiológicos e de incrustação, após a leitura dos parâmetros, utiliza água de recirculação para dosagem de produtos químicos líquidos patenteados para controle microbiológico, de incrustação e corrosão no sistema de água.</t>
  </si>
  <si>
    <t>T-2041</t>
  </si>
  <si>
    <t>Unidades de monitoramento e controle de parâmetros de água de torre de resfriamento, como pH, condutividade, temperatura, ORP (Potencial de Óxido Redução) e corrosão, com dispositivo de comunicação por modem ethernet, celular integrados, analisando a cada 6s por meio de sensores óptico-fluorescentes, residual de produto químico e calculando índices microbiológicos e de incrustação, após a leitura dos parâmetros, utiliza água de recirculação para dosagem de produtos químicos líquidos patenteados para controle microbiológico, de incrustação e corrosão no sistema de água.</t>
  </si>
  <si>
    <t>T-2112</t>
  </si>
  <si>
    <t>Unidades de monitoramento e controle de parâmetros de água de torre de resfriamento, como pH, condutividade, temperatura, ORP (Potencial de Óxido Redução) e corrosão, com dispositivo de comunicação por modem ethernet, celular integrados, analisando a cada 6s, por meio de sensores óptico-fluorescentes, residual de produto químico e de incrustação. Após a leitura dos parâmetros, utiliza água de recirculação para dosagem de produtos químicos sólidos ou líquidos para controle microbiológico, de incrustação e corrosão no sistema de água, com bomba dosadora.</t>
  </si>
  <si>
    <t>T-2030</t>
  </si>
  <si>
    <t>BLUM - NOVOTEST SISTEMAS DE MEDIÇÃO LTDA</t>
  </si>
  <si>
    <t>Equipamentos de medição a laser para ajustes (pré-set) e monitoramento de ferramentas de usinagem, aferição feita com ou sem movimento de rotação, velocidade de rotação máxima igual a 200.000rpm, diâmetro mínimo da ferramenta menor ou igual a 1.050 micrometros (variável em função da distância entre transmissor e receptor), laser classe 2 com comprimento de onda entre 630 e 700nm, classe de proteção IP68.</t>
  </si>
  <si>
    <t>T-2119</t>
  </si>
  <si>
    <t>Controladores automáticos de velocidade de motores elétricos por variação de frequência para uso exclusivo em bicicletas elétricas, com tensão nominal até 48V e potência nominal de até 500W, grau de proteção impermeável IP65, resiste a temperaturas externas até -20 a 45℃, podendo conter controles sobre motor, bateria, luzes, sensores, acelerador e display de comandos.</t>
  </si>
  <si>
    <t>T-2106</t>
  </si>
  <si>
    <t>Tanques circulares fabricados em chapas de aço parafusado com revestimento em epóxi fundido, para armazenamento de água, base sintética, salmoura e fluidos de perfuração para poços de petróleo com densidade específica de até 2,2lb/gal, construído baixo as normas de referências API-12B e API-650, com capacidade superior 100m³, com diâmetro máximo de 95m, altura máxima de 34m, dotados ou não de coberturas em dômus de alumínio ou em aço.</t>
  </si>
  <si>
    <t>T-2151</t>
  </si>
  <si>
    <t>Equipamentos para enchimento de pneu automotivo, em aço, com geradora de N2, utiliza pressão de entrada de ar de 10 a 30bar, faz a calibração, tensão de até 380V, com mangueira com retração automática, display LCD e manômetros.</t>
  </si>
  <si>
    <t>T-2077</t>
  </si>
  <si>
    <t>RANDON VEÍCULOS LTDA</t>
  </si>
  <si>
    <t xml:space="preserve">Motores a diesel para aplicação automotiva, 4 tempos, turbo alimentado sem sistema pós tratamento, refrigerado a água, 4 cilindros verticais, 2,4 litros de cilindrada, injeção indireta, com taxa de compressão de 22,5, não possui sistema de recirculação do gás de escapamento (EGR), com nível de emissões Tier IV/ Stage IIIA e PROCONVE MAR-I, máxima rotação de 2.950rpm sem carga, torque máximo de 165,1Nm @1.800rpm, potência máxima de 44kW @ 2.700rpm, com diâmetro do pistão de 87mm e curso do pistão de 102,4mm com dimensões máximas de 724,6mm de altura, largura 499mm e comprimento de 670,9mm. </t>
  </si>
  <si>
    <t>T-2159</t>
  </si>
  <si>
    <t>Cubos monoblocos, constituídos de aço fundido, com 5 janelas para acoplamento das pás Kaplan, com dimensional aproximado de diâmetro 960mm e altura de 980mm, dimensionadas para o empuxo hidráulico axial normal de 1.345kN, sentido da rotação da turbina: horário, com tolerância geométrica e dimensional garantida através de impressão 3D do molde de fundição, seguido de escaneamento 3D.</t>
  </si>
  <si>
    <t>SEMI INDUSTRIAL LTDA.</t>
  </si>
  <si>
    <t>T-2161</t>
  </si>
  <si>
    <t>Pás para rotor Kaplan, constituídas de aço fundido, contendo dimensões aproximadas de 1.446,5mm de comprimento e 1.619,1mm de largura, dimensionadas para o empuxo hidráulico axial normal de 1.345kN, sentido da rotação da turbina: horário, com tolerância geométrica e dimensional garantida através de impressão 3D do molde de fundição, seguido de escaneamento 3D.</t>
  </si>
  <si>
    <t>Andritz Hydro LTDA</t>
  </si>
  <si>
    <t>T-2093</t>
  </si>
  <si>
    <t>BUCHER HIDRAULICA LTDA</t>
  </si>
  <si>
    <t>Motores hidráulicos rotativos de engrenagens internas, pressão de trabalho até 25Mpa, vazão máxima de 50L/min a 6.000rpm, tamanhos 12 e 22, sentido de rotação horário/anti-horário, trabalha com fluídos hidráulicos HLP óleo mineral ou HFC, viscosidade de até 300mm2/s, temperatura de trabalho -20/+100°C, pressão de trabalho até 250bar, pressão estática até 450bar, deslocamento efetivo de até 8cm3/rev, velocidade máxima no eixo de saída até 6.000rpm.</t>
  </si>
  <si>
    <t>T-2245</t>
  </si>
  <si>
    <t>BERTOLINI DO BRASIL LTDA.</t>
  </si>
  <si>
    <t>Bombas de membrana em polipropileno de alta densidade, para transporte de fluídos corrosivos, com coletores de sucção/saída, separados do corpo da bomba, cabeçote em polipropileno injetado, vazão compreendida de 95 a 142 litros/min, pressão máxima de 40 bar e potência compreendida de 10 a 14,9HP.</t>
  </si>
  <si>
    <t>T-2213</t>
  </si>
  <si>
    <t>Sopradores de ar, próprios para limpeza de áreas verdes extensas, com sistema de amortecimento de vibrações “lowvib” e sistema de controle de emissões x-torq, com função de soprar, motor 2 tempos de 65,6cm³, potência 2,9kW / 3,9HP, velocidade máxima do ar de 106m/s, vazão máxima de ar 22m³/min.</t>
  </si>
  <si>
    <t>T-2214</t>
  </si>
  <si>
    <t>Sopradores de ar, próprios para limpeza de áreas verdes de médio porte, sistema de amortecimento de vibrações “lowvib” e sistema de controle de emissões x-torq, com função de soprar, motor 2 tempos de 50,2cm³, potência 2,1HP, velocidade máxima do ar de 80,5m/s, vazão máxima de ar 14m3/min.</t>
  </si>
  <si>
    <t>T-2215</t>
  </si>
  <si>
    <t>Sopradores de ar, próprios para limpeza de áreas verdes de pequenas dimensões como jardins, com piloto automático, motor 2 tempos de 28 cm³, potência 1,1HP, velocidade máxima do ar de 76m/s, vazão máxima de ar 12m³/min.</t>
  </si>
  <si>
    <t>T-2216</t>
  </si>
  <si>
    <t>Sopradores de ar, próprios para limpeza de áreas verdes de pequenas dimensões como jardins, com piloto automático, sistema de partida facilitada “smartstart”, com funções de soprar, aspirar e triturar, motor 2 tempos de 28cm³, potência 1,1HP, velocidade máxima do ar de 76m/s, vazão máxima de ar 12m³/min e capacidade da bolsa de 64,3L.</t>
  </si>
  <si>
    <t>T-2108</t>
  </si>
  <si>
    <t>CIA INDUSTRIAL H. CARLOS SCHNEIDER</t>
  </si>
  <si>
    <t>Fornos industriais contínuos, em linha, com esteira condutora em malha SUS310 com inclinação automática e espalhador por vibração, de aquecimento a gás com atmosfera controlada para tratamento térmico de têmpera, cementação e revenimento, com capacidade de produção entre 1.600 a 2.000kg/h para peças em aço carbono, com temperatura controlada mínima de 760°C e máxima de 950°C para têmpera e cementação e, temperatura mínima de 160°C e máxima de 650°C para revenimento, com sistema de controle computadorizado.</t>
  </si>
  <si>
    <t>T-2029</t>
  </si>
  <si>
    <t>ATLAS INDUSTRIA DE ELETRODOMESTICOS LTDA</t>
  </si>
  <si>
    <t>Unidades funcionais de cura de esmalte a pó para esmaltação de peças para fogão doméstico, com capacidade de produção bruta de 4.000kg/h, composta de: forno à gás (GLP ou gás natural), tipo túnel com curso interno em “U”, temperatura de trabalho de 800 – 880ºC, com zonas térmicas controladas eletronicamente, tempo de queima em zona quente de 4,5min, com regulagem automática e contínua da potência necessária dos queimadores podendo variar sua modulação na faixa de 0 a 100%, tubos radiantes, isolamento térmico, sistema de combustão, cortinas de vedação térmica de ar do tipo moinho de vento, Transportador monotrilho aéreo de corrente bi- planar, com ganchos, trilhos, colunas e ferramentas de suporte de queima, Sistema de controle eletrônico da unidade com PLC e IHM.</t>
  </si>
  <si>
    <t>T-2090</t>
  </si>
  <si>
    <t>Chapas de policarbonato, espelhadas, desprovidas de componentes elétricos/eletrônicos, com resistência a chama UL-64 e resistência a descarga eletroestática de 12kV, para compor painéis de controles de refrigeradores com indicação das funções de uso, tais como: modo supermercado, festa e férias; controle do freezer em mínimo, médio, máximo; Drink Cooler com temporizador de 40min, 50min e 60min; Vitamin Power; Turbo Freezer e Trava do painel.</t>
  </si>
  <si>
    <t>T-1976</t>
  </si>
  <si>
    <t>AIR PRODUCTS BRASIL LTDA.</t>
  </si>
  <si>
    <t>Separadores de nitrogênio por membrana típico com fibras que são agrupadas e encapsuladas em ambas as extremidades em uma resina epóxi, acondicionadas em carcaça de ABS de alto desempenho, alumínio ou aço inoxidável e tampas de alumínio ou aço inoxidável, utilizando ar comprimido entre 5 e 15barg e temperatura de 55°C para alimentação, esse separador promove a permeação seletiva para separar moléculas de nitrogênio com pureza entre 95 a 99,5% do oxigênio, argônio, dióxido de carbono e vapor de água contidos no ar comprimido.</t>
  </si>
  <si>
    <t>T-2229</t>
  </si>
  <si>
    <t>Filtros de exaustão utilizados em turbinas eólicas, feitos a partir de injeção de termoplástico, autoextinguível, UL94VO; dimensões da armação do filtro 320 x 320 x 45,72mm (C x L x A); dimensões do filtro 291 x 291mm; sistema de proteção (EN60529) IP54, sistema de proteção (UL50) NEMA Tipo 12; Eficiência de filtração de 91%, classe de qualidade do material do filtro G4 (DIN EN779); massa máxima de 0,7kg; temperatura de operação -15 a 55°C.</t>
  </si>
  <si>
    <t>T-2189</t>
  </si>
  <si>
    <t>FARMACE INDÚSTRIA QUIMICO FARMACEUTICA CEARENSE LTDA</t>
  </si>
  <si>
    <t>Máquinas automáticas para sopro, extrusão, enchimento e selagem de frascos plásticos através da tecnologia “blow-fill-seal”, dispondo de molde de 20 cavidades e ferramental para frascos com volume de 10 e 20ml e fechamento tipo “twist-off”, com capacidade de produção aproximada de 6.000peças/h, dependendo do tipo recipiente.</t>
  </si>
  <si>
    <t>T-2205</t>
  </si>
  <si>
    <t>SYNTEGON TECNOLOGIA DE EMBALAGEM LTDA</t>
  </si>
  <si>
    <t>Máquinas empacotadoras automáticas, verticais, para acondicionamento de substâncias do gênero alimentício em pacotes flexíveis dos tipos “doy, cornerseal, fullcornerseal” e outros (5 ou menos soldas), aptas para execução das funções de formação, enchimento e selagem do pacote, com capacidade máxima de produção igual ou inferior a 200pacotes/min, concebidas para operar com embalagens de largura máxima igual ou inferior a 250mm, dotadas de sistema a vácuo de avanço do filme formador da embalagem; painel touchscreen de interface homem-máquina (HMI); com ou sem sistema de dosagem automático; capazes de serem integradas em linhas produção.</t>
  </si>
  <si>
    <t>T-2209</t>
  </si>
  <si>
    <t>Pistolas de diluição e pulverizadora e de engate rápido com capacidade de operar até 40PSI, utilizando água à temperatura ambiente e viscosidade de 1Cp, com taxa de diluição mínima de 12:1 e máxima de 128:1, compatíveis com produtos químicos alcalino clorados e ácidos.</t>
  </si>
  <si>
    <t>T-2211</t>
  </si>
  <si>
    <t>Atomizadores para projetar, dispersar ou pulverizar líquidos, pós ou granulados, sem a necessidade de acessórios para pulverizar pó ou granulados, próprio para uso na agropecuária, cultivo de hortaliças, frutíferas ou na desinfecção de estabelecimentos, equipados com motor 2 tempos, com deslocamento de 62cm³, potência 3,8HP, rotação da bomba 7.800rpm, carburador de válvula rotativa, com capacidade do tanque para pós ou granulados de 28L, bocal ajustável com diâmetro de gotas que variam de 60 a 100mícrons e tanque para líquidos com capacidade de 18L com o acessório MA18 para pulverização de líquidos.</t>
  </si>
  <si>
    <t>T-2212</t>
  </si>
  <si>
    <t>Atomizadores para projetar, dispersar ou pulverizar líquidos próprio para uso na agropecuária, cultivo de hortaliças, frutíferas ou na desinfecção de estabelecimentos, equipado com motor 2 tempos com deslocamento de 62cm³, potência 3,8HP, rotação da bomba 8.800rpm, carburador de válvula rotativa e tanque para líquidos com capacidade de 18L e bocal ajustável com diâmetro de gotas que variam de 60 a 100mícrons.</t>
  </si>
  <si>
    <t>T-2204</t>
  </si>
  <si>
    <t>Estações centrais híbridas de espuma para limpeza na indústria de alimentos e bebidas, automática com capacidade de limpeza para até três produtos diferentes (alcalino, ácido ou peróxido), com bomba controlada por frequência, com ou sem PLC com capacidade de controlar 9 ou 10 válvulas externas com ou sem unidades secundárias, com um injetor de vazão de 300L/min, saída manual opcional é desenvolvida com tecnologia corona, com faixa de fluxo operacional podendo variar entre 0 a 240L/min, com IHM de configuração e monitoramento.</t>
  </si>
  <si>
    <t>T-2252</t>
  </si>
  <si>
    <t>ELECNOR DO BRASIL LTDA.</t>
  </si>
  <si>
    <t>Puxadores hidráulicos rebocáveis sobre 2 rodas, para lançamento de 1 cabo com diâmetro máximo de 24mm, em redes de transmissão de energia elétrica, tração máxima de 180kN à velocidade de 2,2km/h, velocidade máxima de lançamento de 5km/h à tração de 80kN, com roda-guia de diâmetro de 600mm, massa 6.000kg, motor diesel de 209kW refrigerado a água, transmissão hidráulica com circuito fechado para variação contínua de velocidade em ambos os sentidos de rotação, sistema de pré-ajuste de tração, freio hidráulico negativo auto atuante, dinamômetro hidráulico com ponto de ajuste e controle automático da tração máxima, sistema de resfriamento do óleo hidráulico, instrumentos de controle para o sistema hidráulico e o motor diesel, eixo rígido para reboque à velocidade máxima de 30km/h com freio de estacionamento mecânico, enrolador automático de carretel incorporado com auto carregamento e enrolamento de nível automático, estabilizador de lâmina frontal com atuação mecânica, ponto de ligação à terra.</t>
  </si>
  <si>
    <t>T-1985</t>
  </si>
  <si>
    <t>Pisos rolantes planos para carga e descarga de mercadorias embaladas ou em paletes, movimentados e tracionados por correntes transportadoras, operando em ação descontínua, com movimentos para frente e para trás, sob controle automatizado de um CLP (comando lógico programável) auxiliado por sensores de proximidade e por fotocélulas, permitindo a montagem estacionária em docas de carga e descarga e a montagem veicular em semirreboques, com 30t de capacidade de carga movimentada à velocidade de 1,5 a 6m/min, fornecidos com motor redutor de 5,5kW de potência (400VAC a 50/60Hz), sistema de fornecimento de energia elétrica 24V DC, conversor de frequência, conversor de alta potência, caixa de controle com CLP.</t>
  </si>
  <si>
    <t>T-2130</t>
  </si>
  <si>
    <t>Braços manipuladores pneumáticos Megapartner, com braços bi-articulados e angulados, construção em coluna, com capacidade de até 1.200kg, completo de dispositivo de pega por garras, o equipamento trabalha com ar seco, filtrado e não lubrificado a uma pressão mínima de 9bar constante.</t>
  </si>
  <si>
    <t>T-2248</t>
  </si>
  <si>
    <t>Máquinas de carregamento de sucatas de alumínio para fornos de fusão com capacidade de carga de 5t, com possibilidade de giro em 180°; painel de operação e comando por controle lógico programável (CLP).</t>
  </si>
  <si>
    <t>T-2197</t>
  </si>
  <si>
    <t>Rolos compactadores de solo com chassis articulados e controlados remotamente, dotados de rolos frontais e traseiros bipartidos do tipo "pé de carneiro", peso operacional entre 1.600 a 1.800kg, força centrifuga entre 32 a 72kN e frequência de vibração 42Hz, com motor diesel de 3 cilindros, 24,3HP e partida elétrica, velocidade máxima de operação 24m/min e de transporte 48m/min.</t>
  </si>
  <si>
    <t>T-2220</t>
  </si>
  <si>
    <t>LIUGONG LATIN AMERICA MAQUINAS PARA CONSTRUCAO PESADA LTDA.</t>
  </si>
  <si>
    <t>Pás-carregadeiras articuladas sobre rodas, autopropulsadas, com motor diesel turboalimentado, C, 6 cilindros em linha, de potência máxima bruta de 272kW a 1.800rpm, velocidade máxima de 40km/h, peso operacional de 24.225 - 27.325kg, caçamba dianteira com capacidades de 3,5 a 7,0m3, carga de tombamento reta de 20.378kg, força de desagregação da caçamba de 220kN, altura da cabine de 3.580mm, distância entre eixos de 3.550mm, raio de giro de 7.550mm, dotadas de tanque de combustível de 420litros e direção hidráulica.</t>
  </si>
  <si>
    <t>LIEBHERR BRASIL INDÚSTRIA</t>
  </si>
  <si>
    <t>T-1386</t>
  </si>
  <si>
    <t>EXTRA MAQUINAS S/A;</t>
  </si>
  <si>
    <t>Escavadeiras autopropulsadas sobre esteiras de aço, acionadas por sistema hidráulico, com superestrutura capaz de efetuar rotação de 360 graus tendo a velocidade de giro 7,3rpm, dotadas de motor a diesel 6 cilindros com potência nominal 377/1.800kW/rpm, com força de escavação na caçamba de 402kN e força de escavação do braço de 345kN, com peso operacional de 76.200kg.</t>
  </si>
  <si>
    <t>T-2219</t>
  </si>
  <si>
    <t>Escavadeiras hidráulicas autopropulsadas sobre esteiras com estrutura superior capaz de efetuar rotação de 360° a uma velocidade de 8,5rpm, com potência líquida de 260kW a 2.100rpm, capacidades da caçamba de 2,2 ou 3,2m3 com força de escavação máxima de 288kN, profundidade máxima de escavação de até 7.860mm, sistema IPC (Intelligent Power Control), com 6 modos de trabalho, peso operacional de 46.500 – 48.300kg, velocidade máxima de deslocamento de 5,5km/h.</t>
  </si>
  <si>
    <t>T-2132</t>
  </si>
  <si>
    <t>Ferramentas de instalação e remoção do Tubing Hanger de 7 &amp; 10K, para diâmetro externo de 18 3/4" do recipiente protetor do “collet finger” com peso aproximado de 34 lbs(16kg).</t>
  </si>
  <si>
    <t>T-2133</t>
  </si>
  <si>
    <t>Ferramentas para funcionamento ou recuperação de EVDT de 7k/10k , para diâmetro externo de 18 3/4 pol. (47,625cm) com acionamento mecânico, tendo pressão máxima de trabalho de 10.000psi.</t>
  </si>
  <si>
    <t>T-2134</t>
  </si>
  <si>
    <t>Ferramentas para instalação/remoção para montagem de chassi da Capa de XT EVDT com buchas de revestimento contendo Stab de Produção LRP para Hub de 27 polegadas e peso aproximado de 1894 lbs/860kg.</t>
  </si>
  <si>
    <t>T-2137</t>
  </si>
  <si>
    <t>Ferramentas de Manuseio de ação manual para tubing hanger concêntrico de 18 3/4 polegadas com carga segura de trabalho de até 2.500kg (5511 lbs, peso aproximado de 55kg(121lb), sendo certificado para DNV 2.22 e marcado pela CE.</t>
  </si>
  <si>
    <t>T-2139</t>
  </si>
  <si>
    <t>Ferramentas horizontais de instalação e remoção do “choque” submarino “technipfmc” para montagem do inserto do “choque” com faixa de temperatura de -75°F(-59°C) a 250°F(121°C) e opera em profundidade de até 3.000m contendo peso aproximado de 1.216lbs (552kg).</t>
  </si>
  <si>
    <t>T-2145</t>
  </si>
  <si>
    <t>Ferramentas da unidade de trava, para instalação e retirada do SCM com carga de trabalho segura de 4.900kg, peso bruto máximo de 5000kg e faixa de temperatura é de 0°F(-18°C) a 131°F(55°C).</t>
  </si>
  <si>
    <t>T-2165</t>
  </si>
  <si>
    <t>Ferramentas utilizadas para testes de pressão com conector H4 e modelo Torus IV para qualificação de equipamentos com pressão de trabalho até 22.500psi com capacidade de carga até 85t e peso aproximado de 7.650kg.</t>
  </si>
  <si>
    <t>T-2193</t>
  </si>
  <si>
    <t>Camisas estabilizadoras superiores e inferiores, não magnéticas, com diâmetro máximo externo de 173/8 polegadas, para máquinas de perfuração de poços de petróleo e gás, utilizadas para direcionamento das brocas, com a finalidade de distribuir as tensões e forças da coluna na perfuração, de modo a alterar a tendência de ganho de inclinação e direção do poço, além de aumentar a rigidez da coluna, evitando ou suavizando as vibrações.</t>
  </si>
  <si>
    <t>T-2149</t>
  </si>
  <si>
    <t>BRUDDEN EQUIPAMENTOS LTDA</t>
  </si>
  <si>
    <t>Podadores de altura telescópicos, de uso manual, para uso hortícola-florestal, não elétrico, com acionamento por motor 2 tempos de 25,4cc e 0,8kW de potência, carburador de válvula rotativa “walbro” com cilindro cromado, tubo telescópico regulável de alcance máximo de 6 metros de altura e transmissão via eixo cardã, ferramenta de corte com corrente de 3/8’’ oregon 91vg, barra de corte de 10’’ e tanque de óleo com capacidade de 200ml, de valor unitário (CIF) não superior a R$760,20.</t>
  </si>
  <si>
    <t>T-2187</t>
  </si>
  <si>
    <t>AMBISMART - GESTAO DE NEGOCIOS LTDA</t>
  </si>
  <si>
    <t>Equipamentos revolvedores de leiras de compostos orgânicos (compostagem) ou mineral, para uso agrícola ou industrial, autopropulsado com motor a diesel maior ou igual a 375HP, mas igual ou inferior a 630HP, grupo hidráulico integrado ao equipamento, dotados de: cabine de operação climatizada por ar-condicionado com filtragem de ar, plataforma para acesso a área da cabine e do grupo gerador com guarda-corpo, rotor de revolvimento acionado hidraulicamente com tubo de diâmetro maior ou igual a 700mm e menor ou igual a 1.016mm equipados com aletas substituíveis e com rebatedores laterais helicoidais, túnel de revolvimento de formato trapezoidal com largura maior ou igual a 5,57m e menor ou igual a 6,60m e altura mínima para o solo de 2,4m, sistema de propulsão hidráulico dotados de 4 rodas motrizes com tração independente ou esteiras metálicas, com velocidade de avanço ajustável controlada pelo operador ou com auxílio de piloto automático, movimentação independente esquerda / direita, sistema de regulagem de altura do chassis do equipamento com capacidade de elevação em 50cm independente frontal / traseiro e sistema de operação computadorizado.</t>
  </si>
  <si>
    <t>T-1858</t>
  </si>
  <si>
    <t>O sistema realiza o cozimento da coalhada sem utilizar água, é um grande benefício para melhorar os indicadores de sustentabilidade por reduzir drasticamente resíduos durante a produção, o sistema conta com nove circuitos de aquecimento separados e distintos, são três seções no equipamento contendo três jaquetas, três seções de vapor e três conjuntos de roscas aquecidas, na primeira seção há um coletor de soro de leite doce que será tratado juntamente com o soro das tinas de coagulação e sistema de drenagem, um medidor de pH otimiza a sequência de produção de acordo com o pH analisado, na segunda seção, com a massa pré cozida, adiciona-se o sal à seco, a dosagem ocorre baseada com o peso da coalhada cozida e velocidade das roscas, na terceira e última seção, a massa cozida é esticada para formação de fibras longas desejada no produto final.</t>
  </si>
  <si>
    <t>T-2153</t>
  </si>
  <si>
    <t>SANJO - COOPERATIVA AGRICOLA DE SÃO JOAQUIM</t>
  </si>
  <si>
    <t>Prensas de banda para separação contínua de líquidos a partir de diferentes misturas sólido-liquidas, com capacidade máxima de 40t/h.</t>
  </si>
  <si>
    <t>T-2206</t>
  </si>
  <si>
    <t>ALTESO EQUIPAMENTOS INDUSTRIAIS LTDA</t>
  </si>
  <si>
    <t>Máquinas para espremer e extrair suco de frutas cítricas com capacidade de processamento de até 13frutas/min com tecnologia antibacteriana de íons de prata, alimentador com capacidade para 6 frutas com sensor de presença que detecta a ausência de frutas e para automaticamente o modulo extrator, sistema triplo de segurança e detecção de bloqueio do motor, sistema operacional com modo automático continuo, recipiente de sucos integrado com capacidade para 750ml, modo manual composto por torneira de autoatendimento com acionamento direto que permite a liberação do suco e com sistema anti-gotejamento, display digital que permite verificar a quantidade de frutas espremidas, modo alarme com identificação dos erros operacionais via tela display e kit de extração compacto e de fácil limpeza.</t>
  </si>
  <si>
    <t>T-2208</t>
  </si>
  <si>
    <t>Máquinas para espremer e extrair suco de frutas cítricas com capacidade de processamento de até 27frutas cítricas/min e com eficiência de produzir até 2,5 litros de suco/min com tecnologia antibacteriana de íons de prata, sistema duplo de segurança e detecção de bloqueio do motor, peças compostas por imãs de contato, sistema operacional com acionamento profissional e autoatendimento, torneira anti gotejamento com botão frontal de acionamento automático e com trava para operação em modo continuo, suporte para garrafa, alimentador integrado composto por prato giratório e capacidade de armazenamento de 10kg de frutas, cesto integrado para descarte de cascas, visualização de dados operacionais, contagem de frutos espremidos e sinalização de erros via tela display digital com botões sensíveis ao toque.</t>
  </si>
  <si>
    <t>T-2210</t>
  </si>
  <si>
    <t>Máquinas para espremer e extrair suco de frutas cítricas com capacidade de processamento de até 22 frutas cítricas/min e com eficiência de produzir até 2 litros de suco/min com tecnologia antibacteriana de íons de prata, sistema duplo de segurança e detecção de bloqueio do motor, peças compostas por imãs de contato, sistema operacional com acionamento de autoatendimento e auto funcionamento que permite a operação de forma automática com a introdução da fruta no alimentador, torneira anti-gotejamento com botão frontal de acionamento automático e trava para uso de modo continuo, visualização de dados operacionais, contagem de frutos espremidos e sinalização de erros via tela display digital e com botões sensíveis ao toque.</t>
  </si>
  <si>
    <t>T-2157</t>
  </si>
  <si>
    <t>Máquinas fatiadoras e homogeneizadoras de forragens armazenadas em trincheiras e fardos com sistema de corte por fatiagem do produto composto por lâmina fixa e lâmina móvel em movimento de zigue-zague, exceto máquinas com sistemas compostos por fresas rotativas, para manutenção da fibra integral original do produto superior a 500mm.</t>
  </si>
  <si>
    <t>T-2260</t>
  </si>
  <si>
    <t>Moinhos de tortas de cacau com estabilização de pó para fabricação de pó de cacau com granulometria de 99,5µm de finura e capacidade máxima de 4.000kg/h de processamento, dotados de: um moinho classificador; um detector e rejeitador de metal; uma válvula rotativa para alimentação do sistema de transporte pneumático e moagem de tortas de cacau; dois filtros de produto para armazenagem e estabilização do pó da torta de cacau moído; dois ventiladores centrífugos de circulação de ar frio; duas válvulas rotativas na saída dos filtros de produto; um sistema de detecção de faísca para segurança do sistema; dois trocadores de calor com filtros bactericidas para filtragem e resfriamento do ar interligadas a duas unidades reguladoras de água gelada; um painel elétrico para o controle automatizado do processo e operacional.</t>
  </si>
  <si>
    <t>T-1754</t>
  </si>
  <si>
    <t>Combinações de máquinas para corte anatômico automático de carcaças de aves, compostas de: unidades individuais de preparação e/ou corte anatômico das partes como sambiquira, asas, peito e pernas, com ou sem unidades de corte de canela, pescoço, esticador de asas, pesagem e removedor de gordura, com transportador aéreo com ganchos de corte, motorização, painel de comando elétrico, capacidade de até 7.500aves/h.</t>
  </si>
  <si>
    <t>T-2201</t>
  </si>
  <si>
    <t>Máquinas fatiadoras computadorizadas de alto desempenho para produtos alimentícios tais como bacon e/ou presunto curado, munida de sistema de servomotores e servocontroladores, com velocidade máxima de corte igual ou superior a 1.500rpm, para produtos com comprimento máximo de até 650mm, dotadas de balança de pesagem dinâmica, esteira transportadora de porções, sistema de escaneamento de produtos, sistema de projeção para indicação de correção de porções fora de peso, dispositivo afiador de facas e carro para acomodação das partes que são desmontadas para higienização da máquina.</t>
  </si>
  <si>
    <t>T-2262</t>
  </si>
  <si>
    <t>Cortadeiras digitais, para trabalhos rolo a rolo, para corte de etiquetas autoadesivas fabricadas em papéis ou filmes de polipropileno, de polietileno e outros materiais, pré-impressas ou sem impressão, com velocidade máxima de corte de 960mm/s para cortes em linha reta, para trabalhar bobinas com largura máxima de 310mm, com tamanho máximo de rótulo de corte em branco de 300 x 200mm, força máxima descendente de 750g com ajuste de 3 níveis, precisão de repetição menor ou igual a 0,08mm, painel touchscreen com interface de usuário profissional, interface USB, CPU de 64 BIT e 32MB de memória flash, botão de emergência frontal, ruído menor ou igual a 35dB, com temperatura ambiente para operação de 5 - 35°C, com potência de 150W.</t>
  </si>
  <si>
    <t>T-2263</t>
  </si>
  <si>
    <t>Cortadeiras digitais, para trabalhos folha a folha, para corte de etiquetas autoadesivas fabricadas em papéis ou filmes de polipropileno, de polietileno e outros materiais, pré-impressas ou sem impressão, com velocidade máxima de corte de 960mm/s para cortes em linha reta, para trabalhar com mídias com largura entre 210 a 330mm e comprimento entre 279 e 500mm, com velocidade de digitalização entre 5 a 12s, capacidade de mídia para até 120 folhas de 80g/m² de papel, espessura de mídia entre 80 a 300g/m², precisão de corte de 0,02mm, painel touchscreen com interface de usuário profissional, interface USB ou SD CARD/USB, força máxima de corte 750g com 3 níveis, dispositivo de digitalização através de sensor óptico de luz vermelha ou câmera CCD.</t>
  </si>
  <si>
    <t>T-2203</t>
  </si>
  <si>
    <t>PRINTBAG EMBALAGENS LTDA</t>
  </si>
  <si>
    <t>Máquinas totalmente automáticas para confecção sacolas de sacolas de papel alimentadas por rolo, de gramatura entre 80g e 150g/m2, fundo quadrado, com alça plana ou torcida, largura do rolo de papel entre 590 e 1.150mm e diâmetro máximo de 1.200mm; largura do corpo das sacolas entre 200 e 360mm; comprimento do tubo de papel entre 350 e 650mm; tamanho do fundo da sacola entre 80 a 200mm, altura da alça torcida entre 110 e 120mm e da alça plana de 100mm. Contém cubo de formação que possibilita fabricar 5sacolas/volta. Máquinas composta pelas seções de desenrolamento, fabricação de alça torcida, fabricação de alça plana, aplicação da alça, formação do tubo, formação do fundo, coleta de sacolas e seção de controle, com capacidade máxima de produção de 120sacolas/min com alça.</t>
  </si>
  <si>
    <t>T-1905</t>
  </si>
  <si>
    <t>APOLO SISTEMAS GRÁFICOS, INDÚSTRIA, COMÉRCIO, SERVIÇOS, IMPORTAÇÃO E EXPORTAÇÃO EIRELI.</t>
  </si>
  <si>
    <t>Máquinas automáticas para cortar e vincar folhas de papel, cartão ou papelão microondulado, com formatos de 800 x 620mm a 1060 x 760mm, velocidade máxima a partir de 7.000 folhas/h, força máxima de corte de 150 a 250t.</t>
  </si>
  <si>
    <t>T-2218</t>
  </si>
  <si>
    <t>Máquinas automáticas para corte e vinco, alimentadas por bobina, para processamento de substratos diversos como papel revestido de PE, papel normal, papel corrugado ou material plástico, largura máxima da bobina igual ou superior a 950mm, diâmetro máximo de 1.800mm, capacidade de produção igual ou superior a 150golpes/min, tamanho de corte igual ou superior a 950 x 540mm.</t>
  </si>
  <si>
    <t>T-2235</t>
  </si>
  <si>
    <t>Impressoras térmicas monocromáticas portáteis, tamanho de impressão até A4, velocidade máxima de impressão de 8ppm, tamanho 255 (L) x 55 (P) x 30 (A) mm, resolução de impressão até 300dpi, com bateria de íon de lítio compacta, conexão USB e podendo conter interface Bluetooth e/ou Wi-Fi.</t>
  </si>
  <si>
    <t>T-1908</t>
  </si>
  <si>
    <t>Máquinas impressoras digitais industriais, operando por jato de tinta, 4 ou mais cores, para a impressão de folhas de papelão corrugado e outros, utilizadas no processo de manufatura de caixas ou displays, com resolução a partir de 600 x 300dpi, velocidade máxima de produção de 562m2/h, largura máxima de folha de 98 polegadas (250cm), com ou sem empilhador de saída, com ou sem secador IR.</t>
  </si>
  <si>
    <t>T-2124</t>
  </si>
  <si>
    <t>Máquinas de impressão por jato de tinta, de uso industrial, com funções cumulativas ou não de marcar, codificar, personalizar, endereçar e datar produtos ou embalagens, de formatos, superfícies e materiais variados, como plástico, vidro, metal, papel e cartão, com velocidade máxima de impressão de até 2.700caracteres/s, imprimindo em movimento com velocidade linear máxima do produto de até 508m/min.</t>
  </si>
  <si>
    <t>T-2190</t>
  </si>
  <si>
    <t>Rolos de impressão cobertos de borracha para transferência da tinta para a lata de alumínio, cor verde água (E.P.D.M.), alta resistência a abrasão e temperaturas de até 176,6º C ( 350º F) e produtos químicos, para máquinas de impressão de latas.</t>
  </si>
  <si>
    <t>T-2196</t>
  </si>
  <si>
    <t>Rolos de impressão coberto de borracha para transferência da tinta para a lata de alumínio, cor preta (N.G.), alta resistência a abrasão e produtos químicos para máquinas de impressão de latas que rodam 2.000latas/min.</t>
  </si>
  <si>
    <t>T-2228</t>
  </si>
  <si>
    <t>Máquinas para vazamento vertical de tarugos de alumínio de diâmetros de 5 e 7 polegadas e comprimento máximo de 7.500mm, compostas por: cilindro hidráulico com 400mm de diâmetro, 31t de capacidade de vazamento, 8.000mm de curso total e 7.500mm de comprimento do vazamento; “platen” de apoio da mesa de vazamento e junção desta com cilindro; unidade hidráulica para elevação do cilindro hidráulico, 1 sistema de inclinação das mesas; com sistema de controle de vazamento automático; estrutura para captação de gases do poço de vazamento; sistema para adição de refinador de grão para ajuste das características metalúrgicas do alumínio; sistema de controle do fluxo de água para os moldes de vazamento; filtro com auto limpeza para controle e filtragem de água de resfriamento; sistema de controle de nível de água do poço de vazamento, com bombas verticais para controle da água; controle de nível de metal nas calhas por laser; painel de energia; 1 mesa de 56 posições para vazamento de tarugos de 5 polegadas com moldes; 1 mesa de 56 posições para vazamento de tarugos de 7 polegadas com moldes; console de operação com interface homem máquina (IHM); e, comando por controlador lógico programável (CLP).</t>
  </si>
  <si>
    <t>T-1833</t>
  </si>
  <si>
    <t>PR2 - IMPORTAÇÃO E EXPORTAÇÃO - EIRELI</t>
  </si>
  <si>
    <t>Unidades funcionais para corte de chapas metálicas com comando numérico computadorizado (CNC), capacidade de corte de espessura igual ou inferior a 6mm, precisão de +/-0,03mm, velocidade (X/Y) de 100m/min, área de trabalho (tamanho da mesa) de 1.500 x 4.000mm, compostas de: desbobinador de chapas para bobinas com diâmetro externo máximo de 1.500mm, endireitador planificador e alimentador eletrônico servo acionado  para espessura da chapa compreendida entre 0,5 e 2mm e largura da chapa compreendida entre 200 e 1.500mm; ressonador laser de fibra óptica com potência máxima do laser compreendida entre 1.000 a 6.000W; sistema robotizado para descarga de peças com capacidade máxima de 1.500 x 1.500mm e esteira rotativa acoplada de descarga de sucata.</t>
  </si>
  <si>
    <t>T-2222</t>
  </si>
  <si>
    <t>Máquinas retificadoras contínuas à seco de blocos refratários em superfície plana com largura de 114 até 600mm; altura de 30 até 350mm; remoção de material por passe de 0,5 até 1,5mm; tolerância dimensional de ± 0,3mm; tolerância padrão de ± 0,5mm e ângulo de giro de 5° até 30° com sistema de transporte vertical e horizontal revestido e sistema de compensação de tolerâncias variáveis por mola.</t>
  </si>
  <si>
    <t>T-1842</t>
  </si>
  <si>
    <t>Combinações de máquinas, com operação automática, contínua e ininterrupta, com comando através de painel de gerenciamento, própria e exclusiva para estampagem do corpo principal de panelas de alumínio de diâmetro variando entre 120 a 360mm, compostas de: prensa hidráulica vertical, tipo pescoço de ganso para estampagem, com força de fechamento de 70ton, própria para estampar panelas de alumínio, capacidade para até 12peças/min, com curso de deslizamento de 600mm, curso do suporte em branco de 250mm e curso do extrator de 150mm, alimentação elétrica de 400V/50Hz, 3 fases, dotada de: bomba hidráulica de 37kW, com armário elétrico com unidade climatizadora controlada por CLP, comando por tela de toque; trocador de calor água/óleo, tipo casco-tubo, de 60 a 160L/min, 8 a 22kW e 0,79m²; empilhador e carregador automático de discos de diâmetro máximo de 550mm, auto dimensionável, tipo disco duplo, funcionamento eletromecânico, capacidade para carregar até 12discos/min, com armário elétrico com unidade climatizadora controlada por CLP, comando por tela de toque; transportador de saída, tipo esteira motorizada, de 2000 x 400mm, equipado com conjunto basculante com dupla ventosa.</t>
  </si>
  <si>
    <t>T-2173</t>
  </si>
  <si>
    <t>Máquinas próprias para cortes de pavimentos em geral equipadas com discos diamantados de até 50mm, motor a combustão 4 tempos a gasolina de até 13HP, tanque de água incorporado para arrefecimento do corte, volante de ajuste da profundidade de corte com amortecedor incorporado, alça de içamento, guia de corte, punho com ajuste de altura e atenuador de vibração, capacidade de corte de até 245mm de profundidade no piso.</t>
  </si>
  <si>
    <t>T-2170</t>
  </si>
  <si>
    <t>Politrizes elétricas próprias para desbaste e polimento de pisos de concreto, pedra natural e outros tipos de pisos, através de segmentos diamantados ou de videa, com padrão de engate "ezchange" ou "redi-lock", para trabalho a seco ou úmido, com área de trabalho de 1.380mm, dotados de assento para o operador, dois sistemas de aspiração de pó de 3kW cada, dois cabeçotes de fresamento, cada cabeçote equipado com motor elétrico de 11kW e sistema planetário de rotação com 4 discos de desbaste de 270mm.</t>
  </si>
  <si>
    <t>T-2191</t>
  </si>
  <si>
    <t>MAKITA DO BRASIL FERRAMENTAS ELETRICAS LTDA</t>
  </si>
  <si>
    <t>Plainas desengrossadoras para trabalhar madeira, com largura de corte de 304mm, altura compreendida de 3 a 155mm, potência 1.650W e rotação de 8.500rpm.</t>
  </si>
  <si>
    <t>T-2167</t>
  </si>
  <si>
    <t>ASSISTEMAQ SOLUCOES E SERVIÇOS LTDA</t>
  </si>
  <si>
    <t>Mesas giratórias de configuração vertical, com servo motor para máquinas ferramenta, giro com repetitibilidade de 2 a 8s, e precisão de 14 a 20s, com freio pneumático ou hidráulico, engrenagens em aço tratado e sem folgas, com sistema de cremalheira e torre rolamentada com zero folga, incremento mínimo de 0,001 graus.</t>
  </si>
  <si>
    <t>T-2171</t>
  </si>
  <si>
    <t>Capas de proteção em aço LNE380, fabricadas em processo de estampagem progressiva de duas partes unidas através de solda a ponto para garantir a fixação da cinta na capa e a referência de montagem na ferramenta; com porca soldada na cinta e parafuso pré-fixado; com acabamento superficial através de pintura eletrostática, utilizadas exclusivamente em ferramentas elétricas manuais.</t>
  </si>
  <si>
    <t>T-2241</t>
  </si>
  <si>
    <t>Unidades de processamento sob a forma de placa de circuito impresso com microprocessador de alto desempenho, podendo ou não conter o conector do slot dos tipos PCIe 3.0 ou NVLink para conexão à placa-mãe, sem saída de vídeo para dispositivos de visualização, concebidas principalmente para uso em servidores de alto desempenho e data centers, comercialmente denominadas "Unidade de Processamento Gráfico (GPU)" ou placa aceleradora.</t>
  </si>
  <si>
    <t>T-2118</t>
  </si>
  <si>
    <t>UMBO IMPORTACAO, COMERCIO DE MAQUINAS ROBOTICAS E SERVICOS EIRELI</t>
  </si>
  <si>
    <t>Robôs equipados com sistema de reconhecimento facial e de voz, display de LED, tela LCD, sistema de sensores híbridos (infravermelho+ultrasom) de distância e detecção de obstáculos, placa-integradora de sensores eletromagnéticos, alto falantes de 25w rms, microfone multidirecional, filmadora, impressora portátil e controle remoto.</t>
  </si>
  <si>
    <t>T-2107</t>
  </si>
  <si>
    <t>PLAYMOVE INDÚSTRIA E COMÉRCIO S.A.</t>
  </si>
  <si>
    <t>Subconjuntos tela de cristal líquido, plasma, "amoled" ou outras tecnologias, com a respectiva placa de controle, podendo conter visor frontal e/ou dispositivo sensível ao toque e placa de circuito impresso montada, que implemente quaisquer funções que não a de processamento central (placa-mãe), próprios para mesa computadorizada semi-portátil educacional.</t>
  </si>
  <si>
    <t>T-2060</t>
  </si>
  <si>
    <t xml:space="preserve">MINERAÇÃO DARDANELOS LTDA. </t>
  </si>
  <si>
    <t>Alimentadores uniformes para processamento de materiais minerais sólidos, com saída consistente e precisa para processamento contínuo a jusante, oferecendo redução de tamanho confiável e alimentação consistente de materiais irregulares ou friáveis dotados de alimentadores triplos de doze eixos com três acionamentos por motores elétricos independentes de quatro eixos separados, conjunto de roscas extratoras espirais de encaixe substituíveis, sistema de lubrificação automática e com três opções de descarga (frontal, central ou traseira).</t>
  </si>
  <si>
    <t>T-2019</t>
  </si>
  <si>
    <t>A. D. SOVINSKI RAIZER E CIA LTDA</t>
  </si>
  <si>
    <t>Usinas de asfalto tipo gravimétrica, para produção de concreto betuminoso usinado a quente (CBUQ), com capacidade de produção de 120t/h, contendo silo de massa pronta (CBUQ) de 30t, duto curto de exaustão de gases, peneira classificadora de agregados, balança para pesagem estática de agregados e balança de cap (betume), misturador de agregados e cap/batelada, design verticalizado, células de carga com precisão de pesagem de 99,9%, software com interação total ao usuário em português.</t>
  </si>
  <si>
    <t>LINTEC-IXON INDUSTRIA E COMERCIO DE MAQUINAS E EQUIPAMENTOS LTDA.</t>
  </si>
  <si>
    <t>T-2155</t>
  </si>
  <si>
    <t>Máquinas automáticas rotativas verticais de moldagem por injeção de material termoplástico, para fabricação de pincéis e utensílios domésticos, com 2 injetores, 16 estações independentes, com força de fechamento de 72t, capacidade máxima de injeção de 1.750g, rosca de diâmetro de 65mm e velocidade de 150rpm, espessura dos moldes com até 300mm, com sistema de injeção a ar nos moldes e com controlador lógico programável (CLP).</t>
  </si>
  <si>
    <t>T-1698</t>
  </si>
  <si>
    <t>ITEC IND E COM DE PERFIS E COND ELET LTDA</t>
  </si>
  <si>
    <t>Combinações de máquinas para produção de telhas e cumeeiras de PVC+ASA/PVC, tipos colonial e romana, com largura compreendida de 810 a 880 mm e espessura compreendida de 1,6 a 3,5 mm conforme o tipo, com capacidade máxima de produção de 400 a 500kg/h dependendo da formulação, compostas de: 1 distribuidor (feed block), 1 cabeçote plano (flat die) com tratamento interno de cromo duro com espessura de 0,03 a 0,05mm, 1 cortador automático de serra horizontal, 1 calandra para texturização das telhas aquecida a óleo, com velocidade máxima de 5m/min, rolos com diâmetro de 300mm e largura de 1.250mm, incluindo controlador de temperatura de óleo, 1 conformador de telhas com velocidade de operação variável de 0,5 a 5m/min e 2 conformadores pneumáticos de cumeeiras.</t>
  </si>
  <si>
    <t>T-2150</t>
  </si>
  <si>
    <t>SICAD DO BRASIL FITAS AUTO-ADESIVAS LTDA</t>
  </si>
  <si>
    <t>Máquinas automáticas para produção de rolos de fitas-adesivas em filme plástico, com largura mínima igual ou superior a 10mm, a partir de bobinas jumbo com largura máxima igual ou inferior a 2.500mm, velocidade máxima de produção igual ou inferior a 700m/min, sistema de corte, rebobinador, alimentador de tubetes, descarregador dos rolos cortados e painel de comando com PLC "touchscreen”.</t>
  </si>
  <si>
    <t>T-2223</t>
  </si>
  <si>
    <t>BEMIS DO BRASIL INDÚSTRIA E COMÉRCIO DE EMBALAGENS LTDA</t>
  </si>
  <si>
    <t>Máquinas para reciclagem, utilizadas para produção de pellets de (polietileno, polipropileno, poliamida e copolímero de etileno e álcool vinílico), a partir de resíduos de produção diretamente na forma de bobinas, refiles e folhas soltas, com capacidade de granulação de 50 a 100kg/h, dotada de: 1 triturador robusto e resfriado para reduzir e manter a propriedade do material; 1 extrusora para produção da massa de material fundido; 1 esteira de alimentação de 400mm de largura para metais soltos, com detector de metais; 1 alimentador para materiais embobinados com largura de até 3.000mm e espessura máxima de 0,15mm; 1 triturador com alimentador e extrusor incorporados e CLP (Controlador Lógico Programável).</t>
  </si>
  <si>
    <t>T-2166</t>
  </si>
  <si>
    <t>Máquinas para nivelamento, alisamento e acabamento de pisos de concreto, dotadas de um par de cabeçotes com diâmetros entre 900 e 1.600mm e equipados com pás metálicas, discos metálicos e/ou ferramentas para polimento dotadas de diamante sintético aglomerados em resina, para realização do trabalho através de rotação, com assento ajustável para o operador, luzes de trabalho, controle por alavancas ou joysticks, ajuste de rotação, ajuste de angulação das pás e com motor a gasolina ou diesel com potência entre 20 e 75HP.</t>
  </si>
  <si>
    <t>T-2168</t>
  </si>
  <si>
    <t>Máquinas para nivelamento, alisamento e acabamento de pisos de concreto através de rotação com pás metálicas, discos metálicos ou ferramentas para polimento compostas de diamante sintético aglomerados em resina, com diâmetro de trabalho compreendido entre 600 e 1.230mm, rotação variável, ajuste de angulação das pás, com motor a combustão 4 tempos a gasolina com potência compreendida de 3,5 e 13HP, sistema de segurança para interrupção de funcionamento caso o operador perca o controle da máquina.</t>
  </si>
  <si>
    <t>T-2154</t>
  </si>
  <si>
    <t>Plataformas robóticas móveis para aplicação de revestimento de peças de pequenas dimensões, constituídas de: 1 robô industrial, com 6 eixos (graus) de liberdade, alcance máximo de 892mm, capacidade de carga máxima de 5kg, repetibilidade de +- 0,03mm, 1 controlador, 1 aplicador de spray automático duplo HVLP, 1 potenciômetro de pressão agitada e engrenagem reduzida, 1 servo indexador rotativo, 1 sistema de monitoramento e dispositivos de segurança (scanner), controlado por CNC e com IHM (Interface homem-máquina).</t>
  </si>
  <si>
    <t>T-1895</t>
  </si>
  <si>
    <t>Combinações de máquinas, inteiramente automáticas, para bobinamento, em carretéis para venda a varejo, de condutores elétricos com secção transversal maior ou igual a 0,5mm e menor ou igual a 20mm; diâmetro do carretel de saída maior ou igual a 152mm e menor ou igual a 800mm; com desbobinador com diâmetro do flange da bobina de alimentação maior ou igual a 400mm e menor ou igual a 2.600mm; puxador tipo cabrestante; compostas de: acumulador vertical e controle de tensão de desbobinamento, aparelho para teste da isolação do condutor; detector de nódulos, bobinadeira automática com um ou dois cabeçotes operacionais; medidor de comprimento para velocidade de até 1.000m/min e precisão de 0,3%, carga e descarga automática dos carretéis, corte automático do condutor, aplicação de filme plástico em torno no carretel, aplicador automático de rótulos nos carretéis; e interface homem máquina.</t>
  </si>
  <si>
    <t>T-2104</t>
  </si>
  <si>
    <t>GL FOODS WORLDWIDE LTDA.</t>
  </si>
  <si>
    <t>Combinações de máquinas de homogeneização em aço inoxidável para emulsificação de alimentos (maionese e molhos alimentícios) com tamanho de partículas iguais ou inferiores a 1,62micrômetros com capacidade máxima superior a 95% (medida por meio de teste por difração a laser), compostas por: três tolvas auxiliares, bomba de recirculação/transferência de produto, painel elétrico de potência/comando), por meio de sistema rotor/estator de 160mm com dentes retos, com capacidade de produção nominal de molhos alimentícios de 2.000 a 3.300kg/h, com selo mecânico duplo para o homogeneizador com anéis deslizantes SIC/SIC no interior e SIC / carbono no exterior, refrigeração do selo (circuito aberto) com conexão para fluído refrigerante, conversor de frequência para motor de 30kW de velocidade ajustável entre 600 e 3.000rpm de classe de proteção IP54; estação redutora de pressão com filtro e manômetro, válvula automática de fechamento e equipamentos de saída compostos por: sensor de fluxo, válvula manual de fechamento e de controle, controladas por CLP.</t>
  </si>
  <si>
    <t>INDUSTRIA bRASILEIRA DE hOMOGENEIZADORES ARTEPEÇAS</t>
  </si>
  <si>
    <t>T-2044</t>
  </si>
  <si>
    <t>Câmaras de vácuo, de aço carbono, para manutenção da qualidade de colas a base de poliuretano (PUR), com capacidade de armazenamento de até 2 caixas, tensão de controle 24V DC, tensão de operação 1L/N/PE, 230V, desvio de tensão admissível +/- 10%, faixa de frequência 50/60hz, fusível de backup máximo 16A.</t>
  </si>
  <si>
    <t>T-2126</t>
  </si>
  <si>
    <t xml:space="preserve">Máquinas de montagem de módulos eletrônicos ACU (unidade controladora de airbag), de veículos automotivos, com tempo de ciclo menor ou igual a 20s/peça, com dois estágios internos, controladas por CLP (controlador lógico programável), interface homem-máquina (IHM) sensível ao toque, montadas em duas bancadas denominadas operação 10 e 20, dotadas de 1 sistema de parafusamento automático, 1 sensor de distância, câmeras para leitura de componentes, 1 sistema de alimentação automática, 1 monitoramento ativo de carga eletrostática, 1 ionizador de ar, 1 sistema de indicação de posição e 1 impressora. </t>
  </si>
  <si>
    <t>T-2146</t>
  </si>
  <si>
    <t>Ferramentas de instalação HCR com montagem 24/20 sem unidade latch e dispositivo de orientação com peso aproximado 2.088 lbs (947kg) e variação de temperatura de -4°F(-20°C) a 176°F(80°C).</t>
  </si>
  <si>
    <t>T-2148</t>
  </si>
  <si>
    <t>Câmaras hiperbáricas de simulação das condições de pressão e temperatura do ambiente submarino, com pressão máxima de trabalho até 6.000psi, temperatura de trabalho mínima 2°C / máxima ambiente e espessura de parede de projeto de 127mm (5in).</t>
  </si>
  <si>
    <t>T-2253</t>
  </si>
  <si>
    <t>FUJIKURA CABOS PARA ENERGIA E TELECOMUNICAÇÕES LTDA</t>
  </si>
  <si>
    <t>Máquinas de fusão de fibra ótica para emenda, com sistema de alinhamento núcleo a núcleo, com tempo típico de fusão igual ou superior a 7s e tempo típico de aquecimento de tubo igual ou superior a 9s; com protetor de vento automático; com capacidade de até 100 modos de fusão e de até 30 modos de aquecimento; com ou sem clivador de precisão; com display colorido de alta resolução, com tela LCD de 5 polegadas sensível ao toque, com ampliação de visão de até 320 vezes, com entrada USB 2.0 para interface com PC, com bateria para até 300 ciclos de fusão e de aquecimento do forno; com eletrodo para até 5.000 fusões; com capacidade de armazenamento dos últimos 20.000 resultados de fusões; com tecnologia “bluetooth” para conectividade; com ou sem maleta multi-funcional.”</t>
  </si>
  <si>
    <t>T-2251</t>
  </si>
  <si>
    <t>HBA HUTCHINSON BRASIL AUTOMOTIVE LTDA,</t>
  </si>
  <si>
    <t>Moldes para injeção de borracha (EPDM) operando em temperaturas de 100 a 300°C com 1 ou 2 cavidades para uso em injetoras de alta pressão, próprio para produção de molduras de laterais de porta de veículo automotivo com vidro, confeccionados em aço especial P20, com geometria espacial e sistema de injeção com formas próprias, próprios para unir perfis recortados em EPDM e o vidro que compõem as guarnições traseiras das portas de veículos automotores, operando com 0,2mm de tolerância na projeção da geometria do produto para os perfis e seção de moldagem, dotados de sistema de extração de acionamento pneumático e/ou hidráulico e/ou manual conforme complexidade da moldagem a ser realizada, sistema de posicionamento do vidro a vácuo, dotados de sensores de posicionamento, de presença e de controle dimensional do produto acabado.</t>
  </si>
  <si>
    <t>T-2169</t>
  </si>
  <si>
    <t>Módulos de restrição de passagem para controle de produção para linhas de produção de gás até 10.000psi de pressão, comprimento de 1.183mm e peso aproximado de 368kg.</t>
  </si>
  <si>
    <t>T-2136</t>
  </si>
  <si>
    <t>Conectores montados para Ucon-V com gaxetas de 6 até 11 polegadas para conjunto do conector de teste do KLV-14, peso aproximado de 4.974 lbs (2.257kg) e variação de temperatura de -50°F (-46°C) a 250°F (121°C).</t>
  </si>
  <si>
    <t>T-2156</t>
  </si>
  <si>
    <t>Conectores rápidos múltiplos com conexão e desconexão rápida positiva e orientada de múltiplos conectores hidráulicos com número 13 máximo de conexões, diâmetro externo de 260mm com comprimento de 719mm e peso aproximadamente 57kg.</t>
  </si>
  <si>
    <t>T-2160</t>
  </si>
  <si>
    <t>Pistões atuadores pertencentes ao atuador M3000 de 2 1/16 para pressão de trabalho da linha 10.000psi com diâmetro da linha de 2 1/16 e peso aproximado 210kg.</t>
  </si>
  <si>
    <t>T-2172</t>
  </si>
  <si>
    <t>Corpos de suspensor de coluna de produção para poços de 16 3/4 de diâmetro com linhas de 5 e 2" para 10ksi de pressão.</t>
  </si>
  <si>
    <t>T-2227</t>
  </si>
  <si>
    <t>Espaçadores de fibra de vidro para acoplamentos flexíveis, com diâmetro externo máximo de 285mm e comprimento de 406mm para acoplamentos com distância entre eixos de 425mm, torque de deslizamento de 20.625Nm +/-15%.</t>
  </si>
  <si>
    <t>T-2250</t>
  </si>
  <si>
    <t>GPR BRAZIL EQUIPAMENTOS LTDA</t>
  </si>
  <si>
    <t>Geradores trifásicos a gás natural; potência standby com a possibilidade de ser 88kVA / 70kW, 100kVA / 80kW, 125kVA / 100kW ou 188kVA / 150kW ; ruído com a possibilidade de ser 72, 74 ou 79dB(A)@ 7m; motor com a possibilidade de ser com 8 ou 10 cilindros em "V" e com velocidade de  1.800, 2.300 ou 3.600rpm; admissão de ar aspirado; arrefecimento fechado refrigerado a água; alternador síncrono; tensão de partida 12V, alimentação elétrica de 120/240V.</t>
  </si>
  <si>
    <t>INTERNATIONAL INDÚSTRIA AUTOMOTIVA DA AMERICA DO SUL LTDA.</t>
  </si>
  <si>
    <t>T-2200</t>
  </si>
  <si>
    <t>Conversores elétricos estáticos de corrente multinível, C.C/C.A, com potência individual de até 4.600kVA (em 25ºC), com 6 entradas de corrente contínua para acoplamento C.C e baterias (armazenamento de energia), com fusível para sistemas de armazenamento de energia com baterias de 750A por entrada, com comunicação Ethernet, Modbus Master, Modbus Slave e com 2 níveis de “derating” de potência.</t>
  </si>
  <si>
    <t>T-2162</t>
  </si>
  <si>
    <t>Membranas metálicas tipo célula, dotadas de câmara de expansão volumétrica formada a partir de chapas de aço inox (inox 304 ou 316L) de pequena espessura (da ordem de 0,3 a 0,5mm) estampadas para a formação de ondas e soldadas para a composição da câmara.</t>
  </si>
  <si>
    <t>T-2152</t>
  </si>
  <si>
    <t>Roteadores com capacidade de conexão sem fio, contendo processador dual-core 800MHz, memória RAM de 128Mbytes DDR3, memória Flash de128MB Nand., 4 antenas para as frequências de 2.5Ghz e 5Ghz, suporta 802.11b / g / n (2,4 GHz, taxas sem fio de até 300 Mbps) e suporta 802.11a / n / ac (5 GHz, taxas sem fio de até 867 Mbps), porta Ethernet auto adaptável de 100/1000 Mbit/s, tensão de entrada 100 - 240V AC, fonte de energia 12V DC, 1A, consumo de energia &lt;12W, de valor unitário (CIF) não superior a R$116,96.</t>
  </si>
  <si>
    <t>T-2163</t>
  </si>
  <si>
    <t>Roteadores com capacidade de conexão sem fio, contendo processador Hi5651L 1.2GHz Dual-Core, memória RAM de 128Mbytes DDR3, memória Flash de128MB Nand., 4 antenas para as frequências de 2.5Ghz e 5Ghz, suporta 802.11b / g / n / ax (2.4 GHz, taxas sem fio de até 574 Mbps) e suporta 802.11a / n / ac /ax (5 GHz, taxas sem fio de até 2402 Mbps), porta ethernet auto-adaptável de 100/1.000 Mbit/s, tensão de entrada 100 - 240V AC, fonte de energia 12V DC, 1A, consumo de energia &lt; 2W, de valor unitário (CIF) não superior a R$124,84.</t>
  </si>
  <si>
    <t>T-2174</t>
  </si>
  <si>
    <t>Roteadores com capacidade de conexão sem fio, contendo processador Hi5651T, processador Quad-core 1.400M, memória RAM de 256Mbytes DDR3, memória Flash de128MB Nand., antenas internas, suporta IEEE 802.11b / g / n (até 400 Mbit/s em uma rede Wi-Fi de 2,4 GHz), IEEE 8 02.11a / n / ac (até 867 Mbit s em uma rede Wi Fi de banda de 5 GHz), porta ethernet auto-adaptável de 100/1.000 Mbit/s, tensão de entrada 100 - 240V AC, fonte de energia 12V DC, 2A, consumo de energia &lt; 24W.</t>
  </si>
  <si>
    <t>T-2095</t>
  </si>
  <si>
    <t xml:space="preserve">Reguladores de correntes constantes refrigerados a ar de 4 a 30kW, com corrente de saída máxima de 6,6 até 20A, com fornecimento de três a cinco níveis de saída de precisão para alimentar circuitos de iluminação das series nas pistas de aeroportos e taxiamento, com operação “solid-state”, sem reles, com proteção contra circuito aberto e contra sobrecorrente na saída, com supressores de raio nos terminais e buchas de saída e entrada, com derivação de potência de saída de 10 em 10 até 100%, com alimentação de 50 a 60Hz, monofásica, com acabamento em pintura industrial por pó. </t>
  </si>
  <si>
    <t>T-2207</t>
  </si>
  <si>
    <t>Displays tipo LCD - módulo matriz de LEDs e 7 segmentos - microcontrolados, comunicação CAN de 125 a 1.000kbit/s, com indicadores de falhas, tensão de alimentação de 36 até 48Vdc, com Bluetooth e USB de 5V 500mA ,programável em linguagem C, grau de proteção IP 65 e conectividade com aplicativo móvel.</t>
  </si>
  <si>
    <t>T-2230</t>
  </si>
  <si>
    <t>Módulos de energia alternativa do eixo de “pitch” (AEPA) para sistema de “pitch” de turbinas eólicas, responsáveis pelo controle dos ângulos de ataque das pás da turbina em relação ao vento; contém as seguintes entradas e saídas para realizar o controle do motor de “pitch”: 20 entradas digitais (incluindo 3 reservas), 8 saídas para relés, 8 entradas analógicas, 1 saída discreta, 1 saída analógica de 4-20mA, 1 entrada para o “encoder” incremental, 1 entrada para o “encoder” absoluto, 2 interfaces RS-485, 1 saída para o controle do freio, 1 conector RJ-45 Ethernet; dotados de 1 placa processadora BPPC; intervalo de tensão de entrada analógica: 0 a 140Vdc, intervalo de saída analógica de 4 a 20mA, resistência da saída analógica de 200 a 300Ω, potência máxima consumida 80W; dimensões: 22,86 x 33,02 x 3,15cm (C x L x A); temperatura de operação -30 a 85°C.</t>
  </si>
  <si>
    <t>T-2224</t>
  </si>
  <si>
    <t>Dispositivos sem fio de comando à distância, por raios infravermelhos (IR) e tecnologia “bluetooth”, com sensor sensível de movimento do tipo indicador (mouse), dotado de processamento de linguagem natural “Neuro-Linguistic Programming” (NLP), e com capacidade de gravação de até 9 aplicativos para acesso rápido, próprios para possibilitar o controle remoto de Smart TV e outros aparelhos.</t>
  </si>
  <si>
    <t>T-2164</t>
  </si>
  <si>
    <t>Ferramentas circulares fabricadas com liga de níquel inconel 713 com sensores que fornecem peso e força de torque na coluna, com diâmetro de 0,29m utilizadas na perfuração em poços exploratórios de petróleo com perfil de rigidez  podendo haver variações sem cobertura, com coberturas em membrana de níquel 713, ou cúpula geodésica em alumínio autoportante.</t>
  </si>
  <si>
    <t>T-2177</t>
  </si>
  <si>
    <t>Ferramentas circulares fabricadas com liga de níquel inconel 713com as partes de pré-teste eletromecânicos, onde um parafuso de rolo e um conjunto de caixa de engrenagens do motor acionam o pistão, com diâmetro de 1,10m,  utilizadas na perfuração em poços exploratórios de petróleo, com perfil de rigidez e pode haver variações sem cobertura, com coberturas em membrana de níquel 713, ou cúpula geodésica em alumínio autoportante.</t>
  </si>
  <si>
    <t>T-2195</t>
  </si>
  <si>
    <t>Ferramentas circulares fabricadas com liga de níquel inconel 713 dotadas de uma válvula de equalização da linha de fluxo com diâmetro de 0,56m, utilizadas na perfuração em poços exploratórios de petróleo com perfil de rigidez e pode haver variações sem cobertura, com coberturas em membrana de níquel 713, ou cúpula geodésica em alumínio autoportante.</t>
  </si>
  <si>
    <t>T-2217</t>
  </si>
  <si>
    <t>Ferramentas circulares fabricadas com liga de níquel inconel 713, abriga um conjunto de motor e bomba bidirecional e dois sensores diferenciais de pressão, com diâmetro de 0,77m.</t>
  </si>
  <si>
    <t>T-2246</t>
  </si>
  <si>
    <t>Sensores anemômetros de três pás para turbinas eólicas, dotados de rolamentos do tipo blindado para proteção contra poeira, água ou qualquer resíduo; contém aquecedor com potência de 96W para manter o aquecimento do sensor em temperaturas baixas; capacidade para medir velocidades de vento de 0 a 50m/s e manter-se sem danos em velocidades de até 90m/s; precisão de +/- 0,3m/s +2% do valor medido; resistência mínima de 1.200Ω; possui intervalo de sinal de saída de 1 a 101Hz, de modo que 0Hz indique uma falha; constante de distância (recuperação de 63%) de 16m; diâmetro de varredura do rotor de 127mm (5 polegadas); tensão de entrada de 8 a 24Vdc; corrente elétrica de entrada de 40 mA (operação) e máxima de 51mA; tensão de entrada para o aquecedor de 24V; temperatura de operação de -40° a 60°C; altura máxima de 237,6mm; diâmetro de corpo 58mm; massa máxima de 1,45 kg.</t>
  </si>
  <si>
    <t>T-2261</t>
  </si>
  <si>
    <t>Ferramentas circulares fabricadas com liga de níquel inconel 713, que fornece direcionamento para a coluna de perfuração em tempo real, com diâmetro de 1,12m, utilizadas na perfuração em poços exploratórios de petróleo, com perfil de rigidez e pode haver variações sem cobertura, com coberturas em membrana de níquel 713, ou cúpula geodésica em alumínio autoportante.</t>
  </si>
  <si>
    <t>T-2236</t>
  </si>
  <si>
    <t>NIHON KOHDEN BRASIL IMPORTACAO, EXPORTACAO E COMERCIO DE EQUIPAMENTOS MEDICOS LTDA</t>
  </si>
  <si>
    <t>Monitores de sinais vitais, com tela plana “touchscreen” transparente de cristal líquido LCD colorida de 10,4polegadas com resolução de 800 x 600 pixels e peso aproximado entre 3,3 – 3,5kg, alça de transporte integrada ao monitor, autonomia da bateria de 3 ou 6h, uso em pacientes adultos, crianças e recém-nascidos, alarmes sonoros e visuais, capacidade de armazenamento de dados de 120 horas, Função entre leitos com possibilidade de visualização de até 8 leitos diferentes interligados via rede, contém multi-conectores e conceito Smart Cable, Oximetria com tecnologia BluePro, podendo ter impressora térmica integrada ao monitor, podendo possuir a Tecnologia Cap-ONE, Tecnologia iNBP, Tecnologia PWTT/TTOP e Tecnologia esCCO (Débito Cardíaco contínuo estimado), realiza a monitorização dos seguintes parâmetros: Frequência cardíaca (FC), Frequência de Pulso (FP), Frequência Respiratória por Impedância (FR), Saturação do oxigênio no sangue (SpO2), Pressão arterial não invasiva (PANI) e Temperatura corporal, podendo realizar a medição da Pressão arterial invasiva (PAI) e do CO2 ao final da respiração (etCO2).</t>
  </si>
  <si>
    <t>T-2240</t>
  </si>
  <si>
    <t>Monitores de sinais vitais, com tela plana “touchscreen” transparente de cristal líquido LCD colorida de 10,4 polegadas (resolução de 800 x 600 pixels e peso aproximado de 5,3kg, autonomia da bateria de  3 horas, utilizando 2 baterias) ou 12,1 polegadas (resolução de 800 x 600 pixels e peso aproximado de 7kg, autonomia da bateria de 3h, utilizando 2 baterias) ou 15 polegadas (resolução de 1.024 x 768 pixels e peso aproximado de 9kg, autonomia da bateria de 2 horas, utilizando 2 baterias), uso em pacientes adultos, crianças e recém-nascidos, alarmes sonoros e visuais, capacidade de armazenamento de dados de 72h, Função entre leitos com possibilidade de visualização de até 20 leitos diferentes interligados via rede, contém multi-conectores e conceito Smart Cable, Oximetria com tecnologia BluePro, podendo ter impressora térmica integrada ao monitor, podendo possuir a Tecnologia Cap-ONE, Tecnologia iNBP, Tecnologia PWTT/TTOP e Tecnologia esCCO (Débito Cardíaco contínuo estimado), realiza a monitorização dos seguintes parâmetros: Frequência cardíaca (FC), Frequência de Pulso (FP), Frequência Respiratória por Impedância (FR), Saturação do oxigênio no sangue (SpO2), Dupla oximetria (SpO2-2), Análise de ECG de 12 derivações, Pressão arterial não invasiva (PANI) e Temperatura (corpórea, esofágica e retal), podendo realizar a medição da Pressão arterial invasiva (PAI), CO2 ao final da respiração (etCO2), BIS (Índice Bispectral), TNM (Transmissão Neuromuscular), EEG (2 e 8 canais), Agentes Anestésicos, Débito Cardíaco contínuo e Intermitente (PiCCO, ProAQT, SwanGanz).</t>
  </si>
  <si>
    <t>T-1697</t>
  </si>
  <si>
    <t>Unidades de análise automática “on-line” para monitoramento e identificação de contaminantes em CO2, montadas em contêiner climatizado, com tecnologia baseada em espectroscopia de absorção óptica com identificação mínima de 21 componentes diferentes através de 2 módulos de espectrômetro, com limites de detecção de 0,004 a 4ppm, com multiplexador de gás com até 8 pontos de entrada, sistema de controle e inspeção da qualidade do gás, unidade de conversão de enxofre com detecção de 0,15ppm, gabinete de análise para medição de componentes do CO2, analisador de O2 com detecção de até 1 ppm, módulo de validação para monitoramento de funções de rotina, válvulas e tubulações, controladores, redutores, controladas por software e painel de controle.</t>
  </si>
  <si>
    <t>T-2202</t>
  </si>
  <si>
    <t>BUCKMAN LABORATÓRIOS LTDA.</t>
  </si>
  <si>
    <t>Equipamentos para monitoramento e determinação de vazão volumétrica e fração de volume de gás ou quantidade de gás em liquido ou outro meio, incluindo gases que se manifestam na forma de bolha ou espuma, através de sonar passivo, com processamento de arranjos sonares para captar som e interpretar a turbulência do fluxo gerada pelo fluxo de fluido ou gases e o som gerado pela tubulação, e instrumentação do processo, transmitido através de uma ou mais saídas analógicas de 4 à 20mA, com saída de pulso, saída de alarme, com interface, com capacidade de determinação da fração volumétrica de gás (CO2, O2 E OUTROS), utilizado atrelado a sistemas de deaseração para controle de formação de espuma em processos como, por exemplo, de fermentação.</t>
  </si>
  <si>
    <t>T-2239</t>
  </si>
  <si>
    <t>LECO INSTRUMENTOS LTDA</t>
  </si>
  <si>
    <t>Analisadores elementares para determinação de teores de carbono e/ou enxofre em diversos tipos de amostras metálicas, refratárias, minérios e outros materiais inorgânicos, através de combustão por um forno de indução de 18MHz, 2,2kW e detecção através de células de infravermelho (IR), cujos limites de detecção inferiores podem atingir 2ppm para os elementos, controlados por PC e software que permite acesso remoto, com ou sem carregadores automáticos de 10 e 60posições, com calibração por um ponto ou multipontos, capacidade de acoplamento ao limpador automático do tubo de combustão.</t>
  </si>
  <si>
    <t>T-2192</t>
  </si>
  <si>
    <t>Máquinas de medição de rugosidade e avaliação de contorno 2D, com medição realizada via processo dinâmico de aferição de superfícies retificadas do ângulo do assento do corpo (inclinação de 30°), com capabilidade estatística de cg/cgk maior ou igual a 1,33 e grr menor ou igual a 10% para as características controladas; range de medição do apalpador igual ou superior a 0,0375mm; tolerância de +-15% para característica de Ra e Rz; com capacidade de combinação de vários níveis de operação separados para diferentes programas de rugosidade e contorno; com opções de mudança rápida entre as medidas de rugosidade e contorno operado por software e mudança dos componentes mecânicos como: unidade de acionamento, a sonda (para rugosidade) mfw-250 e apalpadores de 175 e 350mm (para contorno).</t>
  </si>
  <si>
    <t>T-2231</t>
  </si>
  <si>
    <t>Aparelhos codificadores incrementais (encoder) com rolamentos híbridos para gerador elétrico de turbinas eólicas; tensão de operação e de saída de 9 a 30VDC, consumo de corrente 60mA a uma tensão de 24Vdc (máx. 80mA), corrente de saída de 40mA, comprimento máximo do cabo de 350m à uma frequência de 100kHz, frequência máxima de 200kHz, sinal de saída do tipo HCHTL, diâmetro de 100mm, vibração máxima (IEC60068-2-6) de 200m/s², choque máximo (IEC60068227) de 1.500m/s², rotação máxima de 6.000rpm, grau de proteção IP66, resolução de 2.048ppr, temperatura de operação de -40° a 100°C.</t>
  </si>
  <si>
    <t>T-2181</t>
  </si>
  <si>
    <t>Controladores automáticos de velocidade de motores elétricos por variação de frequência para uso exclusivo em bicicletas elétricas, com tensão nominal até 48V e potência nominal de até 1.680W, grau de Proteção Impermeável IP65.</t>
  </si>
  <si>
    <t>T-2387</t>
  </si>
  <si>
    <t>Ventiladores axiais monofásicos de corrente alternada para motores elétricos do sistema de “pitch” de turbinas eólicas, dotados de chapa metálica para fixação no motor elétrico; tensão nominal de 230Vac, frequência de 60Hz, rotação nominal de 3.050rpm, potência consumida 46W, temperatura de operação -25° a 70°C, corrente de partida 0,4A, direção de rotação anti-horário, grau de proteção mínimo IP54.</t>
  </si>
  <si>
    <t>T-2225</t>
  </si>
  <si>
    <t>Fornos para refusão de alumínio a gás natural para produção de tarugos, com capacidade de 32t , com dimensões internas de 5.400 x 5.900 x 2.120mm (L x C x A), tipo basculante, com controle de pressão interna, e um sistema de combustão composto por um par de queimadores regenerativos com 4.600kW de potência cada um, acompanhado de 1 conjunto de calhas de aço revestidas de material refratário apto a transferência de alumínio fundido, com painéis, painel de operação e comando por controle lógico programável (CLP).</t>
  </si>
  <si>
    <t>T-1676</t>
  </si>
  <si>
    <t>FUCHS GEWURZE DO BRASIL LTDA</t>
  </si>
  <si>
    <t>Combinações de máquinas para secagem e esterilização, via tecnologia infravermelho, da pimenta preta, por um processo contínuo, com capacidade térmica de 2kJ/kg.k, temperatura de entrada em 20ºC, e fonte de alimentação energética de 230/400V em 50Hz, compostas de: tambor rotativo com sistema infravermelho específico para secagem e também esterilização da pimenta preta, constituído de aço inoxidável, com base de aço carbono, possuindo em seu interior hélice transportadora, e sendo composto por sistema dosador de potência 1,5kW, 80 radiadores infravermelhos de potência 4,5kW cada, 2 acionadores do tambor rotativo, 2kW cada, 2 sistemas de refrigeração para o módulo radiador, de 2,2kW cada, e um ventilador-exaustor de ar, de 11kW; tambor rotativo para resfriamento com pás transportadoras integradas na base, composta por aço inoxidável e base de aço carbono, composto por 2 acionadores do tambor rotativo de potência 1,5kW cada, sistema de resfriamento por passagem de ar com 11kW e um sistema de ar-exaustor de 11kW; sistema de controle compostos por cabine elétrica com cabos de conexão, controle PLC, controle automático de emissão de luz infravermelho e parada de emergência; correias transportadoras, segmentada em módulos de plástico e acionada por um motor de 0,37kW; sistema de saída para envasamento em "big-bags" no estilo Y invertido, composto por aço carbono, com abertura de 60°, no qual se preenche 2 grandes sacos, possui um sistema de válvulas seletoras para direcionar o enchimento, e sistema de alerta de máximo preenchimento.</t>
  </si>
  <si>
    <t>T-2306</t>
  </si>
  <si>
    <t>Combinações de máquinas para controle, remoção e monitoramento da umidade interna do produto, dotadas de dispositivo automático de temperatura e velocidade dos fluxos de ar quente, ascendentes e descendentes, com capacidade de processamento de até 25t/h, com revestimento estrutural de “quantanium”, base de funcionamento através de vapores espirais gerados através de motores elétricos em estruturas de aço inoxidável e sistema de controle de fluxo de ar, composto por: removedor de umidade interna por evaporação de 5 a 12% de umidade; agitador de carregamento; agitador de distribuição uniforme; 16 filtros de ar de entrada com relação ar-média de 4:1 e desempenho de 15.000 ACFM por filtro; agitador coletor com processamento em fluxo contínuo; e ventiladores de filtragem de ar de entrada, para injeção automática de ar para secagem controlada.</t>
  </si>
  <si>
    <t>T-2033</t>
  </si>
  <si>
    <t>Combinações de máquinas para secagem de pó cerâmicos com capacidade de produção igual ou superior a 55t/h a 1% de umidade, compostos de: 1 (um) fluidificador horizontal contínuo, com corpo em forma de túnel oscilante, dotado de gerador de ar quente por combustão direta (gás natural) com regulagem automática de temperatura, potência de até 3.500.000kcal/h e ventiladores elétricos com tubos para transmissão do ar quente ao ambiente; 1 (um) filtro de mangas com limpeza automática por meio de filtro em contracorrente, mediante ar comprimido, dotado de ventilador centrifugo com capacidade de 32.000m³/h a 15°C e motor elétrico de 55kW, controle e regulagem da capacidade aspirada automatizados e painéis elétricos com controlador lógico programável (PLC) para gestão dos equipamentos.</t>
  </si>
  <si>
    <t>T-2308</t>
  </si>
  <si>
    <t>Unidades de controle de temperatura de óleo, com meio de operação através da recirculação de fluidos com transferência de calor em altas temperaturas, com faixa de operação compreendida entre 38 e 288°C, dotadas de: trocador de calor tubular, bomba de deslocamento positivo capaz de reverter para evacuar o processo de 0,75 a 1,50kW e de 2 a 4bar, aquecedor de 6 a 24kW, painel de controle elétrico e sequência de ventilação automática configurável para ventilar ar automaticamente do sistema na partida.</t>
  </si>
  <si>
    <t>T-2180</t>
  </si>
  <si>
    <t>SCHWEITZER MAUDUIT DO BRASIL INDÚSTRIA E COMÉRCIO E PAPEL LTDA</t>
  </si>
  <si>
    <t xml:space="preserve">Cilindros de aço, com superfície gravada com linhas longitudinais para gravação em papel da marca vergê, com cobertura e tratamento superficial de níquel cromo 20micras, com 450mm de diâmetro nominal, 2.400mm de comprimento da face e 3.800mm de comprimento total. </t>
  </si>
  <si>
    <t>T-2198</t>
  </si>
  <si>
    <t>NORTEC QUÍMICA S/A</t>
  </si>
  <si>
    <t>Centrífugas horizontais para produtos farmacêuticos ativos, com lado processo compatível com sala limpa classe ISO 8, dotadas de descarga automática com rampa inclinada em 30˚, fluxo de nitrogênio no eixo e na dupla guarda hidráulica com visor e eliminador de energia estática, sistema automático de limpeza, faca protegida de respingos na rampa de sólidos, fechamento da carcaça por anel de aperto automático, sistema de controle de pressão com sensor ótico dedicado de nível do bolo por laser, rolamentos do eixo rotativo lubrificados à óleo, sistema de controle integrado automático de alimentação desde a saída da fonte externa, receita programável por produto, rotação máxima de 1.200rpm, nível de ruído máximo até 75dB, vibração em funcionamento de 2 a 4mm/s e sem carga em velocidade máxima de 0,4 a 0,5mm/s, diâmetro do cesto de 1.300mm, três motores elétricos, protocolo de validação de sistema computadorizado GAMP5, painéis elétrico e IHM (tela de toque) com sistemas controlados por CLP.</t>
  </si>
  <si>
    <t>T-2091</t>
  </si>
  <si>
    <t>Sistemas centralizados de purificação e distribuição de água, capazes de produzir até 200 litros/h e distribuir entre 16 e 38 litros/min a partir de uma fonte de água potável, com controle automático do fluxo, construído em uma unidade única com reservatório interno e integrado com capacidade de 350 litros de armazenamento, sendo capaz de recircular a água purificada do “loop” e reservatório pelas tecnologias de troca iônica, lâmpada UV e filtro 0,2μm e é capaz de produzir água purificada com as seguintes características: Resistividade a 25ºC &gt;10MΩ-cm, níveis de TOC &lt;30ppb, níveis bacteriológicos &lt;10UFC/ml, partículas &lt;0,2μm.</t>
  </si>
  <si>
    <t>T-2092</t>
  </si>
  <si>
    <t>Sistemas centralizados de purificação e distribuição de água, capazes de produzir entre 60 e 120 litros/h e distribuir até 10 litros/min a partir de uma fonte de água potável, com controle automático do fluxo, construído em uma unidade única com reservatório interno e integrado com capacidade de 50 litros de armazenamento, sendo capaz de recircular a água purificada do “loop” e reservatório pelas tecnologias de troca iônica, lâmpada UV e filtro 0,2μm e é capaz de produzir água purificada com as seguintes características: Resistividade a 25ºC &gt;10MΩ-cm, níveis de TOC &lt;20ppb, níveis bacteriológicos &lt;1UFC/mL e partículas &lt;0,2μm.</t>
  </si>
  <si>
    <t>T-2328</t>
  </si>
  <si>
    <t>COLGATE PALMOLIVE INDUSTRIAL LTDA</t>
  </si>
  <si>
    <t>Máquinas automáticas, rotativas, para aplicação de rótulos com cola quente, por meio de agregados de rotulagem, em garrafas ou frascos de plástico, controladas por sistema lógico programável (CLP), com interface de operação por meio de painel "touchscreen" colorido, com sistema de segurança de acesso, com sistema de orientação de garrafas por servomotor, sem alimentação automática de rótulos, sem sistema de inspeção de aplicação dos rótulos, com diâmetro de carrossel de 960mm e capacidade máxima de até 5.280frascos/h.</t>
  </si>
  <si>
    <t>T-1902</t>
  </si>
  <si>
    <t>Máquinas envasadoras verticais para sachês de quatro soldas, com velocidade de envasamento de até 300sachês/min, dotadas de: módulo de envase para produtos em pó sensíveis à temperatura; 6 sistemas de dosagem dotadas de roscas auxiliares, roscas de dosagem, válvula rotativa de alimentação, funis resfriados, sensor de controle de nível e sistema de aspiração de pó; sistema de alimentação com bobina única; sistema de codificação de dados variáveis por Tinta “Ink Jet” com controle por tela tátil; sistema de visão de controle dos dados variáveis impressos dotados de 3 câmeras; sistema de rejeição de materiais incorretos; sistema de pré-corte para facilitação do destaque ou corte completo dos sachês; sistema de “pick and place” de recolhimento com contagem intermitente; sistema de controle automático de peso estatístico programável, com balança estática e impressora e sistema automático de feedbacks para calibração do sistema de dosagem e sistema gerenciador/controlador por computador industrial com tela sensível ao toque.</t>
  </si>
  <si>
    <t>T-2256</t>
  </si>
  <si>
    <t>Combinações de máquinas automáticas para formar, encher e fechar embalagens plásticas verticais, com até 8 servomotores, mordente rotativo duplo, com área dos mordentes iluminada por “leds”, com faca aquecida para a separação de pacotes, velocidade máxima de operação de 200 ou 250pacotes/min, para embalagens com largura mínima ou igual a 70mm e largura máxima ou igual a 250 ou 330mm e altura mínima ou igual a 75mm e altura máxima igual a 533 ou 711mm, com ajuste automático do filme através da leitura da fotocélula, com controlador lógico programável (CLP) com interface homem máquina (IHM) em português “touchscreen” colorido de 15,3”e “software” dedicado, com balança de múltiplos cabeçotes para dosagem dos produtos nas embalagens provenientes da empacotadora.</t>
  </si>
  <si>
    <t>T-2257</t>
  </si>
  <si>
    <t>Máquinas automáticas para formar, encher e fechar embalagens plásticas verticais, com até 8 servomotores, mordente rotativo (plano, único ou duplo), com área dos mordentes iluminada por LEDs, com ou sem faca aquecida para a separação de pacotes, velocidade máxima de operação de 125pacotes/min, para embalagens com largura mínima igual a 70mm e largura máxima igual a 250 ou 330mm e altura mínima igual a 50 ou 75mm e altura máxima igual a 380 ou 533 ou 711mm, com ajuste automático do filme através da leitura da fotocélula, com controlador lógico programável (CLP) com interface homem máquina (IHM) em português “touchscreen” colorido de 15,3”e “software” dedicado.</t>
  </si>
  <si>
    <t>T-2395</t>
  </si>
  <si>
    <t>Máquinas automáticas para aplicação de rótulos “sleeve” termoencolhível (tipo mangas) em latas de TFS, com capacidade de até 3.000 latas/h, operando com potência de 8kW e pressão de 6bar, dotadas de túnel retrátil a vapor e rotuladora, controladas por sistema lógico programável (CLP), com interface de operação por meio de painel "touchscreen" colorido.</t>
  </si>
  <si>
    <t>T-1920</t>
  </si>
  <si>
    <t>Unidades funcionais para empacotar produtos de forma automática, com aproximadamente 7,5m de largura, 22,53m de comprimento, compostas de: transportador com indução de 90 graus, aproximadamente 12m de comprimento de esteira com cobertura, canal de alimentação de suprimentos, "scanner" tridimensional, leitor de código de barras, decisão automática do tamanho da embalagem, alternador de dimensões de papel, corte de papel automatizado, montagem da caixa mecanicamente, 3 estações de dobragem, 3 estações de cola quente, 2 dispositivos de fechamento de embalagens, impressora para etiquetas, etiquetadora automática, controlada por "software" de linha de produção, operando com a velocidade mecânica máxima de 1.000caixas/h, montando caixa com 3 dimensões sendo: 150 x 240 x 35mm, 600 x 800 x 215mm e/ou 600 x 490 x 370mm.</t>
  </si>
  <si>
    <t>T-2094</t>
  </si>
  <si>
    <t>IMSB INDÚSTRIA DE MÁQUINAS E EQUIPAMENTOS LTDA</t>
  </si>
  <si>
    <t>Combinações de máquinas para embalar e paletizar garrafas PET de 900mL, envasadas com óleo vegetal, composta por: transportador de frascos; divisor para distribuição contínua de frascos de 1 fila para 6 filas, com 2 servomotores para movimento combinado lateral e frontal em alta velocidade sem queda de frascos, com capacidade de produção superior a 600frascos/min; transportador de 6 filas com motorização independentes e inversores integrados; embaladora de garrafas PET de 900mL, com dupla pista e capacidade de produção de 120pacotes/min na configuração 3 x 2, com transportador de acúmulo, dispositivo de seleção de recipientes, impulsor, aplicador de filme termo encolhível, porta bobina, sistema de solda do filme, dispositivo de corte do filme e dispositivo de alimentação; túnel de encolhimento, com sistema de ventilação forçada, controle da posição do fluxo de ar quente, controle contínuo de temperatura e controle da esteira com servo acionamento; sistema de ventilação para resfriamento dos pacotes; transportador de pacotes; separador de pacotes; organizador de pacotes, com capacidade para 130pacotes/min, com dois robôs organizadores de pacotes, com 5 eixos e capacidade de carga de 80kg; robô industrial paletizador, com 4 eixos independentes, capacidade máxima de carga de 500kg, alcance de 3.143mm e IHM (interface homem máquina) para configuração dos pacotes para paletização; coluna rotativa de 270° (graus) para aplicação de divisórias entre camadas; desempilhador automático de paletes, com capacidade do magazine de 600kg; grades de proteção e segurança.</t>
  </si>
  <si>
    <t>T-2347</t>
  </si>
  <si>
    <t>Máquinas empacotadoras para enchimento de “big bags”, dotadas de turbinas para enchimento de “big bags”, dois ganchos fixos e dois ganchos articulados para suspensão dos “big bags”, controle de dosagem por gravidade, medição eletrônica contínua para garantia do peso do produto, dispensador eletrônico de pallets e transportadores de roletes para transporte “pallets” com “big bags” cheios.</t>
  </si>
  <si>
    <t>TOLEDO DO BRASIL INDUSTRIA D BALANÇAS LTDA</t>
  </si>
  <si>
    <t>T-2331</t>
  </si>
  <si>
    <t>Máquinas dosadoras de ingredientes para indústria de ração animal, com 8 a 12 gavetas hidráulicas para dosagem de ingredientes com densidade e fluidez diferentes, com abertura das lâminas em V ou retangular, componentes internos de contatos com os ingredientes em aço inoxidável 304, intervalo da faixa de pesagem do lote de 20 a 200kg, motor hidráulico com potência de 1,2kW, duas válvulas borboletas para impedir a influência do ar, com painel de controle elétrico integrado, com ou sem sistema de dosagem de precisão PID.</t>
  </si>
  <si>
    <t>T-2334</t>
  </si>
  <si>
    <t>STI TECHNOLOGY MÁQUINAS E SERVIÇOS LTDA.</t>
  </si>
  <si>
    <t>Máquinas para aplicação de esmalte com largura de trabalho de 400mm ou superior em peças de madeira/MDF ou similares, compreendendo pistolas automáticas "Airless e ou Airmix" com comando independente para cada pistola, com painel de controle "touchscreen", com cabine em aço e captação interna de resíduos em aço inox, com sistema de ventilação e exaustão dentro da cabine, com sistema de filtragem para vapores e resíduos de tintas, com sistema anti-excesso de pulverização e kit completo para aplicação de pintura Spray.</t>
  </si>
  <si>
    <t>UNESA INDÚSTRIA E COMÉRCIO DE MÁQUINAS LTDA.</t>
  </si>
  <si>
    <t>T-2378</t>
  </si>
  <si>
    <t>Robôs industriais para pintura de porta, moveis e acrílico, contendo 1 ou mais pistola(s) automática(s) “airless e ou airmix” para aplicação de tintas e kit de aplicação spray (mangueira e bomba), com capacidade para operar uma ou mais cores em sistema independente(s) e/ou verniz, constituídos de um ou mais braços mecânicos com 03 ou mais eixos de movimentação, com área de trabalho com largura de 1.300mm ou superior, com servo motores controlados por CNC, com sistema de “tele-assitência” remota, com sistema de segurança perimetral, com estrutura de sustentação (incluindo trilhos e colunas para movimento e suporte), e com painel “touchscreen” e memorização de arquivos.</t>
  </si>
  <si>
    <t>T-1885</t>
  </si>
  <si>
    <t>Esteiras de saída com transportador anel em formato “O”, de ação continua, para linha de produção de alimentos, com comprimento aproximado de até 1.600mm, com guias de aço inox 307 e puxadores de plástico, com sensores de nível mínimo e máximo, motores e redutores incorporados, sistema de lubrificação de óleo, com correia transportadora e sistema de alimentação de colheres plásticas para alimentador centrifugo modelo CF-40 com dispositivo controlador para diferentes tipos de colheres, com centrifuga e aplicador de colher com a função de separação, transporte e aplicação de colheres em diferentes formatos e volumes de 8 até 42mL, com capacidade de aplicação em até 144latas/min em linha continua.</t>
  </si>
  <si>
    <t>T-2339</t>
  </si>
  <si>
    <t>Transportadores tubulares para materiais secos, com comprimento de 213m dotados de correia de transporte com largura de 650mm e capacidade de transporte de até 170m³ de material/h, tambor de acionamento com dois motores de 22kW para movimentação de correia e dotado de 5 suportes de apoio, sendo um na parte traseira para ingresso de material a ser transportado, um na parte dianteira para apoio à saída de material transportado e três intermediários para estabilidade.</t>
  </si>
  <si>
    <t>Demuth Máquinas Ind. Ltda</t>
  </si>
  <si>
    <t>T-2237</t>
  </si>
  <si>
    <t>Equipamentos para troca de cilindros da cadeira de laminação com capacidade de carga total de 4 cilindros e até 80.000lbs, compostas de: carro extrator acionado por motor com velocidade de 260mm/s, dotados de redutor, pinhão, embreagem, berços de deslocamento, velocidade de movimentação lateral de 200mm/s; cilindros hidráulicos; base de arraste; barra empurradora; estruturas metálicas.</t>
  </si>
  <si>
    <t>T-2357</t>
  </si>
  <si>
    <t>Equipamentos automáticos para armazenagem, controle do estoque e dispensação de produtos, dotados de braços mecânicos automatizados e software inteligente, controlados por PLC´s, com capacidade de armazenagem de até 74.500 produtos e movimentação de até 1.350produtos/h.</t>
  </si>
  <si>
    <t>T-2382</t>
  </si>
  <si>
    <t>Rolos compactadores de solos, autopropulsados, com cilindro vibratório liso na dianteira de duas amplitudes e frequências e dois pneus na traseira, dotado de motor a diesel com potência de 100KW e 134HP, com peso operacional máximo de 17.060kg e largura de compactação de 2.140mm, com articulação de 3 pontos, raspador regulável, controle de tração automático, controle anti-deslizante com poder ascensional de 53%, plataforma do operador com acesso pelos dois lados, possui painel de instrumentos com indicadores, luzes de controle e interruptores, pré-seleção da velocidade, direção de tração hidrostática sem graduação e posto do operador com ajuste da coluna de direção.</t>
  </si>
  <si>
    <t>DYNAPAC DO BRASIL INDUSTRIA E COMERCIO LTDA</t>
  </si>
  <si>
    <t>T-2383</t>
  </si>
  <si>
    <t>Rolos compactadores de solos, autopropulsados, com cilindro vibratório tipo pé-de-carneiro na dianteira de duas amplitudes e frequências e dois pneus na traseira, dotado de motor a diesel com potência de 100KW e 134HP, com peso operacional máximo de 15.870kg e largura de compactação de 2.140mm, com articulação de 3 pontos, raspador regulável, controle de tração automático, controle anti-deslizante com poder ascensional de 58%, plataforma do operador com acesso pelos dois lados, possui painel de instrumentos com indicadores, luzes de controle e interruptores, pré-seleção da velocidade, direção de tração hidrostática sem graduação e posto do operador com ajuste da coluna de direção.</t>
  </si>
  <si>
    <t>T-2194</t>
  </si>
  <si>
    <t>Retroescavadeiras compactas com tração integral nas 4 rodas, cabine aberta ROPS/FOPS com isolamento acústico, ângulo de ataque de 52º, ângulo de interferência/rampa de 132º, ângulo de saída de 23º; composta de: 1 unidade carregadeira frontal com altura de descarga 2,10m, altura da carga 2,51m, ângulo de descarga 50 graus, força de desagregação 2.350kgf, capacidade de levantamento hidráulico máxima SAE de 2.400kgf, caçamba multiuso (6 em1) podendo: carregar, cavar, empurrar, gradear, levantar e recolher, volume máx. da caçamba 0,28m³, carga máx. da caçamba 610kg, comprimento de deslocamento 3,41m; 1 unidade escavadeira traseira com alcance 2,55 metros de profundidade, deslocamento com alcance lateral de 3,83m, força de desagregação da caçamba 2.201kgf, braço com força de 1.488kgf; 1 sistema hidráulico servo-controlado por meio de joystick para ferramentas auxiliares como: rompedor hidráulico/bidirecional, bombas e cortadores a disco, perfuratriz, garra para paralelepípedos; 1 motor a diesel de 36,3kW (49hp), potência bruta a 2.800rpm, torque a 1.800rpm, arrefecimento a água, certificação de emissões EC Stage IIIA/USA EPA Tier 3; transmissão hidrostática servo-assistida/ independente para direita e esquerda, controlados por meio de servo-controles, velocidades de deslocamento de 0 a 11km/h à frente e ré, frenagem com controle da transmissão hidrostática, freios multidiscos para estacionamento elétrico; 2 estabilizadores laterais com autonivelamento.</t>
  </si>
  <si>
    <t>T-2392</t>
  </si>
  <si>
    <t>Unidades de cravação de estacas tubulares e/ou do tipo prancha de diâmetro igual ou superior a 800mm, sem vibrações, através da força de pressão ao solo e/ou da força de rotação, com força de pressão máxima igual ou superior a 1.500kN, força de extração máxima igual ou superior a 1.600kN, operadas por sistema de controle remoto, e dotadas de um gerador de energia e de um sistema de lubrificação à base de água.</t>
  </si>
  <si>
    <t>T-2179</t>
  </si>
  <si>
    <t>Máquinas de moldagem e resfriamento automáticos para queijos de pasta filata com capacidade entre 3.000 a 6.350kg/h com superfície em aço inox tratado antiaderente, seção de alimentação com funil, extrusora com 2 roscas sem fim revestidas com material de dupla camada de material antiaderente, jaqueta para aquecimento, carrossel rotativo composto por blocos com estrutura de suporte, cilindros e controles de indexação, cilindro individual para cada cavidade do carrossel, sensores para ajuste do peso dos queijos; estrutura com gancho para transferência de blocos que compõem o carrossel; blocos que compõem o carrossel com altura máxima de 880mm para o queijo; tanque de água fria com bomba e controle de nível; tanque de água quente com bomba, válvula de vapor e borrifador, controle de temperatura e controle de nível; conjunto de tubulação, bombas e sensores para troca de temperatura indireta entre o líquido quente ou frio e as peças de queijo; cilindro de ejeção; gabinete de controle com painel sensível ao toque (touchscreen) e interface para o operador; sistemas de controle em painel em aço inoxidável; pardas de motor e acionamentos com inversor de frequência; seções de limpeza CIP (Clean in Place) incluindo gabinete de lavagem, dispositivos de pulverização e estação de inundação das cavidades; com ou sem plataforma de acesso; com ou sem carrossel rotativo adicional composto por blocos para formação de queijos de diferente formato e tamanho.</t>
  </si>
  <si>
    <t>T-2027</t>
  </si>
  <si>
    <t>PANDURATA ALIMENTOS LTDA</t>
  </si>
  <si>
    <t>Combinações de máquinas automáticas e contínuas para fermentação e cocção de massa de pães de forma com peso máximo de 400g assado, com capacidade máxima igual ou superior a 18.000pães/h, com controlador lógico programável (CLP), composto de: alimentadores transportadores oscilantes para massa dos pães nas formas; câmara de fermentação com capacidade de 2.503 balancins e tempo de permanecia da massa de 100min, com controle de temperatura de 27 a 36°C e umidade relava entre 60 a 85 %, com extensão mínima de 26.540 m; com sistema concatenado entre a câmara de fermentação e área de cocção através de correntes laterais interligadas por total de 3.780 balancins (gondolas) em aço inox com capacidade cada de 4 formas triplas para pão; forno de cocção do tipo indireto a convecção dotado de 12 câmaras independentes de combustão, com capacidade de 759 balancins com extensão mínima de 30.500mm; retirada dos pães das formas (depanner) por meio de ventosas à vácuo, transportadores de esteiras de ligações.</t>
  </si>
  <si>
    <t>T-2175</t>
  </si>
  <si>
    <t>ULTRAPÃO ALIMENTOS INDÚSTRIA DE ALIMENTOS CONGELADOS LTDA.</t>
  </si>
  <si>
    <t>Combinações de máquinas para processamento de massas superhidratadas (de 70 até 90% de hidratação) e fermentadas para produção de 350 a 430kg/h (de acordo com produto) de pães tipo ciabatta e baguette rústica com dimensões desde 60 até 1.000mm, com controlador lógico programável (CLP), compostas de: esteira de alimentação, laminadora de pães; divisora em tiras; esteira separadora de tiras; guilhotina de corte; embandejador automático de pães com esteira para entrega do produto acabado, de valor unitário (CIF) não superior a R$ 308.355,84.</t>
  </si>
  <si>
    <t>Indústria de Máquinas Para Panificação Progresso Ltda.</t>
  </si>
  <si>
    <t>T-2234</t>
  </si>
  <si>
    <t>Combinações de máquinas automáticas para aplicação de coberturas líquidas e/ou secas e escarificação superficial em massas de pães de hambúrguer sobre assadeiras, com capacidade nominal de aplicação em até 5.600dúzias de pães/h, com controladores lógicos programáveis (CLP), Interface Homem Máquina (IHM), pulverizador de agua, pulverizador de coberturas líquidas (glaze) com sistema de visão integrado, tanque encamisado e limpeza integrada, máquina para escarificar massa de pão por jato de água pressurizada com escarificação e parada de assadeira simultâneas "cross split",  máquina para escarificar massa de pão “splitter” por jato de água pressurizada para diversos tipos de padrões sem parada de assadeira, polvilhador de farinha, aplicadores de grãos e sementes variadas com reservatório e tremonha a vácuo de abastecimento automático, interligadas por transportadores.</t>
  </si>
  <si>
    <t>T-2305</t>
  </si>
  <si>
    <t>Equipamentos automáticos para texturização de tubérculos vegetais em até 30.000kg/h de batatas, com campo elétrico pulsado para redução de quebras moleculares e de desperdícios e elevação de crocância com gerador de pulso elétrico de até 30kV, corrente de saída operacional de até 3.000A e frequência operacional de até 500pulsos elétricos/s.</t>
  </si>
  <si>
    <t>T-2301</t>
  </si>
  <si>
    <t>TURATTI E TURATTI LTDA.</t>
  </si>
  <si>
    <t>Máquinas industriais para ralar alimentos de alta produtividade, possuindo um sistema de raspagem com rotações internas distintas, operando com 2 velocidades entre 380 e 750rpm, com capacidade de produção aproximada de até 2.000kg/h, contendo tambores de diferentes granulometrias de raspagem, palhetas direcionadoras e elementos de ralar fabricados em aço inox, equipada com dispositivo de refrigeração interno, potência do motor de 4 - 7,5kW, tensão: 3 x 380V, frequência: 60Hz, completa, com sistema elétrico, peças e acessórios para seu funcionamento.</t>
  </si>
  <si>
    <t>T-2389</t>
  </si>
  <si>
    <t>KARSTEN S.A.</t>
  </si>
  <si>
    <t>Máquinas de impressão e revestimento de acabamentos especiais em tecido plano, com três aplicadores com controle automático da quantidade de pastas ou espumas na superfície do tecido, para aplicações de até 2.000mm de largura, com velocidade operacional de até 50m/min, dotadas de: unidade de impressão por serigrafia rotativa com cilindro de impressão de área de impressão de 640 até 1.018mm de comprimento; unidade de aplicação tipo espatulagem (coating) para aplicação de pastas por meio de faca sobre cilindro ou faca sobre ar; e unidade de aplicação de espuma por meio de um sistema de estrutura de perfil de alumínio acionado eletronicamente.</t>
  </si>
  <si>
    <t>T-2304</t>
  </si>
  <si>
    <t>CESTARI INDUTRIAL E COMERCIAL S.A.</t>
  </si>
  <si>
    <t>Centros de usinagem vertical de 3 eixos com comando numérico computadorizado (CNC) para fresar, mandrilar, furar e roscar, composto por: eixo-árvore com rotação máxima de 18.000rpm e tempo de aceleração de 1,9s partindo do repouso, acionado por motor AC de 30kW e com curso de trabalho em X de 1.050mm, em Y de 530mm e Z de 510mm, velocidade de avanço rápido dos eixos X, Y e Z de 52m/min e velocidade de avanço de usinagem de 52m/min; cone de fixação da ferramenta BBT40 / big plus (dupla fixação; mesa com dimensão de 1.300 x 550mm com capacidade máxima de carga sobre a mesa de 1.200kg, com 5 T-Slot de 18mm de abertura e separados por 100mm; sistema de refrigeração com sopro de ar misturado com fluido refrigerante e despejado por tubo diafragma em pressão de até 7Mpa; magazine com capacidade para 30 ferramentas, com diâmetro máximo de 80mm e tempo de troca em até 1,3s; sistema para aspirar e transportar cavacos em correias; monitor colorido de 10,4’’ de cristal líquido e pacote EA/ISSO com memória SD I/F e memória USB I/F.</t>
  </si>
  <si>
    <t>T-2274</t>
  </si>
  <si>
    <t>Retíficas automáticas de precisão, controladas por comando numérico computadorizado (CNC), utilizadas para retificar metais com diâmetro máximo de furo retificável de 200mm, profundidade máxima de furo retificável de 190mm, com 4 eixos, sendo 2 eixos lineares, com deslocamento máximo no eixo X de 400 e no eixo Z de 460mm, 1 eixo B0 rotativo com giro angular de -15º/+91º e eixo W (manual) com percurso de deslocamento de 220mm, dotadas de sistema de exaustão.</t>
  </si>
  <si>
    <t>T-2178</t>
  </si>
  <si>
    <t>Máquinas dobradeiras elétricas, com comando numérico computadorizado, sistema de fixação e alinhamento da ferramenta automática para punção e matriz, sistema de segurança com ajuste automático da posição de dobra, painel de operação "touch", dispostos de sistema de programação gráfica no comando da máquina em desenhos com definição em 3D e "software" específico instalado no comando da máquina "TecZone Bend", que permite abrir arquivos em 3D e gerar o programa automaticamente, posição da matriz variável, com iluminação frontal e traseira para auxílio no trabalho e posicionamento instrutivo em LED para posicionamento da estação de dobra, sistema de medição de ângulo automático ACB "Wireless", acionamento através de cartão RFID para controle de acesso do painel da máquina, comprimento máximo de dobra de até 1.530mm, força de operação até 50t, disposta com até 9 eixos de ação.</t>
  </si>
  <si>
    <t>T-2279</t>
  </si>
  <si>
    <t>CONSTRUTORA TENDA S/A. </t>
  </si>
  <si>
    <t>Máquinas para corte e processamento rápido de madeira, automática, com capacidade para operações adicionais de furação, fresagem e impressão, com capacidade para processar madeira de seção compreendida entre 20 x 40mm e 160 x 450mm, com comprimento de até 8.000mm, com precisão de posicionamento de ±0,5mm e velocidade de alimentação de 120m/min, com unidade de serra com lâmina de serra sem flange, de 5 eixos e giro de 360º, com capacidade para cortes de 0º a 90° (em qualquer ângulo e inclinação) e capaz de se mover debaixo do lado de apoio da peça de trabalho, dotada de: sistema de alimentação automático; transportador; correia transportadora para eliminação de resíduos; mesa retrátil para saídas das peças processadas; porta ferramenta para ferramentas verticais; unidade de furação; unidade de fresagem de; impressora a jato de tinta com 8 cabeças de impressão e resolução de 150 x 300dpi; esteira de transporte para peças pequenas; controlada por CNC, com console para o operador com teclado e monitores.</t>
  </si>
  <si>
    <t>T-2311</t>
  </si>
  <si>
    <t>Paletes em ferro fundido G EN-GJS-500, com dimensões de 400 x 500mm ou 500 x 630mm, superfície dos paletes retificada não convexa e planicidade de 0,01mm, superfície de fixação do arrastador do palete com tolerância dimensional de ±0,01mm, planicidade de 0,015mm e paralelismo de 0,02mm, alojamentos dos componentes de fixação do palete (zero point system) (4x) com tolerância dimensional H6 e tolerância de verdadeira posição de 0,008mm, furo central do palete com tolerância dimensional H6, perpendicularidade de 0,01mm, cilindricidade de 0,01mm e tolerância de verdadeira posição de 0,015mm, roscas para fixação do pino central do zero point system (4x) com tolerância dimensional H6 e concentricidade de 0,03mm, em execução com padrão de furação (forma A1) ou ranhura T (forma A2), conforme norma DIN 55.201, utilizado para prender o dispositivo de fixação de peças de trabalho.</t>
  </si>
  <si>
    <t>T-2303</t>
  </si>
  <si>
    <t>Moinhos classificadores de impacto mecânico, compostos por uma zona de moagem, com velocidade periférica máxima de até 130m/s, 1 classificador dinâmico na parte superior para controlar o tamanho máximo de partícula do produto micronizado, com sistema único de mancal com eixos coaxiais, de construção robusta, fabricado todo em aço inox AISI 304 com as partes em contato com o produto em aço inox AISI 316L, preparado para admissão de ar quente de até 200°C, com uma vazão de ar nominal de 5.400m3/h, dotados das seguintes peças encaixadas: roda guia, banda de moagem e anel guia e de tampa superior motorizada com abertura e fechamentos automatizados.</t>
  </si>
  <si>
    <t>NETZSCH IND E COM DE EQUIPAMENTOS DE MOAGE LTDA</t>
  </si>
  <si>
    <t>T-2390</t>
  </si>
  <si>
    <t>KIN MINERACAO LTDA</t>
  </si>
  <si>
    <t>Britadores de duplo rolos dentados para materiais minerais com capacidade de produção aproximada entre 800 e 1.000t/h, com granulometria de alimentação menor ou igual a 500mm e granulometria de saída menor ou igual a 125mm, com força de britagem (esmagamento) menor ou igual 160MPa, com 2 motores de potência do superior a 200kW cada, com rolos com dente de liga de alta resistência a abrasão com dureza HRC 45 ~ 55, com sistema de controle inteligente através de CLP.</t>
  </si>
  <si>
    <t>T-1967</t>
  </si>
  <si>
    <t>Combinações de máquinas automáticas para abastecimento e controle de fluxo de matérias primas utilizadas na fabricação de embalagens de vidro, com ciclo contínuo de produção , compostas de : alimentadores de bandeja vibratória, elevador de canecas com até 500mm de largura e capacidade mínima de 70m3/h, válvulas de controle e distribuição de fluxo de 2 ou mais vias, sensores de níveis, transportadores com capacidade mínima de 70m3/h, alimentadores com rosca dosadora, balanças de precisão de até 400kg, painéis elétricos, CLP’s e acessórios, controladas por sistemas informatizados integrados.</t>
  </si>
  <si>
    <t>T-2286</t>
  </si>
  <si>
    <t>MINERACAO DARDANELOS LTDA.</t>
  </si>
  <si>
    <t>Misturadores contínuos horizontais, próprios para mistura e homogeneização do rejeito de flotação, cimento e água, para formação da pasta a ser utilizada no enchimento dos realces em minas subterrâneas, com capacidade superior a 100t/h; composto principalmente de: taque do misturador com revestimento especial antidesgaste; eixo duplo de pás; misturador de fluxo contínuo com pás de ferro fundido substituíveis; sistema de lubrificação automático; descarregador inferior e/ou lateral do material; sistema de verificação eletrônica “mixer mind”; sistema automático de lavagem de alta pressão e caixas de engrenagem planetárias.</t>
  </si>
  <si>
    <t>Exímea Com. de Amquinas e Equip. Ltda EPP </t>
  </si>
  <si>
    <t>T-2032</t>
  </si>
  <si>
    <t>Combinações de máquinas para sistema microgranulação contínua de massa cerâmica moída a seco, com capacidade de produção igual ou superior a 55t/h, controladas por um controlador lógico programável (PLC), composto de: 3(três) granulador de operação continua, dotado de alimentador continuo tipo rosca sem fim, câmara misturadora rotativa em formato cilíndrico – sinusoidal e controle automático de lubrificação, 3(três) kits de dosagem de massa e 3(três) “skids” de dosagem de água equipado com reservatório, medidor de vazão eletromagnético e bombas controladas por inversor de frequência e painéis elétricos para gestão dos equipamentos.</t>
  </si>
  <si>
    <t>T-2259</t>
  </si>
  <si>
    <t>NEXA RECURSOS MINERAIS S.A.</t>
  </si>
  <si>
    <t>Telas peneiras vibratórias, em plástico poliuretano, tipo reta, formato malha retangular, comprimento de até 1.016mm, largura de até 762mm, espessuras compreendidas entre 0,15 e 0,18mm, proporção da abertura oblonga compreendidas entre 1:8 e 1:16, tipo fixação encaixe rápido, com ou sem aditivo especial anti-incrustação, comercialmente denominado "panel ure - tapered".</t>
  </si>
  <si>
    <t>T-2232</t>
  </si>
  <si>
    <t>Extrusoras para produção de chapas de plástico rígido multicamadas, dotadas de 2 duplas roscas corrotantes, 2 grupos de dosadores de matéria-prima do tipo gravimétrico, 2 dispositivos de superfiltração com retrolavagem e controle de pressão automática, cabeçote de extrusão plano, sistema para controle automático de espessura da chapa, sistema de desgaseificação de alto vácuo equipadas com 3 bombas cada e sistema de limpeza da calandra, com capacidade máxima de produção compreendida entre 1.500 e 2.500kg/h, com largura útil máxima compreendida entre 1.420 e 2.000mm e espessura da folha compreendida entre 0,12 e 2mm.</t>
  </si>
  <si>
    <t>T-2069</t>
  </si>
  <si>
    <t>LORENZETTI S/A INDUSTRIAS BRASILEIRAS ELETROMETALURGICAS</t>
  </si>
  <si>
    <t>Unidades de injeção, utilizadas para realizar a injeção de termoplásticos, com diâmetro do fuso de 25mm, com curso de injeção até 125mm, pressão de injeção até 2.000bar, volume de injeção até 61,4cm³, dotadas de painel de operação e painel elétrico.</t>
  </si>
  <si>
    <t>T-1890</t>
  </si>
  <si>
    <t>CONTINENTAL AUTOMOTIVE DO BRASIL LTDA</t>
  </si>
  <si>
    <t>Combinações de máquinas para dispensação automática de cola em "display" de painel de veículo automóvel, com um número de até 512 programas, compostas de: célula de mistura e reposição com parâmetros de dados e monitoramento do processo; misturador de saco duplo com capacidade de até 20 litros com válvula tripla da bomba dosadora, cabeça de mistura e bico; máquina  para aplicação de cola, incluindo chassi, unidade hidráulica, cilindro hidráulico, placa de fusão com cilindro de mangas, armário de controle elétrico e pneumático, transmissão pneumático-hidráulica para pressão adesiva de até 20bar, gabinete elétrico e pneumático em um compartimento, 3 zonas de aquecimento com microprocessador com característica PID, auto otimizável,  controlador eletrônico de temperatura integrado para 4 zonas de aquecimento com modo de controle PID e auto otimização, malha fechada e proteção contra temperatura alta e baixa para cada zona de aquecimento individual programável em separado,  código para bloquear o controlador contra programação não autorizada e tela de toque colorida de 7 polegadas,  bomba dosadora de precisão de até 0,5cm³, bomba dosadora de precisão de até 0,1cm³ de saída, ambas com motor de engrenagem 24VCC com sistema de "encoder",  cartão de controle para regular a velocidade das bombas e o volume do adesivo, sinal de entrada de 0 a 10VCC para controlar a quantidade das dosagens, misturador estático com válvula de fechamento e aplicação, sensor de pressão com sinal de saída analógica de 0 até 10V, válvula de fechamento para alimentação de cola antes da unidade de mistura; estação de armazenagem de peças com sistema de controle  e saída  garantindo o tempo de cura da cola; garra e berço para posicionamento de peças; estação para garantir a temperatura de trabalho nos componentes antes da aplicação da cola; robô industrial com "dispenser" acoplado constituído de braço mecânico com movimentos orbitais de 3 graus de liberdade X, Y, e Z, com parâmetro de repetibilidade inferior a 0,10mm, com velocidade máxima até 60m/min, aceleração máxima até 10m/s² e  capacidade de carga de até 10kg; painel elétrico de comando com controle e unidade de programação; estação de ativação do plasma com cabeçote de plasma instalado no sistema de eixos do robô; estação de limpeza; filtros; cortina de luz; unidade de ar-condicionado; controlado com programador lógico programável (PLC) com interface homem-máquina (IHM).</t>
  </si>
  <si>
    <t>T-2333</t>
  </si>
  <si>
    <t>CENTRO DAS INDÚSTRIAS DE CURTUMES DO BRASIL</t>
  </si>
  <si>
    <t>Máquinas dispensadoras volumétricas automáticas de tintas com 16 tanques de tintas com capacidade para 15 ou 20 litros para dispersão controladas e automáticas por meio de 1 bocal, provido de painel “touchscreen” para controle de operações e 2 blocos de medição motorizados, um em cada lado, para dispersão rápida e precisa de tinta através de pulsos, capacitadas para serem conectadas ao sistema de gestão kurabo - aucolor system para processamento de múltiplas ordens e lotes.</t>
  </si>
  <si>
    <t>T-2057</t>
  </si>
  <si>
    <t>Máquinas automáticas de formação de células para acumuladores elétricos industriais do tipo "flooded", por conversão e recirculação de solução eletrolítica, com capacidade nominal de produzir bateladas de 320 a 480 baterias em ciclos de 15 a 20h, com até 80 células conectadas, dotadas de: sistema de recirculação e armazenamento de ácido, dotado de tanques para recirculação e estoque de solução eletrolítica concentrada, com torres de resfriamento, contentor de segurança de contaminação do solo, bombas para recirculação de solução nos 480 acumuladores, com conexão acumulador-máquina, sistema de exaustão gases automático, densímetros de controle do processo de conversão acoplados a tubulação, sensores de temperatura de solução eletrolítica para controle de resfriamento, sensor de pressão, sensor ultrassônico de nível de tanque, sensores de vazamento, medidor e controlador de fluxo de solução eletrolítica, painel com programa de controle para processo de conversão automático, controle do fluxo de eletrólito circulando com inversores de frequência, carregadores e descarregadores IGBT de acumuladores elétricos com capacidade  de corrente constante de 500A e tensão de 270V, ajuste automático de densidade do eletrólito com bombas dosadoras, controle de temperatura também das baterias piloto com teor ácido sulfúrico no ar de saída menor que 1 mg/m³ e temperatura do ácido das células no final do ciclo de até 30°C com medidores de temperatura embutidos nos adaptadores de encaixe das baterias, CLP, computador IHM com monitor LCD e controle interativo.</t>
  </si>
  <si>
    <t>T-2184</t>
  </si>
  <si>
    <t>Obturadores tipo inchável para água ou óleo, com tubo base até 6.625 polegadas de 28 lb/pés VAM TOP, rosca tipo caixa na parte superior e pino na parte inferior, metalurgias em aço inoxidável ou liga de níquel, pressão máxima de trabalho até 5.000psi, temperatura máxima de trabalho até 257ºF, para utilização em completação de poços de petróleo.</t>
  </si>
  <si>
    <t>T-2185</t>
  </si>
  <si>
    <t>Obturadores de produção, tipo copo, para revestimento 9 5/8" de 53,5 lb/pés, metalurgias em aço inoxidável ou liga de níquel, até 3.000psi de diferencial de pressão, padrão de 1/4 de polegada para as linhas de controle, rosca 4 ½ VAM TOP, rosca tipo caixa na parte superior e tipo pino na parte inferior, para utilização em completação de poços de petróleo.</t>
  </si>
  <si>
    <t>T-2323</t>
  </si>
  <si>
    <t>TECNOLENS LABORATORIO OTICO FEIRA LTDA  </t>
  </si>
  <si>
    <t>Máquinas para aplicação de revestimento rígido, em lentes oftálmicas, por imersão em banho de verniz em câmera de vácuo, para ativação, limpeza, enxágue e secagem de lentes com diâmetro máximo de 80mm e espessura máxima de 20mm, dotada de rack para acomodação máxima de 14 lentes, tempo de ciclo compreendido de 4 a 6min, duas unidades de refrigeração e ciclo de revestimento compreendido de 1.000 a 1.200lentes/turno.</t>
  </si>
  <si>
    <t>T-2325</t>
  </si>
  <si>
    <t>Dispositivos para possibilitar a desconexão e reconexão eletro-hidráulico da completação superior de poços submarinos possuindo passagem para linhas de controle elétrica e hidráulicas, com perfil para conectores de dupla vedação metal-metal, fabricação com metalurgia de aço carbono ou superior, conexões em 3 ½ polegadas ou superior, limite mínimo de escoamento de 80.000psi, pressão de trabalho mínima de 5.000psi.</t>
  </si>
  <si>
    <t>T-2070</t>
  </si>
  <si>
    <t>Moldes para plásticos, utilizados em máquinas injetoras, com: sistema “lift and turn”, que proporciona o avanço, rotação e recuo do macho central, provida de painel elétrico com painel de controle; e sistema “C-Frame” de rotação das cavidades.</t>
  </si>
  <si>
    <t>T-2335</t>
  </si>
  <si>
    <t>Moldes em aço inox, completo, para moldagem por injeção de preformas PET, com 32 cavidades 70 x 175mm, resfriamento duplo nas castanhas, machos com tratamento superficial em titânio, câmara quente com bico valvulado e controle individual por termopar, conjunto de peças de reposição com 1 macho, 1 cavidade, 1 suporte, 1 castanha, 1 inserto do funcho, 1 tubo robô, 1 pino de extração, resistência, bico “nozzle”, insulador, termopares e agulhas.</t>
  </si>
  <si>
    <t>T-2284</t>
  </si>
  <si>
    <t>Válvulas de segurança de subsuperfície para controle de fluxo emergencial em poços submarinos, tipo “flapper”, com abertura por sistema de pistão balanceado, vedação não elastomérica, com perfil para exercício “exercise profile” e sistema de travamento permanente em posição de abertura, fabricadas em aço carbono ou liga superior, conexões de 4 ½ polegadas ou superior, limite de escoamento mínimo de 80.000psi ou superior, pressão de trabalho de até 15.000psi.</t>
  </si>
  <si>
    <t>T-2314</t>
  </si>
  <si>
    <t>Válvulas de segurança de subsuperfície para controle de fluxo emergencial em poços submarinos, tipo “flapper”, com abertura por sistema de pistão único e não balanceado, vedação não elastomérica, com perfil para exercício “exercise profile” e sistema de travamento permanente em posição de abertura, fabricadas em aço carbono ou liga superior, conexões de 2 3/8 polegadas ou superior, limite de escoamento mínimo de 80.000psi ou superior, pressão de trabalho de até 20.000psi.</t>
  </si>
  <si>
    <t>T-2226</t>
  </si>
  <si>
    <t>Conjuntos formando corpo único, constituídos de motor elétrico trifásico assíncrono de corrente alternada com eletrofreio monofásico e aquecedor monofásico, caixa de engrenagens e pinhão suspenso, próprios para aplicação em turbinas eólicas; motor elétrico com tensão de 400 ou 690 Vac, frequência 60 Hz, momento de inércia inferior a 0,02kg.m² incluindo o eletrofreio, rotação nominal de 1200 rpm, corrente elétrica nominal de 5A @ 690V, potência nominal de 3,6kW dependendo da curva de torque, dotado de ventilador de refrigeração e aquecedor com tensão de 230Vac; eletrofreio com tensão de 230Vac, com torque de frenagem entre 40 e 50N.m; redutor de velocidades de multi estágio planetário com relação de transmissão de 1.150+/-100; módulo do pinhão de saída: 20mm, ângulo de pressão de contato: 20°, número de dentes: 14, fator de correção de perfil: +0,5, espessura do dente: 160mm, diâmetro externo de 338mm; Massa máxima do conjunto de 540kg já com graxa.</t>
  </si>
  <si>
    <t>T-2388</t>
  </si>
  <si>
    <t>Conjuntos motobomba para aplicação em sistemas de lubrificação de redutores de velocidades de turbinas eólicas, dotados de: motor elétrico com potência nominal de 4,2 ou 7,2kW, corrente elétrica nominal de até 8A, tensão elétrica de entrada de 690Vac, frequência de 60Hz e grau de proteção IP55; aquecedor monofásico de tensão 230V, frequência 60Hz e potência de 25W; bomba de engrenagem externa com capacidade de fluxo de fluido à baixas rotações de 54L/min e a altas rotações de 105L/min, pressão máxima de 25bar, pressão mínima de sucção -0,4bar, viscosidade máxima de 20.000cSt, pressão de ajuste para válvula de alívio de 12bar.</t>
  </si>
  <si>
    <t>T-2264</t>
  </si>
  <si>
    <t>Geradores a gás natural com possibilidade de ser monofásico ou trifásico; potência standby com a possibilidade de ser 9kVA / 9kW, 13kVA / 13kW, 16kVA / 16kW, 18kVA / 18kW, 19,5kVA / 19,5kW ou 21kVA / 17kW; ruído com a possibilidade de ser 61, 65, 66 ou 67 dB(A)@ 7m; motor com a possibilidade de ser composto por cilindro único ou 2 cilindros em linha e velocidade de 3.600rpm; arrefecimento a ar; tensão de partida 12V; alimentação elétrica de 240V.</t>
  </si>
  <si>
    <t>T-2265</t>
  </si>
  <si>
    <t>Geradores trifásicos a gás natural; potência “standby” com a possibilidade de ser 31kVA / 25kW, 34kVA / 27kW, 38kVA / 30kW, 45kVA / 36kW, 48kVA / 38kW, 56kVA / 45kW ou 75kVA / 60kW; ruído com a possibilidade de ser 64, 70, 72 ou 73dB(A)@ 7m; motor composto por 4 cilindros em linha e com velocidade de 1.800 ou 3.600rpm; admissão de ar aspirado; arrefecimento fechado refrigerado a água; alternador síncrono; tensão de partida 12V; alimentação elétrica de 120/240V.</t>
  </si>
  <si>
    <t>T-2285</t>
  </si>
  <si>
    <t>Geradores portáteis a gasolina com a possibilidade de ser monofásico ou trifásico; potência máxima (LTP) com a possibilidade de ser 16,2 ou 12,3kVA; potência contínua (COP) com a possibilidade de ser 12,5 ou 9,6kVA; capacidade do tanque de 24 litros; autonomia 75% de 5h.</t>
  </si>
  <si>
    <t>T-2384</t>
  </si>
  <si>
    <t>Reservatórios de alumínio para fluido de arrefecimento do conversor de turbinas eólicas, com dimensões máximas de 500,89 x 410,21 x 490,84m (C x L x A), capacidade de estancamento sob pressões superiores a 3psi; mangueiras e conexões com capacidade de resistência a pressões superiores a 80psi; possuindo tampa constituída de alumínio 6061-T6 com 14 furos de diâmetro 11,18mm +/-0,07 para fixação no corpo do reservatório; chapas inferiores constituídas de alumínio 5052-H32; contendo soldagem do tipo MIG/MAG ou TIG.</t>
  </si>
  <si>
    <t>T-2386</t>
  </si>
  <si>
    <t>Clarabóias para teto da nacelle de turbinas eólicas, com tamanho nominal de 620 x 620mm, material da armação constituído por alumínio 6063; material da lente constituído por acrílico (PMMA) com transparência superior a 80% de no mínimo 10mm de espessura; material do selante constituído por EPDM; material da mola constituído por aço inoxidável AISI 316; vedadas para proteção contra água; com capacidade para abertura do lado de dentro e de fora; contendo dobradiças com alto atrito para conter quedas repentinas; temperatura de operação de -40° a 65°C.</t>
  </si>
  <si>
    <t>T-2343</t>
  </si>
  <si>
    <t>BELENUS LTDA</t>
  </si>
  <si>
    <t>Inversores fotovoltaicos "on-grid", monofásicos, para inversão de tensão contínua (CC) para tensão alternada (CA), com potência nominal de saída de 3kW, sem transformador, resfriamento passivo (sem ventiladores) por meio de convecção natural, com entrada em paralelo com a rede elétrica em tensões compreendidas entre 220 a 230VCA e as seguintes características: tensão máxima de entrada de 600VCC; tensão de partida de 90VCC; faixa de tensão do MPPT compreendida entre 80 a 500VCC; corrente máxima de entrada de 11A; 1 entrada rastreadora de ponto máximo de potência (MPPT) e 1 entrada padrão MC4 de conexão no "MPPT"; potência máxima de saída de 3,3kW; corrente nominal de saída da rede de 13,6A(220VCA) e 13A(230VCA); corrente máxima de saída de 15,7A; distorção harmônica (THDi) igual ou inferior a 3%; consumo noturno igual ou inferior a 1W; temperatura de operação compreendido entre -25° e +60°C; eficiência máxima de 97,5%; display LCD para operação; monitoramento das informações da rede; grau de proteção IP65; sistema de monitoramento de produção; comunicação via porta serial RS485; com ou sem adaptador de comunicação Wi-Fi.</t>
  </si>
  <si>
    <t>T-2344</t>
  </si>
  <si>
    <t>Inversores fotovoltaicos "on-grid", monofásico, para inversão de tensão contínua (CC) para tensão alternada (CA), com potência nominal de saída de 4kW, sem transformador, resfriamento passivo (sem ventiladores) por meio de convecção natural, com entrada em paralelo com a rede elétrica em tensões compreendidas entre 220 a 230VCA e as seguintes características: tensão máxima de entrada de 600VCC; tensão de partida de 120VCC; faixa de tensão do MPPT compreendida entre 90 a 520VCC; corrente máxima de entrada de 11A; 2 entradas rastreadoras de ponto máximo de potência (MPPT) e 2 entradas padrão MC4 de conexão no "MPPT"; potência máxima de saída de 4,4kW; corrente nominal de saída da rede de 18,2A(220VCA) e 17,4A(230VCA); corrente máxima de saída de 21A; distorção harmônica (THDi) igual ou inferior a 3%; consumo noturno igual ou inferior a 1W; temperatura de operação compreendido entre -25° e +60°C; eficiência máxima de 98,1%; display LCD para operação; monitoramento das informações da rede; grau de proteção IP65; sistema de monitoramento de produção; comunicação via porta serial RS485; com ou sem adaptador de comunicação Wi-Fi.</t>
  </si>
  <si>
    <t>T-2350</t>
  </si>
  <si>
    <t>Inversores fotovoltaicos "on-grid", monofásicos, para inversão de tensão contínua (CC) para tensão alternada (CA), com potência nominal de saída de 5kW, sem transformador, resfriamento passivo (sem ventiladores) por meio de convecção natural, com entrada em paralelo com a rede elétrica em tensões compreendidas entre 220 a 230VCA e as seguintes características: tensão máxima de entrada de 600VCC; tensão de partida de 120VCC; faixa de tensão do MPPT compreendida entre 90 a 520VCC; corrente máxima de entrada de 11A; 2 entradas rastreadoras de ponto máximo de potência (MPPT) e 2 entradas padrão MC4 de conexão no "MPPT"; potência máxima de saída de 5kW; corrente nominal de saída da rede de 22,7A(220VCA) e 21,7A(230VCA); corrente máxima de saída de 25A; distorção harmônica (THDi) igual ou inferior a 3%; consumo noturno igual ou inferior a 1W; temperatura de operação compreendido entre -25° e +60°C; eficiência máxima de 98,1%; display LCD para operação; monitoramento das informações da rede; grau de proteção IP65; sistema de monitoramento de produção; comunicação via porta serial RS485; com ou sem adaptador de comunicação Wi-Fi.</t>
  </si>
  <si>
    <t>T-2352</t>
  </si>
  <si>
    <t>Inversores fotovoltaicos "on-grid", monofásicos, para inversão de tensão contínua (CC) para tensão alternada (CA), com potência nominal de saída de 7kW, sem transformador, resfriamento passivo (sem ventiladores) por meio de convecção natural, com entrada em paralelo com a rede elétrica em tensões compreendidas entre 220 a 230VCA e as seguintes características: tensão máxima de entrada de 600VCC; tensão de partida de 120VCC; faixa de tensão do MPPT compreendida entre 100 a 500VCC; corrente máxima de entrada de 10A; 3 entradas rastreadoras de ponto máximo de potência (MPPT) e 3 entradas padrão MC4 de conexão no "MPPT"; potência máxima de saída de 7,7kW; corrente nominal de saída da rede de 31,8A(220VCA) e 30,4A(230VCA); corrente máxima de saída de 33,7A; distorção harmônica (THDi) igual ou inferior a 1,5%; consumo noturno igual ou inferior a 1W; temperatura de operação compreendido entre -25° e +60°C; eficiência máxima de 98,1%; display LCD para operação; monitoramento das informações da rede; grau de proteção IP65; sistema de monitoramento de produção; comunicação via porta serial RS485; com ou sem adaptador de comunicação Wi-Fi.</t>
  </si>
  <si>
    <t>T-2354</t>
  </si>
  <si>
    <t>Inversores fotovoltaicos "on-grid", monofásicos, para inversão de tensão contínua (CC) para tensão alternada (CA), com potência nominal de saída de 8kW, sem transformador, resfriamento passivo (sem ventiladores) por meio de convecção natural, com entrada em paralelo com a rede elétrica em tensões compreendidas entre 220 a 230VCA e as seguintes características: tensão máxima de entrada de 600VCC; tensão de partida de 120VCC; faixa de tensão do MPPT compreendida entre 100 a 500VCC; corrente máxima de entrada de 10A; 3 entradas rastreadoras de ponto máximo de potência (MPPT) e 3 entradas padrão MC4 de conexão no "MPPT"; potência máxima de saída de 8,8kW; corrente nominal de saída da rede de 36,4A(220VCA) e 34,8A(230VCA); corrente máxima de saída de 36,6A; distorção harmônica (THDi) igual ou inferior a 1,5%; consumo noturno igual ou inferior a 1W; temperatura de operação compreendido entre -25° e +60°C; eficiência máxima de 98,1%; display LCD para operação; monitoramento das informações da rede; grau de proteção IP65; sistema de monitoramento de produção; comunicação via porta serial RS485; com ou sem adaptador de comunicação Wi-Fi.</t>
  </si>
  <si>
    <t>T-2355</t>
  </si>
  <si>
    <t>Inversores fotovoltaicos "on-grid", monofásicos, para inversão de tensão contínua (CC) para tensão alternada (CA), com potência nominal de saída de 10kW, sem transformador, resfriamento passivo (sem ventiladores) por meio de convecção natural, com entrada em paralelo com a rede elétrica em tensões compreendidas entre 220VCA a 230VCA e as seguintes características: tensão máxima de entrada de 600VCC; tensão de partida de 120VCC; faixa de tensão do MPPT compreendida entre 100VCC a 500VCC; corrente máxima de entrada de 10A; 3 entradas rastreadoras de ponto máximo de potência (MPPT) e 3 entradas padrão MC4 de conexão no "MPPT"; potência máxima de saída de 10kW; corrente nominal de saída da rede de 45,5A(220VCA) e 43,5A(230VCA); corrente máxima de saída de 45,9A; distorção harmônica (THDi) igual ou inferior a 1,5%; consumo noturno igual ou inferior a 1W; temperatura de operação compreendido entre -25° e +60°C; eficiência máxima de 98,1%; display LCD para operação; monitoramento das informações da rede; grau de proteção IP65; sistema de monitoramento de produção; comunicação via porta serial RS485; com ou sem adaptador de comunicação Wi-Fi.</t>
  </si>
  <si>
    <t>T-2356</t>
  </si>
  <si>
    <t>Inversores fotovoltaicos trifásicos "on-grid", com potência nominal de 30.000W, para inversão de tensão contínua para tensão alternada eletronicamente, entrando em paralelo com a rede elétrica, usados em unidades de geração fotovoltaica para injeção de energia em rede pública, com 4 entradas de ponto de máxima potência (MPPT) e 2 entradas por MPPT, com tensão contínua mínima de 350VCC e máxima de 1.000VCC, frequência de trabalho de 60Hz, eficiência máxima de no mínimo 98,7%, grau de proteção IP65, com ventilador inteligente, fator de potência ajustável 0,8 atrasado e 0,8 adiantado, desenvolvidos para suportar a operação em temperatura ambiente dentro da faixa de -25o a +60ºC, com recursos de monitoramento em tempo real e atualização remota de parâmetros (RenoUp) através de comunicação via dispositivo Wi-Fi plug II.</t>
  </si>
  <si>
    <t>T-2358</t>
  </si>
  <si>
    <t>Inversores fotovoltaicos trifásicos "on-grid", com potência nominal de 40.000W para inversão de tensão contínua para tensão alternada eletronicamente, entrando em paralelo com a rede elétrica, usados em unidades de geração fotovoltaica para injeção de energia em rede pública; com 4 entradas de ponto de máxima potência (MPPT) e 2 entradas por MPPT, com tensão contínua mínima de 180VCC e máxima de 1.100VCC, frequência de trabalho de 60Hz, eficiência máxima de no mínimo 98,8%; grau de proteção IP65, fator de potência ajustável 0,8 atrasado e 0,8 adiantado, desenvolvidos para suportar a operação em temperatura ambiente dentro da faixa de -25o a +60oC, com recursos de monitoramento em tempo real e atualização remota de parâmetros (RenoUp) através de comunicação via dispositivo Wi-Fi plug II.</t>
  </si>
  <si>
    <t>T-2359</t>
  </si>
  <si>
    <t>Inversores fotovoltaicos trifásicos "on-grid", com potência nominal de 50.000 a 60.000W, para inversão de tensão contínua para tensão alternada eletronicamente, entrando em paralelo com a rede elétrica, usados em unidades de geração fotovoltaica para injeção de energia em rede pública, com 4 entradas de ponto de máxima potência (MPPT) e 3 entradas por MPPT, com tensão contínua mínima de 200VCC e máxima de 1.100VCC, frequência de trabalho de 60Hz, eficiência máxima de no mínimo 98,8%, grau de proteção IP65 com ventilador inteligente, fator de potência ajustável 0,8 atrasado e 0,8 adiantado, desenvolvidos para suportar a operação em temperatura ambiente dentro da faixa de -25o a +60oC, com recursos de monitoramento em tempo real e atualização remota de parâmetros (RenoUp) através de comunicação via dispositivo Wi-Fi plug II.</t>
  </si>
  <si>
    <t>T-2360</t>
  </si>
  <si>
    <t>Inversores fotovoltaicos trifásicos "on-grid", com potência nominal de 125.000W, para inversão de tensão contínua para tensão alternada eletronicamente, entrando em paralelo com a rede elétrica, usados em unidades de geração fotovoltaica para injeção de energia em rede pública, com 1 entrada de ponto de máxima potência (MPPT) e 20 entradas por MPPT, com tensão contínua mínima de 900VCC e máxima de 1.500VCC, frequência de trabalho de 60Hz, eficiência máxima de no mínimo 99,1%, tensão nominal CA de 600V, grau de proteção IP65, com ventilador inteligente, fator de potência ajustável 0,8 atrasado e 0,8 adiantado, desenvolvidos para suportar a operação em temperatura ambiente dentro da faixa de -25o a 60oC, com recursos de monitoramento em tempo real e atualização remota de parâmetros (RenoUp) através de comunicação via dispositivo Wi-Fi plug II.</t>
  </si>
  <si>
    <t>T-2361</t>
  </si>
  <si>
    <t>Inversores fotovoltaicos "on-grid", trifásicos, para inversão de tensão contínua (CC) para tensão alternada (CA), com potência nominal de saída de 12kW, sem transformador, resfriamento ativo (com ventiladores) por meio de ventilação redundante inteligente, com entrada em paralelo com a rede elétrica em tensões compreendidas entre 220 a 380VCA ou 230 a 400VCA e as seguintes características: tensão máxima de entrada de 1.000VCC; tensão de partida de 180VCC; faixa de tensão do MPPT compreendida entre 160 a 850VCC; corrente máxima de entrada de 22A; 2 entradas rastreadoras de ponto máximo de potência (MPPT) e 4 entradas padrão MC4 de conexão no "MPPT"; potência máxima de saída de 13,2kW; corrente nominal de saída da rede de 18,2A(220/380VCA) e 17,3A(230/400VCA); corrente máxima de saída de 19,1A; distorção harmônica (THDi) igual ou inferior a 1,5%; consumo noturno igual ou inferior a 1W; temperatura de operação compreendido entre -25° e +60°C; eficiência máxima de 98,7%; display LCD para operação; monitoramento das informações da rede; grau de proteção IP65; sistema de monitoramento de produção; comunicação via porta serial RS485; com ou sem adaptador de comunicação Wi-Fi, de valor unitário (CIF) não superior a R$5.934,00.</t>
  </si>
  <si>
    <t>T-2362</t>
  </si>
  <si>
    <t>Inversores fotovoltaicos "on-grid", trifásicos, para inversão de tensão contínua (CC) para tensão alternada (CA), com potência nominal de saída de 15kW, sem transformador, resfriamento ativo (com ventiladores) por meio de ventilação redundante inteligente, com entrada em paralelo com a rede elétrica em tensões compreendidas entre 220 a 380VCA ou 230 a 400VCA e as seguintes características: tensão máxima de entrada de 1.000VCC; tensão de partida de 180VCC; faixa de tensão do MPPT compreendida entre 160 a 850VCC; corrente máxima de entrada de 22A; 2 entradas rastreadoras de ponto máximo de potência (MPPT) e 4 entradas padrão MC4 de conexão no "MPPT"; potência máxima de saída de 16,5kW; corrente nominal de saída da rede de 22,8A(220/380VCA) e 21,7A(230/400VCA); corrente máxima de saída de 23,8A; distorção harmônica (THDi) igual ou inferior a 1,5%; consumo noturno igual ou inferior a 1W; temperatura de operação compreendido entre -25° e +60°C; eficiência máxima de 98,7%; display LCD para operação; monitoramento das informações da rede; grau de proteção IP65; sistema de monitoramento de produção; comunicação via porta serial RS485; com ou sem adaptador de comunicação Wi-Fi, de valor unitário (CIF) não superior a R$6.230,70.</t>
  </si>
  <si>
    <t>T-2363</t>
  </si>
  <si>
    <t>Inversores fotovoltaicos "on-grid", trifásicos, para inversão de tensão contínua (CC) para tensão alternada (CA), com potência nominal de saída de 15kW, sem transformador, resfriamento passivo (sem ventiladores) por meio de convecção natural, com entrada em paralelo com a rede elétrica em tensões de 220VCA e as seguintes características: tensão máxima de entrada de 1.000VCC; tensão de partida de 350VCC; faixa de tensão do MPPT compreendida entre 200 a 800VCC; corrente máxima de entrada de 20A; 2 entradas rastreadoras de ponto máximo de potência (MPPT) e 4 entradas padrão MC4 de conexão no "MPPT"; potência máxima de saída de 15kW; corrente nominal de saída da rede de 39,4A; corrente máxima de saída de 39,4A; distorção harmônica (THDi) igual ou inferior a 3%; consumo noturno igual ou inferior a 1W; temperatura de operação compreendido entre -25° e +60°C; eficiência máxima de 97%; display LCD para operação; monitoramento das informações da rede; grau de proteção IP65; sistema de monitoramento de produção; comunicação via porta serial RS485; com ou sem adaptador de comunicação Wi-Fi.</t>
  </si>
  <si>
    <t>T-2364</t>
  </si>
  <si>
    <t>Inversores fotovoltaicos "on-grid", trifásicos, para inversão de tensão contínua (CC) para tensão alternada (CA), com potência nominal de saída de 17kW, sem transformador, resfriamento ativo (com ventiladores) por meio de ventilação redundante inteligente, com entrada em paralelo com a rede elétrica em tensões compreendidas entre 220 a 380VCA ou 230 a 400VCA e as seguintes características: tensão máxima de entrada de 1.000VCC; tensão de partida de 180VCC; faixa de tensão do MPPT compreendida entre 160 a 850VCC; corrente máxima de entrada de 22A; 2 entradas rastreadoras de ponto máximo de potência (MPPT) e 4 entradas padrão MC4 de conexão no "MPPT"; potência máxima de saída de 18,7kW; corrente nominal de saída da rede de 25,8A(220/380VCA) e 24,6A(230/400VCA); corrente máxima de saída de 27A; distorção harmônica (THDi) igual ou inferior a 1,5%; consumo noturno igual ou inferior a 1W; temperatura de operação compreendido entre -25° e +60°C; eficiência máxima de 98,7%; display LCD para operação; monitoramento das informações da rede; grau de proteção IP65; sistema de monitoramento de produção; comunicação via porta serial RS485; com ou sem adaptador de comunicação Wi-Fi, de valor unitário (CIF) não superior a R$6.527,40.</t>
  </si>
  <si>
    <t>T-2365</t>
  </si>
  <si>
    <t>Inversores fotovoltaicos "on-grid", trifásicos, para inversão de tensão contínua (CC) para tensão alternada (CA), com potência nominal de saída de 20kW, sem transformador, resfriamento ativo (com ventiladores) por meio de ventilação redundante inteligente, com entrada em paralelo com a rede elétrica em tensões compreendidas entre 220 a 380VCA ou 230 a 400VCA e as seguintes características: tensão máxima de entrada de 1.000VCC; tensão de partida de 180VCC; faixa de tensão do MPPT compreendida entre 160 a 850VCC; corrente máxima de entrada de 22A; 2 entradas rastreadoras de ponto máximo de potência (MPPT) e 4 entradas padrão MC4 de conexão no "MPPT"; potência máxima de saída de 22kW; corrente nominal de saída da rede de 30,4A(220/380VCA) e 28,9A(230/400VCA); corrente máxima de saída de 31,8A; distorção harmônica (THDi) igual ou inferior a 1,5%; consumo noturno igual ou inferior a 1W; temperatura de operação compreendido entre -25° e +60°C; eficiência máxima de 98,7%; display LCD para operação; monitoramento das informações da rede; grau de proteção IP65; sistema de monitoramento de produção; comunicação via porta serial RS485; com ou sem adaptador de comunicação Wi-Fi, de valor unitário (CIF) não superior a R$6.824,10.</t>
  </si>
  <si>
    <t>T-2366</t>
  </si>
  <si>
    <t>Inversores fotovoltaicos "on-grid", trifásicos, para inversão de tensão contínua (CC) para tensão alternada (CA), com potência nominal de saída de 20kW, sem transformador, resfriamento passivo (sem ventiladores) por meio de convecção natural, com entrada em paralelo com a rede elétrica em tensões de 220VCA e as seguintes características: tensão máxima de entrada de 1.000VCC; tensão de partida de 350VCC; faixa de tensão do MPPT compreendida entre 200 a 800VCC; corrente máxima de entrada de 20A; 2 entradas rastreadoras de ponto máximo de potência (MPPT) e 04 entradas padrão MC4 de conexão no "MPPT"; potência máxima de saída de 20kW; corrente nominal de saída da rede de 52,5A; corrente máxima de saída de 52,5A; distorção harmônica (THDi) igual ou inferior a 3%; consumo noturno igual ou inferior a 1W; temperatura de operação compreendido entre -25° e +60°C; eficiência máxima de 97%; display LCD para operação; monitoramento das informações da rede; grau de proteção IP65; sistema de monitoramento de produção; comunicação via porta serial RS485; com ou sem adaptador de comunicação Wi-Fi.</t>
  </si>
  <si>
    <t>T-2368</t>
  </si>
  <si>
    <t>Inversores fotovoltaicos "on-grid", trifásicos, para inversão de tensão contínua (CC) para tensão alternada (CA), com potência nominal de saída de 25kW, sem transformador, resfriamento passivo (sem ventiladores) por meio de convecção natural, com entrada em paralelo com a rede elétrica em tensões compreendidas entre 220 e 380VCA ou 230 a 400VCA e as seguintes características: tensão máxima de entrada de 1.100VCC; tensão de partida de 180VCC; faixa de tensão do MPPT compreendida entre 200 a 1.000VCC; corrente máxima de entrada de 26A; 03 entradas rastreadoras de ponto máximo de potência (MPPT) e 6 entradas padrão MC4 de conexão no "MPPT"; potência máxima de saída de 27,5kW; corrente nominal de saída da rede de 38A(220/380VCA) e 36,1A(230/400VCA); corrente máxima de saída de 41,8A; distorção harmônica (THDi) igual ou inferior a 3%; consumo noturno igual ou inferior a 1W; temperatura de operação compreendido entre -25o e +60°C; eficiência máxima de 98,8%; display LCD para operação; monitoramento das informações da rede; grau de proteção IP65; sistema de monitoramento de produção; comunicação via porta serial RS485; com ou sem adaptador de comunicação Wi-Fi.</t>
  </si>
  <si>
    <t>T-2369</t>
  </si>
  <si>
    <t>Inversores fotovoltaicos "on-grid", trifásicos, para inversão de tensão contínua (CC) para tensão alternada (CA), com potência nominal de saída de 25kW, sem transformador, resfriamento ativo (com ventiladores) por meio de ventilação redundante inteligente, com entrada em paralelo com a rede elétrica em tensões de 220VCA e as seguintes características: tensão máxima de entrada de 1.100VCC; tensão de partida de 200VCC; faixa de tensão do MPPT compreendida entre 200 a 850VCC; corrente máxima de entrada de 28,5A; 2 entradas rastreadoras de ponto máximo de potência (MPPT) e 6 entradas padrão MC4 de conexão no "MPPT"; potência máxima de saída de 25kW; corrente nominal de saída da rede de 65,6A; corrente máxima de saída de 65,6A; distorção harmônica igual ou inferior a 3%; consumo noturno (THDi) igual ou inferior a 1W; temperatura de operação compreendido entre -25° e +60°C; eficiência máxima de 97%; display LCD para operação; monitoramento das informações da rede; grau de proteção IP65; sistema de monitoramento de produção; comunicação via porta serial RS485; com ou sem adaptador de comunicação Wi-Fi.</t>
  </si>
  <si>
    <t>T-2370</t>
  </si>
  <si>
    <t>Inversores fotovoltaicos "on-grid", trifásicos, para inversão de tensão contínua (CC) para tensão alternada (CA), com potência nominal de saída de 30kW, sem transformador, resfriamento passivo (sem ventiladores) por meio de convecção natural, com entrada em paralelo com a rede elétrica em tensões compreendidas entre 220 a 380VCA ou 230 a 400VCA e as seguintes características: tensão máxima de entrada de 1.100VCC; tensão de partida de 180VCC; faixa de tensão do MPPT compreendida entre 200 a 1.000VCC; corrente máxima de entrada de 26A; 3 entradas rastreadoras de ponto máximo de potência (MPPT) e 06 entradas padrão MC4 de conexão no "MPPT"; potência máxima de saída de 33kW; corrente nominal de saída da rede de 45,6A(220/380VCA) e 43,3A(230/400VCA); corrente máxima de saída de 50,2A; distorção harmônica (THDi) igual ou inferior a 3%; consumo noturno igual ou inferior a 1W; temperatura de operação compreendido entre -25° e +60°C; eficiência máxima de 98,8%; display LCD para operação; monitoramento das informações da rede; grau de proteção IP65; sistema de monitoramento de produção; comunicação via porta serial RS485; com ou sem adaptador de comunicação Wi-Fi.</t>
  </si>
  <si>
    <t>T-2371</t>
  </si>
  <si>
    <t>Inversores fotovoltaicos "on-grid", trifásicos, para inversão de tensão contínua (CC) para tensão alternada (CA), com potência nominal de saída de 30kW, sem transformador, resfriamento ativo (com ventiladores) por meio de ventilação redundante inteligente, com entrada em paralelo com a rede elétrica em tensões de 220VCA e as seguintes características: tensão máxima de entrada de 1.100VCC; tensão de partida de 200VCC; faixa de tensão do MPPT compreendida entre 200 a 850VCC; corrente máxima de entrada de 28,5A; 2 entradas rastreadoras de ponto máximo de potência (MPPT) e 06 entradas padrão MC4 de conexão no "MPPT"; potência máxima de saída de 30kW; corrente nominal de saída da rede de 78,8A; corrente máxima de saída de 78,8A; distorção harmônica (THDi) igual ou inferior a 3%; consumo noturno igual ou inferior a 1W; temperatura de operação compreendido entre -25o e +60°C; eficiência máxima de 97%; display LCD para operação; monitoramento das informações da rede; grau de proteção IP65; sistema de monitoramento de produção; comunicação via porta serial RS485; com ou sem adaptador de comunicação Wi-Fi.</t>
  </si>
  <si>
    <t>T-2372</t>
  </si>
  <si>
    <t>Inversores fotovoltaicos "on-grid", trifásicos, para inversão de tensão contínua (CC) para tensão alternada (CA), com potência nominal de saída de 40kW, sem transformador, resfriamento passivo (sem ventiladores) por meio de convecção natural, com entrada em paralelo com a rede elétrica em tensões compreendidas entre 220 e 380VCA ou 230 e 400VCA e as seguintes características: tensão máxima de entrada de 1.100VCC; tensão de partida de 180VCC; faixa de tensão do MPPT compreendida entre 200VCC a 1.000VCC; corrente máxima de entrada de 26A; 04 entradas rastreadoras de ponto máximo de potência (MPPT) e 8 entradas padrão MC4 de conexão no "MPPT"; potência máxima de saída de 44kW; corrente nominal de saída da rede de 60,8A(220/380VCA) e 57,7A(230/400VCA); corrente máxima de saída de 66,9A; distorção harmônica (THDi) igual ou inferior a 3%; consumo noturno igual ou inferior a 1W; temperatura de operação compreendido entre -25o e +60°C; eficiência máxima de 98,8%; display LCD para operação; monitoramento das informações da rede; grau de proteção IP65; sistema de monitoramento de produção; comunicação via porta serial RS485; com ou sem adaptador de comunicação Wi-Fi.</t>
  </si>
  <si>
    <t>T-2373</t>
  </si>
  <si>
    <t>Inversores fotovoltaicos "on-grid", trifásicos, para inversão de tensão contínua (CC) para tensão alternada (CA), com potência nominal de saída de 50kW, sem transformador, resfriamento ativo (com ventiladores) por meio de ventilação redundante inteligente; com entrada em paralelo com a rede elétrica em tensões compreendidas entre 220 e 380VCA ou 230 e 400VCA e as seguintes características: tensão máxima de entrada de 1.100VCC; tensão de partida de 200VCC; faixa de tensão do MPPT compreendida entre 200 e 1.000VCC; corrente máxima de entrada de 28,5A; 04 entradas rastreadoras de ponto máximo de potência (MPPT) e 12 entradas padrão MC4 de conexão no "MPPT"; potência máxima de saída de 55kW; corrente nominal de saída da rede de 72,2A(220/380VCA) e 76A(230/400VCA); corrente máxima de saída de 83,3A; distorção harmônica (THDi) igual ou inferior a 3%; consumo noturno igual ou inferior a 1W; temperatura de operação compreendido entre -25o e +60°C; eficiência máxima de 98,8%; display LCD para operação; monitoramento das informações da rede; grau de proteção IP65; sistema de monitoramento de produção; comunicação via porta serial RS485; com ou sem adaptador de comunicação Wi-Fi.</t>
  </si>
  <si>
    <t>T-2374</t>
  </si>
  <si>
    <t>Inversores fotovoltaicos "on-grid", trifásicos, para inversão de tensão contínua (CC) para tensão alternada (CA), com potência nominal de saída de 60kW, sem transformador, resfriamento ativo (com ventiladores) por meio de ventilação redundante inteligente, com entrada em paralelo com a rede elétrica em tensões compreendidas entre 220 e 380VCA ou 230 e 400VCA e as seguintes características: tensão máxima de entrada de 1.100VCC; tensão de partida de 200VCC; faixa de tensão do MPPT compreendida entre 200 e 1.000VCC; corrente máxima de entrada de 28,5A; 4 entradas rastreadoras de ponto máximo de potência (MPPT) e 12 entradas padrão MC4 de conexão no "MPPT"; potência máxima de saída de 66kW; corrente nominal de saída da rede de 86,6A(220/380VCA) e 91,2A(230/400VCA); corrente máxima de saída de 100A; distorção harmônica (THDi) igual ou inferior a 3%; consumo noturno igual ou inferior a 1W; temperatura de operação compreendido entre -25° e +60°C; eficiência máxima de 99%; display LCD para operação; monitoramento das informações da rede; grau de proteção IP65; sistema de monitoramento de produção; comunicação via porta serial RS485; com ou sem adaptador de comunicação Wi-Fi.</t>
  </si>
  <si>
    <t>T-2375</t>
  </si>
  <si>
    <t>Inversores fotovoltaicos "on-grid", trifásicos, para inversão de tensão contínua (CC) para tensão alternada (CA), com potência nominal de saída de 75kW, sem transformador, resfriamento ativo (com ventiladores) por meio de ventilação redundante inteligente, com entrada em paralelo com a rede elétrica em tensões compreendidas entre 220 e 380VCA ou 230 e 400VCA e as seguintes características: tensão máxima de entrada de 1.100VCC; tensão de partida de 195VCC; faixa de tensão do MPPT compreendida entre 180 e 1.000VCC; corrente máxima de entrada de 26A; 09 entradas rastreadoras de ponto máximo de potência (MPPT) e 18 entradas padrão MC4 de conexão no "MPPT"; potência máxima de saída de 75kW; corrente nominal de saída da rede de 114A; corrente máxima de saída de 114A; distorção harmônica (THDi) igual ou inferior a 3%; consumo noturno igual ou inferior a 2W; temperatura de operação compreendido entre -25o e +60°C; eficiência máxima de 98,7%; display LCD para operação; monitoramento das informações da rede; grau de proteção IP66; sistema de monitoramento de produção; comunicação via porta serial RS485; com ou sem adaptador de comunicação Wi-Fi.</t>
  </si>
  <si>
    <t>T-2376</t>
  </si>
  <si>
    <t>Inversores fotovoltaicos "on-grid", monofásicos, para inversão de tensão contínua (CC) para tensão alternada (CA), com potência nominal de saída de 8,2kW, sem transformador, resfriamento passivo (sem ventiladores) por meio de convecção natural, com entrada em paralelo com a rede elétrica em tensões compreendidas entre 180 e 280VCA e as seguintes características: tensão máxima de entrada de 550VCC; tensão de partida de 100VCC; faixa de tensão do MPPT compreendida entre 80 e 550VCC; corrente máxima de entrada de 12,5A; 2 entradas rastreadoras de ponto máximo de potência (MPPT) e 2 entradas padrão MC4 de conexão no "MPPT"; potência máxima de saída de 8,2kW; corrente máxima de saída de 35,7A; distorção harmônica (THDi) igual ou inferior a 3%; consumo noturno igual ou inferior a 0,5W; temperatura de operação compreendido entre -25o e +60°C; eficiência máxima de 98,4%; display LCD para operação; monitoramento das informações da rede; grau de proteção IP65; sistema de monitoramento de produção; com ou sem adaptador de comunicação Wi-Fi.</t>
  </si>
  <si>
    <t>T-2385</t>
  </si>
  <si>
    <t>Comutadores de rede ethernet, utilizados para gerenciamento de comunicações do tipo ethernet em sistemas de comunicação de turbinas eólicas, com tensão de entrada redundante de 10 - 30Vdc, corrente elétrica de entrada de 200mA em uma tensão de 24V; número do endereço MAC: 4000, tempo de envelhecimento: 300s, latência: 2,1μs, velocidade de “backplane”: 2,6GB/s, método de “switching store&amp;forward"; 8 conectores RJ-45 com portas de cobre; gabinete nas seguintes dimensões: 58,42mm de altura, 142,24mm de largura, 86,36mm de profundidade, massa de 0,72kg, trilho DIN 35mm; 2 indicadores em LED para status de conexão e velocidade; capacidade de operação em temperaturas de -40° a 85°C.</t>
  </si>
  <si>
    <t>T-2266</t>
  </si>
  <si>
    <t>Módulos solares fotovoltaicos para geração de energia elétrica, dotados de 110 células monofaciais de silício monocristalino, tecnologia de revestimento PERC (Passivated Emitter Rear Cell), com potência (STC) superior à 535 até 555W, com tecnologia multi-busbar para melhor efeito de captura de luz, eficiência superior a 21,2%, temperatura operacional do módulo nominal 43°C (±2°C), para sistema com tensão máxima de 1.500V, com dimensões de 2.384 × 1.096 × 35mm, com classificação IP68, dotados de superfície em vidro com espessura de 3,2mm de alta transmissão e tratamentos antirreflexo.</t>
  </si>
  <si>
    <t>T-2267</t>
  </si>
  <si>
    <t>Módulos solares fotovoltaicos para geração de energia elétrica, bifaciais, dotados de 110 células de silício monocristalino, tecnologia de revestimento PERC (passivated emitter rear cell), com potência (STC) superior à 530 até 550W, com tecnologia multi-busbar para melhor efeito de captura de luz, eficiência superior a 21%, temperatura operacional do módulo nominal 43°C (±2°C), para sistema com tensão máxima de 1.500V, com dimensões de 2.384 × 1.096 × 35mm, com classificação IP68, dotados de superfície em vidro com espessura de 3,2mm de alta transmissão e tratamentos antirreflexo.</t>
  </si>
  <si>
    <t>T-2268</t>
  </si>
  <si>
    <t>Módulos solares fotovoltaicos para geração de energia elétrica, dotados de 120 células monofaciais de silício monocristalino, tecnologia de revestimento PERC (passivated emitter rear cell), com potência (STC) superior à 585W até 605W, com tecnologia Multi-busbar para melhor efeito de captura de luz, eficiência superior a 21,4%, temperatura operacional do módulo nominal 43°C (±2°C), para sistema com tensão máxima de 1.500V, com dimensões de 2.172 × 1.303 × 35mm, com classificação IP68, dotados de superfície em vidro com espessura de 3,2mm de alta transmissão e tratamentos antirreflexo.</t>
  </si>
  <si>
    <t>T-2269</t>
  </si>
  <si>
    <t>Módulos solares fotovoltaicos para geração de energia elétrica, bifaciais, dotados de 120 células de silício monocristalino, tecnologia de revestimento PERC (Passivated Emitter Rear Cell), com potência (STC) superior à 580 até 600W, com tecnologia multi-busbar para melhor efeito de captura de luz, eficiência superior a 21,2%, temperatura operacional do módulo nominal 43°C (±2°C), para sistema com tensão máxima de 1.500V, com dimensões de 2.172 × 1.303 × 35mm, com classificação IP68, dotados de superfície em vidro com espessura de 3,2mm de alta transmissão e tratamentos antirreflexo.</t>
  </si>
  <si>
    <t>T-2351</t>
  </si>
  <si>
    <t>Eletrolisadores com tecnologia de eletrólise do tipo alcalina a partir do consumo de água da rede e energia elétrica, uso e hidróxido de potássio (KOH) como eletrólito para a reação eletroquímica, com capacidade de produção de 50Nm3/h de hidrogênio a uma pureza de 99,998% e pressão de 27bar, com alimentação elétrica trifásica de 380V e 60Hz, potência instalada de 590kVA, projetados de acordo com a norma CE (ATEX directive 94/9/EC) ISO 22734-1 2008, montados dentro de contêineres modificados de 40pés e prontos para serem instalados em área externa, com “dry cooler” e “chiller” externos aos contêineres porém que integram o sistema de arrefecimento dos eletrolisadores, equipados com sistema de segurança que conta com sensores de detecção de vazamentos de hidrogênio e KOH e atuações automáticas de ventilação forçada e purga com nitrogênio em caso de emergência, com sistema automatizado de monitoramento e controle que pode ser acessado localmente através de tela IHM ou remotamente através de conexão VPN.</t>
  </si>
  <si>
    <t>T-2272</t>
  </si>
  <si>
    <t>BRUNO INDUSTRIAL LTDA</t>
  </si>
  <si>
    <t>Detectores de metais com túnel desmontável ou plano, para instalação em transportadores de correia e calhas vibratórias, possuindo sensores para detecção de metais contaminantes, com ou sem encapsulamento, para uso em máquinas industriais para reciclagem e beneficiamento de borracha, plástico, madeira, produção de biomassa, pedreiras e têxtil que operam com correias transportadoras com velocidade de até 2m/s, área sensitiva com túnel desmontável, aberturas de 500 à 2.000mm de largura, 500 à 1.800mm de altura, capacidade de detecção ao centro do túnel de uma porca em aço carbono de bitola de aço carbono M6 à 600mm da sonda, área de sensitiva com detectores planos, largura entre 400mm e 600mm, comprimento entre 500 e 2.000mm, sonda com capacidade de detecção até 100m, estrutura em chapa de aço carbono, sonda em duroplex, superfície em RAL 3027, cabo de ligação de 2m, grau de proteção IP54, tensão de 24VDC ou 10-240 VAC, frequência 50/60Hz, consumo máximo de 100W, painel de controle digital integrado ou remoto, faixa de operação entre -10° e +50°C, temperatura de armazenamento entre -10° e + 60°C, umidade relativa entre 0 e 90%.</t>
  </si>
  <si>
    <t>T-2327</t>
  </si>
  <si>
    <t>SKYTECH TELECOM INDÚSTRIA E COMERCIO LTDA.</t>
  </si>
  <si>
    <t>Amplificadores e conversores de frequência para recepção de sinais de TV via satélite (LNBF), em sistemas DTH, banda KU, podendo conter entre duas até oito saídas, com faixa de frequência de entrada entre 10,70 e 12,75GHz, faixa de frequência de saída entre 950 e 2.150MHz, polarização horizontal e vertical, ganho mínimo de 52dB e máximo de 70dB, figura de ruído inferior ou igual a 1dB, consumo máximo de 100mA por porta de saída.</t>
  </si>
  <si>
    <t>T-2332</t>
  </si>
  <si>
    <t>KAMBRI COMERCIO EXTERIOR EIRELI</t>
  </si>
  <si>
    <t xml:space="preserve">Bogies (truques) para aplicação em veículos ferroviários, constituídos de rodado com distância de 1,353mm+-1, eixo móvel, rodas para transferência da carga do veículo para o trilho e unidade de caixa de eixo montada no gargalo do eixo. </t>
  </si>
  <si>
    <t>T-2322</t>
  </si>
  <si>
    <t>RIMAC IMPORTAÇÃO, EXPORTAÇÃO E REPRESENTAÇÕES LTDA</t>
  </si>
  <si>
    <t>Tratores terminais (veículos-trator) “off-road”, próprios para uso em portos, centros de distribuição/logística e indústrias, com chassi de aço soldado em viga caixão reforçada, distância entre eixos entre 3.000 e 3.500mm, equipado ou não com 5ª roda hidráulica com capacidade de elevação entre zero e 32 toneladas, equipado ou não com assento giratório do operador, motor diesel entre 129 e 130kW, com capacidade de arraste entre 60 e 90t, tração 4 x 2 ou 4 x 4, velocidade máxima 40km/h, ar condicionado, acompanhado ou não de pescoço de ganso, suporte de estacionamento e contrapesos.</t>
  </si>
  <si>
    <t>T-2326</t>
  </si>
  <si>
    <t>Tratores terminais (veículos-trator) “off-road”, próprios para uso em portos, centros de distribuição/logística e indústrias, com chassi de aço soldado em viga caixão reforçada, distância entre eixos entre 3.000 e 3.250mm, equipados ou não com 5ª roda hidráulica com capacidade de elevação entre 32 e 45t, equipados ou não com assento giratório do operador, motor diesel entre 185 e 285kW, com capacidade de arraste entre 100 e 250t, tração 4 x 2 ou 4 x 4, velocidade máxima 40km/h, ar condicionado, acompanhado ou não de pescoço de ganso, suporte de estacionamento ou contrapesos.</t>
  </si>
  <si>
    <t>T-0547</t>
  </si>
  <si>
    <t>Sistemas de análise marcha, medindo 70 x 40 x 18mm, pesando 37g, com 4 acelerômetros de 3 eixos de sensibilidade múltipla com faixa dinâmica selecionável entre ±2, ±4, ±8, ±16g e largura de banda de 4 a 1.000Hz, 4 giroscópios de 3 eixos de sensibilidade múltipla com faixa dinâmica selecionável entre ±250, ±500, ±1000, ±2000°/s e frequência de 4 a 8.000Hz, magnetômetro de 3 eixos de sensibilidade múltipla com faixa dinâmica de ±1200μT e frequência de até 100Hz, receptor GPS com precisão de posição de 2,5m até 5Hz ou de 3m até 10Hz, bateria recarregável por USB com 8h de autonomia, frequência de aquisição de 1.000Hz, módulo “bluetooth” 3.0 classe 1 de alcance de até 60m LOS, funcionamento em tempo real ou armazenamento interno em memória flash sincronizável nativamente com sistema de eletromiografia, acessórios: 1x módulo “bluetooth” ; 1x cabo de extensão 1,8m USB ; 1x cabo do sensor 0,6m USB-micro USB ; 1x chave de licença USB; 1x cinto ergonômico; 1x extensão para cinto; 1x maleta de transporte.</t>
  </si>
  <si>
    <t>T-2270</t>
  </si>
  <si>
    <t>Módulos de Índice Bispectral (BIS), não invasivos, para monitoração do nível de consciência do paciente, por meio de sinais de eletroencefalograma, tais como: curva EEG e parâmetros de índice bispectral (BIS), eletromiografia (EMG), índice de qualidade do sinal (SQI), taxa de supressão (SR), frequência da borda espectral (SEF), potência total (TP), contagem de surtos (BC) e indicação da impedância dos eletrodos e seu estado de conexão; podendo ou não conter conversor digital de sinais com cabos e/ou sensor BIS.</t>
  </si>
  <si>
    <t>T-2281</t>
  </si>
  <si>
    <t>Monitores de sinais vitais, podendo ser utilizados como monitor de transporte, com tela plana “touchscreen” transparente de cristal líquido LCD colorida de 5,7 polegadas (resolução de 640 x 480 pixels e peso aproximado de 1,57kg, uso em pacientes adultos, crianças e recém-nascidos, alarmes sonoros e visuais, capacidade de armazenamento de dados de 72h, função entre leitos com possibilidade de visualização de até 9 leitos diferentes interligados via rede, contém multi-conectores e conceito “smart cable”, oximetria com tecnologia “bluepro”, podendo possuir a tecnologia “cap-one”, tecnologia INBP, tecnologia pwtt/ttop e tecnologia escco (débito cardíaco contínuo estimado), realiza a monitorização dos seguintes parâmetros: frequência cardíaca (FC), frequência de pulso (FP), frequência respiratória por impedância (FR), saturação do oxigênio no sangue (spo2), dupla oximetria (spo2-2), análise de ecg de 12 derivações, pressão arterial não invasiva (pani) e temperatura (corpórea, esofágica e retal), podendo realizar a medição da pressão arterial invasiva (pai), CO2 ao final da respiração (etco2), bis (índice bispectral), TNM (transmissão neuromuscular), débito cardíaco intermitente (swanganz).</t>
  </si>
  <si>
    <t>T-2317</t>
  </si>
  <si>
    <t>MEDSYSTEMS COMÉRCIO, IMPORTAÇÃO E EXPORTAÇÃO LTDA</t>
  </si>
  <si>
    <t>Sistemas a laser de múltiplos uso em estética capazes de emitir comprimentos de onda de luz de 1.064nm &amp; 532nm e energia de pulso máximo de 600mj (1.064nm) , 300mj (532mn), com taxa de repetição única de 1 a 10hz que oferece modos de tratamento com duração de pulso em picossegundos e nanossegundos de precisão para utilização em tratamentos estéticos de remoção de tatuagens e lesões pigmentadas, equipamento constituído de modulo principal, canetas de laser, pedal de acionamento, braço articulado e óculos de proteção.</t>
  </si>
  <si>
    <t>T-2336</t>
  </si>
  <si>
    <t xml:space="preserve">Auto tonômetros com função automática com modos de operação, modo 30 - 0 a 40hPa / 33 a 80hPa muda automaticamente (0 a 30mmHg / 25 a 60 mmHg muda automaticamente); modo 60 - 33 a 80hPa (25 a 60mmHg).  </t>
  </si>
  <si>
    <t>T-2330</t>
  </si>
  <si>
    <t>Painéis detectores digitais planos com sensor de silício amorfo (a-Si) combinado com cintilador de óxissulfito de gadolínio (GOS), para geração de imagens estáticas de 14 Bits e próprios para equipamentos de raios X digitais compactos, alimentados em baixa tensão de 12V, com consumo médio de 20W, área de detecção aproximada de 35 x 43cm2, resolução máxima de 1.918 x 2.365 pontos de imagem (pixel) e tamanho de pixel de 182 x 182 micrometros.</t>
  </si>
  <si>
    <t>T-2199</t>
  </si>
  <si>
    <t>HYUNDAI MOTOR MONTADORA DE AUTOMOVEIS LTDA</t>
  </si>
  <si>
    <t>Sistemas de coleta e análise de emissões de gases de escape de motores alimentados à diesel, gasolina, etanol, CNG ou LPG, por meio de amostragem bruta e/ou diluída, configurados para análise de monóxido de carbono (CO), dióxido de carbono (CO2), hidrocarbonetos (HC), óxidos de nitrogênio (NOx), oxigênio (O2) e metano (CH4); Sistema de diluição por túnel de fluxo total, amostrador de volume constante com gabinete de armazenamento e calibração com orifício de fluxo crítico para emissões gasosas e particulados controlado por automação, sistema de transferência de exaustão, unidade de válvula para as bags; amostrador de particulado em massa com sistema de 4 fases por meio de elemento filtrante e sistema de controle, embutido em caixa com controle de temperatura; sistema de automação e controle com pacote de automação para execução e certificação de ciclos de testes de emissões.</t>
  </si>
  <si>
    <t>T-2316</t>
  </si>
  <si>
    <t>TANBOA COMERCIO DE FRUTAS LTDA</t>
  </si>
  <si>
    <t>Espectrômetros de infravermelho próximo (NIR) por reflectância em faixas específicas e imagens de câmeras UHD, para leitura e análise quantitativa e qualitativa de frutas, vegetais e outros produtos (tamanho, cor, defeito), dotados de sistema de processamento de dados para analisar até 14produtos/s, com até 500 imagens geradas por produto analisado.</t>
  </si>
  <si>
    <t>T-2038</t>
  </si>
  <si>
    <t>Unidades de monitoramento de cloro livre, dióxido de cloro ou ozônio em água, equipamento integrado à tecnologia 3D Trasar®, que permite sua conexão via internet. analisa amostra de água a cada 6s, por meio de sensor potenciostático, calculando residual de cloro no sistema e com possibilidade de fazer ajuste por meio de controle PID (Proporcional, Integral e Derivativo) das dosagens de químicos para controle microbiológico, faixas de medição: Cloro livre e Dióxido de cloro 0 a 20mg/L, Ozônio 0 a 10mg/L, com precisão de +/- 2% da faixa completa de compensação.</t>
  </si>
  <si>
    <t>T-2238</t>
  </si>
  <si>
    <t>Sistemas de monitoramento da condição de diferentes tipos de óleos e fluidos; espectrômetro de infravermelho médio 950 – 3.850cm-1; conforme ASTM D7889; volumes de amostra de até 100microlitros; análise de fluidos escuros com fuligem em porcentagem; temperatura de operação de 10 a 50°C; faixa analítica para número de acidez total (TAN) 0-6mg KOH/g; número de base total (TBN) 0-70mg KOH/g; nitração 0-50abs/cm; sulfatação 0-75abs/0,1mm; leitura de água dissolvida até 100ppm e leitura de água livre de 0,03-6,5% ou 300 a 65.000ppm; viscosímetro cinemático com faixa de operação de 1–700cSt a 40°C; precisão de +/-3% para a faixa de viscosidade de 1 a 320cSt e precisão de +/-5% para a faixa de 320 a 700cSt; volumes de amostra de 60microlitros; cálculo da viscosidade a 100°C.</t>
  </si>
  <si>
    <t>T-2340</t>
  </si>
  <si>
    <t>KONICA MINOLTA HEALTHCARE DO BRASIL IND. DE EQUIPAMENTOS MÉDICOS LTDA</t>
  </si>
  <si>
    <t>Unidades de medição dos níveis de radiação próprios para aplicação em equipamentos de raios X de diagnóstico por imagem, dotadas de display integrado e teclas de controle diretamente conectadas à câmara de medição e com interface serial para conexão a impressora ou display secundário, tensão de funcionamento de 10 a 30Vcc e potência de 3W.</t>
  </si>
  <si>
    <t>T-2341</t>
  </si>
  <si>
    <t>Câmaras de ionização próprias para medição da radiação que atravessa o paciente durante o exame de diagnóstico por imagens, aplicadas como acessório em sistema com tubos de raio X de tensão de 40 a 150kV, com faixa de leitura de taxa de dose de 0,5 a 1.000uGy/s, resolução digital de 0.025uGy, tempo de exposição de 1ms a 10s, tolerância de sensibilidade entre sensores de campo menor que 5 %, fator de atenuação menor que 1,04, camada semi redutora menor que 0,75mm Al, faixa de tensão de trabalho de 12 a 16Vcc e com interface de comunicação serial.</t>
  </si>
  <si>
    <t>T-2278</t>
  </si>
  <si>
    <t>Equipamentos elétricos para teste de carregamento e descarregamento de células de baterias individuais com faixa de tensão compreendida entre 1 e 6VDC e corrente de 400A; com teste paralelo de temperatura, tensão, corrente e tempo, com dispositivo registrador de dados; com até 3 faixas de comutação de corrente dinâmica automática para até 1mA de precisão.</t>
  </si>
  <si>
    <t>T-2255</t>
  </si>
  <si>
    <t>Calibradores multifuncionais automatizados para calibração de equipamentos elétrico com geração e medição de tensão até 300.00V, corrente até 110mA, resistência até 10.000kΩ, frequência até 500kHz, com emissão de documentação conforme requisitos ISO.</t>
  </si>
  <si>
    <t>T-1350</t>
  </si>
  <si>
    <t>Bancadas de testes de qualidade e funcional para os módulos para porta veicular, análise de funcionalidade; resistência, fadiga em componentes, alto falantes, travas e maçaneta, levantador de vidros, interruptores do descanso de braço, sistema elétricos, sistema de airbag, após as análises impressão de etiqueta de aprovação, utilizando software próprio para cada modulo da porta, sistema de proteção durante os testes, fonte de alimentação 400V, 60Hz, 25A, 1 fase, 5,5kW, 6bar seco sem óleo, tempo de processo ≤20 s, com seus acessórios normais para o seu pleno funcionamento.</t>
  </si>
  <si>
    <t>T-2282</t>
  </si>
  <si>
    <t>Máquinas de medição tridimensional tipo portal fixo motorizada e programável (CNC), com volume de medição x=300mm, Y=200mm, Z=200mm, incerteza de medição de MPE E(2D)=1.9+L/150 µm, cabeçote fixo de medição óptico com câmera de 5 megapixels, resolução de 2.448 x 2.048 pixel, foco automático, com taxa de quadros de 15quadros/s; este cabeçote possui um anel de luzes brancas e azuis que se ajustam de forma programável ou automática, com zoom digital, distância de trabalho de 65mm e profundidade de foco de aproximadamente 100mícrons.</t>
  </si>
  <si>
    <t>T-0661</t>
  </si>
  <si>
    <t>Leitoras tracadoras - aparelhos para medir forma e curvatura de armações de óculos, por meio de apalpadores, com calibração automática e posicionamento automático do apalpador, dotadas de câmera de vídeo de 2 vias sem erros de paralaxe, armazenamento de 1.000 formas através do código de barras, cruz de centragem para todos os tipos de lentes: visão simples, multifocal, progressiva, executiva e meia-distância, com possibilidade de conexão em rede e interface para uma ou mais biseladoras, dotada de tela “touch” de 10´´.</t>
  </si>
  <si>
    <t>T-2404</t>
  </si>
  <si>
    <t>ALFA LAVAL AALBORG INDUSTRIA E COMERCIO LTDA</t>
  </si>
  <si>
    <t>Sistemas de sopragem de fuligem, para limpeza de tubos de gases de caldeiras flamotubulares, de maneira automática, com uso de ar comprimido de alta pressão para controle de abertura de válvulas através dos distribuidores, via temporizador e micro PLC (controlador lógico programável), sendo composto de válvulas de sopragem, distribuidor, tanque de ar comprimido, temporizador e micro PLC.</t>
  </si>
  <si>
    <t>T-2461</t>
  </si>
  <si>
    <t>Bolsas de protetor de bombas centrífugas submersas, para atividades de produção de gás e óleo, em material elastomérico de AFLAS ou HSN, com diâmetro externo entre 100 e 220mm, comprimento entre 40 e 70cm, peso de 50g a 2kg, para acomodação de fluidos sob pressão.</t>
  </si>
  <si>
    <t>T-2469</t>
  </si>
  <si>
    <t>Buchas de estabilização radial de bombas centrífugas submersas, para atividades de produção de gás e óleo, em zircônia, carbeto de tungstênio ou carbeto de silício, com diâmetro interno entre 21 e 58mm, 2 ou 4 canais de anel de vedação, com ou sem anel trava.</t>
  </si>
  <si>
    <t>T-2470</t>
  </si>
  <si>
    <t>Espaçadores de bombas centrífugas submersas, para atividades de produção de gás e óleo, em liga especial de níquel NI-RST - TYPE 1, TYPE 4 ou 5530, com diâmetro interno entre 15,7 e 50,8mm, comprimento entre 8 e 55mm e com peso compreendido entre 10 e 500g.</t>
  </si>
  <si>
    <t>T-2471</t>
  </si>
  <si>
    <t>Indutores do separador de gás de bomba centrífuga submersa, para atividades de produção de gás e óleo, em liga especial de níquel Ni-Resist – TYPE 1 ou 5530, com diâmetro interno entre 15,7 e 50,8mm, diâmetro externo compreendido entre 90 e 150 mm e pesando de 0,3 a 1,2kg.</t>
  </si>
  <si>
    <t>T-2475</t>
  </si>
  <si>
    <t>Impulsores do separdor de gás de bomba centrífuga submersa, para atividades de produção de gás e óleo, em liga especial de níquel Ni-Resist ou 5.530, com diâmetro interno entre 15,7 e 50,8mm, diâmetro externo compreendido entre 70 e 150mm e pesando de 0,2 a 1,5kg.</t>
  </si>
  <si>
    <t>T-2477</t>
  </si>
  <si>
    <t>Fornos industriais horizontais a vácuo para nitretação, com aquecimento a gás, utilizados no tratamento térmico de nitrocarbonetação, pré-oxidação e "citrox" de metais através de névoa de água, temperatura máxima de operação de 750ºC, com dimensões úteis da câmara de retorta de 1.800mm (profundidade) x 1.200 mm (largura) x 1.000mm (altura), capacidade máxima de carga para 3.000kg, vácuo máximo de 0,1mbar, fluxo de circulação na atmosfera interna de 6.000m3/h, uniformidade de temperatura programada compreendida de 350º e 700ºC, com painel de comando e controle do processo de gaseificação com controlador lógico programável (CLP).</t>
  </si>
  <si>
    <t>T-1345</t>
  </si>
  <si>
    <t>Sistemas de secagem integrado, compostos por unidade secadora de papel à ar quente e módulos padronizados de emissores de onda de calor, com corpo de aço e emissor de ondas de infravermelho em cerâmica ou inox, dotados de um ou mais painéis de comando e dispositivo hidráulico de abertura e fechamento da unidade, com ou sem suportes estruturais, cavaletes de alimentação de gás, ventiladores, filtros e válvulas de controle.</t>
  </si>
  <si>
    <t>T-2498</t>
  </si>
  <si>
    <t>LD CELULOSE S.A</t>
  </si>
  <si>
    <t>Secadores horizontais contínuos de folhas de celulose obtidas pelo processo "kraft", por meio de colchão de ar aquecido, com largura de folha igual ou maior a 6.526mm na entrada do secador e igual ou maior a 6330mm na saída do secador, capacidade igual ou superior a 1.670t de folhas de celulose por dia, teor de umidade na entrada compreendido entre 45 e 55% e na saída compreendido entre 8 e 13%, dotados de sistema automático de passagem da ponta da folha.</t>
  </si>
  <si>
    <t>T-2496</t>
  </si>
  <si>
    <t>Sistemas para depuração de fibra de celulose, com capacidade nominal de depuração e produção de fibras de celulose solúvel de 1.670MDt/d @92%, polpa com pH em torno de 3,5~4,5 e viscosidade entre 400~550dm³/kg, contendo 7 estágios para remoção de impurezas, sendo: depuradores hidro ciclônicos de fluxo convencional para depuração de contaminantes pesados; depuradores hidro ciclônicos de fluxo reverso para depuração de contaminantes leves.</t>
  </si>
  <si>
    <t>T-2074</t>
  </si>
  <si>
    <t>COMPANHIA PETROQUIMICA DE PERNAMBUCO PETROQUIMICA SUAPE</t>
  </si>
  <si>
    <t>Sistemas de filtros rotativos pressurizados, compostos por: tambores rotativos construídos em aço inoxidável 316L com elementos filtrantes e etapas de lavagem e secagem setorizadas, instalados dentro de vasos de pressão construídos em aço inoxidável 304L operando a temperatura de 148°C e pressão de 4barg; tambores de selagem, válvulas borboleta, potes de venteio e válvulas rotativas, obtendo uma torta na saída dos filtros que deverá conter no máximo 10%m/m de umidade, e um filtrado (licor mãe) com no máximo 1%m/m em sólidos.</t>
  </si>
  <si>
    <t>T-2474</t>
  </si>
  <si>
    <t>LABORATÓRIO CATARINENSE LTDA</t>
  </si>
  <si>
    <t>Máquinas automáticas para contagem e envase de comprimidos revestidos e não revestidos e de cápsulas duras e moles para utilização na indústria farmacêutica, com contagem através de sensor infravermelho de alta precisão, velocidade máxima de contagem de até 6.000comprimidos/min, envase máximo de até 5.000comprimidos/min, capaz de trabalhar com comprimidos de 3 a 20mm de diâmetro, cápsulas de tamanho 000 a 5 e frascos de 30 a 100mm de diâmetro e 50 a 180mm de altura, dotada de sistema de elevação automático com vasilha de 130 litros para alimentação de comprimidos e cápsulas, programação de receitas com memória para 100 produtos, com controlador lógico programável e tela colorida, sensível ao toque e software validável de acordo com FDA 21 CFR-Part-11.</t>
  </si>
  <si>
    <t>T-1994</t>
  </si>
  <si>
    <t>CHOCOLATES GAROTO LTDA </t>
  </si>
  <si>
    <t>Combinações de máquinas automáticas, para contagem e carregamento (dosagem) de produtos diferentes em embalagens pré-formadas, por “Stand-up Pouch”, com dimensões de largura máxima até 180mm e altura máxima até 300mm, com capacidade máxima de produção até 60 Pouches por minuto para produtos não embrulhados e até 40 Pouches por minuto para produtos embrulhados, compostas por: embaladora automática horizontal, alimentação de embalagens pré-formadas, área de selagem das embalagens, estação de rejeição de embalagens, pesadora de múltiplos cabeçotes com 24 canais, transportadores de dosagem de produtos não embrulhados, elevadores de dosagem de produtos não embrulhados, “hoppers” de alimentação de produtos embrulhados, transportadores de dosagem de produtos embrulhados, elevadores de dosagem de produtos embrulhados, painel elétrico onde se encontra o PLC, IHM por "touchscreen" e painéis elétricos gerais.</t>
  </si>
  <si>
    <t>T-2429</t>
  </si>
  <si>
    <t>KHS INDÚSTRIA DE MÁQUINAS LTDA.</t>
  </si>
  <si>
    <t>Máquinas rotativas automáticas para envolver paletes com filme retrátil, com capacidade máxima de produção igual ou superior a 50paletes/h, dimensão mínima dos paletes de 500 x 600mm ou 600 x 600mm e altura máxima dos paletes de até 2.000mm, com anel rotativo; sistema automático de fixação e corte de filme; sistema de troca automática; dispositivo de elevação central do palete; controlador lógico programável (CLP); com ou sem aplicador de filme de topo "top inside"; com ou sem aplicador automático de cantoneira vertical; com ou sem dispositivo para aplicação de corda, de valor unitário (CIF) não superior a R$ 1.418.977,17.</t>
  </si>
  <si>
    <t>PAKMATIC DO BRASIL DO IMPORTAÇÃO E EXPORTAÇÃO LTDA</t>
  </si>
  <si>
    <t>T-2467</t>
  </si>
  <si>
    <t>INDÚSTRIA DE POLPAS E CONSERVAS VAL LTDA.</t>
  </si>
  <si>
    <t>Máquinas automáticas horizontais para formar, encher e selar embalagens do tipo "stand-up pouch", que se formam a partir de bobinas de materiais flexíveis termosseláveis, simultaneamente até 2 embalagens individuais, dosam produtos líquidos ou pastosos e selam as embalagens, com capacidade para produção de até 120embalagens/min para embalagens com largura máxima de 110mm e altura máxima de 300mm, com desbobinador de filme contínuo, estação de formação da embalagem, estação de envase do produto, estação de selagem, estação de rejeição, painel elétrico independente, lubrificação automática comandada por PLC e limpeza automática tipo CIP "clean in place", interface-homem máquina (IHM) comandadas por CLP (controlador lógico programável) e tela "touchscreen”.</t>
  </si>
  <si>
    <t>T-2406</t>
  </si>
  <si>
    <t>Equipamentos para projetar, dispersar ou pulverizar líquidos, sendo pulverizadores portáteis, dotados de motor 2 tempos de 25,4cm3, potência de no mínimo 0,9HP, com descarga de liquido máxima entre 4,8 e 7L/min, pressão máxima de descarga 3,5MPa capacidade do tanque de liquido de 15 ou 25L.</t>
  </si>
  <si>
    <t>T-1978</t>
  </si>
  <si>
    <t>EZY COLOR SÃO PAULO PROTEÇÃO E DECORAÇÃO DE METAIS LTDA</t>
  </si>
  <si>
    <t>Combinações de máquinas para pintura eletrostática de perfis de alumínio, utilizando tinta em pó, velocidade do transportador de 2m/min, compostas por: mesa de carga para alimentação e suspensão dos perfis; túnel de pré-tratamento com módulo de aplicação de solução química, por efeito cascata, para remoção de óxidos da superfície das peças, com bombas de eixo horizontal, tipo centrífuga e 1 exaustor centrífugo; Forno de secagem, com temperatura do ar recirculando dentro da câmara compreendida entre 60 a 90ºC, com potência térmica de 280.000kcal/h, com 4 ventiladores helicoidais e 1 queimador de gás; Forno de polimerização, com temperatura do ar recirculando dentro da câmara compreendida entre 180 a 200ºC, com potência térmica de 350.000kcal/h, com 8 ventiladores e 1 queimador de gás; Cabine de pintura, com estrutura tipo V, com equipamento eletrostático para aplicação do pó, 24 pistolas automáticas, com 2 paredes verticais que se limpam automaticamente, equipamento reciprocador vertical para pulverização do pigmento, com 4 braços oscilantes para carregar as pistolas automáticas, capacidade de exaustão de ar na cabine de 24.000 m³/h, com ciclone de alta eficiência para separação e recuperação de pó e sistema de detecção de peças; Transportador aéreo monotrilho suspenso, velocidade compreendida de 1 a 3m/min, com possibilidade de variação do passo de 66 a 200mm; Mesa de descarga de perfis de alumínio; Painel de controle e comando equipado com controle lógico programável (CLP).</t>
  </si>
  <si>
    <t>T-2459</t>
  </si>
  <si>
    <t>Máquinas automáticas para recuperação de óleo através de soprador de ar de alta pressão com potência de 3,75kW, para recirculação do óleo no sistema de forno de tratamento térmico em aço carbono com esteira de movimentação de 1.400mm de largura e potência de 1,5kW.</t>
  </si>
  <si>
    <t>T-2485</t>
  </si>
  <si>
    <t>INDUSTRIA E COMERCIO DE MAQUINAS RIBEIRO LTDA</t>
  </si>
  <si>
    <t>Elevadores automotivos eletro-hidráulicos, em aço, com destrava manual, podendo ser unilateral ou bilateral, com capacidade de elevação de 3.000 a 4.000kg, acionamento por eletricidade e pistão hidráulico, tempo de elevação &lt;55s, tempo de descida &gt;45s, com bomba hidráulica monofásico 220V.</t>
  </si>
  <si>
    <t>T-2463</t>
  </si>
  <si>
    <t>Guindastes autopropulsados, tipo empilhadeira “reach stacker”, potência máxima do motor de 265kW/2100r/min, e o torque máximo é 1.785Nm/1.260r/min, dotados de lança telescópica hidráulica e espalhador especial, capacidade de elevação nominal 45t, altura máxima de elevação é de 15.100mm, capacidade máxima de subida sem carga é de 39%, a força máxima de tração é 380kN, distância entre eixos é de 6.000mm e o raio de giro mínimo de 8.000mm, podendo transportar contêineres de padrão ISO de 20, 40 e 45 pés, com capacidade de empilhamento de 5-5-4, sendo a primeira linha podendo empilhar 5 camadas de contêineres de 9'6 "e a quinta camada tem uma capacidade de elevação de 43t; a segunda linha podendo empilhar 5 camadas de contêineres de 8'6", com capacidade de elevação de 30t e a terceira linha pode empilhar 4 camadas de contêineres de 8'6"com capacidade de elevação da quarta camada de 14t.</t>
  </si>
  <si>
    <t>T-2421</t>
  </si>
  <si>
    <t>Guindastes para elevação de estacas, com lança telescópica, com capacidade de elevação igual ou superior a 20t, operados por controle remoto e dotados de dispositivos que permitem o deslocamento horizontal sobre estacas.</t>
  </si>
  <si>
    <t>T-2500</t>
  </si>
  <si>
    <t>CARGOTEC BRAZIL SERVIÇOS E COMÉRCIO DE EQUIPAMENTOS PARA MOVIMENTAÇÃO DE CARGAS LTDA.</t>
  </si>
  <si>
    <t>Empilhadeiras autopropulsadas sobre pneumáticos, acionadas por motor diesel com potência mínima de 164kW, transmissão eletrônica, dotadas de torre hidráulica com elevação compreendida entre 3.500 e 8.000mm em relação ao solo, sistema hidráulico de deslocamento e posicionamento dos garfos, tanque de óleo hidráulico do sistema de freio separado do tanque de óleo hidráulico principal, sistemas de comunicação de falhas via "Canbus", indicação de intervalos de manutenção via display, próprias para a movimentação de cargas pesadas, com capacidade de elevação nos garfos entre 18 e 72T a um centro de cargas entre 1.000 e 1.500mm, com entre eixos máximo compreendido entre 4.000 e 6.000mm.</t>
  </si>
  <si>
    <t>T-2309</t>
  </si>
  <si>
    <t>COLGATE PALMOLIVE INSUTRIAL LTDA</t>
  </si>
  <si>
    <t>Combinações de máquinas para posicionamento de frascos PET com gargalo invertido “cabeça-para-baixo” em “pucks” projetados especialmente para essa aplicação, com ajuste automático do tamanho do frasco a ser produzido, velocidade de até 336pucks/min, com alta precisão de orientação, mantendo o frasco fixo no “puck” evitando que o mesmo gire, dotadas de: alimentador de frascos com capacidade para armazenagem de 5m3, com sistema de transferência por elevação com corrente plástica taliscada, sistema de separação e identificação da posição do frasco através de câmera de visão automática, dispositivo de giro e posicionamento por pressão vertical dos frascos sobre os “pucks”, esteiras de corrente plástica para transferência, sistema de extração dos frascos dos “pucks” através de pino com deslocamento vertical pelo interior do “puck”, movimentado por conjunto de cames acionados por motoredutor e painel de comando e controle elétrico eletrônico, com controlador lógico programável (CLP) e inversores de frequência para ajuste de velocidade.</t>
  </si>
  <si>
    <t>PROMÁQUINA INDÚSTRIA MECÂNICA LTDA.</t>
  </si>
  <si>
    <t>T-2409</t>
  </si>
  <si>
    <t>COLORCON DO BRASIL LTDA</t>
  </si>
  <si>
    <t>Equipamentos de elevação de receptáculos farmacêuticos do tipo “bins”, construídos em aço inoxidável, utilizados para carga e descarga de misturadores orbitais, capacidade máxima de carga igual a 1.000kg, altura máxima de elevação igual a 4.750mm, braço C-Frame com giro de 180°, aptos para o manuseio de receptáculos com base de 1.000 x 1.000mm e capacidades volumétricas iguais a 100L, 200L, 400L, 800L e 1.100L, com controlador lógico programável (CLP), interface homem-máquina (IHM) e leitor de código de barras.</t>
  </si>
  <si>
    <t>T-2457</t>
  </si>
  <si>
    <t>Máquinas automáticas de descarregamento lateral de peças em aço carbono através de esteira com largura de 800mm e potência de 0,75kW, próprios para descarga após tratamento de revenimento em forno industrial de tratamento térmico com aquecimento a gás.</t>
  </si>
  <si>
    <t>T-2462</t>
  </si>
  <si>
    <t>Transportadores de unidades de potência (geradores) utilizados em sistemas de cravação de estacas, com velocidade de deslocamento igual ou superior a 15m/min, operados por controle remoto, e dotados de dispositivos que permitem o deslocamento horizontal sobre estacas.</t>
  </si>
  <si>
    <t>T-2425</t>
  </si>
  <si>
    <t>Escavadeiras hidráulicas, com peso operacional de 89 a 91t, capacidade de concha 3,5m³ com opção para até 6m, autopropelidas sobre esteiras, com função escavar e preparar o material, bem como carregar equipamentos de transportes de materiais, equipada com motor diesel com potência líquida de 399kW (535hp), estrutura de giro com rotação de 360 graus, com velocidade de giro 6,3rpm, vazão da bomba principal de 2*549L/min, utiliza o sistema de gerenciamento inteligente, e tecnologia de apoio durante o processo de escavação, garantindo que o equipamento seja destaque no nível mundial, sapatas das esteiras com 650mm de largura, profundidade de escavação 7.250mm, máximo alcance de 12.330mm, altura máxima de 12.060mm, com disposição para sistema de engate rápido e demais kits hidráulicos.</t>
  </si>
  <si>
    <t>T-2312</t>
  </si>
  <si>
    <t> DELAVAL LTDA.</t>
  </si>
  <si>
    <t>Combinações de máquinas para ordenha voluntária contendo: 1 ou mais estação de ordenha com capacidade individualizada de até 3.800L/dia, montada do lado direito e/ou esquerdo (left and/or right), dotada de módulo de ordenha, módulo de limpeza com bombas dosadoras, braço hidráulico, magazine com 1 teteira de limpeza e 4 teteiras de ordenha, cocho e coletor de dejetos ajustáveis; 1 ou mais bombas de vácuo com capacidade de até 6.000L/min; 1 ou mais unidade de filtragem, simples ou dupla; 1 ou mais unidades de separação automática de leite; 1 conjunto com tubulações em aço inox e acessórios para linha de transferência/separação de leite e limpeza; 1 conjunto com tubulação e acessórios em PVC para linha de vácuo e drenagens; 1 conjunto com canaletas; 1 ou mais máquinas de processamento de dados com dotada de sistema computadorizado para monitoramento e gerenciamento de rebanho; dotada ou não dos seguintes equipamentos complementares: compressor de ar isento de óleo com capacidade de até 10 HP e reservatório, tanque pulmão (tampão) com capacidade de até 1.000L, conjunto de portões de identificação/separação e de via única, dispositivos para coleta e análise de amostras de leite, cabines de alimentação individualizada, dispositivos tipo “tag” com coleiras para monitoramento de rebanho, dispositivo de avaliação de escore corporal e bombeamento externo para limpeza.</t>
  </si>
  <si>
    <t>T-2188</t>
  </si>
  <si>
    <t>Máquinas para drenagem de mistura de coalhada e soro de leite com estrutura em aço inoxidável, com capacidade de 2.000 a 4.300kg/h, equipadas com peneira fixa e tela para separação de soro de leite da coalhada, contendo de duas a quatro esteiras em plástico micro perfuradas, guias laterais de plástico, contendo bandejas de coleta de soro em todas as esteiras, unidades de acionamento por correia com acoplamentos flexíveis, raspadores, tensores de correia e contadores de rotação em todas as esteiras, meio agitadores nas esteiras, fracionador de coalhada rotativo e prato de suporte para coalhada, calha de saída com rosca sem fim; compostas de diversos dispositivos para limpeza CIP distribuídos pelo equipamento,  passagens, tampas removíveis e luzes de inspeção em toda a máquina; gabinete de controle com painel sensível ao toque "touchscreen" e interface para o operador; contendo ou não tubo de água de lavagem da coalhada; contendo ou não dispositivos para adição de sal a seco composto de dosagem e unidade de alimentação; contendo ou não fracionador de coalhada com corte duplo.</t>
  </si>
  <si>
    <t>T-2115</t>
  </si>
  <si>
    <t>CROW IRON TECNOLOGIAS LTDA</t>
  </si>
  <si>
    <t>Máquinas para peletização de ração animal, de uso industrial, com capacidade de produção superior a 50t/h, com sistema de acionamento direto com redutor de velocidade, dotada de: matriz anelar rotativa com 2 rolamentos de fricção, medindo aproximadamente 1.270mm diâmetro interno X 356mm de largura para pista de rolagem, com área de trabalho de aproximada 1,400m2, para formação de peletes com aproximadamente 4mm de diâmetro; sistema de lubrificação forçada com controle de temperatura, nível e fluxo do óleo; sistema de lubrificação automática dos rolos; sistema de ajuste remoto dos rolos “lineator” e medição da velocidade dos rolos (RSM), com painel de controle por CLP; dotada ou não com motor elétrico de alta eficiência com capacidade igual ou superior a 700HP.</t>
  </si>
  <si>
    <t>Andritz Separation Indústria e Comércio de Equipamentos e Filtração LTDA</t>
  </si>
  <si>
    <t>T-2456</t>
  </si>
  <si>
    <t>Máquinas automáticas para recuperação do excesso de farinha em linha de produção de massas de pães de hambúrguer equipadas com 24 filtros de ar antiestáticos com capacidade de filtrar 4,5 mícron, recuperador de farinha com placa zig-zag de 8 copos, cabeças de coleta a vácuo pressurizadas, tremonhas de vácuo, sistema de tubulação para captura de farinha, tanque de acúmulo de farinha, dispositivos de segurança anti explosão, válvulas e controlador lógico programável(CLP).</t>
  </si>
  <si>
    <t>T-2402</t>
  </si>
  <si>
    <t>Combinações de máquinas para sistema de torrefação e resfriamento de “nibs” de cacau, com capacidade contínua de produção de 3.500kg/batch, composto de: um conjunto queimador com câmara de combustão para gás natural, construído em ferro fundido, com carcaça isolada e dotado de ventilador de ar quente e recirculação por meio de dutos em aço inoxidável com armadilha de condensação; um tambor de torrefação construído em ferro fundido com interior em aço inox com capacidade de 3.500kg e temperatura máxima admissível de 130°C, dotado de um agitador de dois estágios em aço inox com motor de acionamento de 55kW e sistema de recirculação de ar quente constituído por isolamento térmico externo ao tambor para aquecimento de “nibs” por indução; um tambor de resfriamento construído em ferro fundido com interior em aço inox com capacidade de 3.500kg e temperatura máxima admissível de entrada de 130°C e temperatura de saída mínima de 60°C, dotado de um agitador de dois estágios em aço inox com motor de acionamento de 55kW; Um painel elétrico para acionamento e controle de toda combinação de máquinas.</t>
  </si>
  <si>
    <t>T-2403</t>
  </si>
  <si>
    <t>Combinações de máquinas para alcalinização, esterilização, torrefação e resfriamento de “nibs” de cacau, com capacidade contínua de produção de 5.000kg/batch, composto de: dois silos balança de pesagem com capacidade de 5.000kg cada equipados com sistema de travamento em sua parte inferior por portão deslizante com cilindro pneumático de dupla ação montado entre dois flanges com corpo em ferro fundido com 2 interruptores de limites, com corpo em aço inoxidável; Dois reatores para alcalinização e esterilização de “nibs” de cacau, para alteração da coloração, pH e do sabor do produto acabado, com volume admissível de 5.000kgs cada, com corpo em camisa dupla de aquecimento fabricados em aço inoxidável para suportar pressão máxima de 6bar e temperatura máxima de 150°C, e dotados de hélices em espiral e eixo de acionamento flutuante com motor de potência nominal de 55kW, válvulas de entrada e de descarga de produto; Um conjunto queimador com câmara de combustão para gás natural,  construído em ferro fundido, com carcaça isolada e dotado de ventilador de ar quente e recirculação por meio de dutos em aço inoxidável com armadilha de condensação; Um tambor de torrefação construído em ferro fundido com interior em aço inox com capacidade de 5.000kg e temperatura máxima admissível de 130°C, dotado de um agitador de dois estágios em aço inox com motor de acionamento de 55kW e sistema de recirculação de ar quente constituído por isolamento térmico externo ao tambor para aquecimento de “nibs” por indução; Um tambor de resfriamento construído em ferro fundido com interior em aço inox com capacidade de 5.000kg e temperatura máxima admissível de entrada de 130°C e temperatura de saída mínima de 60°C, dotado de um agitador de dois estágios em aço inox com motor de acionamento de 55kW. Um painel elétrico para acionamento e controle de toda combinação de máquinas.</t>
  </si>
  <si>
    <t>T-2254</t>
  </si>
  <si>
    <t>SIMONETTO ALIMENTOS LTDA</t>
  </si>
  <si>
    <t>Bandejas utilizadas na alimentação de massa, em máquina de produção de balas de goma, dimensões externas: 813 x 368 x 56mm, altura: 51mm, altura capacidade de massa: 28mm.</t>
  </si>
  <si>
    <t>T-2109</t>
  </si>
  <si>
    <t>Unidades funcionais para purificação de polpa de celulose do tipo "Solúvel", com capacidade de produção nominal igual ou superior a 1.580t/dia de celulose purificada, compostas de: prensa lavadora de celulose tipo rolos gêmeos, com diâmetro nominal de 2m e comprimento nominal de 6,4m; prensas lavadoras de celulose tipo rolos gêmeos, com diâmetro nominal de 1,5m e comprimento nominal de 4m; depurador com cesto de fendas e respectivos redutores para separação de nós; depuradores com cesto de fendas e respectivos redutores para separação de rejeitos da polpa marrom; lavador de nós; prensa desaguadora de rejeitos; ciclones de separação de areia e materiais pesados; rosca separadora de areia; misturadores rotativos para mistura de oxigênio e vapor na polpa de celulose; raspadores de descarga de fundo de torre; raspadores de descarga de topo para reatores; distribuidores de polpa para fundo dos reatores; filtros de recuperação de fibras tipo tambor rotativo; bombas de polpa de média consistência e bombas de vácuo; agitador e analisadores de número Kappa, alvura e viscosidade, medidores online de pH, medidores de consistência tipo lâmina, rotativo e ótico, amostradores de polpa para análise de fragmentos de madeira “shives” na polpa, além de medidores de condutividade.</t>
  </si>
  <si>
    <t>T-2391</t>
  </si>
  <si>
    <t>AUTO ADESIVO PARANA S.A</t>
  </si>
  <si>
    <t>Máquinas cortadeiras rebobinadeiras automáticas, para corte de material autoadesivo, multicamada, como etiquetas de filme de papel ou filme de plástico (papel/papel, papel/filme, filme/filme e papel e filme com metalização de superfície), espessura máxima do substrato igual ou superior a 300mícrons, alimentada por bobinas com diâmetro máximo de 1.300mm e largura máxima de 1.750mm, contando com elevação automatizada da bobina, dispositivo de frenagem por regeneração de energia no desbobinamento através de motor indutivo, rolo abridor acionado por motor e rolo de transporte ajustável radialmente, eixos expansíveis (ar) para fixação de facas e contra facas e eixo superior com acionamento pneumático, mancal inferior retrátil, controle de tensão integrado auxiliado por bailarino, corte tipo tesoura com sistema de posicionamento de facas e contrafacas automatizado, rebobinamento por servomotores com rolo de contato acionado eletro pneumaticamente e sensores magnéticos de medição de diâmetro, sistema de compensação de inércia, descarregamento automatizado de bobinas acabadas, com giro pneumático e manual de fusos (para até 1.100mm de comprimento por eixo na soma das bobinas cortadas), largura mínima de corte de 20mm, saída em bobinas de diâmetro máximo de 850mm, velocidade máxima de 800m/min, com controlador de resposta, cálculo de diâmetro e fricção por CLP.</t>
  </si>
  <si>
    <t>T-2497</t>
  </si>
  <si>
    <t>Máquinas cortadeiras para a produção de folhas de celulose, com capacidade igual ou superior a 1.500t/dia, largura da folha compreendida entre 2.000 - 10.400mm e velocidade máxima de operação igual ou superior a 200m/min.</t>
  </si>
  <si>
    <t>T-2464</t>
  </si>
  <si>
    <t>Máquinas totalmente automáticas para confecção sacolas de papel alimentadas por rolo, de gramatura entre 35 e 80g/m2, produz sacolas conhecidas como fundo V ou sacola matador, sem alça, com sistema de inserto de filme plástico por fusão a quente. largura do rolo de papel entre 100 e 800mm; largura do corpo das sacolas entre 70 e 270mm; comprimento do corpo da sacola entre 110 e 500mm; tamanho da dobra lateral entre 0 e 120mm, espessura do filme de inserto entre 0,01 e 0,03g/m2 e largura do filme de inserto entre 50 e 200mm, dotadas de seções de desenrolamento, seção de perfuração e colagem lateral, formação do tubo, formação do fundo, coleta de sacolas e seção de controle, com capacidade máxima de produção de 500sacolas/min.</t>
  </si>
  <si>
    <t>T-2434</t>
  </si>
  <si>
    <t>Máquinas para moldagem e secagem de elementos isolantes em papel dielétrico (presspan) utilizado em transformadores elétricos de extra tensão, dotadas de refrigeração por fluxo de ar por meio de tubos de tríodo metal-cerâmico, com controlador lógico programável (CLP), filtros elétricos, operação manual e automática, proteção contra sobrecargas e superaquecimento, com capacidade máxima de armazenamento de 1.000 programas de secagem por receitas de produção, espessura do papel compreendida entre 0,5 e 3mm, dimensões da mesa de 1.600 x 1.000mm, sistema de aquecimento para temperatura máxima de 120°C, cilindros hidráulicos com curso máximo de 450mm, pressão de prensagem compreendida entre 10 e 100kN, frequência de secagem de 27,12 MHz +/-0,6%, potência instalada de 50kW.</t>
  </si>
  <si>
    <t>T-2315</t>
  </si>
  <si>
    <t>Máquinas para corte de chapas metálicas por laser de fibra, com capacidade de corte de chapas de espessura superior a 8mm, com dimensões máximas de processamento X e Y de 3.070 x 1.550mm, com manipulador compacto de carga e descarga automática para fardos de matéria prima de 2 ou 3t e ciclos de 64s, com velocidade máxima de posicionamento dos eixos X e Y de 170m/min, dotado de: sistema de corte assistido por agua para chapas grossas; trocador automático de 8 ou 16 bicos; com ou sem gerador de gás de assistência; com comando numérico computadorizado (CNC).</t>
  </si>
  <si>
    <t>T-2494</t>
  </si>
  <si>
    <t>M SAUCER COMERCIO DE MÁQUINAS E ACESSORIOS EIRELI</t>
  </si>
  <si>
    <t>Centros de torneamento horizontais para peças metálicas, com comando numérico computadorizado (CNC), para tornear, furar, fresar e rosquear , com capacidade para diâmetro máximo torneável igual ou superior a 200mm, comprimento máximo torneável igual ou superior a 300mm, cursos dos eixos X, Z e Y iguais ou superiores a 195, 200 e 450mm, com ou sem eixo B com qualquer inclinação ,com ou sem eixo C , rotação máxima do fuso principal igual ou superior a 3.500rpm, com ou sem sub “spindle”, com ou sem ferramentas rotativas, potência do motor principal igual ou superior a 7,5kW, com ou sem contra ponta.</t>
  </si>
  <si>
    <t>INDEX TORNOS AUTOMÁTICOS IND. E COM. LTDA.</t>
  </si>
  <si>
    <t>T-2310</t>
  </si>
  <si>
    <t>Expansoras automáticas horizontais para expansão de tubos de cobre para trocadores de calor aletados, próprios para condensadores e evaporadores de sistemas frigoríficos de supermercados e câmeras industriais, com velocidade de 40m/min, para tubo de diâmetros de 7 a 20mm e comprimento máximo de expansão de 5.000mm, dotado de controlador lógico programável (PLC), composta de: conjunto de ferramentas com varões principais, hastes internas para abertura das ogivas, cones para abertura das ogivas, ogivas com cabeças de expansão, conjunto de suporte das hastes, buchas de tubo, suporte dianteiro e traseiro das hastes, dispositivo automático para lubrificação interna e barreiras de segurança a laser.</t>
  </si>
  <si>
    <t>T-2342</t>
  </si>
  <si>
    <t>EBERSPAECHER TECNOLOGIA DE EXAUSTÃO LTDA</t>
  </si>
  <si>
    <t>Máquinas para curvar tubos automática totalmente elétrica, equipadas com controle numérico por computador (CNC), possui 8 eixos controlados por CNC, com capacidade para dobrar tubos material aço inoxidável com range de diâmetro entre 25~75mm, espessura máxima de 2mm e comprimento máximo de 2.000mm, máximo ângulo de flexão de 180° incluindo compensação de retorno com mola (5°) com precisão de +0,1°, velocidade de transporte de 50m/min, servomotor controlado, raio de curvatura igual ao diâmetro, motor de flexão (elétrico), lubrificação automática do eixo por spray, fixação programável do tubo, extração de mandril elétrico, mordente hidráulico para cabeçote indexador (mandril), com transporte impulsionador – “boosting”, monitoramento gráfico do desenvolvimento do tubo, monitoramento da pressão do ferramental, sistema de segurança por scanner na área de risco.</t>
  </si>
  <si>
    <t>T-2338</t>
  </si>
  <si>
    <t>Máquinas CNC de 8 eixos com capacidade de interpolação de todos os eixos a qualquer momento, utilizadas para fabricação de molas de diversos formatos, a partir de fio de aço carbono ou ligas metálicas, de diâmetro de 0,1 a 1,0mm, com alimentação rápida de arame de 300m/min, com controle integrado de correção de comprimento e diâmetro, motor de alimentação 1,8kW, motor de corte 0,75kW, motor de cames 0,4kW, motor de passo 0,75kW, mandril em movimento para cima e para baixo motor ,75kW, com desbobinador de capacidade máxima da carga de até 500kg e velocidade máxima da mesa de 0-150RPM.</t>
  </si>
  <si>
    <t>T-2445</t>
  </si>
  <si>
    <t>MS GRANITOS DO BRASIL LTDA</t>
  </si>
  <si>
    <t>Máquinas para processamento de rochas ornamentais por meio de fio diamantado, tipo CNC, dotada de 5 eixos, podendo realizar esculturas e diversas formas geométricas em rochas ornamentais, dotadas de mesa de trabalho de 3.000 x 2.000mm, com capacidade de rotação desta mesa de trabelho de até 360º e podendo suportar até 50t, dimensões máximas de trabalho de 3.500 x 2.000 x 2.100mm, com potência do motor principal de 15kW e potência total de 25,68kW, dotada de scanner próprio para leitura 3D.</t>
  </si>
  <si>
    <t>T-2379</t>
  </si>
  <si>
    <t>Máquinas automáticas para lixar e escovar peças de madeira ou MDF de base plana e rebaixos pouco profundos, com largura de 600mm ou superior, por meio de esteira de tração, dotada ou não de um ou mais eixos verticais oscilantes (disco porta escovas) e/ou um ou mais eixos horizontais cruzado (transversal porta lixa cinta plana ou cabeçote porta escovas) e/ou um ou mais eixos horizontais oscilantes (cabeçote porta escovas) que trabalha em sentido horário e anti-horário, com ou sem eixos laterais para lixar e/ou escovar a largura das peças, com ou sem preensores autorreguláveis localizados na entrada e na saída, com ou sem sistema de vácuo para prender as peças, com sistema de controle automático de altura, posicionamento e memorização mediante painel de controle “touchscreen”.</t>
  </si>
  <si>
    <t>Maclinea Máquinas e Engenharia para Madeiras Ltda</t>
  </si>
  <si>
    <t>T-1940</t>
  </si>
  <si>
    <t>WHB AUTOMOTIVE S.A</t>
  </si>
  <si>
    <t>Máquinas automáticas  para controle online de processo de produção de ferro grafite compactado (ferro vermicular) contendo um módulo de amostragem (SAM), um módulo de controle do operador (OCM), uma fonte de alimentação e um “wirefeeder”, para análise térmica de alta resolução através da coleta de dados de derretimento e vazamento em um único banco de dados, com capacidade de amostragem de aproximadamente 15conchas/h de metal líquido para análise e cálculo das adições de ligas necessárias através do controle automatizado das adições corretivas sequenciais de dois arames de diâmetro entre 5 e 9mm a uma velocidade de 10 a 80m/min de arames de magnésio e inoculantes no metal fundido para obtenção do ferro fundido vermicular</t>
  </si>
  <si>
    <t>T-2488</t>
  </si>
  <si>
    <t>Unidades de inserir dados em computadores, mediante força aplicada em suas teclas, as quais possuem dispositivo de acionamento mecânico ou membrana, taxa de capitação igual ou superior a 1.000Hz, tempo de resposta igual ou inferior a 1 milissegundo, força para ativar tecla igual ou inferior a 50g, com mais de 10 teclas programáveis, permitindo mais de cinco teclas acionadas ao mesmo tempo, podendo possuir ou não teclas macro, apoios ajustáveis e removíveis, denominado teclado para jogos digitais.</t>
  </si>
  <si>
    <t>T-2490</t>
  </si>
  <si>
    <t>Unidades apontadoras destinadas à entrada de dados em computadores, com sensibilidade igual ou superior a 16.000pontos/polegadas, 7 ou mais botões configuráveis, taxa de aceleração de 50G, taxa de sondagem igual ou superior à 1.000Hz, e vida útil igual ou superior a 50 milhões de cliques, denominados mouses para jogos digitais.</t>
  </si>
  <si>
    <t>T-2437</t>
  </si>
  <si>
    <t>VIASAT BRASIL SERVIÇOS DE COMUNICAÇÃO LTDA. (RIO DE JANEIRO)</t>
  </si>
  <si>
    <t>Unidades de distribuição de energia do tipo PDU, chaveada, PIPS/POS, com 18 saídas com conectores IEC 320 C13 e 4 saídas com conectores IEC 320 C19, entrada com conector IEC 230V/32A 2P+PE 6Hr, 230 VAC, 32 A, Comunicação 10/100/1000 Mbps Ethernet (RJ-45), RS-232 serial (RJ-45).</t>
  </si>
  <si>
    <t>T-2465</t>
  </si>
  <si>
    <t>GM COMERCIO E IMPORTACAO LTDA </t>
  </si>
  <si>
    <t>Placas-mãe com chipset H61, com socket para processadores da família 1.155, com capacidade de memória: Dual Channel DDR3 1.066/1.333/1.60MHz, com processadores gráficos integrados, 2 conectores USB 2.0, 1 conector de áudio no painel frontal, design do hardware: Micro-ATX (19 x 17cm), de valor unitário (CIF) não superior a R$153,40.</t>
  </si>
  <si>
    <t>Boreo Indústria de Componentes Ltda.</t>
  </si>
  <si>
    <t>T-2466</t>
  </si>
  <si>
    <t>Placas mãe com chipset H81, e socket para processadores da família 1.150, memoria Dual Channel DDR3 1.066/1.333/1.600MHz, com processadores gráficos integrados, conectores: 1 x USB 2.0 ; 2 USB 2.0 ; 1 x USB 3.0 ; 2 USB 3.0; 1 conector de áudio no painel frontal e “form fator” Micro-ATX (19 x 17cm), de valor unitário (CIF) não superior a R$153,40.</t>
  </si>
  <si>
    <t>T-2449</t>
  </si>
  <si>
    <t>NOVA ERA INDÚSTRIA E COMÉRCIO DE EMBALAGENS PLÁSTICAS EIRELI</t>
  </si>
  <si>
    <t>Máquinas injetoras horizontais elétricas para moldar peças plásticas monocolores, dotadas de unidade de fechamento totalmente elétrica, com acionamento por servomotor, joelheira dupla de 5 pontos, força de fechamento igual a 6.500kN, curso de abertura de 1.000mm, distâncias (H x V) entre as colunas de 1.080 x 1.080mm, dimensão das placas de 1.550 x 1.550mm, unidade de injeção direcionada por guias lineares de alta precisão, lubrificação em circuito fechado, com ou sem acumulação de energia cinética; unidade de injeção totalmente elétrica, com movimento de injeção acionado por duplo servomotor, volume de injeção de 2.863cm³/s , capacidade de injeção de 2.605g, dosagem acionada por motor elétrico e encosto de bico hidráulico acionado por servomotor e comando de operação com botão multifuncional e monitor sensível ao toque.</t>
  </si>
  <si>
    <t>T-2447</t>
  </si>
  <si>
    <t>Máquinas injetoras horizontais com prensa vertical, com sistema injetor com diâmetro da rosca de injeção de 40mm, pressão de injeção de 2.520kg/cm², volume teórico de injeção de 232cm3, peso máximo de injeção de 219g, taxa de injeção 99cm3/s, dotada de 5 zona de temperatura, distância entre colunas de 1.030 x 505mm, sistema de prensa com força de prensagem de 160t, altura mínima do molde de 250mm, abertura mínima da prensa de 250mm, abertura máxima da prensa 650mm, força do ejetor de 5,4t, deslocamento do ejetor de 125mm, capacidade reservatório de óleo de 340L, consumo de água para refrigeração de até 3.400litros/h, potência total 25HP (18,7kW)</t>
  </si>
  <si>
    <t>T-2417</t>
  </si>
  <si>
    <t xml:space="preserve">COPO INDÚSTRIA DE POLIURETANO DO BRASIL LTDA </t>
  </si>
  <si>
    <t>Estações de moldagem ativa destinado para produção de PUR HR, estrutura fabricada em aço, sistema de gerenciamento eletropneumático, sistema de gerenciamento das forças de compressão e processo de desgaseificação para cada tipo de molde e produto, sistema para inclinação do molde, sistema de conexão SMED para troca de moldes, sistema de regulação térmica para homogeneização da temperatura na cavidade do molde, sistema de fechamento de pressão controlada, sistema de controle de pressão ativo variável entre 0 e 5bar.</t>
  </si>
  <si>
    <t>T-2420</t>
  </si>
  <si>
    <t>VITOPEL DO BRASIL LTDA</t>
  </si>
  <si>
    <t>Matrizes para modelagem de polímero de polipropileno em filmes planos, construídas em aço carbono, com 5 canais de fluxo de polímero cromados e polidos projetados para fluxo ideal de fusão, saída de material com 883,5mm de comprimento, com largura ajustável na saída de 1,7 até 3,5mm com ou sem sistema de ajuste manual e elétrico, com ajuste em 31 pontos distintos na extensão da saída com distância entre eles de 28,5mm, capacidade de trabalho de até 2.500kg/h.</t>
  </si>
  <si>
    <t>T-2321</t>
  </si>
  <si>
    <t>ACTEGA DO BRASIL TINTAS E VERNIZES LTDA.</t>
  </si>
  <si>
    <t xml:space="preserve">Sistemas para dosagem automática de média/grande escala para tintas  "offiset" de alta viscosidade com até 32 componentes para produção em latas/containers de qualquer tamanho, de1 até 200 litros, controladas por um sistema de gestão de dosagem contendo: 20 válvulas de dosagem de multi estagio de tinta alta viscosidade com 0,1g de precisão e 20 bombas de pistão de 200L com duplo RAM razão 21:1 e dispositivo de by-pass , 2 válvulas de dosagem de produtos líquidos com 2 bombas pneumáticas de duplo diafragma de 1”, contendo as estruturas metálica para suporte, 1 balança eletrônica com até 32 kg de capacidade e 0,1g de precisão de leitura e 1 balança eletrônica com até 150kg de capacidade e 1g de precisão de leitura e demais componentes de interligações e controlador lógico programável (CLP). </t>
  </si>
  <si>
    <t>T-2408</t>
  </si>
  <si>
    <t>Misturadores orbitais para homogeneização uniforme de porções de pós e/ou granulados de produtos farmacêuticos, para utilização com contêineres/recipientes intercambiáveis de formatos variados, com seus respectivos dispositivos para dispersão interna de líquidos, com capacidade máxima de carga igual a 1.000kg, velocidade de rotação ajustável entre 5 e 13rpm, motor de rotação do agitador “chopper” com potência de 22kW, cortina de luz de segurança, gerenciamento automatizado de programas de mistura, controlador lógico programável (CLP) e interface homem-máquina (IHM), leitor de código de barras, atendendo aos requisitos da norma 21 CFR parte 11 do FDA (Food and Drug Administration).</t>
  </si>
  <si>
    <t>T-2501</t>
  </si>
  <si>
    <t>LOKAL COMERCIAL LTDA.</t>
  </si>
  <si>
    <t>Trituradores de sucatas metálicas, utilizados em pátios de sucata e aciarias, processando a sucata para posterior reciclagem do aço, com motor de 2.000hp CA /1.481kW, com capacidade de alimentação entre 49 e 65 toneladas métricas, com taxa de separação e transferência de material ferroso na faixa de 34 a 49 toneladas métricas e densidade ferrosa com volume médio de 70lb/ft3 (1.12 tons/m3), ISRI 211, com diâmetro dos eixos de 14”/355,6mm e câmara de corte com largura e comprimento de 4.621mm comprimento x 3.505mm largura x 4.521mm altura.</t>
  </si>
  <si>
    <t>T-2460</t>
  </si>
  <si>
    <t>Lavadoras industriais automáticas por imersão para lavação e desengraxe de peças metálicas em aço carbono com capacidade de 2.000kg/h, com inversor com 450rotações/min, bomba pulverizadora de 3,75kW, bomba de aquecimento de agua de 0,75kW, desidratador de 3kW e separador de óleo para reutilização de óleo com potência de 1,5kW, esteira de malha com largura de 1.200mm para a alimentação automáticas das peças no forno industrial de tratamento térmico.</t>
  </si>
  <si>
    <t>ZIRTEC INDÚSTRIA E COMÉRCIO LTDA</t>
  </si>
  <si>
    <t>T-2410</t>
  </si>
  <si>
    <t>Receptáculos farmacêuticos do tipo “bins”, intercambiáveis, construídos em aço inoxidável, utilizados em misturadores orbitais para homogeneização uniforme de porções de pós e/ou granulados de produtos farmacêuticos, acopláveis em braços C-Frame, com agitador “chopper” giratório, sistema de dispersão interna de líquidos, conexão de ventilação com filtro, calha de enchimento, capacidade volumétrica igual a 800L ou 1.100L.</t>
  </si>
  <si>
    <t>T-2416</t>
  </si>
  <si>
    <t>Moldes para produção de espuma HR de alta resiliência para bancos automotivos, construídos em alumínio, com cavidades para evacuação dos gases provenientes da reação química, aquecimento por água, mapas térmicos homogêneos, variação máxima de 5°C entre pontos da superfície do molde, fechamento por pressão, molde com sistema SMED, para substituição ágil dos moldes e periféricos que incluem sistema pneumático, elétrico e hidráulico, sistema de controle pressão ativo variável entre 0 e 5bar.</t>
  </si>
  <si>
    <t>T-2450</t>
  </si>
  <si>
    <t>NORGREN LTDA</t>
  </si>
  <si>
    <t>Válvulas solenoides para áreas classificadas e aplicações extremamente severas com nível de segurança SIL 3 e SIL 4 (em sistemas redundantes); com orifícios de ¼ a 1” ½ (ISO G / NPT); com pressão de entrada máxima de até 414bar; com tensão de 18/24 ou 110/220V; com corpo, carcaça, bobina e tampa em aço inox 316L; com materiais de vedação em NBR; e com modelos de 2 vias e 2 posições, até 5 vias e 2 posições, operadas por solenoides.</t>
  </si>
  <si>
    <t>Ascoval Ind Com Ltda</t>
  </si>
  <si>
    <t>T-2400</t>
  </si>
  <si>
    <t>Válvulas tipo plugue, com conexões flangeadas ou rosqueadas para tubos, atuadas mecânica ou manualmente, com dimensões nominais de 1” a 4 1/16”, e pressão de trabalho variando de 0 a 20.000psi.</t>
  </si>
  <si>
    <t>T-2499</t>
  </si>
  <si>
    <t>Inversores de corrente fotovoltaicos monofásicos, do tipo conectado à rede, com potência de 3,68 a 9,2kW, topologia sem transformador, microprocessado, tensão nominal de 220/230Vca, corrente máxima de saída CA entre 16 a 42A, sem seguimento do ponto de máxima potência e com tensão CC de operação fixa de 380 ou 400Vcc, regulada exclusivamente por unidades de condicionamento de potência de corrente contínua(UCPcc), com função integrada de comunicação através da linha alimentação CC, com ou sem caixa de conexão CC integrada ou chave seccionadora, corrente de entrada CC máxima entre 10 e 23,5A, eficiência máxima entre 99 e 99,2%, proteção contra falha de arco integrado, com detecção de falha de isolamento, com ou sem conexão para carregamento de veículo elétrico.</t>
  </si>
  <si>
    <t>T-2414</t>
  </si>
  <si>
    <t>Máquinas de têmperas por indução modular para virabrequim, com capacidade máxima de 9 indutores com potência de 300kW cada, posicionamento ajustável dos indutores, tempo de ciclo maior ou igual a 60s, dotada de unidade de lavagem, dispositivo de fixação por mordente, contraponto e cabeçote móvel, dispositivo de medição automática de batimento pós têmpera por apalpador cerâmico, velocidade de rotação de 30 a 90rpm, comprimento máximo do virabrequim 1.500mm, diâmetro máximo do virabrequim de 340mm com peso de até 250kg, operada por comando numérico computadorizado (CNC).</t>
  </si>
  <si>
    <t>T-2484</t>
  </si>
  <si>
    <t>Máquinas automáticas para soldadura fraca por banho de estanho, comercialmente denominado máquina solda onda, controlada por comando logico programável (CLP), operado por display LCD/teclado/mouse, ângulo transportador interno ajustável 3 a 6 °, largura máxima da placa p.c.i. 450mm, direção do fluxo da placa esquerda para direita, velocidade do transportador 0,2 a 1,8m/min, potência aquecimento 20kW, comprimento aquecido 1.800mm, sistema de refrigeração da solda a ar, gabinete trabalho fechado, tensão de alimentação 380V, próprio para a soldagem de placas de circuito impresso (P.C.I.) pelo processo de onda de estanho líquido.</t>
  </si>
  <si>
    <t>T-2397</t>
  </si>
  <si>
    <t>Módulos fotovoltaicos, destinados a geração de energia elétrica, com dimensões compreendidos entre 1.955 x 987 x 35mm e 1.965 x 997 x 45mm; com potência máxima (em STC) de 340W, tensão de circuito aberto (Voc) 45,84V, tensão de operação (Vmp) 37,42V, corrente de curto-circuito (Isc) 9,57A, corrente de operação (Imp) 9,09A, corrente do fusível de 20A, temperatura operacional -40 a + 85°C , dotados de 72 células de silício policristalino, de valor unitário (CIF) não superior a R$290,60.</t>
  </si>
  <si>
    <t>T-2398</t>
  </si>
  <si>
    <t>Módulos fotovoltaicos, destinados a geração de energia elétrica, com dimensões compreendidos entre 1.945 x 985 x 35mm e 1.955 x 995 x 45mm; com potência máxima (em STC) de 340W tensão de circuito aberto (Voc) 46,4V, tensão de operação (Vmp) 38,2V, corrente de curto-circuito (Isc) 9,37A, corrente de operação (Imp) 8,90A, corrente do fusível de 15A, temperatura operacional -40 a + 85°C , dotados de 72 células de silício policristalino, de valor unitário (CIF) não superior a R$290,60.</t>
  </si>
  <si>
    <t>T-2399</t>
  </si>
  <si>
    <t>Módulos fotovoltaicos, destinados a geração de energia elétrica, com dimensões compreendidos entre 1.982 x 987 x 35mm e 1.992 x 997 x 45mm; com potência máxima (em STC) de 340W, tensão de circuito aberto (Voc) 47,5V, tensão de operação (Vmp) 38,2V, corrente de curto-circuito (Isc) 9,22A, corrente de operação (Imp) 8,91A, corrente do fusível de 20A, temperatura operacional -40 a + 85°C , dotados de 144 células de silício policristalino, de valor unitário (CIF) não superior a R$290,60.</t>
  </si>
  <si>
    <t>T-2393</t>
  </si>
  <si>
    <t>Equipamentos automatizados de extração e purificação de ácidos nucleicos, pela tecnologia de separação magnética através de cabeça de hastes metálicas susceptíveis à magnetização, para transferência de esferas (beads) magnéticas e amostras humanas ou animais entre os poços de placas ou tubos, para efetiva separação dos ácidos nucleicos e elementos contidos da amostra, configurados com dispensadores automatizados para transferência de reagentes necessários para o processo.</t>
  </si>
  <si>
    <t>T-2412</t>
  </si>
  <si>
    <t>TEXA DIAGNÓSTICO AUTOMOTIVO DO BRASIL COMERCIAL LTDA.</t>
  </si>
  <si>
    <t>Aparelhos automáticos para eliminação de bactérias, fungos, mofo e vírus (higienização) do compartimento de carga e/ou de passageiros de veículos e/ou meio de transporte e locais em geral, em 3 fases de trabalho: geração de ozônio (capacidade de geração superior a 10g/h) a partir do oxigênio; controle, através de microprocessador e sensores, da quantidade ideal de ozônio e de sua permanência no local a ser desinfectado para eliminação segura dos referidos microrganismos; e ciclo reverso para transformação do ozônio residual em oxigênio, podendo ser acionado do lado de fora do veículo/local a ser desinfectado, por controle remoto (via APP) ou IDC5, com ou sem carrinho de transporte e/ou fonte de alimentação.</t>
  </si>
  <si>
    <t>T-2401</t>
  </si>
  <si>
    <t>Ecentralizadores de mola, para atividades de descentralizar as ferramentas de aquisição de dados geológicos nos poços de petróleo durante a perfilagem, em fibra e comprimento da mola 2,5m, sapata com diâmetro de 8,75 polegadas, constituído de mola em formato de arco e pesando 18kg.</t>
  </si>
  <si>
    <t>T-2453</t>
  </si>
  <si>
    <t>WATERS TECHNOLOGIES DO BRASIL LTDA.</t>
  </si>
  <si>
    <t>Espectrômetros de massas com analisadores quadrupolo e tempo de voo (QTOF) e módulo de separação por mobilidade iônica (IMS) para medidas de massas de 20 a 64.000m/z com resolução de 75.000 (FWHM).</t>
  </si>
  <si>
    <t>T-2454</t>
  </si>
  <si>
    <t>Espectrômetros de massas com fonte de ionização por elétrons (EI), energia de 10 a 200eV, dois analisadores quadrupolos, cédula de colisão curvada e detector fotomultiplicador fora do eixo, para medidas de massa de 2 a 1.250 m/z.</t>
  </si>
  <si>
    <t>T-2486</t>
  </si>
  <si>
    <t>RESCANM 3D DIGITALIZAÇÕES LTDA</t>
  </si>
  <si>
    <t>Equipamentos de medição tridimensional sem contato e com projeção de lase azul, portátil, com forogrametria integrado, digitalização tipo varredura, taxa de medição entre 650.000 e 2.000.000medições/s; com projeto de múltiplos laser de 7 a 17 cruzamentos de laser, imune a vibração durante a medição, precisão a partir de 0,02mm, utilizados para levantamento de coordenadas 3D de pontos de superfície, controle de qualidade e/ ou engenharia reversa, dotados de maleta de transporte, cabeçote do "scaner" 3D, cabos de conexão USB 3.0, placa de calibração, cabo de energia e etiquetas de referência reflexivas adesivas e magnéticas.</t>
  </si>
  <si>
    <t>T-2502</t>
  </si>
  <si>
    <t>Sistemas de medição a laser para aferiação de erros geométricos de posição de ângulo em eixos rotativos indicados através de um interferômetro que retrorefleta a indicação do erro em angulo para o calibrador de eixo integrado a um eixo servo controlado de precisão, com posição angular do eixo e a óptica em relação à carcaça do corpo principal são controladas por um sistema de “encoder” de precisão com balança usinada diretamente no mancal principal.</t>
  </si>
  <si>
    <t>T-2348</t>
  </si>
  <si>
    <t>UNIGAL LTDA</t>
  </si>
  <si>
    <t>Controladores de automação, controle de temperatura (de 470° até 800°C), espessura (de 0,4 até 2,3mm), largura (700 até 1.865mm) e monitoramento industrial de até 40.000t/mês da linha de aços galvanizados por imersão a quente; com 7 controladores PLC e 2 controladores DCS’s, TMEIC nvController, com cartão de interface TC-Net board; 1 gateway de comunicação entre rede proprietária TC-Net e rede proprietária TMEIC MDWS-600S1; Cartões de comunicação entre PLC nvController e placas de sinais analógicos e digitais de PLC MELPLAC-750; Cartões de comunicação entre PLC nvController e PLC's MELSEC; Switches de rede TC-Net para interligação entre PLC's e DCS's; Sistema de supervisão para visualização do processo industrial e envio de comandos manuais, alteração de parâmetros e modos de operação de equipamentos de produção; e sistema de otimização para predição de variáveis de processos industriais (temperatura e camada de zinco) e cálculo computacional de parâmetros ótimos de funcionamento e tracking.</t>
  </si>
  <si>
    <t>T-2518</t>
  </si>
  <si>
    <t>Tanques para armazenamento, dispensação e transporte de cerveja; internamente feitos de aço inoxidável com acabamento externo em aço inoxidável, cobre ou poliuretano; podendo ter isolamento térmico interno (com sistema de resfriamento externo) ou não (para armazenagem dentro de câmaras frias); com modelos horizontais e verticais; nos tamanhos 2,5, 5 ou 10HL; com tecnologia Bag-In-Tank: armazenagem da cerveja em uma bolsa plástica interna (inliner), que é extraída através da pressão de ar comprimido, que comprime a bolsa e empurra a cerveja, evitando contato do ar diretamente com a bebida, mantendo-a livre de oxidação, com gaseificação consistente e estendendo sua validade; inclui válvula de segurança para evitar excesso de pressão; apresenta modelo fixo, voltados para bares ou modelo móvel, para eventos (que possui embutidos compressor, bomba, resfriador e estrutura com rodízios para deslocamento fácil); possui opções de empilhamento através de estruturas metálicas, tendo configurações que vão de 1 a 3 tanques trabalhando juntos.</t>
  </si>
  <si>
    <t>T-2504</t>
  </si>
  <si>
    <t>Motores marítimos de pistão, alternativos, de ignição por compressão (ciclo diesel), 4 tempos, para propulsão de embarcações, de fixação interna ao casco, com 6 cilindros em linha, com potência de 820HP, capacidade volumétrica de 10,3 litros, com rotação máxima de 3.100rpm, com injeção direta de combustível do tipo mecânica ou eletrônica, com ou sem sistema de transmissão de reversão e redução acoplado, com turbo compressor, com ou sem escapamento molhado, com ou sem sistema de monitoramento análogo ou digital e com ou sem sistema múltiplo de controle de comando eletrônico ou mecânico.</t>
  </si>
  <si>
    <t>T-2479</t>
  </si>
  <si>
    <t>LINTEC INDÚSTRIA E COMÉRCIO DE MOTORES E EQUIPAMENTOS DE MOVIMENTAÇÃO DE MATERIAIS LTDA</t>
  </si>
  <si>
    <t>Motores de combustão interna a pistão e ciclo diesel, de 4 tempos, com refrigeração líquida (água), de ignição por compressão e injeção direta, com 4 cilindros verticais turboalimentados, com diâmetro e curso de embolo de 102 x 118mm, cilindrada de 3.875cm³, potência bruta do motor de 47,7 a 55,6kW na rotação de 1.800rpm e volante com carcaça SAE 3/11,5".</t>
  </si>
  <si>
    <t>INTERNATIONAL INDÚSTRIA AUTOMOTIVA DA AMERICA DO SUL LTDA</t>
  </si>
  <si>
    <t>T-2480</t>
  </si>
  <si>
    <t>Motores de combustão interna a pistão e ciclo diesel, de 4 tempos, refrigeração liquida (água), de ignição por compressão e injeção direta, com 4 cilindros verticais de aspiração natural, com diâmetro e curso de embolo de 90 x 100mm cilindrada de 2.540cm³, potência bruta do motor de 40kW na rotação de 3.000rpm e volante com carcaça sae 4/7,5".</t>
  </si>
  <si>
    <t>T-2435</t>
  </si>
  <si>
    <t>Selos de vedação dinâmico para gerar sinais em tempo real para as ferramentas de motores trifásicos utilizado na perfuração de poços de petróleo, feito de carboneto de silício , com diâmetro de 5 a 15cm.</t>
  </si>
  <si>
    <t>T-2491</t>
  </si>
  <si>
    <t>Bombas com múltiplos impulsores, com tecnopolímeros de alta resistência, caudal 400L/min, 8bar, 4.200rpm, garfo T17, motor hidráulico de 11,2cm3/ver., 560L/min de fluxo, 148 us gpm, fluxo de óleo de 49,2L/min 13gpm usa, utilizadas em pulverizadores agrícolas com a função de remoção de ervas daninhas, sistema de impulsor em polipropileno reforçado em fibra de vidro.</t>
  </si>
  <si>
    <t>T-2583</t>
  </si>
  <si>
    <t>LUPUS EQUIPAMENTOS PARA LUBRIFICAC</t>
  </si>
  <si>
    <t>Estações de abastecimento, dotadas de: bomba elétrica, com tensão de até 380V, com vazão livre de 10 a 3.000L/min, potência de 10 até 3.000W, acompanhadas ou não de mangueira, com ou sem bico/gatilho de abastecimento e medidor.</t>
  </si>
  <si>
    <t>GILBARCO VEEDER-ROOT DO BRASIL SOLUÇÕES INDÚSTRIA E COMERCIO LTDA</t>
  </si>
  <si>
    <t>T-2468</t>
  </si>
  <si>
    <t>Luvas de estabilização radial de bombas centrífugas submersas, para atividades de produção de gás e óleo, em zircônia, carbeto de silício ou carbeto de tungstênio, com diâmetro interno entre 15,7 e 50,8mm, com ou sem rasgo de chaveta.</t>
  </si>
  <si>
    <t>T-2525</t>
  </si>
  <si>
    <t>ITURRI COIMPAR INDUSTRIA E COMERCIO DE EPI'S LTDA</t>
  </si>
  <si>
    <t>Conjuntos compressores de ar respirável, utilizados para fornecer ar respirável durante salvamentos, dotados de compressor de ar de alta pressão e multi estágio de 20HP de potência, refrigerado a ar, pressão de trabalho de 6.000PSI (414BAR), vazão de 765LPM (litros/min) e sistema de purificação de ar integrado; Estação de recarga confinada móvel para até três cilindros de EPR (Equipamento de Proteção Respiratória) simultâneos; Sistema de armazenagem de ar respirável de 9 cilindros UN/ISSO, para armazenar ar respirável para abastecimento de estação de recarga, instalada em viaturas especiais de corpo de bombeiros.</t>
  </si>
  <si>
    <t>T-2530</t>
  </si>
  <si>
    <t>Equipamentos automáticos para tratamento térmico padronizado de até 15t/h de batatas pré-fritas congeladas, com transporte fluidizado em 4 seções e conjunto de 3 cintas de 2,4m de largura e otimização da curva de temperatura por eficiência energética, controle e distribuição automática de fluxo de ar, degelo automático por vapor, distribuição uniforme de camada de produto e sistema de autolimpeza.</t>
  </si>
  <si>
    <t>T-2605</t>
  </si>
  <si>
    <t>Centrífugas horizontais para separação contínua da água de lama de alto-forno, fabricadas com aço inoxidável 14463 e 14571, com capacidade de fluxo de alimentação inferior ou igual a 30m³/h, dimensão aproximada 4.800mm (C) x 1.770mm (L) x 1.260mm (A), relação comprimento/diâmetro 1:4, 360L de volume interno; dotadas de tambor cilindro-cônico com velocidade de rotação inferior ou igual a 2.200 rpm e rosca transportadora interna para descarga do material sólido.</t>
  </si>
  <si>
    <t>Fast Indústria E Comércio Ltda</t>
  </si>
  <si>
    <t>T-2592</t>
  </si>
  <si>
    <t>Respiradores dessecantes utilizados em sistemas de lubrificação da caixa multiplicadora de velocidades de turbinas eólicas; possuem 2 dessecantes responsáveis por reter toda a água do sistema; 1 filtro de elemento filtrante de 2μm; temperatura de operação de -30° a 100°C; material do invólucro constituído de plástico (PA, PC e POM); material do elemento filtrante: papel com resina fenólica impregnada; capacidade de retenção de 0,75L de água; dimensões máximas de Ø136 x 384mm; massa máxima de 3kg.</t>
  </si>
  <si>
    <t>T-2377</t>
  </si>
  <si>
    <t>FILMACH EQUIPAMENTOS INDUSTRIAIS LTDA.</t>
  </si>
  <si>
    <t>Cartuchos elemento filtrante, tipo separador de água para tratamento de combustível de aviação, fabricados em tela sintética hidrofóbica moldada sobre tubo metálico revestido em epóxi, fluxo de fora para dentro, vedação em Buna-N, com diâmetro externo de três, quatro ou seis polegadas, comprimento variando entre 400 e 1.500mm, qualificado pela norma EI1581 na sexta edição.</t>
  </si>
  <si>
    <t>T-2595</t>
  </si>
  <si>
    <t>Vasos para membranas de osmose reversa (Membrane Housing) para aplicação em skid de produção de água desmineralizada, material FRP (Filament Would, Epoxi FRP), tipo M-Side Port, material das portas em aço inox 316L, pressão de projeto 300PSI, com diâmetro interno 202mm (8in), diâmetro externo 211,5mm e comprimento total por tubo 7.587mm.</t>
  </si>
  <si>
    <t>T-2538</t>
  </si>
  <si>
    <t>Combinações de máquinas para acondicionamento primário e secundário automático e integrado por controle PLC e IHM, com fluxo ininterrupto de até 15t/h de batata pré-frita congelada com temperatura média abaixo de -15°C e de alta viscosidade superficial, composta por: 2 balanças computadorizadas com capacidade de processamento de até 16.383 possibilidades de combinações de pesagem e contagem de produtos de mais de 250mm de comprimento, através de 14 canais de pesagem com funis independentes de 7 Litros e velocidade operacional de até 70ciclos/min para cargas de 250g até 5kg; 2 máquinas embaladoras para envase e selagem de até 70 bolsas de 5kg e até 380mm de largura por minuto, com mais de 100 variações de configurações, transporte servo-assistido de filme por vácuo e integração com codificador por transferência térmica de alta resolução; 2 estações de transferência de bolsas com detecção de metal, compressão, detecção de bolsas abertas e batatas soltas, checagem de peso e dispositivo de rejeição; 1 transportador de caixas vazias sincronizado com taxa de transferência de bolsas; 2 máquinas encaixotadoras com dispositivos de comportas giratórias para armazenagem e acomodação horizontal de bolsas em caixas vazias, seguido por dispositivos vibratórios para distribuição uniforme das bolsas; e 1 estação para movimentação, acomodação e finalização de caixas, com dispositivo vibratório, selagem e compressão, dotada de sensores de nível, dispositivo automático de rejeição lateral e unidade de impressão de código de barra com scanner controlador de irregularidades.</t>
  </si>
  <si>
    <t>T-2135</t>
  </si>
  <si>
    <t>Combinações de máquinas para ensacar, enfardar e paletizar de forma automática sacos ração para cães e gatos, compostas de: ensacadora automática com magazine para sacos vazios, alimentador automático, detectores de metais, dispositivo de enchimento com pesagem eletrônica e alimentação por gravidade, para sacos com peso maior ou igual a 1kg, largura igual ou maior a 180mm, comprimento igual ou maior a 340mm, capacidade de ensacar maior ou igual a 1.500 sacos/h; enfardadeira para aplicação de filme termo retrátil, com aplicador de filme, túnel de termorretração e esteira transportadora; paletizador robotizado com carregamento superior, velocidade igual ou maior a 1.500sacos/h, para sacos com peso maior ou igual a 1kg; envolvedor automático de filme em palete.</t>
  </si>
  <si>
    <t>IMSB Indústria de Máquinas e Equipamentos Ltda</t>
  </si>
  <si>
    <t>T-2419</t>
  </si>
  <si>
    <t>ZEGLA INDÚSTRIA DE MÁQUINAS PARA BEBIDAS LTDA</t>
  </si>
  <si>
    <t>Conjuntos rolo de recravação do cabeçote da máquina recravadora de latas, com diâmetro externo de 67mm e altura de 63,9mm, dotados de: 2 rolamentos de cerâmica com diâmetro externo 40 x diâmetro interno 17 x espessura 12mm; eixo para montagem direta ao equipamento, com diâmetro de encaixe de 24mm, rosca de fixação M22 x 1,5 e comprimento total de 58,5mm, placa de suporte do rolete resistente a altas temperaturas (até 95oC), rolos com diâmetro externo de 67mm, diâmetro interno de 40mm e espessura de 28,8mm, com revestimento em nitreto de titânio (aplicado sobre aço ferramenta tratado termicamente).</t>
  </si>
  <si>
    <t>T-2535</t>
  </si>
  <si>
    <t>AGRODANIELI INDUSTRIA E COMÉRCIO LTDA</t>
  </si>
  <si>
    <t>Máquinas de pesagem e dosagem automática de produtos in natura ou congelados individualmente (IQF - Individually Quick Froze) composto por prato de dispersão com célula de carga fabricada em alumínio com IP69K, calhas radias acionados por vibração que permitem à alimentação individual das caçambas com capacidade de até 7 litros e acionadas por motores de passo, o sistema de pesagem utilizam células de carga individuais fabricadas em alumínio, caçamba temporizadora com capacidade de até 18 litros e acionada por sistema pneumático, com câmera para visualizar a distribuição dos produtos no prato de dispersão com visualização no painel de comando tipo “touchscreen” colorido de 12,1” e com software dedicado com capacidade de até 200 receitas.</t>
  </si>
  <si>
    <t>T-2606</t>
  </si>
  <si>
    <t>Manipuladores hidráulicos para movimentação de materiais, autopropulsados sobre pneus, com 2 eixos e tração em todas as rodas, eixo frontal direcional e eixo traseiro de montagem oscilante, com dispositivo de bloqueio de oscilação acionável, capacidade de elevação de carga igual em todos os ângulos de giro da máquina (360 graus) no mesmo alcance horizontal e vertical, com área própria para execução de manutenções incorporados ao chassis, peso operacional superior ou igual a 19,6t, mas inferior ou igual a 21,9t, acionados por motor a diesel com potência máxima igual a 97kW; transmissão hidrostática, “joysticks” com acionamento hidráulico, não possui acionamento eletrônicos, sistema de filtragem com filtro de 3 micras, tanque de combustível com capacidade para 330 litros, capacidade de inclinação máxima igual a 40%, dotados de estabilizadores, controlados por "joysticks”, acionados hidraulicamente, cabine com elevação hidráulica, com altura máxima igual a 5,90m e altura mínima igual ou superior a 3,24m, acesso a cabine através de plataforma, com gradil, corrimão e piso antiderrapante, cabine com porta de entrada corrediça, cabine com vidros frontal e superior blindados, à prova de balas, implemento frontal industrial e articulado (lança e braço) com alcance máximo igual ou inferior a 11,50m (ao nível do solo), capacidade de elevação de 3,40t de carga a uma distância de 9m do centro da máquina na altura de 1,70m em todos os ângulos de giro (360 graus), cilindro do braço montado invertido, limitador de proximidade para o braço de carga, prontos para receber ferramentas de trabalho, como: garras hidráulicas(de diversos usos), eletroímã, “clamshell” ou tesoura hidráulica.</t>
  </si>
  <si>
    <t>T-2569</t>
  </si>
  <si>
    <t>AGI BRASIL INDÚSTRIA E COMÉRCIO S/A.</t>
  </si>
  <si>
    <t>Transportadores de correia para granéis sólidos, equipados ou não com sistema de elevação, móveis ou de estrutura fixa, com acionamento elétrico, a diesel, hidráulico e/ou TDP (tomada de força); capacidade máxima de descarga igual ou inferior a 450t/h; duto de transporte com largura ou diâmetro máximo igual ou inferior a 1.000mm; comprimento máximo igual ou inferior a 40m.</t>
  </si>
  <si>
    <t>TMSA - Tecnologia em Movimentação </t>
  </si>
  <si>
    <t>T-2158</t>
  </si>
  <si>
    <t>Combinações de máquinas para movimentação e classificação de pacotes/caixas (sorter) de dimensões de 150 x 100 x 5 até 700 x 500 x 500 mm e pesos de 0,1 até 30kg, com capacidade de expansão para pacotes/caixas de dimensões até 1.200 x 800 x 700 mm e peso de até 50kg, por meio de sistema de leitura de etiquetas/códigos de barras (CDB) feito por câmeras, aptas a detectar quaisquer das 5 faces visíveis dos pacotes, para posterior separação e direcionamento, constituídas por estação de recepção com 8 entradas simultâneas no sistema, com capacidade individual máxima de até 2.150pacotes/h, e dotada de 8 balanças dinâmicas (1 por entrada), com uma precisão de +/- 50g e capacidade de 0,1 até 50kg; classificador de alta velocidade, de até 2,5m/s, tipo “crossorter” (movimentação com ação de motores lineares, em anel, com controle realizado através de controlador de fluxo, composto por carros para transporte de pacotes com comunicação realizada por infravermelho, com uma esteira para cada carro para carregar/descarregar as encomendas no classificador, com movimentação dos motores das esteiras realizada através de moto tambores), com capacidade de até 17.200pph, com 10 câmeras de visão artificial (leitura das 5 faces) e 2 cubadores volumétricos a laser; estação de saída com 50 áreas de saída, a roletes com freio, sendo 30 saídas para pacotes pequenos/médios, 15 saídas para pacotes grandes; 1 saída para rejeito técnico e 4 saídas para recondicionamento.</t>
  </si>
  <si>
    <t>Águia Sistemas de Armazenagem S.A.</t>
  </si>
  <si>
    <t>Dematic Sistemas de Equipamentos de Movimentação de Materiais Ltda</t>
  </si>
  <si>
    <t>T-2418</t>
  </si>
  <si>
    <t>Transportadores de estacas, com capacidade de carregamento igual ou superior a 10t, dotados de dispositivos que permitem o deslocamento horizontal sobre estacas.</t>
  </si>
  <si>
    <t>T-2451</t>
  </si>
  <si>
    <t>Mesas rotatórias com capacidade de manuseio de 1.000kg, com grau de proteção IP67, com torque de estática de até 850nm, rotação de 0 a +/-180° graus, precisão de posicionamento de +/-0,10mm, composto por uma placa rotativa para fixar o equipamento a ser posicionado, com sistemas que permite o trabalho em conjunto com um robô industrial, temperatura de trabalho de 0º a 45ºC , máximo ângulo de rotação de 69 (º/s) , tempo de rotação em 180ºde 3,5s.</t>
  </si>
  <si>
    <t>T-2553</t>
  </si>
  <si>
    <t>Mesas rotatórias com capacidade de manuseio de 3.000kg, com grau de proteção IP67, com torque de estática de até 4.200NM, rotação de 0 a +/-180° graus, precisão de posicionamento de +/-0,10mm, dotadas de uma placa rotativa para fixar o equipamento a ser posicionado, com sistemas que permite o trabalho em conjunto com um robô industrial, temperatura de trabalho de 0 a 45ºC , máximo ângulo de rotação de 50(º/s), tempo de rotação em 180ºde 3,8s.</t>
  </si>
  <si>
    <t>T-2561</t>
  </si>
  <si>
    <t>Mesas rotatórias com capacidade de manuseio de 4.500kg, com grau de proteção IP67, com torque de estática de até 4.250NM, rotação de 0 a +/-180° graus, precisão de posicionamento de +/-0,15mm, composto por uma placa rotativa para fixar o equipamento a ser posicionado, com sistemas que permite o trabalho em conjunto com um robô industrial, temperatura de trabalho de 0 a 45ºC , máximo ângulo de rotação de 55(º/s) , tempo de rotação em 180ºde 4,3s.</t>
  </si>
  <si>
    <t>T-2566</t>
  </si>
  <si>
    <t>Mesas rotatórias com capacidade de manuseio de 6.000kg, com grau de proteção IP67, com torque de estática de até 5.800NM, rotação de 0 a +/-180°graus, precisão de posicionamento de +/-0,20mm, dotadas de uma placa rotativa para fixar o equipamento a ser posicionado, com sistemas que permite o trabalho em conjunto com um robô industrial, temperatura de trabalho de 0 a 45ºC , máximo ângulo de rotação de 33(º/s) , tempo de rotação em 180ºde 5,9s.</t>
  </si>
  <si>
    <t>T-2594</t>
  </si>
  <si>
    <t>LBX DO BRASIL COMÉRCIO DE EQUIPAMENTOS INDUSTRIAIS LTDA</t>
  </si>
  <si>
    <t>Escavadeiras autopropulsadas sobre esteiras com superestrutura capaz de efetuar rotação de 360º e com carro longo de 3.660mm, motor de 4 cilindros com 5,2L com potência de 154HP, com sistema EGR e suporte automático de potência, peso operacional de 21.900kg e sistema “joystick” individualmente ajustável, de valor unitário (CIF) não superior a R$235.960,89.</t>
  </si>
  <si>
    <t>VOLVO Equipamentos de Construção Latin America Ltda</t>
  </si>
  <si>
    <t>DEERE-HITACHI Máquinas de Construção do Brasil S.A</t>
  </si>
  <si>
    <t>T-2432</t>
  </si>
  <si>
    <t>Conjuntos de tração para empilhadeiras elétricas, carga máxima aplicada 12.000N; torque máximo estático na roda 900Nm; torque máximo dinâmico na roda 600Nm; torque máximo continuo na roda 150Nm; relação 29,85:1; capacidade de óleo 0,9 litros; entrada da força do motor: vertical; “bolt circle”: 70mm; eixo de ação 196mm; acoplamento do motor de tração: 35 de diâmetro; redução de 17:1</t>
  </si>
  <si>
    <t>T-2565</t>
  </si>
  <si>
    <t>HYUNDAI TRANSYS FABRICAÇÃO DE AUTOPEÇAS BRASIL LTDA</t>
  </si>
  <si>
    <t>Dispositivos para transporte de bancos automotivos por sistema de fixação de blocos em resina, com ou sem cintas elásticas, próprios para instalação em esteiras rolantes de linhas de montagem de assentos automotivos, permitindo a fixação e transferência do banco, contendo garras especiais para fixação das cintas elásticas de segurança e dispositivos de encaixe para movimentação, composto por placa de madeira emborrachada de 1.650 x 700mm, contendo estrutura metálica com ganchos e blocos em resina dimensionados 139 x 100mm.</t>
  </si>
  <si>
    <t>T-2302</t>
  </si>
  <si>
    <t>POLENGHI INDÚSTRIAS ALIMENTÍCIAS LTDA</t>
  </si>
  <si>
    <t>Combinações de máquinas para moldagem e corte de queijo processado, composta por: máquina de moldagem de queijo processado, com largura máxima do lençol de queijo igual ou maior a 1.000mm, com 2 correias em aço inox, bandejas de resfriamento, distribuidor de queijo, conjunto de roletes de corte para corte do queijo em tiras, unidade de giro e raspadores; esteira transportadora, com dispositivo para empilhamento contínuo das tiras de queijo processado; cortador das tiras empilhadas de queijo processado em blocos, com braço de corte com harpa de arame e capacidade máxima de corte igual ou maior a 200cortes/min.</t>
  </si>
  <si>
    <t>T-2555</t>
  </si>
  <si>
    <t>SILOKING DO BRASIL COMÉRCIO DE EQUIPAMENTOS AGROPECUÁRIOS LTDA</t>
  </si>
  <si>
    <t>Misturadores de ração animal vertical e estático, com capacidade entre 22 e 40m3 uteis, com três planetárias e três roscas de mistura, cada rosca com 2,5 a 3,5 espiras e 6 a 9 facas, movidas por motores elétricos independentes, cada rosca conta com seu próprio sistema de resfriamento de óleo de lubrificação, o depósito do equipamento é facetado e terá comprimento de 7.110 a 7.970mm, largura de 2.320 a 2.550mm, altura montado de 2.320 a 3.390mm, a descarga se dará por uma ou mais portas, operadas hidraulicamente, o misturador possui sistema de pesagem com balança capaz de guardar a programação das dietas e ingredientes.</t>
  </si>
  <si>
    <t>T-2367</t>
  </si>
  <si>
    <t>Máquinas para seleção de produtos hortícolas secos e congelados, detecta impurezas através de cor, formato e estrutura, com capacidade de 5t/h ou superior, dependendo do tipo de produto a ser selecionado, estrutura construída em aço inoxidável com desenho sanitário, contendo mesa vibratória de alimentação integrada a máquina, gabinete elétrico, 2 conjuntos de câmeras coloridas com tecnologia de LED pulsado com diferentes comprimentos de ondas, largura de 1.200mm, sistema de ejetores de ar de alto desempenho para rejeição de impurezas, sistema operacional de classificação configurável através de tela sensível ao toque.</t>
  </si>
  <si>
    <t>T-2242</t>
  </si>
  <si>
    <t>CANUBIO FABRICACAO DE PRODUTOS BIOODEGRADAVEIS E COMERCIO DE EMBALAGENS LTDA</t>
  </si>
  <si>
    <t>Combinações de máquinas para fabricar canudos de fitas de papel  em espiral por moldagem , nos diâmetros de 5 a 16mm , espessuras da parede de 0,5 a 1mm , velocidade de enrolamento de 30 a  60m/min, com mecanismo de ajuste de tensão  e mecanismo reserva de armazenamento de papel, comando numérico computadorizado (CNC)  e controlador lógico programável (CLP) , motor principal de 3kW, 6 facas circulares  e 3 rolos conformadores para moldagem,  compostas de: armação para alimentação/entrada de 3 tiras de papel, com emenda automática; sistema de colagem das tiras; máquina para moldagem das tiras; máquina de corte automático dos canudos de papel; transportador de esteira para saída dos canudos de papel.</t>
  </si>
  <si>
    <t>T-2532</t>
  </si>
  <si>
    <t>AUTO ADESIVOS PARANA S.A.</t>
  </si>
  <si>
    <t>Máquinas rebobinadeiras destinadas à ação corretiva para eliminação de seções imperfeitas em bobinas de papel ou filme autoadesivos multicamadas, com opção de corte longitudinal e separação em até 4 bobinas, diâmetro máximo da bobina na entrada e saída de 1.200mm, peso de até 700kg, largura máxima de trabalho de 700mm, velocidade máxima de 500m/min no sentido de desbobinamento e de até 30m/min no sentido reverso, controle de tensão integrado ao sistema de frenagem com regeneração de energia, desbobinamento por motor indutivo, rebobinamento por servomotores, controlador de respostas integrado ao sistema de tensão, ajustes constantes de tensionamento, sistema de alinhamento ultrassônico, mesa de emenda manual com 12° de angulação.</t>
  </si>
  <si>
    <t>T-2575</t>
  </si>
  <si>
    <t>Máquinas de impressão para grandes formatos por jato de tinta térmico desenvolvidas para tintas para sublimação com até 4 cores e até 4 cabeças de impressão, com velocidade de impressão de até 350m2/h, capacidade de imprimir em papel comum e papéis de transferência para sublimação, tecidos de poliéster para sublimação, em mídias com espessura de até 0,5mm, com resolução máxima de até 1.200 x 600dpi, alimentadas a rolo, com largura de impressão máxima de até 3.200mm (126” polegadas) sistema de corte automático, com espectrofotômetro integrado, conectividade gigabit "ethernet" (1.000Base-T).</t>
  </si>
  <si>
    <t>T-2541</t>
  </si>
  <si>
    <t>PENTA LASER COMÉRCIO DE MÁQUINAS EIRELI</t>
  </si>
  <si>
    <t>Máquinas para corte a laser de chapas metálicas, com capacidade de corte de chapas de espessura de 0,7 a 18mm, com dimensões máximas de 3.000 x 1.500mm, potência de 3.000W, com troca automática de mesa, com sensor, alinhamento e foco automáticos, piercing inteligente e função de detecção de remendos e função de rasterização de etiqueta por QR Code, com comando numérico computadorizado (CNC) modelo Z32 com sistema de movimentação de cremalheira e pinhão em velocidade de 80 m/min com aceleração de 0,8G, motorização MPC e sistema de monitoramento remoto.</t>
  </si>
  <si>
    <t>T-2506</t>
  </si>
  <si>
    <t>STREPARAVA COMPONENTES AUTOMOTIVOS LTDA</t>
  </si>
  <si>
    <t>Centros de usinagem vertical, com comando numérico computadorizado (CNC), para controlar 3 eixos simultaneamente, podendo tornear, furar, fresar, retificar interna e externa, dentição; unidade de eixo com curso em X, Y e Z, iguais a 820, 180 e 265mm, avanço rápido dos eixos X, Y e Z, iguais a 90,20 e 60m/min, diâmetro dos parafusos dos eixos X,Y e Z, iguais a 40,32 e 40mm, empuxo dos eixo X,Y e Z, iguais a 12,6 -10 e 10Kn; eletro-spindle tipo ASA 8, com diâmetro rolamento 130mm; porta-ferramentas tipo [VDI 40], torre com capacidade para 12 ferramentas, com sistema de estabilização térmica entre a unidade de eixo e torre, eixo-árvore com rotação máxima entre 10.000 e 27.000rpm, com sistema de balanceamento mecânico do eixo Z, com diâmetro máximo de 315mm e tempo de troca da ferramenta 0,25s, comprimento máximo da ferramenta 250mm; tempo de carregamento/descarregamento entre 6-10s; capacidade de trabalho de diâmetro máximo de rotação 350mm e comprimento máximo 200mm.</t>
  </si>
  <si>
    <t>T-2507</t>
  </si>
  <si>
    <t>Centros de usinagem vertical de dupla coluna, com comando numérico computadorizado (CNC), para controlar 3 eixos simultaneamente, podendo tornear, furar, fresar, retificar interna e externamente; unidade de eixo com curso em X, Y e Z, iguais a 1.020, 180 e 265mm, avanço rápido dos eixos X, Y e Z, iguais a 90,20 e 60m/min, diâmetro dos parafusos dos eixos X,Y e Z, iguais a 40,32 e 40mm, empuxo dos eixo X,Y e Z, iguais a 12,6 -10 e 4,5Kn; eletro-spindle tipo ASA 8, com diâmetro rolamento 130mm, potência 37Kw, torque máximo 350Nm, velocidade máxima de 5.000rpm; porta-ferramentas tipo [VDI 40], torre com capacidade para 12 ferramentas, com sistema de estabilização térmica entre a unidade de eixo e torre, potência máxima 12,5kW, torque máximo 88Nm, eixo-árvore com rotação máxima entre 8.000 e 10.000rpm, com sistema de balanceamento mecânico do eixo Z, com diâmetro máximo de 320mm e tempo de troca da ferramenta 0,25s, comprimento máximo da ferramenta 250mm; tempo de carregamento/descarregamento entre 7-11seg.; capacidade de trabalho de diâmetro máximo de rotação 400mm e comprimento máximo 240mm.</t>
  </si>
  <si>
    <t>T-2515</t>
  </si>
  <si>
    <t>Centros de usinagem vertical de 3 eixos, com comando numérico computadorizado (CNC), podendo fresar, mandrilar, furar e roscar, com curso em X, Y e Z, iguais a 510, 360 e 300mm, respectivamente, avanço rápido dos eixos X, Y e Z de 48, 48 e 48m/min, cone do eixo 7/24; tamanho da mesa de 600 x 360mm com capacidade máxima de carga sobre a mesa de 200kg, capacidade máxima de carregamento 200kg; usinagem assistida por ultrassom com eixo-árvore com rotação máxima de 24.000rpm, avanço de corte 10.000mm/min, velocidade do eixo 8.000rpm, torre com capacidade de 20 ferramentas, cone de fixação da ferramenta BT ou BT30, cone de fixação da ferramenta BT ou BT30, tempo de troca de ferramentas de 0,9s, diâmetro máximo da ferramenta 68mm.</t>
  </si>
  <si>
    <t>T-2562</t>
  </si>
  <si>
    <t>Centros de usinagem vertical de duplo pallet, com comando numérico computadorizado (CNC), para controlar 3 eixos simultaneamente, podendo fresar, mandrilar, furar e roscar, com curso em X, Y e Z, iguais a 800, 450 e 500mm, respectivamente, avanço rápido de 40m/min em X, Y e Z, “spindle” com rotação máxima de 12.000rpm e potência de 20hp, magazine com trocador automático de ferramentas com capacidade para 20 ou 30ferramentas, com ou sem o 4º eixo sobre ambos os pallets, com trocador automático de pallets rotativo ou linear, com mesa de 800 x 450mm ou 800 x 430mm respectivamente em cada pallet, com capacidade máxima de carga em cada pallet de até 350kg com trocador rotativo, ou 300kg com trocador linear, com ou sem transportador de cavaco, de valor unitário (CIF) não superior a R$1.066.718,40.</t>
  </si>
  <si>
    <t>T-2563</t>
  </si>
  <si>
    <t>Centros de usinagem horizontal com comando numérico computadorizado (CNC), trabalhando com 4 eixos controlados simultaneamente, com curso em X, Y e Z, igual a 730, 730 e 850m respectivamente, avanço rápido de 60m/min em X, Y e Z, com aceleração de 1G (9,8m/s2) nos eixos X/Y/Z, eixo B (mesa/pallet) com motor direto (DD – Direct Drive) permitindo giro de 90° em 0,5s e precisão de indexação de ± 3,5 arcseg e repetibilidade de ± 2 arcseg, “spindle” com pré-carga variável automática dos rolamentos dianteiros, com rotação máxima de 15.000m e potência máxima de 37kW, magazine com trocador automático de ferramentas com capacidade para 40 ou mais ferramentas, com ou sem transportador de cavaco.</t>
  </si>
  <si>
    <t>T-2603</t>
  </si>
  <si>
    <t>Centros de usinagem vertical, com 3 eixos, fuso tipo HSK-E40 com rotação igual a 42.000rpm, equipados com rolamentos híbridos de cerâmica com potência disponível de 13,5kW e torque de 8,8Nm, com comando numérico computadorizado (CNC), com acionamento linear direto (motor linear) com cursos de 500mm no eixo X, 450mm no eixo Y e 360mm no eixo Z, velocidade de avanço rápido nos eixos X, Y e Z de 61m/min, estrutura da máquina construído em concreto polímero, sistema de compensação de temperatura inteligente, mesa com capacidade de carga máxima de 200kg, magazine com capacidade inferior ou igual a 68 ferramentas, com ou sem apalpador 3D infravermelho, com ou sem sistema de medição de ferramentas a laser, com transportador de cavacos.</t>
  </si>
  <si>
    <t>T-2512</t>
  </si>
  <si>
    <t>Centros de torneamento horizontal para peças metálicas, com comando numérico computadorizado (CNC), com sistema de carga e descarga automático tipo “Gantry Loader”, para tornear, furar, fresar e rosquear, com capacidade para diâmetro máximo torneável igual ou superior a 130mm, comprimento máximo torneável igual ou superior a 130mm, cursos dos eixos X, Z iguais ou superiores a 135mm (X), 150mm (Z), com ou sem eixo “B” com ou sem inclinação, com ou sem eixo “C”, rotação máxima do fuso principal igual ou superior a 3.500rpm, com ou sem sub “spindle”, com ou sem ferramentas rotativas, potência do motor igual ou superior a 2,5kW, com ou sem contra ponta.</t>
  </si>
  <si>
    <t>T-2514</t>
  </si>
  <si>
    <t>Centros de torneamento vertical, duplo fuso, para tornear, furar, fresar e rosquear simultaneamente 2 peças de trabalho, com carga e descarga automática de peças, comando numérico computacional (CNC), fuso motor com potência de 22kW e velocidade máxima do eixo compreendidos entre 5 - 850 e 25 - 2.500rpm, com 8 cabeçotes porta-ferramenta independentes com 12 estações para ferramenta, avanço rápido dos eixos X e Y de 20 e 20m/min, com 8 eixos controlados X e Z, cursos compreendidos entre 560 e 1.320mm respectivamente; diâmetro máximo torneável entre 560 e 1.100mm; diâmetro rolamento eixo entre 120 e 200mm; diâmetro máximo do mandril 305mm; altura máxima torneável entre 450 e 920mm.</t>
  </si>
  <si>
    <t>T-2495</t>
  </si>
  <si>
    <t>KLOECKNER METALS BRASIL LTDA.</t>
  </si>
  <si>
    <t>Combinações de máquinas para corte transversal contínuo de bobinas metálicas com largura mínima de entrada de 900mm e largura máxima de entrada de 2.000mm, peso máximo da bobina de 35t, diâmetro externo de até 2.100mm, espessura da chapa compreendida entre 4 e 13mm, tensão do material, igual ou inferior a 800 MPa para chapas de espessura compreendida entre 4 e 6mm, igual ou inferior a 700MPa para chapas de espessura compreendida entre 6 e 8mm, igual ou inferior a 600MPa para chapas de espessura compreendida entre 8 e 10mm e igual ou inferior a 500 MPa para chapas de espessura compreendida entre 10 e 12mm, com capacidade de 20 cortes/min em chapas com espessura compreendida entre 4 e 8mm e com capacidade de 15cortes/min em chapas com espessura compreendida entre 8,1 e 13mm, com velocidade máxima de avanço de 30m/min para chapas com espessura entre 4 e 8mm e 20m/min para chapas com espessura entre 8,1 e 13mm, compostas de: 4 leitos para armazenar bobina; carro alimentador de bobinas com capacidade para 35t; desbobinador tipo duplo com expansão hidráulica para o ajuste ao diâmetro interno da bobina; sistema de alimentação; pré-endireitadeira de rolos; mesa de "looping"; guia de entrada; endireitadeira de rolos tipo 4-HI; máquina hidráulica de corte com dispositivo de medição (encoder); mesa de saída com sistema completo de empilhamento das chapas com mesa  elevatória e batedores laterais e mesa com rolos motorizados para embalagem das chapas; com painéis elétricos de alimentação e controle, unidades hidráulicas de diferentes capacidades, com cabeamento, dutos e itens de fixação das máquinas, controlada por CLP.</t>
  </si>
  <si>
    <t>Divimec Tecnologia Industrial Ltda</t>
  </si>
  <si>
    <t>T-2591</t>
  </si>
  <si>
    <t>Máquinas para processamento de rochas ornamentais por meio de fio diamantado, tipo CNC, dotadas de 5 eixos, podendo realizar esculturas e diversas formas geométricas em rochas ornamentais, dotadas de mesa de trabalho de 3.000 x 2.000mm, com capacidade de rotação desta mesa de trabelho de até 360 e podendo suportar até 50t, dimensões máximas de trabalho de 3.600 x 2.000 x 2.100mm, com potência do motor principal de 15kW e potência total de 24.79kW, dotadas de scanner próprio para leitura 3D.</t>
  </si>
  <si>
    <t>T-2584</t>
  </si>
  <si>
    <t>Módulos dispensadores automáticos de notas não autônomo, para ser integrados a cofres de diferentes segmentos comerciais para operações bancárias, com capacidade de autenticação por combinação de sensores UV, MT, MG e sensores e imagem (Dual CIS) e ou rejeição com entrada de até 300 cédulas, com ou sem depositário de recebimento e armazenamento de cédulas integrado, com velocidade de 800cédulas/min e unidade de rejeito de até 50 cédulas, com unidade externa com fonte de alimentação e interface de integração e comunicação lógica para integrar à terminal e ou computador.</t>
  </si>
  <si>
    <t>T-2441</t>
  </si>
  <si>
    <t>Britadores cônicos para estágios secundário e terciários de trituração, com ajuste hidráulico automático tipo “hydroset” controlados remotamente por sistema de automação e conectividade, dotado de eixo central bi apoiado, para processamento de minérios e agregados, com tamanho máximo de trituração 211mm, faixa de APF 5 - 41mm, faixa de movimento excêntrico de 24 - 52mm capacidade nominal 61 - 283t/h acompanhados de sistema de alívio de material não britável através de válvula avançada de descarga, acionamento por motor elétrico de potência igual ou superior a 250kW (335hp), sistema de refrigeração e lubrificação e unidade de filtro de lubrificação “off-line”.</t>
  </si>
  <si>
    <t>METSO BRASIL INDÚSTRIA E COMÉRCIO LTDA</t>
  </si>
  <si>
    <t>T-2442</t>
  </si>
  <si>
    <t>Britadores cônicos para estágios secundário e terciários de trituração, com ajuste hidráulico automático tipo “hydroset” controlados remotamente por sistema de automação e conectividade, dotado de eixo central bi apoiado, para processamento de minérios e agregados, com tamanho máximo de trituração 211mm, faixa de APF 22 - 70mm, faixa de movimento excêntrico de 24 - 48mm, capacidade nominal 212 - 659t/h, acompanhados de sistema de alívio de material não britável através de válvula avançada de descarga, acionamento por motor elétrico de potência igual ou superior a 330kW (433hp), sistema de refrigeração e lubrificação e unidade de filtro de lubrificação “off-line”.</t>
  </si>
  <si>
    <t>T-2533</t>
  </si>
  <si>
    <t>INDÚSTRIA DE EXTRUSÃO DE PLÁSTICOS LTDA</t>
  </si>
  <si>
    <t>Máquinas de moldar por injeção com alta precisão, peças plásticas de multi-aplicações com controlador lógico programável (CLP) e quadro de comando IHM (interface homem/máquina), rosca plastificadora com diâmetro de 85mm, rosca e cilindro com tratamento bimetálico, com capacidade de plastificação (PS) de 98,2g/s, volume teórico de 2.100cm³, capacidade de injeção de 583g/s, pressão de injeção de 152Mpa, potência de aquecimento do cilindro de 38,95kW, servo motor com bomba de engrenagem comandado por servo drive que proporciona economia de energia, potência do servomotor de 55kW, 2 acionamentos de machos hidráulicos para molde ao lado da placa móvel, força de fechamento de 4.700kN, distância entre colunas 820 x 800mm, curso de abertura do molde de 780mm, altura mínima do molde de 320mm e máximo de 780mm, sistema de fixação de molde por rasgo T e também por furação roscável nas placas móvel e fixa, força de extração do conjunto extrator hidráulico de 110kN, interface para robô, de valor unitário (CIF) não superior a R$499.994,35.</t>
  </si>
  <si>
    <t>T-2534</t>
  </si>
  <si>
    <t>Máquinas de moldar por injeção com alta precisão, peças plásticas de multi-aplicações com controlador lógico programável (CLP) e quadro de comando IHM (interface homem/máquina), rosca plastificadora com diâmetro de 120mm, rosca e cilindro com tratamento bimetálico, com capacidade de plastificação (GPPS) de 140 e 201g/s de (HDPE), volume teórico de 5.768cm³, capacidade de injeção de 1.097g/s, pressão máxima de injeção de 155Mpa, potência de aquecimento do cilindro de 83kW, servo motor com bomba de engrenagem comandado por servo drive que proporciona economia de energia, potência do servo motor 112kW, 2 acionamentos de machos hidráulicos para molde ao lado da placa móvel e 2 na placa fixa, válvula proporcional na injeção, força de fechamento de 10.800kN, distância entre colunas 1.260 x 1.100mm, curso de abertura do molde de 1.900/1.200mm, altura mínima do molde de 500mm e máxima de 1.200mm, sistema de fixação de molde por rasgo T e também por furação roscável nas placas móvel e fixa, força de extração do conjunto extrator hidráulico de 230kN, interface para robô e dotada apenas de duas placas, sem braçagem, de valor unitário (CIF) não superior a R$1.242.243,27.</t>
  </si>
  <si>
    <t>T-2084</t>
  </si>
  <si>
    <t>VALFILM MG INDUSTRIA DE EMBALAGENS LTDA.</t>
  </si>
  <si>
    <t>Combinações de máquinas para coextrusão de filme polimérico de 5 camadas, sistema modular, do tipo "blow film" balão, com produtividade máxima de 430kg/h, com matriz circular de 175mm de diâmetro, largura útil do filme de até 1.000mm compostas de: 5 extrusoras para processamento de resinas tais como LDPE, LLDPE, mLLDPE, MDPE, HDPE, EVA, PET, EVOH, PA6, CoPA, CoPP, PP, adesivos, ionômeros, PS, PLA, com configuração de roscas universal sem a necessidade de troca para o processamento destas resinas, com diâmetro entre 60 e 80mm, em aço com liga especial; dispositivo de resfriamento interno e externo do balão, de alta eficiência "Ultra Cool"; controle capacitivo, automático, da espessura do filme, no anel de ar (balão); estação de bobinamento com velocidade de 130m/min, para bobinamento de filmes de largura máxima de 1.000mm; unidade de tração oscilante com reversão para prevenção da formação de rugas no filme; CLP com interface autoexplicativa entre equipamento e usuário para operação e controle do sistema; unidade de gofragem/relevo e nesga lateral (texturização) em linha e unidade de impressão integrada flexográfica de 6 cores em linha.</t>
  </si>
  <si>
    <t>T-2516</t>
  </si>
  <si>
    <t>POLYEXCEL INDUSTRIA E COMERCIO DE COMPOSTOS POLIMERICOS LTDA</t>
  </si>
  <si>
    <t>Extrusoras de cilindros revestidos (encapsulados) de dupla rosca co-rotativa, de diâmetro nominal de 91mm, com controlador lógico programável (CLP). para produção de compostos termoplásticos e termofixos e outros tipos de polímeros especiais, construída em sistema modular possibilitando  diferentes zonas de processo possam ser configuradas de forma intercambiável, com capacidade de produção máxima compreendida entre 700 e 1.500kg/h, dependendo da formulação do composto, torque mínimo do eixo de 1.432Nm e máximo de 2.825Nm, velocidade máxima de rosca de 600rpm, razão L/D nominal mínima de 28:1 e máxima de 52:1, incluindo unidade de alimentação forçada, sistema de injeção de líquidos, sistema de refrigeração do canhão, conjunto de elementos de rosca, limitador mecânico de torque, sistema de ventilação, sistema de embalagem à vácuo e conversor de frequência em painel independente.</t>
  </si>
  <si>
    <t>T-2517</t>
  </si>
  <si>
    <t>Extrusoras de dupla roscas gêmeas, co-rotativa, de diâmetro nominal de 21,7mm, com controlador lógico programável (CLP), específicas para utilização em laboratório de ensaio para produção em baixa escala, com o objetivo de desenvolver novos produtos, própria .para compostos termoplásticos e termofixos e outros tipos de polímeros especiais, construída em sistema modular possibilitando que diferentes zonas de processo possam ser configuradas de forma intercambiável, com capacidade de produção máxima compreendida entre 5 - 20kg/h, dependendo da formulação do composto, torque mínimo do eixo de 32Nm e máximo de 43Nm, velocidade máxima de rosca de 600rpm, razão L/D nominal mínima de 28  e máxima de 52, incluindo unidade de alimentação forçada, sistema de refrigeração do canhão, conjunto de elementos de rosca, limitador mecânico de torque, sistema de ventilação e conversor de frequência em painel independente.</t>
  </si>
  <si>
    <t>T-1998</t>
  </si>
  <si>
    <t>JMC INDUSTRIA DE EMBALAGENS PLÁSTICAS LTDA</t>
  </si>
  <si>
    <t>Máquinas automáticas para criação de barreira interna de proteção para frascos e bombonas através de uma mistura de gases no estado plasmático com o intuito de garantir a ausência de reações com os produtos que serão envasados nessas embalagens equipada com um reator gerador de micro-ondas que decompõe os gases em questão garantindo a sua aderência ao plástico (HDPE), material utilizado na fabricação da embalagem.</t>
  </si>
  <si>
    <t>T-2586</t>
  </si>
  <si>
    <t>GLAUBEN FARMACEUTICA LTDA</t>
  </si>
  <si>
    <t>Misturadores de "bins" para utilização em laboratório farmacêutico, para mistura e homogeneização de pós e/ou granulados, em estrutura de aço inoxidável AISI 304; com 3 tambores de aço inox sendo 1 de 250L, 01 de 400L, 1 de 1.200L ; ciclo de mistura com dupla inclinação de 15° na horizontal e 15° no eixo vertical do Bin, rotação no  sentido horário e anti-horário e ajuste de velocidade com inversor entre 5 e 15rpm; misturador acionado por moto-redutor, com potência total de 9kW; sensor de segurança; Sistema de operação com PLC e tela colorida tipo "touchscreen" para controle e monitoramento do processo de produção, criação de receita por lote, display de alarmes, aquisição de dados, relatório em lote; preparados para trabalhar com recipientes intercambiáveis do tipo "bin" com volume máximo de 1.750L.</t>
  </si>
  <si>
    <t>T-2587</t>
  </si>
  <si>
    <t>GLAUBEN FARMACEUTICA LTDA.</t>
  </si>
  <si>
    <t>Equipamentos com a função de calibração (redução dos grânulos) de produtos farmacêuticos secos ou úmidos, dotados de: moinho cônico, coluna de elevação e contêiner acoplados; em aço Inox AISI 316L para as partes em contato com produto e aço Inox AISI 304 para as partes sem contato produto; moinho com capacidade de calibração de granulado úmido de até 1.600kg/h e ajuste de velocidade variável de 300 a 1.500pm; peças autoclaváveis; selos mecânicos Lip-Seal Inox/PTFE resfriados a ar comprimido ou nitrogênio; automação para elevação hidráulica do container e moinho; sistema de descarga do moinho por válvula borboleta rotativa; sistema de segurança eletromecânico; potência elétrica requerida de 4kW.</t>
  </si>
  <si>
    <t>T-2329</t>
  </si>
  <si>
    <t>H. R. CARDOSO ELIAS</t>
  </si>
  <si>
    <t>Máquinas automáticas contadoras de cápsulas e comprimidos, para realizar a contagem/dosagem de cápsulas e comprimidos em frascos tipo pet; com capacidade de dosar comprimidos de tamanhos 6mm, 8mm, 10mm, 11mm, 12mm e cápsulas de invólucros gelatinosos n°4, n.º3, n.º2, n.º1, n.º0 e n.º00; tensão para funcionamento 220V em rede monofásica e frequência 60Hz; possui sistema de funcionamento mecânico e eletrônico.</t>
  </si>
  <si>
    <t>T-2455</t>
  </si>
  <si>
    <t>Máquinas industriais automáticas para oleamento de peças metálicas em aço carbono, motor potência de 1,5kW, bomba de circulação de 3,75kW, trocador de calor de placas abas de alumínio, esteira transportadora de 1.400mm, para acabamento superficial das peças após tratamento térmico.</t>
  </si>
  <si>
    <t>T-2492</t>
  </si>
  <si>
    <t>THYSSENKRUPP Brasil Ltda.</t>
  </si>
  <si>
    <t>Combinações de máquinas para montagem da unidade de acionamento na unidade de engrenamento da coluna de direção eletricamente assistida (CEPS) de veículos automotores, com tempo de ciclo menor ou igual a 15s/peça, dotada de: 1 módulo automático de verificação e lubrificação do acoplamento da unidade de acionamento, com sensor a laser de verificação/aprovação, sistema de lubrificação por dosagem automática de 0,025cm3, pressão máxima de 400bar, velocidade de aplicação de 0,261g/s e precisão de 0,01%; 1 módulo automático de verificação e lubrificação do acoplamento da unidade de engrenamento, com sensor a laser de verificação/aprovação, sistema de lubrificação por dosagem automática de 0,1 a 2 cm3, pressão de operação na faixa de 20 a 160bar, velocidade de aplicação de 0,261 g/s e precisão de 0,01%; 01 módulo automático de montagem da unidade de acionamento na unidade de engrenamento, dotado de servos motores, garras pneumáticas, células de carga, câmeras digitalizadoras de orientação, unidade de alimentação automática de parafusos, sistema de fixação automático com múltiplas posições configuráveis, ajustáveis com precisão de posição 0,1°, velocidade de ajuste de 90°/s e precisão de 0,1°/s, estrutura e enclausuramento; 1 computador industrial com sistema de código digital de matriz (DMC – Digital Matrix Code).</t>
  </si>
  <si>
    <t>T-2505</t>
  </si>
  <si>
    <t>Unidades automáticas de carga para transferência de discos de freio automotivos para unidade robótica composto de: 1 unidade robótica para recebimento, posicionamento e transferência para os 4 módulos; 4 módulos lineares motorizados por meio de roletes para recebimento e transferência, controle pneumático de elevação, cada modulo composto de: 2 correntes motorizadas por meio de 1 motor indutor, 1 cilindro de elevação, 3 sopradores indutores, 1 motor para condução dos roletes motorizados.</t>
  </si>
  <si>
    <t>T-2510</t>
  </si>
  <si>
    <t>Máquinas automáticas para desengorduramento de disco de freio e tambor automotivo, por meio de túnel aquoso em linha dupla, alimentação contínua por meio de água quente e detergente biodegradáveis com dosador volumétrico, alimentação por spray por meio de correia transportadora, ajuste de pressão e velocidade; 1 cabine e circuitos em aço inoxidável AISI 304, boca de lavagem 400 x h50mm, aquecimento elétrico; 1 sub-mesa (fase de passivação) com 1 filtro estático na entrada; 1 correia transportadora nervurada com inclinação máxima de 5°, velocidade ajustável por potenciômetro; isolamento térmico por meio de 1 bomba horizontal; 1 circuito de lavagem em aço inoxidável AISI, 1 unidade de sopro por meio de 1 turbina de alta pureza, 1 unidade autônoma de ar comprimido, 1 aspirador a vapor; 1 sistema de carga e descarga automático; 1 fotocélula acionando carregamento e descarregamento; 1 PLC Siemens S7-1200, 1 painel operacional; interface com robôs.</t>
  </si>
  <si>
    <t>T-2523</t>
  </si>
  <si>
    <t>THALES DIS BRASIL CARTÕES E SOLUÇÕES DE TECNOLOGIA LTDA</t>
  </si>
  <si>
    <t>Máquinas automáticas modulares, para afixação de cartões em folhetos porta-cartão pré-impressos, com capacidade de até 3.500unidades/h, compostas por: módulo de abastecimento de cartões no formato 86 x 54mm, módulo de abastecimento de folhetos em formato A4 pré-impressos, módulo de leitura da tarja magnética para identificação do cartão, módulo de leitura do código de barras no folheto e comparação dos dados, módulo de dobragem do folheto com cartão afixado e módulo de esteira em saída, com ou sem módulo de inserção em envelope, com ou sem módulo de impressão, etiquetagem e abastecimento de cartões adicionais, com ou sem módulo de abastecimento de folders e folhetos adicionais e fechamento de envelope.</t>
  </si>
  <si>
    <t>T-2524</t>
  </si>
  <si>
    <t>Máquinas automáticas para amarrar (bandagear) cabeças de bobinas dos estatores de motores elétricos, com alturas do estator de 20 até 120mm, com giro de mesa para a bandagem dos dois lados, avanço e retrocesso do fixador do estator na mesa, peça cilíndrica para a fixação no diâmetro interno do estator e avanço automático da ferramenta (agulha) com queima da ponta do cordonel, controlada por PLC.</t>
  </si>
  <si>
    <t>T-2570</t>
  </si>
  <si>
    <t>Unidades para abastecimento elétrica veicular, adaptável a parede, portátil ou de solo, em aço e ou plástico, com conector Tipo 1 ou Tipo 2 ou ambos e ou GB/T, potência de até 200kW e corrente de até 250A , com alimentação de até 750vac e grau de proteção IP54 até IP68 com plugue de abastecimento ou não.</t>
  </si>
  <si>
    <t>T-2536</t>
  </si>
  <si>
    <t>Bases de sucção de granéis e sólidos farmacêuticos em pó, com funil para ser acoplado em recipientes do tipo IBC (Intermediate Bulk Container), utilizados para transporte, mistura e armazenamento de granéis sólidos farmacêuticos, com estrutura construída em aço inoxidável AISI 316L e AISI 316 Ti com rugosidade menor que 0,8µm e vedações em silicone em conformidade com a FDA para as partes em contato com o produto e em aço inoxidável AISI 304L com rugosidade menor que 1,5µm para as áreas sem contato com produto, dotado de boca de acoplamento com engate rápido com diâmetro nominal de 250mm, com tubulação de saída com diâmetro nominal de 50mm DIN 3.2676-A com “tee” com curvatura hidrodinâmica com conexão rápida tipo “clamp” e saída em 45 graus com conexão rápida tipo “clamp” e válvula de controle de fluxo manual ou por atuador, equipado com filtro tipo cartucho de 10µm em polipropileno, em conformidade com o FDA, com capacidade de troca de refil e esterilização por vapor.</t>
  </si>
  <si>
    <t>T-2577</t>
  </si>
  <si>
    <t>Discos de freio do eixo de alta rotação de caixas multiplicadoras de velocidades para turbinas eólicas; possuem em seu diâmetro externo 89 dentes do tipo reto, de módulo 10mm; diâmetro externo de 900mm, espessura de 40mm, correção de perfil de -0,5; disco constituído por aço S355J0; possuem 2 furos com rosca M16 para içamento, com centro em um diâmetro de 440mm.</t>
  </si>
  <si>
    <t>T-2578</t>
  </si>
  <si>
    <t>Cubos de fixação para acoplamentos elásticos utilizados em turbinas eólicas, responsáveis pela conexão do eixo de alta velocidade da caixa de engrenagem ao gerador elétrico; possuem furo cônico para conexão por contração com o eixo, de modo que uma extremidade possua diâmetro de 150mm e outra de 154mm, com 150mm de comprimento do furo; a flange possui dois furos dispostos a 180° um do outro, cada um com 38mm de diâmetro, com seus centros dispostos em uma circunferência de diâmetro de 400mm a contar do centro do cubo; dimensões máximas de diâmetro 470 x 265mm.</t>
  </si>
  <si>
    <t>T-1671</t>
  </si>
  <si>
    <t>GLOBAL POWER SYSTEMS, COMÉRCIO  DE PRODUTOS NÁUTICOS, IMPORTAÇÃO E EXPORTAÇÃO LTDA</t>
  </si>
  <si>
    <t>Grupos geradores marítimos, de tensão AC, com alternador PMG (Permant Magnet Generator) em combinação com inversor de frequência e tensão e com tecnologia de velocidade variável de acordo com a carga e refrigerado a água, com potência máxima igual ou superior a 4kW e inferior ou igual a 25kW.</t>
  </si>
  <si>
    <t>T-2426</t>
  </si>
  <si>
    <t>ENGENAR ENGENHARIA E COMERCIO LTDA</t>
  </si>
  <si>
    <t>Grupos eletrogêneos com conversor rotativo elétrico acionado por turbina a vapor de potência inferior a 220.000kVA, contendo rotor axial, multiestágios com rotação menor ou igual a 7.000rpm, apresentados em módulos compactos de ciclo fechado, baseados no conceito do ciclo orgânico “rankine”(ORC) que contenham fluidos de silicone, refrigerantes ou hidrocarbonetos como fluidos de trabalho, utilizados para geração de energia elétrica energia através do uso de calor residual como fonte de energia de processo industrial ou não, turbinas a gás, biomassa ou resíduos urbanos com potência térmica de entrada de 1500 a 100.000kW (térmica) e potência de saída líquida máxima de até 20.000kW (energia elétrica) por cada turbina.</t>
  </si>
  <si>
    <t>T-2564</t>
  </si>
  <si>
    <t>Inversores “string” trifásicos para aplicação fotovoltaica com potência nominal de 255kW, para conversão de tensão DC produzida pelos arranjos fotovoltaicos em tensão AC para alimentação das cargas e sincronismo com a rede da concessionária em tensão nominal ac de 600V/60Hz; tensão contínua mínima proveniente do arranjo fotovoltaico de no mínimo 600Vdc; distorção harmônica total máxima menor que 3% e eficiência máxima do inversor de 99%.</t>
  </si>
  <si>
    <t>T-2513</t>
  </si>
  <si>
    <t>Unidades de condicionamento de potência em corrente contínua (UCPcc), com potência entre 370 a 950W, tensão máxima de entrada VOC entre 60 e 125Vcc, corrente máxima de entrada ISC entre 10,1 e 14,0Acc, corrente máxima de saída Acc entre 15 e 18Acc, tensão máxima de saída entre 60 e 85Vcc, eficiência máxima de 99,5%, grau de proteção IP68, com 1 seguimento de ponto de máxima potência embarcado com conversão de tensão CC para CC, para regulagem de tensão de entrada de inversores fotovoltaicos sem seguimento do ponto de máxima potência, comunicação com o inversor através da linha de alimentação CC do inversor, redução de tensão de saída em modo de segurança para 1Vcc, recebimento de comandos de desligamento rápido e redução da tensão de saída integrados com o inversor fotovoltaico.</t>
  </si>
  <si>
    <t>T-2574</t>
  </si>
  <si>
    <t>Chaves seccionadoras tripolares motorizadas, do tipo 3P+3P, de uso em corrente contínua, com capacidade de até 1.800A em 1.500Vdc, com fixação por parafusos na base, com montagem exclusiva em conversores estáticos de geração fotovoltaica de energia.</t>
  </si>
  <si>
    <t>T-2433</t>
  </si>
  <si>
    <t>Placas de comutação e Módulo de Controle da plataforma ATCA de 40 Gigabit (40G), alimentação -48 VDC/183 Watts, 480GB largura de banda máxima, 2,1GHz Quad Core Processor, comutação integrada de 40 e 10G, memória flash 512KB + 2MB SPI Flash, gerenciamento de prateleira, tempo de rede e gerenciamento de sistema, com interfaces Ethernet base e de malha, controlador de gerenciamento de plataforma inteligente (IPMC).</t>
  </si>
  <si>
    <t>T-2436</t>
  </si>
  <si>
    <t>Equipamentos contendo 4 pares de comutadores 2PDT oferecendo comutação com trava automática, manual ou monitoramento e controle (M&amp;C) entre sinais de RF PRIMARY e BACK-UP, DC - 2,15GHz, contendo cada comutador Impedância / Conectores 75Ω / BNC, Perda de retorno 12dB min, ≥ 14dB tipo; DC a 1,5 GHz 10 dB min, ≥ 12dB tipo; 1,5 a 2,15GHz, resposta de frequência ≤ ± 0,5dB, 40MHz BW; ≤ ± 1 B, 1GHz BW, isolamento 55dB min, ≥ 60dB tip; DC a 1,5GHz 45dB min, ≥ 50dB tipo; 1,5 a 2,15GHz, perda de inserção 1,5dB máx., ≤ 1,0dB tipo; DC a 1,5GHz 2,5dB máx., ≤ 2dB tipo; 1,5 a 2,15GHz, Tempo de comutação≤ 20milissegundos, comutação DC 30VDC, máx.; 0,5 amperes, máx. Tipo, travamento de configuração, 2PDT, sem terminação.</t>
  </si>
  <si>
    <t>T-2526</t>
  </si>
  <si>
    <t>HUAWEI DO BRASIL TELECOMUNICAÇÕES LTDA </t>
  </si>
  <si>
    <t>Aparelhos roteadores digitais com capacidade sem fio, taxa de transmissão de 5,37gbit/s, suporta “bluetooth” com tecnologia ble5.0, suporta até 1.152 usuários, potência máxima de transmissão em 26dbm, normas de segurança 802.11i com acesso protegido por wi-fi 2 (wpa2), wpa, wpa3 * e 802.1x com padrões avançados de criptografia (AES) tipo EAP de protocolo de integridade temporal (TKIP) padrões avançados de criptografia (AES), tipo (s) EAP de protocolo de integridade temporal (TKIP).</t>
  </si>
  <si>
    <t>T-2527</t>
  </si>
  <si>
    <t>Aparelhos roteadores digitais com capacidade sem fio, taxa de transmissão de 10,75gbit/s, suporta “bluetooth” com tecnologia ble5.0, suporta até . usuários, potência máxima de transmissão em 33dbm, normas de segurança 802.11i com acesso protegido por wi-fi 2 (wpa2), wpa, wpa3 * e 802.1x com padrões avançados de criptografia (AES) tipo EAP de protocolo de integridade temporal (TKIP) padrões avançados de criptografia (AES), tipo (s) EAP de protocolo de integridade temporal (TKIP).aparelho roteador digital com capacidade sem fio, taxa de transmissão de 10,75gbit/s, suporta “bluetooth” com tecnologia ble5.0, suporta até 1.152 usuários, potência máxima de transmissão em 33dbm, normas de segurança 802.11i com acesso protegido por WI-FI 2 (WPA2), WPA, WPA3 * e 802.1x com padrões avancados de criptografia (AES) tipo EAP de protocolo de integridade temporal (TKIP) padrões avançados de criptografia (AES), tipo (s) EAP de protocolo de integridade temporal (TKIP).</t>
  </si>
  <si>
    <t>T-2528</t>
  </si>
  <si>
    <t>Aparelhos roteadores digitais com capacidade sem fio, taxa de transmissão de 8,35gbit/s, suporta “bluetooth” com tecnologia ble5.0, suporta até 1.152 usuários, potência máxima de transmissão em 29dbm, normas de segurança 802.11i com acesso protegido por wi-fi 2 (wpa2), wpa, wpa3 * e 802.1x com padrões avançados de criptografia (AES) tipo EAP de protocolo de integridade temporal (TKIP) padrões avançados de criptografia (AES), tipo (s) EAP de protocolo de integridade temporal (TKIP).</t>
  </si>
  <si>
    <t>T-2529</t>
  </si>
  <si>
    <t>Aparelhos roteadores digitais com capacidade sem fio, taxa de transmissão de 5,95gbit/s, suporta “bluetooth” com tecnologia ble5.0, suporta até 1.024 usuários, potência máxima de transmissão em 30dbm, normas de segurança 802.11i com acesso protegido por wi-fi 2 (wpa2), wpa, wpa3 * e 802.1x com padrões avançados de criptografia (AES) tipo EAP de protocolo de integridade temporal (TKIP) padrões avançados de criptografia (AES), tipo (s) EAP de protocolo de integridade temporal (TKIP).</t>
  </si>
  <si>
    <t>T-2546</t>
  </si>
  <si>
    <t>Roteadores com capacidade de conexão sem fio, possui, processador Hi5651L, 1.4GHz Dual-Core, memória RAM de 256Mbytes DDR3, memória Flash de 128MB Nand. 4 antenas para as frequências de 2.5Ghz e 5Ghz, suporta 802.11b / g / n / ax (2.4GHz, taxas sem fio de até 574Mbps) e suporta 802.11a / n / ac /ax (5GHz, taxas sem fio de até 2402Mbps), porta Ethernet auto adaptável de 100/1000Mbit/s, tensão de entrada: 100 - 240V AC, fonte de energia: 12V DC, 1A, com consumo de energia: &lt; 12W, de valor unitário (CIF) não superior a R$183,32.</t>
  </si>
  <si>
    <t>T-2599</t>
  </si>
  <si>
    <t>Roteadores para transmissão sem fio com suporte aos seguintes protocolos: ieee 802.11n/g/b, ieee 802.3, ieee 802.3u, ieee 802.3x, tecnologias de conexão: ethernet e wi-fi, barreira de proteção (firewall) nat, temperatura de operação entre 0º a 40°C, de valor unitário (CIF) não superior a R$45,82.</t>
  </si>
  <si>
    <t>T-2600</t>
  </si>
  <si>
    <t>Roteadores “gigabit” para transmissão sem fio com processador de 1GHz, 64mb ddr2 e 8mb flash com suporte aos seguintes protocolos: ieee 802.11n/g/b/a/ac, taxa de conexão de até 1.167 mbps, opera nas frequências de 2,4ghz e 5ghz, com suporte a ipv6 e 4 antenas 5dbi, temperatura de operação entre 0º a 40ºC, de valor unitário (CIF) não superior a R$126,67.</t>
  </si>
  <si>
    <t>T-2430</t>
  </si>
  <si>
    <t>Módulos de processamento de pacotes de alto desempenho que se agregam a um equipamento principal formando uma única unidade funcional, com 800MHz P2020, 667MHz DDR3 / 4*8GB cada DPB, 1.2GHz LP (Baixo Consumo) Cavium Networks OCTEON II DPB (Quantidade 2), Consumo 196W, compatível com a arquitetura de computação avançada de telecomunicações PICMG 3.0, processamento de Entrada / Saída para interfaces Ethernet de 1,10 e 40 (Gb), com dois blocos de processamento de dados. OCTEON II de 32 núcleos Cavium Networks, não possui função quando utilizado isoladamente.</t>
  </si>
  <si>
    <t>T-2542</t>
  </si>
  <si>
    <t>Terminais de teleproteção, utilizados para transmissão de sinais de comando em esquemas de bloqueio, comando de transferência direta e permissiva, com ou sem fonte de alimentação redundante, com capacidade para transmissão de até 8 comandos totalmente simultâneos e independentes via fibra óptica, canais de dados digitais de 64Kbps do tipo V.11 / X.21 / X.24 / RS-422 / RS-530 / RS-449 / G-703.1 / ou nx 64Kbps E1 / T1 ou 10/100 Mbps Ethernet, via canais analógicos e protocolo 61850.</t>
  </si>
  <si>
    <t>T-2423</t>
  </si>
  <si>
    <t>Chassis do sistema de terminação de modem por satélite Chassi do Sistema de Terminação de Modem por Satélite (SMTS) para hospedagem de todas as unidades de processamento necessários para fornecer gerenciamento de recursos de ar, modulação e demodulação para o SMTS contendo compartimento para 14 “slots” de placa baseado no padrão ATCA (Advanced Telecommunications Computing Architecture) descrito nas Especificações do PICMG 3.0., incluindo dois subsistemas inter-relacionados, o subsistema de Demodulação de Modulação (MDS) e Subsistema AIP (Air Interface Processor)2 (SMTS) para compartimento de cartão de 14 “slots” de placas “plug and play” baseado no padrão ATCA (Advanced Telecommunications Computing Architecture) descrito na especificação PICMG 3.0 (PCI Industrial Computer Manufacturing Group).</t>
  </si>
  <si>
    <t>T-2438</t>
  </si>
  <si>
    <t>Equipamentos de telecomunicação tradutor de bloco 2083 - 0915 para conversão de frequência de 900 - 1.475MHz para 1.500 - 2.075MHz sem inversão de espectro, baixo atraso de grupo e resposta de frequência plana, conectores fêmea BNC para entrada e saída de RF, alimentação por uma fonte de alimentação de entrada de 100 - 240 ± 10% VAC, 47 - 63HZ e alojada em um chassi de montagem em rack de 1 3/4”X 19” X 16”.</t>
  </si>
  <si>
    <t>T-2439</t>
  </si>
  <si>
    <t>Equipamentos de telecomunicação tradutores de bloco 2083 - 1310 para conversão de frequência de 1.300-1.700MHz para 950-1.350MHz sem inversão de espectro, baixo atraso de grupo e resposta de frequência plana, conectores fêmea BNC para entrada e saída de RF, alimentação por uma fonte de alimentação de entrada de 100-240 ± 10% VAC, 47-63HZ e alojada em um chassi de montagem em rack de 1 3/4 ”X 19” X 16”.</t>
  </si>
  <si>
    <t>T-2440</t>
  </si>
  <si>
    <t>VIASAT BRASIL SERVIÇOS DE COMUNICAÇÃO LTDA.</t>
  </si>
  <si>
    <t>Equipamentos de telecomunicação tradutores de bloco 2083 - 1610 para conversão de frequência de 1.600-2.000MHz para 950 - 1.350MHz sem inversão de espectro, baixo atraso de grupo e resposta de frequência plana, conectores fêmea BNC para entrada e saída de RF, alimentação por uma fonte de alimentação de entrada de 100-240 ± 10% VAC, 47-63HZ e alojada em um chassi de montagem em rack de 1 3/4”X 19” X 16”.</t>
  </si>
  <si>
    <t>T-2424</t>
  </si>
  <si>
    <t>Placas físicas comuns MDS para modulação e demodulação do sinal satélite que se integram a um equipamento principal formando uma única unidade funcional, Faixa de Alimentação de -39 a -72VDC, consumo 200W, SRAM GB DDR2, CPU Freescale PowerQUICC III, se conecta ao Chassi SMTS, contendo matriz de FPGAs intensivos em DSP, não possui função quando utilizado isoladamente.</t>
  </si>
  <si>
    <t>T-2585</t>
  </si>
  <si>
    <t>Etiquetas de acionamento por aproximação, acionadas por radiofrequência (rfid – radio frequency identification), passiva, com dispositivo magnetizador no seu interior, operando a 8,2mhz, com logo “alarme” descrito em papel e envoltas em encapsulamento plástico, cuja função é ativar sensores de alarmes.</t>
  </si>
  <si>
    <t>T-2557</t>
  </si>
  <si>
    <t>Mostradores (displays) com microprocessamento interno, programáveis, com painel LCD de película fina (TFT LCD), com tamanhos de 2,8 a 15 polegadas, resoluções entre 320 x 240 pixels e 1.024 x 768 pixels, com até 16 milhões de cores, e retroiluminação (backlight), com entrada de programação para cartão de memória ou “pendrive”, e porta USB para programação opcional, com memória interna, programados unicamente via “software“ de computador, para utilização como interface gráfica de usuário em aplicações diversas, possuindo um ou mais conectores para comunicação com controladores externos, “baudrates“ entre 1.200 e 921.600bps, e alimentação, com RTC, AUDIO e periféricos embutidos, com ou sem “touchscreen”.</t>
  </si>
  <si>
    <t>T-2593</t>
  </si>
  <si>
    <t>Interruptores trifásicos de baixa tensão para aplicação em turbinas eólicas com tensão de operação (UL98): 600Vac; corrente elétrica de classificação: 1.200A; tensão de isolamento: 1.000V; rigidez dielétrica: 8kV nominal; tensão nominal de impulso: 12kV; capacidade nominal de curto-circuito: 100kA com fusível de 1.200A classe L; frequência: 60Hz; fator de potência de 0,7 a 0,8; conexão Bus de pinos galvanizados; temperatura de operação de -40° a 40°C; perda de potência: 48W; massa máxima de 15,2kg.</t>
  </si>
  <si>
    <t>T-2607</t>
  </si>
  <si>
    <t>Módulos fotovoltaicos bifaciais, compostos de 144 células solares de silício monocristalino com revestimento PERC, com potência nominal igual ou superior a 520W em condições de teste padrão (STC), coeficiente de temperatura Pmax igual a -0,35% por grau Celsius, para sistemas com tensão máxima igual a 1.500V em corrente contínua, moldura em alumínio anodizado e dimensões de 2.288 x 1.134 x 30mm.</t>
  </si>
  <si>
    <t>T-2608</t>
  </si>
  <si>
    <t>Módulos fotovoltaicos bifaciais, compostos de 120 células solares de silício monocristalino com revestimento PERC, com potência nominal igual ou superior a 580W em condições de teste padrão (STC), coeficiente de temperatura Pmax igual a -0,35% por grau Celsius, para sistemas com tensão máxima igual a 1.500V em corrente contínua, moldura em alumínio anodizado e dimensões de 2.172x1.303x30mm.</t>
  </si>
  <si>
    <t>T-2609</t>
  </si>
  <si>
    <t>Módulos fotovoltaicos, compostos de 120 células solares de silício monocristalino com revestimento PERC, com potência nominal igual ou superior a 580W em condições de teste padrão (STC), coeficiente de temperatura Pmax igual a -0,36% por grau Celsius, para sistemas com tensão máxima igual a 1.500V em corrente contínua, moldura em alumínio anodizado e dimensões de 2.172 x 1.303 x 35mm.</t>
  </si>
  <si>
    <t>T-2610</t>
  </si>
  <si>
    <t>Módulos fotovoltaicos, compostos de 144 células solares de silício monocristalino com revestimento PERC, com potência nominal igual ou superior a 525W em condições de teste padrão (STC), coeficiente de temperatura Pmax igual a -0,36% por grau Celsius, para sistemas com tensão máxima igual a 1.500V em corrente contínua, moldura em alumínio anodizado e dimensões de 2.288x1.134x35mm.</t>
  </si>
  <si>
    <t>T-2349</t>
  </si>
  <si>
    <t>ADVANCED INSULATION SYSTEMS DO BRASIL LTDA</t>
  </si>
  <si>
    <t>Boias de espuma sintática de poliuretano com capa de polietileno, para instalação de equipamentos submarinos de extração de petróleo e gás, denominadas flutuadores submarinos, com empuxo líquido de aprox. 500kg a 3.000m de profundidade, flutuabilidade bruta na água do mar de aprox. 1.420kg e pressão mínima de colapso de 45,3Mpa, medidas: 1.170mm de diâmetro x 1.350mm de comprimento.</t>
  </si>
  <si>
    <t>T-2568</t>
  </si>
  <si>
    <t>Equipamentos de agulha giroscópica, utilizados para prover informações de norte verdadeiro para equipamentos de navegação, em conformidade com as normas internacionais IMO A.424(11) e “Wheelmark”; principais características: tempo de orientação: até 3h; erro de orientação: menor que 0,1º; valor RMS da diferença: menor que 0,1º; repetência do erro de orientação: menor que 0,1º; erro de caturro e balanço: menor que 0,4º; erro estático: menor que 0,1º; erro de orientação em condições gerais: menor que 0,4º; precisão do equador; para outra latitude, a precisão deve ser multiplicada por 1/cos f, aonde f=latitude.</t>
  </si>
  <si>
    <t>T-2573</t>
  </si>
  <si>
    <t>Monitores de vibração estrutural digitais para turbinas eólicas, utilizados para monitoramento de baixas frequências estruturais e vibrações sísmicas; tensão de entrada de 20 a 30V, consumo de potência 7W; comprimento de 265mm (sem cabos), largura de 130mm, altura de 66mm, massa máxima de 2kg; dotados de três acelerômetros, para as três direções X, Y e Z;  resolução de detecção do sinal de 0,01s para valores RMS e 0,1s para valores pico-a-pico; capacidade para obter parâmetros de medição em unidades de aceleração, velocidade e distância; possuem 4 relés de alarme, independentes, de modo que sua tensão máxima é de 30V e corrente elétrica máxima de 100mA; contém 1 relé dedicado para detecção de falhas; 2 a 4 saídas de corrente contínua de 4 a 20mA para conexão com CLP, de modo que o fundo de escala corresponde a uma corrente de 20mA, possuem precisão de +/- 0,1mA, com impedância de saída superior a 10 MΩ; apresentam conectores de interface RS-232 e RS-485; temperatura de operação de -30° a 60°C.</t>
  </si>
  <si>
    <t>T-2473</t>
  </si>
  <si>
    <t>BIOMET 3I DO BRASILCOMÉRCIO DE APARELHOS MÉDICOS LTDA.</t>
  </si>
  <si>
    <t>Unidades funcionais de sistemas de rastreamentos ópticos e avaliações de imagens com gerações de modelos ósseos virtuais de referências pré-operatórios e marcações de eixos de alinhamentos eletromagnéticos intraoperatórios de explorações funcionais para cirurgias guiadas compostos por uma unidade óptica (dimensões de 1.945mm altura, 845mm e 761mm) contendo câmera óptica com laser, braço de posicionamento da câmera e tela de comando sensível ao toque, interligada com uma unidade robótica (dimensões de 1.500, 1.205 e 650mm) contendo seis eixos de rotação com 6 graus de liberdade, precisão de posicionamento inferior a 0,75mm em relação RMS, braço robótico, tela sensível ao toque para operar a unidade, sistema de imobilização (pés de estabilização), pedal, computador com programa operacional e instrumentais de interação cirúrgicos para a instalação de referências ósseas utilizadas para auxiliar os cirurgiões na realização de artroplastias.</t>
  </si>
  <si>
    <t>T-2554</t>
  </si>
  <si>
    <t>Monitores móveis de sinais vitais de pacientes adultos, pediátricos e neonatos em procedimentos de ressonância magnética com intensidade de campo magnético estático igual ou inferior a 3 Teslas, configurados para: ECG - eletrocardiografia (módulo sem fio), FC – frequência cardíaca, SpO2 - saturação periférica de oxigênio arterial (módulo sem fio), PANI - pressão arterial não invasiva e sincronismo de ECG e/ou SpO2 para aparelho de ressonância magnética; com ou sem opcionais para monitoramento de: PAI - pressão arterial invasiva, etCO2 – capnografia, FR - frequência respiratória, O2 – oxigênio, N2O – óxido nitroso, agentes anestésicos e temperatura; com ou sem unidade remota para exibição dos sinais vitais e parâmetros do paciente, transceptor de RF e fonte de alimentação; podendo conter teclado, mouse, impressora e leitor de código de barras.</t>
  </si>
  <si>
    <t>T-2556</t>
  </si>
  <si>
    <t>Interfaces homem-máquina computadorizadas, tipo desktop, com tela sensível ao toque de 5 fios, para comando e exibição remota, simultânea, de até 6 formas de ondas de sinais vitais (2 ECG’s, 1 SpO2, 1 CO2 e 2 PAI’s) e parâmetros, medidos em pacientes adultos, pediátricos e neonatos por monitor de sinais vitais em procedimentos de ressonância magnética, com recursos de alarmes sonoros e visuais, tendências e exportação de dados para prontuário eletrônico por meio do protocolo HL7 (Health Life Seven), configuradas com transceptor de RF para comunicação sem fio com o monitor de sinais vitais, tela de cristal líquido (LCD) colorida touchscreen, 2 alto falantes e firmware proprietário; podendo conter teclado, mouse e leitor de código de barras, sem fio, impressora térmica e nobreak.</t>
  </si>
  <si>
    <t>T-2604</t>
  </si>
  <si>
    <t>Aparelhos de raios-X telecomandados, do tipo tubo sobre a mesa (ilha), para aquisição de imagens radiográficas e fluoroscópicas com: intensificador de imagens de 9 polegadas ou maior, tamanho de campo igual ou maior que 15cm; mesa de exames com capacidade de carga igual ou maior que 135kg, grade antidifusora removível, angulação da mesa de -30 a +90 graus, com ou sem ajuste altura da mesa, com cone de compressão, suporte para copos, suportes para as mãos, suporte para os pés e suporte para os ombros; gerador de raios-X de alta frequência, potência igual ou maior a 50kW, faixa de tensão radiográfica de 40 a 150kV, faixa de corrente radiográfica igual ou maior que 10 a 630mA, faixa de mAs igual ou maior que 0,5 a 800mAs, faixa de tempo de exposição de 1ms a 10s e, alimentação trifásica 380 volts (50/60Hz); tubo(s) de raios-X com duplo foco e anodo giratório; arrancador(es) de ânodo, colimador(es) manual ou motorizado automático; console de comando remoto com processador (CPU) de 2.0GHz ou melhor, memória RAM de 4GB ou mais, disco rígido igual ou maior que 1TB com capacidade de armazenamento de 15.000 imagens ou mais, software aquisição e processamento de imagens, matriz de aquisição de 1.024x1.024 (1MP) e 12 bits ou melhor, taxa de aquisição em radiografia de 3,75qps ou mais, taxa de aquisição de fluoroscopia pulsada de 15qps ou mais, matriz de exibição de imagem de 1024x1024, monitor(es) LED/LCD de 19 polegadas ou maior, teclado, mouse e manuais; podendo conter ou não: kit para radiografia panorâmica, unidade de cálculo de dose de radiação, medidor de dose de radiação, intercomunicador, protocolos DICOM, software antivírus, mesa para comando remoto, kit para 150kg, faixa(s) compressora(s), suportes para as pernas, suporte para cassete, bolsa de drenagem, unidade de comunicação com sistema digital, “phototimer” de 1, 3 ou 4 campos, kit para exame G.I., suporte(s) para FPD, projeção obliqua de +/-30 graus, rotação de 180 graus do conjunto tubo de raiosX/colimador, console de comando local, “bucky” mural com grade removível, estativa porta tubo de raios-X com trilhos, kit de acessórios para o tubo, cabos de alta tensão.</t>
  </si>
  <si>
    <t>T-2558</t>
  </si>
  <si>
    <t>Analisadores de gás para oxigênio, portáteis, com faixa de medição de 0 a 100% por meio de sensor eletroquímico, volume de amostra mínimo de 5mL, resolução 0,1%, temperatura de trabalho de 0 a +40°C, menos de 95% umidade relativa sem condensação, com “touchscreen” de 3,5 polegadas, tempo de amostra mínimo de 7s, com alarme de fluxo de gás; podendo haver conexão WiFi (WPA, WPA 2, WPA enterprise) e a possibilidade de armazenamento e configuração de 1 a 100 usuários, 1 a 1.000 produtos e 1 a 1 milhão de leituras, dependendo da versão.</t>
  </si>
  <si>
    <t>T-2559</t>
  </si>
  <si>
    <t>Analisadores de gases para oxigênio e dióxido de carbono, portáteis, dotados de: sensor eletroquímico para oxigênio e sensor infravermelho de feixe único para dióxido de carbono, com faixa de medição de 0 a 100%, volume de amostra mínimo de 5mL, resolução 0,1%, temperatura de trabalho de 0 a +40 °C, menos de 95% umidade relativa sem condensação, com “touchscreen” de 3,5 polegadas, tempo de amostra mínimo de 7s, com alarme de fluxo de gás; podendo haver conexão WiFi (WPA, WPA 2, WPA enterprise) e a possibilidade de armazenamento e configuração de 1 a 100 usuários, 1 a 1.000 produtos e 1 a 1 milhão de leituras, dependendo da versão.</t>
  </si>
  <si>
    <t>T-2611</t>
  </si>
  <si>
    <t>RUDOLPH RESEARCH ANALYTICAL BRASIL IMPORTAÇÃO EXPORTAÇÃO E COMERCIALIZAÇÃO DE INSTRUMENTOS ANALÍTICOS LTDA</t>
  </si>
  <si>
    <t>Refratômetros automáticos para medir o índice de refração (nD), Brix (% de sacarose) ou concentração por meio de fórmulas ou tabelas de amostras líquidas ou sólidas, através do princípio de medição da luz refletida em um prisma (safira artificial ou sintética), faixa de medição do índice de refração (nD) compreendido entre 1,26 e 1,72, com ou sem controle de temperatura no prisma e/ou na tampa por efeito "Peltier" na faixa de medição de temperatura compreendida de 10 a 110°C com resolução (nD) de +/-0,000001 ou +/-0,00001 ou +/-0,0001 e exatidão (nD) de +/-0,00002 ou +/-0,00003 ou +/-0,0001; faixa de medição em escala Brix compreendido entre 0 e 100% com resolução de +/-0,01% ou +/-0,1% e exatidão de +/-0,01% ou +/-0,03% ou +/-0,1% ou +/-0,015%,;com tela sensível ao toque (touchscreen), com display interno ou externo ao equipamento de 4,3 ou 8 ou 10,4 polegadas anti reflexo, a cores, memória interna de 16Gb ou 32 Gb; interfaces de comunicação com 1 ou 3 portas USB, porta serial RS232 com ou sem porta ethernet Cat5 (RJ45), com ou sem tecnologia SmartMeasureTM para detecção de limpeza do prisma e bolhas de ar na amostra.</t>
  </si>
  <si>
    <t>T-2509</t>
  </si>
  <si>
    <t>Máquinas automáticas de balanceamento para discos de freio automotivo, detectando o desequilíbrio, posicionando rotativo de compensação, suportando cargas até 50kg e diâmetro entre 200 e 400mm, 1 motor de acionamento de 3.000kW, velocidade de balanceamento de 600rpm, rateio entre 4 a 9s, repetitividade +/-10 g.mm, oscilação de balanceamento 6g.mm, reposição de balanceamento 95%; 1 unidade de frenagem com ajuste vertical com curso 54 mm; 1 sistema de fixação hidráulico; 1 mesa rotativa com 1 motor de eixo, velocidade de rotação do eixo de 250 a 1000 rpm, motor 5,5kW.</t>
  </si>
  <si>
    <t>T-2472</t>
  </si>
  <si>
    <t>CAF - BRASIL INDÚSTRIA E COMERCIO S/A</t>
  </si>
  <si>
    <t>Bancadas de testes de engates metro ferroviários do tipo automáticos e semiautomáticos, com capacidade de compressão e tração acima de 1.000kN, para testes de verificação da faixa total de trabalho do engate, com verificação do diagrama de tração e compressão dos dispositivos de tração e choque EFG, verificação do estado geral e controle da curva estática do amortecedor, permite testes em engates metro ferroviários com tamanhos diferentes automáticos e semiautomáticos, os testes podem ser registrados por meio gráficos.</t>
  </si>
  <si>
    <t>T-2503</t>
  </si>
  <si>
    <t>Aparelhos calibradores de eixo a laser integrado a um eixo servo controlado de precisão que recebe indicação de erro geométricos de posição de ângulo em eixos rotativos retrofletada de um interferômetro aferida através de um sistema de medição a laser, com posição angular do eixo e a óptica em relação à carcaça do corpo principal são controladas por um sistema de “encoder” de precisão com balança usinada diretamente no mancal principal.</t>
  </si>
  <si>
    <t>T-2508</t>
  </si>
  <si>
    <t>Unidades de controle dimensional para discos de freios e tambores automotivos, com comando de medição geométrica, frequência de vibração, controle de presença de trincas; marcação de correntes “Foucault” visando rastreabilidade, pinças dimensionais constituídas por: 1 placa base, 1 eixo rotativo com rolamento de concentricidade, motorizado com codificador (24V); 6 sondas ajustáveis para superfícies de frenagem, 2 sondas ajustáveis para superfície de suporte, 11 sondas de medição; 1 caixa do sensor iDaq4Geo de 12 canais; 1 kit FRF integrado composto por: 1 elevador com 3 colunas ajustáveis, 1 martelo automático com microfone integrado IDaq4Sonic.</t>
  </si>
  <si>
    <t>T-2487</t>
  </si>
  <si>
    <t>Dispositivos para detecção de coordenadas tridimensionais para equipamento de medição tridimensional à laser, composto de uma unidade sensível à laser (T-Mac Frame), um controlador eletrônico do sistema de medição de coordenadas tridimensionais à laser, uma barra extensora de 700mm, um sensor de colisão para inibição do sistema quando o robô de medição colide com o alvo a ser medido e cabos de alimentação.</t>
  </si>
  <si>
    <t>T-2651</t>
  </si>
  <si>
    <t>FAMAC INDÚSTRIA DE MÀQUINAS LTDA</t>
  </si>
  <si>
    <t>Bombas submersíveis multiestágios de 7”, para bombeamento de líquido limpo, isento de substâncias sólidas ou abrasivas, não viscoso, não agressivo, não cristalizado e quimicamente neutro, dotadas de sistema eletrônico de variação de frequência integrado para pressurização constante, com vazão máxima de 7,2m3/h, M.C.A. de até 55m, profundidade máxima de imersão 12m, passagem livre de 2mm, faixa de temperatura do líquido de 0° a + 50°C, profundidade máxima de trabalho de 15m, ajuste a 2,4bar (+ -0,2), conexão de saída rosca de 1”1/4, diâmetro máximo da bomba de 185mm, classe de proteção IP 68, classe de isolamento do motor F, cabo de alimentação de 15m com plugue.</t>
  </si>
  <si>
    <t>T-2661</t>
  </si>
  <si>
    <t>DE NORA DO BRASIL LTDA</t>
  </si>
  <si>
    <t xml:space="preserve">Blocos drenantes de câmaras duplas fabricados em resina plástica PEAD ou aço inoxidável, com dimensões de comprimento: 950 a 960mm, lagura: 415 a 430mm e altura: 200 a 210mm,  com taxa de filtração entre 5 a 14,7m/h em estações de tratamento de água ou efluentes, com seus acessórios compostos de anéis “oring”, tampas de fechamento e pontes de montagem no flume. </t>
  </si>
  <si>
    <t>Hidro Solo Indústria e Comércio Ltda.</t>
  </si>
  <si>
    <t>T-2628</t>
  </si>
  <si>
    <t>VINÍCOLA MIORANZA LTDA</t>
  </si>
  <si>
    <r>
      <t>Filtros automáticos tangenciais de vinhos e espumantes em aço inoxidável, com membrana cerâmica de 25mm de diâmetro, com módulos de filtração, com área de filtração de 167m</t>
    </r>
    <r>
      <rPr>
        <vertAlign val="superscript"/>
        <sz val="10"/>
        <color rgb="FF000000"/>
        <rFont val="Calibri"/>
        <family val="2"/>
      </rPr>
      <t>2</t>
    </r>
    <r>
      <rPr>
        <sz val="10"/>
        <color rgb="FF000000"/>
        <rFont val="Calibri"/>
        <family val="2"/>
      </rPr>
      <t>, com bomba de alimentação, de recírculo e dosificadora productos de limpeza, com duas saídas e duas entradas, dispositivo de retrolavagem, controlado por um controlador numérico computadorizado (CLP) com tela “touchscreen”.</t>
    </r>
  </si>
  <si>
    <t>T-2571</t>
  </si>
  <si>
    <t>BRILLIANT ENERGIA</t>
  </si>
  <si>
    <t>Sistemas de secagem autônomos, contínua de transformadores energizados, sem parada dos transformadores; com vazão de 60 a 90 litros/h; com classe de proteção IP55; com ou sem monitoramento de umidade e controle remotos; dotados de filtros moleculares para extração de umidade do óleo.</t>
  </si>
  <si>
    <t>T-2394</t>
  </si>
  <si>
    <t>Cartuchos elementos filtrantes absortivos para tratamento de combustíveis de aviação, formato cilíndrico, diâmetro externo de 152mm, diâmetro interno 89mm, comprimento variando de 200 até 700mm, extremidades abertas com vedação em Buna-N, meio filtrante multicamadas do tipo absortivo fabricado em micro fibra de vidro e papel plissado, moldados sobre tubo central metálico galvanizado.</t>
  </si>
  <si>
    <t>T-2540</t>
  </si>
  <si>
    <t>Conjuntos carbonatadores para gaseificação de bebidas, compostos de bomba de água de 378,5 litros/h (100 galões/h), tanque carbonatador e motor de 1/4HP; pronto para conexão no sistema de bebidas e fonte de bebida e CO2; contendo válvulas e termostatos de segurança; equipado com protetor térmico no motor da bomba para desligamento automático em caso de superaquecimento; operação em temperatura ambiente de 4,4 a 37,8°C; pressão máxima de operação do CO2 de 125psi; tensão e frequência a 115/220V e 50/60Hz.</t>
  </si>
  <si>
    <t>T-2589</t>
  </si>
  <si>
    <t>BRETANHA IMPORTAÇÃO E EXPORTAÇÃO LTDA</t>
  </si>
  <si>
    <t>Bolsas plásticas de polietileno de multicamadas para armazenamento de sêmen diluído de suíno, com dimensão de 250 x 90mm apresentadas em forma de rolo, com capacidade de 45 ou 90ml, atóxica com selo RTC (livres de tóxico de plásticos) com tratamento bacteriostática, para uso específico em equipamento de envase automático e manual, utilizado em laboratório de produção de sêmen de suínos animal.</t>
  </si>
  <si>
    <t>T-2567</t>
  </si>
  <si>
    <r>
      <t>Equipamentos de aplicação de soluções por vapor seco, com liberação de nanoparticulas de até 8 micras, para ambientes de 10 a 20.000m</t>
    </r>
    <r>
      <rPr>
        <vertAlign val="superscript"/>
        <sz val="10"/>
        <color rgb="FF000000"/>
        <rFont val="Calibri"/>
        <family val="2"/>
      </rPr>
      <t>3</t>
    </r>
    <r>
      <rPr>
        <sz val="10"/>
        <color rgb="FF000000"/>
        <rFont val="Calibri"/>
        <family val="2"/>
      </rPr>
      <t>, com ou sem difusor direcional rotativo, para desinfecção de ambiente e superfícies.</t>
    </r>
  </si>
  <si>
    <t>T-2645</t>
  </si>
  <si>
    <t>Máquinas lavadoras industriais automatizadas, próprias para lavagem e preparação de peças para posterior usinagem por processo de eletroerosão; dotadas de sistema automático de alimentação por bandejas sequenciais; tensão de alimentação trifásica de 230 - 400VAC, frequência de 60Hz e 285A de corrente.</t>
  </si>
  <si>
    <t>T-2646</t>
  </si>
  <si>
    <t>Máquinas neutralizadoras de peças metálicas após processo de eletroerosão, através de processo de anti-oxidação e remoção de produtos químicos decapantes; com sistema de alimentação automatiza; tensão de alimentação trifásico de 230 - 400, frequência de 60Hz e 285A de corrente.</t>
  </si>
  <si>
    <t>T-2665</t>
  </si>
  <si>
    <t>Empilhadeiras especializadas em contêineres vazios de 20' à 53', acionadas por motor diesel de potência de 160 a 185kW, com capacidade de carga entre 8 a 11t, dotados de torre hidráulica duplex ou triplex, com ou sem "spreader" hidráulico, próprios para elevação, transporte e armazenagem de contêineres vazios de 20 a 53 pés, com entre eixos "Wheel Base" de 4.550mm de comprimento, tanque de combustível de 380L e contador de contêineres movimentados com função “reset”.</t>
  </si>
  <si>
    <t>T-2058</t>
  </si>
  <si>
    <t>Manipuladores automáticos robotizados para organização e empilhamento de múltiplas camadas de produtos sobre racks ou paletes por sistema de coordenadas X Y Z para manipulação de "slip sheet" e "interlayer", com velocidade de até 47m/min, com capacidade de acumular até 80 bases empilhadas, capazes de trabalhar com 2 racks com dimensões máximas de 1.009 x 1.180m e altura máxima de empilhamento de 1.100mm na configuração 6 x 5, dotados de braço mecânico com 6 eixos completos com controlador “Smart-Pad”, sistema de rotação e orientação das embalagens empilhadas instaladas no empilhador, magazine de "slip sheet" e "interlayer" para serem aplicadas durante a paletização de produtos nos paletes, transportador e mesa de armazenamento de elevação manual, mesa rotativa de carregamento dos racks ou paletes, cabeçote de manipulação de produtos, sistema de proteção de segurança, dobradeira, painel de interface homem-máquina (IHM) com tela "touchscreen”, com recurso de configuração de novas programações de paletização integrado e controlador lógico programável (CLP).</t>
  </si>
  <si>
    <t>PAKMATIC DO BRASIL IMPORTAÇÃO E EXPPORTAÇÃO LTDA</t>
  </si>
  <si>
    <t>T-2672</t>
  </si>
  <si>
    <t>Escavadoras autopropulsadas sobre esteiras, com superestrutura capaz de efetuar rotação de 360°, raio curto de giro de máximo 1,55m e com carro longo de 3.500mm com lamina frontal, motor de 4 cilindros com 2,9L com potência no volante de 95HP, com sistema EGR e suporte automático de potência, peso operacional de 15.200 a 15.350kg, sistema de joystick individualmente ajustável, de valor unitário (CIF) não superior a R$217.337,88.</t>
  </si>
  <si>
    <t>Escavadoras autopropulsadas sobre esteiras, com superestrutura capaz de efetuar rotação de 360°, raio curto de giro de máximo 1,55m e com carro longo de 3.500mm com lamina frontal, motor de 4 cilindros com 2,9L com potência no volante de 95HP, com sistema EGR e suporte automático de potência, peso operacional de 15.200 a 15.350kg, sistema de joystick individualmente ajustável.</t>
  </si>
  <si>
    <t>DEERE-HITACHI MÁQUINAS DE CONSTRUÇÃO DO BRASIL S/A</t>
  </si>
  <si>
    <t>T-2596</t>
  </si>
  <si>
    <t>MACROEX COMERCIAL IMPORTADORA E EXPORTADORA LTDA</t>
  </si>
  <si>
    <t>Máquinas perfuradoras de rochas, com alimentação externa, com funcionamento por percussão e rotação, movimentada por esteiras, dotadas de até 4 martelos pneumáticos ou hidráulicos para perfuração, com capacidade de perfuração de até 4.000mm, com até 5,6m de trilho, com lubrificadores e possibilidade de ter filtros separadores de água; possibilidade de equipar com compressor; sistema de automação para execução de ciclos em modo automático; sistema de monotorização e registo de parâmetros.</t>
  </si>
  <si>
    <t>T-2552</t>
  </si>
  <si>
    <t>Máquinas descascadoras para separação de cascas de amêndoas de cacau do “nibs”, com capacidade contínua de produção de 4.000kg/h, teor de 1,75% de cascas residuais no produto e 0,5% de produto residual na casca, dotadas de: dois quebradores de impacto dotados cada um de um prato de impacto, um motor e um disco centrífugo; um conjunto com 5 peneiras vibratórias sobrepostas, dotadas de seis canais coletores, dois motores vibradores desbalanceados, uma unidade de acionamento e cinco ancinhos; dispositivo de elevação dotados de um pacote de molas, um macaco, um motor elétrico e duas alavanca com chave limitadora; uma caixa de aspiração e vácuo integrado, com duas câmaras de vácuo com linhas de aspiração, cinco câmaras de sedimentação, cinco roscas de descarga com câmara de ar e motor integrado e duto de aspiração; um quadro de distribuição e de comando elétrico automatizado do processo e operacional.</t>
  </si>
  <si>
    <t>T-2576</t>
  </si>
  <si>
    <t>Moinhos de maltes e cereais não malteados dotados de tolva de malte, sistema de umidificação, câmara de moagem dotados de um ou dois pares de rolos que possuem comprimento entre 600 a 2.000mm, com ajuste automático através de servo motor ou manual de abertura dos rolos, entre 0,2 a 1,2mm, sistema de bombeamento através de bomba(s) centrífuga(s) com indutor, capacidade nominal entre 5 a 40t/h.</t>
  </si>
  <si>
    <t>T-2613</t>
  </si>
  <si>
    <t>MCCAIN DO BRASIL ALIMENTOS LTDA.</t>
  </si>
  <si>
    <t>Combinações de máquinas para cortes customizados de até 30t/h de batata pré aquecida, composta por: classificador com 7 rolos hexagonais rotativos para distribuição uniforme, 10 canais cônicos para conversão de fluxo em 4 faixas; 3 estações de cortes compostas por conjunto de 4 hidro cortadores com 4 bombas de alto fluxo de 40HP, sensores de pressão e detecção de anomalias, 4 desaceleradores de 45° de inclinação, 3 desaguadores acionados por vibradores e 3 removedores de lascas e aparas, com recirculação e aproveitamento de água; sistema de transbordo de água para bombas e transferência de água com amido; sistema de resíduos para coleta de resíduos.</t>
  </si>
  <si>
    <t>T-2659</t>
  </si>
  <si>
    <t>INDÚSTRIA E COMÉRCIO DE MALHAS BENVENUTI LTDA</t>
  </si>
  <si>
    <t>Teares circulares dupla frontura a 8 chaves para produção de “interlock” e pontos fundamentais em base “interlock”, com 4 pistas no cilindro, 2 pistas no disco, com 3,2 alimentadores de fios por polegada do diâmetro do cilindro, com velocidade periférica máxima do cilindro maior ou igual a 1,395m/s</t>
  </si>
  <si>
    <t>AVANÇO S/A.INDÚSTRIA E COMÉRCIO DE MÁQUINAS</t>
  </si>
  <si>
    <t>T-2076</t>
  </si>
  <si>
    <t>PERFILAZ INDUSTRIA DE ALUMINIOS LTDA</t>
  </si>
  <si>
    <t>Combinações de máquinas para vazamento vertical de tarugos de alumínio com diâmetros de 4,5, 6,7 e 8 polegadas e comprimento máximo de 6.500mm, compostas de: "platen" elevado pelo cabo de aço, 6t de capacidade de vazamento, 8.000mm de curso total; unidade de guincho elétrico para elevação do “platen”; unidade hidráulica para inclinação da mesa de vazamento de tarugos; braços articulados para elevação de mesa de vazamento; válvulas de controle de fluxo de água para resfriamento de moldes com bombas horizontais para controle do fluxo de água; filtro para sistema de filtragem do metal; 5 mesas de vazamento vertical completo, com respectivos moldes sendo: 1 mesa para 42 tarugos de 4 polegadas; 1 mesa para 28 tarugos de 5 polegadas; 1 mesa para 20 tarugos de 6 polegadas; 1 mesa para 16 tarugos de 7 polegadas; 1 mesa para 12 tarugos de 8 polegadas; console de operação; e, controle de velocidade pelo inversor.</t>
  </si>
  <si>
    <t>T-2636</t>
  </si>
  <si>
    <t>BERCOSUL LTDA</t>
  </si>
  <si>
    <t>Rolos laminadores para forjamento a quente de dimensões 5,5 (largura) x 2 (profundidade) x 2,5m (altura), de dois eixos contínuos com duplo mancal, para produção de pré-formas de virabrequins de 10 a 95kg e comprimento entre 300 e 950mm, a partir de tarugos de aço liga com dimensões entre 80 e 125mm (forma redonda e quadrada), com diâmetro dos eixos de 460 mm, velocidade de rotação dos eixos de 30rpm com motorização independente eletronicamente sincronizada em cada eixo, sem embreagem e freio, com controle preciso de ângulo de movimentação e refrigerado por água, manipulado por robô integrado à automação do equipamento via Controlador Lógico Programável (CLP) com ampla faixa de ajustes de posicionamento, dispositivo de absorção de esforço reativo de laminação e rotação longitudinal de 90° para manipulação entre estágios, dispositivo de alimentação integrado, ajuste automático de abertura dos rolos, painel de controle para o usuário, mancais lubrificados e refrigerados em circuito fechado.</t>
  </si>
  <si>
    <t>T-2644</t>
  </si>
  <si>
    <r>
      <t>Máquinas para usinagem de peças metálicas por processo de eletroerosão através de eletrólitos na faixa de temperatura de 41 +/- 2 °C, com pressão de 8 +/- 1 bar, Ph de 6 +/- 0,5; concentração de sal 20% +/- 2%; vazão compreendida entre 1,5 a 3m</t>
    </r>
    <r>
      <rPr>
        <vertAlign val="superscript"/>
        <sz val="10"/>
        <color rgb="FF000000"/>
        <rFont val="Calibri"/>
        <family val="2"/>
      </rPr>
      <t>3</t>
    </r>
    <r>
      <rPr>
        <sz val="10"/>
        <color rgb="FF000000"/>
        <rFont val="Calibri"/>
        <family val="2"/>
      </rPr>
      <t>/h; Tensão de alimentação trifásica de 230 - 400V AC, frequência de 60Hz 285A de corrente; utilizadas para erodir a câmara de pressão dos bicos injetores e diâmetro do ressalto interno da haste para bicos injetores para motores de ignição por compressão.</t>
    </r>
  </si>
  <si>
    <t>T-2547</t>
  </si>
  <si>
    <t>PRECISION MACHINES COMERCIO DE MAQUINAS E PECAS LTDA.</t>
  </si>
  <si>
    <t>Centros de usinagem de dupla coluna, tipo portal, com comando numérico computadorizado (CNC) com mesa de trabalho de 2.000 x 1.100mm, com peso sobre a mesa de 3.500kg com curso em X de 2.200mm, curso em Y de 1.200mm e curso em Z de 760mm, equipados em ou com magazine de ferramentas com capacidade de 24 ou 32ferramentas, “Spindle” com rotação de 6.000/8.000/1.2000 ou 15.000rpm, motor de 11/15 ou 22/26kW, e avanços rápidos nos eixos X,Y e Z de 20/20/15m/min.</t>
  </si>
  <si>
    <t>T-2548</t>
  </si>
  <si>
    <t>PRECISION MACHINES COMÉRCIO DE MÁQUINAS E PEÇAS LTDA.</t>
  </si>
  <si>
    <t>Centros de usinagem de dupla coluna, tipo portal, com comando numérico computadorizado (CNC) com mesa de trabalho de 3.000 x 2.100mm, com peso sobre a mesa de 12.000kg com curso em X de 3.200mm, curso em Y de 2.300 ou 2.800mm e curso em Z de 1.000mm, equipados sem ou com magazine de ferramentas com capacidade de 24 ou 32ferramentas, “Spindle” com rotação de 6.000/8.000/12.000 ou 15.000rpm, motor de 15/18,5 ou 22/26kW, e avanços rápidos nos eixos X,Y e Z de 15/15/12 ou 24/24/20m/min.</t>
  </si>
  <si>
    <t>T-2549</t>
  </si>
  <si>
    <t>Centros de usinagem de dupla coluna, tipo portal, com comando numérico computadorizado (CNC) com mesa de trabalho de 4.000 x 1.800mm, com peso sobre a mesa de 12.000kg com curso em X de 4.200mm, curso em Y de 2.100mm e curso em Z de 800/1.000 ou 1.200mm, equipados sem ou com magazine de ferramentas com capacidade de 24 ou 32Ferramentas, “Spindle” com rotação de 6.000/8.000/12.000 ou 15.000rpm, motor de 15/18,5 ou 22/26kW, e avanços rápidos nos eixos X,Y e Z de 12/12/10m/min.</t>
  </si>
  <si>
    <t>T-1852</t>
  </si>
  <si>
    <t>Combinações de máquinas para corte de tarugos de alumínio, compostas de: mesa de correntes motorizadas para transporte e armazenamento de tarugos; transportador de rolos de alimentação da serra com comprimento de 8.500mm; serra de tarugos com sistema automático de coletor de cavacos por sucção com disco de corte de 1.020mm, capacidade de comprimento de corte mínimo de 50mm e corte máximo de 7.000mm; transportador de rolos motorizados de evacuação da serra de tarugos, com máquina de marcação e identificação automática dos tarugos por micropuncionamento, com sistema de medição de tarugos por fotocélulas e "encoder"; mesa de descarga de tarugos, painel elétrico, painel de operação e controle lógico programável (CLP).</t>
  </si>
  <si>
    <t>T-2550</t>
  </si>
  <si>
    <t>MAXICLIP INDUSTRIA E COMERCIO DE GRAMPOS LTDA</t>
  </si>
  <si>
    <t>Máquinas automáticas para fabricação de grampos de alumínio utilizados no fechamento de embalagens de embutidos, compostas de uma prensa eletromecânica excêntrica, com função para cortar, prensar e moldar o grampo em forma de “U”, capacidade de 200 à 600grampos/min, com perfilamento para aplicação de fita térmica a uma temperatura de 260ºC, com controlador lógico programável (CLP).</t>
  </si>
  <si>
    <t>T-2639</t>
  </si>
  <si>
    <t>GERLUCC IND. METALÚRGICA E PLÁSTICA LTDA</t>
  </si>
  <si>
    <t>Máquinas para fabricação de molas para produção de molejo através da conformação de arame para formação de molas tipo Bonnel; mola de 70 a 190mm de altura, diâmetro da mola de 62 a 95mm; diâmetro do arame para conformação da mola de 2 a 2,4mm; 4 a 7voltas, com 1 desbobinador de arame.</t>
  </si>
  <si>
    <t>T-2640</t>
  </si>
  <si>
    <t>Máquinas para fabricação de molejos para colchão através da conformação de arame em helicoidal unindo molas tipo Bonnel, nas extremidades inferior e superior; diâmetro do arame para conformação do helicoidal 1,3 a 1,5mm; com 2 desbobinadores de arame.</t>
  </si>
  <si>
    <t>T-2597</t>
  </si>
  <si>
    <t>Máquinas para esquadrejamento de blocos de rochas ornamentais por meio de fio diamantado, movimentada por esteiras, com alimentação externa; dotadas de 2 estabilizadores, sistema de paragem automática do fio em caso de rompimento ou fim do corte; sistema eletro-hidráulico para ajuste do tensionamento automático do fio; com potência do motor principal entre 34 e 75kW possibilidade de trabalho inclinado em até 10°; comando a distância por tecnologia sem fio e possibilidade de corte horizontal, com sistema de tensionamento vertical do fio sem a necessidade de movimentação sobre trilhos para tensionamento e sistema de economia de consumo de água.</t>
  </si>
  <si>
    <t>T-2643</t>
  </si>
  <si>
    <t>STYROPLAST - ESPUMAS INDUSTRIAIS LTDA.</t>
  </si>
  <si>
    <t>Recicladoras monoblocos compactas para reciclagem de PE, PO, ABS e nylon por processo de extrusão, com rosca de extrusão em formato cônico com diâmetro entre 150 - 75 ou 200- 125 ou 200 - 140mm, dispositivo de esmagamento e fragmentação do material integrado no corpo da máquina, tanque de resfriamento do material reciclado, dispositivo de corte do material em grãos, com capacidade de reciclagem entre 60 e 300kg/h, dependendo da medida do rosca utilizada.</t>
  </si>
  <si>
    <t>T-2658</t>
  </si>
  <si>
    <r>
      <t xml:space="preserve">Extrusoras de dupla-rosca </t>
    </r>
    <r>
      <rPr>
        <sz val="10"/>
        <color rgb="FFFF0000"/>
        <rFont val="Calibri"/>
        <family val="2"/>
      </rPr>
      <t>corrotante</t>
    </r>
    <r>
      <rPr>
        <sz val="10"/>
        <color rgb="FF000000"/>
        <rFont val="Calibri"/>
        <family val="2"/>
      </rPr>
      <t xml:space="preserve"> para produção de compostos de “masterbatch” colorido, com capacidade de produção máxima compreendida entre 5 e 30kg/h, com motor elétrico de 7,5kW de potência, velocidade máxima de rosca de 600rpm, razão L/D nominal de 40:1,limitador mecânico de torque, roscas com diâmetro nominal de 25mm, unidade de alimentação volumétrica dupla rosca, sistema de granulação composto por tanque de água, secador e cortador, sistema de exaustão de gases a vácuo, 1 painel elétrico de controle e potência com controlador lógico programável CLP e tela de operação “touchscreen”.</t>
    </r>
  </si>
  <si>
    <t>T-2623</t>
  </si>
  <si>
    <t>Matrizes de extrusão com 144 ou 250 furos, 3 carreiras, diâmetro 3,2mm, sem vedação externa.</t>
  </si>
  <si>
    <t>T-2247</t>
  </si>
  <si>
    <t>Desgaseificadores para alumínio líquido em linha, compostos de 6 rotores de grafite, alimentador de fluxo de sal, injetor de gás argônio, balança e dosagem motorizada, painéis de controle e de gases, calha de desgaseificação revestida com material refratário com tampa de cobertura, painel de operação com interface homem máquina (IHM), painel de controle de vazão e pressão de argônio, painel elétrico e comando lógico programável (CLP).</t>
  </si>
  <si>
    <t>T-2572</t>
  </si>
  <si>
    <t>Equipamentos para recepção e alimentação de resíduos sólidos urbanos e comerciais, programáveis, modulares, com capacidade total de entrada de resíduos de 30m3, compostos por 3 recipientes em aço interligados sequencialmente, com comprimento total de 8.100mm, tendo cada um capacidade de 10m3; piso de placas móveis com avanço simultâneo e com direção de fluxo reversível com motor de 7,5kW e velocidade máxima de operação de 0,8m/min; tambor cilíndrico rotativo de dosagem para operações subsequentes com diâmetro de 1.000mm e velocidade de rotação de 0 a 28rpm com acionamento por motor com torque de 2.000Nm e inversor de frequência; tanque hidráulico de 100 litros; cabine elétrica de controle e monitoramento com controlador lógico programável, interfaces para paradas automáticas e função de segurança e para usuário através de display de texto, controle remoto para monitoramento das funções com entrada e saída digitais.</t>
  </si>
  <si>
    <t>T-2616</t>
  </si>
  <si>
    <t>Plugues, para unidade de carregamento elétrica, com ou sem cabo elétrico, com conector Tipo 1, Tipo 2, GB/T, CCS ou CHAdeMO, suporta corrente de 5 a 200A, com alimentação de até 1.000V.</t>
  </si>
  <si>
    <t>T-2626</t>
  </si>
  <si>
    <t>Dardos com estrutura central em aço inoxidável e aleta direcional “drive cup” instalada em sua extremidade inferior, contendo em seu corpo aletas de borracha e/ou espuma para separação de fluidos e a limpeza da coluna durante seu deslocamento através das colunas de perfuração/assentamento, com diâmetros externos que variam entre 3,13 a 6.625 polegadas.</t>
  </si>
  <si>
    <t>T-2650</t>
  </si>
  <si>
    <t>Válvulas de transmissão óleo-hidráulica do tipo cartucho para transmissão do óleo, rosqueadas em blocos "manifolds", com acionamento eletro-hidráulico feito com bobinas eletromagnéticas, vazão máxima compreendida entre 1,5 e 100lpm e capacidade de pressão de trabalho compreendida de 210 a 315bar, sendo denominada comercialmente válvula cartucho, aplicadas em blocos "manifolds" ou blocos de controle de sistemas hidráulicos.</t>
  </si>
  <si>
    <t>T-2337</t>
  </si>
  <si>
    <t>FLOWSERVE DO BRASIL LTDA</t>
  </si>
  <si>
    <t>Válvulas tipo esfera segmentadas (copping), fabricadas em aço inox, conexão de entrada mínima de 20” e máxima de 30” flangeadas e conexão de saída mínima de 28” e máxima 38” flangeadas, equipadas com atuadores pneumáticos, e válvulas solenóides.</t>
  </si>
  <si>
    <t>T-2625</t>
  </si>
  <si>
    <t>LEYBOLD DO BRASIL LTDA</t>
  </si>
  <si>
    <t>Válvulas angulares de dimensões DN16 (5/8”), DN40 (11/2”), DN63 (2 ½”) ou DN100 (4”) flange ISSO KF, corpo em alumínio ou aço inox, acionamento manual ou pneumático, parafusos com cabeça sextavada, taxa de vazamento de &lt;1,10 -9mbar LS-1 para o meio externo, &lt;1,10 -7mbar LS-1 no assento do prato e &lt;1,10 -6mbar LS -1 na bucha de segurança, podendo ter indicador de posição da válvula com válvula solenóide de simples ação de 24vdc a 220Vcc, vedação da tampa em PFA ou cobre, vedação do prato em “tenic”, vedação da bucha de segurança em “viton” e vedação pneumática em “viton”.</t>
  </si>
  <si>
    <t>T-2627</t>
  </si>
  <si>
    <t>Válvulas de distribuição hidráulicas de 10 portas para aplicação em turbinas eólicas, utilizadas para distribuir a graxa progressivamente através das linhas de lubrificação até os pontos de um rolamento; possui furo de entrada do distribuidor com rosca BSP de diâmetro de 1/8'' e furos de saída com rosca M10x1; as 10 portas são adequadas para conexão a tubos PA com diâmetro externo de 6mm; material do distribuidor: aço carbono; massa máxima inferior a 10kg; dimensões máximas 60 x 30 x 90mm (C x L x A); temperatura de operação -15° a 40°C.</t>
  </si>
  <si>
    <t>T-2667</t>
  </si>
  <si>
    <t>STAUBLI COMÉRCIO, IMPORTAÇÃO, EXPORTAÇÃO E REPRESENTAÇÕES LTDA</t>
  </si>
  <si>
    <t>Válvulas de abastecimento de gás liquefeito de petróleo (GLP) em veículos automotores, dotados de controle de travamento antivazamento, pressão máxima de operação igual ou inferior a 26bar, fluxo mínimo de GLP de 124L/min ou superior (a temperatura de 20Cº e perda de 0,7bar), com peso líquido igual ou inferior a 1,5kg.</t>
  </si>
  <si>
    <t>T-2656</t>
  </si>
  <si>
    <t>Conversores eletrônicos de frequência, para variação de velocidade de motores elétricos de potência até 36MW, com alimentação trifásica de até 13,8kV constituídos de módulo retificador passivo a diodo protegidos por tiristores comutáveis de porta integrada (IGCT – Integrated gate-commutated thyristor), circuito intermediário por capacitores de filme e módulo inversor à tiristores comutáveis de porta integrada (IGCT – Integrated gate-commutated thyristor) utilizando sistema microprocessado de controle de torque e fluxo magnético do motor elétrico.</t>
  </si>
  <si>
    <t>T-2638</t>
  </si>
  <si>
    <t>DICOMP DISTRIBUIDORA DE ELETRONICOS LTDA</t>
  </si>
  <si>
    <t>Microinversores com saída de 1.500W, capacidade para até 4 painéis, tensão máxima de entrada 60V, com eficiência nominal MPPT de até 99,80%, com capacidade de operação em temperatura -40 ~ +65 e proteção IP67.</t>
  </si>
  <si>
    <t>T-2670</t>
  </si>
  <si>
    <r>
      <t>Micro inversores fotovoltaicos monofásicos "on-grid", com potência nominal de 1.300W, para inversão de tensão contínua para tensão alternada eletronicamente, entrando em paralelo com a rede elétrica, usados em unidades de geração fotovoltaica para injeção de energia em rede pública, com 4 entradas de ponto de máxima potência (MPPT) independentes e 1 entrada por MPPT, com tensão contínua mínima de 18VCC e máxima de 54VCC, frequência de trabalho de 60Hz, eficiência máxima de no mínimo 95,6%; grau de proteção IP67 com refrigeração por convecção natural; desenvolvidos para suportar a operação em temperatura ambiente dentro da faixa de -40 a 65</t>
    </r>
    <r>
      <rPr>
        <vertAlign val="superscript"/>
        <sz val="10"/>
        <color rgb="FF002060"/>
        <rFont val="Calibri"/>
        <family val="2"/>
      </rPr>
      <t>o</t>
    </r>
    <r>
      <rPr>
        <sz val="10"/>
        <color rgb="FF002060"/>
        <rFont val="Calibri"/>
        <family val="2"/>
      </rPr>
      <t>C, com recursos de monitoramento em tempo real e atualização remota de parâmetros "RenoUp" através de comunicação via dispositivo RENO207.</t>
    </r>
  </si>
  <si>
    <t>T-2671</t>
  </si>
  <si>
    <t>Inversores fotovoltaicos trifásicos "on-grid", com potência nominal de 100.000 e 110.000W, para inversão de tensão contínua para tensão alternada eletronicamente, entrando em paralelo com a rede elétrica, usados em unidades de geração fotovoltaica para injeção de energia em rede pública, com 10 entradas de ponto de máxima potência (MPPT) e 2 entradas por MPPT, com tensão de partida em corrente contínua mínima de 195VCC e máxima de 1.100VCC, frequência de trabalho de 60Hz, eficiência máxima de no mínimo 98,7%, grau de proteção IP66, com ventilação forçada inteligente, fator de potência ajustável entre 0,8 atrasado e 0,8 adiantado, desenvolvidos para suportar a operação em temperatura ambiente dentro da faixa de -25 a +60 graus Celsius, com recursos de monitoramento em tempo real e atualização remota de parâmetros "RenoUp" através de comunicação via dispositivo Wi-Fi plug II.</t>
  </si>
  <si>
    <t>T-2601</t>
  </si>
  <si>
    <t>Placas de circuito montada com função de multiplexação e ou de-multiplexação de até 40 canais ópticos de frequência única em canal óptico multifrequencia padrão ITU-T G.694, com capacidade de monitoramento dos sinais ópticos e monitoramento de alarmes de performance, eventos, temperatura e potência de saída, interface MON para monitoramento externo do sinal multiplexado e com fonte de alimentação integrada.</t>
  </si>
  <si>
    <t>T-2669</t>
  </si>
  <si>
    <t>Placas de circuito montada com função de conversão de sinais Ópticos padrão SONET/SDH/Ethernet/FC em sinais ópticos WDM (Wavelength Division Multiplexing) OTUk conforme recomendações ITU-T. Contendo módulo de encapsulamento e mapeamento de sinais, módulo de controle de operações dos módulos da placa, função de coleta de informações como alarmes de performance, eventos, temperatura, detecção de tensão e com fonte de alimentação integrada, de valor unitário (CIF) não superior a R$4.022,37.</t>
  </si>
  <si>
    <t>T-2579</t>
  </si>
  <si>
    <t xml:space="preserve">VIASAT BRASIL SERVIÇOS DE COMUNICAÇÃO LTDA. </t>
  </si>
  <si>
    <t>Refletores parabólicos de 0,75m para transmissão e recepção de sinais via satélite, operando em faixa de frequência de satélite banda Ka, contendo dimensões físicas máximas, incluindo características de reforço da borda de 77 cm no eixo principal e 72cm no eixo menor, abertura projetada do refletor elíptica não menor que 73,5 x 63,5cm, com perfil da superfície do refletor em formato parabólico, com distância focal do refletor parabólico de 52cm, contendo frequência (GHz) de recebimento de 17,7 – 20,2 e de transmissão de 28,1 - 30, EIRP nominal 48,4dBWi, G/T nominal 18,5 dB/K, ganho da antena de recebimento de 40,6dBi, mínimo a 19,95GHz e de transmissão de 44,4dBi, mínimo a 29,75GHz, de valor unitário (CIF) não superior a R$77,72.</t>
  </si>
  <si>
    <t>Brasilsat Harald SA</t>
  </si>
  <si>
    <t>T-2580</t>
  </si>
  <si>
    <t>Refletores parabólicos 1,2m para transmissão e recepção de sinais via satélite, operando em faixa de frequência de satélite banda Ka e conjunto suporte de montagem em aço, contendo hardware de suporte projetado para conexão do transceptor de satélite ao braço da lança e suporte traseiro tria para conexão do braço da lança ao refletor, com comprimento focal de 96,52cm, altura de abertura projetada de 120,65cm, largura de abertura projetada de 120,50cm, dimensão do eixo vertical de 137,50, dimensão do eixo horizontal de 123,50, deslocamento paraboloide de 0cm, superfície do refletor e tolerância óptica , superfície do refletor carregado de 120,65cm, tolerância posicional máxima sob carga de massa de 120,50cm, deslocamento angular máximo de ± 0,70, deslocamento angular máximo de ± 1°, de valor unitário (CIF) não superior a R$2.037,92.</t>
  </si>
  <si>
    <t>T-2581</t>
  </si>
  <si>
    <t>Conjuntos de suporte de montagem em aço, contendo hardware de suporte projetado para conexão do transceptor de satélite ao braço da lança e suporte traseiro tria para conexão do braço da lança ao refletor, (kit, ka, 75cm, etria, dk gray, pbi), contendo hastes para montagem em telhado ou parede, bastão de 5,08 polegadas, dois suportes ajustáveis, mastro permitindo elevação de 0° a 65°, de valor unitário (CIF) não superior a R$56,75.</t>
  </si>
  <si>
    <t>T-2582</t>
  </si>
  <si>
    <t>Conjuntos de montagem de refletor parabólico de 0,75m incluindo hastes, mastro, estrutura de montagem traseira e sistemas de movimentação azimute, elevação e inclinação para transmissão e recepção de sinais via satélite, de valor unitário (CIF) não superior a R$108,83.</t>
  </si>
  <si>
    <t>T-2411</t>
  </si>
  <si>
    <t>VOITH HYDRO LTDA.</t>
  </si>
  <si>
    <t>Dispositivos semicondutores de potência que permite a passagem de corrente em um único sentido de maneira controlada, em formato construtivo de disco, com tensão reversa (VRRM) igual ou maior à 6.500V, com capacidade de corrente média (Itav) igual ou maior à 2.450A (Tsink=70°C), com corrente de controle (Igt) igual ou maior a 300mA, com diâmetro maior que 120mm, peso igual ou maior a 1,5kg e temperatura máxima de junção de 125°C.</t>
  </si>
  <si>
    <t>T-2427</t>
  </si>
  <si>
    <r>
      <t>Módulos solares fotovoltaicos, destinados à geração de energia elétrica, dotados de 150 células de silício monocristalino com revestimento perc de passivação, com potência nominal máxima (stc) igual a 500wp indicado com tolerância positiva e eficiência igual ou superior a 20,4%, coeficiente de temperatura da potência máxima igual a -0,36% /</t>
    </r>
    <r>
      <rPr>
        <vertAlign val="superscript"/>
        <sz val="10"/>
        <color rgb="FFFF0000"/>
        <rFont val="Calibri"/>
        <family val="2"/>
      </rPr>
      <t xml:space="preserve"> o</t>
    </r>
    <r>
      <rPr>
        <sz val="10"/>
        <color rgb="FFFF0000"/>
        <rFont val="Calibri"/>
        <family val="2"/>
      </rPr>
      <t xml:space="preserve">C , coeficiente de temperatura da tensão de circuito aberto igual a -0,28% / </t>
    </r>
    <r>
      <rPr>
        <vertAlign val="superscript"/>
        <sz val="10"/>
        <color rgb="FFFF0000"/>
        <rFont val="Calibri"/>
        <family val="2"/>
      </rPr>
      <t>o</t>
    </r>
    <r>
      <rPr>
        <sz val="10"/>
        <color rgb="FFFF0000"/>
        <rFont val="Calibri"/>
        <family val="2"/>
      </rPr>
      <t xml:space="preserve">C , coeficiente de temperatura da corrente de curto circuito igual a 0,05% / </t>
    </r>
    <r>
      <rPr>
        <vertAlign val="superscript"/>
        <sz val="10"/>
        <color rgb="FFFF0000"/>
        <rFont val="Calibri"/>
        <family val="2"/>
      </rPr>
      <t>o</t>
    </r>
    <r>
      <rPr>
        <sz val="10"/>
        <color rgb="FFFF0000"/>
        <rFont val="Calibri"/>
        <family val="2"/>
      </rPr>
      <t>C , corrente de máxima potência igual a 11,68A, tensão de circuito aberto igual a 51,01V, tensão de máxima potência igual a 42,88V, corrente de curto-circuito igual a 12,46A, com dimensões de 2.220 x 1.102 x 40mm, para uso em sistemas com tensão máxima igual 1.500V, dotados de cabos solares com comprimento igual ou superior a 270mm, desenvolvidos para suportar a operação em temperatura dentro da faixa de -40 a 85</t>
    </r>
    <r>
      <rPr>
        <vertAlign val="superscript"/>
        <sz val="10"/>
        <color rgb="FFFF0000"/>
        <rFont val="Calibri"/>
        <family val="2"/>
      </rPr>
      <t>o</t>
    </r>
    <r>
      <rPr>
        <sz val="10"/>
        <color rgb="FFFF0000"/>
        <rFont val="Calibri"/>
        <family val="2"/>
      </rPr>
      <t>C .</t>
    </r>
  </si>
  <si>
    <r>
      <t>Módulos solares fotovoltaicos, destinados à geração de energia elétrica, dotados de 150 células de silício monocristalino com revestimento perc de passivação, com potência nominal máxima (stc) igual a 500wp indicado com tolerância positiva e eficiência igual ou superior a 20,4%, coeficiente de temperatura da potência máxima igual a -0,36% /</t>
    </r>
    <r>
      <rPr>
        <vertAlign val="superscript"/>
        <sz val="10"/>
        <color rgb="FF002060"/>
        <rFont val="Calibri"/>
        <family val="2"/>
      </rPr>
      <t xml:space="preserve"> o</t>
    </r>
    <r>
      <rPr>
        <sz val="10"/>
        <color rgb="FF002060"/>
        <rFont val="Calibri"/>
        <family val="2"/>
      </rPr>
      <t xml:space="preserve">C , coeficiente de temperatura da tensão de circuito aberto igual a -0,28% / </t>
    </r>
    <r>
      <rPr>
        <vertAlign val="superscript"/>
        <sz val="10"/>
        <color rgb="FF002060"/>
        <rFont val="Calibri"/>
        <family val="2"/>
      </rPr>
      <t>o</t>
    </r>
    <r>
      <rPr>
        <sz val="10"/>
        <color rgb="FF002060"/>
        <rFont val="Calibri"/>
        <family val="2"/>
      </rPr>
      <t xml:space="preserve">C , coeficiente de temperatura da corrente de curto circuito igual a 0,05% / </t>
    </r>
    <r>
      <rPr>
        <vertAlign val="superscript"/>
        <sz val="10"/>
        <color rgb="FF002060"/>
        <rFont val="Calibri"/>
        <family val="2"/>
      </rPr>
      <t>o</t>
    </r>
    <r>
      <rPr>
        <sz val="10"/>
        <color rgb="FF002060"/>
        <rFont val="Calibri"/>
        <family val="2"/>
      </rPr>
      <t>C , corrente de máxima potência igual a 11,68A, tensão de circuito aberto igual a 51,01V, tensão de máxima potência igual a 42,88V, corrente de curto-circuito igual a 12,46A, com dimensões de 2.220 x 1.102 x 40mm, para uso em sistemas com tensão máxima igual 1.500V, dotados de cabos solares com comprimento igual ou superior a 270mm, desenvolvidos para suportar a operação em temperatura dentro da faixa de -40 a 85</t>
    </r>
    <r>
      <rPr>
        <vertAlign val="superscript"/>
        <sz val="10"/>
        <color rgb="FF002060"/>
        <rFont val="Calibri"/>
        <family val="2"/>
      </rPr>
      <t>o</t>
    </r>
    <r>
      <rPr>
        <sz val="10"/>
        <color rgb="FF002060"/>
        <rFont val="Calibri"/>
        <family val="2"/>
      </rPr>
      <t>C .</t>
    </r>
  </si>
  <si>
    <t>T-2428</t>
  </si>
  <si>
    <r>
      <t>Módulos solares fotovoltaicos, destinados à geração de energia elétrica, dotados de 120 células de silicio monocristalino com revestimento perc de passivação, com potência nominal máxima (stc) igual a 600wp indicado com tolerância positiva e eficiência igual ou superior a 21,2%, coeficiente de temperatura da potência máxima igual a -0,36% /</t>
    </r>
    <r>
      <rPr>
        <vertAlign val="superscript"/>
        <sz val="10"/>
        <color rgb="FFFF0000"/>
        <rFont val="Calibri"/>
        <family val="2"/>
      </rPr>
      <t>o</t>
    </r>
    <r>
      <rPr>
        <sz val="10"/>
        <color rgb="FFFF0000"/>
        <rFont val="Calibri"/>
        <family val="2"/>
      </rPr>
      <t xml:space="preserve">C, coeficiente de temperatura da tensão de circuito aberto igual a -0,28% / </t>
    </r>
    <r>
      <rPr>
        <vertAlign val="superscript"/>
        <sz val="10"/>
        <color rgb="FFFF0000"/>
        <rFont val="Calibri"/>
        <family val="2"/>
      </rPr>
      <t>o</t>
    </r>
    <r>
      <rPr>
        <sz val="10"/>
        <color rgb="FFFF0000"/>
        <rFont val="Calibri"/>
        <family val="2"/>
      </rPr>
      <t>C, coeficiente de temperatura da corrente de curto circuito igual a 0,05% /</t>
    </r>
    <r>
      <rPr>
        <vertAlign val="superscript"/>
        <sz val="10"/>
        <color rgb="FFFF0000"/>
        <rFont val="Calibri"/>
        <family val="2"/>
      </rPr>
      <t xml:space="preserve"> o</t>
    </r>
    <r>
      <rPr>
        <sz val="10"/>
        <color rgb="FFFF0000"/>
        <rFont val="Calibri"/>
        <family val="2"/>
      </rPr>
      <t>C , corrente de máxima potência igual a 17,22A, tensão de circuito aberto igual a 41,40V, tensão de máxima potência igual a 34,85V, corrente de curto-circuito igual a 18,50A, com dimensões de 2.172 x 1.303 x 35mm, para uso em sistemas com tensão máxima igual 1.500V, dotados de cabos solares com comprimento igual ou superior a 285mm, desenvolvidos para suportar a operação em temperatura dentro da faixa de -40 a 85</t>
    </r>
    <r>
      <rPr>
        <vertAlign val="superscript"/>
        <sz val="10"/>
        <color rgb="FFFF0000"/>
        <rFont val="Calibri"/>
        <family val="2"/>
      </rPr>
      <t>o</t>
    </r>
    <r>
      <rPr>
        <sz val="10"/>
        <color rgb="FFFF0000"/>
        <rFont val="Calibri"/>
        <family val="2"/>
      </rPr>
      <t>C.</t>
    </r>
  </si>
  <si>
    <r>
      <t>Módulos solares fotovoltaicos, destinados à geração de energia elétrica, dotados de 120 células de silicio monocristalino com revestimento perc de passivação, com potência nominal máxima (stc) igual a 600wp indicado com tolerância positiva e eficiência igual ou superior a 21,2%, coeficiente de temperatura da potência máxima igual a -0,36% /</t>
    </r>
    <r>
      <rPr>
        <vertAlign val="superscript"/>
        <sz val="10"/>
        <color rgb="FF002060"/>
        <rFont val="Calibri"/>
        <family val="2"/>
      </rPr>
      <t>o</t>
    </r>
    <r>
      <rPr>
        <sz val="10"/>
        <color rgb="FF002060"/>
        <rFont val="Calibri"/>
        <family val="2"/>
      </rPr>
      <t xml:space="preserve">C, coeficiente de temperatura da tensão de circuito aberto igual a -0,28% / </t>
    </r>
    <r>
      <rPr>
        <vertAlign val="superscript"/>
        <sz val="10"/>
        <color rgb="FF002060"/>
        <rFont val="Calibri"/>
        <family val="2"/>
      </rPr>
      <t>o</t>
    </r>
    <r>
      <rPr>
        <sz val="10"/>
        <color rgb="FF002060"/>
        <rFont val="Calibri"/>
        <family val="2"/>
      </rPr>
      <t>C, coeficiente de temperatura da corrente de curto circuito igual a 0,05% /</t>
    </r>
    <r>
      <rPr>
        <vertAlign val="superscript"/>
        <sz val="10"/>
        <color rgb="FF002060"/>
        <rFont val="Calibri"/>
        <family val="2"/>
      </rPr>
      <t xml:space="preserve"> o</t>
    </r>
    <r>
      <rPr>
        <sz val="10"/>
        <color rgb="FF002060"/>
        <rFont val="Calibri"/>
        <family val="2"/>
      </rPr>
      <t>C , corrente de máxima potência igual a 17,22A, tensão de circuito aberto igual a 41,40V, tensão de máxima potência igual a 34,85V, corrente de curto-circuito igual a 18,50A, com dimensões de 2.172 x 1.303 x 35mm, para uso em sistemas com tensão máxima igual 1.500V, dotados de cabos solares com comprimento igual ou superior a 285mm, desenvolvidos para suportar a operação em temperatura dentro da faixa de -40 a 85</t>
    </r>
    <r>
      <rPr>
        <vertAlign val="superscript"/>
        <sz val="10"/>
        <color rgb="FF002060"/>
        <rFont val="Calibri"/>
        <family val="2"/>
      </rPr>
      <t>o</t>
    </r>
    <r>
      <rPr>
        <sz val="10"/>
        <color rgb="FF002060"/>
        <rFont val="Calibri"/>
        <family val="2"/>
      </rPr>
      <t>C.</t>
    </r>
  </si>
  <si>
    <t>T-2618</t>
  </si>
  <si>
    <t>CELEO REDES BRASIL S.A.</t>
  </si>
  <si>
    <t>Módulos solares fotovoltaicos bifaciais de alta potência, destinados à geração de energia elétrica, dotados de 144 (6 x 24) células tipo monocristalino com revestimento PERC (Passivated Emitter and Rear Cell) de eficiência maior ou igual a 20% e tecnologia Half-Cell (meia célula), com potência superior a 520Wp, tensão à potência máxima de 41,55V, corrente à potência máxima de 12,64A, tensão de circuito aberto de 49,52V, corrente de curto-circuito de 13,40A, fator de referência bifacial maior ou igual a 70 +/- 10%, temperatura de operação de -40° a +85 °C, coeficiente de temperatura para potência máxima de -0,350% / °C, para tensão de circuito aberto -0,275% / °C e para corrente de curto-circuito de 0,045% / °C, vidro frontal temperado de 2,00mm com revestimento duplo, moldura de liga de alumínio anodizado, com dimensões de 2.300+/-2mm x 1.143+/-2mm x 35+/-1mm para uso em sistemas com tensão máxima igual 1.500Vdc, com período de garantia de 12 anos para o produto e 30 anos para a potência de saída linear  e com fator de degradação no primeiro ano igual a 2% e linear igual a 0,45%.</t>
  </si>
  <si>
    <t>T-2619</t>
  </si>
  <si>
    <t>Módulos solares fotovoltaicos bifaciais de alta potência, destinados à geração de energia elétrica, dotados de 144 (2 x 72) células tipo monocristalino com revestimento PERC (Passivated Emitter and Rear Cell) de eficiência maior ou igual a 20% e tecnologia Half-Cell (meia célula), com potência superior a 520 Wp, tensão à potência máxima de 41,90V, corrente à potência máxima de 12,53A, tensão de circuito aberto de 49,44V, corrente de curto-circuito de 13,25A, fator de referência bifacial maior ou igual a 70 +/- 5%, temperatura de operação de -40 °C a +85 °C, coeficiente de temperatura para potência máxima de -0,350% / °C, para tensão de circuito aberto -028% / °C e para corrente de curto-circuito de 0,048% / °C, vidro frontal temperado de 3,2mm com revestimento anti-reflexão, alta transmissão e baixo ferro, moldura de liga de alumínio anodizado, com dimensões de 2.230 x 1.134 x 35mm para uso em sistemas com tensão máxima igual 1.500Vdc, com período de garantia de 12 anos para o produto e 30 anos para a potência linear e com fator de degradação no primeiro ano igual a 2% e linear igual a 0,45%.</t>
  </si>
  <si>
    <t>T-2620</t>
  </si>
  <si>
    <t>Celeo Redes Brasil S.A.</t>
  </si>
  <si>
    <t>Módulos solares fotovoltaicos bifaciais de alta potência, destinados à geração de energia elétrica, dotados de 144 (6 x 24) células tipo mono-cristalino com revestimento PERC (Passivated Emitter and Rear Cell) de eficiência maior ou igual a 20% e tecnologia Half-Cell (meia célula), com potência superior a 520Wp, tensão à potência máxima de 41,20V, corrente à potência máxima de 12,75A, tensão de circuito aberto de 49,05V, corrente de curto-circuito de 13,65A, fator de referência bifacial maior ou igual a 70 +/- 5%, temperatura de operação de -40° a +85°C, coeficiente de temperatura para potência máxima de -0,350% /°C, para tensão de circuito aberto -0,284% /°C e para corrente de curto-circuito de 0,050% /°C, vidro frontal temperado de 2mm com revestimento duplo, moldura de liga de alumínio anodizado, com dimensões de 2.256 x 1.133 x 35mm para uso em sistemas com tensão máxima igual 1.500Vdc, com período de garantia de 12 anos para os materiais e 30 anos para a potência linear adicional e com fator de degradação do primeiro ano = 2% e linear igual a 0,45%.</t>
  </si>
  <si>
    <t>T-2673</t>
  </si>
  <si>
    <r>
      <t xml:space="preserve">Módulos fotovoltaicos, compostos de 132 células solares de silício monocristalino com revestimento PERC, com potência nominal igual ou superior a 480W em condições de teste padrão (STC), coeficiente de temperatura da potência máxima de saída (Pmax) igual a -0,35% / </t>
    </r>
    <r>
      <rPr>
        <vertAlign val="superscript"/>
        <sz val="10"/>
        <color rgb="FFFF0000"/>
        <rFont val="Calibri"/>
        <family val="2"/>
      </rPr>
      <t>o</t>
    </r>
    <r>
      <rPr>
        <sz val="10"/>
        <color rgb="FFFF0000"/>
        <rFont val="Calibri"/>
        <family val="2"/>
      </rPr>
      <t>C , com moldura em alumínio anodizado, para sistemas com tensão máxima igual a 1.500V em corrente contínua.</t>
    </r>
  </si>
  <si>
    <r>
      <t xml:space="preserve">Módulos fotovoltaicos, compostos de 132 células solares de silício monocristalino com revestimento PERC, com potência nominal igual ou superior a 480W em condições de teste padrão (STC), coeficiente de temperatura da potência máxima de saída (Pmax) igual a -0,35% / </t>
    </r>
    <r>
      <rPr>
        <vertAlign val="superscript"/>
        <sz val="10"/>
        <color rgb="FF002060"/>
        <rFont val="Calibri"/>
        <family val="2"/>
      </rPr>
      <t>o</t>
    </r>
    <r>
      <rPr>
        <sz val="10"/>
        <color rgb="FF002060"/>
        <rFont val="Calibri"/>
        <family val="2"/>
      </rPr>
      <t>C , com moldura em alumínio anodizado, para sistemas com tensão máxima igual a 1.500V em corrente contínua.</t>
    </r>
  </si>
  <si>
    <t>T-2674</t>
  </si>
  <si>
    <r>
      <t xml:space="preserve">Módulos fotovoltaicos, compostos de 144 células solares de silício monocristalino com revestimento PERC, com potência nominal igual ou superior a 525W em condições de teste padrão (STC), coeficiente de temperatura da potência máxima de saída (Pmax) igual a -0,35% / </t>
    </r>
    <r>
      <rPr>
        <vertAlign val="superscript"/>
        <sz val="10"/>
        <color rgb="FFFF0000"/>
        <rFont val="Calibri"/>
        <family val="2"/>
      </rPr>
      <t>o</t>
    </r>
    <r>
      <rPr>
        <sz val="10"/>
        <color rgb="FFFF0000"/>
        <rFont val="Calibri"/>
        <family val="2"/>
      </rPr>
      <t>C , com moldura em alumínio anodizado, para sistemas com tensão máxima igual a 1.500V em corrente contínua.</t>
    </r>
  </si>
  <si>
    <r>
      <t xml:space="preserve">Módulos fotovoltaicos, compostos de 144 células solares de silício monocristalino com revestimento PERC, com potência nominal igual ou superior a 525W em condições de teste padrão (STC), coeficiente de temperatura da potência máxima de saída (Pmax) igual a -0,35% / </t>
    </r>
    <r>
      <rPr>
        <vertAlign val="superscript"/>
        <sz val="10"/>
        <color rgb="FF002060"/>
        <rFont val="Calibri"/>
        <family val="2"/>
      </rPr>
      <t>o</t>
    </r>
    <r>
      <rPr>
        <sz val="10"/>
        <color rgb="FF002060"/>
        <rFont val="Calibri"/>
        <family val="2"/>
      </rPr>
      <t>C , com moldura em alumínio anodizado, para sistemas com tensão máxima igual a 1.500V em corrente contínua.</t>
    </r>
  </si>
  <si>
    <t>T-2675</t>
  </si>
  <si>
    <r>
      <t xml:space="preserve">Módulos fotovoltaicos bifaciais, compostos de 132 células solares de silício monocristalino com revestimento PERC, com potência nominal igual ou superior a 475W em condições de teste padrão (STC), coeficiente de temperatura da potência máxima de saída (Pmax) igual a -0,35% / </t>
    </r>
    <r>
      <rPr>
        <vertAlign val="superscript"/>
        <sz val="10"/>
        <color rgb="FFFF0000"/>
        <rFont val="Calibri"/>
        <family val="2"/>
      </rPr>
      <t>o</t>
    </r>
    <r>
      <rPr>
        <sz val="10"/>
        <color rgb="FFFF0000"/>
        <rFont val="Calibri"/>
        <family val="2"/>
      </rPr>
      <t>C, com moldura em alumínio anodizado, para sistemas com tensão máxima igual a 1.500V em corrente contínua.</t>
    </r>
  </si>
  <si>
    <t>T-2676</t>
  </si>
  <si>
    <r>
      <t xml:space="preserve">Módulos fotovoltaicos bifaciais, compostos de 144 células solares de silício monocristalino com revestimento PERC, com potência nominal igual ou superior a 520W em condições de teste padrão (STC), coeficiente de temperatura da potência máxima de saída (Pmax) igual a -0,35% / </t>
    </r>
    <r>
      <rPr>
        <vertAlign val="superscript"/>
        <sz val="10"/>
        <color rgb="FFFF0000"/>
        <rFont val="Calibri"/>
        <family val="2"/>
      </rPr>
      <t>o</t>
    </r>
    <r>
      <rPr>
        <sz val="10"/>
        <color rgb="FFFF0000"/>
        <rFont val="Calibri"/>
        <family val="2"/>
      </rPr>
      <t>C, com moldura em alumínio anodizado, para sistemas com tensão máxima igual a 1.500V em corrente contínua.</t>
    </r>
  </si>
  <si>
    <t>T-2291</t>
  </si>
  <si>
    <t>CEI- COMÉRCIO EXPORTAÇÃO E IMPORTAÇÃO DE MATERIAIS MÉDICOS LTDA.</t>
  </si>
  <si>
    <t>Perneiras de compressão terapêutica, funcionam por insuflação e esvaziamento sequencial das perneiras para estimular a circulação do corpo, comprimindo os pontos proximal e distal dos membros, usados para prevenção de trombos e todas doenças relacionadas à má circulação sanguínea e linfática.</t>
  </si>
  <si>
    <t>T-2292</t>
  </si>
  <si>
    <t xml:space="preserve">Dispositivos de compressão terapêutica dotados de um controlador pneumático intermitente, perneiras e mangueira conectável, funcionando por insuflação e esvaziamento sequencial das perneiras, comprimindo os pontos proximal e distal dos membros , estimulando a circulação sanguínea, linfática e microcirculação do corpo, usado para prevenção de trombos e todas doenças relacionadas à má circulação sanguínea e linfática. </t>
  </si>
  <si>
    <t>T-2293</t>
  </si>
  <si>
    <t>Dispositivos regeneradores ou trocadores de calor e umidade, associados a filtro bacteriano e viral, utilizados em volumes correntes de 150 a 1.500ml e capazes de gerar umidade resultante superior a 30mg H2O/L, dotados de malha filtrante de polipropileno e bobina de papel impregnada com cloreto de cálcio destinado a aquecimento, umidificação e filtração no processo de ventilação mecânica, resistência ao fluxo de 3cm H2O a 60L/min, esterilização por oxido de etileno, conectores 22F/15M-22M/15F e espaço morto de 39,5 ml.</t>
  </si>
  <si>
    <t>T-2294</t>
  </si>
  <si>
    <t>Dispositivos regeneradores ou trocadores de calor e umidade, associados a filtro bacteriano e viral, utilizados em volumes correntes de 150 a 1.500ml capazes de gerar umidade resultante superior a 30mg H2O/L, dotados de malha filtrante de polipropileno e bobina de papel impregnada com cloreto de cálcio e membrana eletrostática de algodão, destinado a aquecimento, umidificação e filtração no processo de ventilação mecânica, resistência ao fluxo de 1cm H2O a 30L/min, esterilização por oxido de etileno , conectores 22F/15M-22M/15F e espaço morto de 40ml.</t>
  </si>
  <si>
    <t>T-2295</t>
  </si>
  <si>
    <t>Dispositivos regeneradores ou trocadores de calor e umidade, associados a filtro bacteriano e viral, utilizados em volumes correntes de 50 a 250ml capazes de gerar umidade resultante superior a 30mg H2O/L, dotada de malha filtrante de polipropileno e bobina de papel impregnada com cloreto de cálcio destinado a aquecimento, umidificação e filtração no processo de ventilação mecânica, resistência ao fluxo de 1,6cm H2O a 30L/min, esterilização por oxido de etileno , conectores 15F-22M/15F e espaço morto de 15ml.</t>
  </si>
  <si>
    <t>T-2296</t>
  </si>
  <si>
    <t>Dispositivos regeneradores ou trocadores de calor e umidade, associados a filtro bacteriano e viral, utilizados em volumes correntes de 50 a 250ml capazes de gerar umidade resultante superior a 30mg H2O/L, dotados de malha filtrante de polipropileno e bobina de papel impregnada com cloreto de cálcio destinado a aquecimento, umidificação e filtração no processo de ventilação mecânica, resistência ao fluxo de 1,2cm H2O a 30L/min, esterilização  por oxido de etileno , conectores 22M/15F-22F/15M e espaço morto de 12ml.</t>
  </si>
  <si>
    <t>T-2297</t>
  </si>
  <si>
    <t xml:space="preserve">Campos cirúrgicos com material polipropileno, tecnologia SMS que constitui camada de “Spunbond, Meltblown e Spunbond” que são impermeáveis e absorventes, esterilizado por Óxido de Etileno, presos por fitas adesivas hipoalergênicas, proporcionando um campo estéril, limpo, seco, isolado, tanto para o cirurgião quanto para o paciente. </t>
  </si>
  <si>
    <t>T-2642</t>
  </si>
  <si>
    <t>Ventiladores respiratórios pneumáticos, microprocessados, de uso profissional, para respiração espontânea de pacientes com peso corporal igual ou superior a 20kg, através de ventilação não invasiva com monitoramento contínuo de pressão das vias respiratórias, operando por pressão positiva contínua das vias aéreas (CPAP), pressão positiva espontânea temporizada (S/T) ou ventilação controlada por pressão (PCV), com alarmes visuais e sonoros e ajustes automáticos de disparo e ciclagem para compensação de fugas, dotados de: tela de cristal líquido colorida, sensível ao toque, de 12,1 polegadas para exibição de parâmetros e de até 3 formas de ondas (pressão, fluxo e volume); alto-falantes de alarme; 1 entrada de oxigênio de alta pressão de 2,76 a 6,00bar; 1 entrada de ar ambiente com filtro e misturador de oxigênio com fluxo máximo de 240L/min e concentração de oxigênio ajustável de 21 a 100%; podendo conter, alternada ou cumulativamente os seguintes opcionais: modo de suporte pressórico com volume médio assegurado (AVAPS); modo de ventilação de pressão proporcional (PPV); bateria; monitor de oxigênio; umidificador; filtro antibacteriano; circuito de ventilação de paciente; máscara; nebulizador e pedestal com rodízios traváveis.</t>
  </si>
  <si>
    <t>T-2630</t>
  </si>
  <si>
    <t>Geradores de alta tensão para tubos de raio-X de equipamentos de tomografia computadorizada, com potência de 60kW em tensão de 120kV, capacidade de seleção de tensões de 80, 100, 120 e 140kV com acuracidade menor que 1,5%, faixas de correntes de 10 a 1.000mA com acuracidade menor que 3% e tempos de exposição de 100 milisegundos e 120s (em passos de 1mS).</t>
  </si>
  <si>
    <t>T-2633</t>
  </si>
  <si>
    <t>Geradores de tensão retificada de 540VDC para inversor de equipamento de tomografia computadorizada, com fonte de alimentação auxiliar de 220V para alimentação de filamento e de circuitos de controle, diversas conectividades, incluindo portas analógicas e digital e conectores de realimentação e de controle e funções acessórias de monitoramento de entrada de energia, de filtragem com capacitor e filtro EMC, de controle e realimentação de parâmetros e de controle do rotor de ânodo.</t>
  </si>
  <si>
    <t>T-2598</t>
  </si>
  <si>
    <t>Analisadores on-line de teor de elementos químicos em polpa de minério, com princípio de medição por espectroscopia a laser – “LIBS”, apto à análise de até 12 linhas de amostras, montado em estrutura tipo container dotado de : sonda de análise, painel de operações tipo IHM, painel central de controle, painel do transformador, painel do condicionador de água, painel do condicionador de ar, com ou sem sistema resfriador de água tipo “chiller”, com ou sem painel condicionador de água destilada, com ou sem amostradores primários e seus acessórios (painéis eletropneumáticos e válvulas de amostragem), com ou sem multiplexadores, com ou sem demultiplexadores, com ou sem célula de medição e com ou sem computador para operação via sala de controle.</t>
  </si>
  <si>
    <t>T-2635</t>
  </si>
  <si>
    <t>WERFEN MEDICAL LTDA</t>
  </si>
  <si>
    <t>Sistemas analisadores de sangue total para testes rápidos (point of care) de perfis metabólicos básicos; resultados em até 70s a partir da aspiração da amostra; reagentes em cartuchos multi-uso podendo ser configurado para 75, 150, 300 ou 450 testes; metodologias amperiometria, potenciometria e condutividade.</t>
  </si>
  <si>
    <t>T-2663</t>
  </si>
  <si>
    <t>Máquinas para medição de resistência elétrica e teste de isolação elétrica, com capacidade de armazenagem de dados; com dispositivo de gravação a laser e leitura da imagem gravada de injetores de combustível diesel do tipo common rail, com nível de automação de 100%; com capacidade de: medição da resistência elétrica da bobina do grupo magnético com resolução menor que 0,001 ohm e correção do valor conforme temperatura medida; medição da isolação elétrica do grupo magnético com aplicação de tensão contínua de 1.000V com campo de medição de 100.000 até 100.000.000 ohm; gravação laser para inscrição em superfícies metálicas ou composto plástico com comprimento de onda de 1.062 +/- 3nm, pulso de frequência entre 1 e 200khz, diâmetro focal mínimo de 45 mícron e campo de gravação de 170 x 170 mm; sistema de visão com câmera para leitura de códigos 2D, e verificação de gravação.</t>
  </si>
  <si>
    <t>T-2489</t>
  </si>
  <si>
    <t>BERKANA TECNOLOGIA EM SEGURANÇA  LTDA </t>
  </si>
  <si>
    <t>Detectores de junções não-lineares, para a detecção de dispositivos eletrônicos escondidos ou não autorizados, frequência de transmissão de 2,4GHz, potência de transmissão : 3.3w eirp, banda de frequência: 2.404 a 2.472GHz, modulação de transmissão: sinal “spread spectrum” modulado digitalmente com largura de banda de 1,25MHz, recepção simultânea de 2ª e 3ª harmônicas, faixas de frequência correlacionadas digitalmente : segundo harmônica (4.808GHz - 4.944GHz) terceiro harmônica (7.212GHz - 7.416GHz) sensibilidade: -140dbm para ambas as harmônicas</t>
  </si>
  <si>
    <t>T-2537</t>
  </si>
  <si>
    <t>BETTCHER DO BRASIL COMÉRCIO DE MÁQUINAS LTDA</t>
  </si>
  <si>
    <t>Aparelhos tipo pistola, de uso manual, acionados por bateria, operando através da emissão de luz azul fluorescente, para detecção em tempo real, de contaminação fecal visível e não visível até o nível micro, pela análise da clorofila na superfície de carcaças bovinas, com indicação de contaminação através de vibração e “leds” no visor, que acendem e indicam o nível de contaminação, utilizando técnicas de fluorescência junto com algoritmos matemáticos, tensão de 11 a 25VDC, corrente máxima &lt;1.000mA e distancia operacional de 100 a 500mm.</t>
  </si>
  <si>
    <t>T-2660</t>
  </si>
  <si>
    <t>Máquinas para coordenada de precisão, assistidas por computador para correção de influencias dinâmicas, otimizando a precisão em escaneamentos de alta velocidade; com medições confiáveis com erro de 2,5µm + l/250, com faixa de operação no eixo vertical (Z) de 500mm, eixo horizontal (X) de 700mm e eixo (Y) de 900mm; com tolerâncias de erro de forma e erro de posição de: retitude, paralelo, distância, planeza, ângulo externo e interno, batimento radial, batimento axial, simetria e angularidade.</t>
  </si>
  <si>
    <t>T-2664</t>
  </si>
  <si>
    <t>Máquinas para medição de vedação de injetores de combustível diesel do tipo “common rail”, com nível de automação aproximado de 90%; com capacidade de detectar a presença de vazamento interno na região de baixa pressão do injetor, entre o grupo magnético montado e a região de acoplamento do bico pulverizador de diesel do injetor; posicionar o injetor de forma automática conforme geometria e configuração do produto; acoplamento automático dos engates de conexão no furo de retorno e região de vedação do injetor; aplicação de pressão pneumática de 3 +/- 0,1bar com controle automático do tempo de enchimento, tempo de estabilização e tempo de inspeção; controle do diferencial de pressão pneumática durante tempo de inspeção e calculo automático do valor encontrado em relação ao padrão de referência; com capacidade de executar operação em 2 peças de forma simultânea com tempo de ciclo máximo de 12s/peça; conexão automática com servidor para registro e armazenamento de dados de cada peça medida.</t>
  </si>
  <si>
    <t>T-2709</t>
  </si>
  <si>
    <t>Silos de corte vertical pressurizado com capacidade de 60 a 160 pés cúbicos, em aço ASME SA 516 Gr70, STM A36, ASME SA 106 Gr B, ASME 105 B 16.5, ASME SA 105 B16.11, ASTM A36, composto por funil de corte conectado na parte superior, construído baixo norma ASME Section VIII, Div. 1. Pres, pressão de trabalho de 20 a 60psi, utilizado para o recebimento de produtos a granel particulado menor a 50mícrons (baritina, bentonita e carbonato de cálcio) em super sacos para produção de fluidos de perfuração.</t>
  </si>
  <si>
    <t>T-2716</t>
  </si>
  <si>
    <t>FRANKLIN ELECTRIC INDUSTRIA DE MOTOBOMBAS S.A</t>
  </si>
  <si>
    <t>Motobombas centrífugas multiestágios 2" com diâmetro de 53mm, com 19, 23 ou 27 estágios, para operação submersa, com vazão compreendida entre 0,2 e 1,8m³/h e altura manométrica compreendida entre 2 e 40m.c.a., com bocal de saída em bronze medindo 3/4 de polegada com rosca do tipo BSP, eixo do bombeador e corpo em aço inox, rotor de fluxo radial em poliacetal com 36,3mm de diâmetro, difusor em policarbonato, acopladas a motor elétrico lubrificado a óleo, rebobinável, com potência compreendida entre 1/4 (0,25) e 1/2 (0,5) CV, monofásico, tensão de 127 ou 220V; utilizadas na captação de água potável em poços tubulares profundos, com teor máximo de areia permitido de 30g/m³, para trabalho em temperatura máxima de 35°C.</t>
  </si>
  <si>
    <t>T-2723</t>
  </si>
  <si>
    <t>Motobombas centrífugas multiestágios 2,5"com diâmetro de 68mm, com 7, 11, 15 ou 21 estágios, para operação submersa, com vazão compreendida entre 0,2 e 2,8m³/h e altura manométrica compreendida entre 4 e 75m.c.a., com bocal de saída em bronze medindo 1 polegada com rosca do tipo BSP, eixo do bombeador e corpo em aço inox, rotor de fluxo radial em poliacetal com 48mm de diâmetro, difusor em policarbonato, acopladas a motor elétrico lubrificado a óleo, rebobinável, com potência compreendida entre 1/4 (0,25) e 3/4 (0,75)CV, monofásico, tensão de 127 ou 220V; utilizadas na captação de água potável em poços tubulares profundos, com teor máximo de areia permitido de 30g/m³, para trabalho em temperatura máxima de 35°C.</t>
  </si>
  <si>
    <t>T-2756</t>
  </si>
  <si>
    <t>Bombas de água submersa, utilizadas em sistemas de drenagem de água suja que não contém partículas abrasivas e líquidos que não são quimicamente agressivos, com potência entre 0,50 a 3CV, monofásica ou bifásica 127V, 220V e trifásicas, 220V, 380v em 60Hz , com vazão entre 0,9 e 40m³/h e profundidade de instalação entre 1,5 e 17m, corpo da bomba em “technopolimero”, ferro fundido ou aço inoxidável aisi 304, eixo do motor em aisi 304ss, classe de isolamento B, passagem de sólidos entre 8 e 35mm com temperatura máxima do liquido até 35° e temperatura do ambiente a 40°, de valor unitário (CIF) não superior a R$240,37.</t>
  </si>
  <si>
    <t>T-2757</t>
  </si>
  <si>
    <t>Motobombas periféricas, para sistemas residenciais, industriais e irrigação, com potência de 0,50 ou 1CV monofásico ou bifásico 127 ou 220V em 60Hz com vazão máxima de 2,6m³/h e altura manométrica máxima de 40m com protetor térmico, corpo em ferro fundido, rolamentos blindados, classe de isolação b, classe de proteção ip45 com sistema antitravamento, ponta do eixo em inox aisi 304 e rotor periférico em bronze ou inox, de valor unitário (CIF) não superior a R$44,72.</t>
  </si>
  <si>
    <t>Famac Indústria de Máquinas Ltda</t>
  </si>
  <si>
    <t>T-2714</t>
  </si>
  <si>
    <t>Bombas de vácuo, rotativas, de palhetas lubrificadas a óleo de 2 estágios, com filtro de exaustão incorporado ao cárter de óleo da bomba, filtro de óleo acoplado ao cárter de óleo, bomba de óleo interna incorporada, como motor monofásico ou trifásico e opção com inversor de frequência incorporado ao motor, vazões nominais (rated pumping speed) de 19 a 89m³/h, pressão final menor que 8 x 10 - 3mbar sem lastro de gás (GB), nível de ruído menor ou igual a 54dB(A) para vazões nominais entre 19 e 34m³/h, nível de ruído menor ou igual a 57dB(A) para vazões nominais entre 47 e 89m³/h, flanges de entrada e saída de 25KF para vazões nominais entre 19 e 34m³/h; flanges de entrada e saída de 40KF para vazões nominais entre 47 e 89m³/h.</t>
  </si>
  <si>
    <t>T-2520</t>
  </si>
  <si>
    <t>VEOLIA WATER SYSTEMS BRASIL LTDA</t>
  </si>
  <si>
    <t>Sistemas de ultrapurificação e distribuição de água construídos em uma unidade modular com reservatório (opcional) de 15 a 100 litros e de 1 a 4 dispensadores,  equipados com as tecnologias de duplo cartucho de troca iônica, lâmpada ultravioleta de duplo comprimento de onda (185 e 254nm) e um ultrafiltro final de porosidade 0,01 ou 0,05μm, com capacidade de produção de 120 litros/h (2 litros/min) de água ultrapurificada com as seguintes características: resistividade a 25ºC de 18,2MΩ-cm, níveis de TOC entre 1 e 3ppb, níveis bacteriológicos &lt;0,001UFC/ml, partículas entre 0,2 e 0,01μm, níveis de endotoxinas &lt;0,001UE/ml, níveis de RNAse &lt;1pg/ml, níveis de DNAse &lt;5pg/ml e pH efetivamente neutro.</t>
  </si>
  <si>
    <t>T-2521</t>
  </si>
  <si>
    <t>Sistemas de purificação e distribuição de água construído em uma unidade modular com reservatórios de 15 a 100 litros e opcional de até 4 dispensadores,  equipados com filtros de pré-tratamento para remoção de cloro e partículas, osmose reversa, troca iônica ou módulo EDI (opcional), lâmpada ultravioleta, filtro de ventilação do reservatório e filtro de 0,2μm (opcional), com ou sem filtro "degasser" para remoção de gases dissolvidos,  com produção de água purificada com as seguintes características: resistividade a 25ºC entre 1 e &gt;15MΩ-cm, com rejeição iônica &gt;95%, rejeição orgânica &gt;95%, níveis de TOC entre &lt;10 e &lt;50ppb, níveis bacteriológicos entre 0,001 e &lt;50UFC/ml, rejeição de partículas &gt;99% e pH efetivamente neutro.</t>
  </si>
  <si>
    <t>T-2522</t>
  </si>
  <si>
    <t>Sistemas de ultrapurificação e distribuição de água construído em uma unidade modular com reservatórios de 15 a 100 litros e com opcional de até 3 dispensadores, equipados com filtro de pré-tratamento, osmose reversa, módulo de desgaseificação opcional , lâmpada ultravioleta e tecnologia de troca iônica, com filtro de ventilação do reservatório e filtro opcional com porosidade de 0,2μm, com capacidade de produção entre 10 ou 20 litros/h e distribuição mais 90 litros/h (&gt;1,5 litros/min) de água ultrapurificada com as seguintes características: resistividade a 25ºC 18.2MΩ-cm, níveis de TOC &lt;5ppb, níveis bacteriológicos &lt;0,001UFC/ml, partículas &lt;0,2μm, níveis de endotoxinas &lt;0,001UE/ml, níveis de RNAse de até &lt;1pg/ml, níveis de DNAse de até &lt;5pg/ml e pH efetivamente neutro.</t>
  </si>
  <si>
    <t>T-2244</t>
  </si>
  <si>
    <t>ESSENCIAL ASSESSORIA E CONSULTORIA EM MEIO AMBIENTE- ME</t>
  </si>
  <si>
    <t>Sistemas de tratamento por membranas nanocerâmica para depuração de águas ou efluentes, montados em estrutura de aço inox, com um sistema de dispersão através do coletor BioGill HydroSwirl™ na parte superior, confeccionados em polipropileno, com 4 pulverizadores radial com defletor rotativo, com tolerância de partículas de até 10mm e com saída de ar na parte superior e inferior para aeração natural dos 60 pares de membranas nanocerâmicas montados e confeccionadas através de um substrato de engenharia com impregnação cerâmica, recomenda-se que a água ou efluente apresente valores menores que 300mg/L de sólidos em suspensão, valores menores que 3mm de partículas sólidas, valor de temperatura maior que 18°C, valor de temperatura menor que 40°C, valor de pH maior que 6 e valor de pH menor que 9, com largura de 1,155m, comprimento de 1,155m e altura de 2,252m, as membranas nanocerâmicas são fixadas verticalmente na estrutura de aço inox, com área de superfície de membrana de 230m²/módulo para tratamento de águas ou efluentes, com fluxo de cima para baixo e operação por escoamento sobre a membrana nanocerâmica trabalhando com uma faixa de pressão na membrana entre 40 a 150g/cm².</t>
  </si>
  <si>
    <t>T-2539</t>
  </si>
  <si>
    <t>JOHNSON &amp; JOHNSON INDUSTRIAL LTDA</t>
  </si>
  <si>
    <t>Máquinas encartuchadeiras automáticas, fabricadas com materiais metálicos de aco carbono e alumínio, e policarbonato, dimensões: 8.000mm comprimento x 2.000mm largura x 1.800mm altura, de acionamento elétrico, mecânico, pneumático, tensão de 230V e 575V, 3ph, 50/60Hz, com capacidade para produzir até 500cartuchos/min, para encartuchamento de curativos adesivos em cartuchos de 20 e 30 porções, com kit para teste de porções de 40produtos, com painel “touchscreen”, com controlador logico programável (CLP), com sistema de ar e vácuo para acionamento de pistões pneumáticos, com sistema de leitura de código de barras para prevenção de mistura de embalagens, com impressora a laser para inscrição de informações (lote e data de fabricação) na embalagem, com esteira em linha e sincronizada com sistema de agrupamento e dispositivo transportador de porções e cartuchos ajustável, com proteções de policarbonato e intertravamentos de categoria 3, com proteção padrão IP 52/nema 12, apresentada em pallet/container, contendo 1 máquina.</t>
  </si>
  <si>
    <t>T-2690</t>
  </si>
  <si>
    <t>Máquinas automáticas para agrupamento e encaixotamento de pipoca de micro-ondas de peso compreendido de 90 e 100g, do tipo "flowpack”, em caixas de papelão tipo "Wrap Around" de dimensões máximas de 600 x 400 x 350mm, com capacidade máxima de 33caixas/min, dotadas de controlador lógico programável (CLP), tela sensível ao toque, estação automática de armação e alimentação de caixas (magazine) de comprimento útil de 1.500mm com dispositivo "pick-and-place" de alavanca com 2 manipuladores acionados por motor sem escova "brushless", trabalhando por meio de ventosas e dispositivo de vácuo, esteira central de transporte de caixas com 4 correntes paralelas com arrastadores acionado por 1 servomotor, guias laterais e unidades de dobra das caixas por abas internas e externas com fechamento da feito por cola quente aplicada através de coleiro por mangueiras e bicos, transportador de saída com roletes livres para as caixas fechadas, alimentação elétrica da máquina de 380V, 60Hz, alimentação pneumática de 6bar, acionadas por servomotores independentes dotados de carregadores com esteira eletrônica vertical com berços e alimentador automático de divisórias internas, estrutura e proteções de segurança com ajuste de altura, dispositivo elétrico incorporado, indicadores e avisos de emergência, dispositivo "quick unlocking system" para troca rápida de formatos sem o uso de ferramentas e esteira transportadora de entrada de 2 pistas com estrutura de unificação.</t>
  </si>
  <si>
    <t>T-2738</t>
  </si>
  <si>
    <t>H. STRATTNER &amp; CIA. LTDA.</t>
  </si>
  <si>
    <t>Máquinas seladoras automáticas e rotativas de embalagens de material médico-hospitalar com papel grau cirúrgico, “tyvek” e outros, com proteção contra sobreaquecimento, com tecnologia de compressão com range de temperatura de 80° a 220°C, com velocidade de selagem de 10m/mim, largura de costura de vedação de 12mm, dotadas de sistema de segurança com alarme e parada da produção em caso de desvio dos parâmetros do processo, visor indicativo da temperatura de selagem, sistema de economia de energia e dispositivo de segurança de selagem com barreira de alta resistência que evita rompimento.</t>
  </si>
  <si>
    <t>T-2691</t>
  </si>
  <si>
    <t>Robôs industriais para pintura do disco de freio e tambor automotivo, com movimentos orbitais de 3 ou mais graus de atuação, operando uma ou mais cores, constituído de um ou mais braços mecânicos, capacidade de carga até 50kg, controles pneumáticos; 1 cabine de pintura com sistema exaustão e isolamento, estrutura de sustentação; 1 equipamento de distribuição de fluídos; potência instalada de 18kW.</t>
  </si>
  <si>
    <t xml:space="preserve">
NOVA TECNOLOGIA EIRELI</t>
  </si>
  <si>
    <t>T-2682</t>
  </si>
  <si>
    <t>DRIP PLAN IND E COM PARA EQ PARA IRRIGACAO LTDA</t>
  </si>
  <si>
    <t>Gotejadores auto compensantes, planos de polietileno (PE) conceito ultrafino, soldado a laser com material de longa duração, com filtro na entrada de água, membrana de silicone dosadora de vazão, labirinto para complemento de dosagem de vazão, podem ser anti-sifão PC/AS ou anti-drenante PC/ND, área para descarga no centro com vazões de 1,1 / 1,5 / 2,4 e 3,8 LPH à pressão entre 0,5 à 3,5bar.</t>
  </si>
  <si>
    <t>T-2683</t>
  </si>
  <si>
    <t>Gotejadores não compensantes, planos de polietileno (PE), com filtro na entrada de água, labirinto para dosagem de vazão, área para descarga no centro com vazões de 0,8 / 1,3 / 1,6 / 2,0 / 2,4 e 3,8 LPH à pressão de 1bar.</t>
  </si>
  <si>
    <t>T-2708</t>
  </si>
  <si>
    <t>Manipuladores hidráulicos para movimentação de materiais, com capacidade de elevação de carga igual em todos os ângulos de giro da máquina (360 graus) no mesmo alcance horizontal e vertical, com capacidade de elevação de 4t de carga a uma distância de 9m do centro da máquina na altura de 1,70m; dotados de área própria para execução de manutenções incorporados ao chassi; autopropulsados sobre pneus, com 2 eixos e tração em todas as rodas; eixo frontal direcional e eixo traseiro de montagem oscilante com dispositivo de bloqueio de oscilação acionável; transmissão hidrostática; joysticks com acionamento hidráulico, não possui acionamento eletrônicos; sistema de filtragem com filtro de 3 micras; tanque de combustível com capacidade para 330 litros, capacidade de inclinação máxima igual a 40% com estabilizadores, controlados por "joysticks”, acionados hidraulicamente; cabine com elevação hidráulica com altura máxima igual a 5,90m e altura mínima igual ou superior a 3,24m, acesso a cabine através de plataforma, com gradil, corrimão e piso antiderrapante; cabine com porta de entrada corrediça, com vidros frontal e superior blindados à prova de balas; implemento frontal industrial e articulado (lança e braço) com alcance máximo igual ou inferior a 13m (ao nível do solo); cilindro do braço montado invertido, com limitador de proximidade para o braço de carga, prontos para receber ferramentas de trabalho, como: garras hidráulicas (de diversos usos), eletroímã, “clamshell” ou tesoura hidráulica; motor a diesel com potência máxima igual a 97kW; peso operacional superior ou igual a 21,9t, mas inferior ou igual a 23,9t.</t>
  </si>
  <si>
    <t>T-2258</t>
  </si>
  <si>
    <t>Máquinas automáticas estacionárias de elevação de moinho e transportador à vácuo para normatização seca de insumos farmacêuticos industriais e transferência para recipientes farmacêuticos, com elevação por acionamento eletro hidráulico, capacidade máxima de elevação de 250kg , com velocidade de 7 a 12cm/s, capaz de preencher volumes de 300 a 1.500L diretamente em contêineres farmacêticos, dotadas de unidade de transporte a vácuo com capacidade de 400kg/h, estação de moagem com capacidade de 100 a 1.000kg/h, com pressão pneumática de trabalho de 8 bar e consumo de ar de 7 m³/h, estrutura em aço inoxidável com rugosidade máxima de superfície de 1,5µm certificada para trabalho em salas limpas e superfícies internas com contato com o produto em aço inoxidável AISI 316L e rugosidade máxima de 0,8µm em conformidade para o contato e manipulação de produtos farmacêuticos.</t>
  </si>
  <si>
    <t>T-2700</t>
  </si>
  <si>
    <t>PASTIFÍCIO SELMI S/A.</t>
  </si>
  <si>
    <t>Máquinas automáticas para substituição de paletes com capacidade de até 60trocas/h de dimensões máximas do palete de 1.000 x 1.200mm e peso máximo das mercadorias no palete de 1.400kg.</t>
  </si>
  <si>
    <t>T-2739</t>
  </si>
  <si>
    <t>Máquinas hidráulicas de demolição, para remoção de refratários, limpeza de altos fornos, panelas e cadinhos, produzida com aço resistente à tensão e altas temperaturas, autopropulsadas, sobre esteiras ou pneus, acionadas por motor a diesel ou elétrico, com ou sem estrutura capaz de efetuar rotação da lança em 360°, com sistema hidráulico para movimentação de elevação, giro e articulação de ferramentas, com ou sem lança articulável, extensível, dispositivo de engate rápido para troca de ferramentas, controladas remotamente via rádio e/ou na cabine, acompanhadas ou não de ferramentais (concha similar à de escavadeiras, rompedores, tesouras, fresas e outros tipos de implementos hidráulicos), com ou sem cabines de operadores.</t>
  </si>
  <si>
    <t>T-2747</t>
  </si>
  <si>
    <t>Rotocanteiradores de rotor duplo, com rotor frontal fresador, com lâminas de corte de 265, 300 ou 330mm e rotor traseiro robusto de giro anti-horário com lâminas retas, para canteiros com largura de trabalho entre 130 e 360cm, com transmissão de 540rpm.</t>
  </si>
  <si>
    <t>T-2746</t>
  </si>
  <si>
    <t>Colheitadeiras de tubérculos com capacidade de colheita de 2 linhas, com espaçamento de 80cm entre elas, entrada da boca de 1,70m, conjunto de 2 esteiras principais (de ferro), 1 esteira de ramas, 2 ou 3 esteiras separadoras (de borracha), 2 esteiras de dedos largos e 1 esteira de seleção, com capacidade de armazenamento de colheita entre 6 e 7,5t, controladas na cabine por módulo VC50 ou CCI100.</t>
  </si>
  <si>
    <t>T-1534</t>
  </si>
  <si>
    <t>ADISSEO BRASIL NUTRIÇÃO ANIMAL LTDA.</t>
  </si>
  <si>
    <t>Máquinas aplicadoras de óleos e enzinas em ração animal, dotadas de: sistema de dosagem líquida; medidor contínuo do fluxo de massa sólida; capacidade de 5 até 120t/h; tensão de alimentação 380/660V; aberturas flangeadas de entrada e saída; unidade de disco seco com redução da correia dentada / roda dentada; câmara de revestimento com raspador; porta de acesso único; disco (s) líquido em aço inoxidável com correia em V e pernas de apoio; com ou sem: câmara de revestimento com calha de descarga; câmara de revestimento com fita de rosca dupla e transportador de remo; todas as superfícies de contato de aço inoxidável; peneira classificadora; rastreamento de calor; sensor de nível completo; aleta do misturador próximo das paredes; extensões de transporte de mistura.</t>
  </si>
  <si>
    <t>T-2110</t>
  </si>
  <si>
    <t>Combinações de máquinas para dosar e dispensar ingredientes com capacidade máxima de processar até 7t de ingredientes/h utilizados na produção contínua de massa de pão de hambúrguer, com controle balanceado de vazão e peso de fermento creme, porcionamento e pulverização precisa e balanceada de farinha e água com controle baseado no efeito "Coriolis" com eficiência de hidratação da esponja líquida compreendida entre 80 e 150%, compostas de: controlador lógico programável (CLP), Interface Homem Máquina (IHM), 1 ou mais desumidificadores de silos (silos não fornecidos), descarregadores de "big bags", misturador helicoidal, sistema de esponja líquida, cones vibratórios, cones de fluidização, peneiras vibratórias, filtros, válvulas, sopradores, dispensadores de ingredientes secos, trocadores de calor, tanques e sistema de sanitização por CIP.</t>
  </si>
  <si>
    <t>T-2727</t>
  </si>
  <si>
    <t>RICLAN S.A.</t>
  </si>
  <si>
    <t>Máquinas para produção de massas de gelatina e amido, por dissolução e vacumização; com capacidade máxima de produção compreendida entre 600 e 2.500kg/h; com contrapressão de 0,5 a 6bar; com temperatura de dissolução para massas de gelatina até 105ºC; com temperatura de dissolução para amidos tipo "alta amilose" até 160ºC; com CLP com menu de receitas e IHM para operação.</t>
  </si>
  <si>
    <t>T-2657</t>
  </si>
  <si>
    <t>Barras aplicadoras alisadoras dosadoras de fluídos, para aplicação na produção de papel e celulose, com núcleo de aço inox, revestimento de material (chromo duro, cerâmico ou tungstênio), de comprimento entre 3 a 9m, e com diâmetro entre 10 a 25mm.</t>
  </si>
  <si>
    <t>T-2648</t>
  </si>
  <si>
    <t>RANPAK BRASIL PRODUTOS E SERVIÇOS DE EMBALAGEM LTDA</t>
  </si>
  <si>
    <t>Equipamentos com mecanismo de corte acionado eletronicamente que converte uma camada de papel “kraft” em configuração volumosa de papel, no formato de estrela, através de processamento de compressão e dobragem, utilizado como preenchedor de caixa de embalagem, com velocidade de 1,4m/s, tensão: 100 -230V, potência: 150W.</t>
  </si>
  <si>
    <t>T-2637</t>
  </si>
  <si>
    <t>INDUSTRIA E COMERCIO DE LINHAS RESISTENTE LTDA</t>
  </si>
  <si>
    <t>Máquinas para retratação e volumização de fios sintéticos por aquecimento em forno com resistências elétricas potência de 18kW por módulo num total de 3 módulos, montagem final com 72 extremidades para controlar o enrolamento dos fios, inversor que regula a distância da linha da bobina com base no diâmetro do fio, com bobinas fixas evitando o deslizamento por atrito.</t>
  </si>
  <si>
    <t>T-2718</t>
  </si>
  <si>
    <t>ATMOSFERA GESTÃO E HIGIENIZAÇÃO DE TEXTEIS S.A</t>
  </si>
  <si>
    <t>Máquinas secadoras industriais de roupas, com aquecimento a vapor, capacidade de até 120kg de roupas secas/ciclo ou 192kg de roupas molhadas/ciclo; volume do tambor de 2.888 litros com diâmetro de 1.340mm; dotados de coletor central de felpas, nível de temperatura programável, operadas através de controlador lógico programável (CLP) e tensão de alimentação de 380V (trifásica).</t>
  </si>
  <si>
    <t>T-2689</t>
  </si>
  <si>
    <t>P&amp;H MACHINE EIRELI</t>
  </si>
  <si>
    <t>Máquinas galvanométricas para corte e gravação a laser de materiais metálicos e não metálicos, tais como polímeros, couro, tecidos, tecidos não tecidos (TNT), madeira, mármore, bambu, plásticos, entre outros, utilizadas em setores como confecção e vestuário, comunicação visual, automotivo, linhas de produção, embalagens ou brindes, entre outros, com área de trabalho de 100 a 1.000mm², com velocidade de operação de até 10.000mm/s, precisão =&lt;0,001mm, potência máxima de saída de 350W, comprimento máximo da onda de 10,6µm, com lente tipo “F-Theta” com revestimentos antirreflexo, com cabeçote galvanométrico, compatível com arquivos de diferentes formatos, tais como Adobe (*.ai), HPGL (*.plt), AutoCad (*.dxf), Jcz Ponit Cloud (*.jpc), *.svg, *.nc, *.g, *.gbr, *.bmp, *.jpg, *.jpeg, *.tga, *.gif, *.png, *.tif, .tiif, com ou sem compatibilidade com formatos de arquivos Gerber (*bot; *. gbr), Tajima e DA HAO (*.dst), com disponibilidade para gravação em diferentes códigos, tais como QR_CODE, DATAMATRIX, PDF 417 (truncado ou não), Código de Barras, com ou sem gravação em códigos Code 39, Code 93, GS-128, Code 128A, Code 128B, Code 128C, Code 128Optimized, EAN128A, EAN128B, EAN 128C, EAN-13, EAN-13+2, EAN-13+5, EAN-8, EAN-8+2, EAN-8+5, UPC-A, UPC-A+2, UPC-A+5, UPC-E, UPC-E+2, UPC-E+5, Code 25, ITF25, DATAMATRIX_GS1, MicroQRCODE, CHINESE-SENSIBLECODE, AZTECCODE e USER DEFINED, com capacidade para recebimento de dados alfanuméricos via TCP/IP, comunicação por rede LAN ou Wi-Fi e integração com equipamentos externos, controladas por software de controle com gerenciamento de níveis de acesso com acionamento simples ou por programação avançada, com ou sem unidades e sistemas como unidade de processamento de dados, sistema interno de resfriamento a ar, sistema de Auto Foco e para operação com cor, UV e 3D em superfícies planas, irregulares, curvas ou angulares.</t>
  </si>
  <si>
    <t>T-2653</t>
  </si>
  <si>
    <t>TAUNOS INDUSTRIA E COMERCIO DE MAQUINAS LTDA</t>
  </si>
  <si>
    <t>Tornos horizontais, de comando numérico computadorizado, monofuso, tipo gang, capacidade de 3 ferramentas na gang, e torre elétrica de 4  posições, potência do motor de 3kW, velocidade do “spindle” de até 1.450rpm, comprimento máximo da peça em trabalho de 200mm, diâmetro máximo de trabalho 250mm, velocidade de deslocamento rápido continuo no eixo Z de 1.000 a 8.000mm/min e eixo X de 500 a 4000mm/min, máximo curso do eixo X de 260mm e eixo Z de 240mm.</t>
  </si>
  <si>
    <t>T-2735</t>
  </si>
  <si>
    <t>Máquinas retificadoras cilíndricas com comando numérico computadorizado (CNC) com centro, utilizadas para usinagem do corpo de bicos injetores diesel; com altura dos centros de 100 mm; distância entre centros de 200mm, comprimento de usinagem de 100mm e diâmetro de usinagem de 50mm; eixo longitudinal Z com comprimento de 170mm, velocidade de 0.006 - 6.000mm/min e precisão de 0.0001mm; eixo transversal X com comprimento de 130mm, velocidade de 0.006 - 6.000mm/min e precisão de 0.0001mm; com capacidade de rebolos com 400mm de diâmetro e largura x furo de 127 x 50mm; posição de montagem de 0/30°; potência do eixo de 3kW e velocidade periférica de 30m/s, com opção de velocidade periférica de 45m/s; com ou sem eixo oscilante com 1 e 5mm; com sistema de balanceamento dinâmico do rebolo; unidade externa de acionamento da peça de trabalho; unidade de processamento de lubrificante de arrefecimento; acompanhada de estação de alimentação com controlador</t>
  </si>
  <si>
    <t>T-2724</t>
  </si>
  <si>
    <t>Martelos pneumáticos para forjar, utilizando matriz de impressão de dupla ação de forjamento, com capacidade de batida igual ou superior a 0,18kJ, diâmetro de forjamento 10mm igual ou superior, com ou sem controlador lógico programável (CLP), velocidade do motor de 980 a 1.480rpm.</t>
  </si>
  <si>
    <t>T-2702</t>
  </si>
  <si>
    <t>Máquinas dobradeiras com comando numérico (CNC) com sistema de acionamento híbrido servo/hidráulico para dobrar chapas metálicas, com trocador automático de ferramentas (ATC), com magazine de ferramentas com capacidade de armazenar 18 conjuntos de matrizes e 15 conjuntos de punções, com 4 manipuladores de ferramentas para trocas de ferramentas rápidas e precisas, comprimento da mesa de dobra de 3.110mm, força de até 100t, curso do avental de 250mm, com repetibilidade do avental de +/-0,001mm.</t>
  </si>
  <si>
    <t>T-2685</t>
  </si>
  <si>
    <t>Trocadores de ferramentas para utilização em mandriladoras CNC de curso axial de spindle de 1.250mm, com troca automática de ferramentas de peso até 50kg, comprimento até 750mm e momento pendular até 110Nm, que usina peças típicas da indústria de óleo e gás, a exemplo de Árvores de Natal e Manifolds submarinos.</t>
  </si>
  <si>
    <t>T-2686</t>
  </si>
  <si>
    <t>Máquinas automáticas para processamento de dados, destinadas ao controle de produção em poços de petróleo submarinos, com características de “hardware” na forma de servidores para instalação em bastidores (racks) com monitor e teclados, com sistema operacional próprio de controle de produção em poços de petróleo submarinos por meio da aquisição de sinais provenientes do sistema de controle submarino e envio de comandos para atuação de válvulas, dotados de disco rígido redundante para o cópia de segurança dos dados de produção, comunicação através de rede Ethernet com o Módulo de Controle Submarino (SCM – Subsea Control Module) em plataformas de produção de petróleo ou em Unidades Flutuantes de Produção, Armazenamento e Transferência – FPSO, com tensão máxima de 220V IN / 620V OUT, temperatura de operação entre 4° a 35°C e grau de proteção IP43.</t>
  </si>
  <si>
    <t>T-2743</t>
  </si>
  <si>
    <t>8471.50.10 - 8471.50.20 - 8471.50.30</t>
  </si>
  <si>
    <t>Servidores dedicados para aplicações científicas e de inteligência artificial intensivas em processamento, de conexão aberta com 1U de altura, capacidade de 24 módulos de memória ECC, suporte a 4 GPUs (Unidade de Processamento Gráfico) ou 4 FPGAs (Arranjo de Portas Programável em Campo), com tecnologia de interconexão intra-GPU para melhoria do desempenho de processamento,  dotado de 4 slots PCIex16 frontais e 2 slots PCIex16 traseiros, alimentado por duas fontes de 2.400W.</t>
  </si>
  <si>
    <t>ACC Brasil Indústria e Comércio de Computadores Ltda</t>
  </si>
  <si>
    <t>T-2407</t>
  </si>
  <si>
    <t>Máquinas coextrusoras 3 camadas para produção de filmes soprados (blown film) flexíveis destinados à laminação, para uso em embalagens de alimentos, de largura de 550 a 2.200mm, espessura de 20 a 250micrômetros, em bobinas de até 1.200mm de diâmetro e até 2.500kg; com capacidade de produção de até 890kg/h de filme plano sem rugas, velocidade de linha de até 150m/min, a depender da espessura do filme e resinas a serem utilizadas; com tolerância de espessura do filme de até 3,5%; dotadas de: 3 extrusoras com conjuntos de rosca e canhão universal para processamento de PE, PP, PLA, Ionômeros, biomateriais, materiais de reciclagem, primacor, Pet G, adesivo de coextrusão, nylon, EVOH, entre outras, sem necessidade de troca de rosca para processamento dessas resinas, de configuração A/B/C de 70/105/70mm de diâmetro; matriz de 250 a 400mm de diâmetro; matriz e cabeçote de sopro com design para distribuição da espessura da camada e velocidade de troca de material; anel de resfriamento do balão com tecnologia de alta performance (high performance cooling) com 3 zonas de saída de ar para alta velocidade de resfriamento do filme; módulo de controle da espessura do filme; resfriamento interno do balão com recuperação de energia por sopradores de ar de exaustão regulados; cesto de calibração com rolos de guia de fibra de carbono para alterações de largura durante a extrusão; bobinador duplo com trocador automático de bobinas; dispositivo de aplanamento longo com rolos de fibra de carbono para minimização de riscos, pregas e falhas no filme; interface de usuário para operação automatizada, intuitiva do sistema e monitoramento de parâmetros; módulo de lavagem rápida e automática das extrusoras e ferramenta de extrusão sem intervenção de operadores; módulo de troca fácil e rápida da estrutura do filme produzido.</t>
  </si>
  <si>
    <t>A. Carnevalli &amp; Cia Ltda</t>
  </si>
  <si>
    <t>T-2725</t>
  </si>
  <si>
    <t>ALPARGATAS S/A</t>
  </si>
  <si>
    <t>Máquinas extrusoras de rosca para materiais termoplásticos, com sistemas de extrusão de parafuso duplo igual ou superior 19mm, dotadas de um ou mais barril de garra dividido axialmente, com painel de controle simples, com velocidade dos parafusos de extrusão de variáveis de até 1.000rpm, com dispositivo de aquecimento elétrico e refrigeração a agua, porta de ventilação com adaptador de vácuo, triturador, com motor de 380v, 60Hz 3Ph.</t>
  </si>
  <si>
    <t>T-2744</t>
  </si>
  <si>
    <t>Máquinas para moagem a úmido para tratamento de resíduos pós-consumo (garrafas PET) através de granulação com o uso de água, para produção de “flakes” de politereftalato de etileno (PET), capacidade de produção compreendida entre 2.500 e 5.000kg/h (conforme tamanho do “flake” a ser produzido), operando em ciclo contínuo e em uma única etapa (moagem e lavagem) possibilitando a remoção em grandes quantidades de impurezas, dotadas de câmara de moagem com 6+6 lâminas rotantes e 2+2 lâminas fixas, tipo de corte efeito tesoura, eixo rotor tipo fechado com potência instalada de 250kW 4 polos B3, 400V, 50Hz, com diâmetro de 930mm e comprimento de 2.000mm, rotação de 305rpm, fabricado em um único bloco de aço maciço sem solda com 10 porta lâminas intercambiáveis, dotada de funil de alimentação de dimensões de 2.000mm x 500mm com abertura e fechamento através de cilindro oleodinâmico comandado por central hidráulica automática e peso de 31t.</t>
  </si>
  <si>
    <t>TRIA DO BRASIL Ind. e Com. de Maquinas Ltda</t>
  </si>
  <si>
    <t>T-2737</t>
  </si>
  <si>
    <t>CEPALGO EMBALAGENS FLEXÍVEIS LTDA</t>
  </si>
  <si>
    <t>Caixas de vácuo de câmera única, em aço inoxidável, com rosca de alimentação, para aderência do filme no cilindro de resfriamento (chill roll), com vedação lateral para mudanças rápidas do espaço de ar no rolo de resfriamento regulando as propriedades do filme acabado, contendo: duas zonas de distribuição para fixação uniforme, soprador acionado através do motor VFCA de 4kW e voltagem de 380V para controle do vácuo, programas PLC, HMI e medidor de vácuo; com selos laterais para compensação automática do movimento do rolo de resfriamento.</t>
  </si>
  <si>
    <t>T-2692</t>
  </si>
  <si>
    <t>Pavimentadoras de asfalto autopropulsadas, dotadas de motor a diesel, com potência de 54kW/72HP, peso operacional máximo de 7.200kg, largura máxima de pavimentação 3.500mm e mínima de 500mm com redutores, altura dos caracóis de distribuição de material ajustável e aletas com 300mm de diâmetro, aquecimento elétrico da mesa alisadora por gerador trifásico, com dois sistemas de pré-compactação por “tamper” e vibração, roletes de encosto aos caminhões com ajuste de profundidade, transportador com barras de alimentação substituíveis e movimento reversível hidráulico.</t>
  </si>
  <si>
    <t>ROMANELLI EXPORTAÇÃO E IMPORTAÇÃO LTDA</t>
  </si>
  <si>
    <t>T-2701</t>
  </si>
  <si>
    <t>MCG SUPLEMENTOS ALIMENTARES LTDA</t>
  </si>
  <si>
    <t>Máquinas compressoras rotativas, automáticas, para fabricação de comprimidos farmacêuticos, com capacidade teórica de produção compreendida entre 27.000 e 180.000comprimidos/h, força de compressão máxima de 100kN e força de pré-compressão máxima de 100kN, para fabricação de comprimidos com diâmetro máximo de 25mm e espessura máxima de 8,5mm, dotadas de rotor básico com 30 estações para ferramental; painel de comando tipo "touchscreen".</t>
  </si>
  <si>
    <t>T-2320</t>
  </si>
  <si>
    <t>Máquinas utilizadas na fabricação de escovas dentais, dotadas de sistema de alimentação e posicionamento de cabos, unidade de transferência de cabos, posto de inserção de cerdas, unidade de transferência de escova tufada e  estação de acabamento (composta por 2 unidades de corte de perfil de cerdas e 8 unidades de arredondamento da ponta das cerdas), com capacidade para inserir  arame de alta precisão na cabeça da escova, com velocidade de produção de até 1.200tufos/min, com capacidade de máxima de até 35escovas/min, com ou sem  controle CNC para os movimentos de suporte de escova e indexação de torre através de servo motor, com  ou sem  controlador logico programável (CLP), com ou sem monitor sensível ao toque “touchscreen”.</t>
  </si>
  <si>
    <t>T-2677</t>
  </si>
  <si>
    <t>CPR INDUSTRIA E COMERCIO DE PLASTICOS LTDA</t>
  </si>
  <si>
    <t>Máquinas automáticas utilizadas na medição e separação de materiais estranhos, coloridos e contaminados, em fluxo contínuo e uma única etapa, através de sensores opto-eletrônicos à laser de alta velocidade, em processo de reciclagem de resinas de politereftalato de etileno em forma de granulados e/ou flocos (PET FLAKES) de dimensões de 2 até 500mm², com controlador lógico programável (CLP) software e interface homem máquina (IHM com capacidade para analisar cerca de 1 milhão de espectros por segundo e capacidade de separação de até 3.000kg/h, dotado sistema de sensores, sistema de alimentação por vibro-transportador e sensores de nível, com ou sem sistema de descarga, sistema de extração de poeira, dispositivo de controle remoto para acesso à conexão Ethernet.</t>
  </si>
  <si>
    <t>T-2680</t>
  </si>
  <si>
    <t>Máquinas automáticas rotativas para limpeza por remoção, à seco, de rótulos e resíduos sólidos externos em garrafas de politereftalato de etileno (PET), sem perda de gargalos e tampas, para utilização em processo de reciclagem, através de fricção mecânica entre elementos cortantes (facas endurecidas) em um tambor rotativo acionado por motor de 45kW que possibilita a remoção de rótulos de diferentes tamanhos de garrafas, dimensões de 3.250 x 1.620 x 3.750mm.</t>
  </si>
  <si>
    <t>T-2695</t>
  </si>
  <si>
    <t>Máquinas automáticas para limpeza por remoção de resíduos sólidos urbanos domésticos, resíduos da coleta seletiva e industriais em processo de reciclagem de garrafas de politereftalato de etileno (PET), através de sistema de sucção e peneiramento, construído em aço extremamente robusto, com fluxo volumétrico de até 6.000kg/h, dotado de sopradores de alta pressão com respectivos motores, dotadas de malhas de peneiramento padrão de triagem de dimensão e forma variáveis, sendo possível obter diferentes tamanhos de finos de acordo com a malha de peneiramento, e parte externa do equipamento fixa e constantemente apoiada na estrutura de suporte sem variar a inclinação, acionadas por motores.</t>
  </si>
  <si>
    <t>T-2762</t>
  </si>
  <si>
    <t>MINASA INDÚSTRIA E COMERCIO LTDA</t>
  </si>
  <si>
    <t>Máquinas rebobinadeiras automáticas para fracionar jumbo bopp (filme adesivado), com velocidade constante e capacidade produtiva de 180m/s, Variação de largura de corte com mínimo de 10mm, dotada de bobina mãe com máximo de 1.620mm de diâmetro externo, espessura do filme de 38 a 60micras, tubete em papelão com enrolamento em espiral com diâmetro interno de 3 polegadas (76,2mm), com ajuste manual de 50mm, 1 redutor de ruído pneumático, 1 passador de ponteira automática, 1 contentor de tubetes com alimentação manual, 1 conjunto carrossel de 4 eixos com troca automática de tubetes, 1 dispositivo com faca dentada para corte do filme, 1 eixo pneumático expansivo para alojamento da bobina mãe com alimentação e troca manual e tensionamento automático, operações controladas por CLP e modem para serviço remoto.</t>
  </si>
  <si>
    <t>T-2353</t>
  </si>
  <si>
    <t>Células a combustível com tecnologia de "stacks" do tipo PEM (Proton Exchange Membrane) para geração de energia elétrica a partir do consumo de hidrogênio com pureza maior ou igual a 99,99% a uma taxa média de 215Nm3/h e 5,5 a 8,3bar de pressão, para produção de 300kW de potência a 460V e 60Hz, com 12 "stacks" instalados em 3 racks, sistemas auxiliares instalados dentro de contêineres de 40 pés para instalação em área externa, com 3 inversores de 100kW cada e painel de distribuição de gases externos aos contêineres que integram os sistemas das células a combustível, equipadas com sistema de segurança que conta com sensores de detecção de vazamentos de hidrogênio e atuações automáticas de ventilação forçada, com sistema automatizado de monitoramento e controle podendo ser acessado localmente através de tela IHM ou remotamente através de conexão VPN.</t>
  </si>
  <si>
    <t>T-2754</t>
  </si>
  <si>
    <t>Motores elétricos assíncronos submersíveis para poços com diâmetro de 4 polegadas, de corrente alternada, com potência entre 0,5 e 1HP, trifásicos 220 ou 380V, com rotor de gaiola, rebobinável, 2 polos, com refrigeração interna à óleo, tubo externo e eixo em aço inox, rolamentos lubrificados a óleo, vedação por selo mecânico, acoplamento padrão NEMA.</t>
  </si>
  <si>
    <t>T-2755</t>
  </si>
  <si>
    <t>Motores elétricos assíncronos submersíveis para poços com diâmetro de 4 polegadas, de corrente alternada, com potência entre 1,5 e 10HP, trifásicos 220 ou 380V com rotor de gaiola, rebobinável, 2 polos, com refrigeração interna à óleo, tubo externo e eixo em aço inox, rolamentos lubrificados a óleo, vedação por selo mecânico, acoplamento padrão NEMA.</t>
  </si>
  <si>
    <t>T-2678</t>
  </si>
  <si>
    <t>SIEMENS INFRAESTRUTURA E INDÚSTRIA LTDA</t>
  </si>
  <si>
    <t>Inversores trifásicos “string” com tecnologia de semicondutores de carbeto de silício (sic), com grau de proteção ip66, destinados à conversão de energia elétrica proveniente de módulos fotovoltaicos, convertendo corrente contínua em corrente alternada, com tensão de entrada contínua de circuito aberto de 1.500V, tensão de saída alternada de linha entre 380 e 660V, potência nominal entre 87.000  e 170.000VA, para aplicação solar fotovoltaica.</t>
  </si>
  <si>
    <t>T-2729</t>
  </si>
  <si>
    <t>Inversores fotovoltaicos CC-CA para conexão à rede CA, monofásico, com potência nominal CA de 1,6kW, tensão nominal CA de 180 - 276Vac, frequência nominal de 47 - 66Hz, com topologia sem transformador, com 1 rastreador de ponto de máxima potência e 1 entrada por rastreador, faixa de tensão CC de 50 - 500Vcc, tensão CC de início 70Vcc, eficiência de 97,5%, fator de potência ajustável -0,8 a + 0,8, com seccionador CC, tela display de LCD, portas de comunicação RS232/RS485/USB, comunicação sem fio Wi-Fi, temperatura ambiente -20 a +60°C, ventilação natural, grau de proteção IP65, ruído &lt;25dBA, auto consumo à noite &lt;1W, com certificações INMETRO ABNT NBR 16149:2013, ABNT NBR 16150:2013, ABNT NBR IEC 62116:2012, IEC 62116, IEC 61727,IEC 61683, IEC 60068 (1,2,14,30), IEC 62109-1/2, VDE 0126-1-1:2013.</t>
  </si>
  <si>
    <t>T-2730</t>
  </si>
  <si>
    <t>Inversores fotovoltaicos CC-CA para conexão à rede CA, monofásico, com potência nominal CA de 3,3kW, Tensão nominal CA de 180 - 276Vac, frequência nominal de 47-66Hz, com topologia sem transformador, com 1 rastreador de ponto de máxima potência e 1 entrada por rastreador, faixa de tensão CC de 50 - 580Vcc, tensão CC de início 70Vcc, eficiência de 97,7%, fator de potência ajustável -0,8 a + 0,8, com seccionador CC, tela display de LCD, portas de comunicação RS232/RS485/USB, comunicação sem fio Wi-Fi, temperatura ambiente: -20 a +60°C, ventilação natural, grau de proteção IP65, ruído: &lt;25dBA, auto consumo à noite: &lt;1W, com certificações: INMETRO ABNT NBR 16149:2013, ABNT NBR 16150:2013, ABNT NBR IEC 62116:2012, IEC 62116, IEC 61727, IEC 61683, IEC 60068 (1,2,14,30), IEC 62109-1/2, VDE 0126-1-1:2013.</t>
  </si>
  <si>
    <t>T-2731</t>
  </si>
  <si>
    <t>Inversores fotovoltaicos CC-CA para conexão à rede CA, com potência nominal CA de 5kW, faixa de tensão CA de 180 - 276Vac, tensão nominal CA de 220 a 240Vca, faixa de frequência 47 - 66Hz, monofásico, topologia sem transformador, com 2 rastreadores de ponto de máxima potência e 1 entrada por rastreador, tensão máxima de entrada CC de 600Vcc, faixa de tensão CC 90 - 580Vcc, tensão CC de início 80Vcc, eficiência de 98%, fator de potência ajustável -0,8 a + 0,8, com seccionador CC, tela display de LCD, portas de comunicação RS232/RS485, Comunicação sem fio Wi-Fi, temperatura ambiente -20 a +60°C, ventilação natural, grau de proteção IP65, ruído &lt;25dBA, auto consumo à noite &lt;1W, com certificações INMETRO ABNT NBR 16149:2013, ABNT NBR 16150:2013, ABNT NBR IEC 62116:2012, IEC 62116, IEC 61727, IEC 61683, IEC 60068 (1,2,14,30), IEC 62109-1/2, VDE 0126-1-1:2013, NB/T 32004 Grid Standard EN50438, G83/2 (G98/G99), AS4777.2:2015, VDE N4105.</t>
  </si>
  <si>
    <t>T-2760</t>
  </si>
  <si>
    <t>Inversores de corrente trifásicos fotovoltaicos do tipo conectado à rede, com potência de 11,6 à 26,4kW, topologia sem transformador, microprocessado, tensão nominal selecionada via software de 380/220 ou 220/127Vca, corrente máxima de saída CA de 30,45 a 40A, sem seguimento do ponto de máxima potência, com tensão de operação CC fixa de 400 ou 750Vcc, conforme a tensão nominal selecionada, regulada exclusivamente por unidades de condicionamento de potência de corrente contínua (UCPcc), com função integrada de comunicação através da linha de alimentação CC, com ou sem caixa de conexão CC integrada ou chave seccionadora, corrente de entrada CC máxima de 30,45 a 40A, eficiência máxima de 98,1%, proteção contra falha de arco integrado e detecção de falhas de isolamento.</t>
  </si>
  <si>
    <t>T-2703</t>
  </si>
  <si>
    <t>CHECKPOINT DO BRASIL LTDA</t>
  </si>
  <si>
    <t>Etiquetas antifurto passiva, de acionamento por aproximação, dotadas de plástico PVC conformado nas cores branca, preta ou vermelho, com 1 lâmina imantadora encapsulada em plástico transparente e 3 lâminas magnetizadas como ressonadoras em seu interior, na frequência 58kHz, para utilização em produtos gerais e congelados, com adesivo de colagem, sendo utilizada para ativação de sensores de alarme.</t>
  </si>
  <si>
    <t>T-2654</t>
  </si>
  <si>
    <t>DIGICON S.A CONTROLE ELETRONICO PARA MECANICA</t>
  </si>
  <si>
    <t>Módulo LCD 4.3 polegadas com “touchscreen”, resolução 480(RGB) x 272.</t>
  </si>
  <si>
    <t>T-2698</t>
  </si>
  <si>
    <t>FULL GAUGE ELETRO CONTROLES LTDA.</t>
  </si>
  <si>
    <t>Conectores para circuito impresso, do tipo borne, com 2 ou mais terminais (polos), sendo individual ou bloco utilizados para ligações elétricas de alimentação, saídas de relés, entradas de sensores e/ou chaves digitais, por meio de fios/cabos, entre o produto (controlador eletrônico) e equipamentos/máquinas externos conexão metálica condutora de cada terminal, montada em material isolante (polímero) que possui a adição de compostos antichama.</t>
  </si>
  <si>
    <t>T-2758</t>
  </si>
  <si>
    <t>Módulos solares fotovoltaicos, compostos de 144 células solares de silício monocristalino com revestimento PERC, com potência nominal igual ou superior a 425W em condições de teste padrão (STC), temperatura nominal de operação da célula (NOCT) de 41°C, com tolerância de +/- 3°C, caixa de junção com proteção IP68 e 3 diodos de derivação, para sistemas com tensão máxima igual a 1.500V em corrente contínua e dimensões de 2.115 x 1.052 x 40mm.</t>
  </si>
  <si>
    <t>T-2759</t>
  </si>
  <si>
    <t>Módulos solares fotovoltaicos, compostos de 144 células solares de silício monocristalino com revestimento PERC, com potência nominal igual ou superior a 440W em condições de teste padrão (STC), temperatura nominal de operação da célula (NOCT) de 41°C, com tolerância de +/- 3°C, caixa de junção com proteção IP68 e 3 diodos de derivação, para sistemas com tensão máxima igual a 1.500V em corrente contínua e dimensões de 2.115 x 1.052 x 40mm.</t>
  </si>
  <si>
    <t>T-2726</t>
  </si>
  <si>
    <t>Otimizadores inteligentes PV com modos de funcionamento em “buck e by-pass”, com tensão máxima de entrada de 80V, para módulos de até 450W, faixa de tensão de operação de 8 a 80V, eficiência máxima de 99,5%, eficiência ponderada de 99%, classe II de proteção por sobretensão, máxima corrente de saída de 15ª, tensão de desligamento segura em 0V, peso de 0,55kg, classe de proteção IP 68 com funcionalidade de “strings” longas, pareamento com os inversores fotovoltaicos em menos de 1,5min, mapeamento automático de módulos fotovoltaicos e proteção contra arcos elétricos (AFCI).</t>
  </si>
  <si>
    <t>T-2713</t>
  </si>
  <si>
    <t>Microscópios com plataforma de pesquisa modular com opções para ciências da vida e ciências de materiais com ótica brilhante e iluminação homogênea, podendo ser manuais, retos motorizados, parcialmente motorizados ou totalmente motorizados, incluindo gerenciador de contraste e gerenciador de iluminação para condições definidas e resultados reproduzíveis podendo ter opções para polarização, fluorescência e iluminação transmitida.</t>
  </si>
  <si>
    <t>T-2288</t>
  </si>
  <si>
    <t xml:space="preserve">Filtros bacterianos e virais para proteção do paciente e equipamento ventilatório contra contaminação, recomendados para volumes corrente entre 800 - 1.000ml adulto e 100-800ml pediátrico, dotados de uma estrutura interna de fibras de butadieno estireno, policarbonato e pocolimero de etileno-acetato de vinila, filtro ceramizado hidrofóbico , espaço morto 85ml adulto e 35ml pediátrico, com resistência ao fluxo de 2cm H2O a 60L/min adulto e 3,6cm H2O a 60L/min pediátrico. </t>
  </si>
  <si>
    <t>T-2631</t>
  </si>
  <si>
    <t>Analisadores de gases portáteis, nas versões para análise somente de oxigênio ou combinado sendo: análise de oxigênio e dióxido de carbono, com sensor cerâmico de estado sólido para oxigênio com faixa de medição de 0 a 85% (em ambas as versões); sensor infravermelho de feixe único para dióxido de carbono com faixa de medição de 0 a 100% (na versão analisador de oxigênio e dióxido de carbono); volume da amostra mínimo de 5mL, tempo de amostra mínimo de 7s, resolução de 0,1% para ambos os sensores, temperatura de trabalho de 0 a +40 °C, menos de 95% de umidade relativa sem condensação, com “touchscreen” de 3,5 polegadas, com conexão WiFi (WPA, WPA2, WPA enterprise), alarme de fluxo de gás, configuração do usuário e podendo armazenar até 10 usuários, 100 produtos e 500leituras/produto.</t>
  </si>
  <si>
    <t>T-2681</t>
  </si>
  <si>
    <t>Analisadores de gás online para oxigênio, dotados de: sensor cerâmico de estado sólido para oxigênio, precisão: melhor que ± 1% do valor mostrado e ± 1 dígito em faixa calibrada, fluxo do sensor: 125mL por minuto, faixa de medição: 0 a 100% (calibração padrão 0 a 20,9%), com duas configurações de alarmes de concentração de oxigênio e alarme de falha do sistema, saída atual 0/4 a 20mA como padrão ou opcional de 0 a 10V - escala pode ser definida pelo operador, ou seja, 0 a 1%, 0 a 100ppm, sinal de controle de medição externa 10 a 32VDC para iniciar/parar do analisador, fornecimento de gás de amostra por bomba interna, tensão de 115 ou 230V, disponível nas versões com display embutido ou display remoto.</t>
  </si>
  <si>
    <t>T-2752</t>
  </si>
  <si>
    <t>Analisadores de microplacas, automáticos, para realização do processamento completo de amostras, com processamento simultâneo de até 7 microplacas, destinadas à imunoensaio enzimático (EIA), com funções de pré-diluição, pipetagem, distribuição de amostras e reagentes, incubação, lavagem, transporte de placas, medições e avaliações fotométricas, contando com painel de programação e controle para ensaios pré-definidos ou programados pelo usuário, capacidade de pré-diluição de 288 amostras, plataforma de carregamento com capacidade para 198 tubos primários, capacidade de pipetagem para 4 microplacas, torre de incubação com 4 câmaras reguladas individualmente, capacidade de lavagem para 4 garrafas.</t>
  </si>
  <si>
    <t>T-2753</t>
  </si>
  <si>
    <t>Leitoras de microplacas com 8 canais para análise de ELISA qualitativa e quantitativa com rastreabilidade total, um canal de referência, fonte de luz através de 4 diodos tipo LED, faixa de medição entre 0 e 4 OD, intervalo e seleção do comprimento de onda entre 400 e 750nm, 8 filtros de interferência, largura de banda de 10nm a 50% de transmissão.</t>
  </si>
  <si>
    <t>T-2704</t>
  </si>
  <si>
    <t>ABBOTT DIAGNOSTICOS RAPIDOS S.A.</t>
  </si>
  <si>
    <t>Equipamentos portáteis para o processamento e análise de testes moleculares, que utilizam tecnologia isotérmica de ácido nucleico para a rápida detecção qualitativa e discriminação de RNA viral e DNA bacteriano de doenças infecciosas como Gripe (vírus influenza tipo “A” e “B”), RSV – Respiratory syncytial virus (vírus sincicial respiratório), Strep A (bactérias estreptococos do grupo A) e Covid-19 (coronavírus – Sars-CoV-2), contendo os seguintes componentes: fonte de alimentação e adaptador, manual do utilizador e guia de início rápido.</t>
  </si>
  <si>
    <t>T-2684</t>
  </si>
  <si>
    <t>CONNECT TRADE IMPORTAÇÃO E EXPORTAÇÃO LTDA</t>
  </si>
  <si>
    <t>Sonômetros para medição de níveis de pressão sonora e análises de sinais de áudio, medindo espectros de alta resolução RTA e FFT, Tempo de reverberação RT60, Polaridade, Retardo e distorção harmônica THD+N, com recursos opcionais de medição de inteligibilidade da fala STIPA, curvas de critério de ruído NC, calibração de cinema, análise de aprovação/reprovação e aquisição de medições remotas.</t>
  </si>
  <si>
    <t>T-2687</t>
  </si>
  <si>
    <t>ANTON PAAR BRASIL IMPORTACAO, EXPORTACAO E COMERCIO DE INSTRUMENTOS ANALITICOS LTDA. </t>
  </si>
  <si>
    <t>Sensores de oxigênio em linha para processo, para medições altamente precisas na faixa de rastreamento 0 a 2.000ppb ou ampla faixa 0 a 24ppm para análise de bebidas, precisão menor ou igual a +/-1ppb +/-3% ou +/- 0,042ppm +/-3%, repetibilidade menor ou igual a 0,5ppb ou 1% ou menor ou igual a 0,024ppm ou 1%, com princípio de medição baseado em mudança de fase por fluorescência, sem necessidade de calibração, construção segundo diretrizes EHEDG, grau de proteção IP65 e IP67/NEMA 6, utilizados em temperatura ambiente entre -5 e 50°C, temperatura máxima de CIP/SIP 99°C, temperatura da amostra -5 a 65°C, com pressão do processo de no máximo 12bar/174psi, alimentação 24VDC,  disponível nas versões com tela ou sem tela de indicação de parâmetros.</t>
  </si>
  <si>
    <t>T-2696</t>
  </si>
  <si>
    <t>TEKBRASIL IMPORTACAO, EXPORTACAO E COMERCIO DECOMPONENTES INDUSTRIAIS LTDA</t>
  </si>
  <si>
    <t>Sistemas computadorizados de analise óptica, tecnologias ROI e EXR, não radioativas e não invasivas, para medição em tempo real da espessura do revestimento, conversível em diferentes unidades de medição com precisão nanométrica; configurável para leitura através de luz visível e ou infravermelho; software pré-instalado; tela sensível ao toque; faixa de medição de 0,7 até 350mícrons em revestimentos claros e ou transparentes e de 0,7 a 75mícrons em revestimentos pigmentados e ou não transparentes; velocidade de medição de até 150 medições por segundo; velocidade de linha de até 600m/min; configurável para medição em sistema transversal ou sonda fixa; medição em superfícies secas e úmidas.</t>
  </si>
  <si>
    <t>T-2452</t>
  </si>
  <si>
    <t>Aparelhos eletrônicos digitais para medida e monitoramento de múltiplas grandezas tais como desalinhamento de correia, temperatura do mancal e rolamento, velocidade do eixo do transportador, posição de comporta ou eixo e vibração de equipamento, com sinal tipo analógico, digital, 16 bit, RTD, singular ou quadratura, de alimentação 115, 230VAC ou 5 à 30VDC, próprios para serem instalados em silos de armazenagem e equipamentos de movimentação de grãos, e industriais, dotados de seus respectivos sensores, conectores, suportes de montagem, portas de inspeção, discos, anéis e cabeamento, com saída/interface de 4 - 20mA, DeviceNet, NPN, DPDTM, SPDT ou RTD, podendo ou não serem integrados a sistemas de gestão de produção via "wireless", com sensibilidade de detecção de temperatura, alinhamento, vibração, velocidade de rotação e proximidade e abertura de passagens, usados para monitoramento de riscos.</t>
  </si>
  <si>
    <t>T-2662</t>
  </si>
  <si>
    <t>Máquinas para medição de formas geométricas, com erro de medição de 0,02µm, realizando a avaliação de características como circularidade, retitude, paralelismo e planeza, batimento simples e acumulado, concentricidade e coaxialidade.</t>
  </si>
  <si>
    <t>T-2699</t>
  </si>
  <si>
    <t>Máquinas para medição de superfície 3d de alta resolução, com capacidade de medição de ângulo, distância (altura), paralelismo, planeza e rugosidade; possui interface de usuário intuitiva e gráfica com reprovação ou aprovação definida pelo usuário, com resultados exibidos e registrados; permite manipulação para aplicativos de medição e arquivos de dados; com faixa de operação no eixo horizontal (x) de 50mm e no eixo vertical (z) de 50mm, com tolerância de erro, planeza, paralelismo e espessura.</t>
  </si>
  <si>
    <t>T-2415</t>
  </si>
  <si>
    <t>PILLER SUR VENTILADORES E COMPRESSORES LTDA.</t>
  </si>
  <si>
    <t>Recompressores mecânicos de vapor (MVR), utilizados em unidade de evaporação, de múltiplos ou simples estágios, acionados por mancais amortecidos por óleo pressurizado ou diretamente através do eixo do motor acoplado no cubo do rotor, com vazões até 350.000Nkg/h, capacidade até 5MW, aumento de temperatura  até 10K estágio único, velocidade até 320m/s , pressões de trabalho de 0,05 a 5bar, contendo sistema de injeção de água, unidade de selagem com retentores flutuantes tipo labirinto de anel de carbono, equipados com instrumentos de controle de segurança montados sobre base única para controle de temperaturas, vibrações, nível , fluxo e pressão de óleo ou graxa e nível de condensados na carcaça, painel de controle para monitoramento e ajuste do processo operacional com controle lógico programável (CLP).</t>
  </si>
  <si>
    <t>T-2868</t>
  </si>
  <si>
    <t>Unidades condensadoras (externas) de aparelho de ar condicionado VRF modular, do tipo “split-system” (sistema com elementos separados), de capacidade superior a 30.000 frigorias/h, com capacidade de resfriamento de até 192.800kcal/h e aquecimento de até 216.800kcal/h, alimentação de corrente alternada de 220 ou 380V, podendo ser conectadas até 4 unidades condensadoras (externas) e até 64 unidades evaporadoras (internas).</t>
  </si>
  <si>
    <t>T-2787</t>
  </si>
  <si>
    <t>ALFA LAVAL LTDA</t>
  </si>
  <si>
    <t>Trocadores de calor tipo placa e casco, metálicos, capazes de processar líquidos, gases e misturas básicas, com placas térmicas de 0,8mm de espessura, soldadas a laser com “desing rollercoaster”, conformadas com corrugações quadrangulares e simétricas de 3mm para maior eficiência térmica, maximização da turbulência, minimização de incrustações e alta resistência à fadiga, montadas com tubos de distribuição internos afim de equalizar a distribuição da vazão entre os canais nas placas de troca térmica, área de contato de troca de calor compreendida entre 2 e 235m², pressão de projeto maior ou igual a 99bar, máxima temperatura de projeto maior ou igual a 450°C.</t>
  </si>
  <si>
    <t>T-2860</t>
  </si>
  <si>
    <t>Trocadores de calor por meio de placas, próprios para serem conectados a um sistema de ar condicionado de elementos separados (Split System), com capacidade de refrigeração de até 28kW e capacidade de aquecimento de até 31,5kW, utilizado para o aquecimento da água através da troca de calor entre o gás refrigerante e a água.</t>
  </si>
  <si>
    <t>T-2799</t>
  </si>
  <si>
    <t>MINERAÇÃO MARACÁ INDÚSTRIA E COMÉRCIO S.A.</t>
  </si>
  <si>
    <t>Equipamentos para pulverização e evaporação mecanizada, dotados de 8 evaporadores (canhões), com capacidade de vazão de até 37,5 litros/s, cada, a uma pressão operacional de 10bar, montados sobre “skids” e acionados por motores elétricos com potência de 120HP (90kW); anel de bico de aço inoxidável 316 e tubo de alimentação; bicos de orifício de conexão rápida adequados para uso em água suja de mina; atenuador de ruído e 1 CCM (Centro de Controle de Motores) dotado de CLP (Controlador Lógico Programável), com sensores meteorológicos de umidade, chuva, temperatura, direção e velocidade do vento, motor com grau de proteção elétrica IP 66 e caixa de passagem “j box” revestida com epóxi.</t>
  </si>
  <si>
    <t>T-2617</t>
  </si>
  <si>
    <t>Sistemas de aquecimento com queimador de alto volume a gás natural, com uso de ar comprimido, com temperatura ajustável de saída do gás de 425o a 705°C e taxa de aquecimento de 150.000BTU/h, com queimador em forma de bota, com caixa refratária impermeável para filtro cerâmico, com painel de controle e operação.</t>
  </si>
  <si>
    <t>T-2543</t>
  </si>
  <si>
    <t>Equipamentos de contenção e filtro de areia para poços de petróleo, composto de camadas de trama metálica, variando de 110 até 250micras, envolvidos por polímero especial de alta expansão, alta porosidade e permeabilidade sobre um tubo perfurado de diâmetro de até 5 1/2" com conexões enroscadas nas extremidades.</t>
  </si>
  <si>
    <t>T-2869</t>
  </si>
  <si>
    <t>Filtros de ar, montados em um suporte plástico, compostos de diferentes tipos de filtros (pré-filtro, filtros eletrostáticos, ultrafinos e desodorizantes), com capacidade de purificação de até 19,6m³/min, próprios para serem utilizados nos subconjuntos plásticos e/ou metálicos montados das unidades internas (evaporadoras) de aparelhos de ar condicionado do tipo “split-system” (sistema com elementos separados).</t>
  </si>
  <si>
    <t>T-2779</t>
  </si>
  <si>
    <t>FABRICA DE ARTEFATOS METALURGICOS ITA LTDA</t>
  </si>
  <si>
    <t>Lavadoras desinfectadoras de  comadres e papagaios, fabricadas em aço inoxidável de alta qualidade; painel “plug &amp; play” a prova d'água; ecrã a cores de 7 polegadas e sensor de descarga 3D; pedal sem contato manual; abastecimento automático, com 2 ciclos de lavagem, voltagem 220V/60Hz.</t>
  </si>
  <si>
    <t>T-2346</t>
  </si>
  <si>
    <t>Combinações de máquinas para empacotar e paletizar pellets produzidos, com capacidade de embalar até 1.400sacos de 15kg de pellets/h, compostas de: medidor eletrônico contínuo para garantia do peso do produto, transportador de correia para transporte dos sacos para paletizador automático, dispensador eletrônico de pallets, braço de posicionamento de pacotes sobre o pallet, aplicador de filme "strech" e amortecimento do pallet fechado.</t>
  </si>
  <si>
    <t>IMSB Industria De Maquinas E Equipamentos Ltda</t>
  </si>
  <si>
    <t>T-2588</t>
  </si>
  <si>
    <t>Máquinas automáticas para recebimento e orientação de barras de chocolates de diferentes tipos e tamanhos, com capacidade até 360unidades/min, composta de: alimentador a granel, saída do transportador, estação de orientação, transportador invertido, sistema de controle.</t>
  </si>
  <si>
    <t>T-2712</t>
  </si>
  <si>
    <t>Sistemas de pesagem para silos pressurizados com capacidade de pesagem de 1 a 225K libras, composto por 4 células de carga seladas, fabricadas em aço SS 316 e ASTM A36, voltagem 10 - 15 VDC/ VAC, para faixa de temperatura de 10° a 100°F, com display de indicação da pesagem dos silos e impressora de comprovante de pesagem, utilizados para pesagem de produtos a granel (baritina, bentonita e carbonato de cálcio).</t>
  </si>
  <si>
    <t>T-2748</t>
  </si>
  <si>
    <t>Dispositivos mecânicos de aço para elevação e montagem de pás em aerogeradores, dotados de: suportes da pá (lado raiz e lado ponta), janelas (estrutura em “C”) para acomodação dos suportes com barras de travamento, conjunto da viga de içamento, gabinete de controle, conjunto eletro-hidráulico, gerador a diesel, cilindro hidráulico e eslingas (cintas tubulares).</t>
  </si>
  <si>
    <t>T-2775</t>
  </si>
  <si>
    <t>Veículos automáticos autônomos autoguiados (AGV) para movimentação de paletes, controlados por sistema computadorizado com software específico de gestão de separação de pedidos, com tecnologia wireless (WI-FI) e sistema de navegação misto, a laser e câmera Data Matrix, dotados de dispositivos de segurança com sensores óticos de proximidade, com capacidade de carga até 1.500kg, com velocidade máxima de 0,8m/s, 6 rodas direcionáveis sendo 2 motrizes e 4 livres, podendo girar a 360 graus sobre o eixo, mesa de elevação até 650mm concebido para o transporte de unidades de carga, incluindo paletes, alimentado por baterias de lítio com sistema de carregamento Fast (rápido) automático em linha.</t>
  </si>
  <si>
    <t>T-2797</t>
  </si>
  <si>
    <t>Veículos autônomos guiados a laser (LGV), para movimentação e transporte de paletes e outras unidade de carga, podendo carregar, transportar e descarregar de 1 a 4 paletes simultaneamente e demais cargas, com transportadores de roletes ou correntes para carregamento e descarregamento automático de paletes e demais cargas, com capacidade de 3.000 até 5.400kg, com velocidade máxima de 1,5m/s, com 4 rodas direcionáveis sendo 2 motrizes e 2 livres podendo-se deslocar nas 4 direções, sistema de navegação a laser, alimentado por baterias de lítio com sistema de carregamento automático em linha por indução, dotados de dispositivos de segurança eletromecânicos e com sensores óticos de proximidade, controlado por sistema computadorizado com tecnologia wireless (WI-FI).</t>
  </si>
  <si>
    <t>T-2802</t>
  </si>
  <si>
    <t>Escavadoras autopropulsadas sobre esteiras, com superestrutura capaz de efetuar rotação de 360°, e com carro longo de 4.850mm, motor de 6 cilindros com 7,8L com potência no volante de 270HP, com sistema EGR e suporte automático de potência, peso operacional de 30.000 a 30.200kg, e sistema de “joystick” individualmente ajustável.</t>
  </si>
  <si>
    <t>T-2715</t>
  </si>
  <si>
    <t>TEC TOR INDUSTRIA E COMERCIO DE EQUIPAMENTOS LTDA</t>
  </si>
  <si>
    <t>Tambores auto acionados, aplicados em transportadores de correia, com motor elétrico trifásico de corrente alternada e rotor gaiola de esquilo, caixa de engrenagens cilíndricas, com diâmetro mínimo de 138mm a máximo de 1.000mm, com potência variando de 0,37 até 340kW, tensões de trabalho 220V/380V/44V, 50Hz/60Hz, classe de isolamento (F) ou (H) com revestimentos permissível de borracha, cerâmico rígido, borracha com insertos cerâmicos ou sem revestimentos, possui grau te proteção IP67.</t>
  </si>
  <si>
    <t>T-2560</t>
  </si>
  <si>
    <t>Combinações de máquinas para a produção de ração peletizada para aves ou suínos controladas por PLC (controlador lógico programável) com capacidade nominal igual ou superior a 10tph (podendo chegar a 30tph dependendo do tipo de formulação utilizada) contendo: Roscas de extração de ração farelada de aço inoxidável controladas por inversor de frequência; Sistema de redução de vapor e sistema de controle de vapor conectados a automação e ao PLC; Misturador e vapor com partida a quente e diâmetro de 500mm integrado com o sistema de controle de vapor e monitorado por sensores de temperatura; Retentor de longa duração para condicionamento da ração com tempo máximo de retenção de 3 minutos ou capacidade de 96m3/h, equipado com sistema de conexão e anti-flutuação de corrente da peletizadora monitorado por sensores de temperatura; peletizadora com matriz de diâmetro interno igual a 900mm, com superfície de peletização efetiva de 7.775cm2 e área aberta mínima de 37,4%, com dois rolos com diâmetro de 435mm, acionada por motor de alta eficiência (padrão mínimo IE3 ou IE5), com potência igual ou superior a 200kw, por meio de uma transmissão primária de correias em V e transmissão secundária por correia dentada, com controle de carga da peletizadora, detecção ativa de deslizamento de rolos e ajuste mecânico automatizado de distância dos rolos e sistema de encaixe rápido e fácil da matriz; Válvula rotativa para controle do fluxo de produção; 1 Resfriador de contrafluxo com distribuidor giratório de peletes e tremonha de saída hidráulica equipado com 2 sensores indicadores de nível para resfriamento de peletes após a peletização em até +- 5 Graus Celsius acima da temperatura ambiente, resultando em baixo teor de umidade dos peletes, com capacidade de esvaziamento completo do resfriador minimizando a contaminação cruzada; Sistema de recuperação de pó de ração com Ciclone completo em aço inoxidável, equipado com Ventilador, Válvula eclusa de pó, Válvula de controle de ar e Silenciador; 1 Válvula de proteção contra incêndios; podendo ou não conter 1 Triturador duplex 16.1 e podendo ou não conter 1 Válvula 2 vias; todos equipamentos integrados em um sistema de software de automação, controle e operação com CLP.</t>
  </si>
  <si>
    <t>T-2767</t>
  </si>
  <si>
    <t>Máquinas homogeneizadoras de dietas animais com transmissão automática das roscas verticais, com capacidade volumétrica entre 36 e 52m³, exceto as máquinas com transmissão mecânica direta ou equipadas com redutores manuais, equipadas com caixa automática para troca de velocidades das roscas através do gerenciamento do sistema de pesagem eletrônico, com potência exigida inferior a 8HP/t de dieta homogeneizada.</t>
  </si>
  <si>
    <t>IPACOL MÁQUINAS AGRÍCOLAS LTDA</t>
  </si>
  <si>
    <t>T-2629</t>
  </si>
  <si>
    <t>Combinações de máquinas para aeração de tabletes de chocolate e adição de inclusos no chocolate aerado, com capacidade de micro aeração contínua até 2.000k/h, compatível com produtos que apresentem mais de 25% de gordura, compostos de: aerador de chocolate, painel elétrico de controle, dosador de ingrediente, medidor mássico, válvula de pressão e sistema de depósito de alimentação.</t>
  </si>
  <si>
    <t>T-2740</t>
  </si>
  <si>
    <t>Máquinas para produção de balas e gomas de gelatina, operando por alimentação, mistura e dosagem automática de alta precisão, de micro ingredientes, com capacidade máxima de 4.800kg/h, compostas por: uma bomba de alimentação com controle de dosagem e repetibilidade; seis tanques de pesagem e mistura de massa base com capacidade 50 litros cada; seis subsistemas de dosagem para aromas, corantes, ácidos e dióxido de titânio, cada qual composto por dois recipientes capacidade 15 litros cada, um deles com sistema de agitação para líquidos de fácil sedimentação, e dois recipientes capacidade de 5 litros cada; sistema de limpeza automática tipo cip – “clean in place” com bomba centrífuga e válvulas de desvio de fluxo; dotada de controlador lógico programável (CLP) para controle automático do processo e seus parâmetros por meio de receitas, interface de comunicação com pingadeira tipo “mogul” e sensores para controle de nível, células de carga para leitura e controle de dosagens, interface de operação através de ihm tipo sensível ao toque, válvulas e tubulação de interligação ao processo.</t>
  </si>
  <si>
    <t>T-2834</t>
  </si>
  <si>
    <t>Máquinas automáticas para moagem e refino de massa de chocolates, com capacidade de processar 1.000 a 1.200kg/h com eficiência maior que 95%, dotadas de: recipiente de moagem em aço inoxidável (moega) com controle de peso por célula de carga para recebimento de até 400kg de massa bruta e sistema de dosagem automático com acionamento pneumático; 5 cilindros de refino, em aço inoxidável, com sistema ótico de controle automático de espessura da massa cada um com 1.800mm de comprimento e 400mm de diâmetro refrigerados por água à temperatura de 12°C controladas automaticamente; 2 motores de acionamento com velocidade ajustável com potência total de 1.500kW; sistema de refrigeração de água por meio de gás; Controlador Lógico Programável (CLP) com tela de operação colorida, software de controle e interface lógica com sistemas de controle remotos para troca de dados e informações.</t>
  </si>
  <si>
    <t>T-2742</t>
  </si>
  <si>
    <t>Máquinas secadoras contínua de amêndoas de cacau, com capacidade de produção de 4.000kg/h, compostas de: um pré silo de alimentação de amêndoas construído com corpo completo em aço macio, dotado de um portão de entrada eletropneumático para controle de fluxo de produto, visor para inspeção visual, indicador de nível e porta de entrada para filtro de ar; duas zonas de aquecimento construídas em aço soldado com interior oco, divididas por um separador de segmento, dotadas de telas de aço perfuradas para admissão de ar ambiente filtrado nas faces laterais; um dispositivo de descarga de material particulado em design tubular construído em aço, dotado de rosca de descarga e recipientes para coleta; um dispositivo de descarga para amêndoa de cacau dotado de um rolo e motor de engrenagem de 0,25kW; um dispositivo de supressão de incêndio constituído por dutos e bicos extintores; um sistema de controle de vapor constituído por um conjunto completo dotado de válvulas, reguladores de pressão, pressostatos, filtros e purgador; um painel elétrico de comando e potência.</t>
  </si>
  <si>
    <t>T-2734</t>
  </si>
  <si>
    <t>Combinações de máquinas para limpeza e retirada de matéria orgânica superficial em até 30.000kg/h de batata in natura por vapor em alta pressão superior a 22bar, temperatura mínima de 220°C e polimento centrífugo uniforme, controlada por PLC e IHM, compostas de: Esteira de alimentação com fluxo e dotada de dispositivos de higienização sanitária automática (CIP); Acumulador de vapor saturado de alta pressão para armazenagem e estabilização do processo; Cilindro orbital de alta pressão, composto por 3 células de carga para otimização pontual de vapor de 4 a 10s sob pressão de 22bar em velocidade operacional de até 80ciclos/h; duas (2) Roscas transportadoras com velocidade controlada e ajustável; Polidor centrífugo dotado de rotor inverso, com retenção de produto controlada e rotação ajustável automaticamente; câmara de lavagem residual com fluxo de alimentação de limpeza controlado por bombas de deslocamento e retirada residual de matéria orgânica por sprays; e Esteira de inspeção manual.</t>
  </si>
  <si>
    <t>T-2615</t>
  </si>
  <si>
    <t>Combinações de máquinas para fatiamento automático de produtos cárnicos e laticínios resfriados ou congelados, compostas por: máquina de corte de alta capacidade com alimentação traseira manual ou automática, equipada com dois acionamentos independentes ou fixos com laminas circulares e velocidades máx. de 600, 750 ou 1500 rpm com esteiras porcionadoras, sistema de movimentação da faca com identificação de corte ocioso, balança porcionadoras com capacidade de pesagem individual das porções, (com ou sem) esteira de alimentação selecionadora com funções de porcionamento e seleção de porção rejeitada, operando com até 4 porções simultaneamente em duas esteiras (superior/ inferior), (com ou sem) Esteira de transporte para conexão da esteira selecionadora, (com ou sem) Esteira de transição para alimentação da termoformadora com movimento retrátil e transição no formato “L”, e termoformadora modular automática, com construção em aço inoxidável  e grau de proteção IP65, para formação e fechamento de embalagens rígidas ou flexíveis de produtos alimentícios, dotadas de sistemas de elevação motorizados ou pneumáticos para estações de formação e selagem, posicionado em um braço móvel estendido, controlado por painel de controle elétrico com telas "touchscreen".</t>
  </si>
  <si>
    <t>T-2792</t>
  </si>
  <si>
    <t>FERROSTAAL EQUIPAMENTOS S SOLUÇÕES LTDA</t>
  </si>
  <si>
    <t>Máquinas dobradoras de folhas soltas de papel, automática, especialmente concebida para trabalhar com formatos reduzidos como bulas, alimentação através de cabeçote de sucção, uma ou mais estações de dobra, operando por sistema de 6 ou 8 bolsas, saída vertical, formato máximo igual ou superior a 43 x 66cm, formato mínimo igual ou inferior a 5 x 10cm, velocidade máxima igual ou superior a 180m/min.</t>
  </si>
  <si>
    <t>T-2422</t>
  </si>
  <si>
    <t>Máquinas automáticas para confecção sacolas de papel, alimentadas por rolo de papel com largura entre 570 e 1.170mm e diâmetro máximo de 1.500mm, e com gramatura entre 80 e 150g/m2, com capacidade de produção de sacolas conhecidas como “sacola alça vazada”, com fundo quadrado, largura do corpo das sacolas entre 200 e 360mm, tamanho do fundo da sacola entre 80 e 200mm, comprimento do reforço "patch" entre 120 e 160mm, largura do reforço "patch" entre 75 e 138,75mm; comprimento do tubo de papel entre 350 e 650mm, janela de corte da alça vazada de 30mm de comprimento e 80mm de largura, espessura do filme plástico "patch" entre 0,1 e 0,3mm e espessura do papel "patch" entre 80 e 160g/m2 e com capacidade máxima de produção de 140sacolas/min.</t>
  </si>
  <si>
    <t>T-2821</t>
  </si>
  <si>
    <t>Máquinas dobradeiras coladeiras automáticas para transformar chapas de papelão ondulado impressas e cortadas dos tipos A, B, C, E, BC, com largura máxima de 2.800mm e altura máxima de 1.400mm em caixas de papelão ondulado dobradas e coladas, com velocidade máxima de 15.000caixas/h, capacidade de dobrar papelão com espessura de até 8mm, com ou sem módulo para grampeamento, alimentação a vácuo com servo motor independente, sistema de pré-vincos triplos, correias das vigas de dobra com vácuo e ajuste independente, ajuste e controle da quantidade de caixa nas pilhas, unidade de aplicação de cola mecânico com ajuste de velocidade, opcional com sistema eletrônico, controle operacional eletrônico através de CLP, e operacional por telas coloridas sensíveis ao toque (IHM), capacidade de armazenagem de pedidos em 10.000 formatos diferentes.</t>
  </si>
  <si>
    <t>T-2772</t>
  </si>
  <si>
    <t>Equipamentos com mecanismo de corte acionado eletronicamente e um maço de papel Kraft contínuo e dobrado em leque, onde o papel é formado em material de embalagem (uma almofada com propriedades de amortecimento) por meio de um processo de dobra e costura patenteado, utilizado como preenchedor de caixa de embalagem, potência: 830W, Voltagem: 100 - 230V.</t>
  </si>
  <si>
    <t>T-2782</t>
  </si>
  <si>
    <t>Equipamentos com mecanismo de corte acionados eletronicamente e um rolo de papel Kraft, onde o papel de 2 ou 3 camadas é transformado em material de embalagem (uma almofada com propriedades de amortecimento) por meio de um processo de dobra e costura patenteado, utilizado como preenchedor de caixa de embalagem, com método de corte automático, taxa de alimentação de 40cm por segundo, dimensões vertical 101 x 95 x 224cm e horizontal 178 x 95 x 162cm.</t>
  </si>
  <si>
    <t>T-2784</t>
  </si>
  <si>
    <t>Equipamentos com mecanismo de corte acionado eletronicamente e um rolo de papel Kraft, onde o papel é formado em material de embalagem (uma almofada com propriedades de amortecimento) por meio de um processo de dobra e costura patenteado, utilizado como preenchedor de caixa de embalagem, com método de corte através de alavanca manual, dimensões: 80 x 78 x 154cm, 115VAC, 60Hz, 2,2 Amps e taxa de alimentação de 12″/s.</t>
  </si>
  <si>
    <t>T-2785</t>
  </si>
  <si>
    <t xml:space="preserve">Equipamentos com mecanismo de corte acionado eletronicamente e um maço de papel “kraft” contínuo e dobrado em leque ou um rolo de papel “kraft”, papel formado em material de embalagem (uma almofada com propriedades de amortecimento) por meio de um processo de dobra e costura, utilizado como preenchedor de caixa de embalagem para produtos que necessitam de amortecimento pesado (&gt; 15kg), 810W de potência, 240V, dimensões 101 x 95 x 193 - 225cm. </t>
  </si>
  <si>
    <t>T-2786</t>
  </si>
  <si>
    <t>Equipamentos com mecanismo manual para embalagem formado de combinação de um papel “kraft” cortado com um papel intercalado de tecido, expande o papel cortado numa estrutura de favo de mel em 3D, formando um material de embalagem exclusivo, sem a necessidade de fita adesiva ou corte, com rasgo manual, dimensões: 66 x 49 x 32 cm.</t>
  </si>
  <si>
    <t>T-2828</t>
  </si>
  <si>
    <t>Equipamentos com mecanismo manual para embalagem formado de combinação de um papel “kraft” com papel intercalado de tecido, atua expandindo o papel numa estrutura de favo de mel em 3D, sem a necessidade de fita adesiva ou corte, com rasgo manual, tamanho pequeno, dimensões: 71 x 27 x 71cm</t>
  </si>
  <si>
    <t>T-2829</t>
  </si>
  <si>
    <t>Equipamentos com mecanismo de corte acionado eletronicamente e dois maços de papel “kraft” contínuos e dobrados em leque para transformação em almofadas de papel ondulado, por meio de processo de costura e compressão, para revestimento de embalagem, taxa de alimentação: 0,55m/s, Voltagem: 110 - 240VAC.</t>
  </si>
  <si>
    <t>T-2774</t>
  </si>
  <si>
    <t>EDITORA ALTEROSA LTDA</t>
  </si>
  <si>
    <t>Módulos de termo impressão para o verso de cartões plásticos, sendo parte integrante da máquina automática modular com sistema computadorizado para personalização de dados variáveis em cartões, PVC ou revestidos com PVC ou policarbonato, utilizando tecnologia de impressão de transferência de massa térmica monocromática, resolução de 600DPI, com processo de impressão e cura dinâmica por ultravioleta, com velocidade nominal de até 1.200CPH.</t>
  </si>
  <si>
    <t>T-2706</t>
  </si>
  <si>
    <t>VANDER SANTOS FERREIRA-ME</t>
  </si>
  <si>
    <t>Afiadoras e retificadoras 5 eixos CNC, com comando numérico computadorizado, de alta precisão para fabricação e realização de ferramentas de corte com cursos como segue, curso do eixo X (vertical) 360mm, curso do eixo Z (perpendicular) 300mm, curso do eixo Y (horizontal) 200mm, velocidades de avanços para os eixos X, Y, Z de 16m/min.</t>
  </si>
  <si>
    <t>T-2707</t>
  </si>
  <si>
    <t>Afiadoras e retificadoras 5 eixos CNC, com comando numérico computadorizado, de alta precisão para fabricação e realização de ferramentas de corte com cursos como segue, curso do eixo X (horizontal) de 1.500 a 2.000mm, curso do eixo Y (vertical) 350mm, curso do eixo Z (transversal) 400mm e velocidades de avanço: velocidade do eixo X (horizontal) de 45 a 50m/min, velocidade do eixo Y (vertical) 30m/min, velocidade do eixo Z (transversal) de 30 a 50m/min.</t>
  </si>
  <si>
    <t>T-2307</t>
  </si>
  <si>
    <t>Máquinas automáticas para produção de tubos (bengalas) de cobre ou alumínio, próprios para condensadores e evaporadores de sistemas frigoríficos de supermercados e câmeras industriais, com diâmetros de 9,52 a 12,7mm e comprimento de 200 a 5.000mm, dotados de controlador lógico programável (PLC), compostas de: desbobinadeiras de tubos, unidade de dimensionamento, unidade de alinhamento, unidade de alimentação, unidade de corte orbital, unidade de dobra, mandris de dobra com dispositivo de lubrificação automática, unidade de extração, sistema de descarregamento automático de bengalas e barreiras de segurança a laser.</t>
  </si>
  <si>
    <t>T-2878</t>
  </si>
  <si>
    <t>MC FRANCA SOLUCOES PECAS &amp; SERVICOS</t>
  </si>
  <si>
    <t>Máquinas prensas viradeiras hidráulicas para cortar e dobrar chapas metálicas com força de dobra máxima até 1.250kN, comprimento de dobra de 4.000mm, abertura máxima até 415mm, dotado de motor elétrico trifásico, sistema de controle numérico com servo motor, sistema de top traseiro motorizado e pedal de acionamento.</t>
  </si>
  <si>
    <t>T-2793</t>
  </si>
  <si>
    <t>NETFLIX ENTRETERIMENTO BRASIL LTDA</t>
  </si>
  <si>
    <t>Servidores com 1U de altura, capacidade de armazenamento SSD de 16 terabites com total de memória de 192GB DDR4, portas Ethernet 2 X 100GBPS, dotados de 2 fontes de alimentação de 350W, dimensões de 1U X 43,18cm x 59,7cm.</t>
  </si>
  <si>
    <t>Dell Computadores do Brasil LTDA.</t>
  </si>
  <si>
    <t>T-2794</t>
  </si>
  <si>
    <t>Servidores com 1U de altura, capacidade de armazenamento SSD de 15 terabites, memória de 64 Gb ram ddr4, fonte de energia DC 250W, dimensões 1U x 17cm x 23,6cm.</t>
  </si>
  <si>
    <t>T-2877</t>
  </si>
  <si>
    <t>Mesas digitalizadoras com área ativa de 152 x 95mm, com tecnologia da ressonância eletromagnética (caneta), resolução de coordenadas da caneta 100 linhas/mm, velocidade de leitura da caneta 133pps e 2.048 níveis de pressão.</t>
  </si>
  <si>
    <t>T-2855</t>
  </si>
  <si>
    <t>REGULA FORENSICS LATAM COMERCIO DE EQUIPAMENTOS FORENSES LTDA</t>
  </si>
  <si>
    <t>Leitoras de captura e processamento de imagens, detecção e reconhecimento MRZ, reconhecimento e leitura de código de barras em 1 e 2D, reconhecimento automático do tipo de um documento, processamento de campos gráficos, de chips RFID, de cartão inteligente, captura imagens de documentos em luz branca, vídeo sensor CMOS cor RGB 5 megapixels resolução PPI – 470.</t>
  </si>
  <si>
    <t>T-2790</t>
  </si>
  <si>
    <t>Subconjuntos chassis de máquinas de processamento de dados tipo estações de trabalho (workstations), compostos de gabinetes metálicos com tampas, fontes de alimentação com potências entre 465 e 2.000W, ventiladores e cabos elétricos, podendo conter antenas, sensores, placa de interface de entrada e de saída (I/O), dispositivos de dissipação de calor, dutos de ventilação, componentes plásticos e/ou metálicos, visores, alto-falantes, microfones, botões, compartimentos de aberturas e cabos de transferências de dados.</t>
  </si>
  <si>
    <t>T-2652</t>
  </si>
  <si>
    <t>COBREMAX INDÚSTRIA E COMÉRCIO LTDA</t>
  </si>
  <si>
    <t>Combinações de máquinas para reciclagem de cobre, fios de eletrodomésticos, fios de telecomunicações, linhas de computador e outros fios que não são adequados à maquinas de decapagem de cobre, compostas de: pré-triturador com câmara de trituração, com motor de 110kW, rotação do rotor com 140 a 180rpm, laminas (facas) com dimensões de: 28 x 56 x 195, granulador, triturador com motor de 75kW, rotação do rotor com 300 a 400rpm, lâminas (facas) com dimensões de: 28 x 56 x 195.</t>
  </si>
  <si>
    <t>T-2710</t>
  </si>
  <si>
    <t>Misturadores de cisalhamento dinâmico composto por um funil, edutor venturi/difusor e um pré misturador de alto desempenho, sem componentes motorizados ou rotativos, construído em corpo de aço 304SS, tubulação de 6”, difusor em poliuretano moldado, pressão de trabalho máxima de 120psi, diferencial de pressão de trabalho de 40 a 100psi, temperatura de -28° a 60°C, vazão de trabalho ideal de 650 a 780 galões/min, taxa de vazão máxima de 875galões/min, utilizado para mistura de fluido de perfuração.</t>
  </si>
  <si>
    <t>T-2711</t>
  </si>
  <si>
    <t>Misturadores de cisalhamento hidráulico composto por dois funis cônicos, edutor e uma câmara de mistura, sem componentes motorizados ou rotativos, construído em aço ASTM A1011, A572, A656, tubulação de 6”, apto para trabalhar com ampla faixa de vazão, utilizado para mistura de fluidos de perfuração.</t>
  </si>
  <si>
    <t>T-1329</t>
  </si>
  <si>
    <t>CITRI AGROINDUSTRIAL SA</t>
  </si>
  <si>
    <t>Combinações de máquinas para moldar tampas plásticas por injeção de polietileno de alta densidade (PEAD), compostas de: injetora híbrida horizontal com movimento de fechamento acionado por motor elétrico e força de fechamento de 300t métricas/acionamento hidráulico, com tempo de ciclo seco de 1,74s e ciclo total nominal de 4s, distanciamento de colunas de 780 x 780mm, tamanho da placa de 1.080 por 1.130mm, curso de abertura de até 1.020mm, peso máximo do molde de 6.400kg, força de extração de 173kN, dotada de sistema de gerenciamento do movimento de fechamento com freio com regeneração de energia, unidade de injeção híbrida com motor de plastificação com acionamento por motor elétrico “direct drive” e injeção com acionamento hidráulico, com pressão de injeção de 2.200bar, curso de injeção de 240mm, capaz de injetar 679cm3 ou 509g de PEAD, capacidade horária de produção de 175kg de PEAD, velocidade de injeção de até 2005cm3/s ou 1.500g/s de PEAD, sistema inteligente de reconhecimento de moldes utilizando “tags” RFID para reconhecimento automático dos parâmetros de cada molde e uso de transdutores de posição linear sem contato com resolução de 5mícron; incluso molde de 48 cavidades com câmara quente para produzir tampas com 3g com capacidade de produção nominal igual ou superior a 43.200tampas/h, transportador de correia duplo cruzado com funil na saída da injetora, com sistema pós moldagem de resfriamento de tampas em correia elevatória, sistema de orientação de tampas do tipo cascata, sistema de inspeção visual com seis câmeras para verificação de 100% das tampas produzidas e sistema para embalagem final em caixas; incluso unidade de vácuo para carregamento de resina, dosador de colorantes, separador de partículas metálicas a ser montado na entrada da unidade de injeção e unidade de desumidificação de ar para área da unidade de fechamento da máquina.</t>
  </si>
  <si>
    <t>T-2745</t>
  </si>
  <si>
    <t>AFORT INDÚSTRIA DE PLASTICOS LTDA</t>
  </si>
  <si>
    <t>Combinações de máquinas para produção de telhas de PVC esmaltadas, compostas de 2 alimentadores de rosca com capacidade nominal de 500kg/h, 1 extrusora de dupla rosca com capacidade de 400 a 600kg/h, roscas cônicas de diâmetro nominal de 92/188mm e velocidade de rotação variável de 1 a 36,9rpm, incluindo sistema de alimentação duplo constituído por dois funis de aço inox e roscas dosadoras e sistema de exaustão a vácuo; 1 coextrusora de rosca simples com capacidade de 10 a 50kg/h, rosca com diâmetro nominal de 50mm, razão L/D 30:1 e velocidade de rotação variável de 1 a 120 rpm, incluindo 1 alimentador a vácuo e 1 funil secador; 1 distribuidor, 1 cabeçote plano para formação da manta de PVC, 1 calandra para marcação de relevo das telhas, com velocidade de 1 a 5m/min e rolos de diâmetro nominal de 295mm e largura nominal de 1.100mm; 1 controlador de temperatura de óleo; 1 conformador de telhas com velocidade de operação variável de 0 a 4m/min contendo 32 pares de módulos para conformação de telhas plan e dispositivo de cote, e 1 sistema de controle com controlador lógico programável e gabinete elétrico refrigerado por 2 aparelhos de ar condicionado.</t>
  </si>
  <si>
    <t>T-2590</t>
  </si>
  <si>
    <t>ALBEA DO BRASIL EMBALAGENS LTDA</t>
  </si>
  <si>
    <t>Combinações de máquinas para fabricação de embalagens do tipo tubos laminados em ABL (Aluminium Barrier Laminate) ou PBL (Plastic Barrier Laminate), para produção de tubos com diâmetros compreendidos entre 12 e 40mm, com capacidade máxima produtiva menor ou igual a 240tubos/min; com sistemas de soldagem de alta frequência (HF) e/ou sistema de soldagem de vedação por calor (HS); com dispositivos para alimentação, colocação e solda dos ombros (bicos); com dispositivos para alimentação e colocação de tampas; com sistema de controle da qualidade de produção; com silos e/ou equipamentos para alimentação e carregamento da alimentação de ombros (bicos) e/ou tampas; com ou sem sistema de descarga de saída; com ferramental e dispositivos intercambiáveis para produção; com painel de controle integrado e interface homem máquina (IHM).</t>
  </si>
  <si>
    <t>T-2769</t>
  </si>
  <si>
    <t>SOCIEDADE MICHELIN DE PARTICIPAÇÕES INDÚSTRIA E COMÉRCIO LTDA</t>
  </si>
  <si>
    <t>Combinações de máquinas para transformação de tiras de borracha não vulcanizada, por processo de plastificação e homogeneização, em bandas de borracha, com largura, espessura e temperatura controlada, para utilização no processo de fabricação de pneumáticos, com capacidade de produção de 50kg/min, composta de: plastificador, com parafuso de diâmetro de 90mm, motor de 55kW assíncrono e tapete transportador com velocidade máxima de 15m/min; homogeneizador à quente, dotado de cilindros metálicos com diâmetro de 300 x 600mm, motores de 7,5kW e controladores de largura e espessura do produto; trocador de calor para o plastificador e homogeneizador, com motobombas de 1,1 e 0,67kW e controlador de temperatura entre 35° e 90°C; mesa de rolos transportador com controle de velocidade e complexador; armário elétrico e de comando, com interface homem-máquina (IHM) e controlador logístico programável (CLP).</t>
  </si>
  <si>
    <t>MECANICA BONFANTI S/A</t>
  </si>
  <si>
    <t>T-2345</t>
  </si>
  <si>
    <t>BRASPINE MADEIRA LTDA</t>
  </si>
  <si>
    <t>Combinações de máquinas para produção de pellets de madeira, para transformação de resíduos de madeira em pellets, compostas de: moinho interno movido por motor de 370kW para equalização dos resíduos iniciais, 2 unidades peletizadoras de funcionamento conjunto movidas por dois motores de 370kW para transformação do material equalizado em pellets com diâmetro de 6mm e comprimento de até 20mm, resfriador para redução de temperatura e aumento de resistência, peneira de classificação, transportadores de rosca simples, duplos, triplos e de correntes para transporte interno do material e elevador de caneca para entrega dos pellets aprovados em silo de armazenamento.</t>
  </si>
  <si>
    <t>T-2381</t>
  </si>
  <si>
    <t>SIEMENS LTDA.</t>
  </si>
  <si>
    <t>Máquinas de fechamento horizontal com 350kN de força hidráulica, para dosagem contínua de até 1.200cm3 de resina ciclo alifática, para câmara de vácuo de até 2mbar, com gelificação automática sob pressão (sistema APG) com controle de temperatura do sistema de fechamento por resistências termoelétricas com regulagem até 130°C.</t>
  </si>
  <si>
    <t>T-2483</t>
  </si>
  <si>
    <t>Combinações de máquinas de montagem da coluna superior de direção eletricamente assistida (CEPS) de veículos automotores, com ciclo máximo de operação de até 30s/peça e módulos e mesa rotativa interligados/interconectados por meio de informações de qualidade rastreadas pelo sistema DMC (Código Digital de Matriz) e controlados por painel de controle com CLPs e computador industrial, dotadas de: módulo automático de verificação do tipo de camisa da coluna, com sensor laser, impressora e “scanner” para gerenciamento de dados; módulo de montagem servomotorizada do rolamento e anel de retenção na camisa da coluna da direção e lubrificação da camisa da coluna, com aplicação de força com limite de aprovação em Delta entre 1 a 2,5kN e 7,5 a 12,5kN, força máxima de 8 e 18kN, controle do eixo de 0 a 250mm, intervalo de aquisição e histórico de força de 0,1mm e 0,2mm e velocidade de processo ajustável máxima de 500mm/s, dotado de sensor para medição dinâmica de forças de tração e compressão, com capacidade de ± 20kN e sobrecarga de ± 22kN, sistema de medição linear do comprimento por régua, com classe de precisão de ± 5µm (em 1.000mm) ou ± 2µm (em 40mm) e resoluções de 0,2µm a 5µm, servomotor com sistema de segurança ativo, torque máximo de 24Nm e rotação máxima superior ou igual a 6.000rpm, dispositivo de lubrificação por “spray” de graxa sintética de longo prazo com volume mínimo de aplicação de 0,025cm3, pressão máxima de 400bar, velocidade de aplicação de 0,261g/s e precisão de 0,01%, servo-eixo e trocador de ferramentas; mesa rotativa dotada de robô industrial, com 6 graus de liberdade e pinças para manipulação de peças, estação de alimentação dos componentes para montagem com barreiras de luz e “scanner” para gerenciamento de dados, estação de fixação do tubo interno na unidade servo-motorizada (“ServoUnit”), com parafusamento automático com múltiplas posições configuráveis, padrão de 3 posições, ajustáveis com precisão de posição 0,1°, velocidade de ajuste de 90°/s e precisão de 0,1°/s, aplicação de torque diferencial de 6Nm ± 1Nm e torque absoluto de 12Nm, dotada de parafusadeira elétrica, com capacidade de torque de 3 a 17Nm, rotação de 2.000rpm, comprimento de 441mm e dispositivo de alimentação automática de parafusos, transdutor de torque rotativo na faixa de 0,1 a 20kNm e servomotor com sistema de segurança ativo, estação de montagem servo motorizada do eixo no interior do rolamento da camisa da coluna, com aplicação de força com limite de aprovação em Delta entre 7,5 a 12kN, força máxima de 18kN, controle do eixo de 0 a 250mm e intervalo de aquisição e histórico de força de 0,03mm, dotada de sensor para medição dinâmica de forças de tração e compressão, com capacidade de ± 20kN e sobrecarga de ± 22kN, sistema de medição linear do comprimento por régua, com classe de precisão de ± 5µm (em 1.000mm) ou ± 2µm (em 40mm) e resoluções de 0,2 a 5µm, servomotor com sistema de segurança ativo, torque máximo de 24Nm e rotação máxima superior ou igual a 6.000rpm, dispositivo de lubrificação por “spray” de graxa sintética de longo prazo com volume mínimo de aplicação de 0,025cm3, pressão máxima de 400bar, velocidade de aplicação de 0,261g/s e precisão de 0,01%, estação de montagem servo motorizada da camisa da coluna de direção no interior da unidade servo motorizada (ServoUnit), com aplicação de uma força com limite de aprovação em Delta na faixa entre 0 a 500N, força máxima de 1,15kN e 1,2kN, controle do eixo de 0 a 165mm, intervalo de aquisição e histórico de força de 0,03mm e velocidade de processo ajustável máxima de 150mm/s, dotada de sensor para medição dinâmica de forças de tração e compressão, com capacidade de ± 20kN e sobrecarga de ± 22kN, sistema de medição linear do comprimento por régua, com classe de precisão de ± 5µm (em 1.000mm) ou ± 2µm (em 40mm) e resoluções de 0,2µm a 5µm, servomotor com sistema de segurança ativo, torque máximo de 24Nm e rotação máxima superior ou igual a 6.000rpm, estação de descarregamento da coluna superior de direção em esteira transportadora; módulo de montagem servo motorizada do excêntrico (came) e alavanca de aperto da coluna superior de direção, com aplicação de uma força com limite de aprovação em Delta na faixa entre 1,75 a 2,25kN e 1 a 8kN, força máxima de 4 e 15kN, controle do eixo de 0 a 13,5mm (± 0,3mm) e 0 a 12mm (± 0,5mm), intervalo de aquisição e histórico de força de 0,06mm e 0,03mm e velocidade de processo ajustável máxima de 380mm/s, dotado de sensor para medição dinâmica de forças de tração e compressão, com capacidade de ± 20kN e sobrecarga de ± 22kN, sistema de medição linear do comprimento por régua, com classe de precisão de ± 5µm (em 1.000mm) ou ± 2µm (em 40mm) e resoluções de 0,2 a 5µm, servomotor com sistema de segurança ativo, torque máximo de 24Nm e rotação máxima superior ou igual a 6.000rpm e trocador de ferramentas; módulo de montagem e fixação do sistema de aperto com suporte na coluna superior de direção com torque de travamento da porca de 0,4 a 3Nm, torque diferencial de 5,5Nm ±1Nm e torque absoluto de 7Nm, dotado de parafusadeira elétrica, com capacidade de torque de 3 a 17Nm, rotação de 2.000rpm e comprimento de 441mm, cilindro de lubrificação por “spray” de graxa sintética de longo prazo com capacidade de aplicação na faixa de 0,1 a 2cm3 e pressão de operação na faixa de 20 a 160bar; módulo servo motorizado de ajuste da força da alavanca da coluna superior de direção, com aplicação do torque de abertura e fechamento da alavanca da coluna com curvas de torque/ângulo configuráveis para aprovação entre 1,3 a 6Nm, torque máximo de 14,5Nm, controle de ângulo final de 25⁰ a 55⁰, intervalo de aquisição e histórico de força de 0,05mm e 0,07⁰ e velocidade de processo ajustável máxima de 185⁰/s, dotado de servomotor com torque de 1,13Nm, rotação superior ou igual a 5.500rpm e equipado com sensor de torque ultrassensível, com torque 0,1 a 15Nm e precisão de 0,05%; módulo de montagem do contrapeso e das molas de aperto na coluna superior de direção e inspeção final, incluindo o ajuste da posição de entrega, com verificação de componentes por sistemas atributivos e de visão automatizada; módulo de retrabalho de peças não-conformes (NOK), dotado de painel IHM, ferramenta de desmontagem e armário para armazenagem de peças.</t>
  </si>
  <si>
    <t>T-2493</t>
  </si>
  <si>
    <t>Combinações de máquinas de montagem da unidade de engrenamento (GearUnit) da coluna de direção eletricamente assistida (CEPS) de veículos automotores, com ciclo máximo de operação de até 15 segundos por peça e módulos que são interligados e interconectados por meio de informações de qualidade rastreadas pelo sistema DMC (Código Digital de Matriz) e controlados por painel de controle com CLPs e computador industrial, dotadas de: módulo de montagem da mola de torção e do rolo da agulha na carcaça da unidade, com aplicação de uma força de 500N e limite máximo de 5kN, controle do eixo de 0 a 200mm (precisão de 0,001mm e tolerância de ± 0,05mm) e velocidade de processo ajustável em 3 estágios máxima de 5mm/s (precisão de 0,001mm/s), dotado de cilindro eletromecânico com carga máxima admissível superior a 3,1kN, servomotor com sistema de segurança ativo, torque máximo de 8,1Nm e rotação máxima superior ou igual a 7.500rpm e sensor para medição dinâmica de forças de tração e compressão, com capacidade de ± 20kN e sobrecarga de ± 22kN; módulo de montagem da tampa de fechamento na carcaça da unidade, com aplicação de uma força máxima de 5kN e limite de aprovação ajustável com precisão de 0,1N, controle máximo do eixo de ± 250mm (precisão de 0,001mm e tolerância de ± 0,05mm), dotado de servomotor e sensor para medição dinâmica de forças de tração e compressão, com capacidade de ± 20kN; recipiente para descarte de peças não-conforme (NOK).</t>
  </si>
  <si>
    <t>T-2733</t>
  </si>
  <si>
    <t>SWAB CB BRASIL INDÚSTRIA DE PRODUTOS LABORATORIAIS LTDA</t>
  </si>
  <si>
    <t>Máquinas automáticas para fabricar hastes flexíveis, com pontas de algodão (cotonetes), com aplicador de líquidos nas extremidades, estação de separação de hastes defeituosas, controlar lógico programável (CLP) e produção máxima igual ou superior a 2.800hastes/min.</t>
  </si>
  <si>
    <t>T-2749</t>
  </si>
  <si>
    <t>NISSIN FOODS DO BRASIL LTDA</t>
  </si>
  <si>
    <t>Combinações de máquinas para distribuição de sachês de tempero em linha de produção de macarrão instantâneo compostas de duas unidades de dispositivo de alimentação de tiras de sachê e duas unidades de máquinas de corte e distribuição automática de sachês, com capacidade de entrada de 30saches/min considerando saches de 50 a 100mm de largura, 50 a 100mm de comprimento e capacidade para cortar saches de até 30mm de espessura e esteira transportadora de saches medindo 1.670mm.</t>
  </si>
  <si>
    <t>T-2771</t>
  </si>
  <si>
    <t>OIL STATES INDUSTRIES DO BRASIL INSTALACOES MARITIMAS LTDA</t>
  </si>
  <si>
    <t>Válvulas de retenção de uso submarino para aplicação no controle do diferencial de pressão na coluna de elevação de perfuração de poços de petróleo, tipo portinhola, diâmetro interno de passagem: 4.062pol. 103,2mm, comprimento do corpo: 10pol. 254mm, pressão de trabalho a frio (cwp): 6,170psi 425bar, comprimento do conjunto: 23.000pol. 584,2mm, pressão de teste hidrostático: 10.000psi 689bar, peso da seção do conjunto: 200lbs. 91kg, temperatura operacional: baixa: -20°F - 29°C, alta: 200 ° F 93 ° C, materiais compatíveis com norma nace e a prova de fogo conforme norma api6fd 3ª edição, conexões: bisel especial para solda diâmetro externo 5” x diâmetro interno 4”.</t>
  </si>
  <si>
    <t>T-2804</t>
  </si>
  <si>
    <t>SIEMENS GAMESA ENERGIA RENOVÁVEL LTDA.</t>
  </si>
  <si>
    <t>Caixas de engrenagem para multiplicação de rotação e transmissão de torque, para aplicação em aerogeradores, com 3 estágios de multiplicação, sendo 2 estágios de engrenagens planetárias e 1 estágio de engrenagens helicoidais, com rotação nominal de entrada entre 10,530 e 10,558rpm, om relação de multiplicação de velocidade de 1:127,286 ou 1:127,54 ou 1:127,72, com torque nominal de entrada entre 3.300 e 3.745kNm.</t>
  </si>
  <si>
    <t>T-2751</t>
  </si>
  <si>
    <t>Inversores de frequência trifásico tipo “on-grid” com potência nominal de saída de 12.000W topologia sem transformador, com resfriamento natural (sem ventiladores), com chave CC ,com temperatura de operação de -25 a 60ºC tensão máxima de entrada por “strings” de 1.000V e com tensão mínima de acionamento de 200 ~ 250V, equipamentos dotados por 2mppt(s) com 1 entrada(s) por mppt e corrente máxima de entrada em cada mppt de 13A. tensão nominal de saída para a rede de elétrica 380V , frequência de saída de 50/60(+5%) ,corrente máxima de saída de 20 a fator de potência de saída de 0,8 (atrasado) ~ 0,8 (adiantado)com uma distorção harmônica &lt;3% eficiência máxima de 98%, sistema compostos por proteção contra fuga de corrente (ca), proteção contra falta de aterramento, proteção anti-ilhamento, proteção de sobretensão (cc), proteção de sobrecarga (cc), proteção de sobrecarga (ca), proteção contra inversão de polaridade (cc), nível de ruído &lt; 40db(a), grau de proteção ip65, com display de LCD, comunicação rs485 / wifi (externo),"massa liquida máxima de 35kg, de valor unitário (CIF) não superior a R$4.664,86.</t>
  </si>
  <si>
    <t>T-2777</t>
  </si>
  <si>
    <t>Inversores de frequência trifásico tipo “on-grid” com potência nominal de saída de 12.000W topologia sem transformador, com resfriamento natural (sem ventiladores) , com chave CC ,com temperatura de operação de -25 a 60oC tensão máxima de entrada por “strings” de 1.000V e com tensão mínima de acionamento de 200 ~ 250V, equipamento dotados por 2mppt(s) com 2 entrada(s) por mppt e corrente máxima de entrada em cada mppt de 21 a. tensão nominal de saída para a rede de elétrica 220V, frequência de saída de 50/60(+5%) ,corrente máxima de saída de 32 a fator de potência de saída de 0,8 (atrasado) ~ 0,8 (adiantado)com uma distorção harmônica &lt;3% eficiência máxima de 98,3%. Sistema compostos por proteção contra fuga de corrente (ca), proteção contra falta de aterramento, proteção anti-ilhamento, proteção de sobretensão (cc), proteção de sobrecarga (cc), proteção de sobrecarga (ca), proteção contra inversão de polaridade (cc). Nivel de ruído &lt; 40 db(a), grau de proteção ip65, com display de lcd, "comunicaçao rs485 / wifi (externo),"massa liquida máxima de 39kg, de valor unitário (CIF) não superior a R$5.163,20.</t>
  </si>
  <si>
    <t>Inversores de frequência trifásico tipo “on-grid” com potência nominal de saída de 12.000W topologia sem transformador, com resfriamento natural (sem ventiladores) , com chave CC ,com temperatura de operação de -25 a 60oC tensão máxima de entrada por “strings” de 1.000V e com tensão mínima de acionamento de 200 ~ 250V, equipamento dotados por 2mppt(s) com 2 entrada(s) por mppt e corrente máxima de entrada em cada mppt de 21 a. tensão nominal de saída para a rede de elétrica 220V, frequência de saída de 50/60(+5%) ,corrente máxima de saída de 32 a fator de potência de saída de 0,8 (atrasado) ~ 0,8 (adiantado)com uma distorção harmônica &lt;3% eficiência máxima de 98,3%. Sistema compostos por proteção contra fuga de corrente (ca), proteção contra falta de aterramento, proteção anti-ilhamento, proteção de sobretensão (cc), proteção de sobrecarga (cc), proteção de sobrecarga (ca), proteção contra inversão de polaridade (cc). Nivel de ruído &lt; 40 db(a), grau de proteção ip65, com display de lcd, "comunicaçao rs485 / wifi (externo),"massa liquida máxima de 39kg, de valor unitário (CIF) não superior a R$5.163,2.</t>
  </si>
  <si>
    <t>T-2791</t>
  </si>
  <si>
    <t>Inversores de frequência trifásico tipo “on-grid” com potência nominal de saída de 20.000W topologia sem transformador, com resfriamento natural (sem ventiladores) , com chave CC ,com temperatura de operação de -25 a 60oC tensão máxima de entrada por “strings” de 1.000V e com tensão mínima de acionamento de 200 ~ 250, equipamento dotados por 2 mppt(s) com 2 entrada(s) por mppt e corrente máxima de entrada em cada mppt de 21A. tensão nominal de saída para a rede de elétrica 380V , frequência de saída de 50/60(+5%) ,corrente máxima de saída de 32A fator de potência de saída de 0,8 (atrasado) ~ 0,8 (adiantado)com uma distorção harmônica &lt;3% eficiência máxima de 98%, sistema compostos por proteção contra fuga de corrente (ca), proteção contra falta de aterramento, proteção anti-ilhamento, proteção de sobretensão (cc), proteção de sobrecarga (cc), proteção de sobrecarga (ca), proteção contra inversão de polaridade (cc). Nível de ruído &lt; 40 db(a), grau de proteção ip65, com display de LCD, "comunicação rs485 / wifi (externo),"massa liquida máxima de 39kg, de valor unitário (CIF) não superior a R$5.135,54.</t>
  </si>
  <si>
    <t>T-2817</t>
  </si>
  <si>
    <t>Inversores de frequência trifásico tipo “on-grid” com potência nominal de saída de 30.000W topologia sem transformador, com resfriamento natural (sem ventiladores) , com chave CC ,com temperatura de operação de -25o a 60oC tensão máxima de entrada por “strings” de 1.000V e com tensão mínima de acionamento de 200~250V, equipamento dotados por 3 mppt(s) com 2 entrada(s) por mppt e corrente máxima de entrada em cada mppt de 26A tensão nominal de saída para a rede de elétrica 380V ,frequência de saída de 50/60(+5%) ,corrente máxima de saída de 48A fator de potência de saída de 0,8 (atrasado) ~ 0,8 (adiantado)com uma distorção harmônica &lt;3% eficiência máxima de 98,3%, sistema compostos por proteção contra fulga de corrente (ca), proteção contra falta de aterramento, proteção anti-ilhamento, proteção de sobretensão (cc), proteção de sobrecarga (cc), proteção de sobrecarga (ca), proteção contra inversão de polaridade (cc), nível de ruído &lt; 40 db(a), grau de proteção ip65, com display de lcd, "comunicação rs485 / wifi (externo),"massa liquida máxima de 61kg.</t>
  </si>
  <si>
    <t>T-2818</t>
  </si>
  <si>
    <t>Conversores de corrente contínua em corrente alternada, trifásicos, de potência nominal entre 15.000 a 25.000W, com potência máxima de entrada em corrente contínua (cc) de até 45.000W, com tensão mínima de entrada em corrente contínua de 150V, com 2 entradas de ponto de máxima potência (MPP) independentes e 3 entradas "string" por MPP, faixa de tensão em corrente alternada entre 180 e 280V, classe de condição ambiental conforme IEC60721-3-4 4K4H, emissão sonora típica 51dB, autoconsumo a noite de 1W, integrado com conectores “sunclix” para cabos em corrente contínua, e função de injeção de potência reativa (Q on Demand 24/7).</t>
  </si>
  <si>
    <t>T-2819</t>
  </si>
  <si>
    <t>Conversores de corrente contínua em corrente alternada, trifásicos, de potência nominal de 150.000W, com potência máxima de entrada em corrente contínua (c.c) de 225.000W, com 1 entrada de ponto de máxima potência (MPPT), tensão nominal de saída de 600V, corrente máxima de saída de 151A, com eficiência máxima de 99,1%, equipado com protetor de surto CC e CA tipo II e com interface de comunicação Ethernet.</t>
  </si>
  <si>
    <t>T-2840</t>
  </si>
  <si>
    <t>Inversores fotovoltaicos "on-grid", monofásicos, para inversão de tensão contínua (CC) para tensão alternada (CA), com potência nominal de saída de 3kW, sem transformador, com entrada em paralelo com a rede elétrica com tensão de 230VCA e as seguintes características: tensão máxima de entrada de 500VCC; tensão de partida de 120VCC; faixa de tensão do MPPT compreendida entre 100 a 500VCC; corrente máxima de entrada de 12A; 1 entrada rastreadora de ponto máximo de potência (MPPT) e 1 entrada padrão MC4 de conexão no "MPPT"; potência máxima de saída de 3,3kW; corrente nominal de saída da rede de 13,1A; corrente máxima de saída de 14A; consumo noturno igual ou inferior a 1W; temperatura de operação compreendido entre -25° e +60°C; eficiência máxima de 97,5%; display LCD para operação; monitoramento das informações da rede; grau de proteção IP65; sistema de monitoramento de produção; comunicação via porta serial RS485; com ou sem adaptador de comunicação Wi-Fi, de valor unitário (CIF) não superior a R$1.284,85.</t>
  </si>
  <si>
    <t>T-2841</t>
  </si>
  <si>
    <t>Inversores fotovoltaicos "on-grid", monofásicos, para inversão de tensão contínua (CC) para tensão alternada (CA), com potência nominal de saída de 4kW, sem transformador, com entrada em paralelo com a rede elétrica com tensão de 220VCA e as seguintes características: tensão máxima de entrada de 500VCC; tensão de partida de 120VCC; faixa de tensão do MPPT compreendida entre 100 a 500VCC; corrente máxima de entrada de 10A; 2 entradas rastreadoras de ponto máximo de potência (MPPT) e 1 entrada padrão MC4 de conexão no "MPPT"; potência máxima de saída de 4,4kW; corrente nominal de saída da rede de 18A; corrente máxima de saída de 20A; consumo noturno igual ou inferior a 1W; temperatura de operação compreendido entre -25° e +60°C; eficiência máxima de 97,3%; display LCD para operação; monitoramento das informações da rede; grau de proteção IP65; sistema de monitoramento de produção; comunicação via porta serial RS485; com ou sem adaptador de comunicação Wi-Fi.</t>
  </si>
  <si>
    <t>T-2843</t>
  </si>
  <si>
    <t>Inversores fotovoltaicos "on-grid", monofásicos, para inversão de tensão contínua (CC) para tensão alternada (CA), com potência nominal de saída de 5kW, sem transformador, com entrada em paralelo com a rede elétrica com tensão de 230VCA e as seguintes características: tensão máxima de entrada de 500VCC; tensão de partida de 120VCC; faixa de tensão do MPPT compreendida entre 100 a 500VCC; corrente máxima de entrada de 12A; 2 entradas rastreadoras de ponto máximo de potência (MPPT) e 1 entrada padrão MC4 de conexão no "MPPT"; potência máxima de saída de 5,5kW; corrente nominal de saída da rede de 22A; corrente máxima de saída de 24A; consumo noturno igual ou inferior a 1W; temperatura de operação compreendido entre -25° e +60°C; eficiência máxima de 97,5%; display LCD para operação; monitoramento das informações da rede; grau de proteção IP65; sistema de monitoramento de produção; comunicação via porta serial RS485; com ou sem adaptador de comunicação Wi-Fi.</t>
  </si>
  <si>
    <t>T-2844</t>
  </si>
  <si>
    <t>Conversores estáticos, inversores de tensão contínua em tensão alternada trifásica, para sistema solar fotovoltaico "on-grid", com potência de 12.000W a 45oC , topologia sem transformador, com método de resfriamento natural e temperatura de operação de -25 a 60oC , grau de proteção IP65 (proteção contra poeira e jatos de agua), resistência a corrosão grau C5, portas de comunicação RS-485, adaptador Wi-Fi para monitoramento, modelos com 2 rastreadores de ponto de máxima potência (MPPT) e com uma entrada por rastreador, entrada máxima de até 1.100V em corrente contínua, com tensão mínima de entrada em corrente continua de 200 V, tensão de inicialização de 250Vcc, eficiência de 98,6%, com tensão nominal trifásica de 230/400Vca, com operação em 60Hz, fator de potência em 1 e com opção de ajuste, consumo noturno menor do que 1W, atendendo as normas internacionais IEC 61727, IEC 62109, IEC 62116, IEC 61000-3-11, IEC 61000-3-12, de valor unitário (CIF) não superior a R$8.008,00.</t>
  </si>
  <si>
    <t>T-2845</t>
  </si>
  <si>
    <t>Inversores fotovoltaicos "on-grid", monofásicos, para inversão de tensão contínua (CC) para tensão alternada (CA), com potência nominal de saída de 8kW, sem transformador, com entrada em paralelo com a rede elétrica com tensão de 230VCA e as seguintes características: tensão máxima de entrada de 500VCC; tensão de partida de 120VCC; faixa de tensão do MPPT compreendida entre 100 a 500VCC; corrente máxima de entrada de 12A; 2 entradas rastreadoras de ponto máximo de potência (MPPT) sendo 1 entrada padrão MC4 de conexão no "MPPT 1" e 2 entradas padrão MC4 de conexão no "MPPT 2'; potência máxima de saída de 8,8kW; corrente nominal de saída da rede de 35A; corrente máxima de saída de 39A; consumo noturno igual ou inferior a 1W; temperatura de operação compreendido entre -25° e +60°C; eficiência máxima de 97,7%; display LCD para operação; monitoramento das informações da rede; grau de proteção IP65; sistema de monitoramento de produção; comunicação via porta serial RS485; com ou sem adaptador de comunicação Wi-Fi.</t>
  </si>
  <si>
    <t>T-2846</t>
  </si>
  <si>
    <t>Inversores fotovoltaicos "on-grid", trifásicos, para inversão de tensão contínua (CC) para tensão alternada (CA), com potência nominal de saída de 12kW, sem transformador, com entrada em paralelo com a rede elétrica em tensões compreendidas entre 380 a 400VCA e as seguintes características: tensão máxima de entrada de 1000VCC; tensão de partida de 250VCC; faixa de tensão do MPPT compreendida entre 200 a 800VCC; corrente máxima de entrada de 11A; 2 entradas rastreadoras de ponto máximo de potência (MPPT) sendo 1 entrada padrão MC4 de conexão no "MPPT 1" e 2 entradas padrão MC4 de conexão no "MPPT 2"; potência máxima de saída de 13,2kW; corrente nominal de saída da rede de 17,4A; corrente máxima de saída de 19,14A; consumo noturno igual ou inferior a 1W; temperatura de operação compreendido entre -25° e +60°C; eficiência máxima de 98,5%; display LCD para operação; monitoramento das informações da rede; grau de proteção IP65; sistema de monitoramento de produção; comunicação via porta serial RS485; com ou sem adaptador de comunicação Wi-Fi, de valor unitário (CIF) não superior a R$3.107,51.</t>
  </si>
  <si>
    <t>T-2847</t>
  </si>
  <si>
    <t>Conversores estáticos, inversores de tensão contínua em tensão alternada trifásica, para sistema solar fotovoltaico "on-grid", com potência de 20.000W a 45oC , topologia sem transformador, com método de resfriamento forçado (com ventoinhas) e temperatura de operação de -25 a 60oC, grau de proteção IP65 (proteção contra poeira e jatos de agua), resistência a corrosão grau C5, portas de comunicação RS-485, adaptador Wi-Fi para monitoramento, modelos com 2 rastreadores de ponto de máxima potência (MPPT) e com duas entradas por rastreador, entrada máxima de até 1.100V em corrente contínua, com tensão mínima de entrada em corrente continua de 200V, tensão de inicialização de 250Vcc, eficiência de 98,6%, com tensão nominal trifásica de 230/400Vca, com operação em 60Hz, fator de potência em 1 e com opção de ajuste, consumo noturno menor do que 1W, atendendo as normas internacionais IEC 61727, IEC 62109, IEC 62116, IEC 60068, IEC 61683.</t>
  </si>
  <si>
    <t>T-2848</t>
  </si>
  <si>
    <t>Inversores fotovoltaicos "on-grid", trifásicos, para inversão de tensão contínua (CC) para tensão alternada (CA), com potência nominal de saída de 15kW, sem transformador, com entrada em paralelo com a rede elétrica em tensões compreendidas entre 380 a 400VCA e as seguintes características: tensão máxima de entrada de 1000VCC; tensão de partida de 250VCC; faixa de tensão do MPPT compreendida entre 200 a 800VCC; corrente máxima de entrada de 11A; 2 entradas rastreadoras de ponto máximo de potência (MPPT) sendo 1 entrada padrão MC4 de conexão no "MPPT 1" e 2 entradas padrão MC4 de conexão no "MPPT 2"; potência máxima de saída de 16,5kW; corrente nominal de saída da rede de 21,8A; corrente máxima de saída de 24A; consumo noturno igual ou inferior a 1W; temperatura de operação compreendido entre -25° e +60°C; eficiência máxima de 98,5%; display LCD para operação; monitoramento das informações da rede; grau de proteção IP65; sistema de monitoramento de produção; comunicação via porta serial RS485; com ou sem adaptador de comunicação Wi-Fi9, de valor unitário (CIF) não superior a R$4.242,97.</t>
  </si>
  <si>
    <t>T-2849</t>
  </si>
  <si>
    <t>Conversores estáticos, inversores de tensão contínua em tensão alternada trifásica, para sistema solar fotovoltaico "on-grid", com potência de 33.000W a 45 oC , topologia sem transformador, com método de resfriamento forçado (com ventoinhas) e temperatura de operação de -30 a 60oC , grau de proteção IP66 (proteção contra poeira e jatos de agua), resistência a corrosão grau C5, portas de comunicação RS-485, adaptador Wi-Fi para monitoramento, modelos com 3 rastreadores de ponto de máxima potência (MPPT) e com duas entradas por rastreador, entrada máxima de até 1.100V em corrente contínua, com tensão mínima de entrada em corrente continua de 200V, tensão de inicialização de 250Vcc, eficiência de 98,6%, com tensão nominal trifásica de 230/400Vca, com operação em 60Hz, fator de potência em 1 e com opção de ajuste, consumo noturno menor do que 2W, atendendo as normas internacionais IEC 61727, IEC 62109, IEC 62116, IEC 60068, IEC 61683.</t>
  </si>
  <si>
    <t>T-2850</t>
  </si>
  <si>
    <t>Conversores estáticos, inversores de tensão contínua em tensão alternada trifásica, para sistema solar fotovoltaico "on-grid", com potência de 40.000W a 45oC , topologia sem transformador, com método de resfriamento forçado (com ventoinhas) e temperatura de operação de -30 a 60oC , grau de proteção IP66 (proteção contra poeira e jatos de agua), resistência a corrosão grau C5, portas de comunicação RS-485, adaptador Wi-Fi para monitoramento, modelos com 4 rastreadores de ponto de máxima potência (MPPT) e com duas entradas por rastreador, entrada máxima de até 1.100V em corrente contínua, com tensão mínima de entrada em corrente continua de 200V, tensão de inicialização de 250Vcc, eficiência de 98,6%, com tensão nominal trifásica de 230/400Vca, com operação em 60Hz, fator de potência em 1 e com opção de ajuste, consumo noturno menor do que 2W, atendendo as normas internacionais IEC 61727, IEC 62109, IEC 62116, IEC 60068, IEC 61683.</t>
  </si>
  <si>
    <t>T-2852</t>
  </si>
  <si>
    <t>Conversores estáticos, inversores de tensão contínua em tensão alternada trifásica, para sistema solar fotovoltaico "on-grid", com potência de 50.000W a 45oC , topologia sem transformador, com método de resfriamento forçado (com ventoinhas) e temperatura de operação de -30 a 60oC ,  grau de proteção IP66 (proteção contra poeira e jatos de agua), resistência a corrosão grau C5, portas de comunicação RS-485, adaptador Wi-Fi para monitoramento, modelos com 5 rastreadores de ponto de máxima potência (MPPT) e com duas entradas por rastreador, entrada máxima de até 1.100Vcc em corrente contínua, com tensão mínima de entrada em corrente continua de 200Vcc, tensão de inicialização de 250Vcc, eficiência de 98,7%, com tensão nominal trifásica de 230/400Vca, com operação em 60Hz, fator de potência em 1 e com opção de ajuste, consumo noturno menor do que 2W, atendendo as normas internacionais IEC 61727, IEC 62109, IEC 62116, IEC 60068, IEC 61683.</t>
  </si>
  <si>
    <t>T-2870</t>
  </si>
  <si>
    <t>Inversor de frequência trifásico tipo “on-grid” com potência nominal de saída de 50.000W topologia sem transformador, com resfriamento forçada (com ventiladores) , com chave CC ,com temperatura de operação de -25o a 60oC tensão máxima de entrada por “strings” de 1.000V e com tensão mínima de acionamento de 200~250V. dotados por 3 MPPT(s) com 4 entrada(s) por MPPT e corrente máxima de entrada em cada MPPT de 38 A. Tensão nominal de saída para a rede de elétrica 380V, frequência de saída de 50/60(+5%) ,corrente máxima de saída de 80 a fator de potência de saída de 0,8 (atrasado) ~ 0,8 (adiantado)com uma distorção harmônica &lt; 3% eficiência máxima de 98,6%. Sistema compostos por proteção contra fuga de corrente (CA), proteção contra falta de aterramento, proteção anti-ilhamento, proteção de sobretensão (CC), proteção de sobrecarga (CC), proteção de sobrecarga (CA), proteção contra inversão de polaridade (CC). Nível de ruído &lt; 60db(a), grau de proteção ip65, com display de LCD, "comunicação rs485 / wifi (externo),"massa liquida máxima de 68kg.</t>
  </si>
  <si>
    <t>T-2873</t>
  </si>
  <si>
    <t>Micro inversores de frequência monofásico tipo “on-grid” com potência nominal de saída de 600W topologia sem transformador, com resfriamento natural (sem ventiladores) , sem chave CC ,com temperatura de operação de -40° a 65oC tensão máxima de entrada por “strings” de 60V e com tensão mínima de acionamento de 20V, equipamento dotados por 2 mppt(s) com 1 entrada(s) por mppt e corrente máxima de entrada em cada mppt de 10,40A, tensão nominal de saída para a rede de elétrica 220V, frequência de saída de 50/60(+5%) ,corrente máxima de saída de 2,17 a fator de potência de saída de 1 com uma distorção harmônica &lt; 3% eficiência máxima de 96,50%. Sistema compostos por proteção contra fuga de corrente (CA), proteção contra falta de aterramento, proteção anti-ilhamento, proteção de sobretensão (CC), proteção de sobrecarga (CC), proteção de sobrecarga (CA), proteção contra inversão de polaridade (CC), grau de proteção ip67, comunicação wifi (antena externa), massa líquida máxima de 2,63kg, de valor unitário (CIF) não superior a R$581,02.</t>
  </si>
  <si>
    <t>T-2783</t>
  </si>
  <si>
    <t>Aparelhos para transmissão ou recepção de dados, em rede com fio, contendo até 8 portas de comunicação, com velocidade de comutação de até 1Gbps, munido de dispositivo para alterar suas características de comutação de dados e comunicação entre as portas (modulador para alternar função VLAN em ativa ou inativa ), com capacidade de alimentação por fonte de tensão que varia entre 5 a 48VDC, podendo ser energizado também pelas portas de comunicação.</t>
  </si>
  <si>
    <t>TERACOM TELEMATICA SA</t>
  </si>
  <si>
    <t>Furukawa Electric Latam S.A</t>
  </si>
  <si>
    <t>Flextronics International Tecnologia Ltda.</t>
  </si>
  <si>
    <t>T-2795</t>
  </si>
  <si>
    <t>Terminais de rede ótica passiva com capacidade gigabit para conexão a serviços de fibra ótica; portas pon e lan 10/100/1000 gigabit com taxa de “downlink” de 2.5Gbp e “uplink” de 1.25Gbp, temperatura de operação entre 0º a 45ºC, de valor unitário (CIF) não superior a R$ 66,81.</t>
  </si>
  <si>
    <t>TERACOM TEELEMATICA S/A</t>
  </si>
  <si>
    <t>T-2728</t>
  </si>
  <si>
    <t>Dispositivos portáteis alimentado por bateria de íon de lítio, também conhecido como “relógio inteligente” (smartwatch) e concebido para ser utilizado no pulso, dotados de processador, memória e um transceptor de rádio que utiliza padrões de tecnologia sem fio aberta nfc, “bluetooth” e ant (frequência de 2,4GHz e taxa de transmissão de até 2mbit/s), para troca de dados em uma rede utilizando ondas curtas, pareado com outros dispositivos, como smartphones, tablets e fones de ouvido “bluetooth” e capaz de registrar data e hora, contagem de passos, contagem de calorias, monitoramento de até 100 tipos de exercícios, monitoramento continuo de batimento cardíaco, monitoramento não invasivo e não medico de oximetria sanguínea, monitoramento de qualidade de sono, monitoramento de stress, monitoramento de ciclo menstrual, sensor de localização gps com barômetro e altímetro.</t>
  </si>
  <si>
    <t>T-2835</t>
  </si>
  <si>
    <t>Placas montadas, com função de conversão de sinais de serviço padrão ODUk com taxa de transmissão de 1 a 100Gbit/s, em sinais WDM (Wavelength Division Multiplexing), conforme ITU-T (International Telecomunication Unit), contendo módulo óptico WDM, módulo de processamento de sinal OTN, modulo de cross-conexão, módulo de comunicação e controle de operações dos módulos da placa, com a função de coletar informações como alarmes de performance, eventos, temperatura, e detecção de tensão e módulo de fornecimento de energia integrado.</t>
  </si>
  <si>
    <t>T-2788</t>
  </si>
  <si>
    <t>Etiquetas protetoras antifurto passiva ou ativa com bateria, contendo elementos para identificação sem contato, nas frequências 8,2MHz e 58KHZ ou ambas, cuja função é ativar sensores de alarme dotadas de sistema de extensão da proteção envolvendo o produto a ser protegido (gerais, caixas ou congelados) por cabos metálicos revestidos em plástico acoplados a etiqueta que são acionados ao serem rompidos, por dispositivo sonoro integrado.</t>
  </si>
  <si>
    <t>T-2789</t>
  </si>
  <si>
    <t>Etiquetas antifurto passiva, de leitura sem contato, com acabamento em papel ou filme plástico, dispondo de circuito impresso em alumínio e frequência de 8,2MHz, para utilização em produtos gerais e congelados, tamanho igual ou superior a 15 x 20mm ou redondas com diâmetro igual ou superior a 30mm, com adesivo de colagem, sendo usada para ativação de sensores de alarme.</t>
  </si>
  <si>
    <t>T-2853</t>
  </si>
  <si>
    <t>Telas de vidro “touchscreen” sensível ao toque "touchscreen" de 15 polegadas com tecnologia PCAP (capacitiva projetada) para uso conjunto com telas LCD de monitores, fabricada em vidro com transparência mínima de 85%, com capacidade de até 10 toques simultâneos operando através de tecnologia PCAP (capacitiva projetada), pode ser usada em monitores com resolução mínima de 1.280 x 1.024 pixels e máxima de 1.920 x1.080 pixels.</t>
  </si>
  <si>
    <t>T-2820</t>
  </si>
  <si>
    <t>CLAMPER INDÚSTRIA E COMÉRCIO S.A.</t>
  </si>
  <si>
    <t>Placas de circuito impresso montadas com transformador de sinal SMD (Balun) 1:1 5-1.000MHz 50/75 Ohms 0,7dB, de valor unitário (CIF) não superior a R$1,29.</t>
  </si>
  <si>
    <t>T-2800</t>
  </si>
  <si>
    <t>LOJA ELETRICA LTDA</t>
  </si>
  <si>
    <t>Módulos solares fotovoltaicos, compostos por 60 células de silício monocristalino de 158,75 x 79,3mm cada, com revestimento PERC (Passivated Emitter and Rear Cell) de alta eficiência, com potência total nominal máxima (STC) igual a 155W e potência total nominal por m2 igual a 180,23W/m2, indicado com tolerância de potência positiva e eficiência igual a 18,05%, coeficiente de temperatura (Pmax) de -0,37% / oC, dimensões de 1.270 x 676 x 30mm, com cabos solares com comprimento de até 900mm, para uso em sistemas com tensão máxima igual a 1.000V, desenvolvidos para suportar a operação em temperatura dentro da faixa de -45 a 85oC, de valor unitário (CIF) não superior a R$257,33.</t>
  </si>
  <si>
    <t>T-2801</t>
  </si>
  <si>
    <t>Módulos solares fotovoltaicos, compostos por 60 células de silício monocristalino de 158,75 x 158,75mm cada, com revestimento PERC (Passivated Emitter and Rear Cell) de alta eficiência, com potência total nominal máxima (STC) igual a 320W e potência total nominal por m2 igual a 191,62W/m2, indicado com tolerância de potência positiva e eficiência igual a 19,18%, coeficiente de temperatura (Pmax) de -0,37% / oC, dimensões de 1.665 x 1.002 x 35mm, com cabos solares com comprimento de até 900mm e conectores tipo MC4, para uso em sistemas com tensão máxima igual a 1.000V, desenvolvidos para suportar a operação em temperatura dentro da faixa de -45 a 85oC.</t>
  </si>
  <si>
    <t>T-2803</t>
  </si>
  <si>
    <t>Módulos solares fotovoltaicos, compostos por 72 células de silício policristalino de 158,75 x 158,75mm cada, com potência total nominal máxima (STC) igual a 340W e potência total nominal por m2 igual a 171,72W/m2, indicado com tolerância de potência positiva e eficiência igual a 17,15%, coeficiente de temperatura (Pmax) de -0,37% por Graus Celsius, dimensões de 1.979 x 1.002 x 35mm, com cabos solares com comprimento de até 1.000mm e conectores tipo MC4, para uso em sistemas com tensão máxima igual a 1.000V, desenvolvidos para suportar a operação em temperatura dentro da faixa de -40 a 85oC, de valor unitário (CIF) não superior a R$356,76.</t>
  </si>
  <si>
    <t>T-2805</t>
  </si>
  <si>
    <t>Módulos solares fotovoltaicos, compostos por 72 células de silício monocristalino de 156,75 x 156,75mm cada, com revestimento PERC (Passivated Emitter and Rear Cell) de alta eficiência, com potência total nominal máxima (STC) igual a 370W e potência total nominal/m2 igual a 190,72W/m2, indicado com tolerância de potência positiva e eficiência igual a 19,1%, coeficiente de temperatura (Pmax) de -0,37% / oC , dimensões de 1.956 x 992 x 35mm, com cabos solares com comprimento de até 900mm, para uso em sistemas com tensão máxima igual a 1.000V, desenvolvidos para suportar a operação em temperatura dentro da faixa de -40 a 85oC .</t>
  </si>
  <si>
    <t>T-2806</t>
  </si>
  <si>
    <t>Módulos solares fotovoltaicos, compostos por 72 células de silício monocristalino de 158,75 x 158,75mm cada, com revestimento PERC (Passivated Emitter and Rear Cell) de alta eficiência, com potência total nominal máxima (STC) igual a 380W e potência total nominal por m2 igual a 191,92W/m2, indicado com tolerância de potência positiva e eficiência igual a 19,16%, coeficiente de temperatura (Pmax) de -0,37% / oC, dimensões de 1.979 x 1.002 x 35mm, com cabos solares com comprimento de até 1.000mm, para uso em sistemas com tensão máxima igual a 1.500V, desenvolvidos para suportar a operação em temperatura dentro da faixa de -40 a 85oC .</t>
  </si>
  <si>
    <t>T-2807</t>
  </si>
  <si>
    <t>Módulos solares fotovoltaicos, compostos por 144 células de silício monocristalino de 166 x 83mm cada, com revestimento PERC (Passivated Emitter and Rear Cell) de alta eficiência, com potência total nominal máxima (STC) igual a 440W e potência total nominal por m2 igual a 199,17W/m2, indicado com tolerância de potência positiva e eficiência igual a 19,92%, coeficiente de temperatura (Pmax) de -0,38% / oC, dimensões de 2.108 x 1.048 x 35mm, com cabos solares com comprimento de até 1.000mm, para uso em sistemas com tensão máxima igual a 1.500V, desenvolvidos para suportar a operação em temperatura dentro da faixa de -45 a 85oC.</t>
  </si>
  <si>
    <t>T-2842</t>
  </si>
  <si>
    <t>Módulos solares fotovoltaicos monofaciais, compostos de 144 meias-células de silício monocristalino PERC, com potência nominal (STC) igual ou superior a 390Wp, coeficiente de temperatura Pmax menor ou igual a -0,35% /°C, com estrutura em alumínio anodizado com espessura máxima de 30mm, superfície frontal de vidro com espessura de 3,2mm e dimensões de 2.008×1.002×30mm.</t>
  </si>
  <si>
    <t>T-2854</t>
  </si>
  <si>
    <t>Módulos solares fotovoltaicos monofaciais, compostos de 120 meias-células de silício monocristalino PERC com tecnologia de sobreposição de células (Tiling Ribbon), com potência nominal (STC) igual ou superior a 430Wp, coeficiente de temperatura Pmax menor ou igual a -0,35% /°C, com estrutura em alumínio anodizado com espessura máxima de 30mm, superfície frontal de vidro com espessura de 3,2 mm e dimensões mínimas de 1.868 × 1.134 × 30mm.</t>
  </si>
  <si>
    <t>T-2857</t>
  </si>
  <si>
    <t>Módulos solares fotovoltaicos monofaciais, compostos de 144 meias-células de silício monocristalino PERC com tecnologia de sobreposição de células (Tiling Ribbon), com potência nominal (STC) igual ou superior a 520Wp, coeficiente de temperatura Pmax menor ou igual a de -0,35% /°C, com estrutura em alumínio anodizado com espessura máxima de 35 mm, superfície frontal de vidro com espessura de 3,2 mm e dimensões mínimas de 2.230 × 1.134 × 35mm.</t>
  </si>
  <si>
    <t>T-2858</t>
  </si>
  <si>
    <t>Módulos solares fotovoltaicos monofaciais, compostos de 156 meias-células de silício monocristalino PERC com tecnologia de sobreposição de células (Tiling Ribbon), com potência nominal (STC) igual ou superior a 565Wp, coeficiente de temperatura Pmax menor ou igual a de -0,35% /°C, com estrutura em alumínio anodizado com espessura máxima de 35 mm, superfície frontal de vidro com espessura de 3,2mm e dimensões mínimas de 2.411 × 1.134 × 35mm.</t>
  </si>
  <si>
    <t>T-2862</t>
  </si>
  <si>
    <t>Módulos solares fotovoltaicos monofaciais, compostos de 144 meias-células de silício monocristalino PERC, com potência nominal (STC) igual ou superior a 520Wp, coeficiente de temperatura Pmax menor ou igual a de -0,35% /°C, com estrutura em alumínio anodizado com espessura máxima de 35mm, superfície frontal de vidro com espessura de 3,2 mm e dimensões de 2.274 × 1.134 × 35mm.</t>
  </si>
  <si>
    <t>T-2866</t>
  </si>
  <si>
    <t>Módulos solares fotovoltaicos bifaciais, compostos de 144 meias-células de silício monocristalino PERC e tecnologia de sobreposição de células (Tiling Ribbon), com potência nominal (STC) igual ou superior a 515Wp, coeficiente de temperatura Pmax menor ou igual a de -0,35% /°C, com estrutura em alumínio anodizado com espessura máxima de 35mm, superfície frontal de vidro com espessura de 3,2mm, folha traseira transparente a base de encapsulante POE e fluoreto de polivinil (PVF) e dimensões mínimas de 2.230 × 1.134 × 35mm.</t>
  </si>
  <si>
    <t>T-2867</t>
  </si>
  <si>
    <t>Módulos solares fotovoltaicos bifaciais, compostos de 144 meias-células de silício monocristalino PERC com tecnologia de sobreposição de células (Tiling Ribbon), com potência nominal (STC) igual ou superior a 515Wp, coeficiente de temperatura Pmax menor ou igual a -0,35% /°C, com vidros nas duas faces (double glass), estrutura em alumínio anodizado e dimensões mínimas de 2.230 × 1.134 × 30mm.</t>
  </si>
  <si>
    <t>T-2875</t>
  </si>
  <si>
    <t>Módulos solares fotovoltaicos bifaciais, compostos de 144 meias-células de silício monocristalino PERC, com potência nominal (STC) igual ou superior a 520Wp, coeficiente de temperatura Pmax menor ou igual a de -0,35% /°C, com vidros nas duas faces (double glass), estrutura em alumínio anodizado e dimensões de 2.274 × 1.134 × 30mm.</t>
  </si>
  <si>
    <t>T-2876</t>
  </si>
  <si>
    <t>Módulos solares fotovoltaicos bifaciais, compostos de 156 meias-células de silício monocristalino PERC, com tecnologia de sobreposição de células (Tiling Ribbon), com potência nominal (STC) igual ou superior a 560Wp, coeficiente de temperatura Pmax menor ou igual a de -0,35% /°C, com estrutura em alumínio anodizado com espessura máxima de 35mm, superfície frontal de vidro com espessura de 3,2mm, folha traseira transparente à base de encapsulante POE e fluoreto de polivinil (PVF) e dimensões mínimas de 2.411 × 1.134 × 35mm.</t>
  </si>
  <si>
    <t>T-2861</t>
  </si>
  <si>
    <t>Aparelhos eletrônicos para detecção de materiais através de paredes, próprios para detecção de metais ferrosos e não ferrosos, corrente elétrica e cabos energizados, tubulação com ou sem água, estruturas em madeira; com capacidade mínima de detecção de 38mm de profundidade; com ou sem indicação de profundidade segura para perfuração; com dispositivo sonoro e visual para aviso de detecção, alimentados por pilhas e/ou baterias.</t>
  </si>
  <si>
    <t>T-2052</t>
  </si>
  <si>
    <t>Sistemas da porta de tela da plataforma, com painel de controle central (PSC), painel de controle local (PSL) e uma unidade de controle de porta (DCU) por  meio de comunicação de uma interface e dispositivos periféricos, funções básicas de controle e monitoramento do nível do sistema da estação PEDC que controla o status (aberto ou fechado) de cada porta em tempo real através do DCU, o sistema de monitoramento (MMS) é parte principal do PSC que completa a integração de informações relacionadas a cada lado do DCU  a coleta de informações sobre energia PSC, PSL, IBP e PSD e armazenamento de alarme de falha , registro normal de operação do sistema da porta deslizante, porta fixa, porta de emergência, caixa lateral fixa e estrutura de suporte, motor de acionamento e dispositivo de transmissão, trilho de guia e um conjunto deslizante, dispositivo de travamento e destravamento  interruptor de curso e dispositivo de detecção de posição, usados para fornecer força motriz para acionar o interruptor da porta deslizante.</t>
  </si>
  <si>
    <t>T-2839</t>
  </si>
  <si>
    <t>Equipamentos lâmpada de fenda para diagnóstico do segmento anterior do olho com regulador de brilho, alcance de apoio de queixo 80mm altura, botão giratório para ajuste do cumprimento da fenda variável em passos de 0,2/1/3/5/9/12mm, alanca para ajuste rotação da fenda de 0 a 180 graus com posição de encaixe em 45/90/135 graus.</t>
  </si>
  <si>
    <t>T-2273</t>
  </si>
  <si>
    <t>Equipamentos automáticos para processamento de sangue total, coletado de doador de sangue, separando os hemocomponentes concentrados de hemácias, plasma fresco e plaquetas intermediárias, de forma totalmente automática em um único ciclo de centrifugação WiFi, ethernet, código de barras, RFID pronto, funciona com qualquer tipo de bolsas standard ou “top &amp; bottom”, cinco grampos de vedação, prensa simples ou dupla, nove sensores ópticos, cinco escalas e software, 50 programas de trabalho,  realiza todos os processos de produção de componentes sanguíneos conhecidos, destaca-se o método do plasma rico em plaquetas (PRP) e o método da extração da camada leucoplaquetária (ECLP).</t>
  </si>
  <si>
    <t>T-2750</t>
  </si>
  <si>
    <t>Aparelho de raios-X fixo do tipo coluna de piso ou coluna suspensa, próprios para a aquisição de imagens radiográficas para diagnóstico médico, dispondo de um ou dois (opcional três) tubos de raio-X (conforme o modelo) com anodo giratório, com tensão variável de 40 a 150kV em passos de 1kV; painel de comando com ou sem tela sensível ao toque (touchscreen); capacidade de memorização de mais de 244  programas anatômicos; com colimador manual ou automático; gerador de raios-X microprocessado, de alta frequência igual ou maior que 45kHz e potência 32, 50, 65 ou 80kW (conforme o modelo), com disparador manual ou por painel de controle; mesa de altura fixa ou variável, com dimensões 810 x 2.200 ou 2.350mm (conforme o modelo), e capacidade de carga de 200kg ou mais; “bucky” mural manual ou motorizado, podendo receber cassetes com filme de 13 x 18 até 35x43cm ou um detector FPD de até 43 x 43cm; podendo ainda conter: um ou mais detector(es) de painel plano (FPD), com ou sem fio, de 1.696 x 1.404mm ou maior, com cintilador de iodeto de césio ou de gadolínio; função de radiografia de tomossíntese, unidade de posicionamento vertical e horizontal, sistema do posicionamento do “bucky”, sistema de posicionamento automático, unidade de visualização ampla, “dongle”, fantoma(s) para calibração, unidade de cálculo de dose de radiação, medidor de dose de radiação, conjunto para controle automático de exposição, unidade de comunicação com sistema de radiografia digital, transformador de tensão, arrancador de anodo, disparador de mão, estabilizador de tensão, carregador de baterias e bateria(s), interface de comunicação, unidade de controle, software de comunicação com o gerador, estação de aquisição (desktop ou laptop), monitor(es), teclado, mouse, cabos, software de controle, fonte de alimentação e “no-break”.</t>
  </si>
  <si>
    <t>T-2641</t>
  </si>
  <si>
    <t>Equipamentos amostradores de particulado de gases de emissões diluídas, por meio de medição gravimétrica de partículas, com sonda de amostragem, distribuidor e expansor volumétrico, com preparação para analisador FID integrado no túnel de diluição, contendo conjunto de 4 unidades de filtração de partículas, unidade de armazenamento do conjunto de filtros de partículas com aquecimento e software de automação para controle gráfico parametrizável.</t>
  </si>
  <si>
    <t>T-2796</t>
  </si>
  <si>
    <t>Analisadores de gases on-line para medição de oxigênio e/ou dióxido de carbono, dotado(s) de: sensor de zircônia para oxigênio com alcance de 0 a 100%, precisão: ± 0,01% faixa absoluta abaixo 1% O2 e ± 1% relativa em faixa acima 1% O2, tempo de aquecimento de 10min (versão analisador de oxigênio ou oxigênio e dióxido de carbono); sensor infravermelho de feixe duplo temperatura controlada, para dióxido de carbono, alcance de 0 a 100%, precisão: ± 0,5% absoluto e ± 1,5% relativa da leitura, tempo de aquecimento de 8min (versão analisador de dióxido de carbono ou oxigênio e dióxido de carbono); fornecimento de energia: 103-132/207-264VAC, 47-63Hz, conexões: 2 x RS232C, LAN 10/100 Mbit (Modbus TCP), USB, saída de corrente ou tensão, 24VDC lógica para início/parada da máquina e alarmes, disponível com tela LCD 5 polegadas ou sem tela, podendo ou não conter os seguintes opcionais: sensores e válvula para controle do fluxo de gás (GasSave), multiplexador de canais com até 3 entradas, kit de proteção IP45, suporte para montagem e software para PC.</t>
  </si>
  <si>
    <t>T-2809</t>
  </si>
  <si>
    <t>ANTON PAAR BRASIL IMPORTACAO EXPORTACAO E COMERCIO DE INSTRUMENTOS ANALITICOS LTDA</t>
  </si>
  <si>
    <t>Analisadores de TPO, "oxigênio total na embalagem", para bebidas envasadas, por meio de medição da pressão parcial e total dos gases na fase gasosa da embalagem e pelo princípio de medição optoquímica da molécula de oxigênio na fase gasosa e oxigênio dissolvido na fase líquida, permite inclusão do módulo para análise de dióxido de carbono (CO₂) dissolvido pelo método de expansão de múltiplos volumes MVE, para análise de bebidas envasadas em latas, garrafas de vidro e garrafas PET com diâmetro de 35 a 90mm, altura de 30 a 370 mm, com sistema automático de perfuração e limpeza, conexões para nitrogênio gasoso e ar comprimido a 6,2bar, faixa de medição para TPO 0 a 2 ppm, repetibilidade de 5 ppb ou 5 %, faixa de temperatura 0 a 40°C, capacidade para armazenar até 5.000 resultados, com conexão por USB, RS 232, Ethernet e saída CAN-Bus, com tela LCD colorida de 7.</t>
  </si>
  <si>
    <t>T-2773</t>
  </si>
  <si>
    <t>Espectrômetros Micro-Raman confocal para imageamento multimodal de alto desempenho, baseado num espectrógrafo com possibilidade de uso ilimitados de grades difração. Possibilidade de instalação de até 4 lasers internos e ilimitados lasers adicionais de forma externa, até 6 lasers (interno+externo) totalmente automatizados e motorizados. Conceito de plataforma multimodal desenhado para diversas técnicas: Raman, Fotoluminescência, Raman de baixa frequência, Luminescência, Eletroluminescência e muitos outros. faixa de detecção de 300 até 1600nm, e corte mínimo de medição em 30cm-1 com alto desempenho de transmissão de luz através do caminho óptico.</t>
  </si>
  <si>
    <t>T-2778</t>
  </si>
  <si>
    <t>Espectrômetros confocal baseado num espectrógrafo de comprimento focal de 200mm com 4 grades de difração com troca totalmente automatizada e com possibilidade de até 3 lasers internos e capacidade para instalação de 1 laser externo com remoção de um interno estiver completo as posições internas totalmente automatizados.</t>
  </si>
  <si>
    <t>T-2780</t>
  </si>
  <si>
    <t>Instrumentos de medição simultânea de absorbância e EEM - matriz de emissão e excitação por fluorescência em associação com a tecnologia A-TEEM que fornece uma impressão digital molecular distinta com inúmeras aplicações em potencial.</t>
  </si>
  <si>
    <t>T-2827</t>
  </si>
  <si>
    <t>Analisadores bioquímicos automáticos de acesso randômico real para testes de química clínica e turbidimetria para diagnóstico “in vitro” (IVD), velocidade máxima igual ou superior a 100testes/h, com carregamento de amostras de forma contínua e pré-diluição automática, sistema de refrigeração do reagente, lavagem automática das cuvetas de reação, leitor de código de barras das amostras e reagentes, caminho ótico de 6mm, exatidão de +/-2nm no pico do comprimento de onda, disco de filtro com 10 posições, sendo 8 posições com filtros de interferência de comprimentos de onda compreendidos entre 340 e 700nm, 1 posição livre e 1 posição sólida para leitura no escuro, e foto amplificador com faixa fotométrica e linearidade de 0,0 a 2,5Abs.</t>
  </si>
  <si>
    <t>T-2851</t>
  </si>
  <si>
    <t>Dispositivos com módulos de análise automática de autenticidade de documentos com itens de segurança, com sistema ótico motorizado de alta resolução e ampliação, com módulos de imagem hiperespectral, módulo de espectrometria de alta resolução, módulos para leitura de chips RFID, conjunto de fonte luz de faixa espectral visível, infravermelho e ultravioleta, conjunto de sistema de filtros das câmeras, filtros para sistema ótico e para luzes espectrais com diferentes limiares de passagem, câmera de vídeo de alta resolução, interface de conexão rápida usb 3.0, com lupa espectral de vídeo, e mesa de translação nos eixos XY.</t>
  </si>
  <si>
    <t>T-2694</t>
  </si>
  <si>
    <t>Sistemas computadorizados de analise óptica para medição em tempo real da espessura do revestimento, conversível em diferentes unidades de medição com precisão nanométrica; configurável para leitura através de luz visível e ou infravermelho; software pré-instalado; tela sensível ao toque; sonda dupla para medição simultânea do primer e do revestimento final ; faixa de medição de 0,7 até 350mícrons em revestimentos claros e ou transparentes e de 0,7 a 75mícrons em revestimentos pigmentados e ou não transparentes; velocidade de medição de até 100medições/s.</t>
  </si>
  <si>
    <t>T-2380</t>
  </si>
  <si>
    <t>FITESA NÃO TECIDOS S/A</t>
  </si>
  <si>
    <t>Equipamentos de inspeção visual eletrônica de alto desempenho, para detecção ótica de defeitos durante o processo de fabricação de não tecidos, com largura máxima de inspeção de 2.900mm e velocidade do material de até 200m/min, inspecionando mantas de não tecido de até 3mm de espessura e com gramatura de 10 a 100gsm, capazes de detectar defeitos de tamanho maior que 1.000μm, de variados tipos, por contaminação, manchas de óleo, áreas finas e grossas, "neps", fibras estranhas, orifícios, defeitos de contraste e de desvio, compostos por: 3 canais de inspeção, contendo cada um deles 1 câmera TDI de alta resolução 8K de 12bits e unidades de iluminação dinâmica por LED para transmissão e reflexão; caixa de distribuição de energia (AIB), contendo fonte de alimentação e placas de comunicação; caixa de terminais do operador (OTB), contendo unidade de processamento mestre (MPU), monitor TFT de 24", teclado e mouse; unidade de refrigeração do sistema.</t>
  </si>
  <si>
    <t>T-2874</t>
  </si>
  <si>
    <t>Equipamentos de inspeção de porosidade do furo do bico injetor no cabeçote do motor de pistão de ignição por centelha através de imagem planificada; com detecção de porosidade de até 0,5mm, com risco vertical de até 125µ de comprimento por 10µ de profundidade e risco espiral de até 125 por 10µ de profundidade, com avaliação automática da peça, com tempo de ciclo de 60s/peça incluindo carga/descarga e julgamento automático da inspeção, com capacidade de movimentação em 3 eixos; composto por estrutura em aço e anti vibração, boroscópio com precisão de 0,1mm e temperatura de trabalho de 0° até 120°C, alimentação de 220V, frequência de 60Hz, controlador de voltagem de 24V e pressão de trabalho de 0,5MPa.</t>
  </si>
  <si>
    <t>T-2811</t>
  </si>
  <si>
    <t>Máquinas para medidas de coordenada de precisão, assistida por computador com correção de influencias dinâmicas, otimizando a precisão durante escaneamento de alta velocidade; com medições confiáveis e faixa de operação no eixo vertical (z) de 500mm, eixo horizontal (x) de 700mm e eixo (y) de 900mm; com tolerâncias de erro de forma e erro de posição de: retitude, paralelo, distância, planeza, ângulo externo e interno, batimento radial, batimento axial, simetria e angularidade.</t>
  </si>
  <si>
    <t>T-2865</t>
  </si>
  <si>
    <t>BC TRADE COMERCIAL IMPORTADORA E EXPORTADORA EIRELI </t>
  </si>
  <si>
    <t xml:space="preserve">9031.80.99 </t>
  </si>
  <si>
    <t>Equipamentos para ensaio não destrutivo pelo método de correntes parasitas pulsadas “pulsed eddy current testing - pect” composto por um computador de aquisição de dados ta10 “durabbok”, uma unidade permanente de aquisição de dados para detecção de falhas em objetos de aço carbono, como parede de tubos e parede de vasos pressão, escala da espessura de parede 0 - 50mm (0-1.97pol) de aço, escala máxima de “lift-off” de 0 a 250mm (0 a 10), diâmetro mínimo da tubulação 0 a 75mm, diâmetro mínimo do “footprint” de 25mm, precisão típica da espessura média da parede ±10%, com “software” para geração de relatórios, acompanha quatro sondas padrão, dois cabos de sinal com 8m (26,25ft) cada, duas baterias para o instrumento “pect”, três baterias para computador de aquisição de dados, dois trocadores de bateria, adaptadores e maleta de transporte.</t>
  </si>
  <si>
    <t>T-2837</t>
  </si>
  <si>
    <t>Inversores de frequência do tipo conectado à rede alimentação alternada para acionamento de compressores recíprocos de capacidade variável aplicados para refrigeração de refrigeradores e congeladores, com controle de rotação digital, sem o uso de sensores de posição mecânicos, com controle de rotação instantânea para preservação da confiabilidade do compressor, acionamento em partida rápida se houver válvula de bloqueio de gás refrigerante, com controle de anti-desmagnetização do ímã de ferrite do rotor do compressor, controle para redução de ruído acústico do compressor, controle de redução de ruído eletromagnético gerado pelo inversor, com gerenciamento de potência e temperatura para prolongamento de confiabilidade de compressor e inversor, potência entre 200 e 1.100W, tensão de alimentação monofásica de 115-127Vca ou 220-240Vca, máxima eficiência de 97%, com proteção contra acesso a partes vivas e proteção contra ingresso de substâncias nocivas através de encapsulamentos customizados e miniaturizados para aplicação em nichos restritos, faixa de temperatura de operação entre 0° a 80°C de temperatura ambiente, proteção contra ruídos eletromagnéticos através de filtros supressores incorporados no inversor conforme normas IEC da série 61000-4, filtragem de ruídos eletromagnéticos gerados pelo dispositivo conforme IEC/CISPR 14, contendo mecanismos de proteção de segurança do compressor e inversor por fusível, circuitos de proteção eletrônica e por impedância em conformidade com as normas de segurança IEC 60335-1, IEC 60335-2-34, incluindo os anexos AA, e UL 60730-1 e UL 60335-2-34, e marcas de institutos de certificação UL e VDE.</t>
  </si>
  <si>
    <t>T-2482</t>
  </si>
  <si>
    <t>Combinações de máquinas para calibração de sensor de torque e testes finais de validação/aprovação de coluna de direção eletricamente assistida (CEPS), com tempo de ciclo de até 30s/peça e dotada de conjunto de esteiras para movimentação das peças; módulo de verificação do plug da coluna de direção com sistema automatizado através da captação de curva padrão de frequência auditiva por sistema acústico na faixa de 20 - 50kHz e atenuação menor que 0,35db; 2 robôs industriais com garras duplas, com 6 graus de liberdade ou eixos de movimentação, alcance de 2,20m e capacidade de movimentação de peças de até 150kg, com a troca de peças realizada dentro de oito segundos; módulo automatizado de calibração, responsável pela calibração do sensor de toque da coluna de direção, com acuracidade de entrada +-9Nm e de saída +-3Nm, composto de medidor de torque com interface para EtherCAT, classe de precisão 0,05, torque nominal de 50Nm até 10kNm e dotado de sistema magnético de medição da velocidade rotacional, 3 robôs industriais com garras duplas, dotados de 6 eixos ou grau de liberdade, capacidade de carga de 7kg e alcance de 0,7m, servomotores síncronos autor esfriados, chassis EtherCAT com interface Ethernet 100BaseTX e taxa de comunicação até 100Mbps e de calibração de sensor inteligente com 4 canais, e de interface de entrada e saída modular com portas de comunicação Gigabit Ethernet e USB; 2 módulos automatizados de testes finais de torque em vazio e com carga, de assistência fornecida em vazio e com carga, de vibração e acústico, com torques máximos de entrada de 15Nm e de saída de 150Nm, limites de aprovação +-25 a +-125Nm e testes acústicos em rotação +-1500º com limite máximo de 9Nm e aprovação de 7Nm, compostos de sensores de ruído de estado sólido, 3 robôs industriais com garras duplas, dotados de 6 eixos ou grau de liberdade, capacidade de carga de 7kg e alcance de 0,7m, servomotores síncronos autor esfriados, dispositivo de gravação de sinal, módulo base de 2 canais, módulo de gravação de dados de operação de 8 canais e softwares gravados; conjunto de painéis elétricos de alimentação, de controle e comando dos sistemas robotizados, do conjunto de esteiras e dos módulos de calibração e testes finais, de automação industrial com PLCs e dispositivos, de segurança e de instrumentação industrial; cabine de enclausuramento com barreira de segurança categoria 4, sistemas de segurança, válvulas de segurança, servo monitorados e divisórias.</t>
  </si>
  <si>
    <t>T-2929</t>
  </si>
  <si>
    <t>SPINNER INDUSTRIA E COMERCIO LTDA</t>
  </si>
  <si>
    <t>Bombas de água autoescorvante, para sistemas de drenagem e irrigação, acionadas por motor a combustão de ignição por centelha a gasolina 2 tempos, de partida manual, de potência entre 1,5 e 4HP, de cilindrada entre 40 e 70cc, sistema de embreagem centrífuga, vazão máxima igual ou menor que 9.000L/h e altura manométrica máxima de até 25m.</t>
  </si>
  <si>
    <t>T-2947</t>
  </si>
  <si>
    <t>A M J INSTALAÇÃO ELETRICA E HIDRAULICA EIRELLI  EPP</t>
  </si>
  <si>
    <t>Compressores de ar sobre rodas, acionados por motor diesel, com vazão de 33m3/min, pressão de operação de 35bar e potência de 522kW.</t>
  </si>
  <si>
    <t>T-2900</t>
  </si>
  <si>
    <t>Compressores de anel líquido, usados para compressão de ozônio gasoso no processo de branqueamento de celulose e papel, fabricado em aço inoxidável, com capacidade líquida de operação de 10,1m3/h, possuindo conexão flange para pressão superior a 7,5bar, com funcionamento em dois estágios, comprimindo 525m³/h de ozônio contendo mistura de gás de 2,6 a 14bara.</t>
  </si>
  <si>
    <t>T-2901</t>
  </si>
  <si>
    <t>Compressores de anel líquido, usado para compressão de ozônio gasoso no processo de branqueamento de celulose e papel, fabricado em aço inoxidável, com capacidade líquida de operação de 9,9m3/h, possuindo conexão flange para pressão superior a 7,5bar, com funcionamento em um estágio, comprimindo 1.475m³/h de ozônio contendo mistura de gás de 0,95 a 2,6bara.</t>
  </si>
  <si>
    <t>T-2906</t>
  </si>
  <si>
    <t>Compressores de ar portáteis a bateria de li-ion de 12 a 40V máx. visor digital com ajuste eletrônico de pressão, iluminação em LED frontal para função de lanterna, compartimento para diferentes adaptadores, proteção contra superaquecimento e desligamento automático quando a pressão programada é atingida.</t>
  </si>
  <si>
    <t>T-2871</t>
  </si>
  <si>
    <t>Secadores à vácuo para produtos farmacêuticos ativos, com corpo cilíndrico horizontal, agitador por pás, capacidade de 2.000 litros, rotação variável 3 à 30rpm, temperatura de -20° à +165°C, aquecimento do eixo, tampa frontal e do fundo traseiro, corpo interno em “hastelloy” C22, dotados de sistema quebrador de grumos, carregamento de produto úmido por exaustor centrífugo, descarga, secagem e limpeza automáticos, sistema de inertização com nitrogênio, filtro de tela sinterizada, unidade termostática, tanque de expansão e bomba, protocolo de validação de acordo com CFR 21 e GAMP 5, painéis elétrico e IHM (tela de toque) com sistemas controlados por CLP.</t>
  </si>
  <si>
    <t>T-2924</t>
  </si>
  <si>
    <t>Empanadores de alimentos; construídos em aço inoxidável; com dispositivo automático para mistura e peneiração da farinha de empanamento com separação de resíduos maiores para cuba de descarte; com capacidade de mistura e peneiração de 11 a 14kg de farinha em 60s; através de motor rotatório silencioso e sem vibrações, conectado a uma haste com cerdas plásticas; pode incluir câmara fria, com dreno, para manutenção de alimentos gelados; apresentado em modelos com mesa integrada ou para acomodação sob mesas customizadas; requerimentos elétricos: 115 ou 230V; corrente de 0,9 a 1,6A; potência de 184 a 207W.</t>
  </si>
  <si>
    <t>T-2932</t>
  </si>
  <si>
    <t>Marinadores de alimentos por rotação; feito de aço inoxidável; câmara de marinação com ou sem vácuo; tambor com capacidade entre 40 a 96 litros; tempo e ciclos de operação ajustáveis e controlados eletronicamente; disponível em estruturas baixa, para armazenamento embaixo de mesas, ou estrutura alta, com prateleira embaixo para armazenamento de produtos; com rodízios para fácil movimentação; inclui embreagem de segurança que para o motor se o tambor ficar preso a algum objeto externo; pode ter escudo do tambor; requerimentos elétricos: 115 ou 230V; corrente de 1,1 a 3,1A; potência de 140 a 150W.</t>
  </si>
  <si>
    <t>T-2896</t>
  </si>
  <si>
    <t>Aparelhos para controle de temperatura por aquecimento e arrefecimento de fluído térmico, elétricos, utilizados para regulação de temperatura de moldes no processo de injeção de plásticos, capazes de realizar o monitoramento automático e contínuo da temperatura, dotados de sistema de memorização de parâmetros por tipos de moldes; de sistema de medição de vazão contínua; sistema de troca cíclica do fluído; e sistema de segurança para monitoramento de ruptura de mangueiras; com capacidade máxima de aquecimento igual ou inferior a 32kW, potência máxima de aquecimento igual ou inferior a 250C°, potência máxima de refrigeração igual ou inferior a 60kW - 120k, dotados de bomba para circulação com vazão máxima igual ou inferior a 220L/min, concebidos para operar em ambientes estéreis na produção de insumos médicos.</t>
  </si>
  <si>
    <t>T-2885</t>
  </si>
  <si>
    <t>Equipamentos automáticos para filtração de água bruta proveniente de rio, pré-tratamento de água para uso industrial (ultrafiltração), em módulos e com contra lavagem de fonte externa, discos ranhurados em material não metálico e com grau de filtragem de 100μm, range de vazão 500/2.700m3/h, pressão de operação 1,5bar(g), pressão de projeto 6bar(g), material de fabricação polipropileno.</t>
  </si>
  <si>
    <t>T-2907</t>
  </si>
  <si>
    <t>Combinações de máquinas para envase e selagem de copos de papel utilizada em linha de produção de macarrão instantâneo composto por: dispositivo de descarga e detecção de macarrão, unidade de alimentação de copos com 8 filas de abastecimento, unidade enchimento dos copos com 3 tipos de ingredientes, dispositivo de recebimento de tampas, detecção e selagem, sistema para inspeção de selagem, esteiras transportadoras de entrada, saída e rejeito, com capacidade de 300copos/min considerando copos de 160mm de diâmetro e 55mm de altura com painel de operação e controlado por controlador logico programável (CLP).</t>
  </si>
  <si>
    <t>T-2176</t>
  </si>
  <si>
    <t>PANATLANTICA INDÚSTRIA E COMÉRCIO DE TUBOS S/A</t>
  </si>
  <si>
    <t xml:space="preserve">Combinações de máquinas para empacotamento automático de tubos metálicos, podendo trabalhar com tubos em formatos redondos com diâmetro de 21,3 a 101,6mm, quadrados com tamanho de 40 x 40 a 70 x 70mm e retangulares com tamanho de 30 x 50 a 60 x 100mm, processando tubos de 3 a 12,6m de comprimento, na velocidade ajustável de 15 a 70tubos/min, com capacidade para processar pacotes de até 3.000kg, compostas de: via de rolos motorizados e correntes de transporte para movimentação e alinhamento dos tubos no equipamento, com coletor para descarte de tubos defeituosos; estruturas, sistemas verticais motorizados e pás para sustentação e confecção dos pacotes; 2 zonas de estocagem e carro de evacuação móvel em trilhos, com sistema de ajuste automático dos suportes da empacotadeira; 2 estações de alimentação para cintas com largura de 25,4mm e espessura de 0,8mm; 2 dispositivos de cintamento; estação de pesagem automática dos pacotes, com sistema de inclinação para escoamento de líquidos; correntes para transporte e armazenagem dos pacotes em estoque; controladas por painel de controle eletrônico de operação, com armários elétricos, cabos de interligação e demais acessórios para sua montagem e funcionamento. </t>
  </si>
  <si>
    <t>T-2894</t>
  </si>
  <si>
    <t>Equipamentos automáticos para transporte e classificação de itens dispostos em bolsas suspensas para formação de pedidos conectadas a transportadores aéreos com tecnologia "roll adapter" e rastreamento baseado em tecnologia RFID, com 46 estações de entrada dos itens nas bolsas "pockets", área de distribuição das bolsas aos classificadores ou à saída do equipamento, pista para tratamento de erros, buffers para consolidação, buffers para classificação de bolsas em fileiras, classificadores por sequenciamento algorítmico “matrix sorter”, buffer das bolsas classificadas, área de retirada manual de itens das bolsas classificadas, áreas de retorno de bolsas vazias ao equipamento, estação de testes de bolsas vazias e buffer de bolsas vazias; providos de "roll adapters" com chip RFID, transportadores aéreos, bolsas, Controladores Lógicos Programáveis (CLP), suportes, estruturas, elementos de fixação, câmeras, scanners, componentes para montagem, itens e dispositivos elétricos, eletrônicos e pneumáticos</t>
  </si>
  <si>
    <t>T-2944</t>
  </si>
  <si>
    <t>EMBARK - INDUSTRIA E COMÉRCIO DE IMPLEMENTOS RODOVIÁRIOS LTDA.</t>
  </si>
  <si>
    <t>Lanças hidráulicas, telescópicas e articuladas, com 1 caçamba, capacidade máxima de plataforma de 998kg, com dois estabilizadores, isolação elétrica para 500V, altura de trabalho de 39,4m, e alcance horizontal de 15,24m, com sistema de rotação da torre em 360° continuo e rotação da plataforma em 180°, altura de viagem recolhida 4,40m, capacidade máxima de jib 680kg , contendo uma lança superior de até 4,00m, para serem montadas em veículos rodoviários utilizados na manutenção em linhas de transmissão de energia elétrica e torres de geração de energia eólica.</t>
  </si>
  <si>
    <t>T-2949</t>
  </si>
  <si>
    <t>Pás carregadeiras articuladas sobre rodas, autopropulsadas, com motor diesel turboalimentado, série WP12, 6 cilindros em linha, de potência máxima bruta de 226kW a 2.100rpm, velocidade máxima de 35km/h, peso operacional de 24.000 - 25.000kg, caçamba dianteira com capacidades de 3,5 a 6m³, carga de tombamento reta de 16.200kg, força de levantamento 200kN, altura da cabine de 3.620mm, distância entre eixos de 3.500mm, raio de giro de 6.000mm, direção hidráulica com opção para engata rápido no uso de implementos.</t>
  </si>
  <si>
    <t>John Deere Brasil LTDA</t>
  </si>
  <si>
    <t>T-2948</t>
  </si>
  <si>
    <t>Escavadeiras hidráulicas, autopropelidas sobre pneu, com função escavar e preparar o material, bem como carregar equipamentos de transportes de materiais, equipadas com motor diesel 4 cilindros com potência líquida entre 134HP (100kW) – 141HP (105kW), rotação de 2.000rpm, vazão da bomba principal 2*160 L/min, peso operacional entre 13.500 e 14.500kg, estrutura de giro com rotação 360 graus, profundidade de escavação máxima 4,630mm, altura máxima de 8.190mm e raio máximo de escavação 7.780mm, raio máximo para escavação a nível do solo 7.570mm, com concha de 0,24 a 0,76m³, disposição de engate rápido para kit hidráulico como rompedor, compactador e outros.</t>
  </si>
  <si>
    <t>T-2898</t>
  </si>
  <si>
    <t>Sapatas para esteiras utilizadas em máquinas pesadas, linha amarela em geral: máquinas de construção ou máquinas de mineração, elaboradas em material definido, com perfil laminado a quente em aço ao boro 25MnB ou 15B23M, contínuo de barras, sob tratamento térmico do tipo beneficiamento.</t>
  </si>
  <si>
    <t>T-2935</t>
  </si>
  <si>
    <t>Perfuradoras de solo para uso agrícola acionadas por motor a combustão de ignição por centelha 2 tempos, potência entre 1,5 e 5HP e entre 40 e 70cc, rotação máxima até 13.000rpm, de partida manual, acoplados a uma caixa de redução entre 27:1 e 40:1, a um trado tipo broca até 800mm de comprimento e de diâmetro entre 100mm e 350mm, possui alça de controle para 1 ou 2 operadores.</t>
  </si>
  <si>
    <t>T-2913</t>
  </si>
  <si>
    <t>Misturadores ovais de ração para animais com razão de largura-comprimento de 1:1, construído em chapas de aço inoxidável de 8mm, com capacidade efetiva de concentração de 6m3, densidade máxima de 650kg/m3 e/ou máxima de 6.000L ou 3.000kg, acionados por motores de 75kW e sistema de transmissão por correia em V, dotados de pás ajustáveis e intercambiáveis, possibilitando a movimentação axial e radial, comporta inferior de abertura total com ângulo de abertura de 70 graus para rápido e completo esvaziamento do misturador evitando contaminação cruzada, conceito de fechamento da comporta único operado pneumaticamente com cilindros em ambos os lados e sistema de travamento de segurança com cilindro pneumático para prevenção de abertura não desejada, duto de aeração integrado ao compartimento inferior com válvula anti-contaminação, compartimento para aditivos, porta de inspeção para limpeza com abertura de 750 x 545mm, com até 7 configurações para pulverização de líquidos em aço inoxidável com sistema de limpeza por ar-comprimido para evitar gotejamento e contaminação no misturador, fornecido com uma única comporta superior para enchimento rápido fabricado em aço inoxidável operada pneumaticamente com área de abertura de tamanho total da abertura do misturador.</t>
  </si>
  <si>
    <t>CARLOS BECKER METALÚRGICA INDUSTRIAL LTDA</t>
  </si>
  <si>
    <t>T-2914</t>
  </si>
  <si>
    <t>Misturadores ovais de ração para animais com razão de largura-comprimento de 1:1, construídos em chapas de aço inoxidável de 8mm, com capacidade efetiva de concentração de 8m3, densidade máxima de 650kg/m3 e/ou máxima de 8.000L ou 4.000kg, acionados por motores de 90 a 110kW e sistema de transmissão por correia em V, dotados de pás ajustáveis e intercambiáveis, possibilitando a movimentação axial e radial, comporta inferior de abertura total com ângulo de abertura de 70 graus para rápido e completo esvaziamento do misturador evitando contaminação cruzada, conceito de fechamento da comporta único operado pneumaticamente com cilindros em ambos os lados e sistema de travamento de segurança com cilindro pneumático para prevenção de abertura não desejada, duto de aeração integrado ao compartimento inferior com válvula anti-contaminação, compartimento para aditivos, porta de inspeção para limpeza com abertura de 750 x 545mm, com até 7 configurações para pulverização de líquidos em aço inoxidável com sistema de limpeza por ar-comprimido para evitar gotejamento e contaminação no misturador, fornecido com uma única comporta superior para enchimento rápido fabricado em aço inoxidável operada pneumaticamente com área de abertura de tamanho total da abertura do misturador.</t>
  </si>
  <si>
    <t>T-2915</t>
  </si>
  <si>
    <t>Moinhos de martelos para moagem de grãos, acionado por motor elétrico de 200 a 355kW, dotados de: alimentador acionado por motoredutor de 1,5kW com separador de partículas pesadas acionado por motoredutor de 0,55KW; controlador de frequência; filtro de ar; válvula de ar; ventilador, acionado por motor elétrico de 11 a 22kW com 3.600rpm; silenciador; painel de controle e painel starter; podendo conter: extensão para troca automática de tela de 3 tipos diferentes.</t>
  </si>
  <si>
    <t>T-2903</t>
  </si>
  <si>
    <t>Câmaras de fermentação contínua para pães de forma e outros, capacidade de até 3.600kg/h, com duplo circuito elíptico das assadeiras em 11 níveis de elevação e velocidade variável, com duas unidades de condicionamento para controle de temperatura e umidade internos sem uso de vapor externo, filtro de osmose reversa (RO), comprimento ativo de transporte com 550m para período de fermentação variável de 55 a 65min, comprimento total de transporte com 588,9m, com elementos magnéticos especiais para retenção individual das assadeiras nos suportes (grid), sistema de sincronismo de carga das assadeiras, sistema de lubrificação e limpeza automáticos da corrente de transporte, painel externo de fechamento em aço inoxidável e controlador lógico programável (CLP) com tela de operação sensível ao toque.</t>
  </si>
  <si>
    <t>T-2864</t>
  </si>
  <si>
    <t>RAR INDUSTRIA E COMERCIO DE ALIMENTOS LTDA                                                                                                                 </t>
  </si>
  <si>
    <t>Máquinas fracionadoras de queijo em meia forma e em cunhas similares, do tipo grana padano e semelhantes, em pesos e porções variáveis, dotadas de um dispositivo acionado pneumaticamente composto por travessa, lâmina de corte e por suas semiconchas em lâmina, com capacidade superior a 25formas/h.</t>
  </si>
  <si>
    <t>T-2921</t>
  </si>
  <si>
    <t>Cartuchos do molde, unidade de troca rápida (lingoteira), dotado de camisa refrigerada, flanges, elementos de fixação e elementos de vedação, empregado em máquinas de lingotamento contínuo, para produção de tarugos de aço, para qualquer tipo de composição química, com raio de curvatura de 4,5 a 12m; comprimento de molde (lingoteira) de 700 a 1.200mm; seções (bitolas) do molde (lingoteira) de 80 x 80 a 800 x 800mm em seção quadrada ou em seção circular de Ø 80 a Ø 800mm.; velocidade de lingotamento de 0,8 a 6,5m/min.</t>
  </si>
  <si>
    <t>T-2941</t>
  </si>
  <si>
    <t>Rolos laminadores para forjamento a quente de dimensões 5m (largura) x 2,8m (profundidade) x 2,6m (altura), de dois eixos contínuos com duplo mancal, para produção de pré-formas de virabrequins de 10 a 95kg e comprimento entre 300 e 950mm, a partir de tarugos de aço liga com dimensões entre 80 e 125mm (forma redonda e quadrada), com diâmetro dos eixos de 460mm, velocidade de rotação dos eixos de 30rpm com motorização independente eletronicamente sincronizada em cada eixo, sem embreagem e freio, com controle preciso de ângulo de movimentação e refrigerado por água, manipulado por robô integrado à automação do equipamento via controlador lógico programável (CLP) com ampla faixa de ajustes de posicionamento, dispositivo de absorção de esforço reativo de laminação e rotação longitudinal de 90° para manipulação entre estágios, dispositivo de alimentação integrado, ajuste automático de abertura dos rolos, painel de controle para o usuário, mancais lubrificados e refrigerados em circuito fechado.</t>
  </si>
  <si>
    <t>T-2825</t>
  </si>
  <si>
    <t>IMBIL INDUSTRIA E MANUTENÇÃO DE BOMBAS LTDA</t>
  </si>
  <si>
    <t>Centros de usinagem vertical de dupla coluna e travessa fixa, tipo portal, com comando numérico computadorizado (CNC), para mandrilar, fresar, furar e rosquear metais e não metais com curso de trabalho nos eixos X, Y e Z maior ou igual a 4.200, 3.200 e 1.250mm respectivamente, dimensões da mesa maior ou igual a 4.000 x 2.500mm, capacidade de carga sobre a mesa maior que 18.000kg, com 12 rasgos T de 22 x 200mm, distância entre colunas de 3.200mm, potência do motor do eixo-árvore em ciclo contínuo e máximo de 22/26kW, velocidade do eixo-árvore compreendida de 10 a 4.000rpm, cone do eixo-arvore ISO 7:24 NO 50, torque do eixo- árvore ciclo contínuo e máximo respectivamente 866/1.023N.m, distância da ponta do eixo-árvore a superfície da mesa compreendida de 850 a 2.100mm, precisão de posicionamento nos eixos de 0,032/0,032/0,02mm, precisão de repetibilidade de 2 0,022/0,022/0,015mm, velocidade de corte nos eixos X, Y e Z de 6m/min, menor resolução de avanço 0,001mm, avanço rápido no eixo X de 12m/min, Y de 15m/min e Z de 10m/min, com ou sem escala linear nos eixos X, Y, e Z, potência instalada de 55kva, distância do nariz do fuso até a superfície da mesa maior ou igual a 250-1.250mm, eletro "spindle", capacidade de ferramenta 40, tipo de magazine "Braço", cone BT 50, diâmetro máximo ferramenta Φ110/Φ220mm, comprimento máximo da ferramenta 300mm, peso máximo da ferramenta 20kg, peso maior ou igual a 57ton, Trocador automático de 40 ferramentas, aumento de curso em Y para 3.600mm, Aumento de coluna em 600 mm (distância “spindle” a mesa 850 - 2100) curso Z 1.250mm, refrigeração interna CTS (20bar), escala linear “hidenhain” no eixo X, Y, Z, .enclausuramento total sem cobertura, ar condicionado para painel elétrico, “oil skimmer”, pistola de água, cabeçote manual 90º - 20kW – 2.000rpm (fixação por parafuso), transformador 440V – 60Hz – trifásico, mesa com 2,7m.</t>
  </si>
  <si>
    <t>T-2881</t>
  </si>
  <si>
    <t>Unidades funcionais para tratamento superficial de rebarbação e limpeza por vibroacabamento de peças de magnésio e alumínio, com a utilização de chips abrasivos de poliéster ou de cerâmica, e também de água, com capacidade máxima para até 248kg de peças/batelada ou ciclo de operação e dotadas de: 2 Vibradores rotativos, cada um equipado com tanque de processamento circular com volume máximo de 620litros e diâmetro externo máximo de 1.700mm, motor vibratório com pesos excêntricos, potência de 7,5kW e velocidades de 1.000 e 1.500rpm controladas por inversor de frequência, unidade de separação integrada com aba de separação operada pneumaticamente e controlada por válvula solenoide, bico de pulverização por água e tela de separação com diâmetro dos furos de 25 ou 70mm, equipamento de fornecimento de água com vazão ajustável de 30 a 320litros/h, unidade de bombeamento da água de processo para tratamento com volume útil de 150litros, interruptor de nível, bomba de diafragma de ar comprimido com vazão máxima de 7,8m3/h e pressão de operação de 4bar, painel de controle com controlador lógico programável (CLP), painel de inserção de parâmetros (IHM), “software” para 20 programas e controle de velocidade contínua via inversor de frequência, tampa para absorção de ruído; 1 Sistema de separação centrífuga da água de processo, com descarga automática de lodo, capacidade máxima de separação de até 2.000litros/h de água, velocidade rotacional máxima de até 2.770rpm, fator máximo da centrífuga de 2.000g e capacidade máxima do tambor de lodo de até 30kg, equipado com: painel de controle com controlador lógico programável (CLP), teclado e inversor de frequência, reservatório móvel (carrinho) de lodo com capacidade para 300litros, unidade de bombeamento de águas residuais com bomba de diafragma de ar comprimido com pressão de operação de 4bar e controle de nível, tanque de armazenagem temporária da água de processo com volume útil de 2.000litros, unidade de recarga automática de água com bomba dosadora com vazão de 0 a 4litros/h, medidor de fluxo de água com vazão de 30 a 320litros/h e medidor de nível da água, bomba de diafragma de ar comprimido com vazão máxima de 7,8m3/h e pressão de operação de 4bar e dispositivo agitador em aço inoxidável com motor de potência de 0,75kW e velocidade de 56rpm, tanque de circulação com calha de descarga, volume útil de 2.000litros, bomba dosadora com vazão de 0 a 1litro/h, bomba de diafragma de ar comprimido com vazão máxima de 7,8m3/h e pressão de operação de 4bar e válvula de descarga.</t>
  </si>
  <si>
    <t>T-2887</t>
  </si>
  <si>
    <t>Máquinas automáticas de estampagem e forjamento de emendas, para alongamento e redução do diâmetro de tubos e/ou hastes sólidas de alumínio, sem deformação do mesmo, com capacidade (tubulação) de 2 ½ polegadas, maior conicidade possível em uma operação de 8 ¼ polegadas, tamanho da matriz com dimensões de: 2,937 polegadas de largura x 1,920 polegadas de altura x 8 3/8 polegadas de comprimento, com 12 rolos, velocidade nominal do fuso de 250rpm, com capacidade de 1.800golpes/min, com alimentador e ferramentas.</t>
  </si>
  <si>
    <t>T-2908</t>
  </si>
  <si>
    <t>Máquinas utilizadas para expansão de chapas metálicas a partir de bobinas ou chapas cortadas com largura de no máximo 1.500mm e espessura de no máximo 2,5mm com capacidade de 120golpes/min, sistema de fixação pneumático controlado por servo motor e controlador lógico programável (CLP)</t>
  </si>
  <si>
    <t>T-2856</t>
  </si>
  <si>
    <t>ITM LATIN AMERICA IND. DE PEÇAS PARA TRATORES LTDA.</t>
  </si>
  <si>
    <t>Combinações de máquinas para montagem de rodas-guia utilizadas em máquinas rodoviárias, agrícolas e de mineração autopropulsadas, interligadas através de painel de comando geral, com movimentação das peças através de módulos tipo bancada com guias reguláveis e carga e descarga através de “trollers” do tipo KBK, compostas por: 1 lavadora de cesto utilizada para lavagem dos componentes a serem montados, tais como roda, colar, eixo e periféricos; 1 plataforma vertical utilizada para posicionar a roda de modo a permitir o início do processo de prensagem; 1 prensa hidráulica horizontal com capacidade de 63t (618kN) para prensagem de buchas de bronze e de ferro fundido e inserção de eixo na roda; 1 prensa hidráulica horizontal com capacidade de 25t (245kN) para prensagem de colar e inserção de pino trava, com teste de vazamento; 1 máquina de óleo utilizada para fazer a sucção a vácuo da roda montada e a inserção de óleo para lubrificação da roda; 1 máquina para teste de rotação (360 graus) da roda, com monitoramento eletrônico do giro.</t>
  </si>
  <si>
    <t>T-2909</t>
  </si>
  <si>
    <t>CNCTECH MACHINERY MANUTENCAO DE MAQUINAS LTDA</t>
  </si>
  <si>
    <t>Máquinas-ferramentas coladeiras de bordas, automáticas, sem troca de ferramentas, com funções cumulativas de formatar e dar acabamento em painéis de madeira, MDF e aglomerados deixando os mesmos com formato de perfil J ou perfil inclinado de 45graus, podendo ou não variar até 35 graus, podendo ou não acumular a função de colagem de perfil reto, com espessuras de peças igual ou superior a 15mm e igual ou inferior a 60mm, aplicar bordas com espessura igual ou superior a 0,5mm ou menor a 1,2mm , configuradas com software de diagnóstico gráfico do estado da máquina.</t>
  </si>
  <si>
    <t>T-2872</t>
  </si>
  <si>
    <t>Máquinas automáticas para processamento de dados, apresentada em forma de sistema, composta de um rack metálico com portas dianteira e traseira, com módulos de: servidores (podendo conter até 8 servidores, 80 domínios de computação e 240Pods de computação), sistema de rede (LAN e SAN), armazenamento, software de virtualização, proteção de dados para clusters de carga de trabalho e para o sistema de gerenciamento do controlador, utilizados para otimizar e automatizar o gerenciamento, processamento e armazenamento de dados em nuvem, podendo contemplar acessórios como teclado, mouse e monitor; cabos de rede (LAN e SAN); cabos de energia; unidade de distribuição de energia e “patchpanel”.</t>
  </si>
  <si>
    <t>T-2951</t>
  </si>
  <si>
    <t>Unidades de processamento de dados contendo câmera, sensor RGB com resolução máxima de 1.920 x 1.080, conector USB e processador de visão.</t>
  </si>
  <si>
    <t>T-2952</t>
  </si>
  <si>
    <t>Unidades de processamento de dados contendo câmera, sensor RGB com resolução máxima de 1.280 x 800, conector USB e processador de visão.</t>
  </si>
  <si>
    <t>T-2770</t>
  </si>
  <si>
    <t>Telas de peneira com malha retangular com três camadas,  fabricadas em aço inox, com fios, malhas e borda de medidas seguindo proporções de 1,6:1 (largura x altura), compatível com as especificações de  API RP 13C e tecido com espaçamento entre 41 a 390mícrons de abertura para passagem de fluidos e remoção de sólidos oriundos do processo de perfuração de poços de petróleo e gás.</t>
  </si>
  <si>
    <t>T-2910</t>
  </si>
  <si>
    <t>SOLUZ INDUSTRIA E COMERCIO LTDA</t>
  </si>
  <si>
    <t>Equipamentos autônomos de injeção, para fabricação de peças multicomponentes em termoplásticos, com 100 programas de produção memorizáveis, capacidade para instalação do grupo de injeção vertical ou horizontal sobre o molde, diâmetro do pistão de injeção compreendido de 16 a 24mm, volume de injeção compreendido de 16 a 36cm³, pressão de injeção sobre o material compreendido de 680 a 1.535(bar), com bico misturador estático; controlador de temperatura; controle de pistão de injeção com régua linear, dispositivo hidráulico e eletrônico; adaptador universal, sistema de carregamento de matéria prima, potência instalada compreendida de 3 a 3,2kW; painel de controle posicionável até 10m de distância.</t>
  </si>
  <si>
    <t>T-2836</t>
  </si>
  <si>
    <t>Máquinas de moldar artefatos de borracha por compressão e temperatura (prensas hidráulicas), com capacidade de produção de 4unid/ciclo de 15min, dependendo do molde utilizado, com 4 colunas, com 2 estações distintas para trabalhar simultaneamente 2 moldes de múltiplas fases, um de cada lado, permitindo produzir bens distintos simultaneamente, com sistema de 2 saídas de mesas completas (invertidas) e abertura automatizada dos moldes pelo sistema 3rt com até 70º de ângulo de abertura, com força de fechamento de 6.860kN, dimensões de área de 2.520 x 2.230 x 3.555mm, diâmetro do pistão principal 26 polegadas, com 3 platôs de aquecimento com dimensões de 900 x 900mm, com aquecimento por resistências elétricas com distribuição de temperatura com variação máxima de +/-1oC, com 4 controladores de temperatura para serem aplicados nas cavidades dos moldes e produtos em vulcanização, paralelismo de 0,05mm/300mm, abertura total (vão total) de 350mm cada vão no total de 700mm, curso do pistão principal de 600mm, controladas por CLP (controlador lógico programável) e IHM (touchscreen), com sistema de segurança conforme norma NR-12.</t>
  </si>
  <si>
    <t>Prensas Luxor LTDA</t>
  </si>
  <si>
    <t>T-2813</t>
  </si>
  <si>
    <t>Equipamentos de retrolavagem automática, semi contínuos de superfície parcial, com sistema troca-tela, utilizados na filtragem (descontaminação total) de massa fundida de politereftalato de etileno (PET), operando em linha de produção sem interrupção do processo, com capacidade máxima de até 1.500kg/h, área total ativa de 726cm², com pistão transportador operado hidraulicamente dotado de 2 telas opostas  para distribuição de pressão e superfície de filtro ativa dobrada, com 215mm de diâmetro e grau de filtração de até 300µm, dotados ou não de unidade de controle para a unidade de filtragem, sistema de limpeza automático com contador, sensores de temperatura, dispositivo de medição e controle de pressão da massa fundida e controladores de temperatura elétricos das zonas de aquecimento, projetadas e desenvolvidas especificamente e com as devidas compatibilidades mecânica e elétrica para uso, em linha, com máquinas extrusoras de reciclagem de 500 a 5.000kg/h.</t>
  </si>
  <si>
    <t>T-2897</t>
  </si>
  <si>
    <t>INDÚSTRIA E COMÉRCIO DE BOMBAS D'AGUA BETO LTDA</t>
  </si>
  <si>
    <t>Trituradores de matérias e resíduos sólidos, com dimensões de entrada sendo a largura igual ou superior a 320mm, mas igual ou inferior a 445mm, e o comprimento igual ou superior a 280mm, mas igual ou inferior a 780mm, capacidade máxima de processamento igual ou superior a 10m3/h mas inferior ou igual a 60m3/h, pressão máxima de trabalho de 2bar, com passagem máxima (free passage) de esfera (matérias e resíduos sólidos) entre 6 e 32mm, com rotores de cortes monolíticos (bloco único de aço especial ou inoxidável), com sistema de acionamento moto-redutor com caixa de engrenagens helicoidais ou cônicas, potência de acionamento entre 7,5 e 15kW, e módulo de controle tipo PCU.</t>
  </si>
  <si>
    <t>NETZSCH DO BRASIL IND E COM. LTDA</t>
  </si>
  <si>
    <t>T-2721</t>
  </si>
  <si>
    <t>AFEAL ASSOCIAÇÃO NACIONAL DE FABRICANTES DE ESQUADRIAS DE ALUMÍNIO</t>
  </si>
  <si>
    <t>Automatizadores de persianas internas e externas, toldos e telas de projeção, com motor tubular, assíncrono ou síncrono, monofásico, de corrente alternada, potência de até 500W, 110V/ 230V e placa de controle para abertura, parada e fechamento, ativada por controle  remoto RF 433,92MHz ou botoeira por contato seco, denominado comercialmente "automatizador de cortina".</t>
  </si>
  <si>
    <t>T-2815</t>
  </si>
  <si>
    <t>Equipamentos automáticos para inspeção ótica capazes de detectar diferenças cor (não visíveis a olho nu) no espaço de medição de cores uniformes CIE L*a*b*, em pellets amorfos de politereftalato de etileno (PET), através de espectrofotômetro de grade de alta resolução com tecnologia LED de longa duração em tempo real e operando em linha de produção sem interrupção do processo, com sistema automático de desvio de pellets amorfos "contaminados pela cor", com ou sem cabine com painel e interface homem máquina (IHM) de controle e com ou sem painel de operação de resfriamento, projetadas e desenvolvidas especificamente e com as devidas compatibilidades mecânica e elétrica  para uso, em linha, com máquinas extrusoras de reciclagem de 500 a 5.000kg/h.</t>
  </si>
  <si>
    <t>T-2823</t>
  </si>
  <si>
    <t>Pórticos de lavagem com amplas possiblidades de programação para lavagem automática de caminhões, ônibus, vans e carros, com altura livre de lavagem de 4,2 ou 4,6m, largura livre de 2,5m e com comprimento de lavagem de até 25m, com suprimento de até quatro tipos de produtos químicos diferente (espuma de pré-lavagem superior e inferior, shampoo e cera hidrofugante de secagem), com monitor colorido de 7 polegadas para seleção de programas, com estrutura em aço tubular galvanizado por imersão a quente, com fixadores em aço inoxidável, com possibilidade de gerenciamento específica de vários tipos de espelhos, spoilers, plataformas com bordas laterais, reboque, ganchos, plataformas hidráulicas traseiras, etc, com 2 conversores de frequência, com possibilidade de gerenciamento de programas de forma personalizada metro a metro do veículo, com possiblidade de excluir o uso da escova vertical na parte da frente dos veículos (para adaptar o ciclo de lavagem a veículos mais complexos), com gerenciamento de horário de abertura e fechamento com bloqueio automático do sistema, com possiblidade de lavar na modalidade “drive throught”, pórtico sobre trilhos, ou ambas combinadas, com sobreposição (ballet) de escovas duplas dianteiras e traseiras (e ballet especial para ônibus com espelhos longos, com uma escova atuando e outra em espera), com ou sem opcional de pré-lavagem em média pressão e alta vazão (20bar e 100 litros/min) na lateral, lateral inferior e teto com gerenciamento separado, com ou sem opcional de média pressão extra com cabeçotes rotativos na lateral superior, lateral inferior e teto, com ou sem opcional de lavagem por baixo do chasssi tipo “drive through”, com ou sem opcional de luz tipo semáforo de LED para sinalizar avanço, parada e retrocesso, com ou sem opcional de partida suave da rotação das escovas, com ou sem kit opcional de gerenciamento de abertura e fechamento de portas da baia, com ou sem opcional de bombas dosadoras de produtos químicos a distância da máquina, com ou sem opcional de detector de nível mínimo de produtos químicos com alarme de aviso, com ou sem opcional de modem GSM para aviso de quebras, anomalias e número de lavagens via sistema SMS, com ou sem opcional de sistema de instalação, ativação e gerenciamento remoto, de valor unitário (CIF) não superior a R$ 423.035,23.</t>
  </si>
  <si>
    <t>T-2831</t>
  </si>
  <si>
    <t>Pórticos de lavagem com alturas livres de lavagem de 2,1, 2,3, 2,5 e 2,8m, equipado com 5 inversores de frequência, com barreira de fotocélulas para detecção do perfil de qualquer tipo de veículo incluindo caminhonetes, veículos com “Santo Antônio” e capota marítima aberta, sirenes e bagageiros de teto, com alta pressão no lava rodas e lateral do veículo, com alta pressão horizontal composta por uma série de bicos fixados na lâmina de secagem reguláveis para frente e para trás, com opcional adicional de alta pressão total através de bicos de aço inoxidável com cabeças rotativas, secagem horizontal que contorna o perfil do carro basculante em 3 posições, com lava rodas em escova ou opcional sem escova que é composto por três jatos rotativos de alta pressão que atingem toda a superfície dos pneus, a parte interior da caixa de rodas e o paralama, com ou sem opcional de lavagem na parte inferior do chassi em alta pressão em alta pressão com cabeçotes rotativos, com ou sem opcional de escovas exclusivas de movimentos oscilantes que simulam a lavagem manual, esfregam as superfícies a partir de várias angulações e alcançam pontos críticos como maçanetas, espelhos e spoilers, com sistema de esquiva que evita enroscar as escovas em engates e protuberâncias complexas, com opcional de programa rápido especial para distribuição simultânea de cera pela parte de trás do pórtico e shampoo pela parte da frente na mesma passada, com ou sem opcional de kit dispensador de produtos químicos de lavagem de rodas e lateral inferior, com ou sem opcional de kit de dispensador de produto químico específico para retirada de insetos, com ou sem opcional de bombas dosadoras de produtos químicos a distância do pórtico, com ou sem opcional de kit de aquecimento de produtos químicos e água, com ou sem opcional de detector de nível mínimo de produtos químicos com alarme de aviso, com ou sem opcional de detector de vans para cobrança de preço diferenciado, com opcional de partida suave das escovas, com ou sem opcional de dispositivo de segurança antiesmagamento, com ou sem opcional de módulo de pagamento de autosserviço, com ou sem opcional de kit de espuma ativa tipo cachoeira e trilhos guia ambos com luzes LED, com ou sem opcional de modem GSM para aviso de quebras, anomalias e número de lavagens via sistema SMS, com ou sem opcional de sistema de instalação, ativação e gerenciamento a distância, com ou sem opcional de gerenciamento de controle de portas automáticas da baia, com sistema de instalação e ativação a distância que permite alterações de configurações, programas e preços de forma remota, além de geração de relatórios de vendas e envio de alarmes e avisos de falhas de máquinas por e- mail.</t>
  </si>
  <si>
    <t>T-2859</t>
  </si>
  <si>
    <t>EXATRON INDÚSTRIA ELETRÔNICA LTDA.</t>
  </si>
  <si>
    <t>Máquinas automáticas para processamento de cabos elétricos flexíveis, eletromecânicas, eletropneumáticas e servomotorizadas, comandadas por CLP e IHM configurável por tela sensível ao toque, com função de corte, decape e crimpagem de terminais soltos em uma das extremidades de cabos de seções transversais de 0,8 a 2,08mm² (AWG28 a AWG14), para cortes de 55 a 9999mm e decapes de 1 a 15mm, com capacidade de processamento máxima de 45 a 55peças/min comprimento de 200mm, alimentação de terminais soltos (não-fitados) através de bandeja vibratória, dispositivo de operação por detecção do cabo, força de crimpagem máxima de 20kN, pressão de ar comprimido 6 - 7bar.</t>
  </si>
  <si>
    <t>T-1122</t>
  </si>
  <si>
    <t>Caixas de transmissão hidrostáticas com carcaça de aço estampada, controle de aceleração por pedal, velocidade variável de acordo com a aceleração, marcha à ré, potência entre 14,9 e 19,4kW, rotação de entrada de 3.300rpm e relação de redução de 28,04:1, aplicadas em máquinas cortadoras de grama.</t>
  </si>
  <si>
    <t>T-2940</t>
  </si>
  <si>
    <t> SIEMENS GAMESA ENERGIA RENOVÁVEL LTDA.</t>
  </si>
  <si>
    <t>Caixas de engrenagens para multiplicação de rotação e transmissão de torque, para aplicação em aerogeradores, com primeiro estágio de multiplicação de engrenagens planetárias e os demais de engrenagens helicoidais de eixos paralelos, com rotação nominal de entrada de 16,76rotações/min (RPM), com relação de multiplicação de velocidade e 1:120,31, com torque nominal de entrada de 1.253,7kNm.</t>
  </si>
  <si>
    <t>T-2953</t>
  </si>
  <si>
    <t>Grupos geradores de energia, com potência entre 2.725kW (3.406kVA) e 3.000kW (3.750kVA), montados em uma base metálica horizontal, com motor diesel de 16 cilindros em V, capacidade volumétrica de 78,1L, 4 tempos e rotação de 1.800rpm, refrigerado a água, dotados de gerador síncrono, trifásico, 60Hz, tensão entre fases de 380 a 13.800V, com fator de potência de 0,8, fechamento em estrela com neutro acessível, 4 polos, passo de 0,6667, isolação classe F ou H, IP 23, sistema de arrefecimento por ventilador montado no próprio eixo do gerador, sistema de excitação sem escovas, regulador automático de tensão digital com sensor trifásico e painel de controle digital.</t>
  </si>
  <si>
    <t>T-2936</t>
  </si>
  <si>
    <t>Grupos eletrogêneos de corrente alternada, de partida manual e/ou elétrica com motor de pistão de ignição por centelha à gasolina, com potência do motor entre 13 e 17CV, com cilindrada entre 360 e 483CC e potência geradora máxima entre 5,5 e 7,5kVA, e potência contínua entre 5,1 e 6,9kVA, tensão de saída principal 220V e auxiliar 110V, possui alternador com enrolamento de cobre para maior resistência térmica, com controle de tensão por AVR (Controle automático eletrônico de tensão), voltímetro e disjuntor de proteção para corrente alternada, também possui saída auxiliar de corrente contínua com 12V, com rele térmico de proteção para corrente contínua.</t>
  </si>
  <si>
    <t>T-2937</t>
  </si>
  <si>
    <t>Grupos eletrogêneos de corrente alternada, de partida manual, com motor de pistão de ignição por centelha à gasolina, potência do motor entre 6 e 8CV e entre 177 e 240CC, potência geradora máxima entre 2,5 e 3,5kVA, e potência contínua entre 2,4 e 3,3kVA, tensão de saída principal 220V e auxiliar 110V, possui alternador com enrolamento de cobre para maior resistência térmica, com controle de tensão por AVR (Controle automático eletrônico de tensão), voltímetro e disjuntor de proteção para corrente alternada, também possui saída auxiliar de corrente contínua com 12V, com rele térmico de proteção para corrente contínua.</t>
  </si>
  <si>
    <t>T-2938</t>
  </si>
  <si>
    <t>Grupos eletrogêneos de corrente alternada, de partida manual com motor de pistão de ignição por centelha à gasolina, potência do motor entre 6 e 8CV e com cilindrada entre 177 e 240cc, potência geradora máxima entre 2,5 e 3,5kVA, e potência contínua entre 2,2 e 3kVA, tensão de saída principal 220V e auxiliar 110V, possui alternador com enrolamento em alumínio, com controle de tensão por AVR (Controle automático eletrônico de tensão), voltímetro e disjuntor de proteção para corrente alternada, também possui saída auxiliar de corrente contínua com 12V, com rele térmico de proteção para corrente contínua.</t>
  </si>
  <si>
    <t>T-2830</t>
  </si>
  <si>
    <t>Placas montadas conversoras de corrente contínua com conectores e cabos ,com entrada de tensão de 12V e saídas  de + 5V, +12V, +3,3V, +5Vsb e  -12V, usadas para alimentação de placas mãe do padrão micro ATX, mini ITX e “thin” mini ITX.</t>
  </si>
  <si>
    <t>T-2814</t>
  </si>
  <si>
    <t>Unidades de fornecimento ininterrupto de energia para alimentação de instalações de processamentos de dados com capacidade de até 800kVA, tensão de alimentação de 380/400/415V, com utilização de UPS 100% modular com troca de seus módulos a quente sem necessidade de desligamento, possui sistema de resfriamento em linha por meio d'água ou ar com capacidade de resfriamento de até 35kW por unidade em linha de ar condicionado, sistema automático de detecção e supressão de incêndio e sistema de gerenciamento inteligente para instalações de infraestrutura de TI e TC através de DCIM, contem sistema de CFTV e controle de acesso incorporados a solução, possui eficiência de densidade padrão de até 15 kW/rack e máximo de 30 kW/rack com personalização, tecnologia de resfriamento livre compatível com PUE≤1,2, vida útil de 25 anos, IP55 ou IP65 à prova de água e poeira, anti-sísmico NEBS GR63 Zone3 exclusivo (equivalente a 9 graus de intensidade anti-sísmica), 120min de resistência a incêndios e Conformidade com as topologias UPTIME TIER e TIA942, para solução de data center modular externo com estrutura metálica pré-fabricada com toda infraestrutura montada em fábrica.</t>
  </si>
  <si>
    <t>T-2882</t>
  </si>
  <si>
    <t>Micro inversores de frequência monofásico tipo “on-grid” com potência nominal de saída de 1.300W topologia sem transformador, com resfriamento natural (sem ventiladores) , sem chave cc  ,com temperatura de operação de -40° a 65°C tensão máxima de entrada por “strings” de 60V e com tensão mínima de acionamento de 20V, equipamento dotados por 4mppt(s) com 1 entrada(s) por mppt e corrente máxima de entrada em cada mppt de 10,4A, tensão nominal de saída para a rede de elétrica 220V , frequência de saída de 50/60(+5%) , corrente máxima de saída de 4,34 a fator de potência de saída de 1 com uma distorção harmônica &lt;3% eficiência máxima de 96,5%. Sistema compostos por proteção contra fulga de corrente (ca), proteção contra falta de aterramento, proteção anti-ilhamento, proteção de sobretensão (cc), proteção de sobrecarga (cc) , proteção de sobrecarga (ca) , proteção contra inversão de polaridade (cc), grau de proteção ip67, "comunicaçao wifi (antena externa),"massa liquida máxima de 6,3kg.</t>
  </si>
  <si>
    <t>T-2911</t>
  </si>
  <si>
    <t>Equipamentos de aquecimento por radiofrequência para tratamento térmico de pães de forma, capacidade de processamento de 5.250pães/h, composto por 1 módulo com controle eletro mecânico de ajuste de altura automático para precisão de posicionamento, gerador de alta frequência com capacidade de fornecer até 120kW de ondas de radiofrequência, controlador lógico programável (PLC), painel controlador no modo sensível ao toque, velocidade variável do transportador, trocadores de calor integrados para resfriamento do sistema, 440VCA, 60Hz</t>
  </si>
  <si>
    <t>T-2912</t>
  </si>
  <si>
    <t>Equipamentos de aquecimento por radiofrequência para tratamento térmico de pães de forma, capacidade de processamento de 4.500pães/h, composto por 1 módulo com controle eletro mecânico de ajuste de altura automático para precisão de posicionamento, gerador de alta frequência com capacidade de fornecer até 120kW de ondas de radiofrequência, controlador lógico programável (PLC), painel controlador no modo sensível ao toque, velocidade variável do transportador, trocadores de calor integrados para resfriamento do sistema, 380VCA, 60Hz.</t>
  </si>
  <si>
    <t>T-2890</t>
  </si>
  <si>
    <t>Dispositivos dotados de etiquetas de RFID (radio frequency identification), transmissoras de pequenos pacotes de dados via protocolo “bluetooth low energy” (BLE munidos de acelerômetro para detecção de movimento com invólucro de grau de proteção ip67 confeccionado em formato de crachá ou de montagem sutil com cantos arredondados destinado a localização do mesmo por sensores BLE.</t>
  </si>
  <si>
    <t>Exatron Industria Eletronica Ltda</t>
  </si>
  <si>
    <t>T-2891</t>
  </si>
  <si>
    <t>Equipamentos conversores de protocolo para interconexão de redes, tipo gateway destinados à recepção dados de consumo de energia, luminosidade e presença via radiofrequência, com protocolo compatível ao IEEE 802.15.4, transmissão em frequência de 2.400 – 2.483,5mhz, com criptografia AES-128 para proteção dos dados. Esses dados recebidos via “wireless” são repassados através de cabo RJ45, interface ethernet, com criptografia SSL via protocolo TCP/IP, para o software específico de gerenciamento do sistema alimentado via "power over ethernet" (POE).</t>
  </si>
  <si>
    <t>T-2889</t>
  </si>
  <si>
    <t>Interruptores elétricos inteligentes com 4 botões para controle de circuitos de iluminação em baixa tensão, com dois botões para aumento e diminuição da intensidade luminosidade das lâmpadas manual, um botão para acionamento de até 6 cenas pré-configuradas das lâmpadas, armazenadas em memória interna do interruptor e botão de acionamento da automação geral pré-configurada no sistema; com capacidade de comunicação via “wi-fi”, protocolo 802.15.4, com frequência de transmissão de 2.400-2.483,5mhz e criptografia aes-128 para segurança dos dados.</t>
  </si>
  <si>
    <t>T-2954</t>
  </si>
  <si>
    <t>MGL IMPORTAÇÃO E EXPORTAÇÃO LTDA</t>
  </si>
  <si>
    <t>Módulos fotovoltaicos policristalinos (célula solar), de potência máxima de até 465W, tensão máxima em plena carga de até 48V, corrente máxima em plena carga de até 13A, tensão à vazio de até 53V, corrente de curto-circuito de até 14A, máxima tensão do sistema de até 2.000V, estrutura em alumínio com dimensões de até 2.500 x 1.400 x 75 mm e proteção em vidro com espessura de até 5mm, com até 100 células solares de dimensões de até 200 x 200mm e eficiência de até 25% cada, faixa de temperatura operacional entre -60° até +95°C, fator de fluxo entre 50 - 89%.</t>
  </si>
  <si>
    <t>T-2879</t>
  </si>
  <si>
    <t>Sensores multifunção com detecção de presença e movimento através de infravermelho passivo (pir – passive infrared) emitido através de uma lente óptica refratora para maior alcance, sensor de luminosidade através de placas fotossensíveis. Com capacidade de realizar comunicação sem fio, via “wi-fi”, protocolo 802.15.4 com criptografia via aes-128 para segurança, frequência de 2.400 - 2.483,5mhz, para envio dessas informações e comunicação via “bluetooth low energy”. Possui ainda comunicação serial com entrada de 8 pinos, sua tensão de operação pode variar entre 12 a 30V, destinado a aplicações de controle de iluminação ambiente.</t>
  </si>
  <si>
    <t>T-2884</t>
  </si>
  <si>
    <t>JF SERVIÇOS TÉCNICOS LTDA</t>
  </si>
  <si>
    <t>Módulos eletrônicos microprocessados, próprios para realizarem a aquisição, monitoramento, registro e armazenagem (datalogger) de dados operacionais de expositores, a serem montados em gabinete por fixação por parafuso ou adesivo, dotados de sensores de temperatura, vibração, luz e magnetômetro, e as seguintes características: temperatura operacional de -35º e +40ºC; capacidade de armazenamento de dados de no mínimo 512kb; modo de operação automático “stand-by”; comunicação via “bluetooth low Energy” (sem fio) com intervalo de emissão (pulso) de no mínimo 385ms; grau de proteção IP67; munido de tecnologia NFC (Near Field Communication); operando por bateria de lítio com capacidade de no mínimo 3.600mAh a 3,6V.</t>
  </si>
  <si>
    <t>T-2883</t>
  </si>
  <si>
    <t>SPLICE INDUSTRIA COMERCIO E SERVIÇOS LTDA</t>
  </si>
  <si>
    <t>Telêmetros medidores de distância e velocidade, possui duplo sistema primário de medição a laser com largura de onda de 905nm, sendo o feixe de Classe I, ideal para medições a uma distância de 10 a 50m a uma altura de 4 até 9m ao ponto de medição, o sistema opera a uma frequência de 1KHz, possui interface de comunicação RS422, conector de 12 pinos PWP, provido de laser visível secundário com largura de onda de 650nm, Classe III A, para ajuste de posição do equipamento e capaz de operar em temperaturas de -20° até 60°C.</t>
  </si>
  <si>
    <t>T-2931</t>
  </si>
  <si>
    <t>ERBE DO BRASIL EQUIPAMENTOS CIRÚRGICOS E ENDOSCOPICOS LTDA,</t>
  </si>
  <si>
    <t>Geradores para corte endoscópico fracionado para papilotomia, para corte e coagulação endoscópica fracionada em polipectomia com alça, baseado em plataforma de dosagem automática de potência, com processamento de alta velocidade com 9.000 leituras de impedância tecidual por segundo, funções para corte (CUT) e coagulação (COAG), com pedal de acionamento passível de desinfecção termoquímica.</t>
  </si>
  <si>
    <t>T-2816</t>
  </si>
  <si>
    <t>Perímetros automáticos que executam testes de campo visual 30 - 2, 24 - 2, 10 - 2 e pulsar, geram relatórios de acompanhamento e gráficos de evolução, com análise combinada da progressão de estrutura e função, através de um gráfico polar setorizando o campo analisado em clusters o que facilita a interpretação e a detecção precoce de mínima alterações no campo visual; contém lentes para correção da refração do paciente de -8 à +4D, é operado por monitor de alta resolução, sensível ao toque, com display colorido e software, dedicado, para acesso remoto.</t>
  </si>
  <si>
    <t>T-2930</t>
  </si>
  <si>
    <t>SFB SPORT AND FITNESS BRAZIL COMÉRCIO DE EQUIPAMENTOS ESPORTIVOS EIRELI</t>
  </si>
  <si>
    <t>Aparelhos de reabilitação de lesões crônicas, agudas e fortalecimento/ reativação muscular, tipo multifuncional não inercial, através de sistema “Keiser” de resistência pneumática variável, sendo a máxima de 22kg (por braço), que se mantem livre de variações de inércia e de momento de força independente da velocidade de execução, com braços ajustáveis, com dimensões compreendidas entre 2.261 e 2.566mm de altura (com braços para cima), entre 737 e 1.194mm de comprimento e com 2.439mm de largura, equipados com painel digital programável e montados em estrutura metálica, com base.</t>
  </si>
  <si>
    <t>T-2895</t>
  </si>
  <si>
    <t>Equipamentos de ventilação mecânica para oxigenoterapia, microprocessado, com concentração de oxigênio (fio2) de 21% a 100%/vol, para ventilação invasiva, não invasiva (niv) e terapia de alto fluxo de oxigênio, com modalidades ventilatórias de: VC-CMV, VC-AC, VC-SIMV, PC-CMV, PC-AC, PC-SIMV, PC-BIPAP, PC-PSV, AUTOFLOW / volume garantido, aplicado para pacientes adultos, pediátricos e/ou neonatais, tela touchscreen, equipado com ferramenta para o desmame automático da ventilação mecânica, através classificação da situação ventilatória do paciente a cada 2 ou 5min. esta ferramenta permite a diminuição ou aumento automático da pressão de suporte através da avaliação da capnografia, do volume corrente e da frequência respiratória do paciente e com teste de respiração espontânea (SBT) automática indicando, ou não, a extubação do paciente.</t>
  </si>
  <si>
    <t>T-2768</t>
  </si>
  <si>
    <t>Aparelhos de mamografias digitais, do tipo coluna, próprios para a aquisição de imagens digitais radiográficas para diagnóstico médico (mamografia), dispondo de tubo de raio-x com anodo giratório de tungstênio ou molibdênio e filtros de prata e/ou ródio e/ou molibdênio; com colimador automático; detector de painel plano (FPD) de cintilador de iodeto de césio, tamanho de pixel de 83 mícrons ou menor; “bucky” de 24 x 30cm, pá de compressão de mama de 24 x 30cm; braço com rotação motorizada e isocêntrica em torno da mama, com faixa mínima de  -135° a +180°; gerador de  raios-X de potencial constante, microprocessado e de alta frequência, com potência nominal de 3,2kW; console de comando com computador pessoal, um ou mais monitor(es) de tela plana, teclado e mouse; software de aquisição e processamento de mamografias; podendo conter ainda: pá móvel pequena 19x23cm, sistema de tomossíntese e pá de tomossíntese de 24 x 33cm; sistema de posicionamento de mama e/ou acesso lateral, sistema para estereotaxia digital; estação de trabalho e laudo com software e monitores de alta resolução, biombo de proteção com ou sem console integrado,  extensor de biombo; fantoma(s) de teste; pá(s) pontual, pá(s) pontual de ampliação, pá perfurada de biópsia, pá axilar curta e profunda, plataforma de ampliação, protocolos DICOM, suporte lateral para pistola de biopsia e pistola de biopsia; com ou sem transformador de tensão e/ou nobreak.</t>
  </si>
  <si>
    <t>T-2741</t>
  </si>
  <si>
    <t>FL SMIDTH LTDA</t>
  </si>
  <si>
    <t xml:space="preserve">Unidades de monitoramento de gás (GMU): composto por analisador de gás configuráveis com a possibilidade de medir O2, NH3, CO, C3H6 e/ou CH4 e outros gases; através de espectroscopia de absorção, comprimento do caminho óptico: tipicamente 0,1 - 1m, tempo de resposta: até 2s. classificação de proteção: IP66, 3 x saída analógica: loop de corrente de 4 - 20 mA, 1 x Saída digital: TCP/IP, MODBUS ou fibra ótica,  3 x saída de relé: 1 A até 30 V DC/AC., 1 x entrada analógica: 4 - 20mA leitura de temperatura e pressão do processo, alimentação de entrada: 100 - 240 VCA, 50/60 Hz, 0,36 - 0,26 A, fonte de saída: 24 VDC, 900 – 1.000mA composto de monitores de fluxo de ar, reguladores de ar, controlador logico programável, ventilador/ soprador de ar, conexão  para entrada e saída dos gases e uma interface homem máquina (hmi) para monitoramento do sistema. </t>
  </si>
  <si>
    <t>T-2902</t>
  </si>
  <si>
    <t>ORTHO CLINICAL DIAGNOSTICS DO BRASIL PRODUTOS PARA SAÚDE  LTDA</t>
  </si>
  <si>
    <t>Analisadores bioquímicos automáticos para análises laboratoriais e clínicos, por via química seca, com capacidade de até 755 testes/h, com volume de amostra por teste de 2,5 a 11micrômetros, com 97 posições de reagente, com metodologia de química seca, carga e descarga contínua, com controles das funções do tipo "touchscreen" e gerenciados por programa dedicado.</t>
  </si>
  <si>
    <t>T-2888</t>
  </si>
  <si>
    <t>SCHOTT BRASIL LTDA</t>
  </si>
  <si>
    <t>Equipamentos óticos de medição automática (em rede) e contínua (24h/dia), operando em linha de produção de tubos de vidro Borosilicato tipo I transparente e âmbar, com velocidade de extrusão de até 160 tubos/min, capaz de medir o diâmetro externo dos tubos compreendidos entre 5 e 45mm e a espessura de parede dos tubos compreendidos entre 0,30 e 2,30mm.</t>
  </si>
  <si>
    <t>T-2880</t>
  </si>
  <si>
    <t>Unidades de controle eletrônica para regulação de tensão de 0 a 10V destinadas ao controle da intensidade luminosa de lâmpadas capazes de realizar medição do consumo de energia do dispositivo ao qual está conectado, dotados de uma placa eletrônica dentro de um encapsulamento plástico, com comunicação serial via RJ45 para recebimento de dados de presença, movimento e luminosidade, através do qual também envia os dados medidos de consumo. Intervalo de tensão de operação de 100 a 277VAC.</t>
  </si>
  <si>
    <t>Exatron Industria Eltronica Ltda</t>
  </si>
  <si>
    <t>T-2832</t>
  </si>
  <si>
    <t>Turbinas a vapor de condensação com escape de fluxo axial, potência de 144MW, pressão de entrada do vapor a 96bar (absoluto) a 513°C, pressão de saída do vapor no escape de 0,10bar (absoluto), com uma extração controlada de vapor de média pressão de 14bar (absoluto) suficiente para alimentar a vapor de processo da planta, com 1 flange de escape axial de diâmetro em torno de 4.450mm, com sistema de condensação de vapor, unidade de alta pressão de óleo, unidade hidráulica de lubrificação, elementos de acoplamento, instrumentação com cabeamento, servomotores, caixas de junção, tubulações e acessórios e dispositivos de montagem.</t>
  </si>
  <si>
    <t>T-2431</t>
  </si>
  <si>
    <t>DCCO SOLUCOES EM ENERGIA E EQUIPAMENTOS LTDA</t>
  </si>
  <si>
    <t>Motores de combustão interna diesel, sistema de injeção de combustível de alta pressão HPI, 23 litros 4 tempos, turbo aspirado com sistema de arrefecimento ar-água, dotados de 6 cilindros em linha, com diâmetro do pistão de 170mm e curso de 170mm, com potência de 760 kWm/BHP a  uma velocidade de rotação de 1.800rpm, com peso de 2.590kg.</t>
  </si>
  <si>
    <t>T-2955</t>
  </si>
  <si>
    <t>ACT IMPORTACAO E EXPORTACAO LTDA</t>
  </si>
  <si>
    <t>Motobombas centrífugas submersas solar híbrida com inversor de frequência integrado ao produto, do tipo utilizada com placas solares ou energia alternada, para poço artesiano, diâmetro de até 150mm, potência do motor de até 10HP, potência máxima das placas solares para acionamento de até 10.000W, tensão contínua entre 40 e 500V, tensão alternada monofásica ou trifásica entre 60 e 400V, frequência 50/60Hz, 2 polos, diâmetro de recalque de até 4”, rotores centrífugos fechados, vazão máxima de até 50m³/h, pressão máxima de até 250mca.</t>
  </si>
  <si>
    <t>T-2957</t>
  </si>
  <si>
    <t>Motobombas centrifugas submersas solares e respectivo painel inversor de frequência, diâmetro de até 150mm, potência do motor de até 5HP, tensão contínua de até 150V, diâmetro de recalque de até 3”, rotores centrífugos fechados, vazão máxima de até 40m³/h, pressão máxima de até 200mca</t>
  </si>
  <si>
    <t>T-2958</t>
  </si>
  <si>
    <t>Motobombas submersas solares para poço artesiano, de diâmetro até 5”, potência de até 5hp, tensão contínua de até 170 v, com rotores centrífugos fechados, corpo de saída com diâmetro de recalque de até 2”, vazão máxima de até 20m³/h, pressão máxima de 220mca, para instalação direta em módulos fotovoltaicos sem a necessidade de inversor.</t>
  </si>
  <si>
    <t>T-2998</t>
  </si>
  <si>
    <t>Bombas centrífugas de superfície, multiestágios com mancais radiais de carbureto de tungstênio, com vazões de operação entre 100 a 90.000BPD, dotadas de bomba, “skid” metálico de suporte, motor elétrico trifásico de 2 polos, câmara de empuxo, acoplamento flexível, acessórios, admissão e descarga.</t>
  </si>
  <si>
    <t>T-3002</t>
  </si>
  <si>
    <t>Difusores do 1º estádio para redução da velocidade do ar atmosférico do compressor centrifugo cuja vazão nominal é de 350.000Nm3/h, pressão de entrada 0,972barA e pressão de saída 7barA.</t>
  </si>
  <si>
    <t>T-3004</t>
  </si>
  <si>
    <t>Rotores completos dotados de um eixo principal e quatro impelidores, para compressão do ar atmosférico do compressor centrifugo cuja vazão nominal é de 350.000Nm3/h, pressão de entrada 0,972bara e pressão de saída 7barA.</t>
  </si>
  <si>
    <t>T-3032</t>
  </si>
  <si>
    <t>Aparelhos resfriadores de água por compressão, para uso em sistemas de climatização e resfriamento fabril, contendo compressor inverter do tipo de deslocamento (scroll) para gás refrigerante e trocador (permutador) de calor, com capacidade de até 55t de refrigeração (TR).</t>
  </si>
  <si>
    <t>MECALOR SOLUÇÕES EM ENGENHARIA TÉRMICA S.A</t>
  </si>
  <si>
    <t>TROX do Brasil Difusão de Ar, Acustica, Filtragem e Ventilação LTDA</t>
  </si>
  <si>
    <t>T-2970</t>
  </si>
  <si>
    <t>Trocadores de calor metálico tipo tubular, de construção modular horizontal, autolimpante, com aquecimento pelo uso de vapor indireto, proveniente de gases residuais de outras máquinas, para cozinhar, pré-aquecer ou coagular matérias-primas liquefeitas a base de animais e peixes, para cozimento através de tubo com rotor acionado por motor de acoplamento direto, com capacidade nominal máxima igual ou superior a 3t/h, com até 5 tubos para calor e até 7 tubos para vapor residual.</t>
  </si>
  <si>
    <t>T-2812</t>
  </si>
  <si>
    <t>Trocadores de calor com pressão de projeto de 10barg, temperatura de projeto máxima de 65°C e mínima de – 196°C, e transferência máxima de calor de 123.849kcal/h.</t>
  </si>
  <si>
    <t>T-2922</t>
  </si>
  <si>
    <t>MERCATORIA IMPORTACAO E EXPORTACAO LTDA</t>
  </si>
  <si>
    <t>Máquinas automáticas e sequenciais para produção de "Nuggets de tempura", dotadas de: sistema de empanamento de farinha integrada com vibrador para massagear os temperos, contra rolo, separador e distribuidor de farinha, reservatório para abastecimento, regulagem de altura e painel elétrico com design higiênico, fritadeira para os produtos de tempura integrada a trocador de calor de tubos para fluido térmico, filtro de exaustão, circuito secundário para circulação de fluido térmico, sistema CIP para pré-limpeza, esteira de entrada separada, sistema de transporte de produtos polido eletroquimicamente, sistema “liquid spray” para extinção de chama, fechamento com isolamento térmico, transportador de detritos 90° , sistema de retirada de partículas solidas suspensas no óleo, sendo a farinheira com largura de 1.815mm, comprimento de 3.132 mm e altura de 1.800 com e velocidade de trabalho de 2 - 20m/min, fritadeira com potência térmica de 450kW, temperatura do óleo térmico de 270°C , temperatura máxima do óleo de fritura de 205°C , tempo de fritura de 25 - 250s, e capacidade de processamento de 2.500kg/h.</t>
  </si>
  <si>
    <t>T-2448</t>
  </si>
  <si>
    <t>Combinações de máquinas para recuperação de sulfato (sais das cinzas na forma de Na2SO4/Na2CO3 e purga de solução rica em Cl e K) com capacidade nominal de  200 a 1.000t/d, composta de: um cristalizador, uma bomba de circulação, um aquecedor, um tanque espessador com agitador, um clarificador com agitador, um tanque de licor principal com agitador, um tanque de drenagem, uma centrifuga, um agitador para tanque de cristalização, dois ventiladores de compressão, um condensador, um agitador para tanque de dissolução, um agitador para tanque buffer, um transportador de cinzas com calhas, uma válvula rotativa, uma válvula pneumática e dutos para interligação.</t>
  </si>
  <si>
    <t>T-2969</t>
  </si>
  <si>
    <t>Separadores centrífugos para separação ou clarificação contínuas próprios para aplicações químicas, com alimentação através de sistema fechado, realizando separação de duas fases liquidas com rotação máxima de 8.200RPM composto por: motor elétrico trifásico potência de 4 a 22kW, e transmissão por correia plana, Tambor de parede fixa com jogo de pratos e bombas centrípetas incorporadas em ambas as fases de centrifugação, garantindo saída sob pressão para os líquidos nas fases pesada e leve, sistema de alimentação “Softstream” que permite a distribuição adequada e suave do produto no equipamento já em rotação minimizando tensões de cisalhamento e danos ao produto, todas as partes em contato com o produto fabricadas em liga especial de aço inoxidável duplex de alta resistência a corrosão, sistema à prova de explosão com sistema de inertização com nitrogênio composto de painel de válvulas, tanque de selagem e automação necessária, acionado por painel de botoeiras (anti explosão) conectado a painéis MCC e PLC acondicionados em sala de controle.</t>
  </si>
  <si>
    <t>T-2899</t>
  </si>
  <si>
    <t>IFCO SYSTEMS DO BRASIL SERVICOS DE EMBALAGEM LTDA.</t>
  </si>
  <si>
    <t>Centrífugas automáticas verticais, para secagem de pilhas de caixas de plástico, com altura da pilha igual ou maior a 700mm, velocidade de 700rpm, carregamento simultâneo da pilha úmida com o descarregamento da pilha seca, capacidade de: 9.600caixas/h para caixas de 600 x 400mm e de 19.200caixas/h para caixas de 400 x 300mm (pilha dupla), com interface homem máquina.</t>
  </si>
  <si>
    <t>T-2933</t>
  </si>
  <si>
    <t>Sistemas de filtragem de água; compostos de cartucho de pré-filtragem, feito de polipropileno ou membrana plissada; e cartuchos de filtragem, feitos de blocos de carvão ou membrana plissada de carvão; apresenta retenção mínima de partículas entre 0,2 e 0,65mícron; fluxo nominal máximo entre 7,57 e 56,8Lpm; saturação de filtragem entre 11.360 e 757.000 litros; pressão operacional entre 10 e 125psi; temperatura ambiente entre 2 e 38°C; pode ou não incluir manômetro para monitoramento da pressão; pode ou não incluir sistema ultravioleta para esterilização.</t>
  </si>
  <si>
    <t>T-3000</t>
  </si>
  <si>
    <t>Lavadoras termodesinfectoras em aço inox, totalmente automática, multitarefas (limpeza, desinfecção e secagem) para instrumentais e demais produtos para a saúde, capacidade total da câmara de 225 ou 256 litros ou 492 litros, potência de 13 ou 24 kW, tensão de 220/380V e frequência de 50/60Hz, sistema de aquecimento elétrico ou misto (elétrico + vapor de rede), 1 ou 2 portas com deslizamento para baixo ou do tipo basculante, com capacidade interna para 8, 12 ou 18 cestos DIN 1/1 480 x 250mm, podendo ter Tela tátil de 7”, consumo de água de 12 a 25 litros/etapa de lavagem, tempo total de ciclo standard até 45min incluindo secagem, capacidade para até 40 diferentes programas de lavagem, duplo sistema de controle de parâmetros do ciclo por CLP (Controlador Lógico Programável), podendo ter sistema de carga/descarga automatizada mediante sistema de reconhecimento de carga por sensor de RFID, nível de ruído máximo de 58dB, sistema de dosagem com capacidade para até 4 bombas constituídas estas por bomba peristáltica e fluxômetros individuais de alta precisão, sistema de secagem de alta eficiência, acesso para conectividade em rede que permite suporte remoto e comunicação com softwares de gestão e rastreabilidade, podendo ter racks destinados à limpeza e desinfecção das pinças de cirurgia robóticas.</t>
  </si>
  <si>
    <t>T-2977</t>
  </si>
  <si>
    <t>Máquinas móveis para envase de bebidas em latas de 236 a 946ml, com velocidade de produção de até 12 latas de 355ml/min, dotadas de estações automatizadas de purga com CO₂ e enchimento de bebida, fechamento das latas em sistema de ciclo fechado “closed loop system” com selagem das tampas por um gatilho acionado pneumaticamente “cam-driven”; dispositivos elétricos, hidráulicos, interface homem-máquina (IHM) por meio de um computador, tablet ou smartphone conectado por Wi-Fi, e dotadas ou não de “rinser” pré e pós envase.</t>
  </si>
  <si>
    <t>T-2822</t>
  </si>
  <si>
    <t>NISSIN  FOODS DO BRASIL LTDA</t>
  </si>
  <si>
    <t>Combinações de máquinas com controlador logico programável para empacotamento de produtos composta por alimentador automático dividido por correia, “splicer” automático de filme, seladora de eletricidade estática,   empacotadora com velocidade máxima de 300pacotes/min e variação do corte de 130 a 600mm e duas unidades de  fornos de encolhimento para filme plástico tipo “shrink”.</t>
  </si>
  <si>
    <t>T-2923</t>
  </si>
  <si>
    <t>NORTE SALINEIRA SA IND E COM NORSAL</t>
  </si>
  <si>
    <t>Máquinas automáticas verticais e contínuas para formar, encher e selar embalagens “tipo sachês de 4 soldas” com 0,8g de sal, com largura de 24mm e altura variável entre 35 e 45mm, com  capacidade de produção de 3.600sachês/min, a partir de bobina única de material termoselável, com 20 pistas de  produção e velocidade de 180ciclos/pista/min, funções básicas realizadas por meio da utilização de 4 servomotores (dosador, mordente de selagem horizontal e vertical e faca de corte horizontal), dotadas de: gabinete elétrico lacrado e refrigerado; unidade de controle de movimento com funções de PLC integradas (motion control); sistema dosador volumétrico rotativo de 20pistas; e desbobinador motorizado e centralizador automático da bobina de embalagem.</t>
  </si>
  <si>
    <t>T-3038</t>
  </si>
  <si>
    <t>MOVEIS B P LTDA</t>
  </si>
  <si>
    <t>Máquinas automáticas de embalagem  de rolos  de molas ensacadas com capacidade máxima de 8 ~ 10min unidades de colchão por vez, com velocidade 8rolo/min com sistema de tração para puxar o colchão com correntes,  com sistema de descarga do molejo, (conjunto de mola ensacada), controlada por um CLP (controlado logico programável ).</t>
  </si>
  <si>
    <t>T-2863</t>
  </si>
  <si>
    <t>PERFIL ALUMINIO DO BRASIL S/A</t>
  </si>
  <si>
    <t>Cabines com sistema de aplicação eletrostática a pó, dotadas de equipamentos de pulverização com 2 dispositivos circulares intitulados discos "ofb 5"; com capacidade de pintar perfis de alumínio de até 7,5m; com comprimento 3,80m + ciclones largura 3m + ciclones altura 11,30m; com movimentação e sustentação realizada através dos trilhos fixos na estrutura superior; com 6 telas para retenção do pó; temperatura operacional para uso de tinta em pó de qualquer granulometria; com estrutura da cabine construída com perfis de aço, removedor de pó e equipado com um ventilador de sucção com capacidade 24.000m³/h e 45kW de potência instalada; com coletor de pó para reuso e tanque de alimentação em recipiente em aço inoxidável (powder box), controle de nível, 2 bombas venturi; com 2 sistemas de alimentação de pó tubulares e equipamentos eletrostáticos com 2 unidades eletrônicas centrais independentes; painel eletropneumático; dispositivos móveis equipados com 2 motores com inversor para a regulagem de velocidade e decodificador para movimento; equipamento de limpeza integrado; IHM, CPL e painel de controle geral da cabine.</t>
  </si>
  <si>
    <t>T-2962</t>
  </si>
  <si>
    <t>GEOLAB INDÚSTRIA FARMACÊUTICA S.A</t>
  </si>
  <si>
    <t>Equipamentos para esvaziamento de tambores em circuito fechado para transferência de produtos viscosos e pastosos para máquinas de envase de produtos farmacêuticos, consistindo de: estação de esvaziamento para tambores em aço inoxidável com tampa, diâmetro 950 mm, capacidade 600L; dispositivo de fixação integrado para transporte; 8 tambores em aço inoxidável, capacidade 600L para transporte de produto; 6 mantas térmicas flexíveis para tambores de 600L com controle eletrônico; suporte para unidade de fornecimento de ar e lança de enchimento; 2 conjuntos de tubulação em aço inoxidável com diâmetro de 80mm com acessórios; dispositivo para desmontagem de embolo; estrutura auxiliar com três pernas.</t>
  </si>
  <si>
    <t>T-2974</t>
  </si>
  <si>
    <t>ENPASA ENGENHARIA PAVIMENTACAO E SANEAMENTO LTDA</t>
  </si>
  <si>
    <t>Equipamentos para escavação de túneis e galerias (microtuneladoras), controladas a distância, capazes de escavar túneis de 1.470mm (diâmetro externo da cabeça), com cabeça equipadas com triturador e disco de corte de 1.500mm com ferramentas de material duro "carbice", capazes de rotacionar para a direita e esquerda e torque de motor máximo de 240.000Nm, com 3 cilindros de direcionamento com força de 250kN cada, pressão hidráulica de direcionamento de 250bar e unidade de macaqueamento com 6.000kN de força, dotada de sistemas de lamas para transporte de material escavado, com 3 bombas com motor elétrico de 37kW cada, válvulas e medidor de débito; sistema de direcionamento a laser; unidade completa para bombeamento de bentonita montada em um quadro metálico; bomba hidráulica de alta pressão montada em estrutura de aço com tanque de água de 500 litros; planta de separação montado em estrutura de aço; contêiner de controle de 20 pés, com painel de controle, compartimento elétrico e compartimento hidráulico; e cabos de extensão.</t>
  </si>
  <si>
    <t>T-3040</t>
  </si>
  <si>
    <t>Máquinas fresadoras autopropulsadas sobre 4 esteiras de poliuretano, para desbaste e remoção de pavimentos flexíveis e rígidos, dotadas de motor diesel de 6 cilindros de 330HP, resfriado a água, largura de corte de 1.300mm com espessura de 330mm, com controle eletrônico para ajuste da espessura, através de tambor de corte com distância de 15mm entre as linhas das ferramentas de corte.</t>
  </si>
  <si>
    <t>T-2545</t>
  </si>
  <si>
    <t>MIOLO WINE GROUP VITIVINICULTURA S/A – FILIAL 10</t>
  </si>
  <si>
    <t>Máquinas colhedoras de uva sobre rodas rebocadas por trator com mecanismo vibratório dotados de 10 braços e conjunto de esteiras para transporte dos grãos em dois tanques com capacidade de 1.500 litros cada e sistema de limpeza dos grãos composto por dois aspiradores e mesa de seleção, velocidade de trabalho de 7km/h, sistema hidráulico independente, detector de obstáculos, controlada eletronicamente via “joystick”</t>
  </si>
  <si>
    <t>T-2904</t>
  </si>
  <si>
    <t>SANOVO TECHNOLOGY COMERCIO DE MAQUINAS LTDA</t>
  </si>
  <si>
    <t>Equipamentos em aço inoxidável 304 para descontaminação não química de superfícies de alimentos durante o processo de abate e corte de carne a uma taxa de 8.000 até 15.000aves/h, dotados de bicos, sem peças móveis, que funcionam como uma sirene estática e que geram continuamente uma frequência de ultrassom de 25 a 30kHz, um nível de pressão sonora de 140 a 155dB e um vapor de 2 a 4bar(g) que, combinados, destroem a proteção da subcamada laminar e reduzem a carga microbiana.</t>
  </si>
  <si>
    <t>T-2531</t>
  </si>
  <si>
    <t>Combinações de máquinas para potencialização de textura em até 22t/h de batatas pré-fritas congeladas, composta por: Correia de alimentação e distribuição homogênea, com fluxo laminar; 2 Bandejas de imersão com controle automático de nível de fluxo de óleo, compostas de 2 correias individuais e construídas em aço Inox 304; 2 Bombas de recirculação de 2 estágios, com motores de 150HP, para equalização de volume de óleo; Filtro de migalhas, composto de correia inclinada, bomba de circulação de óleo, bomba para sistema de autolimpeza e transmissor de nível; Filtro de papel com controle de nível de óleo, sistema spray e correia com acionamento automático; Separador de óleo quente por vibração em duplo deck; 2 Filtros Lakos com isolamento de manta de fibra cerâmica e drenagem automática; 2 trocadores de calor com visor para circulação de vapor e manutenção constante de fluxo de óleo de aproximadamente 9.464 L/min, em temperatura de até 198°C e carga total de calor de até 2.622.510kcal/h; sistema de proteção contra incêndio, com detecção e contenção automática de focos; e correia de descarga de produto.</t>
  </si>
  <si>
    <t>T-2961</t>
  </si>
  <si>
    <t>Máquinas cortadeiras rebobinadeiras alimentadas por bobinas de papéis ou filmes de polipropileno, de polietileno e outros materiais, com velocidade até 350m/min, para trabalhar bobinas com largura até 520mm, dotadas de: desbobinador para bobinas com diâmetro de até 1.000mm, com elevador elétrico de bobinas, sistema de controle de tensão, sistema antiestática, mesa ajustável para emendas dos materiais, com sistema alinhador, eixo inflável para bobinas com tubetes de 76mm e passarela; módulo de monitoramento e corte, sendo o monitoramento feito por sistema de inspeção com câmera e monitor, com mesa de emenda, eixo rebobinador de rejeitos e rolos de passagem do material em processamento e corte através de eixos porta lâminas, com 10 lâminas superiores e 10 lâminas inferiores e, alternadamente, sistema de corte por lâminas de navalha com 10 suportes e lâminas, com largura mínima de corte de 15mm, com controle de tensão do material em processamento por rolos e sistema de sucção de aparas; rebobinador motorizado, bidirecional, para bobinas com diâmetro de até 500mm, com 2 eixos rebobinadores infláveis e alternadamente com 2 eixos rebobinadores diferenciais para bobinas com tubetes de 76mm de diâmetro, com sistema de controle de tensão do material rebobinado, sistema antiestática e rolos de apoio do material em processamento; controlada por CLP, com painel elétrico e de operação.</t>
  </si>
  <si>
    <t>T-2981</t>
  </si>
  <si>
    <t>Equipamentos com mecanismo de corte acionado eletricamente e um pacote de papel Kraft dobrado em C, onde o papel é transformado em material de embalagem (uma almofada com propriedades de amortecimento) por meio de um processo de dobra e compressão, dimensões da Base: 61 x 110 x 163cm, dimensões mesa: 61 x 87 x 139cm, potência: 1.050W, tensão: 100 - 240VAC.</t>
  </si>
  <si>
    <t>T-2982</t>
  </si>
  <si>
    <t>Equipamentos com mecanismo de corte acionado eletricamente e um rolo ou pacote de papel Kraft, onde o papel é transformado em material de embalagem (uma almofada com propriedades de amortecimento) por meio de um processo de dobra e compressão, taxa de alimentação: 60cm/s, potência: 350W, voltagem - 100/240V, frequência: 50/60HZ.</t>
  </si>
  <si>
    <t>T-3030</t>
  </si>
  <si>
    <t>Equipamentos elétricos para embalagem formado de combinação de papel kraft de corte em matriz com um papel intercalado de tecido, atua expandindo o papel cortado numa estrutura de favo de mel em 3D, formando um material de embalagem exclusivo, com rasgo manual, dimensões: 71 x 51 x 43cm, velocidade até 0,75m/s, potência 320W.</t>
  </si>
  <si>
    <t>T-3034</t>
  </si>
  <si>
    <t>Equipamentos com mecanismo de corte acionado por meio de um pedal que converte uma camada de papel Kraft em configuração volumosa de papel, no formato de estrela, através de processamento de compressão e dobragem, utilizado como preenchedor de caixa de embalagem, com método de corte manual, tensão: 100 - 230V, potência: 150W.</t>
  </si>
  <si>
    <t>T-3041</t>
  </si>
  <si>
    <t>Equipamentos com mecanismo de corte acionado eletricamente que converte uma camada de papel Kraft em configuração volumosa de papel, no formato de estrela, através de processamento de compressão e dobragem, utilizado como preenchedor de caixa de embalagem, com método de corte manual, velocidade de operação: 1,4m/s e potência: 150W, Frequência 50/60 Hz, operação com pedal e EDS.</t>
  </si>
  <si>
    <t>T-2983</t>
  </si>
  <si>
    <t>Máquinas para corte de chapas metálicas por laser de fibra, com capacidade de corte de até 25mm, com tecnologia de controle de feixe variável (ENSIS), dimensões máximas de processamento X e Y de 4.070 x 2.050mm, com velocidade máxima de posicionamento dos eixos X e Y de 170m/min, dotado de: sistema de corte assistido por agua para chapas grossas; trocador automático de 8 ou 16 bicos; com gerador de gás de assistência; trocador de mesa para carregamento de chapas metálicas com dimensão máxima de 4.070 x 2.050mm, carregamento máximo de 1.570kg; mesa de corte com 6garras de fixação de chapas; esteira de cavacos no sentido do eixo X; com painel IHM (Interface Homem-Máquina) touch screen (tela sensível ao toque) de 21,5 polegadas e comando numérico computadorizado (CNC).</t>
  </si>
  <si>
    <t xml:space="preserve">Newton </t>
  </si>
  <si>
    <t>T-3036</t>
  </si>
  <si>
    <t>GF MACHINING SOLUTIONS MAQUINAS LTDA</t>
  </si>
  <si>
    <t>Máquinas-Ferramentas para usinagem de metais por eletroerosão, por penetração, eixo “C”, com rotação incorporada ao cabeçote, com trocador automático de eletrodos, com capacidade do gerador igual ou superior a 80A de corrente, com escala linear em todos os eixos, capaz de erodir peças com acabamento superficial de 0,1µm RA, incluso sistema para conexão remota à máquina e comando numérico computadorizado (CNC). Recomenda-se o DEFERIMENTO do Ex-Tarifário, de valor unitário (CIF) não superior a R$ 706.244,99.</t>
  </si>
  <si>
    <t>Resitron Máquinas e Equipamentos Ltda</t>
  </si>
  <si>
    <t>T-3039</t>
  </si>
  <si>
    <t>Máquinas automáticas para fabricar e ensacar molas de aço de formato barril ou cilíndrica, em fileiras de falso tecido, diâmetro externo da mola de 60 a 80mm, altura da mola ensacada de 80 a 240mm, diâmetro do arame de 1,6 a 2,3mm, velocidade máxima de produção de até 160molas/min, com desbobinador do arame de aço e desbobinador do falso tecido, com sistema de soldagem longitudinal e transversal por ultrassom, com tratamento térmico para têmpera do arame, com CLP (controlado logico programável).</t>
  </si>
  <si>
    <t>T-2978</t>
  </si>
  <si>
    <t>TRAMONTINA BELÉM S.A</t>
  </si>
  <si>
    <t>Máquinas serras circulares de cortar madeira com espessura máxima de corte 130mm, com precisão de linha de cola de +-0,05mm, com capacidade de utilizar múltiplas serras,  com sistema de tração de rolo com pressão pneumática com cortes com segurança em madeiras com milímetros de diferença de espessura, com ajuste da altura de corte eletricamente, com ajuste da altura de corte do eixo das serras com controle elétrico, com controle digital da velocidade de 1,5 a 30m/min ou 1,5 a 60m/min, com proteção elétrica contra sobrecarga de corte no eixo das serras, com correias do eixo principal e da polia do motor fixados com colar cônico.</t>
  </si>
  <si>
    <t>T-3025</t>
  </si>
  <si>
    <t>LENOVO GLOBAL TECNOLOGIA BRASIL - COMERCIAL E DISTRIBUIÇÃO LTDA.</t>
  </si>
  <si>
    <t>Unidades de processamento de dados Database para serviços de computação em nuvem pública OCS (Open Cloud Service), montadas em racks metálicos padrões com alturas de 42 ou 48U com unidades de distribuição de energia e software de gerenciamento de rack, com suporte até 37 servidores de altura 1U ou até 20 servidores de altura 2U, cada servidor com um ou mais processadores INTEL XEON, memória DDR4 com capacidade de até 576GB e drivers de armazenamento de dados tipo discos rígidos HDD e/ou drivers de estado sólido SSD, prontas para uso no sistema do datacenter, sem unidades de entrada e de saída e podendo conter unidades para interconexão de periféricos (switches), transceptores elétricos DAC SFP cabeados e cabos de rede e de alimentação.</t>
  </si>
  <si>
    <t>T-2973</t>
  </si>
  <si>
    <t>Moinhos pulverizadores de amostras tipo ultra centrífugo com software de operação em português para a moagem de amostra em natura, com gelo seco ou com nitrogênio líquido. Possui motor trifásico com inversor de frequência lacrado para evitar a entrada de pó com potência de 750W, velocidade variável e programável de 6.000 a 18.000rpm com incrementos de 100rpm, trabalha com rotor de 6, 12 ou 24 dentes com diâmetro de 99mm feito em aço inox ou em titânio para evitar a contaminação com metais pesados, velocidade periférica do rotor de 31 a 93m/s, utiliza peneiras em aço inox ou em titânio com malhas de 0.08 / 0.12 / 0.20 / 0.25 / 0.50 / 0.75 / 1.00 / 1.50 / 2.00mm com orifício trapezoidal e de 3.00 / 4.00 / 5.00 / 6.00 / 10.00mm com orifício redondo, granulometria mínima atingível de 40 micra, cassete de 900ml com recolhimento de amostra até 300ml, tem sistema de barreira física tipo labirinto em aço inoxidável com guia de posicionamento para evitar a entrada de pó no motor, possui sistema de segurança para abertura da tampa e funil com sistema de antirrebote para impedir o retorno da amostra e conexão RS 232 e RS 485, código de proteção IP 20, e seus acessórios de ciclone para moagem contínua, alimentador automático vibratório para controle da adição de amostras com fluxo controlado pelo moinho consumo de energia de 1.300W. dimensões: 410 x 515 x 365mm.</t>
  </si>
  <si>
    <t>T-3018</t>
  </si>
  <si>
    <t>FIORI DO BRASIL LTDA</t>
  </si>
  <si>
    <r>
      <t>Misturadoras de concreto, móveis, sobre 4 rodas, autopropelidas e autocarregáveis, próprias para misturar argamassa e concreto em canteiro de obras, com tambor de mistura com hélices em espiral dupla, fundo convexo e giro de180</t>
    </r>
    <r>
      <rPr>
        <vertAlign val="superscript"/>
        <sz val="10"/>
        <color rgb="FF000000"/>
        <rFont val="Calibri"/>
        <family val="2"/>
      </rPr>
      <t>o</t>
    </r>
    <r>
      <rPr>
        <sz val="10"/>
        <color rgb="FF000000"/>
        <rFont val="Calibri"/>
        <family val="2"/>
      </rPr>
      <t>, volume geométrico de 5.500L e com capacidade de produção de até 4m³ de concreto por batelada, velocidade de deslocamento de até 25km/h, transmissão integral 4 x 4hidrostática, esterçamento nas 4 rodas, motor diesel Turbo com potência máxima de até 82,5kW, pá de carregamento traseira de700L, dois reservatórios de água contrapostos e interligados com capacidade total de 900L, controle do abastecimento de água por conta-litros eletromagnético, cabine esquerda fechada com proteção ROPS/FOPS nível 1, com posto de assento, direção e comandos reversível 180º.</t>
    </r>
  </si>
  <si>
    <t>T-3001</t>
  </si>
  <si>
    <t>Máquinas horizontais para moldar materiais termoplásticos, por injeção, bicolor, com unidade de fechamento sem colunas; acionamentos hidráulicos com servo motor; dotada de placa giratória de diâmetro de 1.100 mm para fixação dos moldes; possibilidade de uso de cilindros móveis, dispositivos para movimentação dos moldes e de automação por robôs industriais sem limitação de movimentos; força de fechamento de 4.000kN; volume de dosagem até 2.290cm³; e controle de operação através de monitor "touchscreen" de 21,5 polegadas.</t>
  </si>
  <si>
    <t>T-2798</t>
  </si>
  <si>
    <t>TOTAL FLEX INDÚSTRIA DE EMBALAGENS LTDA.</t>
  </si>
  <si>
    <t>Combinações de máquinas para produção de filmes planos “cast” poliméricos de 5 camadas com alta barreira a oxigênio e vapor de água, pelo sistema "cast" de extrusão, largura útil líquida de 1.700 a 2.500mm, espessura entre 0,018 e 0,200mm, em bobinas de até 800mm de diâmetro; com capacidade de produção de até 1.000kg/h, e velocidade de até 350m/min; compostas de: 4 extrusoras A/B/C/D com diâmetros de rosca de 60/150/60/80mm, para processamento de PP, HDPE, LDPE, LLDPE, mPE, EVA, OS, EVOH, ionômeros, reciclados e combinações destes materiais, sem necessidade de troca de rosca para processamento dessas resinas; cabeçote de alimentação “feedblock” com geometria ajustável para combinação e regulação de fluxos individuais com produção em curso, através de controlador para distribuição das camadas e garantia de homogeneidade do filme; matriz plana com fenda de 2.900mm em aço especial temperado de alta pureza, canal em forma de “T” simétrico com restrição de zona de fluxo; unidade de resfriamento do filme com rolo de diâmetro de 800mm, caixa de vácuo para exaustão do ar antes do contato entre material e rolo resfriador, jatos de fixação de borda iônicos; dispositivo de medição e controle automático de espessura com sensor infravermelho para filmes transparentes e translúcidos; rebobinador de alta performance com recolhimento de bobinas de larguras finais sem necessidade de posterior processo de corte, refile e rebobinamento; CLP com interface autoexplicativa para operação e controle.</t>
  </si>
  <si>
    <t>T-2971</t>
  </si>
  <si>
    <t>Combinações de máquinas para mistura e homogeneização de matéria-prima nas formas polimérica, granel, resinas líquidas e óleos, para fabricação de compostos de borracha destinados  fabricação de pneus compostas de: porta de carregamento de compostos de borracha e pigmentos, porta de descarregamento de borracha, câmara de misturação superior de 320L, câmara de misturação inferior de 550L, funil de alimentação, dispositivo de compressão “martelo” em aço operando por meio de cilindros hidráulicos, bicos injetores de matéria-prima e óleo lubrificante, sensores de controle de temperatura e canais de circulação de água de resfriamento/aquecimento, sensores de controle de temperatura do tipo PT-100 instalados na câmara e na porta de descarga, de valor unitário (CIF) não superior a R$ 14.493.195,20.</t>
  </si>
  <si>
    <t>Copé &amp; Cia Ltda</t>
  </si>
  <si>
    <t>T-3033</t>
  </si>
  <si>
    <t>TETRALON IND E COM DE EQUIPAMENTOS INDUSTRIAIS LTDA.</t>
  </si>
  <si>
    <r>
      <t>Misturadores dinâmicos em linha (contínuos) de baixo cisalhamento (low-shear), para vazões de até 7.000 litros/h, capazes de gerar misturas homogêneas de líquidos com sólidos com um mínimo de degradação dos mesmos e aquecimento inferior a 1</t>
    </r>
    <r>
      <rPr>
        <vertAlign val="superscript"/>
        <sz val="10"/>
        <color rgb="FF000000"/>
        <rFont val="Calibri"/>
        <family val="2"/>
      </rPr>
      <t>o</t>
    </r>
    <r>
      <rPr>
        <sz val="10"/>
        <color rgb="FF000000"/>
        <rFont val="Calibri"/>
        <family val="2"/>
      </rPr>
      <t>C ao passarem pelo misturador, construção com corpo em aço inox adequada para fácil limpeza e esterilização com até 150</t>
    </r>
    <r>
      <rPr>
        <vertAlign val="superscript"/>
        <sz val="10"/>
        <color rgb="FF000000"/>
        <rFont val="Calibri"/>
        <family val="2"/>
      </rPr>
      <t>o</t>
    </r>
    <r>
      <rPr>
        <sz val="10"/>
        <color rgb="FF000000"/>
        <rFont val="Calibri"/>
        <family val="2"/>
      </rPr>
      <t>C.</t>
    </r>
  </si>
  <si>
    <t>T-2943</t>
  </si>
  <si>
    <t>RAIZEN-GEO BIOGAS S.A.</t>
  </si>
  <si>
    <t>Agitadores inclinados para serem instalados nas bordas laterais de biorreator horizontal, através de chapa de fixação em aço inoxidável 1.400 x 1.400 x 8mm e abaixo de membranas de cobertura do biorreator, para biorreator com dimensões de 88 x 47 x 6m com recurso de movimentação angular  para ajuste de campo e melhor direcionamento de fluxo de agitação, comprimento do eixo de 6.500mm, impelidor fabricado em aço inoxidável com diâmetro de 1.200mm, rotação nominal de 1.200rpm a 60Hz motor com potência de 22kW, vedação do eixo submerso à 6,0m de profundidade.</t>
  </si>
  <si>
    <t>T-2945</t>
  </si>
  <si>
    <t>Misturadores verticais de massa biológica para ser instalado no topo de tanque com tampa de concreto de biorreator de biogás, com defasagem de 90 graus entre equipamentos, dotados de 3 pás inclinadas do tipo propulsor marinho com diâmetro de 1.300mm, com recurso de movimentação de até 10,5 graus através de acionamento hidráulico, comprimento do eixo de 3.300mm, rotação de 12rpm à 60Hz, impelidor fabricado em aço inox UNS 32205 com diâmetro de 1.300mm, utilizado para homogeneização de fluído não-Newtoniano (rejeito de processamento de cana-de-açúcar, vinhaça e torta de filtro com índice de fluidez de aproximadamente 0,42 e consistência de 3,6), motor com potência de 22kW.</t>
  </si>
  <si>
    <t>T-2946</t>
  </si>
  <si>
    <t>Misturadores verticais de massa biológica para instalação no topo de tanque com tampa de concreto de biorreator de biogás, dotado de 4 pás inclinadas à 45° cada uma com sistema de articulação vertical para recolhimento(permitindo a retirada do misturador para manutenção sem necessidade de desmontagem dos impelidores) e defasadas entre si a 90 graus, com comprimento do eixo de 11.400mm, impelidor fabricado em aço inox UNS 32205 com diâmetro de 4.408mm, utilizados para homogeneização de fluído não-newtoniano  (rejeito de processamento de cana de açúcar, vinhaça com índice de fluidez de aproximadamente 0,42 e consistência 3,6), motor com potência de 22kW, e sistema de vedação especial para reatores de biogás.</t>
  </si>
  <si>
    <t>T-2996</t>
  </si>
  <si>
    <t>BIOLAB SANUS FARMACÊUTICA LTDA. </t>
  </si>
  <si>
    <t>Máquinas compressoras rotativas automáticas para fabricação de comprimidos farmacêuticos monocamada ou dupla camada, com torre intercambiável de 23 estações puncionadoras para conjuntos de punções TSM-D (comprimidos com diâmetro máximo igual a 25mm), com capacidade de produção máxima de 138.000comprimidos mono camada/h, ou 82.800comprimidos dupla camada/h (capacidades variáveis em função das demais características dos comprimidos), forças de pré-compressão igual a 40kN, força de compressão principal igual a 80kN, sistema automático de controle das forças de compressão individual por estação, sistema de desempoeiramento dos comprimidos com detector de metais, sistema automático de checagem de peso dos comprimidos, sistema de rejeição automática de comprimidos não conformes, sistema de coleta de poeira, sistema de diagnóstico automático de falhas, com controlador lógico programável (CLP) atendendo aos requisitos da norma 21 CFR parte 11 do FDA (Food and Drug Administration), painel de interface homem-máquina (IHM) com tela “touchscreen” de 19 polegadas e sistema de alimentação ininterrupta de energia (UPS).</t>
  </si>
  <si>
    <t>T-2928</t>
  </si>
  <si>
    <t>Combinações de máquinas para tratamento da superfície de chapas de rochas ornamentais, compostas de: 1 robô manipulador de entrada, de alta velocidade para o carregamento e descarregamento das chapas, com grades de proteção; até 5 transportadores de rolos motorizados; 2 transportadores de correntes motorizadas com lâminas transportadoras; 1 elevador com mecanismos de inserção e extração das bandejas de suporte das chapas, do forno vertical, com rolo transportador fixo ao solo; 1 forno vertical para secagem e catálise com capacidade de 40 chapas; 1 desenrolador eletrostático horizontal para películas de nylon; 1 robô manipulador de saída, de alta velocidade para o carregamento e descarregamento das chapas, com grades de proteção; e 40 bandejas metálicas para o suporte das chapas de rochas ornamentais.</t>
  </si>
  <si>
    <t>T-2942</t>
  </si>
  <si>
    <t> BIO SPRINGER DO BRASIL INDÚSTRIA DE ALIMENTOS S/A</t>
  </si>
  <si>
    <r>
      <t>Unidades funcionais, preponderantemente montadas em "skid", para fabricação de fermento natural com alta propriedade organoléptica, com capacidade produtiva igual a 6,5m</t>
    </r>
    <r>
      <rPr>
        <vertAlign val="superscript"/>
        <sz val="10"/>
        <color rgb="FF000000"/>
        <rFont val="Calibri"/>
        <family val="2"/>
      </rPr>
      <t>3</t>
    </r>
    <r>
      <rPr>
        <sz val="10"/>
        <color rgb="FF000000"/>
        <rFont val="Calibri"/>
        <family val="2"/>
      </rPr>
      <t>/batelada, aptas à fabricação de produtos de alta viscosidade, com estação de alimentação de ingredientes, reator com volume/capacidade útil de 6.500L  com agitador de raspagem e redutor de velocidade, dispersor, trocadores de calor de placas para aquecimento e resfriamento, trocador de calor casco-tubo para resfriamento e manutenção controlada das temperaturas de processo, estação de pesagem automática com impressão de etiquetas, bombas, válvulas, sensores e tubulações de interligação, sistema de limpeza automática CIP (clean-in-place), com gerenciamento para padronização e acuracidade de receitas e produção feito por controlador lógico programável (CLP), software dedicado e painel de interface homem-máquina (IHM).</t>
    </r>
  </si>
  <si>
    <t>T-2960</t>
  </si>
  <si>
    <t>Máquinas de fusão de fibra óptica utilizadas para execução de redes "Banda Larga", redes "backbones", e instalação de FTTh, FTTx e LAN, para emenda com alinhamento pelo núcleo em alta definição no máximo em 7s e contração de tubete no máximo em 9s, dois fornos automáticos independentes, com no máximo até 300 programas de emenda e até 100 programas de contração de protetores (tubetes), com monitor colorido de LCD "touchscreen" de 5 polegadas, ampliação 380x e zoom de até 760 vezes, sistemas de observação simultânea dos eixos X e Y, com entrada USB 2.0 (tipo mini-B) para comunicação com PC, com entrada para cartão de memória SD, bateria para no máximo 400 ciclos e no mínimo 6.400mAh, eletrodo para 6.000 emendas e memória interna com capacidade para armazenar até 10.000 dados de emenda, temperatura de operação de -10° a +50°C e umidade relativa de 0 a 95%.</t>
  </si>
  <si>
    <t>T-2999</t>
  </si>
  <si>
    <t>CMP COMPONENTES E MODULOS PLASTICOS INDUSTRIA E COMERCIO LTDA</t>
  </si>
  <si>
    <t>Gabaritos de apoio e fixação eletromecânica integrados a máquinas fragilizadora a laser de painéis plásticos de veículos automotores, dotados de sensores para detecção de presença, para montagem do sistema de deflagração de airbags, com capacidade de montagem de 60peças/h.</t>
  </si>
  <si>
    <t>T-3013</t>
  </si>
  <si>
    <t>Máquinas automáticas para produção de molejos para colchões de molas, com formato barril ou cilíndrica, ensacadas em falso tecido, com diâmetro da mola ensacada maior ou igual a 37mm e não superior a 75mm, altura da mola ensacada maior ou igual a 55mm e não superior a 250mm, capacidade de produção de 17 a 18 fileiras/min, com 3 alimentadores das molas ensacadas, com sistema de aplicação de cola “hot melt”, controlado por um CLP (controlado lógico programável ).</t>
  </si>
  <si>
    <t>T-3035</t>
  </si>
  <si>
    <t>Máquinas automáticas para dosagem de até 36 componentes para produção de tintas em tonalidades específicas a partir de tintas em cores básicas, solventes e aditivos, com capacidade de abastecer recipientes com diâmetro a partir de um mínimo de 130mm, dotadas de: até 36válvulas DN14 com 2 fluxos de dosagem; dispositivo automático de lavagem de válvulas; balança eletrônica com capacidade de até 30kg e precisão de 1g; painel elétrico para controle da operação, contendo interface homem-máquina com tela sensível ao toque e computador conectado a um controlador lógico programável, de modo a automatizar  o sistema de dosagem.</t>
  </si>
  <si>
    <t>T-3003</t>
  </si>
  <si>
    <t>Estações de descarregamento gravimétrico para “BINS” e recipientes do tipo IBC (Intermediate Bulk Container), utilizados para transporte, mistura e armazenamento de granéis sólidos farmacêuticos, dotados de quadro elétrico e de comando de válvulas, com válvula borboleta para controle de fluxo com sistema automático de abertura e fechamento através de braço de acionamento, selo de vedação inflável, sistema de vibração pneumático, sensor de presença de bin, painel operacional “touchscreen” colorido, CLP (Controlador Logico Programável), estrutura construída em aço inoxidável, AISI 316L para as partes em contato com o produto e em aço inoxidável AISI 304 em conformidade com a FDA, de valor unitário (CIF) não superior a R$ 157.660,60.</t>
  </si>
  <si>
    <t>PHARMAINOX INDÚSTRIA E COMÉRCIO DE EQUIPAMENTOS LTDA</t>
  </si>
  <si>
    <t>T-2963</t>
  </si>
  <si>
    <t>Inversores fotovoltaicos "on-grid", trifásicos, para inversão de tensão contínua (CC) para tensão alternada (CA), com potência nominal de saída de 20kW, sem transformador, com entrada em paralelo com a rede elétrica em tensões compreendidas entre 380 a 400VCA e as seguintes características: tensão máxima de entrada de 1000VCC; tensão de partida de 250VCC; faixa de tensão do MPPT compreendida entre 200 a 800VCC; corrente máxima de entrada de 22A; 2 entradas rastreadoras de ponto máximo de potência (MPPT) sendo 2 entradas padrão MC4 de conexão no "MPPT 1" e 2 entradas padrão MC4 de conexão no "MPPT 2"; potência máxima de saída de 22kW; corrente nominal de saída da rede de 29A; corrente máxima de saída de 31,9A; consumo noturno igual ou inferior a 1W; temperatura de operação compreendido entre -25° e +60°C; eficiência máxima de 98,6%; display LCD para operação; monitoramento das informações da rede; grau de proteção IP65; sistema de monitoramento de produção; comunicação via porta serial RS485; com ou sem adaptador de comunicação Wi-Fi, de valor unitário (CIF) não superior a R$4.493,28.</t>
  </si>
  <si>
    <t>T-2964</t>
  </si>
  <si>
    <t>Inversores fotovoltaicos "on-grid", trifásicos, para inversão de tensão contínua (CC) para tensão alternada (CA), com potência nominal de saída de 25kW, sem transformador, com entrada em paralelo com a rede elétrica em tensões compreendidas entre 380 a 400VCA e as seguintes características: tensão máxima de entrada de 1000VCC; tensão de partida de 250VCC; faixa de tensão do MPPT compreendida entre 200 a 800VCC; corrente máxima de entrada de 33A; 2 entradas rastreadoras de ponto máximo de potência (MPPT) sendo 3 entradas padrão MC4 de conexão no "MPPT 1" e 3 entradas padrão MC4 de conexão no "MPPT 2"; potência máxima de saída de 27,5kW; corrente nominal de saída da rede de 36,2A; corrente máxima de saída de 39,9A; consumo noturno igual ou inferior a 1W; temperatura de operação compreendido entre -25° e +60°C; eficiência máxima de 98,6%; display LCD para operação; monitoramento das informações da rede; grau de proteção IP65; sistema de monitoramento de produção; comunicação via porta serial RS485; com ou sem adaptador de comunicação Wi-Fi.</t>
  </si>
  <si>
    <t>T-2965</t>
  </si>
  <si>
    <t>Inversores fotovoltaicos "on-grid", trifásicos, para inversão de tensão contínua (CC) para tensão alternada (CA), com potência nominal de saída de 33kW, sem transformador, com entrada em paralelo com a rede elétrica em tensões compreendidas entre 380 a 400VCA e as seguintes características: tensão máxima de entrada de 1000VCC; tensão de partida de 250VCC; faixa de tensão do MPPT compreendida entre 200 a 850VCC; corrente máxima de entrada de 33A; 2 entradas rastreadoras de ponto máximo de potência (MPPT) sendo 3 entradas padrão MC4 de conexão no "MPPT 1" e 3 entradas padrão MC4 de conexão no "MPPT 2"; potência máxima de saída de 36kW; corrente nominal de saída da rede de 48A; corrente máxima de saída de 52,8A; consumo noturno igual ou inferior a 1W; temperatura de operação compreendido entre -25° e +60°C; eficiência máxima de 98,7%; display LCD para operação; monitoramento das informações da rede; grau de proteção IP65; sistema de monitoramento de produção; comunicação via porta serial RS485; com ou sem adaptador de comunicação Wi-Fi.</t>
  </si>
  <si>
    <t>T-2966</t>
  </si>
  <si>
    <t>Inversores fotovoltaicos "on-grid", trifásicos, para inversão de tensão contínua (CC) para tensão alternada (CA), com potência nominal de saída de 40kW, sem transformador, com entrada em paralelo com a rede elétrica em tensões compreendidas entre 380 a 400VCA e as seguintes características: tensão máxima de entrada de 1000VCC; tensão de partida de 250VCC; faixa de tensão do MPPT compreendida entre 200 a 850VCC; corrente máxima de entrada de 33A; 3 entradas rastreadoras de ponto máximo de potência (MPPT) sendo 3 entradas padrão MC4 de conexão no "MPPT 1", 3 entradas padrão MC4 de conexão no "MPPT 2" e 3 entradas padrão MC4 de conexão no "MPPT 3"; potência máxima de saída de 44kW; corrente nominal de saída da rede de 58A; corrente máxima de saída de 63,8A; consumo noturno igual ou inferior a 1W; temperatura de operação compreendido entre -25° e +60°C; eficiência máxima de 98,7%; display LCD para operação; monitoramento das informações da rede; grau de proteção IP65; sistema de monitoramento de produção; comunicação via porta serial RS485; com ou sem adaptador de comunicação Wi-Fi.</t>
  </si>
  <si>
    <t>T-2967</t>
  </si>
  <si>
    <t>Inversores fotovoltaicos "on-grid", trifásicos, para inversão de tensão contínua (CC) para tensão alternada (CA), com potência nominal de saída de 50kW, sem transformador, com entrada em paralelo com a rede elétrica em tensões compreendidas entre 380 a 400VCA e as seguintes características: tensão máxima de entrada de 1.000VCC; tensão de partida de 250VCC; faixa de tensão do MPPT compreendida entre 200 a 850VCC; corrente máxima de entrada de 33A; 4 entradas rastreadoras de ponto máximo de potência (MPPT) sendo 3 entradas padrão MC4 de conexão no "MPPT 1", 3 entradas padrão MC4 de conexão no "MPPT 2", 3 entradas padrão MC4 de conexão no "MPPT 3" e 3 entradas padrão MC4 de conexão no "MPPT 4"; potência máxima de saída de 55kW; corrente nominal de saída da rede de 72,4A; corrente máxima de saída de 79,64A; consumo noturno igual ou inferior a 1W; temperatura de operação compreendido entre -25° e +60°C; eficiência máxima de 98,7%; display LCD para operação; monitoramento das informações da rede; grau de proteção IP65; sistema de monitoramento de produção; comunicação via porta serial RS485; com ou sem adaptador de comunicação Wi-Fi.</t>
  </si>
  <si>
    <t>T-2968</t>
  </si>
  <si>
    <t>Inversores fotovoltaicos "on-grid", trifásicos, para inversão de tensão contínua (CC) para tensão alternada (CA), com potência nominal de saída de 18kW, sem transformador, com entrada em paralelo com a rede elétrica em tensões compreendidas entre 380 a 400VCA e as seguintes características: tensão máxima de entrada de 1.000VCC; tensão de partida de 250VCC; faixa de tensão do MPPT compreendida entre 200 a 800VCC; corrente máxima de entrada de 22A; 2 entradas rastreadoras de ponto máximo de potência (MPPT) sendo 2 entradas padrão MC4 de conexão no "MPPT 1" e 2 entradas padrão MC4 de conexão no "MPPT 2"; potência máxima de saída de 19,8kW; corrente nominal de saída da rede de 26,1A; corrente máxima de saída de 28,71A; consumo noturno igual ou inferior a 1W; temperatura de operação compreendido entre -25° e +60°C; eficiência máxima de 98,5%; display LCD para operação; monitoramento das informações da rede; grau de proteção IP65; sistema de monitoramento de produção; comunicação via porta serial RS485; com ou sem adaptador de comunicação Wi-Fi, de valor unitário (CIF) não superior a R$4.189,68.</t>
  </si>
  <si>
    <t>T-2987</t>
  </si>
  <si>
    <t>Inversores solares fotovoltaicos do tipo conectado à rede, com potência de 3,12MW a 40°C de temperatura ambiente, fator de potência 0,92 e 600VCA, com 1 rastreador do ponto de máxima potência (MPPT) com até 24 entradas de corrente contínua, faixa de MPPT de 851 a 1.300VCC (a tensão nominal e FP=1), monitoramento de corrente contínua independente por entrada, com corrente máxima de curto circuito na entrada CC de 12.000A, corrente nominal trifásica CA de 3.239A, máxima eficiência de 98,9%, eficiência Euro de 98,6%, eficiência CEC 98,7%, grau de proteção IP54, grau de resistência à corrosão entre C3 e C5, resfriamento por ventilação forçada, velocidade do vento suportada de até 250km/h, resistência à sismicidade Zona 2B ASCE 7 / IBC, ruído menor que 75dBA medido a 10m a frente do painel e 1m acima do solo, fator de potência ajustável entre 0 indutivo a 0 capacitivo, função de geração de energia reativa noturna, operação sem redução da potência nominal até 1.000m de altitude, faixa de temperatura de operação entre -25° a +55°C de temperatura ambiente, proteção contra sobretensão Classe II para CC e CA, com proteção CC por chave de abertura sob carga associado a fusíveis CC e proteção CA por disjuntor motorizado associado a unidade de proteção eletrônica, de valor unitário (CIF) não superior a R$524.700,00.</t>
  </si>
  <si>
    <t>T-2988</t>
  </si>
  <si>
    <t>Inversores solares fotovoltaicos do tipo conectado à rede, com potência de 3,27MW a 40°C de temperatura ambiente, fator de potência 0,92 e 630VCA, com 1 rastreador do ponto de máxima potência (MPPT) com até 24 entradas de corrente contínua, faixa de MPPT de 893 a 1.300VCC (a tensão nominal e FP=1), monitoramento de corrente contínua independente por entrada, com corrente máxima de curto circuito na entrada CC de 12.000A, corrente nominal trifásica CA de 3.239A, máxima eficiência de 98,9%, eficiência Euro de 98,6%, eficiência CEC 98,7%, grau de proteção IP54, grau de resistência à corrosão entre C3 e C5, resfriamento por ventilação forçada, velocidade do vento suportada de até 250 km/h, resistência à sismicidade Zona 2B ASCE 7 / IBC, ruído menor que 75dBA medido a 10m a frente do painel e 1m acima do solo, fator de potência ajustável entre 0 indutivo a 0 capacitivo, função de geração de energia reativa noturna, operação sem redução da potência nominal até 1.000m de altitude, faixa de temperatura de operação entre -25° a +55°C de temperatura ambiente, proteção contra sobretensão Classe II para CC e CA, com proteção CC por chave de abertura sob carga associado a fusíveis CC e proteção CA por disjuntor motorizado associado a unidade de proteção eletrônica, de valor unitário (CIF) não superior a R$524.700,00.</t>
  </si>
  <si>
    <t>T-2989</t>
  </si>
  <si>
    <t>Inversores solares fotovoltaicos do tipo conectado à rede, com potência de 3,43MW a 40°C de temperatura ambiente, fator de potência 0,92 e 660VCA, com 1 rastreador do ponto de máxima potência (MPPT) com até 24 entradas de corrente contínua, faixa de MPPT de 936 a 1.300VCC (a tensão nominal e FP=1), monitoramento de corrente contínua independente por entrada, com corrente máxima de curto circuito na entrada CC de 12.000A, corrente nominal trifásica CA de 3.239A, máxima eficiência de 98,9%, eficiência Euro de 98,6%, eficiência CEC 98,7%, grau de proteção IP54, grau de resistência à corrosão entre C3 e C5, resfriamento por ventilação forçada, velocidade do vento suportada de até 250km/h, resistência à sismicidade Zona 2B ASCE 7 / IBC, ruído menor que 75dBA medido a 10m a frente do painel e 1m acima do solo, fator de potência ajustável entre 0 indutivo a 0 capacitivo, função de geração de energia reativa noturna, operação sem redução da potência nominal até 1.000m de altitude, faixa de temperatura de operação entre -25° a +55°C de temperatura ambiente, proteção contra sobretensão Classe II para CC e CA, com proteção CC por chave de abertura sob carga associado a fusíveis CC e proteção CA por disjuntor motorizado associado a unidade de proteção eletrônica, de valor unitário (CIF) não superior a R$524.700,00.</t>
  </si>
  <si>
    <t>T-2990</t>
  </si>
  <si>
    <t>Inversores solares fotovoltaicos do tipo conectado à rede, com potência de 3,59MW a 40°C de temperatura ambiente, fator de potência 0,92 e 690VCA, com 1 rastreador do ponto de máxima potência (MPPT) com até 24 entradas de corrente contínua, faixa de MPPT de 978 a 1300VCC (a tensão nominal e FP=1), monitoramento de corrente contínua independente por entrada, com corrente máxima de curto circuito na entrada CC de 12.000A, corrente nominal trifásica CA de 3.239A, máxima eficiência de 98,9%, eficiência Euro de 98,6%, eficiência CEC 98,7%, grau de proteção IP54, grau de resistência à corrosão entre C3 e C5, resfriamento por ventilação forçada, velocidade do vento suportada de até 250km/h, resistência à sismicidade Zona 2B ASCE 7 / IBC, ruído menor que 75dBA medido a 10m a frente do painel e 1m acima do solo, fator de potência ajustável entre 0 indutivo a 0 capacitivo, função de geração de energia reativa noturna, operação sem redução da potência nominal até 1.000m de altitude, faixa de temperatura de operação entre -25o a +55°C de temperatura ambiente, proteção contra sobretensão Classe II para CC e CA, com proteção CC por chave de abertura sob carga associado a fusíveis CC e proteção CA por disjuntor motorizado associado a unidade de proteção eletrônica, de valor unitário (CIF) não superior a R$524.700,00.</t>
  </si>
  <si>
    <t>T-3026</t>
  </si>
  <si>
    <t>Máquinas para tratamento térmico por indução para cames de eixo comando de válvulas; com mesa indexadora para processamento automático de têmpera e revenimento num tempo de ciclo de 1,8s/came; potência de conversor de 200kW, banda de frequência na faixa de 20 a 40kHz e temperatura aproximada de 950ºC para o processo de têmpera e potência de conversor de 50kW, banda de frequência na faixa de 5 a 12kHz e temperatura variando de 150 a 200ºC para o processo de revestimento.</t>
  </si>
  <si>
    <t>Inductotherm Group Brasil Ltda</t>
  </si>
  <si>
    <t>JAMO EQUIPAMENTOS LTDA</t>
  </si>
  <si>
    <t>GH Indução do Brasil Ltda</t>
  </si>
  <si>
    <t>T-2934</t>
  </si>
  <si>
    <t>Fontes para soldagem de construção inversora de frequência IGBT entre 15 e 120kHz, para realizar soldagem com eletrodo revestido, para materiais metálicos ferrosos, com capacidade de corrente de saída de 70 a 250A, interface e operação para soldagem manual, tensão de entrada de 110 ou 220V e frequência de entrada de 50 e/ou 60Hz.</t>
  </si>
  <si>
    <t>T-3029</t>
  </si>
  <si>
    <t>Aparelhos de filtragem de dados "firewall", próprio para proteção e prevenção contra ataques indesejados em redes por fio, com (18) portas GE (RJ45), podendo conter ou não capacidade de armazenamento local.</t>
  </si>
  <si>
    <t>T-3031</t>
  </si>
  <si>
    <t>RTM INFRAESTRUTURA EM TECNOLOGIA DA INFORMAÇÃO EIRELI.</t>
  </si>
  <si>
    <t>Dispositivos para acesso a rede remota coorporativa de alto desempenho, utilizando o conceito SD-WAN, rede definida por Software, que garante uma maior disponibilidade, visibilidade da rede, confiabilidade, resiliência, monitoramento, gerenciamento de falhas  e segurança na troca das informações. Possui software embarcado que permite a configuração e gerenciamento simplificado do ambiente de rede por meio da comunicação Web com o elemento Orquestrador central da solução, facilitando a administração e gerência remota de todo o ambiente. Possui taxa de transferência de até 200 Mbps (Modelo VC-510-P e 1Gbps (Modelo VC-540-P), Fluxo por segundos de 2.400 e 4.800, número máximo de rotas de 100k, segmentos máximos sendo 16, Wi-Fi integrado, Memória do sistema (RAM) de 4 e 8GB, e Flash do sistema de 8GB, tamanhos (W x D x H) de 206 x 180 x 39,7mm e 206 x 180 x 51mm.</t>
  </si>
  <si>
    <t>T-2959</t>
  </si>
  <si>
    <r>
      <t>Painéis indicadores de diodos orgânicos emissores de luz (OLED) utilizados em aerogeradores, dotados de 2 saídas de relés, 2 saídas de transistor, 1 saída analógica; tensão nominal de 110 a 240Vac; frequência de 60Hz; consumo de potência ativa de 3W e potência aparente de 5VA; saídas dos relés com poder de corte de 6A (250Vac); com grau de proteção IP50 e IP20 (terminais); faixa de medição de 0,1 a 1.000Hz; display de 128 x 64 pontos autoiluminado; contém conexões de terminais de câmara dupla 2 x 2,5mm² (2 x AWG 14); massa máxima de 0,382kg; temperatura de operação de -40</t>
    </r>
    <r>
      <rPr>
        <vertAlign val="superscript"/>
        <sz val="10"/>
        <color rgb="FF000000"/>
        <rFont val="Calibri"/>
        <family val="2"/>
      </rPr>
      <t>o</t>
    </r>
    <r>
      <rPr>
        <sz val="10"/>
        <color rgb="FF000000"/>
        <rFont val="Calibri"/>
        <family val="2"/>
      </rPr>
      <t xml:space="preserve"> a 60°C.</t>
    </r>
  </si>
  <si>
    <t>T-3023</t>
  </si>
  <si>
    <t>AFIANCI REPRESENTACOES COMERCIAIS EIRELI</t>
  </si>
  <si>
    <t>Células fotovoltaicas montadas em módulos, potência de 445W, tensão de circuito aberto (VOC) 49,90V, tensão de operação otimizada (VMP) 41,00V, corrente de curto-circuito (ISC) 11,27ª, corrente de operação ideal (IMP) 10,86A, módulo eficiência 20%, com tolerância de potência 0 ~ +5W, tensão máxima do sistema 1.000V/1.500V DC (IEC, série máxima classificação do fusível 15A, temperatura operacional -40 a + 85°C, sendo cada placa é composta de 144 células solares monocristalino 166mm × 83mm com as seguintes dimensões: 2.115 x 1.052 x 35mm, pesando 24,5kg cada. Vidro dianteiro temperado de alta transmissão. Estrutura de liga de alumínio anodizado. Cabo 4mm² (iec).</t>
  </si>
  <si>
    <t>T-3024</t>
  </si>
  <si>
    <t>Células fotovoltaicas montadas em módulos. Potência de 450W. Tensão de circuito aberto (voc) 50V. Tensão de operação otimizada (vmp) 41,10V. Corrente de curto-circuito (isc) 11,83A. Corrente de operação ideal (imp) 10,96A. Módulo eficiência 20,20%. Tolerância de potência 0 ~ +5W. Tensão máxima do sistema 1.000V/1.500V dc (iec). Série máxima classificação do fusível 15A. Temperatura operacional -40° a + 85°C. Cada placa é composta de 144 células solares monocristalino 166 × 83mm com as seguintes dimensões: 2.115 x 1.052 x 35mm, pesando 24,5kg cada. Vidro dianteiro temperado de alta transmissão. Estrutura de liga de alumínio anodizado. Cabo 4mm² (iec).</t>
  </si>
  <si>
    <t>T-3027</t>
  </si>
  <si>
    <t>Células fotovoltaicas montadas em módulos. potência de 410W. tensão de circuito aberto (voc) 48,90V. tensão de operação otimizada (vmp) 41,1V. corrente de curto-circuito (isc) 11,03A. corrente de operação ideal (imp) 9,98a. módulo eficiência 20,4%. tolerância de potência 0 ~ +5W. tensão máxima do sistema 1.000V/1.500V dc (iec). série máxima classificação do fusível 20A. temperatura operacional -40° a + 85°C. cada placa é composta de 144 células solares monocristalino 158,75 × 79,375mm com as seguintes dimensões: 2.008 x 1.002 x 35mm, pesando 22,5kg cada. vidro dianteiro temperado de alta transmissão, estrutura de liga de alumínio anodizado. cabo 4mm² (iec).</t>
  </si>
  <si>
    <t>T-3028</t>
  </si>
  <si>
    <t>Células fotovoltaicas montadas em módulos. potência de 405W. tensão de circuito aberto (voc) 48,80V. tensão de operação otimizada (vmp) 40,9V. corrente de curto-circuito (isc) 10,91A. corrente de operação ideal (imp) 9,91a. módulo eficiência 20,1%. tolerância de potência 0 ~ +5W. tensão máxima do sistema 1.000V/1.500V dc (iec). série máxima classificação do fusível 20A. temperatura operacional -40° a + 85°C. cada placa é composta de 144 células solares monocristalino 158,75 × 79,375mm com as seguintes dimensões: 2.008 x 1.002 x 35mm, pesando 22,5kg cada. vidro dianteiro temperado de alta transmissão. estrutura de liga de alumínio anodizado. cabo 4mm² (iec).</t>
  </si>
  <si>
    <t>T-3042</t>
  </si>
  <si>
    <r>
      <t xml:space="preserve">Módulos solares fotovoltaicos, monofaciais, de 110 células de silício monocristalino com dimensões de 210 x 105mm, distribuídas em 6 circuitos (4 x 22 e 2 x 11), destinados a geração de energia elétrica,  com potência nominal igual ou superior a 535W com tolerância positiva e eficiência igual ou superior a 20,5%, coeficiente de temperatura máxima igual ou superior à -0,34% / </t>
    </r>
    <r>
      <rPr>
        <vertAlign val="superscript"/>
        <sz val="10"/>
        <color rgb="FF002060"/>
        <rFont val="Calibri"/>
        <family val="2"/>
      </rPr>
      <t>o</t>
    </r>
    <r>
      <rPr>
        <sz val="10"/>
        <color rgb="FF002060"/>
        <rFont val="Calibri"/>
        <family val="2"/>
      </rPr>
      <t>C, com degradação anual igual ou inferior a 0,55% e degradação de primeiro ano de 2%, para sistemas com tensão máxima de 1.500V, dotados de superfície frontal em vidro com tratamento antirreflexo e moldura de alumínio de 35mm de altura e cabos com comprimento mínimo de 280mm.</t>
    </r>
  </si>
  <si>
    <r>
      <t xml:space="preserve">Módulos solares fotovoltaicos, monofaciais, de 110 células de silício monocristalino com dimensões de 210 x 105mm, distribuídas em 6 circuitos (4 x 22 e 2 x 11), destinados a geração de energia elétrica,  com potência nominal igual ou superior a 535W com tolerância positiva e eficiência igual ou superior a 20,5%, coeficiente de temperatura máxima igual ou superior à -0,34% / </t>
    </r>
    <r>
      <rPr>
        <vertAlign val="superscript"/>
        <sz val="10"/>
        <color rgb="FFFF0000"/>
        <rFont val="Calibri"/>
        <family val="2"/>
      </rPr>
      <t>o</t>
    </r>
    <r>
      <rPr>
        <sz val="10"/>
        <color rgb="FFFF0000"/>
        <rFont val="Calibri"/>
        <family val="2"/>
      </rPr>
      <t>C, com degradação anual igual ou inferior a 0,55% e degradação de primeiro ano de 2%, para sistemas com tensão máxima de 1.500V, dotados de superfície frontal em vidro com tratamento antirreflexo e moldura de alumínio de 35mm de altura e cabos com comprimento mínimo de 280mm.</t>
    </r>
  </si>
  <si>
    <t>T-3043</t>
  </si>
  <si>
    <t>QUALITY TECNOLOGIA ELETRONICA DO BRASIL</t>
  </si>
  <si>
    <t>Módulos solares fotovoltaicos, monofaciais, destinados à geração de energia elétrica, compostos por 120 células de silício monocristalino, com potência nominal máxima (STC) superior ou igual a 580Wp indicado com tolerância positiva e eficiência superior ou igual a 20,5%, coeficiente de temperatura da potência máxima superior a – 0,36% / °C, com degradação anual máxima de 0,55%, para sistema com tensão máxima superior ou igual a 1.500V, dotados de superfície em vidro com tratamentos temperado antirreflexo , conector IP68 e cabos de conexão 12 AWG.</t>
  </si>
  <si>
    <t>T-3044</t>
  </si>
  <si>
    <r>
      <t xml:space="preserve">Módulos solares fotovoltaicos, bifaciais, de 110 células de silício monocristalino com dimensões de 210 x 105mm, distribuídas em 6 circuitos (4x22 e 2x11), destinados a geração de energia elétrica,  com potência nominal igual ou superior a 535W (650W com ganho bifacial de 21,5%) com tolerância positiva e eficiência igual ou superior a 20,3%, coeficiente de temperatura máxima superior à -0,34% / </t>
    </r>
    <r>
      <rPr>
        <vertAlign val="superscript"/>
        <sz val="10"/>
        <color rgb="FFFF0000"/>
        <rFont val="Calibri"/>
        <family val="2"/>
      </rPr>
      <t>o</t>
    </r>
    <r>
      <rPr>
        <sz val="10"/>
        <color rgb="FFFF0000"/>
        <rFont val="Calibri"/>
        <family val="2"/>
      </rPr>
      <t>C, com degradação anual igual ou superior a 0,45% e degradação de primeiro ano de 2%, para sistemas com tensão máxima de 1.500V, dotados de superfícies em vidro com tratamento antirreflexo e moldura de alumínio de 35mm de altura e cabos com comprimento mínimo de 280mm.</t>
    </r>
  </si>
  <si>
    <t>T-3045</t>
  </si>
  <si>
    <r>
      <t xml:space="preserve">Módulos solares fotovoltaicos, bifaciais, de 120 células de silício monocristalino com dimensões de 210 x 105mm, distribuídas em 6 circuitos (6 x 20), destinados a geração de energia elétrica,  com potência nominal igual ou superior a 580W (700W com ganho bifacial de 20,6%) com tolerância positiva e eficiência igual ou superior a 20,5%, coeficiente de temperatura máxima superior à -0,34% / </t>
    </r>
    <r>
      <rPr>
        <vertAlign val="superscript"/>
        <sz val="10"/>
        <color rgb="FFFF0000"/>
        <rFont val="Calibri"/>
        <family val="2"/>
      </rPr>
      <t>o</t>
    </r>
    <r>
      <rPr>
        <sz val="10"/>
        <color rgb="FFFF0000"/>
        <rFont val="Calibri"/>
        <family val="2"/>
      </rPr>
      <t>C, com degradação anual igual ou superior a 0,45% e degradação de primeiro ano de 2%, para sistemas com tensão máxima de 1.500V, dotados de superfícies em vidro com tratamento antirreflexo e moldura de alumínio de 40mm de altura e cabos com comprimento mínimo de 280mm.</t>
    </r>
  </si>
  <si>
    <t>T-3046</t>
  </si>
  <si>
    <t>Módulos solares fotovoltaicos, monofaciais, de 120 células de silício monocristalino com dimensões de 210 x 105mm, distribuídas em 6 circuitos (6 x 20), destinados a geração de energia elétrica,  com potência nominal igual ou superior a 585W com tolerância positiva e eficiência igual ou superior a 20,7%, coeficiente de temperatura máxima igual ou superior à -0,34%  / °C, com degradação anual igual ou inferior a 0,55% e degradação de primeiro ano de 2%, para sistemas com tensão máxima de 1.500V, dotados de superfície frontal em vidro com tratamento antirreflexo e moldura de alumínio de 35mm de altura e cabos com comprimento mínimo de 280mm.</t>
  </si>
  <si>
    <t>T-3047</t>
  </si>
  <si>
    <t>Módulos solares fotovoltaicos, bifaciais, destinados à geração de energia elétrica, compostos por 120 células de silício monocristalino, com potência nominal máxima (STC) superior ou igual a 638Wp considerando ganho bifacial de 10%, indicado com tolerância positiva e eficiência superior ou igual a 20,5%, coeficiente de temperatura da potência máxima superior a – 0,35% / °C, com degradação anual máxima de 0,45%, para sistema com tensão máxima superior ou igual a 1.500V, dotados de superfícies em vidro com tratamentos temperado antirreflexo , conector IP68 e cabos de conexão 12AWG.</t>
  </si>
  <si>
    <t>T-2781</t>
  </si>
  <si>
    <t>COMPANHIA ENERGIA SINOP SA</t>
  </si>
  <si>
    <t>Equipamentos geradores de campo elétrico, não linear, de baixa voltagem, com densidade do campo elétrico entre 0,7 a 4V/dm e largura do campo elétrico de aproximadamente 5m, formando duas barreiras elétricas com comprimento maior do que 40m e profundidade maior de que 10m cada, para proteger áreas perigosas ou sensíveis de usinas hidroelétricas do ingresso de peixes, com eficiência superior a 65% para peixes com mais de 10cm de comprimento, composto de módulos flutuantes a serem instalados no fluxo de água onde o sistema deva atuar formando duas linhas de eletrodos positivos e negativo, gerador de campo elétrico, correntes guia para ancorar os módulos flutuantes e conjunto de cabos para ligação elétrica.</t>
  </si>
  <si>
    <t>T-2905</t>
  </si>
  <si>
    <t>EQUIPATEC COMERCIO DE PRODUTOS PARA LABORATÓRIO LTDA</t>
  </si>
  <si>
    <t>Dispositivos de prática forense para detecção móvel de sangue, pólvora,  fluidos corporais e documentoscopia; com terminal PAD dotado de tela IPS de alta resolução com 8”; com luzes forenses; com capacidade de conexão  por 4G ou Wifi; com  câmara multiespectral com sensor CMOS UV - VIS - IR de 13MP; com lente f/2.2 &amp; de imagens a distância de 10cm e geração de imagens monocromáticas e coloridas; com sistema de filtros para o espectro visível e invisível; e com software de controle para múltiplos recursos</t>
  </si>
  <si>
    <t>T-3012</t>
  </si>
  <si>
    <t>Geradores de ozônio a partir de oxigênio líquido e descarga de corrente em alta tensão, para aplicação industrial, com capacidade de produção 100kg/h de ozônio, com concentração 194g/Nm³ em volume, montados em chassi estrutural "skids", dotados de linha de filtração de oxigênio; célula geradora de ozônio em forma de vaso cilíndrico com eletrodos de alta voltagem e conectores; unidade de alimentação de energia com conversores de média frequência e transformador de alta voltagem; controlador lógico programável (CLP) para controle interno e monitoramento do sistema de ozônio; painel de interface local do operador; monitor de ozônio no ambiente; sensor de ponto de orvalho; sistema de ar condicionado para armários elétricos; instrumentação de controle e monitoramento; destruidor de ozônio e resfriador de gás.</t>
  </si>
  <si>
    <t>T-3017</t>
  </si>
  <si>
    <r>
      <t>Módulos eletrônicos microprocessados, próprios para realizarem a aquisição, monitoramento, registro e armazenagem (datalogger) de dados operacionais de expositores, montados em gabinete por fixação por parafuso ou adesivo, dotado de sensores de temperatura, vibração, luz, magnetômetro com sensibilidade de 1,5 miliGauss, e as seguintes características: temperatura operacional de -35</t>
    </r>
    <r>
      <rPr>
        <vertAlign val="superscript"/>
        <sz val="10"/>
        <color rgb="FF002060"/>
        <rFont val="Calibri"/>
        <family val="2"/>
      </rPr>
      <t>o</t>
    </r>
    <r>
      <rPr>
        <sz val="10"/>
        <color rgb="FF002060"/>
        <rFont val="Calibri"/>
        <family val="2"/>
      </rPr>
      <t xml:space="preserve"> e +40ºC; capacidade de armazenamento de dados de no mínimo 512Kb; modo de operação automático “stand-by”; comunicação via “bluetooth low energy” (sem fio) com intervalo de emissão (pulso) de no mínimo 385ms; protocolos de comunicação: iBeacon e Eddystone; grau de proteção IP67; munido de tecnologia NFC (Near Field Communication); operando por bateria de lítio com capacidade de no mínimo 3.600mAh a 3,6V.</t>
    </r>
  </si>
  <si>
    <r>
      <t>Módulos eletrônicos microprocessados, próprios para realizarem a aquisição, monitoramento, registro e armazenagem (datalogger) de dados operacionais de expositores, montados em gabinete por fixação por parafuso ou adesivo, dotado de sensores de temperatura, vibração, luz, magnetômetro com sensibilidade de 1,5 miliGauss, e as seguintes características: temperatura operacional de -35</t>
    </r>
    <r>
      <rPr>
        <vertAlign val="superscript"/>
        <sz val="10"/>
        <color rgb="FFFF0000"/>
        <rFont val="Calibri"/>
        <family val="2"/>
      </rPr>
      <t>o</t>
    </r>
    <r>
      <rPr>
        <sz val="10"/>
        <color rgb="FFFF0000"/>
        <rFont val="Calibri"/>
        <family val="2"/>
      </rPr>
      <t xml:space="preserve"> e +40ºC; capacidade de armazenamento de dados de no mínimo 512Kb; modo de operação automático “stand-by”; comunicação via “bluetooth low energy” (sem fio) com intervalo de emissão (pulso) de no mínimo 385ms; protocolos de comunicação: iBeacon e Eddystone; grau de proteção IP67; munido de tecnologia NFC (Near Field Communication); operando por bateria de lítio com capacidade de no mínimo 3.600mAh a 3,6V.</t>
    </r>
  </si>
  <si>
    <t>T-2319</t>
  </si>
  <si>
    <t>TTR BRASIL LOGÍSTICA LTDA.</t>
  </si>
  <si>
    <t>Veículos para movimentação horizontal sobre trilhos do navio já com seus blocos, seções, cascos e estruturas navais montados e soldados com capacidade de carga máxima de 3.000t, dotados de: 4 módulos motorizados tipo trole ferroviário, com capacidade de 300t com sistema de elevação; plataforma de carga de 1,2 x 5,6m, altura da plataforma de carga sobre o solo de 1,4m e variação de altura pela suspensão ±0,35m, com 2 truques com cilindro de suspensão individual, com 2 eixos e 4 rodas ferroviárias sendo um eixo com freio a mola, com acionamento hidrodinâmico individual com motor hidráulico integrado, e mecanismo por motor hidráulico com redutor e pinhão-coroa, 4 rodas com eixos dotados de freio, cada truque é dotado de um mecanismo para de giro horizontal de ±90° para deslocamento linear e de rotação do veículo, sobre trilhos em todas direções do plano de movimentos, com um motor de 64hp para acionamento da bomba hidráulica e circuito de eletroválvulas, e 4 módulos movidos tipo trole, com sistema de elevação com capacidade de 300t; plataforma de carga de 1,22 x 5,600m, altura da plataforma de carga sobre o solo de 1,4m e variação de altura pela suspensão ±0,35m, com 2 truques com cilindro de suspensão individual, com 2 eixos e 4 rodas ferroviárias sendo um eixo com freio a mola cada truque é dotado de um mecanismo para de giro horizontal livre de ±90° para deslocamento linear e de rotação do veículo, sobre trilhos em todas as direções do plano de movimentos; os módulos motorizados são controlados por uma unidade de controle remota microprocessada, para pilotagem do conjunto por sinal de rádio emitido por esse controle a cada receptor montado nos módulos motorizados, inclui mangueiras e conexões hidráulicas para interligação dos módulos.</t>
  </si>
  <si>
    <t>T-3054</t>
  </si>
  <si>
    <t>Oxímetros de pulso portáteis não invasivo para saturação de oxigênio arterial e a frequência de pulso, com tela de LED colorida com capacidade de exibição continuada de valores numéricos de SpO2, faixa de medição de 0% a 100%, sendo acurácia de 3% entre 70 a 100%, Pulso, com faixa de medição de 30 a 235bpm, barra de pulso e curva pletismográfica, ajustável em 7 níveis de brilho, com alarmes sonoro de para SpO2, pulso, sensor desconectado, dedo fora do sensor e indicação de bateria para pacientes adultos e pediátricos, necessita de sensor de dedo como acessório, com cabo USB para transmissão dos dados e Software para análise de dados, com armazenamento e revisão por 72h.</t>
  </si>
  <si>
    <t>T-3053</t>
  </si>
  <si>
    <t>OCULUS BRASIL COMERCIO IMPORTACAO EXPORTAÇÃO E SERVIÇOS DE EQUIPAMENTOS MEDICOS - LTDA</t>
  </si>
  <si>
    <t>Aparelhos para gerenciamento de miopia através da medida e acompanhamento das medidas de, refração, que é obtida através de luz infravermelha projetada na retina a partir de onde é refletida e capturada por um obturador; comprimento axial que é medido por interferometria parcial e ceratometria para determinar curvatura corneana através de imagem refletida na córnea e capturada por sensor da câmera, equipados com uma câmera Scheimpflug que analisa a espessura corneana através da avaliação de 600 pontos.</t>
  </si>
  <si>
    <t>T-2980</t>
  </si>
  <si>
    <t>ZIEHM MEDICAL DO BRASIL EQUIPAMENTOS MÉDICOS LTDA.</t>
  </si>
  <si>
    <t>Aparelhos móveis para aquisição e visualização de imagens diagnósticas por raio-x, em procedimentos cirúrgicos ou clínicos, dotados de: mini arco móvel em "C" de no máximo 208cm de altura, detector plano digital de dimensões 12 x 15cm, ou 15 x 15cm ou 20 x 20cm, tecnologia CMOS, gerador de raio-x, laser de posicionamento, controle de usuário, monitor de 24 ou 27” com tela touchscreen, saída USB e HMDI; podendo conter ou não, carrinho para monitor; pedal sem fio, impressora, conexão DICOM, conexão WLAN e capas plásticas de proteção.</t>
  </si>
  <si>
    <t>T-2984</t>
  </si>
  <si>
    <t>Aparelhos móveis para aquisição e visualização de imagens diagnósticas por raio-x em procedimentos cirúrgicos, dotados de: arco móvel em "C" com capacidade de rotação de 165°, detector plano digital de dimensões que variam de 20 x 20cm a 31 x 31cm, tubo de raio-x com anodo rotatório de foco duplo, gerador operando com tensão igual ou superior 25kW, sistema de gerenciamento de calor a água, fluoroscopia pulsada de 1 a 25pulsos/s; dois monitores de 19” com controle touchscreen, até 3 interfaces de usuário sincronizadas com tela touchscreen, saída USB; podendo conter ou não, movimentos motorizados nos 4 eixos; controle remoto em formato Joystick; pedal sem fio, impressora, conexão DICOM, conexão WLAN, software vascular, software 3D, interface de neuro navegação, laser de posicionamento, gravador de CD/DVD e capas plásticas de proteção.</t>
  </si>
  <si>
    <t>T-2985</t>
  </si>
  <si>
    <t>Aparelhos móveis para aquisição e visualização de imagens diagnósticas por raio-x, em procedimentos cirúrgicos ou clínicos, dotados de: mini arco móvel em "C" de no máximo 208cm de altura, detector plano digital de dimensões 12 x 15cm, ou 15 x 15cm ou 20 x 20cm, tecnologia CMOS, gerador de raio-x, laser de posicionamento, controle de usuário, monitor de 24” ou 27” com tela touchscreen, saída USB e HMDI; podendo conter ou não, carrinho para monitor; pedal sem fio, impressora, conexão DICOM, conexão WLAN e capas plásticas de proteção.</t>
  </si>
  <si>
    <t>T-2986</t>
  </si>
  <si>
    <t>Aparelhos móveis para aquisição e visualização de imagens diagnósticas por raio-x em procedimentos cirúrgicos, dotados de: arco móvel em "C" com capacidade de rotação igual ou inferior a 135°, intensificador de imagem de dimensões de 23 (9”) ou 31cm (12”) de diâmetro, tubo de raio-x com anodo rotatório de foco duplo, gerador operando com tensão de no mínimo 20kW, sistema de gerenciamento de calor a água, fluoroscopia pulsada de 1 a 30pulsos/s, dois monitores de 19” com controle touchscreen, até 3 interfaces de usuário sincronizadas com tela “touchscreen”, saída USB; podendo conter ou não, pedal sem fio, impressora, conexão DICOM, conexão WLAN, software vascular, laser de posicionamento, gravador de CD/DVD e capas plásticas de proteção.</t>
  </si>
  <si>
    <t>T-2991</t>
  </si>
  <si>
    <t>Analisadores de gás online para oxigênio, dotados de: sensor cerâmico de estado sólido para oxigênio, precisão: melhor que ± 1% do valor mostrado e ± 1 dígito em faixa calibrada, fluxo do sensor: 125ml/min, faixa de medição: 0 a 100% (calibração padrão 0 a 20,9%), com alarme de falha do sistema e duas configurações de alarmes de concentração de oxigênio, saída atual 0/4 a 20mA como padrão ou opcional de 0 a 10V – a escala pode ser definida pelo operador, ou seja, 0 a 1%, 0 a 100ppm, sinal de controle de medição externa 10 a 32VDC para iniciar/parar do analisador, fornecimento de gás de amostra por pressão de gás, tensão 115 ou 230V, disponível nas versões com display embutido ou display remoto.</t>
  </si>
  <si>
    <t>T-2776</t>
  </si>
  <si>
    <t>Máquinas automáticas para preparação de esfregaço sanguíneo com realização de dois esfregaços por vez, pode obter lâminas reproduzíveis com ampla área de trabalho, boa distribuição e minimização de trauma, pois a ação é controlada automaticamente. O sistema é operado por alavanca e não requer uma fonte de energia externa ou bateria.</t>
  </si>
  <si>
    <t>T-2939</t>
  </si>
  <si>
    <t>Analisadores hematológicos automáticos, para medição simultânea de 19 parâmetros (uso veterinário) ou 21 parâmetros (uso saúde humana), com capacidade de realizar a contagem de células sanguíneas de até 60amostras/h, com 2 agulhas de diluição separadas (WBC e RBC), Tela LCD colorida com resolução de 240 x 320píxeis e tamanho de 5,7”, podendo conter uma impressora, com sistema de limpeza e calibração totalmente automatizados.</t>
  </si>
  <si>
    <t>T-3037</t>
  </si>
  <si>
    <t>Aparelhos etilômetros evidenciais com célula de infravermelho, GPS Interno, teste e reteste no mesmo sopro, teste evidencial e passivo no mesmo aparelho, não desliga quando tira o bocal, impressora térmica via Bluetooth, faz diferenciação entre álcool na boca e no ar alveolar durante o sopro, bateria interna com até 20h de operação ininterrupta, carregador veicular e de parede, maleta  protetora, software de computador, tamanho 85 x 255 x 46mm, princípio de medição: espectômetro infravermelho sensível à molécula de etanol com um comprimento de onda de 9,46μm, frequência da medição: pronto para o sopro (teste) em menos de 30s, temperatura de operação: -10° a 50°C, faixa de medição: 0 a 2mg/L.</t>
  </si>
  <si>
    <t>T-2810</t>
  </si>
  <si>
    <t>Máquinas para medir erro de formas, com capacidade de medição dos parâmetros de acabamento da superfície; com sistema único para medida de formas e superfície com tempo de execução do ciclo rápido automático; com características e desvios posicionais para: arredondamento, retidão, paralelismo, coaxialidade, escoamento, cilindricidade e afunilamento; capacidade de tolerância de linearidade de 0,5µm, circularidade de 1 e paralelo de 3µm, com desvio máximo de circularidade de 0,02 + 0,0005; CNC com diâmetro de 285mm; capacidade de carga do CNC de 60kg; eixo z linearidade, desvio 100mm: 0,15µm; eixo z/c de desvio paralelismo na direção de rastreamento: 0,6µm; eixo x linearidade: 0,8µm; eixo x linearidade, desvio 100mm: 0,4µm e eixo x/c de desvio paralelismo na direção de rastreamento: 1µm; combinada com um fuso rotativo de precisão além de retas horizontais e verticais, com capacidade de medir eixos e comprimento.</t>
  </si>
  <si>
    <t>T-2994</t>
  </si>
  <si>
    <t>FLUKE DO BRASIL LTDA.</t>
  </si>
  <si>
    <t>Geradores de imagens ultrassônicos dotados de microfones microeletromecânicos (tipo MEMS) para detecção e filtragem de sons na faixa de frequência compreendida entre 1Hz e 120kHz, dotados de tela tipo LCD sensível ao toque, com dimensão mínima de 7" (sete polegadas) e bateria acoplada internamente no corpo do equipamento, de peso total, com a bateria acoplada, não superior a 2,9kg para geração de sobreposição e indicação da origem e intensidade sonora em imagem digital, utilizado, mas não limitado, na identificação de vazamentos de ar comprimido, gases industriais, bem como descargas parciais em sistemas de alta tensão.</t>
  </si>
  <si>
    <t>T-3128</t>
  </si>
  <si>
    <t>Rotores dotados de lóbulos helicoidais metálicos com recobrimento de cromo, para motores hidráulicos de deslocamento positivo (motores de fundo) de 4¾ a 11¼", utilizados na perfuração de poços de petróleo e gás.</t>
  </si>
  <si>
    <t>T-2186</t>
  </si>
  <si>
    <r>
      <t>Sistemas de pressurização de água; inclui bomba volumétrica autoaspirante, com pressão operacional de 90psi, válvula de retenção interna, temperatura ambiente limite entre 1</t>
    </r>
    <r>
      <rPr>
        <vertAlign val="superscript"/>
        <sz val="10"/>
        <color rgb="FF000000"/>
        <rFont val="Calibri"/>
        <family val="2"/>
      </rPr>
      <t>o</t>
    </r>
    <r>
      <rPr>
        <sz val="10"/>
        <color rgb="FF000000"/>
        <rFont val="Calibri"/>
        <family val="2"/>
      </rPr>
      <t xml:space="preserve"> e 49°C, com proteção térmica e ímã permanente; e inclui tanque acumulador de 0,6 a 22,7 litros, com conexões NPT de 1/2", com bexiga de borracha butílica, carcaça de inox e pressão operacional máxima de 117psi; opções de 115V e 230V e 60Hz.</t>
    </r>
  </si>
  <si>
    <t>T-3137</t>
  </si>
  <si>
    <t>Bombas de deslocamento volumétrico alternativo de diafragmas, acionadas por ar comprimido de até 8,6bar, vazões de até 850 litros/min, com corpo construído em chapa estampada de aço inox 316L com acabamento superficial (Ra) igual ou melhor do que 0,8micrômetros, diafragmas com prato metálico (pistão) de fixação integrado (sem prato exposto ao fluido bombeado) e conexões sanitárias conforme norma Tri-Clamp.</t>
  </si>
  <si>
    <t>T-3133</t>
  </si>
  <si>
    <t>GILBARCO VEEDER-ROOT DO BRASIL SOLUÇÕES INDÚSTRIA E COMERCIO LTDA.</t>
  </si>
  <si>
    <t>Unidades bombeadoras volumétrica compacta com mecanismo de engrenagem, à ser equipada em unidades abastecedoras de combustíveis líquidos, com corpo, cabeçote e tampas constituídos em alumínio, próprias para bombeamento de combustíveis líquidos por sucção, dotada de filtro com malha de aço inox (lavável) posicionado na entrada para permitir a limpeza sem causar derramamento de combustível no SUMP, câmara integrada para separação e eliminação de ar e gases dotada de válvula anti-transbordamento, com vazão máxima 90Lpm, temperatura de operação compreendida entre -40° a +55°C e pressão máxima de trabalho 2,5bar.</t>
  </si>
  <si>
    <t>Wayne Indústria e Comércio LTDA</t>
  </si>
  <si>
    <t>T-3144</t>
  </si>
  <si>
    <t>Bombas volumétricas rotativas peristálticas, para pressões de até 16bar, vazões de até 165 litros/min, com sapatas para compressão total do mangote (oclusão total), construídas com corpo em ferro fundido, sistema de acoplamento do mangote as conexões (de sucção e descarga) que elimina a exposição do mangote ao meio ambiente externo, eixo do rotor da bomba com mancal próprio, que resulta em isolamento do moto-redutor (que vier a ser instalado) de contato com o interior da bomba, construídas com corpo em ferro fundido e sapatas de compressão incorporadas ao rotor em ferro fundido ou avulsas em alumínio.</t>
  </si>
  <si>
    <t>Vallair Airfluid Bombas, Compressores, Instrumentação e Válvulas Ltda</t>
  </si>
  <si>
    <t>MARB DO BRASIL COMERCIO E IMPORTAÇÃO LTDA</t>
  </si>
  <si>
    <t>T-3198</t>
  </si>
  <si>
    <t>Motobombas do sistema hidráulico de transpaleteiras elétricas autopropulsadas, assistidas por um motor elétrico de 24V com 2,2kW de potência; pressão de 90 a 250bar; vazão de 7 a 15L/m.</t>
  </si>
  <si>
    <t>T-3069</t>
  </si>
  <si>
    <t>Biorreatores de uso único (single use) pararelos, utilizados para cultivo de micro-organismos em desenvolvimento de processos fermentativos, compostos  de módulo de operação, expansível para até 4 módulos de operação, cada módulo composto por 2 dornas de 250 - 100ml, com controle independente de variáveis por experimento, um módulo servidor OPC para transferência de dados, bivolt, velocidade de agitação 100 - 4.500rpm, faixa de pH 2.0-8.5, temperatura de incubação de 18  -55 °C, com capacidade de processamento simultâneo de até 8 amostras.</t>
  </si>
  <si>
    <t>T-3070</t>
  </si>
  <si>
    <r>
      <t>Biorreatores de bancada para cultivo de células vegetais com duas dornas de vidro duplo com capacidade para 10 litros cada, controle de injeção simultâneo para quatro gases com controle individual, 230V, velocidade de agitação 20 - 2.000rpm, faixa de pH 6.5 - 8.5, temperatura de operação entre (-)10</t>
    </r>
    <r>
      <rPr>
        <vertAlign val="superscript"/>
        <sz val="10"/>
        <color rgb="FF000000"/>
        <rFont val="Calibri"/>
        <family val="2"/>
      </rPr>
      <t>o</t>
    </r>
    <r>
      <rPr>
        <sz val="10"/>
        <color rgb="FF000000"/>
        <rFont val="Calibri"/>
        <family val="2"/>
      </rPr>
      <t xml:space="preserve"> e 40°C, com capacidade para até 20L de amostras por experimento.</t>
    </r>
  </si>
  <si>
    <t>T-3203</t>
  </si>
  <si>
    <t>Ricefer Equipamentos Inox Ltda</t>
  </si>
  <si>
    <t>PHARMAINOX INDÚSTRIA E COMÉRCIO DE EQUIPAMENTOS LTDA.</t>
  </si>
  <si>
    <t>LIESS MÁQUINAS E EQUIPAMENTOS LTDA</t>
  </si>
  <si>
    <t>T-3211</t>
  </si>
  <si>
    <t>Equipamentos para limpeza e desinfecção de instrumentais, para sondas de ultrassom externas ou endocavitárias, através de radiação UVC, utilizando lâmpadas ultravioletas do espectro tipo c (UVC), sensores óticos com sensibilidade espectral entre 230 a 285nm (comprimento de onda germicida), tempo de ciclo de 90 ou 180s e estação RFID (radio frequency identification) com leitor para identificação e registro de desinfecção das sondas</t>
  </si>
  <si>
    <t>T-3064</t>
  </si>
  <si>
    <t>AMAZON GROUP PRODUTOS PARA BEBIDAS LTDA</t>
  </si>
  <si>
    <r>
      <t>Filtros tangenciais, totalmente automáticos, em aço inoxidável com capacidade 20 ou 30 ou 50 ou 85 ou 130 ou 170 ou 260 ou 340 ou 510 ou 680m</t>
    </r>
    <r>
      <rPr>
        <vertAlign val="superscript"/>
        <sz val="10"/>
        <color rgb="FF000000"/>
        <rFont val="Calibri"/>
        <family val="2"/>
      </rPr>
      <t>2</t>
    </r>
    <r>
      <rPr>
        <sz val="10"/>
        <color rgb="FF000000"/>
        <rFont val="Calibri"/>
        <family val="2"/>
      </rPr>
      <t xml:space="preserve"> de área filtrante, com membranas cerâmicas, porosidade nominal de 0,2 ou 0,45micras, para filtrar ou depurar bebidas como cerveja e/ou vinho, espumantes, sucos de frutas, suco de uva e vinagres, controlados por um PLC com tela “touchscreen”, com temperatura tolerada de filtração entre -5</t>
    </r>
    <r>
      <rPr>
        <vertAlign val="superscript"/>
        <sz val="10"/>
        <color rgb="FF000000"/>
        <rFont val="Calibri"/>
        <family val="2"/>
      </rPr>
      <t>o</t>
    </r>
    <r>
      <rPr>
        <sz val="10"/>
        <color rgb="FF000000"/>
        <rFont val="Calibri"/>
        <family val="2"/>
      </rPr>
      <t xml:space="preserve"> e +75</t>
    </r>
    <r>
      <rPr>
        <vertAlign val="superscript"/>
        <sz val="10"/>
        <color rgb="FF000000"/>
        <rFont val="Calibri"/>
        <family val="2"/>
      </rPr>
      <t>o</t>
    </r>
    <r>
      <rPr>
        <sz val="10"/>
        <color rgb="FF000000"/>
        <rFont val="Calibri"/>
        <family val="2"/>
      </rPr>
      <t>C, com bomba de alimentação de recírculo, bomba dosadora de produtos de limpeza e dispositivo de retrolavagem.</t>
    </r>
  </si>
  <si>
    <t>T-2614</t>
  </si>
  <si>
    <r>
      <t>Sistemas de filtragem de rejeitos provenientes do beneficiamento de minério de ferro, dotados de 3 filtros-prensa, operando pelo sistema de vigas laterais e fechamento hidráulico por meio de cilindro, incluindo uma unidade hidráulica de alta performance e sistema de lavagem de tecido ou lonas de alta pressão, cada filtro com volume total de até 12.600 L, superfície filtrante total de até 700m</t>
    </r>
    <r>
      <rPr>
        <vertAlign val="superscript"/>
        <sz val="10"/>
        <color rgb="FFFF0000"/>
        <rFont val="Calibri"/>
        <family val="2"/>
      </rPr>
      <t>2</t>
    </r>
    <r>
      <rPr>
        <sz val="10"/>
        <color rgb="FFFF0000"/>
        <rFont val="Calibri"/>
        <family val="2"/>
      </rPr>
      <t>, operando com 107 placas com dimensões de 2.000 (largura) x 2.000 (altura) à 2.600 (largura ) x 2100 (altura) mm, dotadas ou não de guias laterais,  sendo 1 placa tipo câmara-cabeceira fixa, 52 placas tipo câmara, 53 placas tipo membrana e 1  placa tipo câmara-cabeceira móvel, com lonas de filtragem reforçadas e membranas pressurizadas até 16bar, com capacidade de filtragem nominal total do sistema de até 88t/h de matéria seca, considerando uma concentração de sólidos na alimentação a partir de 35%, e com humidade residual na torta filtrada de no máximo 21%.</t>
    </r>
  </si>
  <si>
    <t>Andritz Separation Ind. e Com. de Equip. de Filtração Ltda</t>
  </si>
  <si>
    <t>T-2838</t>
  </si>
  <si>
    <t>ITAJAI BIOGAS E ENERGIA S.A. </t>
  </si>
  <si>
    <t>Unidades funcionais para remoção de siloxano contido em gases gerados pela decomposição de resíduo urbano (biogás), equipadas com um ou mais sopradores de ar com vazão individual maior ou igual a 250m³/h mas menor ou igual a 4.000m³/h, aquecedor elétrico, tanques com ou sem conteúdo filtrante, gerador de nitrogênio, um ou mais tanques de armazenamento de nitrogênio, Controlador Lógico Programável (CLP), computador e quadros elétricos, todos montados internamente em contêiner próprio; um ou mais filtros de cartucho, termorreator com painel elétrico, chaminé para saída do ar regenerado, com ou sem soprador para gás, montados externamente ao contêiner.</t>
  </si>
  <si>
    <t>T-3170</t>
  </si>
  <si>
    <r>
      <t>Aparelhos para purificação e filtragem do ar em 360</t>
    </r>
    <r>
      <rPr>
        <vertAlign val="superscript"/>
        <sz val="10"/>
        <color rgb="FF000000"/>
        <rFont val="Calibri"/>
        <family val="2"/>
      </rPr>
      <t>o</t>
    </r>
    <r>
      <rPr>
        <sz val="10"/>
        <color rgb="FF000000"/>
        <rFont val="Calibri"/>
        <family val="2"/>
      </rPr>
      <t>, podendo ser operado através de 1(um) ou 2 (dois) filtros mecânicos do tipo “HEPA” (High Efficiency Particulate), de potência de até 70W, com área de filtragem de até 100m</t>
    </r>
    <r>
      <rPr>
        <vertAlign val="superscript"/>
        <sz val="10"/>
        <color rgb="FF000000"/>
        <rFont val="Calibri"/>
        <family val="2"/>
      </rPr>
      <t>2</t>
    </r>
    <r>
      <rPr>
        <sz val="10"/>
        <color rgb="FF000000"/>
        <rFont val="Calibri"/>
        <family val="2"/>
      </rPr>
      <t>, indicador luminoso da qualidade do ar, e com capacidade de conexão à rede sem fio (Wi-Fi) para controle remoto através de aplicativos.</t>
    </r>
  </si>
  <si>
    <t>T-2997</t>
  </si>
  <si>
    <t>PENSABIO INSTRUMENTOS DE BIOTECNOLOGIA EIRELI</t>
  </si>
  <si>
    <t>Sistemas de filtragem compostos de 3 etapas sendo elas o filtro HEPA com eficiência de 99,98% para partículas de até 0,3micra; camada de carbono que adsorve compostos orgânicos voláteis e odores ruins e uma camada de algodão impregnada por óxido de cobre que filtra vírus, fungos e outros microrganismos.</t>
  </si>
  <si>
    <t>T-3081</t>
  </si>
  <si>
    <t>Máquinas automáticas para sopro, extrusão, enchimento e selagem de frascos plásticos através da tecnologia “blow-fill-seal”, dispondo de molde de 12 cavidades e ferramental para frascos com volume de 100ml, com capacidade máxima de produção aproximada de 8.000peças/h, dependendo do tipo recipiente, com sistema automático de soldagem de tampas com 36 cavidades, para enchimento e selagem assépticas dos recipientes.</t>
  </si>
  <si>
    <t>T-3175</t>
  </si>
  <si>
    <t>SCHWAN COSMETICS DO BRASIL LTDA</t>
  </si>
  <si>
    <t>Sistemas para produção de batons e produtos similares para aplicação nos lábios, rosto, pálpebras, etc, desenvolvido para injeção em diferentes tipos de embalagens receptoras, através de moldes de silicone pré-aquecidos com volumes entre 1 e 6ml, velocidade de 20pçs/min, com 2 tanques misturadores e de estocagem de massa com capacidade de 20 lt cada interligados com a unidade de injeção, mesa rotativa indexada para acoplamento dos moldes, unidade de resfriamento do produto transferido para os moldes de silicone, sistema para alinhamento automático de balas injetadas, montagem automática e encaixe das partes plásticas nas balas moldadas, dispositivo para recolher o produto moldado para dentro dos componentes plásticos, unidade de transferência do conjunto injetado final (partes plásticas + balas moldadas) para a parte externa do equipamento através de esteiras transportadoras, gerenciado por controladores lógicos programáveis (CLPs) e software dedicado.</t>
  </si>
  <si>
    <t>T-3214</t>
  </si>
  <si>
    <t>Puxadores hidráulicos rebocáveis sobre 2 rodas, para lançamento de 1 cabo com diâmetro máximo de 24mm, em redes de transmissão de energia elétrica, tração máxima de 180kN à velocidade de 2,2km/h, velocidade máxima de lançamento de 5km/h à tração de 80kN, com roda-guia de diâmetro de 600mm, massa 6.000kg, motor diesel de 209kW refrigerado a água, transmissão hidráulica com circuito fechado para variação contínua de velocidade em ambos os sentidos de rotação, sistema de pré-ajuste de tração, freio hidráulico negativo auto atuante, dinamômetro hidráulico com ponto de ajuste e controle automático da tração máxima, sistema de resfriamento do óleo hidráulico, instrumentos de controle para o sistema hidráulico e o motor diesel, eixo rígido para reboque à velocidade máxima de 30km/h com freio de estacionamento mecânico, enrolador automático de carretel incorporado com auto carregamento e enrolamento de nível automático, estabilizador de lâmina frontal com atuação hidráulica, ponto de ligação à terra e garra de tração de cabo com atuação hidráulica para operação de mudança de carretel.</t>
  </si>
  <si>
    <t>T-3212</t>
  </si>
  <si>
    <t>AGI BRASIL INDÚSTRIA E COMÉRCIO S/A</t>
  </si>
  <si>
    <t>Transportadores móveis para descarga de granéis sólidos, de correia, de ação contínua, com tremonha de desmonte acionável tipo drive-over para passagem do veículo transportador; equipados ou não com tração própria por motor a gasolina, hidráulico, GLP ou elétrico; dotados de correia transportadora com largura máxima igual ou inferior a 610mm; elevador hidráulico ou elétrico nas rodas de transporte; com capacidade máxima de descarga igual ou inferior a 18.000alqueires/bushels.</t>
  </si>
  <si>
    <t>T-3136</t>
  </si>
  <si>
    <t>AGI BRASIL INDÚSTRIA E COÉRCIO S/A</t>
  </si>
  <si>
    <t>Transportadores de granéis sólidos, de ação continua, de correntes, capazes de funcionar acoplados a tratores e por estes alimentados via tomadas hidráulicas e de força, operados a partir da cabine de comando do trator, dotados de rodas dispostas para locomoção juntamente com o trator; sistema de elevação hidráulico para funcionamento inclinado ou horizontal; com ou sem ajuste de posicionamento do bico hidráulico; com comprimento máximo igual ou inferior a 12,2m; capacidade máxima de operação igual ou inferior a 270t/h.</t>
  </si>
  <si>
    <t>T-3063</t>
  </si>
  <si>
    <t>Veículos automatizados guiados, multifuncionais, reboque, transporte, elevação e movimentação de alta performance, dimensões de 1.564 x 713 x 330mm, peso de 280kg, equipados com bateria de lítio de longa duração, recarregamento automático que permite detectar o baixo nível de bateria, retorno de maneira autônoma à estação de carregamento, 2 scanners na parte frontal e traseira, capacidade de transportar até 1,5t, com velocidade máxima de até 1,7m/s, navegação com sensor de alcance a laser responsável por detectar obstáculos na rota de aproximação, níveis de detecção ajustáveis de acordo com a velocidade, fazendo com que o veículo reduza a velocidade, ou mude a direção, ou pare, garantindo uma navegação segura, possuindo a navegação natural incorporada no produto, podendo ou não ser dotado de fitas refletivas para fixação em piso permitindo a navegação refletiva, podendo ou não ser dotado de sensores e pontos magnéticos para permitir a precisão do percurso a ser orientado, podendo ou não ser dotado de: software que controla todo sistema com ordens de transporte, rotas digitais geradas via I/O, ou através de interface operacional “Cway”, ou recebida via sistema host (ERP, MES, WMS), contendo ou não estação de carregamento composta por um carregador e placas de contato a lateral do veículo.</t>
  </si>
  <si>
    <t>T-3145</t>
  </si>
  <si>
    <t>Equipamentos para alimentação de potes ou tampas plásticas, para processos de envase convencionais, com sistema de alimentação simples, com velocidade máxima de 200peças/min, com: funil de entrada com esteira de transporte, com ou sem elevador, com unidade de frequência controlada, capacidade para aproximadamente 5.000peças; posicionamento e orientação com classificador centrífugo com disco inclinado ou orientação com elevador de correia e volante a vácuo, com unidade de frequência controlada, fundo de separação com altura ajustável com volante e escala digital, com sistema de rejeito dos potes ou tampas com posicionamento indevido por jato de ar; esteira de descarga com unidade de frequência controlada, suporte e guias laterais ajustáveis; com painel elétrico, controlado por controlador lógico programável (CLP), com fotocélulas para controlar alimentação do funil, desacelerar se a descarga encher e parar no limite máximo de acumulação da descarga.</t>
  </si>
  <si>
    <t>T-3080</t>
  </si>
  <si>
    <t>Equipamentos em aço com dois anéis excêntricos e uma bucha interna que coordenam a variação angular de 16 a 19,5cm de direcionamento no processo de perfuração, para deflexão de eixo de transmissão do Sistema rotatório de perfuração direcional (Geo Pilot).</t>
  </si>
  <si>
    <t>T-3110</t>
  </si>
  <si>
    <t>Ferramentas mecânicas de instalação e recuperação da “tubing head”, para EVDT de diâmetro externo de 13 5/8 polegadas; peso aproximado de 865kg e faixa de temperatura de -29º a 121°C.</t>
  </si>
  <si>
    <t>T-3112</t>
  </si>
  <si>
    <t>Capas de teste para THRT, usado em árvore horizontal EHXT de 5 polegadas e 15K psi com peso aproximado de 570kg e faixa de temperatura de -18º a 121°C.</t>
  </si>
  <si>
    <t>T-3114</t>
  </si>
  <si>
    <t>Ferramentas de simulação de teste, no corpo do “tubing hanger”, em EVDT FB, para simular o teste “stump” na base do estojo. faixa de temperatura de -18º a 121°C e peso aproximado de 787kg.</t>
  </si>
  <si>
    <t>T-3115</t>
  </si>
  <si>
    <t>Ferramentas de teste para qualificar o conector 20K HC30 com peso aproximado de 12.254kg, faixa de temperatura de -18º a 121°C e carga segura de trabalho de até 150.000kg.</t>
  </si>
  <si>
    <t>T-3116</t>
  </si>
  <si>
    <t>Ferramenta de instalação e remoção para “tubing hanger” SBMS de 18 3/4" com pressão máxima de 10.500psi e peso aproximado de 108kg.</t>
  </si>
  <si>
    <t>T-2975</t>
  </si>
  <si>
    <t>Combinações de máquinas para classificação de ovos por peso com manipulação individual, com ou sem modulo alimentador, com ou sem modulo de desinfecção por raios UV, com ou sem modulo de lavagem/secagem, com ou sem modulo de detecção automática de sujeira através de utilização de câmeras, com ou sem modulo de detecção de trincas através de analise acústica com capacidade de processamento de 180.000 ou 120.000ovos/h, controlada por um único painel de controle.</t>
  </si>
  <si>
    <t>T-3193</t>
  </si>
  <si>
    <t>Equipamentos para inspeção e remoção automática de defeitos em até 15t/h de batata palito, com alimentação por vibração de entrada dupla com 7° de inclinação, capacidade de realização de 4.000scans/s por conjunto de câmeras de alta resolução (1.024 pixel) através de medição da intensidade de radiação eletromagnética, espectrometria da luz visível/infravermelho (VIS/IR), duplo deck de saída por vibração e sistema de autolimpeza integrado (CIP).</t>
  </si>
  <si>
    <t>T-3196</t>
  </si>
  <si>
    <t>Moinhos de martelos para moagem de grãos, acionado por motor elétrico de 132 a 200kW, dotados de: alimentador acionado por moto redutor de 1,5kW com separador de partículas pesadas acionado por moto redutor de 0,55kW; controlador de frequência; filtro de ar; válvula de ar; ventilador, acionado por motor elétrico de 7,5 a 11kW com 3.600rpm; silenciador; painel de controle e painel starter; podendo conter: extensão para troca automática de tela de 3 tipos diferentes.</t>
  </si>
  <si>
    <t>T-3073</t>
  </si>
  <si>
    <t>HERSHEY DO BRASIL LTDA</t>
  </si>
  <si>
    <t>Máquinas temperadeiras para massa de chocolate, controlada por PLC através de tela “touchscreen”, com capacidade de produção máxima próxima de 3.300kg/h, munida de temperímetro automático incorporado ao corpo da máquina, acompanhada de trocador de calor para aquecimento da massa de chocolate e bomba de alimentação da massa de chocolate com frequência variável e sistema de ajuste de temperatura interna de água.</t>
  </si>
  <si>
    <t>Liteq Industria e Comércio Eireli</t>
  </si>
  <si>
    <t>T-3166</t>
  </si>
  <si>
    <t>NOVACKI PAPEL E EMBALAGENS S.A.</t>
  </si>
  <si>
    <t>Máquinas emendadoras de papel, concebidas para utilização na produção de papelão ondulado, dotadas de sistema de controle da tensão do papel; com velocidade máxima de operação igual ou inferior a 500m/min; e largura máxima de trabalho igual ou inferior a 2.800mm; com ou sem pontes de sustentação, equipadas ou não com porta-bobinas.</t>
  </si>
  <si>
    <t>T-2917</t>
  </si>
  <si>
    <t>SABBRY INDUSTRIAL SOLUTIONS COMERCIO, MANUTENÇÃO DE PEÇAS E EQUIPAMENTOS LTDA</t>
  </si>
  <si>
    <t>Dispositivos de retroajuste para encaixe em eixos de saída de 35mm e diâmetro externo de 58mm em máquinas dobradeiras de acabamento de encadernação, com função de vincar diferentes combinações de impressão, dotados de 3 nervuras de vinco.</t>
  </si>
  <si>
    <t>T-3138</t>
  </si>
  <si>
    <t>Equipamentos com mecanismo de corte acionado eletricamente que converte uma camada de papel Kraft em configuração volumosa de papel, no formato de estrela, através de processamento de compressão e dobragem, utilizado como preenchedor de caixa de embalagem, com método de corte automático, velocidade de operação: 1,4m/s e potência: 15VAC, 1,7A, Frequência 60Hz.</t>
  </si>
  <si>
    <t>T-3107</t>
  </si>
  <si>
    <t>MACDERMID GRAPHICS SOLUTIONS LTDA.</t>
  </si>
  <si>
    <t>Montadoras de clichês com posicionamento automático horizontal e longitudinal e na circunferência da camisa, duas câmeras digitais coloridas com ampliação de 100X visualizando marcas de registro, micro pontos e cruzes com inspeção automática da excentricidades da camisa através de sensor de contato de alta precisão, movimentação das câmeras e do mandril cantilever das camisas através de servo motores na montagem dos clichês com precisão de +/- 1 mícrom com largura máxima de até 1.600mm (lado esquerdo da montagem da camisa), mínimo de desenvolvimento de 320mm e máximo de até 1.300mm.</t>
  </si>
  <si>
    <t>CARTON ACCESS LTDA</t>
  </si>
  <si>
    <t>T-3188</t>
  </si>
  <si>
    <t>Suportes de apoio do papel em termoplástico injetado em poliestireno de alto impacto em sua maioria, com tolerância mínima de 0,025mm, com furos, travas e pinos, incluso guia linear deslizante em plástico injetado e chapa metálica em aço galvanizado, com rolete revestido em borracha de etileno propileno, retificada para transporte do papel, dotado de molas helicoidais e roletes, utilizado para armazenamento de papel para o processo de impressão, para uso exclusivo em impressoras a jato de tinta.</t>
  </si>
  <si>
    <t>T-3189</t>
  </si>
  <si>
    <t>Recipientes plásticos injetados em polipropileno contendo engates e travas, dotados de feltro absorvedor de líquido para descarte de tinta excedente do processo de impressão para uso exclusivo em impressoras a jato de tinta.</t>
  </si>
  <si>
    <t>T-3190</t>
  </si>
  <si>
    <t>Conjuntos geradores de vácuo de baixa pressão em torno de -50kpa injetado em termoplástico ABS em sua maioria, contendo uma lâmina (rodo) de elastômero termoplástico, dotados de molas helicoidais, tubo em elastômero, engrenagens e roletes, utilizado no processo de alimentação / descarte do sistema de impressão para impressoras multifuncionais a jato de tinta.</t>
  </si>
  <si>
    <t>T-3191</t>
  </si>
  <si>
    <t>Conjuntos em plástico injetado em poliestireno de alto impacto em sua maioria para inversão automática de papéis, tamanho máximo A4, durante o processo de impressão, dotados de chapa metálica em aço, livre de cromo com dimensão de 235,5 x 27,8mm e tolerância mínima de 0,03 confeccionada em ferramenta progressiva, composto por roletes em plástico injetado, acionadores mecânicos laterais injetados em plástico ABS, engrenagens e molas helicoidais exclusivo para impressoras a jato de tinta.</t>
  </si>
  <si>
    <t>T-3201</t>
  </si>
  <si>
    <t>Suportes em termoplástico injetado em ABS dotado de travas e ganchos, roletes metálicos construídos em aço inox com tolerância máxima de 0,02mm e roletes plásticos injetados em poliacetal composto por molas utilizados no apoio do papel durante o processo de impressão, para uso exclusivo em impressoras a jato de tinta.</t>
  </si>
  <si>
    <t>T-3132</t>
  </si>
  <si>
    <t>CARLOS A DOS SANTOS &amp; CIA LTDA</t>
  </si>
  <si>
    <t>Máquinas para corte a laser de chapas metálicas, com capacidade de corte de chapas de espessura de 0,7 a 25mm, com dimensões máximas de 4.000 x 2.000mm, potência de 6.000W, com troca automática de mesa, capacidade de carga de até 850kg, com sensor, alinhamento e foco automáticos, com precisão de corte de aproximadamente 0,03mm, piercing inteligente e função de detecção de remendos e função de rasterização, com sistema automático de seleção de gás de corte(Ar comprimido, nitrogênio e oxigênio), com comando numérico computadorizado (CNC) modelo Z32 com sistema de movimentação de cremalheira e pinhão em velocidade de 120m/min com aceleração de 1,5G, motorização MPC e sistema de monitoramento remoto, de valor unitário (CIF) não superior a R$ 790.830,00.</t>
  </si>
  <si>
    <t>T-3200</t>
  </si>
  <si>
    <t>KOMATSU DO BRASIL LTDA</t>
  </si>
  <si>
    <t>Centros de usinagem horizontal,CNC,3 eixos, X, Y e Z de 2.200, 1.475, 1.650mm, eixo W (500mm) avanço automático do mangote do eixo-arvore, duplo pallet 1.250 x 1.250mm, diâmetro volteio máximo da peça 2.400mm, sistemas termo ativo da estrutura, estabilizador termo ativo do fuso (Spindle), gerenciamento de economia de energia, gestão de usinagem das atividades realizadas, análise da condição de corte para minimizar vibrações com captura por microfone, sistema automático de controle e otimização de movimentos com ajuste baseado no peso existente sobre a mesa, prevenção de colisão em modo automático e manual, guias lineares de rolos e duplo fuso de esfera para os eixos, sistema de refrigeração dos fusos de esferas e bases dos motores dos eixos e refrigeração do eixo B.</t>
  </si>
  <si>
    <t>Heller Máquinas Operatrizes Indústria e Comércio Ltd</t>
  </si>
  <si>
    <t>T-3199</t>
  </si>
  <si>
    <t>Centros de torneamento vertical CNC para peças metálicas de produção seriada com base e guias em forma de caixa, com curso do eixo X 650mm e Z 1.140mm, diâmetro da placa 32", velocidade do “spindle” 850rpm, diâmetro máximo torneável 1.200mm, altura máxima torneável 1.000mm, potência do “spindle” 45kW, porta peças para 12 ferramentas, avanço rápido X/Z 20/15, de valor unitário (CIF) não superior a R$ 1.236.597,71.</t>
  </si>
  <si>
    <t>T-3202</t>
  </si>
  <si>
    <t>Máquinas dobradeiras com comando numérico (CNC) com sistema de acionamento híbrido servo/hidráulico para dobrar chapas metálicas, mínimo de 7 eixos controlados, com controlador “AMNC3i” de tela múltiplo toque LCD vertical de 18.5”, com sistema de detecção de espessura (TDS), com controle de força aplicada (FORCE CONTROL) para dobras a 90 graus, curso do avental de 250mm, com precisão do ângulo de dobra de +/-15’ em qualquer posição ao longo da mesa, com ou sem sensor angular Bi (bending indicator) para medição e correção angular automática durante o processo.</t>
  </si>
  <si>
    <t>T-3118</t>
  </si>
  <si>
    <t>INDUSTRIAL PAGE LTDA</t>
  </si>
  <si>
    <t>Máquinas eletro-hidráulicas radiais de prensar, conformar, dobrar, flangear e furar, gerenciadas por CLP ( controle lógico programável), com motor elétrico de 7,5 ou 9,2kW utilizadas na fabricação de perfis circulares de flange perpendicular; operação com aço galvanizado ou aço carbono laminado de 1 a 6mm de espessura e diâmetro de 200 a 1.600mm, altura de 300 ou maior, com capacidade de conformação de flanges de 15 a 60mm e sistema de perfuração automatizada de 6 a 18mm de diâmetro.</t>
  </si>
  <si>
    <t>T-3065</t>
  </si>
  <si>
    <t>Metaleiras hidráulicas para cortar, dobrar e puncionar chapas de aço, com pressão de 60t, capacidade de corte de até 16mm, furação de até 16mm de espessura e 25mm de diâmetro, força exercida sobre a placa de até 450N/mm², ângulo de velocidade de corte de 7 e 8 golpes do martelo/min.</t>
  </si>
  <si>
    <t>T-3066</t>
  </si>
  <si>
    <t>Metaleiras hidráulicas para cortar, dobrar e puncionar chapas de aço, com pressão de 90t, capacidade de corte 20mm, furação de até 20mm de espessura e 30mm de diâmetro, força exercida sobre a placa de até 450N / mm², ângulo de velocidade de corte de 8 e 8 golpes do martelo/min .</t>
  </si>
  <si>
    <t>T-2808</t>
  </si>
  <si>
    <t>Combinações de máquinas para montagem de lagartas (esteiras) utilizadas em máquinas rodoviárias, agrícolas e de mineração autopropulsadas, interligadas através de painel de comando geral, compostas por: 1 prensa hidráulica horizontal de pistão com capacidade de 2.500kN para prensagem de uma seção (2 elos, 1 pino, 1 bucha e vedações) da lagarta (esteira), com CLP e tela “touchscreen”; 1 máquina para teste de vazamento utilizando ar comprimido, com pistão de acionamento, com pressão de teste de 50 a 800kPa; 1 máquina de óleo utilizada para fazer a sucção a vácuo da seção montada e a inserção de óleo para lubrificação da seção, com CLP e tela “touchscreen”; 1 torqueadeira com 2 eixos para aperto simultâneo de dois parafusos e registro automatizado dos dados do torque obtido, com capacidade de torqueamento de até 1.750Nm; 1 transportador rolamentado linear; 1 enrolador do tipo "coluna" com capacidade para suportar 5t.</t>
  </si>
  <si>
    <t>T-3182</t>
  </si>
  <si>
    <t>Máquinas para fabricação de molas de compressão e torção de arame com espessura compreendida entre 0,15 a 0,80mm, dotados de 2 eixos servo motores independentes para movimentação, equipados com comando numérico computadorizado (CNC), com capacidade máxima de produção de 500peças/min e alimentação de até 150m/min.</t>
  </si>
  <si>
    <t>T-3088</t>
  </si>
  <si>
    <t>LEGNOMÁQUINAS COMERCIO DE MÁQUINAS E FERRAMENTAS LTDA</t>
  </si>
  <si>
    <t>Seccionadoras para corte longitudinal de tabuas de madeira maciça com comprimento de corte de no máximo 3.200mm, altura máxima de corte de no máximo 130mm, com grupo fresador integrado que permite fresar de no máximo 3.000mm de comprimento, controlado por um CLP (controlador logico programável) com tela “touchscreen”.</t>
  </si>
  <si>
    <t>T-3126</t>
  </si>
  <si>
    <t>WELLE TECNOLOGIA LASER S/A</t>
  </si>
  <si>
    <t>Bicos de cobre com abertura de diâmetro compreendido entre 0,4 e 12mm, simples ou duplo, com ou sem acabamento cromado, utilizado para guiar o gás de processo em cabeças de corte a laser para chapas metálicas.</t>
  </si>
  <si>
    <t>T-3162</t>
  </si>
  <si>
    <t>Gabinetes para jogos (gamer), contendo pelo menos um ventilador traseiro, podendo conter ou não ventiladores frontais, painel de vidro temperado lateral e iluminação nos ventiladores, suporta placas-mãe Mini-ATX, Micro-ATX e ATX.</t>
  </si>
  <si>
    <t>K-MEX INDUSTRIA ELETRÔNICA  LTDA</t>
  </si>
  <si>
    <t>T-2705</t>
  </si>
  <si>
    <t>VALFILM INDUSTRIA E COMERCIO DE PLASTICO LTDA.</t>
  </si>
  <si>
    <t>Combinações de máquinas para coextrusão de filme “stretch”, compostas de: 7 extrusoras, sendo 2 de 120/33 e rendimento máximo de 900kg/h e 5 de 75/33 e rendimento máximo de 380kg/h; “feed block” de 13 camadas; matriz plana com largura de bocal de 4.800mm; largura de rolo de 5.000mm; espessura do filme compreendida entre 8 e 35 micrômetros; velocidade mecânica máxima de 650m/min; dispositivo gravimétrico de alimentação e dosagem integrado; unidade de medição automática de espessura do filme; unidade de bobinamento; grupo "chill roll" com diâmetro de resfriamento de 1.600mm; dispositivo de fixação de borda eletrostática; unidade de recuperação para realimentação de película envoltória esticável com “scraptrusora” vertical com taxa de realimentação máxima de 35%; dispositivo para sucção dos vapores durante a produção; sistema automático de controle da máquina e painel com “touchscreen”.</t>
  </si>
  <si>
    <t>T-2736</t>
  </si>
  <si>
    <t>Combinações de máquinas para fabricação de seringas plásticas hipodérmicas descartáveis de 3 a 20ml, “luer lock” ou “luer slip”, com ou sem agulha, com ou sem protetor de segurança, com dispositivo de pintura da escala com alimentação automática, rolo de clichê de aço, rolo de transferência de tinta de silicone, estação de secagem de tinta, estação para aplicação de silicone e sistema de exaustão, sistema de montagem com proteções de segurança, alimentação automática para a haste, êmbolo, cilindro e agulha, estação de inspeção para câmera digital, estação para retirada automática de peças com defeito com proteções de segurança, embaladora com alimentação automática de seringas e agulhas, sistema de impressão de lote, coletor de refile a vácuo e sistema de facas.</t>
  </si>
  <si>
    <t>T-2950</t>
  </si>
  <si>
    <t>SAFETRADING IMPORTADORA E EXPORTADORA LTDA</t>
  </si>
  <si>
    <t>Combinação de máquinas para laminação via extrusão dupla em PP ou BOPP de faixas de identificação/etiquetas em tecido circular tipo LENO, com largura máxima do tecido de 860 mm e largura da etiqueta entre 100 e 300mm, velocidade mecânica máxima de 120m/min, matriz plana dupla 500mm e vedações ajustáveis, dotadas de: alimentador automático de resinas, controle e sincronização via PLC e tela sensível ao toque; 1 extrusora para PP ou LDPE com redutor e acionamento AC com inversor; 1 desbobinador duplo com alinhador para tecido circular tipo LENO; 2 desbobinadores duplos para faixas de identificação de PP ou BOPP; 1 laminador com rolo resfriado; 1 rolo de pressão de silicone e sistema abridor de tecido circular tipo Leno; 1 Rebobinador de contato com controle de velocidade via celular de carga.</t>
  </si>
  <si>
    <t>T-3215</t>
  </si>
  <si>
    <t>WILCOS DO BRASIL INDUSTRIA E COMERCIO LIMITADA</t>
  </si>
  <si>
    <t>Impressoras 3D, compacta, bivolt, que materializa objetos tridimensionais a partir de resina fotossensível que possibilita a impressão de placas, modelos, calcináveis, guias cirúrgicas, gengiva artificial, “mock-up”, prototipagem para orientação cirúrgica e próteses provisórias, utiliza sistema LCD, fonte de Luz: UV com comprimento de onda de 405nM, DPI XY: 47μm (2.560 x 1.440), Resolução do eixo Y : 1,25um, resolução de camada : 25 ~ 100um, velocidade de impressão : 20mm/h, velocidade de impressão: 20mm/h, Potencia de funcionamento: 40W e 50W, Tamanho da impressora: 220mm*200mm*400mm, Volume de impressão: 115 x 65 x 155mm e 115 x 65 x 165mm, Material de impressão : Resina Liquida Fotossensível à 405NM, Conexão/Comunicação: Porta USB, LCD de Projeção: 2K HD, sendo ideal par clinicas e laboratórios .</t>
  </si>
  <si>
    <t>T-2992</t>
  </si>
  <si>
    <t>PLASTIPAK PACKAGING DO BRASIL LTDA.</t>
  </si>
  <si>
    <t>Conjuntos de parte fria do molde de 96 cavidades, com os dimensionais 1.523mm de altura por 1.110 mm de comprimento, por 367,5mm profundidade, placa de arrefecimento de 4 estágios de 96 cavidades cada estágio, (EOAT) com os dimensionais de 1.387mm de altura, com 920mm de comprimento e 300mm de profundidade, para a produção de pré-formas de tereftalato de polietileno (PET) para produtos com peso nominal 19,50g de águas ou óleos ou refrigerantes, com redução das emissões de CO2, contendo ventilação múltipla com saída de ar positiva para placa de cavidade dentro do limite de 65mm como resfriamento único desta pré-forma (PET), canal de água otimizado para resfriamento no pescoço da pré-forma e canais de agua construídos em forma W com aumento de 80% e área de resfriamento em 40%, garantindo o resfriamento no acabamento do gargalo da pré-forma.</t>
  </si>
  <si>
    <t>T-2993</t>
  </si>
  <si>
    <t>Conjuntos de parte fria do molde de 96 cavidades, com os dimensionais 1.763mm de altura por 1.000mm de comprimento, por 372mm profundidade, placa de arrefecimento de 3 estágios de 96 cavidades cada estágio (EOAT) com os dimensionais de 1.363mm de altura, 1.010mm de comprimento e 250mm de profundidade, para a produção de pré-formas de tereftalato de polietileno (PET) para produtos com peso nominal 42g de águas ou óleos ou refrigerantes, com redução das emissões de CO2, contendo ventilação múltipla com saída de ar positiva para placa de cavidade dentro do limite de 65mm como resfriamento único desta pré-forma (PET), canal de água otimizado para resfriamento no pescoço da pré-forma e canais de agua construídos em forma W com aumento de 80% e área de resfriamento em 40%, garantindo o resfriamento no acabamento do gargalo da pré-forma.</t>
  </si>
  <si>
    <t>T-2622</t>
  </si>
  <si>
    <t>Combinações de máquinas automáticas de mistura contínua para produção de bebidas carbonatadas, xarope final e bebidas não carbonatadas, com capacidade de produção de 20 a 200m³/h, capazes de processar de 2 a 10 ingredientes para produzir de 2 a 5 produtos finais com diferentes formulações, capazes de alimentar mais de uma máquina de envase simultaneamente com produtos finais diferentes, compostas de: Controlador lógico programável (PLC), interface gráfica de controle (SCADA), modos de partida, reinício, esvaziamento, CIP para limpeza interna, medidor mássico de vazão com acuracidade de ±0,03°Brix para bebidas, circuito de recirculação interna com higienização independente (higienização de um ou mais circuitos ao mesmo tempo) e agitador de mistura radial (radial jet mixer) instalado nos tanques de bebida final.</t>
  </si>
  <si>
    <t>Liess Máquinas e Equipamentos Ltda</t>
  </si>
  <si>
    <t>T-2647</t>
  </si>
  <si>
    <t>PROTEA INDÚSTRIA E REPRESENTAÇÃO COMERCIAL DE MÁQUINAS E EQUIPAMENTOS LTDA.</t>
  </si>
  <si>
    <t>Conjuntos misturadores baseado no princípio rotor-estator composto por: unidade auto bombeada, com câmara de mistura, para indução, umectação completa e dispersão de pós em líquidos; unidade de acionamento múltipla para acoplamento de ferramentas misturadoras; ferramenta misturadora-homogeneizadora com velocidade nominal 3.000rpm; ferramenta misturadora-homogeneizadora com velocidade nominal 1.500rpm; ferramenta misturadora-homogeneizadora-dispersora com velocidade nominal 1.500rpm; tremonhas para 100 e 5 litros; unidades de lubrificação forçada para os selos mecânicos; mangueiras e conexões.</t>
  </si>
  <si>
    <t>T-3076</t>
  </si>
  <si>
    <t>Misturadores de concreto de eixo vertical, de capacidade nominal compreendida entre 0,5 e 3m³, capacidade de enchimento compreendido entre 750 e 4.500L, peso entre 2,9 e 12,6t, com velocidade de rotação compreendida entre 21 e 26 min e potência do motor principal compreendida entre 22 e 132kW, com agitador de acionamento mecânico único ou duplo (com opção de velocidade variável ou contínua de 0 a 135RPM) e potência entre 30 e 75kW, e dispositivo de mistura dotado de braços fixos, montados com sistema de amortecimento em uma extremidade e com placa antidesgaste ajustável na outra, com até 2 agitadores acionados mecanicamente pelo mesmo motor do equipamento por meio de um único jogo de engrenagens de transmissão, com formato de 4 hastes que giram em torno de um eixo de rotação e atuam diretamente na mistura de concreto por movimento de translação em relação ao eixo central do misturador.</t>
  </si>
  <si>
    <t>Weiler C. Holzberger Industrial Ltda</t>
  </si>
  <si>
    <t>T-3184</t>
  </si>
  <si>
    <t>Misturadores de polpa de celulose a média consistência, com produtos químicos para branqueamento (Ozônio O3), fabricados em aço inox, com temperatura de operação mínima/máxima de -10°/100°C. e capacidade máxima de produção até 800t/dia, composto basicamente por rotor excêntrico instalado em uma carcaça, cuja selagem é feita por selo mecânico duplo.</t>
  </si>
  <si>
    <t>T-2927</t>
  </si>
  <si>
    <t>Agitadores inclinados para ser instalado nas bordas laterais de biorreator horizontal, através de chapa de fixação em aço inoxidável 1.400 x 1.400 x 8mm e abaixo de membranas de cobertura do biorreator, para biorreator com dimensões de 88 x 47 x 6m com recurso de movimentação angular para ajuste de campo e melhor direcionamento de fluxo de agitação, comprimento do eixo de 17.000mm, impelidor fabricado em aço inoxidável com diâmetro de 800mm, motor com potência de 30kW, vedação do eixo submerso à 6m de profundidade.</t>
  </si>
  <si>
    <t>T-3067</t>
  </si>
  <si>
    <t>ALUAM INDUSTRIA E COMERCIO DE METAIS EIRELI</t>
  </si>
  <si>
    <t>Combinações de máquinas para reciclagem de metal sucata, composta de 1 conjunto de mesa vibratória alimentadora com potência de 0,75 + 0,75kW; 1 conjunto de transportador de borracha para alimentação com potência de 2,2kW; triturador vertical com 1,7m de diâmetro com potência de 75kW; mesa vibratória de saída com separador magnético de rolos com potência de 2,2kW; 1 conjunto de transportador de saída com potência 1,5kW; 1 conjunto de coletor de pó com potência de 11kW e caixa de controle.</t>
  </si>
  <si>
    <t>T-2655</t>
  </si>
  <si>
    <t>INTRAL S/A IND DE MAT ELETRICOS</t>
  </si>
  <si>
    <r>
      <t>Combinações de máquinas automáticas para impregnação a vácuo de resina dissipativa para drivers de LED, capacidade de produção de até 500peças/h, velocidade de processamento ajustável de 0 a 8m/min, controladas por interface homem máquina (IHM), compostas por: 2 mecanismos levantadores/ carregadores para os pallets de posicionamento dos drivers, contendo estrutura e trilhos fabricados em alumínio, com capacidade para até 16drivers/pallet; 1 máquina de impregnação a vácuo, para aplicação de resina dissipativa nos drivers por meio de 4 bicos aplicadores, conectados a 4 tanques de abastecimento de resina com capacidade de até 70 litros cada, contendo bomba geradora de vácuo com fluxo de ar de 200m</t>
    </r>
    <r>
      <rPr>
        <vertAlign val="superscript"/>
        <sz val="10"/>
        <color rgb="FF000000"/>
        <rFont val="Calibri"/>
        <family val="2"/>
      </rPr>
      <t>3</t>
    </r>
    <r>
      <rPr>
        <sz val="10"/>
        <color rgb="FF000000"/>
        <rFont val="Calibri"/>
        <family val="2"/>
      </rPr>
      <t>/h para impregnação da resina no produto; 3 fornos de aquecimento por resistências elétricas contendo 3m de comprimento cada um, para cura da resina dissipativa aplicada nas peças, com temperatura ajustável de 0 a 180°C; 2 transportadores de corrente para movimentação dos pallets, com trilho de sustentação fabricado em alumínio e corrente transportadora de aço com 16,8m de comprimento.</t>
    </r>
  </si>
  <si>
    <t>T-2886</t>
  </si>
  <si>
    <t>Combinações de máquinas para a distribuição e separação automática de saches em linha de produção de macarrão instantâneo composto por dispositivo posicionador de saches e dispositivo de distribuição e corte de saches com velocidade máxima de 300peças/min considerando saches de 50mm de comprimento e capacidade para cortar saches de até 30mm de espessura, controlada por controlador microprocessador de 32bits e acionamento por servomotor.</t>
  </si>
  <si>
    <t>T-3016</t>
  </si>
  <si>
    <t>AUTO ADESIVOS PARANA S/A</t>
  </si>
  <si>
    <t>Combinações de máquinas para a produção de bobinas de laminados de material autoadesivo, por processo de siliconização, aplicação de adesivo a base de borracha “hotmelt” ou acrílico e laminação em papel ou películas de filme plástico, largura máxima de trabalho de 1.650mm, velocidade máxima de produção de 400m/min, gramatura máxima da camada do adesivo de 35g/m² (acrílico) e 50g/m² (hotmelt), gramatura do silicone de revestimento de 0,6 a 1,6g/m², gramatura do “primer” e “top coat” de 0,5 a 6g/m², composta essencialmente por dois desbobinadores tipo revólver, sem eixos, para bobinas com diâmetro máximo de 1.300mm e 2.500kg, com troca automática contendo dispositivo de elevação das bobinas, unidade de impressão flexográfica para uma cor, estação de aplicação do silicone, sem solvente, através de 5 rolos, montada sobre carro intercambiável, incluindo unidade de cura UV, rolo de vácuo, unidade de secagem, duas unidades de reumidificação e três unidades de resfriamento, estação multifacas de corte parcial do “liner”, estação de aplicação de adesivos acrílico e “hotmelt”, atuando através de cabeçotes montados sobre carros intercambiáveis, sendo um cabeçote de revestimento plano para “hotmelt”, um cabeçote de revestimento por gravura pressurizado para acrílico e um cabeçote tipo “Commabar”, incluindo unidade de secagem em 4 seções, unidade de resfriamento, unidade de reumidificação e unidade de resfriamento, estação de alimentação do adesivo acrílico, estação de alimentação do adesivo “hot melt”, estação de laminação com rolo refrigerado de 1.200mm de diâmetro e dois rolos ajustáveis em 360°, estação de aplicação de gravura reversa para primer ou “top coat”, incluindo unidade de secagem e unidade de resfriamento, alimentador do Primer e alimentador do “top coat”, unidade de corte central e lateral da bobina, unidade de rebobinamento, tipo revólver, sem eixo, com diâmetro de saída de 1.300mm e capacidade de carga de 2.500kg com troca automática, sistema de supervisão de produção, operação e controle de tensão por controlador lógico programável (CLP), sistema de passagem automática de papel em locais de difícil acesso, equipamento de medição de peso de revestimento e umidade, detector de defeitos na superfície do produto acabado, três mesas para abastecimento e retirada de bobinas, uma em cada desbobinador e rebobinador.</t>
  </si>
  <si>
    <t>T-3135</t>
  </si>
  <si>
    <t>Subs de proteção para emendas de tubos e linhas hidráulicas e elétricas em aço carbono, inoxidável ou liga de níquel, diâmetro externo de até 9.000polegadas, diâmetro interno superior a 2.000polegadas, pressão de trabalho até 15.000psi, utilizado em poços de óleo e gás.</t>
  </si>
  <si>
    <t>T-3179</t>
  </si>
  <si>
    <t>TT STEEL DO BRASIL INDÚSTRIA METALÚRGICA LTDA</t>
  </si>
  <si>
    <t>Rolos à vácuo trabalhando sobre pressão linear até 10kgf/cm2 e velocidade até 100m/min, utilizado em máquina de lavagem das chapas e bobinas de aço; laminado em couro artificial (não tecido) composto por cavidades de sução por meio de microfibras para absorção do excesso de resíduo de óleo (pressão 7,5cST/20℃) e água (pressão 1cST/20℃), padronizando espessura de revestimento da superfície das chapas de aço, impedindo defeitos e fraturas no processo de estampagem; dimensões entre φ 250 x 1.190L x 2.785L (mm).</t>
  </si>
  <si>
    <t>T-3111</t>
  </si>
  <si>
    <t>Corpos de testes do hub tipo max-8, para conector com anel de vedação MC de 5,5"; pressão máxima de 24,75ksi, peso aproximado de 197kg e faixa de temperatura de -29º a 121°C.</t>
  </si>
  <si>
    <t>T-3117</t>
  </si>
  <si>
    <t>Plugues de testes do corpo do “tubing hanger”, com pino azul de rosca tenaris de 6 5/8" de baixo torque de 32lb/ft e testes de 10.000psi, podendo chegar até 15.000psi no teste de pressão hidrostático interno, peso aproximado de 71kg e faixa de temperatura de 30º a 66°C.</t>
  </si>
  <si>
    <t>T-3130</t>
  </si>
  <si>
    <t>Hub’s com pinos tipo finger do conector KC-4,2 de 14", com peso aproximado de 192kg e faixa de temperatura de -46° a 177°C.</t>
  </si>
  <si>
    <t>T-3077</t>
  </si>
  <si>
    <t>Equipamentos multiplicadores de força acionados por bomba hidráulica, utilizados para girar rotores de aerogeradores no processo de instalação das pás, dotados de: unidade de força composta por 5 motores hidráulicos com capacidade de torque de 45.500Nm, peso total de 542kg, altura de 725mm, largura de 1.294mm e profundidade de 950mm; unidade hidráulica dotada de motor elétrico trifásico com tensão de 400V, frequência de 50Hz, potência de consumo: 12kW, potência de saída: 11kW, capacidade de pressão de trabalho de 110bar, vazão de 60L/min, peso total (com óleo) de 295kg, altura de 1.155mm, largura de 550mm e profundidade de 650mm.</t>
  </si>
  <si>
    <t>T-3134</t>
  </si>
  <si>
    <t>Válvulas (dispositivo) de segurança para mangueira de abastecimento, constituída em alumínio, próprias para interromper o fluxo e evitar vazamento em caso de ruptura mediante aplicação de força de até 158kgf, força de separação necessária de 300lbs, equipadas em unidades abastecedoras de combustíveis líquidos de até 140L/min, reconectáveis ou não, com ou sem recuperação de vapor, com certificação internacional UL/ULC e atendimento integral à NFPA 30A.</t>
  </si>
  <si>
    <t>T-3127</t>
  </si>
  <si>
    <t>Rotores com diâmetro compreendido entre 14,5 a 19,3cm, em espiral, embreagem corpo e conjunto de armadura de metal com recobrimento de cromo, utilizados para montar motores de fundo nas operações de perfuração direcional.</t>
  </si>
  <si>
    <t>T-3151</t>
  </si>
  <si>
    <t>Espaçadores de fibra de vidro para acoplamentos flexíveis, com diâmetro externo máximo de 285 +/- 5mm, destinado a acoplamentos com distância entre eixos de 500mm, torque de deslizamento de 20.625Nm +/-15%.</t>
  </si>
  <si>
    <t>T-3195</t>
  </si>
  <si>
    <t>Calços metálicos laminados para aplicação em caixa de engrenagens de aerogeradores; lâminas individuais com espessura máxima de 0,075mm e agrupadas de 4mm; diâmetro interno de 360mm, diâmetro externo de 450mm, 8 furos com diâmetro de 22mm localizados em uma circunferência de 410mm.</t>
  </si>
  <si>
    <t>T-3147</t>
  </si>
  <si>
    <t>Motores elétricos trifásicos assíncronos para aplicação no sistema de "yaw" de turbinas eólicas; contém potência nominal de 3,6kW, tensão de 400V quando em conexão delta, tensão de 690V quando em conexão estrela; frequência de 60Hz para o motor e o freio; corrente elétrica de partida de 8,6A; corrente elétrica de operação de 5A; rotação nominal de 1.120rpm; fator de potência 0,78; grau de proteção IP55; classe de isolamento F; tensão para o freio de 230V; torque de freio de 50Nm.</t>
  </si>
  <si>
    <t>T-3146</t>
  </si>
  <si>
    <t>Pinças de freio com pastilhas orgânicas para aplicação em sistema de frenagem de aerogeradores, dotadas de êmbolo com diâmetro de 65mm e área de aproximadamente 33cm²; pressão hidráulica máxima de 180bar; massa máxima de 60kg; área superficial da pastilha de 105cm², com espessura de 10mm; coeficiente de atrito dinâmico de 0,35 e estático de 0,4; temperatura máxima de trabalho da pastilha: 250°C.</t>
  </si>
  <si>
    <t>VULKAN DO BRASIL LTDA</t>
  </si>
  <si>
    <t>Altra Industrial Motion Equipamentos Industriais Ltda</t>
  </si>
  <si>
    <t>T-3078</t>
  </si>
  <si>
    <t>Unidades de fornecimento ininterrupto de energia para alimentação de instalações de processamentos de dados com capacidade de até 6kVA, sistema com capacidade de 380/400/415V AC, 50/60Hz, 3Ph+N+PE, tensão de saída de 48V DC, fator de energia 0,9, eficiência 94%, bateria com capacidade da 48V DC,100Ah @ 0,2C com tempo de backup de 1h~4hb, possui resfriamento, monitoramento, backup de energia e sistema de extinção de incêndio* em um gabinete, podendo suportar um máximo de 3kW de cargas de TI e TC, monitoramento local com Tela de 10 polegadas para tablet (opcional), suportando login de reconhecimento facial e abertura de porta sem chave, monitoramento do ambiente como temperatura, umidade, fumaça, detecção de vazamento de água e monitoramento do status da porta do armário.</t>
  </si>
  <si>
    <t>T-3113</t>
  </si>
  <si>
    <t>Equipamentos de alimentação que integra “no-break”, distribuição de energia, ar condicionado, sistema de monitoramento e todos instalados na mesma estrutura de gabinetes com utilização para TI, sendo que um único módulo suporta um máximo de oito gabinetes, no máximo 15kW de carga de TI e densidade de potência de até 7kW/R e o módulo possui fila única de 250mm, com confinamento de corredor quente/frio (configurável), gabinetes de 19 polegadas, confinamento de corredor, porta de vidro, com potência de entrada de 380/400/415V AC, 50 Hz, 3Ph+N+PE, Taxa de voltagem de entrada 138 – 485V AC, 50Hz, 3Ph+N+PE, taxa de voltagem de saída sendo 220/230/240V AC, 50Hz, 1Ph+N+PE ou 380/400/415V AC, 50Hz, 3Ph+N+PE, ar condicionado com 2 unidades uma interna e outra externa com capacidade de resfriamento de 11kWa, possui monitoramento de ambiente e segurança inteligente UI remoto (pela web), aplicativo O&amp;M para o telefone celular com tela grande local de 10 polegadas e gestão centralizada de múltiplos sites com câmera instalada, alarme por SMS, Sensores de umidade, temperatura e fumaça e de porta.</t>
  </si>
  <si>
    <t>T-3048</t>
  </si>
  <si>
    <t>BYD DO BRASIL LTDA  </t>
  </si>
  <si>
    <t>Inversores de frequência trifásico "on grid", com potência de 15 a 20kW, topologia sem transformador, método de resfriamento forçado (com ventiladores), temperatura de operação, de -25o a 60oC, Tela de LCD 2x20Z para operação, fornecendo grau de proteção IP65 (proteção contra poeira e jatos de agua), e com ruído de operação &lt;30dBA, portas de comunicação RS485 de 4 pinos, com Wi-Fi / GPRS "stick", modelos com 2 ou 4 rastreadores de máximo ponto de potência (MPPT), entrada máxima de 1.000V em corrente contínua, com eficiência máxima de 97 a 98,7%, com tensão mínima de entrada em corrente contínua de 180Vdc, range de saída em corrente alternada de 220 a 400VAc, tensão nominal de rede de 380V, com operação em 50/60Hz, fator de potência 0,8 e fornecendo opção para alteração, atendendo as normas EN50438, AS4777, IEC61727, G98, G99; IEC62109-1/-2, AS3100, VDE-AR-N 4105, VDE V 0124, VDEV0126-1-1, UTE C15-712-1, NRS 097-1-2, EN 50549-1/-2, RD 1699, UNE 206006, UNE 206007-1, IEC 62116, EN 61000-6-1/-2/-3/-4, de valor unitário (CIF) não superior a R$5.470,08.</t>
  </si>
  <si>
    <t>T-3049</t>
  </si>
  <si>
    <t>Inversores de frequência trifásicos "on-grid", com potência de 15 a 20kW, operação em baixa tensão, topologia sem transformador, método de resfriamento passivo (sem ventiladores), temperatura de operação de -25o a 60oC, LCD de 7polegadas, imagem colorida, fornecendo grau de proteção IP65 (proteção contra poeira e jatos de agua) e com ruído de operação &lt;30dBA, portas de comunicação RS 485 de 4 pinos, Wi-Fi GPRS opcionais, modelos com 2 rastreadores de máximo ponto de potência (MPPT) e até 4 entradas, tensão de entrada máxima de 1.000V em corrente continua, eficiência máxima de 97%, com tensão mínima de entrada em corrente continua de 350Vdc com range de saída em corrente alternada de 180 a 230Vac, com tensão nominal de 220Vac, com frequência de operação em 50/60Hz, fator de potência 0,8 e fornecendo opção para alteração, atendendo as normas EN50438, G59/3, G99, AS4777, VDE0126-1-1, IEC61727, IEC62109-1/-2, AS3100, EN61000-6-1,EN61000-6-2,EN61000-6-3,EN61000-6-4, de valor unitário (CIF) não superior a R$7.508,16.</t>
  </si>
  <si>
    <t>T-3050</t>
  </si>
  <si>
    <t>Inversores de frequência trifásico "on grid", com potência de 15 a 20kW, topologia sem transformador, método de resfriamento forçado (com ventiladores), temperatura de operação, de -25o a 60oC, Tela de LCD 2x20Z para operação. Fornecendo grau de proteção IP65 (proteção contra poeira e jatos de agua), e com ruído de operação &lt;30dBA, portas de comunicação RS485 de 4 pinos, com Wi-Fi / GPRS "stick", modelos com 2 ou 4 rastreadores de máximo ponto de potência (MPPT), entrada máxima de 1.000V em corrente contínua, com eficiência máxima de 97% a 98,7%, com tensão mínima de entrada em corrente contínua de 180Vdc, range de saída em corrente alternada de 220 a 400VAc, tensão nominal de rede de 380V, com operação em 50/60Hz, fator de potência 0,8 e fornecendo opção para alteração, atendendo as normas EN50438, AS4777, IEC61727, G98, G99; IEC62109-1/-2, AS3100, VDE-AR-N 4105, VDE V 0124, VDEV0126-1-1, UTE C15-712-1, NRS 097-1-2, EN 50549-1/-2, RD 1699, UNE 206006, UNE 206007-1, IEC 62116, EN 61000-6-1/-2/-3/-4, , de valor unitário (CIF) não superior a R$6.003,36.</t>
  </si>
  <si>
    <t>Inversores de frequência trifásico "on grid", com potência de 15 a 20kW, topologia sem transformador, método de resfriamento forçado (com ventiladores), temperatura de operação, de -25o a 60oC, Tela de LCD 2x20Z para operação. Fornecendo grau de proteção IP65 (proteção contra poeira e jatos de agua), e com ruído de operação &lt;30dBA, portas de comunicação RS485 de 4 pinos, com Wi-Fi / GPRS "stick", modelos com 2 ou 4 rastreadores de máximo ponto de potência (MPPT), entrada máxima de 1.000V em corrente contínua, com eficiência máxima de 97% a 98,7%, com tensão mínima de entrada em corrente contínua de 180Vdc, range de saída em corrente alternada de 220 a 400VAc, tensão nominal de rede de 380V, com operação em 50/60Hz, fator de potência 0,8 e fornecendo opção para alteração, atendendo as normas EN50438, AS4777, IEC61727, G98, G99; IEC62109-1/-2, AS3100, VDE-AR-N 4105, VDE V 0124, VDEV0126-1-1, UTE C15-712-1, NRS 097-1-2, EN 50549-1/-2, RD 1699, UNE 206006, UNE 206007-1, IEC 62116, EN 61000-6-1/-2/-3/-4, de valor unitário (CIF) não superior a R$6.003,36.</t>
  </si>
  <si>
    <t>T-3051</t>
  </si>
  <si>
    <r>
      <t>Inversores de frequência trifásicos "on-grid", com potência de 15 a 20kW, operação em baixa tensão, topologia sem transformador, método de resfriamento passivo (sem ventiladores), temperatura de operação de -25</t>
    </r>
    <r>
      <rPr>
        <vertAlign val="superscript"/>
        <sz val="10"/>
        <color rgb="FF002060"/>
        <rFont val="Calibri"/>
        <family val="2"/>
      </rPr>
      <t>o</t>
    </r>
    <r>
      <rPr>
        <sz val="10"/>
        <color rgb="FF002060"/>
        <rFont val="Calibri"/>
        <family val="2"/>
      </rPr>
      <t xml:space="preserve"> a 60</t>
    </r>
    <r>
      <rPr>
        <vertAlign val="superscript"/>
        <sz val="10"/>
        <color rgb="FF002060"/>
        <rFont val="Calibri"/>
        <family val="2"/>
      </rPr>
      <t>o</t>
    </r>
    <r>
      <rPr>
        <sz val="10"/>
        <color rgb="FF002060"/>
        <rFont val="Calibri"/>
        <family val="2"/>
      </rPr>
      <t>C , LCD de 7polegadas, imagem colorida, fornecendo grau de proteção IP65 (proteção contra poeira e jatos de agua) e com ruído de operação &lt;30dBA, portas de comunicação RS 485 de 4 pinos, Wi-Fi GPRS opcionais, modelos com 2 rastreadores de máximo ponto de potência (MPPT) e até 4 entradas, tensão de entrada máxima de 1.000V em corrente continua, eficiência máxima de 97%, com tensão mínima de entrada em corrente continua de 350Vdc com range de saída em corrente alternada de 180 a 230Vac, com tensão nominal de 220Vac, com frequência de operação em 50/60Hz, fator de potência 0,8 e fornecendo opção para alteração, atendendo as normas EN50438, G59/3, G99, AS4777, VDE0126-1-1, IEC61727, IEC62109-1/-2, AS3100, EN61000-6-1,EN61000-6-2,EN61000-6-3,EN61000-6-4.</t>
    </r>
  </si>
  <si>
    <r>
      <t>Inversores de frequência trifásicos "on-grid", com potência de 15 a 20kW, operação em baixa tensão, topologia sem transformador, método de resfriamento passivo (sem ventiladores), temperatura de operação de -25</t>
    </r>
    <r>
      <rPr>
        <vertAlign val="superscript"/>
        <sz val="10"/>
        <color rgb="FFFF0000"/>
        <rFont val="Calibri"/>
        <family val="2"/>
      </rPr>
      <t>o</t>
    </r>
    <r>
      <rPr>
        <sz val="10"/>
        <color rgb="FFFF0000"/>
        <rFont val="Calibri"/>
        <family val="2"/>
      </rPr>
      <t xml:space="preserve"> a 60</t>
    </r>
    <r>
      <rPr>
        <vertAlign val="superscript"/>
        <sz val="10"/>
        <color rgb="FFFF0000"/>
        <rFont val="Calibri"/>
        <family val="2"/>
      </rPr>
      <t>o</t>
    </r>
    <r>
      <rPr>
        <sz val="10"/>
        <color rgb="FFFF0000"/>
        <rFont val="Calibri"/>
        <family val="2"/>
      </rPr>
      <t>C , LCD de 7polegadas, imagem colorida, fornecendo grau de proteção IP65 (proteção contra poeira e jatos de agua) e com ruído de operação &lt;30dBA, portas de comunicação RS 485 de 4 pinos, Wi-Fi GPRS opcionais, modelos com 2 rastreadores de máximo ponto de potência (MPPT) e até 4 entradas, tensão de entrada máxima de 1.000V em corrente continua, eficiência máxima de 97%, com tensão mínima de entrada em corrente continua de 350Vdc com range de saída em corrente alternada de 180 a 230Vac, com tensão nominal de 220Vac, com frequência de operação em 50/60Hz, fator de potência 0,8 e fornecendo opção para alteração, atendendo as normas EN50438, G59/3, G99, AS4777, VDE0126-1-1, IEC61727, IEC62109-1/-2, AS3100, EN61000-6-1,EN61000-6-2,EN61000-6-3,EN61000-6-4.</t>
    </r>
  </si>
  <si>
    <t>T-3052</t>
  </si>
  <si>
    <t>BYD DO BRASIL LTDA </t>
  </si>
  <si>
    <r>
      <t>Inversores de frequência trifásicos "on-grid", com potência de 30.000W, topologia sem transformador, método de resfriamento passivo (sem ventiladores), temperatura de operação de -25 a 60</t>
    </r>
    <r>
      <rPr>
        <vertAlign val="superscript"/>
        <sz val="10"/>
        <color rgb="FF002060"/>
        <rFont val="Calibri"/>
        <family val="2"/>
      </rPr>
      <t>o</t>
    </r>
    <r>
      <rPr>
        <sz val="10"/>
        <color rgb="FF002060"/>
        <rFont val="Calibri"/>
        <family val="2"/>
      </rPr>
      <t>C , LCD de 2x20, fornecendo grau de proteção IP65 (proteção contra poeira e jatos de agua) e com ruído de operação &lt; 30dBA, portas de comunicação RS485, Wi-Fi GPRS opcionais, modelo com 3 rastreadores de máximo ponto de potência (MPPT) e até 6 entradas, tensão de entrada máxima de 1.100V em corrente continua, eficiência máxima de 98.8%, com tensão mínima de entrada em corrente continua de 180Vdc com range de saída em corrente alternada de 220 a 400Vac, com tensão nominal de 380V, com frequência de operação em 50/60Hz, fator de potência 0,8 e fornecendo opção para alteração, atendendo as normas EN50549, G99, AS4777.2-2015, VDE0126-1-1, IEC62727, VDE4105-2018, NB/T 32004, IEC62109-1/-2, EN61000-6-2, EN61000-6-3.</t>
    </r>
  </si>
  <si>
    <t>T-3055</t>
  </si>
  <si>
    <r>
      <t>Inversores de frequências trifásicos "on-grid", com potência de 30.000W, topologia sem transformador, com método de resfriamento passivo (sem ventiladores) e hibrido (dissipadores + ventiladores) com controle inteligente, temperatura de operação de -25</t>
    </r>
    <r>
      <rPr>
        <vertAlign val="superscript"/>
        <sz val="10"/>
        <color rgb="FF002060"/>
        <rFont val="Calibri"/>
        <family val="2"/>
      </rPr>
      <t>o</t>
    </r>
    <r>
      <rPr>
        <sz val="10"/>
        <color rgb="FF002060"/>
        <rFont val="Calibri"/>
        <family val="2"/>
      </rPr>
      <t xml:space="preserve"> a 60</t>
    </r>
    <r>
      <rPr>
        <vertAlign val="superscript"/>
        <sz val="10"/>
        <color rgb="FF002060"/>
        <rFont val="Calibri"/>
        <family val="2"/>
      </rPr>
      <t>o</t>
    </r>
    <r>
      <rPr>
        <sz val="10"/>
        <color rgb="FF002060"/>
        <rFont val="Calibri"/>
        <family val="2"/>
      </rPr>
      <t>C , LCD para operação, fornecendo grau de proteção IP65 (proteção contra poeira e jatos de agua) e com ruído de operação &lt;60db, portas de comunicação RS 485 e "Wi-Fi stick", modelos com 2 rastreadores de máximo ponto de potência (MPPT), entrada máxima de 1.000 e 1.100V em corrente contínua, eficiência entre 97 a 98,1%, com tensão mínima de entrada em corrente continua de 200Vdc, com range de saída em corrente alternada de 160 a 285Vac, com tensão nominal de 220 a 240Vac, com operação em 50/60 Hz, fator de potência em 1 e fornecendo opção para alteração, atendendo as normas IEC62109-1/-2, AS3100, EN61000-6-1, EN61000-6- 3, EN50438, G59/3, AS4777, VDE0126-1-1, IEC61727 e oferecendo recursos de "smartgrid" - "Voltage-Ride Thru", "Frequency-Ride Thru", "Soft-Start", Volt-Var, "Frequency-Watt", "Volt-Watt".</t>
    </r>
  </si>
  <si>
    <t>T-3056</t>
  </si>
  <si>
    <r>
      <t>Inversores de frequência trifásico tipo "on-grid" com potência nominal de saída de 60.000 a 65.000W topologia sem transformador, com resfriamento passivo (sem ventiladores) ou forçado (com ventiladores) , com chave cc ,com temperatura de operação de -25</t>
    </r>
    <r>
      <rPr>
        <vertAlign val="superscript"/>
        <sz val="10"/>
        <color rgb="FF002060"/>
        <rFont val="Calibri"/>
        <family val="2"/>
      </rPr>
      <t>o</t>
    </r>
    <r>
      <rPr>
        <sz val="10"/>
        <color rgb="FF002060"/>
        <rFont val="Calibri"/>
        <family val="2"/>
      </rPr>
      <t xml:space="preserve"> a 60</t>
    </r>
    <r>
      <rPr>
        <vertAlign val="superscript"/>
        <sz val="10"/>
        <color rgb="FF002060"/>
        <rFont val="Calibri"/>
        <family val="2"/>
      </rPr>
      <t>o</t>
    </r>
    <r>
      <rPr>
        <sz val="10"/>
        <color rgb="FF002060"/>
        <rFont val="Calibri"/>
        <family val="2"/>
      </rPr>
      <t>C tensão máxima de entrada por "strings" de 1.000 a 1.100V e com tensão mínima de acionamento de 200V, equipamento dotados de 4 mppt(s) com 3 entrada(s) por mppt e corrente máxima de entrada em cada mppt de 44,5A. Tensão nominal de saída para a rede de elétrica 380V, frequência de saída de 50/60(+5%) ,corrente máxima de saída de 95 a fator de potência de saída de 0,8 (atrasado) ~ 0,8 (adiantado) com uma distorção harmônica menor que 3% eficiência máxima de 98,6%, sistema compostos por proteção contra fuga de corrente (ca), proteção contra falta de aterramento, proteção anti-ilhamento, proteção de sobretensão (cc), proteção de sobrecarga (cc), proteção de sobrecarga (ca), proteção contra inversão de polaridade (cc), nível de ruído menor que 60 db(a), grau de proteção ip65, com display de LCD, "comunicação rs485 / Wi-Fi (externo)</t>
    </r>
  </si>
  <si>
    <t>T-3057</t>
  </si>
  <si>
    <r>
      <t>Inversores de frequência trifásicos "on-grid", com potência de 75.000W, topologia sem transformador, método de resfriamento forçado (com ventiladores), temperatura de operação de -25</t>
    </r>
    <r>
      <rPr>
        <vertAlign val="superscript"/>
        <sz val="10"/>
        <color rgb="FF002060"/>
        <rFont val="Calibri"/>
        <family val="2"/>
      </rPr>
      <t>o</t>
    </r>
    <r>
      <rPr>
        <sz val="10"/>
        <color rgb="FF002060"/>
        <rFont val="Calibri"/>
        <family val="2"/>
      </rPr>
      <t xml:space="preserve"> a 60</t>
    </r>
    <r>
      <rPr>
        <vertAlign val="superscript"/>
        <sz val="10"/>
        <color rgb="FF002060"/>
        <rFont val="Calibri"/>
        <family val="2"/>
      </rPr>
      <t>o</t>
    </r>
    <r>
      <rPr>
        <sz val="10"/>
        <color rgb="FF002060"/>
        <rFont val="Calibri"/>
        <family val="2"/>
      </rPr>
      <t>C , consumo próprio noturno &lt;2W, LCD de 2x20, fornecendo grau de proteção IP66 (proteção contra poeira e jatos de agua de forte pressão), portas de comunicação RS485, Wi-Fi GPRS, Ethernet, PLC opcionais, modelo com 9 rastreadores de máximo ponto de potência (MPPT) e até 18 entradas, tensão de entrada máxima de 1.100V em corrente continua, eficiência máxima de 98,7%, com tensão mínima de entrada em corrente continua de 195Vdc com range de saída em corrente alternada de 220 a 400Vac (3/N/PE, 220/380V, 230/400V), com tensão nominal de 380V, com frequência de operação em 50/60Hz, distorção harmônica total (THDi) &lt; 3%, fator de potência 0,8 e fornecendo opção para alteração, atendendo as normas VDE-AR-N 4105, VDE V 0124, VDE V 0126-1-1, UTE C15-712-1, NRS 097-1-2, G98, G99, EN 50549-1/-2, RD 1699, UNE 206006, UNE 206007-1, IEC 61727, DEWA, IEC 62109-1/-2, EN 61000-6-2/-4</t>
    </r>
  </si>
  <si>
    <t>T-3058</t>
  </si>
  <si>
    <t>SOPRANO INDUSTRIA ELETROMETALURGICA EIRELI</t>
  </si>
  <si>
    <t>Inversores “on-grid” trifásico para geração fotovoltaica com potência de saída CA nominal de 12kW e máxima de 13,2kW, com máxima potência de entrada CC de 14,5kW; eficiência máxima de 98,7%, interruptor-seccionador CC integrado, duas entradas MPPT com duas entradas de corrente contínua por MPPT; corrente máxima de saída CA de 19,1A; com dimensões de 310 x 563 x 219mm e peso de 18,9kg; display de LCD 2x20; corrente máxima de curto-circuito de 34,3A por MPPT e tensão de partida de 180Vcc. Intervalo de tensão do rastreador MPPT entre 160 e 850Vcc; comunicação Wi-Fi e altitude máxima de operação de 4.000m, de valor unitário (CIF) não superior a R$5.596,80.</t>
  </si>
  <si>
    <t>T-3059</t>
  </si>
  <si>
    <t>Inversores “on-grid” trifásico para geração fotovoltaica com potência de saída CA nominal de 50kW e máxima de 55kW; com máxima potência de entrada CC de 75kW; eficiência máxima de 98,80%, interruptor-seccionador cc integrado, quatro entradas mppt com três entradas de corrente contínua por mppt. corrente máxima de saída ca de 83,3A. dimensões de 630 x 700 x 357mm e peso de 63kg. display de LCD 2 x 20. corrente máxima de curto-circuito de 44,5A/mppt e tensão de partida de 200vcc. intervalo de tensão do rastreador mppt entre 200 e 1.000vcc. comunicação Wi-fi e altitude máxima de operação de 4.000m</t>
  </si>
  <si>
    <t>T-3060</t>
  </si>
  <si>
    <t>Inversores “on-grid” trifásico para geração fotovoltaica com potência de saída CA nominal de 60kW e máxima de 66kW, com máxima potência de entrada CC de 72kW. Eficiência máxima de 98,80%, interruptor-seccionador CC integrado, quatro entradas MPPT com três entradas de corrente contínua por MPPT. Corrente máxima de saída CA de 100A. Dimensões de 630 x 700 x 357mm e peso de 63kg. Display de LCD 2x20. Corrente máxima de curto-circuito de 44,5A/MPPT e tensão de partida de 200Vcc. Intervalo de tensão do rastreador MPPT entre 200 e 1.000Vcc. Comunicação Wi-Fi e altitude máxima de operação de 4.000m.</t>
  </si>
  <si>
    <t>T-3061</t>
  </si>
  <si>
    <t>Inversores “on-grid” trifásico para geração fotovoltaica com potência de saída CA nominal de 75kW e máxima de 75kW. Máxima potência de entrada CC de 126kW. Eficiência máxima de 98,70%, interruptor-seccionador CC integrado, nove entradas MPPT com duas entradas de corrente contínua por MPPT. Função de digitalização de curva VxI e modo V/W integrado. Corrente máxima de saída CA de 114A. Dimensões de 1.050 x 567 x 314,5mm e peso de 82kg. Display de LCD 2x20. Corrente máxima de curto-circuito de 40A/MPPT e tensão de partida de 195Vcc. Intervalo de tensão do rastreador MPPT entre 180 e 1000 Vcc. Comunicação Wi-Fi e altitude máxima de operação de 4.000m.</t>
  </si>
  <si>
    <t>T-3062</t>
  </si>
  <si>
    <t>Inversores “on-grid” trifásico para geração fotovoltaica com potência de saída CA nominal de 100kW e máxima de 110kW. Máxima potência de entrada CC de 140kW. Eficiência máxima de 98,70%, interruptor-seccionador CC integrado, dez entradas MPPT com duas entradas de corrente contínua por MPPT. Corrente máxima de saída CA de 167,1A. Função de digitalização de curva VxI e modo Volt/Watt integrado. Dimensões de 1.050 x 567 x 314,5mm e peso de 84kg. Display de LCD 2x20. Corrente máxima de curto-circuito de 40A/MPPT e tensão de partida de 195Vcc. Intervalo de tensão do rastreador MPPT entre 180 e 1.000Vcc. Conexão dos condutores CA por meio de conector OT com suporte até 185mm² de seção. Comunicação Wi-Fi e altitude máxima de operação de 4.000m.</t>
  </si>
  <si>
    <t>T-3120</t>
  </si>
  <si>
    <r>
      <t>Microinversores de corrente monofásico, máxima potência contínua de saída de 1.200W, com quatro seguimentos do ponto de máxima potência, para a conversão de tensão CC em tensão CA, para alimentação das cargas em sincronismo com a rede da distribuidora de energia elétrica, tensão nominal de saída em 220V, corrente nominal de saída de 5,45A, na frequência de 60Hz, microprocessado, com função de anti-ilhamento, grau de proteção IP67, com eficiência máxima de 96,5% e faixa de temperatura ambiente de operação entre -40</t>
    </r>
    <r>
      <rPr>
        <vertAlign val="superscript"/>
        <sz val="10"/>
        <color rgb="FF002060"/>
        <rFont val="Calibri"/>
        <family val="2"/>
      </rPr>
      <t>o</t>
    </r>
    <r>
      <rPr>
        <sz val="10"/>
        <color rgb="FF002060"/>
        <rFont val="Calibri"/>
        <family val="2"/>
      </rPr>
      <t xml:space="preserve"> e +65°C.</t>
    </r>
  </si>
  <si>
    <t>T-3121</t>
  </si>
  <si>
    <t>Microinversores de corrente trifásico, potência contínua máxima de saída de 900W, com quatro seguimentos do ponto de máxima potência, para a conversão de tensão CC em tensão CA, para alimentação das cargas em sincronismo com a rede da distribuidora de energia elétrica, tensão nominal de saída trifásica em 127/220V, corrente nominal de saída de 2,36A/fase, na frequência de 60Hz, microprocessado, com função de anti-ilhamento, grau de proteção IP67, com eficiência de pico de 95,5% e faixa de temperatura de operação ambiente entre -40° e +65°C.</t>
  </si>
  <si>
    <t>T-3122</t>
  </si>
  <si>
    <t>Microinversores de corrente trifásico, potência contínua máxima de saída de 900W, com quatro seguimentos do ponto de máxima potência, para a conversão de tensão CC em tensão CA, para alimentação das cargas em sincronismo com a rede da distribuidora de energia elétrica, tensão nominal de saída trifásica em 220/380V, corrente nominal de saída de 1,36A/fase, na frequência de 60Hz, microprocessado, com função de anti-ilhamento, grau de proteção IP67, com eficiência de pico de 95,5% e faixa de temperatura de operação ambiente entre -40° e +65°C</t>
  </si>
  <si>
    <t>T-3123</t>
  </si>
  <si>
    <t>ECORI ENERGIA SOLAR LTDA</t>
  </si>
  <si>
    <t>Microinversores de corrente monofásico, máxima potência contínua de saída de 550W, com dois seguimentos do ponto de máxima potência, para a conversão de tensão CC em tensão CA, para alimentação das cargas em sincronismo com a rede da distribuidora de energia elétrica, tensão nominal de saída em 120V, corrente nominal de saída de 4,57A, na frequência de 60Hz, microprocessado, com função de anti-ilhamento, grau de proteção IP67, com eficiência de pico em 95% e faixa de temperatura ambiente de operação entre -40° e +65°C.</t>
  </si>
  <si>
    <t>T-3124</t>
  </si>
  <si>
    <t>Microinversores de corrente monofásico, máxima potência contínua de saída de 550VA, com dois seguimentos do ponto de máxima potência, para a conversão de tensão CC em tensão CA, para alimentação das cargas em sincronismo com a rede da distribuidora de energia elétrica, tensão nominal de saída em 220V, corrente nominal de saída de 2,5A, na frequência de 60Hz, microprocessado, com função de anti-ilhamento, grau de proteção IP67, com eficiência máxima de 96,7% e faixa de temperatura ambiente de operação entre -40° e +65°C.</t>
  </si>
  <si>
    <t>T-3139</t>
  </si>
  <si>
    <t>Inversores de corrente trifásico, dotados de três unidades, sendo uma unidade primária e duas unidades secundárias que compõem o inversor completo, com potência máxima de 100kVA, topologia sem transformador, sem seguimento do ponto de potência máxima e sem regulação da tensão de entrada embarcados no inversor, sem chave seccionadora CC integrada, para a conversão de tensão CC em tensão CA, para alimentação das cargas em sincronismo com a rede da distribuidora de energia elétrica, tensão nominal de saída em 480/277V, máxima corrente injetada (por fase) de 120A, frequência nominal de 60Hz, microprocessado, com função de anti-ilhamento, tensão de entrada regulada externa e exclusivamente por Unidades de Condicionamento de Potência de Corrente Contínua (UCPcc) as quais possuem função integrada de comunicação com o inversor e comunicação através da linha alimentação CC, monitoramento e envio de comandos de desligamento rápido e redução da tensão de entrada do inversor para menos que 80V, sistema de detecção e redução da energia do arco elétrico, com detecção de falha de isolamento.</t>
  </si>
  <si>
    <t>T-3186</t>
  </si>
  <si>
    <t>Aparelhos de filtragem de dados "firewall", próprios para proteção e prevenção contra ataques e acessos indesejados em redes por fio, com taxa de transferência (troughput) entre 9 até 20Gbps, número de políticas de firewall (Firewall Policies) de 10.000, podendo conter de (18) a (22) portas GE (RJ45), contendo ou não capacidade de armazenamento local.</t>
  </si>
  <si>
    <t>T-2976</t>
  </si>
  <si>
    <r>
      <t>Células fotovoltaicas montadas em módulos, potência de 400W, tensão de circuito aberto (voc) 48,7 0V, tensão de operação otimizada (VMP) 40,7, corrente de curto-circuito (ISC) 10,79A, corrente de operação ideal (IMP) 9,84ª, módulo eficiência 19,9%, tolerância de potência 0 ~ +5W, tensão máxima do sistema 1.000V/1.500V DC (IEC), série máxima classificação do fusível 15A, temperatura operacional -40</t>
    </r>
    <r>
      <rPr>
        <vertAlign val="superscript"/>
        <sz val="10"/>
        <color rgb="FFFF0000"/>
        <rFont val="Calibri"/>
        <family val="2"/>
      </rPr>
      <t>o</t>
    </r>
    <r>
      <rPr>
        <sz val="10"/>
        <color rgb="FFFF0000"/>
        <rFont val="Calibri"/>
        <family val="2"/>
      </rPr>
      <t xml:space="preserve"> a + 85°C, sendo cada placa dotada de 144 células solares monocristalino 158,75 × 79,375mm com as seguintes dimensões: 2.008 x 1.002 x 35mm, pesando 22,5kg cada, vidro dianteiro temperado de alta transmissão, estrutura de liga de alumínio anodizado. Cabo 4mm² (IEC).</t>
    </r>
  </si>
  <si>
    <r>
      <t>Células fotovoltaicas montadas em módulos, potência de 400W, tensão de circuito aberto (voc) 48,7 0V, tensão de operação otimizada (VMP) 40,7, corrente de curto-circuito (ISC) 10,79A, corrente de operação ideal (IMP) 9,84ª, módulo eficiência 19,9%, tolerância de potência 0 ~ +5W, tensão máxima do sistema 1.000V/1.500V DC (IEC), série máxima classificação do fusível 15A, temperatura operacional -40</t>
    </r>
    <r>
      <rPr>
        <vertAlign val="superscript"/>
        <sz val="10"/>
        <color rgb="FF002060"/>
        <rFont val="Calibri"/>
        <family val="2"/>
      </rPr>
      <t>o</t>
    </r>
    <r>
      <rPr>
        <sz val="10"/>
        <color rgb="FF002060"/>
        <rFont val="Calibri"/>
        <family val="2"/>
      </rPr>
      <t xml:space="preserve"> a + 85°C, sendo cada placa dotada de 144 células solares monocristalino 158,75 × 79,375mm com as seguintes dimensões: 2.008 x 1.002 x 35mm, pesando 22,5kg cada, vidro dianteiro temperado de alta transmissão, estrutura de liga de alumínio anodizado. Cabo 4mm² (IEC).</t>
    </r>
  </si>
  <si>
    <t>T-3020</t>
  </si>
  <si>
    <t>QUALITY TECNOLOGIA ELETRÔNICA DO BRASIL LTDA</t>
  </si>
  <si>
    <t>Módulos solares fotovoltaicos, monofaciais, destinados à geração de energia elétrica, compostos por 144 células de silício monocristalino, com potência nominal máxima (STC) superior ou igual a 525Wp indicado com tolerância positiva e eficiência superior ou igual a 20,2%, coeficiente de temperatura da potência máxima superior a – 0,36%/°C, com degradação anual máxima de 0,55%, para sistema com tensão máxima superior ou igual a 1.500V, dotados de superfície em vidro com tratamentos temperado antirreflexo , conector IP68 e cabos de conexão 12 AWG.</t>
  </si>
  <si>
    <t>T-3083</t>
  </si>
  <si>
    <t>Módulos solares fotovoltaicos, monofaciais, destinados à geração de energia elétrica, compostos por 156 células de silício monocristalino, com potência nominal (STC) entre 430 e 450Wp indicado com tolerância positiva e eficiência superior ou igual a 19,9%, coeficiente de temperatura de potência máxima superior ou igual a -0,35%/°C, com degradação anual de 0,55%, para sistema com tensão máxima não superior a 1.500V, dotados de superfície em vidro com tratamentos antirreflexo e cabos solares com comprimento mínimo de 280 (cabo negativo) e 400mm (cabo positivo).</t>
  </si>
  <si>
    <t>T-3084</t>
  </si>
  <si>
    <t>Módulos solares fotovoltaicos, bifaciais, destinados à geração de energia elétrica, compostos por 144 células de silício monocristalino, com potência nominal (STC) entre 420 e 445Wp indicado com tolerância positiva e eficiência superior ou igual a 18,8%, coeficiente de temperatura de potência máxima superior ou igual a -0,35%/°C, com degradação anual de 0,45%, para sistema com tensão máxima não superior a 1.500V, dotados de superfície em vidro com tratamentos antirreflexo e cabos solares com comprimento mínimo de 280 (cabo negativo) e 400mm (cabo positivo).</t>
  </si>
  <si>
    <t>T-3085</t>
  </si>
  <si>
    <t>Módulos solares fotovoltaicos, monofaciais, destinados à geração de energia elétrica, compostos por 144 células de silício monocristalino, com potência nominal (STC) entre 430 e 455Wp indicado com tolerância positiva e eficiência superior ou igual a 19,5%, coeficiente de temperatura de potência máxima superior ou igual a -0,35%/°C, com degradação anual de 0,55%, para sistema com tensão máxima não superior a 1.500V, dotados de superfície em vidro com tratamentos antirreflexo e cabos solares com comprimento mínimo de 350 (cabo negativo) e 500mm (cabo positivo).</t>
  </si>
  <si>
    <t>T-3086</t>
  </si>
  <si>
    <t>DIA A DIA SUPER ATACADO LTDA.</t>
  </si>
  <si>
    <r>
      <t>Módulos solares fotovoltaicos, destinados à geração de energia elétrica, dotados de 72 células (6 x 12) de silício monocristalino, com dimensões de 1.979 x 996 X 40mm, com área externa do módulo de 1,97m</t>
    </r>
    <r>
      <rPr>
        <vertAlign val="superscript"/>
        <sz val="10"/>
        <color rgb="FFFF0000"/>
        <rFont val="Calibri"/>
        <family val="2"/>
      </rPr>
      <t>2</t>
    </r>
    <r>
      <rPr>
        <sz val="10"/>
        <color rgb="FFFF0000"/>
        <rFont val="Calibri"/>
        <family val="2"/>
      </rPr>
      <t>, com revestimento PERC (Passivated Emitter and Rear Cell) de alta eficiência, caixa de junção IP 167/168, com potência nominal máxima (STC) de 390Wp, corrente de curto circuito de 10,24A, com faixa de temperatura suportável de -40º a +85ºC, sistema com tensão nominal máxima de 1.500V, com tolerância de potência positiva e eficiência energética de 19,79%, classificação “A”, coeficiente de temperatura (Pmax) de -0,36%/ºC e temperatura nominal operacional da célula (NOCT) de 45º ± 2ºC, com superfícies de vidro temperado de 3,2mm de espessura, com cabos solares com comprimento de 900mm, com moldura de alumínio anodizado.</t>
    </r>
  </si>
  <si>
    <r>
      <t>Módulos solares fotovoltaicos, destinados à geração de energia elétrica, dotados de 72 células (6 x 12) de silício monocristalino, com dimensões de 1.979 x 996 X 40mm, com área externa do módulo de 1,97m</t>
    </r>
    <r>
      <rPr>
        <vertAlign val="superscript"/>
        <sz val="10"/>
        <color rgb="FF002060"/>
        <rFont val="Calibri"/>
        <family val="2"/>
      </rPr>
      <t>2</t>
    </r>
    <r>
      <rPr>
        <sz val="10"/>
        <color rgb="FF002060"/>
        <rFont val="Calibri"/>
        <family val="2"/>
      </rPr>
      <t>, com revestimento PERC (Passivated Emitter and Rear Cell) de alta eficiência, caixa de junção IP 167/168, com potência nominal máxima (STC) de 390Wp, corrente de curto circuito de 10,24A, com faixa de temperatura suportável de -40º a +85ºC, sistema com tensão nominal máxima de 1.500V, com tolerância de potência positiva e eficiência energética de 19,79%, classificação “A”, coeficiente de temperatura (Pmax) de -0,36%/ºC e temperatura nominal operacional da célula (NOCT) de 45º ± 2ºC, com superfícies de vidro temperado de 3,2mm de espessura, com cabos solares com comprimento de 900mm, com moldura de alumínio anodizado.</t>
    </r>
  </si>
  <si>
    <t>T-3089</t>
  </si>
  <si>
    <t>Módulos solares fotovoltaicos, monofaciais, destinados à geração de energia elétrica, compostos por 144 células de silício policristalino, com potência nominal (STC) entre 440 e 450Wp indicado com tolerância positiva e eficiência superior ou igual a 19,9%, coeficiente de temperatura de potência máxima superior ou igual a -0,36%/°C, com degradação anual de 0,55%, para sistema com tensão máxima não superior a 1.500V, dotados de superfície em vidro com tratamentos antirreflexo e cabos solares com comprimento mínimo de 350 (cabo negativo) e 500mm (cabo positivo).</t>
  </si>
  <si>
    <t>T-3090</t>
  </si>
  <si>
    <t>Módulos solares fotovoltaicos, bifaciais, destinados à geração de energia elétrica, compostos por 144 células de silício policristalino, com potência nominal máxima (STC) de 440Wp indicado com tolerância positiva e eficiência superior ou igual a 19,7%, coeficiente de temperatura de potência máxima superior ou igual a -0,36%/°C, com degradação anual de 0,45%, para sistema com tensão máxima não superior a 1.500V, dotados de superfície em vidro com tratamentos antirreflexo e cabos solares com comprimento mínimo de 280 (cabo negativo) e 400mm (cabo positivo).</t>
  </si>
  <si>
    <t>T-3091</t>
  </si>
  <si>
    <t>Módulos solares fotovoltaicos, bifaciais, destinados à geração de energia elétrica, compostos por 156 células de silício monocristalino, com potência nominal (STC) entre 465 e 490Wp indicado com tolerância positiva e eficiência superior ou igual a 19,6%, coeficiente de temperatura de potência máxima superior ou igual a -0,35%/°C, com degradação anual de 0,45%, para sistema com tensão máxima não superior a 1.500V, dotados de superfície em vidro com tratamentos antirreflexo e cabos solares com comprimento mínimo de 290 (cabo negativo) e 410mm (cabo positivo).</t>
  </si>
  <si>
    <t>T-3092</t>
  </si>
  <si>
    <t>INDÚSTRIA E COMÉRCIO DE SABÃO GUARANI LTDA.</t>
  </si>
  <si>
    <t>Módulos solares fotovoltaicos, destinados à geração de energia elétrica, dotados de 72 células (6 x 12) de silício monocristalino, com dimensões de 1.979 x 996 X 40mm, com área externa do módulo de 1,97m2, com revestimento PERC (Passivated Emitter and Rear Cell) de alta eficiência, caixa de junção IP 167/168, com potência nominal máxima (STC) de 390Wp, corrente de curto circuito de 10,24A, com faixa de temperatura suportável de -40º a +85ºC, sistema com tensão nominal máxima de 1.500V, com tolerância de potência positiva e eficiência energética de 19,79%, classificação “A”, coeficiente de temperatura (Pmax) de -0,36%/ºC e temperatura nominal operacional da célula (NOCT) de 45º ± 2ºC, com superfícies de vidro temperado de 3,2mm de espessura, com cabos solares com comprimento de 900mm, com moldura de alumínio anodizado, de valor unitário (CIF) não superior a R$435,71.</t>
  </si>
  <si>
    <t>T-3093</t>
  </si>
  <si>
    <t>Módulos solares fotovoltaicos, monofaciais, destinados à geração de energia elétrica, compostos por 156 células de silício monocristalino, com potência nominal (STC) entre 475 e 500Wp indicado com tolerância positiva e eficiência superior ou igual a 20,1%, coeficiente de temperatura de potência máxima superior ou igual a -0,35%/°C, com degradação anual de 0,55%, para sistema com tensão máxima não superior a 1.500V, dotados de superfície em vidro com tratamentos antirreflexo e cabos solares com comprimento mínimo de 350 (cabo negativo) e 500mm (cabo positivo).</t>
  </si>
  <si>
    <t>T-3094</t>
  </si>
  <si>
    <t>Módulos solares fotovoltaicos, monofaciais, destinados à geração de energia elétrica, compostos por 156 células de silício policristalino, com potência nominal (STC) entre 435 e 485Wp indicado com tolerância positiva e eficiência superior ou igual a 18,4%, coeficiente de temperatura de potência máxima superior ou igual a -0,36%/°C, com degradação anual de 0,55%, para sistema com tensão máxima não superior a 1.500V, dotados de superfície em vidro com tratamentos antirreflexo e cabos solares com comprimento mínimo de 350 (cabo negativo) e 500mm (cabo positivo).</t>
  </si>
  <si>
    <t>T-3095</t>
  </si>
  <si>
    <t>Módulos solares fotovoltaicos, bifaciais, destinados à geração de energia elétrica, compostos por 156 células de silício policristalino, com potência nominal (STC) entre 430 e 475Wp indicado com tolerância positiva e eficiência superior ou igual a 18,2%, coeficiente de temperatura de potência máxima superior ou igual a -0,36%/°C, com degradação anual de 0,45%, para sistema com tensão máxima não superior a 1.500V, dotados de superfície em vidro com tratamentos antirreflexo e cabos solares com comprimento mínimo de 290 (cabo negativo) e 410mm (cabo positivo).</t>
  </si>
  <si>
    <t>T-3096</t>
  </si>
  <si>
    <t>Módulos solares fotovoltaicos, bifaciais, destinados à geração de energia elétrica, compostos por 144 células de silício monocristalino, com potência nominal (STC) entre 520 e 540Wp indicado com tolerância positiva e eficiência superior ou igual a 20,2%, coeficiente de temperatura de potência máxima superior ou igual a -0,35%/°C, com degradação anual de 0,45%, para sistema com tensão máxima não superior a 1.500V, dotados de superfície em vidro com tratamentos antirreflexo e cabos solares com comprimento mínimo de 290 (cabo negativo) e 410mm (cabo positivo).</t>
  </si>
  <si>
    <t>T-3097</t>
  </si>
  <si>
    <t>Módulos solares fotovoltaicos, monofaciais, destinados à geração de energia elétrica, compostos por 144 células de silício monocristalino, com potência nominal (STC) entre 525 e 545Wp indicado com tolerância positiva e eficiência superior ou igual a 20,5%, coeficiente de temperatura de potência máxima superior ou igual a -0,35%/°C, com degradação anual de 0,55%, para sistema com tensão máxima não superior a 1.500V, dotados de superfície em vidro com tratamentos antirreflexo e cabos solares com comprimento mínimo de 350 (cabo negativo) e 500mm (cabo positivo).</t>
  </si>
  <si>
    <t>T-3098</t>
  </si>
  <si>
    <t>Módulos solares fotovoltaicos, bifaciais, destinados à geração de energia elétrica, compostos por 156 células de silício monocristalino, com potência nominal (STC) entre 565 e 585Wp indicado com tolerância positiva e eficiência superior ou igual a 20,3%, coeficiente de temperatura de potência máxima superior ou igual a -0,35%/°C, com degradação anual de 0,45%, para sistema com tensão máxima não superior a 1.500V, dotados de superfície em vidro com tratamentos antirreflexo e cabos solares com comprimento mínimo de 290 (cabo negativo) e 410mm (cabo positivo).</t>
  </si>
  <si>
    <t>T-3099</t>
  </si>
  <si>
    <t>CANADIAN SOLAR DESENVOLVIMENTO DE USINAS SOLARES LTDA</t>
  </si>
  <si>
    <t>Módulos solares fotovoltaicos bifaciais, compostos de 156 meias-células de silício policristalino PERC, com potência nominal (STC) de 430Wp a 450Wp, temperatura nominal de operação de 41° ± 3°C, com vidros temperados de 2,0mm, estrutura em alumínio anodizado e dimensões de 2.260×1.048×32mm.</t>
  </si>
  <si>
    <t>T-3100</t>
  </si>
  <si>
    <t>Módulos solares fotovoltaicos, monofaciais, destinados à geração de energia elétrica, compostos por 156 células de silício monocristalino, com potência nominal (STC) entre 570 e 590Wp indicado com tolerância positiva e eficiência superior ou igual a 20,6%, coeficiente de temperatura de potência máxima superior ou igual a -0,35%/°C, com degradação anual de 0,55%, para sistema com tensão máxima não superior a 1.500V, dotados de superfície em vidro com tratamentos antirreflexo e cabos solares com comprimento mínimo de 350 (cabo negativo) e 500mm (cabo positivo).</t>
  </si>
  <si>
    <t>T-3105</t>
  </si>
  <si>
    <t>Módulos solares fotovoltaicos bifaciais, compostos de 156 meias-células de silício policristalino PERC, com potência nominal (STC) igual ou superior a 455Wp, temperatura nominal de operação de 41° ± 3°C, com vidros temperados de 2mm, estrutura em alumínio anodizado e dimensões de 2.260×1.048×32mm.</t>
  </si>
  <si>
    <t>T-3106</t>
  </si>
  <si>
    <r>
      <t>Módulos solares fotovoltaicos bifaciais, compostos de 156 meias-células de silício monocristalino PERC, com potência nominal (STC) igual ou superior a 465Wp, temperatura nominal de operação de 41</t>
    </r>
    <r>
      <rPr>
        <vertAlign val="superscript"/>
        <sz val="10"/>
        <color rgb="FFFF0000"/>
        <rFont val="Calibri"/>
        <family val="2"/>
      </rPr>
      <t>o</t>
    </r>
    <r>
      <rPr>
        <sz val="10"/>
        <color rgb="FFFF0000"/>
        <rFont val="Calibri"/>
        <family val="2"/>
      </rPr>
      <t xml:space="preserve"> ± 3°C, com vidros temperados de 2mm, estrutura em alumínio anodizado e dimensões de 2.260 × 1.048×32mm.</t>
    </r>
  </si>
  <si>
    <t>T-3108</t>
  </si>
  <si>
    <r>
      <t>Módulos solares fotovoltaicos bifaciais, compostos de 144 meias-células de silício monocristalino PERC, com potência nominal (STC) igual ou superior a 520Wp, temperatura nominal de operação de 41</t>
    </r>
    <r>
      <rPr>
        <vertAlign val="superscript"/>
        <sz val="10"/>
        <color rgb="FFFF0000"/>
        <rFont val="Calibri"/>
        <family val="2"/>
      </rPr>
      <t>o</t>
    </r>
    <r>
      <rPr>
        <sz val="10"/>
        <color rgb="FFFF0000"/>
        <rFont val="Calibri"/>
        <family val="2"/>
      </rPr>
      <t xml:space="preserve"> ± 3°C, com vidros temperados de 2mm, estrutura em alumínio anodizado e dimensões de 2.266 × 1.135 x 35mm.</t>
    </r>
  </si>
  <si>
    <t>T-3109</t>
  </si>
  <si>
    <t>Módulos solares fotovoltaicos bifaciais, compostos de 156 meias-células de silício monocristalino PERC, com potência nominal (STC) igual ou superior a 565Wp, temperatura nominal de operação de 41° ± 3°C, com vidros temperados de 2mm, estrutura em alumínio anodizado e dimensões de 2.450 × 1.135 x 35mm.</t>
  </si>
  <si>
    <t>T-3148</t>
  </si>
  <si>
    <r>
      <t>Geradores de sinais utilizados em aerogeradores para modificação de pulso de onda quadrada de entrada em várias frequências; contém tensão nominal de 24Vdc; frequência de entrada mais alta: 32Hz; frequência de entrada mais baixa: 7Hz; largura de pulso de entrada mais curta: 4μs; largura de pulso mais longa: 18μs; temperatura de operação de -30</t>
    </r>
    <r>
      <rPr>
        <vertAlign val="superscript"/>
        <sz val="10"/>
        <color rgb="FF000000"/>
        <rFont val="Calibri"/>
        <family val="2"/>
      </rPr>
      <t>o</t>
    </r>
    <r>
      <rPr>
        <sz val="10"/>
        <color rgb="FF000000"/>
        <rFont val="Calibri"/>
        <family val="2"/>
      </rPr>
      <t xml:space="preserve"> a 50°C.</t>
    </r>
  </si>
  <si>
    <t>T-3194</t>
  </si>
  <si>
    <t>A. STUCKI DO BRASIL LTDA.</t>
  </si>
  <si>
    <t>Conjuntos batentes de vedação do mancal , com diâmetro interno revestido por anel em elastômero ou em composito e anel em metal ou em compósito com movimento giratório, classe GG, com tamanho de 6 ½ , diâmetro externo nominal de 11.8780” e montagem por interferência, parte do mancal do eixo de rodeiros de locomotivas e vagões ferroviário.</t>
  </si>
  <si>
    <t>T-3142</t>
  </si>
  <si>
    <t>Monitores centrais para monitorização de sinais vitais de pacientes, dimensões de 115 (L) × 350 (A) × 380 (P) mm., peso aproximado de 11kg; com capacidade de monitorizar 2, 4, 6, 8, 10, 12, 16, 24, 32 monitores beira de leito e/ou telemetrias; com 11 diferentes telas de revisão de resultados; podendo realizar a exibição numérica da Frequência cardíaca, frequência VPC, frequência respiratória, frequência de pulso, pressão invasiva (sistólica, diastólica, média), pressão não-invasiva (sistólica, diastólica, PAM), temperatura, ∆T, temperatura sanguínea, ETCO2, tcPO2, tcPCO2, SpO2, nível de ST, O2 , CO, CCO, esCCO, esCCI, EEG e aEEG, dados ventilatórios, gases anestésicos, BIS e outros parâmetros dependendo do que estiver conectado ao monitor de beira de leito ou telemetria conectada; podendo realizar a exibição de 16 formas de ondas, como ECG, Pressão Invasiva, onda de respiração, EEG (máximo de 8 traços), ETCO2, entrada externa, onda de pulso (SpO2), FLOW/Paw e outros dependendo do que estiver conectado ao monitor beira de leito ou telemetria, capacidade de armazenamento de dados de 120h, alarme de arritmia (1.500 eventos), 200 arquivos de análise de ECG de 12 derivações e 256 resultados de medidas hemodinâmicas, Indicador de alarme audiovisual em 3 categorias (Crise, Aviso e Técnico), possibilidade de readmissão sem perda de dados de paciente que recebeu alta nas últimas 120h, com possibilidade de conexão com impressora em rede.Monitores Central para monitorização de sinais vitais de pacientes, dimensões de 115 (L) × 350 (A) × 380 (P) mm., peso aproximado de 11 kg; com capacidade de monitorizar 2, 4, 6, 8, 10, 12, 16, 24, 32 monitores beira de leito e/ou telemetrias; com 11 diferentes telas de revisão de resultados; podendo realizar a exibição numérica da Frequência cardíaca, frequência VPC, frequência respiratória, frequência de pulso, pressão invasiva (sistólica, diastólica, média), pressão não-invasiva (sistólica, diastólica, PAM), temperatura, ∆T, temperatura sanguínea, ETCO2, tcPO2, tcPCO2, SpO2, nível de ST, O2 , CO, CCO, esCCO, esCCI, EEG e aEEG, dados ventilatórios, gases anestésicos, BIS e outros parâmetros dependendo do que estiver conectado ao  monitor de beira de leito ou telemetria conectada; podendo realizar a exibição de 16 formas de ondas, como ECG, Pressão Invasiva, onda de respiração, EEG (máximo de 8 traços), ETCO2, entrada externa, onda de pulso (SpO2), FLOW/Paw e outros dependendo do que estiver conectado ao monitor beira de leito ou telemetria, capacidade de armazenamento de dados de 120 horas, alarme de arritmia (1500 eventos), 200 arquivos de análise de ECG de 12 derivações e 256 resultados de medidas hemodinâmicas, Indicador de alarme audiovisual em 3 categorias (Crise, Aviso e Técnico), possibilidade de readmissão sem perda de dados de paciente que recebeu alta nas últimas 120 horas, com possibilidade de conexão com impressora em rede.</t>
  </si>
  <si>
    <t>T-2995</t>
  </si>
  <si>
    <t>OCULUS BRASIL COM IMP EXP E SERVICOS DE EQPTOS MEDICOS LTDA</t>
  </si>
  <si>
    <t>Equipamentos de uso manual utilizados em tratamento oftalmológico com vistas a restaurar a função glandular normal em pacientes com disfunção da glândula meibomiana (DGM), aquecendo pálpebras superior e inferior, controlado por microprocessador, ponteira de mão que fornece energia térmica controlada na faixa alvo de 42,22℃ em conjunto com a massagem da pálpebra externa para liquifica as secreções nas glândulas, display para cronometrar e escolher o tempo de tratamento, fonte de energia interna com cabo de alimentação para 120/220V-60Hz, de uso professional.</t>
  </si>
  <si>
    <t>T-3075</t>
  </si>
  <si>
    <r>
      <t>Equipamentos para monitoramento da condição de diferentes tipos de óleos e fluidos; espectrômetro de infravermelho médio 950 – 3.850cm</t>
    </r>
    <r>
      <rPr>
        <vertAlign val="superscript"/>
        <sz val="10"/>
        <color rgb="FF000000"/>
        <rFont val="Calibri"/>
        <family val="2"/>
      </rPr>
      <t>-1</t>
    </r>
    <r>
      <rPr>
        <sz val="10"/>
        <color rgb="FF000000"/>
        <rFont val="Calibri"/>
        <family val="2"/>
      </rPr>
      <t>; conforme ASTM D7889; volumes de amostra de até 100microlitros; análise de fluidos escuros com fuligem em porcentagem; temperatura de operação de 10 a 50°C; faixa analítica para número de acidez total (TAN) 0-6mg KOH/g; número de base total (TBN) 0-70mg KOH/g; leitura de água dissolvida até 100ppm e leitura de água livre de 0,03 - 6,5% ou 300 a 65.000ppm; viscosímetro cinemático com faixa de operação de 1 – 700cSt ou 10 - 350 cSt a 40°C; precisão de +/-3% para a faixa de viscosidade de 1 - 350cSt e 10 - 350cSt; precisão de +/-5% para a valores maiores que 350cSt; conforme ASTM D 8092; volumes de amostra de 60microlitros; cálculo da viscosidade a 100°C; analisador do teor total de ferro total; resultados em até 30s; volume de amostra de 1,5ml para óleo e de 0,75ml para graxa; faixa de análise de 0 - 10.000ppm para óleos; possibilidade ou não de determinação de graxa na faixa de 0 - 15%; conforme ASTM D8120; limite de detecção de 3ppm para óleo e 7ppm para graxa; temperatura de operação 10</t>
    </r>
    <r>
      <rPr>
        <vertAlign val="superscript"/>
        <sz val="10"/>
        <color rgb="FF000000"/>
        <rFont val="Calibri"/>
        <family val="2"/>
      </rPr>
      <t>o</t>
    </r>
    <r>
      <rPr>
        <sz val="10"/>
        <color rgb="FF000000"/>
        <rFont val="Calibri"/>
        <family val="2"/>
      </rPr>
      <t xml:space="preserve"> a 40°C; armazenamento interno de dados de até 2.000 amostras; repetibilidade 3%.</t>
    </r>
  </si>
  <si>
    <t>T-3140</t>
  </si>
  <si>
    <t>Analisadores de permeabilidade a gases de oxigênio em embalagens, dotados de sensor coulométrico, com faixa de teste compreendida de 0,05 a 200cc/(m².dia), resolução 0,02cc/(m².dia) e repetibilidade de 0,02 ou 1% cc/(m².dia) para área de amostra de 50cm², com possibilidade de redução da área de amostra para 5cm² com faixa de teste de 0,5 a 2.000cc/(m².dia), capacidade de medição de até 4 amostras simultâneas, 2 células de teste por cartucho, sem controle de umidade relativa, teste somente a 0% UR, faixa de temperatura de teste compreendido de 20 a 40°C ± 0.2°C, espessura máxima do filme até 20 mil - 0.5mm, gás de arraste: mistura hidrogênio e nitrogênio (2%/98%), gás de teste: 100% oxigênio (99.9% puro), conexões: Ethernet e 2 portas USB, voltagem 120/240V, podendo ou não conter os seguintes acessórios: tela "touchscreen" 10 polegadas, conexão para monitoramento remoto, software para coleta e gerenciamento de dados de teste, cartuchos, entre outros.</t>
  </si>
  <si>
    <t>T-3150</t>
  </si>
  <si>
    <t>Sistemas de monitoramento da condição de diferentes tipos de óleos e fluidos; contador automático de partículas com possibilidade ou não de análise ferrográfica e/ou classificação de partículas; faixa de medição de até 5.000.000partículas/mL; correção de erros para bolhas; volume de amostra de 5 a 30mL variando com a viscosidade; de acordo com as normas ISO 4406, ASTM D6786 e NAS 1638 para contagem de partículas; espectrômetro de infravermelho médio 950 – 3.850cm-1; conforme ASTM D7889; volumes de amostra de até 100microlitros; análise de fluidos escuros com fuligem em porcentagem; temperatura de operação de 10 a 50°C; faixa analítica para número de acidez total (TAN) 0-6mg KOH/g; número de base total (TBN) 0-70mg KOH/g; leitura de água dissolvida até 100ppm e leitura de água livre de 0,03-6,5% ou 300 a 65.000ppm; viscosímetro cinemático com faixa de operação de 1–700cSt ou 10-350 cSt a 40°C; precisão de +/-3% para a faixa de viscosidade de 1-350cSt e 10-350cSt; precisão de +/-5% para a valores maiores que 350cSt; conforme ASTM D 8092; volumes de amostra de 60microlitros; cálculo da viscosidade a 100°C.</t>
  </si>
  <si>
    <t>T-3164</t>
  </si>
  <si>
    <t>Analisadores de permeabilidade a gases de vapor d’água em embalagens, dotados de sensor infravermelho, com faixa de teste compreendida de 0.05 a 100g/(m².dia), resolução 0,02g/(m².dia) e repetibilidade de 0,05 ou 2% g/(m².dia) para área de amostra de 50cm², com possibilidade de redução da área de amostra para 5.0 cm² com faixa de teste de 0,5 a 1000 g/(m².dia), capacidade de medição de até 4 amostras simultâneas, 2 células de teste por cartucho, faixas de teste de umidade relativa controladas compreendidas de 50 a 90% e 100% ± 3%, faixa de temperatura de teste compreendida de 20 a 40°C ± 0,2°C, espessura máxima do filme até 20 mil - 0.5 mm, gás de teste: Nitrogênio (99.7% N² ou melhor), conexões: Ethernet e 2 portas USB, tensão 120V/240V, podendo ou não conter os seguintes acessórios: monitor "touchscreen" 10 polegadas, conexão para monitoramento remoto, software para coleta e gerenciamento de dados de teste, cartuchos, entre outros.</t>
  </si>
  <si>
    <t>T-3071</t>
  </si>
  <si>
    <t>Analisadores portáteis de desfibriladores com ou sem capacidade de testes de marcapassos transcutâneos, contendo interface de usuário intuitiva, display de LCD com iluminação traseira, porta USB para transferência de dados para computador pessoal (PC) através de software específico, 10 saídas ECG independentes que fornecem 12 combinações de condutor para sinais clínicos padronizados, alimentação através de baterias recarregáveis NIMH de longa duração, com medições em desfibriladores com ajuste automático de energia na faixa de 0,1J a 600J e exatidão de ± 1%, nível de disparo do pulso de 20V e amplitude de pulso na faixa de 1 a 50ms e precisão de ± 0,1ms, fornecidos com maleta de proteção, placas de contato, fonte de alimentação com cabo de força e guia de usuário, podendo vir acompanhados de acessório de carga selecionável e mídia óptica com software.</t>
  </si>
  <si>
    <t>T-3072</t>
  </si>
  <si>
    <t>Analisadores de bisturis elétricos, que operam em modo individual ou contínuo e realizam simulações de resistência de carga na faixa de 0 a 5.200Ohm (precisão de ± 2,5%), medições de potência nas faixas de 0 a 9,9W (precisão de ± 5% + 1W) e de 10 a 500W (precisão de ± 5%), medições de corrente RMS na faixa de 0 a 5.500mA (precisão de ± 2,5% de leitura + 1mA), medições de tensão de 10kV pico a pico (precisão de ± 10% de leitura + 50V) e fator de crista de 1,4 a 16, medições de corrente de fuga de alta frequência com carga fixa de 200Ohm (precisão de ± 2,5%) e teste de monitor de qualidade de contato (MQC) na faixa de 0 a 475Ohm (precisão de ± 0,5Ohm na faixa de 0 a 10Ohm e de ± 5% na faixa superior ou igual a 11Ohm), dotados de tela de LCD, porta USB e memória interna para armazenagem de até 5.000 registros de testes, e podendo conter “software” de automação de testes, eletrodos, clipes e/ou cabos.</t>
  </si>
  <si>
    <t>T-3087</t>
  </si>
  <si>
    <t>Equipamentos de precisão para medição de diâmetro e circunferência de cilindros de gravura, para cilindros com diâmetro entre 100 e 320mm, largura de medição mínima de 130mm, precisão de medição de até 9 micrometros, com sensor de temperatura, capacidade de transferência de dados via “bluetooth”, tela "touchscreen" com display de 6 dígitos e acompanhado de maleta para o transporte do equipamento.</t>
  </si>
  <si>
    <t>T-3153</t>
  </si>
  <si>
    <r>
      <t>Módulos de monitoramento para aplicação em aerogeradores, com tensão de operação de 24Vdc -20%/+10%; corrente elétrica máxima de 1,8A; possuindo no mínimo 10 sensores de entrada, 2 entradas de velocidade e interface de comunicação porta ethernet de 100Mb; dimensões máximas: comprimento de 55mm, largura de 225mm e altura de 150mm; montado sob trilho Din 35 (EN50022); massa máxima de 1,5kg; temperatura de operação de -30</t>
    </r>
    <r>
      <rPr>
        <vertAlign val="superscript"/>
        <sz val="10"/>
        <color rgb="FF000000"/>
        <rFont val="Calibri"/>
        <family val="2"/>
      </rPr>
      <t>o</t>
    </r>
    <r>
      <rPr>
        <sz val="10"/>
        <color rgb="FF000000"/>
        <rFont val="Calibri"/>
        <family val="2"/>
      </rPr>
      <t xml:space="preserve"> a 65°C.</t>
    </r>
  </si>
  <si>
    <t>T-3079</t>
  </si>
  <si>
    <t>LINET DO BRASIL COMERCIO IMPORTAÇÃO E EXPORTAÇÃO  DE PRODUTOS MÉDICOS HOSPITALARES LTDA</t>
  </si>
  <si>
    <t>Camas elétricas próprias a para pré parto, parto e pós parto, com seção dos pés retrátil, com bateria integrada, com plataforma para encaixe de colchão com grades laterais com controles integrados para o paciente com ou sem cabeceira, com ou sem luz noturna, com ou sem indicador de ângulo, e capacidade máxima de carga de 255kg.</t>
  </si>
  <si>
    <t>T-3131</t>
  </si>
  <si>
    <t>TOYAMA DO BRASIL LTDA</t>
  </si>
  <si>
    <t>Motores diesel estacionários, 4 tempos, refrigerados à ar, monocilíndricos, injeção direta, diâmetro do cilindro de 70mm, curso de 55mm com potência máxima de 5CVs e cilindrada de 211cc, possui partida manual retrátil com retorno automático, tanque de combustível com capacidade de 2,5 litros e cárter para 0,8 litros de óleo lubrificante, podendo ser ainda equipado com partida elétrica, podendo ainda possuir redução 2:1 na saída, podendo ainda possuir filtro de ar banhado a óleo.</t>
  </si>
  <si>
    <t>T-3152</t>
  </si>
  <si>
    <t>Motores diesel estacionários, 4 tempos, refrigerados à ar, monocilíndricos, injeção direta, diâmetro do cilindro de 78mm, curso de 62mm com potência máxima de 7 CVs e cilindrada de 296cc, possui partida manual retrátil com retorno automático, tanque de combustível com capacidade de 3,5 litros e cárter para 1,1 litros de óleo lubrificante, podendo ser ainda equipado com partida elétrica, podendo ainda possuir redução 2:1 na saída, podendo ainda possuir filtro de ar banhado a óleo.</t>
  </si>
  <si>
    <t>T-3154</t>
  </si>
  <si>
    <t>Motores diesel estacionários, 4 tempos, refrigerados à ar, monocilíndricos, injeção direta, diâmetro do cilindro de 86mm, curso de 72mm com potência máxima de 10,5CVs e cilindrada de 418cc, possui partida manual retrátil com retorno automático, tanque de combustível com capacidade de 5,5 litros e cárter para 1,65 litros de óleo lubrificante, podendo ser ainda equipado com partida elétrica, podendo ainda possuir redução 2:1 na saída, podendo ainda possuir filtro de ar banhado a óleo.</t>
  </si>
  <si>
    <t>T-3155</t>
  </si>
  <si>
    <t>Motores diesel estacionários, 4 tempos, refrigerados à ar, monocilíndricos, injeção direta, diâmetro do cilindro de 88mm, curso de 75mm com potência máxima de 12,5CVs e cilindrada de 456cc, possui partida manual retrátil com retorno automático, tanque de combustível com capacidade de 5,5 litros e cárter para 1,65 litros de óleo lubrificante, podendo ser ainda equipado com partida elétrica, podendo ainda possuir redução 2:1 na saída, podendo ainda possuir filtro de ar banhado a óleo.</t>
  </si>
  <si>
    <t>T-3157</t>
  </si>
  <si>
    <t>Motores diesel estacionários, 4 tempos, refrigerados à ar, monocilíndricos, injeção direta, diâmetro do cilindro de 100mm, curso de 85mm com potência máxima de 16CVs e cilindrada de 668cc, possui partida manual retrátil com retorno automático, tanque de combustível com capacidade de 6,5 litros e cárter para 2,1 litros de óleo lubrificante, podendo ser ainda equipado com partida elétrica, podendo ainda possuir redução 2:1 na saída, podendo ainda possuir filtro de ar banhado a óleo.</t>
  </si>
  <si>
    <t>T-3247</t>
  </si>
  <si>
    <t>CLAW COMERCIAL IMPORTADORA E EXPORTADORA LTDA</t>
  </si>
  <si>
    <r>
      <t>Motobombas centrífugas multiestágios com diâmetro de 65mm acopladas a motor elétrico, para operação submersa, com vazão máxima igual ou inferior a 3m³/h e altura manométrica compreendida entre 3 a 110m.c.a., com bocal de saída em ferro fundido medindo 1 polegada com rosca do tipo BSP, eixo do bombeador e corpo em aço inoxidável, rotor de fluxo radial em poliacetal, difusor em policarbonato, acopladas a motor lubrificado a óleo, rebobinável, com potência compreendida entre 0,25 até 1CV, monofásico para tensão de 110-127V/60Hz ou 220V/60Hz, utilizadas na captação de água potável em poços tubulares profundos com diâmetro de 2,5 polegadas, com teor máximo de areia permitido de 30g/m</t>
    </r>
    <r>
      <rPr>
        <vertAlign val="superscript"/>
        <sz val="10"/>
        <color rgb="FF000000"/>
        <rFont val="Calibri"/>
        <family val="2"/>
      </rPr>
      <t>3</t>
    </r>
    <r>
      <rPr>
        <sz val="10"/>
        <color rgb="FF000000"/>
        <rFont val="Calibri"/>
        <family val="2"/>
      </rPr>
      <t>, para trabalho em temperatura máxima de 35°C.</t>
    </r>
  </si>
  <si>
    <t>T-3289</t>
  </si>
  <si>
    <t>Bombas de duplo diafragma ou simples, com acionamento pneumática ou elétrica de até 380V, em alumínio, acetal ou polipropileno, com esferas ou não, para óleo lubrificante, água e demais liquidos, vazão de 10 até 800L/min, com diâmetro da entrada de até 3 polegadas, pressão de trabalho/ar de 10 a 600psi, rateio de 1:1.</t>
  </si>
  <si>
    <t>Valair Airfluid Bombas, Compressores, Instrumentação e Válvulas Ltda.</t>
  </si>
  <si>
    <t>T-3326</t>
  </si>
  <si>
    <t>Carcaças para bomba centrífuga de polpa utilizadas em operações minerais, fabricada em liga de alto cromo, com 60mm de espessura de parede, 1.335mm de diâmetro interno para conexão do bocal de sucção, 438.15mm de diâmetro interno para conexão do recalque, 1.514mm para encaixe no acionamento e 623mm de altura total, distância entre centro da sução e centro do recalque sendo 703mm, contendo 35 insertos roscados para fixação no lado sucção e 20 insertos roscados no lado de acionamento.</t>
  </si>
  <si>
    <t>T-3264</t>
  </si>
  <si>
    <t>Blocos de compressores alternativos de oxigênio, compostos de três cilindros e três estágios, com vedação dos pistões e furos dos cilindros através de anéis de compressão, com capacidade de 2.146Nm³/h em condição normal (0°C, 1 atm, 0% RH), pressão de sucção de 1,28bar(a), pressão de descarga de 18,33bar(a), potência consumida de 303kW e rotação de 608rpm.</t>
  </si>
  <si>
    <t>T-3230</t>
  </si>
  <si>
    <t>BENASSI SÃO PAULO - IMPORTAÇÃO E EXPORTAÇÃO LTDA</t>
  </si>
  <si>
    <t>Evaporador para amadurecimento de frutas, com controle eletrônico, temperatura do ar de entrada 13°C, temperatura do ar de saída 11°C, fluxo do ar de 22.600m³/h, umidade relativa de entrada igual a 90%, umidade relativa de saída 95%; 5 ventiladores com diâmetro de 560mm, potência igual ou maior a 2.500W, velocidade do ventilador 1.400rpm; 5 resistências elétricas com potência igual ou maior a 400W; 3 lâmpadas com potência igual ou maior a 30W.</t>
  </si>
  <si>
    <t>T-3316</t>
  </si>
  <si>
    <t>Secadores horizontais automático a gás metano ou GPL, para processo de secagem contínua de revestimentos cerâmicos prensados, com comprimento de 44,8 metros lineares, largura do canal de 3.200mm, peso máximo admissível de 27,6kg por metro quadrado, para produção de lastras (peças cerâmicas) no formato de até 1.200mm por 3.000mm, com quadro de comando automático para controle das temperaturas, diagnóstico e indicação de alarmes, temperatura máxima de secagem de até 250°, com 5 planos horizontais para suporte dos produtos a serem secos, dispostos sobre rolos de aço acoplados a um sistema de movimentação horizontal em circuito fechado através de motorredutores comandados por conversores de frequência (inversores) pilotados pelo computador de gestão do secador, cada trem é comandado por um “encoder” encaixado no porta-rolo; todo o conjunto é acondicionado em  módulos de secagem horizontal com sistema de ventilação forçada com ar aquecido por 1 queimador por modulo independente, com ventiladores, quadro elétrico, instrumentações de controle individuais por modulo, com módulos de estabilização do resfriamento possibilitando a saída das peças cerâmicas na temperatura exigida para a produção de lastras.</t>
  </si>
  <si>
    <t>T-3253</t>
  </si>
  <si>
    <t>Equipamentos assépticos para pasteurização e esterilização de produtos alimentícios em escala piloto, utilizados em laboratórios de desenvolvimento de alimentos e aplicação de ingredientes para a indústria alimentícia, com controlador lógico programável (CLP), com sistema de troca térmica direta e indireta para simulação de processos industriais desde cozimentos contínuos, até processos com altas temperaturas UHT (Ultra High Temperature) para ampliação da validade dos alimentos e garantia de processamentos assépticos usando aquecimento de estágio único ou múltiplos estágios, com sistema de segurança e proteção dos operadores, homogeneizador de dois estágios com fluxo de produção variável entre 500mL/min e 2L/min, câmara de envase ultra limpa com fluxo de ar horizontal propiciando uma área de envase livre de contaminantes externos, sistema de limpeza "Clean in Place" (CIP), interface de operação por meio de painel "touchscreen".</t>
  </si>
  <si>
    <t>Industria Brasileira de Homogeneizadores Artepeças Ltda</t>
  </si>
  <si>
    <t>T-3350</t>
  </si>
  <si>
    <t>Equipamentos para uso em laboratório próprios para simular uma atmosfera com temperatura e umidade controladas, para ensaios de estabilidade em produtos farmacêuticos e cosméticos, capacidade nominal de 18.750 litros, parte interior e exterior em aço inoxidável AISI 304, capacidade de variação de temperatura entre 20 e 50ºC, capacidade de variação de umidade de 40 a 90% de umidade relativa do ar, contendo em um único corpo unidade de processamento de ar, unidade de resfriamento de água por sistema hidrônico, unidade de geração de vapor para controle de umidade, com interface homem máquina baseada em controlador lógico programável, painel de 7 polegadas colorido com tela sensível ao toque, monitoramento online de temperatura e umidade relativa com sensores em 8 pontos, protocolo de comunicação ethernet, amplas opções de configuração e armazenamento de dados, software validável de acordo com FDA 21 cfr-part-11.</t>
  </si>
  <si>
    <t>T-3305</t>
  </si>
  <si>
    <t>AQUAMEC INDUSTRIA E COMERCIO DE EQUIPAMENTOS LTDA.</t>
  </si>
  <si>
    <t>Membranas circulares flexíveis destinadas à composição, por meio de encaixe especial, em difusores de ar do tipo dispersão de bolhas finas menores ou iguais a 3mm, de alta eficiência, para introdução de oxigênio dissolvido (OD) em sistemas de reator biológico aeróbio, aplicados em processos de tratamento de efluentes domésticos ou industriais, sendo compostas de corpo monobloco flexível fabricado em EPDM, Poliuretano, ou Silicone industrial, diâmetro dos furos de até 1 mm, espessura da membrana mínima de 1,9mm e temperatura de trabalho inferior a 100°C , com formato circular, para encamisar (montagem por maquinário de prensagem).</t>
  </si>
  <si>
    <t>T-3252</t>
  </si>
  <si>
    <t>W.L. GORE &amp; ASSOCIATES DO BRASIL LTDA</t>
  </si>
  <si>
    <t>Filtros de gases para materiais particulados tipo manga com suporte mecânico de fibra de vidro ou poliéster (Tereftalato de Polietileno) aderido ao elemento filtrante tipo membrana de politetrafluoroetileno expandido (e-PTFE) com Eficiência de captura de partículas maior que 97% (&gt; 0,07 mícron).</t>
  </si>
  <si>
    <t>SOLAFT TECIDOS TÉCNICOS LTDA</t>
  </si>
  <si>
    <t>Unotech Importação e Comercio Ltda</t>
  </si>
  <si>
    <t>T-3330</t>
  </si>
  <si>
    <t>NESTLÉ BRASIL LTDA</t>
  </si>
  <si>
    <t>Máquinas para formação e envase de cápsulas utilizadas em cafeteiras domésticas, com diâmetro externo de 51 a 54mm e altura de até 21mm, com capacidade de produção e enchimento de 34.000 a 36.000cápsulas/h, compostas de máquina de enchimento de cápsulas com café em pó, selagem ultrassônica, controle de visão integrado para exame de qualidade e rejeito automático de cápsulas fora das especificações.</t>
  </si>
  <si>
    <t>T-3227</t>
  </si>
  <si>
    <t>JLG LATINO AMERICANA LTDA</t>
  </si>
  <si>
    <t>Plataformas individuais de deslocamento manual, para trabalhos aéreos, dotadas de mastro vertical extensível de acionamento elétrico ou mastro articulado de acionamento elétrico, com energia fornecida por baterias recarregáveis dos próprios equipamentos, com elevação máxima da plataforma igual a 2,50 ou 3,10m e capacidade de carga máxima da plataforma igual a 200 ou 250kg.</t>
  </si>
  <si>
    <t>T-3303</t>
  </si>
  <si>
    <t>Transportadores pneumáticos, construídos em perfil de aço, com 10 elementos infláveis, capacidade 100t, comando por rádio controle, comprimento 5m, largura 2m e altura 0,35m, mangueira acoplada com 40m de comprimento, conexão de 1,5pol de diâmetro, de para uso de movimentação de partes de transformador de tensão de até 138kV.</t>
  </si>
  <si>
    <t>T-3333</t>
  </si>
  <si>
    <t>CERÂMICA BARROBELLO INDÚSTRIA E COMÉRCIO LTDA</t>
  </si>
  <si>
    <t>Máquinas para descarga de blocos, de ação contínua, com movimentação por meio de pinças robotizadas capazes de operar com peso máximo igual ou inferior a 500kg, dotadas de mesa de correntes, dispositivo selecionador pneumático de alinhamento e transportador de correntes , integrados, com ou sem respectivos motores elétricos de indução por rotor gaiola de esquilo, potência igual ou inferior a 3cv/HP, de valor unitário (CIF) não superior a R$ 773.687,90.</t>
  </si>
  <si>
    <t>T-3336</t>
  </si>
  <si>
    <t>Máquinas para empilhamento de blocos, de ação contínua, com movimentação por meio de pinças robotizadas capazes de operar com peso máximo igual ou inferior a 800kg, dotadas de esteira transportadora a rolos; mesa de correntes e dispositivo selecionador pneumático de alinhamento, integrados, com ou sem respectivos motores elétricos de indução por rotor gaiola de esquilo, potência igual ou inferior a 3cv/HP, de valor unitário (CIF) não superior a R$ 773.687,90.</t>
  </si>
  <si>
    <t>T-3324</t>
  </si>
  <si>
    <t>JACOBINA MINERAÇÃO E COMERCIO LTDA</t>
  </si>
  <si>
    <t>Equipamentos para abatimento de choco em mineração subterrânea “scalers”, montados sob chassis reforçados e dotados de: lança reforçada e extensível de alcance total com ferramenta de batimento de choco de 9.153mm e com ângulo de elevação de 50° e de giro de 45°, atuador rotativo de alto torque com capacidade de giro de 360º, sistema raspador ajustável que previne a entrada de "poeira” na lança extensiva, dois estabilizadores laterais com travas de segurança integradas, defletor de rocha, lâmina frontal e martelo rompedor; cabine de operação fechada com certificação FOPS, assento ajustável com “joystick” de controle e comando, cinto de segurança e painel com sistema audiovisual de advertência; central de lubrificação manual no centro do chassi; sistema de desligamento automático do motor em caso de alarme de alta temperatura ou baixa pressão de óleo.</t>
  </si>
  <si>
    <t>T-3187</t>
  </si>
  <si>
    <t>Conjuntos de tração para empilhadeiras elétricas, com freio eletromagnético acoplado, com torque de 14,1Nm, potência de 3kW a 2.035rpm, fator de potência 0,89; corrente de 168A; 14V; frequência de 71Hz e eficiência de 82,3%.</t>
  </si>
  <si>
    <t>T-3223</t>
  </si>
  <si>
    <t>Estabilizadores metálicos compostos de 4 aletas espirais, revestidas com pastilha de carbeto de tungstênio, em 45 graus de 8 15/32” a 12 7/32” de diâmetro, corpo de 6 ¾” a 8” de comprimento, compatíveis com conexão HDT utilizados no sistema de testemunhagem.</t>
  </si>
  <si>
    <t>T-3281</t>
  </si>
  <si>
    <t>Ferramentas de torque, em aço, utilizadas em brocas de diâmetro entre 6 1/8” a 36” na perfuração de poços de petróleo.</t>
  </si>
  <si>
    <t>T-3345</t>
  </si>
  <si>
    <t>Capas internas de alta pressão elastomérica para Ucon-H 10, reinstalável, diâmetro interno de 6 polegadas, pressão de trabalho de 15.000psi com peso aproximado de 89kg e faixa de temperatura de -18 a 121°C.</t>
  </si>
  <si>
    <t>T-3347</t>
  </si>
  <si>
    <t>Ferramentas de fábrica para testar equipamentos com flange do conector mecânico intercambiável, utilizado no anel de vedação KX de 7" com pressão de 15.000psi, peso aproximado de 72kg e faixa de temperatura de 2 a 66°C.</t>
  </si>
  <si>
    <t>T-3348</t>
  </si>
  <si>
    <t>Ferramentas adaptadores, com pressão de trabalho de 10.000psi, para conectores KC-4 de 14", tendo diâmetro interno de 10" e com selo de vedação KX de 15K com peso aproximado de 344kg e faixa de temperatura de -18 a 121°C.</t>
  </si>
  <si>
    <t>T-3349</t>
  </si>
  <si>
    <t>Ferramentas de içamento para bloco de válvula com de tensão de ruptura mínima de 65Ksi e tensão de escoamento mínima de 50Ksi com peso aproximado de 32kg.</t>
  </si>
  <si>
    <t>T-2732</t>
  </si>
  <si>
    <t>Combinações de máquinas para processamento de até 30.000kg/h de batatas palitos, compostas de: estação de alimentação e distribuição composta por 5 alimentadores vibratórios com duplo canal de distribuição e alinhamento vibratório; Estação de classificação e análise óptica, com 2 analisadores e classificadores, potência individual de 10 KVA, múltiplos sensores e conjunto de câmeras monocromáticas, com processamento por matriz de algoritmo para identificação de defeitos individuais, através de inspeção tridimensional em 360°, válvulas ejetoras eletropneumáticas e painel de controle com PLC e IHM tipo “touchscreen”; Estação de transferência e reciclo comporta por 2 correias de descarga, 1 correia de rejeito, 2 correia inclinadas, 1 correia de transferência; e Estação de recuperação de água e amido, para recuperação de até 260kg/h de amido seco, composto por filtro à vácuo, sistema de estocagem e recirculação de água de processo.</t>
  </si>
  <si>
    <t>T-2717</t>
  </si>
  <si>
    <t>MANTIQUEIRA ALIMENTOS LTDA.</t>
  </si>
  <si>
    <t>Criadeiras verticais para galinhas poedeiras, montadas em estrutura única e destinadas à produção de ovos não fecundados, dotadas de: 4 linhas totalmente automatizadas e livres de gaiolas; motores elétricos de até 2,2kW; transportador de ração por corrente em calha aberta de aço galvanizado, com capacidade de até 2 t/h; curva de 90º; laterais e pisos de aço galvanizado; pisos plásticos; livres de portas metálicas ou plásticas; unidade de coleta de ovos; unidade final de linha; unidade de remoção de esterco; bebedouro tipo “niple” com tubos plásticos seção quadrada para distribuição da água com bicos e taças antirrespingo, de plástico; sistema de climatização por meio de exaustores, placas evaporativas, aquecedores e sistema de cortinado; iluminação LED; poleiros; ninhos de postura com tapetes de borracha, com capacidade máxima para abrigar aves igual ou superior a 50.000aves/lote e produção de ovos igual ou superior a 47.000 unidades/dia.</t>
  </si>
  <si>
    <t>ARTABAS ARTEFATOS DE ARAME BASTOS LTDA</t>
  </si>
  <si>
    <t>T-3149</t>
  </si>
  <si>
    <t>Alimentadores automáticos para gestão alimentar de suínos alojados individualmente em fase de lactação, para fornecimento de ração sob demanda através de dispositivo tipo gatilho em formato de bolacha acionado por sistema eletromagnético, 100% autônomo, dotado de: alimentador dosificador eletrônico de ração; reservatório de ração com capacidade a partir de 10,5kg; comunicação própria sem fio (wifi); conversor de dados; "app" próprio para uso em aparelhos móveis (telefones e tablets); e "software" para comando central do sistema.</t>
  </si>
  <si>
    <t>T-3183</t>
  </si>
  <si>
    <t>Sistemas de aquecimento concebidos para operar no perímetro da mesa quente (forradeira) no processo de produção de papelão ondulado, para secagem e colagem do papelão, por emissão de calor por vapor, tipo “steam system” de alta pressão, dotadas de sistema duplo de controle da pressão e retorno; sistema digital de recuperação de vapor; retorno de condensado à baixa pressão por bombeamento com controle automático; controle lógico programável com funcionalidade de monitoramento remoto.</t>
  </si>
  <si>
    <t>T-3104</t>
  </si>
  <si>
    <t>Combinações de máquinas para encadernação em lombada quadrada, para livros e afins, impressos em modo convencional ou digital, especialmente concebida para tiragens de até 1 único exemplar por pedido, composta essencialmente de máquina dobradora de folhas soltas, empilhador das folhas dobradas para formação de blocos de livros, equipamento de elevação para nivelamento com a máquina encadernadora, alimentador do bloco de livros, máquina encadernadora para lombada quadrada, operando por cola tipo "Hotmelt" e/ou em “PUR”, formato máximo do bloco de livro de 320 x 320mm, espessura de 1 a 65mm, velocidade máxima de 1.350 ciclos/h na opção de “Hot-Melt” ou 800ciclos/h para produção de um único livro, dispositivo acumulador de livros, máquina de corte trilateral operando com medições e ajustes totalmente automáticos de formatos e espessuras, velocidade máxima de 300 a 1.000ciclos/h, formato máximo anterior ao corte de 350 x 320mm, esteiras de conexão e transporte.</t>
  </si>
  <si>
    <t>T-3292</t>
  </si>
  <si>
    <t>Cortadeiras digitais, para trabalhos em materiais planos, para corte de etiquetas autoadesivas fabricadas em papéis ou filmes de polipropileno, de polietileno e outros materiais, pré-impressas ou sem impressão, com velocidade máxima de corte de 700mm/s para cortes em linha reta, com área efetiva de corte de 495 x 685mm, com resolução mecânica de 0,005mm, com tamanho mínimo de carácter de 5mm², painel de operação touchscreen de 4,3” LCD, precisão de corte de 0,1mm, interface USB, U-disk e Ethernet, memória de 32MB, duas unidades de corte com força máxima de corte 600gf cada, suporta unidades de corte de lâmina de corte, caneta, vincadora e gravação, retenção de mídia através de sucção a vácuo.</t>
  </si>
  <si>
    <t>T-3301</t>
  </si>
  <si>
    <t>Cortadeiras digitais, para trabalhos rolo a rolo, para corte de etiquetas autoadesivas fabricadas em papéis ou filmes de polipropileno, de polietileno e outros materiais, pré-impressas ou sem impressão, com 3 cabeças de corte independentes em uma única estrutura, com estrutura de ajuste de distância das cabeças através de porca do parafuso, com velocidade máxima de corte de 5,5m/min, diâmetro máximo de rolo de 450mm, largura máxima de mídia de 360mm, largura máxima de corte de 300mm, comprimento mínimo de etiqueta/rótulo de 10mm, distância mínima entre rótulos de 2mm, com tamanho de marca preta de 4 x 4mm, para corte de rótulos de tamanho máximo de 300 x 350mm, lâminas de corte liga para diferentes espessuras em 30°/45°/60°, precisão de corte de 0,1mm, com suporte para laminação, interface USB e internet – com e sem fio.</t>
  </si>
  <si>
    <t>T-3302</t>
  </si>
  <si>
    <t>Cortadeiras digitais, a laser, rolo a rolo, para corte de etiquetas autoadesivas fabricadas em papéis ou filmes de polipropileno, de polietileno e outros materiais, pré-impressas ou sem impressão, com velocidade máxima de corte 60m/min, com largura de corte de 360mm, com potência de laser de 200W, com capacidade de alimentação de rolos de até 600mm de diâmetro, fonte de laser de Dióxido de Carbono, com tamanho de ponto de foco de 0,1mm, resfriamento de água, vida útil do laser de até 20.000h, potência de 5,5kW e alimentação 220V, com opções de função penetrante, retirada de filme e subseção.</t>
  </si>
  <si>
    <t>T-3258</t>
  </si>
  <si>
    <t>Equipamentos elétricos compostos de um arco com sensores de medição e uma unidade de controle, com sistema semiautomático para preenchimento de espaços vazios de embalagem, usado para grandes volumes, com método de corte automático, velocidade de operação: 1,4m/s.</t>
  </si>
  <si>
    <t>T-3323</t>
  </si>
  <si>
    <t>ASSOCIAÇÃO BRASILEIRA DA INDUSTRIA DE MATERIAL FOTOGRAFICO E DE IMAGEM</t>
  </si>
  <si>
    <r>
      <t>Máquinas de impressão digital por jato de tinta, com cura UV - LED e cabeças de impressão piezoelétrico, com gotículas de 7 picolitros; velocidade máxima de impressão igual ou superior a 453m</t>
    </r>
    <r>
      <rPr>
        <vertAlign val="superscript"/>
        <sz val="10"/>
        <color rgb="FF000000"/>
        <rFont val="Calibri"/>
        <family val="2"/>
      </rPr>
      <t>2</t>
    </r>
    <r>
      <rPr>
        <sz val="10"/>
        <color rgb="FF000000"/>
        <rFont val="Calibri"/>
        <family val="2"/>
      </rPr>
      <t>/h; com 4 (quatro) ou mais cores; resolução de impressão, em alta qualidade até 1.200dpi; unidade de controle e gerenciamento interno de largura máxima de impressão de até 3,30m ou superior; sistema de ajuste da altura das cabeças automático sobre mídias de até 5cm; exclusivos sistemas antiestáticos; barra de registro com acionamento automático; sistema de proteção das cabeças e carro de impressão; esteira com vácuo com controle gradual montados em uma estrutura de alumínio em forma de colmeia para transporte do substrato com ou sem sistema alimentador de chapas semiautomático (ABF) para mídias rígidas; com ou sem carregamento e descarregamento automático; com ou sem sistema alimentador para mídias flexíveis rolo a rolo, com suporte para mídia de até 700kg.</t>
    </r>
  </si>
  <si>
    <t>T-3197</t>
  </si>
  <si>
    <t>LVD DO BRASIL LTDA</t>
  </si>
  <si>
    <t>Máquinas para corte a laser de chapas metálicas com potência de até 20kW, com comando numérico computadorizado de tela sensível ao toque com interface amigável ao usuário que mostre graficamente a operação de corte a ser realizado, com gerador do laser de estado sólido em fibra ótica com estabilidade de potência de ±2% e qualidade do feixe laser BPP ≤ 2,2mm mrad, dotada de cabeçote de corte com função avançada de manipular o diâmetro do feixe laser entre 120 e 320μm montado em um sistema de movimentação de alta precisão; com aceleração dos eixos superior a 10m/s² e velocidade de deslocamento superior a 140m/min, com troca de mesa de corte automática e dotada de sistema CNC de carga de chapas metálicas de 0,5 à 25mm de espessura através de ventosas e transportadores para matéria prima armazenada em prateleiras verticais de 1 a 25 andares e sistema de descarga de peças e retalhos através de transportadores que empilham as peças cortadas em paletes para posterior seleção.</t>
  </si>
  <si>
    <t>T-3337</t>
  </si>
  <si>
    <t>Desblocadoras manuais para lentes oftálmicas, dotada de tecnologia livre de “alloy”, utilizando jato de água, ciclo de água fechado, para lentes progressivas, multifocais e visão simples, faixa de trabalho até +15 dioptrias, e produção de até 100lentes/h.</t>
  </si>
  <si>
    <t>T-3339</t>
  </si>
  <si>
    <t>Desblocadoras automáticas para lentes oftálmicas, dotada de tecnologia livre de “alloy”, utilizando jato de água, sistema externo de filtagem, com faixa de trabalho para diâmetro até 85mm, espessura do bloco de até 30mm e produção de até 200lentes/h.</t>
  </si>
  <si>
    <t>T-3325</t>
  </si>
  <si>
    <t>Centros de usinagem verticais de dupla coluna para usinagem de peças metálicas, com comando numérico computadorizado - CNC, com 3 ou 4 eixos controlados simultaneamente em modo de operação automática, para furar, mandrilar, alargar, interpolar, fresar e rosquear, com capacidade para usinagem nos cursos dos eixos X, Y, Z iguais a 2.050, 1.100 + 160 (troca de ferramentas), 600mm respectivamente, equipada com servomotores programáveis com incremento mínimo de posicionamento de 0,0001 e 0,0001mm, e com rotação máxima do cabeçote principal igual ou inferior a 7000rpm; sistema de troca automática de ferramentas, magazine com capacidade de 24 ferramentas, dotados de ferramentas rotativas, para ajuste automático de parâmetros dos motores de eixos X, Y e Z, podendo ou não conter uma mesa rotatória 4º eixo, de valor unitário (CIF) não superior a R$ 447.753,78</t>
  </si>
  <si>
    <t>T-3006</t>
  </si>
  <si>
    <t>GERDAU SUMMIT AÇOS FUNDIDOS E FORJADOS S.A.</t>
  </si>
  <si>
    <t>Máquinas de torno vertical CNC, com comando numérico computadorizado, utilizada para usinagem de anéis industriais, diâmetro máx. usinável 5.000mm, altura máx. usinável 1.880mm, diâmetro da placa 4.000mm, peso máx. admissível sobre a placa 25.000kg, rotação de 2-150rpm, com trocador automático de ferramentas de 12 posições, maquinário acompanha estrutura completar para montagem, contendo: cobertura de trilhos transversais, tubos hidráulicos, painel CNC, plataforma e cobertura de metal, segmentos de spray.</t>
  </si>
  <si>
    <t>T-3320</t>
  </si>
  <si>
    <t>ALLIS ROLLER HCC INDUSTRIA E COMERCIO DE EQUIPAMENTOS LTDA.</t>
  </si>
  <si>
    <t>Prensas eletromecânicas para montar rolamentos com controladora de posição, cilindro eletro mecânico com força de 6.700lbs, curso de 350mm, velocidade de 200mm/s, comunicação via ethernet IP, contendo interface com sistema operacional, software com monitoramento gráfico de desempenho com controle de posição “on time”, registro de processo e rastreabilidade, barreira de segurança a laser, painel de controle “touchscreen”, tensão de alimentação 380V 60Hz.</t>
  </si>
  <si>
    <t>T-2926</t>
  </si>
  <si>
    <t>Máquinas dobradeiras de chapas metálicas com capacidade de força de até 135t e comprimento de dobra de até 3m, totalmente acionadas por servo motor diretamente conectado à sistema fuso de esferas de alto torque, permitindo o movimento servo acionado preciso do martelo em velocidades de aproximação superiores à 120mm/s, de retorno superiores à 200mm/s e de trabalho superiores à 25mm/s.</t>
  </si>
  <si>
    <t>T-3168</t>
  </si>
  <si>
    <t>Combinações de máquinas para fabricação de molas de compressão, contemplando desbobinador de arame de aço e máquina automática para fabricar molas de compressão, interligadas eletronicamente, com 8 eixos controlados e capacidade de produção até 50molas/min, para trabalhar arames entre 6,1 e 16mm e com velocidade máxima de alimentação de 70m/min, possui sistema óptico de medição de comprimento de molas e comando numérico computadorizado.</t>
  </si>
  <si>
    <t>T-3181</t>
  </si>
  <si>
    <t>Máquinas para fabricação de molas de tração, torção e artefatos de arame em geral, com capacidade de arame entre 1,40 a 4,20mm, dotada de 12 eixos independentes, com sistema de monitoramento automático de peças, com alimentação de até 70m/min e equipado com comando numérico computadorizado (CNC).</t>
  </si>
  <si>
    <t>T-3266</t>
  </si>
  <si>
    <t>RODAROS INDÚSTRIA DE RODAS LTDA</t>
  </si>
  <si>
    <t>Máquinas rotativas para estiramento vertical de disco de centro de rodas, para repuxamento cilíndrico com redução da espessura do disco, por meio de rolos com acionamento hidráulico, para discos com espessura igual ou maior a 6mm e menor ou igual a 20mm, diâmetro igual ou maior a 360mm e menor ou igual a 800mm, capacidade de produção igual ou maior a 30peças/h, força do cilindro superior igual ou maior 300kN, velocidade do eixo principal igual ou maior a 130r/min, com sistema de refrigeração, moldes, dispositivo de carregamento e esteira de saída.</t>
  </si>
  <si>
    <t>T-3290</t>
  </si>
  <si>
    <t>Máquinas-ferramentas para furar painéis de madeiras e aglomerados, com largura máxima de 3.000mm e mínima de 250mm, com movimentação automática no eixo X por meio de servomotor, controladas por um controlador numérico computadorizado (CNC), dotado de interface homem maquina gerido por PC industrial com aceso remeto para assistência técnica (Teleservice), com sistema de otimização para posição dos grupos de furação e brocas, interface para receber desenhos de softwares externos, com ou sem leitor para código de barras, com avanço dos grupos de furação, com ou sem servomotor, dotada de 6 ou mais grupos furadores inferiores, com 4 ou mais grupos furadores superiores, com dispositivo de substituição rápida dos cabeçotes, com 2 cabeçotes horizontais, com ferramental para troca rápida das brocas, com uma entrada e uma saída automatizada para a peça, sendo a entrada com 3 seções, com dispositivo de posicionamento traseiro controlado por servomotor.</t>
  </si>
  <si>
    <t>Lidear Maquinas do Brasil Ltda</t>
  </si>
  <si>
    <t>T-3294</t>
  </si>
  <si>
    <t>Blocadoras automáticas para lentes oftálmicas, dotada de tecnologia livre de “alloy”, utilizando adesivo de cura por UV, com faixa de trabalho de diâmetro até 85mm, espessura do bloco de até 30mm e produção de até 100lentes/h.</t>
  </si>
  <si>
    <t>T-3338</t>
  </si>
  <si>
    <t>Blocadoras manuais para lentes oftálmicas, dotadas de tecnologia livre de “alloy”, utilizando adesivo de cura por UV, com faixa de trabalho de diâmetro até 85mm, espessura do bloco de até 30mm e produção de até 50lentes/h.</t>
  </si>
  <si>
    <t>T-3125</t>
  </si>
  <si>
    <t>Sistemas de medição de distância compostos de uma unidade sensora de altura para sensoriamento capacitivo, uma interface eletrônica e cabos de sinais e de comunicação, utilizado em cabeças de corte a laser de chapas metálicas.</t>
  </si>
  <si>
    <t>T-3299</t>
  </si>
  <si>
    <t>Marteletes pneumáticos com atuador pneumático e adaptador em liga de aço compatível com conexões WECO entre 2” e 4” utilizado no bombeio de fluidos dos poços de petróleo.</t>
  </si>
  <si>
    <t>T-3260</t>
  </si>
  <si>
    <t>RESGATÉCNICA COMÉRCIODE EQUIPAMENTOS DE RESGATE EIRELI</t>
  </si>
  <si>
    <t>Ferramentas hidráulicas para corte em estruturas, utilizadas em salvamento e resgate, com pressão de trabalho máxima de 720bar, abertura menor ou igual a 301mm e força de corte menor ou igual a 1.793kN, com acionamento por motobomba ou por bateria acoplada, ou não, com carregador separado, com ou sem iluminação de Led acoplada</t>
  </si>
  <si>
    <t>T-3261</t>
  </si>
  <si>
    <t>RESGATÉCNICA COMÉRCIO DE EQUIPAMENTOS DE RESGATE EIRELI</t>
  </si>
  <si>
    <t>Cilindros expansores hidráulicos, tipo macaco telescópico com 1 ou 2 êmbolos, para expansão de estruturas, utilizados em resgate e salvamento, pressão de trabalho máxima 720bar, comprimento retraído menor ou igual a 950mm, comprimento expandido menor ou igual a 1.630mm, acionamento por motobomba ou por bateria acoplada, ou não, com carregador separado, com ou sem iluminação de LED acoplada.</t>
  </si>
  <si>
    <t>T-3262</t>
  </si>
  <si>
    <t>RESGATECNICA COMERCIO DE EQUIPAMENTOS DE RESGATE EIRELI</t>
  </si>
  <si>
    <t>Ferramentas hidráulicas alargadoras de estruturas utilizadas em salvamento e resgates, com pressão de trabalho máxima de 720bar, distância de separação menor ou igual a 822mm e força de separação igual ou menor a 522kN, acionamento por motobomba ou por bateria acoplada, ou não, com carregador separado, com ou sem iluminação de LED acoplada.</t>
  </si>
  <si>
    <t>T-3263</t>
  </si>
  <si>
    <t>RESGATÉCNICA COMÉRCIO DE EQUPAMENTOS DE RESGATE EIRELI</t>
  </si>
  <si>
    <t>Ferramentas hidráulicas combinadas, tipo tesoura multiuso utilizadas em resgate e salvamento, para cortar, separar, tracionar estruturas com pressão de trabalho máxima de 720bar, força de corte menor ou igual a 929kN, acionamento por motobomba ou por bateria acoplada, ou não, com carregador separado, com ou sem iluminação de Led acoplada.</t>
  </si>
  <si>
    <t>T-3342</t>
  </si>
  <si>
    <t>Laptops do tipo MateBook com processador de 10ª geração, tela de 14 polegadas com resolução 2.160 x 1.440 pixels, 185 pixels/polegada (PPI), angulo de visão: 178 graus, cores sRGB 100% gama de cores (típica), contraste de 1000: 1 (típico), brilho de 300 nits, GPU de KelvinC-WAI9A, KelvinC-WAH9C / KelvinC-WAH9A / KelvinCWFH9A / KelvinC-WFH9B / KelvinC-WFE9A: placa gráfica dedicada Nvidia® GeForce MX250, KelvinC-WAH9D / KelvinC-WFH9C / KelvinC-WFE9B, armazenamento SSD de 512 GB PCI-e 8GB/16GB LPDDR3 2133MHZ, Wifi IEEE 802.11a/b/g/n/ac,2.4 GHz/5 GHz 2 x 2 MIMO, câmera frontal de 1 MP, bateria de lítio com capacidade de 56 Wh, tensão de alimentação de entrada de 100–240 V CA, 50/60 Hz e saída: 5V/2A, 9V/2 A, 12V/2A, 15V/3A, 20V/3,25A.</t>
  </si>
  <si>
    <t>AGP TECNOLOGIA EM INFORMATICA DO BRASIL LTDA</t>
  </si>
  <si>
    <t>Compalead Eletrônica do Brasil Indústria e Comércio Ltda.</t>
  </si>
  <si>
    <t>LENOVO TECNOLOGIA (BRASIL) LIMITADA</t>
  </si>
  <si>
    <t>T-3343</t>
  </si>
  <si>
    <t>Laptops de 13 polegadas com processador i5-10210U / i7-10510U de 10ª geração, Tela “touchscreen” tela LTPS, resolução de 3.000 x 2.000 pixels, 278 pixels/polegada (PPI), Proporção: 3: 2, Cores: sRGB 100% gama de cores, Contraste: 1500: 1, Brilho: 400 nits (Typ), capacidade de armazenamento de 256GB/512GB NVMe PCIe SSD, WIFI de IEEE 802.11a/b/g/n/ac/ax, 2.4/5GHz 2x2 MIMO, Bluetooth 5.0, Câmera embutida 720P HD, Microfone digital x 2, alto-falante x 4, Sensor de luz ambiente, sensor de impressão digital e sensor Hall, bateria de polímero de lítio com capacidade da bateria: 42Wh, tensão de alimentação de entrada de 100 – 240 V CA, 50/60 Hz e saída: 20 V/3,25A, 15V/3A, 12V/2A, 9V/2 A e 5V/2 A</t>
  </si>
  <si>
    <t>T-3185</t>
  </si>
  <si>
    <t>Estações fixas de perícia computacional para aquisição de imagem forense composta de placa com dois processadores, dispositivo integrado de bloqueio de mídias contra escrita do tipo IDE/PCIe/SATA/SAS/Firewire/USB incluindo bloqueio de dispositivos móveis como celulares, entradas e saídas múltiplas para discos com interface SATA, USB 3, SAS, Nvme e de rede,  execução de até 15 (quinze) tarefas simultâneas, execução de duplicação atráves de automação de tarefas com interface  IDE/PCIe/SATA/SAS/Firewire/USB em um único dispositivo, gabinete de metal de alta resistência, duplo  CPU de mínimo 8 threads cada, consumo de energia de 1.300W máx., bloqueio mecânico de licenças de softwares que estejam no formato USB.</t>
  </si>
  <si>
    <t>T-3225</t>
  </si>
  <si>
    <t>Máquinas automáticas rotativas magnéticas para separação de metais não ferrosos, por método de correntes parasitas para aplicação em resíduos sólidos urbanos domésticos, resíduos da coleta seletiva e industriais em processo de reciclagem de politereftalato de etileno (PET), construídas em aço inoxidável, sistema excêntrico de rotação do rotor, sistema magnético constituído por imãs NdFeB. com largura da cinta igual ou superior a 1.500mm, velocidade ajustável do rotor de 0 a 3.000rpm, com esteira sob magneto, com alimentador vibratório de dupla seleção com vibração de alta eficiência e respectivo motor, tambor magnético e painel de controle elétrico com inversores de frequência.</t>
  </si>
  <si>
    <t>T-3226</t>
  </si>
  <si>
    <t>Máquinas automáticas rotativas magnéticas de cinta cruzada, utilizadas na separação de metais ferrosos provenientes de resíduos sólidos urbanos domésticos, resíduos da coleta seletiva e industriais , para operar, exclusivamente , em processo de reciclagem de politereftalato de etileno (PET), construídas em aço inoxidável, dotadas de cinta transportadora de largura de 1.200mm, velocidade de 1,5m/s, tambor de acionamento com diâmetro de 377mm e tambor de cauda com diâmetro de 377mm, deferrizador a rolo de ação contínua, cinta autolimpante, sistema magnético permanente, estrutura de montagem e gabinete elétrico.</t>
  </si>
  <si>
    <t>T-2972</t>
  </si>
  <si>
    <t>Combinações de máquinas de extrusão e calandragem de compostos de borracha destinados a produção de manta de forma contínua para fabricação de pneus composto com: 2 helicoides de extrusão acionados por motor elétrico de corrente alternada com potência igual a 150kW acoplado a caixa redutora de velocidade, calandra com 2 cilindros acionados por motor elétrico de corrente alternada com potência maior ou igual a 150kW acoplado a caixa redutora de velocidade, sistema de lubrificação da calandra, controle de espessura da manta, largura entre 635 e 864mm, funil, cilindros com acionamento hidráulico, sistema de lubrificação, células de carga e “encoders”.</t>
  </si>
  <si>
    <t>T-3282</t>
  </si>
  <si>
    <t>Equipamentos para a produção de modelos tridimensionais físicos, impressão 3D a partir de modelos virtuais, que opera em câmara fechada, através de tecnologia de deposição de filamentos termoplásticos fundidos, utilizando um tipo de material ou mais, e depositando camadas com espessura entre 0,3 e 0,6mm, tamanho 1.020 x 970 x 980mm e peso de 1.820kg, 400V, trifásico, 50/ 60Hz, 6.000W, temperatura máxima de extrusão de 300°C câmara de construção fechada Interface intuitiva e amigável no PC com painel de toque, USB - câmara de bobinas de filamentos com controle de umidade, suporte de bobina que pode acomodar até 2 rolos de até 8kg de filamento.</t>
  </si>
  <si>
    <t>T-3141</t>
  </si>
  <si>
    <t>Conjuntos de parte fria do molde de 96 cavidades, com os dimensionais 1.763mm de altura por 1.000 mm de comprimento, por 350mm profundidade, placa de arrefecimento de 3 estágios de 96 cavidades cada estágio (EOAT) com os dimensionais de 1.363mm de altura, 1.010mm de comprimento e 250mm de profundidade, para a produção de pré-formas de tereftalato de polietileno (PET) para produtos com peso nominal 15,05g de águas ou óleos ou refrigerantes, com redução das emissões de CO2, contendo ventilação múltipla com saída de ar positiva para placa de cavidade dentro do limite de 65 mm como resfriamento único desta pré-forma (PET), canal de água otimizado para resfriamento no pescoço da pré-forma e canais de agua construídos em forma W com aumento de 80% e área de resfriamento em 40%, garantindo o resfriamento no acabamento do gargalo da pré-forma.</t>
  </si>
  <si>
    <t>T-3169</t>
  </si>
  <si>
    <t>Cabeçotes de extrusão para acoplamento em extrusoras, formados por corpo e mandril usinados, com tratamentos térmicos e de superfície específicos para uma adequada distribuição de material termoplástico na produção de tubos flexíveis com diâmetro externo nominal mínimo de 150mm e máximo de até 800mm, com ou sem suporte sobre rodas, com resistências elétricas e termopares para aquecer e monitorar a temperatura de trabalho.</t>
  </si>
  <si>
    <t>T-3322</t>
  </si>
  <si>
    <t>ABB POWER GRIDS BRASIL LTDA</t>
  </si>
  <si>
    <r>
      <t>Enroladores acionamento automático para enrolamento de núcleo condensivo no processo de fabricação de buchas impregnadas de óleo isolante, com tensão nominal de 245 à 550kV, velocidade média de “enrol”. de 10m/min, rotação do “enrol” de 0 a 20rpm BKBD 5.000</t>
    </r>
    <r>
      <rPr>
        <vertAlign val="superscript"/>
        <sz val="10"/>
        <color rgb="FF000000"/>
        <rFont val="Calibri"/>
        <family val="2"/>
      </rPr>
      <t>-1</t>
    </r>
    <r>
      <rPr>
        <sz val="10"/>
        <color rgb="FF000000"/>
        <rFont val="Calibri"/>
        <family val="2"/>
      </rPr>
      <t>.</t>
    </r>
  </si>
  <si>
    <t>T-3103</t>
  </si>
  <si>
    <t>Combinações de máquinas automáticas a rolo (calandras) para aplicação de pintura em MDF, madeira, vidro e plástico, largura de trabalho de 1.320 a2.800mm, dotadas de 1 ou mais esteira intermediária ou de alimentação, dotada de 1 ou mais aplicadora/alisadora de massa com sistema de raspadores duplos, dotadas de 1 ou mais sistema de secagem por meio de lâmpadas de (UV) e/ou com secagem por meio de aquecimento forçado (calor), dotada de 1 ou mais aplicadora de tinta fundo/primer , com ou sem 1 ou mais rolos para impressão direta sobre superfície do substrato, com ou sem 1 ou mais rolos para gravação de relevos sobre a impressão, dotadas de 1 ou mais rolos de aplicador de verniz com rolo estriado à laser e/ou rolo liso, dotado com sistema de gestão inteligente SMART CONTROL(CN), com gestão automática da velocidade, espessura de trabalho e troca de cores da linha de pintura, com leitor de código de barras, cada máquina possui 1 painel de controle (CLP controle lógico programável), independente, sincronizados com o sistema de controle Global SMART CONTROL (CN).</t>
  </si>
  <si>
    <t>MACLINEA MÁQUINAS E ENGENHARIA PARA MADEIRAS LTDA</t>
  </si>
  <si>
    <t>T-3242</t>
  </si>
  <si>
    <t>MWD SOLUÇÕES EM DESINFECÇÃO SA</t>
  </si>
  <si>
    <t>Máquinas para desinfecção de ambientes internos através de atomização ultrassônica em névoa com tamanho das partículas compreendidas entre 1 e 5µm (micrometros); vazão máxima de saída compreendida entre 1,5 e 15L/h; dotado de conjunto de pastilhas compreendido entre 6 e 30 unidades de frequência máxima de agitação de 1,7MHz; tensão operacional compreendido entre 100 e 240V e corrente máxima de entrada de 10A.</t>
  </si>
  <si>
    <t>T-3244</t>
  </si>
  <si>
    <t>Prensas desaguadoras de 3 correias com 8 rolos, espessa e desagua lodo, potência de 1x 3kW e 2x 2,2kW, motor de acionamento hidráulico de 0,75kW e rotação nominal de 1.800rpm, com capacidade hidráulica de até 135m3/h, descarga de sólidos de até 1.350kg/h, eficiência na remoção de sólidos &gt; 95%, teor de sólidos na saída maior que 25%, consumo de polieletrólito de 2 a 6kg/t, incorporando mistura de energia variável, floculação e drenagem por gravidade e filtragem de pressão em uma única estrutura mecânica para tratamento de lodo de águas residuais e separação de sólidos/líquidos, com sistema de zona de gravidade, zona de alta pressão e zona de cunha de baixa pressão, construída em aço inox.</t>
  </si>
  <si>
    <t>T-3224</t>
  </si>
  <si>
    <t>Dispositivos tubulares metálicos, selante, de metalurgia em aço carbono, em liga cromo ou superior, dotados de conexões roscadas e de anéis elastoméricos moldados em diâmetro externo entre 3,88 e 6 polegadas, suporte a temperaturas até 350°F e pressão máxima de até 11.000psi, para interface de vedação da zona de tratamento inferior e completação superior do poço de petróleo e gás.</t>
  </si>
  <si>
    <t>T-3284</t>
  </si>
  <si>
    <t>Tubos de torque, para uso exclusivo em seguidores solares de um eixo "Trackers", fabricados em aço de baixa liga, com costura e alta resistência, pré-galvanizado, com limite de escoamento mínimo de 345MPa (50ksi), resistência a tração mínima de 468MPa (68ksi) e alongamento mínimo de 17%, que suportam ventos de até 120mph (aproximadamente 193km/h), com diâmetro externo de 127mm (tolerância de ± 0,76mm), espessura da parede de 4mm (tolerância de + 0,08mm /- 0,16mm) e comprimento na faixa de 7.726mm a 11.187mm (tolerância de ± 5mm), dotados de rebaixo e furação própria para fixação no mecanismo de rotação “Slew Gear” e furação para fixação dos trilhos de montagem dos painéis fotovoltaicos.</t>
  </si>
  <si>
    <t>T-3285</t>
  </si>
  <si>
    <t>Conjuntos suportes de montagem do controlador SPC e do painel fotovoltaico de retroalimentação do controlador SPC, para uso exclusivo em seguidores solares de um eixo "Trackers", projetados para suportar ventos de até 120mph (aproximadamente 193km/h) e para fixação no tubo curvado do mecanismo de rotação de painéis fotovoltaicos “Slew Gear” com torque máximo de 20Nm.</t>
  </si>
  <si>
    <t>T-3254</t>
  </si>
  <si>
    <t>VICOTECH INDUSTRIA E COMERCIO DE PLASTICOS TECNICOS LTDA</t>
  </si>
  <si>
    <t>Moldes com fundo ecobase2, tecnologia específica para otimização da distribuição de massa, com 32 cavidades, com câmara quente valvulada individualmente, 3 estágios de refrigeração, para fabricação de preforma gargalo 43mm e 59g em politereftalato de etileno (PET), distância entre centros de cavidades de 75 (V) X 172 (H) mm, com machos tratados em titânio e cavidades confeccionados em aço especial anticorrosivo, com polimento especial; buchas extratoras e demais componentes moldantes intercambiáveis, produzidos em aços especiais, tratados superficialmente com revestimento em nitreto de cromo, com variação de usinagem menor 0,0002”, controle de peso 59g da peça plástica com uma variação de +/- 0,5g entre cavidades; placa extratora para ejeção das preformas por meio de ar comprimido e resfriamento interno e externo, equipados com controle de temperatura individual em todas as cavidades, capazes de produzir com eficiência produtiva de 97%, projetados e desenvolvidos especificamente e com as devidas compatibilidades mecânica e elétrica para uso em máquinas XL, LX e HYPET de 300t.</t>
  </si>
  <si>
    <t>T-3287</t>
  </si>
  <si>
    <t>Válvulas de retenção de alta pressão com diâmetros entre 1" e 3", pressão interna de 15kpsig, corpo em aço carbono, compatível com conexões do tipo Fig. 1502, para utilização em operações de deslocamento de fluidos em um único sentido.</t>
  </si>
  <si>
    <t>T-3213</t>
  </si>
  <si>
    <t>IGT QUANTUM ELETRONICA LTDA</t>
  </si>
  <si>
    <t>Kits para conversão de motores veiculares injeção eletrônica ou carburado, a base de gás natural veicular (GNV), gás liquefeito de petróleo (GLP), gasolina e/ou álcool, constituído de válvula redutora de pressão com capacidade para redução da pressão do gás de 260bar para 0,5 à 2.500mbar com vazão de GNV até 40kg/h e temperatura de trabalho de -40 até 120ºC, emulador de bico, chave comutadora, manômetro de nível, eletroválvula de combustível, simulador de sonda, variador de avanço , tubos extensivos , tubo de alta pressão, invólucro de proteção à vazamento, válvulas de abastecimento e cilindro , cabos elétricos, tubulações e conexões de interligação.</t>
  </si>
  <si>
    <t>T-3346</t>
  </si>
  <si>
    <t>Hubs internos de teste com conector KC4 de 10" e diâmetro interno duplo de 4" com pressão máxima de 24.750psi e peso aproximado de 108kg.</t>
  </si>
  <si>
    <t>T-3335</t>
  </si>
  <si>
    <t>Eixos, tipo rolete, interno de suporte em aço inoxidável, giratório, para perfuração em diferentes ângulos, que transmite a rotação da coluna de perfuração para a broca com conexão NC-38 a 7 5/8 regular API (American Petroleum Institute) e comprimentos que variam de 4,67 até 5,78m.</t>
  </si>
  <si>
    <t>T-3249</t>
  </si>
  <si>
    <t>Acoplamentos flexíveis com espaçador, aplicados à conexão entre caixa de engrenagens e gerador de uma turbina eólica, dotados de: disco de freio dentado com diâmetro externo de 820mm, espessura de 40mm, engrenamento com módulo de 10mm, 81 dentes, coeficiente de correção de perfil -0,5mm, ângulo de pressão 20°, ângulo de hélice 0°, coeficiente de adendo 1, coeficiente de dedendo 1,25, possuindo 2 furos axiais M16 entre os diâmetros 440-480 mm para conectar parafusos para levantamento; disco sensor; diâmetro do eixo da caixa de engrenagens: 150mm; diâmetro do eixo do gerador: 150mm; torque de escorregamento de 33.210Nm; massa do conjunto inferior a 380kg.</t>
  </si>
  <si>
    <t>T-3277</t>
  </si>
  <si>
    <t>VALMONT INDÚSTRIA E COMÉRCIO LTDA.</t>
  </si>
  <si>
    <t>Motores elétricos assíncronos trifásicos com alimentação de 460V/60Hz ou 380V/50Hz, de corrente alternada, com rotor de gaiola, potência 0,45kW (0,6HP) e fator de serviço 1.3, atende às normas UL1004 para máquinas elétricas rotativas, NEC artigo 675 para máquinas de irrigação e NEMA MG-1 para motores elétricos, com corpo aletado e tampa em alumínio que reduz a temperatura de trabalho em 11ºC em relação a motores com carcaça em aço ou ferro fundido; com redutor de velocidade acoplado com carcaça de alumínio fundido e composto por duas engrenagens helicoidais de aço SAE 1045 usinadas por precisão, dentes com ângulo de pressão de 25°, rotor e pinhão em peça única, sendo o pinhão usinado diretamente na extremidade do eixo do rotor, eixo de saída com proteção em forma de copo que se encaixa a proteção da junta flexível para evitar o enrolamento de folhagem, torque de saída igual a 678Nm e rotação de 34rpm em 60Hz ou 28rpm em 50Hz, próprio para aplicação na movimentação de equipamentos de irrigação por aspersão mecanizada.</t>
  </si>
  <si>
    <t>WEG Cestari Redutores  e Motorreduores S/A</t>
  </si>
  <si>
    <t>T-3278</t>
  </si>
  <si>
    <t>VALMONT INDÚSTRIA E COMÉRCIO LTDA</t>
  </si>
  <si>
    <t>Motores elétricos assíncronos trifásicos com alimentação de 460V/60Hz ou 380V/50Hz, de corrente alternada, com rotor de gaiola, potência 0,895kW (1,2HP) e fator de serviço 1.3, atende às normas UL1004 para máquinas elétricas rotativas, NEC artigo 675 para máquinas de irrigação e NEMA MG-1 para motores elétricos, com corpo aletado e tampa em alumínio que reduz a temperatura de trabalho em 11ºC em relação a motores com carcaça em aço ou ferro fundido; com redutor de velocidade acoplado com carcaça de alumínio fundido e composto por duas engrenagens helicoidais de aço SAE 1.045 usinadas por precisão, dentes com ângulo de pressão de 25°, rotor e pinhão em peça única, sendo o pinhão usinado diretamente na extremidade do eixo do rotor, eixo de saída com proteção em forma de copo que se encaixa a proteção da junta flexível para evitar o enrolamento de folhagem, torque de saída igual a 678Nm e rotação de 68rpm em 60Hz ou 56rpm em 50Hz, próprio para aplicação na movimentação de equipamentos de irrigação por aspersão mecanizada.</t>
  </si>
  <si>
    <t>T-3296</t>
  </si>
  <si>
    <t>CSM COMPONENTES, SISTEMAS E MÁQUINAS PARA CONSTRUCAO LTDA</t>
  </si>
  <si>
    <t>Grupos eletrogêneos de corrente alternada, de partida manual retrátil, com motor de pistão de ignição por centelha à gasolina acoplado ao alternador com enrolamento de cobre, potência do motor de 2,5HP e 98cc, com potência máxima de geração de 1,2kVA e nominal de 0,9kVA, tensão de saída monofásico de 127 ou 220V com tomada para plug padrão NBR 14136 20A, possui voltímetro, disjuntor monopolar para corrente alternada e protetor de corrente contínua, possui regulador de tensão tipo AVR e saída de tensão auxiliar de 12V.</t>
  </si>
  <si>
    <t>T-3306</t>
  </si>
  <si>
    <t>CSM-COMPONENTES SISTEMAS E MAQUINAS PARA CONSTRUCAO LTD</t>
  </si>
  <si>
    <t>Grupos eletrogêneos de corrente alternada, de partida manual retrátil e/ou elétrica, com motor de pistão de ignição por centelha à gasolina acoplado ao alternador com enrolamento de cobre, potência do motor de 6,5HP e 196cc, com potência máxima de geração de 4kVA e nominal de 3,5kVA, tensão de saída monofásico de 127 e 220V com tomadas para plug padrão NBR 14136 20A, possui chave seletora de tensão, possui voltímetro, disjuntor bipolar para corrente alternada e protetor de corrente contínua, possui regulador de tensão tipo AVR e saída de tensão auxiliar de 12V.</t>
  </si>
  <si>
    <t>T-3307</t>
  </si>
  <si>
    <t>Grupos eletrogêneos de corrente alternada, de partida manual retrátil e/ou elétrica, com rodas de 8” e pegadores retráteis, com motor de pistão de ignição por centelha à gasolina acoplado ao alternador com enrolamento de cobre, potência do motor de 11HP e 337cc, com potência máxima de geração de 6kVA e nominal de 5,5kVA, tensão de saída monofásico de 127 e 220V com tomadas para plug padrão NBR 14136 20 A, possui chave seletora de tensão, possui voltímetro, horímetro digital, disjuntor bipolar para corrente alternada e protetor de corrente contínua, possui regulador de tensão tipo AVR e saída de tensão auxiliar de 12V.</t>
  </si>
  <si>
    <t>T-3308</t>
  </si>
  <si>
    <t>Grupos eletrogêneos de corrente alternada, de partida manual retrátil e elétrica, com rodas de 8” e pegadores retráteis, com motor de pistão de ignição por centelha à gasolina acoplado ao alternador com enrolamento de cobre, potência do motor de 15HP e 420cc, com potência máxima de geração de 9kVA e nominal de 8,5kVA, tensão de saída monofásico de 127 e 220V com tomadas para plug padrão NBR 14136 20A, possui voltímetro, horímetro digital, disjuntor bipolar para corrente alternada e protetor de corrente contínua, possui regulador de tensão tipo AVR e saída de tensão auxiliar de 12V.</t>
  </si>
  <si>
    <t>T-3309</t>
  </si>
  <si>
    <t>Grupos eletrogêneos de corrente alternada, de partida manual retrátil e elétrica, com rodas de 8” e pegadores retráteis, com motor de pistão de ignição por centelha à gasolina acoplado ao alternador com enrolamento de cobre, potência do motor de 15HP e 420cc, potência máxima de 9kVA e nominal de 8,5kVA, tensão de saída trifásica de 220 ou 380V com 3 terminais de ligação independentes por fase e com 1 tomada para plug padrão NBR 14136 20A, possui voltímetro, horímetro digital, disjuntor tripolar para corrente alternada e protetor de corrente contínua, possui regulador de tensão tipo por AVR e saída de tensão auxiliar de 12V.</t>
  </si>
  <si>
    <t>T-3248</t>
  </si>
  <si>
    <t>Escotilhas para uso exclusivo no cubo (hub) de aerogeradores, com dimensões superficiais máximas de 860 x 575mm (C x L); vedadas para proteção contra água; massa máxima de 25,3kg.</t>
  </si>
  <si>
    <t>T-3222</t>
  </si>
  <si>
    <t>Inversores para aplicação fotovoltaica, trifásico, tensão máxima de entrada de 1.080V, faixa de operação entre 160 até 950V, tensão nominal de entrada 600V, corrente máxima de entrada por MPPT de 22A, corrente máxima de curto-circuito de 30A, 2 rastreadores MPP, potência de saída nominal entre 12 até 20kW, tensão nominal de saída 220Vac/380 Vac, 230Vac/400Vac, 3W + N + PE, corrente máxima de saída até 33,5A, suporta a comunicações dos tipos RS485; WLAN/Ethernet via Smart Dongle-WLAN-FE (Opcional) 4G / 3G / 2G via Smart Dongle-4G (Opcional), Proteção contra arcos elétricos através de IA, proteção contra arcos elétricos otimizada para aplicações C&amp;I, 2 “Strings” por MPPT, maior rendimento energético, recuperação PID integrada, garante melhor performance do módulo, resfriamento por meio natural, Display de LED, suporte as normas de segurança e EN/IEC 62109-1, EN/IEC 62109-2.</t>
  </si>
  <si>
    <t>T-3205</t>
  </si>
  <si>
    <t>DECOLORES MARMORES E GRANITOS DO BRASIL LTDA </t>
  </si>
  <si>
    <t>Combinações de máquinas para resinagem de chapas de rochas ornamentais, a ciclo continuo, com microondas, composta de: 1 carregador automático de entrada com ventosas e bombas de vácuo, com suporte pente giratório basculante e até 2 suportes de chapas/cavalete duplo giratório com capacidade de 68t, 1 basculante auxiliar móvel para carga na bandeja em vertical; 1 elevador a pantógrafo giratório; até 180 bandejas; 1 câmara de secagem em andares com 1 elevador vertical, equipada com exaustores e queimadores; 1 série de até 10 estações de transporte, 1 escova hélice de limpeza, 1 exaustor, 1 aplicador de tela automática, 1 robô distribuidor de resina com prato espatulante e rolo completo de bombas e 2 + 2 recipientes termo controlados com agitador para resina; 1 câmara de microondas, equipada com exaustores e queimadores; 1 câmara de armazenamento de vários andares com 1 elevador vertical, equipada com exaustores e queimadores; 1 virador, com rotação de 180º, que transfere ou descarrega as chapas com ventosas e bombas de vácuo completo de suporte pente com elevador a pantógrafo; 1 série de até 10 estações de transporte, 1 elevador a pantógrafo, 1 escova hélice de limpeza, 5 exaustores, 1 robô distribuidor de resina com prato espatulante e rolo completo de bombas e 4 + 4 recipientes termo controlados com agitador; 1 câmara de microondas, equipada com exaustores e queimadores; 2 câmaras de armazenamento em torre dupla com 1 elevador vertical equipada com exaustores e queimadores; 1 descarregador automático de saída com ventosas e bombas de vácuo, completo com até 2 suportes de chapas/cavalete duplo giratório com capacidade de 68t, 1 elevador a pantógrafo giratório; proteção de segurança para máquinas móveis; painéis elétricos principais e painéis elétricos secundários para controle das várias unidades.</t>
  </si>
  <si>
    <t>T-3259</t>
  </si>
  <si>
    <t>Máquinas soldadoras de dupla cabeça com 2 cabeças de solda em ângulo fixo de 90º e com limitação de junção da solda de 0,2 à 2mm, possui posicionamento automático do cabeçote móvel e braços de suporte de perfis.</t>
  </si>
  <si>
    <t>T-3327</t>
  </si>
  <si>
    <t>MOTOROLA SOLUTIONS LTDA</t>
  </si>
  <si>
    <t>Rádios transceptores portáteis, de sistema troncalizado (trunking) digital de protocolo TETRA (Terrestrial Trunked Radio), com as seguintes características: frequência de operação (UHF) compreendida entre 350 a 870MHz; cumpre ou excede as 11 categorias das normas MIL STD 810C/D/E/F/G/H (baixa pressão, alta e baixa temperatura, choque térmico, radiação solar, chuva, umidade, névoa salina, poeira e areia, vibração e choques); funcionalidade “emergency multi-layered fallback” que possibilita o acionamento da chamada de emergência mesmo quando o rádio estiver fora da cobertura do sistema Trunking; com display de LCD mínimo de 132 x 90 pixels e 262K cores; capacidade de “bluetooth”; capacidade de GPS integrado.</t>
  </si>
  <si>
    <t>T-3341</t>
  </si>
  <si>
    <t>SOTREQ S.A.</t>
  </si>
  <si>
    <t>Rádios transceptores portáteis, passível de integrar rede em malha sem fio para trabalhar com transmissão de dados, voz e vídeo, com frequência única ou múltipla, em faixa de frequência compreendida entre 900MHz e 5.8GHz MIMO ou SISO, suportando protocolos de padrão aberto do tipo IEEE 802.11 b/g/n e opcionalmente o protocolo IEEE 802.11a, configurações de até 4 pontos de acesso por frequência para outros equipamentos tais como notebooks, smartphones e tablets, dotado de 1 ou até 6 antenas com irradiação ominidirecional em faixa de frequência compreendida entre 900MHz e 5.8GHz e ganho compreendido entre 2 e 6 dBi; cabo Ethernet outdoor, blindado, conectores com classe de proteção IP67; podendo conter conectores do tipo Squid Amphenol com portas Ethernet e USB, e fonte de alimentação do tipo injetor PoE.</t>
  </si>
  <si>
    <t>T-3328</t>
  </si>
  <si>
    <t>Rádios transceptores móveis para sistema troncalizado (trunking) digital de protocolo TETRA(terrestrial trunked radio), com as seguintes características: frequência de operação (UHF) compreendida entre 350 a 470MHz;capacidade de serviço de transmissão de dados tetra aprimorado (TEDS); painel com teclado numérico 12 teclas e display colorido de 640 x 480pixels; cumpre ou excede as 11 categorias das normas MIL STD 810C/D/E/F/G/H (baixa pressão, alta e baixa temperatura, choque térmico, radiação solar, chuva, umidade, névoa salina, rajadas poeira, rajadas de areia, vibração e choques); receptor GPS integrado; com capacidade para criptografia (comunicação criptografado) tea1, tea2 e/ou tea3; capacidade de montagem do painel de controle no corpo do rádio ou de forma remota.</t>
  </si>
  <si>
    <t>T-3180</t>
  </si>
  <si>
    <t>TELIT WIRELESS SOLUTIONS TECNOLOGIA E SERVIÇOS LTDA.</t>
  </si>
  <si>
    <t>Módulos de comunicação celular compatíveis com a tecnologia NB IoT compatível com Release 13 e 14 do 3GPP para aplicações restritas de tamanho 15 x 18 x 2,3mm, terminais para solda em formato LGA, opções para interface de comunicação: 3x UART, SPI, I2C, 6x I/O Ports and 1V8 SIM and 10-bit ADC. Amplificador de potência integrado de 23dBm, front-end de RF com suporte as bandas B1, B2, B3, B4, B5, B8, B12, B13, B18, B19, B20,B25, B26, B28, B66, B71, B85. Suporta os seguintes protocolos: LWM2M, UDP, TCP, DTLS/TLS,CoAP, FTP, HTTP/HTTPS e permite SMS por NB-IoT. Núcleo de processamento único com ARM Cortex-M4 com FPU, frequência de 104MHz, memória RAM embarcada e memória flash de 4MB, com PMU, DSP e RF integrado.</t>
  </si>
  <si>
    <t>T-3216</t>
  </si>
  <si>
    <t>DG TEL SOLUCOES EM TELECOMUNICACOES LTDA - EPP</t>
  </si>
  <si>
    <t>Operadores de ponto de interconexão (POI), designados para prover atenuação de RF (radiofrequência) e/ou divisão de sinal de RF de uma estação base de rádio ou outras fontes, acoplado em um sub-rack de 19" com dimensão de 440 x 212 x 366mm, comporta até 8 cartões, com cada cartão disponibilizando igual atenuação de 2 serviços RF ou 2 modos de 6 serviços RF, com capacidade para atenuar 12 ou 16 entradas com opções 10dB a 40dB para 16 ou 24 saídas.</t>
  </si>
  <si>
    <t>T-3217</t>
  </si>
  <si>
    <t>Unidades remotas de alta frequência (HP-F) ou (HPRU) para conversão óptica para RF (radiofrequência), sendo de 1 a 2 bandas de frequência para (HPRU) e/ou 1 a 2 bandas de frequência 3GPP para (HP-F), com capacidade de frequência na faixa de 700 a 2.700Mhz, montado em um chassi metálico com dimensão de 400 x 125 x 300mm (HPRU) e 400 x 146 x 300mm (HP-F), com interface de antena RF de 4.3-10 fêmea, com consumo máximo de potência de 250W e alimentação de 110 - 240V AC, 50/60Hz e 48V DC.</t>
  </si>
  <si>
    <t>T-3218</t>
  </si>
  <si>
    <t>Unidades de expansão óptica (EU-O) com 6 entradas RJ45 para interface Ethernet e até 6 portas de saída óptica, 8 interfaces SFP 10Mbps, sendo 2 para AU/Cascade/Virtual Baseband e 6 saídas ópticas, 6 módulos SFP + para distribuição de sinais de celular na área de cobertura, com capacidade de frequência na faixa de 360 a 3.800MHz, com consumo máximo de potência de 50W, alimentação de 100 - 240V AC, 50/60Hz e 48V DC, montado em um chassi metálico com dimensão de 440 x 44 x 220mm.</t>
  </si>
  <si>
    <t>T-3219</t>
  </si>
  <si>
    <t>Unidades de acesso (AU) para interface de sinais de RF (radiofrequência) de até quatro bandas 3GPP, com conector óptico tipo SFP+ e unidade de interface de acesso RF QMA fêmea, com capacidade de frequência na faixa 700 a 2.700MHZ, consumo máximo de potência de 80W, alimentação de 100 - 240V AC, 50/60Hz e +/- 48V DC, montado em um chassi metálico com dimensão de 440 x 44 x 329mm.</t>
  </si>
  <si>
    <t>T-3220</t>
  </si>
  <si>
    <t>Unidades remotas de força nano (NPRU), para conversão de sinais Ethernet para RF (radiofrequência), de até 4 bandas de frequência 3GPP, com potência máxima de +15dBm por banda, possui interface para antena RFQMA fêmea, com consumo máximo de potência de 65W, com capacidade de frequência na faixa de 700 a 2.700MHz, montada em um chassi metálico com dimensão de 300 x 60 x 300mm.</t>
  </si>
  <si>
    <t>T-3221</t>
  </si>
  <si>
    <t>Unidades de expansão ethernet (EU-E), com interface entre unidade de acesso (AU) e unidade remota de força nano (NPRU) com até 12 saídas RJ45 Ethernet e 2 portas SFP+ para conexão com AU e master slave, 6 módulos SFP+ para distribuição de sinais de celular na área de cobertura, com capacidade de frequência na faixa de 700 a 2.700MHz, com consumo máximo de potência de 100W e força de alimentação de +/-56v DC, montado em um chassi metálico com dimensão de 440 x 66 x 220mm.</t>
  </si>
  <si>
    <t>T-3229</t>
  </si>
  <si>
    <t>VIASAT BRASIL SERVIÇOS DE COMUNICAÇÃO LTDA</t>
  </si>
  <si>
    <t>Equipamentos contendo conjunto integrado de transmissão e recepção de sinais surfbeam 2 (etria), buzina de alimentação (pequena antena usada para transmitir ondas entre o transmissor e/ou receptor e o refletor parabólico) e os componentes da guia de onda, juntamente com os circuitos que convertem os sinais de satélite da banda ka de e para os sinais da banda usados para transmissão de cabo entre a antena externa e o modem via satélite, com bandas de frequência de transmissão 28.1 a 30.0GHz, ajustável em passos de 100MHz com até largura de banda instantânea de 500MHz.</t>
  </si>
  <si>
    <t>T-3233</t>
  </si>
  <si>
    <t>Módulos solares fotovoltaicos, monofaciais, destinados à geração de energia elétrica, compostos por 144 células de silício monocristalino, com potência nominal máxima (STC) superior ou igual a 520Wp indicado com tolerância positiva e eficiência superior ou igual a 20,3%, coeficiente de temperatura da potência máxima superior a – 0,35% / °C, com degradação anual máxima de 0,55%, para sistema com tensão máxima superior ou igual a 1.500V, dotados de superfície em vidro com tratamentos temperado antirreflexo , caixa de junção IP68 e cabos de conexão 12 AWG ( 4mm²).</t>
  </si>
  <si>
    <t>T-3235</t>
  </si>
  <si>
    <t>JA SOLAR BRASIL LTDA</t>
  </si>
  <si>
    <r>
      <t>Módulos solares fotovoltaicos, destinados à geração de energia elétrica, dotados de 144 meias células de silício monocristalino com revestimento PERC (Passivated Emitter and Rear Cell), com potência nominal máxima (STC) igual ou superior a 520W e potência por m</t>
    </r>
    <r>
      <rPr>
        <vertAlign val="superscript"/>
        <sz val="10"/>
        <color rgb="FF002060"/>
        <rFont val="Calibri"/>
        <family val="2"/>
      </rPr>
      <t>2</t>
    </r>
    <r>
      <rPr>
        <sz val="10"/>
        <color rgb="FF002060"/>
        <rFont val="Calibri"/>
        <family val="2"/>
      </rPr>
      <t xml:space="preserve"> igual ou superior a 201,2W/m</t>
    </r>
    <r>
      <rPr>
        <vertAlign val="superscript"/>
        <sz val="10"/>
        <color rgb="FF002060"/>
        <rFont val="Calibri"/>
        <family val="2"/>
      </rPr>
      <t>2</t>
    </r>
    <r>
      <rPr>
        <sz val="10"/>
        <color rgb="FF002060"/>
        <rFont val="Calibri"/>
        <family val="2"/>
      </rPr>
      <t>, indicado com tolerância de potência positiva, coeficiente de temperatura (Pmax) de -0,35% / °C, dimensões de 2.279 x 1.134 x 35mm, com cabos solares com comprimento de até 1.200mm, com garantia de produto de 12 anos, para uso em sistemas com tensão máxima igual a 1.500V, desenvolvidos para suportar a operação em temperatura dentro da faixa de -40 a 85°C.</t>
    </r>
  </si>
  <si>
    <r>
      <t>Módulos solares fotovoltaicos, destinados à geração de energia elétrica, dotados de 144 meias células de silício monocristalino com revestimento PERC (Passivated Emitter and Rear Cell), com potência nominal máxima (STC) igual ou superior a 520W e potência por m</t>
    </r>
    <r>
      <rPr>
        <vertAlign val="superscript"/>
        <sz val="10"/>
        <color rgb="FFFF0000"/>
        <rFont val="Calibri"/>
        <family val="2"/>
      </rPr>
      <t>2</t>
    </r>
    <r>
      <rPr>
        <sz val="10"/>
        <color rgb="FFFF0000"/>
        <rFont val="Calibri"/>
        <family val="2"/>
      </rPr>
      <t xml:space="preserve"> igual ou superior a 201,2W/m</t>
    </r>
    <r>
      <rPr>
        <vertAlign val="superscript"/>
        <sz val="10"/>
        <color rgb="FFFF0000"/>
        <rFont val="Calibri"/>
        <family val="2"/>
      </rPr>
      <t>2</t>
    </r>
    <r>
      <rPr>
        <sz val="10"/>
        <color rgb="FFFF0000"/>
        <rFont val="Calibri"/>
        <family val="2"/>
      </rPr>
      <t>, indicado com tolerância de potência positiva, coeficiente de temperatura (Pmax) de -0,35% / °C, dimensões de 2.279 x 1.134 x 35mm, com cabos solares com comprimento de até 1.200mm, com garantia de produto de 12 anos, para uso em sistemas com tensão máxima igual a 1.500V, desenvolvidos para suportar a operação em temperatura dentro da faixa de -40 a 85°C.</t>
    </r>
  </si>
  <si>
    <t>T-3236</t>
  </si>
  <si>
    <r>
      <t>Módulos solares fotovoltaicos, destinados à geração de energia elétrica, dotados de 132 meias células de silício monocristalino com revestimento PERC (Passivated Emitter and Rear Cell), com potência total nominal máxima (STC) igual ou superior a 480W e potência total nominal média por m</t>
    </r>
    <r>
      <rPr>
        <vertAlign val="superscript"/>
        <sz val="10"/>
        <color rgb="FF002060"/>
        <rFont val="Calibri"/>
        <family val="2"/>
      </rPr>
      <t>2</t>
    </r>
    <r>
      <rPr>
        <sz val="10"/>
        <color rgb="FF002060"/>
        <rFont val="Calibri"/>
        <family val="2"/>
      </rPr>
      <t xml:space="preserve"> igual ou superior a 202,1W/m</t>
    </r>
    <r>
      <rPr>
        <vertAlign val="superscript"/>
        <sz val="10"/>
        <color rgb="FF002060"/>
        <rFont val="Calibri"/>
        <family val="2"/>
      </rPr>
      <t>2</t>
    </r>
    <r>
      <rPr>
        <sz val="10"/>
        <color rgb="FF002060"/>
        <rFont val="Calibri"/>
        <family val="2"/>
      </rPr>
      <t>, indicado com tolerância de potência positiva, coeficiente de temperatura (Pmax) de -0,35% / °C, dimensões de 2.094 x1.134 x 35mm, com cabos solares com comprimento de até 1.200mm, com garantia de produto de 12 anos, para uso em sistemas com tensão máxima igual a 1.500V, desenvolvidos para suportar a operação em temperatura dentro da faixa de -40 a 85°C.</t>
    </r>
  </si>
  <si>
    <r>
      <t>Módulos solares fotovoltaicos, destinados à geração de energia elétrica, dotados de 132 meias células de silício monocristalino com revestimento PERC (Passivated Emitter and Rear Cell), com potência total nominal máxima (STC) igual ou superior a 480W e potência total nominal média por m</t>
    </r>
    <r>
      <rPr>
        <vertAlign val="superscript"/>
        <sz val="10"/>
        <color rgb="FFFF0000"/>
        <rFont val="Calibri"/>
        <family val="2"/>
      </rPr>
      <t>2</t>
    </r>
    <r>
      <rPr>
        <sz val="10"/>
        <color rgb="FFFF0000"/>
        <rFont val="Calibri"/>
        <family val="2"/>
      </rPr>
      <t xml:space="preserve"> igual ou superior a 202,1W/m</t>
    </r>
    <r>
      <rPr>
        <vertAlign val="superscript"/>
        <sz val="10"/>
        <color rgb="FFFF0000"/>
        <rFont val="Calibri"/>
        <family val="2"/>
      </rPr>
      <t>2</t>
    </r>
    <r>
      <rPr>
        <sz val="10"/>
        <color rgb="FFFF0000"/>
        <rFont val="Calibri"/>
        <family val="2"/>
      </rPr>
      <t>, indicado com tolerância de potência positiva, coeficiente de temperatura (Pmax) de -0,35% / °C, dimensões de 2.094 x1.134 x 35mm, com cabos solares com comprimento de até 1.200mm, com garantia de produto de 12 anos, para uso em sistemas com tensão máxima igual a 1.500V, desenvolvidos para suportar a operação em temperatura dentro da faixa de -40 a 85°C.</t>
    </r>
  </si>
  <si>
    <t>T-3237</t>
  </si>
  <si>
    <r>
      <t>Módulos solares fotovoltaicos, destinados à geração de energia elétrica, dotados de 144 meias células de silício monocristalino com revestimento PERC (Passivated Emitter and Rear Cell), com potência total nominal máxima (STC) igual ou superior a 440W e potência por m2 igual ou superior a 197,3W/m</t>
    </r>
    <r>
      <rPr>
        <vertAlign val="superscript"/>
        <sz val="10"/>
        <color rgb="FFFF0000"/>
        <rFont val="Calibri"/>
        <family val="2"/>
      </rPr>
      <t>2</t>
    </r>
    <r>
      <rPr>
        <sz val="10"/>
        <color rgb="FFFF0000"/>
        <rFont val="Calibri"/>
        <family val="2"/>
      </rPr>
      <t>, indicado com tolerância de potência positiva, coeficiente de temperatura (Pmax) de -0,35% / °C, dimensões de 2.120 x 1.052 x 40mm, com cabos solares com comprimento de até 1.200mm, com garantia de produto de 12 anos, para uso em sistemas com tensão máxima igual a 1.500V, desenvolvidos para suportar a operação em temperatura dentro da faixa de -40 a 85°C.</t>
    </r>
  </si>
  <si>
    <r>
      <t>Módulos solares fotovoltaicos, destinados à geração de energia elétrica, dotados de 144 meias células de silício monocristalino com revestimento PERC (Passivated Emitter and Rear Cell), com potência total nominal máxima (STC) igual ou superior a 440W e potência por m2 igual ou superior a 197,3W/m</t>
    </r>
    <r>
      <rPr>
        <vertAlign val="superscript"/>
        <sz val="10"/>
        <color rgb="FF002060"/>
        <rFont val="Calibri"/>
        <family val="2"/>
      </rPr>
      <t>2</t>
    </r>
    <r>
      <rPr>
        <sz val="10"/>
        <color rgb="FF002060"/>
        <rFont val="Calibri"/>
        <family val="2"/>
      </rPr>
      <t>, indicado com tolerância de potência positiva, coeficiente de temperatura (Pmax) de -0,35% / °C, dimensões de 2.120 x 1.052 x 40mm, com cabos solares com comprimento de até 1.200mm, com garantia de produto de 12 anos, para uso em sistemas com tensão máxima igual a 1.500V, desenvolvidos para suportar a operação em temperatura dentro da faixa de -40 a 85°C.</t>
    </r>
  </si>
  <si>
    <t>T-3238</t>
  </si>
  <si>
    <r>
      <t>Módulos solares fotovoltaicos  bifaciais, destinados à geração de energia elétrica, dotados de 144 meias células de silício monocristalino com revestimento PERC (Passivated Emitter and Rear Cell), com potência nominal máxima (STC) igual ou superior a 440W e potência por m</t>
    </r>
    <r>
      <rPr>
        <vertAlign val="superscript"/>
        <sz val="10"/>
        <color rgb="FFFF0000"/>
        <rFont val="Calibri"/>
        <family val="2"/>
      </rPr>
      <t>2</t>
    </r>
    <r>
      <rPr>
        <sz val="10"/>
        <color rgb="FFFF0000"/>
        <rFont val="Calibri"/>
        <family val="2"/>
      </rPr>
      <t xml:space="preserve"> igual ou superior a 193,2W/m</t>
    </r>
    <r>
      <rPr>
        <vertAlign val="superscript"/>
        <sz val="10"/>
        <color rgb="FFFF0000"/>
        <rFont val="Calibri"/>
        <family val="2"/>
      </rPr>
      <t>2</t>
    </r>
    <r>
      <rPr>
        <sz val="10"/>
        <color rgb="FFFF0000"/>
        <rFont val="Calibri"/>
        <family val="2"/>
      </rPr>
      <t>, indicado com tolerância de potência positiva, coeficiente de temperatura (Pmax) de -0,354% / °C, dimensões de 2.148 x 1.060 x 35mm, com cabos solares com comprimento de até 1.200mm, com garantia de produto de 12 anos, para uso em sistemas com tensão máxima igual a 1.500V, desenvolvidos para suportar a operação em temperatura dentro da faixa de -40 a 85°C.</t>
    </r>
  </si>
  <si>
    <t>T-3239</t>
  </si>
  <si>
    <r>
      <t>Módulos solares fotovoltaicos bifaciais, destinados à geração de energia elétrica, dotados de 132 meias células de silício monocristalino com revestimento PERC (Passivated Emitter and Rear Cell), com potência nominal (STC) igual ou superior a 480W e potência nominal por m</t>
    </r>
    <r>
      <rPr>
        <vertAlign val="superscript"/>
        <sz val="10"/>
        <color rgb="FFFF0000"/>
        <rFont val="Calibri"/>
        <family val="2"/>
      </rPr>
      <t>2</t>
    </r>
    <r>
      <rPr>
        <sz val="10"/>
        <color rgb="FFFF0000"/>
        <rFont val="Calibri"/>
        <family val="2"/>
      </rPr>
      <t xml:space="preserve"> igual ou superior a 201,2W/m</t>
    </r>
    <r>
      <rPr>
        <vertAlign val="superscript"/>
        <sz val="10"/>
        <color rgb="FFFF0000"/>
        <rFont val="Calibri"/>
        <family val="2"/>
      </rPr>
      <t>2</t>
    </r>
    <r>
      <rPr>
        <sz val="10"/>
        <color rgb="FFFF0000"/>
        <rFont val="Calibri"/>
        <family val="2"/>
      </rPr>
      <t>, indicado com tolerância de potência positiva, coeficiente de temperatura (Pmax) de -0,35% /°C, dimensões de 2.100 x1.136 x 35mm, com cabos solares com comprimento de até 1.200mm, com garantia de produto de 12 anos, para uso em sistemas com tensão máxima igual a 1.500V, desenvolvidos para suportar a operação em temperatura dentro da faixa de -40 a 85°C.</t>
    </r>
  </si>
  <si>
    <t>T-3240</t>
  </si>
  <si>
    <r>
      <t>Módulos solares fotovoltaicos bifaciais, destinados à geração de energia elétrica, dotados de 144 meias células de silício monocristalino com revestimento PERC (Passivated Emitter and Rear Cell), com potência nominal (STC) igual ou superior a 520W e potência por m</t>
    </r>
    <r>
      <rPr>
        <vertAlign val="superscript"/>
        <sz val="10"/>
        <color rgb="FFFF0000"/>
        <rFont val="Calibri"/>
        <family val="2"/>
      </rPr>
      <t>2</t>
    </r>
    <r>
      <rPr>
        <sz val="10"/>
        <color rgb="FFFF0000"/>
        <rFont val="Calibri"/>
        <family val="2"/>
      </rPr>
      <t xml:space="preserve"> igual ou superior a 200,3W/m</t>
    </r>
    <r>
      <rPr>
        <vertAlign val="superscript"/>
        <sz val="10"/>
        <color rgb="FFFF0000"/>
        <rFont val="Calibri"/>
        <family val="2"/>
      </rPr>
      <t>2</t>
    </r>
    <r>
      <rPr>
        <sz val="10"/>
        <color rgb="FFFF0000"/>
        <rFont val="Calibri"/>
        <family val="2"/>
      </rPr>
      <t>, indicado com tolerância de potência positiva, coeficiente de temperatura (Pmax) de -0,35% / °C, dimensões de 2.285 x 1.136 x 35mm, com cabos solares com comprimento de até 1.200mm, com garantia de produto de 12 anos, para uso em sistemas com tensão máxima igual a 1.500V, desenvolvidos para suportar a operação em temperatura dentro da faixa de -40 a 85°C.</t>
    </r>
  </si>
  <si>
    <t>T-3271</t>
  </si>
  <si>
    <t>JPW SOLAR INDÚSTRIA E COMÉRCIO DE PRODUTOS ELETRÔNICOS LTDA</t>
  </si>
  <si>
    <r>
      <t>Células fotovoltaicas montadas em módulos com potência de 400W, tensão de circuito aberto (Voc) 49,7V, tensão de operação otimizada (Vmp) 41,5V, corrente de curto-circuito (Isc) 10,30A, corrente de operação ideal (Imp) 9,64A, módulo eficiência 19,9%, tolerância de potência 0 ~ +5W, tensão máxima do sistema 1.000V/1.500V DC(IEC), série máxima classificação do fusível 15A, temperatura operacional -40 a + 85</t>
    </r>
    <r>
      <rPr>
        <vertAlign val="superscript"/>
        <sz val="10"/>
        <color rgb="FFFF0000"/>
        <rFont val="Calibri"/>
        <family val="2"/>
      </rPr>
      <t>o</t>
    </r>
    <r>
      <rPr>
        <sz val="10"/>
        <color rgb="FFFF0000"/>
        <rFont val="Calibri"/>
        <family val="2"/>
      </rPr>
      <t>C, cada placa é dotada de 72 células (144 células solares de silício monocristalino tipo “half cell” 5BB ou 9BB medindo 158 × 79mm) com as dimensões 2.008 x 1.002 x 40mm, pesando 22,5kg cada, vidro dianteiro temperado de alta transmissão, estrutura de liga de alumínio anodizado, cabo 4mm² (IEC) medindo 1.300mm.</t>
    </r>
  </si>
  <si>
    <r>
      <t>Células fotovoltaicas montadas em módulos com potência de 400W, tensão de circuito aberto (Voc) 49,7V, tensão de operação otimizada (Vmp) 41,5V, corrente de curto-circuito (Isc) 10,30A, corrente de operação ideal (Imp) 9,64A, módulo eficiência 19,9%, tolerância de potência 0 ~ +5W, tensão máxima do sistema 1.000V/1.500V DC(IEC), série máxima classificação do fusível 15A, temperatura operacional -40 a + 85</t>
    </r>
    <r>
      <rPr>
        <vertAlign val="superscript"/>
        <sz val="10"/>
        <color rgb="FF002060"/>
        <rFont val="Calibri"/>
        <family val="2"/>
      </rPr>
      <t>o</t>
    </r>
    <r>
      <rPr>
        <sz val="10"/>
        <color rgb="FF002060"/>
        <rFont val="Calibri"/>
        <family val="2"/>
      </rPr>
      <t>C, cada placa é dotada de 72 células (144 células solares de silício monocristalino tipo “half cell” 5BB ou 9BB medindo 158 × 79mm) com as dimensões 2.008 x 1.002 x 40mm, pesando 22,5kg cada, vidro dianteiro temperado de alta transmissão, estrutura de liga de alumínio anodizado, cabo 4mm² (IEC) medindo 1.300mm.</t>
    </r>
  </si>
  <si>
    <t>T-3272</t>
  </si>
  <si>
    <t>Células fotovoltaicas montadas em módulos com potência de 410W, tensão de circuito aberto (Voc) 50V, tensão de operação otimizada (Vmp) 42,6V, corrente de curto-circuito (Isc) 10,25A, corrente de operação ideal (Imp) 9,63A, módulo eficiência 20,4%, tolerância de potência 0 ~ +5W, tensão máxima do sistema 1.000/1.500V DC(IEC), série máxima classificação do fusível 15A, temperatura operacional -40 a + 85 Graus Celsius, cada placa é dotada de 72 células (144 células solares de silício monocristalino tipo “half cell” 5BB ou 9BB medindo 158 × 79 mm) com as dimensões 2.008 x 1.002 x 40mm, pesando 22,5kg cada, vidro dianteiro temperado de alta transmissão, estrutura de liga de alumínio anodizado, cabo 4mm² (IEC) medindo 1.300mm.</t>
  </si>
  <si>
    <t>T-3273</t>
  </si>
  <si>
    <t>Células fotovoltaicas montadas em módulos com potência de 320W, tensão de circuito aberto (Voc) 40,61V, tensão de operação otimizada (Vmp) 33,00V, corrente de curto-circuito (Isc) 10A, corrente de operação ideal (Imp) 9,71A, módulo eficiência 19,15%, tolerância de potência 0 ~ +4,99W, tensão máxima do sistema 1.000V DC(IEC), série máxima classificação do fusível 15A, temperatura operacional -40 a + 85 Graus Celsius, cada placa é dotada de 60 células solares de silício monocristalino tipo PERC medindo 158 × 158 mm com as dimensões 1.665 x 1.005 x 35mm, pesando 18,5kg cada, vidro dianteiro temperado de alta transmissão com 3,2mm de espessura, moldura de liga de alumínio anodizado, cabo 4mm² (IEC) medindo 900mm.</t>
  </si>
  <si>
    <t>T-3295</t>
  </si>
  <si>
    <t>PANAM ENERGY ENERGIA RENOVÁVEL LTDA – ME</t>
  </si>
  <si>
    <t>Módulos solares fotovoltaicos monocristalino de silício com 72 células para geração de energia elétrica, com tensão máxima de 1.500v(dc),tensão de circuito aberto 47V(ac),potência máxima 350W, tensão máxima 38,8v(ac), corrente máxima 9,04A, corrente de curto circuito 9,60A, eficiência 18%, dimensões 1.956 x 992 x 40mm, com superfície de vidro, quadro de alumínio, com caixas de terminal, de valor unitário (CIF) não superior a R$ 387,14</t>
  </si>
  <si>
    <t>T-3313</t>
  </si>
  <si>
    <t>JSL PROJETOS E SERVIÇOS DE ENERGIA SOLAR LTDA</t>
  </si>
  <si>
    <t>Módulos solares fotovoltaicos, destinados à geração de energia elétrica, dotados de 72 células de silício monocristalino de 158,75 x 158,75mm cada, com revestimento perc (passivated emitter and rear cell) de alta eficiência, com potência total nominal máxima (stc) igual a 390W e potência total nominal por m2 igual ou superior a 197,9w/m2, indicado com tolerância de potência positiva e eficiência igual ou superior a 19,79%, coeficiente de temperatura (pmax) de -0,36% por graus celsius, dimensões de 1.979 x 996 x 40mm, com cabos solares com comprimento de até 900mm, para uso em sistemas com tensão máxima igual a 1.500V, desenvolvidos para suportar a operação em temperatura dentro da faixa de -40 a 85°C, de valor unitário (CIF) não superior a R$ 401,93.</t>
  </si>
  <si>
    <t>T-3314</t>
  </si>
  <si>
    <t>Módulos solares fotovoltaicos, destinados à geração de energia elétrica, dotados de 72 células de silício policristalino de 156,75 x 156,75mm cada, com revestimento perc (passivated emitter and rear cell) de alta eficiência, com potência total nominal máxima (stc) igual a 330w e potência total nominal por m2 igual ou superior a 170w/m2, indicado com tolerância de potência positiva e eficiência igual ou superior a 17%, coeficiente de temperatura (pmax) de -0,36% por graus celsius, dimensões de 1956 x 992 x 40mm, com cabos solares com comprimento de até 900mm, para uso em sistemas com tensão máxima igual a 1.500V, desenvolvidos para suportar a operação em temperatura dentro da faixa de -40 a 85°C, de valor unitário (CIF) não superior a R$ 321,71.</t>
  </si>
  <si>
    <t xml:space="preserve">Módulos solares fotovoltaicos, destinados à geração de energia elétrica, dotados de 72 células de silício policristalino de 156,75 x 156,75mm cada, com revestimento perc (passivated emitter and rear cell) de alta eficiência, com potência total nominal máxima (stc) igual a 330w e potência total nominal por m2 igual ou superior a 170w/m2, indicado com tolerância de potência positiva e eficiência igual ou superior a 17%, coeficiente de temperatura (pmax) de -0,36% por graus celsius, dimensões de 1956 x 992 x 40mm, com cabos solares com comprimento de até 900mm, para uso em sistemas com tensão máxima igual a 1.500V, desenvolvidos para suportar a operação em temperatura dentro da faixa de -40 a 85°C, de valor unitário (CIF) não superior a R$ 321,71. </t>
  </si>
  <si>
    <t>T-3177</t>
  </si>
  <si>
    <t>ASTRUM LATINOAMERICANA EIRELI</t>
  </si>
  <si>
    <t xml:space="preserve">Módulos leitores de tecnologia de amostragem LC não magnética para medir hidrômetro (contador), de elevada precisão de medição, resistente a interferência magnéticas, sem absorção de impurezas, sem manutenção humana. Pode ser utilizado na atualização do contador de água mecânico tradicional. </t>
  </si>
  <si>
    <t>T-3274</t>
  </si>
  <si>
    <t>MUSIC COMPANY BRASIL IMPORTADORA E DISTRIBUIDORA LTDA.</t>
  </si>
  <si>
    <t>Equipamentos para mixagem e/ou processamento de sinais de áudio, com entradas e saídas analógicas com resposta de frequência de 20Hz a 20kHz ou superior com variação de nível máxima de +0,1/-0,3dB e de 10Hz a 100kHz com variação de nível máxima de +0/-3dB, distorção harmônica total (THD) de entrada igual ou melhor que 0,005% a 1kHz com nível de entrada de +20dB, “headroom” igual ou superior a +24Db (com 1% de distorção harmônica total (THD)), ruído de entrada equivalente (EIN) superior a -93dBu, circuitos sem amplificadores controlados por voltagem (VCAs) e sem condensadores eletrolíticos no caminho principal do sinal de áudio.</t>
  </si>
  <si>
    <t>T-3119</t>
  </si>
  <si>
    <t>MULTI-OPTICA DISTRUIBUIDORA LTDA</t>
  </si>
  <si>
    <t>Equipamentos dotados de sistema ótico binocular para avaliação de segmento e câmara do olho humano, com campo de visão de 6x, 10x, 16x, 25x e 40x, possui ajuste de dioptria de +/-6D e iluminação da fenda continuamente variável de 0 a 12mm, com ângulo da fenda de 0 a 180 graus e filtro amarelo integrado.</t>
  </si>
  <si>
    <t>T-3312</t>
  </si>
  <si>
    <t>Aparelhos de mamografia, para a aquisição de imagens digitais radiográficas para diagnóstico médico, com sistema de tomossíntese; dispondo de: gerador de raios X, tubo com anodo rotativo de tungstênio ou molibdênio, colimador automático integrado à unidade principal; detector de painel plano com cintilador de iodeto de Césio (CsI); braço com rotação motorizada e isocêntrica em torno da mama com faixa mínima de -135 a +180 graus, com “bucky” 24 x 30cm; pá(s) de compressão de mama e pá própria para tomossíntese; plataforma para tomossíntese, estação de aquisição, na forma de console de controle com computador pessoal (PC), um ou mais monitor(es) de tela plana de no mínimo 2MP, teclado e mouse; software(s) de aquisição e processamento de mamografias; com ou sem simulador radiográfico de mama (fantoma) de teste; completa com base metálica com rodízios, botão de disparo e cabos; podendo conter ou não: plataforma de ampliação de 1,6x ou 1,8x; pá(s) de compressão localizada; pá(s) para biopsia; estação de trabalho e laudo com software(s); monitor(es) com resolução de 5MP ou mais; protocolo(s) DICOM; imagem sintética (S2D); console de comando para atalhos; biombo de proteção radiológica com ou sem extensor; biombo de proteção radiológica com conselho integrado; sistema de estereotaxia digital; buchas para agulhas; suporte lateral para pistola de biopsia; pistola (manual ou automática) de biopsia; transformador de tensão e nobreak.</t>
  </si>
  <si>
    <t>T-3246</t>
  </si>
  <si>
    <t>Aparelhos de raios-X móvel para aquisição de radiografias, apoiados sobre rodas multidirecionais, permitindo girar sobre o próprio eixo, com articulação para ajustes de inclinação e altura, braço articulado de manuseio intuitivo, bateria de alto desempenho com capacidade de uso de 12h na condição de 20disparos/h, revestimento antibacteriano em locais de manuseio pelo operador, software de processamento inteligente simulando grade antidifusora, potência máxima de 2,5kW, corrente máxima do tubo de 35mA, faixa de tensão do tubo de 40 a 100kV, ângulo do alvo de 16 graus, alimentação de 100 a 240V(ac).</t>
  </si>
  <si>
    <t>T-3318</t>
  </si>
  <si>
    <t>KONICA MINOLTA HEALTHCARE DO BRASIL INDUSTRIA DE EQUIPAMENTOS MEDICOS LTDA</t>
  </si>
  <si>
    <t>Aparelhos móveis manuais para aquisição de imagens digitais por raios X, contendo ou não 1 ou mais modelos de detectores planos móveis sem fio de tecnologia de cintilador de iodeto de césio (de uso não simultâneo) e tecnologia de capacitor de íons de lítio, sistema de imagens com computador de alta performance com tela plana de simples toque, gerador de 32kW e tubo de raios X, colimador com indicador de campo de luz de LED, com braço com coluna giratória de ±90°, gaveta acoplada ao equipamento para transporte e carregamento automático do capacitor do detector digital.</t>
  </si>
  <si>
    <t>T-3243</t>
  </si>
  <si>
    <t>VARIAN MEDICAL SYSTEMS BRASIL LTDA.</t>
  </si>
  <si>
    <t>Tubos aceleradores de partículas, que atuam como local de passagem para partículas destinadas a serem aceleradas e transformadas em radiação de “photons” ou raios X, operando em uma tensão de funcionamento de 22.000V (22KV) e saída de energia de 6MV (milhões de elétron-volts), sendo compostos por uma seção aceleradora (cilindro) moldada em cobre, em peça única, contendo um canhão emissor de elétrons na parte superior, um alvo (target) de tungstênio na parte inferior, além de uma entrada para radio frequência em seção retangular, uma bomba de vácuo montada na seção central e tubos de resfriamento a água, destinados a serem utilizados exclusivamente em equipamentos médicos de radioterapia, conhecidos como “aceleradores lineares de partículas”.</t>
  </si>
  <si>
    <t>T-3228</t>
  </si>
  <si>
    <t>AUDIO SYSTEMS COMERCIO E REPRESENTACAO LTDA</t>
  </si>
  <si>
    <t>Aparelhos para testes de áudio com chave de nível de ruído selecionável de -40 ou -20 ou -10db, com as funções de gerador de ruído rosa com varredura de frequência entre 20Hz a 20kHz, gerador de tom de frequência fixo de 1khz com atenuador de volume de saída, teste de fase de cabos através de led com indicador entre os pinos 1, 2 e 3, leitor de sinal com ajuste manual para medida de até -25dbu, leitor de excesso de nível com indicação a partir +10dbu, teste de voltagem com range entre 44 a 52V entre pinos 2 e 3 com leds indicadores, sistema de monitoração e analise de áudio via auto falante embutido ou através de headphone com plug p2 com ajuste de volume, teste de continuidade de cabos xlr (macho ou femea) entre pinos 1, 2 e 3 com voltagem máxima de leitura de 3,3V, possui adaptador de 1/4" e plug p10, com impedância de entrada na conexão xlr de 3k ohms, com impedância de entrada no adaptador de 1/4" de 600 ohms ou 3k ohms, carregamento de bateria via porta micro usb.</t>
  </si>
  <si>
    <t>T-3331</t>
  </si>
  <si>
    <t>VITEK CONSULTORIA LTDA</t>
  </si>
  <si>
    <t>Equipamentos de monitoramento online de condição de óleo e fluídos por avaliação da degradação e contaminação, com recursos tais como analisador colorimétrico para degradação de óleo, com valores de índice de degradação de 0 a 180%; contador e classificador de partículas pelas normas ISO 4406 e NAS1638 acima de 2µm; analise morfológica de partículas acima de 20µm – ferrografia analítica; viscosidade máxima de trabalho ISO VG460 até 80ᵒC, vazão ótima de trabalho 0,2L/min, pressão máxima da linha de 150bar.</t>
  </si>
  <si>
    <t>T-3232</t>
  </si>
  <si>
    <t xml:space="preserve">Equipamentos de medição óptica para controle e suporte técnico ao processo de escolha de armações de óculos e lentes oftálmicas, com capacidade de medição das distâncias naso-pupilares (DNP) e altura de montagem das armações escolhidas (CO), distância ao vértice (DV), centro de rotação ocular (CRO), medição de comportamento visual na visão de perto (CVP), olho dominante, composto por 1 câmera HD color (720p) oculta por um espelho, e um monitor “touch screen” capacitivo  para controle do hardware e software.  </t>
  </si>
  <si>
    <t>T-3231</t>
  </si>
  <si>
    <t>Leitoras traçadoras - aparelhos para medir forma e curvatura de armações de óculos, por meio de apalpador, com calibração automática e posicionamento automático do apalpador, dotado de câmera de vídeo  sem erros de paralaxe, armazenamento de 1.000 formas através do código de barras, cruz de centragem para todos os tipos de lentes: visão simples, multifocal, progressiva, executiva e meia-distância, com possibilidade de conexão em rede e interface para uma ou mais biseladoras, dotada de tela “touch” de 10´´.</t>
  </si>
  <si>
    <t>T-3257</t>
  </si>
  <si>
    <t>Registradores gráficos de pressão para pressões entre 0 e 15,000psig, com pena dupla, utilizados para medir pressões do sistema de bombeio de fluidos para os poços.</t>
  </si>
  <si>
    <t>T-3256</t>
  </si>
  <si>
    <t>TERMELETRICA VIANA SA</t>
  </si>
  <si>
    <t>Motores estacionários de combustão interna a pistão, com potência de eixo igual ou superior a 6.000kW, com diâmetro de cilindro superior a 300mm, de ignição por centelha, de ciclos Miller ou Otto, de 4 tempos, operado com gás natural, etano, propano ou GLP, de baixa rotação igual ou inferior a 1.200RPM, com turbocompressores e sistema de pós-resfriamento do ar de admissão, com sistema de controle eletrônico de velocidade, ignição e injeção.</t>
  </si>
  <si>
    <t>T-3156</t>
  </si>
  <si>
    <t>Motores diesel estacionários, 4 tempos, refrigerados à ar, monocilíndricos, injeção direta, diâmetro do cilindro de 92mm, curso de 75 mm com potência máxima de 13,5CVs e cilindrada de 498cc, possui partida manual retrátil com retorno automático, tanque de combustível com capacidade de 5,5 litros e cárter para 1,65 litros de óleo lubrificante, podendo ser ainda equipado com partida elétrica, podendo ainda possuir redução 2:1 na saída, podendo ainda possuir filtro de ar banhado a óleo.</t>
  </si>
  <si>
    <t>T-3397</t>
  </si>
  <si>
    <t>VOLVO DO BRASIL VEÍCULOS LTDA.</t>
  </si>
  <si>
    <t>Motores diesel, para uso em equipamentos estacionários, de 4 tempos e 4 cilindros em linha, turboalimentados e pós-arrefecidos, com sistema de injeção direta de combustível controlado com unidade de injeção e sensores eletrônicos ou mecânicos, com potência de 95kW ("Standby" @60Hz) na rotação de 1.800rpm, deslocamento volumétrico de 4,76litros, taxa de compressão de 18:1, com emissão de ruídos máxima de 104dB(A), ("Standby" @60Hz) tolerância de ± 0,75db(A) e certificado para atender os regulamentos de emissões EU Stage 2, TA-Luft e  RoHs 2, compostos de ventilador, turbocompressor, pré-filtro de combustível, sistema de respiro fechado e flange de exaustão, e podendo conter radiador com proteção frontal, bomba de dreno de óleo, filtro remoto de combustível, equipamento de pré-aquecimento do ar, equipamento de pré-aquecimento do bloco, sensor de nível do fluído refrigerante, filtro de ar, proteção das correias do motor e painel de comando com kit de conexão, de valor unitário (CIF) não superior a R$25.117,18.</t>
  </si>
  <si>
    <t>T-3398</t>
  </si>
  <si>
    <t>Motores diesel, para uso em equipamentos estacionários, de 4 tempos e 4 cilindros em linha, turboalimentados e pós-arrefecidos, com sistema de injeção direta de combustível controlado com unidade de injeção e sensores eletrônicos ou mecânicos, com potência de 111kW ("Standby" @60Hz) na rotação de 1.800rpm, deslocamento volumétrico de 4,76litros, taxa de compressão de 18:1, com emissão de ruídos máxima de 104dB(A) ("Standby" @60Hz) tolerância de ± 0,75db(A) e certificado para atender os regulamentos de emissões EU Stage 2, TA-Luft e RoHs 2, compostos de ventilador, turbocompressor, pré-filtro de combustível, sistema de respiro fechado e flange de exaustão, e podendo conter radiador com proteção frontal, bomba de dreno de óleo, filtro remoto de combustível, equipamento de pré-aquecimento do ar, equipamento de pré-aquecimento do bloco, sensor de nível do fluído refrigerante, filtro de ar, proteção das correias do motor e painel de comando com kit de conexão, de valor unitário (CIF) não superior a R$26.489,11.</t>
  </si>
  <si>
    <t>T-3399</t>
  </si>
  <si>
    <t>Motores diesel, para uso em equipamentos estacionários, de 4 tempos e 6 cilindros em linha, turboalimentados e pós-arrefecidos, com sistema de injeção direta de combustível controlado com unidade de injeção e sensores eletrônicos, com potência de 197kW ("Standby" @60Hz) na rotação de 1.800rpm, deslocamento volumétrico de 7,15litros, taxa de compressão de 18:1, com emissão de ruídos máxima de 109dB(A), ("Standby" @60Hz) tolerância de ± 0,75db(A) e certificado para atender os regulamentos de emissões EU Stage 2, TA-Luft e RoHs 2, compostos de ventilador, turbocompressor, pré-filtro de combustível, sistema de respiro fechado e flange de exaustão, e podendo conter radiador com proteção frontal, bomba de dreno de óleo, filtro remoto de combustível, equipamento de pré-aquecimento do ar, equipamento de pré-aquecimento do bloco, sensor de nível do fluído refrigerante, filtro de ar, proteção das correias do motor e painel de comando com kit de conexão, de valor unitário (CIF) não superior a R$37.912,70.</t>
  </si>
  <si>
    <t>Motores diesel, para uso em equipamentos estacionários, de 4 tempos e 6 cilindros em linha, turboalimentados e pós-arrefecidos, com sistema de injeção direta de combustível controlado com unidade de injeção e sensores eletrônicos, com potência de 197kW ("Standby" @60Hz) na rotação de 1.800rpm, deslocamento volumétrico de 7,15litros, taxa de compressão de 18:1, com emissão de ruídos máxima de 109dB(A), ("Standby" @60Hz) tolerância de ± 0,75db(A) e certificado para atender os regulamentos de emissões EU Stage 2, TA-Luft e RoHs 2, compostos de ventilador, turbocompressor, pré-filtro de combustível, sistema de respiro fechado e flange de exaustão, e podendo conter radiador com proteção frontal, bomba de dreno de óleo, filtro remoto de combustível, equipamento de pré-aquecimento do ar, equipamento de pré-aquecimento do bloco, sensor de nível do fluído refrigerante, filtro de ar, proteção das correias do motor e painel de comando com kit de conexão.</t>
  </si>
  <si>
    <t>T-3400</t>
  </si>
  <si>
    <t>Motores diesel, para uso em equipamentos estacionários, de 4 tempos e 6 cilindros em linha, turboalimentados e pós-arrefecidos, com sistema de injeção direta de combustível controlado com unidade de injeção e sensores eletrônicos, com potência de 395kW ("Standby" @60Hz) na rotação de 1.800rpm, deslocamento volumétrico de 12,78litros, taxa de compressão de 18,1:1, com emissão de ruídos máxima de 116,4dB(A) ("Standby" @60Hz) tolerância de ± 0,75db(A) e certificados para atender os regulamentos de emissões EU Stage 2 e RoHs 2, compostos de ventilador, turbocompressor, pré-filtro de combustível, sistema de respiro aberto e flange de exaustão, e podendo conter radiador com proteção frontal, bomba de dreno de óleo, filtro remoto de combustível, equipamento de pré-aquecimento do ar, equipamento de pré-aquecimento do bloco, sensor de nível do fluído refrigerante, filtro de ar, proteção das correias do motor, proteção do turbo, duto de exaustão, painel de comando com kit de conexão, sistema de respiro fechado e chassis para montagem do motor.</t>
  </si>
  <si>
    <t>T-3401</t>
  </si>
  <si>
    <t>Motores diesel, para uso em equipamentos estacionários, de 4 tempos e 6 cilindros em linha, turboalimentados e pós-arrefecidos, com sistema de injeção direta de combustível controlado com unidade de injeção e sensores eletrônicos, com potência de 335kW ("Standby" @60Hz) na rotação de 1.800rpm, deslocamento volumétrico de 12,78litros, taxa de compressão de 18,1:1, com emissão de ruídos máxima de 116,5dB(A) ("Standby" @60Hz) com tolerância de ± 0,75db(A) e certificado para atender os regulamentos de emissões EU Stage 2 e RoHs 2, compostos de ventilador, turbocompressor, pré-filtro de combustível, sistema de respiro aberto e flange de exaustão, e podendo conter radiador com proteção frontal, bomba de dreno de óleo, filtro remoto de combustível, equipamento de pré-aquecimento do ar, equipamento de pré-aquecimento do bloco, sensor de nível do fluído refrigerante, filtro de ar, proteção das correias do motor, proteção do turbo, duto de exaustão, painel de comando com kit de conexão, sistema de respiro fechado e chassis para montagem do motor, de valor unitário (CIF) não superior a R$44.122,57.</t>
  </si>
  <si>
    <t>T-3455</t>
  </si>
  <si>
    <t>SOS SUL RESGATE – COMÉRCIO E SERVIÇOS DE SEGURANÇA E SINALIZAÇÃO LTDA</t>
  </si>
  <si>
    <t>Carenagens blindadas fabricadas em polipropileno com estrutura em ferro, para proteção de motobombas hidráulicas usadas em salvamento e resgate (sem motor), tipo alternativa; abrigando: 6 pistões de diâmetro 7 milímetros, 1 eixo excêntrico, 1 bocal de pressão de saída 700bar, 1 bocal vazão 5 litros/min., 2 saídas do tipo engate rápido, 1 compartimento para 1 motor a gasolina de 4 tempos, 1 reservatório de óleo hidráulico capacidade para 4 litros; dimensões 46 x 46 x 37cm.</t>
  </si>
  <si>
    <t>T-3340</t>
  </si>
  <si>
    <t>ABC MANUTENCAO DE COMPRESSORES DE GAS LTDA</t>
  </si>
  <si>
    <t>Compressores de ar de deslocamento alternativo, estacionário, de pistão, isento de óleo na câmara de compressão, disposição dos cilindros na horizontal , com aproveitamento do ar em duplo efeito, com ou sem sistema de recuperação de calor, produzindo alta e baixa pressão, isoladamente ou simultaneamente, com modulação de vazão de 0%, 50% e 100%, com ou sem variador de frequência, com ou sem motor, acionamento por acoplamento direto no virabrequim, sem o uso de correias, potência de 75 até 900kW, com pressão de descarga em baixa 8 a 13bar e em alta de 25 a 40bar e vazão de ar entre em baixa  425 a 6.000m³/h.</t>
  </si>
  <si>
    <t>T-3375</t>
  </si>
  <si>
    <r>
      <t>Secadores construídos em módulos soldados para secagem uniforme de palitos de batatas, para um processamento de 40t/h e alimentação igual ou superior a 48t/h, com aquecimento unilateral, com 3 estágios inclinados e de velocidade variável para permitir diferentes profundidades de camadas e “turn-over” do produto e zonas múltiplas e independentes de calor e de secagem, composta de: estrutura do secador fabricada em aço inox, dimensões 62,72 (C) x 6,55 (L) x 2,44 (A) m (excluindo altura dos pés), com gabinete em aço inox 304; esteira de transporte com retorno externo, com largura de 4m e 216m2 de área de secagem, guia lateral de transporte tipo offset com 88,9mm de altura do lado do produto, guias estacionárias e rolete da corrente tipo rolo chato; 40 ventiladores fabricados em aço inox com pás inclinadas para trás para recirculação de ar no secador; 8 ventiladores de exaustão com taxa máxima de vazão de 665m</t>
    </r>
    <r>
      <rPr>
        <vertAlign val="superscript"/>
        <sz val="10"/>
        <color rgb="FF000000"/>
        <rFont val="Calibri"/>
        <family val="2"/>
      </rPr>
      <t>3</t>
    </r>
    <r>
      <rPr>
        <sz val="10"/>
        <color rgb="FF000000"/>
        <rFont val="Calibri"/>
        <family val="2"/>
      </rPr>
      <t>/min à 65°C, pressão estática de 744Pa; “dampers” para sistema de exaustão e ar novo, tipo lâminas opostas ajustadas e filtros de malha de aço inoxidável; trocadores de calor a vapor com pressão de 9bar, sensores de temperatura extensível a 305mm do produto e sensores de umidade relativa.</t>
    </r>
  </si>
  <si>
    <t>T-3268</t>
  </si>
  <si>
    <t>COCAM CIA DE CAFÉ SOLÚVEL E DERIVADOS</t>
  </si>
  <si>
    <t>Combinações de máquinas para processamento de café solúvel liofilizado, para produção de até 660kg/h de produto liofilizado com mínimo 97% de matéria seca, compostas de: tanques de aço inox; 1 sistema de espumação através de equipamento de injeção de gases AR/N2, no extrato de café, para ajustes das propriedades físicas do produto final; 1 transportador de esteira metálica, com 2m de largura, para congelamento do extrato de café por ar frio, a ser instalado no interior da câmara fria; granuladores rotativos, para granulação do extrato congelado em conjunto com transportadores, elevadores, peneira e alimentador do extrato granulado de café em bandejas de alumínio, todos vibratórios; 1 secador de extrato de café em bandejas, sob vácuo, com sistema de transporte de bandeja interna e externamente ao secador, utilizando água quente em zonas de aquecimento, para controle do perfil de temperatura, para secagem do extrato de café nas bandejas de alumínio; 1 sistema de descongelamento contínuo de água sublimada em forma de gelo; 7 condensadores internamente ao secador; 1 sistema completo de refrigeração por absorção com capacidade de 420kW a -54°C e 1140kW a -49°C e controladores lógicos programáveis (CLP).</t>
  </si>
  <si>
    <t>DANDEC INDUSTRIA E COMERCIO EIRELI EPP</t>
  </si>
  <si>
    <t>T-3351</t>
  </si>
  <si>
    <r>
      <t>Equipamentos exclusivos para uso em laboratório, comercialmente denominado câmara climática, próprias para simular uma atmosfera com temperatura e umidade controladas digitalmente, por meio de sistema de medição e controle de 32bits e automonitoramento, com faixa de controle da temperatura de +20° até +45°C, faixa de controle da umidade do ar de 20 até 80%, volume interno de trabalho de 59m</t>
    </r>
    <r>
      <rPr>
        <vertAlign val="superscript"/>
        <sz val="10"/>
        <color rgb="FF000000"/>
        <rFont val="Calibri"/>
        <family val="2"/>
      </rPr>
      <t>3</t>
    </r>
    <r>
      <rPr>
        <sz val="10"/>
        <color rgb="FF000000"/>
        <rFont val="Calibri"/>
        <family val="2"/>
      </rPr>
      <t>, com capacidade máxima para 600kg, utilizados para avaliar ou testar a estabilidade de princípios ativos em condições reais.</t>
    </r>
  </si>
  <si>
    <t>T-3456</t>
  </si>
  <si>
    <t>UV PACK COMÉRCIO E SERVIÇOS DE ACABAMENTOS GRÁFICOS EIRELI</t>
  </si>
  <si>
    <t>Máquinas laminadoras automáticas, alimentadas por folhas de papel e/ou cartão com formato mínimo igual a 320 x 460mm e formato máximo igual a 1.050 x 1.450mm, para laminação com filmes de BOPP, PET, NYLON e outros, através de termolaminação e/ou adesivos à base de água, dotadas de: sistema de secagem; sistema automático separador e cortador de folhas laminadas através de faca quente (hot knife); velocidade máxima de trabalho de 100m/min.</t>
  </si>
  <si>
    <t>T-3022</t>
  </si>
  <si>
    <t>Combinações de equipamentos para produção de água pura através da osmose reversa, com múltiplos estágios de filtração por meio de membranas semipermeáveis de osmose reversa de baixa energia, com capacidade nominal de produção de 5 a 139m³/h, compostos de: filtros para retirada dos detritos da água fabricados em carcaça de aço inoxidável e elementos filtrantes em polipropileno, bomba de transferência de água de alta pressão fabricadas em aço inoxidável controlada por inversor de frequência, montado em skid de aço carbono com revestimento epóxi, com opção de painel de energia e controle, sistema de limpeza química em skid, sistema de dosagem de produtos químicos, linhas e válvulas de flush e limpeza automática.</t>
  </si>
  <si>
    <t>T-3143</t>
  </si>
  <si>
    <t>Equipamentos para produção de água desmineralizada aplicada a diversos setores da indústria, principalmente setores de energia, através da osmose reversa com múltiplos estágios de filtração, por meio de membranas de poliamida, semipermeáveis de osmose reversa de baixa energia e sistema de eletrodeionização contínua - CEDI. Com capacidade nominal de produção de 5 a 53m³/h, dotados de: filtros para retirada dos detritos da água, fabricados em carcaça de aço inoxidável e elementos filtrantes em polipropileno, bomba de transferência de água de alta pressão fabricadas em aço inoxidável com motor de alta eficiência controlado por inversor de frequência, montados em "skid" de aço carbono com revestimento epóxi, com opção de membrana desgaseificada para remoção de CO2 a montante do CEDI, painel de energia e controle, sensor de pH na linha de alimentação, sistema de limpeza química em "skid", linhas e válvulas de "flush" automático.</t>
  </si>
  <si>
    <t>T-3395</t>
  </si>
  <si>
    <r>
      <t>Equipamentos aspiradores de ar utilizados para a extração de fumos gerados por impressora de codificação a laser, funcionamento por meio de sucção gerada por uma turbina com capacidade de até 380m</t>
    </r>
    <r>
      <rPr>
        <vertAlign val="superscript"/>
        <sz val="10"/>
        <color rgb="FF000000"/>
        <rFont val="Calibri"/>
        <family val="2"/>
      </rPr>
      <t>3</t>
    </r>
    <r>
      <rPr>
        <sz val="10"/>
        <color rgb="FF000000"/>
        <rFont val="Calibri"/>
        <family val="2"/>
      </rPr>
      <t>/h movida por um motor elétrico controlado eletronicamente, possui dois filtros internos para retenção dos fumos com eficiência de 99,9%.</t>
    </r>
  </si>
  <si>
    <t>T-3453</t>
  </si>
  <si>
    <t>Máquinas automáticas para envasar e ensacar de forma automática, sacos de ração para cães e gatos, com magazine para sacos vazios, alimentador automático, detectores de metais, dispositivo de enchimento com pesagem eletrônica e alimentação por gravidade, para sacos com peso maior ou igual a 7 kg, largura igual ou maior a 250mm, comprimento igual ou maior a 400mm, capacidade de ensacar maior ou igual a 1.200sacos/h.</t>
  </si>
  <si>
    <t>Haver &amp; Boecker Latinoamericana Máquinas Ltda</t>
  </si>
  <si>
    <t>T-2624</t>
  </si>
  <si>
    <t>GRUPO K1 S.A.</t>
  </si>
  <si>
    <t>Máquinas para prensar, dobrar e enrolar colchões em até 3 seções sendo eles de molas, espuma, espuma visco elástica e látex, contém uma esteira de alimentação com capacidade de centralizar o colchão e posicionar em diferentes direções, detectando automaticamente o peso e tamanho do colchão, possui dois suportes para 2 filmes plásticos, alimentados por uma bobina as quais fazem a vedação cruzada através de 2 barras de solda laterais, com controle eletrônico para calcular em tempo real a temperatura de vedação e resfriamento, prensa com capacidade máxima de até 60t podendo trabalhar em colchões de tamanho máximo 220 x 220cm e capacidade de ajustar a velocidade da prensa devido a sua bomba dupla, capacidade produtiva dele dobrado e prensado de cerca de 1 colchão a cada 25 - 30seg e somente enrolado cerca de 1 colchão a cada 20s, contém um sistema hidráulico capaz de ajustar o diâmetro do colchão enrolado com diâmetro mínimo de 30cm e diâmetro máximo de 60cm, controlado por um sistema computadorizado “touchscreen” capaz de enrolar 3colchões/min.</t>
  </si>
  <si>
    <t>MP MAQUINAPACK MÁQS. INDS. P/ EMBALAGENS LTDA.</t>
  </si>
  <si>
    <t>T-3255</t>
  </si>
  <si>
    <t>Combinações de máquinas automáticas para embalar medicamentos, com controladores lógicos programáveis (CLPs) e painéis de interface homem-máquina (IHM) com tela tipo "touchscreen", composta de: 1 (uma) máquina emblistadeira para formar, encher e selar cartelas de plástico/alumínio e/ou alumínio/alumínio para comprimidos e/ou cápsulas, capacidade máxima de até 700blisters/min, buffer com suporte para bobina do filme de formação, mesa de corte e emenda para filme de formação, detecção automática de emenda do filme de formação, exaustor de gases para filme de formação tipo PVDC, com um carrinho para transporte de bobina, estação de aquecimento dotada de movimentos intermitentes com configuração individual de 6 zonas de temperaturas, sistema antiestático para eliminar cargas eletrostáticas, dois alimentadores automáticos de produtos no alvéolo, um jogo de ferramental/formato, sensores para detecção automática de quantidade mínima de consumíveis, um carrinho para transporte do sistema de alimentação, sistema de visão para inspeção de blisters defeituosos ou vazios, estação de desbobinamento do filme de selagem, mesa de corte e emenda do filme de selagem, detecção automática de emenda do filme de selagem, detecção/monitoramento da marca de fotocélula no filme de selagem, impressora de dados variáveis nas cartelas blisters, sistema de visão para inspeção da impressão, estação de selagem tipo rotativo contínuo por rolos de selagem, rejeição automática de blisters não aprovados, estação de corte indexado com controle à laser de posicionamento dos alvéolos, esteira de transferência de blisters contínua por vácuo, transformador, exaustor de pó e “chiller”; 1 (uma) máquina encartuchadeira de movimento contínuo, velocidade máxima de até 500cartuchos/min, esteira de cartuchos retrátil para acessibilidade e limpeza, sistema de auto ajuste dotado de servomotores e servocontroladores para referenciamento automático dos parâmetros de formatos das estações, alimentador rotativo de cartuchos com três braços de armação, estação de alimentação automática de blister, sensor para controle de presença de blister, estação dotada de aparelho dobrador de bulas com dispositivo basculante, transferência automática de bulas, sensor de monitoramento e controle de bulas, estação de inserção de bulas e blisters nos cartuchos, sensor para monitoramento e controle de introdução de produtos nos cartuchos, sensor para detecção de bula dentro dos cartuchos, sensores para controle do nível de consumíveis, sistema para inspeção de códigos de barra nas bulas e cartuchos, estação de fechamento de cartuchos com cola-quente, preparação para rastreabilidade, sistema para detectar a presença e quantidade de blister dentro do cartucho, rejeição automática de cartuchos defeituosos; 1 (uma) máquina encaixotadeira automática tipo “Case Packer”, capacidade máxima maior ou igual a 12caixas/min, esteira de entrada com capacidade máxima de recepção de até 500cartuchos/minutos, estação de empilhamento de cartuchos, preparação para rastreabilidade, estação de fechamento de caixas por fitas adesivas, sistema detector de quebra de fitas, estação de impressão e aplicação de etiquetas nas caixas, dispositivo para controle do nível de consumíveis, estação de rejeição de caixas não aprovadas.</t>
  </si>
  <si>
    <t>T-3291</t>
  </si>
  <si>
    <t>Combinações de máquinas automáticas para embalar medicamentos, com controladores lógicos programáveis (CLPs), painéis de interface homem-máquina (IHM) com tela tipo "touchscreen" e sistemas de controle automatizados, com preparação para rastreabilidade, compostas de: 1 (uma) máquina emblistadeira para formar, encher e selar cartelas tipo blister, capaz de trabalhar com alumínio, aclar, PVC e PVDC, com capacidade de produção máxima de 500blisters/min, sistema de alimentação simultânea e coordenada de comprimidos de múltiplas cores, codificador mecânico e impressora de dados variáveis nas cartelas blisters, sistema de visão para inspeção da impressão, esteira de transferência de blisters contínua por vácuo, exaustor de pó, unidade de refrigeração, carrinho para transporte e elevação de bobinas, sistema de inspeção dos blisters e um jogo de ferramental/formato; 1 (uma) máquina encartuchadeira de movimento contínuo, com capacidade de produção máxima de 400cartuchos/min, para cartuchos com dimensões máximas de 160 x 70 x 75mm, estação de alimentação dos cartuchos, estação de alimentação automática dos blisters através de esteira de transferência entre emblistadeira e encartuchadeira, estação de alimentação manual de blisters em magazine vertical, sistemas de dobra e inserção de bulas nos cartuchos, estação de fechamento de cartuchos com cola-quente; 1 (uma) máquina encaixotadora tipo "Case Packer", com capacidade de produção máxima de 8caixas/min, para caixas com dimensões máximas de 500 x 350 x 350mm, estação de abertura de caixas, estação de empilhamento e alimentação dos cartuchos nas caixas, estação de fechamento das caixas, impressora/aplicadora de etiquetas; transportadores em geral e guardas de segurança.</t>
  </si>
  <si>
    <t>T-3363</t>
  </si>
  <si>
    <t>SERVIÇOS TÉCNICOS E REPRESENTAÇÃO LTDA</t>
  </si>
  <si>
    <t>Máquinas envolvedoras automáticas rotativas, para embalar cargas sobre paletes, pela aplicação de filmes plásticos pré-estiráveis a frio, operando com um ou dois pontos de envolvimento montados em anel envolvedor com movimentos verticais; dotadas de detecção automática da dimensão longitudinal da carga; com ou sem detecção automática da dimensão transversal da carga; com capacidade máxima de produção igual ou inferior a 80paletes/h; para cargas com peso máximo igual ou inferior a 2.000kg/pallet; capazes de operar com cargas de dimensões máximas iguais ou inferiores a 2.000 x 1.400mm e altura máxima igual ou inferior a 2.400mm, controladas remotamente via wireless.</t>
  </si>
  <si>
    <t>T-3458</t>
  </si>
  <si>
    <t>Máquinas empacotadoras verticais para formar, encher e selar pacotes flexíveis de batatas congeladas, com capacidade para produzir até 120pacotes/min com tamanhos máximos dos pacotes de 380mm de largura por 700mm de comprimento, com conceito de movimentos contínuos, correias de tração do filme a vácuo, detecção de produtos na selagem por meio de sensores eletrônicos, acionamentos individuais para movimento vertical e horizontal da mesa de selagem transversal por meio de servomotores, com conjunto de formação e sistemas de selagem, controle para manter a tensão constante da bobina, com mesa de selagem servomotorizada e sincronizada com avanço do filme, reduzindo a carga mecânica do filme e evitando o desvio lateral do filme, PC incorporado e HMI 4.0, com tela sensível ao toque montada em base giratória.</t>
  </si>
  <si>
    <t>T-3471</t>
  </si>
  <si>
    <t>Máquinas de operação sequencial para aplicação de selos fiscais de 17 x 43mm em carteiras de cigarros com filtros, colocação dos selos em diferentes posições das carteiras de cigarros, câmera para checagem do posicionamento dos selos (Kappa-Camera), afixador de selos com bocal de "hot melt", com capacidade para 500carteiras/min, consumo de ar comprimido de 13m3/h, potência total instalada de 3kVA e frequência principal de 60Hz.</t>
  </si>
  <si>
    <t>T-3459</t>
  </si>
  <si>
    <t>DAMAINFRA CONSULTORIA TECNICA EM INFRAESTRUTURA VIARIA E MOBILIDADE LTDA</t>
  </si>
  <si>
    <t>Equipamentos móveis e portáteis com intervalos entre 0 a 15t para pesagem de veículos de carga por eixo, equilíbrio de carga por sistema hidráulico por tubos interconectados, comprimento entre 787 e 1.748mm, altura entre 17 e 19mm, peso entre 13,5 e 28,5kg, projetada para trabalhar com temperatura entre -20' e +60' ℃, com precisão de classe III ou IIII, construída em liga de alumínio resistente a corrosão e aço inoxidável, resistente a agua com IP 65, com bateria integrada para 180h de operação, recarga e operação através da bateria de 12V ou através do modulo de alimentação AC, interface de entrada e saída de dados com ou sem fios (wireless), display em LCD com retro iluminação, com ou sem cabos de conexão e plug terminal, com ou sem esteira niveladora construída em polipropileno e cabos de aço inoxidável maior ou igual a 2,8m.</t>
  </si>
  <si>
    <t>T-3437</t>
  </si>
  <si>
    <t>SECUR-COMERCIAL IMPORTADORA E EXPORTADORA LTDA</t>
  </si>
  <si>
    <t>Aparelhos para pulverização de jatos de água “sprinklers” pendente, do tipo supressão de resposta rápida, dotados de conexão de entrada rosqueada de 3/4”, defletor com diâmetro de 41mm, com pressão máxima de trabalho de 175psi e fator K (Coeficiente de descarga) nominal de 14U.S para utilização em sistemas de combate a incêndio.</t>
  </si>
  <si>
    <t>T-3438</t>
  </si>
  <si>
    <t>Aparelhos para pulverização de jatos de água “sprinklers” pendente, do tipo supressão de resposta rápida, dotados de conexão de entrada rosqueada de 3/4”, defletor com diâmetro de 41mm, com pressão máxima de trabalho de 175psi e fator K (Coeficiente de descarga) nominal de 16,8U.S, para utilização em sistemas de combate a incêndio.</t>
  </si>
  <si>
    <t>T-3439</t>
  </si>
  <si>
    <t>Aparelhos para pulverização de jatos de água “sprinklers” pendente, de supressão antecipada e resposta rápida, dotado de conexão de entrada rosqueada de 1” NPT, defletor com diâmetro de 40,6mm, com pressão máxima de trabalho de 175psi e fator K (Coeficiente de descarga) nominal de 25,2U.S para utilização em sistemas de combate a incêndio.</t>
  </si>
  <si>
    <t>T-3440</t>
  </si>
  <si>
    <t>Aparelhos para pulverização de jatos de água “sprinklers” pendente, do tipo fusível de resposta rápida, dotados de conexão de entrada de latão ranhurada de 2¨ ou rosqueada de 1.1/2”, defletor com diâmetro de 35,7mm e comprimento total de 473, 625, 778 ou 930mm, com pressão máxima de trabalho de 175psi e fator K  (Coeficiente de descarga) nominal de 14U.S., para utilização em sistemas de combate a incêndio.</t>
  </si>
  <si>
    <t>T-3441</t>
  </si>
  <si>
    <t>Aparelhos para pulverização de jatos de água “sprinklers” pendente, do tipo fusível de resposta rápida, dotados de conexão de entrada de latão ranhurada de 2 ou rosqueada de 1 1/2”, defletor com diâmetro de 35,7mm e comprimento total de 473, 625, 778 ou 930mm, com pressão máxima de trabalho de 175psi e fator K (Coeficiente de descarga) nominal de 16,8 U.S., para utilização em sistemas de combate a incêndio.</t>
  </si>
  <si>
    <t>T-3442</t>
  </si>
  <si>
    <t>Aparelhos para pulverização de jatos de água “sprinklers” pendente, do tipo supressão antecipada e resposta rápida, com conexão de entrada rosqueada, com pressão máxima de trabalho de 175psi e fator K (Coeficiente de descarga) nominal de 22,4 U.S, para utilização em sistemas de combate a incêndio.</t>
  </si>
  <si>
    <t>T-3430</t>
  </si>
  <si>
    <t>KARCHER INDÚSTRIA E COMÉRCIO LTDA</t>
  </si>
  <si>
    <t>Tubos prolongadores feito em plástico, material polipropileno, diâmetro 35mm, utilizados em aspiradores de sólidos e líquidos.</t>
  </si>
  <si>
    <t>T-3457</t>
  </si>
  <si>
    <t>Equipamentos para transporte e classificação de itens em bolsas suspensas “pockets", com tecnologia "roll adapter" e rastreamento baseado em tecnologia RFID; com 46 estações para entrada dos itens nas bolsas; área para distribuição das bolsas para áreas de consolidação e classificação ou para pistas de conexão para equipamento externo; pista para tratamento de erros; áreas para consolidação e classificação por sequenciamento algorítmico “matrix sorter”; buffers das bolsas classificadas; áreas para retirada manual de itens das bolsas classificadas; pistas de retorno de bolsas vazias; pistas para recebimento de bolsas vazias de equipamento externo; estação de testes; buffer de bolsas vazias; providos de bolsas “pockets” e "roll adapters" com chip RFID, transportadores aéreos, controladores lógicos programáveis (CLP), suportes, estruturas, elementos de fixação, câmeras, scanners, componentes para montagem, itens e dispositivos elétricos, eletrônicos e pneumáticos.</t>
  </si>
  <si>
    <t>T-3420</t>
  </si>
  <si>
    <t>Despaletizadores de rolos de tampas de latas de alumínio, composto de braço robótico com pinça a vácuo e magnética, transportador com capacidade de 8 tubos/min com dimensões de 400 a 1.220mm, mesa de armazenagem e unidade de enrolamento de envoltório.</t>
  </si>
  <si>
    <t>T-3354</t>
  </si>
  <si>
    <t>Rolos compactadores pneumáticos de asfalto e bases, autopropulsados dotado de motor diesel 4 cilindros e 113,9HP, com sistema de compactação estática com 4 pneus no eixo dianteiro e 4 pneus no eixo traseiro, com sobreposição dos pneus de 50mm, sistema de tração e freio hidrostáticos, peso operacional máximo de 26.950kg.</t>
  </si>
  <si>
    <t>T-3436</t>
  </si>
  <si>
    <t>Pás-carregadeiras hidráulicas autopropulsadas montadas sobre pneus, equipadas com motor diesel de potência 260kW (conforme ISO 9249), sistema de injeção Common Rail, sistema de translação Xpower, com carga de tombamento totalmente articulada a 37° (giro total) entre 21.000 e 22.500kg (conforme ISO 14397-1) e altura máxima da articulação da caçamba compreendida entre 4.640 e 5.060mm.</t>
  </si>
  <si>
    <t>T-3288</t>
  </si>
  <si>
    <t>Conjuntos de coluna de direção de 463mm; com suporte de inclinação de volante, encaixe superior para volante com estrias z=24, passo de 3mm, diâmetro primitivo de 24mm e encaixe inferior com 12 dentes e passo de 16/32, diâmetro primitivo de 19,05mm superior, com carenagem, sistema de chave e switch de partida elétrica para empilhadeiras.</t>
  </si>
  <si>
    <t>T-3366</t>
  </si>
  <si>
    <t>Eixos direcionais traseiros para empilhadeiras à combustão até 3,5t; largura do eixo (off set de tracking) 971mm; distância de pino rei 810mm; comprimento de acoplagem entre 400 a 460mm, cubo de rodas com fixadores M14 e “boltcircle” de diâmetro de 160mm; ângulo de esterçamento frontal 78° e traseiro de 54°; cilindro hidráulico de atuação direcional e coxins em borracha.</t>
  </si>
  <si>
    <t>T-3393</t>
  </si>
  <si>
    <t>Máquinas centrífugas para espremer e extrair suco de frutas e verduras, com capacidade de processamento de até 120kg/h – 1,8L/min por minuto e com um recipiente com capacidade de armazenamento de resíduos de 13kg, com empurrador ergonômico e boca de entrada de 75mm que facilita a entrada de frutas e vegetais, a máquina possui motor sem escova com baixa manutenção e sem transmissão de calor, sistema de controle com 2 velocidades, sistema triplo de segurança, sistema de proteção térmica, isolamento anti umidade do motor, botão seletor de velocidades, torneira rotativa anti gotejamento e bandeja removível.</t>
  </si>
  <si>
    <t>T-3358</t>
  </si>
  <si>
    <t>Moinhos de martelos para moagem de grãos, acionado por motor elétrico de 132W a 200kW, dotados de: alimentador acionado por motoredutor de 1,5kW com separador de partículas pesadas acionado por motoredutor de 0,55kW; controlador de frequência; filtro de ar; válvula de ar; ventilador, acionado por motor elétrico de 7,5 a 11kW com 3.600rpm; silenciador; painel de controle, podendo conter: painel starter e/ou extensão para troca automática de tela de 3 tipos diferentes.</t>
  </si>
  <si>
    <t>Cia Lilla De Máquinas Industria e Comercio</t>
  </si>
  <si>
    <t>T-3014</t>
  </si>
  <si>
    <t>TRIGO MAIS DE SÃO JOSÉ ALIMENTOS LTDA</t>
  </si>
  <si>
    <t>Combinações de máquinas para fabricação de flocos de cereais, com dimensões aproximadas de 42 x 2,5 x 2m e capacidade de produção de 150kg/h de flocos de cereais com sistema 100% automatizado e integrado, compostas de: Misturador farinha para extrusora fabricado em aço inox responsável pela mistura do insumo com outros componentes, possui sistema de alimentação automático e integrado com a extrusora que acompanha o nível de insumo e desliga automaticamente o sistema de alimentação no caso de falta ou excesso de produto capacidade instalada de 4kW e dimensões de 1,03 x 7,2 x 1,24 m; transportador de produto fabricado em aço inox á ar com dimensões de 3,1 x 5,90 x 2,2m permitindo o transporte do produto sem a necessidade de contato e impedindo a contaminação do produto com capacidade de 0,75kW; Extrusora com capacidade de produzir 150kg/h de produtos, motor de 22kW com inversor de frequência, comando por PLC e tela `touchscreen` para controle do processo produtivo, inversor de frequência para controle de velocidade dos motores e controle de temperatura e função de auto limpeza com dimensões de 2,3 x 0,88 x 1,86m permite a troca de moldes de forma a escolher formatos diferentes para produtos; Calhas vibratórias para transporte de produtos com capacidade de 0,5kW e dimensões de 1,53 x 0,82 x 0,79m, com tela linear vibratória construída em aço inox; Secador horizontal com capacidade de secagem de 100 a 250kg de produtos/h com dimensões de 2,42 x 0,78 x 1,42m, capacidade de 0.75kW, construído em aço inox ; Máquina de prensa do produto fazendo alteração de seu formato, prensa com sistema mecânico de rolos e motores, ajustáveis, e com capacidade produtiva para atender a necessidade da máquina, composta de sistema de distribuição e prensa, feita em 100% de aço inox 304, utiliza inversor de frequência e permite a regulagem de tamanho, possui sistema para distribuição uniforme de insumos em seus rolos bem como permite a separação de refugos capacidade de 8,25kW com dimensões de 1.440 x 1.800 x 1.840mm fabricada em aço inox ; Secador de esteira a gás de esteira multi camadas com 3 níveis de secagem, motores elétricos com comando PLC e tela ‘touchscreen’ e sistema de inversor de frequência, fabricado 100% em aço Inox 304, possui sistema de controle de circulação de ar de forma a manter a temperatura homogênea em todas as camadas capacidade instalada de 11kW e dimensões de 5,04 x 1,29 x 1,92m consumo de gás de 10M3/h; forno a gás de alta temperatura utilizado para expansão do insumo, esteira em aço inox 304, com dimensões de 4 x 0,80 x 2,4m, sistema de controle de velocidade e temperatura integrados no centro de comando da linha de produção capacidade instalada de 18kW e consumo de gás de 25 M3/Hora a esteira tem a largura de 0,7 m; Sistema de aromatização e dispensador de açúcar no produto composto por máquina de aromatização com capacidade de 150kg/h e 1kW, tem dimensões de 2,3 x 0,6 x 1,7m produzida em aço inox e integrada no sistema de comando PLC, "boiler" de aquecimento com capacidade instalada de 3.5kW/h e produtividade de 150kg/h, possui dois motores um para dispensar o açúcar que tem capacidade de 0,55kW e capacidade de produção de 900ciclos/min, possui câmara para derretimento do açúcar construída em aço inox e com sistema de aquecimento elétrico e outro motor com capacidade de 1.400ciclos/min, máquina de spray para óleos, integrados via CLP e no sistema produtivo com capacidade instalada de 4,37kW e dimensões de 0,94 x 0,63 x 0,75 m ; Transportadora horizontal giratória de tambor com dimensões de 2,3 x 0,78 x 1,41m capacidade instalada de 0,75kW fabricada em aço inox 304 ; Esteira de elevação 1,870 x 0,7 x 1,46 m capacidade de 0,55kW responsável por transferir o produto do tambor para o forno de alta temperatura ; Secador de esteira a gás de esteira multi camadas com 3 níveis de secagem, motores elétricos com CLP e sistema de inversor de frequência, fabricado 100% em aço Inox 304, possui sistema de controle de circulação de ar de forma a manter a temperatura homogênea em todas as camadas capacidade instalada de 11kW e dimensões de 5.040 x 1.290 x 1.920mm consumo de gás de 10M3/h; Esteira de resfriamento do produto com capacidade produtiva de 150kg/h responsável por receber o produto da secadora, e enquanto transporta para a área de embalagem tem a função de resfriamento com dimensões de 4,2 x 0,8 x 1,5m estrutura construída em aço inox.</t>
  </si>
  <si>
    <t>T-3332</t>
  </si>
  <si>
    <t>TRIGO &amp; CIA LTDA</t>
  </si>
  <si>
    <t>Combinações de máquinas destinadas a silagem e manuseio de matérias primas utilizadas para preparação da produção de pão francês compostas de um gabinete elétrico para controle de enchimento de um ou mais silos com indicação de forma visual e audível; fundo vibratório para descarga de silos dispondo de cone anti-carga limitador da pressão; rosca sem-fim tipo Arquimedes para descarga dos silos, uso de 1 a 4 roscas para alimentar 1 a 4 transferências, espira com o comprimento de 1 metro; sistema com estrutura metálica para descarga de big bags de até 2t de produto; dois sopradores / depressores acionados a gás para transferência pneumática, dispondo de motor elétrico e bomba trilobular; coletor de pó para despoeiramento automático; válvula rotativa controladora da pressão dispondo de carter, rotor equipado com palas, saída de desgaseificação; peneira rotativa (centrífuga)de farinha equipada com motor elétrico com acoplamento de polia / correia ou com motoredutor, telas equipadas com sensores de segurança; filtro magnético (ímãs de segurança) podendo conter de 2 a 7 barras e potência aproximada de 10.000 Gauss ou maior; estação de dosagem para transferência pneumática dos pós, pressão do ar de+100mBar no interior e de -550mBar no vácuo; unidade de dosagem e dispensador de água capaz de controlar até 3 fontes de água em diferentes temperaturas e fluxos aproximados de 70 lt/min ou 100 lt/min; transporte pneumático de pós por pressão de até 1 bar em até 25m/s ou por vácuo de até -0,5bar em até 30m/s, um gabinete elétrico com capacidade de interrupção de 10kA e cinco painéis de controle, todos classe IP66 e tensão 400 V Tri+Neutro.</t>
  </si>
  <si>
    <t>T-3352</t>
  </si>
  <si>
    <t>Máquinas de preparação de massa e desaguamento de celulose com capacidade nominal de produção de fibras de celulose solúvel de 1.670 MDt/d @92%, polpa com  pH em torno de 3,5~4,5 , viscosidade entre 400~550 dm³/kg, largura de trabalho 6.720mm, densidade da polpa de 800-1.000 g/m2 DB, velocidade operacional até 250m/min, composta por caixa de entrada, mesa formadora, unidade de prensagem, incluindo as caixas de vácuo, rolos, chuveiros, calhas, placas base, estruturas, plataformas, escadas operacionais, sistema de vácuo e respectivas bombas de vácuo, sistemas de passagem de pontas, transportador de quebras, sistema de controle de processo contínuo compreendendo fluxo, vazão, pressão e respectivo controle automático centralizado e todos os seus respectivos acessórios de montagem.</t>
  </si>
  <si>
    <t>T-3311</t>
  </si>
  <si>
    <t>Máquinas cortadeiras rebobinadeiras automáticas, para corte de material autoadesivo, multicamada, como etiquetas de filme de papel ou filme de plástico (papel/papel, papel/filme, filme/filme e papel e filme com metalização de superfície), espessura máxima do substrato igual a 300 mícrons, alimentada por bobinas com diâmetro máximo de 1.300mm e largura máxima de 1.650mm, contando com elevação hidráulica da bobina, desbobinamento “shaftless” (sem eixo), dispositivo de frenagem por regeneração de energia no desbobinamento através de motor indutivo, rolo abridor acionado por motor e rolo de transporte ajustável radialmente, eixos expansíveis (ar) para fixação de facas e contra facas e eixo superior com acionamento pneumático, mancal inferior retrátil, corte tipo tesoura com sistema de posicionamento de facas e contra facas automatizado, estação de rebobinamento atuando por servomotores, com dois eixos, com controlador de resposta com rolo de contato acionado eletro pneumaticamente e sensores magnéticos de medição de diâmetro, sistema de compensação de inércia, descarregamento automatizado de bobinas acabadas em carros de deslocamentos elétricos, largura mínima de corte de 70mm, saída em bobinas de diâmetro máximo de 1.000mm, velocidade máxima de 800m/min, com controlador de resposta, cálculo de diâmetro e fricção por CLP</t>
  </si>
  <si>
    <t>T-3380</t>
  </si>
  <si>
    <t>Máquinas para corte automático de livros e bloco de livros, realizando corte trilateral, corte em ângulo, corte de livros com abas, corte individual ou de livros empilhados, operando através de mesa giratória para posicionamento da lateral a ser cortada e leitura de código no produto a ser processado para automação do serviço a ser realizado, formato máximo do livro sem refile de 320 x 350mm, altura máxima de corte de 51mm, capacidade máxima igual a 300ciclos/h.</t>
  </si>
  <si>
    <t>T-3405</t>
  </si>
  <si>
    <t>ASSOCIAÇÃO BRASILEIRA DA INDUSTRIA DE MATERIAL FOTOGRÁFICO E DE IMAGEM</t>
  </si>
  <si>
    <t>Máquinas de impressão digitais por jato de tinta com cura UV; com ou sem cabeças de impressão piezoelétrico com gotículas de 11 picolitros; velocidade máxima de impressão igual ou superior a 150m2-h; com 4 ou mais cores (CMYK, Lc, Lm e W); unidade de controle e gerenciamento interno; largura máxima de impressão para suportes rígidos e flexíveis de até 3,30m; sistema de ajuste da altura das cabeças automático sobre mídias de até 4,50cm; exclusivos sistemas de proteção das cabeças e carro de impressão; com cura LED.</t>
  </si>
  <si>
    <t>T-2221</t>
  </si>
  <si>
    <t>Rolos de impressão cobertos de borracha para  transferência da tinta para a lata de alumínio, cor verde maça, alta resistência a abrasão e produtos químicos para máquinas de impressão de latas.</t>
  </si>
  <si>
    <t>T-2920</t>
  </si>
  <si>
    <t>Máquinas para corte a laser de chapas metálicas com potência de até 20kW, com comando numérico computadorizado de tela sensível ao toque com interface amigável ao usuário que mostre graficamente a operação de corte a ser realizado, com gerador do laser de estado sólido em fibra ótica com estabilidade de potência de ± 2% e qualidade do feixe laser BPP ≤ 2,2mm mrad, dotadas de cabeçote de corte com função avançada de manipular o diâmetro do feixe laser entre 120 e 320μm montado em um sistema de movimentação de alta precisão; com aceleração dos eixos superior a 10m/s² e velocidade de deslocamento superior a 140m/min, com troca de mesa de corte automática e dotada de sistema CNC de carga de chapas metálicas de 0,5 a 25mm de espessura através de ventosas e transportadores para matéria prima armazenada em prateleiras verticais de 1 a 25andares e sistema de descarga de peças e retalhos através de transportadores que empilham as peças cortadas em paletes para posterior seleção.</t>
  </si>
  <si>
    <t>T-3403</t>
  </si>
  <si>
    <t>VOILAP BRASIL MAQUINAS E EQUIPAMENTOS LTDA</t>
  </si>
  <si>
    <t>Centros de usinagem horizontal, com comando numérico computadorizado (CNC), com 3 eixos controlados com rotação automática em três posições fixas que permite a usinagens em 3 faces da peça, específicos para usinagem de barras ou peças de alumínio, PVC, ligas leves em geral, dispõe de um armazém manual de ferramentas com 9 alojamentos, podendo adicionar até 2 armazéns automáticos de 4 posições, posicionamento do perfil através de tope pneumático do tipo retrátil, e bloqueio por meio de 4 morsas robustas acionadas através do eixo X, com ou sem um segundo tope pneumático instalado, eixo X (longitudinal) até 3.000mm, eixo Y (transversal) até 274mm, eixo Z (vertical) até 390mm, potência do eletro mandril 4kW e com rotação máxima do cabeçote principal 20.000rpm.</t>
  </si>
  <si>
    <t>T-3404</t>
  </si>
  <si>
    <t>Centros de usinagem horizontal, com comando numérico computadorizado (CNC), com 4 eixos controlados X, Y, Z e A, especifico para usinagem de barras ou peças de alumínio, PVC, ligas leves em geral e aço de até 2 mm, dispõe de um armazém de ferramentas com 8 alojamentos no carro eixo X, com uma unidade angular e uma fresa de disco de corte capaz de efetuar usinagens nas 5 faces da peça, completa com tope pneumático do tipo retrátil acionado por cilindro, com ou sem um segundo tope instalado eixo X (longitudinal) até 4.000mm, eixo Y (transversal) até 270mm, eixo Z (vertical) até 420mm, potência do eletro mandril 7kW e com rotação máxima do cabeçote principal 16.500rpm.</t>
  </si>
  <si>
    <t>T-3334</t>
  </si>
  <si>
    <t>MERI SISTEMAS E TECNOLOGIA LTDA</t>
  </si>
  <si>
    <r>
      <t>Máquinas de amarrar e cortar arames nos fardos de papeis recicláveis, com largura de corte 2.000/2.400/2.500/2.800mm, com capacidade de trabalhar com fios de arame de até 3,8mm (0,15pol.) de diâmetro, com resistência de ruptura &gt; 1.200N/mm</t>
    </r>
    <r>
      <rPr>
        <vertAlign val="superscript"/>
        <sz val="10"/>
        <color rgb="FF000000"/>
        <rFont val="Calibri"/>
        <family val="2"/>
      </rPr>
      <t>2</t>
    </r>
    <r>
      <rPr>
        <sz val="10"/>
        <color rgb="FF000000"/>
        <rFont val="Calibri"/>
        <family val="2"/>
      </rPr>
      <t>.</t>
    </r>
  </si>
  <si>
    <t>T-3357</t>
  </si>
  <si>
    <t>INDUSTRIAL PAGE LTDA</t>
  </si>
  <si>
    <t>Máquinas eletro-hidráulicas radiais de prensar, conformar, dobrar, flangear e furar, gerenciadas por CLP ( controle lógico programável), com motor elétrico de 12,5kW utilizada na fabricação de perfis circulares de flange perpendicular; operação com aço galvanizado ou aço carbono laminado de 1 a 6mm de espessura e diâmetro de 400 a 2.000mm, altura de 200mm ou maior, com capacidade de prensar e conformar flanges de 20 a 70mm e sistema de punção e perfuração automatizada de furos na face do flange de 8 a 18mm de diâmetro.</t>
  </si>
  <si>
    <t>T-3293</t>
  </si>
  <si>
    <t>PETTRUS MINERAÇÃO E COMERCIO LTDA</t>
  </si>
  <si>
    <t>Serras a ponte CNC 5 eixos interpolados com cabeça orientável de 0 a 370* (w); curso vertical de 0 a 1.000mm; angulo máximo de inclinação de 0 a 90* (R); disco vertical de diâmetro 300 a 1.100mm; inversor para regulagem da velocidade do disco; 1 unidade de programação e controle “touchscreen”, 1 mandril elétrico com eixo furado para ISO 40; 1 dispositivo de troca automática de até 12 ferramentas;1 mesa com vários níveis com dimensões até 2.300 x 4.000mm.; grupo de ventosas aplicado no protetor do disco; 1 câmera fotográfica fixa para fotografar os materiais; 1 leitor de ferramentas para detecção de desgaste; 1 leitor da espessura das chapas; 1 torno “brushells”; vários programas para corte de CAD e CAD-CAM, figuras paramétricas off LINE1; 1 quadro elétrico completo com fios e cabos.</t>
  </si>
  <si>
    <t>T-2283</t>
  </si>
  <si>
    <t>CS3 MARMORES E GRANITOS LTDA</t>
  </si>
  <si>
    <t>Combinações de máquinas para tratamento de superfície de chapas de rochas ornamentais, compostas por: 1 carregador automático, transportadores de rolos motorizados de conexão, 1 politriz automática para lustrar chapas com 19 mandris completos, dotados de cabeçotes espatulantes porta-abrasivos com 8 sapatas com capacidade de processar chapas com largura útil de até 2.200mm e curso de subida do mandril de até 160mm; trave porta-mandris construída em uma única peça de aço, com velocidade de deslocamento da trave de até 80.000mm/min; sistema eletrônico de comando por tela "touchscreen" permitindo total controle do equipamento; sistema de leitura das chapas (SEL 60) instalado na entrada da Politriz determina eletronicamente a área da chapa suscetível ao polimento, grupo de até 3 ventiladores para secagem das chapas; 1 descarregador automático de chapas com sistema de descarregamento com até 4 posições.</t>
  </si>
  <si>
    <t>T-3353</t>
  </si>
  <si>
    <t>Equipamentos CNC para recorte de lentes oftálmicas: desbaste por ferramenta de fresa ou rebolo com acabamentos em bisel (faceta), plano e ranhurado com ou sem polimento de bordas; quebra arestas (chanfro) e perfuração; facetas especiais, mini faceta, altas curvas e “step bevel”; possibilidade de manutenção remota.</t>
  </si>
  <si>
    <t>T-3267</t>
  </si>
  <si>
    <t>Picadores e descascadores florestais de arvores inteiras ou toras, para produção de cavacos de madeira para produção de celulose, podendo ser fixo ou portátil sobre rodas, com pino rei para engate para deslocamento com caminhão, com capacidade de produção de 100 a 120t de cavaco horas, acionado por motor diesel entre 900 a 1.250HP ou podendo ser com motores elétricos de 400 a 460VAC de 50 ou 60Hz, 3 fases, podendo conter 1 motor elétrico para o disco de 600HP ou 2 motores de 400 a 500HP , embreagem hidráulica acionado por elétrico por botão, sistema eletrônico com painel display e botões e joystick para acionamento de todas as funções direto da cabine do operador, luzes para operação noturna, com grua e cabine própria com estação para o operador climatizada, disco de picagem de diâmetro entre 50 a 66 polegadas juntamente com sistema de facas , abertura para receber arvores ou toras de até 56cm de diâmetro ou várias arvores com diâmetros menores, , possui 2, 3 ou até 4 tambores de correntes para descascamento das arvores ou toras, bica de descarga com giro direcional , peso total entre 45.000 até 50.000kg dependendo dos acessórios.</t>
  </si>
  <si>
    <t>T-3359</t>
  </si>
  <si>
    <t>CONSTRUTORA TENDA S/A.</t>
  </si>
  <si>
    <t>Combinações de máquinas para construção de painéis de estrutura (ossatura) de paredes pré-fabricadas para prédios e casas de estrutura leve feitas em madeira (Light Wood Frame), com capacidade máxima para estruturas com comprimento de 12.000mm e altura de 3.300mm, compostas de: estação de montagem de subcomponentes (estrutura para receber portas e janelas); transportador para posicionar o subcomponente no ponto exato de alimentação e aguardar para ser alimentado no momento exato de montagem; alimentador automático dos montantes a partir de 2 magazines com 4 locações cada, sendo 7 locações para alimentação e 1 locação para receber montantes rejeitados, com sistemas de verificação de deformação e rejeição dos montantes não aprovados, com sistema de furação; máquina para montagem da estrutura interna (ossatura) das paredes a partir do posicionamento das guias pelo operador nas entradas da máquina, com alimentação automática das guias, dos montantes recebidos do alimentador automático de montantes e alimentação manual dos subcomponentes para paredes com janela(s) e/ou porta(s), com fixação automática da estrutura interna por pregos, com transportador; mesa de transporte e acúmulo; controlada por CNC, computadores industriais, painéis de comando e CLPs.</t>
  </si>
  <si>
    <t>T-3360</t>
  </si>
  <si>
    <t>CONSTRUTORA TENDA S/A</t>
  </si>
  <si>
    <t>Combinações de máquinas para construção / revestimento da parte interna de painéis de paredes pré-fabricadas para prédios e casas de estrutura leve feitas em madeira (Light Wood Frame) para fechamento da parte interna da parede com painéis de placas de madeira orientadas (Oriented Strand Board - OSB), e acabamento com placas de gesso, com capacidade máxima para paredes com comprimento de 12.000mm e altura de 3.300mm, compostas de: máquina para montagem das placas OSB na face interna da parede e fixação inicial sobre a estrutura, com transportador, sistema de esquadrejamento e 2 transportadores-elevadores de placas à vácuo; máquina para grampeamento automático das placas de OSB na estrutura da parede composta por: mesa de transporte com sistema automático de posicionamento, fixação e alinhamento automatizado dos montantes e ponte multifuncional para grampear, com 4 módulos de grampeamento; máquina para montagem e fixação inicial das placas de gesso com transportador, sistema de esquadrejamento automático e 2 transportadores-elevadores de placas à vácuo; máquina para grampeamento automático das placas de gesso composta por: mesa de transporte e fixação do painel e ponte multifuncional para fixação por grampos, com 4 módulos fixadores de grampos e 1 cabeçote de fresamento de furos e rasgos, com unidade de reator com função de interpolação para percurso do cabeçote de fresamento; mesas para transporte e giro de 180º (tipo borboleta) e suporte para montagem de elementos de elétrica e de água dotada de: mesa para giro da posição horizontal para posição vertical e mesa para giro da posição vertical para posição horizontal; controlada por CNC, computadores industriais, painéis de comando e CLPs.</t>
  </si>
  <si>
    <t>T-3361</t>
  </si>
  <si>
    <t>Combinações de máquinas para construção / revestimento da parte externa de painéis de paredes pré-fabricadas para prédios e casas de estrutura leve feitas em madeira (Light Wood Frame) para fechamento com painéis de placas de madeira orientadas (Oriented Strand Board - OSB), acabamento na parte exterior e área molhada com membrana hidrófuga e placas cimentícia ou, no caso de face externa voltada para o interior do prédio, com placas de gesso, com capacidade máxima para paredes com comprimento de 12.000mm e altura de 3.300mm, compostas de: máquina para montagem e fixação inicial das placas OSB na face externa da parede, com transportador e 2 transportadores-elevadores de placas à vácuo; máquina para grampeamento automático das placas de OSB na face externa do painel de parede composta de mesa de transporte e fixação do painel e ponte multifuncional para grampear, com 4 módulos de grampeamento; máquina para montagem e fixação inicial das placas de gesso  ou de manta hidrófuga e placas cimentícias, com transportador, 2 transportadores-elevadores de placas à vácuo e dispositivo para desenrolar a membrana hidrófuga; máquina para grampeamento automático das placas de gesso ou das placas cimentícias composta de: mesa de transporte e fixação do painel e ponte multifuncional para fixação por grampos, com 4 módulos de fixação e 1 cabeçote de fresamento de furos e rasgos com unidade de roteador com função de interpolação para percurso do cabeçote de fresamento; mesa de transporte e giro do painel em 90º, da posição horizontal para a posição vertical, com aplicação, pelo operador, de pinos de guia e posicionamento dos carrinhos (skates) para encaixe nos trilhos de movimentação superiores e sustentação dos painéis na vertical, também permite a separação das paredes do painel de paredes, com 60 carrinhos de transporte (skates); sistema de transporte e sustentação das paredes na vertical para movimentação entre as áreas de estoque, colocação de portas e janelas e preparação para transporte, dotado de trilhos superiores com regulagem de altura e inferiores, dispositivo elétrico para a movimentação entre as áreas e plataformas; controlada por CNC, computadores industriais, painéis de comando e CLPs.</t>
  </si>
  <si>
    <t>T-3447</t>
  </si>
  <si>
    <t>TE CONNECTIVITY BRASIL INDUSTRIA DE ELETRONICOS LTDA</t>
  </si>
  <si>
    <t>Dispositivos aplicadores de terminais em fios e cabos elétricos, apresentados sem grampeador, tensionador e depressor do terminal, com passo máximo de até 50mm, dotados por carcaça em aço banhado de cromo duro trivalente, disco de ajuste fino com graduação milimétrica interna e externa, com curso de até 1,50mm e precisão de 0,01mm, inserto magnético para contagem, mola de compressão e limitador da posição do disco com dupla função (detenção e bloqueio), para serem montados em máquinas de cravar automáticas.</t>
  </si>
  <si>
    <t>T-3448</t>
  </si>
  <si>
    <t>Módulos pneumáticos para mini aplicadores, para crimpagem de terminais elétricos, com passo máximo de até 50mm, composto por conjunto bloco deslizante com sistemas ajustáveis de força, avanço e posicionamento; válvulas reguladoras de fluxo dotadas de silenciador com fixação por rosca M5; anéis o-ring de borracha nitrílica para vedação; haste de precisão de aço 1045 banhada a cromo duro trivalente e parafusos métricos, válvula e cilindro dotados de carcaças em alumínio UNS A96061 anodizado preto, pistões e reguladores já inclusos.</t>
  </si>
  <si>
    <t>T-3355</t>
  </si>
  <si>
    <t>“Laptops” do tipo MateBook com processador de 10ª geração, tela de e 13 polegadas com resolução 2160 x 1.440pixels, 200pixels por polegada (PPI), angulo de visão: 178graus, cores sRGB 100% gama de cores (típica), contraste de 1000: 1 (típico), brilho de 300nits, GPU de WrightB-WAI9A / WAH9C ou WrightB-WAH9A / WAH9E / WFH9A / WFH9B / WFE9A, armazenamento SSD de 256 GB/512 GB PCI-e e 8GB/16GB LPDDR3 2133MHZ, WLAN de IEEE 802.11a/b/g/n/ac, 2.4 GHz/5 GHz 2 x 2 MIMO, câmera frontal de 1 MP, bateria de lítio com capacidade de 41,7 Wh, tensão de alimentação de entrada de 100 – 240 VCA, 50/60 Hz e saída: 5V/2A, 9V/2 A, 12V/2A, 15V/3A, 20V/3,25A.</t>
  </si>
  <si>
    <t>T-3364</t>
  </si>
  <si>
    <t>Moinhos de bolas tipo planetário com software de operação em português para a moagem de amostra seca e coloidal com princípio de fragmentação por impacto e fricção, armazenamento de até 10 métodos de trabalho e início da moagem com horário programável e sem a presença do usuário, tem motor trifásico assincronizado com inversor de frequência de 750W de potência, velocidade variável e programável de 100 a 650 rpm (min-1) e relação de velocidade com jarro de moagem de 1 para -2 ou de 1 para -1 na versão centrífuga, com uma estação de trabalho para jarros de moagem de 12, 25, 50, 80, 125, 250 e 500 ml em aço inox e outros materiais como aço endurecido, carbeto de tungstênio, ágata, óxido de alumínio sintetizado, nitreto de silício e óxido de zircônia, o sistema de segurança é por placa que impede o funcionamento do moinho se o vaso de moagem não estiver devidamente fixado, tem trava auxiliar de segurança para controle de atmosfera modificada por purga e sistema de controle em tempo real de monitoramento de pressão e temperatura tipo Wi-Fi com transferência direta de dados para o computador, a granulometria final menor que 1 micra e para moagem coloidal menor que 0,1 micra, o diâmetro efetivo da engrenagem central de 141mm e força g de 33,3 e com inversão de sentido de moagem, tempo de moagem programável de 1 segundo a 99h 59min e 59s, capacidade para armazenar 10 métodos de trabalho, possui conexão RS 232 e RS 485, Código de proteção IP 30, o consumo de energia de 1250W, dimensões: 410 x 515 x 365mm.</t>
  </si>
  <si>
    <t>T-3234</t>
  </si>
  <si>
    <t>PRIMAC DO BRASIL IND COM EXP E IMP DE MAQ LTDA</t>
  </si>
  <si>
    <t>Combinações de máquinas para produção simultânea de 2 tubos de PVC com diâmetro externo compreendido de 16 a 63mm, compostas de: 1 sistema de alimentação automática com capacidade de até 300kg/h, 1 extrusora de dupla rosca com capacidade de produção de até 220kg/h, com roscas cônicas com diâmetro nominal de 65/132mm, funil de aço inox, dosador de rosca dupla e sistema de controle com controlador lógico programável, 1 cabeçote de extrusão duplo com distância entre centros de 330mm incluindo conjunto de fieiras para produção de tubos com diâmetros externos de 20, 25, 32, 40, 50 e 60mm, 1 tanque de calibração a vácuo, duplo, incluindo conjunto de calibradores e dispositivos de vedação, 1 puxador duplo com 2 caterpillar com força de 7.500N e velocidade variável de 1,5 a 15m/min, 1 unidade de corte dupla e 1 empilhador automático duplo com comprimento nominal de 6.000mm</t>
  </si>
  <si>
    <t>T-3082</t>
  </si>
  <si>
    <t>EUROFRAL INDÚSTRIA DE PRODUTOS HIGIÊNICOS E TERMOPLÁSTICOS LTDA</t>
  </si>
  <si>
    <t>Combinações de máquinas para fabricação de lenços interfolhados de falso tecido umedecidos, com capacidade de produção de 80pacotes/min, compostas de: cinco módulos desbobinadores para 20 bobinas de falso tecido processo (quatro em cada) e 20 bobinas em espera (quatro em cada) com emenda automática; 20 conjuntos de placas de dobragem; equipamento para aplicação de loção dotada de tanque de preparação da mistura e tanque de armazenagem para aplicação da loção; 1 módulo de corte rotativo dotado de correias de transporte de alimentação e de saída; módulo de empilhamento; dispositivo de detecção de emenda e descarte da pilha; embaladora tipo flow pack com capacidade de 80pacotes/min dotada de eixos porta bobinas o filme de embalagem com troca automática, aplicadores de etiqueta, sistema de selagem; com ou sem aplicador de tampa.</t>
  </si>
  <si>
    <t>T-3269</t>
  </si>
  <si>
    <t>GRAMARCAL GRANITOS MÁRMORES E CALCÁREOS LTDA</t>
  </si>
  <si>
    <t>Combinações de máquinas para o tratamento da superfície de chapas de rochas ornamentais compostas de: 1 plataforma giratória automática para o carregamento e descarregamento das chapas de rocha; 1 carregador e descarregador, paginador elétrico para chapas; 1 mesa pente de carga rotativa combinada com o carregador ; 1 elevador de duas colunas para forno; 1 mecanismo extrator e insersor de bandejas de transporte de chapas no forno ; 1 forno combinado de coluna única com câmaras para secagem e catálise da resina, com capacidade de 45 bandejas de transporte das chapas; 1 base para o forno com transportador de corrente dupla; 2 unidades térmicas a resistências elétricas; 3 bancadas de trabalho para operações de resinagem equipadas com transportador de corrente duplo com movimentação nos dois sentidos; 1 pantógrafo de corrente para a recirculação de bandejas com mecanismo de extração e inserção das bandejas; 50 bandejas metálicas com grelhas , para o suporte da chapas.</t>
  </si>
  <si>
    <t>T-3425</t>
  </si>
  <si>
    <t>Máquinas para embalar, em caixas de papelão, válvulas para embalagens de aerossol de spray contínuo, com respectivos tubos plásticos, automáticas e contínuas, com capacidade para embalar até 150.000.000válvulas/ano, dotadas de: trilho de entrada das válvulas com tubos; esteira de rolos para entrada das caixas de papelão vazias, unidade para embalar com dispositivo para separar 16válvulas/camada, dispositivo para colocação das 16 válvulas na caixa, dispositivo para giro de 180graus a cada camada de válvulas colocada na caixa, esteira de rolo para saída das caixas cheias; controladas por CLP.</t>
  </si>
  <si>
    <t>T-3426</t>
  </si>
  <si>
    <t>Máquinas para montagem de tubo plástico em válvulas para embalagens de aerossol de spray contínuo, automática e contínua, com capacidade de produção de até 150.000.000válvulas/ano, dotadas de: trilho de entrada das válvulas; desbobinador motorizado dos tubos; braço guia; tambor para montagem do tubo na válvula com dispositivo de corte do tubo; trilho de saída com controle de qualidade “in process” para assegurar a correta aplicação do tubo, que encaminha a válvula sem tubo para a unidade de desvio ou para a máquina caso o tubo esteja montado incorretamente; controladas por CLP.</t>
  </si>
  <si>
    <t>T-3315</t>
  </si>
  <si>
    <t>Moldes para extrusão com moldagem por sopro de cavidade única para bombona de 20L composto por aço, alumínio e ligas de cobre-berílio equipados com  sistema especial de refrigeração “shell-in-cooling” (resfriamento em casca),  monitoramento por sensores; pino de sopro em Cu-Be (liga de cobre-berílio) , sistema de eliminação de ovalização de gargalos em alta velocidade de produção e sistema SFDR.</t>
  </si>
  <si>
    <t>T-3321</t>
  </si>
  <si>
    <t>COMPANHIA SIDERURGICA NACIONAL</t>
  </si>
  <si>
    <t>Redutores planetários de dois estágios com motor elétrico , potência de 4.560kW, velocidade de entrada de 890rpm, velocidade de saída de 22,81rpm +-1%, relação de transmissão de 39,02, fator de aplicação de 2, carga axial atuante 11.182kN e peso de 126.500kg, para acionamento de moinhos de rolos verticais.</t>
  </si>
  <si>
    <t>ZANINI RENK EQUIPAMENTOS INDUSTRIAIS LTDA</t>
  </si>
  <si>
    <t>T-3250</t>
  </si>
  <si>
    <t>Conjuntos formando corpo único, constituídos de motor elétrico trifásico assíncrono de corrente alternada com eletrofreio monofásico e aquecedor monofásico, caixa de engrenagens e pinhão suspenso, próprios para aplicação em turbinas eólicas; motor elétrico com tensão de 400 ou 690Vac, frequência 60Hz, rotação nominal de 1.200rpm, corrente elétrica nominal de 6,3A @ 690V, potência nominal de 4,8kW dependendo da curva de torque, grau de proteção IP54 ou maior, dotado de ventilador de refrigeração e aquecedor com tensão de 230Vac; eletrofreio com tensão de 230Vac, com torque de frenagem mínimo de 120Nm; redutor de velocidades de multiestágio planetário com relação de transmissão de 1.150+/-100; módulo do pinhão de saída: 22mm, ângulo de pressão de contato: 20°, número de dentes: 13, fator de correção de perfil: +0,5, espessura do dente: 165mm, diâmetro externo de 351,8mm; Massa máxima do conjunto de 850kg já com graxa e óleo; temperatura de operação: -40° a 55°C.</t>
  </si>
  <si>
    <t>T-3158</t>
  </si>
  <si>
    <t>Grupos eletrogêneos de corrente alternada, com motor de pistão de ignição por compressão, à diesel, com 211cc de deslocamento, com refrigeração por ar, partida manual, potência máxima de saída de 2,2kVA e potência contínua de saída de 2kVA, com tensão de saída monofásica em 230 ou 115V, selecionável através de uma chave, possui controle de tensão por capacitor, com tanque de combustível de 11,6 litros, equipados com medidor digital 3 em 1, apresentando tensão, frequência e tempo de operação, com quadro estrutural de perfil tubular, equipados com placa metálica protetiva sobre o motor, para proteção contra contato manual acidental, com janela para acionamento do descompressor manual.</t>
  </si>
  <si>
    <t>T-3159</t>
  </si>
  <si>
    <t>Grupos eletrogêneos de corrente alternada, com motor de pistão de ignição por compressão, à diesel, com 296cc de deslocamento, com refrigeração por ar, partida manual, podendo ainda ser equipado com partida elétrica, potência máxima de saída de 3,3kVA e potência contínua de saída de 3kVA, com tensão de saída monofásica em 230 ou 115V, selecionável através de uma chave, possui controle de tensão por capacitor, com tanque de combustível de 11,6 litros, equipados com medidor digital 3 em 1, apresentando tensão, frequência e tempo de operação, com quadro estrutural de perfil tubular, equipados com placa metálica protetiva sobre o motor, para proteção contra contato manual acidental, com janela para acionamento do descompressor manual.</t>
  </si>
  <si>
    <t>T-3160</t>
  </si>
  <si>
    <t>Grupos eletrogêneos de corrente alternada, com motor de pistão de ignição por compressão, à diesel, com 406cc de deslocamento, com refrigeração por ar, partida manual, podendo ainda ser equipado com partida elétrica, potência máxima de saída de 5,5kVA e potência contínua de saída de 5kVA, com tensão de saída monofásica em 230 ou 115V, selecionável através de uma chave, possui controle de tensão por capacitor, com tanque de combustível de 11,6 litros, equipados com medidor digital 3 em 1, apresentando tensão, frequência e tempo de operação, com quadro estrutural de perfil tubular, equipados com placa metálica protetiva sobre o motor, para proteção contra contato manual acidental, com janela para acionamento do descompressor manual, equipados com 4 rodas para facilitar a movimentação.</t>
  </si>
  <si>
    <t>T-3161</t>
  </si>
  <si>
    <t>Grupos eletrogêneos de corrente alternada, com motor de pistão de ignição por compressão, à diesel, com 474cc de deslocamento, com refrigeração por ar, partida manual ou elétrica, potência máxima de saída de 6,6kVA e potência contínua de saída de 6kVA, com tensão de saída monofásica em 230 ou 115V, selecionável através de uma chave, possui controle de tensão por capacitor, com tanque de combustível de 11,6 litros, equipados com medidor digital 3 em 1, apresentando tensão, frequência e tempo de operação, com quadro estrutural de perfil tubular, equipados com placa metálica protetiva sobre o motor, para proteção contra contato manual acidental, com janela para acionamento do descompressor manual, equipados com 4 rodas para facilitar a movimentação.</t>
  </si>
  <si>
    <t>T-3163</t>
  </si>
  <si>
    <t>Grupos eletrogêneos de corrente alternada, com motor de pistão de ignição por compressão, à diesel, com 418cc de deslocamento, com refrigeração por ar, partida manual, potência máxima de saída de 6kVA e potência contínua de saída de 5,5kVA, com tensão de saída monofásica em 230 ou 115V, selecionável através de uma chave, possui controle de tensão por AVR, com tanque de combustível de 11,5 litros, equipados com medidor digital 3 em 1, apresentando tensão, frequência e tempo de operação, com quadro estrutural de perfil retangular, equipados com duas rodas e duas alças para facilitar o transporte, com cantoneiras arredondadas no topo do quadro, com a função de proteger o tanque de combustível.</t>
  </si>
  <si>
    <t>T-3165</t>
  </si>
  <si>
    <t>Grupos eletrogêneos de corrente alternada, com motor de pistão de ignição por compressão, à diesel, com 418cc de deslocamento, com refrigeração por ar, partida elétrica e manual, potência máxima de saída de 6kVA e potência contínua de saída de 5,5kVA, com tensão de saída monofásica em 230 ou 115V, selecionável através de uma chave, possui controle de tensão por capacitor, com tanque de combustível de 11,5 litros, equipados com medidor digital 3 em 1, apresentando tensão, frequência e tempo de operação, com quadro estrutural de perfil retangular, equipados com duas rodas e duas alças para facilitar o transporte, com cantoneiras arredondadas no topo do quadro, com a função de proteger o tanque de combustível, equipados com interface para conexão de painel de comando de transferência automática de carga e partida do grupo gerador.</t>
  </si>
  <si>
    <t>T-3167</t>
  </si>
  <si>
    <t>Grupos eletrogêneos de corrente alternada, com motor de pistão de ignição por compressão, à diesel, com 418cc de deslocamento, com refrigeração por ar, partida elétrica e manual, potência máxima de saída de 6kVA e potência contínua de saída de 5,5kVA, com tensão de saída monofásica em 230 ou 115V, selecionável através de uma chave, possuem controle de tensão por AVR, com tanque de combustível de 11,5 litros, equipados com medidor digital 3 em 1, apresentando tensão, frequência e tempo de operação, com quadro estrutural de perfil retangular, equipados com duas rodas e duas alças para facilitar o transporte, com cantoneiras arredondadas no topo do quadro, com a função de proteger o tanque de combustível, equipados com interface para conexão de painel de comando de transferência automática de carga e partida do grupo gerador.</t>
  </si>
  <si>
    <t>T-3171</t>
  </si>
  <si>
    <t>Grupos eletrogêneos de corrente alternada, com motor de pistão de ignição por compressão, à diesel, com 498cc de deslocamento, com refrigeração por ar, partida elétrica e manual, potência máxima de saída de 7,5kVA ou 8,5kVA e potência contínua de saída de 7kVA, com tensão de saída 380V trifásica e 220V monofásica ou 220V trifásica e 127V monofásica, possuem controle de tensão por AVR, com tanque de combustível de 11,5 litros, equipados com medidor digital 3 em 1, apresentando tensão, frequência e tempo de operação, com quadro estrutural de perfil retangular, equipados com duas rodas e duas alças para facilitar o transporte, com cantoneiras arredondadas no topo do quadro, com a função de proteger o tanque de combustível, equipados com interface para conexão de painel de comando de transferência automática de carga e partida do grupo gerador.</t>
  </si>
  <si>
    <t>T-3172</t>
  </si>
  <si>
    <t>Grupos eletrogêneos de corrente alternada, com motor de pistão de ignição por compressão, à diesel, com 498cc de deslocamento, com refrigeração por ar, partida elétrica e manual, potência máxima de saída de 7kVA e potência contínua de saída de 6,5kVA, com tensão de saída monofásica em 230 ou 115V, selecionável através de uma chave, possuem controle de tensão por AVR, com tanque de combustível de 11,5 litros, equipados com medidor digital 3 em 1, apresentando tensão, frequência e tempo de operação, com quadro estrutural de perfil retangular, equipados com duas rodas e duas alças para facilitar o transporte, com cantoneiras arredondadas no topo do quadro, com a função de proteger o tanque de combustível, equipados com interface para conexão de painel de comando de transferência automática de carga e partida do grupo gerador.</t>
  </si>
  <si>
    <t>T-3173</t>
  </si>
  <si>
    <t>Grupos eletrogêneos de corrente alternada, com motor de pistão de ignição por compressão, à diesel, com 498cc de deslocamento, com refrigeração por ar, partida elétrica e manual, potência máxima de saída de 7kVA e potência contínua de saída de 6,5kVA, com tensão de saída monofásica em 230 ou 115V, selecionável através de uma chave, possuem controle de tensão por capacitor, com tanque de combustível de 11,5 litros, equipados com medidor digital 3 em 1, apresentando tensão, frequência e tempo de operação, com quadro estrutural de perfil retangular, equipados com duas rodas e duas alças para facilitar o transporte, com cantoneiras arredondadas no topo do quadro, com a função de proteger o tanque de combustível, equipados com interface para conexão de painel de comando de transferência automática de carga e partida do grupo gerador.</t>
  </si>
  <si>
    <t>T-3174</t>
  </si>
  <si>
    <t>Grupos eletrogêneos de corrente alternada, com motor de pistão de ignição por compressão, à diesel, com 418cc de deslocamento, com refrigeração por ar, partida elétrica e manual, potência máxima de saída de 6,5kVA e potência contínua de saída de 6kVA, com tensão de saída 380V trifásica e 220V monofásica ou 220V trifásica e 127V monofásica, possuem controle de tensão por AVR, com tanque de combustível de 11,5 litros, equipados com medidor digital 3 em 1, apresentando tensão, frequência e tempo de operação, com quadro estrutural de perfil retangular, equipados com duas rodas e duas alças para facilitar o transporte, com cantoneiras arredondadas no topo do quadro, com a função de proteger o tanque de combustível, equipados com interface para conexão de painel de comando de transferência automática de carga e partida do grupo gerador.</t>
  </si>
  <si>
    <t>T-3270</t>
  </si>
  <si>
    <t>Grupos geradores de energia com potência entre 2.300 e 3.750kVA, montados em uma base metálica horizontal, constituídos de: motor diesel de 16 ou 20 cilindros em V, 4 tempos, com rotação de 1.500rpm (50Hz) e 1.800rpm (60Hz), sistema de arrefecimento: circuito primário e secundário de água de refrigeração com trocadores de calor agua/água, dotados de alternador, trifásico para operação em 50Hz ou 60Hz, tensão entre fases 13.800V, com fator de potência 0,8, fechamento em estrela com neutro acessível, isolação rotórica/estatórica H/H, reatâncias X’’d/X’d ≤0,18/0,20pu, com painel de controle, regulador automático de tensão e sistema de excitação com tecnologia digital.</t>
  </si>
  <si>
    <t>T-3410</t>
  </si>
  <si>
    <t>COOPER POWER SYSTEMS DO BRASIL LTDA</t>
  </si>
  <si>
    <t>Placas de alimentação modelo subestação, com entrada de 38 a 160V em corrente contínua e saída de 24V em corrente contínua, composta por um circuito de supressão de interferência, retificação, armazenamento capacitivo e um conversor.</t>
  </si>
  <si>
    <t>T-3422</t>
  </si>
  <si>
    <t>Placas de conversores de corrente contínua com conversor estático de 24V contínuo para 53V contínuo, com tempo de trabalho em carga plena de 3min e temperatura máxima de operação de 120°C.</t>
  </si>
  <si>
    <t>T-3373</t>
  </si>
  <si>
    <t>Unidades de fornecimento ininterrupto de energia para alimentação com capacidade nominal de 50kVA/200kW até 800kW, tensão nominal de entrada de 380/400/415Vac, faixa de tensão 138 - 485 Vac (305-485 Vac para carga de 100%; 138 - 305Vac para carga de 40%-100%), Distorção harmônica total de THDi &lt; 3% para carga linear, THDi &lt; 5% para carga não linear, Fator de potência de entrada 0,99, possui módulo “by-pass” estático, bateria com tensão nominal de 360 - 528Vdc (o número de baterias pode ser selecionado de 30 a 44; 40 baterias por padrão), fiação de saída de 3Ph+N+PE, tensão de saída 380/400/415 Vac±1%, Módulo do controle de energia, Unidade de monitoramento com SNMP e RS485 integrados, Switch de manutenção “by-pass”, Tela LCD de 7 polegadas, rede à prova de poeira e certificação YD/1095-2008;EN/IEC 62040-1; EN/IEC 62040-2; EN/IEC 62040-3; TLC;CE; CB; RoHS, REACH e WEEE.</t>
  </si>
  <si>
    <t>T-3444</t>
  </si>
  <si>
    <t>Conversores para aplicações isolado da rede (off-grid) e conectado à rede, com entrada em CC (corrente contínua) para baterias, com potência nominal de 3.300 a 6.000W, potência máxima de entrada em CA (corrente alternada) de 11.500W, com tensão de entrada nominal para baterias de 48V, com grau de proteção IP54, equipado com proteção de curto-circuito e sobrecarga em C.A, conexão WLAN e “Speedwire”, integrado com “soft start” para aplicações “off-grid”, compatível com baterias do tipo íon-lítio e chumbo-ácido.</t>
  </si>
  <si>
    <t>T-3446</t>
  </si>
  <si>
    <t>Equipamentos de energia contendo conversor estático de alimentação ac/dc ou dc/dc com entrada ac entre 200vac até 415V suportando ligação para monofase, bifase ou trifase ou tensão de entrada dc entre -38,4 até -57vdc, tensão de saída dc entre -48 até -57V, possui trocador de calor que promove a circulação do ar interna para diminuição da temperatura, unidade em sub-bastidor de altura 5u para distribuição de energia ac e dc contendo disjuntores e acomoda os retificadores psu e cada psu gera uma potência de saída de até 4.000W, possui unidade de monitoramento de ambiente e realiza a leitura dos alarmes como porta aberta, temperatura, tem opção de ser fornecida com aquecedor para ambientes de baixa temperatura.</t>
  </si>
  <si>
    <t>T-3435</t>
  </si>
  <si>
    <t>PSG COMERCIO E IMPORTAÇÃO DE AUTO PEÇAS E ACESSÓRIOS EIRELI</t>
  </si>
  <si>
    <t>Fornos horizontais com sistema de aquecimento por recirculação de ar e radiação, para curvatura e laminação de vidros automotivos, operando com moldes para vidros de medidas máximas de 1.250mm de comprimento por 1.800mm de largura e 250mm de profundidade da curvatura, para vidros com espessuras de V3,2 até 8mm/par, com capacidade de produção entre 175 e 215 pares a cada 8h, com 19 vagões.</t>
  </si>
  <si>
    <t>T-3362</t>
  </si>
  <si>
    <t>Estações de solda robotizadas de mesa (desktop), para soldadura fraca de componentes eletrônicos com fio de estanho de espessura 0,3 - 1,6mm, servo motorizadas com correia sincronizadora, motor de passo de precisão e parafuso de esfera, com 4 graus de liberdade (X, Y, Z, R=rotativo), programação de movimentos ponto a ponto, linear ou circular através de sistema de controle de aprendizado (control teaching box), velocidade nominal de movimentos de 500mm/s, precisão de posicionamento de +/-0,2mm, temperatura de operação máxima 500°C e potência de 150W (300°C em 5s)</t>
  </si>
  <si>
    <t>T-3408</t>
  </si>
  <si>
    <t>Placas de comunicação ethernet aplicadas em centrais de processamento de sistemas de proteção e seccionamento elétrico em redes de distribuição, com função de conexão do sistema terminal com a rede de controle central, composto de placa eletrônica com terminal do tipo pente, componentes eletrônicos passivos e ativos, com padrão TCP/IP, UDP/IP, OSI e padrão 10/100 Base-T, velocidade de comunicação de até 100MBps com chaveamento automático e com de dois conectores do tipo RJ45 ou um conector RJ45 e um conector de Fibra Ótica MTRJ.</t>
  </si>
  <si>
    <t>T-3367</t>
  </si>
  <si>
    <t>AGP TECNOLOGIA EM INFORMATICA DO BRASIL LTDA.</t>
  </si>
  <si>
    <t>Equipamentos de radiocomunicação de radiação restrita alimentados por bateria recarregável de íons de lítio, do tipo “rosário eletrônico” que utiliza padrão de tecnologia sem fio aberta (Bluetooth Low Energy) para enviar e receber pacotes de dados em rede sem fio, com faixa de frequência de 2.400 a 2.483,5MHz, concebido para ser utilizado no pulso, com função principal de conectar o usuário à rede específica interligada a servidores, para coordenação, monitoramento e suporte ao usuário em atividades religiosas, através de movimentos perpendiculares acionados via acelerômetro e pedômetro internos.</t>
  </si>
  <si>
    <t>T-3428</t>
  </si>
  <si>
    <t>Equipamentos moduladores/demoduladores compacto de alta velocidade para suportar comunicações de internet de alta velocidade via satélite, modem via satélite “surfbeam” 2, consiste no dispositivo de terminação de rede para recebimento do serviço de rede de banda larga a ser instalado no usuário final, com velocidades ao usuário: canal de entrega: configurável até 40Mbps e canal de retorno: configurável até 10Mbps, potência 100 a 240Vca; 50 a 60Hz.</t>
  </si>
  <si>
    <t>T-3429</t>
  </si>
  <si>
    <t>Equipamentos moduladores/demoduladores compactos de alta velocidade para suportar comunicações de internet de alta velocidade via satélite, modem via satélite “surfbeam” 2+, consiste no dispositivo de terminação de rede para recebimento do serviço de rede de banda larga a ser instalado no usuário final, com roteador sem fio integrado, com velocidades ao usuário: canal de entrega: configurável até 60Mbps e canal de retorno: configurável até 20Mbps, Potência 100 a 240Vca; 50 a 60Hz.</t>
  </si>
  <si>
    <t>T-3417</t>
  </si>
  <si>
    <t>PULSE SISTEMAS ELETRÔNICOS LTDA.</t>
  </si>
  <si>
    <t>Módulos fotovoltaicos para geração de energia elétrica dotados de 144 (72x2) células (tipo Half-Cell) de silício monocristalino, com potência nominal máxima (STC) igual a 410W, tensão de circuito aberto (VOC) de 50V, tensão de operação otimizada (VMP) de 42,60V, corrente de curto-circuito (ISC) de 10,25A, corrente de operação ideal (IMP) de 9,63A, eficiência igual a 20,4%, dimensões de 2.008 x 1.002 x 35mm, peso de 22,5 kg, com garantia de fábrica de 15 anos e desenvolvidos para suportar a operação em temperatura dentro da faixa de -40 a +85ºC  e capacidade de carga de vento de 2.400Pa e capacidade de carga de neve de 5.400Pa, com estrutura de liga de alumínio, caixa de junção IP68 e cabo de 4mm² com conector compatível MC4.</t>
  </si>
  <si>
    <t>T-3418</t>
  </si>
  <si>
    <t>Módulos fotovoltaicos para geração de energia elétrica dotados de 144 (72x2) células (tipo Half-Cell) de silício monocristalino, com potência nominal máxima (STC) igual a 450W, tensão de circuito aberto (VOC) de 50V, tensão de operação otimizada (VMP) de 41,40V, corrente de curto-circuito (ISC) de 11,47A, corrente de operação ideal (IMP) de 10,88A, eficiência igual a 20,4%, dimensões de 2.108 x 1.048 x 35mm, peso de 24 kg, com garantia de fábrica de 15 anos e desenvolvidos para suportar a operação em temperatura dentro da faixa de -40 a +85ºC  e capacidade de carga de vento de 2400Pa e capacidade de carga de neve de 5.400Pa, com estrutura de liga de alumínio, caixa de junção IP68 e cabo de 4mm² com conector compatível MC4.</t>
  </si>
  <si>
    <t>T-3419</t>
  </si>
  <si>
    <t>Módulos fotovoltaicos para geração de energia elétrica dotados de 144 (72x2) células (tipo Half-Cell) de silício monocristalino, com potência nominal máxima (STC) igual a 460W, tensão de circuito aberto (VOC) de 50V, tensão de operação otimizada (VMP) de 41,80V, corrente de curto-circuito (ISC) de 11,61A, corrente de operação ideal (IMP) de 11,02A, eficiência igual a 20,8%, dimensões de 2.108 x 1.048 x 35mm, peso de 24 kg, com garantia de fábrica de 15 anos e desenvolvidos para suportar a operação em temperatura dentro da faixa de -40 a +85ºC e capacidade de carga de vento de 2400Pa e capacidade de carga de neve de 5.400Pa, com estrutura de liga de alumínio, caixa de junção IP68 e cabo de 4mm² com conector compatível MC4.</t>
  </si>
  <si>
    <t>T-3461</t>
  </si>
  <si>
    <t>CHINT ELETRICOS AMERICA DO SUL LTDA   </t>
  </si>
  <si>
    <t>Módulos solares fotovoltaicos bifaciais, gerando energia em ambos os lados dos módulos com adição de 5 -30% de geração de energia dependendo do albedo da superfície de fundo, com potência nominal máxima (STC) maior ou igual a 405W, tensão nominal (STC) de 40,89 V, corrente nominal (STC) de 9,91A, tensão de circuito aberto (STC) de 48,42V, corrente de curto-circuito (STC) de 10,38A, com tolerância positiva e eficiência maior ou igual a 19,7%, dimensões de 2.038 x 1.010 x 30mm, coeficiente de temperatura (Pmáx) de -0,35% / ℃, equipado com superfície de vidro de 2mm de espessura, com degradação anual de 0,45% a partir do 2° ao 30° ano, tensão máxima de sistema de 1.500V, desenvolvido para suportar operação em temperaturas na faixa de -40 a 85℃, resistência PID (Potential-Induced Degradation) em teste de 96h (@ 85℃ / 85%), e também melhorada para atender os padrões mais elevados para ambientes particularmente severos, certificado para resistência ao impacto de granizo: tamanho da bola de gelo (d = 25mm) e velocidade da bola de gelo (v = 23m/s).</t>
  </si>
  <si>
    <t>T-3462</t>
  </si>
  <si>
    <t>CHINT ELETRICOS AMERICA DO SUL LTDA</t>
  </si>
  <si>
    <t>Módulos solares fotovoltaicos bifaciais, gerando energia em ambos os lados dos módulos com adição de 5 -30% de geração de energia dependendo do albedo da superfície de fundo, com potência nominal máxima (STC) maior ou igual a 415W, tensão nominal (STC) de 41,31 V, corrente nominal (STC) de 10,05A, com tensão de circuito aberto (STC) de 48,78V, corrente de curto-circuito (STC) de 10,54A, com tolerância positiva e eficiência maior ou igual a 20,2%, dimensões de 2.038 x 1.010 x 30mm, coeficiente de temperatura (Pmáx) de -0,35% / ℃, equipado com superfície de vidro de 2mm de espessura, com degradação anual de 0,45% a partir do 2° ao 30° ano, tensão máxima de sistema de 1.500V, desenvolvido para suportar operação em temperaturas na faixa de -40 a 85℃, resistência PID (Potential-Induced Degradation) em teste de 96h (@ 85℃ / 85%), e também melhorada para atender os padrões mais elevados para ambientes particularmente severos, certificado para resistência ao impacto de granizo: tamanho da bola de gelo (d = 25mm) e velocidade da bola de gelo (v = 23m/s).</t>
  </si>
  <si>
    <t>T-3463</t>
  </si>
  <si>
    <t>Módulos solares fotovoltaicos com tecnologia PERC (Passivated Emitter Rear Cell), com potência nominal máxima (STC) maior ou igual a 415W, tensão nominal (STC) até 42,11V, corrente nominal (STC) até 9,86A, circuito aberto tensão (STC) de 50,06V, corrente de curto-circuito (STC) de 10,45A, com tolerância positiva e eficiência maior ou igual a 20,5%, dimensões de 2.018 x 1.002x 35mm, coeficiente de temperatura (Pmáx) de -0,35% / ℃, equipado com superfície de vidro de 3,2mm de espessura, com degradação anual de 0,55% a partir do 2° ao 25° ano, com tensão máxima de sistema de 1.500V, desenvolvido para suportar operação em temperaturas na faixa de -40 a 85℃, resistência PID (Potential-Induced Degradation) em teste de 96h (@ 85℃ / 85%), e também pode ser melhorado para atender os padrões mais elevados para o ambientes particularmente severos, certificado para resistência ao impacto de granizo: tamanho da bola de gelo (d = 25mm) e velocidade da bola de gelo (v = 23m/s).</t>
  </si>
  <si>
    <t>T-3464</t>
  </si>
  <si>
    <t>Módulos solares fotovoltaicos bifaciais, gerando energia em ambos os lados dos módulos com adição de 5 -30% de geração de energia dependendo do albedo da superfície de fundo, com potência nominal máxima (STC) maior ou igual a 410W, tensão nominal (STC) de 41,10 V, corrente nominal (STC) de 9,98A, tensão de circuito aberto (STC) de 48,60V, corrente de curto-circuito (STC) de 10,46A, com tolerância positiva e eficiência maior ou igual a 19,9%, dimensões de 2.038 x 1.010 x 30mm, coeficiente de temperatura (Pmáx) de -0,35% / ℃, equipado com superfície de vidro de 2mm de espessura, com degradação anual de 0,45% a partir do 2° ao 30° ano, tensão máxima de sistema de 1.500V, desenvolvido para suportar operação em temperaturas na faixa de -40 a 85℃. Excelente resistência PID (Potential-Induced Degradation) em teste de 96h (@ 85℃ / 85%), e também melhorada para atender os padrões mais elevados para ambientes particularmente severos. Certificado para resistência ao impacto de granizo: tamanho da bola de gelo (d = 25mm) e velocidade da bola de gelo (v = 23m / s).</t>
  </si>
  <si>
    <t>T-3465</t>
  </si>
  <si>
    <t>Módulos solares fotovoltaicos bifaciais, gerando energia em ambos os lados dos módulos com adição de 5 -30% de geração de energia dependendo do albedo da superfície de fundo, com potência nominal máxima (STC) maior ou igual a 440W, tensão nominal (STC) de 41,12 V, corrente nominal (STC) de 10,70A, tensão de circuito aberto (STC) de 49,11V, corrente de curto-circuito (STC) de 11,20A, com tolerância positiva e eficiência maior ou igual a 19,6%, dimensões de 2.131 x 1.052 x 30 mm, coeficiente de temperatura (Pmáx) de -0,35% / ℃, equipado com superfície de vidro de 2mm de espessura, com degradação anual de 0,45% a partir do 2° ao 30° ano, com tensão máxima de sistema de 1.500V, desenvolvido para suportar operação em temperaturas na faixa de -40 a 85℃, resistência PID (Potential-Induced Degradation) em teste de 96h (@ 85℃ / 85%), e também melhorada para atender os padrões mais elevados para ambientes particularmente severos, certificado para resistência ao impacto de granizo: tamanho da bola de gelo (d = 25mm) e velocidade da bola de gelo (v = 23m /s).</t>
  </si>
  <si>
    <t>T-3466</t>
  </si>
  <si>
    <t>Módulos solares fotovoltaicos bifaciais, gerando energia em ambos os lados dos módulos com adição de 5 -30% de geração de energia dependendo do albedo da superfície de fundo, com potência nominal máxima (STC) maior ou igual a 445W, tensão nominal (STC) de 41,36 V, corrente nominal (STC) de 10,76A, tensão de circuito aberto (STC) de 49,44V, corrente de curto-circuito (STC) de 11,25A, com tolerância positiva e eficiência maior ou igual a 19,9%, dimensões de 2.131 x 1.052 x 30mm, coeficiente de temperatura (Pmáx) de -0,35% / ℃, equipado com superfície de vidro de 2mm de espessura, com degradação anual de 0,45% a partir do 2º ao 30º ano, com tensão máxima de sistema de 1.500V, desenvolvido para suportar operação em temperaturas na faixa de -40 a 85℃, resistência PID (Potential-Induced Degradation) em teste de 96h (@ 85 ℃ / 85%), e também melhorada para atender os padrões mais elevados para ambientes particularmente severos, certificado para resistência ao impacto de granizo: tamanho da bola de gelo (d = 25mm) e velocidade da bola de gelo (v = 23m / s).</t>
  </si>
  <si>
    <t>T-3467</t>
  </si>
  <si>
    <t>Módulos solares fotovoltaicos bifaciais, gerando energia em ambos os lados dos módulos com adição de 5 -30% de geração de energia dependendo do albedo da superfície de fundo, com potência nominal máxima (STC) maior ou igual a 450W, tensão nominal (STC) de 41,59 V, corrente nominal (STC) de 10,82A, tensão de circuito aberto (STC) de 49,78V, corrente de curto-circuito (STC) de 11,30A, com tolerância positiva e eficiência maior ou igual a 20,1%, dimensões de 2.131 x 1.052 x 30mm, coeficiente de temperatura (Pmáx) de -0,35% / ℃, equipado com superfície de vidro de 2mm de espessura, com degradação anual de 0,45% a partir do 2º ao 30º ano, com tensão máxima de sistema de 1.500V, desenvolvido para suportar operação em temperaturas na faixa de -40 a 85℃, resistência PID (Potential-Induced Degradation) em teste de 96h (@ 85℃ / 85%), e também melhorada para atender os padrões mais elevados para ambientes particularmente severos, certificado para resistência impacto de ao granizo: tamanho da bola de gelo (d = 25mm) e velocidade da bola de gelo (v = 23m/s).</t>
  </si>
  <si>
    <t>T-3468</t>
  </si>
  <si>
    <t>Módulos solares fotovoltaicos com tecnologia PERC (Passivated Emitter Rear Cell), com potência nominal máxima (STC) maior ou igual a 410W, tensão nominal (STC) até 41,85V, corrente nominal (STC) até 9,80A, circuito aberto tensão (STC) de 49,80V, corrente de curto-circuito (STC) de 10,38A, com tolerância positiva e eficiência maior ou igual a 20,3%, dimensões de 2.018 x 1.002 x 35 mm, coeficiente de temperatura (Pmax) de -0,35% / ℃, equipado com superfície de vidro de 3,2mm de espessura, com degradação anual de 0,55% a partir do 2° ao 25° ano, com tensão máxima de sistema de 1.500V, desenvolvido para suportar operação em temperaturas na faixa de -40 a 85℃, resistência PID (Potential-Induced Degradation) em teste de 96h (@ 85℃ / 85%), e também melhorada para atender os padrões mais elevados para ambientes particularmente severos, certificado para resistência ao impacto de granizo: tamanho da bola de gelo (d = 25mm) e velocidade da bola de gelo (v = 23m/s).</t>
  </si>
  <si>
    <t>T-3469</t>
  </si>
  <si>
    <t>Módulos solares fotovoltaicos com tecnologia PERC (Passivated Emitter Rear Cell), com potência nominal máxima (STC) maior ou igual a 450W, com tensão nominal (STC) até 41,32V, corrente nominal (STC) até 10,89A, circuito aberto tensão (STC) de 49,05V, corrente de curto-circuito (STC) de 11,37A, com tolerância positiva e eficiência maior ou igual a 20,4%, dimensões de 2.108 x 1.048 x 35mm, coeficiente de temperatura (Pmáx) de -0,35 % / ℃, equipado com superfície de vidro de 3,2mm de espessura, com degradação anual de 0,55% a partir do 2º ao 25º ano, com tensão máxima de sistema de 1.500V, desenvolvido para suportar operação em temperaturas na faixa de -40 a 85℃, PID (Potential-Induced Degradation) resistência no teste de 96h (@ 85℃ / 85%) e também melhorada para atender os padrões mais elevados para ambientes particularmente severos, certificado para resistência ao impacto de granizo: tamanho da bola de gelo (d = 25mm) e velocidade da bola de gelo (v = 23m/s ).</t>
  </si>
  <si>
    <t>T-3470</t>
  </si>
  <si>
    <t>Módulos solares fotovoltaicos com tecnologia PERC (Passivated Emitter Rear Cell), com potência nominal máxima (STC) maior ou igual a 455W, com tensão nominal (STC) até 41,51V, corrente nominal (STC) até 10,96A, circuito aberto tensão (STC) de 49,35V, corrente de curto-circuito (STC) de 11,44A, com tolerância positiva e eficiência maior ou igual a 20,6%, dimensões de 2.108 x 1.048 x 35mm, coeficiente de temperatura (Pmáx) de -0,35 % / ℃, equipado com superfície de vidro de 3,2mm de espessura, com degradação anual de 0,55% a partir do 2º ao 25º ano, com tensão máxima de sistema de 1.500V, desenvolvido para suportar operação em temperaturas na faixa de -40 a 85℃, PID (Potential-Induced Degradation) resistência no teste de 96h (@ 85℃ / 85%) e também melhorada para atender os padrões mais elevados para ambientes particularmente severos, certificado para resistência ao impacto de granizo: tamanho da bola de gelo (d = 25mm) e velocidade da bola de gelo (v = 23m / s).</t>
  </si>
  <si>
    <t>T-3445</t>
  </si>
  <si>
    <t>Sensores de colisão, com comunicação CAN BUS até 1Mbps, com ou sem resistor de acoplamento; temperatura de operação entre -32° até +75°C, grau de proteção IP65, CONEXÕES M12 ou FEP, tensão de trabalho entre 9 a 40V e consumo de até 750mW.</t>
  </si>
  <si>
    <t>T-3368</t>
  </si>
  <si>
    <t>MAGNA MÉDICA COMERCIO VAREJISTA DE PRODUTOS MEDICOS HOSPITALARES LTDA.</t>
  </si>
  <si>
    <t>Monitores de sinais vitais, para monitoramento de parâmetros ECG, SPO2, PNI, temperatura e respiração, podendo ou não ter os opcionais PI (pressão invasiva) e Capnografia, com tela plana transparente de cristal líquido (LCD), colorida, nas opções de 10,4 polegadas (resolução de 800 x 600 pixels) ou 12,1 polegadas (resolução de 800 x 600 pixels), visualização de até 5 traçados, permite 13 tipos de análise de arritmias, tecnologia sanguínea de medição e estudo de características hemodinâmicas de pacientes de alto risco para garantir a medição precisa BP, permite medição em perfusão fraca ou dedo trêmulo, para uso adulto, infantil e neonatal, memória de tendências de 96 horas, bateria com 4 horas de autonomia, alimentação de 110 – 220V, peso 2,72kg.</t>
  </si>
  <si>
    <t>T-3406</t>
  </si>
  <si>
    <t>Monitores de sinais vitais, com tela plana “touchscreen” transparente de cristal líquido LCD colorida de 12.1 polegadas (resolução de 800 x 600pixels e peso aproximado de 6,2kg, autonomia da bateria de 1h e 30min, utilizando 1 bateria) ou 15 polegadas (resolução de 1.024 x 768pixels e peso aproximado de 7,4kg, autonomia da bateria de 1h, utilizando 1 bateria), uso em pacientes adultos, crianças e recém-nascidos, alarmes sonoros e visuais, capacidade de armazenamento de dados de 72h, Função entre leitos com possibilidade de visualização de até 20 leitos diferentes interligados via rede, contém multi-conectores e conceito Smart Cable, Oximetria com tecnologia BluePro, podendo ter impressora térmica integrada ao monitor, ‘podendo possuir a Tecnologia Cap-ONE, Tecnologia iNBP, Tecnologia PWTT/TTOP e Tecnologia esCCO (Débito Cardíaco contínuo estimado), realiza a monitorização dos seguintes parâmetros: frequência cardíaca (FC), frequência de pulso (FP), frequência respiratória por impedância (FR), saturação do oxigênio no sangue (SpO2), análise de ECG de 12 derivações, pressão arterial não invasiva (PANI) e Temperatura (corpórea, esofágica e retal), podendo realizar a medição da Pressão arterial invasiva (PAI), CO2 ao final da respiração (etCO2), BIS (Índice Bispectral), TNM (Transmissão Neuromuscular), EEG (2 e 8 canais), agentes anestésicos, débito cardíaco contínuo e Intermitente (PiCCO, ProAQT, SwanGanz).</t>
  </si>
  <si>
    <t>T-3416</t>
  </si>
  <si>
    <t>H STRATTNER E CIA LTDA </t>
  </si>
  <si>
    <t>Instrumentais cirúrgicos (Obturador) de metal, 8mm, sem lâmina, estéril, uso único, para uso exclusivo intraoperatório do sistema endoscópico.</t>
  </si>
  <si>
    <t>T-3276</t>
  </si>
  <si>
    <t>Circuitos respiratórios aquecidos para uso hospitalar ou domiciliar em umidificadores com fluxo de 2 a 60L/min, compostos de tubo respiratório de copolímero de etileno-octeno (POE) com fio espiral de aquecimento integrado à parede do circuito, espiral isolante, sensor integrado de temperatura, comprimento mínimo de 180mm e conjunto de conectores e terminais, com ou sem câmara de umidificação com capacidade de 280mL.</t>
  </si>
  <si>
    <t>T-3275</t>
  </si>
  <si>
    <t>FISHER &amp; PAYKAL DO BRASIL LTDA</t>
  </si>
  <si>
    <t>Umidificadores respiratórios para uso hospitalar ou domiciliar, para fornecimento de gases respiratórios aquecidos e umidificados a pacientes adultos ou pediátricos com capacidade de respiração espontânea, contendo gerador de fluxo integrado, analisador de oxigênio integrado, alto fluxo de até 60L/min, desempenho de umidade máxima &gt;33mg/L a 37°C, temperatura máxima do gás fornecido de 43°C, tempo de aquecimento de 10min a 31°C até 30min a 37°C, indicador de falhas funcionais com alarmes sonoros e visuais e display digital, com ou sem câmara de umidificação lavável com capacidade de 560Ml.</t>
  </si>
  <si>
    <t>T-3431</t>
  </si>
  <si>
    <t>Equipamentos configuráveis para medição de umidade; sensor de nanoporos; faixa de medição de -110 a +20˚C; Precisão de ±2˚C; Repetibilidade de 0,8°C; tempo de resposta para 95% da faixa de medição de 3 minutos; calibração rastreável NIST; sensor de temperatura integrado.</t>
  </si>
  <si>
    <t>T-3449</t>
  </si>
  <si>
    <t>Equipamentos configuráveis para análise contínua com a possibilidade de medir H2O ou CO2 em gás natural; tecnologia espectroscopia de absorção a laser de diodo ajustável; repetibilidade típica podendo ser de ±1ppmv ou ±1% da leitura para medição de H2O e ±400ppmv ou ±2% da leitura para medição de CO2; saída analógica 4-20mA; comunicação digital com a possibilidade de ser RS232, RS485 e/ou Ethernet; invólucro com a possibilidade de ser em aço inoxidável ou alumínio NEMA 3R, 4, 7, 9 ou 4X.</t>
  </si>
  <si>
    <t>T-3365</t>
  </si>
  <si>
    <t>ENGETEAM SISTEMAS INDUSTRIAIS E AUTOMAÇÃO LTDA</t>
  </si>
  <si>
    <t>Máquinas de remoção de areia própria para fundidos de alumínio, funcionando por processo de vibração e rotação do fundido, operam com dois eixos excêntricos, carga de até 315kg (incluindo dispositivos de fixação), níveis de aceleração de 250 a 450m/s², amplitude máxima de 45mm (+/- 22,5 mm) &gt; 32mm até 315kg de carga, área máxima para dispositivos de fixação de 1.200 x 600mm, faixa de rotação de -90° até 180°, potência elétrica instalada de 15kW, pode ser operada como máquina autônoma com um módulo de martelamento ou em combinação com várias máquinas e uma estação de martelamento separada.</t>
  </si>
  <si>
    <t>T-3402</t>
  </si>
  <si>
    <t>VINÌCOLA SALTON S.A.</t>
  </si>
  <si>
    <t>Refratômetros, aparelho para medir açúcares presentes na uva, com precisão de +/-0,00007nD (+/-0,05% em massa) escala de 0,3%, repetibilidade de +/-0,000035nD (+/-0,025% em massa), com faixa de índice de refração desde 1,317 a 1,5318nD e faixa de medição de brix entre 0 e 95%, temperatura de processo entre -5 e 105°C, pressão de processo de 100mbar a 14bar e temperatura ambiente variando de -10 a 45°C, com sensores podendo possuir classe proteção: IP67/ EN60529, com diferentes tipos de conexões para integração do processo, software de gerenciamento integrado e demais acessórios normais de uso.</t>
  </si>
  <si>
    <t>T-3317</t>
  </si>
  <si>
    <t>Dispositivos de conexão denominados de cabos de instrumentação e controle, são livres de halogênios e servem para interligação de Instrumentos nucleares, válvulas nucleares e equipamentos nucleares alocados dentro do reator até painéis elétricos instalados fora da contenção, onde os cabos instalados dentro da contenção devem possuir qualificação (1E) K1 conforme norma IEEE-323, qualificação Sísmica SISM-1 conforme norma IEEE-344, TID-Total Incidency Dose de 225 Mrad, são formados por condutores em cobre estanhado, encordoamento classe 5, Isolação 300 a 600V, bitolas de 1, 1,5 e 2,5mm², blindagem total e individual em fita de alumínio com fio de dreno de 0,5mm²; resistência a radiação de 2,9 Mrad (condições normais) e 7,65 Mrad (LOCA); temperatura de 90°C (normal) e 155ºC (LOCA); pressão de 282Pa (normal) e 5,5bar a (LOCA); material de isolação em XLPE isento de halogênio – polietileno reticulado, não propagante de chama; material da capa externa em à base de EVA isento de halogênio.</t>
  </si>
  <si>
    <t>T-3443</t>
  </si>
  <si>
    <t>Bancadas para teste funcional automático de injetores de combustível diesel do tipo “common rail”, com monitoramento e controle de volume, pressão, temperatura, tensão e corrente dos injetores, compostas por comando lógico programável (CLP), conexão automática com servidor para registro e armazenamento de dados de cada peça medida, dois cabeçotes de medição que atuam de forma independente, capazes de simular as condições de funcionamento do injetor em aplicações de motores diesel à combustão interna, com tempos de injeção pré-definidos, submetidos à pressão de até 1.800bar.</t>
  </si>
  <si>
    <t>T-3207</t>
  </si>
  <si>
    <t>Máquinas para realizar implementação de serialização em cartuchos em velocidade de até 400peças/min, com velocidade da correia de até 70m/min, possui sistema transportador com correia superior e inferior, sendo possível integrar impressoras a jato de tinta térmico ou contínuo com posição de impressão frontal e/ou traseira, possui câmera para verificação de qualidade dos dados impressos com base nas normas ISO/IEC, realiza rejeito dos cartuchos através de sistema pneumático com pressão de ar 6bar, possui painel de controle com tela sensível ao toque e permite ajuste de posição sem uso de ferramentas.</t>
  </si>
  <si>
    <t>T-3208</t>
  </si>
  <si>
    <t>Unidades de agregação e retrabalho de cartuchos e caixas de embarque, com detecção de códigos nos cartuchos dentro da caixa de embarque por meio de câmera superior ou inferior ou scanner de mão sem fio, com superfície de trabalho máxima de até 1.150 x 600mm, com painel operacional sensível ao toque com tela de 15” ou 21”, possui gabinete de controle com painel elétrico (gabinete ventilado) e é preparada para receber de 1 até 3 impressoras de etiquetas.</t>
  </si>
  <si>
    <t>T-3209</t>
  </si>
  <si>
    <t>Máquinas para realizar implementação de serialização em cartuchos em velocidade de até 400peças/min, com velocidade da correia de até 60m/min ou com sincronização automática, possui sistema transportador com correia superior e inferior ou com guia inferior (taliscas), sendo possível integrar impressoras a jato de tinta térmico, jato de tinta contínuo, DOD (Drop on demand) e laser com posição de impressão frontal, traseira e superior, possui câmera para verificação de qualidade dos dados impressos com base nas normas ISO/IEC, realiza rejeito dos cartuchos através de sistema pneumático com pressão de ar 6bar, possui painel de controle com tela sensível ao toque e permite ajuste de posição sem uso de ferramentas. Podendo incluir checadora de peso (balança) para cartuchos, etiquetagem de selos de segurança nas abas de ambos os lados, detecção de abas abertas, etiquetagem de selos de originalidade (etiqueta) na parte superior.</t>
  </si>
  <si>
    <t>T-3210</t>
  </si>
  <si>
    <t>Unidades de agregação e retrabalho de cartuchos e caixas de embarque, para serialização com scanner de mão 1D/2D sem fio, com superfície de trabalho máxima de até 1.150 x 600mm, com painel operacional sensível ao toque com tela de 15“ ou 21“, possui gabinete de controle com painel elétrico (gabinete ventilado) e é preparada para receber de 1 até 3 impressoras de etiquetas.</t>
  </si>
  <si>
    <t>T-3386</t>
  </si>
  <si>
    <t>Máquinas para medição de ângulos, diâmetros e raios de peças cilíndricas com óptica para medição dinâmica, com capacidade máxima de medição de 1,4 a 70mm de diâmetro e ângulo máximo de 180°, através de pinças de diâmetros diversos para fixação do produto a ser medido; com possibilidade de visualização de cortes individuais e/ou de toda a borda para avaliações, além de medições redonda de corte e remedição de dimensões individuais; com erro máximo para o eixo x e y de 0,7 + l/500 e diagonal de 1,1 + l/360.</t>
  </si>
  <si>
    <t>T-3411</t>
  </si>
  <si>
    <t>Placas eletrônicas de interface própria para aplicação no relé de proteção (Form6), com entradas e saídas digitais, 8 contatos de entrada e 8 contatos de controle de saída, ambos configuráveis.</t>
  </si>
  <si>
    <t>T-3412</t>
  </si>
  <si>
    <t>Placas eletrônicas de unidade de processamento, com CPU integrada, com amostragem de dados de 64vezes/ciclo, controlador de 32 bits. com memória flash externa de 1M x 8 bits, memória RAM estática de 512k x 32 bits, “clock” de 50MHz e consumo de 1/3W a 3V.</t>
  </si>
  <si>
    <t>T-3421</t>
  </si>
  <si>
    <t>Placas eletrônicas de interface analógica com religador e bloco terminal para ligação dos sinais analógicos de corrente e tensão, própria para processamento dessas grandezas e informação a CPU.</t>
  </si>
  <si>
    <t>T-3409</t>
  </si>
  <si>
    <t>Placas de interface homem máquina, com display LCD e teclado de membrana, programável, com LEDs para indicação do estado, com um conector RS 232 para ligação direta em um computador, botões de abertura e fechamento e uma chave tipo alavanca.</t>
  </si>
  <si>
    <t>T-3530</t>
  </si>
  <si>
    <t>Motobombas centrífugas auto-escorvantes, com carcaça de alumínio, rotor e porta rotor ambos em ferro fundido, com sucção e recalque de 1 1/2 polegadas, com vazão máxima de 21m3/h e altura manométrica máxima de 24mca, sendo acopladas a motores à combustão interna à gasolina de 3,5HP, 96cc, com tanque de combustível de 1,6 litros.</t>
  </si>
  <si>
    <t>T-3531</t>
  </si>
  <si>
    <r>
      <t>Motobombas centrífugas auto-escorvantes, com carcaça de alumínio, rotor e porta rotor ambos em ferro fundido, com sucção e recalque de 2 polegadas, com vazão máxima de 36m</t>
    </r>
    <r>
      <rPr>
        <vertAlign val="superscript"/>
        <sz val="10"/>
        <color rgb="FF000000"/>
        <rFont val="Calibri"/>
        <family val="2"/>
      </rPr>
      <t>3</t>
    </r>
    <r>
      <rPr>
        <sz val="10"/>
        <color rgb="FF000000"/>
        <rFont val="Calibri"/>
        <family val="2"/>
      </rPr>
      <t>/h e altura manométrica máxima de 30mca, sendo acopladas a motores à combustão interna à gasolina de 5,5HP, 163cc, com tanque de combustível de 3,6 litros.</t>
    </r>
  </si>
  <si>
    <t>T-3532</t>
  </si>
  <si>
    <r>
      <t>Motobombas centrífugas auto-escorvantes, com carcaça de alumínio, rotor e porta rotor ambos em ferro fundido, com sucção e recalque de 3 polegadas, com vazão máxima de 60m</t>
    </r>
    <r>
      <rPr>
        <vertAlign val="superscript"/>
        <sz val="10"/>
        <color rgb="FF000000"/>
        <rFont val="Calibri"/>
        <family val="2"/>
      </rPr>
      <t>3</t>
    </r>
    <r>
      <rPr>
        <sz val="10"/>
        <color rgb="FF000000"/>
        <rFont val="Calibri"/>
        <family val="2"/>
      </rPr>
      <t>/h e altura manométrica máxima de 28mca, sendo acopladas a motores à combustão interna à gasolina de 6,5 HP, 196cc, com tanque de combustível de 3,6 litros.</t>
    </r>
  </si>
  <si>
    <t>T-3481</t>
  </si>
  <si>
    <t>Bombas para líquidos, para uso em sistema de energia solar fotovoltaico em corrente continua, com corrente entre 24 a 380V, com painel de controle em corrente continua, potência do sistema compreendida entre 210 a 16.500W, com vazão compreendida entre 0,3 e 25m³/h e altura manométrica compreendida entre 10 a 310mca, corpo da motobomba, bocal superior e corpo de sucção de aço inox AISI 304 ou Bronze, com ou sem acessórios, utilizadas na captação de água potável em poços tubulares profundos com diâmetro a partir de 3 polegadas, com teor máximo de areia permitido de 100g/m³, para trabalho em temperatura máxima de 35ºC .</t>
  </si>
  <si>
    <t>Bombas Vanbro Ltda</t>
  </si>
  <si>
    <t>T-3506</t>
  </si>
  <si>
    <t>Bombas elétricas para abastecimento, com tensão de até 380V, vazão livre de 10 a 2.500L/min, potência de 30 até 2.900W, acompanhadas ou não de mangueira com medidor digital ou mecânico.</t>
  </si>
  <si>
    <t>JOSÉ MURILIA BOZZA COMÉRCIO E INDUSTRIA</t>
  </si>
  <si>
    <t>LUMAGI INDÚSTRIA METALÚRGICA LTDA</t>
  </si>
  <si>
    <t>IRMÃOS YAMAGUTI LTDA</t>
  </si>
  <si>
    <t>T-3507</t>
  </si>
  <si>
    <t>Bombas pneumáticas de pistão, com corpo em estrutura metálica, com vazão de 10 a 500L/MIN para óleo ou até 40kg/min graxa, com rateio de pressão e baixo ruído.</t>
  </si>
  <si>
    <t>T-3521</t>
  </si>
  <si>
    <r>
      <t>Bombas de vácuo/pressão, compacta, de pistão rotativo de eixo duplo, tipo garra de funcionamento a seco, resfriamento de ar integrado, capacidade de vazão de 80 a 140m</t>
    </r>
    <r>
      <rPr>
        <vertAlign val="superscript"/>
        <sz val="10"/>
        <color rgb="FF000000"/>
        <rFont val="Calibri"/>
        <family val="2"/>
      </rPr>
      <t>3</t>
    </r>
    <r>
      <rPr>
        <sz val="10"/>
        <color rgb="FF000000"/>
        <rFont val="Calibri"/>
        <family val="2"/>
      </rPr>
      <t>/h, vácuo para operação continua de até 0,6bar e pressão de até +1,0bar, instalada na central de ar, com alimentação de vácuo/pressão via mangueiras dedicado para o uso no cabeçote alimentador de papel em máquina de impressão offset.</t>
    </r>
  </si>
  <si>
    <t>T-3304</t>
  </si>
  <si>
    <t>Intercambiadores de calor a gás, com controle microprocessado com display “touchscreen” colorido, com sistema de expansão direta, composto por unidade de absorção de calor via serpentina de tubo aletado e unidade de rejeição de calor remota, com insuflamento do ar via ventiladores eletronicamente comutados (EC fan) , com capacidade total de resfriamento de calor mínima de 12kW (quilo watts), compressor com variador de capacidade em corrente contínua (DC inverter compressor), válvula de expansão eletrônica, o controle da unidade inclui as funções de modular os ventiladores e refrigeração de forma independente, interface de comunicação integrada RS 485 Modbus.</t>
  </si>
  <si>
    <t>T-3384</t>
  </si>
  <si>
    <t>Combinações de máquinas para secagem e esterilização, via tecnologia infravermelho, da pimenta preta, por um processo contínuo, com capacidade térmica de 2kJ/kg.K, temperatura de entrada em 20°C, e fonte de alimentação energética de 380V em 60Hz, compostas de: tambor rotativo com sistema infravermelho específico para secagem e também esterilização da pimenta preta, constituído de aço inoxidável, com base de aço carbono, possuindo em seu interior hélice transportadora, e sendo composto por sistema dosador de potência 1,5kW, 80 radiadores infravermelhos de potência 4,5kW cada, dois acionadores do tambor rotativo, 0,75kW cada, dois sistemas de refrigeração para o módulo radiador, de 3,45kW cada, e um ventilador-exaustor de ar, de 11kW; tambor rotativo para resfriamento com pás transportadoras integradas na base, composta por aço inoxidável e base de aço carbono, composto por dois acionadores do tambor rotativo de potência 0,55kW cada, sistema de resfriamento por passagem de ar com 4,55kW e um sistema de ar-exaustor de 11kW; sistema de controle compostos por cabine elétrica com cabos de conexão, controle PLC, controle automático de emissão de luz infravermelho e parada de emergência; correias transportadoras, segmentada em módulos de plástico e acionada por um motor de 0,75kW; sistema de saída para envasamento em big-bags no estilo Y invertido, composto por aço carbono, com abertura de 60°, no qual se preenche dois grandes sacos, possui um sistema de válvulas seletoras para direcionar o enchimento, e sistema de alerta de máximo preenchimento.</t>
  </si>
  <si>
    <t>T-3310</t>
  </si>
  <si>
    <t>ANDRITZ HYDRO LTDA</t>
  </si>
  <si>
    <t>Trocadores de calor para aquecimento e resfriamento de óleo térmico para cilindros (rolos) com deflexão controlada e lubrificação dos componentes internos dos rolos, desenvolvido para uma temperatura de até 275°, com refrigeração ativa, que permite mudanças rápidas na temperatura da superfície dos cilindros (rolos) de até 2°C/min, com tanque de expansão conectado para funcionamento em sistema aberto, com um controle de temperatura monitorando a superfície do cilindro (rolo) em +/- 1°C, taxa de fluxo da bomba: de 30 - 80m³/h, pressão: de 2 - 12bar.</t>
  </si>
  <si>
    <t>T-3377</t>
  </si>
  <si>
    <t>Trocadores de calor para motores endotérmicos à diesel, para uso em equipamentos florestais e agrícolas, como picadores, trituradores, tratores, colheitadeiras, com pressão estática máxima de 24bar, pressão de teste 16bar, temperatura máxima de trabalho 120°C, fluxo de 70 à 280L/min, potência de refrigeração de 40 à 55,2kW, trocadores combinados para água, óleo, “intercooler” ou qualquer outro fluído, potência específica de troca 0,32kW/K, compatível com todas marcas de motores do mundo, aletas especiais desenvolvidas qualquer necessidade de uso, sistema especial de controle de ventilação para melhor desempenho e limpeza, hélice acionada por motor elétrico, hidráulico ou pelo próprio motor diesel.</t>
  </si>
  <si>
    <t>T-3460</t>
  </si>
  <si>
    <t>PETROM PETROQUÍMICA MOGI DAS CRUZES S/A</t>
  </si>
  <si>
    <t>Conjuntos de feixes de tubos com aletas,  para operar no processo de dessublimador na produção de anidrido ftálico  construído em aço carbono, com dimensões  aproximadas de 7.200 x 2.600 x 900mm.</t>
  </si>
  <si>
    <t>T-3513</t>
  </si>
  <si>
    <t>LORENPET INDÚSTRIA E COMÉRCIO DE PLÁSTICOS LTDA</t>
  </si>
  <si>
    <t>Sistemas híbridos de resfriamento de água de circuito fechado pressurizado, com arrefecimento livre através de trocadores de calor de bobinas com serpentina aletada, integrado automaticamente com sistema de 8 compressores com tecnologia "orbital Scroll", totalmente automático, para uso industrial na redução significativa do consumo de água e energia em processo produtivo de preformas de Politereftalato de Etileno (PET),  para trabalhar em temperatura ambiente de +45 até – 25ºC, com capacidade nominal de resfriamento de 716.000kcal/h, potência de saída (capacidade frigorífica)  de  832kW, dotados de: 4 circuitos refrigerantes independentes, cada circuito com 2 compressores com tecnologia "orbital scroll" de potência máxima instalada de 30kW, conexões DN125, bomba centrífuga de acoplamento direto de potência instalada de 18,5kW e vazão máxima de 3.200 l/min à 4bar de pressão, 1 resfriador a ar com 16 ventiladores de potência instalada de 2kW e vazão de 288.000m³/h, reservatório pressurizado em aço inox de 3.100 l de capacidade, 1 sistema de controle de  temperatura através de PLC com IHM (interface homem-máquina).</t>
  </si>
  <si>
    <t>T-3390</t>
  </si>
  <si>
    <t>Grades manuais para retenção de sólidos grosseiros durante o processo de tratamento de efluentes, construída de barras paralelas em aço inoxidável 316L, posicionadas transversalmente no canal, com ângulo de instalação 60º, com espaçamento entre barras 20mm, profundidade 40mm e espessura 8mm, com capacidade de vazão de 950 a 1.200m³/h, composta pela grade manual e rastelo fabricado em alumínio para realizar a limpeza da grade.</t>
  </si>
  <si>
    <t>FKB Industria de Equipamentos Ltda.</t>
  </si>
  <si>
    <t>SIGMA Tratamento de Aguas</t>
  </si>
  <si>
    <t>T-3391</t>
  </si>
  <si>
    <t>Grades mecanizadas do tipo de correntes e com diversos rastelos (multirastelos), de aço inox (grade 316L) com capacidade de vazão de 950 a 1.200m³/h, instaladas em posição vertical com ângulo de 85º, para remoção de sólidos grosseiros durante o processo de tratamento de efluentes, desde a sua parte inferior e descartados pela parte superior traseira, com objetivo de limpeza das barras de modo mecânico em que os rastelos efetuam a limpeza na parte frontal e na parte traseira do mecanismo de remoção, dotada de sistema de selagem na lateral para montagem e estanqueidade no canal de concreto, com acionamento do sistema via conjunto de motoredutor.</t>
  </si>
  <si>
    <t>T-3423</t>
  </si>
  <si>
    <t>Combinações de máquinas para ensacar e paletizar de forma automática sacos ração para cães e gatos, compostas de: ensacadora automática com magazine para sacos vazios, alimentador automático, detectores de metais, dispositivo de enchimento com pesagem eletrônica e alimentação por gravidade, para sacos com peso maior ou igual a 7kg, largura igual ou maior a 250mm, comprimento igual ou maior a 400mm, capacidade de ensacar maior ou igual a 1.200sacos/h; esteira transportadora; paletizador robotizado com carregamento superior, velocidade igual ou maior a 900sacos/h, para sacos com peso maior ou igual a 7kg; envolvedor automático de filme em palete.</t>
  </si>
  <si>
    <t>T-3565</t>
  </si>
  <si>
    <t>GAZIN INDUSTRIA DE COLCHOES LTDA</t>
  </si>
  <si>
    <t>Máquinas automáticas para embalar caixa box, com capacidade de produção de 4unidades/min, equipada comAR-1792 sistema de embalagem por 4 lados através de um grupo de solda de ultima geração, composto por rolo de introdução com centralização automática, modulo central de 4 bobinas e modulo de saída com esteira, prensa pneumática de 4 pistões com sensores de densidade para otimizar a aderência do filme a caixa box.</t>
  </si>
  <si>
    <t>T-3473</t>
  </si>
  <si>
    <t>Sistemas de supressão e detecção de incêndio para equipamentos móveis, semi-movéis, estacionários e industriais dotados de 1 ou 2 cilindros de armazenamento de agente pó químico, com peso entre 15 a 30 kg cada; sistema com pressão de trabalho de trabalho de 195Psi; tubo plástico de detecção de chama e calor que se rompe em contato com altas elevações de temperatura ou em contato com fogo, com diâmetro entre 4 a 8mm, com densidade de 17 gramas por metro linear, temperatura de decomposição acima de 300 graus Celsius com comprimento entre 30 a 46 metros; 5 suportes para fixação; 4 conexões retas para o tubo plástico; 3 tampões para os tubos de plástico; 3 adaptadores em “T” para os tubos de plástico; 6 abraçadeiras; 4 mangueiras de borracha com 1,22m; 2 mangueiras de borracha com 1,83m; manômetro para pressão de até 360Psi; 4 bocas para saída do agente pó químico protegidas com capas de plástico; módulo de monitoramento e ativação do sistema de supressão de incêndio; alarme de detecção de ativação do sistema; 2 adaptadores das mangueiras; 2 conexões em “T” para as mangueiras; 4 conexões em 90 graus para as mangueiras; 1 cilindro com nitrogênio comprimido com peso máximo de 350 gramas; botão de acionamento manual para ativação do sistema.</t>
  </si>
  <si>
    <t>T-3512</t>
  </si>
  <si>
    <t>Sistemas de supressão e detecção de incêndio para equipamentos móveis, semi-movéis, estacionários e painéis elétricos, dotados de 1 ou 2 cilindros de armazenamento de gás com peso entre 8 a 20kg cada; sistema com pressão máxima de trabalho de trabalho de 195Psi; tubo plástico de detecção de chama e calor que se rompe em contato com altas elevações de temperatura ou em contato com fogo, com diâmetro entre 4 a 8mm, com densidade de 17g/m, temperatura de decomposição acima de 300ºC com comprimento entre 30 a 46m; suportes para fixação; 2 adaptadores em “T” para o tubo de plástico; 2 conexões retas para o tubo de plástico; 2 plugs para o tubo de plástico; 1 adaptador final de linha reto para o manômetro; 1 cilindro com nitrogênio comprimido com peso máximo de 350g; 1 manômetro para pressão de 150Psi.</t>
  </si>
  <si>
    <t>T-3540</t>
  </si>
  <si>
    <t>HAULOTTE BRASIL LTDA.</t>
  </si>
  <si>
    <t>Veículos autopropulsados sobre rodas, para elevação, transporte e armazenagem de cargas, tipo todo o terreno, com lança telescópica fixada na traseira do veículo, equipados com garfo de empilhamento, acionado por motor diesel, com elevação da lança entre 10 e 16,70m, alcance horizontal entre 7,2 e 12,85m, com capacidade de carga entre 3.200 e 4.000kg.</t>
  </si>
  <si>
    <t>T-3517</t>
  </si>
  <si>
    <t>Equipamentos para transporte e classificação de itens em cabides em centro de distribuição; com áreas para entrada, recebimento e direcionamento a outras áreas do cd; áreas para armazenamento automático; área “adapter linking” para conexão de cabides aos “roll adapters” com tecnologia RFID e com tratamento de erros; área para distribuição de itens em cabides para áreas de consolidação e classificação; áreas para consolidação e classificação de itens em cabides por sequenciamento algorítmico “matrix sorter”; pistas de entrada de equipamento externo de bolsas suspensas “pocket” com tecnologia “roll-adapter” e rastreamento baseado em tecnologia RFID; áreas para consolidação e classificação por sequenciamento algorítmico “matrix sorter” de itens mistos “mix mode” (em bolsas e/ou em cabides ); áreas para desconexão dos “roll adapters” dos cabides; áreas para retirada manual de itens classificados; área para retorno de “roll adapters” desconectados dos cabides, com classificador tipo bandeja, armazenamento em containers e reconexão à área “adapter linking”; pistas para saída de bolsas suspensas vazias para equipamento externo; área para “cross docking” de itens em cabide; com ou sem terminais para registro de itens em cabides por RFID; providos de lanças telescópicas para entrada e saída de itens em cabide, "roll adapters" com chip RFID, transportadores aéreos, classificador de bandeja dos “roll-adapters”, containers para "roll adapters", barras de sustentação e deslocamento para cabides, controladores lógicos programáveis (CLP), interface homem máquina (IHM), gabinetes elétricos, suportes, estruturas, elementos de fixação, câmeras, scanners, gravatas de identificação, componentes para montagem, itens e dispositivos elétricos, eletrônicos e pneumáticos.</t>
  </si>
  <si>
    <t>T-3192</t>
  </si>
  <si>
    <t>Combinações de máquinas para movimentação de até 15t de palitos de batata congelados/h, sob temperatura de até -15°C e classificação tridimensional, com até 4 combinações simultâneas de SKU´s (Stock Keeping Unit), controlada por 5 painéis de controle com PLC e interface homem-máquina (IHM), composta por:Estação de recebimento e elevação com 2 transportadores vibratórios, com abas direcionadoras de fluxo, até 1° de inclinação e vibradores com 890rpm e 1 transportador de transferência com 9° de inclinação, motor de 2HP, velocidade de 0,5 m/s; estação de classificação com 2 classificadores vibratórios com 3 decks/cada, com conjuntos de 6 e 12 telas nos decks superiores (5/8” de furo), 5 e 10 telas nos decks intermediários (9/16” de furo), 4 e 8 telas nos decks inferiores (1/2” de furo) e vibradores de 890rpm, 2 transportadores de transferência com até 25° de inclinação, motores de 01HP e velocidade de 0,5 m/s e 2 chutes coletores tipo perna com duas saídas e um flap direcionador; estação de transferência com 3 transportadores vibratórios com separação bipartida de fluxo e até 890rpm e 1 transportador de transferência com 5° de inclinação, velocidade de 0,5m/s e motor 2HP;Estação de alimentação de balanças com 8 alimentadores vibratórios, com abas direcionadoras de fluxo, 4° de inclinação e vibradores com 890rpm e 6 distribuidores vibratórios com 1° de inclinação, vibradores com 800rpm e 1 comporta deslizante pneumática cada;Estação de transbordo, com 2 transportadores vibratórios com até 1° de inclinação e vibradores com até 890rpm e 1 chute coletor com 1 saída bipartida;Estação para reposição de caçambas com capacidade de manuseio de até 900kg por caçamba, possui unidade hidráulica, silo, 2 transportadores de transferência com até 6° de inclinação, velocidade de 0,5m/s e potência de até 2HP e 1 transportador vibratório com 890rpm e 3 comportas deslizantes pneumáticas com 3 sensores de detecção de comporta aberta.</t>
  </si>
  <si>
    <t>T-3519</t>
  </si>
  <si>
    <t>Garfos com posicionamento tipo telescópico para movimentação de cargas com capacidade de 1.050 a 3.600kg e centro de cargas de 600 a 2.000mm, comprimento mínimo 1.425mm e comprimento máximo estendido 2.600mm espessuras de 50 a 63mm, larguras de 120 a 161mm com ou sem câmera acopladas no final dos garfos.</t>
  </si>
  <si>
    <t>T-3572</t>
  </si>
  <si>
    <t>Semeadoras pneumáticas de alta precisão, de plantio direto de sementes, com um elemento (distribuidor de sementes) para cada fila tripla, com velocidade de trabalho de 4km/h, com desperdício máximo das sementes de 1%, com capacidade de produção de 2 a 24filas de plantio, com ajuste de altura, com unidades de armazenamento individuais em cada fila, com cones de encaminhamento por gravidade, com sucção à vácuo para recolhimento das sementes para o reservatório, com unidades de distribuição de sementes com funil por gravidade, com arado de abertura e fechamento das filas, com rodas de pressão para aderência da semente ao solo, com controle mecânico para dosagem e definição da distância de plantio entre sementes.</t>
  </si>
  <si>
    <t>T-3559</t>
  </si>
  <si>
    <t>Classificadores ópticos de correia para seleção e remoção de impurezas de batatas, capacidade de produção de 10t/h, construídos em aço inoxidável, de dimensões 4.160 (C) x 2.411 (L) x 2.630mm (A), compostos de classificador óptico, área de inspeção composta por duas câmeras coloridas digitais, arquitetura 3 CCD, totalmente colorida RGB, de alta sensibilidade, 3 x 2.048 pixels, até 22.000 linhas/s/canal, quatro câmeras monocromáticas digitais CCD “line scan”, 2048 pixels, painel “touchscreen” de 12”, vibrador de alimentação direcional de dimensões 1.550 (L) x 2.940 (C) x 1.830mm (A), esteira de transporte de dimensões 3.914 (C) x 1.740mm (L), ejetores de ar de alta precisão para rejeição de produto defeituoso.</t>
  </si>
  <si>
    <t>T-3482</t>
  </si>
  <si>
    <t>INDEMETAL INDÚSTRIA DE ETIQUETAS METÁLICAS LTDA</t>
  </si>
  <si>
    <t>Unidades de impressão serigráfica (silk screen) automático e rotativa bobina a bobina, com cabeçote duplo, para impressão de papel ou filme plástico (policarbonato), em uma cor, com tratamento corona, secagem UV (ultra violeta) e ar quente entre aproximadamente 10 e 150ºC, acionadas por servo-motor e sincronizado por “encoder“ de posicionamento, registro automático por câmera CCD (charge-coupled device), com largura máxima de impressão 550 x 800mm, velocidade máxima até aproximadamente 70impressões/min, com controlador lógico programável (CLP) e painel sensível ao toque “touchscreen“.</t>
  </si>
  <si>
    <t>T-3251</t>
  </si>
  <si>
    <t>LYNEL INDUSTRIA TEXTIL LTDA</t>
  </si>
  <si>
    <t>Combinações de máquinas para cardagem e formação de mantas de fibras têxteis composta por: alimentador volumétrico vibratório, com largura útil igual a 2.300mm, alimentado por placa vibratório, rolo destacador com diâmetro de 322mm, rolo batedor com diâmetro de 322mm, capacidade igual ou menor a 400kg/h; sistema de controle de peso e alimentação, com largura útil de 2.600mm e dois sensores de pesagem; carda com largura útil de 2.500mm, cilindro de pré abertura com diâmetro de 850mm, cilindro principal com diâmetro de 1.230mm, velocidade de saída igual ou menor a 40m/min; dobrador de véu, com esteira de entrada com largura de 2.900mm, esteira de saída com largura de 4.000mm, velocidade de entrada menor ou igual a 45m/min.</t>
  </si>
  <si>
    <t>T-3549</t>
  </si>
  <si>
    <t>MBR – MÁQUINAS TÊXTEIS BERNHARD E RAMPANI, COMERCIO E REPRESENTAÇÃO LTDA</t>
  </si>
  <si>
    <t>Teares circulares para malhas, de dupla frontura “jacquard”, com seleção eletrônica de agulhas no cilindro e no disco; com cilindro de 30 a 48” de diâmetro com 1,6alimentadores/polegada., para a produção de malha dupla “jacquard” em ambos os lados, contendo: CLP com display “touchscreen” com entrada usb; variador de frequência para troca de velocidade, contador de voltas 5 turnos com programação de paradas automáticas, horímetro, soprador de penugem, ventilador rotativo VG3, lubrificador senso blue, 1 bancada industrial elevada, puxador, 1 intus, iluminação led, com alimentador “jacquard”, com até 20 pedras de seleção, com 1 cortador de tecido dispositivo completo para guias de trama (enchimento), com até 12 unidades de gaiola sem tubos, com velocidade de até 20rpm em 30”” sf 600, com capacidade de produção de até 9,82kg/h.</t>
  </si>
  <si>
    <t>T-3298</t>
  </si>
  <si>
    <t>SERGITEX INDUSTRIA TEXTIL LTDA</t>
  </si>
  <si>
    <t>Combinações de maquinas acabamento úmido para tecidos Denim, largura dos cilindros de 2.400mm, largura do manchão de borracha e cinta de feltro de 2.300mm, largura máxima do tecido de 2.200mm, composto de: J-box com dispositivo de alimentação de tecido, escovadeira, caixa de impregnação, com espremedor de 10t, “anti skew”, endireitador de tramas automático, secador com 20 cilindros, unidade de encolhimento com manchão de borracha, calandra de feltro, saída com j-box e enrolador, completa, com seus acessórios.</t>
  </si>
  <si>
    <t>T-3394</t>
  </si>
  <si>
    <t>Tambores fabricados em polipropileno, para caleiro, curtimento e recurtimento de couros com medidas iguais ou superiores a 1,5m de diâmetro por 1m de largura, com duplas paredes e canaletas entre estas paredes, para a circulação de água quente ou fria, para aquecimento até 70°C, resfriamento até 18°C ou para a manutenção da temperatura interna dos banhos e dos couros necessária para a execução dos processos químicos, com porta manual ou automática em aço inox com medidas iguais ou superiores a 600 x 500mm, e válvulas de esgotamento com diâmetro igual ou superior a 80 mm, com PLC para a programação das temperaturas e dos tempos para cada fase do processo.</t>
  </si>
  <si>
    <t>T-3021</t>
  </si>
  <si>
    <t>ALCAST DO BRASIL S/A</t>
  </si>
  <si>
    <t>Equipamentos de acionamento duplo horizontal para solidificação de alumínio líquido, com controle lógico programável (CLP), capazes de produzir chapas brutas de largura até 1.600mm e espessuras de 4,5 a 10mm com velocidade produtiva de até 3m/min, dotados de: 1 sistema de desgaseificação à gás inerte para alumínio liquido, 1 sistema de vazamento horizontal de chapas brutas de alumínio, através de bico cerâmico especial responsável pela alimentação do alumínio líquido, 2 cilindros refrigerados internamente com água para solidificação, com força máxima de fechamento de até 18.000kN; 1 sistema de corte transversal das chapas, através de guilhotina hidráulica automática, com força de corte de até 300kN; 1 sistema de bobinamento automático, com mandril expansível, velocidade máxima de bobinamento 3m/min e tensão de tração máxima de 160kN.</t>
  </si>
  <si>
    <t>T-2719</t>
  </si>
  <si>
    <t>IMBIL INDUSTRIA E MANUTENÇÃOD E BOMBAS LTDA</t>
  </si>
  <si>
    <t>Mandrilhadoras convencionais de ferro fundido dotadas de material do fuso que é refinado por “electroslag”, aço de alta qualidade, eixo X, Y ,Z com retângulo com inserção de nervura de aço endurecido, contrapeso instalado dentro da coluna para garantir estabilidade do cabeçote e acabamento: do fuso 13mm, afunilar ISO50 (7:24), RPM do fuso 18 level 6,6 ~755 r/min, motor principal 15kW, torque máximo 2.000NM, força de resistência axial máxima 2.5000N, distancia centro fuso a mesa 0mm, diâmetro máximo de perfuração do fuso 80mm, diâmetro máximo de perfuração do fuso 350mm curso transversal da mesa (X) 2.000mm, curso vertical da cabeça do fuso (Y) 1.600mm, curso longitudinal da mesa (Z) 2.000mm, curso do fuso (W) 900mm, curso do cursor da cabeça de frente (U) 200mm, rotação da mesa (B) 360 (aleatório), ,capacidade de carga 10.000kg, tamanho da mesa 1.400 x 1.600mm, rotação da cabeça 14 level 4.4 ~ 165 r/min, torque da cabeça 3.000Nm, diâmetro máximo de mandrilhamento da face 700mm, eixo e mesa transversal e de alimentação vertical (por rotação do fuso), 12 level 0,04~6mm/r, eixo e mesa transversal e de alimentação vertical (por rotação da cabeça), 12 level 0,06~9mm/r, taxa de alimentação do controle deslizante da cabeça de frente (por cabeça) 12 level 0,04~6, precisão do posicionamento X,Y 0,02/30mm, 0,045mm curso completo, precisão leitura XY 0,005mm, potência total 30KVA, dimensões 7.520 x 4.560 x 4.085mm, peso da máquina 34.000kg.</t>
  </si>
  <si>
    <t>T-3378</t>
  </si>
  <si>
    <t>LA INDUSTRIA METALURGICA LTDA </t>
  </si>
  <si>
    <t>Máquinas automáticas para dobrar painéis metálicos completos, de comando numérico computadorizado ( CNC), para largura máxima da chapa de até de 1.000mm, comprimento máximo da chapa de até de 1.575mm, espessura mínima da chapa de 0,4mm e máximo de 1,60mm, com braço manipulador com movimentação no plano horizontal, para rotação e posicionamento da chapa.</t>
  </si>
  <si>
    <t>T-3518</t>
  </si>
  <si>
    <t>CHIPI IMPLEMENTOS RODOVIÁRIOS LTDA</t>
  </si>
  <si>
    <t>Máquinas para puncionar chapas metálicas de comando numérico computadorizado (CNC), com trocador automático de 12 ou mais ferramentas, estrutura em perfil fechado, capacidade de puncionamento de 500kN, espessura máxima de chapa para puncionamento de 16mm, com capacidade para trabalhar chapas com tamanho igual ou superior a 3.100 x 1.600mm, precisão de posicionamento e repetibilidade igual ou melhor que +/-0,15mm, com unidade de corte térmico por plasma, com alçapão e transportador para saída das peças processadas com tamanho máximo de 1.600/600mm e transportador de alimentação de chapas.</t>
  </si>
  <si>
    <t>T-3356</t>
  </si>
  <si>
    <t>TRAMONTINA TEEC S.A.</t>
  </si>
  <si>
    <t>Máquinas para virolar, de forma simultânea, a borda superior e inferior de corpos cilíndricos e cônicos em aço inoxidável com diâmetros compreendidos entre 170 e 300mm, alturas compreendidas entre 230 e 600mm e com espessuras de chapa de 0,4 e 0,5mm, com toda a movimentação composta por servomotores, com capacidade de produção de 140peças/h, com uma mesa giratória com 2 estações: uma externa para operações de carga/descarga e outra interna para virolar (conformar) as bordas.</t>
  </si>
  <si>
    <t>T-3392</t>
  </si>
  <si>
    <t>LCM CONSTRUCAO E COMERCIO S.A</t>
  </si>
  <si>
    <t>Serrotes de corrente equipados com lamina XL de 3,40m de corte útil; com corrente 3P/121 para lâmina de 3,40 m XL; dentes QN97/10 com pontas em widia prismáticas para lamina XL 3,40, para cortes em qualquer tipo de rocha, acionamento eletro hidráulico, cortes horizontais e verticais sem uso de água, profundidade de corte até 5,10m, velocidade de rotação da corrente ajustável, circuito hidráulico refrigerado a ar, pés hidráulicos de nivelamento eletro controlados, painel de controle remoto com cabo e rádio.</t>
  </si>
  <si>
    <t>T-3396</t>
  </si>
  <si>
    <t>BA INDUSTRIA E COMERCIO DE MOLDURAS EIRELI</t>
  </si>
  <si>
    <r>
      <t>Mesas de corte e destaque para processamento de vidro monolítico a frio, com chapas de vidro com espessura máxima de 19mm; com mesa automática de corte com 3 eixos interpolados para cortes curvilíneos e retilíneos; com dois motores sincronizados no eixo X na ponte de corte; com acoplamento pinhão e coroa “tipo helicoidal”; com ciclo de corte espelhado para vidro laminado; com velocidade máxima de corte de 200m/min; com aceleração máxima de 10m/s</t>
    </r>
    <r>
      <rPr>
        <vertAlign val="superscript"/>
        <sz val="10"/>
        <color rgb="FFFF0000"/>
        <rFont val="Calibri"/>
        <family val="2"/>
      </rPr>
      <t>2</t>
    </r>
    <r>
      <rPr>
        <sz val="10"/>
        <color rgb="FFFF0000"/>
        <rFont val="Calibri"/>
        <family val="2"/>
      </rPr>
      <t>, com precisão de corte de mais ou menos 0,15mm; controlados por controlador numérico.</t>
    </r>
  </si>
  <si>
    <t>T-3389</t>
  </si>
  <si>
    <t>Dispositivo portátil de 8 polegadas, possui sistema operacional, processador MTK MT8768, 8 Core A53, 4 x 2.0GHz+4x1.5GHz, tela Touchscreen com multitoque de 10 pontos, armazenamento interno (ROM): 16 ou 32GB, conexão com cartão Nano-SIM para as redes LTE TDD, LTE FDD, WCDMA, GSM, navegação e posicionamento GPS, WIFI para protocolos IEEE 802.11 a/b/g/n/ac @ 2,4 GHz e 5 GHz, USB 2.0, Bluetooth 5.0, Sensor de gravidade, bateria com capacidade: 5100 mAh (típica), 4980 mAh (nominal) e tensão de entrada de 100 – 240VCA, 50Hz/60 Hz e Saída: 5V/1A.</t>
  </si>
  <si>
    <t>T-3372</t>
  </si>
  <si>
    <t>Dispositivos portáteis de 9,7 polegadas, possui sistema operacional, tela “touchscreen” com multitoque de 10 pontos, armazenamento interno (ROM): 16 GB ou 32 GB, conexão com cartão Nano-SIM para as redes LTE TDD, LTE FDD, WCDMA, GSM, navegação e posicionamento GPS, WIFI para protocolos IEEE 802.11 a/b/g/n/ac @ 2,4 GHz e 5 GHz, USB 2.0, “bluetooth” 5.0, sensor de gravidade, bateria com capacidade: 5.100mAh (típica), 4.980mAh (nominal) e tensão de entrada de 100–240VCA, 50Hz/60Hz, 0,5A e Saída: 5V/1A.</t>
  </si>
  <si>
    <t>T-3511</t>
  </si>
  <si>
    <t>Máquinas automáticas para processamento de dados utilizadas como servidor, contendo servidor(es), switch(es), unidade(s) de memória, módulo(s) transceptor(es) óptico(s), cabo(s) de comunicação, régua(s) de energia (PDUs), cabo(s) de energia elétrica, unidade(s) para interconexão de periféricos, acelerador de hardware ASIC (Application Specific Integrated Circuit), Hipervisor assistido por “hardware”, bare-metal e suporte para arquitetura de micro serviços, montada em estrutura metálica (rack).</t>
  </si>
  <si>
    <t>T-3434</t>
  </si>
  <si>
    <t>Servidores dedicados para aplicações científicas e de inteligência artificial intensivas em processamento, de conexão aberta com 1U de altura, capacidade de 24 módulos de memória ECC, suporte a 4 GPUs (Unidade de Processamento Gráfico) ou 4 FPGAs (Arranjo de Portas Programável em Campo), com tecnologia de interconexão intra-GPU para melhoria do desempenho de processamento, dotado de 4 slots PCIex16 frontais e 2 slots PCIex16 traseiros, alimentado por duas fontes de 2.400W.</t>
  </si>
  <si>
    <t>T-3432</t>
  </si>
  <si>
    <t>Servidores dedicados para aplicações científicas e de inteligência artificial intensivas em processamento, de conexão aberta com 1U de altura, capacidade de 24 módulos de memória ECC, suporte a 4 GPUs (Unidade de Processamento Gráfico) ou 4 FPGAs (Arranjo de Portas Programável em Campo), com tecnologia de interconexão intra-GPU para melhoria do desempenho de processamento, dotados de 4 slots PCIex16 frontais e 2 slots PCIex16 traseiros, alimentado por duas fontes de 2.400W.</t>
  </si>
  <si>
    <t>T-3433</t>
  </si>
  <si>
    <t>T-3454</t>
  </si>
  <si>
    <t>Gabinetes dedicados de 7U de altura para instalação em rack com capacidade para até 8 módulos de processamento com dois processadores e até 8 discos do tipo BOSS, HDD, SSD ou NVMe, ou 4 módulos de processamento com 4 processadores e até 10 discos BOSS, HDD, SSD ou NVMe, ou 7 módulos de armazenamento de dados com até 16 discos do tipo HDD ou SSD, alimentado por até 6 fontes de 3.000W, os módulos de processamento (2 ou 4 processadores) e armazenamento podem ser utilizados juntos, respeitando a capacidade física do gabinete, o gabinete suporta até 4 switches Ethernet com até 16 conexões internas aos módulos de processamento e saídas externas de 10GbE a 100GbE, e até 2 switches conexão Fibre Channel de oito portas internas e até 16 conexões externas de 32Gbps.</t>
  </si>
  <si>
    <t>T-3556</t>
  </si>
  <si>
    <t>ALEBRAS PRESTADORA DE SERVICOS LTDA</t>
  </si>
  <si>
    <t>Trituradores de sucata de metais em geral, com capacidade de produção a partir de 8t/h, com até 600voltas/min, com esteiras rolantes, composta por britadores martelos, rotor de balanço de até 1.750mm, largura interna da caixa de até 1.600mm, largura da rampa de alimentação de até 1.500mm e desenvolvido para funcionamento com motor de 499 até 750kW e de 680HP até. 1.000HP.</t>
  </si>
  <si>
    <t>T-3553</t>
  </si>
  <si>
    <t>Máquinas de briquetagem para produção de briquetes de produtos químicos inorgânicos, com velocidade de produção de 115 - 450kg/h, capaz se suportar força de separação de rolos de 311kN, composto principalmente por: agitador controlado por motor de 0,75kW, alimentador horizontal de velocidade variável, inversor de frequência para motor de 3,7kW, rolos com 304mm de diâmetro e 75mm de largura para compactação de briquete, motor elétrico de 15kW para acionamento dos rolos, sistema hidráulico ajustável para até 35t de força, sistema de interface homem máquina (HMI) para operação e saída de dados, controlador lógico programável (PLC) para controle do equipamento, unidade de alimentação elétrica de 3,7kW.</t>
  </si>
  <si>
    <t>T-3551</t>
  </si>
  <si>
    <t>VITOPEL DO BRASIL LTDA </t>
  </si>
  <si>
    <t>Clipes construídos em aço 4140, por processo de fundição e usinagem, com mecanismo de abertura e fechamento por mola de dupla ação, para prender, estirar e soltar filmes planos com espessura de até 70µm (Micra), sendo componente integrante de linhas de produção de polipropileno bi orientado (BOPP) com velocidade máxima de até 525m/min.</t>
  </si>
  <si>
    <t>T-3483</t>
  </si>
  <si>
    <r>
      <t>Varredoras elétricas com operador a bordo para limpeza externa de parques, saneamento, limpeza de propriedades, vias urbanas, praças e universidades, dimensão de 2.150 x 1.900 x 2.040mm,  acionadas por baterias com autonomia de 6 - 8/h, projetado com chassi ampliado com largura de varrição de 1.900mm, capacidade de produção de 12.000m</t>
    </r>
    <r>
      <rPr>
        <vertAlign val="superscript"/>
        <sz val="10"/>
        <color rgb="FF000000"/>
        <rFont val="Calibri"/>
        <family val="2"/>
      </rPr>
      <t>2</t>
    </r>
    <r>
      <rPr>
        <sz val="10"/>
        <color rgb="FF000000"/>
        <rFont val="Calibri"/>
        <family val="2"/>
      </rPr>
      <t>/h, tanque de agua com capacidade de 30 L, caixa de resíduos com capacidade 180 L, dotada de vassoura central de 800mm de comprimento, vassouras laterais com diâmetro de 500mm, raio de giro de 1.200mm, sistema de controle elétrico.</t>
    </r>
  </si>
  <si>
    <t>T-3475</t>
  </si>
  <si>
    <r>
      <t>Equipamentos classificador e separador de sucatas ferrosas e não ferrosas montados sobre estrutura de aço ou esteiras autopropulsadas, com peso igual ou superior a 15t, mas igual ou inferior a 36t, capacidade de produção de até 130t/h, dotado de sistema de controle e monitoramento remoto; gerador a diesel com potência igual ou superior a 40kVa, mas igual ou inferior a 76kVa; mesa com roscas espirais, variando de 8 a 16 unidades; caixa dosadora vibratória com capacidade de 3 a 5m</t>
    </r>
    <r>
      <rPr>
        <vertAlign val="superscript"/>
        <sz val="10"/>
        <color rgb="FF000000"/>
        <rFont val="Calibri"/>
        <family val="2"/>
      </rPr>
      <t>3</t>
    </r>
    <r>
      <rPr>
        <sz val="10"/>
        <color rgb="FF000000"/>
        <rFont val="Calibri"/>
        <family val="2"/>
      </rPr>
      <t>; separador magnético na esteira transportadora de saída.</t>
    </r>
  </si>
  <si>
    <t>T-3424</t>
  </si>
  <si>
    <t>Máquinas para a pré-montagem automática e contínua dos componentes: vedação interna, haste, prato de válvula e cabeçote destinados à produção de válvulas para embalagens de aerossol de spray contínuo, com capacidade de produção de até 150.000.000 de subconjuntos/ano, dotadas de: “banker”, transportador de rotação e esteira de transporte para receber, posicionar e alimentar os pratos de válvula, panelas de transporte para receber e posicionar os demais componentes e tambor de montagem desses componentes, controladas por CLP.</t>
  </si>
  <si>
    <t>T-3474</t>
  </si>
  <si>
    <t>Máquinas coletoras e compactadores de resíduos, elétrica, acionada por baterias, montada sob chassis com 4 rodas, cabine com 2 assentos e operador a bordo, com altura de 2.100mm, largura de 1.480mm e comprimento de 4.200mm, peso de 2.400kg, capacidade de carga de 1.500kg, dotadas de dispositivo para coleta de lixo doméstico com tampa compactadora e caixa basculante com 3m3, velocidade máxima de 24km/h, raio mínimo de giro de 5,2m, autonomia máxima de 100km.</t>
  </si>
  <si>
    <t>T-3476</t>
  </si>
  <si>
    <t>Máquinas automáticas para enfeixamento (enfitamento) de enrolamentos (bobinas) elétricos com fita de mica isolante, capacidade de trabalhar bobinas em 2d e 3d, com 4 eixos de trabalho com cursos: eixo (x) 2.500mm, eixo (y) 600mm, eixo (c) 360°, eixo (a) sem fim; comprimento bobinas: 2d mínimo 500mm e máximo 2.380mm, 3d mínimo 500mm e máximo 2.500mm; velocidade do cabeçote de 0 a 300rpm, largura da fita isolante de 15 a 25mm, com IHM (Interface Homem Máquina) para operação e painel elétrico de comando/controle, próprio para enfitamento de enrolamentos elétricos aplicados em motores e geradores elétricos.</t>
  </si>
  <si>
    <t>T-3484</t>
  </si>
  <si>
    <t>Unidades funcionais automatizadas para processamento e reciclagem de resíduos de construção, com capacidade produção máxima de 130t/h; dotadas de elementos distintos e totalmente interligados, entre si por esteiras de alimentação, esteiras transportadoras, esteiras de descarga do material processado e peneirado, britador de mandíbula elétrico com potência do motor igual ou inferior a 55kW com ajuste hidráulico das mandíbulas para produção de material entre 30 a 140mm e alimentador vibratório de bandejas; Separador magnético na esteira de saída; Peneira elétrica de classificação com 2 decks de 900 x 2.000mm cada e peso não superior a 3.500kg equipada com esteira para transferência da fração média, esteira para transferência da fração grande, esteira para transporte da fração fina; separador densimétrico por fluxo de ar com potência do motor do soprador igual ou inferior a 30kW e esteira de alimentação.</t>
  </si>
  <si>
    <t>T-3502</t>
  </si>
  <si>
    <t>Equipamentos reguladores de pressão hidráulica de segurança, para utilização submarina em “manifolds” e árvores de natal molhadas, em poços de petróleo e gás em profundidades de até 3.000m, dotados de reservatório com êmbolo de fluídos sob pressão, de até 15.000psi e volume de trabalho de até 50L, encapsulado em câmara de aço inoxidável.</t>
  </si>
  <si>
    <t>T-3548</t>
  </si>
  <si>
    <t>Colunas automáticas de vácuo para ser acoplada em recipientes do tipo IBC (Intermediate Bulk Container), moinhos de cone, moinhos de martelo, peneiras vibratórias e peneiras móveis, utilizado para transporte de granéis sólidos farmacêuticos por sucção, via elevador móvel acionado por sistema eletro hidráulico e transportador à vácuo, com capacidade máxima de movimentação e elevação de 500kg, velocidade de transferência de 16cm/s, com fluxo de movimentação de 1.950L/h, pressão pneumática de 6bar e volume consumido de 80m³/h, dotado de funções de rotação de até 360°, com estrutura de contato com o produto construída em aço inoxidável AISI 316L, AISI 316 Ti com rugosidade máxima de 0,4µm e para as áreas sem contato com produto construída em aço inoxidável AISI 304L com rugosidade máxima de superfície de 1,5µm, certificada para trabalho e salas limpas e em conformidade para o contato e manipulação de produtos farmacêuticos, vedações em conformidade com a FDA, com controlado lógico programável (CLP).</t>
  </si>
  <si>
    <t>T-3479</t>
  </si>
  <si>
    <t xml:space="preserve">Válvulas de elevação pneumática do tipo pressão, orifício ou cega, recuperáveis através da coluna de produção, de diâmetro nominal entre 1 a 1,75 polegadas, confeccionadas em ligas de aço carbono, aço inoxidável austenítico ou martensítico ou ligas de níquel, com elastômeros em nitrila, borracha, politetrafluoretileno ou plástico, utilizados para injeção de gás entre o anular e a coluna de produção de poços de petróleo, para promover a extração e produção de petróleo em poços terrestres e submarinos. </t>
  </si>
  <si>
    <t>T-3480</t>
  </si>
  <si>
    <t>Mandril de elevação pneumática do tipo bolsa lateral, com um ou mais alojamentos para válvulas de elevação pneumáticas de 1 a 1,75 polegadas de diâmetro nominal, com ou sem guia de orientação, em formato oval ou redondo, de diâmetro nominal entre 60 e 177,8mm, confeccionados em ligas de aço carbono, aço inoxidável martensítico ou ligas de níquel, utilizados para injeção de gás entre o anular e a coluna de produção de poços de petróleo para promover a extração e produção de petróleo em poços terrestres e submarinos. Bombas para líquidos, para uso em sistema de energia solar fotovoltaico em corrente continua, com corrente entre 24 a 380V, com painel de controle em corrente continua, potência do sistema compreendida entre 210 a 16.500W, com vazão compreendida entre 0,3 e 25m³/h e altura manométrica compreendida entre 10 a 310mca, corpo da motobomba, bocal superior e corpo de sucção de aço inox AISI 304 ou Bronze, com ou sem acessórios, utilizadas na captação de água potável em poços tubulares profundos com diâmetro a partir de 3 polegadas, com teor máximo de areia permitido de 100g/m³, para trabalho em temperatura máxima de 35ºC. Unidades de impressão serigráfica (silk screen) automático e rotativa bobina a bobina, com cabeçote duplo, para impressão de papel ou filme plástico (policarbonato), em uma cor, com tratamento corona, secagem UV (ultra violeta) e ar quente entre aproximadamente 10 e 150ºC, acionadas por servo-motor e sincronizado por “encoder“ de posicionamento, registro automático por câmera CCD (charge-coupled device), com largura máxima de impressão 550 X 800mm, velocidade máxima até aproximadamente 70impressões/min, com controlador lógico programável (CLP) e painel sensível ao toque “touchscreen“.</t>
  </si>
  <si>
    <t>T-3477</t>
  </si>
  <si>
    <t>Travas para válvulas de elevação pneumática recuperáveis através da coluna de produção, de diâmetro nominal entre 1 a 1,75 polegadas, confeccionadas em ligas de aço carbono, aço inoxidável austenítico ou martensítico ou ligas de níquel, com dispositivo de liberação através de cisalhamento de pino de latão, utilizadas na injeção de gás entre o anular e a coluna de produção de poços de petróleo, para promover a extração e produção de petróleo em poços terrestres e submarinos.</t>
  </si>
  <si>
    <t>T-3478</t>
  </si>
  <si>
    <t>Orifícios para válvulas de elevação pneumática recuperáveis através da coluna de produção de diâmetro nominal entre 1 a 1.75 polegadas, com diâmetro do pórtico entre 0,125 e 0,797 polegadas, confeccionados em monel ou carbeto de tungstênio, com perfil venturi ou convencional, utilizadas na injeção de gás entre o anular e a coluna de produção de poços de petróleo para promover a extração e produção de petróleo em poços terrestres e submarinos.</t>
  </si>
  <si>
    <t>T-3427</t>
  </si>
  <si>
    <t>ANTARES ACOPLAMENTOS LTDA.</t>
  </si>
  <si>
    <t xml:space="preserve">Acoplamentos flexíveis para transmissão de torque entre motores síncronos e redutores de velocidades, utilizando tecnologia de lâminas metálicas e de blocos em cunha confeccionados com borracha de estireno-butadieno, resilientes, para o amortecimento de cargas de torção e de vibração e a acomodação contínua de desalinhamentos, em configurações com até 192 elementos elásticos, capacidade de torque máximo de até 6.383.643Nm, torque vibratório de até 797.672Nm e velocidade máxima de 4.470rpm, portanto feixe de lâminas confeccionadas com aço inoxidável AISI 301, cubos com aço ligado para beneficiamento AISI 4340 e espaçador com aços ligados para beneficiamento AISI 4140/4340, com componentes de acoplamento e conjunto montado balanceados dinamicamente conforme norma DIN 671. </t>
  </si>
  <si>
    <t>T-3545</t>
  </si>
  <si>
    <t>TIME-Z COMERCIAL LTDA.</t>
  </si>
  <si>
    <t>Grupos geradores de energia elétrica, com tensão de 120/240V AC ou 240/480V AC, específicos para aplicações marítimas em embarcações militares, comerciais, de recreio e iates, de baixo ruído, frequência de 60Hz, potência variável de 1,9/2,2; 2,9/3,2; 5/5,6; 6,6/7,1; 8,8/9,6; 7,2/7,8; 9,5/10; 12/12,8; 12,3/13,5; 13,5/14,6; 16,7/18,4; 19/20; 23/24; 28/30 ou 31/34kW ou 11,9/12,5; 15,3/16,8; 20,8/23; 27/29; 35/37,5 ou 38,7/42,5 KVA, acionados por motor diesel de 1, 2, 3 ou 4 cilindros, com cilindrada compreendida entre 219 e 3319cc, com velocidade de rotação fixa de 1.500rpm ou 1.800rpm ou 3.600rpm, com sistema de refrigeração intercooler e painel de controle digital.</t>
  </si>
  <si>
    <t>T-3546</t>
  </si>
  <si>
    <t>TIME-Z COMERCIAL LTDA</t>
  </si>
  <si>
    <t>Grupos geradores de energia elétrica, com tensão de 115/240V AC ou 230/240V AC, específicos para aplicações marítimas em embarcações militares, comerciais, de recreio e iates, de baixo ruído, frequência de 50/60Hz, potência contínua de 6; 8; 10,5; 12 ou 15kW, acionados por motor diesel de 2 ou 3 cilindros, com cilindrada compreendida entre 479cc e 1123cc, com velocidade de rotação variável compreendida entre 2.100 e 3.150rpm, com sistema de refrigeração “intercooler” e painel de controle digital.</t>
  </si>
  <si>
    <t>T-3522</t>
  </si>
  <si>
    <t>Grupos eletrogêneos de corrente alternada, com motor de pistão de ignição por centelha, à gasolina, com 96cc de deslocamento, com refrigeração por ar, partida manual, potência máxima de saída de 1,25kVA e potência contínua de saída de 1,05kVA, com tensão de saída monofásica em 230 ou 115V, selecionável através de uma chave, possuem controle de tensão por AVR, com tanque de combustível de 6 litros, equipados com voltímetro analógico, com quadro estrutural de perfil tubular, possuem saída 12Vdc auxiliar.</t>
  </si>
  <si>
    <t>T-3523</t>
  </si>
  <si>
    <t>Grupos eletrogêneos de corrente alternada, com motor de pistão de ignição por centelha, à gasolina, com 196cc de deslocamento, com refrigeração por ar, partida manual, potência máxima de saída de 3,1kVA e potência contínua de saída de 2,8kVA, com tensão de saída monofásica em 230 ou 115V, selecionável através de uma chave, possuem controle de tensão por AVR, com tanque de combustível de 15 litros, equipados com voltímetro analógico, com quadro estrutural de perfil tubular, possuem saída 12Vdc auxiliar, equipados com duas tomadas para a tensão de 115V e uma tomada para a tensão de 220V.</t>
  </si>
  <si>
    <t>T-3524</t>
  </si>
  <si>
    <t>Grupos eletrogêneos de corrente alternada, com motor de pistão de ignição por centelha, à gasolina, com 389cc de deslocamento, com refrigeração por ar, partida manual, potência máxima de saída de 6kVA e potência contínua de saída de 5,5kVA, com tensão de saída monofásica em 230 ou 115V, selecionável através de uma chave, possuem controle de tensão por AVR, com tanque de combustível de 25 litros, equipados com voltímetro analógico, com quadro estrutural de perfil tubular, possuem saída 12Vdc auxiliar, equipados com duas tomadas para a tensão de 115V e uma tomada para a tensão de 230V, possuem duas rodas e duas alças para facilitar no transporte.</t>
  </si>
  <si>
    <t>T-3525</t>
  </si>
  <si>
    <t>Grupos eletrogêneos de corrente alternada, com motor de pistão de ignição por centelha, à gasolina, com 420cc de deslocamento, com refrigeração por ar, partida elétrica ou manual, potência máxima de saída de 7,2kVA e potência contínua de saída de 6,6kVA, com tensão de saída monofásica em 230 ou 115V, selecionável através de uma chave, possuem controle de tensão por AVR, com tanque de combustível de 25 litros, equipados com voltímetro analógico, com quadro estrutural de perfil tubular, possuem saída 12Vdc auxiliar, equipados com duas tomadas para a tensão de 115V e duas tomadas para a tensão de 230V, possuem duas rodas e duas alças para facilitar no transporte.</t>
  </si>
  <si>
    <t>T-3526</t>
  </si>
  <si>
    <t>Grupos eletrogêneos de corrente alternada, com motor de pistão de ignição por centelha, à gasolina 2 tempos, com 63cc de deslocamento, com refrigeração por ar, partida manual, potência máxima de saída de 0,85kVA e potência contínua de saída de 0,70kVA, com tensão de saída monofásica em 220V, ou ainda em 127V, possuem controle de tensão por capacitor, com tanque de combustível de 4,2 litros, equipados com voltímetro analógico, com alça superior para transporte, possuem saída 12Vdc auxiliar.</t>
  </si>
  <si>
    <t>T-3527</t>
  </si>
  <si>
    <t>Grupos eletrogêneos de corrente alternada, com motor de pistão de ignição por centelha, à gasolina 2 tempos, com 63cc de deslocamento, com refrigeração por ar, partida manual, potência máxima de saída de 0,90kVA e potência contínua de saída de 0,75kVA, com tensão de saída monofásica em 220V, ou ainda em 127V, possuem controle de tensão por capacitor, com tanque de combustível de 4,2 litros, equipados com voltímetro analógico, com quadro de estrutura tubular e alça superior para transporte, possuem saída 12Vdc auxiliar.</t>
  </si>
  <si>
    <t>T-3528</t>
  </si>
  <si>
    <t>Grupos eletrogêneos de corrente alternada, com motor de pistão de ignição por centelha, à gasolina, com 96cc de deslocamento, com refrigeração por ar, partida manual, potência máxima de saída de 1,1kVA e potência contínua de saída de 1kVA, com tensão de saída monofásica em 220V, podendo ainda ser em 127V, possuem controle de tensão por capacitor, com tanque de combustível de 6 litros, equipados com voltímetro analógico, com quadro estrutural de perfil tubular, possuem saída 12Vdc auxiliar.</t>
  </si>
  <si>
    <t>T-3529</t>
  </si>
  <si>
    <t>Grupos eletrogêneos de corrente alternada, com motor de pistão de ignição por centelha, à gasolina, com 163cc de deslocamento, com refrigeração por ar, partida manual, potência máxima de saída de 2,2kVA e potência contínua de saída de 2kVA, com tensão de saída monofásica em 220V, podendo ainda ser em 127V, possuem controle de tensão por AVR, com tanque de combustível de 15 litros, equipados com voltímetro analógico, com quadro estrutural de perfil tubular, possuem saída 12Vdc auxiliar.</t>
  </si>
  <si>
    <t>T-3516</t>
  </si>
  <si>
    <t>Conjuntos carcaça com tampas laterais e defletor de ar; carcaça usinada e manufaturada de acordo com norma ISO 2768 e ISO 8015, diâmetro de assento do estator de 1.049,9mm, altura de centro de 559,5mm, contra placa traseira da carcaça usinada com espessura mínima de 20mm, comprimento de 2.008mm, largura de 1.200mm e altura de 1.167mm, e suporte do defletor de ar com distância de 198,5mm da contra placa traseira; defletor de ar com diâmetro externo de 980mm, diâmetro interno de 645mm e comprimento de 16mm, com borda conformada com raio de 10mm; tampas laterais com espessura de 4mm e borracha de vedação em EPDM, dureza 40 a 60shore, apta a trabalhar em temperaturas de -30 a 100°C; conjunto pintado de acordo com a norma ISO 2813 na cor RAL 5003, com locais usinados protegidos com óleo de proteção a corrosão do tipo Perigol DW.</t>
  </si>
  <si>
    <t>T-3501</t>
  </si>
  <si>
    <t>Conjuntos de transformadores abaixadores usado para ajustar a tensão elétrica do umbilical para a alimentação do módulo de controle submarino (SCM) com potência até 1.400VA, frequência 50/60Hz e do tipo Toroidal.</t>
  </si>
  <si>
    <t>T-3486</t>
  </si>
  <si>
    <t>Inversores monofásicos para sistemas fotovoltaicos (solares) conectados à rede "on-grid", convertendo corrente contínua em corrente alternada na potência de 2.500W e sincronizando com a rede da concessionária, trabalhando com tensão máxima, tensão CC é 600Vdc, tensão inicial de 90Vdc, equipado com: 1 (um) seguidor da trilha do ponto de potência máxima (MPPT) controlando até 1(um) "string" de entrada para cada MPPT, sistema de refrigeração (convecção natural), grau de proteção IP65, display de LED e local operação por conexão APP “bluetooth”, temperatura de operação de -25 a 60ºC , interruptor de desconexão CC integrado, monitor remoto via sistema de módulo Wi-Fi, tensão de saída nominal em corrente alternada de 220/230/240Vac, frequência de 50/60Hz, fator potência ajustável (0,8 a 1 indutiva ou capacitiva).</t>
  </si>
  <si>
    <t>T-3487</t>
  </si>
  <si>
    <t>Inversores monofásicos para sistemas fotovoltaicos (solares) ligados à rede "on-grid", convertendo corrente contínua em corrente alternada na potência de 2.500W e sincronizando com a rede da concessionária, trabalhando com tensão máxima, tensão CC é 600Vdc, tensão inicial de 90Vdc, equipado com: 1 (um) seguidor da trilha do ponto de potência máxima (MPPT) controlando até 1 (um) "string" de entrada para cada MPPT, sistema de refrigeração (convecção natural), grau de proteção IP65, display de LED e operação local por conexão APP “bluetooth”, temperatura de operação de -25 a 60ºC , interruptor de desconexão CC integrado, monitor remoto via sistema de módulo Wi-Fi, tensão de saída nominal em corrente alternada de 220/230/240Vac, frequência de 50/60Hz, fator potência ajustável (0,8 a 1 indutiva ou capacitiva).</t>
  </si>
  <si>
    <t>T-3488</t>
  </si>
  <si>
    <t>Inversores monofásicos para sistemas fotovoltaicos (solares) conectados à rede "on-grid", convertendo corrente contínua em corrente alternada na potência de 4.000W e sincronizando com a rede da concessionária, trabalhando com tensão máxima, tensão CC é 600Vdc, tensão inicial de 90Vdc, equipado com: 2 (dois) seguidores da trilha do ponto de potência máxima (MPPT) controlando até 1 (um) "string" de entrada para cada MPPT, sistema de refrigeração (convecção natural), grau de proteção IP65, display de LED e local operação por conexão APP “bluetooth”, temperatura de operação de -25 a 60ºC , interruptor de desconexão CC integrado, monitor remoto via sistema de módulo Wi-Fi, tensão de saída nominal em corrente alternada de 220/230/240Vac, frequência de 50/60Hz, fator potência ajustável (0,8 a 1 indutiva ou capacitiva).</t>
  </si>
  <si>
    <t>T-3489</t>
  </si>
  <si>
    <t>Inversores trifásicos para sistemas fotovoltaicos (solares) conectados à rede "on-grid", convertendo corrente contínua em corrente alternada na potência de 8.000W e sincronizando com a rede da concessionária, trabalhando com tensão máxima, tensão DC é 1.000Vdc, tensão inicial de 200Vdc, equipado com: 2 (dois) seguidores da faixa do ponto de potência máxima (MPPT) controlando até 1 (um) "strings" de entrada para cada MPPT, sistema de refrigeração (convecção natural), grau de proteção IP65, display de LED e local operação por conexão APP “bluetooth”, temperatura de operação de -25 a 60ºC , interruptor de desconexão CC integrado, monitor remoto via sistema de módulo Wi-Fi, protocolo de comunicação Modbus (RTU) de suporte, tensão de saída nominal em corrente alternada de 380/400Vac, frequência de 50/60Hz, fator de potência ajustável (0,8 a 1 indutivo ou capacitivo).</t>
  </si>
  <si>
    <t>T-3490</t>
  </si>
  <si>
    <t>Inversores monofásicos para sistemas fotovoltaicos (solares) conectados à rede "on-grid", convertendo corrente contínua em corrente alternada na potência de 3.000W e sincronizando com a rede elétrica, trabalhando com tensão máxima, tensão DC é 600Vdc, tensão inicial de 90Vdc , equipado com: 2 (dois) seguidores da trilha do ponto de potência máxima (MPPT) controlando até 1 (uma) "string" de entrada de cada MPPT, sistema de refrigeração (convecção natural), grau de proteção IP65, display LED e operação local por conexão APP “bluetooth”, temperatura operacional de -25 a 60ºC , interruptor de desconexão CC integrado, monitor remoto via sistema de módulo Wi-Fi, tensão de saída nominal em corrente alternada de 220/230/240Vac, frequência de 50/60Hz, fator ajustável potência (0,8 a 1 indutiva ou capacitiva)</t>
  </si>
  <si>
    <t>T-3491</t>
  </si>
  <si>
    <t>Inversores trifásicos para sistemas fotovoltaicos (solares) conectados à rede "on-grid", convertendo corrente contínua em corrente alternada na potência de 10.000W e sincronizando com a rede da concessionária, trabalhando com tensão máxima, tensão DC é 1.000Vdc, tensão inicial de 200Vdc, equipado com: 2 (dois) seguidores da faixa do ponto de potência máxima (MPPT) controlando até 1 (um) "strings" de entrada para cada MPPT, sistema de refrigeração (convecção natural), grau de proteção IP65, display de LED e local operação por conexão APP “bluetooth”, temperatura de operação de -25 a 60ºC , interruptor de desconexão CC integrado, monitor remoto via sistema de módulo Wi-Fi, protocolo de comunicação Modbus (RTU) de suporte, tensão de saída nominal em corrente alternada de 380/400Vac, frequência de 50/60Hz, fator de potência ajustável (0,8 a 1 indutivo ou capacitivo), de valor unitário (CIF) não superior a R$ 6.001,05.</t>
  </si>
  <si>
    <t>T-3492</t>
  </si>
  <si>
    <t>Inversores monofásicos para sistemas fotovoltaicos (solares) conectados à rede "on-grid", convertendo corrente contínua em corrente alternada na potência de 5.000W e sincronizando com a rede elétrica, trabalhando com tensão máxima, tensão DC é 600Vdc, tensão inicial de 90Vdc, equipado com: 2 (dois) seguidores da trilha do ponto de potência máxima (MPPT) controlando até 1 (um) "string" de entrada para cada MPPT, sistema de refrigeração (convecção natural), grau de proteção IP65, display de LED e local operação por conexão APP “bluetooth”, temperatura de operação de -25 a 60ºC , interruptor de desconexão CC integrado, monitor remoto via sistema de módulo Wi-Fi, tensão de saída nominal em corrente alternada de 220/230 / 240Vac, frequência de 50/60 Hz, fator potência ajustável (0,8 a 1 indutiva ou capacitiva)</t>
  </si>
  <si>
    <t>T-3493</t>
  </si>
  <si>
    <t>Inversores trifásicos para sistemas fotovoltaicos (solares) conectados à rede "on-grid", convertendo corrente contínua em corrente alternada na potência de 12.000W e sincronizando com a rede da concessionária, trabalhando com tensão máxima de operação em corrente contínua de 1.000Vdc, partindo tensão de 200Vdc, equipado com: 2 (dois) seguidores da faixa do ponto de potência máxima (MPPT) controlando até 2 (duas) "strings" de entrada cada, sistema de refrigeração (convecção natural), grau de proteção IP65, display LED e operação local por conexão de APP “bluetooth”, temperatura de operação de -25 a 60ºC , interruptor de desconexão CC integrado, comunicação via sistema Wi-Fi integrado, protocolo de comunicação Modbus (RTU), tensão de saída nominal em corrente alternada de 380/400Vac, frequência de 50/60Hz, fator de potência ajustável (0,8 a 1 indutivo ou capacitivo), de valor unitário (CIF) não superior a R$ 7.345,50..</t>
  </si>
  <si>
    <t>Inversores trifásicos para sistemas fotovoltaicos (solares) conectados à rede "on-grid", convertendo corrente contínua em corrente alternada na potência de 12.000W e sincronizando com a rede da concessionária, trabalhando com tensão máxima de operação em corrente contínua de 1.000Vdc, partindo tensão de 200Vdc, equipado com: 2 (dois) seguidores da faixa do ponto de potência máxima (MPPT) controlando até 2 (duas) "strings" de entrada cada, sistema de refrigeração (convecção natural), grau de proteção IP65, display LED e operação local por conexão de APP “bluetooth”, temperatura de operação de -25 a 60ºC , interruptor de desconexão CC integrado, comunicação via sistema Wi-Fi integrado, protocolo de comunicação Modbus (RTU), tensão de saída nominal em corrente alternada de 380/400Vac, frequência de 50/60Hz, fator de potência ajustável (0,8 a 1 indutivo ou capacitivo), de valor unitário (CIF) não superior a R$ 7.345,50.</t>
  </si>
  <si>
    <t>T-3494</t>
  </si>
  <si>
    <t>Inversores trifásicos para sistemas fotovoltaicos (solares) conectados à rede "on-grid", convertendo corrente contínua em corrente alternada na potência de 17.000W e sincronizando com a rede da concessionária, trabalhando com tensão máxima de operação em corrente contínua de 1.000Vdc, partindo tensão de 200Vdc, equipado com: 2 (dois) seguidores da faixa do ponto de potência máxima (MPPT) controlando até 2 (duas) "strings" de entrada cada, sistema de refrigeração (convecção natural), grau de proteção IP65, display LED e operação local por conexão de APP “bluetooth”, temperatura de operação de -25 a 60ºC , interruptor de desconexão CC integrado, comunicação via sistema Wi-Fi integrado, protocolo de comunicação Modbus (RTU), tensão de saída nominal em corrente alternada de 380/400Vac, frequência de 50/60Hz, fator de potência ajustável (0,8 a 1 indutivo ou capacitivo).</t>
  </si>
  <si>
    <t>T-3495</t>
  </si>
  <si>
    <t>Inversores trifásicos para sistemas fotovoltaicos (solares) conectados à rede "on-grid", convertendo corrente contínua em corrente alternada na potência de 20.000W e sincronizando com a rede da concessionária, trabalhando com tensão máxima de operação em corrente contínua de 1.000Vdc, partindo tensão de 200Vdc, equipado com: 2 (dois) seguidores da faixa do ponto de potência máxima (MPPT) controlando até 2 (duas) "strings" de entrada cada, sistema de refrigeração (convecção natural), grau de proteção IP65, display LED e operação local por conexão de APP “bluetooth”, temperatura de operação de -25 a 60ºC , interruptor de desconexão CC integrado, comunicação via sistema Wi-Fi integrado, protocolo de comunicação Modbus (RTU), tensão de saída nominal em corrente alternada de 380/400Vac, frequência de 50/60Hz, fator de potência ajustável (0,8 a 1 indutivo ou capacitivo)</t>
  </si>
  <si>
    <t>T-3496</t>
  </si>
  <si>
    <t>Inversores trifásicos para sistemas fotovoltaicos (solares) conectados à rede "on-grid", convertendo corrente contínua em corrente alternada na potência de 15.000W e sincronizando com a rede da concessionária, trabalhando com tensão máxima de operação em corrente contínua de 1.000Vdc, partindo tensão de 200Vdc, equipado com: 2 (dois) seguidores da faixa do ponto de potência máxima (MPPT) controlando até 2 (duas) "strings" de entrada cada, sistema de refrigeração (convecção natural), grau de proteção IP65, display LED e operação local por conexão de APP “bluetooth”, temperatura de operação de -25 a 60ºC , interruptor de desconexão CC integrado, comunicação via sistema Wi-Fi integrado, protocolo de comunicação Modbus (RTU), tensão de saída nominal em corrente alternada de 380/400Vac, frequência de 50/60Hz, fator de potência ajustável (0,8 a 1 indutivo ou capacitivo), de valor unitário (CIF) não superior a R$ 7656,47.</t>
  </si>
  <si>
    <t>T-3497</t>
  </si>
  <si>
    <t>Inversores trifásicos para sistemas fotovoltaicos (solares) conectados à rede "on-grid", convertendo corrente contínua em corrente alternada na potência de 22.000W e sincronizando com a rede da concessionária, trabalhando com tensão máxima de operação em corrente contínua de 1.000Vdc, partindo tensão de 200Vdc, equipado com: 2 (dois) seguidores da faixa do ponto de potência máxima (MPPT) controlando até 2 (duas) "strings" de entrada cada, sistema de refrigeração (convecção natural), grau de proteção IP65, display LED e operação local por conexão de APP “bluetooth”, temperatura de operação de -25 a 60ºC , interruptor de desconexão CC integrado, comunicação via sistema Wi-Fi integrado, protocolo de comunicação Modbus (RTU), tensão de saída nominal em corrente alternada de 380/400Vac, frequência de 50/60Hz, fator de potência ajustável (0,8 a 1 indutivo ou capacitivo).</t>
  </si>
  <si>
    <t>T-3498</t>
  </si>
  <si>
    <t>Inversores trifásicos para sistemas fotovoltaicos (solares) conectados à rede "on-grid", convertendo corrente contínua em corrente alternada na potência de 30.000W e sincronizando com a rede da concessionária, trabalhando com tensão máxima de operação em corrente contínua de 1.000Vdc, partindo tensão de 200Vdc, equipado com: 2 (dois) seguidores da faixa do ponto de potência máxima (MPPT) controlando até 3 (três) "strings" de entrada cada, sistema de refrigeração (convecção natural), grau de proteção IP65, display LED e operação local por conexão de APP bluetooth, temperatura de operação de -25 a 60ºC , interruptor de desconexão CC integrado, comunicação via sistema Wi-Fi integrado, protocolo de comunicação Modbus (RTU), tensão de saída nominal em corrente alternada de 380/400Vac, frequência de 50/60Hz, fator de potência ajustável (0,8 a 1 indutivo ou capacitivo).</t>
  </si>
  <si>
    <t>T-3499</t>
  </si>
  <si>
    <t>Inversores trifásicos para sistemas fotovoltaicos (solares) conectados à rede "on-grid", convertendo corrente contínua em corrente alternada na potência de 50.000W e sincronizando com a rede da concessionária, a tensão CC máxima é 1.100Vdc, tensão inicial de 250Vdc , equipado com: 4 (quatro) seguidores do ponto de potência máxima (MPPT) controlando até 3 (três) "strings" de entrada para cada MPPT, sistema de resfriamento ativo (ventiladores de ventilação forçada), grau de proteção IP65, display de LED e operação local por conexão de APP “bluetooth”, temperatura de operação de -25 a 60ºC , interruptor de desconexão CC integrado, comunicação via sistema Wi-Fi integrado, protocolo de comunicação Modbus (RTU), tensão de saída nominal em corrente alternada de 380/400Vac, frequência de 50/60Hz, fator de potência ajustável (0,8 a 1 indutivo ou capacitivo).</t>
  </si>
  <si>
    <t>T-3500</t>
  </si>
  <si>
    <t>Inversores trifásicos para sistemas fotovoltaicos (solares) conectados à rede "on-grid", convertendo corrente contínua em corrente alternada na potência de 60.000W e sincronizando com a rede da concessionária, a tensão CC máxima é 1.100Vdc, tensão inicial de 250Vdc , equipado com: 4 (quatro) seguidores do ponto de potência máxima (MPPT) controlando até 3 (três) "strings" de entrada para cada MPPT, sistema de resfriamento ativo (ventiladores de ventilação forçada), grau de proteção IP65, display de LED e operação local por conexão de APP “bluetooth”, temperatura de operação de -25 a 60ºC , interruptor de desconexão CC integrado, comunicação via sistema Wi-Fi integrado, protocolo de comunicação Modbus (RTU), tensão de saída nominal em corrente alternada de 380/400Vac, frequência de 50/60Hz, fator de potência ajustável (0,8 a 1 indutivo ou capacitivo).</t>
  </si>
  <si>
    <t>T-3504</t>
  </si>
  <si>
    <t>Inversores “string” trifásicos para aplicação fotovoltaica com potência nominal de 125kW, para conversão da tensão DC produzida pelos arranjos fotovoltaicos em tensão AC para alimentação das cargas e sincronização com a rede elétrica em tensão AC nominal de 600V, 50/60Hz, DC máx. A tensão é de 1.500V, equipada com: 1 (um) seguidor da trilha do ponto de potência máxima (MPPT) controlando até 20 (vinte) “strings” de entrada a cada MPPT, MPPT com eficiência maior que 99,5%; tensão contínua mínima da matriz fotovoltaica de pelo menos 860Vdc; distorção harmônica total máxima inferior a 3% e eficiência máxima do inversor de pelo menos 99%, interruptor de desconexão CC e CA integrado, display de 4 LED e operação local por conexão APP Wi-Fi, fator de potência ajustável (0,8 a 1 indutivo ou capacitivo).</t>
  </si>
  <si>
    <t>T-3505</t>
  </si>
  <si>
    <t>Inversores “string” trifásicos para aplicação fotovoltaica com potência nominal de 275kW, para conversão da tensão CC produzida pelos arranjos fotovoltaicos em tensão CA para alimentação das cargas e sincronização com a rede elétrica na tensão CA nominal de 800V, 50/60Hz, DCmáx., a tensão é de 1.500V, equipada com: 12 (doze) seguidor da trilha do ponto de potência máxima (MPPT) controlando até 2 (vinte) “strings” de entrada a cada MPPT, MPPT com eficiência maior que 99,5%; a saída CA máxima é 275kVA e a corrente CA máxima é 198,5A, distorção harmônica total máxima inferior a 3% e eficiência máxima do inversor de pelo menos 99%. Chave de desconexão CC integrada, display de 4 LED e operação local por conexão APP Wi-Fi, operação a faixa de temperatura é de -30 a 60degC, fator de potência ajustável (0,8 a 1 indutivo ou capacitivo).</t>
  </si>
  <si>
    <t>T-3376</t>
  </si>
  <si>
    <t>Máquinas de solda por brasagem constituídas por gerador de média frequência para aquecimento indutivo, com faixa de frequência entre 10 e 25kHz, potência nominal igual ou superior a 50kW e igual ou inferior à 150kW, tensão igual ou superior a 200V, dotadas de tubos de comprimento igual ou superior a 15m.</t>
  </si>
  <si>
    <t>T-3543</t>
  </si>
  <si>
    <t>Videoporteiros com câmera de vídeo, próprios para comunicação em residências, comunicação com dispositivos por rede sem fio através de aplicativo específico via smartfone, com capacidade de conexão Wi-Fi de 2,4GHz e taxa de transmissão de 150mbit/s, acompanhado de fonte de alimentação, interface para comunicação sem fio com campainha e dispositivo de acionamento (contato seco) por meio de 433MHz, de valor unitário (CIF) não superior a R$158,42.</t>
  </si>
  <si>
    <t>KHOMP INDUSTRIA E COMERCIO LTDA</t>
  </si>
  <si>
    <t>T-3578</t>
  </si>
  <si>
    <t>PERTO S/A PERIFERICOS PARA AUTOMACAO</t>
  </si>
  <si>
    <t>Chaves eletromagnéticas denominadas comercialmente de “reed switch”, tensão menor ou igual a 250V, próprios para montagem em placa de circuito impresso.</t>
  </si>
  <si>
    <t>T-3508</t>
  </si>
  <si>
    <t>SUL BRASIL AQUECIMENTO SOLAR LTDA </t>
  </si>
  <si>
    <t>Módulos fotovoltaicos, monofaciais, destinadas à geração de energia elétrica, dotadas de 144 células de silício monocristalino de 161,7 x 80,8mm cada, com revestimento PERC (Passivated Emitter Rear Cell) de alta eficiência, possuindo 12 ou mais barramentos de interconexão condutiva por célula (busbar) de fio redondo (round wire), com tecnologia anti-PID (degradação induzida pela potência), anti-LID e LeTID (degradação induzida pela luz e pelo alta temperatura), com proteção contra ponto quente (hot-spot), e tecnologia de rastreabilidade por cada célula via marcação a laser, potência máxima nominal máxima (STC) igual a 425 ou 430Wp indicado com tolerância positiva e eficiência igual ou superior à 19,8 ou 20,1%, coeficiente de temperatura da potência máxima (Pmax) de -0,35%/°C, para sistema com tensão máxima de 1.500V, com dimensões de 2.080 x 1.030 x 35mm, dotadas de superfície em vidro com espessura de 3,2mm com tratamentos antirreflexo e cabo solar de 4mm²; (+) ≥1.400mm, (-) ≥1.400mm de comprimento, com garantia de produto de 12 anos e garantia de desempenho com taxa de degradação após seu primeiro ano de ≤ 2%, após primeiro degradação linear anual de ≤ 0,54%, e após 25 anos garantia de potência nominal de ≥ 85%.</t>
  </si>
  <si>
    <t>T-3547</t>
  </si>
  <si>
    <t>L &amp; F COMERCIO PROJETOS E CONSULTORIA LTDA</t>
  </si>
  <si>
    <t>Módulos solares fotovoltaicos, destinados à geração de energia elétrica, dotados de 72 células de silício policristalino com tecnologia que confere alta resistência contra o efeito PID (Potential Induced Degradation) e que reduz a perda de energia dos módulos solares, potência total nominal máxima (STC) igual ou superior a 325W, fabricado com tolerância de potência positiva, eficiência máxima igual a 17,8%, coeficiente de temperatura (Pmax), igual ou inferior a -0,39%/ºC , dimensões máximas de 1.956 x 992 x 40mm, com cabos solares com comprimento de até 1.200mm, para uso em sistemas com tensão máxima igual a 1.500V, desenvolvidos para suportar a operação em temperatura dentro da faixa de -40 a 85ºC, de valor unitário (CIF) não superior a R$386,40.</t>
  </si>
  <si>
    <t>T-3379</t>
  </si>
  <si>
    <t>Dispositivos de prática forense para detecção multiespectral de impressões digitais latentes; com tela full HD “touchscreen”; com câmera multiespectral 4K PRO de 16,3 MP; com capacidade de conexão Wi-Fi; com lente UV 30 mm F3.5; com foco de 4cm até o infinito; com função de zoom digital; com filtros de luz profissionais e especiais e com software de controle para múltiplos recursos.</t>
  </si>
  <si>
    <t>T-3552</t>
  </si>
  <si>
    <t>Dispositivos de reconhecimento facial equipados com tela LCD de alta resolução, sensor de presença, câmera dual-lente de 2mp, capacidade de armazenamento de no mínimo 2.000faces, reconhecimento da face em até 0,2s a uma distância de até 3m, desenvolvidos para suportar a operação em temperatura dentro da faixa de -30 a 60ºC.</t>
  </si>
  <si>
    <t>T-3374</t>
  </si>
  <si>
    <t>DSP INDUSTRIAL EIRELI</t>
  </si>
  <si>
    <t>Equipamentos de simulação e navegação computadorizado de implante dentário em tempo real, com tensão de alimentação entre 100 a 200V (bi-volt), corrente 0,8A e potência de até 1,5W.</t>
  </si>
  <si>
    <t>T-3413</t>
  </si>
  <si>
    <t>Instrumentais cirúrgicos (Pinças Fenestrada e Maryland) de metal e plástico, energia bipolar, capacidade de 10 usos, 8mm, para uso exclusivo intraoperatório do sistema endoscópico.</t>
  </si>
  <si>
    <t>T-3414</t>
  </si>
  <si>
    <t>Instrumentais cirúrgicos (Pinças de apreensão Cadiere e ProGrasp) de metal e plástico, energia bipolar, capacidade de 10 usos, 8mm, para uso exclusivo intraoperatório do sistema endoscópico</t>
  </si>
  <si>
    <t>T-3415</t>
  </si>
  <si>
    <t>Instrumentais cirúrgicos (Tesouras Curva Monopolar) de metal e plástico, energia monopolar, capacidade de 10 usos, 8mm, para uso exclusivo intraoperatório do sistema endoscópico.</t>
  </si>
  <si>
    <t>T-3514</t>
  </si>
  <si>
    <t>Cartuchos para cargas do instrumental cirúrgico de 60 ou 45mm, podendo ser branca, azul, verde, cinza ou preta, tamanhos 2.0, 2.5, 3.5, 4.3 ou 4.6, descartável, estéril, exclusivo para uso intraoperatório do sistemas endoscópicos.</t>
  </si>
  <si>
    <t>T-3515</t>
  </si>
  <si>
    <t>Instrumentais cirúrgicos (grampeadores), de ponta reta ou curva, de 45 ou 60mm, capacidade de 12 disparos, estéril, descartável, exclusivo para uso intraoperatório do Sistemas Endoscópicos.</t>
  </si>
  <si>
    <t>T-3536</t>
  </si>
  <si>
    <t>Instrumentais cirúrgicos (pinças condutoras de agulha) de metal e plástico, com 8mm de diâmetro, capacidade de 10 usos, para uso exclusivo intraoperatório do sistema endoscópico.</t>
  </si>
  <si>
    <t>T-3537</t>
  </si>
  <si>
    <t>Protetores cirúrgicos de contaminação, de plástico fino, estéril, descartável, exclusivo para revestimento das partes do sistema endoscópico.</t>
  </si>
  <si>
    <t>T-3385</t>
  </si>
  <si>
    <t>Sensores ultrassônicos 2,5 ± 0,1MHz  para detecção de bolhas de ar utilizados em bombas de infusão peristáltica.</t>
  </si>
  <si>
    <t>T-3297</t>
  </si>
  <si>
    <t>Equipamentos de eletroestimulação muscular com 2 canais de intensidade do campo magnético, sendo canal 1 0,5 - 1T ± 20 % e canal 2 de 0,5 - 1T.± 20 %, composto de corpo principal, cabo de alimentação, cinta de fixação S (50 - 70cm) e cinta de fixação M (80 - 105cm).</t>
  </si>
  <si>
    <t>T-3245</t>
  </si>
  <si>
    <t>Sistemas de mamografia digital composto por estação de aquisição, computador com CPU de 3,2GHz, Hard Disk de 1TB e 8GB de memória RAM e monitor de 19 polegadas, gerador de alta frequência de 5kW, com capacidade de produção de até 40kV e 200mA, estativa com um braço em C, tubo de Raios-X com anodo rotativo de Molibdênio e capacidade de armazenamento de 300kHU, colimadores, com filtros de Molibdênio e Alumínio, sistema de compressão, com controles manual e automático, detector digital de tela plana, desenvolvido com material de Silício Amorfo, com dimensões de 24 x 30cm e pixel de 77microns, controles bilaterais para posicionamento do paciente e movimentos da estativa e dois conjuntos de pedais utilizados para posicionamento, sistema de aquisição de imagem composto por controles manuais e automáticos como o AEC (Controle Automático de Exposição),o que define a kilovoltagem, Miliamperagem e outros parâmetros de exposição de acordo com a densidade da mama do paciente, ferramentas de análise, protocolo DICOM 3.0 para transmissão, recepção de dados e imagens de e para sistemas de HIS/PACS, além de interface para sistemas de impressão.</t>
  </si>
  <si>
    <t>T-3581</t>
  </si>
  <si>
    <t>Aparelhos de raios-x fixos para aquisição de imagens por raios-x em procedimentos de diagnóstico, podendo conter ou não detectores planos digitais, dotado de 1 gerador de 50kW 3 ~ 380-400VAC (±10%) (50/60 Hz) e consumo de 75KVA; 1 tubo de raios-x de 40 - 150kV e 10-630mA de 0,1 – 500 mas, tempo de 0,001 à 10s em 41 etapas com capacidade térmica de 210kJ 300KHU com anodo rotativo de 60Hz / 3,200rpm ou superior, painel com configuração de até 224 condições de APR em 32 endereços de APR, painel com display para técnicas utilizadas durante exames e funções APR, DAP e AEC disponíveis (opcionais), 1 estativa porta tubo com movimento cima-baixo 1.450mm (tolerância +-10mm), esquerda - direita 1,800mm (tolerância +- 10mm) e movimento frente-trás 700 ± 225mm, uma coluna “bucky” vertical como movimento cima-baixo de 350 - 1.800mm, 1 mesa de pacientes com movimento de 4 direções, com capacidade para 200kg, dimensões do tampo da mesa de 2.000mm de comprimento e 800mm de largura, colimador luminoso.</t>
  </si>
  <si>
    <t>T-3583</t>
  </si>
  <si>
    <t>Aparelhos móveis para aquisição de imagens por raios-x podendo ou não conter um ou mais detectores planos digitais, contendo estação de trabalho com display LCD 17”, com gerador de 40kW, faixa de mA de 10 à 500mA ± 20%, com tempo de carregamento de 1 a 6.300ms ± (10% + 1ms) e faixa de mAs de 0,1 a 250mAs, ± (10% + 0,2mAs), 1 tubo de raios-x de 40 a 150kV com etapas de 1kV , ± 10% e capacidade de calor de 150kHU e ânodo rotativo, 1 interruptor de mão(disparador), 1 colimador, contendo 1 interruptor de chave, pedal de desbloqueio, pedal de freio e pedal de prevenção de capotamento, suporte para cabo do disparador e suporte para o cabo de energia, braço dobrável e DAP (opcional), tensão de entrada de 100 – 220V ± 10%, 50/60Hz e potência de entrada de 1,2kW.</t>
  </si>
  <si>
    <t>T-3576</t>
  </si>
  <si>
    <r>
      <t>Espectrômetros Raman portáteis, com excitação 1.064nm, com faixa de trabalho e resolução de 8 a 11cm</t>
    </r>
    <r>
      <rPr>
        <vertAlign val="superscript"/>
        <sz val="10"/>
        <color rgb="FF000000"/>
        <rFont val="Calibri"/>
        <family val="2"/>
      </rPr>
      <t>-1</t>
    </r>
    <r>
      <rPr>
        <sz val="10"/>
        <color rgb="FF000000"/>
        <rFont val="Calibri"/>
        <family val="2"/>
      </rPr>
      <t>, com faixa de leitura 200 a 2.500cm</t>
    </r>
    <r>
      <rPr>
        <vertAlign val="superscript"/>
        <sz val="10"/>
        <color rgb="FF000000"/>
        <rFont val="Calibri"/>
        <family val="2"/>
      </rPr>
      <t>-1</t>
    </r>
    <r>
      <rPr>
        <sz val="10"/>
        <color rgb="FF000000"/>
        <rFont val="Calibri"/>
        <family val="2"/>
      </rPr>
      <t>, contendo detetor tipo InGaAS 512, e faixa de potência do laser ajustável de 30 a 490mw, contendo sistema de ajuste de foco, conformidade 21CFR11, grau de Proteção IP68, conformidade MIL STD 810G, câmera digital embutida, interface Wi-Fi e USB, tela sensível ao toque, conformidade SWGDRUG categoria A e C e biblioteca embutida com 13.000 espectros de referência, resistente a choque, resistente à queda e resistente à vibração.</t>
    </r>
  </si>
  <si>
    <t>T-3579</t>
  </si>
  <si>
    <t>Equipamentos medidores de coeficiente de atrito estático e cinético que também são capazes de testar a resistência de adesivos quando acompanhados dos acessórios T-peel e peel 180°, com faixa de velocidade de 10 a 50cm/min, distância de viagem de 2,5 a 30,5cm, podendo ou não conter bloco (sled) igual ou superior a 100g e célula de carga igual ou superior a 5N, com monitor “touchscreen” 7 polegadas e capacidade para armazenamento de dados, podendo ou não possuir mesa aquecida e podendo ou não conter os seguintes acessórios: impressora USB ESC/POS, software para coleta e fornecimento de dados, acessórios para teste “T-peel” e “peel” 180°, entre outros.</t>
  </si>
  <si>
    <t>T-3533</t>
  </si>
  <si>
    <t>FERROLENE S.A. INDÚSTRIA E COMÉRCIO DE METAIS</t>
  </si>
  <si>
    <t>Equipamentos para inspeção óptica para monitoramento (detecção e identificação) e registro contínuo "in line", em tempo real e por meio de feixe de raio laser, de defeitos, antes e durante o processo de soldagem de metais, computadorizado, capazes monitorar simultaneamente com imagens em 3D, profundidade de penetração da solda, perfil de emenda, altura do “blank”, altura da superfície de solda acabada e perfil do cordão de solda, dotados módulo óptico com comprimento da onda de imagem de 800 a 900nm, potência igual ou menor a 20mW, frequência de medição de 250kHz, resolução axial menor ou igual a 20µm, campo de visão axial de 6, 9 ou 12mm e campo de visão transversal de até 40mm, módulo 3D, unidade de controle com capacidade de transmissão de dados por "software" interno configurado para o PC, interface com compatibilidade com cabeças de soldagem com movimento do feixe oscilante "wobble processing head" e cabos para interligação.</t>
  </si>
  <si>
    <t>T-3538</t>
  </si>
  <si>
    <t>Máquinas automáticas de medição tridimensional por coordenadas com comando eletrônico, tipo pórtico com movimentos X, Y e Z motorizados e programáveis, com curso de 1.200 x 1.800 x 1.000mm, destinada à medição de cabeçotes de motor a diesel, dotada módulo de medição táctil de rugosidade programável com três eixos de rotação, enclausuramento climatizado com porta de entrada de peças automatizada e mesa de alimentação automática.</t>
  </si>
  <si>
    <t>T-3567</t>
  </si>
  <si>
    <t xml:space="preserve">Máquinas automáticas de medição tridimensional por coordenadas com comando eletrônico, tipo pórtico com movimentos X, Y e Z motorizados e programáveis, com cursos de 1.200 x 2.400 x 1.000mm, destinada à medição dos blocos do motor a diesel, dotada módulo de medição táctil de rugosidade programável com três eixos de rotação, enclausuramento climatizado com porta de entrada de peças automatizada e mesa de alimentação automática. </t>
  </si>
  <si>
    <t>T-3503</t>
  </si>
  <si>
    <t>Equipamentos para detecção de defeitos em trilhos ferroviários, por meio de ultrassom, dotados de dispositivos de teste equipados com 6 sensores ultrassônicos de rodas, 3 de cada lado, capaz de efetuar testes em trilhos com uma resolução de 1 a 10mm, cabines para o operador contendo equipamentos para processamento de dados, e podendo conter ou não uma interface com tela de toque “tablet” para controle remoto do equipamento.</t>
  </si>
  <si>
    <t>T-3520</t>
  </si>
  <si>
    <t>Equipamentos CNC para digitalização de formato de lentes, com processo de leitura óptica e mecânica; recurso de leitura especial para armações de alta curva; possui recurso de alteração de formato digitalizado; com capacidade de memorizar até 1.000 formatos; possui centragem e blocagem manual da lente.</t>
  </si>
  <si>
    <t>T-3667</t>
  </si>
  <si>
    <t>Motores diesel estacionários, 4 tempos, refrigerados à água, horizontais, monocilíndricos, injeção direta, com potência máxima de 7,7HP e cilindrada de 402cc, rotação máxima de 2.600rpm, possuem partida manual, podendo ainda ser equipados com partida elétrica, tanque de combustível com capacidade de 4 litros e cárter para 2 litros de óleo lubrificante, possuem filtro de ar banhado a óleo, possuem refrigeração por evaporação ou ainda podem ser equipados com radiadores.</t>
  </si>
  <si>
    <t>T-3709</t>
  </si>
  <si>
    <r>
      <t>Motobombas centrífugas autoescorvantes, com carcaça em alumínio, rotor e porta rotor ambos em ferro fundido, com sucção e recalque de 1 1/4 polegadas, com vazão máxima de 15m</t>
    </r>
    <r>
      <rPr>
        <vertAlign val="superscript"/>
        <sz val="10"/>
        <color rgb="FF000000"/>
        <rFont val="Calibri"/>
        <family val="2"/>
      </rPr>
      <t>3</t>
    </r>
    <r>
      <rPr>
        <sz val="10"/>
        <color rgb="FF000000"/>
        <rFont val="Calibri"/>
        <family val="2"/>
      </rPr>
      <t>/h e altura manométrica máxima de 35mca, sendo acopladas a motores à combustão interna à gasolina de 1,8HP, 42,7cc, com tanque de combustível de 0,6 litros.</t>
    </r>
  </si>
  <si>
    <t>T-3668</t>
  </si>
  <si>
    <t>Motobombas centrífugas autoescorvantes, com carcaça de alumínio, rotor e porta rotor  ambos em ferro fundido, com sucção e recalque de 2 polegadas, com vazão máxima de 36m3/h e altura manométrica máxima de 23mca, sendo acopladas a motores à combustão interna à gasolina de 6,5HP, 196cc, com tanque de combustível de 3,6 litros.</t>
  </si>
  <si>
    <t>T-3669</t>
  </si>
  <si>
    <t>Motobombas centrífugas autoescorvantes, com carcaça de alumínio, rotor e porta rotor  ambos em ferro fundido, com sucção e recalque de 3 polegadas, com vazão máxima de 60m3/h e altura manométrica máxima de 35mca, sendo acopladas a motores à combustão interna à gasolina de 6,5HP, 196cc, com tanque de combustível de 3,6 litros.</t>
  </si>
  <si>
    <t>T-3680</t>
  </si>
  <si>
    <t>Motobombas centrífugas autoescorvantes, com carcaça de alumínio, rotor e porta rotor ambos em ferro fundido, com sucção e recalque de 2 polegadas, com vazão máxima de 32m3/h e altura manométrica máxima de 35mca, sendo acopladas a motores à combustão interna à gasolina de 7HP, 212cc, com tanque de combustível de 3,6 litros.</t>
  </si>
  <si>
    <t>T-3681</t>
  </si>
  <si>
    <t>Motobombas centrífugas autoescorvantes, com carcaça em alumínio, rotor e porta rotor ambos em ferro fundido, com sucção e recalque de 3 polegadas, com vazão máxima de 60m3/h e altura manométrica máxima de 20mca, aptas a movimentarem lodo, sendo acopladas a motores à combustão interna à gasolina de 10HP, 301cc, com tanque de combustível de 6,5 litros.</t>
  </si>
  <si>
    <t>T-3682</t>
  </si>
  <si>
    <t>Motobombas centrífugas autoescorvantes, com carcaça em ferro fundido, rotor e porta rotor ambos em ferro fundido, com sucção e recalque de 2 polegadas, com vazão máxima de 30m3/h e altura manométrica máxima de 90mca, sendo acopladas a motores à combustão interna à gasolina de 15HP, 420cc, com tanque de combustível de 6,5 litros.</t>
  </si>
  <si>
    <t>T-3683</t>
  </si>
  <si>
    <t>Motobombas centrífugas autoescorvantes, com carcaça de alumínio, rotor e porta rotor ambos em ferro fundido, com sucção e recalque de 4 polegadas, com vazão máxima de 96m3/h e altura manométrica máxima de 30mca, sendo acopladas a motores à combustão interna à gasolina de 9HP, 270cc, com tanque de combustível de 6 litros.</t>
  </si>
  <si>
    <t>T-3704</t>
  </si>
  <si>
    <r>
      <t>Motobombas centrífugas autoescorvantes, com carcaça de alumínio, rotor e porta rotor ambos em ferro fundido, com sucção e recalque de 3 polegadas, com vazão máxima de 60m</t>
    </r>
    <r>
      <rPr>
        <vertAlign val="superscript"/>
        <sz val="10"/>
        <color rgb="FF000000"/>
        <rFont val="Calibri"/>
        <family val="2"/>
      </rPr>
      <t>3</t>
    </r>
    <r>
      <rPr>
        <sz val="10"/>
        <color rgb="FF000000"/>
        <rFont val="Calibri"/>
        <family val="2"/>
      </rPr>
      <t>/h e altura manométrica máxima de 28mca, sendo acopladas a motores à combustão interna à gasolina de 7HP, 212cc, com tanque de combustível de 3,6 litros</t>
    </r>
  </si>
  <si>
    <t>T-3705</t>
  </si>
  <si>
    <r>
      <t>Motobombas centrífugas autoescorvantes, com carcaça de alumínio, rotor e porta rotor ambos em ferro fundido, com sucção e recalque de 3 polegadas, com vazão máxima de 66m</t>
    </r>
    <r>
      <rPr>
        <vertAlign val="superscript"/>
        <sz val="10"/>
        <color rgb="FF000000"/>
        <rFont val="Calibri"/>
        <family val="2"/>
      </rPr>
      <t>3</t>
    </r>
    <r>
      <rPr>
        <sz val="10"/>
        <color rgb="FF000000"/>
        <rFont val="Calibri"/>
        <family val="2"/>
      </rPr>
      <t>/h e altura manométrica máxima de 26mca, sendo acopladas a motores à combustão interna à gasolina de 7HP, 212cc, com tanque de combustível de 3,6 litros</t>
    </r>
  </si>
  <si>
    <t>T-3706</t>
  </si>
  <si>
    <r>
      <t>Motobombas centrífugas autoescorvantes, com carcaça em poliuretano, rotor e porta rotor ambos em poliuretano injetado, com sucção e recalque de 2 polegadas, com vazão máxima de 32m</t>
    </r>
    <r>
      <rPr>
        <vertAlign val="superscript"/>
        <sz val="10"/>
        <color rgb="FF000000"/>
        <rFont val="Calibri"/>
        <family val="2"/>
      </rPr>
      <t>3</t>
    </r>
    <r>
      <rPr>
        <sz val="10"/>
        <color rgb="FF000000"/>
        <rFont val="Calibri"/>
        <family val="2"/>
      </rPr>
      <t>/h e altura manométrica máxima de 35mca, sendo acopladas a motores à combustão interna à gasolina de 7HP, 212cc, com tanque de combustível de 3,6 litros.</t>
    </r>
  </si>
  <si>
    <t>T-3707</t>
  </si>
  <si>
    <r>
      <t>Motobombas centrífugas, com carcaça de alumínio, rotor e porta rotor ambos em ferro fundido, com sucção e recalque de 2 polegadas, com vazão máxima de 25m</t>
    </r>
    <r>
      <rPr>
        <vertAlign val="superscript"/>
        <sz val="10"/>
        <color rgb="FF000000"/>
        <rFont val="Calibri"/>
        <family val="2"/>
      </rPr>
      <t>3</t>
    </r>
    <r>
      <rPr>
        <sz val="10"/>
        <color rgb="FF000000"/>
        <rFont val="Calibri"/>
        <family val="2"/>
      </rPr>
      <t>/h e altura manométrica máxima de 40mca, sendo acopladas a motores à combustão interna à gasolina de 6,5HP, 196cc, com tanque de combustível de 3,6 litros.</t>
    </r>
  </si>
  <si>
    <t>T-3708</t>
  </si>
  <si>
    <r>
      <t>Motobombas centrífugas, com carcaça em ferro fundido e rotor em alumínio, com sucção de 2 ½ polegadas e recalque de 2 polegadas, com vazão máxima de 36m</t>
    </r>
    <r>
      <rPr>
        <vertAlign val="superscript"/>
        <sz val="10"/>
        <color rgb="FF000000"/>
        <rFont val="Calibri"/>
        <family val="2"/>
      </rPr>
      <t>3</t>
    </r>
    <r>
      <rPr>
        <sz val="10"/>
        <color rgb="FF000000"/>
        <rFont val="Calibri"/>
        <family val="2"/>
      </rPr>
      <t>/h e altura manométrica máxima de 57mca, sendo acopladas a motores à combustão interna à gasolina de 7HP, 212cc, com tanque de combustível de 3,6 litros</t>
    </r>
  </si>
  <si>
    <t>T-3613</t>
  </si>
  <si>
    <t>Máquinas de refrigeração para piso formando um corpo único, para aplicação com conjunto com datacenter, tensão de alimentação de 380 - 415V/3PH/50/60Hz, capacidade total de refrigeração de 220kW, vazão do fluxo de ar de 55.000m3/h, filtro de ar (EN779) sendo o interno da classe G4 e o externo da classe G2, dimensões da máquina em 6.058 x 2.438 x 3.600mm e do duto de ar de 5.810 x 2.020 x 800mm, possui estrutura de contêiner que possibilita uma entrega rápida com redução de 50% “no time-to-market” (TTM), possui uma eficiência que amplia o tempo de “free cooling” maximizando o uso do ar frio natural, sistema inteligente de recomendação para economia de água e energia, alta eficiência no trocador de calor PUE≤0,07 e na ventilação EC, 30 - 100% de ajuste contínuo, suporta diagnóstico automático de falhas, facilitando as atividades de O&amp;M.</t>
  </si>
  <si>
    <t>T-3614</t>
  </si>
  <si>
    <t>Máquinas de refrigeração para piso formando um corpo único, para aplicação em salas de datacenter, possui direção do fluxo de ar horizontal sem necessidade de piso elevado, capacidade total de refrigeração de 210kW, vazão do fluxo de ar de 53.000 (até 57.000)m3/h, sistema de ventilação com 4 Fans, filtro de ar da classe G4, alimentação de 380 - 415V/3ph/50Hz ou 60Hz, dimensões 2.350 × 1.100 × 2.450mm, possui um resfriamento inteligente com água gelada com temperatura da água até 20℃ para um PUE menor, umidificador de filme com alta eficiência com economia de até 95% de energia, maior confiabilidade do ventilador ao separar o motor e o driver, fonte de alimentação de comutação automática dupla com proteção dupla independente contra sobretensão de 6kV e detecção de energia, resfriamento contínuo durante o chaveamento de energia, manutenção on-line: “hot swappable” para módulo de controle e módulo de alimentação auxiliar, tela colorida LCD de 7 polegadas sensível ao toque com interface de um toque inovadora e fornece a exibição das curvas de temperatura e umidade dos últimos 30 dias.</t>
  </si>
  <si>
    <t>T-3600</t>
  </si>
  <si>
    <t>Equipamentos compactos de tratamento de águas e efluentes, para produção de água para reuso em processo de reciclagem de politereftalato de etileno (PET), baseado em flotação e filtração, através de tambor rotativo filtrante em aço inoxidável AISI 304 de 680mm de diâmetro e comprimento igual ou superior a 900mm, composto por uma peneira tipo espiral L em alumínio, com tamanho do poro de 0,25mm, vazão igual ou superior a 60m³/h, com braço raspador, sistema autolimpante por bicos aspersores sem interrupção do processo de filtração, com fluxo de fora para dentro através de bocais flangeados de alumínio, quadro de comando elétrico e dispositivo de segurança, controlado por motoredutor com variador de velocidade.</t>
  </si>
  <si>
    <t>T-3677</t>
  </si>
  <si>
    <t>Máquinas automáticas para envasar e selar café torrado e moído em filtros de papel formando “drip bags” (pacote de gotejamento) e também embalar os “drip bags” em embalagem comercial em formato de quadrado, com capacidade para suportar duas bobinas trabalhando ao mesmo tempo com funcionalidades diferentes (produz simultaneamente “drip bags” e embalagens), selagem e corte dos “drip bags” por sistema ultrassônico, “drip bag” com filtros do tipo patch ou VFR, equipadas com dosador de rosca com sensor de nível, agitador, sistema de dosagem de nitrogênio, eliminador de estática e sensores de detecção de bobinas, velocidade máxima de 60pacotes/min, alimentação elétrica 200V trifásico/2,2kW, alimentação pneumática 6bar com consumo de 320 litros/min, drip bag com medida de 90 (L) x 65 até 83mm(C), embalagem com medidas de 100 até 110 (L) x 120 até 135mm (C).</t>
  </si>
  <si>
    <t>T-3539</t>
  </si>
  <si>
    <t>PATENSE FEED INDUSTRIA DE PRODUTOS PARA ALIMENTAÇÃO ANIMAL LTDA.</t>
  </si>
  <si>
    <t>Máquinas automáticas rotativas para encher e selar embalagens do tipo "stand-up-pouch", que recebem a embalagem pré-formada a partir de materiais de embalagens flexíveis termos seláveis simultaneamente em até 2 embalagens individuais no magazine, com dosagem de produtos líquidos ou pastosos e selam as embalagens, com capacidade de produção máxima de até 125embalagens/min, com largura máxima de 110mm e altura máxima de 300mm, compostas de: módulo de entrada da embalagem em dois 2 transportes com um dispositivo do separador com capacidade de armazenamento de 800embalagens/linha; módulo de inclusão do sistema automático de datas; módulo para abertura da bolsa; módulo de dosagem de produtos sólidos; módulo para dosagem do líquido; módulo para aplicação de vapor quando disponível; módulo para primeira estação de selagem com dispositivo para remover ar residual de dentro da embalagem, selagem térmica e temperatura ajustável de 50 a 250°C com pressão de 0,2 a 0,5² de N/mm; módulo para segunda estação de selagem; módulo de resfriamento com sistema de agua circulante; sistema de lubrificação automática, comandadas por CLP (Controlador Lógico Programável), controladas por IHM (Interface Homem Máquina) do tipo "touchscreen" e quadro de comando elétrico destacado do corpo da máquina.</t>
  </si>
  <si>
    <t>T-3690</t>
  </si>
  <si>
    <t>Máquinas de limpeza por jato de água em alta pressão, sendo máxima de 2.000psi, com motor elétrico de indução, acoplado a bomba de alta pressão do tipo axial com tecnologia “Powerflow+”, vazão máxima de 3,8L/min em modo normal, ou 12,1L/min em modo “Powerflow+”, montadas em conjunto com um quadro de transporte de aço tubular com rodas.</t>
  </si>
  <si>
    <t>T-3544</t>
  </si>
  <si>
    <t>SCHWING EQUIPAMENTOS INDUSTRIAIS LTDA</t>
  </si>
  <si>
    <r>
      <t>Equipamentos robóticos para projeção de concreto em túneis e galerias, composto de: um sobre chassi para montagem do equipamento sobre caminhão e fixação de todos os componentes, quatro pés de estabilização hidráulicos, uma bomba para concreto com válvula tipo “rock” com capacidade de bombeamento nominal de 33m</t>
    </r>
    <r>
      <rPr>
        <vertAlign val="superscript"/>
        <sz val="10"/>
        <color rgb="FF000000"/>
        <rFont val="Calibri"/>
        <family val="2"/>
      </rPr>
      <t>3</t>
    </r>
    <r>
      <rPr>
        <sz val="10"/>
        <color rgb="FF000000"/>
        <rFont val="Calibri"/>
        <family val="2"/>
      </rPr>
      <t>/h, um mastro de distribuição telescópico de três estágios com alcance vertical de 14m e alcance horizontal de 12m, com um cabeçote automático para projeção de concreto, com conexões adicionais para dosagem sincronizada de ar comprimido e aditivos, e dois motores elétricos de 37 e 15kW de potência para alimentação, acoplados a bombas hidráulicas de pistões axiais com deslocamento variável.</t>
    </r>
  </si>
  <si>
    <t>T-3599</t>
  </si>
  <si>
    <t>Estações de extração de particulado de peças de motores a diesel com volume útil de 2.067 x 1.490 x 1.340mm (L x P x A), com capacidade de lavar peças até 500kg, formado ovoidal confeccionada em aço inoxidável com acabamento superficial polido do tipo espelhado, com rugosidade de 0,02 (Ra=0,02) capacidade de 100 litros para armazenamento do fluido a ser utilizado para a extração (solvente ou detergente a base de água), sistema de filtragem que garante o valor de branco do equipamento de 200 a 250µm, sistema de coleta de particulado projetado para atender membranas de Ø 47 ou 90mm, parâmetros de pressão de lavagem de no máximo 4,5bar, fluxo de fluido de máximo de 10L/min na caneta de lavagem e máximo de 30L/min no sistema de lavagem das paredes do equipamento, sistema de insuflamento e exaustão de ar garantindo fluxo laminar de ar com filtragem HEPA de 0,3µm, atendendo a classe 5 da norma ISO 14644, dotado de manipulador de peças confeccionado totalmente em aço inox, com capacidade de carga máxima de 500kg, acionamento elétrico dos 3 eixos de movimentação integrado ao equipamento.</t>
  </si>
  <si>
    <t>T-3686</t>
  </si>
  <si>
    <t>THYSSENKRUPP DO BRASIL LTDA</t>
  </si>
  <si>
    <t>Máquinas de lavagem para eixo de comando de válvulas feita de aço cromo-níquel resistente à corrosão com tempo de ciclo de 900s composta de tanque, câmara e unidade de secagem; com execução de lavagem de 200 a 300L/min por meio de pulverização com separação de mídia patenteada no fluxo de retorno; com enxague com liquido conservante através de bicos de pulverização; secagem com ar quente através de um sopro de um ventilador de canal lateral obtido por meio de resistências elétricas e ar comprimido.</t>
  </si>
  <si>
    <t>T-3623</t>
  </si>
  <si>
    <t>Coberturas de cabeçotes para limpadoras e secadoras de piso, constituída de material plástico polipropileno com 20% de carga mineral (talco), com diâmetro externo de 531,2mm e interno de 57,3mm e com volume da peça de 1.509cm³.</t>
  </si>
  <si>
    <t>T-3555</t>
  </si>
  <si>
    <t>Equipamentos de estocagem de revestimentos cerâmicos cru, com carregamento e descarregamento totalmente automatizado, composto por quatro maxi compensadores verticais de grades metálicas, tipo escaninhos, para armazenamento de peças cruas em planos separados, com grupo de carga forno, dotados de mesas de rolos e transportadores de correia, sistema elétrico/eletrônico com inversores, e quadro de comando montado com PLC, com porta Ethernet, fotocélulas de partida, painel IHM do operador com tela a cores sensível ao toque, cordão de emergência, ar condicionado, e fotocélulas de barreiras de segurança, com capacidade de estocagem em cada maxi compensador vertical de 155, 185 e 208m², respectivamente para os formatos de 900 x 900, 800 x 800 e 600 x 1.200.</t>
  </si>
  <si>
    <t>T-3696</t>
  </si>
  <si>
    <t>TORFRESMA INDUSTRIAL LTDA</t>
  </si>
  <si>
    <t>Robôs móveis autônomo (AMR), sobre rodas de transporte de cargas pesadas e paletes, para serem utilizados na indústria e áreas logísticas, dotado de navegação guiada através de câmara 3D e scaner laser, com capacidade de carga até 1.500kg, velocidade máxima de 2m/s, funções de segurança e comunicação “wifi” de 2,4 e 5 Ghz.</t>
  </si>
  <si>
    <t>T-3659</t>
  </si>
  <si>
    <t>Placas vibratórias, de compactação por acomodação, para uso em solos granulares não coesivos, unidirecionais, equipados com motor a gasolina com potência máxima de 6,5HP e 196cc equipados com filtro de ar banhado em óleo, partida manual retrátil, refrigerados a ar, equipados com sapata de 530 x 500mm em ferro fundido e força de impacto de 15kN, ou sapata de 500 x 300mm em chapa de aço, com força de impacto 10,5kN, podendo ter tanque para água de capacidade de 12 litros, possuem rodas e alça para facilitar o transporte , com acelerador manual para controle de velocidade de vibração.</t>
  </si>
  <si>
    <t>T-3660</t>
  </si>
  <si>
    <t>Placas vibratórias, de compactação por acomodação, para uso em solos granulares não coesivos, bidirecionais, equipados com motor a gasolina com potência máxima de 6,5HP e 196cc equipados com filtro de ar banhado em óleo, partida manual retrátil, refrigerados a ar, equipados com sapata de 630 x 400mm em chapa de aço e força de impacto de 25kN, possuem rodas e alça para facilitar o transporte, com acelerador manual para controle de velocidade de vibração, com acionamento da reversão por cabo de aço e alavanca</t>
  </si>
  <si>
    <t>T-3661</t>
  </si>
  <si>
    <t>Placas vibratórias, de compactação por acomodação, para uso em solos granulares não coesivos, bidirecionais, equipados com motor a diesel de 296cc, partida manual retrátil, refrigerados a ar, equipados com sapata de 730 x 450mm em ferro fundido e força de impacto de 30,5kN, possuem rodas e alça para facilitar o transporte , com acelerador manual para controle de velocidade de vibração, com acionamento da reversão por cabo de aço e alavanca, equipados com tanque de água de 12 litros.</t>
  </si>
  <si>
    <t>T-3569</t>
  </si>
  <si>
    <t>Máquinas para produção de almondegas de proteína animal, com peso de 10 a 12g cada e cozimento e resfriamento para proteína animal na forma de posta ou filets (carnes de frango, bovina, suína e peixes), para fabricação de alimentos para animais domésticos, com dois métodos de cozimento, imersão em água quente (90°C) ou somente vapor saturado; com capacidade de 500 a 1.000kg/h de produto já cozido; composto por: moega para de recebimento de mistura para almondega, conformador de almondegas, transportador de esteira para alimentação e transporte interno a zona de cozimento e resfriamento, zona de aquecimento com aquecimento a vapor direto, zona de resfriamento com resfriamento a ar, cobertura com sistema de elevação para possibilitar limpeza interna, sistema de limpeza automático da esteira, transportador de esteira plástica com taliscas para elevação do produto na saída o resfriador, painel de controle com CLP e interface gráfica (IHM).</t>
  </si>
  <si>
    <t>T-3691</t>
  </si>
  <si>
    <t>MARILAN ALIMENTOS S.A.</t>
  </si>
  <si>
    <t>Máquinas automáticas, com controlador lógico programável (CLP), para montagem de biscoitos tipo tortinhas simples com diâmetro nominal de 42mm, com deposição de diversos recheios e deposito de materiais para processar os ingredientes distintos e capacidade máxima 4.400tortinhas/min.</t>
  </si>
  <si>
    <t>T-3698</t>
  </si>
  <si>
    <t xml:space="preserve">MARILAN NORDESTE INDÚSTRIA DE  ALIMENTOS LTDA </t>
  </si>
  <si>
    <t>Maquinas automáticas comandadas por CLP (Controlador Logico Programável) para processar alimentos, torradas leves “Magic Toast”, por co-extrusão, com 4 módulos e capacidade de produção de 450kg/h, pressão de 6 à 10bars, rotação máxima de 485rpm com roscas de 88mm de diâmetro e comprimento de 1.200mm, refrigerada através de agua com pressão de 4,5 à 5,5bar.</t>
  </si>
  <si>
    <t>T-3561</t>
  </si>
  <si>
    <t>MEYN DO BRASIL MÁQUINAS E EQUIPAMENTOS INDUSTRIAIS LTDA</t>
  </si>
  <si>
    <t>Máquinas automáticas para extração de cloaca e Bursa de Fabricius de frangos, galinhas matrizes ou poedeiras, de peso entre 800 e 4.200g, posicionado na curva de 240graus do transportador aéreo, com utilização ou não de vácuo, composta por: 3 unidades de ajustes em operação e controles independentes; guias estáticas para posicionamento das aves nas unidades; seção de perfuração; cone de centralização; mecanismo de proteção ao intestino com limite de dano inferior a 2% (eficiência superior a 98%); sistema de higienização com alta pressão a partir do interior da unidade e capacidade de processamento igual ou superior a 15.000aves/h.</t>
  </si>
  <si>
    <t>T-3562</t>
  </si>
  <si>
    <t>Máquinas automáticas para corte da pele abdominal de aves para abate, galinhas matrizes ou poedeiras de peso entre 800 e 4.200g, posicionado na curva de 240graus do transportador aéreo, composta por: 3 unidades de ajustes em operação e controles independentes; guia da faca; suporte traseiro para retomada da ave na posição reta; faca superior para o corte da pele abdominal; mecanismo de proteção ao intestino com limite de dano inferior a 1% (eficiência superior a 99%); sistema de higienização por bicos de pulverização e capacidade de processamento igual ou superior a 15.000 aves/h.</t>
  </si>
  <si>
    <t>T-3596</t>
  </si>
  <si>
    <t>Classificadores de batatas com capacidade de produção de até 30t/h, construído em aço inoxidável, com dimensões de 5.152 (C) x 3.097mm (L); vibrador de entrada com acionamento magnético de dimensões 2.635 (C) x 2.098mm (L), contendo conjunto de câmeras, sendo: duas câmeras de imagem hiperespectral (CIT) e quatro câmeras coloridas (RGB), possuindo, respectivamente, 312 e 2.048pixels, resfriador com dimensões de 1.047(C) x 1.127mm (L), 4,6kW e temperatura de resfriamento de 25°C.</t>
  </si>
  <si>
    <t>T-3329</t>
  </si>
  <si>
    <t>Combinações de máquinas para fabricação de chapas de papelão ondulado, com largura máxima de trabalho igual ou inferior a 2.500mm, velocidade máxima operacional igual ou inferior a 300m/min, compostas de: 5 porta-bobinas duplos, com emendadores automáticos de papel, diâmetro máximo recomendável das bobinas de 1.520mm; 2 cabeçotes onduladores para bobinas de papel, com cilindros pré- aquecedores e precondicionadores, largura máxima de 2.500mm; 1 ponte dupla para transporte de papel ondulado, com guia de alinhamento e freio para controle de tensão; 1 estação préaquecedora com 4 cilindros com 1.100mm, e 1 cilindro com 600mm de diâmetro; 1 coleiro duplo com memória para armazenar 1.000 diferentes tipos de ajustes; 1 mesa de aquecimento e tração tipo "double face" com 3 seções de aquecimento divididas em 7 módulos; 1 tesoura rotativa tipo "rotary shear" para separação de chapas em movimento na troca de formato, com potência do motor de 60kw; 1 vincadeira cortadeira longitudinal automática tipo "slitter scorer", com precisão de posicionamento de +/-0,5mm; 1 cortadeira transversal tripla tipo "cut off knife", dotada de comando automático com eixos porta facas construídos em fibra de carbono, com largura mínima de trabalho de 200mm e comprimento mínimo de corte de 500mm; 1 empilhador duplo de chapas tipo "stacker", com comprimento das 2 câmaras de empilhamento de baixo para cima igual a 3.600mm, comprimento da câmara de empilhamento de cima para baixo igual a 4.500mm; sistemas de controle e gerenciamento eletrônico com controlador lógico programável (CLP) e seus respectivos painéis e quadros elétricos e painéis de interface; completas com todas as suas estruturas, partes e componentes para plena montagem e funcionamento.</t>
  </si>
  <si>
    <t>T-3101</t>
  </si>
  <si>
    <t>Máquinas conversoras com sistema de tração manual que converte uma camada de papel “kraft” de camada única e dobra em leque em uma configuração volumosa de papel, em forma de estrela, através de um processamento de compressão e dobragem, utilizado como preenchedor de caixa de embalagem, método de corte rasgadura manual, dimensões: 54 x 40 x 67-103cm.</t>
  </si>
  <si>
    <t>T-3594</t>
  </si>
  <si>
    <t>FÁBRICA DE TECIDOS SANTA MARGARIDA S.A.</t>
  </si>
  <si>
    <t>Máquinas urdideiras diretas para enrolamento de fios, para rolos com largura útil de flanges de 2.000mm e diâmetro de 1.250mm, velocidade máxima de trabalho de 1.200m/min, gaiola de fios em "H" (horizontal) para 504 posições e 50 rolos.</t>
  </si>
  <si>
    <t>T-3591</t>
  </si>
  <si>
    <t>Máquinas automáticas para estampar fusos e rebites metálicos de alta precisão a frio, com capacidade dimensional de conformação de diâmetro nominal de até 3mm e comprimento compreendido de até 30mm, dotadas de dupla ação sendo 1 matriz e 2 punções, controle automático de produção “autochecker” com informações de produção, fechamento completo(CAPA), velocidade variável de 180 a 200peças/min, interface homem máquina (IHM) e controlador lógico programável (CLP).</t>
  </si>
  <si>
    <t>T-3588</t>
  </si>
  <si>
    <t>Máquinas laminadoras de rosca em parafusos e peças especiais com dimensões de rosca entre 2 e 4mm de diâmetro, por meio de 2 blocos de pente de rosca com comprimento do pente fixo e móvel de 65/75/20mm, podendo trabalhar peças com até 38mm de comprimento e rosca até 32mm de comprimento, dotadas de controlador de velocidade (inversor), velocidade variável de 230 a 300peças/min, alimentação vibratória de 520mm, separador de pontas(refugos), interface homem máquina (IHM) e controle lógico programável CLP.</t>
  </si>
  <si>
    <t>T-3589</t>
  </si>
  <si>
    <t>Máquinas laminadoras de rosca em parafusos e peças especiais com dimensões de rosca entre 3 a 6mm de diâmetro, por meio de 2 blocos de pente de rosca com comprimento do pente fixo e móvel de 90/105/25mm, podendo trabalhar peças com até 50 e/ou 75mm de comprimento e rosca até 50mm de comprimento, dotadas de controlador de velocidade (inversor), velocidade variável de 220 a 260peças/min, alimentação vibratória de 520mm, separador de pontas(refugos), interface homem máquina (IHM) e controle lógico programável CLP.</t>
  </si>
  <si>
    <t>T-3590</t>
  </si>
  <si>
    <t>Máquinas laminadoras de rosca em parafusos e peças especiais com dimensões de rosca entre 4 a 8mm de diâmetro, por meio de 2 blocos de pente de rosca com comprimento do pente fixo e móvel de 108/127/25mm, podendo trabalhar peças com até 75mm de comprimento e rosca até 50mm de comprimento, dotadas de controlador de velocidade (inversor), velocidade variável de 140 a 210peças/min, alimentação vibratória de 520mm, separador de pontas(refugos), interface homem máquina (IHM) e controle lógico programável CLP.</t>
  </si>
  <si>
    <t>T-3678</t>
  </si>
  <si>
    <t>Compactadores de percussão de uso manual, utilizados para compactação de solos granulares ou coesos, equipados com motor a gasolina com potência máxima de 4HP e 149cc, com força de impacto de 13,7kN, sapata de dimensões 330 x 290mm, curso da sapata de 85mm, com frequência de 640 a 680impactos/min, com alça produzida em cabo de aço revestido para carregamento, com cobertura superior plástica para proteção do tanque equipada com horímetro, com rolete instalado no quadro superior para transporte na horizontal e conjunto de rodas para transporte na vertical, equipados com placa inferior em chapa metálica moldada para proteção da base e laterais do motor.</t>
  </si>
  <si>
    <t>T-3580</t>
  </si>
  <si>
    <t>Laptops com de tela de e 15,6 polegadas com resolução de 1.920 x 1.080 pixels, 141pixels/polegada (PPI), ângulo de visão: 178 graus, relação de contraste: 800: 1, placa de vídeo WAQ9R / WAQ9RP, memória RAM de 8GB ou 16GB DDR4 2400MHz, armazenamento 256GB NVMe PCIe SSD ou 256GB NVMe PCI e SSD + 1TB HDD ou 512GB NVMe PCIe SSD, Wifi IEEE 802.11a/b/g/n/ac, 2.4GHz/5GHz, 2x2MIMO, bluetooth5.0, sensor G, sensor de impressão digital e sensor hall, bateria de lítio com capacidade de 42Wh (3665mAh@11,46V) e tensão de alimentação de entrada de 100 – 240 VAC e saída de 5V/2 A, 9V/2 A, 12V/2A, 15V/3A e 20V/3,25A.</t>
  </si>
  <si>
    <t>T-2979</t>
  </si>
  <si>
    <t>MRS LOGISTICA SA</t>
  </si>
  <si>
    <t>Equipamentos de inspeção de linhas férreas com pacotes integrados para processamento, análise, comparações e impressão de relatórios – compostos por conjuntos de hardwares e softwares para o  processamento, análise e integração retornando parâmetros como condições da via e dos trilhos, bitola, geometria, localização DGPS, desgastes dos trilhos, variações de geometria, curvas de tendência e falhas estruturais, entre outros.</t>
  </si>
  <si>
    <t>T-3628</t>
  </si>
  <si>
    <t>Subconjuntos constituídos por gabinetes metálicos com fontes de alimentação de potência não superior a 550W e microventiladores, próprios para unidade digital de processamento de dados, podendo conter antenas, sensores, placa de interface entrada/saída (IO), dispositivos de dissipação de calor, componentes plásticos e/ou metálicos, visores, alto-falantes, microfones, botões, compartimentos de aberturas e cabos de interconexões.</t>
  </si>
  <si>
    <t>K-MEX INDUSTRIA ELETRONICA LTDA</t>
  </si>
  <si>
    <t>T-3597</t>
  </si>
  <si>
    <t>Moinhos de facas para moagem e homogeneização de produtos alimentícios em natura ou com gelo seco, processa até 0,7 litros com frasco de 1 litro, permite a utilização de facas com duas lâminas retas ou serrilhada moagem em natura ou faca para moagem criogênica de 4 lâminas de corte, realiza trituração preliminar e/ou fina no mesmo moinho, possui ação cortante no modo regular, trituração por impacto no modo reverso, pré-trituração no modo intermitente, permite uso de modo reverso e a ação cortante em um único programa através das sequências sem necessidade de paradas, tem velocidade regulável de 2.000 a 10.000rpm com incrementos de 500rpm e função Boost para aumento da velocidade para 14.000rpm, modo reverso com velocidade de até 4.000rpm, memória para 8 programas e 4 sequências de 1 segundo a 3 minutos, painel de controle tipo “touchscreen” com Código QR para acesso via celular ao portal do fabricante com aplicativos, manual do usuário e outras informações, possui porta para conexão USB para acesso remoto de serviços de manutenção e usa tampas de redução automática de volume da câmara de moagem por gravidade com ou sem canais ante transbordamento ou tampas fixas para redução a um volume definido de 150 ou 300mL, permite uso de vasos de moagem em polipropileno, policarbonato, aço inox e opção de facas em aço inox, aço inox com lâmina serrilhada e em titânio para evitar contaminação por metais pesados, todas as peças que entram em contato com a amostra são autoclaváveis, granulometria inicial de 40mm e final menor que 300µm, motor com potência de acionamento do motor de 1.000W e código de proteção do painel e câmara de moagem IP 42, acompanha acessórios, dimensões L x A x P fechado 350 x 275 x 392mm (aberto 350 x 410 x 553mm).</t>
  </si>
  <si>
    <t>T-3598</t>
  </si>
  <si>
    <t>Moinhos de facas para moagem e homogeneização de produtos alimentícios em natura, com gelo seco, processa até 4,5 litros de produto no frasco de 5 litros, permite o uso de facas com 4 lâminas retas ou serrilhadas em aço inox ou em composto de titânio e nióbio para trabalhos isentos de metais pesados, realiza trituração preliminar e/ou fina no mesmo moinho, ação cortante no modo regular, trituração por impacto no modo reverso, pré-trituração no modo intermitente, usa o modo reverso e a ação cortante em programas através das sequências sem necessidade de paradas e velocidade de 500 a 4.000rpm com incrementos de 100rpm, permite o uso do modo reverso para trituração por impacto, capacidade para 10 programas com programação de 5s a 3min, painel de com um botão único de controle e para escolha das opções e botão para início da moagem, possui tampa de segurança que não permite o início se não estiver devidamente fechada, porta para conexão serial para acesso remoto de serviços de manutenção, usa tampas de redução automática de volume da câmara de moagem por gravidade com ou sem canais ante transbordamento ou tampas fixas para redução para pequenos volumes, tem opção de vasos de moagem em polipropileno, policarbonato, sendo que todas as peças que entram em contato com a amostra são autoclaváveis, granulometria inicial: 130mm e final: &lt; 300µm, com motor de potência de acionamento de 1.100W no modo contínuo e 3.000W de curto período, código de proteção do painel e câmara de moagem IP 20 e dimensões: L x A x P fechado 440 x 340 x 440mm, 30kg.</t>
  </si>
  <si>
    <t>T-3630</t>
  </si>
  <si>
    <r>
      <t>Moinhos para pulverização de amostras com ciclone integrado, possui rotor de alumínio com diâmetro de 98,5mm e anel de moagem feito em aço inox com cobertura da liga CrWFe (cromo, vanádio e ferro), motor de 900W de potência com 3 velocidades pré-fixadas de 10.000, 12.000 e 14.000min</t>
    </r>
    <r>
      <rPr>
        <vertAlign val="superscript"/>
        <sz val="10"/>
        <color rgb="FF000000"/>
        <rFont val="Calibri"/>
        <family val="2"/>
      </rPr>
      <t>-1</t>
    </r>
    <r>
      <rPr>
        <sz val="10"/>
        <color rgb="FF000000"/>
        <rFont val="Calibri"/>
        <family val="2"/>
      </rPr>
      <t xml:space="preserve"> e velocidade tangencial do rotor de 52, 62 e 72m/s, capacidade para moer amostras com granulometria inicial de 10mm e final de 250μm, permite a utilização de peneiras de 0,5, 0,8, 1 e 2mm, a amostra é recolhida em frascos de 250mL, possui sistema de fechamento de segurança que impede o funcionamento do moinho se a tampa estiver aberta, dimensões 449 x 427 x 283mm e peso de 14kg.</t>
    </r>
  </si>
  <si>
    <t>T-3560</t>
  </si>
  <si>
    <t>ITAMBÉ INDÚSTRIA DE PRODUTOS ABRASIVOS LTDA.</t>
  </si>
  <si>
    <t>Prensas hidráulicas automáticas, para fabricação de abrasivos, com capacidade de 400t, com painel de controle eletrônico, uma estação fixa de trabalho e dispositivo de movimentação para alimentação automática.</t>
  </si>
  <si>
    <t>T-3618</t>
  </si>
  <si>
    <t>BLUECOM SOLUÇÕES DE CONECTIVIDADE LTDA</t>
  </si>
  <si>
    <t>Máquinas extrusoras de revestimento termoplástico, tipo sólido, para cabos ópticos de 1 ou 2 fibras, capacidade superior a 100m/min, gerenciada por computador com controle de velocidade com indicadores eletrônicos, bobinadores e desbobinadores eletromecânico.</t>
  </si>
  <si>
    <t>T-3619</t>
  </si>
  <si>
    <t>Máquinas extrusoras de revestimento termoplástico para tubos (loose tube) de fibra óptica, com enchimento sincronizado de gel, velocidade igual ou superior a 200m/min, gerenciamento e controle automático por computador de tensão e velocidade, indicadores eletrônicos, capacidade de agrupamento de 2 a 12 fibras ópticas, e bobinadores e desbobinadores eletromecânicos.</t>
  </si>
  <si>
    <t>T-3620</t>
  </si>
  <si>
    <t>Máquinas extrusoras com revestimento de material polimérico para cabos óticos com 2 a 12 ­bras, reunião e torção dos elementos de núcleo, capacidade de 100m/min, torção SZ , controle computadorizado , AC 380V.</t>
  </si>
  <si>
    <t>T-3671</t>
  </si>
  <si>
    <t>Placas matrizes para conformação de extrusoras de polímeros (polipropileno e de polietileno) em pellets, com capacidade de produção de 10 a 40t/h, de formato arredondado, elaboradas em aço carbono, com revestimento de carbeto de tungstênio (TIC) na face de corte, com canais internos para aquecimento, compostas de 1.000 a 2.600furos, com diâmetros entre 2,6 a 3,2mm para passagem de resina.</t>
  </si>
  <si>
    <t>T-3697</t>
  </si>
  <si>
    <t>Robôs industriais tipo paralelo, para movimentação de peças entre equipamentos ou transportadores, com movimentos orbitais de 2 ou mais graus de liberdade, capacidade máxima de carga de 35kg, com ou sem painel elétrico capacidade máxima de 3.000paletes/h.</t>
  </si>
  <si>
    <t>T-3571</t>
  </si>
  <si>
    <t>Equipamentos para classificação e separação ópticos, para seleção e separação de impurezas em flakes de politereftalato de etileno (PET) com tecnologia de visão full-color RGB com resolução óptica de 0,06mm, dotadas de 18 a 24 câmeras NIR e InGaAs, com sistema de iluminação LED, interface gráfica homem máquina para configuração rápida do programa e ajuste da máquina, com taxa de varredura de 18kHz (dezoito mil vezes por segundo), dotado de funil de alimentação, 7 vibradores de alimentação direcionais combinado com 7 rampas de alimentação de alta capacidade, sistema de processamento de imagem HSI para análise de até 16 tipos de defeitos, ejetores de última geração, depósito de descarga de produtos aceitos e para produtos rejeitados, carcaça óptica hermética, pressurizada e dobráveis, sistema operacional de seleção com tela “touchscreen”.</t>
  </si>
  <si>
    <t>T-3612</t>
  </si>
  <si>
    <t>Máquinas de fusão de fibra óptica para emenda, com alinhamento núcleo a núcleo em até 16s e aquecimento de tubo em até 27s, com 100 modos de emenda e 30 modos de aquecimento, utilizadas para construção de redes de "backbones" e instalação em campo de tecnologias FTTh, FTTx e LAN; com monitor colorido de LCD, com ampliação de zoom de até 320x; com entradas USB 2.0 (Mini-B) para comunicação com PC; bateria com vida útil de até 500 ciclos de recarga; eletrodo para até 5.000 emenda; com decapador de fibra ótica de 3 posições; com maleta multi-funcional.</t>
  </si>
  <si>
    <t>T-3693</t>
  </si>
  <si>
    <t>Máquinas automáticas para fixação da carcaça rotante no ventilador de arrefecimento do radiador automotivo; com controle do processo de montagem de presença e posição do conector do motor, rota de montagem do chicote, presença dos 3 parafusos de fixação da proteção no motor, presença e leitura do 2D data matrix da etiqueta, etiqueta de perigo, presença e posição da placa dissipadora, presença e garantia do trava tubo da mangueira do radiador aberto e envio dos dados para o servidor de dados de manufatura da célula; dotada de sistema de parafusamento eletrônico com controle de formação de rosca, aperto, resolução de ângulo, velocidade, aceleração e torque, conforme tolerâncias geométricas de altura de filetes proporcionais, passo e um aperto final entre os valores 5,0 a 5,5Nm com capabilidade de máquina Cm e CmK &gt;=1,67 e de processo Cp e CpK &gt;=1,33; com Interface Homem Maquina (IHM) com níveis protegidos e controlador logico programável (PLC).</t>
  </si>
  <si>
    <t>T-3695</t>
  </si>
  <si>
    <t>Máquinas automáticas para fixação de motores com unidades eletrônicas de arrefecimento no defletor de fixação no radiador automotivo, com capacidade de montar o dissipador metálico, chicote do motor, controlar o processo de montagem, enviar dados para o servidor de dados de manufatura da célula e identificar o produto através de impressão e fixação de etiqueta no defletor; dotada de sistema de parafusamento eletrônico com controle de formação de rosca, aperto e resolução de ângulo, velocidade, aceleração e torque, conforme tolerâncias geométricas de construção de altura de filetes proporcionais, passo e um aperto final entre os valores 6,4 a 6,9Nm, com capabilidade de máquina Cm e CmK &gt;=1,67 e de processo Cp e CpK &gt;=1,33; com Interface Homem Maquina (IHM) com níveis protegidos e controlador lógico programável (PLC).</t>
  </si>
  <si>
    <t>T-3702</t>
  </si>
  <si>
    <t>Cabeças de disparo, com 3 3/8" de diâmetro externo, multi-ação, com sistema de disparo duplo, por pressão ou impacto, independente, pressão de trabalho suportada entre 2.500 e 19.000psi, medindo 1,03m, utilizado no topo do conjunto de acionamento dos canhões em poços de petróleo e gás.</t>
  </si>
  <si>
    <t>T-3602</t>
  </si>
  <si>
    <t>VALLOUREC SOLUÇÕES TUBULARES BRASIL S.A</t>
  </si>
  <si>
    <t>Caixas de engrenagem de transmissão, constituída por 4 eixos paralelos com pesos excêntricos, cada eixo equipado de mancais com rolamentos lubrificados por óleo projetado, movidos e sincronizados por 4 rodas dentais “engrenagens” do tipo helicoidal, com respetivamente duas rodas com 114 dentes, e dois pinhões com 57 dentes a esquerda e direita (um de cada tipo), em aço temperado, revenido e com cementação superficial 57HRc, com acionamento por motor elétrico (motor fora do escopo), de potência 110kW (50CV) e velocidade variável entre 90 e 888rpm, torque nominal 1.186Nm, para gerar esforços horizontais alternados de aceleração dos excêntricos 3 vezes maior para traz do que para frente, aplicada na esteira de movimento de vibração, para levar sucata em fluxo continuo para dentro do forno elétrico a arco.</t>
  </si>
  <si>
    <t>T-3632</t>
  </si>
  <si>
    <t>Grupos eletrogêneos de corrente alternada, com motor de pistão de ignição por compressão, à diesel, com 418cc de deslocamento, com refrigeração por ar, partida elétrica, potência máxima de saída de 6,0kVA e potência contínua de saída de 5,5kVA, com tensão de saída monofásica em 230 ou 115V, selecionável através de uma chave, possuem controle de tensão por AVR, com tanque de combustível de 14,1 litros, equipados com medidor digital 3 em 1, apresentando tensão, frequência e tempo de operação, com construção cabinada, para redução de ruído, equipados com quatro rodas, alça para empurrar e um ponto de içamento no topo, para facilitar o transporte, com cantos arredondados no topo da cabine, com a função de proteger o gerador durante o transporte, equipados com interface para conexão de painel de comando de transferência automática de carga e partida do grupo gerador</t>
  </si>
  <si>
    <t>T-3633</t>
  </si>
  <si>
    <t>Grupos eletrogêneos de corrente alternada, com motor de pistão de ignição por compressão, à diesel, com 498cc de deslocamento, com refrigeração por ar, partida elétrica, potência máxima de saída de 7kVA e potência contínua de saída de 6,5kVA, com tensão de saída monofásica em 230 ou 115V, selecionável através de uma chave, possui controle de tensão por AVR, com tanque de combustível de 14,1 litros, equipados com medidor digital 3 em 1, apresentando tensão, frequência e tempo de operação, com construção cabinada para redução de ruído, equipados com duas rodas fixas com freio e duas rodas direcionais, duas barras superiores, para uso em içamento ou movimentação manual, com iluminação de LED no topo do painel, para permitir a visualização noturna, equipados com interface para conexão de painel de comando de transferência automática de carga e partida do grupo gerador.</t>
  </si>
  <si>
    <t>T-3634</t>
  </si>
  <si>
    <t>Grupos eletrogêneos de corrente alternada, com motor de pistão de ignição por compressão, à diesel, com 498cc de deslocamento, com refrigeração por ar, partida elétrica, potência máxima de saída de 7,5kVA e potência contínua de saída de 7kVA, com tensão de saída 380V trifásica e 220V monofásica ou 220V trifásica e 127V monofásica, possuem controle de tensão por AVR, com tanque de combustível de 14,1 litros, equipados com medidor digital 3 em 1, apresentando tensão, frequência e tempo de operação, com construção cabinada para redução de ruído, equipados com duas rodas fixas com freio e duas rodas direcionais, duas barras superiores para uso em içamento ou movimentação manual, com iluminação de LED no topo do painel, para permitir a visualização noturna, equipados com interface para conexão de painel de comando de transferência automática de carga e partida do grupo gerador</t>
  </si>
  <si>
    <t>T-3662</t>
  </si>
  <si>
    <t>Grupos eletrogêneos de corrente alternada, com motor de pistão de ignição por compressão, à diesel, com 794cc de deslocamento, bi cilíndrico, com refrigeração por água, partida elétrica, potência máxima de saída de 10kVA e potência contínua de saída de 9kVA, com tensão de saída monofásica em 220 e 110V, possuem controle de tensão por AVR, com tanque de combustível de 26 litros, equipados com controlador digital HGM501, apresentando tensão, frequência e tempo de operação, com quadro estrutural tubular, equipados com quatro rodas para facilitar o transporte, com placa metálica na parte superior ao motor, com a função de proteger de contatos acidentais com partes quentes durante o manuseio, equipados com interface para conexão de painel de comando de transferência automática de carga e partida do grupo gerador.</t>
  </si>
  <si>
    <t>T-3663</t>
  </si>
  <si>
    <t>Grupos eletrogêneos de corrente alternada, com motor de pistão de ignição por compressão, à diesel, com 794cc de deslocamento, bi cilíndrico, com refrigeração por água, partida elétrica, potência máxima de saída de 12,5kVA e potência contínua de saída de 11kVA, com tensão de saída trifásica 380V / monofásica 220V ou trifásica 220V / monofásica 127V, possuem controle de tensão por AVR, com tanque de combustível de 26 litros, equipados com controlador digital HGM501, apresentando tensão, frequência e tempo de operação, com quadro estrutural tubular, equipados com quatro rodas para facilitar o transporte, com placa metálica na parte superior ao motor, com a função de proteger de contatos acidentais com partes quentes durante o manuseio, equipados com interface para conexão de painel de comando de transferência automática de carga e partida do grupo gerador, de valor unitário (CIF) não superior a R$7.165,50.</t>
  </si>
  <si>
    <t>T-3664</t>
  </si>
  <si>
    <t>Grupos eletrogêneos de corrente alternada, com motor de pistão de ignição por compressão, à diesel, com 794cc de deslocamento, bi cilíndrico, com refrigeração por água, partida elétrica, potência máxima de saída de 10kVA e potência contínua de saída de 9kVA, com tensão de saída monofásica em 220 e 110V, possuem controle de tensão por AVR, com tanque de combustível de 26 litros, equipados com controlador digital HGM501, apresentando tensão, frequência e tempo de operação, com estrutura cabinada, para redução de ruído, equipados com quatro rodas para facilitar o transporte, equipados com interface para conexão de painel de comando de transferência automática de carga e partida do grupo gerador.</t>
  </si>
  <si>
    <t>T-3679</t>
  </si>
  <si>
    <t>Grupos eletrogêneos de corrente alternada, com motor de pistão de ignição por compressão, à diesel, com 794cc de deslocamento, bi cilíndrico, com refrigeração por água, partida elétrica, potência máxima de saída de 12,5kVA e potência contínua de saída de 11kVA, com tensão de saída trifásica 380V / monofásica 220V ou trifásica 220V / monofásica 127V, possuem controle de tensão por AVR, com tanque de combustível de 26 litros, equipados com controlador digital HGM501, apresentando tensão, frequência e tempo de operação, com estrutura cabinada, para redução de ruído, equipados com quatro rodas para facilitar o transporte, equipados com interface para conexão de painel de comando de transferência automática de carga e partida do grupo gerador, de valor unitário (CIF) não superior a R$8.711,00.</t>
  </si>
  <si>
    <t>T-3635</t>
  </si>
  <si>
    <t>Grupos eletrogêneos de corrente alternada, com motor de pistão de ignição por centelha, à gasolina, com 196cc de deslocamento, com refrigeração por ar, partida manual, podendo ainda ser equipado com partida elétrica, potência máxima de saída de 2,5kVA e potência contínua de saída de 2,2kVA, com tensão de saída monofásica em 230 ou 115V, selecionável através de uma chave, possuem controle de tensão por AVR, com tanque de combustível de 15 litros, equipados com voltímetro analógico, com quadro estrutural de perfil tubular, possuem saída 12Vdc auxiliar.</t>
  </si>
  <si>
    <t>T-3636</t>
  </si>
  <si>
    <t>Grupos eletrogêneos de corrente alternada, com motor de pistão de ignição por centelha, à gasolina, com 212cc de deslocamento, com refrigeração por ar, partida manual, potência máxima de saída de 3,1kVA e potência contínua de saída de 2,8kVA, com tensão de saída monofásica em 230 e 115V, selecionável através de uma chave, possui controle de tensão por AVR, com tanque de combustível de 15 litros, equipados com voltímetro analógico, com quadro estrutural de perfil tubular, possuem saída 12Vdc auxiliar.</t>
  </si>
  <si>
    <t>T-3637</t>
  </si>
  <si>
    <t>Grupos eletrogêneos de corrente alternada, com motor de pistão de ignição por centelha, à gasolina, com 389cc de deslocamento, com refrigeração por ar, partida manual ou elétrica, potência máxima de saída de 5,5kVA e potência contínua de saída de 5kVA, com tensão de saída monofásica em 230 e 115V, selecionável através de uma chave, possui controle de tensão por AVR, com tanque de combustível de 25 litros, equipados com voltímetro analógico, com quadro estrutural de perfil tubular, possuem saída 12Vdc auxiliar, possuem duas rodas e duas alças para auxiliar no transporte.</t>
  </si>
  <si>
    <t>T-3638</t>
  </si>
  <si>
    <t>Grupos eletrogêneos de corrente alternada, com motor de pistão de ignição por centelha, à gasolina, com 622cc de deslocamento, com refrigeração por ar, partida manual ou elétrica, potência máxima de saída de 10,5kVA e potência contínua de saída de 9,5kVA, com tensão de saída monofásica em 230 e 115V, possuem controle de tensão por AVR, com tanque de combustível de 48 litros, equipados com horímetro digital, com quadro estrutural de perfil tubular, possuem saída 12Vdc auxiliar, possuem duas rodas e alça dobrável, para auxiliar no transporte, possuem barra superior removível, para elevação por gancho.</t>
  </si>
  <si>
    <t>T-3642</t>
  </si>
  <si>
    <t>Grupos eletrogêneos de corrente alternada, com motor de pistão de ignição por centelha, à gasolina, com 622cc de deslocamento, com refrigeração por ar, partida manual ou elétrica, potência máxima de saída de 13,75kVA e potência contínua de saída de 12,5kVA, com tensão de saída trifásica 380V e monofásica 220V ou trifásica 220V e monofásica 127V, possuem controle de tensão por AVR, com tanque de combustível de 48 litros, equipados com horímetro digital, com quadro estrutural de perfil tubular, possuem saída 12Vdc auxiliar, possuem duas rodas e alça dobrável, para auxiliar no transporte, possuem barra superior removível, para elevação por gancho.</t>
  </si>
  <si>
    <t>T-3643</t>
  </si>
  <si>
    <t>Grupos eletrogêneos de corrente alternada, com motor de pistão de ignição por centelha, à gasolina, com 420cc de deslocamento, com refrigeração por ar, partida manual ou elétrica, potência máxima de saída de 7kVA e potência contínua de saída de 6,5kVA, com tensão de saída monofásica em 230V e 115V, selecionável através de uma chave, possuem controle de tensão por AVR, com tanque de combustível de 25 litros, equipados com horímetro digital, com quadro estrutural de perfil tubular, possuem saída 12Vdc auxiliar, possuem duas rodas e duas alças para auxiliar no transporte.</t>
  </si>
  <si>
    <t>T-3644</t>
  </si>
  <si>
    <t>Grupos eletrogêneos de corrente alternada, com motor de pistão de ignição por centelha, à gasolina, com 420cc de deslocamento, com refrigeração por ar, partida manual ou elétrica, potência máxima de saída de 8,75kVA e potência contínua de saída de 8,1kVA, com tensão de saída trifásica 380V e monofásica 220V ou trifásica 220V e monofásica 127V, possuem controle de tensão por AVR, com tanque de combustível de 25 litros, equipados com horímetro digital, com quadro estrutural de perfil tubular, possuem saída 12Vdc auxiliar, possuem duas rodas e duas alças, para auxiliar no transporte.</t>
  </si>
  <si>
    <t>T-3645</t>
  </si>
  <si>
    <t>Grupos eletrogêneos de corrente alternada, com motor de pistão de ignição por centelha, à gasolina, com 212cc de deslocamento, com refrigeração por ar, partida manual, potência máxima de saída de 4kVA e potência contínua de saída de 3,5kVA, com tensão de saída monofásica em 240V ou em 120V, possui sistema de geração de tensão por tecnologia Inverter digital, com tanque de combustível de 7 litros, possuem saída 12Vdc auxiliar, com quadro estrutural tubular.</t>
  </si>
  <si>
    <t>T-3646</t>
  </si>
  <si>
    <t>Grupos eletrogêneos de corrente alternada, com motor de pistão de ignição por centelha, à gasolina, com 420cc de deslocamento, com refrigeração por ar, partida manual ou elétrica, potência máxima de saída de 8,75kVA e potência contínua de saída de 7,8kVA, com tensão de saída monofásica em 240V, possui sistema de geração de tensão por tecnologia Inverter digital, com tanque de combustível de 15 litros, possuem saída 12Vdc auxiliar, com quadro estrutural tubular, com duas rodas e alça para facilitar o transporte.</t>
  </si>
  <si>
    <t>T-3647</t>
  </si>
  <si>
    <t>Grupos eletrogêneos de corrente alternada, com motor de pistão de ignição por centelha, à gasolina, com 460cc de deslocamento, com refrigeração por ar, partida manual ou elétrica, potência máxima de saída de 9kVA e potência contínua de saída de 8kVA, com tensão de saída monofásica em 230 e 115V, possui controle de tensão por AVR, podendo ainda ser equipado com AVR Digital, com tanque de combustível de 25 litros, equipados com horímetro digital, com quadro estrutural de perfil tubular, possuem saída 12Vdc auxiliar, possuem duas rodas e alça para auxiliar no transporte.</t>
  </si>
  <si>
    <t>T-3648</t>
  </si>
  <si>
    <t>Grupos eletrogêneos de corrente alternada, com motor de pistão de ignição por centelha, à gasolina, com 460cc de deslocamento, com refrigeração por ar, partida manual ou elétrica, potência máxima de saída de 11,25kVA e potência contínua de saída de 10kVA, com tensão de saída trifásica 380V e monofásica 220V ou trifásica 220V e monofásica 127V, possuem controle de tensão por AVR, podendo ainda ser equipados com AVR digital, com tanque de combustível de 25 litros, equipados com horímetro digital, com quadro estrutural de perfil tubular, possuem saída 12Vdc auxiliar, possuem duas rodas e alça, para auxiliar no transporte.</t>
  </si>
  <si>
    <t>T-3649</t>
  </si>
  <si>
    <t>Grupos eletrogêneos de corrente alternada, com motor de pistão de ignição por centelha, à gasolina, com 459cc de deslocamento, com refrigeração por ar, partida manual ou elétrica, equipados com sistema de injeção eletrônica de combustível EFI, potência máxima de saída de 10kVA e potência contínua de saída de 9,4kVA, com tensão de saída monofásica de 230 e 115V, possuem controle de tensão por AVR, com tanque de combustível de 25 litros, equipados com medidor 3 em 1, medindo tensão, frequência e horas de uso, com quadro estrutural de perfil tubular, possuem saída 12Vdc auxiliar, possuem duas rodas e alça dobrável, para auxiliar no transporte.</t>
  </si>
  <si>
    <t>T-3650</t>
  </si>
  <si>
    <t>Grupos eletrogêneos de corrente alternada, com motor de pistão de ignição por centelha, à gasolina, com 459cc de deslocamento, com refrigeração por ar, partida manual ou elétrica, potência máxima de saída de 9kVA e potência contínua de saída de 8kVA, com tensão de saída monofásica em 230 e 115V, selecionável através de uma chave, possuem controle de tensão por AVR, com tanque de combustível de 25 litros, equipados com horímetro digital, com quadro estrutural de perfil tubular, possuem saída 12Vdc auxiliar, possuem duas rodas e duas alças para auxiliar no transporte.</t>
  </si>
  <si>
    <t>T-3651</t>
  </si>
  <si>
    <t>Grupos eletrogêneos de corrente alternada, com motor de pistão de ignição por centelha, à gasolina, com 459cc de deslocamento, com refrigeração por ar, partida manual ou elétrica, potência máxima de saída de 11,25kVA e potência contínua de saída de 10kVA, com tensão de saída trifásica 380V e monofásica 220V ou trifásica 220V e monofásica 127V, possuem controle de tensão por AVR, com tanque de combustível de 25 litros, equipados com horímetro digital, com quadro estrutural de perfil tubular, possuem saída 12Vdc auxiliar, possuem duas rodas e duas alças, para auxiliar no transporte.</t>
  </si>
  <si>
    <t>T-3652</t>
  </si>
  <si>
    <t>Grupos eletrogêneos de corrente alternada, com motor de pistão de ignição por centelha, à gasolina, com 192cc de deslocamento, com refrigeração por ar, partida manual, podendo ainda ser equipado com partida elétrica, podendo ainda ter acionamento por controle remoto, potência máxima de saída de 3,5kVA e potência contínua de saída de 3,1kVA, com tensão de saída monofásica em 220 ou em 120V, possuem sistema de geração de tensão por tecnologia Inverter digital, com tanque de combustível de 6 litros, equipados com rodas e alça para facilitar o transporte, possuem entrada de conexão para operação em paralelo de duas unidades, possuem saída 12Vdc auxiliar, construção compacta e cabinada, para atenuação de ruído.</t>
  </si>
  <si>
    <t>T-3653</t>
  </si>
  <si>
    <t>Grupos eletrogêneos de corrente alternada, com motor de pistão de ignição por centelha, à gasolina, com 212cc de deslocamento, com refrigeração por ar, partida manual, podendo ainda ser equipado com partida elétrica, potência máxima de saída de 3,1kVA e potência contínua de saída de 2,8kVA, com tensão de saída monofásica em 230 ou 115V, selecionável através de chave no painel, possuem controle de tensão por AVR, com tanque de combustível de 15 litros, equipados com voltímetro analógico, com quadro estrutural de perfil tubular, possuem saída 12Vdc auxiliar.</t>
  </si>
  <si>
    <t>T-3654</t>
  </si>
  <si>
    <t>Grupos eletrogêneos de corrente alternada, com motor de pistão de ignição por centelha, à gasolina, com 270cc de deslocamento, com refrigeração por ar, partida manual, potência máxima de saída de 3,8kVA e potência contínua de saída de 3,5kVA, com tensão de saída monofásica em 230 ou 115V, selecionável através de chave no painel, possui controle de tensão por AVR, com tanque de combustível de 24 litros, equipados com voltímetro analógico, com quadro estrutural de perfil tubular, possuem saída 12Vdc auxiliar.</t>
  </si>
  <si>
    <t>T-3655</t>
  </si>
  <si>
    <t>Grupos eletrogêneos de corrente alternada, com motor de pistão de ignição por centelha, à gasolina, com 389cc de deslocamento, com refrigeração por ar, partida manual, potência máxima de saída de 6kVA e potência contínua de saída de 5,5kVA, com tensão de saída monofásica em 230 ou 115V, selecionável através de chave no painel, possuem controle de tensão por AVR, com tanque de combustível de 24 litros, equipados com voltímetro analógico, com quadro estrutural de perfil tubular, possuem saída 12Vdc auxiliar.</t>
  </si>
  <si>
    <t>T-3656</t>
  </si>
  <si>
    <t>Grupos eletrogêneos de corrente alternada, com motor de pistão de ignição por centelha, à gasolina, com 420cc de deslocamento, com refrigeração por ar, partida manual, potência máxima de saída de 7,1kVA e potência contínua de saída de 6,5kVA, com tensão de saída monofásica em 230 ou 115V, selecionável através de chave no painel, possuem controle de tensão por AVR, com tanque de combustível de 24 litros, equipados com voltímetro analógico, com quadro estrutural de perfil tubular, possuem saída 12Vdc auxiliar.</t>
  </si>
  <si>
    <t>T-3657</t>
  </si>
  <si>
    <t>Grupos eletrogêneos de corrente alternada, com motor de pistão de ignição por centelha, à gasolina, com 420cc de deslocamento, com refrigeração por ar, partida manual ou elétrica, potência máxima de saída de 8,9kVA e potência contínua de saída de 8,1kVA, com tensão de saída trifásica 380V e monofásica 220V ou trifásica 220V e monofásica 127V, possuem controle de tensão por AVR, com tanque de combustível de 24 litros, equipados com voltímetro analógico, com quadro estrutural de perfil tubular, possuem saída 12Vdc auxiliar, possuem duas rodas e duas alças, para auxiliar no transporte.</t>
  </si>
  <si>
    <t>T-3658</t>
  </si>
  <si>
    <t>Grupos eletrogêneos de corrente alternada, com motor de pistão de ignição por centelha, à gasolina, com 622cc de deslocamento, com refrigeração por ar, partida manual ou elétrica, potência máxima de saída de 13,75kVA e potência contínua de saída de 12,5kVA, com tensão de saída trifásica 380V e monofásica 220V, possuem controle de tensão por AVR, com tanque de combustível de 48 litros, equipados com horímetro digital e voltímetro analógico, com quadro estrutural de perfil tubular, possuem saída 12Vdc auxiliar, possuem duas rodas e alça dobrável, para auxiliar no transporte, possuem barra superior removível, para elevação por gancho, equipados com disjuntor diferencial residual trifásico, possuem dois botões de emergência.</t>
  </si>
  <si>
    <t>T-3585</t>
  </si>
  <si>
    <t>Unidades de fornecimento ininterrupto de energia para alimentação com capacidade de até 600kVA com encapsulamento de entrada de 3 Ph+PE, tensão nominal de 380V/400V/415V/420/480Vac, distorção harmônica total de ThDi&lt;3%, fator de potência &gt; 0,99, by-pass, bateria com tensão de 360 - 600Vcc, ligação de saída 3 Ph+PE, tensão de saída de 380V/400V/415V/420/480Vac±1%, eficiência do módulo de até 97,5% e eficiência do sistema de até 96,5 - 97%, módulo de potência de troca dinâmica, módulo de derivação e módulo de controlo, manutenção e expansão simples em 5 minutos, temperatura de trabalho 0 - 40ºC, umidade relativa 0 - 95%, dimensões 2.000 x 1.400 x 850mm, comunicações com contactos secos, RS485, SNMP, hibernação inteligente com despertar da hibernação de 10ms, possui certificações EN/IEC 62040-1; EN/IEC 62040 - 2; EN/IEC 62040 - 3; CE; CB; UL; RoHS, REACH, REEE, GR63  -zona4; antissísmicos NTT classe 7, UL1778 e FCC, de valor unitário (CIF) não superior a R$110.800,00.</t>
  </si>
  <si>
    <t>T-3586</t>
  </si>
  <si>
    <t>Unidades de fornecimento ininterrupto de energia para alimentação com capacidade nominal de 50kVA e de 800kW, encapsulamento de entrada 3Ph+N+PE, tensão de entrada de 380/400/415Vac, intervalo de tensão 138 - 485VAC (305 - 485V AC para 100% de carga; 138 - 305 V AC para 40 - 100% de carga), fator de potência de entrada de 0.99, by-pass, baterias com tensão nominal de 360-600Vcc, ligação de saída 3Ph+N+PE, tensão de saída de 380/400/415Vac±1%, possui eficiência do módulo de até 97,5% e eficiência do sistema de até 96,5 - 97%, tecnologia de hibernação inteligente garante um funcionamento eficiente da UPS, módulo de potência de troca dinâmica, módulo de derivação e módulo de controlo, manutenção e expansão simples em 5min, sistema de monitoramento em tempo real de alimentação para UPS, PDU e baterias, eliminação da inspeção manual de roteamento, ruído audível entre 66 - 75dB, comunicações com contatos secos, RS485 e SNMP e possui certificações de EN/IEC 62040-1; EN/IEC 62040-2; EN/IEC 62040-3; CE; CB; RoHS, REACH, WEEE.</t>
  </si>
  <si>
    <t>T-3615</t>
  </si>
  <si>
    <t>Unidades de fornecimento ininterrupto de energia para alimentação com capacidade nominal 1.200kVA, cabeamento de entrada 3Ph+N+PE/3Ph+PE(Trifásico, três fios), tensão nominal de entrada de 380/400/415Vac, distorção harmônica total de entrada de THDi&lt;3% para carga linear de 100 %, fator de potência de entrada de 0,99, possui módulo by-pass, bateria com tensão nominal de 360 - 600Vdc com capacidade de carga de 15kW,cabeamento de saída de 3Ph+N+PE/3Ph+PE(Trifásico, três fios), tensão de saída de 380/400/415Vac±1%, THDv&lt;1% para carga linear, fator de potência de saída de 1, sistema possui eficiência de até 97%, temperatura operacional de 0 - 40ºC, temperatura de armazenamento de -40 - 70ºC, umidade relativa de 0 - 95% (sem condensação), altitude operacional de 0 - 1000m, acima de 1.000m, redução de potência com base na norma EN/IEC 62040 - 3, dimensões de 2.200 x 1.600 x 1.000mm, comunicações com contatos secos, RS485, FE; suporte via web, Modbus e SNMP e possui certificações EN/IEC 62040-1; EN/IEC 62040-2; EN/IEC 62040-3;CE; CB; RoHS, REACH e WEEE .</t>
  </si>
  <si>
    <t>T-3574</t>
  </si>
  <si>
    <t>LEGADO ENERGIAS RENOVÁVEIS LTDA</t>
  </si>
  <si>
    <t>Inversores do tipo carregador monofásico, topologia com transformador toroidal de baixa frequência, com potência nominal de (entre) 800 a 15.000VA, com uma ou duas saídas CA, uma ou duas entradas CA e  uma entrada em CC para banco de baterias de 12, 24 ou 48V, com método de resfriamento por ventilador e temperatura de operação de -40 a 65°C; equipamento dotado de: proteção anti-ilhamento, curto circuito na saída CA, sobre carga na saída CA, voltagem de bateria alta ou baixa, temperatura alta; ligação automática para uso em fontes ativas CA de 45 a 65Hz; com tecnologia de controle e gerenciamento de potência (Power assist” e “Power Control), ligação embutida por relay para uso em alarmes e ligação automática de geradores a diesel, possui outro relay remoto liga/desliga, uma entrada para sensor de temperatura de baterias; fornecendo opção para configuração remota do inversor por conexão dissociada com equipamentos de monitoramento com interface de comunicação por cabo UTP e terminal RJ45; atende as normas de segurança EN-IEC60335-1, EN-IEC60335-2-29 IEC62109-1.</t>
  </si>
  <si>
    <t>T-3592</t>
  </si>
  <si>
    <t>Sistemas de medição de temperatura para controle de tensão no processo de resfriamento controlado na produção do vidro, através de pirômetros ópticos com escaneamento infravermelho, com faixa de medição de 150 a 750°C, sensitividade espectral 5mícrons, fator de emissão: 0,20 - 1, ângulo de “scan” : 80° (ajustável para 40°), velocidade de “scan” : 10 - 150Hz acurácia : + / -2 °C, para uso em linhas industriais “float” de alta capacidade para fusão de vidro plano nos processos de recozimento continuo.</t>
  </si>
  <si>
    <t>T-3534</t>
  </si>
  <si>
    <t>Cabeças ópticas de processamento, utilizadas em equipamento de solda a laser, com comprimento de onda de 1.070nm e potência de até 12kW com ou sem feixe em movimento oscilante, com módulo “wobble” (dispositivo que permite movimento do feixe oscilante) integrada, frequência de até 1kHz, com ou sem sistema de rastreamento e controlador refrigerado a ar, com colimador óptico, alimentado por cabo de fibra óptica e distância focal igual ou superior a 100mm, com ou sem câmera HDMI montada em suporte, com ou sem faca de ar (air knife), com ou sem assistência de gás, com ou sem módulo de alarme, terminada com conector HLC-8 ou LCA ou HLC-16.</t>
  </si>
  <si>
    <t>T-3700</t>
  </si>
  <si>
    <t>Seletores de comprimento de onda (WSS) TrueFlex Nano 1x9, baseado em uma plataforma óptica LCoS de baixo perfil, projetada para oferecer escalabilidade e flexibilidade as redes DWDM, através de suas características de operação sem grade definida, que viabiliza a transmissão de supercanais e canais com formatos de modulação coerente variável, como QPSK e/ou QAM, entre outras, compatível com a grade ITU na banda C, sua flexibilidade oferece granularidade de 6,25Ghz ou menos, permitindo também controle individual da atenuação dos canais e escalável até 8 direções na arquitetura “broadcast-and-select”.</t>
  </si>
  <si>
    <t>T-3568</t>
  </si>
  <si>
    <t>Terminais “switch” agregadores com 1RU de altura, com duas fontes de alimentação de -48VDC de forma a se implementar redundância 1+1, unidades de ventilação (Fan Unit), unidade núcleo (controladora), até quatro interfaces de rádio (para comunicação com transceptores digitais de categoria II), capacidade de até 4 interfaces 10GbE SFP+, até 6 interfaces GbE elétricas ou óticas para uso como interface de linha, sendo que as óticas também podem ter a velocidade de 2,5Gbps dependendo do módulo SFP utilizado, podendo ter múltiplos E1s nativos ou emulados utilizando PWE3 (até 16 E1s), podendo ter até duas interfaces STM-1 elétricas ou óticas, dependendo do módulo SFP utilizado, o terminal tem capacidade de tratar até 53Gbps full duplex e múltiplas interfaces de FI, no máximo o total de 4, para comunicação com transceptores digitais de categoria II (ODU), com modulador integrado de 4 até 4.096QAM e larguras de canal de 7, 14, 28, 40, 56 e 112MHz.</t>
  </si>
  <si>
    <t>T-3624</t>
  </si>
  <si>
    <t>Módulos GSM/GPRS para recebimento e envio de informações e comando do sistema de gerenciamento de frota; com comunicação CAN 2.0B, com ou sem resistor de acoplamento, taxa de transmissão (baudrate) até 1Mbps; Quad-Band GSM 850/900/1800/1900 MHz e GPRS multi-slot classe 12; com Cartão SIM 1,8 V, 3 V - cMiniSIM ou ComponentSIM, tensão entre 5 e 40VDC, temperatura de operação entre -40 e +75ºC, grau de proteção IP65.</t>
  </si>
  <si>
    <t>T-3610</t>
  </si>
  <si>
    <t>Módulos fotovoltaicos destinados a geração de energia, monocristalinos, com potência de 410Wp, com eficiência de 20,3%, com espessura do vidro frontal de 3,2mm, com temperatura de operação nominal de 44 ± 2°C e com dimensões externas (C x L x A) de 2.018 x 1.002 x 40mm.</t>
  </si>
  <si>
    <t>T-3371</t>
  </si>
  <si>
    <t>RESGATÉCNICA COMÉRCIO DE EQUIPAMENTO DE RESGATE EIRELI</t>
  </si>
  <si>
    <t>Equipamentos auxiliares de salvamento e resgate em áreas confinadas, composto de extensor telescópico de 3m em alumínio anodizado, com punho removível e suporte para câmera de vídeo integrada, podendo operar com fio e sem fio até uma distância de 35m, iluminação de LED a bordo, operando com baterias substituíveis, áudio bidirecional com alto falante, microfone omnidirecional de condensador de alta sensibilidade, e transmissão ao vivo, operando em uma faixa de temperatura de -10 até 60°C, giroscópio, acelerômetro, resolução de “live streaming” de 960s HD (duplo 960p) e taxa de frames vídeo de 30FPS, campo de visão de 2 x 200 graus, lentes ultra grande-angular com 360° de cobertura efetiva, sensor de imagem de 3.4MP, 1/3’ CMOS com sensor de 2.2 pixels, com classificação IP68 de proteção contra imersão em água.</t>
  </si>
  <si>
    <t>T-3699</t>
  </si>
  <si>
    <t>E3 BRASIL ECO EFICIENCIA ENERGETICA S.A</t>
  </si>
  <si>
    <t>Equipamentos, com alimentação de 110 a 240VAC, para redução do consumo de energia elétrica em aparelhos de ar condicionado por meio da redução do tempo de funcionamento de seus compressores, dotados dos seguintes elementos contidos em caixa de plástico de 15 x 11 x 5cm, processador com software de controle integrado; placa de circuito impresso montada com elementos eletrônicos; 2 sensores de temperatura; relé; alarme sonoro e calibrador da temperatura de trabalho.</t>
  </si>
  <si>
    <t>T-3595</t>
  </si>
  <si>
    <t>RAIL-BOTIC TECH - REPRESENTAÇÃO DE EQUIPAMENTOS EIRELI</t>
  </si>
  <si>
    <t>Veículos rodoferroviários (robô) para inspeção de via férrea, operável remotamente, integrado com software de coleta, análise e processamento de dados e elaboração de relatórios: incluindo geometria da via, desgaste de trilhos, levantamento de gabarito ferroviário e mapeamento de ativos; contêm sistema de visão integrado para coleta de imagens da via e detecção de fixadores, scanner LIDAR 360º para digitalização de gabaritos e levantamento da faixa de domínio, sistema a laser para medição de perfil de trilho, possibilidade de conversão em 3 bitolas, gerador integrado e capacidade de funcionamento autônomo do veículo (por tração própria), ou opcionalmente tracionado por reboque (hi-rail).</t>
  </si>
  <si>
    <t>T-3665</t>
  </si>
  <si>
    <t>Tratores agrícolas com eixo único, com duas rodas 6” x 12”, equipados com motores diesel estacionários, 4 tempos, refrigerados à água, horizontais, monocilíndricos, injeção direta, com potência máxima de 16,5HP e cilindrada de 942cc, rotação máxima de 2.200rpm, possuem partida manual e elétrica, tanque de combustível e farol dianteiro integrados ao motor, tanque com capacidade de 16,8 litros e cárter para 3,2 litros de óleo lubrificante, possuem filtro de ar banhado a óleo, possuem 6 marchas para frente e 2 marchas reversas, equipados com sistema de aragem de 800mm de largura de trabalho, podem ser equipados com sistema de regulagem de altura de aragem, removível, composto de uma roda pivotante, tubo de fixação e rosca interna, alavanca de regulagem e banco para o operador, de valor unitário (CIF) não superior a R$6.350,60.</t>
  </si>
  <si>
    <t>TRAMONTINI MÁQUINAS LTDA</t>
  </si>
  <si>
    <t>T-3666</t>
  </si>
  <si>
    <t>Tratores agrícolas com eixo único, com duas rodas 6” x 12”, equipados com motores diesel estacionários, 4 tempos, refrigerados à água, horizontais, monocilíndricos, injeção direta, com potência máxima de 13HP e cilindrada de 638cc, rotação máxima de 2.400rpm, possuem partida manual, podendo ainda ser equipados com partida elétrica, tanque de combustível e farol dianteiro integrados ao motor, tanque com capacidade de 9 litros e cárter para 1,3 litros de óleo lubrificante, possuem filtro de ar banhado a óleo, possuem 6 marchas para frente e 2 marchas reversas, equipados com sistema de aragem de 730mm de largura de trabalho, podem ser equipados com sistema de regulagem de altura de aragem, removível, composto de uma roda pivotante, tubo de fixação e rosca interna, alavanca de regulagem e banco para o operadorDessa forma, o equipamento deverá ser, considerando o § 3º do inciso IV do art. 4 da Portaria 324/2019, de valor unitário (CIF) não superior a R$5.198,50.</t>
  </si>
  <si>
    <t>T-3639</t>
  </si>
  <si>
    <t>Tomógrafos de coerência óptica por Spectral-Domain (OCT-SD) com sistema completo all-in-one, banco de dados comparativo universal por etnia; 120 mil A-Scans por segundo, varredura em profundidade de 3 ou 6,25mm em modo especial, 15 micra de resolução transversal e 5 micra de resolução digital, correção de movimentos por dual tracking, avaliação multimodal (B-scan, EnFace, Mapas e imagens), com ou sem angiografia, não invasiva e sem contraste e com retinografia e modo para aquisição de imagens externas coloridas ou infravermelho; realiza exames para retina (mapa macular, enface, imagens de multi-scans e 3D), nervo óptico e glaucoma (RNFL, ONH, GCC, 3D e imagens) e segmento anterior (mapa epitelial, mapa paquimétrico, mapa epitelial e mapa estromal, tcp e imagens externas do olho e das glândulas de meibômio).</t>
  </si>
  <si>
    <t>T-3603</t>
  </si>
  <si>
    <t>EYETEC EQUIPAMENTOS OFTALMICOS IND. COM. IMP. E EXP. LTDA </t>
  </si>
  <si>
    <t>Equipamentos de diagnóstico oftalmológico destinados a realização de exames de refração, ceratometria e diâmetro pupilar, alinhamento manual com captura automática e ajuste elétrico da queixeira, tela "touchscreen" de 5,7 polegadas, impressora térmica interna com opção de comunicação externa por RS-232.</t>
  </si>
  <si>
    <t>T-3587</t>
  </si>
  <si>
    <t>Aparelhos móveis motorizados para aquisição de imagens por raios-x, podendo conter ou não um ou mais detectores planos digitais, contendo computador com CPU de ≤ 3.2GHz, capacidade de memória ≤ 4GB, disco rígido ≤ 500GB e monitor LCD 19”, com gerador de 32kW de potência nominal e 40kW de potência máxima, faixa de mA de 10 à 400mA, intervalos de tempos de 0,001 a 6,3s e faixa de mAs de 0,1 a 500mAs, 1 tubo de raios-x de 40 a 150kV em etapas de 1kV e capacidade de 150kHU com ânodo rotativo, 1 colimador, 1 interruptor (disparador) de mão, contendo interruptor de desligamento de emergência, botão de ligada e desliga e interruptor com chave de ligado e desligado, indicadores de nível de bateria e conexões periféricas como portas USB, DVI, RJ45 e conexão para interruptor de mão, tensão de entrada de 230 ± 10 ％VAC- Monofásica 50/60Hz ± 1Hz e potência de entrada de 1.3kVA.</t>
  </si>
  <si>
    <t>T-3621</t>
  </si>
  <si>
    <t>Sistemas para carregamento automatizado de amostras em equipamento de análise hematológica, com capacidade para 10 racks com 10 tubos de amostra cada e capacidade total de até 100 tubos de amostras; sistema de homogeneização “on board” e sensor de reconhecimento de tampa para assegurar que apenas tubos perfuráveis serão homogeneizados e processados; dotados de leitor de código de barras integrado para identificação de amostras.</t>
  </si>
  <si>
    <t>T-3608</t>
  </si>
  <si>
    <t>Lensômetros automáticos com sistema de medição de transmissão UV usando 4 comprimentos de onda diferentes (365, 375, 395 e 405m), com suporte para quadros ajustáveis, modo de lente progressivo/bifocal, medição de PD e impressora térmica integrada.</t>
  </si>
  <si>
    <t>T-3607</t>
  </si>
  <si>
    <t>Equipamentos automáticos computadorizado para testes no atuador elétrico do freio a disco (EPB) de veículos automotores leves, utilizados para realizar a leitura do valor de corrente elétrica e a leitura da carga de acionamento do freio a disco, velocidade de aquisição para os dados de teste 1.000S/s, com banco de dados em MySQL, capacidade produtiva de 126unidades/h, gerenciamento com software NI Labview, composto de: 1 computador industrial, 1 monitor industrial, 1 gabinete elétrico, 2 tomadas elétricas e 2 dispositivos mecânicos para fixação do freio.</t>
  </si>
  <si>
    <t>T-3550</t>
  </si>
  <si>
    <t>PALMAPLAN ENERGIA SPE S.A.</t>
  </si>
  <si>
    <t>Construções pré-fabricadas com estrutura de aço, paredes e teto essencialmente desta matéria, próprias para instalação, acondicionamento e manutenção de grupos eletrogêneos a óleo e seus sistemas auxiliares, com dimensão máxima de 27.630 x 18.200 x 9.790m (C x L x A), temperatura interna máxima de +50ºC, dotado de: conjunto de plataformas de segurança e manutenção; sistemas rolantes de içamento de máquinas com dispositivos e cabos elétricos; sistema de ventilação forçado (HVAC).</t>
  </si>
  <si>
    <t>T-3564</t>
  </si>
  <si>
    <t>Construções pré-fabricadas, com estrutura de ferro ou aço e paredes exteriores constituídas principalmente dessas matérias, para solução de aplicação externa de data center, altitude máxima para ser instalado de 4.000m, faixa de umidade 5 - 95％ RH, temperatura de funcionamento -20- +55℃, densidade de potência ≤54kW, podendo armazenar de 6 a 8 gabinetes de TI de 42U com dimensões de 600 x 1.100 x 2.000mm, suporta os requisitos de corrosão de ambientes A/B/C são suportados, ambientes de Classe C: a pelo menos 500m de distância de ambientes corrosivos fortes (como à beira-mar, lixos e plantas químicas altamente poluídas), a prova d'água e de poeira IP55 (IP65 opcional), anti-sísmico com Intensidade GR-63-CORE Zone3/9 (o contêiner), antirroubo no padrão EN 1627 -  EN 1630 classe 3 (Opcional), antielasticidade no padrão GJB 4300-2002 V&amp;N.I.J.0108.01 IIIA (Customizado), suporta velocidade do vento ≤130km/h(nível 12), atende aos requisitos de teste de spray de sal de 1.440h, vida útil equivalente: 25anos, dimensões de 2.896 x 2.438 x 1.2192mm, modo de energia de 380/400/415V 50/60Hz, trifásico, quatro fios+PE, faixa de tensão de entrada de 380/400/415V±15% (para 415V, a tolerância positiva é de 10%), podendo ter instalado UPS com capacidade de até 50kVA/50kW e bateria 40AH, capacidade de resfriamento de 25kW/pcs, vigilância por vídeo e parâmetros de proteção contra incêndio.</t>
  </si>
  <si>
    <t>T-3605</t>
  </si>
  <si>
    <t>Construções pré-fabricadas, com estrutura de ferro ou aço e paredes exteriores constituídas principalmente dessas matérias, para solução de aplicação de datacenter em ar livre, galpão ou depósito, altitude máxima para ser instalado de 4.000m, faixa da umidade de trabalho 5 - 95％ RH, suporta os requisitos de corrosão de ambientes A/B/C, vida útil de 25anos, antissísmico com intensidade GR-63-CORE Zone3, prova de vento com velocidade ≤130km/h, estrutura com comprimento de 12.192mm, largura 2.438mm e altura de 3.600mm, suporte ao modo de energia de 380/400/415V 50/60Hz, trifásico de quatro fios +PE, podendo ser configurado com UPS de capacidades 200kVA ou 200kVA*2, configuração da bateria SmartLi-512V-80Ah, capacidade de resfriamento de 55kW@35℃/35℃, sistema de extinção automática de incêndio por gás HFC227-ea, sistema de monitoramento de energia e ambiente, sistema de controle de acesso e CCTV.</t>
  </si>
  <si>
    <t>T-3736</t>
  </si>
  <si>
    <t>Motores diesel estacionários, 4 tempos, refrigerados à ar, monocilíndricos, injeção direta, diâmetro do cilindro de 68mm, curso de 54mm com potência máxima de 3,3HP e cilindrada de 196cc, possui partida manual retrátil com retorno automático, tanque de combustível com capacidade de 3 litros e cárter para 0,7 litros de óleo lubrificante, equipados com filtro de ar banhado a óleo.</t>
  </si>
  <si>
    <t>T-3750</t>
  </si>
  <si>
    <t>Motores diesel estacionários, 4 tempos, refrigerados à ar, monocilíndricos, injeção direta, diâmetro do cilindro de 73mm, curso de 59mm com potência máxima de 5HP, potência nominam de 4,5HP e cilindrada de 247cc, possui partida manual retrátil com retorno automático, tanque de combustível com capacidade de 2,5 litros e cárter para 0,8 litros de óleo lubrificante, equipados com filtro de ar banhado a óleo.</t>
  </si>
  <si>
    <t>T-3011</t>
  </si>
  <si>
    <t>HYSTER-YALE BRASIL LTDA.</t>
  </si>
  <si>
    <t>Motores hidráulicos com potência de 9,9kW, corrente nominal de 269A, vida útil de 10.000h, sensores de velocidade e de temperatura, "range" de trabalho de -40 a 60°C, dimensões de 329mm de altura.</t>
  </si>
  <si>
    <t>T-3692</t>
  </si>
  <si>
    <t>Motores hidráulicos de movimento orbital com válvulas de carretel, pressão de trabalho contínua máxima entre 50 e 210bar, pressão de trabalho intermitente entre 53 e 255bar, torque contínuo máximo entre 6 e 1.050Nm, torque intermitente entre 32 e 1.200Nm e velocidade máxima entre 74 e 2.600rpm, com eixo cilíndrico de 5/8” ou 1” ou 1,1/4” ou 16 ou 16,5 ou 25mm ou 32mm ou eixo cônico de 1:10 ou eixo estriado 14 dentes ou estriado 9 dentes ou eixo estriado 6B, com flange com 2 furos ou flange com 4 furos ou flange de roda ou flange 3 furos redonda ou flange 4 furos redonda, com pórticos laterais ou pórticos traseiros, aplicados em máquinas e equipamentos hidráulicos, agrícolas hidráulicos, industriais e equipamentos para construção.</t>
  </si>
  <si>
    <t>T-3757</t>
  </si>
  <si>
    <t>Unidades de potência hidráulicas para aplicação no sistema de frenagem do eixo de alta rotação de aerogeradores, constituídos por motor elétrico trifásico de corrente alternada de frequência de 60Hz, com nível de eficiência mínima "IE2", potência elétrica de 0,7kW, tensão elétrica de 690Vac, corrente elétrica de 1,1 a 1,5A; bomba hidráulica do tipo de engrenagens com folga de 0,073pol³/rev, com vazão de 2,07 L/min @ 1.725rpm, com capacidade de operação contínua a uma pressão de 3.000psi, podendo atingir picos de até 4.000psi, com rotação máxima de 5.000rpm; bomba hidráulica manual com capacidade de operação de até 5.000psi; reservatório de óleo com capacidade de 5 litros; acumulador hidráulico com diafragma de tamanho 0,75L, volume de gás efetivo de 45 pol³, taxa de compressão máxima de 8:1; válvulas hidráulicas; temperatura de operação de -15 a 50°C, de valor unitário (CIF) não superior a R$7.390,15.</t>
  </si>
  <si>
    <t>Altra Industrial Motion do Brasil Equipamentos Industriais Ltda</t>
  </si>
  <si>
    <t>T-3606</t>
  </si>
  <si>
    <t>Hastes de aço temperada por indução e cromada, obtida através do beneficiamento do aço redondo SAE 1045 com têmpera por indução com dureza 58 ±3 HRC e acabamento de cromo duro com resistência a 200h de névoa salina com rating 9 de acordo com a ISO9227, diâmetro nominal de 8 a 150mm, para fabricação de cilindros hidráulicos que serão aplicados em máquinas agrícolas.</t>
  </si>
  <si>
    <t>T-3766</t>
  </si>
  <si>
    <r>
      <t>Motobombas centrífugas auto escorvantes, com carcaça em alumínio, rotor e porta rotor ambos em ferro fundido, com sucção e recalque de 1 1/2 polegadas, com vazão máxima de 12m</t>
    </r>
    <r>
      <rPr>
        <vertAlign val="superscript"/>
        <sz val="10"/>
        <color rgb="FF000000"/>
        <rFont val="Calibri"/>
        <family val="2"/>
      </rPr>
      <t>3</t>
    </r>
    <r>
      <rPr>
        <sz val="10"/>
        <color rgb="FF000000"/>
        <rFont val="Calibri"/>
        <family val="2"/>
      </rPr>
      <t>/h e altura manométrica máxima de 20mca, sendo acopladas a motores à combustão interna à gasolina de 2,5HP, 98cc, com tanque de combustível de 1,3 litros.</t>
    </r>
  </si>
  <si>
    <t>T-3796</t>
  </si>
  <si>
    <t>ORBITEC COMERCIO, IMPORTACAO E EXPORTACAO LTDA              </t>
  </si>
  <si>
    <r>
      <t>Bombas centrífugas multiestágios com carcaça hidráulica em aço inox AISI 304, 3 rotores em aço INOX AISI 304 de diâmetros de 68mm tipo fechado com melhor ponto de eficiência energética entre 1,9 e 2m</t>
    </r>
    <r>
      <rPr>
        <vertAlign val="superscript"/>
        <sz val="10"/>
        <color rgb="FF000000"/>
        <rFont val="Calibri"/>
        <family val="2"/>
      </rPr>
      <t>3</t>
    </r>
    <r>
      <rPr>
        <sz val="10"/>
        <color rgb="FF000000"/>
        <rFont val="Calibri"/>
        <family val="2"/>
      </rPr>
      <t>/h de vazão e altura total de elevação no melhor ponto de eficiência entre 13 e 15mca, potência elétrica consumida do motor entre 300 e 350W, rendimento da bomba não menor que 39%, rendimento do motor monofásico não menor que 60%, com grau de proteção do motor classe F e índice de proteção do motor 55.</t>
    </r>
  </si>
  <si>
    <t>T-3797</t>
  </si>
  <si>
    <r>
      <t>Bombas centrífugas multiestágios com carcaça hidráulica em aço inox AISI 304, 2 rotores em aço INOX AISI 304 de diâmetros de 90mm tipo fechado com melhor ponto de eficiência energética entre 3 e 3,4m</t>
    </r>
    <r>
      <rPr>
        <vertAlign val="superscript"/>
        <sz val="10"/>
        <color rgb="FF000000"/>
        <rFont val="Calibri"/>
        <family val="2"/>
      </rPr>
      <t>3</t>
    </r>
    <r>
      <rPr>
        <sz val="10"/>
        <color rgb="FF000000"/>
        <rFont val="Calibri"/>
        <family val="2"/>
      </rPr>
      <t>/h de vazão e altura total de elevação no melhor ponto de eficiência entre 14 e 17mca, potência elétrica consumida do motor entre 500 e 550W, rendimento da bomba não menor que 39%, rendimento do motor monofásico ou trifásico não menor que 63%, grau de proteção do motor classe F e índice de proteção do motor 55.</t>
    </r>
  </si>
  <si>
    <t>T-3798</t>
  </si>
  <si>
    <r>
      <t>Bombas centrífugas multiestágios com carcaça hidráulica em aço Inox AISI 304, 2 rotores em aço INOX AISI 304 de diâmetros de 95mm tipo fechado com melhor ponto de eficiência energética entre 6,8 e 7,5m</t>
    </r>
    <r>
      <rPr>
        <vertAlign val="superscript"/>
        <sz val="10"/>
        <color rgb="FF000000"/>
        <rFont val="Calibri"/>
        <family val="2"/>
      </rPr>
      <t>3</t>
    </r>
    <r>
      <rPr>
        <sz val="10"/>
        <color rgb="FF000000"/>
        <rFont val="Calibri"/>
        <family val="2"/>
      </rPr>
      <t>/h de vazão e altura total de elevação no melhor ponto de eficiência entre 18 e 20mca, potência elétrica consumida do motor entre 950 e 1.000W, rendimento da bomba não menor que 46% rendimento do motor monofásico ou trifásico não menor que 70%, grau de proteção do motor classe F e índice de proteção do motor 55.</t>
    </r>
  </si>
  <si>
    <t>T-3799</t>
  </si>
  <si>
    <r>
      <t>Bombas centrífugas multiestágios com carcaça hidráulica em aço Inox AISI 304, 4 rotores em Aço INOX AISI 304 de diâmetros de 95mm tipo fechado com melhor ponto de eficiência energética entre 6,8 e 7,5m</t>
    </r>
    <r>
      <rPr>
        <vertAlign val="superscript"/>
        <sz val="10"/>
        <color rgb="FF000000"/>
        <rFont val="Calibri"/>
        <family val="2"/>
      </rPr>
      <t>3</t>
    </r>
    <r>
      <rPr>
        <sz val="10"/>
        <color rgb="FF000000"/>
        <rFont val="Calibri"/>
        <family val="2"/>
      </rPr>
      <t>/h de vazão e altura total de elevação no melhor ponto de eficiência entre 30 e 40mca, potência elétrica consumida do motor entre 1.500 e 1.700W, rendimento da bomba não menor que 50%, rendimento do motor monofásico ou trifásico não menor que 75%, grau de proteção do motor classe F e índice de proteção do motor 55.</t>
    </r>
  </si>
  <si>
    <t>T-3710</t>
  </si>
  <si>
    <r>
      <t>Motobombas centrífugas, com carcaça em alumínio, rotor em alumínio, com sucção e recalque de 1 1/4 polegadas, com vazão máxima de 20m</t>
    </r>
    <r>
      <rPr>
        <vertAlign val="superscript"/>
        <sz val="10"/>
        <color rgb="FF000000"/>
        <rFont val="Calibri"/>
        <family val="2"/>
      </rPr>
      <t>3</t>
    </r>
    <r>
      <rPr>
        <sz val="10"/>
        <color rgb="FF000000"/>
        <rFont val="Calibri"/>
        <family val="2"/>
      </rPr>
      <t>/h e altura manométrica máxima de 40mca, sendo acopladas a motores à combustão interna à gasolina de 2,4HP, 62cc, com tanque de combustível de 1,1 litros.</t>
    </r>
  </si>
  <si>
    <t>T-3711</t>
  </si>
  <si>
    <r>
      <t>Motobombas centrífugas auto-escorvantes, com carcaça de alumínio, rotor e porta rotor ambos em ferro fundido, com sucção e recalque de 2 polegadas, com vazão máxima de 30m</t>
    </r>
    <r>
      <rPr>
        <vertAlign val="superscript"/>
        <sz val="10"/>
        <color rgb="FF000000"/>
        <rFont val="Calibri"/>
        <family val="2"/>
      </rPr>
      <t>3</t>
    </r>
    <r>
      <rPr>
        <sz val="10"/>
        <color rgb="FF000000"/>
        <rFont val="Calibri"/>
        <family val="2"/>
      </rPr>
      <t>/h e altura manométrica máxima de 20mca, sendo acopladas a motores à combustão interna à diesel de 3,3HP, 196cc, com tanque de combustível de 3 litros.</t>
    </r>
  </si>
  <si>
    <t>T-3713</t>
  </si>
  <si>
    <r>
      <t>Motobombas centrífugas, com carcaça de ferro fundido, e rotor em alumínio, com sucção de 2 polegadas e recalque de 2 polegadas, com vazão máxima de 30m</t>
    </r>
    <r>
      <rPr>
        <vertAlign val="superscript"/>
        <sz val="10"/>
        <color rgb="FF000000"/>
        <rFont val="Calibri"/>
        <family val="2"/>
      </rPr>
      <t>3</t>
    </r>
    <r>
      <rPr>
        <sz val="10"/>
        <color rgb="FF000000"/>
        <rFont val="Calibri"/>
        <family val="2"/>
      </rPr>
      <t>/h e altura manométrica máxima de 70mca, sendo acopladas a motores à combustão interna à diesel de 7HP, 296cc, com tanque de combustível de 3 litros.</t>
    </r>
  </si>
  <si>
    <t>T-3714</t>
  </si>
  <si>
    <r>
      <t>Motobombas centrífugas, com carcaça de ferro fundido e rotor em alumínio, com sucção de 3 polegadas e recalque de 3 polegadas, com vazão máxima de 42m</t>
    </r>
    <r>
      <rPr>
        <vertAlign val="superscript"/>
        <sz val="10"/>
        <color rgb="FF000000"/>
        <rFont val="Calibri"/>
        <family val="2"/>
      </rPr>
      <t>3</t>
    </r>
    <r>
      <rPr>
        <sz val="10"/>
        <color rgb="FF000000"/>
        <rFont val="Calibri"/>
        <family val="2"/>
      </rPr>
      <t>/h e altura manométrica máxima de 75mca, sendo acopladas a motores à combustão interna à diesel de 10,5HP, 418cc, com partida manual, podendo ser equipadas com partida elétrica, com tanque de combustível de 11,5 litros.</t>
    </r>
  </si>
  <si>
    <t>T-3733</t>
  </si>
  <si>
    <r>
      <t>Motobombas centrífugas auto escorvantes, com carcaça de alumínio, rotor e porta rotor em ferro fundido, com sucção de 2 polegadas e recalque de 2 polegadas, com vazão máxima de 30m</t>
    </r>
    <r>
      <rPr>
        <vertAlign val="superscript"/>
        <sz val="10"/>
        <color rgb="FF000000"/>
        <rFont val="Calibri"/>
        <family val="2"/>
      </rPr>
      <t>3</t>
    </r>
    <r>
      <rPr>
        <sz val="10"/>
        <color rgb="FF000000"/>
        <rFont val="Calibri"/>
        <family val="2"/>
      </rPr>
      <t>/h e altura manométrica máxima de 25mca, sendo acopladas a motores à combustão interna à diesel de 5HP, 211cc, com partida manual, com tanque de combustível de 2,2 litros.</t>
    </r>
  </si>
  <si>
    <t>T-3734</t>
  </si>
  <si>
    <r>
      <t>Motobombas centrífugas auto escorvantes, com carcaça de alumínio, rotor e porta rotor em ferro fundido, com sucção de 3 polegadas e recalque de 3 polegadas, com vazão máxima de 60m</t>
    </r>
    <r>
      <rPr>
        <vertAlign val="superscript"/>
        <sz val="10"/>
        <color rgb="FF000000"/>
        <rFont val="Calibri"/>
        <family val="2"/>
      </rPr>
      <t>3</t>
    </r>
    <r>
      <rPr>
        <sz val="10"/>
        <color rgb="FF000000"/>
        <rFont val="Calibri"/>
        <family val="2"/>
      </rPr>
      <t>/h e altura manométrica máxima de 28mca, sendo acopladas a motores à combustão interna à diesel de 7HP, 296cc, com partida manual, podendo ser equipados com partida elétrica, com tanque de combustível de 3 litros, podendo ainda ser equipados com tanques de 11,5 litros.</t>
    </r>
  </si>
  <si>
    <t>T-3735</t>
  </si>
  <si>
    <t>Motobombas centrífugas auto escorvantes, com carcaça de alumínio, rotor e porta rotor em ferro fundido, com sucção de 4 polegadas e recalque de 4 polegadas, com vazão máxima de 85m3/h e altura manométrica máxima de 25mca, sendo acopladas a motores à combustão interna à diesel de 10,5HP, 418cc, com partida manual, podendo ser equipados com partida elétrica, com tanque de combustível de 4,6 litros, podendo ainda ser equipados com tanques de 11,5 litros.</t>
  </si>
  <si>
    <t>T-3768</t>
  </si>
  <si>
    <r>
      <t>Motobombas centrífugas, com carcaça em ferro fundido, rotor em alumínio, com sucção e recalque de 2 polegadas, com vazão máxima de 25m</t>
    </r>
    <r>
      <rPr>
        <vertAlign val="superscript"/>
        <sz val="10"/>
        <color rgb="FF000000"/>
        <rFont val="Calibri"/>
        <family val="2"/>
      </rPr>
      <t>3</t>
    </r>
    <r>
      <rPr>
        <sz val="10"/>
        <color rgb="FF000000"/>
        <rFont val="Calibri"/>
        <family val="2"/>
      </rPr>
      <t>/h e altura manométrica máxima de 35mca, sendo acopladas a motores à combustão interna à gasolina de 2,5HP, 98cc, com tanque de combustível de 1,3 litros.</t>
    </r>
  </si>
  <si>
    <t>T-3769</t>
  </si>
  <si>
    <r>
      <t>Motobombas centrífugas, com carcaça em alumínio, rotor em alumínio, com sucção de 3 polegadas e recalque de 2 1/2 polegadas, com vazão máxima de 43m</t>
    </r>
    <r>
      <rPr>
        <vertAlign val="superscript"/>
        <sz val="10"/>
        <color rgb="FF000000"/>
        <rFont val="Calibri"/>
        <family val="2"/>
      </rPr>
      <t>3</t>
    </r>
    <r>
      <rPr>
        <sz val="10"/>
        <color rgb="FF000000"/>
        <rFont val="Calibri"/>
        <family val="2"/>
      </rPr>
      <t>/h e altura manométrica máxima de 7mca, sendo acopladas a motores à combustão interna à gasolina de 2,5HP, 98cc, com tanque de combustível de 1,3 litros.</t>
    </r>
  </si>
  <si>
    <t>T-3854</t>
  </si>
  <si>
    <t>JOSÉ MURILIA BOZZA COM. E IND. LTDA</t>
  </si>
  <si>
    <t>Bombas elétricas para graxa industrial, a bateria, com extensão flexível de alta pressão de 750mm, dotadas de acoplador, capacidade para cartucho de graxa de 400g, bateria de 14,4V e capacidade de 500g, pressão máxima de trabalho de 6.000PSI/344bar.</t>
  </si>
  <si>
    <t>T-3808</t>
  </si>
  <si>
    <t>Unidades compressoras para gás natural veicular (GNV), do tipo pistão, montadas em "skid", com quatro estágios de compressão, acionadas por motor elétrico trifásico de 9kW, tensão de 230/400 ou 400/690V e frequência de 60Hz; painel de controle remoto; pressostato de segurança para sucção de gás de entrada, parada automática e sistema de filtragem dupla com “hyperfilter”; vazão de 400L/min (24m³/h), pressão de operação 200 - 250bar (2.900 – 3.600PSI), pressão de sucção 5 - 300mbar, de valor unitário (CIF) não superior a R$116.790,86.</t>
  </si>
  <si>
    <t>JUNQUEIRA COMPRESSORES E MAQUINAS LTDA</t>
  </si>
  <si>
    <t>T-3611</t>
  </si>
  <si>
    <t>Máquinas de refrigeração compostas por sistema com elementos separados, sendo a unidade interna com capacidade de refrigeração total entre 45 até 120kW, volume de ar 11.250 até 29.000m3/h, tensão de alimentação 380/400/415V, 3Ph e 50/60Hz, capacidade de aquecimento de 6 até 12kW, capacidade do umidificador de 4 até 10kg/h e unidade externa com tubulação de liquido de 5/8in, tubulação de gás 7/8in, corrente de carga total entre 2,5 até 5A, para aplicações em salas técnicas e datacenter, ambiente e laboratório de alta tecnologia e salas de baterias, possui umidificador de filme úmido sem água de aquecimento e display inteligente de 7 polegadas.</t>
  </si>
  <si>
    <t>T-3723</t>
  </si>
  <si>
    <t>Máquinas de refrigeração para piso formando um corpo único, para aplicação com conjunto com datacenter, tensão de alimentação entre 208 até 220Vac ou para faixa em 380/400/415Vac, fiação de entrada 3F+N+T, refrigerante para compressor R410A, capacidade de aquecimento de 4kW, capacidade de umidificação de 1 a 1,5kg/h, condensadora com tubulação liquido 5/8 polegadas, tubulação Gás entre 3/4 até 7/8 polegadas, compressor com inversor DC com regulagem de capacidade de resfriamento contínua entre 20 -100%, umidificação de filme úmido e tela de toque de 7 polegadas a cores.</t>
  </si>
  <si>
    <t>T-3005</t>
  </si>
  <si>
    <t>Unidades funcionais para solidificação de alumínio líquido, compostas de: forno de fusão de 35t de capacidade de alumínio líquido, retangular, com dimensões internas de 6.400 x 4.500 x 2.450mm, basculante, com limpeza e carregamento frontal, com 2 queimadores regenerativos à gás natural ou GLP (gás liquefeito de petróleo) de 4.500kW cada queimador, com capacidade máxima de 1.150°C de temperatura interna e capacidade de fusão de até 6t/h, e forno de espera de 30t de capacidade de alumínio líquido, retangular, com dimensões internas de 5.300 x 4.315 x 1.800mm, basculante, com limpeza e carregamento frontal com 2 queimadores à gás natural ou GLP (gás liquefeito de petróleo) de 1.000kW cada queimador, cilindros hidráulicos para basculamento como uma única unidade hidráulica e calha de transferência de metal líquido entre os fornos.</t>
  </si>
  <si>
    <t>COMBUSTOL FORNOS  INDUSTRIA E COMÉRCIO LTDA</t>
  </si>
  <si>
    <t xml:space="preserve">SAUDER EQUIPAMENTOS INDUSTRIAIS LTDA </t>
  </si>
  <si>
    <t>T-3767</t>
  </si>
  <si>
    <t>Trocadores de calor do tipo radiador para aplicação em sistema de arrefecimento de caixas multiplicadoras de velocidades de aerogeradores, dotados de até 2 ventiladores, mangueiras de conexão com a caixa de engrenagens (gearbox); válvula "by pass"; motor para o ventilador com frequência de 60Hz, com chave de mudança de polo 12-6 polos, potência de 2,2/0,55kW, tensão de 400V; radiadores e mangueiras com capacidade para suportar pressões de no mínimo 25bar; conexões hidráulicas do tipo SAE 2''; sistema de mangueiras resistente a temperaturas de óleo de -40 a 100°C; capacidade de dissipação de calor de até 2,166kW/K; vazão máxima de óleo de 191L/min; massa máxima do conjunto de 400g (sem óleo).</t>
  </si>
  <si>
    <t>T-3387</t>
  </si>
  <si>
    <r>
      <t>Combinações de máquinas para extração e obtenção de café solúvel com capacidade de 750 a 1.200kg/h e rendimento de extração com rendimento total de 1,8 a 1,9 (kg café torrado/kg café solúvel final), composto de: sistema de tratamento de café torrado contendo moinho com capacidade de 3.500kg/h e redução de granulometria para 2,5mm, pré-umidificador de mistura com ajuste de temperatura e separador magnético; sistema de alimentação de água com conjunto de trocadores de calor de casco e tubo e de placas; 10 colunas percoladas de extração arranjadas em círculo para trabalho de 2,2MPa e até 220°C, sendo uma coluna para serviço e saída de borra, cinco colunas para extração com hidrólise à 195°C, e quatro para extração de aroma entre 140 e 160°C, as 10 baterias contém as válvulas desenvolvidas especialmente para café, instrumentação, tubulação especial de rádios longos para alta pressão; um sistema de tratamento de aroma com filtro de 130µm e resfriamento em três etapas até 10°C; um sistema de desodorização fechado de extrato hidrolisado, composto por trocadores de calor, tanques com células de carga, evaporador flash de 3m</t>
    </r>
    <r>
      <rPr>
        <vertAlign val="superscript"/>
        <sz val="10"/>
        <color rgb="FF000000"/>
        <rFont val="Calibri"/>
        <family val="2"/>
      </rPr>
      <t>3</t>
    </r>
    <r>
      <rPr>
        <sz val="10"/>
        <color rgb="FF000000"/>
        <rFont val="Calibri"/>
        <family val="2"/>
      </rPr>
      <t xml:space="preserve"> e pressão de operação de 0,1MPa; ambos sistemas de extração com válvulas tipo “back pressure”; sistema de recuperação mecânica (centrifugado) de lodo de extrato contendo um decantador, dois separadores de extrato e filtros; com controladores lógicos programáveis (PLC).</t>
    </r>
  </si>
  <si>
    <t>T-3717</t>
  </si>
  <si>
    <t>Máquinas para descongelamento de blocos de carne de aves a temperaturas medias de +- 25°C, sem perda de proteína, por processo giratório a vácuo com alternância de ciclos de glicol frio e quente, dotados de tambor de aletas sem cantos vivos ou ocultos no interior, revestimento externo próprio para circulamento de glicol e angulo ajustável, bomba de vácuo integrada, células de pesagem, conteúdo de bateria 10.000eu, capacidade de carga 6.000kg, altura de carga 1.900mm, altura de descarregamento 780mm, potência conectada 24kW, tampa de abertura larga controlados por CLP e painel “touch”.</t>
  </si>
  <si>
    <t>High Tech Equipamentos Industriais</t>
  </si>
  <si>
    <t>T-3015</t>
  </si>
  <si>
    <t>Combinações de máquinas para purificação e produção de dióxido de carbono líquido com pureza máxima de 99,998% v/v, com tecnologia única e completa de purificação e remoção de impurezas no gás por solução “CO2 Scrub” em processos de fermentação para produção de cervejas, etanol e podendo ser utilizadas para carbonatação de bebidas, que remove componentes como hidrocarboneto aromático, oxigenados, hidrocarboneto alifático C5+, mercaptanos, sulfureto de dimetilo (DMS), dissulfeto de carbono, acetato de etilo, acetato de isoamilo, etanol, isopropanol, t-butanol, acetaldeído, entre outros componentes com alto ponto de ebulição, com eficiência de remoção de componentes de até 99,999%, tolerante a flutuações de cada contaminante, livre de resíduos químicos e efluentes, permitindo uma recuperação de CO2 com pureza =&lt; 90% v/v (eficiência de 80% a 92%) e recuperação de CO2 com pureza &gt;=95% (eficiência mínima de 96%), com capacidade máxima de produção de 6.000kg/h de gás carbônico líquido, pressão de operação de 18 a 50bar(g) e temperatura de operação de 10 a -27°C aproximadamente, pressão de armazenamento de 15 a 18bar(g) e temperatura de armazenamento de -27 a -21°C, com tecnologia para purificação do gás carbônico final em até 99,998% v/v e máximo 3 ppm v/v de oxigênio, com operações até 100% livres de água com economia entre 10.500 e 82.800m³/ano de água e 100% livres de Permanganato de Potássio (KmnO4), garantindo um incremento do volume de CO2 recuperado de até 15%, compostas de: unidades compressoras de CO2 de primeiro, segundo e terceiro estágios, de tipos parafuso ou alternativos, elevando a pressão do gás de 0 a 5 bar(g), 5 a 18 bar(g) e 18 a 50 bar(g) respectivamente, para formação de 3 estágios de compressão; filtro de carvão ativado para filtragem de sulfeto de hidrogênio e conjunto de 2 filtros regeneráveis de segurança compostos de 2 camadas de recheio para remoção da umidade e remoção de traços de odores; com ou sem separador de espuma; com ou sem dispositivo de bombeamento (booster) de gás bruto; com ou sem resfriador do gás bruto; com ou sem tambor vazado para remoção da água condensada; com ou sem torre lavadora de água com demister com distribuidor de agua, chiller, válvulas e medidores; com ou sem balão inflável para armazenamento de CO2; com tecnologia única e completa de purificação do gás por solução “CO2 Scrub” composta de purificador de CO2 líquido operando com pressão entre 48 e 50bar(g) para remoção de componentes como hidrocarboneto aromático, oxigenados, hidrocarboneto alifático C5+, mercaptanos, sulfureto de dimetilo (DMS), dissulfeto de carbono, acetato de etilo, acetato de isoamilo, etanol, isopropanol, t-butanol, acetaldeído, entre outros componentes com alto ponto de ebulição, e jogados na atmosfera por meio de evaporação, sem gerar resíduos químicos ou efluentes e com recuperação de até 90% do CO2 líquido utilizado; condensador de CO2 com temperatura aproximada de CO2 líquido de 10/0°C e pressão de 48/50bar(g), condensado com etanol/glicol com temperatura entre -4 e 0°C, sem uso de sistema próprio de refrigeração com NH3 ou Freon; coluna de destilação para obtenção de pureza de CO2 de até 99,998% e teor de oxigênio correspondente máximo de 3 ppm, operando com pressão entre 18 e 20 bar(g); sistema de arrefecimento dos compressores de CO2 de circuito fechado composto por radiador de ar forçado por ventiladores e bomba de circulação de água com motores de corrente alternada; unidade de recondensação de CO2 para tanque de armazenamento de CO2 líquido; com ou sem sistema de armazenamento de CO2 a aproximadamente 15bar(g)/-27°C, com tanque, indicadores de nível, válvulas e conexões; com ou sem evaporador de CO2 utilizando etanol/glicol/água como fluido para recuperação da energia liberada pela evaporação do CO2 líquido, com economia de energia elétrica &gt;= 20 kWh/1.000kg de CO2 evaporado no sistema principal de refrigeração do etanol/glicol/água, composto por trocadores de calor, sistema de circulação de etanol/glicol/água com bomba, válvula de segurança e sistema de expansão, painel de controle com entradas, fusíveis e sistema de controle para operação automática, sistema de controle de pressão, manômetro e transmissor de temperatura, com temperatura de etanol/glicol/água com ∆t de até 10°C entre a entrada e a saída do fluido e temperatura do CO2 líquido de entrada de -27°C e do CO2 gasoso de saída de aproximadamente -15/-20°C; com ou sem unidade evaporadora de superaquecimento de CO2 composta por trocadores de calor, tubulações, válvulas, instrumentos e painel de controle; com ou sem analisadores de O2 em linha do gás bruto de entrada de CO2 e de CO2 liquefeito; com ou sem estação de abastecimento de CO2 composta por bomba de CO2 de alta pressão, válvulas e painel de controle dedicado, utilizada para carga/descarga e transferência de CO2 líquido entre os tanques de armazenamento e caminhões; controladas e acionadas por Centro de Controle de Motores (CCM), sistema de controle CLP e sistema IHM/SCADA; podendo dispor de kit de peças de reposição e materiais de instalação.</t>
  </si>
  <si>
    <t>T-3761</t>
  </si>
  <si>
    <t>Respiradores dessecantes utilizados em sistemas de lubrificação da caixa multiplicadora de velocidades de turbinas eólicas, com dimensões de Ø104 x 257,2mm; contém rosca múltipla de 1" (NPT, BSPT, NPSM); quantidade de sílica gel: 0,84kg; capacidade de adsorção de 333mL; vazão máxima de 453L/min @ 1 psid; eficiência do filtro: 3μ absoluta (β₃≥200); temperatura de operação: -29 a 93°C; material do invólucro: policarbonato, nylon, polipropileno, PVC, Buna-N.</t>
  </si>
  <si>
    <t>T-3762</t>
  </si>
  <si>
    <t>Filtros de óleo para sistemas de lubrificação da caixa multiplicadora de velocidades (gearbox) de aerogeradores, dotados de um motor elétrico com tensão de 400Vac, trifásico, com frequência de 60Hz, corrente elétrica de 1,5A, classe de proteção IP 54, 4 cabos com comprimento de 5,5m +0/-0,05m e área transversal de 1,5mm² (14 AWG); bomba hidráulica; elemento filtrante; válvulas para conexão na caixa de engrenagens (gearbox); adaptadores para montagem; medidor de pressão analógico para indicar a condição do elemento filtrante, uma válvula para amostragem do óleo antes de ser filtrado e uma válvula de dreno; mangueiras de sucção e de descarga com comprimento de 1,4m +/-0,05m, com diâmetro interno mínimo de 15,8mm, adaptador G1.5 E G1 para conexão com a caixa de engrenagens (gearbox); massa máxima de 70kg; temperatura de operação de -30 a 50°C.</t>
  </si>
  <si>
    <t>T-3703</t>
  </si>
  <si>
    <t>Combinações de máquinas para distribuir e embalar chocolates de vários formatos, totalmente automatizada, disposição horizontal, com capacidade produtiva em embalagens tipo metalizada e plástica ”folowpack” de 240ppm (pacotes por minuto), com painéis elétricos integrados e controladores lógicos programáveis (CLP) em cada máquina (estação), e painel de controle de operação “IHM” com tela “touchscreen”, composta de: 1 sistema de distribuição, transporte e alinhamento de filas dos produtos munida de bico de tração (“PULLNOSE”), com cinta contra transbordamento para atender as duas linhas de embalamento (embrulhadeiras) munida de 2 estações de descarga com correias de queda de curso elevadas, alinhador de fileiras, sistema de agrupamento e gerenciamento de fileiras, correia rebatível e retrátil, correia rebatível com função de elevador, 1 transportador de gerenciamento dos moldes de chocolate; 1 estação de realimentação direta com correia tampão de 8 m; 2 alimentadores modulares automáticos, com correias de fechamento de folgas, correias giratórias paralelas, correia de alinhamento de produto, armazenamento e alimentação em linha, módulos de correção e alimentação com correias de transferência paralela; 2 placas de deck do refrigerador de água; 2 sistemas de pré-giro para chocolates longos; 2 embrulhadeiras horizontais, com: suporte de rolo de filme, controlador de registro de filme, caixa dobrável fixa, conjunto de mordentes de crimpagem giratórios, 3 conjuntos de rodas dentadas, controlador do fluxo de invólucros, munida de servo controles, receituário pré-programáveis e cabeçotes de corte em balanço, suporte para segundo rolo de filme, detector de rolo vazio, emendadora de filme automática com faca, sistema de rejeito de embalagem vazia e incorretas, 2 removedores de ar dos tubos de filmes, 2 estações de pré-aquecimento munidas de sistema de vedação por barbatana com 2 conjuntos de rolos de selo da barbatana e 2 detectores de metais nas barras de chocolates.</t>
  </si>
  <si>
    <t>CAVANNA MAQUINAS E SISTEMAS PARA EMBALAGENS LTDA</t>
  </si>
  <si>
    <t>T-3573</t>
  </si>
  <si>
    <t>Combinações de máquinas para pesagem automática de almôndegas de proteína animal e proteína animal desfiada ou em flocos, frescas ou cozidas (carnes de frango, bovina, suína e peixes), para fabricação de alimentos para animais domésticos, dosagem mínima de 35g, dosagem máxima 50g, com capacidade de 100dosagens/min, composta por: Tombador de cuba de até 300L para alimentação do transportador de alimentação da balança, transportador de esteira plástica com talisca para alimentação da balança e sistema de limpeza da esteira automático, balança multicabeçote, com sistema antiaderente para produtos pegajosos, peças moveis totalmente removíveis para limpeza, com sistema de controle de nível, distribuidor cônico, roscas alimentadoras das canecas, moega de retenção para finalização da dosagem, armários de suporte de canecas para limpeza, plataforma de suporte do conjunto balança e transportador, painel de controle com CLP e IHM na porta do painel.</t>
  </si>
  <si>
    <t>T-3830</t>
  </si>
  <si>
    <t>Plataformas de elevação (mesa falsa), com capacidade de elevação de carga igual ou superior a 45t, para movimentação de componentes de veículos ferroviários, dotada de: mesa de serviço, carro de movimentação horizontal, sistema de elevação composto de 4 fusos eletromecânicos com autotravamento, com dupla velocidade de elevação (lenta e rápida) e velocidade de translação de até 30pés/min.</t>
  </si>
  <si>
    <t>T-3833</t>
  </si>
  <si>
    <t>Escavadeiras hidráulicas, com peso operacional de 7,5 – 8,5t, para aplicação em terraplanagem, auto propelida sobre esteiras, com função escavar, preparar o material, carregar equipamentos de transportes de materiais e nivelamento do solo, equipadas com motor diesel com a potência líquida de 44,8kW (60,07HP), estrutura de giro com rotação de 360 graus, sapatas das esteiras com 450mm de largura, profundidade de escavação de 4.070mm, raio alcance máximo de 6.245mm, com concha de 0,33m³ de capacidade, lamina frontal com 2.200mm de largura e 396mm de altura, opcional engate rápido para implementos hidráulicos.</t>
  </si>
  <si>
    <t>T-3741</t>
  </si>
  <si>
    <t>Veículos autopropulsados sobre rodas do tipo retroescavadeira equipada com pá carregadeira, com motor turbo de potência nominal bruta entre 76 e 92 HP, e capacidade operacional de até 7.930kg.</t>
  </si>
  <si>
    <t>T-3009</t>
  </si>
  <si>
    <t>Painéis de controle para movimentação de paleteira elétrica com capacidade de operação de 450Ah com conectores de 8 e 23 posições, com dimensões 328,7mm de altura, 385mm de comprimento e 306mm de largura, dotados de módulo de controle de tração, módulo de controle de elevação da torre, e sistema de ventilação de 183,5m³/h.</t>
  </si>
  <si>
    <t>T-3676</t>
  </si>
  <si>
    <t>Adaptadores, em aço inox, não magnéticos, para montagem de conectores nas ferramentas de geodirecinamento (GeoPilot), ferramentas MWD (medição durante a perfuração) e LWD (perfilagem durante a perfuração), para aquisição e transmissão de dados em tempo real de inclinação e direção de poços de petróleo e gás.</t>
  </si>
  <si>
    <t>T-3575</t>
  </si>
  <si>
    <t>LAGAR H AGROINDUSTRIA LTDA</t>
  </si>
  <si>
    <r>
      <t>Máquinas colheitadeiras de azeitonas para fabricação de azeite de oliva, autopropelida, com comprimento total de 5.520m, com guarda-chuva com diâmetro variável entre 5 até 7m, com motor diesel de 4 cilindros de 3.330cm</t>
    </r>
    <r>
      <rPr>
        <vertAlign val="superscript"/>
        <sz val="10"/>
        <color rgb="FF002060"/>
        <rFont val="Calibri"/>
        <family val="2"/>
      </rPr>
      <t>3</t>
    </r>
    <r>
      <rPr>
        <sz val="10"/>
        <color rgb="FF002060"/>
        <rFont val="Calibri"/>
        <family val="2"/>
      </rPr>
      <t xml:space="preserve"> – 55,4kW, com 3 rodas (2 motrizes) controladas por um joystick , com uma única roda traseira louca, com capacidade para alcançar até uma planta colhida por minuto em condiciones médias, com sistema da pinça com massas excêntricas , com motor hidráulico com vibrações de altíssimas frequências com oscilações alternadas, bidirecional e com dupla velocidade de vibração, com compostos de borrachas na transmissão das vibrações ao tronco das plantas, dotadas de pinça equipada com sistema de auto paragem e arranque instantâneos e o auto alinhamento,   com caixa de coleta com capacidade de até 450kg de produto.</t>
    </r>
  </si>
  <si>
    <t>Agromelca Maquinas agrícolas do Brasil LTDA</t>
  </si>
  <si>
    <t>T-3728</t>
  </si>
  <si>
    <t>Máquinas para extrair suco de todos os tipos de frutas, legumes e verduras com capacidade de produção de 30galões/110 litros/h, prensa de aço inox e 11t de força com placas de prensagem de fácil remoção e limpeza, com bolsa de filtragem antipartículas e antipolpa com dimensões fina, média e grossa, as máquinas possuem sistema de segurança com parada automática ao abrir o alimentador, composto por detecção de encaixe do risco ralador e do triturador e um botão de emergência, são compostas por 4 discos raladores adaptáveis a todo tipo de frutas, legumes e verduras, sistema de saída do processo de extração composto por bandeja de coleta com bico anti-gotejamento, depósito com capacidade para 3galões/11 litros com filtro integrado, sistema operacional semiautomático ou manual, com 4 programas padrões, possibilita configuração personalizada de tempo e velocidade da prensa e do número de ciclos, painel de controle sensível ao toque com haste móvel para melhor acessibilidade de qualquer ponto de operação, controle centralizado dos parâmetros velocidade, potencia, tempo de prensa e número de ciclos e com entrada UBS que permite atualização de software e personalização operacional.</t>
  </si>
  <si>
    <t>T-3729</t>
  </si>
  <si>
    <t>Máquinas para espremer e extrair suco de frutas cítricas com capacidade de processamento de até 40 frutas cítricas/min e com um cesto com capacidade de armazenamento de 20kg de laranja com sistema rotativo composto por um prato giratório que permite a entrada do fruto no processo de extração sem a intervenção humana, as máquinas possuem tecnologia antibacteriana de íons de prata, sistema triplo de segurança e detecção de bloqueio do motor, peças compostas por imãs de contato, sistema operacional com acionamento automático e autoatendimento, torneira com encaixe em aço inoxidável antigotejamento, botão frontal de acionamento automático e com suporte para garrafa, tela display com visualização da contagem de frutos espremidos e sinalização de erros.</t>
  </si>
  <si>
    <t>T-3781</t>
  </si>
  <si>
    <t>PROIECTUS CONSULTORIA ASSESSORIA E REPRESENTAÇÕES COMERCIAIS LTDA</t>
  </si>
  <si>
    <t>Prensas de correia para extração de sucos de frutas e vegetais com sistema de prensagem continua para integração em linha de processamento, com capacidade de processamento de matéria prima de 1.000 a 1.300kg/h, com motor de 0,75kW, com tensão de alimentação 400V - 50Hz, pré-instalado em SKID, com painel elétrico, correia de alimentação, funil de entrada, banda filtrante, rolos de prensagem e coletor de saída, fabricado em aço inox sanitário.</t>
  </si>
  <si>
    <t>T-3687</t>
  </si>
  <si>
    <t>Combinações de máquinas automáticas para o processamento de massa para pão de forma, com produção de até 5.000pães/h, com peso de 400g assado, sem impregnação de farinha, com CLP (controlador logico programável) e painel sensível ao toque composto por: 1 boleadora com cone de boleamento no formato cilíndrico e cônico, com rotação de 57rpm, em material ferro fundido teflonizado, calhas de boleamento em material alumínio teflonizado, com 7 aspersores para pulverização e lubrificação do cone; esteira de saída com cone invertido; esteira dupla para o transporte das bolas de massa; modeladora automática, dotada de esteira de entrada das bolas de massa; um par de cilindros verticais para centralização das bolas de massa, um cilindro achatador, 4 pares de cilindros laminadores com ajuste individual de velocidade e ajuste de abertura de cada par, com raspadores para limpeza contínua e sopro de ar em cada cilindro, esteira enroladora de massa, esteira modeladora com ajuste de velocidade, placa modeladora fixa e esteira modeladora motorizada, ambas com ajuste de altura e com guias laterais ajustáveis e sistema automático de indexação de formas com esteira magnética.</t>
  </si>
  <si>
    <t>T-3716</t>
  </si>
  <si>
    <t>GSA GAMA SUCOS E ALIMENTOS LTDA.</t>
  </si>
  <si>
    <t>Combinações de máquinas automáticas para fabricação de macarrão instantâneo, tipo frito e dobrado, com capacidade de produção de 2.448kg/h, entre 450 e 510pacotes/min com dimensões de 125 x 95 x 3mm, dotados de: 2 misturadores de salmoura; 1 dispositivo de medida de salmoura; 1 peneira vibratória para farinha; 1 coletor de poeira; 1 filtro de rosca; 1 esteira de distribuição; 2 misturadores eixo duplo em aço inoxidável; 1 tremonha; 1 esteira alimentadora com função de descanso de massa; laminador da massa com sistema de 8 cilindros revestidos com Níquel Cromo (Ni-Cr) com ajuste de espessura da massa automático por sistema de fotocélulas e PLC (com largura de laminação de 900mm); 4 trefilas com 10 pares de pentes e 1 trocador automático de trefilas incorporado no laminador; Túnel de cozimento com vedação por água, de um nível de 34m com elevação mecânica com inversor de frequência de 1,5kW; 1 máquina de corte/dobra de divisor; 1 fritador retangular com tempo de fritura em 90s com temperatura entre 115 e 165°C; 1 filtro de gordura; tanques para óleo (gordura); 1 formatador de macarrão; 1 túnel de resfriamento de ar para com filtros; Sistemas automáticos de medição de umidade da farinha no misturador e da massa pós mistura; painel elétrico com comandos elétricos e CLP integrado.</t>
  </si>
  <si>
    <t>Mega Brasil Indústria e Comércio de Equipamentos Industriais Ltda</t>
  </si>
  <si>
    <t>T-3774</t>
  </si>
  <si>
    <t>SAO BRAZ S/A INDUSTRIA E COMERCIO DE ALIMENTOS</t>
  </si>
  <si>
    <t>Extrusoras contínuas dupla-rosca idênticas copenetrantes e de autolimpeza montadas nos eixos, destinadas a produção de salgadinhos de milho com capacidade de produção máxima de 900kg/h, com diâmetro nominal da rosca de 62mm, comprimento do parafuso de 992mm, potência do motor de 132kW dotadas de controle lógico programável (PLC) com painel sensível ao toque, conversor de frequência e sistema de corte.</t>
  </si>
  <si>
    <t>T-3868</t>
  </si>
  <si>
    <t>Misturadores horizontais automáticos fabricados em aço inoxidável para massas alimentícias, com velocidade de 64rotações/min, composto de dois eixos agitadores paralelos com pinos e tracionado por um motoredutor acionado por inversor de duas velocidades, capacidade de 350kg, tubulação de injeção de solução, sensores de segurança individuais nas tampas, utilizado na linha de produção de macarrão instantâneo e controlado por CLP (controlador lógico programável).</t>
  </si>
  <si>
    <t>T-3755</t>
  </si>
  <si>
    <t>Máquinas abridoras de abdômen de aves, com 16 conjuntos móveis dotados de lâmina de corte simples, ajuste remoto de altura dos cames centrais independentes, dois volantes para ajuste de posição de acordo com o tamanho das aves e tamanho do corte abdominal, com capacidade até 12.000 aves/h.</t>
  </si>
  <si>
    <t>T-3756</t>
  </si>
  <si>
    <t>Máquinas e visceradoras de aves, automáticas, com remoção e separação do pacote de miúdos de aves, dotadas de 28 conjuntos com dispositivo tipo colher bipartida e “hook” central tipo gancho, para eventração das aves, com capacidade até 12.000 aves/h.</t>
  </si>
  <si>
    <t>T-3742</t>
  </si>
  <si>
    <t>Impressoras analógicas de até 8 cores para amostras de latas de bebidas de diversos tamanhos, com impressão rotativa e individual, através de blanquetas de borracha, com capacidade de 15 a 20 latas/min, contendo 8 estações de tinta individuais, 6 estações de mandril e alimentação semiautomática.</t>
  </si>
  <si>
    <t>T-3554</t>
  </si>
  <si>
    <t>Aparelhos para higienizar, desodorizar e reduzir amassados de roupas através do processo de vaporização de ar, com capacidade de higienizar até 4 peças de roupa ao mesmo tempo, e com capacidade de conexão à rede sem fio (Wi-Fi) para controle e programação remota através de aplicativos, com compressor do tipo Inverter, de potência entre 1.700 a 1.900W, painel de controle “touchscreen”, dispositivo para criação de vincos em calças, suporte horizontal, filtros para aromatização e reservatório de água.</t>
  </si>
  <si>
    <t>T-2919</t>
  </si>
  <si>
    <t>Máquinas para corte a laser de chapas metálicas com potência de até 20kW, com comando numérico computadorizado de tela sensível ao toque com interface fácil ao usuário que mostre graficamente a operação de corte a ser realizado, com gerador do laser de estado sólido em fibra ótica com estabilidade de potência de ±2% e qualidade do feixe laser BPP ≤2,2mm mrad, dotada de cabeçote de corte com função avançada de manipular o diâmetro do feixe laser entre 120 e 320μm montado em um sistema de movimentação de alta precisão; com aceleração dos eixos superior a 10m/s² e velocidade de deslocamento superior a 140m/min, com sistema automático de troca de bicos de corte, que controle o torque de aperto dos bicos, faça a calibração automática e controle a vida útil de cada bico através de um sistema de câmera que confere a circularidade dos bicos mostrando na tela do CNC o seu percentual de vida útil.</t>
  </si>
  <si>
    <t>T-3831</t>
  </si>
  <si>
    <t>EUROS TEC COMÉRCIO DE MÁQUINAS E ACESSÓTIOS LTDA</t>
  </si>
  <si>
    <t>Máquinas de gravação a laser UV(sistema ultra violeta), com fonte de laser de Diodo, comprimento da onda de 320 a 400nm (uv-a), comprimento do pulso de 20ns/50khz, com área focal de 30 x 30mm a 300 x 300mm, com refrigeração a água ou ar.</t>
  </si>
  <si>
    <t>T-3701</t>
  </si>
  <si>
    <t>MICROMAZZA INDUSTRIA DE VALVULAS LTDA.</t>
  </si>
  <si>
    <t>Máquinas de usinar esferas, com comando lógico programável (CLP) dedicado exclusivamente para usinagem de esferas do tipo "flutuante" de diâmetro igual ou superior a 2" (polegadas) com função de usinagem de desbaste, usinagem de acabamento e chanfro, fixação hidráulica do corpo da esfera, eixo de usinagem circular, sistema de refrigeração completo e tela sensível ao toque.</t>
  </si>
  <si>
    <t>T-3788</t>
  </si>
  <si>
    <t>Máquinas-ferramentas para retífica interna de superfícies cilíndricas com comando numérico computadorizado (CNC), diâmetro máximo de usinagem de 150mm; comprimento máximo da peça usinada de 120mm; avanço rápido de 10m/min; rotação máxima do fuso 1.800rpm; potência do fuso de 2kW; velocidade do rebolo de 50m/s; dotado de sistema hidráulico para transporte das peças na saída.</t>
  </si>
  <si>
    <t>T-3731</t>
  </si>
  <si>
    <t>SGQ INDÚSTRIA E COMÉRCIO DE PARAFUSOS LTDA - EPP</t>
  </si>
  <si>
    <t>Máquinas automáticas para fabricação de parafusos, rebites e pinos, por estampagem, a partir de arames de metais, contendo 2 matrizes, diâmetro máximo de arame de 5mm, com comprimento máximo de corte de 67mm, comprimento máximo de extração de 51mm e velocidade máxima de 300peças/min com sistema de faca com corte fechado, com sistema de auto checagem para verificar a velocidade de produção, sobrecarga do motor principal, alimentação curta, fim de material, configuração do contador de peças, baixa pressão do óleo e baixa pressão do ar, controlado por um painel elétrico com controlador logico programável (PLC) e painel de controle.</t>
  </si>
  <si>
    <t>T-3818</t>
  </si>
  <si>
    <t>Máquinas automáticas para estampar fusos e rebites metálicos de alta precisão a frio, com capacidade dimensional de conformação de diâmetro nominal de até 5mm e comprimento compreendido de até 38mm, dotadas de dupla ação sendo 1 matriz e 2 punções, controle automático de produção “autochecker” com informações de produção, fechamento completo(CAPA), velocidade variável de 180 a 200peças/min, interface homem máquina (IHM) e controlador lógico programável (CLP).</t>
  </si>
  <si>
    <t>T-3822</t>
  </si>
  <si>
    <t>Máquinas automáticas para estampar fusos e rebites metálicos de alta precisão a frio, com capacidade dimensional de conformação de diâmetro nominal de até 6mm e comprimento compreendido de até 76mm, dotadas de dupla ação sendo 1 matriz e 2 punções, controle automático de produção “autochecker” com informações de produção, fechamento completo(CAPA), inversor de frequência, velocidade variável de 100 a 120peças/min, interface homem máquina (IHM) e controlador lógico programável (CLP).</t>
  </si>
  <si>
    <t>T-3725</t>
  </si>
  <si>
    <t>SUPER SPRING INDUSTRIA METALURGICA LTDA</t>
  </si>
  <si>
    <t>Maquinas automáticas para unir molas ensacadas em TNT em fileiras por cola "hot melt" para montagem da alma de colchões, capacidade de 5 - 6 fileiras/min, com dispositivo aplicador de cola com 2 linhas de colagem, independente e intermitente, com fusor e alimentação manual de recarga de cola com capacidade de 7kg, colagem de TNT e/ou tecido nas faces da alma do colchão, equipada com 4 sistemas de entrada, com refilador, com servo motores controlados por um controlador logico programável (CLP), com software integrado com interface "touchscreen".</t>
  </si>
  <si>
    <t>T-3847</t>
  </si>
  <si>
    <t>Máquinas automáticas para unir molas ensacadas em TNT em fileiras por cola "hot melt" para montagem da alma de colchões, capacidade de 13fileiras/min, com dispositivo aplicador de cola de 1 ou 2 ou 3 linhas de colagem, independente e intermitente, com fusor e alimentação manual de recarga de cola com capacidade de 15/18kg, colagem de TNT e/ou tecido nas faces da alma do colchão, equipada com 4 sistemas de entrada, com refilador, com servo motores controlados por um controlador lógico programável (CLP), com software integrado com interface "touchscreen".</t>
  </si>
  <si>
    <t>T-3485</t>
  </si>
  <si>
    <t>ROHDEN VIDROS</t>
  </si>
  <si>
    <t xml:space="preserve">Máquinas para lapidar, polir as laterais e cantos de chapas de vidros nas espessuras de 3 – 12mm, composta de: 2 lapidadoras laterais sendo: para vidros com dimensão mínima de 250mm e máxima de 2.000mm, com velocidade de avanço 0,5 -12m/min; para vidros com dimensão mínima de 100mm e máxima de 1.500mm, com velocidade de avanço 0,5 -12m/min; 1 lapidadora de canto para dimensão mínima de vidro 200 x 370mm e máxima 1.600 x 1.500mm, grupo de esquadrias e alinhamento, mesa de translação para transporte de chapa de vidro na saída e entre as lapidadoras. </t>
  </si>
  <si>
    <t>T-3383</t>
  </si>
  <si>
    <t>Unidades de processamento de pequena capacidade, baseadas em microprocessadores.</t>
  </si>
  <si>
    <t>DATEN Tecnologia Ltda</t>
  </si>
  <si>
    <t>T-3724</t>
  </si>
  <si>
    <t>Máquinas para coloração de fibras óticas com velocidade máxima de coloração superior 1.000m/min , polias giratórias, controles elétricos , sistema com lâmpada UV, controle PLC com tela “touchscreen” .</t>
  </si>
  <si>
    <t>T-3855</t>
  </si>
  <si>
    <t>PLASZOM ZOMER INDÚSTRIA DE PLÁSTICOS LTDA</t>
  </si>
  <si>
    <t>Máquinas coextrusoras de 5 camadas, sistema modular tipo "blown film”, para produção de filmes poliméricos com resinas termoplásticas, de largura útil de até 2.800mm, espessura de 20 a 150 mícrons com variação inferior a 2 sigma, em bobinas de até 1.200mm de diâmetro; capacidade de produção de até 980 kg/h; compostas de: 5 extrusoras A/B/C/D/E de diâmetros de rosca de 60/70/105/70/60mm, com configuração de roscas universais em aço de liga especial para processamento de LDPE, LLDPE, mLLDPE, MDPE, HDPE, EVA, PET, EVOH, PA6, CoPA, CoPP, PP, Adesivos, Ionomeros, PS, mesclas e reciclados, em qualquer um dos conjuntos rosca e canhão sem necessidade de troca para o seu processamento; matriz circular de 550mm de diâmetro; sistema de resfriamento interno e externo do balão com tecnologia de alta performance “Ultra Cool” com sistema integrado de controle de perfil de espessura; quadro de colapso em fibra de carbono; unidade de saída com sistema integrado "Ultra Flat" para produção de filme de alta planicidade e livre de rugas, com mecanismo de estiramento do filme de até 5%, localizado no topo da torre após colapsagem do balão; instrumento capacitivo automático de medição sem contato de perfil de espessura; duas estações de bobinamento, de capacidade de bobinamento central, superfície ou fenda, para qualidade constante até o máximo diâmetro da bobina, com prevenção de bolsas de ar, com velocidade máxima de 130m/min; estação de refile e corte de múltiplas pistas, com sistema de sucção de refile Tipo M, incluindo ventilador e tubulação de sucção com absorção de ruído; CLP com interface autoexplicativa entre equipamento e usuário para operação do sistema, com alto nível de automação para gerenciamento completo de todos os parâmetros do equipamento, incluindo espessura do filme, velocidade de linha, produção em kg/h, alimentação das resinas termoplásticas nas extrusoras, largura do filme e peso das bobinas.</t>
  </si>
  <si>
    <t>A. CARNEVALLI &amp; CIA LTDA</t>
  </si>
  <si>
    <t>T-3074</t>
  </si>
  <si>
    <t>AZEPLAST INDUSTRIA E COMERCIO LTDA</t>
  </si>
  <si>
    <t>Combinações de máquinas de peletização compacta de plásticos a de 2 estágios, utilizando matéria prima plástico polietileno filme, em alta eficiência, para transformação de plásticos em forma de grânulos, compostas de: sistema de alimentação tipo transportadora por correias, compactador de corte, extrusadoras de parafusos único, dispositivo de peletização, unidade de resfriamento de água, drenagem, soprador de transporte e silo de produção.</t>
  </si>
  <si>
    <t>T-3319</t>
  </si>
  <si>
    <t>Máquina para aplicação de tira de borracha em aspiral, por extrusão, para aplicação em rolos, dotadas de: dispositivo para fixação e rotação destes, com capacidade de movimento para alteração do diâmetro do rolo até o máximo de 1270mm, passíveis de customização em seu comprimento através de incrementos de 762mm em tamanho, contendo unidade de extrusão de 76mm e parafuso em aço nitridado com relação entre comprimento e diâmetro externo de 12:1, integradas de barris revestidos com duas zonas de controle de temperatura pid (proporcional integral derivativo), com capacidade de saída de extrusão de 2,7 até 4,5kg, de acordo com o polímero processado, incluídas com controle tipo "dançarino" para extrusão e controle de rotação das pecas em trabalho e indicador de temperatura de saída da tira de elastômero.</t>
  </si>
  <si>
    <t>T-3675</t>
  </si>
  <si>
    <t>DONE COMERCIO DE EQUIPAMENTOS 3D LTDA</t>
  </si>
  <si>
    <t>Impressoras 3D que materializam os objetos por tecnologia do tipo estereolitografia (stereolithography apparatus - SLA) por meio de tela LCD de 5,5 polegadas (liquid crystal display) e lâmpadas LED com comprimento de onda de 405nm com a construção de objetos tridimensionais a partir de resina fotossensível, área de impressão de 120 x 68 x 150mm e 47 micra de tamanho do pixel, tela “touchscreen”, cor preta, tampa cor laranja, conectividade por usb, wifi e pen drive, montada e desmontada "diy".</t>
  </si>
  <si>
    <t>T-3794</t>
  </si>
  <si>
    <t>Máquinas com operação sequencial para aquecimento de bases sólidas ou líquidas para aplicação direta de essência de mentol na câmara de formação da barra de cigarros na fabricação de cigarros com filtros, com velocidade nominal de 120g/min, capacidade de armazenamento de 5 L, potência total instalada de 8kW e frequência principal de 60Hz.</t>
  </si>
  <si>
    <t>T-3451</t>
  </si>
  <si>
    <t>PEPSICO DO BRASIL LTDA</t>
  </si>
  <si>
    <t>Equipamentos para paletização de caixas, dotados de: robô industrial constituído de unidade mecânica com 1 braço com movimentos em 6 eixos, capacidade de carga de até 125kg, garra polivalente, transportador de acumulação, de roletes, com comprimento nominal de 4m, transportador de acumulação com ponto de coleta e comprimento nominal de 2m, 2 transportadores de "pallets", unidade de desempilhamento de "pallets" vazios, empurrador de "pallets", unidade de alimentação de ar, estrutura de apoio e painel de comando.</t>
  </si>
  <si>
    <t>T-3381</t>
  </si>
  <si>
    <t>CARMEL INDUSTRIA E COMERCIO DE PRODUTOS DE HIGIENE E LIMPEZA LTDA</t>
  </si>
  <si>
    <t>Combinações de máquinas para fabricação de lenço interfolhados de falso tecido umedecidos, com capacidade de produção de igual ou maior de 80pacotes/min, composta por: sistema pneumático de desbobinamento, equipamento para aplicação de loção dotada de tanque de solução, bomba de dosagem, barra de aplicação, 12 conjunto de placas de dobra, módulo de corte e vinco rotativo, unidade de acumulação e empilhamento; embaladora tipo “flow pack” com capacidade de 80pacotes/min, com gabinete formação, esteira de alimentação, molde de corte magnético, aplicadores de etiqueta, impressora térmica rotativa, etiquetador e aplicador de cola quente, controlada por controlador lógico programável (CLP), com modem transmissor de dados.</t>
  </si>
  <si>
    <t>T-3382</t>
  </si>
  <si>
    <t>BIOMEDIA EQUIPAMENTOS E SUPRIMENTOS HOSPITALARES LTDA</t>
  </si>
  <si>
    <t>Equipamentos para extração de ácidos nucleicos pelo método de beads (esferas) magnéticas com tecnologia de homogeneização por rotação, para 8, 48 ou 96 amostras.</t>
  </si>
  <si>
    <t>T-3563</t>
  </si>
  <si>
    <t>MATTOS &amp; GRIMALDI RIO COMERCIO E REPRESENTACOES EIRELI</t>
  </si>
  <si>
    <t>Simuladores de realidade virtual imersiva para treinamento de bombeiros e brigadistas, dotados de: mochila com sistema de aparelhos de respiração, unidade com cilindro reciclado e simulação dos cenários, máscara, sistema de linha de mangueira móvel e mangueira de encapsulamento e força tarefa TIP G-FORCE ramo / bocal, carretel de mangueira móvel, unidade de bobina de mangueira gerando até 300N de força, completo com mangueira e estojo de empacotamento dedicado para armazenamento e transporte, colete de geração de calor/colete aquecido, com "kit" de equipamento de suporte incluindo um controle de operador (IPAD MINI), sistemas de carregamento e ferramentas auxiliares de suporte, "cases" de armazenamento e transporte e manuais de usuário "on-line" / eletrônicos e guias contidos em armazenamento.</t>
  </si>
  <si>
    <t>T-3730</t>
  </si>
  <si>
    <t>Máquinas para impressão em 3D a partir de projetos arquitetônicos em CAD, para materialização de unidades habitacionais a partir de estrutura de impressão orbital e deslizante, impressão a base de concreto, dimensão de 20,7 x 14 x 8,7m, área de trabalho 20 x 8 x 3m, alimentação 380V, precisão de impressão 0,2mm, precisão de reposicionamento 0,2mm, temperatura para operação -5 até 45°C, velocidade de impressão 0 - 80m / min, espessura de impressão 1.-.200mm.</t>
  </si>
  <si>
    <t>T-3795</t>
  </si>
  <si>
    <t>SMART MODULAR TECHNOLOGIES DO BRASIL INDUSTRIA E COMERCIO DE COMPONENTES LTDA.</t>
  </si>
  <si>
    <t>Máquinas automáticas para limpeza e lubrificação dos pistões das cabeças de inserção de componentes eletrônicos nas placas de circuito impresso para equipamentos “pick &amp; place” aplicados na montagem de componentes tipo SMD (Surface Mount Device).</t>
  </si>
  <si>
    <t>T-3813</t>
  </si>
  <si>
    <t>Vasos de expansão de ALTA PERFORMACE e com tecnologia de diafragma fixo de material butilo, pressão máxima de trabalho de 16bar, vertical, silo de capacidade de 100 litros, saída de conexão de 1 polegada em aço inoxidável, sem flange de aço carbono, pintura sobre base epóxi, livre de manutenção, dimensões 440mm de diâmetro e 830mm de altura, com base de apoio em plástico.</t>
  </si>
  <si>
    <t>T-3814</t>
  </si>
  <si>
    <t>Vasos de expansão de ALTA PERFORMACE e com tecnologia de diafragma fixo de material butilo, pressão máxima de trabalho de 16bar, vertical, silo de capacidade de 8 litros, saída de conexão de 1 polegada em aço inoxidável, sem flange de aço carbono, pintura sobre base epoxi, dimensões 200mm de diâmetro e 340mm de altura.</t>
  </si>
  <si>
    <t>T-3815</t>
  </si>
  <si>
    <t>Vasos de expansão de ALTA PERFORMACE e com tecnologia de diafragma fixo de material butilo, pressão máxima de trabalho de 16bar, vertical, silo de capacidade de 24 litros, saída de conexão de 1 polegada em aço inoxidável, sem flange de aço carbono, pintura sobre base epóxi, livre de manutenção, dimensões 270mm de diâmetro e 450mm de altura.</t>
  </si>
  <si>
    <t>T-3817</t>
  </si>
  <si>
    <t>Vasos de expansão de ALTA PERFORMACE e com tecnologia de diafragma fixo de material butilo, pressão máxima de trabalho de 16bar, vertical, silo de capacidade de 36 litros, saída de conexão de 1 polegada em aço inoxidável, sem flange de aço carbono, pintura sobre base epóxi, livre de manutenção, dimensões 320mm de diâmetro e 470mm de altura.</t>
  </si>
  <si>
    <t>T-3819</t>
  </si>
  <si>
    <t>Vasos de expansão de ALTA PERFORMACE e com tecnologia de diafragma fixo de material butilo, pressão máxima de trabalho de 16bar, vertical, silo de capacidade de 60 litros, saída de conexão de 1 polegada em aço inoxidável, sem flange de aço carbono, pintura sobre base epóxi, livre de manutenção, dimensões 395mm de diâmetro e 640mm de altura, com base de apoio em plástico.</t>
  </si>
  <si>
    <t>T-3848</t>
  </si>
  <si>
    <t>Equipamentos para desparafusar, soltar e apertar porcas de grampos de molas das suspensões de veículos pesados automotores, dotados de motor elétrico de 3CV acoplado com redutor; eixo de transmissão, cabeçote de torque com deslocamento de 90 graus em 90 graus, torque nominal 150kg/m e torque máximo 170kg/m, rotação máxima de 38rpm; voltagem 220/380V, 60hz; montados em um base de aço com duas rodas de ferro fundido, alça para movimentação; chave elétrica liga/desliga, peso igual ou inferior a 85kg.</t>
  </si>
  <si>
    <t>T-3858</t>
  </si>
  <si>
    <t>Moldes em alumínio fundido EN-46400 para espumação de gabinetes com compartimentos freezer e refrigerador com 595mm de largura, dotados de paredes laterais e corners das cavidades do refrigerador e freezer colapsíveis por meio de sistema de mecanismos internos composto por eixos e buchas em aço e molas, acionadas simultaneamente por cilindros pneumáticos munidos de mangueiras e conexões pneumáticas de 8mm, com sistemas de ajustes de até 3mm nas flanges e travessas, com serpentinas internas para controle de temperatura em todas as faces e temperatura de trabalho até 60ºC.</t>
  </si>
  <si>
    <t>T-3859</t>
  </si>
  <si>
    <t>Moldes em alumínio fundido EN-46400 para espumação de gabinetes com compartimentos freezer e refrigerador com 693mm de largura, dotados de paredes laterais e corners das cavidades do refrigerador e freezer colapsíveis por meio de sistema de mecanismos internos composto por eixos e buchas em aço e molas, acionadas simultaneamente por cilindros pneumáticos munidos de mangueiras e conexões pneumáticas de 8mm, com sistemas de ajustes de até 3mm nas flanges e travessas, com serpentinas internas para controle de temperatura em todas as faces e temperatura de trabalho até 60ºC.</t>
  </si>
  <si>
    <t>T-3857</t>
  </si>
  <si>
    <t>Moldes em alumínio 6061 - T6, com 1.955mm de comprimento, 705mm de largura e 750mm de altura, para termoformagem, de chapas termoplásticas extrudadas com espessura otimizada, de caixas internas de freezers/refrigeradores com tecnologia “double bubble”, com capacidade de produção de até 180caixas/h, com espessura mínima garantida de 0,6mm para as caixas termoformadas, sendo os moldes dotados de paredes reforçadas para suportar descarga até 4bar de pressão positiva a cada 20s, sistema de refrigeração em aço inox embutido e conectado à “manifold” de troca rápida de moldes com 8 entradas e 8 saídas, contendo elementos conformadores construídos em aço ou alumínio com superfícies de contato em resina de poliuretano e conformadores laterais em silicone, contendo cavidades expansíveis (patenteado), com movimentos entre cavidades acionados via controle lógico programável (CLP) para melhor distribuição do material, com tempos e velocidades ajustáveis, contendo sopradores pneumáticos predefinidos e superfície de contato com acabamento polido A2, com quadros superiores e inferiores construídos em aço estrutural e cilindros pneumáticos especificados exclusivamente para as características de pressão dos moldes.</t>
  </si>
  <si>
    <t>T-3861</t>
  </si>
  <si>
    <t>Moldes em alumínio 6061 - T6, com 1.985mm de comprimento, 790mm de largura e 750mm de altura, para termoformagem, de chapas termoplásticas extrudadas com espessura otimizada, de caixas internas de freezers/refrigeradores com tecnologia “double bubble”, com capacidade de produção de até 180caixas/h, com espessura mínima garantida de 0,6mm para as caixas termoformadas, sendo os moldes dotados de paredes reforçadas para suportar descarga até 4bar de pressão positiva a cada 20s, sistema de refrigeração em aço inox embutido e conectado à manifold de troca rápida de moldes com 8 entradas e 8 saídas, contendo elementos conformadores construídos em aço ou alumínio com superfícies de contato em resina de poliuretano e conformadores laterais em silicone, contendo cavidades expansíveis (patenteado), com movimentos entre cavidades acionados via controle lógico programável (CLP) para melhor distribuição do material, com tempos e velocidades ajustáveis, contendo sopradores pneumáticos predefinidos e superfície de contato com acabamento polido A2, com quadros superiores e inferiores construídos em aço estrutural e cilindros pneumáticos especificados exclusivamente para as características de pressão dos moldes.</t>
  </si>
  <si>
    <t>T-3780</t>
  </si>
  <si>
    <t>MINERAÇÃO DARDANELOS LTDA.</t>
  </si>
  <si>
    <t>Válvulas “diverter” para desvio do fluxo de material sem parar o sistema de bombeamento, automática, com as seguintes características construtivas: design do corpo: angular em “Y” com 180 graus, bidirecional, reduzindo perda de cargas na tubulação e área morta para evitar congelamento de material na linha; corpo em aço carbono forjado para suportar pressões superiores a 150bar; flanges: conforme ANSI B16.34; com acionamento automático; haste em 17 - 4PH com elevada resistência à ruptura; Rrevestimento interno em “stellite” 6; Tamanho: 8 polegadas.</t>
  </si>
  <si>
    <t>T-3007</t>
  </si>
  <si>
    <t>Transmissão para movimentação de empilhadeira elétrica com corrente alternada e motor de tração de 5,4 ou 9,6kW.</t>
  </si>
  <si>
    <t>T-3008</t>
  </si>
  <si>
    <t>Motores de direção para empilhadeiras retráteis para direcionar o motor de tração por meio de dentes de engrenagens, com alimentação de 48V, potência de 400W e corrente de 16A, com dimensões de 110mm de diâmetro e 316 a 330mm de altura.</t>
  </si>
  <si>
    <t>T-3712</t>
  </si>
  <si>
    <t>Motobombas centrífugas, com carcaça de ferro fundido, e rotor em alumínio, com sucção de 2½ polegadas e recalque de 2 polegadas, com vazão máxima de 35m3/h e altura manométrica máxima de 32mca, sendo acopladas a motores à combustão interna à diesel de 3,3HP, 196cc,com tanque de combustível de 3 litros.</t>
  </si>
  <si>
    <t>T-3751</t>
  </si>
  <si>
    <t>Grupos eletrogêneos de corrente alternada, com motor de pistão de ignição por compressão, à diesel, com 2.540cc de deslocamento, aspirados, 4 cilindros em linha, com refrigeração por água com radiador montado internamente à cabine, partida elétrica em 12Vdc, potência máxima de saída do gerador de 27,5kVA e potência contínua de saída de 25kVA, com tensão de saída trifásica em 220V e monofásica em 127V ou trifásica em 380V e monofásica em 220V, possuem controle de tensão por AVR, com tanque de combustível de 50 litros, equipados com controlador digital HGM420, apresentando tensão, frequência e tempo de operação, com cabine integrada para proteção do conjunto e redução de ruído, construída em chapa de aço, equipados com interface para conexão de painel de comando de transferência automática de carga e partida do grupo gerador, equipados com dois pontos superiores para içamento, de valor unitário (CIF) não superior a R$ 15964,84.</t>
  </si>
  <si>
    <t>T-3760</t>
  </si>
  <si>
    <t>Grupos eletrogêneos de corrente alternada, com motor de pistão de ignição por compressão, à diesel, com 418cc de deslocamento, com refrigeração por ar, partida elétrica, potência máxima de saída de 6,5kVA e potência contínua de saída de 6kVA, com tensão de saída 380V trifásica e 220V monofásica ou 220V trifásica e 127V monofásica, possuem controle de tensão por AVR, com tanque de combustível de 14,1 litros, equipados com medidor digital 3 em 1, apresentando tensão, frequência e tempo de operação, com construção cabinada para redução de ruído, equipados com quatro rodas, alça para empurrar e um ponto de içamento no topo, para facilitar o transporte, com cantos arredondadas no topo da cabine, com a função de proteger o gerador durante o transporte, equipados com interface para conexão de painel de comando de transferência automática de carga e partida do grupo gerador.</t>
  </si>
  <si>
    <t>T-3763</t>
  </si>
  <si>
    <t>Grupos eletrogêneos de corrente alternada, com motor de pistão de ignição por compressão, à diesel, com 296cc de deslocamento, com refrigeração por ar, partida manual, podendo ainda ser equipado com partida elétrica, potência máxima de saída de 3,3kVA e potência contínua de saída de 3kVA, com tensão de saída monofásica em 230 ou 115V, selecionável através de uma chave, possui controle de tensão por AVR, com tanque de combustível de 11,6 litros, equipados com medidor digital 3 em 1, apresentando tensão, frequência e tempo de operação, com quadro estrutural de perfil retangular, equipados com cantoneiras arredondadas no topo do quadro com a função de proteger o tanque, com duas rodas e alças para facilitar o transporte.</t>
  </si>
  <si>
    <t>T-3765</t>
  </si>
  <si>
    <t>Grupos eletrogêneos de corrente alternada, com motor de pistão de ignição por compressão, à diesel, com 211cc de deslocamento, com refrigeração por ar, partida manual, potência máxima de saída de 2,2kVA e potência contínua de saída de 2kVA, com tensão de saída monofásica em 230 ou 115V, selecionável através de uma chave, possui controle de tensão por AVR, com tanque de combustível de 11,6 litros, equipados com medidor digital 3 em 1, apresentando tensão, frequência e tempo de operação, com quadro estrutural de perfil retangular, equipados com cantoneiras arredondadas no topo do quadro, com a função de proteger o tanque de combustível, com duas rodas e alças para facilitar o transporte.</t>
  </si>
  <si>
    <t>T-3770</t>
  </si>
  <si>
    <t>Grupos eletrogêneos de corrente alternada, com motor de pistão de ignição por compressão, à diesel, com 2.540cc de deslocamento, aspirados, 4 cilindros em linha, com refrigeração por água com radiador montado internamente à cabine, partida elétrica em 12Vdc, potência máxima de saída do gerador de 22,5kVA e potência contínua de saída de 20kVA, com tensão de saída monofásica em 220 e 110V, possuem controle de tensão por AVR, com tanque de combustível de 50 litros, equipados com controlador digital HGM420, apresentando tensão, frequência e tempo de operação, com cabine integrada para de redução de ruído, construída em chapa de aço, equipados com interface para conexão de painel de comando de transferência automática de carga e partida do grupo gerador, equipados com dois pontos superiores para içamento.</t>
  </si>
  <si>
    <t>T-3764</t>
  </si>
  <si>
    <t>Grupos eletrogêneos de corrente alternada, com motor de pistão de ignição por centelha, à gasolina, com 98cc de deslocamento, com refrigeração por ar, partida manual, potência máxima de saída de 1,2kVA e potência contínua de saída de 1,0kVA, com tensão de saída monofásica em 220V, podendo ainda ser em 127V, possuem controle de tensão por AVR, com tanque de combustível de 5 litros, equipados com voltímetro analógico, com quadro estrutural de perfil tubular, possuem saída 12Vdc auxiliar.</t>
  </si>
  <si>
    <t>T-3783</t>
  </si>
  <si>
    <t>NEWCHARGE PROJETOS, COMERCIO E LOCACAO DE SISTEMAS DE ARMAZENAMENTO DE ENERGIA LTDA.</t>
  </si>
  <si>
    <t>Sistemas para armazenamento, regulação e fornecimento ininterrupto de energia elétrica, para uso geral, composto por banco de baterias de íons de lítio NMC, com capacidade total de armazenamento de 35kWh, contidos em 13 racks de 19 polegadas, com controlador e conversor integrados (retificador), 30kW, 400+-10% VAC, 50 - 63, 5Hz, controle de temperatura via ventilador duplo com controle automático, de valor unitário (CIF) não superior a R$160.429,85.</t>
  </si>
  <si>
    <t>T-3864</t>
  </si>
  <si>
    <t>Unidades de fornecimento ininterrupto de energia para alimentação com capacidade de até 1.600KVa, fiação de entrada 3F+N+T, tensão de alimentação de entrada 380/400/415Vac, faixa de tensão de 138-485Vac (324-485Vac para 100% carga; 138 - 324Vac para 35 - 100% carga), distorção harmônica total de THDi&lt;3% para 100% carga linear, Fator de potência de entrada 0,99, “bypass input” com tensão de 380/400/415Vac, bateria com tensão de 360-600Vdc (o número de baterias pode ser selecionado de 30 a 50; 40 baterias no padrão) 512Vdc (bateria de íon-lítio), tensão de saída de 380/400/415Vac±1%, eficiência do sistema é de até 97% e reduz o consumo de energia, conexão de barramento pré-fabricado e redução do tempo de instalação em 60%, módulos com “hot swap” o que possibilita manutenção on-line em 5 minutos, sistema “iBattery” que monitora o status da bateria para evitar incêndios, comunicação com contato seco, RS485,SNMP, possui certificações EN/IEC 62040-1,EN/IEC 62040-2,EN/IEC 62040-3,CE, CB, RoHS, REACH, WEEE.</t>
  </si>
  <si>
    <t>T-3803</t>
  </si>
  <si>
    <t>Microinversores de frequência para a conversão de tensão CC em tensão CA, para alimentação de até 4 módulos fotovoltaicos e em sincronismo com a rede da distribuidora de energia elétrica (on-grid), potência pico de saída entre 1.600 a 2.000W, fator de potência &gt;99, para a conversão de tensão CC para tensão CA, faixa de tensão nominal de 185 ~ 265V, corrente nominal de saída entre 7 a 9A, na frequência de 60Hz, tensão máxima de entrada DC 60V, faixa de tensão MPPT 25 ~ 55V, corrente de curto circuito DC máxima de 16A, microprocessado, grau de proteção IP67, com eficiência de pico em 96,5%, temperatura de operação entre -40 e +65°C e refrigeração convencional natural sem ventoinhas, com consumo noturno de &lt;50mW, acompanhados de cabos AC de até ,45m, dimensões de 267 x 300 x 30mm, peso de 5kg, com funções de comunicação via PLC, WI-FI, Zigbee e monitoramento.</t>
  </si>
  <si>
    <t>T-3688</t>
  </si>
  <si>
    <t>YOU CAST COMERCIO DE EQUIPAMENTOS ELETRONICOS LTDA</t>
  </si>
  <si>
    <t>Aparelhos para recepção e transmissão de dados de celular operando na tecnologia 5G DSS (Dynamic Spectrum Sharing) e 4G, conforme a norma 3GPP Release 15, Cat 22, podendo operar integralmente ou parcialmente nas bandas n1, n2, n3, n5, n7, n8, n12, n20, n28, n38, n40, n41, n48, n66, n71, n77, n78, n79 e opcionalmente nas bandas n257, n258 e n261, pronto para 3.5GHz e/ou 26GHz; com potência de transmissão conduzida de no mínimo 23dBm e antenas dual-band integrada.</t>
  </si>
  <si>
    <t>T-3806</t>
  </si>
  <si>
    <t>Instrumentos ópticos com elemento sensor do tipo ToF (time-of-flight), com tecnologia PMD (photonic mixer device), grau de proteção IP67, interface de comunicação IO-Link com taxa de transferência COM2 de 38,4kBaud e vida útil estimada de 50.000h, para medida de distância com aplicação em máquinas e equipamentos industriais.</t>
  </si>
  <si>
    <t>T-3010</t>
  </si>
  <si>
    <t>Painéis de controle para movimentação de paleteira elétrica com capacidade de operação de 350Ah com conectores de 8 e 23 posições, com dimensões 328,7mm de altura, 385mm de comprimento e 306mm de largura, dotados de módulo de controle de tração, módulo de controle de elevação da torre, e sistema de ventilação de 183,5m³/h.</t>
  </si>
  <si>
    <t>T-3727</t>
  </si>
  <si>
    <t>ORBITEC COMERCIO, IMPORTACAO E EXPORTACAO LTDA</t>
  </si>
  <si>
    <t>Módulos solares fotovoltaicos, dotados em 144 células de silício monocristalino com revestimento Perc, com potência nominal máxima (STC) maior ou igual a 400W, tensão nominal (STC) maior ou igual de 40,6V (Vmmp/v), corrente nominal (STC) maior ou igual de 9,85A(Impp/A), com tensão de circuito aberto (STC) maior ou igual de 49,7V (Voc/V), corrente de curto-circuito (STC) maior ou igual de 10,31A (Isc/A), com tolerância positiva e eficiência maior ou igual a 19,93%, dimensões de 2.015 x 996 x35mm, coeficiente de temperatura (Pmáx) de -0,36% / °C, equipado com superfície de vidro temperado de 3,2mm de espessura, tensão máxima de sistema de 1.500V, desenvolvido para suportar operação em temperaturas na faixa de -40 a 85°C e temperatura nominal de operação de célula (Noct) de 45±2 e peso líquido 23kg.</t>
  </si>
  <si>
    <t>T-3867</t>
  </si>
  <si>
    <t>Módulos fotovoltaicos fabricados com a tecnologia LIC (baixa corrente interna), desenvolvido para células de silício cristalino para aumento da eficiência de produção de energia; dimensões: 2.000 x 992 x 35mm, com potência de 360W; dotados de 72 células cada; desenvolvidos para suportar a operação em temperatura dentro da faixa de -40 a 85°C.</t>
  </si>
  <si>
    <t>T-3758</t>
  </si>
  <si>
    <t>Transdutores de pressão para unidades hidráulicas do sistema de freios de aerogeradores, com intervalo de medição de 0 a 1.500psi, tensão elétrica de 9 a 32Vdc, corrente elétrica de 4 a 20mA, dimensões máximas de Ø18,8mm x 65,4mm e temperatura de operação de -40 a 85°C.</t>
  </si>
  <si>
    <t>T-3793</t>
  </si>
  <si>
    <t>Instrumentos médicos, tamanho A x L x C: 642 x 584 x 1.365mm, para gerenciamento abrangente de doenças do fígado e baço, que quantifica a fibrose, cirrose e esteatose hepática usando uma técnica não invasiva baseada em ultrassom , chamada elastografia de transiente controlados por vibração (medição em kPa), operados por uma das duas sondas transdutoras de ultrassom com uma frequência de onda de cisalhamento de 50Hz e um diâmetro de transdutor e frequência de ultrassom de 7mm &amp; 3,5MHz e 10mm &amp; 2,5MHz respectivamente, que podem ser plugados nos dois conectores de sonda disponíveis, complementados por uma sonda de triagem de ultrassom bidimensional com uma frequência de onda de cisalhamento de 100Hz; e por outro lado, um Parâmetro de Atenuação Controlado (CAP) (medição em db / m).</t>
  </si>
  <si>
    <t>T-3826</t>
  </si>
  <si>
    <t>Instrumentos médicos alimentados por bateria, tamanho A x L x C: 460 x 360 x 250mm para gerenciamento abrangente da doença hepática, que quantifica a fibrose, cirrose e esteatose hepática usando uma técnica não invasiva baseada em ultrassom, denominada elastografia de transiente controlada por vibração (medição em kPa), operada por meio de uma das duas sondas transdutoras de ultrassom com uma frequência de onda de cisalhamento de 50Hz e um diâmetro de transdutor e frequência de ultrassom de 7mm &amp; 3,5MHz e 10mm &amp; 2,5MHz, respectivamente, que pode ser plugado nos dois conectores de sonda disponíveis; e por outro lado, um parâmetro de atenuação controlado (CAP) (medição em db / m).</t>
  </si>
  <si>
    <t>T-3828</t>
  </si>
  <si>
    <t>Instrumentos médicos alimentados por bateria, tamanho A x L x C: 270 x 400 x 95mm, para gerenciamento abrangente de doenças do fígado, que quantifica fibrose, cirrose e esteatose hepática usando, uma técnica não invasiva baseada em ultrassom, chamada de elastografia de transiente controlada por vibração (medição em kPa), operada por meio de uma das duas sondas transdutoras de ultrassom com uma frequência de onda de cisalhamento de 50Hz e um diâmetro de transdutor e frequência de ultrassom de 7mm &amp; 3,5MH, e 10mm &amp; 2,5MHz respectivamente, que podem ser plugados nos dois conectores de sonda disponíveis; e por outro lado, um parâmetro de atenuação controlado (CAP) (medição em db / m).</t>
  </si>
  <si>
    <t>T-3849</t>
  </si>
  <si>
    <t>ALCON BRASIL CUIDADOS COM A SAUDE LTDA.</t>
  </si>
  <si>
    <t>Equipamentos para cirurgias/correções refrativas (hipermetropia, miopia e astigmatismo), por meio de ablação, capaz de realizar os procedimentos de LASIK, PRK, PRK transepitelial em um passo, PTK, podendo realizar procedimentos topoguiados, com frequência de pulso de 500Hz, diâmetro de ablação de 0,95mm (0.68mm FWHM), perfil de feixe gaussiano, com comprimento da onda de 193nanômetros, sistema de “Eyetracker” (rastreador de movimentos do olho) tipo 1.050Hz sincronizado com frequência de pulsos laser 500Hz e sistema IR Eyetracker ativo, paquímetro online (medida da espessura do estroma sem contato), com fluência de laser de 200mJ/cm2, computador integrado para armazenamento de dados, monitor para exibição de instruções e progresso do tratamento, tela sensível ao toque para programação, teclado integrado, painel de controle, joystick para controle do acoplamento, pedal e botão de emergência.</t>
  </si>
  <si>
    <t>T-3846</t>
  </si>
  <si>
    <t>Máquinas para realizar ensaios de tração e compressão automáticas, com extensometria de contato, manipulação manual de amostra, com capacidade de carga hidráulica para teste de tração e compressão de 600kN e área de teste com 2.000mm de altura e 710mm largura, quadro de reação com 3.050mm de altura, 1.220mm de largura e 880mm de diâmetro.</t>
  </si>
  <si>
    <t>I ntermetric Instrumentos Ltda</t>
  </si>
  <si>
    <t>T-3785</t>
  </si>
  <si>
    <t>LEL AMBIENTAL LTDA</t>
  </si>
  <si>
    <t>Detectores de gases inflamáveis, tóxicos, oxigênio ou compostos orgânicos voláteis por tecnologia: catalítica, eletroquímica, infravermelho ou PID, com ou sem “display“ de alta resolução, retro iluminado para leitura, configuração e indicação de status, com ou sem alarme audiovisual, operação não intrusiva por controle remoto, 2 entradas para conexões elétricas 3/4 padrão NPT, invólucro a prova de explosão em aço inoxidável 316 ou alumínio fundido, intrinsicamente seguro para uso em áreas classificadas, índice de proteção IP65 ou superior, alimentação elétrica 24Vcc, comunicação analógica e digital via 4 - 20mA, “modbus“ e saídas relé e certificado internacional para uso em áreas de risco crítico.</t>
  </si>
  <si>
    <t>T-3577</t>
  </si>
  <si>
    <r>
      <t>Espectrômetros Raman portáteis, com excitação 1.064nm e faixa de trabalho, com resolução de 8 a 11cm</t>
    </r>
    <r>
      <rPr>
        <vertAlign val="superscript"/>
        <sz val="10"/>
        <color rgb="FF000000"/>
        <rFont val="Calibri"/>
        <family val="2"/>
      </rPr>
      <t>-1</t>
    </r>
    <r>
      <rPr>
        <sz val="10"/>
        <color rgb="FF000000"/>
        <rFont val="Calibri"/>
        <family val="2"/>
      </rPr>
      <t xml:space="preserve"> e faixa de leitura 200 a 2.500cm</t>
    </r>
    <r>
      <rPr>
        <vertAlign val="superscript"/>
        <sz val="10"/>
        <color rgb="FF000000"/>
        <rFont val="Calibri"/>
        <family val="2"/>
      </rPr>
      <t>-1</t>
    </r>
    <r>
      <rPr>
        <sz val="10"/>
        <color rgb="FF000000"/>
        <rFont val="Calibri"/>
        <family val="2"/>
      </rPr>
      <t>, com detector tipo InGaAS 512 e faixa de potência do laser ajustável de 30 a 490mw, contendo sistema de ajuste de foco, conformidade 21CFR11, grau de Proteção IP68, câmera digital embutida, interface Wi-Fi e USB e tela sensível ao toque e leitor de código de barras.</t>
    </r>
  </si>
  <si>
    <t>T-3784</t>
  </si>
  <si>
    <t>3M DO BRASIL LTDA.</t>
  </si>
  <si>
    <t>Equipamentos de detecção molecular de organismos patogênicos em amostras de alimentos e/ou amostras de ambientes de produção de alimentos, por meio da utilização simultânea da amplificação isotérmica de DNA mediada por loop (LAMP) e a detecção por Bioluminescência, para uso em laboratório e que realizam em um único protocolo a execução de até 96 amostras de vários tipos em uma corrida (ou ensaio) e a análise simultânea de até 8 patógenos, com capacidade de detecção de 1 a 5 UFC (unidades formadoras de colônias) de patógeno alvo por amostra, interface com programa “software” específico para armazenamento e gerenciamento dos dados gerados durante os ensaios e emissão de relatórios personalizados, cabo de alimentação e de USB, aquecedor conectável das amostras, bandeja de carregamento rápido das amostras, bloco de resfriamento das amostras e ferramentas de tampar/destampar os tubos com solução de Lise (“Lysis”) e de reagentes.</t>
  </si>
  <si>
    <t>T-3694</t>
  </si>
  <si>
    <t>Equipamentos automáticos para balancear e verificar eletricamente o sistema de arrefecimento automotivo com função de verificação do desbalanceamento estático do sistema, desbalanceamento do acoplamento do sistema, correção automática do desbalanceamento estático do sistema através de aplicação de até sete esferas metálicas no canal especificado do ventilador, através de aplicador mecânico com alimentador automático; com capacidade de testes de: rotação no ponto de trabalho, direção de rotação, corrente de consumo; tensão de trabalho trifásica de 440VAC, potência de 3/5kVA, ciclo de 38,5s; dotada de controlador lógico programável (PLC) e Interface Homem-Máquina para configuração e operação do equipamento.</t>
  </si>
  <si>
    <t>T-3715</t>
  </si>
  <si>
    <r>
      <t>Máquinas automáticas de balanceamento de peças mecânicas, dotadas de dispositivos de medição estático, com unidade automática de furação de trabalho (sem a necessidade de intervenção manual do operador) a seco que permite a correção do desbalanceamento estático de forma vertical ou horizontal, podendo suportar rotores em formato de disco com diâmetro máximo de 500mm de correção vertical, de 300 a 500mm de correção horizontal, altura máxima do rotor de 150mm, peso máximo do rotor (incluindo braçadeira) 30kg, inércia máxima do rotor sobre o eixo de 0,45kgm</t>
    </r>
    <r>
      <rPr>
        <vertAlign val="superscript"/>
        <sz val="10"/>
        <color rgb="FF000000"/>
        <rFont val="Calibri"/>
        <family val="2"/>
      </rPr>
      <t>2</t>
    </r>
    <r>
      <rPr>
        <sz val="10"/>
        <color rgb="FF000000"/>
        <rFont val="Calibri"/>
        <family val="2"/>
      </rPr>
      <t xml:space="preserve"> e com painel "touchscreen".</t>
    </r>
  </si>
  <si>
    <t>T-3672</t>
  </si>
  <si>
    <t>FGS BRASIL INDUSTRIA E COMERCIO LTDA</t>
  </si>
  <si>
    <t>Bancadas de ensaio automáticas controladas por computador para aferição de 3 vazões em medidores de gás tipo diafragma, com estrutura e perfis em aço, princípio de funcionamento por comparação com o medidor padrão, 8 posições para a bancada de Qmax, 0,2 Qmax, capacidade de ensaio para medidores G 0.6, G 1.0, G 1.6, G2.5 e G 4.0, até 6m3/h de vazão máxima, manômetros de perda de carga e controle de temperatura, coletor de dados para (código de barras) fonte de alimentação 220V.</t>
  </si>
  <si>
    <t>T-3673</t>
  </si>
  <si>
    <r>
      <t>Bancadas de ensaio automáticas controladas por computador para aferição de 3 vazões em medidores de gás tipo diafragma, com estrutura e perfis em aço, princípio de funcionamento por comparação com o medidor padrão, 20 posições para a bancada de Q min, capacidade de ensaio para medidores G 0.6, G 1.0, G 1.6, G2.5 e G 4.0, até 6m</t>
    </r>
    <r>
      <rPr>
        <vertAlign val="superscript"/>
        <sz val="10"/>
        <color rgb="FF000000"/>
        <rFont val="Calibri"/>
        <family val="2"/>
      </rPr>
      <t>3</t>
    </r>
    <r>
      <rPr>
        <sz val="10"/>
        <color rgb="FF000000"/>
        <rFont val="Calibri"/>
        <family val="2"/>
      </rPr>
      <t>/h de vazão máxima, manômetros de perda de carga e controle de temperatura, coletor de dados para (código de barras) fonte de alimentação 220V.</t>
    </r>
  </si>
  <si>
    <t>T-3609</t>
  </si>
  <si>
    <t>EYETEC EQUIPAMENTOS OFTÁLMICOS IND. COM. IMP. E EXP. LTDA </t>
  </si>
  <si>
    <t>Lensômetros automáticos com sistema de medição de Luz Azul e medição de transmissão UV, 4 comprimentos de onda (365, 375, 395 e 405m), reconhecimento automático para visão única, lentes progressivas e outras lentes, mudança automática para o modo de medição correspondente, com suporte para quadros ajustáveis, monitor de toque LCD colorido de 7,0 polegadas  e impressora térmica integrada.</t>
  </si>
  <si>
    <t>T-3718</t>
  </si>
  <si>
    <t>Sensores de medição ópticos em 3D industrial, com ou sem braços, baseados em projeção de luz estruturada e captura em 2 estéreo câmeras, para medição de geometrias de superfícies por meio de digitalização de meios físicos, levantamento de coordenadas 3D de pontos de superfície, controle de qualidade e engenharia reversa.</t>
  </si>
  <si>
    <t>T-3812</t>
  </si>
  <si>
    <t>Máquinas automáticas para inspeção óptica de frascos de vidro envasados com produtos farmacêuticos líquidos (soluções e emulsões), empregando sistema de iluminação, câmeras e processadores de imagens dedicados na verificação da superfície externa, conteúdo, nível do produto envasado, partículas estranhas em suspensão ou aderidas à superfície interna, falhas e defeitos nas tampas, com módulo de teste de estanqueidade por alta voltagem integrado para detecção de vazamentos, dimensionadas para inspeção de frascos de 5, 10 e 20mL, empregando ferramentais intercambiáveis com uma produtividade de pelo menos 13.500frascos/h, configuradas com: mesa de entrada (retro iluminada) para carregamento e checagem visual dos frascos a serem inspecionados; alimentador com transportador tipo rosca sem fim, bipartida; estrelas com ventosas alimentadas por bomba de vácuo, para movimentação dos frascos; carrossel de inspeção óptica com câmeras fixas e sistema de iluminação por LED; sistema de reinspeção de frascos rejeitados na inspeção óptica; transportador de saída para frascos rejeitados na inspeção óptica; módulo para teste de estanqueidade por alta voltagem; transportador de saída para frascos rejeitados no teste de estanqueidade; 2 transportadores de saída para bandejas de frascos aprovados; transportador de saída em linha para frascos aprovados; interface homem-máquina com tela touchscreen; painéis elétricos de comando e controle.</t>
  </si>
  <si>
    <t>T-3752</t>
  </si>
  <si>
    <t>Máquinas de medição pneumática de alta precisão, através de processo dinâmico de aferição do diâmetro do furo do cilindro, diâmetro externo do pistão, folga mecânica e aumento de folga entre pistão e cilindro, conicidade do pistão e do cilindro; com capabilidade estatística de cg/cgk maior ou igual a 1,33 e grr menor ou igual a 10% para as características controladas; precisão de 1,8µm de tolerância na folga mecânica entre pistão e cilindro; precisão de 2µm de tolerância no aumento de folga entre pistão e cilindro entre dois pontos; precisão de 0,01mm ao longo da medição do diâmetro do cilindro; aferição de folga mecânica realizada em ponto específico do cilindro, a 49mm da superfície de vedação, e do pistão, a 46mm do topo; aferição de aumento de folga mecânica realizada via diferença de folgas entre dois pontos, com o segundo ponto específico para cilindro, a 8mm da superfície de vedação, e pistão, a 2mm do topo; 3 pontos de medição do diâmetro do furo do cilindro e do diâmetro externo do pistão; entrada de ar pressurizado a 5 +/- 1bar, com sistema elétrico trifásico de 400V e corrente de 1,5A; acompanhada de sistema de filtragem do ar e regulagem da pressão, reservatório de óleo para lubrificação do pistão e sistema de medição em processo.</t>
  </si>
  <si>
    <t>T-3800</t>
  </si>
  <si>
    <t>Sensores de radiações eletromagnéticas para a medição de umidade ou BRIX , com ou sem contato com o produto a ser medido, líquidos, soluções ou sólidos, capazes de detectar com reprodutibilidade de +/-0,1% com -20 a +65°C, dotados de antena emissora e coletora fabricadas em aço inoxidável ISO 1.4301, revestidas ou não em plásticos de engenharia (PTFE, PFA ou PVDF), entrada analógica de 40 a 20mA passiva com carga interna de 250Ohms, saída de corrente de 4 a 20mA/HART ativa ou passiva com carga máxima de 500Ohms consumo máximo de potência e 8W/10VA, com qualificação SIL, SIL 2 ou SIL 3 (opcional) com tensão de serviço de 18 a 32VCC ou 110 a 240VCA, 50/60Hz, com grau de proteção IP66/IP67 com conexão de 3 prensa cabos, 1 x M20, 2 x M16.</t>
  </si>
  <si>
    <t>T-3726</t>
  </si>
  <si>
    <t>MOBA DO BRASIL AUTOMAÇÃO MÓVEL LTDA</t>
  </si>
  <si>
    <t>Sensores ultrassônicos de alta precisão com a função de captação da altura da mesa da acabadora de asfalto ou concreto, ou do cilindro de fresagem, ou lâmina de motoniveladora, ou lâmina do trator de esteiras, em relação ao solo com alcance de atuação de 200 até 1.500mm, tensão de alimentação de 10 a 30V, comunicação via CANbus e conector baioneta de 7 pinos, dispositivo equipado com cinco transdutores ultrassônicos e um transdutor de temperatura para compensação de efeitos climáticos na medição da altura, corpo em alumínio fundido, com peso aproximado de 2kg, usando protocolo ISO 11898, dedicado à aplicação em equipamentos automotores.</t>
  </si>
  <si>
    <t>T-3897</t>
  </si>
  <si>
    <t>REFRACONT BRASIL LTDA</t>
  </si>
  <si>
    <t>Silos de aço, capacidade: 2m3 (equivalente a 2.000 litros), sem dispositivos térmicos ou mecânicos internos, para grãos de sílica, alumina, zirconita e silicato de cálcio (matéria-prima) dotado de balança dosadora contínua sensibilidade de 100g com distribuidor periférico incorporado de sílica, alumina, zirconita e silicato de cálcio, peso do sistema 5.500 - 700kg, dimensões do compartimento de armazenamento (5.640 - 8.400mm) x (1.560 - 2.000mm) x (2.680mm).</t>
  </si>
  <si>
    <t>T-3886</t>
  </si>
  <si>
    <t>Equipamentos de instalação complementar para geração de gás de ar (nitrogênio), com resfriamento por água e ar comprimido, produtividade de nitrogênio 5Nm³/h, pureza do gás nitrogênio ≥ 99,999%.</t>
  </si>
  <si>
    <t>T-3888</t>
  </si>
  <si>
    <t>Selos de vedação dinâmico para gerar sinais em tempo real para as ferramentas de motores trifásicos utilizados na perfuração de poços de petróleo, feitos de carboneto de silício, com diâmetro que varia de 39,6 a 44,2mm e espessura entre 9 e 26,8mm.</t>
  </si>
  <si>
    <t>T-3885</t>
  </si>
  <si>
    <t>Equipamentos para purificação industrial por membrana de osmose inversa, dotados de 2 bombas, sem ionizador nem outros recursos, para torre de resfriamento, rendimento de água pura 3t/h, potência da bomba de água quente 2 x 22kW.</t>
  </si>
  <si>
    <t>T-3873</t>
  </si>
  <si>
    <t>TROUW NUTRITION BRASIL NUTRIÇÃO ANIMAL LTDA</t>
  </si>
  <si>
    <t>Máquinas paletizadoras automáticas dotadas de alimentador de paletes vazios, corpo central e paletizador robótico; utilizando robô para manipulação dos sacos cheios e elevador compactador de camadas; com sistema de ensaque automático; com sistema de costura automático; com sistema de paletização automático; com capacidade  de produção de até 750sacos/h e de paletização de 1.500sacos/h, de valor unitário (CIF) não superior a R$1.318.888,56.</t>
  </si>
  <si>
    <t>T-3684</t>
  </si>
  <si>
    <t>ICONIC LUBRIFICANTES S.A.</t>
  </si>
  <si>
    <t>Conjuntos de peças para adaptação de máquina rotativa de alta velocidade enchedora automática de fluidos, do tipo de enchimento pelo alto, com 40 bicos de enchimento e capacidade de encher e tampar 400 frascos de 1 litro/min, composto por jogos de guias, estrelas, nichos de alvéolos e eixos rosca sem fim, fabricados em polietileno de alta densidade de peso molecular ultra elevado (UHMW), próprios para movimentação de recipientes até os módulos de enchimento e com desenvolvimento específico de engenharia a partir do fluido, formato, dimensões da tampa e do recipiente a serem utilizados.</t>
  </si>
  <si>
    <t>T-3898</t>
  </si>
  <si>
    <t>Elevadores tipo caçamba, para movimentação contínua de caulim, pó de alumínio, pó de silício industrial, areia de zircão e outros pós (matéria-prima) dotados de estrutura de entrada e saída da máquina de agulhamento, com transportador, produtividade teórica de 12m³/h, precisão de dosagem ± 2%, n° de coberturas 3, velocidade de correia 1,25, potência total do sistema 22kW, de valor unitário (CIF) não superior a R$9.365,51.</t>
  </si>
  <si>
    <t xml:space="preserve">TMSA - Tecnologia em Movimentação </t>
  </si>
  <si>
    <t>T-3870</t>
  </si>
  <si>
    <t>Escavadeiras hidráulicas, com peso operacional de 47,5 – 48,5t, para aplicação em mineração, auto propelida sobre esteiras, com função escavar e preparar o material, bem como carregar equipamentos de transportes de materiais, equipadas com motor diesel com potência líquida de 280kw (375hp), estrutura de giro com rotação de 360graus, sapatas das esteiras com 600mm de largura, profundidade de escavação de 7.000mm, raio alcance máximo de 10.855mm, com concha entre 2,3 – 3,1m³ de capacidade e engate rápido para implementos hidráulicos.</t>
  </si>
  <si>
    <t>T-3911</t>
  </si>
  <si>
    <t>Escavadeiras hidráulicas, com peso operacional de 69t, para aplicação em mineração, auto propelida sobre esteiras, com função escavar e preparar o material, bem como carregar equipamentos de transportes de materiais, equipada com motor diesel com potência líquida de 336kW (450HP) a 1.800rpm, estrutura de giro com rotação de 360 graus, sapatas das esteiras com 650mm de largura, profundidade de escavação de 6.900mm, raio máximo alcance de 11.580mm, com concha de cubagem entre 2,4 – 4,6m³ de capacidade e engate rápido para implementos hidráulicos.</t>
  </si>
  <si>
    <t>T-3912</t>
  </si>
  <si>
    <t>Escavadeiras hidráulicas, com peso operacional de 74,5 – 75,5t, para aplicação em mineração, auto propelida sobre esteiras, com função escavar e preparar o material, bem como carregar equipamentos de transportes de materiais, equipada com motor diesel com potência líquida de 403kW (540HP), estrutura de giro com rotação de 360 graus, sapatas.</t>
  </si>
  <si>
    <t>T-3869</t>
  </si>
  <si>
    <t>Unidades de controle de tração e direção para empilhadeiras elétricas, com software embarcado e comunicação CANBUS 250kbps, grau de proteção IP67 DIN EN60529; voltagem de operação +9 a +38VCC; proteção polaridade reversa -38VCC; temperatura de operação -35 a +75°C.</t>
  </si>
  <si>
    <t>T-3894</t>
  </si>
  <si>
    <t>Máquinas autopropelidas, para corte e manutenção de áreas verdes, jardins e florestas, capacidade de corte de até 12.200m²/h, largura de corte de 137cm, transmissão hidrostática, potência do motor 26HP, motor ciclo “otto” de 4 tempos à gasolina 764cc, lubrificação à óleo 20W50 SJ, plataforma de corte horizontal com regulagem de altura e movimento de corte para frente e para trás, horímetro com escala de 50h para aviso de manutenção, sistema de recolhimento da grama cortada.</t>
  </si>
  <si>
    <t>T-3893</t>
  </si>
  <si>
    <t>CODIPAR EQUIPAMENTOS E PROJETOS LTDA</t>
  </si>
  <si>
    <t>Máquinas processadoras para as indústrias de laticínios e de confeitaria com capacidade do recipiente de 120 litros, operando à temperatura máxima de 125ºC, inversor e velocidade variável de 30 a 3.000rpm para refinos ao nível de 20 mícrons, estrutura compacta sobre base única com dimensões aproximadas de 2.000 x 1.537 x 1.785mm, funcionalidades de cozimento sob pressão e simultaneamente sob vácuo sem injeção de vapor dentro do tacho, resfriamento, concentração, mistura, cortes, homogeneização ou pulverização, dispondo de funil de carregamento, raspador motorizado para limpeza do tacho e da tampa, capazes de cristalizar frutas, aerar cremes, inclusão de líquidos e misturar geleias com frutas à baixa velocidade, bomba de vácuo ao máximo de -990mBar e sistema de evaporação permitindo a produção de leite condensado, doce de leite e outros que necessitem de ausência de umidade, compressor para manutenção da umidade nos processos de cozimento, gerador de vapor integrado à máquina, extrusão pneumática e automática para entrega do produto, iluminação interna do tacho e janela de inspeção para acompanhamento do processo em tempo real, tombamento automático do tacho, autolimpeza com ciclos quentes, frios e esterilizantes, sistema total de automação para controle dos parâmetros das receitas, controle por PLC com display, conexão USB, acesso remoto via ethernet (LAN).</t>
  </si>
  <si>
    <t>T-3890</t>
  </si>
  <si>
    <t>Teares circulares de dupla frontura eletrônico, para produção de tecidos jacquard com seleção eletrônica (eletromagnética) de agulhas no cilindro e disco, permitindo fazer desenho nos 2 lados do tecido; cilindro de 30’ a 48” de diâmetro, com 1.6 alimentadores por polegadas, para a produção de malha dupla jacquard em ambos os lados, contendo: CLP com display “touchscreen” com entrada usb; variador de frequência para troca de velocidade, contador de voltas 5 turnos com programação de paradas automáticas, horímetro, soprador de penugem, ventilador rotativo vg3, lubrificador senso blue, 1 bancada industrial elevada, puxador, 1 intus, iluminação LED, com alimentador jacquard, com até 20 pedras de seleção, com 1 cortador de tecido dispositivo completo para guias de trama (enchimento), com até 12 unidades de gaiola sem tubos, com velocidade de até 20rpm em 30”” sf 600, com capacidade de produção de até 9,82kg/h.</t>
  </si>
  <si>
    <t>T-3887</t>
  </si>
  <si>
    <t>Máquinas em formato de pórtico, para fabricação de feltro misto por agulhamento duplo, composta por agulhas metálicas e funcionamento mecânico com braço e motor em movimento de sobe e desce, feito por elevação alternada; frequência de operação ajustável, potência 11kW, dimensões 2.300 x 2.480 x 1.300mm.</t>
  </si>
  <si>
    <t>T-3892</t>
  </si>
  <si>
    <t>ESQUADROS INDÚSTRIA E COMÉRCIO LTDA</t>
  </si>
  <si>
    <t>Máquinas de furar por eletroerosão, com trocador automático do eletrodo, sistema de deionização, unidade de filtragem, e cursos nos eixos X, Y, Z e W de 650, 400, 400 e 345mm, respectivamente.</t>
  </si>
  <si>
    <t>T-3759</t>
  </si>
  <si>
    <t>Máquinas-ferramentas de estações múltiplas tipo "transfer" com sistema rotativo de 24 estações para usinagem de bicos injetores para motores diesel; com capacidade de usinagem em ângulo do furo de óleo do bico injetor; com braço mecânico para todos os movimentos; com ciclo ajustável de acordo com o tipo de peça e processo; com controle de movimentos do fuso com curvas lineares intercambiáveis; com capacidade de produção de até 11 peças/minutos em ciclo simples; com capacidade de diâmetro das peças a serem usinadas entre 7,40 e 14,60mm e longitude de 50mm; tolerância dos furos usinados de +-0,012mm no diâmetro; sistema PLC para comando dos fusos de rotação e um inversor para giro da mesa e um cilindro central; acompanhada de sistema de exaustão, tanque de bombeamento, painel de comando elétrico, sistema anti-incêndio e sistema de filtragem de óleo.</t>
  </si>
  <si>
    <t>T-3903</t>
  </si>
  <si>
    <t>TOTAL COMERCIO DE MAQUINAS OPERATRIZES LTDA</t>
  </si>
  <si>
    <t>Mandrilhadoras horizontais tipo “floor type” com comando numérico, com toda a estrutura de base, coluna e mesa fabricados em ferro fundido, com curso (X) maior ou igual a 4.000mm, curso vertical do cabeçote (Y) maior ou igual a 3.000mm, curso (Z) de 700 ou 1.200 ou 1.500mm, curso do fuso (W) de 650mm ou 800mm ou 1.000mm, diâmetro do fuso 130, 150 ou 170mm, potência de “spindle” de 41kW ou 58kW ou 81kW, com RAM e este deverá ser apoiado em 3 guias lineares e ter secção transversal de 320 x 400mm ou 450 x 450mm ou 550 x 550mm, rotação máxima do fuso até 3.000rpm, com trocador automático de ferramentas com capacidade igual ou maior a 40posições, tempo de troca automática de ferramentas de 20s, mesa giratória com capacidade de carga igual ou maior a 20.000kg com área de 4,5m2 ou maior e seus acessórios.</t>
  </si>
  <si>
    <t>T-3905</t>
  </si>
  <si>
    <t>INOVA PRINT ETIQUETAS E ROTULOS LTDA </t>
  </si>
  <si>
    <t>Máquinas fresadoras CNC (controle numérico computadorizado), para gravação/usinagem em alta velocidade de laminas planas metálicas flexíveis de alta precisão utilizada no processo de corte na fabricação de rótulos e etiquetas auto adesivas; dotados de: "spindle" com velocidade máxima de 100.000rpm/mim suportado por mancais por pressão de ar e isentos de contato físico, com refrigeração por circulação de água gelada; mesa de trabalho construída em bloco único de granito natural lapidado manualmente com planicidade de 0,002mm com sistema de fixação das peças por vácuo realizado por micro injetores com capacidade de sucção variável; sistema de deslocamento executado por tecnologia de motor linear de transmissão direta e sistema especial de guias pré carregadas e suportadas por colchão de ar (air bearing) livre de atrito; comprimento/curso do eixo X 1.200mm x largura/curso do eixo Y 1.200mm; curso vertical / eixo Z 7mm; sistema dinâmico de compensação de desvios da planicidade da mesa; sistema integrado para medição da altura de usinagem com resolução de 0,0001mm que opera interligado com controlador adaptativo do dimensional da altura de usinagem, executando ajuste automático dos parâmetros de programação CNC para calibração da dimensão previamente informada e sistema de vídeo inspeção digital e monitor de LCD, com amplificação da imagem do fio de corte em até 120vezes.</t>
  </si>
  <si>
    <t>T-3879</t>
  </si>
  <si>
    <t>Retificas cilíndricas, com comando numérico computadorizado (CNC), dedicadas para retificação de rolos de borracha com diâmetro máximo de 400mm, comprimento máximo de 3.000mm e peso máximo de 1.500kg, apta a retificação de superfícies cilíndricas paralelas, côncavas e convexas, equipadas com um cabeçote de retificação com rebolo abrasivo de diâmetro 400mm e outro cabeçote, independente, para polimento e finalização do acabamento superficial, por meio de lixamento; com ou sem sistema de refrigeração e sistema de exaustão dedicado para retirar e armazenar os resíduos de borracha oriundos de sua retificação.</t>
  </si>
  <si>
    <t>T-3910</t>
  </si>
  <si>
    <t>COLO IND E COM DE ARTEFATOS DE MADEIRA LTDA</t>
  </si>
  <si>
    <t>Serras alternativas múltiplas automáticas para corte de tiras de madeira, por meio de movimento oscilatório vai-e-vem, tipo "tico-tico", com precisão igual ou superior a 0,3mm, capacidade de realizar dez ou mais cortes simultâneos e altura de corte compreendida entre 30 e 250mm.</t>
  </si>
  <si>
    <t>T-3904</t>
  </si>
  <si>
    <t>TRAMONTINA BELÉM S.A.</t>
  </si>
  <si>
    <t>Prensas hidráulicas tipo carrossel, automática ou semiautomática, com prensagem a frio, para unir peças de madeira bem estreitas, para fabricar painéis com largura de 76,20cm (30˝) ou 96,52 (38˝), ou 111,76cm (44˝) ou 127cm (50˝) ou 132,08cm (52 ˝), dotadas de 6 ou 8 ou 16 ou 20 ou 30 ou 40 seções equipado com sistema anti-envergamento para peça finas de madeira de no mínimo 8mm, com prensor com cabeçote triangular para prensagem maior em peças de madeiras mais duras.</t>
  </si>
  <si>
    <t>T-3900</t>
  </si>
  <si>
    <t>Misturadores das matérias-primas caulim, pó de alumínio industrial, pó de sílica industrial, areia de zircônia e outros pós que chegam dos silos, utilizados no processo produtivo de fibra cerâmica, com função de misturar e uniformizar as matérias-primas granulares que serão em seguida, transportadas para o forno de fusão elétrico, capacidade produtiva: 12m³/h, potência 22kW.</t>
  </si>
  <si>
    <t>Semco Tecnologia em Processos Ltda</t>
  </si>
  <si>
    <t>T-3876</t>
  </si>
  <si>
    <t>ARXX BUILDING PRODUCTS INDÚSTRIA COMÉRCIO IMPORTAÇÃO EXPORTAÇÃO DE ARTEFATOS PARA CONSTRUÇÃO CIVIL S/A</t>
  </si>
  <si>
    <t>Máquinas automáticas de moldagem e transporte para fabricação por compressão de EPS de formas para concreto isolado (ICF) completa contendo guindaste de montagem de molde dispositivo de inserção de acessórios plásticos ou metálicos controlador logico programável (CLP) VGA “touchscreen” 15" colorido sem molde.</t>
  </si>
  <si>
    <t>T-3889</t>
  </si>
  <si>
    <t>INDÚSTRIA METALÚRGICA FESMO LTDA</t>
  </si>
  <si>
    <t>Impressoras 3D a laser para a produção de modelos tridimensionais físicos (prototipagem rápida) a partir de modelos virtuais, através da tecnologia de uma forma avançada de estereolitografia, utilizando resina líquida fotopolimerizável, com uso de um módulo de laser com diodo violeta, comprimento de onda de 405nm, potência de 250mW, resolução de até 25mícrons de precisão de altura de camada, e ponto focal de 85 mícrons, dotadas de um cartucho de resina líquida, volume de impressão de 145 x 145 x 185mm, câmara de impressão com aquecimento por ar, processado através de conectividade Wi-Fi e ethernet.</t>
  </si>
  <si>
    <t>T-3874</t>
  </si>
  <si>
    <t>Cabeçotes de extrusão contínua multicamada com faixa visora de 1 a 5parisons (vias), para fabricar recipientes plásticos com 3 camadas (resina virgem + pigmento sólido colorido na camada externa, resina virgem + resina moída processo + resina moída pós-consumo na camada intermediária e resina virgem na camada interna), com diâmetro máximo de trefila com 160mm, capacidade máxima de plastificação de 300kg/h e com até 28 zonas de aquecimento, utilizados em máquinas sopradoras, dotados de: programador de espessura da parede com atuador servo-elétrico axial; ajuste de peso de parison acessível na frente do cabeçote; três pontos de centralização acessíveis na frente do cabeçote; bloqueios para ajuste de espessura de cada camada; extrusora vertical para faixa visora e três bridas de adaptação; camadas homogeneizadas, moldadas no formato de parison (mangueira) e agrupadas uma dentro da outra (cada camada com espessura devidamente controlada); servomotores com cabos de potência e sensores para os sistemas de controle de extrusores verticais; inversores de frequência com software especial para os sistemas de controle de extrusores verticais.</t>
  </si>
  <si>
    <t>T-3776</t>
  </si>
  <si>
    <t>Máquinas para fabricação de fraldas-calça descartáveis com cintura elástica, capacidade produtiva até 700peças/min para os tamanhos M, G, XG e XXG, eficiência de produção maior que 85%, perda de menos que 3%, potência calculada de 740kW, ar comprimido 7.000L/min nível não menor que 8bar, dotadas de: filtro rotativo autolimpante com capacidade de filtragem de 54.000m³/h; dispositivos de aplicação de adesivos a quente; sistema completo para desfribramento da celulose com capacidade de 750kg/h; unidade para aplicação de gel (polímero) superabsorvente com capacidade máxima de dosagem de 850kg/h; estações de cortes, compressão e tração dos painéis (compostos por celulose + gel); desbobinadores para materiais de diâmetro máximo de 1.500mm e 20polegadas de largura; unidade de desenrolamento de não tecido da tubeteira inferior e superior; sistema de dobra e derretimento a quente; unidade de gravação em relevo; unidade de laminação da camada externa de tecido; unidades de selagem por ultrassom; desbobinadores e sistema de tensionamento de elásticos; esteiras transportadoras; conjunto de rolos compactadores, caixas transportadoras e tambores de transferência; carregador de matéria prima; painéis de operação; sistema de visor de linha; cabine a prova de som; controlado por controlador lógico programáveis (CLP) de interface e segurança.</t>
  </si>
  <si>
    <t>T-3902</t>
  </si>
  <si>
    <t>Máquinas automáticas com múltiplas funções com processo de digitalização DMC para montagem sob pressão de rolamento de agulhas posicionadas por meio de alimentação pneumática e roda dentada  pré-aquecida a 240° na arvore de Cames com transferência da arvore de cames por meio de corrente do robô após a finalização do processo com tempo de ciclo de 78s.</t>
  </si>
  <si>
    <t>T-3881</t>
  </si>
  <si>
    <t>Câmaras quentes intercambiáveis de 128 cavidades e suas peças de reposição, exclusivo para utilização em moldes de (cold half) de 128 cavidades na injeção de resinas PET com densidade aparente de 0,70 a 0,90kg/dm³, em processo de moldagem de preformas de politereftalato de etileno (PET), distância entre os centros das cavidades de 84 x 50mm, fabricados em aço especial resistente à corrosão, dotados de sistema de bocais de ponta aquecidos com acionamento de agulha integrado, diâmetro dos bicos de 3,8mm, com sistema pneumático de fechamento das agulhas, sistema automático de extração à vácuo de poeira, sistema de aquecimento com resistências tubulares e de banda, sistema de resfriamento de múltiplos “manifolds”.</t>
  </si>
  <si>
    <t>T-3891</t>
  </si>
  <si>
    <t>FLUXO SOLUÇÕES INTEGRADAS LTDA</t>
  </si>
  <si>
    <t>Válvulas esferas com sede integral ao corpo para uso nas aplicações de “HIPPS- high integrity pressure protection system” (sistema de proteção contra sobrepressão), vazamento zero conforme a norma técnica ABNT NBR ISO 5208 rate A, vedação metálica, com esfera em duplex, revestida com carbeto de tungstênio por pulverização compressiva, com dureza de 70 a72Rc, diâmetros de 2”, 10”, 12” e 24”, classe de pressão 1.500psi.</t>
  </si>
  <si>
    <t>T-3899</t>
  </si>
  <si>
    <t>Fornos industriais horizontais de aquecimento contínuo (fabricador) por resistência (de aquecimento indireto), com esteira interna, potência de transmissão 3kW velocidade contínua.</t>
  </si>
  <si>
    <t>T-3685</t>
  </si>
  <si>
    <t>Placas de circuito impresso rígida constituída por no mínimo 8 camadas, podendo chegar a 22 camadas, sem componentes elétricos/eletrônicos montados, construída com material epóxi e reforçado com fibra de vidro, produto RoHs e livre de halogênio, com uso exclusivo de compostos EM-370D ou TU-862HF; superfície protegida com ouro por processo de imersão em níquel sem eletricidade (ENIG), possui pelo menos um furo metalizado de diâmetro que varia entre 0,1 e 0,3mm, possui trilha (pista) com espessura igual ou inferior a 0,07mm, produto para uso exclusivo em equipamentos de rádio transmissão e controle de estações rádio base para infraestrutura de telecomunicações em telefonia celular de tecnologias 4G e 5G.</t>
  </si>
  <si>
    <t>T-3896</t>
  </si>
  <si>
    <t>Painéis de controle DCS (rede de controle subjacente de comunicação aberta, digital e multiponto) com controlador lógico programável-CLP (Programmable logic Controller – PLC), baseado em rede “fieldbus”, dotados de três modos de operação: automático, manual e por cenário, 24V.</t>
  </si>
  <si>
    <t>T-3907</t>
  </si>
  <si>
    <t>Máquinas automáticas de balanceamento vertical, com fresadora incorporada, para a medição e a correção do desbalanceamento em rotores em forma de disco, cabeçote de fresamento com ajuste angular de 45°, para peças com peso máximo igual a 50kg (com ferramenta), diâmetro máximo das peças igual a 550mm, incerteza de medição de desequilíbrio estático igual a 4gmm, incerteza de medição de desequilíbrio dinâmico igual a 15gmm, com controlador logico programável (PLC) e painel de interface homem-máquina (IHM), com guardas de segurança com janela de abertura pneumática.</t>
  </si>
  <si>
    <t>T-3901</t>
  </si>
  <si>
    <t>Inspetores de paletes por passagem para remoção automática de paletes irregulares, com inspeção através de rolos de pressão e sensores de luz; com dispositivo de verificação das tábuas superiores e inferiores por rolos de pressão; com verificação de blocos externos por sensores de luz; com verificação de geometria (comprimento, largura e altura) por sensores de luz; com escova dura de limpeza fixa para tábuas superiores; com bandeja coletora de sujeira; com esteira rolante com capacidade de até 200pallets/h.“</t>
  </si>
  <si>
    <t>T-4046</t>
  </si>
  <si>
    <t>DEMETER FERTILIZANTES INDÚSTRIA E COMÉRCIO LTDA.</t>
  </si>
  <si>
    <t>Silos de armazenamento em sistema de cache para descarga em máquinas embaladoras automáticas, com capacidade de 1,5m³.</t>
  </si>
  <si>
    <t>T-3604</t>
  </si>
  <si>
    <t>Hastes de aço cromada, obtidas através do beneficiamento do aço redondo SAE 1045 com acabamento de cromo duro com resistência a 200h de névoa salina com rating 9 de acordo com a ISO9227, diâmetro nominal de 8 a 150mm com tolerância f7, para fabricação de cilindros hidráulicos que serão aplicados em máquinas agrícolas, guindastes e empilhadeiras.</t>
  </si>
  <si>
    <t>T-3557</t>
  </si>
  <si>
    <t>Bombas assimétrica impulsão ¾” - aspiração 1” ALU/PFTE para trabalho em atmosfera explosiva, membrana de alta capacidade, assentamento de válvula inox, pulmão redutor de pulsações, conetores rápidos inclusos e by-pass, nova montagem chapa válvula consta de: 1 X válvula solenoide e duas bobinas de acionamento, cabo de conexão, chapa adaptadora bomba/válvula com furo roscado e tampão.</t>
  </si>
  <si>
    <t>T-3994</t>
  </si>
  <si>
    <t>TRANSFERTEC AUTOMAÇÃO LTDA</t>
  </si>
  <si>
    <t>Bombas de lóbulos helicoidais, volumétrica rotativa para transferência de líquidos, com capacidades de bombeamento mínima e máxima compreendidas entre 1.500 e 60.000litros/h, com pressostato eletrônico para segurança e controle, com IHM (Interface Homem Máquina), com inversor de frequência para controle de velocidade e inversão de sentido de fluxo, com ou sem controle remoto a distância de alta frequência com tela digital para controle liga desliga que permite mudar o sentido de fluxo e a variação de velocidade, com ou sem medidor de vazão, com ou sem transmissor de pressão analógico integrado com sinais de saída de 4 a 20mA.</t>
  </si>
  <si>
    <t>T-3965</t>
  </si>
  <si>
    <t>Bombas centrifugas geradoras de vácuo, com rotação máxima de 5.000rpm, movidas por motores elétricos, dotadas de carcaça e turbina em alumínio fundido, aplicadas em sistemas de distribuição de sementes de plantadeiras não autopropulsadas.</t>
  </si>
  <si>
    <t>T-3971</t>
  </si>
  <si>
    <t>Bombas de vácuo, rotativas, de palhetas lubrificadas a óleo, com filtros de exaustão integrados com baixo nível de óleo, sistema integrado de recuperação de óleo e válvula anti-suckback,  diferentes motores trifásicos disponíveis, vazões nominais (rated pumping speed) de 280 a 340m³/h, pressão final menor ou igual a 0,08mbar sem lastro de gás (GB), nível de ruído menor ou igual a 72 ou 76dB(A) para vazões nominais (rated pumping speed) entre 240 e 290m³/hr, , conexões de G ou NPT 2“ para frequências de 50 ou 60Hz, tolerância ao vapor de agua de 10mbar para frequência de 50Hz ou 12mbar para frequência de 60Hz.</t>
  </si>
  <si>
    <t>T-3972</t>
  </si>
  <si>
    <t>EWARDS VACUO LTDA</t>
  </si>
  <si>
    <t>Bombas de vácuo de palheta lubrificada, acionadas por inversor de frequência e controle via smart Phone (aplicativo), com motor elétrico incorporado, sensores de pressão, com potência maior ou igual 2,2kW e menor ou igual a 11kW, com capacidade nominal da velocidade 38 até 381m³/h.</t>
  </si>
  <si>
    <t>T-3884</t>
  </si>
  <si>
    <r>
      <t>Compressores de ar tipo parafuso, com motor elétrico trifásico, rotor de gaiola, 55kW (73,8CV), com filtro e 4 tanques de armazenamento de 0,60m</t>
    </r>
    <r>
      <rPr>
        <vertAlign val="superscript"/>
        <sz val="10"/>
        <color rgb="FFFF0000"/>
        <rFont val="Calibri"/>
        <family val="2"/>
      </rPr>
      <t>3</t>
    </r>
    <r>
      <rPr>
        <sz val="10"/>
        <color rgb="FFFF0000"/>
        <rFont val="Calibri"/>
        <family val="2"/>
      </rPr>
      <t xml:space="preserve"> cada, potência 2 x 55kW.</t>
    </r>
  </si>
  <si>
    <t>SCHULZ COMPRESSORES LTDA</t>
  </si>
  <si>
    <t>Atlas Copco Brasil LTDA</t>
  </si>
  <si>
    <t>INGERSOLL-RAND COMÉRCIO E SERVIÇOS DE MÁQUINAS E EQUIPAMENTOS INDUSTRIAIS
LTDA</t>
  </si>
  <si>
    <t>T-3986</t>
  </si>
  <si>
    <t>Compressores alternativos para oxigênio, composto por um bloco de compressão com três cilindros e três estágios, sistema de lubrificação integrado e vedação dos pistões e furos dos cilindros através de anéis de compressão, resfriadores interestágios e amortecedor de pulsação, montados em skid, capacidade de 2.146Nm³/h em condição normal (0°C, 1 atm, 0% RH), pressão de sucção de 1,28bar(a), pressão de descarga de 18,33bar(a), potência de eixo 303kW e rotação de 608rpm.</t>
  </si>
  <si>
    <t>T-3860</t>
  </si>
  <si>
    <t>Máquinas de refrigeração para piso formando um corpo único, para aplicação em "datacenter", com capacidade total de resfriamento de até 35kW, vazão do Fluxo de Ar de 6.000m3/h, tensão de alimentação de 208 a 220Vac ou 380/400/415Vac, frequência fiação de entrada 3F+N+T, refrigerante R410A, capacidade de aquecimento de 4kW, capacidade de umidificação de 1 a 1,5kg/h, unidade condensadora com tubulação liquido 5/8 polegadas, tubulação de gás entre 3/4 até 7/8 polegadas, com compressor com inversor DC, umidificação de filme úmido isentálpico, algoritmo "iCooling" e Tela de toque de 7 polegadas a cores.</t>
  </si>
  <si>
    <t>T-3616</t>
  </si>
  <si>
    <t>Congeladores industriais em forma de túnel para congelamento de batatas pré-fritas, com capacidade de congelamento de 33t/h, com dimensões externas de 68,8m (C), x 6,7m (L), 6,1m (A), com temperatura de entrada do produto +95°C, temperatura de saída do produto -18°C, temperatura de evaporação -32°C, com capacidade frigorifica de 3.843kW, painel de isolamento em aço inoxidável soldado, esteira transportadora do produto em aço inoxidável medindo 3m de largura.</t>
  </si>
  <si>
    <t>PRATICA KLIMAQUIP INDUSTRIA E COMERCIO S.A</t>
  </si>
  <si>
    <t>T-4042</t>
  </si>
  <si>
    <t>Tambores rotativos de secagem para secar fertilizantes de origem orgânica, temperatura interior de até &lt; 500ºC com capacidade de saída de 7 a 15t/h de produto seco, com rotação do tubo até 5,2rpm dotados de: tambor rotativo em tubo de caldeira 20G, roda de condução, engrenagem, pinhão, rolos de suporte, rolos de empuxo, motor elétrico de 22 a 37kW, capa de cobertura, painel de controle de temperatura e “display” no sistema por controlador lógico programável (CLP).</t>
  </si>
  <si>
    <t>T-4043</t>
  </si>
  <si>
    <t>Tambores rotativos para resfriamento de fertilizantes de origem orgânica, com capacidade de saída de 7 a 15t/h de produto resfriado, com rotação do tubo de até 5,2rpm dotados de: tambor rotativo em tubo de caldeira 20G, roda de condução, engrenagem, pinhão, rolos de suporte, rolos de empuxo, motor elétrico de 22 a 37kW, capa de cobertura, painel de controle de temperatura e display no sistema por controlador lógico programável (CLP).</t>
  </si>
  <si>
    <t>T-4044</t>
  </si>
  <si>
    <t>Tambores rotativos para revestimento de fertilizantes de origem orgânica, com sistema automático de revestimento por pulverização de líquidos ou pó, dotados de: tambor rotativo de caldeira de aço Q235B, roda de condução, engrenagem, pinhão, rolos de suporte, rolos de empuxo, motor elétrico de 11 a 15kW e painel de comando por sistema de controle lógico programável (CLP).</t>
  </si>
  <si>
    <t>T-3982</t>
  </si>
  <si>
    <t>UNOX BRASIL EQUIPAMENTOS PROFISSIONAIS LTDA.</t>
  </si>
  <si>
    <t>Equipamentos mantenedores de alimentos previamente preparados em ambiente com controle automático e preciso de temperatura e atmosfera, aptos a preservação das características organolépticas dos alimentos por longos períodos de tempo, com gerenciamento da manutenção da temperatura sempre acima do range de proliferação de bactérias, capacidade maior ou igual a 80 porções (variável em função das características das porções), capacidade máxima de acondicionamento de 10 cubas gastronômicas GN1/1 ou 10 cubas gastronômicas 460 x 330mm, espaçamento entre ancoragens de cubas de 28 ou 67mm, com ou sem conexão WIFI, com ou sem base de montagem (stand device), com ou sem sistema de vácuo para cubas gastronômicas.</t>
  </si>
  <si>
    <t>T-3641</t>
  </si>
  <si>
    <t>Aquecedores elétricos, com frequência 60Hz, potência 755kW, tensão para alimentação elétrica 480V, trifásico, conectados em duplo estágio de aquecimento para controle, 144 elementos com resistência para aquecimento de 12,5mm de diâmetro, temperatura de projeto 550°C, pressão de projeto manométrica 3,50kgf/cm2,  com painel de controle do tipo gabinete, em aço soldado, acesso frontal por meio de portas com dobradiças com trava, alimentação elétrica (V / Ph / A / Hz) de 480/3/908/60 e classificação 755kW, com a finalidade de adequar o sistema de regeneração para garantir temperaturas adequadas na realização da etapa de queima e para a dispersão adequada do paládio na superfície do catalisador, no interior dos vasos de processo.</t>
  </si>
  <si>
    <t>T-4002</t>
  </si>
  <si>
    <t>NISSIN FOOSDS DO BRASIL LTDA</t>
  </si>
  <si>
    <t>Máquinas automáticas para resfriamento contínuo de massas para macarrão instantâneo através de ventilação forçada, capacidade de 2.016kg/h, composta por esteira transportadora de massa em inox 304 com 2 insufladores, 1 exaustor e um painel de controle com PLC, de valor unitário (CIF) não superior a R$330.020,00.</t>
  </si>
  <si>
    <t>LITEQ INDÚSTRIA E COMÉRCIO EIRELI</t>
  </si>
  <si>
    <t>T-3871</t>
  </si>
  <si>
    <t>VEOLIA WATER TECHNOLOGIES BRASIL LTDA.</t>
  </si>
  <si>
    <t>Sistemas compactos de purificação de água capazes de ultra purificar e dispensar até 2 litros/min de água Tipo I, no ponto de uso, de forma automática e volumétrica através do dispenser flexível é construído em uma unidade única com as tecnologias de cartucho de troca iônica, lâmpada UV, recirculação da água purificada do “loop interno” e dispensador pelas tecnologias de troca iônica e lâmpada UV, monitora em linha e em tempo real os valores de carbono orgânico total (TOC), resistividade, condutividade e temperatura e é capaz de produzir água purificada com as seguintes características: Resistividade a 25ºC de 18,2MΩ.cm, níveis de TOC &lt;5ppb, níveis bacteriológicos 0,001UFC/ml, endotoxinas &lt;0,001UE/ml, DNAse &lt;5pg/ml e RNAse &lt;1pg/ml.</t>
  </si>
  <si>
    <t>T-3915</t>
  </si>
  <si>
    <t>Sistemas compactos de purificação de água capazes de ultra purificar e dispensar até 2 litros/min de água Tipo I, no ponto de uso, de forma automática e volumétrica através do dispensador flexível, é construído em uma unidade única com as tecnologias de osmose reversa de 10 litros/h, troca iônica, lâmpada UV, reservatório de sete litros, recirculação da água purificada do reservatório, “loop interno” e dispensador pelas tecnologias de troca iônica e lâmpada UV, monitora em linha e em tempo real os valores de carbono orgânico total (TOC), resistividade, condutividade e temperatura e é capaz de produzir água purificada com as seguintes características: resistividade a 25ºC de 18,2MΩ.cm, níveis de TOC &lt;5ppb, níveis bacteriológicos &lt;0,001UFC/mL, endotoxinas &lt;0,001UE/mL, DNAse &lt;5pg/mL e RNAse &lt;1pg/mL.</t>
  </si>
  <si>
    <t>T-3917</t>
  </si>
  <si>
    <t>Sistemas compactos de purificação de água construído em único gabinete com as tecnologias de duplo estágio de filtração (filtro de polipropileno de 10 polegadas e 10μm e filtro de carvão ativado de 10 polegadas), tecnologia de osmose reversa, cartucho de troca iônica e reservatório de 25 litros com filtro de ar integrado, possui controle automático de enchimento, monitoramento da temperatura e qualidade da água através de um painel luminoso e alarmes visuais pré-definidos de qualidade da água purificada, o equipamento é capaz de produzir até 8 litros/hora de água purificada com as seguintes características: resistividade entre &gt;2 e &gt;10MΩ.cm e níveis de TOC &lt;50ppb.</t>
  </si>
  <si>
    <t>T-3918</t>
  </si>
  <si>
    <t>Sistemas compactos de purificação e distribuição de água, capazes de produzir entre 15 e 30L/h e distribuir até 1,5L/min a partir de uma fonte de água potável, com controle do fluxo e reservatório externo com capacidade entre 25 e 75L de armazenamento, com capacidade de recircular a água purificada do “loop” e reservatório pelas tecnologias de eletrodeionização, lâmpada UV e filtro 0,2 micrometro, para produção de água purificada com as seguintes características: resistividade a 25ºC &gt;10 megaohm-cm, níveis de TOC &lt;30ppb, níveis bacteriológicos &lt;1UFC/mL, partículas 0,2 micrometro e níveis de sílica &lt;0,05mg/L.</t>
  </si>
  <si>
    <t>T-3979</t>
  </si>
  <si>
    <t>Equipamentos para remoção de materiais particulados presentes nos gases de exaustão dos geradores de vapor em planta de produção de celulose, mediante a captação de partículas pelo processo de filtros eletrostáticos, denominados de precipitadores eletrostáticos, para tratamento de gases de caldeira de recuperação com vazão de vapor superior a 450.000kg/h e consumo de combustível superior a 110.000kg/h, nas condições de 70% de carga e 85% de licor negro; e de caldeira de força com vazão de vapor superior a 130.000kg/h e consumo de biomassa superior a 50.000kg/h; sendo: caldeira de recuperação com três módulos em paralelo com quatro campos cada, temperatura de projeto dos gases 250°C e concentração de material particulado após tratamento menor ou igual 20mg/nm³ a 8% do volume de oxigênio, base seca; caldeira de força com um módulo com três campos, temperatura de projeto 250°C e concentração de material particulado após tratamento menor ou igual a 50mg/nm³ a 8% do volume de oxigênio, base seca.</t>
  </si>
  <si>
    <t>T-4050</t>
  </si>
  <si>
    <t>Filtros tipo ciclone, para remoção de impurezas contidas no processo de produção de fertilizantes de origem orgânica, de valor unitário (CIF) não superior a R$32.270,24</t>
  </si>
  <si>
    <t>TMSA - TECNOLOGIA EM MOVIMENTACAO</t>
  </si>
  <si>
    <t>T-4052</t>
  </si>
  <si>
    <r>
      <t>Captadores e separadores de pó gerado no processo de fabricação de fertilizantes orgânicos, utilizando o princípio de separação centrífuga com cortina de água para saturação de poeira, com fluxo volumétrico de ar máximo maior ou igual a 13m</t>
    </r>
    <r>
      <rPr>
        <vertAlign val="superscript"/>
        <sz val="10"/>
        <color rgb="FF000000"/>
        <rFont val="Calibri"/>
        <family val="2"/>
      </rPr>
      <t>3</t>
    </r>
    <r>
      <rPr>
        <sz val="10"/>
        <color rgb="FF000000"/>
        <rFont val="Calibri"/>
        <family val="2"/>
      </rPr>
      <t>/s, com 1 ou mais cones de separação de partículas de pó, com unidade de captação, filtragem e recirculação da água, eficiência de filtragem do ar de 95%.</t>
    </r>
  </si>
  <si>
    <t>T-3839</t>
  </si>
  <si>
    <t>Combinações de máquinas automáticas para lavagem, secagem, empilhamento, desempilhamento e movimentação de bandejas plásticas para pães, com capacidade máxima de processar até 2.700bandejas/h, com controladores lógicos programáveis (CLP), interface homem máquina (IHM), compostas de: lavadora e secadora em aço inox, enxague com dosagem de detergente e limpeza automáticos, filtros rotativos, spray de água doce, seção de secagem por ar quente; empilhadores automáticos de bandejas plásticas com posicionador automático de pilha para carrinhos tipo “dolly”; empilhadores e desempilhadores de alta velocidade; esteiras transportadoras providas de dispositivos para orientação/reposicionamento da bandeja nas esteiras; transportadores e desviadores de linha para movimentação de bandejas plásticas.</t>
  </si>
  <si>
    <t>Fornari Ltda</t>
  </si>
  <si>
    <t>T-3928</t>
  </si>
  <si>
    <t>Máquinas automáticas tipo túnel para lavar e secar assadeiras, com capacidade máxima de lavar e secar até 27assadeiras/min, com controlador lógico programável (CLP), estrutura em aço inoxidável em parede dupla com isolamento térmico, sem uso de produtos químicos para lavagem e secagem das assadeiras, providas de ciclos de: pré-lavagem, lavagem, pré-enxague, enxague e secagem, filtro rotativo autolimpante e programa de auto lavagem CIP.</t>
  </si>
  <si>
    <t>T-3837</t>
  </si>
  <si>
    <t>Máquinas automáticas para ensacamento de produtos em pó de pré-misturas para nutrição animal; com capacidade de produção de até 750sacos/h e de paletização de 1.500sacos/h; com sistema de ensaque automático; com sistema de paletização automático; com sistema de costura integrado para fechamento automático dos sacos cheios e controlador lógico programável (CLP).</t>
  </si>
  <si>
    <t>T-3601</t>
  </si>
  <si>
    <t>Encaixotadeiras duplas automatizadas para encaixotar produto final em embalagens flexíveis em caixas de mostruário e encaixotar as caixas de mostruário em caixas de transporte, com capacidade de 240embalagens/min, composta por: esteira dupla de entrada de embalagens flexíveis para dois tipos de produto acabado, 1 robô aranha para manipulação das embalagens flexíveis, magazine para formação de caixas de mostruário, robô de 6 eixos para manipular as caixas de mostruário, transportador para entrada de caixas de transporte já formadas, robô de 6 eixos para manipulação das caixas de transporte, sistemas de carros para posicionamento das caixas com acionamento eletromagnético, com controle individual de posição por carro, montados em trilhos, controlada por controlador lógico programável (CLP) e monitor touchscreen para operação e programação.</t>
  </si>
  <si>
    <t>T-3841</t>
  </si>
  <si>
    <t>Combinações de máquinas automáticas para alinhar, agrupar, cortar e embalar pães de hambúrguer, contendo no máximo até 30pães/pacote, equipadas com controlador lógico programável (CLP), Interface Homem Máquina (IHM), detectores de metais, fatiadora de pães, embaladora para embalagem por filme plástico, esteira alinhadora de pães, agrupador de pacotes, alimentador de bandejas plásticas e transportadores de integração da linha.</t>
  </si>
  <si>
    <t>T-3792</t>
  </si>
  <si>
    <t>Equipamentos de lavagem e engraxamento com sistema duplo, para lavar e engraxar cubos de freios de caminhão, equipamento automático c/ reservatório de resíduos embutidos, voltagem de entrada 220V e força de até 60W.</t>
  </si>
  <si>
    <t>T-3931</t>
  </si>
  <si>
    <t>Esguichos manuais, para combate a incêndio, confeccionado em latão, plástico ou alumínio, conexão de 1/8 até 4 polegadas, em espigão ou tipo Storz, alta resistência.</t>
  </si>
  <si>
    <t>T-3948</t>
  </si>
  <si>
    <t>Máquinas lavadoras de blocos de motor a diesel capaz de lavar peças de até 350kg composto por tanques de 6.500 litros de armazenamento de detergente aquecido em até 55°C e sistemas de filtragem para recirculação do detergente, possuindo estágios de lavagem por imersão com sistema de rotação de peças para remoção de particulados e ou contaminante impregnado em galerias internas, sistema de enxague externo por bicos pressurizados, sistema de limpeza direcionada para remoção de particulados e ou contaminantes dentro de furos, galerias de óleo, furos de fixação e assentamento das capas dos mancais localizados na face do carter com pressões de até 300bar atendendo padrões de limpeza conforme ISO 16232:2018 garantindo a extração de particulados igual ou menores que 600µm e máximo 3mg em partículas metálicas, sistema de pré secagem com mecanismo laminar de sopro com sistema de rotação de peça para remover o excesso de líquidos nas paredes externas, sistema de secagem por câmara de vácuo para a evaporação de líquidos contidos em galerias internas e furos podendo atingir até 960mbar negativos e câmara de resfriamento para equalização da temperatura das peças capaz de lavar 12peças/h.</t>
  </si>
  <si>
    <t>T-3949</t>
  </si>
  <si>
    <t>Máquinas lavadoras de cabeçotes de motor a diesel capaz de lavar peças de até 350kg composto por tanques de 6.500 litros de armazenamento de detergente aquecido em até 55°C e sistemas de filtragem para a recirculação do detergente, possuindo estágios de lavagem por imersão com sistema de rotação de peças para remoção de particulados e ou contaminante impregnado em galerias internas, sistema de enxague externo por bicos pressurizados, sistema de limpeza direcionada para remoção de particulados e ou contaminantes dentro de furos, galerias de óleo, guia e assento da sede de válvulas localizados na face de combustão com pressões de até 300bar atendendo padrões de limpeza conforme ISO 16232:2018, garantindo a extração de particulados igual ou menores que 600µm e máximo 18mg em partículas sólidas, sistema de pré secagem com mecanismo laminar de sopro com sistema de rotação de peça para remover o excesso de líquidos nas paredes externas, sistema de secagem por câmara de vácuo para a evaporação de líquidos contidos em galerias internas e furos podendo atingir até 960mbar negativos e câmara de resfriamento para equalização da temperatura das peças capaz de lavar 12peças/h.</t>
  </si>
  <si>
    <t>T-3950</t>
  </si>
  <si>
    <t>Máquinas lavadoras de eixo comandos de motor a diesel, com capacidade de lavar peças de até 35kg e comprimento máximo de 1.200mm, composto por unidade de osmose reversa para tratamento da água dos banhos armazenados em tanques aquecidos em até 45°C, e sistemas de filtragem para a recirculação do detergente, possuindo estágios de lavagem por imersão com sistema de rotação de peças para remoção de particulados e ou contaminante impregnado em galerias internas, sistema de enxague externo por bicos pressurizados, sistema de pré secagem com mecanismo laminar de sopro com sistema de rotação de peça para remover o excesso de líquidos nas paredes externas, sistema de secagem por câmara de vácuo para a evaporação de líquidos contidos em galerias internas e furos podendo atingir até 960mbar negativos e câmara de resfriamento para equalização da temperatura das peças capaz de lavar 60peças/h atendendo padrões de limpeza conforme ISO 16232:2018, garantindo limpeza da peça com limite de particulados igual ou maior que 400µm e no máximo 3mg de partículas metálicas.</t>
  </si>
  <si>
    <t>T-3951</t>
  </si>
  <si>
    <t>Manipuladores hidráulicos para manuseio, movimentação, transporte e reboque de cargas, dotados de plataforma própria de acesso a área de serviço para realização de manutenções, autopropulsados, sobre rodas com pneus de borracha inflados, acionados por motor a diesel com potência igual a 115kW, dotados de 2 eixos e tração nas 4 rodas, com eixo frontal e traseiro direcionais e eixo traseiro de montagem oscilante dotado de dispositivo de bloqueio hidráulico acionável automaticamente, com lamina frontal para limpeza da área do trajeto, raio máximo de giro de 5,7m, transmissão hidrostática com tração máxima de 135kN na primeira marcha para a função reboque, controlados por "joystick", cabina ajustável ou fixa com porta de abertura deslizante, braço frontal de trabalho articulado em duas partes com alcance máximo vertical de 10,5m e com alcance máximo horizontal de 11,05m, com cilindro hidráulico do braço inferior montado invertido, com limitador de alcance de proximidade do braço, com peso operacional (sem acessório) igual ou superior à 22t, mas igual ou inferior à 27t, equipados ou não com acessórios de trabalho, tais como: garra hidráulica para madeiras e/ou garra hidráulica para grãos e/ou entre outras.</t>
  </si>
  <si>
    <t>T-3952</t>
  </si>
  <si>
    <t>Manipuladores hidráulicos para manuseio, movimentação, transporte e reboque de cargas, dotado de plataforma própria de acesso a área de serviço para realização de manutenções, autopropulsados, sobre rodas com pneus de borracha inflados, acionados por motor a diesel com potência igual a 148kW, dotados de 2 eixos e tração nas 4 rodas, com eixo frontal e traseiro direcionais e eixo traseiro de montagem oscilante dotado de dispositivo de bloqueio hidráulico acionável automaticamente, com lamina frontal para limpeza da área do trajeto, raio máximo de giro de 5,7m, transmissão hidrostática com tração máxima de 135kN na primeira marcha para a função reboque, controlados por "joystick", cabina ajustável ou fixa com porta de abertura deslizante, braço frontal de trabalho articulado em duas partes com alcance máximo vertical de 12m e com alcance máximo horizontal de 11,3m, com cilindro hidráulico do braço inferior montado invertido, com limitador de alcance de proximidade do braço, com peso operacional (sem acessório) igual ou superior à 32t, mas igual ou inferior à 36,8t, equipados ou não com acessórios de trabalho, tais como: garra hidráulica para madeiras e/ou garra hidráulica para grãos e/ou entre outras.</t>
  </si>
  <si>
    <t>T-3953</t>
  </si>
  <si>
    <t>Manipuladores hidráulicos para manuseio, movimentação, transporte e reboque de cargas, dotado de plataforma própria de acesso a área de serviço para realização de manutenções, autopropulsados, sobre rodas com pneus de borracha inflados, acionados por motor a diesel com potência igual a 186kW, dotados de 2 eixos e tração nas 4 rodas, com eixo frontal direcional e traseiro de montagem oscilante dotado de dispositivo de bloqueio hidráulico acionável automaticamente, com lamina frontal para limpeza da área do trajeto, raio máximo de giro de 6,5m, transmissão hidrostática com tração máxima de 120kN para a função de reboque, controlados por "joystick", cabina ajustável ou fixa com porta de abertura deslizante, braço frontal de trabalho articulado em duas partes com alcance máximo vertical de 12m e com alcance máximo horizontal de 12,12m, com cilindro hidráulico do braço inferior montado invertido, com limitador de alcance de proximidade do braço, com peso operacional (sem acessório) igual ou superior à 45t, mas igual ou inferior à 51t, equipados ou não com acessórios de trabalho, tais como: garra hidráulica para madeiras e/ou garra hidráulica para grãos e/ou entre outras.</t>
  </si>
  <si>
    <t>T-3740</t>
  </si>
  <si>
    <t>Empilhadeiras autopropulsadas, com transmissão automática, com capacidade de movimentação de carga de até 5.000kg, acionadas por motor a combustão interna, sendo o motor de potência igual ou superior a 35kW, mas inferior ou igual a 60kW.</t>
  </si>
  <si>
    <t>Hyster-Yale Brasil Empilhadeiras Ltda</t>
  </si>
  <si>
    <t>T-3370</t>
  </si>
  <si>
    <t>Transportadores automáticos de ação descontínua para carroceria de veículos automóveis, de deslocamento horizontal, dispondo de sistema de deslocamento sobre trilhos fixados no solo, compostos por múltiplos trilhos de aço de perfis S e H nas versões reto, curvado e bifurcado, tracionado por motores elétricos porém apresentado desprovido dos mesmos; dispositivos denominados “stoppers” para freiar a movimentação do sistema através de motoredutores elétricos de 0,04kW, sistema pneumático de travamento da carroceria, completo com dispositivos de automação do sistema (controladores lógicos programáveis, painéis de comando, inversor de 0,37kW).</t>
  </si>
  <si>
    <t>T-4030</t>
  </si>
  <si>
    <r>
      <t>Pás carregadeiras revolvedoras-transportadoras, de carregamento frontal, potência do volante de 37kW, peso operacional 6.800kg, capacidade de caçamba de 0,7 a 1m</t>
    </r>
    <r>
      <rPr>
        <vertAlign val="superscript"/>
        <sz val="10"/>
        <color rgb="FF000000"/>
        <rFont val="Calibri"/>
        <family val="2"/>
      </rPr>
      <t>3</t>
    </r>
    <r>
      <rPr>
        <sz val="10"/>
        <color rgb="FF000000"/>
        <rFont val="Calibri"/>
        <family val="2"/>
      </rPr>
      <t>, carga útil de 1.300 a 1.800kg, altura máxima de descarga 2.510mm, altura mínima do chão 290mm, comprimento 5.790mm, largura 2.140mm, altura 2.920mm, transmissão tipo "Power shift", conversor de torque hidráulico com estágio único de 3 elementos, caixa de transmissão automática, eixos com redução planetária, direção hidráulica com quadro articulado, freios a disco com acionamento hidráulico nas 4 rodas.</t>
    </r>
  </si>
  <si>
    <t>T-4001</t>
  </si>
  <si>
    <t>VIEMAQUINAS COMERCIO DE MAQUINAS LTDA </t>
  </si>
  <si>
    <r>
      <t>Mini - escavadeiras hidráulicas autopropulsadas sobre esteiras, com superestrutura capaz de efetuar rotação de 360°, a uma velocidade de giro acima de 11rpm, potência líquida de 73 a 79HP, profundidade máxima de escavação de 4.140mm, capacidade coroada da caçamba padrão de 0,36m</t>
    </r>
    <r>
      <rPr>
        <vertAlign val="superscript"/>
        <sz val="10"/>
        <color rgb="FF000000"/>
        <rFont val="Calibri"/>
        <family val="2"/>
      </rPr>
      <t>3</t>
    </r>
    <r>
      <rPr>
        <sz val="10"/>
        <color rgb="FF000000"/>
        <rFont val="Calibri"/>
        <family val="2"/>
      </rPr>
      <t>, peso operacional de 8.300 a 8.600kg, força máxima de tração de 75,2kN, velocidade máxima de deslocamento de 4,5km/h.</t>
    </r>
  </si>
  <si>
    <t>T-3935</t>
  </si>
  <si>
    <t>AVANT TECNO DO BRASIL MAQUINAS E EQUIPAMENTOS LTDA</t>
  </si>
  <si>
    <t>Máquinas carregadeiras de multiuso, compactas, articuladas e autopropulsadas, sobre pneus, tração nas 4 rodas, cada roda com próprio motor hidráulico, transmissão hidrostática controlada por pedais, sistema hidráulico auxiliar de 34 até 80L/min e pressão de 185 até 225bar, com motor diesel de 16 (22cv) até 42kW (57cv), com raio de giro externo aos pneus de 1.970 até 2.990mm, equipadas com braço telescópico acionado por joystick, altura de elevação de 2.750 até 3.500mm, acoplamento mecânico rápido entre braço e o acessório, sistema hidráulico de acessório através de multiconector que conecta simultaneamente todas as mangueiras e energia elétrica ao acessório, carga de tombamento de 550 até 1.900kg (55% - 77% do peso operativo), com acesso à cabine do operador de lado esquerdo da máquina.</t>
  </si>
  <si>
    <t>T-4000</t>
  </si>
  <si>
    <t>Unidades de controle eletrônico PCB para empilhadeiras elétricas, com variantes de módulos CPP, CIO ou RPP, com conectores de sinal e/ou potência com até 20 polos e comunicação CAN-BUS.</t>
  </si>
  <si>
    <t>T-4064</t>
  </si>
  <si>
    <t>Camisas protetoras de revestimento com a função de proteger a seção de rolamento do motor de perfuração de poços de produção ou exploração de hidrocarbonetos contendo lâminas estabilizadoras, conexões com o rosca pino e caixa, com diâmetro variando entre 4,750 polegadas e 11,750 polegadas, fabricada de liga de aço carbono.</t>
  </si>
  <si>
    <t>T-3932</t>
  </si>
  <si>
    <t>Cabines de operações, fechadas, semi-acabadas, dotadas de vidros dianteiros curvados e vidros laterais e traseiros, teto solar metálico, porta de abertura de 180°, com proteção acústica, estrutura metálica em aço carbono com proteções plásticas, preparada para FOPS-Falling Objects Protective Structure (proteção contra queda de objetos) e com sistema ROPS-Roll Over Protective Structure (estrutura protetora contra capotamentos), prontas para receber demais componentes de comando e operação, próprias para acoplamento em máquinas escavadeiras.</t>
  </si>
  <si>
    <t>CRENLO DO BRASIL ENGENHARIA DE CABINES LTDA.</t>
  </si>
  <si>
    <t>T-3584</t>
  </si>
  <si>
    <t>CAPRICCHE  S.A.</t>
  </si>
  <si>
    <t>Máquinas automáticas e complementares para produção por resfriamento e cocção de biscoitos tipo cracker e estampados tipo maisena e maria, com largura útil de 1.300mm, comandada por controlador lógico programável (CLP) com capacidade máxima instalada igual ou superior à 695.000biscoitos/h tipo crackers com dimensões de 58 x 58mm pronto, de 655.000biscoitos/h tipo Maisena com dimensões de 79 x 26mm pronto ou 470.000biscoitos/h tipo Maria com diâmetro de 58mm pronto com produtividade máxima igual ou superior à 32kg/m²/h, com distribuidor de açúcar/sal em aço inoxidável com sistema de reaproveitamento de sobras, área de resfriamento com transportadores de lona com 67m dotadas de sistema de alinhamento automático e sistema de resfriamento por cortina de ar forçado e integração para sistema de controle “control logix”, cocção à gás direto de 18m de comprimento com 22 queimadores infravermelhos posicionados no teto e 22 queimadores de chama direta posicionados na parte inferior da câmara com controle de intensidade de chama eletrônico, esteira de cozimento tipo continental Z47R, transportador de rejeito, proteção contra explosão individual por zona por membrana de sacrifício, controle de pressão interna por sensor analógico e variação de vazão de exaustão individual por zona, área de aquecimento por convecção direta com 3m de comprimento e cortinas de ar transversais com adequação das instalações elétricas e de controle.</t>
  </si>
  <si>
    <t>Haas do Brasil Industria de Maquinas ltda</t>
  </si>
  <si>
    <t>T-3842</t>
  </si>
  <si>
    <t>Combinações de máquinas automáticas para aplicação de coberturas líquidas e/ou secas e escarificação superficial em massas de pães de hambúrguer sobre assadeiras, com capacidade nominal de aplicação em até 5.600dúzias de pães/h, com controladores lógicos programáveis (CLP), Interfaces Homem Máquina (IHM), pulverizador de agua, pulverizador de coberturas líquidas (glaze), tanque encamisado e limpeza integrada, máquina para escarificar massa de pão por jato de água pressurizada, máquina para escarificar massa de pão “splitter” por jato de água pressurizada, polvilhador de farinha, aplicadores de grãos e sementes variadas com reservatório e tremonha a vácuo, interligadas por transportadores.</t>
  </si>
  <si>
    <t>T-3878</t>
  </si>
  <si>
    <t>Máquinas automáticas e contínuas para fritura de macarrão instantâneo, com capacidade para 100 a 400 peças/min, composta por esteira transportadora de massa com tampa, corpo principal, esteira para descarga da massa após corpo principal, 2 coifas de exaustão da névoa de óleo.</t>
  </si>
  <si>
    <t>T-3934</t>
  </si>
  <si>
    <t>NISSIN FOODS DO BRSIL LTDA</t>
  </si>
  <si>
    <t>Combinações de máquinas automáticas para alongamento, passagem em água condimentada e corte continuo de massas alimentícias cozidas com capacidade de 2.016kg/h, composta por esteira transportadora de massa produzida em inox 304 com largura de 1.000mm, corpo para passagem da massa no caldo, tanque de aquecimento e armazenador de caldo, cavalete para redução de vapor e unidade de corte da massa.</t>
  </si>
  <si>
    <t>T-3938</t>
  </si>
  <si>
    <t>NISSIN FOODS DO BRASIL </t>
  </si>
  <si>
    <t>Combinações de máquinas composto por modulo de cilindro duplo medindo 900mm de largura e 300mm de diâmetro para formar folha de massas alimentícias e módulo com 7 cilindros contínuos medindo 900mm de largura para ajuste de espessura da massa controlados por PLC.</t>
  </si>
  <si>
    <t>T-3970</t>
  </si>
  <si>
    <t>CAPRICCHE S.A.</t>
  </si>
  <si>
    <t>Combinações de maquinas automáticas e complementares para produção por cocção e resfriamento biscoitos tipo cracker e estampados tipo maisena e maria, com largura útil de 1.300mm, comandada por controlador lógico programável (CLP) com capacidade máxima instalada igual ou superior à 695.000biscoitos/h tipo crackers com dimensões de 58 x 58mm pronto, de 655.000biscoitos/h tipo maisena com dimensões de 79 x 26mm pronto ou 470.000biscoitos/h tipo maria com diâmetro de 58mm pronto, composta de: cocção à gás direto de 18m de comprimento com 22 queimadores infravermelhos posicionados no teto e 22 queimadores de chama direta posicionados na parte inferior da câmara com controle de intensidade de chama eletrônico, esteira de cozimento tipo continental Z47R, transportador de rejeito, proteção contra explosão individual por zona por membrana de sacrifício, controle de pressão interna por sensor analógico e variação de vazão de exaustão individual por zona, área de aquecimento por convecção direta com 3 m de comprimento e cortinas de ar transversais com produtividade máxima igual ou superior à 32kg/m²/h; com distribuidor de açúcar/sal em aço inoxidável com sistema de reaproveitamento de sobras; área de resfriamento com transportadores de lona com 67m dotadas de sistema de alinhamento automático e sistema de resfriamento por cortina de ar forçado e integração para sistema de controle “control logix”, com adequação das instalações elétricas e de controle, de valor unitário (CIF) não superior a R$ 2.998.698,20.</t>
  </si>
  <si>
    <t>T-3629</t>
  </si>
  <si>
    <t>Combinações de máquinas automáticas para processamento de até 60t/h de batatas in natura, com controle de fluxo, movimentação e Intertravamentos por painel de controle com PLC e interface homem-máquina (IHM), composta por: estação de recebimento com controle intertravado para auto ajuste e manutenção de fluxo; eliminador de resíduos e retirada de materiais indesejados sem danos superficiais de matéria prima; estação de armazenamento composta por comportas para controle de fluxo e seleção de descarga em 4 silos de armazenamento e dispositivo de distribuição automática tripla com retorno de excedente; estação de descarga de silos com transportador e contenção de descarga e sistema By-Pass; estação de Classificação Parametrizável, compreendida por classificador primário diametral para pequenos diâmetros de batatas (&lt;45mm), médios (45 - 60mm) e grandes (&gt;60mm) e classificador secundário longitudinal para tubérculos de pequenos e médios diâmetros e comprimentos (&lt;100mm, ou &gt;100mm), dispositivo de carregadeira de supersacs e batatas Wedge; carregadeira SuperSac, com movimentação automática de até 4 supersacs (cheios e vazios)/h; estação de carregamento de batatas Wedge até os silos de armazenamento, composta por comportas independentes e automáticas; estação de limpeza automática com removedor de torrões e corpos estranhos; estação de transporte de resíduos e direcionamento de descartes; estação de transferência com controle automático de alimentação da linha de produção.</t>
  </si>
  <si>
    <t>T-3862</t>
  </si>
  <si>
    <t>Combinações de máquinas para texturizar e controlar ação enzimática de até 24.000kg/h de batata palito in natura, composta por: - 2 texturizadores para gelatinização intracelular, integrados por calha vibratória e com sistema de vapor, equipamentos de alimentação, eficiência de 2 a 4kg de produtos por 1kg de vapor e sistema de recirculação de água;- imersor tubular para controle de oxidação e coloração final do produto com calha tubular de direcionamento de fluxo;- estação de concentração de insumos para preparação de solução aquosa principal, com agitador, bombas, sensores de temperatura e transmissor de nível;- estação de concentração de açúcares para preparação de solução aquosa secundária, com agitador, bombas, sensores de temperatura e transmissores de nível;- estação de coleta e recirculação de solução aquosa;- dispositivo de recirculação de solução aquosa;- desaguador de produto inerte em solução aquosa.</t>
  </si>
  <si>
    <t>T-3984</t>
  </si>
  <si>
    <t>UNIFI DO BRASIL LTDA</t>
  </si>
  <si>
    <t>Máquinas bobinadoras, não automáticas, de fios de filamentos têxteis sintéticos, com enrolamento de precisão para formação de bobinas cilíndricas ou cônicas com diâmetro máximo de 300mm, com 80 posições de acionamento individual (40 posições por lado de máquina), controle de tensão de enrolamento on-line e comprimento programável do fio, software para controle da deposição das espiras, sistema de contrapressão de alta precisão, sistema de lubrificação com aplicação de óleo de ensimagem, velocidade máxima de enrolamento até 2.500m/min.</t>
  </si>
  <si>
    <t>T-3926</t>
  </si>
  <si>
    <t>URBANO AGROINDUSTRIAL LTDA.</t>
  </si>
  <si>
    <t>Máquinas de secagem de tecidos planos e malha após tingimento, com unidade automática de alinhamento e dispositivo de tensionamento, sensor de controle de saída de umidade, consumo de calor de 1.500.000kcal/h, contendo 5 câmeras de aquecimento e sistema a vapor com biqueiras direcionais e intercaladas, 4 esteiras de trabalho condicionando o material para maior eficiência, com velocidade de produção de 5 -50m/min, largura de trabalho do tecido de 3.800mm, com voltagem de controle 24V.</t>
  </si>
  <si>
    <t>T-4005</t>
  </si>
  <si>
    <t>Máquinas para corte de chapas metálicas por laser de fibra, com capacidade de corte de até 25mm, com tecnologia de controle de feixe variável (ENSIS), dimensões máximas de processamento X e Y de 3.070 x 1.550mm, com velocidade máxima de posicionamento dos eixos X e Y de 170m/min, dotado de: sistema de corte assistido por água para chapas grossas; trocador automático de 8 ou 16 bicos; com gerador de gás de assistência; 04 (quatro) garras de fixação de chapas; trocador de mesas para carregamento de chapas metálicas de 3 x 1,5m e 920kg; esteira de cavacos no sentido do eixo X; com painel IHM (Interface Homem-Máquina) “touchscreen” (tela sensível ao toque) de 21,5 polegadas e comando numérico computadorizado (CNC).</t>
  </si>
  <si>
    <t>Newton</t>
  </si>
  <si>
    <t>T-4058</t>
  </si>
  <si>
    <t>Máquinas para corte de chapas metálicas por laser de fibra, com capacidade de corte de até 25mm, com tecnologia de infinitos padrões de movimentação do feixe laser (Locus Beam Control), dimensões máximas de processamento X e Y de 3.070 x 1.550mm, com velocidade máxima de posicionamento dos eixos X e Y de 170m/min, dotadas de: sistema de corte assistido por água para chapas grossas; trocador automático de 8 ou 16 bicos; com gerador de gás de assistência; 4 (quatro) garras de fixação de chapas; trocador de mesas para carregamento de chapas metálicas de 3 x 1,5m e 920kg; esteira de cavacos no sentido do eixo X; com painel IHM (Interface Homem-Máquina) “touchscreen” (tela sensível ao toque) de 21,5polegadas e comando numérico computadorizado (CNC).</t>
  </si>
  <si>
    <t>T-3865</t>
  </si>
  <si>
    <t>Máquinas para geração de plasma de nitrogênio com uso de descarga elétrica de 20.000V e frequência de 25kHz, utilizado na alteração de energia superficial livre em folhas metálicas, dotadas de gerador de 5.000VA com operação IHM “touchscreeen”, alimentação elétrica do gerador  trifásico de 360 a 510V com proteção de 64A ,transformadores performance máxima de 1 a 25kVA isento de óleo, jatos estáticos com largura máxima de tratamento de 70mm, com geração de plasma nitrogênio, sistema de proteção LCM (controle de luminosidade do plasma) e PCM (controle de pressão interna do cabeçote).</t>
  </si>
  <si>
    <t>T-3929</t>
  </si>
  <si>
    <t>SIMCO COMERCIO IMPORTACAO EXPORTACAO DE MAQUINAS LTDA.</t>
  </si>
  <si>
    <t>Centros de usinagem verticais de dupla coluna para usinagem de peças metálicas, com comando computadorizado (CNC), com 3 eixos controlados simultaneamente em modo de operação automática, para operações de usinagem de furação, fresamento, alargamento, interpolação e rosqueamento, com cursos nos eixos X,Y e Z sendo: X=3.200mm, Y=2.100mm e Z=800 ou 1.000mm, possui rotação máxima entre 6.000 e 15.000rpm, avanços de usinagem de 1 até 10.000mm/min, magazine de ferramentas com capacidade para 24 ferramentas ou mais, avanço de deslocamento em vazio X, Y e Z, sendo X=12 ou 15m/min, Y e Z = 15m/min, incremento mínimo de posições 0,001mm, capacidade do tanque hidráulico de 70L, capacidade do tanque de lubrificação 8L, distância entre colunas de 2.200mm, motor principal com potencias de acionamento entre 15/18,5 até 30kW.</t>
  </si>
  <si>
    <t>T-3930</t>
  </si>
  <si>
    <r>
      <t>Centros de usinagem verticais de avanço rápido para usinagem de peças metálicas, com comando computadorizado (CNC), para operações de usinagem de furação, contendo 3 eixos controlados simultaneamente em modo de operação automática, com cursos nos eixos X, Y e Z sendo: X=510mm, Y=400mm e Z=300mm, possui rotação máxima de 12.000 ou 20.000rpm, magazine de ferramentas com trocador automático de alta eficiência para troca em 1,5s, capacidade para 14 ferramentas ou mais, ferramentas de diâmetro máximo de 80mm e comprimento máximo de 200mm, avanço rápido de deslocamento nos eixos, sendo X, Y e Z de 50m/min, aceleração dos eixos de 11,76m/s</t>
    </r>
    <r>
      <rPr>
        <vertAlign val="superscript"/>
        <sz val="10"/>
        <color rgb="FFFF0000"/>
        <rFont val="Calibri"/>
        <family val="2"/>
      </rPr>
      <t>2</t>
    </r>
    <r>
      <rPr>
        <sz val="10"/>
        <color rgb="FFFF0000"/>
        <rFont val="Calibri"/>
        <family val="2"/>
      </rPr>
      <t xml:space="preserve"> (1,2g), equipado com: proteção telescópica metálica nos eixos Y e Z, sistema de lavagem de cavacos, transportador de cavacos com caçamba, sistema de refrigeração e sistema de lubrificação automática, motor principal com potencias de acionamento de 4,8 ou 7,2kW.</t>
    </r>
  </si>
  <si>
    <t>T-3786</t>
  </si>
  <si>
    <t>Máquinas de estações múltiplas, com comando lógico programável (CLP), para posicionar, furar, rebarbar, com controle de carga para prensar e recravar pino, com computador industrial com software especial para teste de curva característica (Torque x Pressão), regulagem do centro hidráulico do conjunto, medição de fluxo de óleo que passa pelos canais de distribuição e cantos de comando, de forma simétrica (fluxo do lado esquerdo = ao fluxo do lado direito) no conjunto sem fim de direção hidráulica, constituído por painel elétrico, painéis de comando, sistema de refrigeração de óleo, sistema hidráulico, sistema de filtragem de óleo, sistema alimentador de pinos pneumático, magazine para armazenagem de pinos e transportador de cavacos.</t>
  </si>
  <si>
    <t>T-3993</t>
  </si>
  <si>
    <t>Tornos horizontais, de comando numérico computadorizado (CNC), com cabeçote principal, área de trabalho 3.250mm comprimento e diâmetro 920mm.</t>
  </si>
  <si>
    <t>T-3990</t>
  </si>
  <si>
    <t>ANCA DO BRASIL RETÍFICAS DE PRECISÃO LTDA.</t>
  </si>
  <si>
    <t>Máquinas-ferramentas de comando numérico computadorizado (CNC) para fabricar e ou preparar perfil da ferramenta de metal duro e/ou HSS (High Speed Steel) dentro da faixa de diâmetros de 3 até 32mm para posterior fabricação de ferramentas rotativas do tipo brocas, fresas, alargadores, ferramentas de forma e machos, máquina com 4 ou mais eixos, com deslocamentos dos eixos controlados pelo CNC, todos os eixos com acionamentos diretos, sem correias e sem polias, eixo X com deslocamento de até 535mm; eixo Y e eixo V com deslocamento de até 125mm; eixo A com giro de até 360° com rotação máxima de 3.000rpm e cone ISO 50, acionamento direto com motores lineares cilíndricos; base de concreto polimerizado e sistema de carga e descarga dos perfil da ferramenta, integrado, com capacidade de receber perfil da ferramenta com diâmetro de 3 até 200mm e capacidade de carregamento e descarregamento automático de perfil da ferramenta na faixa de 3 até 20mm.</t>
  </si>
  <si>
    <t>T-3829</t>
  </si>
  <si>
    <t>Afiadoras e retificadoras 5 eixos CNC, com comando numérico computadorizado, de alta precisão para fabricação e reafiacão de ferramentas de corte com cursos como segue: curso do eixo X (vertical) 500mm, curso do eixo Y (horizontal) 290mm, curso do eixo Z (perpendicular) 300mm e velocidades de avanço: velocidade do eixo X (vertical) 30m/min, velocidade do eixo Y (horizontal) 15m/min, velocidade do eixo Z (perpendicular) 15m/min.</t>
  </si>
  <si>
    <t>T-3789</t>
  </si>
  <si>
    <t>IRMÃOS LUVISON LTDA.</t>
  </si>
  <si>
    <t>Estações de polimento horizontal, interno e externo, de cordões de solda previamente comprimidos mecanicamente, especificamente projetada para compor com maquinário destinado à soldagem de virolas metálicas automaticamente ajustadas para a produção vertical de tanques cilíndricos, utilizando discos abrasivos motorizados eletricamente, com 5,5kW de potência instalada e mesa de controle incorporada, alimentada com tensão elétrica trifásica de 400V, a 60Hz de frequência, para polimento de virolas com alturas mínima de 1.000mm e máxima de 2.000mm, diâmetros mínimo de 1.300mm e máximo de 5.000mm e espessuras mínima de 2mm e máxima de 8mm.</t>
  </si>
  <si>
    <t>T-3823</t>
  </si>
  <si>
    <t>Combinações de máquinas para trefilação a seco de arames de aço de alto teor de carbono com entrada de fio máquina com 6,50mm de diâmetro e saída de 2mm com velocidade final de até 25m/s, composto de: desenrolador de fio máquina ( payoff ) duplo de alta velocidade, decapador mecânico para quebra de carepa, cabeçote duplo de lixamento, lavagem, pré-revestimento, sistema de secagem, linha de trefilação com 8 cabrestantes de 760mm com braços sensores e bobinador horizontal para carretéis com diâmetro de flange de 1.000 mm, com console e armário de controle eletrônico.</t>
  </si>
  <si>
    <t>INDUSTRIA METALURGICA COSTINHA LTDA</t>
  </si>
  <si>
    <t>T-3824</t>
  </si>
  <si>
    <t>Combinações de máquinas para trefilação a seco de arames de aço de baixo teor de carbono com entrada de fio máquina com 5,50mm de diâmetro e saída de 1,20mm com velocidade final de até 50m/s, composto de: desenrolador de fio máquina (payoff) duplo de alta velocidade, decapador mecânico para quebra de carepa, cabeçote duplo de lixamento, limpeza, pre-revestimento, sistema de secagem, linha de trefilação com 12 cabrestantes de 630mm sendo o primeiro vertical e os 11 restantes inclinados, os cabrestantes n° 2 a 9 com braços sensores e os 3 últimos cabrestantes (n° 10 a 12) com braço “dançarino” (dancer arm) e bobinador para carretéis, com console e armário de controle eletrônico.</t>
  </si>
  <si>
    <t>T-3998</t>
  </si>
  <si>
    <t>Máquinas-ferramentas para furar painéis de madeiras e aglomerados, com comprimento máximo de 2.400 a 2.750mm e mínimo de 250 a 350mm, com movimentação automática no eixo X, ou nos eixos X, Y, Z por meio de servomotor, controlado por um (IPC) com sistema de Ethercat bus, com software que suporta gráficos “autocad” com extensão dxf ,dwg ,com sistema de mensagens de erros, com memória de programas , dotadas de 4 ou mais grupos furadores inferiores, com 2 ou mais grupos furadores superiores, com 2 cabeçotes horizontais, com ferramental para troca rápida das brocas, com uma entrada e uma saída automatizada para a peça, transporte da peça com 3 seções, o dispositivo de posicionamento traseiro controlado por servomotor, posicionamento e liberação, de valor unitário (CIF) não superior a R$248.596,10.</t>
  </si>
  <si>
    <t>MACLINEA MAQUINAS E ENGENHARIA PARA MADEIRAS LTDA</t>
  </si>
  <si>
    <t>T-3880</t>
  </si>
  <si>
    <t>BIANCOGRES VINILICO LTDA</t>
  </si>
  <si>
    <t>Combinações de máquinas para a aplicação de dupla camada de verniz de proteção na superfície de pisos vinílicos, com espessuras de 1,8 à 3,5mm, em dimensões limitadas à 1.000mm na largura e 1.500mm no comprimento, com velocidade de trabalho ajustável entre 1 e 20m/min, composta por: descarregador automático; eliminador de pó da superfície; secador com ar aquecido; 2 conjuntos de rolos aplicadores de precisão de verniz e ou primer; 2 secadores UV, um com 2 lâmpadas e outro com 6 lâmpadas; conjunto de aquecimento para nivelamento do verniz; mesa transportadora; e descarregador automático.</t>
  </si>
  <si>
    <t>Unidades de processamento, de pequena capacidade, baseadas em microprocessadores: MiniPC com processador integrado, expansível até 1,92Ghz, sistema de refrigeração “fanless”, chipset SOC, memória “transflash”, 64GB e memória RAM de 4GB do tipo DDR3, 1.600MHz, entradas: 1 x USD 3.0 e 2 X USB 2.0, 1 x HDMI, 1 x VGA, 1 x RJ45, material do case: ABS, nas dimensões 12 x 12 x 2,4cm, com suporte metálico para fixação no monitor.</t>
  </si>
  <si>
    <t>T-4011</t>
  </si>
  <si>
    <t>ACC BRASIL IND. e COM. DE COMPUTADORES LTDA.</t>
  </si>
  <si>
    <t>Placas mãe multiprocessadas dotadas de no mínimo 2 (dois) soquetes individuais para processadores, contendo controlador de gerenciamento de placa base integrado projetado para oferecer suporte dedicado à interface de barramento PCI-E, com suporte a dispositivos 14x I²C / SMBUS e ao protocolo RAKP para autenticar sessões RMCP, dotadas de uma interface inteligente de gerenciamento de plataforma e KVM integrado com LAN dedicada ativa no padrão “failover”, gerenciadas por um processador ARM11 integrado, proporcionando suporte a Vídeo-Over-IP, USB-Over-IP e redirecionamento do console da web HTML5, específicas para unidade de processamento de dados denominada servidor.</t>
  </si>
  <si>
    <t>T-4012</t>
  </si>
  <si>
    <t>Placas mãe multiprocessadas no formato proprietário, dotadas de pelo menos 2 (dois) soquetes individuais para processadores, contendo controlador de gerenciamento de placa base integrado, projetado para oferecer suporte dedicado à interface de barramento PCI-E, com suporte a dispositivos 14x I²C / SMBUS e ao protocolo RAKP para autenticar sessões RMCP, dotadas de uma interface Inteligente de gerenciamento de plataforma e KVM integrado com LAN dedicada ativa no padrão “failover”, gerenciadas por um processador ARM11 integrado, proporcionando suporte a Vídeo-Over-IP e USB-Over-IP, específicas para unidade de processamento de dados denominada servidor.</t>
  </si>
  <si>
    <t>T-4007</t>
  </si>
  <si>
    <t>Módulos (montados) de memória de 8GB ECC RDIMM com uma superfície inferior ou igual a 50cm2, contendo código de correção de erro e chips registradores “buffered” em conformidade com as diretivas RoHS, com tensão de alimentação para os buffers de entrada 1,14 a 1,26V, específicos para unidade de processamento de dados denominada servidor.</t>
  </si>
  <si>
    <t>ADATA ELECTRONICS BRAZIL SA</t>
  </si>
  <si>
    <t>SMART MODULAR TECHNOLOGIES DO BRASIL - INDUSTRIA E COMERCIO DE COMPONENTES LTDA</t>
  </si>
  <si>
    <t>T-4008</t>
  </si>
  <si>
    <t>T-4009</t>
  </si>
  <si>
    <t>Módulos (montados) de memória de 32GB ECC RDIMM com uma superfície inferior ou igual a 50cm2, contendo código de correção de erro e chips registradores “buffered” em conformidade com as diretivas RoHS, com tensão de alimentação para os buffers de entrada 1,14 a 1,26V, específicos para unidade de processamento de dados denominada servidor.</t>
  </si>
  <si>
    <t>T-4010</t>
  </si>
  <si>
    <t>Módulos (montados) de memória de 64GB ECC RDIMM com uma superfície inferior ou igual a 50cm2, contendo código de correção de erro e chips registradores “buffered” em conformidade com as diretivas RoHS, com tensão de alimentação para os buffers de entrada 1,14 a 1,26V, específicos para unidade de processamento de dados denominada servidor.</t>
  </si>
  <si>
    <t>T-4031</t>
  </si>
  <si>
    <t>Alimentadores automáticos de matéria-prima, dotados de: misturadores com motor elétrico de 2,2kW; correias transportadoras com motor elétrico de 4kW; dispositivo antibloqueio por vibração com motor de 0,37kW; sistema de controle gravimétrico por controlador lógico programável (CLP).</t>
  </si>
  <si>
    <t>T-4039</t>
  </si>
  <si>
    <t>Misturadores horizontais de resíduos sólidos de origem orgânica, dotados de sistema automático de dispersão de água, eixo horizontal duplo para mistura dos materiais, motor elétrico de 11 até 22kW de potência, controle por Controlador Lógico Programável (CLP).</t>
  </si>
  <si>
    <t>T-4040</t>
  </si>
  <si>
    <t>Tambores rotativos granuladores para fertilizantes de origem orgânica com capacidade de 5 a 8t/h com rotação do tambor de até 12rpm, dotados de motor elétrico de 15kW e acionamento por Controlador Lógico Programável (CLP).</t>
  </si>
  <si>
    <t>T-4041</t>
  </si>
  <si>
    <t>Panelas granuladoras de fertilizantes orgânicos com capacidade de processamento de 0,5 a 4t/h ajuste de inclinação e coeficiente de granulação maior que 93%, dotadas de motor elétrico de 3 a 18,5kW e acionamento por controlador lógico programável (CLP).</t>
  </si>
  <si>
    <t>T-3816</t>
  </si>
  <si>
    <r>
      <t>Máquinas injetoras horizontais elétricas, monocolores para moldar peças plásticas com parede fina, com força de fechamento igual a 3.850kN distância entre colunas de 830 x 830mm, com unidade de fechamento acionada por servomotor acoplado direto no fuso de esfera através do sistema de joelheira dupla de 5 pontos, placa móvel apoiada sobre guias lineares, servomotores refrigerados a ar, unidade de injeção elétrica acionada por servomotor de alta velocidade atingindo a velocidade de injeção de 310mm/s, com diâmetro do parafuso plastificador de 71mm, pressão de injeção de 188MPa e volume de injeção de 1.266cm</t>
    </r>
    <r>
      <rPr>
        <vertAlign val="superscript"/>
        <sz val="10"/>
        <color rgb="FF000000"/>
        <rFont val="Calibri"/>
        <family val="2"/>
      </rPr>
      <t>3</t>
    </r>
    <r>
      <rPr>
        <sz val="10"/>
        <color rgb="FF000000"/>
        <rFont val="Calibri"/>
        <family val="2"/>
      </rPr>
      <t>, servomotor de dosagem com acoplamento ao parafuso plastificador, refrigerado a ar, painel de comando “touchscreen” TFT LCD colorido de 15", programação contra falhas de processo "Zero Defeitos“ e com o sistema ISC (controle servo inteligente), sendo todos os servomotores com sistema de regeneração de energia.</t>
    </r>
  </si>
  <si>
    <t>T-3924</t>
  </si>
  <si>
    <t>POLIOTTO IMPORTAÇÃO E EXPORTAÇÃO DE PLÁSTICOS LTDA</t>
  </si>
  <si>
    <t>Máquinas de moldar para injeção de termoplásticos, 100% elétricas, com comando numérico computadorizado CNC, dotadas de rosca de plastificação acionada por servomotor elétrico, sistema de injeção com velocidade de 350mm/s, com diâmetro de 65mm, relação L/D 25:1, acionado por servomotor elétrico, com sistema de tração, via correia de transmissão lateral, sistema de fechamento e abertura por joelhos de 5 pontos, com força de fechamento igual ou acima de 360t ou 3.600kN e acionado por servomotor elétrico, com sistema de tração, via correia de transmissão lateral, sistema de extração, acionados por servomotor elétrico, com sistema de tração, via correia de transmissão lateral, encosto de bico com acionamento elétrico e sistema exclusivo de transmissão por fuso, sistema automático elétrico de altura de molde.</t>
  </si>
  <si>
    <t>T-3300</t>
  </si>
  <si>
    <t>MADLAMI INDUSTRIA E COMERCIO DE MADEIRAS LTDA</t>
  </si>
  <si>
    <t>Combinações de máquinas para produção de perfis rígidos de poliestireno expansível (EPS), com extrusão contínua e capacidade de produção de até 90kg/h, composta de por máquina extrusora de duplo estágio para poliestireno expansível (EPS) com misturador de alta velocidade, misturador com refrigeração, sistema de coextrusão, misturador de aditivos, calha de refrigeração a água com “chiller” incluso, controlador lógico programável (CLP), sistema de corte e armazenamento.</t>
  </si>
  <si>
    <t>T-3754</t>
  </si>
  <si>
    <t>POLIJUTA INDUSTRIA E COMERCIO DE EMBALAGENS LTDA</t>
  </si>
  <si>
    <t>Combinações de máquinas para produção de fitas planas em polipropileno (PP) ou polietileno de alta densidade (HDPE), velocidade máxima de produção na saída 500m/min, composto de: extrusora com rosca de comprimento 31D e plastificação máxima, em PP de 850kg/h, filtro automático e bomba de fluxo, matriz plana para PP com lábio flexível de 0,2 até 1mm, alimentação de resinas com sistema gravimétrico. unidade de resfriamento do filme com dois arrastes acionados, par de sopradores, duas facas de ar, sistema de trocador de calor e bomba com controle de fluxo, unidade de corte do filme em fitas com oscilação, sistema de realimentação de aparas com sucção, moinho e retorno para a extrusora, sistemas de retenção das fitas com dois grupos de cilindros de borracha e aço, estufa de ar quente de 6.000mm com regulagem do fluxo de ar, unidade de estiramento com godês normais de diam. 440mm e NIP Rol, unidade de fixação com godês aquecidos de diam. 440mm e aquecedores de óleo, unidade de resfriamento com godês resfriados e diam. 440mm com NIP rol e conjuntos antiestático, conjunto de sucção de aparas com contêiner a vácuo e bocais de sucção, conjunto de retorno de fitas já estiradas com bocais de sucção, moinho e tubulação de retorno, conjunto de painéis elétricos de alimentação, controle e comando equipado com CLP e tela sensível ao toque.</t>
  </si>
  <si>
    <t>T-3825</t>
  </si>
  <si>
    <t>Combinações de máquinas para o tratamento térmico do piso vinílico para alívio de tensões e garantia da estabilidade dimensional e planicidade do produto final, com velocidade ajustável de no máximo 15 m/min, constituída de: 4 câmaras térmicas com ar quente circulante com temperatura de trabalho entre 110 e 130ºC; telas transportadoras resistentes à temperatura de até 140ºC; 1 estação de resfriamento por sprays com aplicação de água gelada entre 12 e 16ºC, com reutilização da agua; 1 estação de secagem, para retirada de água das superfícies do produto, com cilindros pressionadores e jatos de ar; painéis elétricos com controlador lógico programável (PLC) para gestão dos equipamentos.</t>
  </si>
  <si>
    <t>T-3914</t>
  </si>
  <si>
    <t>Impressoras 3D a laser para a produção de modelos tridimensionais físicos (prototipagem rápida) a partir de modelos virtuais, através da tecnologia de uma forma avançada de estereolitografia, utilizando resina líquida fotopolimerizável, com uso de dois lasers com diodo violeta, comprimento de onda de 405nm, potência de 250mW, resolução de até 25 mícrons de precisão de altura de camada, e ponto focal de 85 mícrons, dotadas de dois cartuchos de resina líquida, volume de impressão de 335 x 200 x 300mm, câmara de impressão com aquecimento por ar, processamento através de conectividade Wi-Fi e Ethernet.</t>
  </si>
  <si>
    <t>T-4006</t>
  </si>
  <si>
    <t>Impressoras 3D que materializa os objetos por tecnologia do tipo estereolitografia (stereolithography apparatus - sla) por meio de display LCD de 13,3 polegadas (liquid crystal display) e lampadas led com comprimento de onda de 405nm com a construção de objetos tridimensionais a partir de resina fotossensível, área de impressão de 293,76 x 165,24 x 400mm e 77 micra de tamanho do pixel, tela “touchscreen”, cor preta, tampa cor laranja, conectividade por “pen drive”.</t>
  </si>
  <si>
    <t>T-4061</t>
  </si>
  <si>
    <r>
      <t>Máquinas com operação sequencial para fabricação de cigarros com filtros, com capacidade para 10.000cigarros/min, consumo de ar comprimido de 34m</t>
    </r>
    <r>
      <rPr>
        <vertAlign val="superscript"/>
        <sz val="10"/>
        <color rgb="FF000000"/>
        <rFont val="Calibri"/>
        <family val="2"/>
      </rPr>
      <t>3</t>
    </r>
    <r>
      <rPr>
        <sz val="10"/>
        <color rgb="FF000000"/>
        <rFont val="Calibri"/>
        <family val="2"/>
      </rPr>
      <t>/h, potência instalada de 54kVA e frequência principal de 60Hz.</t>
    </r>
  </si>
  <si>
    <t>T-3927</t>
  </si>
  <si>
    <t>SMF CABOS ELETRICOS LTDA</t>
  </si>
  <si>
    <t>Combinações de máquinas utilizadas em processo de reciclagem de alumínio, especialmente projetadas para processar resíduos de alumínio nu, podendo ser reduzido à uma granulometria de 10 a 100mm, como perfis de alumínio, cabos e outros metais não ferrosos, por meio da trituração e da remoção da contaminação ferrosa, compostas de: um triturador dotado de um rotor com 2.400mm de comprimento e 550mm de diâmetro, 12 lâminas fixas e 36 lâminas rotativas de 28 x 56 x 195mm, velocidade de 110 a 145rpm, potência de 300HP/220kW e uma calha vibratória, interligados a um separador magnético dotado de correia de 1.000mm de largura, com sistema vibratório e dois magnetos suspensos, potência de 10HP/7kW, com sistema único de controle por meio de um quadro elétrico com inversor de frequência e painel sensível ao toque.</t>
  </si>
  <si>
    <t>T-4032</t>
  </si>
  <si>
    <t>Trituradores de resíduos sólidos de natureza orgânica equipados com rotor monoeixo, com esteira transportadora de alimentação e extração, com facas tipo pastilhas individuais, motor elétrico de 37kW, porta de inspeção e manutenção hidráulica com abertura para o interior, controlada por controle lógico programável (CLP), com dispositivo “stop and go”, com ou sem conversor de frequência.</t>
  </si>
  <si>
    <t>T-4037</t>
  </si>
  <si>
    <t>Peneiras rotativas utilizadas para dimensionamento e homogeneização de resíduos sólidos de origem orgânica, capacidade de operação de 8 a 12t/h, dotados de unidade de entrada e saída do insumo, motor elétrico de 7,5kW, rotor, tela de inserção e velocidade do rotor controlada por conversor de frequência através de controlador lógico programável (CLP).</t>
  </si>
  <si>
    <t>T-4048</t>
  </si>
  <si>
    <t>Trituradores de resíduos sólidos orgânicos equipados com rotor monoeixo, equipados com sistema de correntes individuais e reutilizáveis, dotados de: com 1 motor elétrico de 22kW, peneira incorporada e trituração de 5 a 8t/h, com alimentador por acionamento de esteiras transportadoras síncronas para evitar sobrecarga do equipamento, porta hidráulica para manutenção, com conversor de frequência e com unidade de controle lógico programável (CLP).</t>
  </si>
  <si>
    <t>T-4038</t>
  </si>
  <si>
    <t>Máquinas dosadoras de insumos, automáticas, para dosagem de produtos de origem organo-mineral de forma contínua e precisa, dotadas de 4 reservatórios de 1,5m³ cada, com dimensões armazenamento de 1,5 x 1,5m, motor de elétrico de 4,4kW, esteiras transportadoras e controlador lógico programável (CLP).</t>
  </si>
  <si>
    <t>T-3541</t>
  </si>
  <si>
    <t>Combinações de máquinas para fabricar e embalar lenços umedecidos, com capacidade de produção igual ou maior que 50pacotes/min, composta por: 12 desbobinadores, 12 conjuntos de placas de dobragem, unidade de dosagem e umedecimento, unidade de detecção de emenda, módulo de corte, unidade de empilhamento, embaladora, aplicadores de etiqueta, controlador logico programável (CLP) e interface gráfica (IHM).</t>
  </si>
  <si>
    <t>T-3946</t>
  </si>
  <si>
    <t>GLAXOSMITHKLINE BRASIL LTDA</t>
  </si>
  <si>
    <t>Máquinas para aplicação de revestimento de comprimidos e outros núcleos farmacêuticos, de tambor horizontal totalmente perfurado com defletores de misturas removíveis, possui faixa operacional de unidade de até 189kg para uma densidade de comprimido de 0,8kg/dm³, dotadas de: sistema de pulverizadoras utilizando bombas de pulverização peristáltica ou bombas de pistão rotativo; braço pulverizador com bicos e toda a porta frontal podem ser completamente removidos e girados para fora; sistema de descarga frontal podendo conter um funil de descarga adicional; sistemas de tratamento do ar de entrada e do ar de exaustão; panela de revestimento com volume operacional de bandeja 236 litros e capacidade do motor de 1,5kW, capacidade de aquecimento de 175kW e temperatura do ar na saída + 90°C dependendo da taxa de fluxo, montagem Cantilever única.</t>
  </si>
  <si>
    <t>T-4029</t>
  </si>
  <si>
    <r>
      <t>Revolvedores de leira de composto orgânico (compostagem), dotados de rotor pivoteado, autopropelidos sobre esteiras, com largura máxima de leira até 3m, altura máxima da leira até 1,5m, capacidade máxima de revolvimento até 1.200m</t>
    </r>
    <r>
      <rPr>
        <vertAlign val="superscript"/>
        <sz val="10"/>
        <color rgb="FF000000"/>
        <rFont val="Calibri"/>
        <family val="2"/>
      </rPr>
      <t>3</t>
    </r>
    <r>
      <rPr>
        <sz val="10"/>
        <color rgb="FF000000"/>
        <rFont val="Calibri"/>
        <family val="2"/>
      </rPr>
      <t>/h, de motor a diesel e potência máxima do motor até 150HP.</t>
    </r>
  </si>
  <si>
    <t>T-4062</t>
  </si>
  <si>
    <t>Máquinas para limpezas de placas de circuitos impressos rígidos ou flexíveis, através de sistema de rolos adesivos e controle antiestático, com aparato eletrônico de controle (CLP), contendo alimentador e descarregador, alimentação 220V, 60/50Hz, 0,5kW.</t>
  </si>
  <si>
    <t>T-4014</t>
  </si>
  <si>
    <t>BERTOLINI DO BRASIL LTDA - ME</t>
  </si>
  <si>
    <t>Válvulas controladoras de fluxo, com regulagem de vazão e pressão motorizado, dotadas de botão manual de sintonia fina para ajuste manual, fabricada em polipropileno reforçado, vazão de 60 a 200 litros/min e pressão máxima de 40bar.</t>
  </si>
  <si>
    <t>T-3921</t>
  </si>
  <si>
    <t>Válvulas de esferas, com acionamento manual para controle de fluxo, com filtro ou não, fabricadas em latão, rosca com entrada e saída de 1/8 até 5 polegadas.</t>
  </si>
  <si>
    <t>T-3922</t>
  </si>
  <si>
    <t>Válvulas de esferas, com alavanca para controle de fluxo, fabricadas em latão ou aço, com espigão ou rosca de 1/8 até 5 polegadas.</t>
  </si>
  <si>
    <t>T-3943</t>
  </si>
  <si>
    <t>Redutores de velocidade por engrenagens do tipo coroa e eixo sem-fim com perfil de engrenamento helicoidal, fabricados respectivamente em ferro fundido cinzento ASTM A48 Classe 40B com dureza 269HB e ferro fundido nodular ASTM A536 com dureza na superfície dos dentes de 285HB, carcaça do redutor fabricada em ferro fundido cinzento ASTM A48 Classe 30B, dentes com ângulo de pressão de 25°, relação de redução de 52:1 e torque máximo de 19.200Nm, retentores patenteados com 9 barreiras de proteção e eixo de saída distante 2” dos retentores, câmara de expansão em alumínio fundido e diafragma de borracha que permite a expansão e contração do óleo em temperatura ambiente de até 50°C com 4 orifícios de ventilação e tampa roscada na lateral do redutor para ajuste de pré-carga do eixo sem-fim, próprios para aplicação na movimentação de equipamentos de irrigação por aspersão não autopropulsados.</t>
  </si>
  <si>
    <t>T-3964</t>
  </si>
  <si>
    <t>Caixas de engrenagens redutoras próprias para o sistema de acionamento e desligamento das linhas de plantio de plantadeiras não autopropulsadas, acionadas com base em dados de GPS, com relação de redução de 3:1, torque máximo de 245Nm, tensão de operação de 9 a 13,25VDC, resistência de 30ohms e com tempo para acionamento ou desligamento do sistema de 100ms.</t>
  </si>
  <si>
    <t>T-3966</t>
  </si>
  <si>
    <t>Caixas de engrenagens próprias para transmissão de movimento de um eixo para outro das linhas de plantio de plantadeiras não autopropulsadas, com rotação da engrenagem grande de 950±200rpm e rotação da engrenagem pequena de 1.700 ± 200rpm, torque mínimo de 12,20Nm e máximo de 20,33Nm.</t>
  </si>
  <si>
    <t>T-3787</t>
  </si>
  <si>
    <t>Pacotes do estator com diâmetro externo de 1.050mm, diâmetro interno de 728mm e comprimento de 954mm, composto por 19 subpacotes de 40mm montados com chapas de aço elétrico; revestimento de chapas por camada dielétrica de verniz adesivo (backlack) em estágio B; 18 canais de ventilação com 8mm de espessura, 2 anéis de prensar e 12 tirantes; Subpacotes com 72 ranhuras; inexistência de vazios entre chapas; aquecimento e cura com pressão controlada; chapas elétricas de grão não orientado com 0,5mm de espessura, tipo M350 - 50A, revestimento orgânico e verniz superficial adesivo em conformidade com a norma DIN EN 10251.</t>
  </si>
  <si>
    <t>T-3790</t>
  </si>
  <si>
    <t>Pacotes do rotor composto por 19 subpacotes de chapas com diâmetro externo de 721,6mm, diâmetro interno de 240,1mm e comprimento de 40mm, montados com chapas de aço elétrico; revestimento das chapas por camada dielétrica de verniz adesivo (backlack) em estágio B; 19 chapas de ventilação com 8mm de espessura dotadas de 1 chapa de ventilação inteiriça com espessura de 6mm e 80 pinos elásticos; subpacotes com 88 ranhuras; Inexistência de vazios entre chapas; aquecimento e cura com pressão controlada; chapas elétricas de grão não orientado com 0,5mm de espessura, tipo M350 - 50A, revestimento orgânico e verniz superficial adesivo em conformidade com a norma DIN EN 10251.</t>
  </si>
  <si>
    <t>T-3944</t>
  </si>
  <si>
    <t>Inversores “string” para aplicação fotovoltaica, trifásica, tensão máxima de entrada de 1.100V, corrente máxima por MPPT de 22A, corrente máxima de curto-circuito por MPPT de 30A, faixa de tensão de operação do MPPT2 entre 200 até 1.000V, tensão de entrada nominal de 600V @380VAC/400VAC; 720V@480VAC, 6 rastreadores de máxima potência (MPPT), 2 entradas por rastreador, potência de saída ativa nominal de 60kW, potência de saída aparente de 22kVA, potência de saída aparente de 66kVA, tensão de saída nominal de 220V/380V, 230V/400V, padrão 3W + N + PE; 3W + PE opcional nas configurações; 277V/480V, 3W + PE, corrente de saída nominal entre 72,2A até 91,2A, corrente máxima de saída entre 79,4 até 100A, Distorção harmônica total &lt; 3, possui proteções dos tipos: dispositivo de desconexão na entrada, proteção anti-ilhamento, proteção de sobrecorrente AC, proteção de polaridade reversa CC, monitoramento de falhas nas “strings” PV, supressor de surtos DC e AC de Classe II, detecção da resistência de isolamento DC, unidade de monitoramento de corrente residual, contem display de LED, suporta a comunicações dos tipos RS485; WLAN/Ethernet via Smart Dongle-WLAN-FE (Opcional) 4G / 3G / 2G via Smart Dongle-4G (Opcional) Grau de Proteção IP65 e certificados EN 62109-1/-2, IEC 62109-1/-2, EN 50530, IEC 62116, IEC 60068, IEC 61683.</t>
  </si>
  <si>
    <t>T-3954</t>
  </si>
  <si>
    <t>Inversores para aplicação fotovoltaica, eficiência máxima de 97,6%, tensão máxima de entrada de 750V, corrente máxima por MPPT de 26A, corrente máxima de curto-circuito por MPPT de 40A, faixa de tensão de operação do MPPT2 entre 200 até 750V, tensão de entrada nominal de 360V, 8 entradas, 4 rastreadores de máxima potência (MPPT), potência de saída ativa nominal de 20kW, potência de saída aparente de 22kVA, tensão de saída nominal entre 117 até 202VAC, 3W/N+PE, corrente de saída nominal entre 52,5 até 57,2A, corrente máxima de saída entre 57,7 até 62,9A, distorção harmônica total &lt;3%, possui proteções dos tipos: dispositivo de desconexão pelo lado da entrada, proteção anti-ilhamento, proteção de sobrecorrente AC, proteção de polaridade reversa DC, monitoramento de falhas nas “strings” PV, supressor de surtos DC e AC de classe II, detecção da resistência de isolamento DC, unidade de monitoramento de corrente residual, proteção contra arcos elétricos, receptor de controle “ripple” e recuperação PID integrada, contem display de LED, suporta a comunicações dos tipos RS485; WLAN/Ethernet via Smart Dongle-WLAN-FE (opcional) 4G / 3G / 2G via Smart Dongle-4G (Opcional) e suporte as normas de segurança e EN/IEC 62109-1, EN/IEC 62109-2.</t>
  </si>
  <si>
    <t>T-3997</t>
  </si>
  <si>
    <t>Inversores de frequência trifásicos "on-grid", com potência de saída entre 220A e 255kVA, topologia sem transformador, método de resfriamento forçado (com ventiladores inteligentes), temperatura de operação de -25 a 60°C, consumo próprio noturno &lt;2W, tela LCD, fornecendo grau de proteção IP66 (proteção contra poeira e jatos de agua de forte pressão), portas de comunicação RS485, Wi-Fi GPRS, PLC opcional, 12 a 14 rastreadores de máximo ponto de potência (MPPT), 24 a 28 entradas, tensão de entrada máxima de 1.500V em corrente continua, eficiência máxima de 99%, com tensão nominal de rede de 3/PE  800V, e faixa de tensão de rede entre 600 - 920V, corrente máxima de saída de 184A, com frequência de operação em 50/60Hz, distorção harmônica total (THDi) &lt;3%, fator de potência maior que 0,99 (0,8 inicial - 0,8 atrasado), atendendo as normas EN50549, G99, AS4777.2, VDE0126-1-1, IEC 61727, VDE4105, CEA 2019; IEC62109-1/-2, EN61000-6-2/-4.</t>
  </si>
  <si>
    <t>T-3882</t>
  </si>
  <si>
    <t>Fornos industriais elétricos por eletrodos / arco voltaico, completo, com suporte do eletrodo e base de saída de água de resfriamento, para fusão de matéria-prima, equipados com três conjuntos de base do eletrodo (posição do eletrodo pode ser ajustada por eletricidade ou alça manual para frente e para trás), um conjunto de base de bico de molibdênio e tubo de guia de entrada de nitrogênio, pote de fusão com altura de 1.100mm, diâmetro 3.600mm, base 900 x 450 x 1.700mm, potência do eletrodo 6 x 0,55kW.</t>
  </si>
  <si>
    <t>T-3925</t>
  </si>
  <si>
    <t>Estações de comunicação para uso em operações de resgate e salvamento aquático, tipo wireless, com cabo transdutor, permitindo comunicação em até 2 canais, alimentada por bateria AA, tecnologia de sinal DSP e alto falante integrado.</t>
  </si>
  <si>
    <t>T-3975</t>
  </si>
  <si>
    <t>SPLICE INDUSTRIA COMERCIO E SERVICOS LTDA</t>
  </si>
  <si>
    <t>“Switches” formato físico padrão PC/104 para recepção e encaminhamento de imagens e outros dados, com 8 portas do tipo gigabit, capacidade para fluxo de dados de 1.000Mbps, com conector para acionamento de LED’s indicadores, entrada de alimentação de 12V em corrente continua, usados para comunicar e transmitir dados e imagens provenientes de outros dispositivos voltados para monitoramento, de valor unitário (CIF) não superior a R$151,23.</t>
  </si>
  <si>
    <t>T-3836</t>
  </si>
  <si>
    <t>Roteadores digitais para ambientes internos com tecnologia wireless, capacidade de conexão de até 122m e até 250 conexões simultâneas; 2 antenas internas “dualband” nas faixas de frequências 2,4GHz (20dBm) e 5 GHz (20dBm) e ganho com 3dBi em cada antena; sistema QOS com priorização de carregamento de voz e vídeo, padrão VLAN 802,1Q e método alimentação 802,3af/A PoE, dimensional físico 160 x 160 x 31,45mm; com kit de montagem para teto e parede.</t>
  </si>
  <si>
    <t>T-3973</t>
  </si>
  <si>
    <t>Dispositivos periféricos inteligentes para aplicação em inversores “string” de energia fotovoltaica, realiza conexão a sistemas de gerenciamento via conexão ethernet ou WLAN(Wi-Fi), suporta uma conexão de 10 inversores ao mesmo tempo (utilizando um dispositivo mestre), interface de conexão USB, Interface Ethernet com capacidade de 10/100M Ethernet, conexão WIFI utilizando padrões de frequências wireless 802.11b/g/n(2.412G—2.484G), dimensões 146 x 48 x 33mm, consumo de energia (Típico) 2,5W, encriptação TKIP/CCMP/AES (mecanismo WPA/WPA2), certificado para as normas SRRC, CE, RCM, Faixa de Temperatura de Operação -30℃ a +65℃, umidade relativa 5 - 95% UR e altitude máxima de operação 4m.</t>
  </si>
  <si>
    <t>T-4015</t>
  </si>
  <si>
    <t>TSA TECNOLOGIA DE SISTEMAS DE AUTOMACAO SA</t>
  </si>
  <si>
    <t>Dispositivos “wireless” para coleta de dados provenientes de dispositivos eletrônicos de sensoriamento de parâmetros de rolos de transportadores de correia (vibração, temperatura, velocidade, RPM), com capacidade para integração com software externo, frequência operacional de 433MHZ com os rolos, alimentação elétrica AC ou DC, e com pelo menos uma das interfaces de comunicação : 3G, 4G, Wi-Fi e/ou ethernet TCP/IP.</t>
  </si>
  <si>
    <t>T-3977</t>
  </si>
  <si>
    <t>Sub-bastidores metálicos para telecomunicações com altura de 1.016mm (23 U), largura de 442mm e profundidade de 945mm (40 polegadas x 17,4 polegadas x 37,2 polegadas), para ser instalado em um gabinete de 19 polegadas com 1.000mm de profundidade e 2.200mm de altura, possui 18 Slots abertos para serem instaladas placas de circuito impresso, possui uma placa de circuito impresso do tipo “backplane”, unidade PEM para alimentação CC com Tensão de entrada entre -40 a -72V (tensão nominal -48V/-60V) e corrente de entrada de 63A por módulo e tensão de saída de 53.5VDC e corrente de saída de 46A por módulo, filtros de ar, sistema de sistema de ventilação automático com velocidades de rotação do ventilador são ajustadas com base nas temperaturas relatadas pelos sensores nas LPUs, SFUs e MPUs com 3 velocidades, sendo a baixa para temperatura ambiente entre -5 até +27°C, média para temperatura ambiente entre 27 até 40°C e alta para temperatura ambiente superior a -40°C, o sistema de ventilação é constituído por unidade de ventilação 2.0 com 6 Fans com consumo máximo de 500W e ruído de 77,2 dBA (dispositivo inteiro) e unidade SFU com 3 ventiladores e está localizado na abertura de exaustão de ar, possui MTBF(mean time between failure) de 18,87anos e MTTR (mean time to repair) de 0,5h, temperatura de operação de curto prazo de –5 a + 50°C e de longo prazo de 0 a 40°C, Umidade relativa de operação de longo prazo: 5 a 85% UR, sem condensação e curto prazo de 5 a 95% UR, sem condensação, altitude de operação de longo prazo &lt;= 4000 m (13123,2 pés) (para a altitude na faixa de 1.800m a 4.000m [5.905,44 pés a 13.123,2 pés], a temperatura operacional do NEU100 deve diminuir 1°C [33,8°F] para a cada 220m [721,78pés].</t>
  </si>
  <si>
    <t>T-3832</t>
  </si>
  <si>
    <t>MAXGEN COMÉRCIO INDUSTRIAL IMPORTAÇÃO E EXPORTAÇÃO LTDA</t>
  </si>
  <si>
    <t>Telas interativas com painéis IPS com fonte de luz LED e resolução 4K, com vidro da tela de 4mm de alta resistência baixa reflexividade de luz externa, baixa emissão de luz azul (low blue light) e sistema “flicker-free” (sistema “Eye Care”), com tamanhos de 60” até 100”, sistema tátil infra vermelho com capacidade mínima de 10 toques simultâneos, com toque na tela com dedo ou qualquer objeto opaco, sistema operacional instalado na própria tela, memória de armazenamento de 32GB ou superior, memória de sistema mínima de 2GB, com "slot" para conexão de PC tipo OPS, de valor unitário (CIF) não superior a R$8.091,00.</t>
  </si>
  <si>
    <t>T-4055</t>
  </si>
  <si>
    <t>Controladores lógico programáveis (CLP) para automação de indústrias de biofertilizantes dotados de: base metálica para montagem, CPU mestre para controle do painel, componentes metálicos para fixação da base, tensão de alimentação de 380V trifásica em 60Hz.</t>
  </si>
  <si>
    <t>BRANQS AUTOMAÇÃO LTDA EPP</t>
  </si>
  <si>
    <t>T-3958</t>
  </si>
  <si>
    <t>TRANE TECHNOLOGIES INDUSTRIA, COMERCIO E SERVICOS DE AR-CONDICIONADO LTDA</t>
  </si>
  <si>
    <t>Painéis fotovoltaicos monocristalino próprios para carregamento de bateria de corrente contínua de 12V aplicadas em equipamentos de refrigeração, máquinas e veículos, com potência de 25W, tensão de 12V e eficiência energética de 14,3%, tamanho do painel de 54 x 32 cm, com película externa feita em resina flexível e transparente que proporciona resistência às intempéries de ambientes externos.</t>
  </si>
  <si>
    <t>T-3959</t>
  </si>
  <si>
    <t>Painéis fotovoltaicos monocristalinos próprios para carregamento de bateria de corrente contínua de 12V aplicadas em equipamentos de refrigeração, máquinas e veículos, com potência de 35W, tensão de 12V e eficiência energética de 14,3%, tamanho do painel de 74 x 33cm, com película externa feita em resina flexível e transparente que proporciona resistência às intempéries de ambientes externos.</t>
  </si>
  <si>
    <t>T-3960</t>
  </si>
  <si>
    <t>Painéis fotovoltaicos monocristalinos próprios para carregamento de bateria de corrente contínua de 24V aplicadas em equipamentos de refrigeração, máquinas e veículos, com potência de 35W, tensão de 24V e eficiência energética de 14,3%, tamanho do painel 74 x 33cm, com película externa feita em resina flexível e transparente que proporciona resistência às intempéries de ambientes externos.</t>
  </si>
  <si>
    <t>T-3961</t>
  </si>
  <si>
    <t>Painéis fotovoltaicos monocristalinos próprios para carregamento de bateria de corrente contínua de 12V aplicadas em equipamentos de refrigeração, máquinas e veículos, com potência de 95W, tensão de 12V e eficiência energética de 15,8%, tamanho do painel 115 x 56cm, com película externa feita em resina flexível e transparente que proporciona resistência às intempéries de ambientes externos.</t>
  </si>
  <si>
    <t>T-3983</t>
  </si>
  <si>
    <t>Painéis fotovoltaicos monocristalinos próprios para carregamento de bateria de corrente contínua de 24V aplicada em equipamentos de refrigeração, máquinas e veículos, com potência de 95W, tensão de 24V e eficiência energética de 15,8%, tamanho do painel 150 x 56cm, com película externa feita em resina flexível e transparente que proporciona resistência às intempéries de ambientes externos.</t>
  </si>
  <si>
    <t>T-4035</t>
  </si>
  <si>
    <t>FANIA COMERCIO E INDUSTRIA DE PEÇAS LTDA</t>
  </si>
  <si>
    <t>Módulos solares fotovoltaicos, destinados à geração de energia elétrica, dotados de 144 células de silício monocristalino de 166 x 83mm cada, com potência total nominal máxima (STC) igual a 440W e potência total nominal por m2 igual a 199,2W/m2, indicado com tolerância de potência positiva e eficiência igual a 19,92%, coeficiente de temperatura (Pmax) de -0,36% / °C, dimensões de 2.108 x 1.048 x 40mm, com cabos solares com comprimento de até 1.400mm, com garantia de produto de 12 anos, para uso em sistemas com tensão máxima igual a 1.500V, desenvolvidos para suportar a operação em temperatura dentro da faixa de -40 a 85°C.</t>
  </si>
  <si>
    <t>T-3947</t>
  </si>
  <si>
    <t>RESGATECNICA COMÉRCIO DE EQUIPAMENTO DE RESGATE EIRELI</t>
  </si>
  <si>
    <t>Equipamentos para comunicação sem fio usados para operações de busca e salvamento aquáticos, capazes de suportar temperaturas abaixo de 10°C, aptos a profundidades de até 50m, com exaustão do regulador unidirecional e sem ajuste, corpo feito de silicone e visor de ABS e peso máximo de 1,2kg, tipo “fullface” com transmissor portátil, microfone e fonia, possibilitando a comunicação em até 2 canais diferentes com alcance nominal de 50 a 500m, controle dinâmico automático com potência superior a 80db, com indicador de bateria fraca com avisos sonoros a cada 5min, seu corpo não deve possuir quaisquer tipos de botões/interruptores a fim de evitar a entrada de água e seu acionamento só deve feito em contato com água, para evitar consumo extra de bateria.</t>
  </si>
  <si>
    <t>T-4028</t>
  </si>
  <si>
    <t>NUCLEO MUSICAL COMERCIO IMPORTAÇÃO EXPORTAÇÃO DE INSTRUMENTOS MUSICAIS LTDA</t>
  </si>
  <si>
    <t>Mesas de comutação de sinais de áudio, portátil, com 4 canais, com ajuste de ganho, grave e agudo, com controle de alimentação de 48V próprios para alimentação de microfone condensador, com saída de fone de ouvidos de alta definição, MP3 player, leitor de cartão de memória, com conexão de porta USB para PC ou Notebook, podendo ser alimentado por “power bank”, cabo USB ou cabo de energia AC/DC.</t>
  </si>
  <si>
    <t>T-3775</t>
  </si>
  <si>
    <t>Conjuntos de ferramentas especiais utilizadas para serviço em microscópios e equipamentos médicos compreendendo em uma ferramenta para ajuste de brilho e alinhamento de câmera e LED, uma ferramenta para calibração da resolução da câmara, uma ferramenta com óptica móvel por dentro para checagem de reposição de laser e ajuste de pedal e uma ferramenta para reposição de scanner e câmera de controle principal do keratômetro.</t>
  </si>
  <si>
    <t>T-3622</t>
  </si>
  <si>
    <t>Sondas de dedo não invasiva, para conexão em  monitores de análise do nível de nocicepção, permitindo a medição de parâmetros fisiológicos através de sensores de temperatura periférica, resposta galvânica cutânea (RGC), movimento (acelerômetro), fotopletismografia, (PPG), pulsação, variabilidade da pulsação alta – frequência (0,15-0,4Hz), fornecendo uma escala numérica de níveis de resposta nociceptiva de 0 a 100.</t>
  </si>
  <si>
    <t>T-4004</t>
  </si>
  <si>
    <t>MEDPRO COMÉRCIO, IMPORTAÇÃO E EXPORTAÇÃO EIRELI</t>
  </si>
  <si>
    <t>Aparelhos com duas cavidades de laser, de 755nm e 1.064nm, com fluência máxima de 300Joules/cm², com taxa de repetição de até 5Hz, com durações de pulsos ajustáveis entre 0,5 e 300 milissegundos, com peças de mão não resfriadas, para tratamento de psoríases, lesões vasculares e pigmentadas, “pseudofolliculitis barbae”, verrugas plantares, e redução permanente de pelos.</t>
  </si>
  <si>
    <t>T-3840</t>
  </si>
  <si>
    <t>Equipamentos oftalmológicos para medida do comprimento axial e avaliação computadorizada do segmento anterior do olho através de varredura tomográfica rotacional utilizando uma lâmpada de fenda (Led’s azuis de 475nm livre de UV), uma câmera fotográfica "Scheimpflug" e uma câmera auxiliar para rastreamento da posição do olho e da pupila, capacidade de medição de córneas com curvaturas de 3 - 38mm ou 9 - 99 dioptrias, captura de até 100 imagens em 2s (modo - varredura fina de córnea), de até 50 imagens em 2s (138.000 pontos de elevação no modo 3D scan), de até 15 imagens enriquecidas em 0,3s/plano, de até 50 imagens combinadas em 2s (modo/ 3D scan), para medir córnea, câmara anterior, íris e cristalino por meio de tomografia, incorpora um aberrômetro com sensor “hartmann shack” para medir aberrações total, somando as aberrações internas e externas e validar o sistema visual.</t>
  </si>
  <si>
    <t>T-3810</t>
  </si>
  <si>
    <t>Aparelho de raios-X, telecomandado, do tipo tubo sobre a mesa (ilha), composto por colimador, console de comando remoto, um ou dois monitore(s), tubo de raios X, cabos de alta tensão, para a aquisição de imagens digitais radiográficas e fluoroscópicas para diagnóstico médico, com campo de exposição para radiografia e fluoroscopia quadrado e ajustável manual ou automática; seleção de 5 ou mais tamanhos de campos de exposição para radiografia; com ou sem grade antidifusora; detector de painel plano (FPD) de 17 x 17 polegadas com cintilador de Iodeto de Césio; mesa de exames em polímero de fibra de carbono reforçado (CRFP) com dimensões do tampo igual ou maior que 765 x 2.350mm, capacidade de carga para pacientes igual ou maior que 315kg em posição horizontal, angulação da mesa de -90 a +90°, estativa porta tubo com deslocamento longitudinal igual ou maior que 160cm, com ou sem cone de compressão, com ajuste motorizado de altura da mesa; gerador de raios-X com frequência igual ou maior que 50kHz, com potência nominal máxima de 65 ou 80kW, faixa de tensão radiográfica ajustável de 40 a 150kV em incrementos de 1kV e faixa de tensão fluoroscópica de 50 a 125kV, faixa de ajuste de mAs igual ou maior que 0,5 a 800mAs em 65 passos ou mais, com capacidade de radiografia em série de até 15quadros/s; teclado, mouse, software, cabos de conexões e manuais, podendo conter ou não kit para SID de 180cm, kit opcional para 500lbs (227kg), unidade cálculo de dose de radiação, kit medidor de dose de radiação, kit para radiografia por fenda (slot), “bucky” mural (manual ou motorizado), kit controle automático de exposição, tomossíntese, faixa compressora, suporte(s) para as pernas, console de comando local com ou sem monitor(es), carro suporte para monitor(es), protocolo(s) DICOM, estação de trabalho adicional, angiografia por subtração digital, kit para redução de artefatos metálicos, estativa porta tubo de raios X (manual ou motorizado) com trilhos e colimador, segundo tubo(s) de raios X, suporte(s) para as mãos, uma ou mais grades antidifusora, um ou mais detectores de painel plano sem fio, bolsa de drenagem, pedal para sala de exames, suporte para soro, cadeira para uretrocistografia, estabilizador(es) e nobreak(s).</t>
  </si>
  <si>
    <t>T-3923</t>
  </si>
  <si>
    <t>EUROIMMUN BRASIL MEDICINA DIAGNOSTICA LTDA</t>
  </si>
  <si>
    <t>Sistemas de microscopia totalmente automatizada e computadorizada para leitura de lâminas de imunofluorescência de substratos de células, tecidos e pontos antígenos, também em mosaico fornecendo o diagnóstico na tela do computador; identificação de padrões para Hep-2 (FAN), ANCA e padrões mistos, incluindo seus títulos; classificação dos resultados como positivos ou negativos inclusive para “Crithidia Luciliae” (DNA); processamento rápido (13s/imagem); fusão dos resultados por paciente para um processo diagnóstico totalmente digital; arquivamento digital das imagens de fluorescência e seus resultados; troca bidirecional dos dados com o sistema de informação laboratorial (LIS); compartimento para até 500 poços (para lâminas de 50 ou 10 poços); alimentação automática das lâminas; leitor de código QR Code Integrado; leitura por LED na fonte de luz 620 a 630nm; câmeras digitais de alta resolução; capacidade para até 3 objetivas (10x, 20x e 40x) com foco automático.</t>
  </si>
  <si>
    <t>T-3558</t>
  </si>
  <si>
    <t>Viscosímetros eletrônicos em linha para controle de viscosidade de fluido em impressora flexográfica apto para trabalho em atmosfera explosiva, mede a viscosidade do fluido através de um sistema de sensores de vibração; consta de painel de controle, cabo, sensor medidor de temperatura externo e “o-ring” de silicone encapsulado com teflon campo de medida de 9/140s (Ford-4) com sensibilidade de 0,1s.</t>
  </si>
  <si>
    <t>T-3875</t>
  </si>
  <si>
    <t>Sistemas semiautomáticos para coloração e padronização de lâminas utilizados em análises hematológicas, com capacidade de coloração de até 60 lâminas/h, pacote de coradores suficientes para até 900 lâminas, ajuste de bomba adaptável pelo usuário para coloração padronizada de células em lâminas para que sejam analisadas na sequência em um microscópio, dotado de plataforma de carregamento de alimentação contínua com engrenagem em espiral, sistema de processamento “Platen”, controles de precisão, secador de lâminas coradas, gaveta de resíduos independente, gaveta de coleção de lâminas, mecanismo de manutenção simplificada e ligação de 110 - 230V.</t>
  </si>
  <si>
    <t>T-3939</t>
  </si>
  <si>
    <t>BIONOVIA COMPANHIA BRASILEIRA DE BIOTECNOLOGIA FRAMACÊUTICA</t>
  </si>
  <si>
    <r>
      <t>Equipamentos para teste de osmolalidade para utilização durante o processo “upstream”, processamento “downstream”, formulação, com capacidade de detectar osmolalidade até 4.000mOsm/kg de H2O, com tela “touchscreen”, com motor de resfriamento, com leito de código de barras, com capacidade de amostra única, temperatura de armazenamento entre 20 a +45°C (-4°F a +113°F), com resolução 1MOsm/kg H</t>
    </r>
    <r>
      <rPr>
        <vertAlign val="subscript"/>
        <sz val="10"/>
        <color rgb="FF000000"/>
        <rFont val="Calibri"/>
        <family val="2"/>
      </rPr>
      <t>2</t>
    </r>
    <r>
      <rPr>
        <sz val="10"/>
        <color rgb="FF000000"/>
        <rFont val="Calibri"/>
        <family val="2"/>
      </rPr>
      <t>O.</t>
    </r>
  </si>
  <si>
    <t>T-3838</t>
  </si>
  <si>
    <t>Equipamentos para validação de serviços de reparo e manutenção em módulos receptores MDRP e MDR com as tampas a serem instalados em radares secundários de monitoramento de tráfego aéreo, realizando ensaios e testes integrados do tipo amplificação e processamento de sinais de respostas dos transponders, processando sinais recebidos da antena sobre as vias S (soma), D (diferença) e W (controle) e liberando os sinais de vídeo para a função extração, executando funções de geração de frequência local, recepção e conversão RF/FI, conversão analógica para digital, processamento de vídeo, processamento OBA (f(D/S)) , interface de saída e função "BITE" através de software especifico, compostos por: módulo gaveta de alimentação (main Power), módulo de processamento de sinais MDRP (MDR Receiver interface), modulo gaveta de medidas e leitura (BITE Receiver interface), 2 computadores tipo PC industrial para processamento de dados, módulo de chaveamento “switch” (KVM SWITCH), roteador de ponto de ethernet (Ethernet switch) ,  gabinete de aço com suporte tipo braço móvel para instalação de monitor LCD, teclado com conexão USB e  mouse óptico com conexão USB.</t>
  </si>
  <si>
    <t>T-3772</t>
  </si>
  <si>
    <t>Máquinas de medição óptica  industrial por coordenadas 3D, para medição de geometrias de superfícies por meio de fotogrametria de meios físicos, levantamento de coordenadas 3D de pontos de superfície, controle de qualidade e engenharia reversa, cujo volume de medição compreende 1 x 0,5 x 0,5m³, precisão mínima 0,015mm, e 10 x 5 x 5m³ com precisão mínima de 0,2mm, dotadas de câmera de medição, barras de escala, maleta plástica e pontos adesivos, podendo ter ou não adaptadores para furos.</t>
  </si>
  <si>
    <t>T-3956</t>
  </si>
  <si>
    <t xml:space="preserve">Máquinas para medida e avaliação de contorno 2D e profundidade de rugosidade; com níveis de operação separados para diferentes programas de rugosidade e contorno; com opções de mudança rápida entre as medidas de rugosidade e contorno através de software e mudança dos componentes mecânicos como: unidade de acionamento, a sonda (para rugosidade) mfw-250 e apalpadores de 175 e 350mm (para contorno). </t>
  </si>
  <si>
    <t>T-3942</t>
  </si>
  <si>
    <t>MAGNAMED TECNOLOGIA MÉDICA S.A.</t>
  </si>
  <si>
    <t>Dispositivos simuladores pulmonares destinados a simular respirações humanas, tosses e mais de 35 tipos de doenças pulmonares, capaz de simular volume de 2 a 2.700mL, fluxos de até 280Lpm, frequências respiratórias de 0 a 150respirações/min, resistências de 3 a 500 cmH2O/L/s, complacências de 0,5 a 1.000mL/cmH2O e capacidade de volume total de 3,1L.</t>
  </si>
  <si>
    <t>T-3962</t>
  </si>
  <si>
    <t>Instrumentos de medição de micro dureza profissional para análise das propriedades mecânicas e elásticas de materiais através da nanoidentação com profundidade máxima de identação compreendida entre 0 e 150, desenho especial de até 500µm; faixa de medição de dureza entre 0.001 a 120,000N/mm², com função de medição e cálculo dos parâmetros de material, de acordo com norma din en iso 14577-1 e astm e 2546; com microscópio com três níveis de ampliação para posicionamento exato do ponto de medição; determinação autônoma, altamente precisa do nível zero com avanço rápido; mesa XY programável para teste automático de pontos de medição; com interface de resultados e análises; fonte de alimentação para cabeça de medição / dispositivo de posição: 100 - 240VAC; incerteza de medição - medição de distância: +/- 100pm.</t>
  </si>
  <si>
    <t>T-3967</t>
  </si>
  <si>
    <t>Dispositivos eletromecânicos Encoder com tensão de 9 a 16VDC, corrente máxima de operação 30mA e frequência de saída de 360Hz para maior precisão, suporta um range de 2 a 2.500rotações/min, adaptável a eixos de 1 e 1,25 polegadas de diâmetro, próprios para medir a rotação de motores hidráulicos que movimentam o eixo do sistema de distribuição de sementes de máquinas plantadeiras não autopropulsadas.</t>
  </si>
  <si>
    <t>T-3968</t>
  </si>
  <si>
    <t>Dispositivos eletromecânicos Encoder com tensão de operação de 5 ± 0,25V, corrente de 60 ± 10mA, temperatura de trabalho de 0 a 70°C, frequência de saída de 4kHz a 200rpm, resolução de saída de 1.200 ciclos por turno, próprios para medir a rotação de motores hidráulicos que movimentam o eixo do sistema de distribuição de fertilizantes das máquinas plantadeiras não autopropulsadas.</t>
  </si>
  <si>
    <t>T-4016</t>
  </si>
  <si>
    <t>Dispositivos eletrônicos de sensoriamento de parâmetros de rolos de transportadores de correia (vibração, temperatura, velocidade, RPM), para funcionamento dentro dos rolos com distância de rolamentos de 350 a 2.250mm, diâmetros de eixo de 30 a 60mm, velocidade operacional de 350 a 1.500rpm, autogeração de energia, monitoramento online automático 24 x 7, transferência de dados via rede wireless com informação do status e intensidade do sinal.</t>
  </si>
  <si>
    <t>T-4126</t>
  </si>
  <si>
    <t>Motores de combustão a gasolina, 4 tempos, para equipamentos de jardinagem, agrícola ou pecuária de pequeno porte, monocilíndrico com bloco em alumínio injetado, camisa de ferro fundido, diâmetro x curso do pistão de 68 x 54mm com cilindrada de 196cc, tampa do tanque de combustível não roscada com fechamento por encaixe de presilhas de pressão, com rotação estacionária de 3.600rpm sem carga, potência de 6,5cv, com partida manual e/ou elétrica com 12V, com alternador incorporado, pode possuir redução de 2:1 transmitido por corrente no eixo de saída tomada de força.</t>
  </si>
  <si>
    <t>T-4127</t>
  </si>
  <si>
    <t>Motores de combustão a gasolina, 4 tempos, para equipamentos de jardinagem, agrícola ou pecuária de pequeno porte, monocilíndrico com bloco em alumínio injetado, camisa de ferro fundido, tampa do tanque de combustível não roscada com fechamento por encaixe de presilhas de pressão, diâmetro x curso do pistão de 77 x 58mm com cilindrada de 270cc, com rotação estacionária de 3.600rpm sem carga, potência de 8,5cv, com partida manual e/ou elétrica com 12V, com alternador incorporado.</t>
  </si>
  <si>
    <t>T-4128</t>
  </si>
  <si>
    <t>Motores de combustão a gasolina, 4 tempos, para equipamentos de jardinagem, agrícola ou pecuária de pequeno porte, monocilíndrico com bloco em alumínio injetado, camisa de ferro fundido, tampa do tanque de combustível não roscada com fechamento por encaixe de presilhas de pressão, diâmetro x curso do pistão de 88 x 64mm ou 90 x 66mm com cilindrada de 389 ou 420cc, com rotação estacionária de 3.600rpm sem carga, potência de 13 ou 15cv, com partida manual e/ou elétrica com 12V, com alternador incorporado.</t>
  </si>
  <si>
    <t>T-4175</t>
  </si>
  <si>
    <t>Motores de combustão a gasolina, 4 tempos, para equipamentos de jardinagem, agrícola ou pecuária de pequeno porte, monocilíndrico com bloco em alumínio injetado, camisa de ferro fundido, tampa do tanque de combustível não roscada com fechamento por encaixe de presilhas de pressão, diâmetro x curso do pistão de 72 x 55mmcom cilindrada de 224cc, com rotação estacionária de 3.600rpm sem carga, potência de 7,5cv, com partida manual e tomada de força (eixo) em sentido anti-horário.</t>
  </si>
  <si>
    <t>T-4077</t>
  </si>
  <si>
    <t>Anéis de ajuste de ângulo de direção para motor hidráulico de perfuração com diâmetros variando de 4,750 e 11,750polegadas, feito de aço carbono, com superfície interna apresentando rasgos de chaveta e que permite alterar o ângulo de perfuração de poços de petróleo.</t>
  </si>
  <si>
    <t>T-4081</t>
  </si>
  <si>
    <t>Adaptadores do estator da unidade de potência, utilizados em motores hidráulicos, é feito de liga de aço carbono, composto de roscas macho e fêmea e apresenta diâmetros variando de 4,750 e 11,750polegadas, ele é usado para conectar a seção de rolamentos ao estator da unidade de potência em motores hidráulicos de perfuração de poços.</t>
  </si>
  <si>
    <t>T-4084</t>
  </si>
  <si>
    <t>Eixos rotativos internos do motor hidráulico responsável por transferir a força rotacional da broca nas operações de perfuração de poços de produção ou exploração de hidrocarbonetos, fabricados de aço carbono e possui diâmetros variando de 2 polegadas e 9,750 polegadas, apresentando rosca caixa em um lado e rosca pino outra extremidade.</t>
  </si>
  <si>
    <t>T-4088</t>
  </si>
  <si>
    <t>Kits de seção de potência para um tipo de motor hidráulico de perfuração, composto de um grupo de estatores com diâmetro entre 14,5 e 20cm e rotores com diâmetro entre 13,5 e 19cm, ambos fabricados de aço inoxidável e responsáveis pera geração de torque para a broca de perfuração.</t>
  </si>
  <si>
    <t>T-4174</t>
  </si>
  <si>
    <t>Bombas de engrenagem do sistema hidráulico para empilhadeiras à combustão; vazão de 31,5mL/revolução; pressão de trabalho 20,6MPa; pressão máxima 24,5MPa a 3.000rpm; temperatura de trabalho -10 a 80°C, de valor unitário (CIF) não superior a R$374,06.</t>
  </si>
  <si>
    <t>MEDAL METALURGICA DALLA LANA LTDA</t>
  </si>
  <si>
    <t>T-4085</t>
  </si>
  <si>
    <t>Sopradores de ar, composto de roteadores de lóbulos duplo, selagem a labirinto, sistema de lubrificação pressurizada, pressão máxima de até 22psi, vazão de 9362ft³/min ((68°F; 14,7psia) a 37,264ft³/min (68°F; 14,7psia) e potência de 244 A 1.740HP.</t>
  </si>
  <si>
    <t>T-4051</t>
  </si>
  <si>
    <t>Sopradores centrífugos de simples estágio com funcionamento totalmente isento de óleo, dotados de rolamentos magnéticos sem lubrificação, potência do motor elétrico de 30 até 55kW, controle de velocidade do motor através de controlador lógico programável (CLP), com faixa de vazão de ar compreendida entre 31.237 e 67.457m3/h; faixa de elevação de pressão compreendida entre 1.505 e 1.902Pa.</t>
  </si>
  <si>
    <t>T-4164</t>
  </si>
  <si>
    <t>Freezeres tipo gabinete semiautomático para congelamento criogênico com uso de nitrogênio líquido a -196°C, -80 e 0°C, com capacidade do LN2 de até 552 litros, equipados com ventiladores de alta velocidade que permitem um fluxo interno do vapor com temperatura de trabalho que variam de -200 a +50°C , com tanque de suprimento de baixa pressão de 22psi.</t>
  </si>
  <si>
    <t>T-3980</t>
  </si>
  <si>
    <t>Equipamentos de cocção a gás, tipo industrial, para alimentos em geral ou para a confeitaria e a panificação artesanal fresca ou congelada, dotados de sistemas inteligentes atualizáveis por pen-drive e/ou conexão remota via Wi-Fi, com: gerenciamento térmico da câmara de cocção atuando de forma automática, com correções constantes (a cada segundo) de temperatura e umidade; controle ativo de extração forçada de umidade da câmara de cocção; alta precisão de cocção com controle de delta T (diferença entre a temperatura da cabine de cocção e o núcleo do alimento) com desvio máximo de 2°C, para cozimentos lentos; alto fluxo de geração de vapor; controle automático de intensidade e modo de circulação do fluxo de ar, com uma ou mais multi-turbinas com 4 níveis de velocidades contínuas multidirecionais e 4 níveis de velocidades semi-estáticas (turbina em pausa durante desativação de resistências elétricas); sistema de autolimpeza totalmente automático com pré-diagnóstico; sistema de cocção múltipla (diferentes pratos prontos ao mesmo tempo); resistência para defumação; porta com vidro de três camadas; sistema de diagnóstico preventivo; controle de parâmetros para utilização em diferentes altitudes em relação ao nível do mar; visualização de intensidade e características de uso, consumo de energia, consumo de água de geração de vapor, água e detergente do sistema de lavagem automática feita através de painel de comando e/ou através de aplicativo próprio para smartphone; visualização do histórico de programas utilizados no forno (até 8 dias no painel de comando, até 12 meses via app de smartphone e/ou portal web); monitoramento e gestão de informações de uso de diversos equipamentos localizados em diferentes localidades via portal web; sistema de criação de receitas por meio gráfico; programação de receitas com interatividade de ações/tarefas entre equipamento e operador coordenada em tempo real via painel de comando; criação de receitas via portal web e/ou app de smartphone com interação automática com o equipamento; painel de controle “touchscreen” em LCD capacitivo de alta resolução, customizável.</t>
  </si>
  <si>
    <t>T-3981</t>
  </si>
  <si>
    <t>T-4023</t>
  </si>
  <si>
    <t>Máquinas automáticas para cozimento contínuo de massas para macarrão instantâneo com capacidade de 2.016kg/h, composta por corrente e esteira transportadora de massa, 3 estágios de cozimento dentro da câmara, 2 coifas de exaustão (entrada e saída) e painel controlado por PLC.</t>
  </si>
  <si>
    <t>T-4167</t>
  </si>
  <si>
    <t>Módulos de aeração compostos por 57 unidades (grids), sendo 43 grids com 18m de comprimento, 2 grids com 16m de comprimento, 8 grids com 13 metros de comprimento e 4 grids com 6 metros de comprimento, parte estrutural metálica para montagem dos difusores tubulares compostos por 2.066 unidades totalizando 2.200mm final de largura (membranas + estrutura tubular); Contém membranas fabricadas em silicone com resistência a alta temperatura (até 120ºC) e abrasão, perfuradas em toda sua desenvoltura com furos menores que 1,4mm de diâmetro, permitindo ocorrer o processo de formação de bolhas finas de ar, através do insuflamento do ar para dentro dos módulos de aeração; estrutura tubular dos difusores fabricada de polipropileno para fixação e acondicionamento das membranas na parte estrutural; contém 1 (uma) barra transversal para içamento (remoção) (T-Transverse) dos módulos de aeração.</t>
  </si>
  <si>
    <t>T-4201</t>
  </si>
  <si>
    <t>ADAMA BRASIL S/A</t>
  </si>
  <si>
    <r>
      <t>Filtros secadores utilizados para separação de sólidos e líquidos através de filtragem, do tipo "nutsche", por meio de processos de compressão por pressurização com nitrogênio e vácuo, de agitação com movimentos ascendentes, descendentes e de rotação nos sentidos horário e anti-horário, e secagem por aquecimento e vácuo, com meio filtrante constituído por tela sinterizada "multilayer" (5 camadas) com abertura de 20 micrômetros, com câmara com capacidade de 12.500 litros, com área de filtragem de 8m</t>
    </r>
    <r>
      <rPr>
        <vertAlign val="superscript"/>
        <sz val="10"/>
        <color rgb="FF000000"/>
        <rFont val="Calibri"/>
        <family val="2"/>
      </rPr>
      <t>2</t>
    </r>
    <r>
      <rPr>
        <sz val="10"/>
        <color rgb="FF000000"/>
        <rFont val="Calibri"/>
        <family val="2"/>
      </rPr>
      <t>, com válvula de descarga lateral para extração do sólido do tipo “clean seal”, com controlador lógico programável (CLP).</t>
    </r>
  </si>
  <si>
    <t>T-4157</t>
  </si>
  <si>
    <t>Lavadoras modulares, automáticas e multitarefas para lavar e secar formas (moldes) de chocolate de policarbonato “makrolon” e caixas plásticas, com capacidade para lavar entre 128 e 507formas/ h ou entre 234 e 585caixas/h, com 2 faixas de limpeza ajustáveis e correia sem fim de transporte em aço inox, provida de: zona de entrada com caixa de respingo; zona de pré-lavagem com água pressurizada e temperatura de trabalho controlada entre 50 e 55°C; zona de lavagem em aço inox munida de regenerador de água para reaproveitamento, temperatura de trabalho entre 55 e 65°C e sistema de recuperação de calor; zona de enxague com água doce quente (75 – 92°C) com tanque coletor de água para reuso; 2 zona de secagem por sopro de ar pré-aquecido e caixa de respingo; zona de saída dos moldes; dispositivo de dosagem de detergente com sonda de condutividade indutiva; controlada por PLC e display HMI.</t>
  </si>
  <si>
    <t>T-4047</t>
  </si>
  <si>
    <t>Máquinas embaladoras automáticas para encher embalagens do tipo "big bag" com fertilizantes granulados, capacidade de enchimento unitário com mínimo de 500kg e máximo de 2.000kg e capacidade de produção de até 120t/h, controladas por meio de controlador lógico programável (CLP) e interface homem máquina (HMI), com sistema de redução de pó, sistema de ar comprimido, dotadas de 2 suportes para rolos de embalagens, balança automática para pesagem do produto, 2 prendedores semicirculares para fixação da embalagem, insuflador de ar para conformação da embalagem e enchimento do material, dispositivo para fechamento da entrada da embalagem e transportadores automáticos para deslocamento dos "big bags".</t>
  </si>
  <si>
    <t>T-4020</t>
  </si>
  <si>
    <t>CALÇADOS BEIRA RIO S/A</t>
  </si>
  <si>
    <t>Combinações de máquinas automáticas, interligadas física e eletricamente, utilizadas para fechamento e aplicação de fita adesiva com largura igual ou superior a 50mm, mas igual ou inferior a 70mm em caixas de papelão com dimensões mínimas de 300 x 250 x 140mm (C x L x A) e máximas de 700 x 700 x 660mm (C x L x A), com esteiras transportadoras, com sensores para identificação automática da altura e da largura da caixa, compostas por: 1 máquina para aplicação de fita adesiva nas partes inferior central e superior central da caixa; 1 máquina para aplicação da fita adesiva em 4 extremidades da caixa.</t>
  </si>
  <si>
    <t>T-4045</t>
  </si>
  <si>
    <t>Máquinas automáticas para aplicação de rótulos autoadesivos em potes (frascos) plásticos de 25, 50 e 100mL, com diâmetros entre 50 e 100mm, com velocidades de operação de até 180potes/min (velocidade máxima de até 200 potes/min), dotadas de: mesa de acumulo de 3.000mm x 7 pistas e 750mm com 4 fotocélulas e sensor detector de produto; 2 cabeçotes de aplicação de rótulo na parte linear, um superior para aplicação na tampa do pote e um inferior para aplicação na parte de baixo do pote, preparação para o rótulo posterior sem parar no frasco de plástico cilíndrico, dispositivos antiestáticos, controle automático de dispensação de rótulos, 2 câmeras para controle de qualidade do sistema de visão com painel táctil de 18”, sendo uma câmera para parte inferior e outra para parte superior, correia superior motorizada para rótulo inferior, 2 correias laterais motorizadas com posicionamento manual e ajuste manual na aplicação do rótulo inferior, transportador, portas com intertravamento, rosca de alimentação; 2 cabeçotes de aplicação de rótulo na parte rotativa para aplicação na frente e atrás dos potes com sistema redundante, com estrelas de transferência, preparação para os rótulos frontal e posterior sem parar, controle automático de dispensação de rótulos; 1 câmera para controle de qualidade do sistema de visão para rótulos frente e verso, painéis dedicados em cada cabeçote, “servodrivers” em cada cabeçote, motor elétrico principal controlado por inversor, painel geral da máquina, sistemas de rejeição, com sistema pneumático dotado de unidade de tratamento de ar e um transportador by pass para a parte rotativa.</t>
  </si>
  <si>
    <t>T-4056</t>
  </si>
  <si>
    <t>MELITTA DO BRASIL INDÚSTRIA E COMÉRCIO LTDA</t>
  </si>
  <si>
    <t>Máquinas encartuchadoras horizontais tipo “end-load”, de funcionamento contínuo, para acondicionar em cartuchos, pacotes de café previamente embalados a vácuo, construídas em aço inoxidável e com grau de proteção sanitário ip65, com velocidade máxima de encartuchamento de até 170cartuchos/min; concebidas para operar com cartuchos de dimensões máximas iguais ou inferiores a 267mm de comprimento, 101mm de largura e 343mm de profundidade; dotadas de: alimentador de cartuchos rotativo com ventosas a vácuo; braços insersores dos pacotes nos cartuchos assistidos por direcionadores; dispositivo fechador de abas com aplicação de cola quente “hot melt”; sistema expulsor de rejeitos; controlador lógico programável (CLP) com interface homem-máquina (HMI) com tela tipo "touchscreen" colorida; dotadas ou não de estação de alimentação integrada.</t>
  </si>
  <si>
    <t>ARV INDÚSTRIA DE MÁQUINAS E COMÉRCIO LTDA</t>
  </si>
  <si>
    <t>T-3804</t>
  </si>
  <si>
    <t>Máquinas de empacotamento automático ou semiautomático de latas e/ou garrafas com tecnologia de embalagem NMP (Nature MultiPack), com a formação do pacote através de aplicação de cola quente sem utilização de filme plástico envolvente, compostas de: módulos de entrada em duas vias; sistema de orientação dos recipientes; sistema de aplicação da cola quente e estação de secagem da cola; com ou sem o módulo divisão de pacotes e aplicação de alças; com velocidade igual ou superior a 32.000recipientes/h.</t>
  </si>
  <si>
    <t>T-4110</t>
  </si>
  <si>
    <t>Máquinas semi-automáticas para envolvimento de pallets com filme extensível “stretch”, com braço giratório  para pallets estáticos de no máximo 1.200 x 1.200mm, com capacidade de carga máxima ilimitada, com braço giratório equipado com “bumper” de segurança,  com sistema de programação ECO de até 20 comandos para diferentes posições e paradas do braço de giro ou do carro de pré-estiramento, com pré-estiramento motorizado com relações fixas de no máximo 250%,  com detecção automática da altura do produto máxima de 2.400mm, com controle do tensionamento contínuo do filme realizado por célula de carga, com regulagem de tensão em 4 níveis independentes (pé do pallet, subida, topo e descida), dotado de cabeçote com sistema de passagem do filme em S para uma passagem simples e rápida, dotado de cabeçote com posicionador ergonômico e botão dispensador de filme, com buzina sonora que indica o início do ciclo.</t>
  </si>
  <si>
    <t>T-4111</t>
  </si>
  <si>
    <t>Máquinas semiautomáticas para envolvimento de pallets com filme extensível “stretch”, com mesa giratória de no máximo 1.650mm diâmetro para manter o pallet centralizado girando em seu próprio eixo, com envolvimento total do pé do pallet , com capacidade de carga máxima de 2.000kg, com painel de operação IP 54 com visor digital e seletor JOG, com sistema personalizado de programação ECO de até 20 comandos para diferentes posições e paradas da mesa de giro ou do carro porta bobina, com tensionamento  mecânico  realizado através do sistema com bloco de frenagem plástico (FRD) regulável por um manípulo com indicador analógico do nível de tensão, detecção automática da altura do produto máxima de 2.400mm, dotado de cabeçote com posicionador ergonômico com dispositivo antiesmagamento, com buzina sonora que indica o início do ciclo, com dispositivo de segurança interno trava corrente.</t>
  </si>
  <si>
    <t>T-4112</t>
  </si>
  <si>
    <t>IMSB INDUSTRIA DE MAQUINAS E EQUIPAMENTOS LTDA.,</t>
  </si>
  <si>
    <t>Máquinas semiautomáticas para envolvimento de pallets com filme extensível “stretch”, com mesa giratória de no máximo 2.400mm diâmetro para manter o pallet centralizado girando em seu próprio eixo, com envolvimento total do pé do pallet, com capacidade de carga máxima de 2.500kg, com mesa de giro com dispositivo para posicionamento, com painel com tela “touchscreen”, com sistema personalizado de programação “multilevel control”  para programar  em um único ciclo até  9 camadas independentes de ajuste dos parâmetros de envolvimento ( pré-estiro, tensionamento, velocidade de subida e rotação da mesa), com pré-estiramento motorizado  de no máximo 400%,  com detecção automática da altura do produto máxima de 3.100mm, com controle do tensionamento contínuo do filme realizado por célula de carga, dotado de cabeçote com sistema de passagem do filme em S – QLS – “Quick Load Sistem” sem aberturas e travas com rolos fixos e côncavos na parte superior, dotado de cabeçote com posicionador  ergonômico e botão dispensador de filme, cabeçote com dispositivo antiesmagamento, com buzina sonora que indica o início do ciclo, com ou sem dispositivo formador de cordão, com ou sem dispositivo de pinça e corte do filme, com ou sem acionamento por controle remoto, com dispositivo trava corrente, de valor unitário (CIF) não superior a R$ 61.031,27.</t>
  </si>
  <si>
    <t>MÁQUINAS SANMARTIN LTDA</t>
  </si>
  <si>
    <t>T-4113</t>
  </si>
  <si>
    <t>Máquinas automáticas para comprimir e enrolar molejos para colchão, em rolos, para molejos com espessura máxima de 20cm, largura máxima de 200cm, comprimento máximo 220cm, velocidade de 8 minutos/rolo, diâmetro máximo do rolo acabado 70cm, com suporte da bobina para papel “craft” ou tecido não tecido para empacotamento do molejo.</t>
  </si>
  <si>
    <t>T-4114</t>
  </si>
  <si>
    <t>Máquinas automáticas para comprimir e enrolar molejos para colchão, em rolos, para molejos com espessura máxima de 18cm, largura máxima de 200cm, comprimento máximo 220cm, velocidade de 8 minutos/rolo, diâmetro máximo do rolo acabado 70cm, com suporte da bobina para papel “craft” para empacotamento do molejo.</t>
  </si>
  <si>
    <t>T-4197</t>
  </si>
  <si>
    <t>Aparelhos robotizados com braço telescópico para equipamentos de hidrojateamento de alta pressão/ultra alta pressão, capacidade de área de jato de 2.000 x 2.000mm, com capacidade máxima de 3.000bar, 80 litros/min, força de retrocesso de 600N, feixe de bocal 150mm e cruz bocal 240mm, regulação de velocidade de rotação, velocidade mínima 132rpm e velocidade máxima 1.200rpm; cabo para fonte de energia 400V / 50Hz / 16A / 2,5m, rosca interna M26 / trava rápida, controlada por painel com botão de emergência, e-drive on/off, jogo de rodas para movimentação, equipada com kit de rotação elétrico, kit para hidro demolição e assessórios para hidrojateamento solo.</t>
  </si>
  <si>
    <t>T-4161</t>
  </si>
  <si>
    <t>KARCHER INDÚSTRIA E COMÉRCIO LTDA</t>
  </si>
  <si>
    <t>Corpos rígidos em formato de tubo, feito em plástico material poliamida com adição de fibra de vidro para maior resistência, capacidade de suportar água pressurizada de até 41MPa, com espessura de parede de 3,05mm, com suas extremidades em formato que permite acoplamento de acessórios diversos de lavadora de alta pressão sem o uso de ferramentas , para uso em lavadoras de alta pressão, ou feito em material de liga cobre-zinco (latão), utilizados em gatilhos profissionais para aspersão de água, corpo responsável pela entrada de água na pistola e direcionamento de saída do jato, com formato o qual permite conexão simultânea de acessórios como mangueira de alta pressão e tubeira de aspersão através da com rosca m22x1,5, para uso exclusivo em lavadoras de alta pressão.</t>
  </si>
  <si>
    <t>T-4162</t>
  </si>
  <si>
    <t>Flanges do motor integrado, feito em liga de alumínio, com formato integrado para o acoplamento do rolamento do eixo do motor, anel raspador e lubrificante, para lubrificação constante desse rolamento sem risco de vazamentos, possui distanciamento das bobinas do motor de no mínimo 5mm.</t>
  </si>
  <si>
    <t>T-4168</t>
  </si>
  <si>
    <t>Pórticos móveis automotores sobre pneus, acionados por motor diesel, controlados por controle remoto sem fio por rádio frequência, para colocação em seco, transporte e volta à água de embarcações com carga máxima de 200t, largura máxima (boca) de 11m e altura livre interna de 10,4m (tomando como referência a parte de baixo da viga da estrutura), descida dos moitões onde estão amarradas as cintas de içamento de até 1,5m negativos, tendo o nível do solo como referência, capacidade para movimentar barcos de pesca e rebocadores de até 23m de comprimento e iates e veleiros de até 40m de comprimento.</t>
  </si>
  <si>
    <t>T-4096</t>
  </si>
  <si>
    <t>HYSTER-YALE LTDA</t>
  </si>
  <si>
    <t>Empilhadeiras autopropulsadas, acionadas por motor a gasolina, a diesel ou a gás liquefeito de petróleo (GLP), para elevação, transporte e armazenagem de carga, com capacidade de movimentação de carga entre 7.000 e 21.000kg, com ou sem garfos ou acessórios.</t>
  </si>
  <si>
    <t>T-4097</t>
  </si>
  <si>
    <t>Empilhadeiras autopropulsadas sobre pneumático para elevação, transporte, armazenagem de cargas com capacidade de carga de 6.800 a 18.000kg, acionadas por motor diesel com potência igual ou superior a 155HP, sistema de arrefecimento com radiador padrão do tipo "Quad-Cooler" modular, transmissão eletrônica com 3 velocidades reversíveis e “inching” eletrônico incorporado, com torre telescópica de 2 ou 3 estágios e altura compreendida entre 3.750 a 7.000mm, com ou sem garfos ou acessórios, sistema hidráulico com uma ou duas bombas de pistão de ângulo variável de 120cc, cabine inclinável, com assento do operador com suspensão a ar.</t>
  </si>
  <si>
    <t>T-4098</t>
  </si>
  <si>
    <t>Empilhadeiras autopropulsadas sobre pneumáticos, acionadas por motor à diesel com potência nominal entre 224 e 261kW, transmissão automática com 4 ou 5 velocidades, capacidade de carga entre 34.320 e 52.000kg, sendo o centro de carga entre 900 e 1.200mm, entre eixos de 5.385 ou 5.900mm, dotadas de torre hidráulica,  com ou sem garfos ou acessórios e cabine inclinável para manutenção.</t>
  </si>
  <si>
    <t>T-4119</t>
  </si>
  <si>
    <t>BEUMER LATINO AMERICANA EQUIPAMENTOS LTDA</t>
  </si>
  <si>
    <t>Elevadores de caçambas destinados ao transporte de materiais a granel com temperatura máxima de até 130°C, com correia de cabos de aço, com áreas livres entre os cabos para fixação das caçambas, com capacidade de 130 até 2.350m³/h; com um eixo de acionamento, dotado de um tambor de acionamento; com 1 ou 2 unidades de acionamento (com motor elétrico, acoplamentos, redutor principal e/ou auxiliar); com um eixo e tambor de barras de esticamento; com estrutura composta por cabeça, chaminés (em módulos de até 3m),  quadros guia, chapas distanciadoras e pé do elevador; com ou sem chute de distribuição; para transporte vertical, com elevação (distância entre eixos) de até 200m.</t>
  </si>
  <si>
    <t>T-4190</t>
  </si>
  <si>
    <t>Transportadores de correia para materiais sólidos, fixas, de 8 até 29m de comprimento, dotadas de esteira de borracha vulcanizada ou similar com reforço em tecido ou metal, motor de transmissão elétrico de até 3,17kW/h e cobertura especial em toda a sua extensão.</t>
  </si>
  <si>
    <t>TMSA- Tecnologia em Movimentação</t>
  </si>
  <si>
    <t>ESTRUTURAS METÁLICAS E SISTEMAS CONSTRUTIVOS DEMUTH LTDA</t>
  </si>
  <si>
    <t>LITEQ INDÚSTRIA E COMÉRCIO EIRELI,</t>
  </si>
  <si>
    <t>FLOWTRACK INDÚSTRIA E COMÉRCIO DE EQUIPAMENTOS PARA AUTOMAÇÃO INDUSTRIAL LTDA</t>
  </si>
  <si>
    <t>Rossil Industrial Limitada</t>
  </si>
  <si>
    <t>T-4209</t>
  </si>
  <si>
    <t>Agitadores de transporte e distribuição de tiras de batata, com capacidade de produção de 52t/h, com dimensões da cama de 3.867 (C) x 1.717mm (L), em aço inox, portão deslizante pneumático de largura total 1.371mm, calhas rígidas de descarga angulares para distribuir o produto por caminhos diferentes via portão retrátil com abertura e fechamento do flap, descarga direta, curso de 7/16” e 890rpm.</t>
  </si>
  <si>
    <t>T-3987</t>
  </si>
  <si>
    <t>VISILTEC IMPORTAÇÃO, EXPORTAÇÃO E COMÉRCIO DE MÁQUINAS LTDA.</t>
  </si>
  <si>
    <r>
      <t>Equipamentos para armazenamento e entrega automática de encomendas, baseados em robótica, com capacidade de armazenamento de até 400 encomendas em 5,4m</t>
    </r>
    <r>
      <rPr>
        <vertAlign val="superscript"/>
        <sz val="10"/>
        <color rgb="FF000000"/>
        <rFont val="Calibri"/>
        <family val="2"/>
      </rPr>
      <t>2</t>
    </r>
    <r>
      <rPr>
        <sz val="10"/>
        <color rgb="FF000000"/>
        <rFont val="Calibri"/>
        <family val="2"/>
      </rPr>
      <t>, com velocidade média de busca e entrega das encomendas de 12s, com tela sensível ao toque da interface do usuário, contendo dois scanners 2D, detector de movimento, cortinas de segurança, câmeras de segurança, porta de entrada de encomendas com medição automática de altura, elevador de pacote, oito colunas de armazenamento, telas de sinalização digital e bandejas de armazenamento de tamanho único para todas as encomendas, com dimensões máximas da encomenda de 600 x 400 x 400mm.</t>
    </r>
  </si>
  <si>
    <t>T-4083</t>
  </si>
  <si>
    <t>Máquinas para armazenamento de cigarros com filtros (buffer), com sistema de absorção das variações de velocidade da máquina anterior e a posterior, com CLP, mantendo a produção ininterrupta, com capacidade para armazenar 160.000 barras de cigarros com filtros, velocidade de saída de 20.000 barras de cigarros com filtros p/min, frequência principal 60Hz, tensão nominal de 380V, potência total instalada de 5kW e carga conectada de ar comprimido de 3,5bar.</t>
  </si>
  <si>
    <t>T-4087</t>
  </si>
  <si>
    <t>Compensadores de pressão responsáveis por equalizar as pressões interna e anular utilizados na perfuração em poços exploratórios de petróleo, ferramenta de forma cilíndrica, fabricada com aço austenítico 316 e tem diâmetro variando entre 43 até 83,6mm e comprimento entre 220 até 418mm.</t>
  </si>
  <si>
    <t>T-4089</t>
  </si>
  <si>
    <t>Adaptadores em forma de conector responsável por conectar duas ferramentas de medição de poços de petróleo para fazer a medição de peso e torque na coluna nas operações de perfuração, fabricados com liga de Níquel inconel 713, possui diâmetro variando de 44 a 51mm e comprimento entre 295 e 438mm com ou sem mola de compressão.</t>
  </si>
  <si>
    <t>T-4115</t>
  </si>
  <si>
    <t>Alojamentos para anéis de transferência de peso com diâmetro entre 156 até 202,2mm e comprimento entre 265 e 337,8mm responsável por equalizar e amortecer o peso e choque durante a perfuração de poços de petróleo sendo feito de aço inoxidável SAE Tipo 630, que é um tipo de aço inoxidável endurecido por precipitação martensítica.</t>
  </si>
  <si>
    <t>T-4194</t>
  </si>
  <si>
    <t>Placas de fixação, responsáveis por guiar o fluxo hidráulico que aciona os pistões de direcionamento do equipamento de perfuração de poços de petróleo assim como suportá-lo, fabricadas em Aço Inoxidável SAE 630, com comprimento de 20 até 30,1cm, largura entre 10 e 20,4cm e altura entre 1,5 e 8cm.</t>
  </si>
  <si>
    <t>T-4195</t>
  </si>
  <si>
    <t>Pistões de direcionamento, responsáveis por promover o contato com a formação que dá a direção ao poço, fabricados de aço inoxidável SAE 630 com revestimento em pastilhas de carboneto de tungstênio, com comprimento de 14 até 20,5cm, largura entre 9 e 20,1cm e altura entre 2 e 10cm.</t>
  </si>
  <si>
    <t>T-4196</t>
  </si>
  <si>
    <t>Placas de contato e suporte para orientação do poço de petróleo além de ser responsável por manter diâmetro do mesmo, é fabricada de aço inoxidável SAE 630 e revestida de Liga de Inconel 625, com comprimento de 4 até 16,5cm, largura entre 9 e 22cm e altura entre 3 e 9cm.</t>
  </si>
  <si>
    <t>T-4203</t>
  </si>
  <si>
    <t>Moldes tipo barra para fabricação de queijos, com microperfurações cônicas, dimensão interna igual ou maior de 348 x 268mm, altura interna igual ou maior de 195mm, com tampa e reforço em ano inoxidável, material constitutivo p-fenilenovinileno (PPV).</t>
  </si>
  <si>
    <t>T-4205</t>
  </si>
  <si>
    <t>SL CEREAIS E ALIMENTOS LTDA</t>
  </si>
  <si>
    <t>Equipamentos para corte de aveia descascada, com capacidade de corte de 2.000kg de aveia/h, com calhas alimentadoras, cilindros metálicos rotativos com furos para passagem dos grãos, facas de corte fixas, sistema de limpeza contínua dos furos dos cilindros e acionamento dos cilindros composto de eixo central e motorredutor.</t>
  </si>
  <si>
    <t>T-3791</t>
  </si>
  <si>
    <t>Máquinas automáticas para carregamento e descarregamento de assadeiras de tamanho inferior a 43 x 30 polegadas, em linha de produção de pães de hambúrguer, providas de esteira para carregamento e descarregamento, elevador de pilha de assadeiras, cabeçote magnético com movimento rotativo, esteira magnética, Controlador Lógico Programável (PLC) e Interface Homem Máquina (IHM).</t>
  </si>
  <si>
    <t>T-3999</t>
  </si>
  <si>
    <t>CASTROLANDA – COOPERATIVA AGROINDUSTRIAL LTDA</t>
  </si>
  <si>
    <t>Máquinas cortadoras versáteis para batatas e outras frutas e vegetais, com cabeças de corte standard de 8 estações opcionalmente com 14 estações, ajustáveis para cortes precisos e uniformes, podendo ser equipada com cabeçotes para: rodelas lisas, rodelas em "V", rodelas onduladas, diversos tipos de ralados completos ou reduzidos, cortes em tiras e granulados; aceita produtos com tamanhos até 101,6mm (4”) em qualquer dimensão; com funcionamento contínuo e produção ininterrupta; desenhada para assegurar fácil limpeza e manutenção; equipadas com motores com potência desde 1,5 até 7,5kW dependendo da aplicação; com capacidade de produção de até 900kg/h para batata em rodela, até 2.200kg/h para batata ralada e até 5.500kg/h para batata em tiras.</t>
  </si>
  <si>
    <t>T-4166</t>
  </si>
  <si>
    <t>SERILON BRASIL LTDA</t>
  </si>
  <si>
    <t>Máquinas automáticas eletrônicas para recorte de materiais rígidos, semirrígidos ou flexíveis, em rolo ou folhas , tais como papel, papel “kraft”, mantas magnéticas, cartolina, vinil autoadesivos, com opção de esboço de desenho e escrita por meio de caneta, com área útil de corte de 12” (30,5cm), com capacidade de inserir materiais até 13”(32cm) na largura, 2 roletes para fixação dos materiais, força de corte 5 até 350g, velocidade de 300mm por segundo, lâminas auto ajustável, com entrada para usb, painel LCM com botões para seleção de opções, consumo máximo de 40W, 32mb de memória buffer, com entrada para cartão SD.</t>
  </si>
  <si>
    <t>T-4093</t>
  </si>
  <si>
    <t>Impressoras de etiquetas e/ou rotuladores eletrônicos com opção de impressão em fitas ou etiquetas, com velocidade de impressão de até 176mm/s, impressão em transferência térmica em fitas com largura entre 3,5 até 62mm e resolução de impressão entre 180dpi até 360 x 720dpi.</t>
  </si>
  <si>
    <t>T-4082</t>
  </si>
  <si>
    <t>Conjuntos impressores para serem montados em impressoras flexográficas de tambor central, contendo tambor central montado, 16 motores elétricos de potência nominal igual ou superior a 4 kW e rotação nominal igual ou superior a 800rpm, com painel elétrico, mesa de comando, unidade CPU e monitor de visualização.</t>
  </si>
  <si>
    <t>T-4068</t>
  </si>
  <si>
    <t>PARAMOUNT TÊSTEIS INDÚSTRIA E COMÉRCIO S/A.</t>
  </si>
  <si>
    <t>Meadeiras com controle eletrônico inteligente (sec), com interface por “touchscreen”, para formação automática de meadas, com regulagem e variação de ângulo cruzado, alternador de trama e trapezoidal, de 44 (4 x 11) posições, completa, acompanhada de acessórios.</t>
  </si>
  <si>
    <t>T-3593</t>
  </si>
  <si>
    <t>Máquinas têxteis automáticas para engomar fios, com velocidade customizada podendo atingir até 140m/min, equipadas com PLC (Controlador Lógico Programável) e IHM (Interface Homem Máquina), dotadas de: 1 gaiola para 20 rolos, 2 caixas de goma, 1 secador com 14 cilindros de secagem, sistema de pós-enceragem, cabeceira com controle de tensão de enrolamento do fio nos rolos de teares e cozinha completa para preparação de goma composta por cozinhador e 2 tanques de armazenagem.</t>
  </si>
  <si>
    <t>T-4150</t>
  </si>
  <si>
    <t>HIDRÁULICOS MENEGOTTO LTDA</t>
  </si>
  <si>
    <t>Máquinas corte laser para chapas metálicas de espessura superior a 8mm, operando por fibra ótica, com fonte do laser de 1.000 a 4.000W, curso do eixo x, y e z de 4.000 x 2.000 x 290mm, respectivamente, velocidade máxima de movimento de 120m/min, capacidade máxima de carga da mesa de 1.900kg, de valor unitário (CIF) não superior a R$ 811.883,52.</t>
  </si>
  <si>
    <t>T-4076</t>
  </si>
  <si>
    <t>Máquinas-ferramentas de estações múltiplas tipo "transfer" com sistema rotativo de 18 estações para usinagem do furo central de bicos injetores para motores diesel; com ciclo ajustável de acordo com o tipo de peça e processo; com controle de movimentos do fuso com curvas lineares intercambiáveis; com capacidade de produção de até 11 peças/min em ciclo simples; com capacidade de diâmetro das peças a serem usinadas compreendido entre 7,40 e 14,60mm e longitude de 50mm; Tolerância dos furos usinados de +-0,012mm no diâmetro; Sistema PLC para comando dos fusos de rotação e um inversor para giro da mesa e um cilindro central; acompanhada de sistema de exaustão, tanque de bombeamento, painel de comando elétrico, sistema anti-incêndio e sistema de filtragem de óleo.</t>
  </si>
  <si>
    <t>T-3969</t>
  </si>
  <si>
    <t>Máquinas-ferramentas do tipo retífica de face automática de alta performance, com 4 eixos de trabalho e duas estações de usinagem para micro acabamento de superfícies planas ou levemente convexas ou côncavas, com 5 cabeçotes sendo 3 de usinagem, 1 de carga e 1 de descarga, diâmetro nominal da peça de trabalho de 40mm, velocidade dos eixos de trabalho de 0 a 1.800rpm, motor dos eixos de trabalho de 1,1kW AC, velocidade máxima dos eixos de usinagem de 5.000rpm/correia, motor dos eixos de usinagem de 0,75kW, ar comprimido com potência requerida de 4,5bar, com comando numérico computadorizado (CNC).</t>
  </si>
  <si>
    <t>T-3991</t>
  </si>
  <si>
    <t>Máquinas dobradeiras elétricas, com sistema hibrido servo hidráulica acionada por 4 cilindros, com comando numérico computadorizado, compensação de flecha CNC, sistema de fixação e alinhamento da ferramenta automática para punção e matriz, sistema de segurança com ajuste da posição de dobra, painel de operação "touch", disposto com sistema de programação gráfica no comando da máquina em desenhos com definição em 3D e "software" específico instalado no comando da máquina "TecZone Bend", que permite abrir arquivos em 3D e gerar o programa automaticamente, posição da matriz variável, com iluminação frontal e traseira para auxilio no trabalho e posicionamento instrutivo em LED para posicionamento da estação de dobra, acionamento através de cartão RFID para controle de acesso do painel da máquina, comprimento máximo de dobra de até 4.420mm, força de operação até 320t, disposta com até 10 eixos de ação, com ou sem trocador automático de ferramentas (TOOLMASTER).</t>
  </si>
  <si>
    <t>T-3992</t>
  </si>
  <si>
    <t>Máquinas dobradeiras eletro hidráulica, acionada por até 4 cilindros, com comando numérico computadorizado, compensação de flecha automático, sistema de fixação e alinhamento da ferramenta automática para punção e matriz, sistema de segurança com ajuste da posição de dobra, painel de operação "touch", disposto com sistema de programação gráfica no comando da máquina em desenhos com definição em 3D, com iluminação frontal e traseira para auxilio no trabalho e, sistema de medição de ângulo automático ACB laser, comprimento máximo de dobra de até 4.080mm, força de operação até 170t, disposta com até 7 eixos de ação com ou sem interface para robô.</t>
  </si>
  <si>
    <t>T-4200</t>
  </si>
  <si>
    <t>WHARGO COMERCIO E RECICLAGENS LTDA</t>
  </si>
  <si>
    <t>Prensas hidráulicas moveis para sucata, transportada pelo sistema roll-on roll-off, de compactação em 3 lados, completamente independente, com cabine para operador e caixa longa 4,8m, com ou sem grua, com motor diesel de 100HP, com um cilindro compactador na tampa da câmara com força de 157t, com cilindros em cada uma das 2 portas, com força de compactação 243t/cada porta.</t>
  </si>
  <si>
    <t>T-4129</t>
  </si>
  <si>
    <t>STARSPRINGS DO BRASIL LTDA</t>
  </si>
  <si>
    <t>Máquinas automáticas para fabricar e ensacar molas de aço de formato barril ou cilíndrica, em fileiras de falso tecido, utilizadas na fabricação do molejo de colchão de molas ensacadas, com diâmetro central da mola de 48 a 75mm (incluindo os limites) altura da mola ensacada de 80 a 250mm (incluindo os limites), diâmetro do arame de 1,5 a 2,3mm (incluindo os limites), velocidade máxima de produção de até 120molas/min, com desbobinador do arame de aço e desbobinador do falso tecido, com sistema de soldagem por ultrassom, e tratamento térmico para têmpera do arame.</t>
  </si>
  <si>
    <t>T-3988</t>
  </si>
  <si>
    <t xml:space="preserve">Combinações de máquinas para o corte de placas de piso vinílico em réguas e/ou placas de menor dimensão, controladas por PLC, compostas de: descarregador/alimentador automático de placas de piso vinílico para a prensa de corte; dispositivo de alimentação de rolos inclinados; prensa de corte com facas molde fixadas na mesa superior, com mesa superior móvel com dimensão de 1.680 x 1.100 mm e mesa (base) inferior fixa com dimensão de 1.680 x 1.120mm com sistema hidráulico com força de fechamento rápido de 200t, dotadas de esteira para carregamento e descarregamento automático da prensa de corte; dispositivo de alimentação de correia; estação de descarregamento e empilhamento automático do produto final; dispositivo de direção dupla; sistema de retirada dos refilos (sobras) do corte da placa de piso vinílico </t>
  </si>
  <si>
    <t>T-4172</t>
  </si>
  <si>
    <t>HAIMER DO BRASIL – COMÉRCIO DE FERRAMENTAS INDUSTRIAIS LTDA.</t>
  </si>
  <si>
    <t>Porta-peças, porta-ferramentas ou porta-pinças para máquinas-ferramentas, com fixação através de pinças, parafusos laterais ou indução térmica, interfaces podendo ser SK, BT, BBT, CAT, HSK, PSC de diversos diâmetros, possuindo ou não sistema de resfriamento (Cool Jet ou Cool Flasch), e sistema seguro de fixação (Safe-Lock), com concentricidade menor que 2µm, balanceamento G2,5 a 25.000rpm ou U&lt;1gmm.</t>
  </si>
  <si>
    <t>Sanches Blanes SA Industria de Maquinas e Ferramentas</t>
  </si>
  <si>
    <t>MANSFER INDÚSTRIA DE FERRAMENTAS LTDA</t>
  </si>
  <si>
    <t>T-3674</t>
  </si>
  <si>
    <t>Computadores para uso industrial pesado exclusivamente em ambientes potencialmente explosivos, com unidade de saída por vídeo policromático, telas sensíveis ao toque "touchscreen" com resolução igual ou superior a 1.280 x 1.024px, homologado de acordo com as normas brasileiras, invólucro em aço inox com grau de proteção IP66, hardware igual ou superior a 2Gb RAM, armazenamento igual ou superior a 32Gb,  alimentação com  sistemas 24Vcc (54W) ou 110/220Vac (80W).</t>
  </si>
  <si>
    <t>T-4095</t>
  </si>
  <si>
    <t>Rotuladores eletrônicos com velocidade de impressão de até 30mm/s, impressão em transferência térmica em fitas com largura entre 3,5 até 24mm, resolução de impressão entre 180 a 230dpi, altura máxima de impressão entre 7 até 18,1mm e display LCD.</t>
  </si>
  <si>
    <t>T-4152</t>
  </si>
  <si>
    <t>Peneiras classificadoras, tipo padrão retangular, com sistema de classificação inversa (do menor para o maior grão), com 22,46m2 de área de peneiração, com 24 decks de alumínio, e 48 inserções de telas de 1.200 x 390mm, com 6 pontos de coleta de produto classificado, variando entre 0,4 e 2,8mm de abertura, gerando 6 tipos de frações distintas, alimentação de entrada entre 2,5 e 3,0ton/hora, utilizada para classificar Poliestireno Expansível (EPS), com densidade entre 0,55 e 0,65kg/L, para fraccionar sólidos a granel secos e fluidos, em processo de peneiramento, com classificação final de produto de fino a grosso, com dispositivo de elevação; ajustador flexível do empilhamento de decks; baixo consumo de energia devido ao acionamento do volante; inclinação da tela ajustável; barras de distribuição para otimização e sistema antiestático; dotado de motor elétrico com potência de 3,5kW e nível de ruído: &lt;/ = 80 dB (A) seg. para DIN 45 635.</t>
  </si>
  <si>
    <t>T-3920</t>
  </si>
  <si>
    <t xml:space="preserve">MINERACAO RIO BRANCO DO SUL LTDA </t>
  </si>
  <si>
    <t>Unidade funcional para moagem de minérios ultrafinos (entre 325 e 2500 mesh) composta de corpo principal com classificador de caverna para selecionar o material micronizado e 28 rolos distribuídos em 4 linhas de moagem, 1 filtro de mangas composto de 250 mangas, 1 exaustor centrífugo de fluxo induzido com silenciador, ciclones, dispositivos de montagem e conexão com capacidade para micronizar de 1.000 a 8500kg/h.</t>
  </si>
  <si>
    <t>T-4049</t>
  </si>
  <si>
    <t>Granuladores de rolo duplo para  fertilizantes orgânicos, dotados de, motor elétrico de até 18,5kW, diâmetros dos rolos 150 x 300mm, aço do tipo caldeira Q235B, diâmetro de saída dos grânulos de 3 a 10mm, peneira de entrada variável de 50-200 mesh, com conversor de frequência e com unidade de controle lógico programável (PLC).</t>
  </si>
  <si>
    <t>T-4018</t>
  </si>
  <si>
    <t>Máquinas injetoras hidráulicas horizontais monocolores para moldar peças plásticas por injeção-compressão com força de fechamento de 1.500kN, capacidade de injeção 184g PS e pressão máxima de injeção de 2.000bar; unidade de fechamento de pistão duplo hidráulico com sistema de 3 placas e acionamento hidráulico direto via pistão diferencial com aplicação da força de fechamento central na placa móvel; placa móvel em peça única fundida constituída de 2 placas ligadas por 4 barras com guia central para a placa móvel do molde, com ajuste automático da altura do molde, com extrator hidráulico programável de acoplamento rápido integrado no sistema de fechamento, que permite acoplamento de robô (pré-furação); sistema servo regulado em todos os eixos, com instalação hidráulica de 2 bombas reguláveis para movimentos simultâneos; comando multiprocessador com editor de sequência, sensível ao toque "touchscreen", com tela de 15 polegadas; preparadas para a indústria 4.0 com: sistema "set up assistant", multiprocessador gráfico modular, armazenamento dos programas via “compact flash”, softwares de documentação, qualidade assegurada com unidade seletora de peças boas e duvidosas durante a produção, otimização e ajuda de operação, controle de produção, ampliação de movimentos, ampliação das funções de monitoramento, com as interfaces de comunicação, travamento da porta de proteção e interface de dosagem.</t>
  </si>
  <si>
    <t>T-4019</t>
  </si>
  <si>
    <t>Máquinas injetoras hidráulicas horizontais monocolores para moldar peças plásticas por injeção-compressão com força de fechamento de 1.500kN, capacidade de injeção 184g PS e pressão máxima de injeção de 2.000bar; unidade de fechamento de pistão duplo hidráulico com sistema de 3 placas e acionamento hidráulico direto via pistão diferencial com aplicação da força de fechamento central na placa móvel; placa móvel em peça única fundida constituída de 2 placas ligadas por 4 barras com guia central para a placa móvel do molde, com ajuste automático da altura do molde, com extrator hidráulico programável de acoplamento rápido integrado no sistema de fechamento, que permite acoplamento de robô (pré-furação), equipada com chicote exclusivo de conexão do robô, com plugues e software de configuração direta no display do equipamento, permitindo interação em áreas críticas de operação entre máquina e robô; sistema de aquecimento de 6 zonas acoplado no controlador com capacidade de 2kW e rampa de aquecimento de 20°C por segundo; sistema servo regulado em todos os eixos, com instalação hidráulica de 2 bombas reguláveis para movimentos simultâneos; comando multiprocessador com editor de sequência, sensível ao toque "touchscreen", com tela de 15 polegadas; preparadas para a indústria 4.0 com: sistema "set up assistant", multiprocessador gráfico modular, armazenamento dos programas via “compact flash”, softwares de documentação, qualidade assegurada com unidade seletora de peças boas e duvidosas durante a produção, otimização e ajuda de operação, controle de produção, ampliação de movimentos, ampliação das funções de monitoramento, com as interfaces de comunicação, travamento da porta de proteção e interface de dosagem; exclusivo sistema de comando integrado (único) permitindo movimentos simultâneos entre máquina e robô.</t>
  </si>
  <si>
    <t>T-4091</t>
  </si>
  <si>
    <t>Máquinas para moldar preformas de politereftalato de etileno (PET), sendo injetora horizontal com fechamento elétrico e força de travamento de 4.000kN, tempo de ciclo seco de ~1,9s; com unidade de plastificação de 2 estágios, permitindo injeção e dosagem paralelos para reduzir o tempo de ciclo total, capacidade de plastificação de 1.220kg/h, volume máximo de injeção de 4.867cm3; com automação lateral para remoção das preformas e 4 estágios para refrigeração, com ou sem molde especial para PET de 48 a 128 cavidades, com ou sem sistema desumidificador para resina PET, com ou sem aparelho desumidificador do ar interno para evitar condensação, com ou sem partes fria do molde e kits de modificação da automação para a fabricação de formatos de preforma alternativos.</t>
  </si>
  <si>
    <t>T-4149</t>
  </si>
  <si>
    <t>COPOMAIS INDUSTRIA E COMERCIO DE DESCARTAVEIS LTDA</t>
  </si>
  <si>
    <t>Extrusoras para materiais termoplásticos, de rosca singular com diâmetro de 135mm, capacidade máxima de extrusão igual ou inferior a 950kg/h, para produção de chapas com largura máxima igual ou inferior 860mm e espessura de 2,50mm ou inferior, dotadas de 4 ou menos dosadores de entrada para alimentação simultânea de diferentes materiais; acumulador de chapas para equalização na troca da bobina com capacidade para até 19m; dispositivo de trituração e reinserção de aparas no processo e programador lógico programável (PLC), de valor unitário (CIF) não superior a R$ 1.720.097,66.</t>
  </si>
  <si>
    <t>RULLI STANDARD INDÚSTRIA E COM.DE MÁQUINAS LTD</t>
  </si>
  <si>
    <t>T-4160</t>
  </si>
  <si>
    <t>Máquinas de termoformar por prensagem, para produção de recipientes plásticos e suas tampas (potes, copos, bandejas e semelhantes), a partir de chapas de material plástico em bobina, capazes de operar com chapas de espessura máxima igual ou inferior a 1,8mm, perímetro de moldagem igual ou inferior a 780x560mm, velocidade máxima de operação igual ou inferior a 50ciclos/min, operando pelo sistema “SPPF” (formagem por pressão na fase sólida), dotadas de unidade de corte; empilhador de saída e programador lógico programável (PLC), com ou sem respectivos moldes.</t>
  </si>
  <si>
    <t>RTK INDÚSTRIA E COMÉRCIO DE MÁQUINAS E EQUIPAMENTOS EIRELI-EPP</t>
  </si>
  <si>
    <t>ELETRO FORMING EQUIPAMENTOS PARA EMBALAGENS LTDA</t>
  </si>
  <si>
    <t>T-4057</t>
  </si>
  <si>
    <t>Moinhos de cabeças intercambiáveis entre facas e martelos, para insumos farmacêuticos ativos, com capacidade de processamento entre 50 e 200kg/h, para partículas de dimensões entre 100/1000µ, anel de retenção em “Gylon”, retenção total de poeiras, acabamento interno polido, dotados de alimentador automático com sistema quebrador de grumos e pulmão com sensor de nível, câmara de moagem com camisa para resfriamento, sensor interno de temperatura, sensor de segurança de porta aberta, inertização por fluxo de nitrogênio, sistema de filtração com limpeza pneumática e grau de filtragem H-13 (HEPA), válvula automática de descarregamento, sistema de fechamento para o saco de produto, protocolo de validação de sistema computadorizado GAMP5, painéis elétrico e IHM (tela de toque) com sistemas controlados por CLP.</t>
  </si>
  <si>
    <t>T-4158</t>
  </si>
  <si>
    <t>Compactadores de rolos para granulação seca de pós farmacêuticos para compressão direta de materiais de dosagem sólida, em aço inoxidável 316, com capacidade de 400kg./h, (baseado em lactose); funil de alimentação bi-partido: rosca alimentadora horizontal com estação de vácuo; rolos compactadores com arranjo vertical e refrigerados a água; sistema hidráulico para os rolos compactadores; sistema de transporte pneumático para alimentação e esvaziamento de produto; 2 granuladores dispostos em diagonal (formato em “D”) com telas; cabine de controle; painel de comando na máquina com PLC.</t>
  </si>
  <si>
    <t>T-4033</t>
  </si>
  <si>
    <t>Combinações de máquinas com controlador lógico programável (CLP), tipo “skin condenser”, para montagem e fixação automática de serpentinas (condensadores) em painéis metálicos de refrigeradores domésticos com variação de largura entre 500 e 830mm, de comprimento entre 1.300 e 1.900mm e espessura entre 0,35 e 0,50mm, com capacidade produtiva média de 186produtos completos/h, com tensão de trabalho de 380V - 60Hz, com CP e CPK &gt; 1,33, compostas de: 1 estação de abastecimento e centralização de painéis metálicos, com 3 mesas de deslocamento horizontal equipadas com sensores de posição, e 3 dispositivos de centralização acionados por motores elétricos; 1 estação de abastecimento de serpentinas, com 2 mesas de colocação com sensores de verificação de modelo e 2 sistemas de dobra final e fechamento do sistema de refrigeração; 1 estação de montagem de serpentinas em painéis metálicos, com 2 manipuladores de colocação com sensores de verificação de modelo; 1 estação com 4 cabeçotes de aplicação de fitas adesivas com sistema de aquecimento de fitas de alumínio com sensoriamento e compensação de temperatura para trabalho entre 20 e 35ºC; e 1 estação com 6 transportadores de painéis metálicos, sendo 3 transportadores de entrada e 3 transportadores de saída.</t>
  </si>
  <si>
    <t>T-4074</t>
  </si>
  <si>
    <t>Máquinas para manutenção de moinhos, responsável pela movimentação e posicionamento de revestimentos internos de moinhos, com capacidade de elevação igual ou superior a 1.500kg, dotadas de haste telescópica equipada com garra e com capacidade de giro de até 360 graus, e de carro para transporte de carga com capacidade igual ou superior a 2.000kg.</t>
  </si>
  <si>
    <t>T-4117</t>
  </si>
  <si>
    <t>Juntas telescópicas selantes ou não selante para ajuste de espaçamento em colunas de poços submarinos, curso “stroke” de 3m ou superior, vedação elastomérica por selos moldados, para caso de juntas selantes, fabricadas em aço carbono ou metalurgia superior, conexão de 2 7/8 polegadas ou superior, limite de escoamento mínimo de 80.000psi. </t>
  </si>
  <si>
    <t>T-4065</t>
  </si>
  <si>
    <t>Moldes de 32 a 64 cavidades fabricados em aço inoxidável especial S136 com tratamento térmico paro dureza de 55 ~ 56HRC nos postiços, porta molde construído com aço inoxidável 4cr13H e dureza de 32 ~ 34HRC, postiços totalmente intercambiáveis possibilitando a fabricação de vários calibres no mesmo molde, para fabricação de cilindros de seringas descartáveis de 1 a 20mL, peça a ser fabricada  em polipropileno, por meio de moldagem por injeção em máquinas injetoras de alta pressão, com sistema de extração por placa extratora e bucha cônica, cunhas e centralizadores para controle da concentricidade da peça a ser injetada, circuitos de refrigeração, tempo de ciclo igual ou menor que 12s, sistema de injeção com canais 100% quentes contendo “manifould” principal,   bicos quentes e controlador de temperatura, sem presença de canal frio, de valor unitário (CIF) não superior a R$ 556.180.</t>
  </si>
  <si>
    <t>T-4066</t>
  </si>
  <si>
    <t>INJEX INDÚSTRIAS CIRURGICAS LTDA</t>
  </si>
  <si>
    <t>Moldes de 64 a 128 cavidades fabricado em aço inoxidável especial S136 com tratamento térmico para dureza de 55 ~ 56HRC nos postiços, porta molde construído com aço inoxidável 4cr13H e dureza de 32 ~ 34HRC, postiços totalmente intercambiáveis possibilitando a fabricação de vários calibres no mesmo molde, para fabricação de hastes de seringas descartáveis de 1 a 20mL, peça a ser fabricada  em polipropileno, por meio de moldagem por injeção em máquinas injetoras de alta pressão, com sistema de extração por pinos extratores, cunhas e centralizadores para controle da concentricidade da peça a ser injetada, circuitos de refrigeração, tempo de ciclo igual ou menor que 12s, sistema de injeção com canais 100% quentes contendo “manifould” principal, bicos quentes e controlador de temperatura, sem presença de canal frio, de valor unitário (CIF) não superior a R$ 444.944.</t>
  </si>
  <si>
    <t>T-4099</t>
  </si>
  <si>
    <t>ENGEPACK EMBALAGENS SAO PAULO S.A </t>
  </si>
  <si>
    <t>Conjuntos (Kit) de peças para repotencialização básica da câmara quente de molde de injeção para produção de pré-formas de politereftalato de etileno (PET) dotados no máximo de: 294 isoladores da ponta do bico de interface com a parte fria com 18,75mm de diâmetro e 9,7mm de comprimento, 152 bicos de injeção (Nozzle tips) com 40,5mm de comprimento, 152 hastes da válvula com 155mm de comprimento, 148 parafusos de regulagem de 1/2 polegadas x 8,5mm de comprimento, 294 anéis de borracha para vedação do pistão de 35mm, 148 tampas de vedação do cilindro com 39,8mm de diâmetro e 30,40mm de comprimento e com 2 termopares com 1.850mm de comprimento.</t>
  </si>
  <si>
    <t>T-4103</t>
  </si>
  <si>
    <t>Conjuntos (Kit) de peças para repotencialização intermediária da câmara quente de molde de injeção para produção de pré-formas de politereftalato de etileno (PET) dotados no máximo de: 246 isoladores da ponta do bico de interface com a parte fria, com 18,75mm de diâmetro e 9,5mm de comprimento, 104 bicos de injeção (Nozzle tips), com 40,5mm de comprimento, 100 flanges antigiratórios de dimensões 3,175 x 44,25 x 31mm, 104 hastes da válvula de controle do fluxo de resina com 155mm de comprimento, 104 parafusos de regulagem de 1/2polegadas x 8,55mm de comprimento, 246 anéis de borracha para vedação do pistão com diâmetro de 35mm,  246 sedes de vedação de alumínio com diâmetro externo de 23 mm e interno de 16,4mm, 246 sedes de vedação de grafita com diâmetro externo 16,2mm e interno de 12,9mm, 100 tampas de vedação do cilindro com diâmetro de 39,8mm e comprimento de 30,40mm, 100 isoladores de localização de titânio com 44mm de diâmetro, 100 molas de disco com 40,56mm de diâmetro e 5mm de comprimento, 2 termopares com 1.850mm de comprimento, 2 bandas de aquecimento do bocal de 67mm de diâmetro x 50mm de comprimento e 4 buchas do pino guia feita em liga de bronze e com 28mm de diâmetro x 25mm de comprimento.</t>
  </si>
  <si>
    <t>T-4104</t>
  </si>
  <si>
    <t>Conjuntos (Kit) de peças para repotencialização básica da câmara quente de molde de injeção para produção de pré-formas de politereftalato de etileno (PET) dotados no máximo de: 294 isoladores da ponta do bico de interface com a parte fria com diâmetro máximo de  18,75mm e comprimento máximo de 9,7mm, 152 bicos de injeção (Nozzle tips) com comprimento máximo de 40,5mm, 152 hastes da válvula com comprimento máximo de 173mm, 294 anéis de borracha para vedação do pistão com diâmetro máximo de 35mm, 2 termopares com comprimento máximo de 1.850mm , com ou sem até 148 tampas de vedação do cilindro com diâmetro máximo de 39,8mm e comprimento máximo de 30,40mm e com ou sem até 148 parafusos de regulagem com diâmetro máximo de 1/2 polegadas e comprimento máximo de 8,5mm.</t>
  </si>
  <si>
    <t>T-4207</t>
  </si>
  <si>
    <t>VARROC DO BRASIL COMERCIO, IMPORTACAO E EXPORTACAO DE MAQUINAS, EQUIPAMENTOS E PECAS LTDA.</t>
  </si>
  <si>
    <t>Moldes para injetoras de alta pressão monocolores, com 2 cavidades, confeccionados em aço especial e sistema de injeção com formas próprias, com canais quentes internos, com temperatura de operação entre 240 e 300°C, com ou sem bicos sequenciais de acionamento pneumático, destinados à produção de farol dianteiro automotivo.</t>
  </si>
  <si>
    <t>INDUSTRIA DE MATRIZES BELGA LTDA</t>
  </si>
  <si>
    <t>T-4142</t>
  </si>
  <si>
    <t>Válvulas de bloqueio duplo de movimento único articulado para separação segura e inteligente de fluidos líquidos em processos de limpeza e esterilização “Clean in Place” (CIP) em processos de produção de cervejas, bebidas, alimentos e outros processos higiênicos, à prova de mistura, com acabamento sanitário, com corpo em aço inoxidável 1.4404 (AISI316L) usinado em peça única, com eficiência de operação de até 3 válvulas únicas por possuir 1 câmara de vazamento com 2 válvulas auxiliares, 2 drenos, 2 discos de bloqueio com rolamentos para diminuição do atrito com o corpo da válvula e melhor centralização durante a abertura e fechamento, movimentadas simultaneamente para isolar completamente a câmara de vazamento, com alta resistência a choque de pressão, sistema articulado com proteção de manuseio para isolamento do sistema articulado de contato manual, com rugosidade (Ra) das superfícies em contato com o produto ≤0,8µm e das partes sem contato com o produto ≤1,6µm, pressão de operação de até 10bar, temperatura de trabalho de -5 a +130°C e +140°C em processo de esterilização, com ou sem suporte para até 2 sensores de proximidade e dispositivo de controle e monitoramento com módulo eletrônico para regulagem de fluxo de ar para controle de tempo de abertura e fechamento da válvula com sistema de identificação por indução magnética com até 2 válvulas solenoides, 2 sensores de posição e sistema de indicação visual de 360° por luz de LED, permitindo ajuste de operação por meio de função “auto tune” de identificação automática do posicionamento da válvula antes de operá-la, com comunicação em 24V DC, As-i, DeviceNet, 110V AC ou IO-link e graus de proteção IP65, IP67 e IP69K combinados com “Ex-zone” II 3G Ex nA IIC T4 X Tamb + 55°C e II 3D Ex tD A22 IP67 T70°C X ou dispositivo de monitoramento com 2 sensores de posição e sistema de indicação visual de 360° por luz de LED com comunicação PnP, digital, de 50mA, saída em 4-20mA, sistema de medição de posição com faixa de detecção 85mm e feedback 2 posições monitoradas, com comunicação em 24V DC e graus de proteção IP65 e IP67 combinados com “Ex-zone” II 3 G Ex nR IIC T4 Gc (-10°C ≤ Ta ≤ +55°C) e II 3 D Ex tc IIIC T135°C Dc (-1°C ≤ Ta ≤ +55°C), com acionamento das válvulas por manípulo ou atuador pneumático (ar/mola ou ar/ar), livres de soldas internas, com identificação visual de tamanho, classe de pressão e material, vedação com geometria especial em EPDM, HNBR, FPM, VQM, PTFE laminado ou outros com ranhuras que permitem sua expansão em altas temperaturas e tecnologia para contato seguro com produtos alimentícios.</t>
  </si>
  <si>
    <t>T-4144</t>
  </si>
  <si>
    <t>Válvulas de bloqueio para fluidos líquidos e/ou gasosos, de movimento giratório, para processos de produção de bebidas, alimentos e outros processos higiênicos com contato direto com produto, com acabamento sanitário, com corpo em aço inoxidável 1.4404 (AISI316L) usinado em peça única, com disco de bloqueio com rolamentos para diminuição do atrito com o corpo da válvula e melhor centralização durante a abertura e fechamento, com rugosidade (Ra) das superfícies em contato com o produto ≤0,8µm e das partes sem contato com o produto ≤1,6µm, pressão de operação de até 10bar, temperatura de trabalho de -5 a +130°C e até 150°C em processo de esterilização com capacidade para operação em temperaturas até 95°C para produtos, com ou sem suporte para até 2 sensores de proximidade e dispositivo de controle e monitoramento com módulo eletrônico para regulagem de fluxo de ar para controle de tempo de abertura e fechamento da válvula com sistema de identificação por indução magnética com até 2 válvulas solenoides, 2 sensores de posição e sistema de indicação visual de 360° por luz de LED, permitindo ajuste de operação por meio de função “auto tune” de identificação automática do posicionamento da válvula antes de operá-la, com comunicação em 24V DC, As-i, DeviceNet, 110V AC ou IO-link e graus de proteção IP65, IP67 e IP69K combinados com “Ex-zone” II 3G Ex nA IIC T4 X Tamb + 55°C e II 3D Ex tD A22 IP67 T70°C X ou dispositivo de monitoramento com 2 sensores de posição e sistema de indicação visual de 360° por luz de LED com comunicação PnP, digital, de 50mA, saída em 4-20mA, sistema de medição de posição com faixa de detecção 85mm e feedback 2 posições monitoradas, com comunicação em 24V DC e graus de proteção IP65 e IP67 combinados com “Ex-zone” II 3 G Ex nR IIC T4 Gc (-10°C ≤ Ta ≤ +55°C) e II 3 D Ex tc IIIC T135°C Dc (-1°C ≤ Ta ≤ +55°C), com acionamento das válvulas por manípulo ou atuador pneumático (ar/mola ou ar/ar), livres de soldas internas, com identificação visual de tamanho, classe de pressão e material, vedação com geometria especial em EPDM, HNBR, FPM, VQM, PTFE laminado ou outros com ranhuras que permitem sua expansão em altas temperaturas e tecnologia para contato seguro com produtos alimentícios.</t>
  </si>
  <si>
    <t>T-4101</t>
  </si>
  <si>
    <t>Acoplamentos do eixo de transmissão aplicados em motor de perfuração de poço de exploração e produção de hidrocarbonetos, feito de aço carbono e possui diâmetro variando de 3 a 8 polegadas, constituído de rosca macho e fêmea e cavidades internas para redirecionamento do fluido de perfuração.</t>
  </si>
  <si>
    <t>T-4092</t>
  </si>
  <si>
    <t>ENERGIA CONSULT, ENGENHARIA, CONSULTORIA E GERENCIAMENTO DE PROJETOS LTDA</t>
  </si>
  <si>
    <t>Unidades conversoras (inversoras) estáticas bidirecional de corrente continua (CC) em corrente alternada (CA) trifásicas, acondicionadas em contêiner de 20’ (portátil) com grau de proteção NEMA 2, IP20 / NEMA 3R e IP55, potência nominal de saída de 1.055 kVA (em 50°C), próprias para utilização em plantas de geração de energia solares (fotovoltaicas), dotadas de: inversor de potência bidirecional com máxima tensão em corrente contínua de 1.000Vcc, máxima corrente contínua de 1.900A, tensão alternada nominal de 400Vca (trifásica), máxima corrente alternada de 1.550A, frequência de operação de 50 ou 60Hz, distorção harmônica máxima (THD) inferior a 3%, eficiência superior a 98,45%, temperatura de operação compreendida entre -20 e +60°C, proteções corrente alternada (CA) contra sobretensão / anti-ilhamento / variações de tensões / falhas de frequência / correntes assimétricas / suportabilidade a afundamento de tensão (LVRT); interligado a um - transformador de potência, trifásicos, tipo: seco, com potências nominal de 1.200kVA, frequência de operação de 60Hz, tensão nominal no primária de 13,8kV, tensão nominal secundária de 400V, perdas sem cargas inferiores a 2.400W, refrigeração no padrão: AN; painel elétrico de média tensão (MT) – trifásico, com isolamento a gás do tipo: SF6 (hexafluoreto de enxofre), grau de proteção IP65, tensão de serviço de 13,8kV, corrente nominal no barramento de 400A e temperatura de operação de 400A; painel elétrico de baixa tensão (BT), com isolamento de 1kV para os serviços auxiliares, dotado de dispositivos de proteção (disjuntores); transformador de potência para serviços auxiliares, trifásico, tipo: seco, com potência nominal de 20kVA, tensão primária e secundária de 400Vca; painel de comando e controle com interface-homem-máquina (IHM), com controladores lógicos programáveis (CLP), módulos de comunicação, módulos de entrada e saída (in/out), módulos de proteção, módulos de serviço e gerenciamento; equipamento para fornecimento ininterrupto de energia (UPS), com potência mínima de 10kVA, capacidade de fornecimento de energia elétrica em corrente alternada (CA) compreendida entre 5min. e 2h, tensão de entrada e saída de 400Vca e máxima temperatura de operação de 50ºC;  dispositivos de proteção e segurança.</t>
  </si>
  <si>
    <t>T-4100</t>
  </si>
  <si>
    <t>Conversores estáticos, inversor de tensão continua em tensão alternada monofásico, onda senoidal, frequência de saída 60Hz, para sistemas solar fotovoltaico "Off-grid", potência máxima de saída 1.500W, tensão nominal CC de entrada 24V em corrente contínua, corrente máxima de entrada 76A, eficiência maior igual a 85%, atendendo a portaria vigente do INMETRO.</t>
  </si>
  <si>
    <t>T-4163</t>
  </si>
  <si>
    <t>Mangueiras de aspiração, com suporte punho e flange interna da mangueira feitas em plástico material polipropileno, com luva de conexão feita em plástico material polietileno e corpo da mangueira de sucção de diâmetro nominal 35mm e feita em plástico material polietileno revestido com acetato de vinila, para aspiração de detritos, exclusivo em aspiradores.</t>
  </si>
  <si>
    <t>Equipamentos de cocção elétricos, tipo industrial, para alimentos em geral ou para a confeitaria e a panificação artesanal fresca ou congelada, dotados de sistemas inteligentes atualizáveis por pen-drive e/ou conexão remota via Wi-Fi, com: gerenciamento térmico da câmara de cocção atuando de forma automática, com correções constantes (a cada segundo) de temperatura e umidade; controle ativo de extração forçada de umidade da câmara de cocção; alta precisão de cocção com controle de delta T (diferença entre a temperatura da cabine de cocção e o núcleo do alimento) com desvio máximo de 2°C, para cozimentos lentos; alto fluxo de geração de vapor; controle automático de intensidade e modo de circulação do fluxo de ar, com uma ou mais multi-turbinas com 4 níveis de velocidades contínuas multidirecionais e 4 níveis de velocidades semi-estáticas (turbina em pausa durante desativação de resistências elétricas); sistema de autolimpeza totalmente automático com pré-diagnóstico; sistema de cocção múltipla (diferentes pratos prontos ao mesmo tempo); resistência para defumação; porta com vidro de três camadas; sistema de diagnóstico preventivo; controle de parâmetros para utilização em diferentes altitudes em relação ao nível do mar; visualização de intensidade e características de uso, consumo de energia, consumo de água de geração de vapor, água e detergente do sistema de lavagem automática feita através de painel de comando e/ou através de aplicativo próprio para smartphone; visualização do histórico de programas utilizados no forno (até 8 dias no painel de comando, até 12 meses via app de smartphone e/ou portal web); monitoramento e gestão de informações de uso de diversos equipamentos localizados em diferentes localidades via portal web; sistema de criação de receitas por meio gráfico; programação de receitas com interatividade de ações/tarefas entre equipamento e operador coordenada em tempo real via painel de comando; criação de receitas via portal web e/ou app de smartphone com interação automática com o equipamento; painel de controle “touchscreen” em LCD capacitivo de alta resolução, customizável.</t>
  </si>
  <si>
    <t>Topema Cozinhas Profissionais Industria e Comércio Ltda</t>
  </si>
  <si>
    <t>T-3853</t>
  </si>
  <si>
    <t>MILL INDUSTRIA DE SERRAS</t>
  </si>
  <si>
    <t>Equipamentos de desempenamento de dente com alisamento em dobras e cilindro de pressão, controle automático de corrente de anodo, proteção automática, alimentador de bandeja, freio eletromagnético, velocidade e cilindro de serviço, dotados de: unidade de bandeja de alimentação, gerador de endurecimento e indutor, sistema de resfriamento fechado, sistema de limpeza fechado, unidade de desempenamento de bandeja, unidade de desempenamento de cilindro de pressão, especificação técnica: largura da bandeja de 6 a 38mm, espessura da bandeja de 0,4 a 1,3mm, afastamento do dente de 3 a 18tri, capacidade de 5 a 15m/min, pressão de ar de 6,3bar (91psi), voltagem padrão de 400VAC +- 10% 3-fase, 50-60Hz +- 1% sistema aterramento direto.</t>
  </si>
  <si>
    <t>T-4130</t>
  </si>
  <si>
    <t>Máquinas automáticas para solda ponto por resistência de conectores elétricos em células de baterias de íons de lítio (LI-Ion), com tempo de ciclo compreendido entre 14 e 16s; com sistema de posicionamento automático; com controle de tensão, corrente e tempo; cabeçote com acionamento pneumático; Interface homem máquina com tela sensível ao toque; acompanhada de gabarito para posicionamento dos componentes e eletrodos de cobre; montada em estrutura de alumínio; com tensão de entrada de 30kVA.</t>
  </si>
  <si>
    <t>T-3985</t>
  </si>
  <si>
    <t>Roteadores digitais, com capacidade de conexão sem fio.</t>
  </si>
  <si>
    <t>T-4118</t>
  </si>
  <si>
    <t>Roteadores WIFI portáteis alimentados por bateria de 3.500mAh, tamanho 127 x 65,7 x 14,2mm podendo rotear para até 5 dispositivos, seja através de um cartão SIM ou através de um SIM virtual.</t>
  </si>
  <si>
    <t>T-4184</t>
  </si>
  <si>
    <t>NEC LATIN AMERICA S.A</t>
  </si>
  <si>
    <t>Unidades internas de rádios transceptores digitais para comunicação ponto-a-ponto, com duas interfaces moduladoras/demoduladoras integradas para conexão com as unidades externas, com sistemas configuráveis de até (2+0) por unidade, sem cascateamento, uma interface de 16E1, 4 interfaces FE/GbE RJ-45, 2 interfaces SFP GbE, interfaces LCT e NMS para gerenciamento, 2 fontes de alimentação (principal e redundante) de tensão -48VDC, ventilação natural da unidade sem módulo FAN, tamanho de 1U, capacidade de “switching” para processamento de 16Gbps sem bloqueio e temperatura de operação conforme ETSI class 3,1E, de valor unitário (CIF) não superior a R$4.626,40.</t>
  </si>
  <si>
    <t>T-4188</t>
  </si>
  <si>
    <t>NEC LATIN AMÉRICA S.A</t>
  </si>
  <si>
    <t>Unidades internas de rádios transceptores digitais para comunicação ponto-a-ponto com duas interfaces moduladoras/demoduladoras integradas para conexão com as unidades externas e 3 slots universais modulares, possibilitando sistemas configuráveis de até (5+0) por unidade, sem cascateamento; uma interface de 16E1; 4 interfaces FE/GbE RJ-45; 4 interfaces SFP GbE, sendo 2 configuráveis para SFP+ 10GbE; interfaces LCT e NMS para gerenciamento; 2 fontes de alimentação (principal e redundante) de tensão -48VDC; módulo de ventilação FAN; tamanho de 1U; capacidade de “switching” para processamento de 80Gbps sem bloqueio; temperatura de operação conforme ETSI class 3.1E9, de valor unitário (CIF) não superior a R$6.057,99.</t>
  </si>
  <si>
    <t>T-4086</t>
  </si>
  <si>
    <t>COMPLEXSYS APOIO ADMINISTRATIVO LTDA</t>
  </si>
  <si>
    <t>Óculos dobráveis, monoculares, de realidade aumentada e realidade misturada, que permite uma percepção ampliada do ambiente ao entorno com rastreamento e reconhecimento de objeto em tempo real, serviço de reconhecimento de voz que interagem com outras aplicações (local e na nuvem) e melhoria de imagem por meio de algoritmos que ajustam contraste, cor e detecção de contornos, permite comandos por voz e movimentos por gesto que permitem as mãos ficarem livres para desempenhar outras atividades, pode ser acoplado a uma câmera térmica que permite a identificação de temperatura sem contato de até 200 pessoas em menos de 1min e a uma distância de 3 a 6m.</t>
  </si>
  <si>
    <t>T-4090</t>
  </si>
  <si>
    <t>Placas de circuito impresso com componentes elétricos e eletrônicos que consiste em um módulo de conexão cruzada ODUk / VC / packets / OSUflex, módulo de controle e comunicação e com módulo de alimentação, sendo que a conexão cruzada prepara e protege o sinal ODUk (k = 0, 1, 2, 2e, 3, 4 ou flex), Sinais de pacote, VC-4 e OSUflex dentro de um sub-bastidor e Sinais ODUk (k = 0, 1, 2, 2e, 3, 4 ou flex) entre subracks em um sistema de cluster, realiza cross-connect de no máximo de 64 Tbit/s ODUk (k = 0, 1, 2, 2e, 3, 4 ou flex) e cada slot de serviço fornece uma capacidade de conexão cruzada de até 1 Tbit/s, executa comutação de pacotes de no máximo 25,6 Tbit /s de Serviços Ethernet e cada slot de serviço fornece uma conexão cruzada capacidade de até 400Gbit/s.</t>
  </si>
  <si>
    <t>T-4141</t>
  </si>
  <si>
    <t>Placas de circuito impresso com componentes elétricos e eletrônicos, com função de amplificação óptica híbrida de fibra dopada, integra uma unidade Raman retroativa, unidade VOA e unidade EDFA de amplificação de sinais ópticos de entrada na banda C, com comprimentos de onda totais entre 1.529 a 1.561nm, realiza ajuste de ganho para as faixas com fibras G.652: 30dB a 41dB, Fibras LEAF: 32dB a 43dB, Fibras G.653: 32dB a 43dB, Fibras TWRS: 32dB a 43dB, Fibras TW-C: 32dB a 43dB, Fibras TWPLUS: 32dB a 43dB, Fibras SMFLS: 32dB a 43dB, Fibras G.656: 32dB a 43dB, Fibras G.654A: 30dB a 41dB, Fibras TERA_LIGHT: 32dB a 43dB, Fibras G.654B: 27dB a 37Db, monitoramento de desempenho óptico, função de controle transiente com detecção da corrente de acionamento da bomba e temperatura do laser da bomba.</t>
  </si>
  <si>
    <t>T-4070</t>
  </si>
  <si>
    <t>EPSON RIO DE JANEIRO IMPORTAÇÃO E EXPORTAÇÃO LTDA</t>
  </si>
  <si>
    <t>Projetores multimídia, com potência de brilho igual ou superior a 3.400 lumens em branco e em cores, relação de contraste de 15.000:1 ou superior, operando com tecnologia de projeção de formação de imagem a partir de 3 painéis (chips) de cristal líquido (3LCD), e resolução igual ou superior a 1.024 x 768 (XGA).</t>
  </si>
  <si>
    <t>T-4185</t>
  </si>
  <si>
    <t>Placas PCB de circuito impresso para controle de potência, fabricadas em IMS (Insulated Metal Substract), para uso em empilhadeiras, com frequência de chaveamento de 8kHz, faixa de temperatura de operação entre -40ºC e +40ºC, corrente de pico 450A (RMS) e corrente contínua durante 1 hora 225A (RMS).</t>
  </si>
  <si>
    <t>T-4071</t>
  </si>
  <si>
    <t>Módulos solares fotovoltaicos, destinados à geração de energia elétrica, dotados de 72 células de silício policristalinode 156,75 x 156,75mm cada, com potência total nominal máxima (STC) igual a 340W e potência total nominal por m2 igual a 175,2W/m2, indicado com tolerância de potência positiva e eficiência igual a 17,52%, coeficiente de temperatura (Pmax) de -0,39% / °C , dimensões de 1.956 x 992 x 40mm, com cabos solares com comprimento de até 1.100mm, para uso em sistemas com tensão máxima igual a 1.500V, desenvolvidos para suportar a operação em temperatura dentro da faixa de -40 a 85°C.</t>
  </si>
  <si>
    <t>T-4171</t>
  </si>
  <si>
    <t>Painéis fotovoltaicos monocristalinos próprios para carregamento de bateria de corrente contínua de 12V aplicadas em equipamentos de refrigeração, máquinas e veículos, com potência de 95W, tensão de 12V e eficiência energética de 15,8%, tamanho do painel 150 x 56cm, com película externa feita em resina flexível e transparente que proporciona resistência às intempéries de ambientes externos.</t>
  </si>
  <si>
    <t>T-3989</t>
  </si>
  <si>
    <t>WABTEC BRASIL FABRICAÇÃO E MANUTENÇÃO DE EQUIPAMENTOS LTDA.</t>
  </si>
  <si>
    <t> Combinações de máquinas, de aplicação exclusivamente ferroviária, para locomotivas diesel-elétricas com potência bruta de 4.500HP, destinadas ao transporte de carga, compostas por: motor a diesel com seu respectivo dispositivo de controle, conduites e filtros de óleo lubrificante, 12 cilindros em “V”, 4 tempos, com potência bruta de 4.500HP a 1.050rpm; silenciador, fabricado em aço e telas de aço-liga, projetado para suportar gases de escape em altas temperaturas; conjunto de duas baterias ferroviárias de 500Ah de capacidade de carga, desenvolvidos para resistir aos impactos e vibrações típicas do transporte ferroviário de carga; conjunto de chicotes para interligação entre componentes; painel microprocessado, com interface às redes Arcnet e Ethernet, concentrador de entradas e saídas de sinais digitais e analógicos para controle da locomotiva; conjunto de 2 painéis de controle “smart display” com interface homem-máquina microprocessados para integração, visualização de dados, programação de parâmetros de monitoramento, computação distribuída integrada aos outros computadores embarcados e comando de todos os painéis e sistemas ligados às redes de comunicação da locomotiva; conjunto de painéis responsáveis por receber, traduzir e transmitir os sinais de comando provenientes do sensor de velocidade da locomotiva via protocolo Arcnet; unidade de comando microprocessada da injeção eletrônica para o motor a diesel, com interface às redes de comando e controle da locomotiva; conjunto de 3 painéis eletrônicos tipo “cycle skipper” para controle dos motores elétricos auxiliares da locomotiva integrados à rede Arcnet; central de processamento de dados e rede sem fio, utilizada para processamento de aplicações ferroviárias específicas; material de revestimento utilizado no isolamento termoacústico e acabamento estético interno da cabine do operador; painel microprocessado para comando, monitoramento, diagnóstico e controle do sistema de freio eletrônico da locomotiva; painel microprocessado com sistema redundante de transmissão e recepção de sinais de rádio para o controle remoto da locomotiva; central de comando eletropneumática e válvula de controle do sistema de freio eletrônico, destinadas à transmissão de sinais para o sistema de controle e os cilindros de freio da composição; conjunto de 3 painéis de controle dos sistemas de carregamento de bateria, alternadores principal e auxiliar integrados à rede Arcnet; fonte de alimentação de potência com tensão de entrada entre +25 e +85 Vdc e saídas de +5 V, -15 V, +15 V, +24 V e -24 V; sistema para registro de eventos funcionais das últimas 48 horas de operação da locomotiva, destinado à detecção de falhas e investigação de causas de acidentes; dispositivo com função exclusiva de comunicação via rádio sobre as condições de acoplamento da composição e disponibilização dessas informações para os demais subsistemas da locomotiva via rede; conjunto de módulos de diodos retificadores com corrente média direta de 3.900A a uma temperatura de junção de 175ºC, para montagem em 3 painéis retificadores de corrente elétrica, destinados à conversão da corrente alternada em contínua e à alimentação dos circuitos de inversão de frequência; dispositivo de inversão de circuitos de alimentação do alternador principal para partida do motor a diesel; equipamento de comando-mestre da locomotiva, incluindo a aceleração, frenagem dinâmica e direção de movimento; conjunto de 36 módulos IGBTs com tensão e corrente nominais de 2,5kV e 1200A, com capacidade de operação entre -40 e 67°C, acompanhados de capacitores de potência, transdutores de corrente, interligações e dispositivos de comando e proteção, destinados à montagem em conjunto conversor de tensão e frequência, para alimentação dos motores de tração especificados para movimentação ferroviária de cargas; conjunto de resistores de potência e dispositivos de comando projetados para suportar altas temperaturas decorrentes da frenagem eletrodinâmica da locomotiva através da conversão da energia cinética em energia elétrica; conjunto de componentes para montagem em truques ferroviários, incluindo sistema de suspensão e amortecedores e cilindros de freio a ar; ventilador com hélices fabricadas em aço, com diâmetro externo total de 72 polegadas, projetado para o sistema de arrefecimento do motor a diesel; conjunto de componentes do sistema de arrefecimento de 2 estágios para o ar de admissão do motor a diesel, incluindo 2 trocadores de calor ar-ar e 1 trocador de calor ar-água, além de 2 ventiladores; resfriador de óleo do tipo placa, projetado para resfriamento do óleo lubrificante do motor a diesel; sistema de transferência e monitoramento de combustível, composto por bomba elétrica, dispositivos de comando e sistema de monitoramento com interface de dados; componentes para o sistema de ar comprimido da locomotiva incluindo reservatório de ar, secador de ar constituído de duas torres, circuito de memória, flange e trocador de calor tipo ar-ar com aletas em alumínio; conjunto soprador de ar para resfriamento dos motores de tração, do alternador de tração e dos retificadores inversores, tipo centrífugo, equipado com sistema de filtragem do ar de resfriamento e exaustor de ar do tipo centrífugo, projetado para exaustão de ar dos filtros inerciais dos motores de tração; unidade de climatização da cabine do operador.</t>
  </si>
  <si>
    <t>T-4059</t>
  </si>
  <si>
    <t>Eixos pinhão helicoidal com 10 a 30 dentes cementados, temperados e revenidos para dureza de 700 + 80HV com ângulo de inclinação da hélice à direita de 15 a 30°, feito em aço-liga forjado com diâmetro externo de 70 a 150mm, responsáveis pela transmissão do torque fornecido pelo motor elétrico, exclusivo para os rodeiros dos truques de veículos ferroviários de passageiros.</t>
  </si>
  <si>
    <t>FRESADORA SANTANA LTDA</t>
  </si>
  <si>
    <t>T-4060</t>
  </si>
  <si>
    <t>Engrenagens helicoidais com 90 a 160 dentes cementados, temperados e revenidos para dureza de 700 + 80 HV com ângulo de inclinação da hélice à esquerda de 15 a 30°, feito em aço-liga forjado com diâmetro externo de 350 a 800mm, responsáveis pela transmissão do torque fornecido pelo motor elétrico, exclusivo para os rodeiros dos truques de veículos ferroviários de passageiros.</t>
  </si>
  <si>
    <t>T-4013</t>
  </si>
  <si>
    <t>Conjuntos de ferramentas especiais utilizadas para serviço em microscópios e equipamentos médicos composto de: maleta de transporte e armazenagem, ferramenta olhe de teste, ferramenta mira espelhada, ferramenta mira de ajuste de pupila,  ferramenta modelo de retina, ferramenta guia de ajuste da posição da torre e ferramenta suporte para ferramenta de medição de potência.</t>
  </si>
  <si>
    <t>T-4169</t>
  </si>
  <si>
    <t>ADINSTRUMENTS DO BRASIL COMERCIO, IMPORTACAO, EXPORTACAO E ASSISTENCIA TECNICA DE PRODUTOS ELETRONICOS EIRELI</t>
  </si>
  <si>
    <t>Sensores de aquisição e registro de dados fisiológicos biopotenciais com transdução de sinais analógicos/digitais via interface de conexão USB; com resolução máxima de 24 bits, utilizados para aulas práticas em cursos da área da saúde para registro de ECG e/ou EMG e/ou EEG; capacidade para aquisição de dois canais simultâneos; frequência de amostragem de até 1kHz; canal exclusivo para aterramento; utiliza cabos blindados e eletrodos descartáveis.</t>
  </si>
  <si>
    <t>T-4170</t>
  </si>
  <si>
    <t>Sensores de aquisição e registro de dados fisiológicos de pulso com transdução piezoelétrico de sinais analógicos/digitais via interface de conexão USB; utilizados para aulas práticas em cursos da área da saúde para registro de frequência de pulso; capacidade para aquisição de um canal; com resolução máxima de 16 bits; frequência de amostragem de até 1kHz.</t>
  </si>
  <si>
    <t>T-4176</t>
  </si>
  <si>
    <t>Sensores de aquisição e registro de dados fisiológicos de pressão arterial, com transdução piezoelétrico de sinais analógicos/digitais via interface de conexão USB; dispõe de esfigmomanômetro; utilizados para aulas práticas em cursos da área da saúde; capacidade para aquisição de um canal; com resolução máxima de 16 bits; frequência de amostragem de até 1kHz.</t>
  </si>
  <si>
    <t>T-4177</t>
  </si>
  <si>
    <t>Sensores de aquisição e registro de dados fisiológicos de reflexo com transdução piezoelétrico de sinais analógicos/digitais via interface de conexão USB; utilizados para aulas práticas em cursos da área da saúde para registro do estímulo do reflexo neurológico; capacidade para aquisição um canal; com resolução máxima de 16 bits; frequência de amostragem de até 1kHz.</t>
  </si>
  <si>
    <t>T-4178</t>
  </si>
  <si>
    <t>Sensores de aquisição e registro de dados fisiológicos de força de aperto com transdução piezoelétrico (dinamômetro de mão) de sinais analógicos/digitais via interface de conexão USB, utilizados para aulas práticas em cursos da área da saúde para registro da força de aperto de mão; capacidade para aquisição de um canal; com resolução máxima de 16bits; frequência de amostragem de até 1kHz.</t>
  </si>
  <si>
    <t>T-4179</t>
  </si>
  <si>
    <t>Sensores de aquisição e registro de dados fisiológicos tipo termocouple de registro contínuo de temperatura cutânea; com transdução de sinais analógicos/digitais via interface de conexão USB; utilizados para aulas práticas em cursos da área da saúde; capacidade de aquisição de um canal; com resolução máxima de 16bits; frequência de amostragem de até 1kHz.</t>
  </si>
  <si>
    <t>T-4180</t>
  </si>
  <si>
    <t>Sensores de aquisição e registro de dados fisiológicos de frequência respiratória, com transdução piezoelétrico de sinais analógicos/digitais via interface de conexão USB; utilizados para aulas práticas em cursos da área da saúde para registro da expansão torácica; capacidade para aquisição um canal; com resolução máxima de 16bits; frequência de amostragem de até 1kHz.</t>
  </si>
  <si>
    <t>T-4181</t>
  </si>
  <si>
    <t>Sensores de aquisição e registro de dados fisiológicos de sons cardíacos com transdução de vibrações mecânicas em sinais digitais via interface de conexão USB; utilizados para aulas práticas em cursos da área da saúde; capacidade para aquisição de um canal; com resolução máxima de 16bits; frequência de amostragem de até 1kHz.</t>
  </si>
  <si>
    <t>T-4182</t>
  </si>
  <si>
    <t>Conjuntos de sensores de aquisição e registro de dados fisiológicos com transdução de sinais analógicos/digitais via interface de conexão USB; frequência de amostragem de até 1kHz; utilizados para aulas práticas em cursos da área da saúde; podendo ser configurável com sensor de sons cardíacos com um canal de aquisição e resolução máxima de 16bits e/ou sensor de frequência respiratória com um canal de aquisição e resolução máxima de 16bits e/ou sensor de forca de aperto com um canal de aquisição e resolução máxima de 16bits e/ou sensor de reflexo neurológico com um canal de aquisição e resolução máxima de 16bits e/ou sensor de temperatura cutânea com um canal de aquisição e resolução máxima de 16bits e/ou sensor de frequência de pulso com um canal de aquisição e resolução máxima de 16bits e/ou sensor de pressão arterial com um canal de aquisição e resolução máxima de 16bits e/ou sensor de biopotencial com dois canais de aquisição, um canal de aterramento e resolução máxima de 24bits.</t>
  </si>
  <si>
    <t>T-4156</t>
  </si>
  <si>
    <t>OCULUS BRASIL COM IMP EXP E SERV DE EQPTOS MEDICOS LTDA</t>
  </si>
  <si>
    <t>Equipamentos do tipo câmera oftálmica de alta resolução, sem contato, destinados a capturar, exibir, armazenar imagens in vivo da retina, da superfície ocular e anexos visíveis, dotados de: modo de operação contínuo, com distância de trabalho de 25mm da córnea ao vidro; modos de imagem incluem reflectância em “True Color” com escaneamento em azul, verde e vermelho, reflectância infravermelha; autofluorescência de fundo de olho com excitação verde ou azul, imagem estéreo e imagem da superfície externa do olho; opções de campo de visão com imagem única (L x A): 45° x 40°, ou uma montagem com até 9 imagens com campo de visão de (L x P): 83° x 78°,  compensação para ametropia de -15D a +15D; computador de controle, tela sensível ao toque. </t>
  </si>
  <si>
    <t>T-4148</t>
  </si>
  <si>
    <t>Ventiladores pulmonares, para beira de leito ou transporte intra-hospitalar, para uso em pacientes neonatais, pediátricos e adultos que necessitam de suporte ventilatórios invasivos e não invasivo, com tecnologia “proctetive control” de parametrização e monitoramento fora do isolamento, oximetria SPO2 “bluepro”, capnografia volumétrica tecnologia Cap-One, tela touchscreen de 17” LCD e resolução 1.280 x 1.024pixels, exibição simultânea de até 5  gráficos, armazenamento de 168h de dados monitorados e autonomia de 3 horas de bateria, oxigênio terapia de alto fluxo de 1 a 60L/min, botão de ajuda com descrição básica de parâmetros, compensação de tubo endotraqueal e compensação de fuga, modo de operação “Gentle Lung” com aplicativos para procedimentos de aspiração, avaliação de recrutabilidade, manobra de recrutamento e titulação PEEP, pressão auxiliar para balão esofágico, determinação da pressão transpulmonar e teste de ventilação espontânea, sensor de fluxo proximal e distal, protocolo de comunicação, comunicação com monitores de sinais vitais e nebulizador ultrassônico.</t>
  </si>
  <si>
    <t>T-4017</t>
  </si>
  <si>
    <t>ENGECAMPO ENGENHARIA SA </t>
  </si>
  <si>
    <t>Equipamentos  de monitoramento continuo de emissões gasosas provenientes da unidade de recuperação de enxofre (processo Claus),  composto de sonda de amostragem em “hastelloy”, com  aquecimento e “blowback”  de vapor (sopro temporizado para remoção de impurezas ), linha aquecida  para transporte de amostra,  medidor de vazão por cintilação óptica, reguladores de pressão duplo estagio,  analisadores de gases para a medição de SO2 e H2S de Tecnologia Ultravioleta – UV com feixe duplo , e de O2 com Tecnologia Célula de Zircônia, montado em gabinete de fibra de vidro,  com programador logico (PLC) para ajuste  continuo de todo sistema e envio de sinais e resultados, programação de Span , rotina de checagem de zero, calibrações automáticas e correlações matemáticas através do software.</t>
  </si>
  <si>
    <t>T-4069</t>
  </si>
  <si>
    <t>Equipamentos portáteis compactos para medição de concentrações de óxidos de nitrogênio (NO, NO2), monóxido de carbono (CO) e dióxido de carbono (CO2) dentro do gases de escape de veículos e motores a diesel e gasolina em condições reais de uso (PEMS), através do uso de analisadores de células de teste comprovados otimizados para o aplicativo móvel, condicionados por temperatura para garantir medições confiáveis em condições ambientais variáveis, na faixa de 0 a 5.000ppm para NO; de 0 a 2.500ppm para NO2; 0 - 5 vol.% para CO e 0-20 vol.% para CO2;  acompanhados de: jogo de cabos, proteção, suporte de reboque, 2 braços de suporte, 1 mala de voo, protocolo de linearidade do analisador, manual de operação, software de controle e operação, linha de amostragem aquecida 0,85m com filtro aquecido integrado, sonda de amostra, módulo de calibração externa padrão eCal, cabos de conexão para o GAS PEMS iS e conjunto de tubos de conexão às garrafas de gás; módulos para gestão da energia elétrica necessária para operação do equipamento.</t>
  </si>
  <si>
    <t>T-4075</t>
  </si>
  <si>
    <t>Contadores de partículas portáteis capazes de medir as emissões do número de partículas (PN) em tempo real diretamente no tubo de escape de veículos automotivos, com unidade de pré-tratamento de partículas com 2 estágios de diluição, sendo 1 aquecido na faixa de 1 a 150°C garantindo apenas a concentração do número de partículas sólidas e outro com diluição fria na proporção de 5:1, com taxa global de diluição fixa de 10: 1.; com taxa de fluxo de amostra de aproximadamente 0,5 [L/min]; faixa de medição da concentração de entrada de ~3,000 ... 3x10^7 [#/cm³]; com Contador Eletrônico de Partículas (EPC), baseado em um princípio de medição eletrônica com capacidade de lidar com condições severas de estrada, como inclinações, vibrações, acelerações e condições ambientais estendidas (-10 a 45°C, até 3000 m de altitude); com sensor avançado de carregador difusor localizado na unidade principal PN PEMS; acompanhado de removedor de partículas voláteis com linha de aquecimento de 1,35m, elemento de aquecimento em Y-splitter, kit de sonda, conjunto de linha de transferência, Kit de amostra de sonda, Kit de braço de montagem, caixa de bactéria incluindo suportes de fixação por amarração e cabos de conexão.</t>
  </si>
  <si>
    <t>T-4165</t>
  </si>
  <si>
    <t>ROCHE DIABETES CARE BRASIL LTDA</t>
  </si>
  <si>
    <r>
      <t>Controladores portáteis de sistema de infusão </t>
    </r>
    <r>
      <rPr>
        <b/>
        <u/>
        <sz val="11"/>
        <color rgb="FF323130"/>
        <rFont val="Calibri"/>
        <family val="2"/>
      </rPr>
      <t>contínua de insulina com medição de taxas glicêmicas no sangue</t>
    </r>
    <r>
      <rPr>
        <sz val="11"/>
        <color rgb="FF323130"/>
        <rFont val="Calibri"/>
        <family val="2"/>
      </rPr>
      <t>, por meio da análise da variação eletroquímica com a amostra sanguínea em tiras-teste, controladores com calculadora de bolus integrada e com função de controle remoto via conexão bluetooth do sistema de infusão contínua de insulina, acompanhados ou não de microbomba, aplicador de cânula, estojo, cabo usb e carregador.</t>
    </r>
  </si>
  <si>
    <t>T-4154</t>
  </si>
  <si>
    <t>VOLKSWAGEN DO BRASIL INDÚSTRIA DE VEÍCULOS AUTOMOTORES</t>
  </si>
  <si>
    <t>Barreiras deformáveis, de teste de impacto de veículos, compostas externamente por chapas de liga de alumínio, e interiormente por estruturas em formato de colmeias, também em liga de alumínio, com peso total de até 30kg, comprimento total de até 1.900mm, largura total de até 1.100mm e altura total de até 1.100mm.</t>
  </si>
  <si>
    <t>T-4202</t>
  </si>
  <si>
    <t>Máquinas automáticas para realizar testes de funcionamento em parafusadeiras elétricas; com capacidade de realizar 4 testes no produto; verificação do correto funcionamento do carregamento elétrico das baterias, verificação do funcionamento do LED de iluminação, verificação do funcionamento do LED de indicação do nível de bateria do produto e verificação da velocidade (RPM) do mandril da ferramenta; com tempo de ciclo compreendido entre 15 e 16s/peça; com controlador logico programável marca, interface homem maquina sensível ao toque.</t>
  </si>
  <si>
    <t>T-3771</t>
  </si>
  <si>
    <t>Cabines estruturadas para células de medições ópticas 3D industrial, com sistema automatizado de posicionamento por meio de 1 ou mais braços robotizados de 6 ou mais graus de liberdade, controlador e mesa rotativa, desprovida de cabeçote de medição, para ser utilizado em inspeção e levantamento de coordenadas 3D de pontos de superfície, controle de qualidade e engenharia reversa.</t>
  </si>
  <si>
    <t>T-4135</t>
  </si>
  <si>
    <t>Motores de combustão a gasolina, 4 tempos, para equipamentos de jardinagem, agrícola ou pecuária de pequeno porte, monocilíndrico com bloco em alumínio injetado, camisa de ferro fundido, tampa do tanque de combustível não roscada com fechamento por encaixe de presilhas de pressão, diâmetro x curso do pistão de 68 x 45mm com cilindrada de 163cc, com rotação estacionária de 3.600rpm sem carga, potência de 5,5cv, com partida manual e tomada de força (eixo) em sentido anti-horário.</t>
  </si>
  <si>
    <t>T-4248</t>
  </si>
  <si>
    <t>Estatores para motor hidráulico de perfuração, responsáveis por gerar torque para a broca de perfuração, fabricados de aço carbono e dotados de lóbulos helicoidais de elastômeros moldados dentro do tubo metálico, com diâmetros variando entre 4,750” até 11,750” e comprimento entre 183” até 250”, possuem rosca caixa nas duas extremidades do tubo.</t>
  </si>
  <si>
    <t>T-4251</t>
  </si>
  <si>
    <t>Rotores para motor hidráulico de Perfuração, responsáveis por gerar torque para a broca de perfuração, fabricados com material base de aço carbono e revestidos com uma camada de cromo ou carboneto de tungstênio, possui formato de lóbulos helicoidais com diâmetros variando entre 2,750”” até 7,350” e comprimento entre 80” até 304”, possuem rosca caixa nas duas extremidades.</t>
  </si>
  <si>
    <t>T-4295</t>
  </si>
  <si>
    <t>Bombas centrífugas de mancal molhado com carcaça hidráulica em ferro fundido GG20 e revestimento de proteção anticorrosão de pintura com esmalte cerâmico, 1 rotor tipo fechado de poliamida com vazão máxima de 1.500litros/h e Pressão máxima de elevação de 6 MCA potência elétrica consumida do motor até 100W, grau de insulação do motor tipo H, índice de Proteção do motor 44. seletor de velocidades com 3 opções de velocidades distintas de funcionamento.</t>
  </si>
  <si>
    <t>T-4296</t>
  </si>
  <si>
    <t>Bombas centrífugas de mancal molhado com carcaça hidráulica Latão e revestimento de proteção anticorrosão de pintura com esmalte cerâmico, 1 rotor tipo fechado de poliamida com vazão máxima de 1.500litros/h e pressão máxima de elevação de 6 MCA potência elétrica consumida do motor até 100W, grau de insulação do motor tipo H, índice de Proteção do motor 44, seletor de velocidades com 3 opções de velocidades distintas de funcionamento.</t>
  </si>
  <si>
    <t>T-4297</t>
  </si>
  <si>
    <t>Bombas centrífugas de mancal molhado com carcaça hidráulica em ferro fundido GG20 e revestimento de proteção anticorrosão de pintura com esmalte cerâmico, 1 rotor tipo fechado de poliamida com vazão máxima de 1.800litros/h e pressão máxima de elevação de 9 MCA potência elétrica consumida do motor até 120W, grau de insulação do motor tipo H, índice de proteção do motor 44, fluxostato interno possibilitando o funcionamento da bomba automaticamente com passagem de fluxo de água, voltagem de trabalho 127V/220V.</t>
  </si>
  <si>
    <t>T-4298</t>
  </si>
  <si>
    <t>Bombas centrífugas de mancal molhado com carcaça hidráulica em latão e revestimento de proteção anticorrosão de pintura com esmalte cerâmico, 1 rotor tipo fechado de poliamida com vazão máxima de 1.800litros/h e pressão máxima de elevação de 9 MCA potência elétrica consumida do motor até 120W, grau de insulação do motor tipo H, índice de Proteção do motor 44, fluxostato interno possibilitando o funcionamento da bomba automaticamente com passagem de fluxo de água, voltagem de trabalho 127V/220V.</t>
  </si>
  <si>
    <t>T-4299</t>
  </si>
  <si>
    <t>Bombas centrífugas de mancal molhado com carcaça hidráulica em ferro fundido GG20 e revestimento de proteção anticorrosão de pintura com esmalte cerâmico, 1 rotor tipo fechado de poliamida com vazão máxima de 3.600litros/h e pressão máxima de elevação de 15 MCA potência elétrica consumida do motor até 260W, grau de insulação do motor tipo H, índice de Proteção do motor 44, seletor de velocidades com 3 opções de velocidades distintas de funcionamento.</t>
  </si>
  <si>
    <t>T-4300</t>
  </si>
  <si>
    <t>Bombas centrífugas de mancal molhado com carcaça hidráulica em jatão e revestimento de proteção anticorrosão de pintura com esmalte cerâmico, 1 rotor tipo fechado de poliamida com vazão máxima de 3.600litros/h e Pressão máxima de elevação de 15 MCA potência elétrica consumida do motor até 260W, grau de insulação do motor tipo H, índice de proteção do motor 44, seletor de velocidades com 3 opções de velocidades distintas de funcionamento</t>
  </si>
  <si>
    <t>T-4301</t>
  </si>
  <si>
    <t>Bombas centrífugas de mancal molhado com carcaça hidráulica em ferro fundido GG20 e revestimento de proteção anticorrosão de pintura com esmalte cerâmico, 1 rotor tipo fechado de poliamida com vazão máxima de 4.500litros/h e pressão máxima de elevação de 18MCA potência elétrica consumida do motor até 350W, grau de insulação do motor tipo H, índice de proteção do motor 44, seletor de velocidades com 3 opções de velocidades distintas de funcionamento.</t>
  </si>
  <si>
    <t>T-4302</t>
  </si>
  <si>
    <t>Bombas centrífugas de mancal molhado com carcaça hidráulica em latão e revestimento de proteção anticorrosão de pintura com esmalte cerâmico, 1 rotor tipo fechado de poliamida com vazão máxima de 4.500litros/h e pressão máxima de elevação de 18 MCA potência elétrica consumida do motor até 350W, grau de insulação do motor tipo H, índice de proteção do motor 44, seletor de velocidades com 3 opções de velocidades distintas de funcionamento</t>
  </si>
  <si>
    <t>T-4241</t>
  </si>
  <si>
    <t>Unidades estruturais internas para bolsa de proteção das bombas centrífugas submersas, utilizadas nas atividades de produção de gás e óleo, em aço-carbono ou liga especial de cromo-molibdênio, com diâmetro interno entre 15,7 e 51mm, diâmetro externo entre 90 e 220mm, comprimento entre 48 e 64cm, peso compreendido entre 600 gramas e 5kg, para acomodação e suporte da bolsa do protetor.</t>
  </si>
  <si>
    <t>T-4284</t>
  </si>
  <si>
    <t>Tampas de transporte compensadoras de óleo dos motores e protetores para bomba centrífuga submersa, utilizadas para acomodação de fluidos sob pressão em diferentes temperaturas nas atividades de produção de gás e óleo, com material externo em HSN, HDPE ou PVC, material da estrutura em aço carbono ou liga especial de cromo-molibdênio, com diâmetro externo entre 400 e 1.210mm, diâmetro interno entre 90 e 160mm, comprimento entre 400 e 700mm, pesando entre 0,5 e 30kg.</t>
  </si>
  <si>
    <t>T-4281</t>
  </si>
  <si>
    <t>Sopradores de ar, composto de roteadores de lóbulos duplo, selagem a labirinto, sistema de lubrificação pressurizada, pressão máxima de até 22psi, vazão de 9.362ft³/min (68°F, 14.7 psia) a 37.264ft³/min (68°F, 14.7 psia) e potência de 244HP A 1.740HP.</t>
  </si>
  <si>
    <t>T-4318</t>
  </si>
  <si>
    <t>Queimadores de gás tipo duto de 200 a 300kW de potência, com ou sem armário de controle, para combustível de gás natural e GLP.</t>
  </si>
  <si>
    <t>T-3732</t>
  </si>
  <si>
    <t>Evaporadores aletados de alumínio, próprios para aplicação em sistemas de refrigeração de até 1.030Btu/h, temperatura de aplicação de -40 a +50°C, sem o respectivo gás refrigerante e pressurizado com nitrogênio para proteção durante o seu transporte, completos com um tubo de aço Inox incorporando resistência de degelo por radiação térmica com potência máxima de 260W, com duas ou mais zonas de potência variável e isolamento elétrico em MgO (óxido de magnésio), com até dois fusíveis do tipo térmico contendo rede elétrica e conectores, com ou sem calha de degelo.</t>
  </si>
  <si>
    <t>T-4242</t>
  </si>
  <si>
    <t>Secadores do tipo cônico utilizados para separação térmica de sólidos e líquidos por meio de aquecimento através de fluído quente e vácuo, construídos em aço do tipo AISI 316L, filtração de vapores através de elemento filtrante instalado em domo vertical aquecido, com vaso com capacidade útil igual ou superior a 100 litros, com agitador do tipo helicoidal acionado por eixo central com vedação por selo mecânico duplo do tipo cartucho e com aquecimento do eixo e das pás, com sistema “clean in place”(CIP) circunferencial através de lança rotativa, com válvulas de carga e descarga do tipo esfera segmentada com selo inflável.</t>
  </si>
  <si>
    <t>T-3407</t>
  </si>
  <si>
    <t>Unidades funcionais para formação e preparação de alimentos, realizando operações de: formação, revestimento, fritura, cozimento, compostas por: máquina de formação por placas formadoras por golpes para formatação de diversos produtos, esteira transportadora em curva para transporte 600mm, coletor de “massa” ajustável manualmente, para adequar aos requisitos de aplicação da “massa”, sistema de mistura rotativo e uma bomba para descarregar a massa (Batter) para ter uma mistura homogênea e ajustável, com ciclo de remix intermitente para evitar a separação da massa e da água, equipado com uma camisa de resfriamento para controle de temperatura, empanadeira de farinha grossa com sistema de esteira transportadora e ajuste independente da camada de empanamento superior e inferior, operando com diferentes granulometrias de farinha e sistema de reaproveitamento de quebra excessiva sistema de retenção de poeira por soprador de ar, unidade de limpeza e coleta de poeira em suspensão com dispositivo de empacotamento automático da poeira removida para reutilização, unidade de aplicação de farinha (empanamento) operando com farinha fina ou grossa e soprador embutido para evitar fuga de poeira e realizando empanamento superior e inferior com ajustes independentes, Máquinas para empanar produtos cárneos, por meio de farinhas finas ou grossas, com esteira de alimentação reta, e 2 ou 3 tambores rotativos velocidade ajustada para as esteiras, esteira vibratória; aplicador de “tempura” ou “massa” operando com sistema de esteira de submersão com ajuste de velocidade manual e sistema de remoção de excessos por ventilador, esteira de transporte com 2.000/60AR0mm, esteira transportadora em curva 600mm, esteira de transporte 3.050/600mm, esteira transportadora em curva 600mm, esteira de transporte com 3.400/600mm, fritador industrial com sistema de correia transportadora para imersão dos produtos em óleo aquecido com ajuste de altura e correia raspadora para retirada de sedimentos residuais e sistema de filtragem de resíduos flutuantes e recirculação de óleo com válvula de controle de temperatura do óleo, esteira transportadora em curva para transporte 2.000/600mm, forno industrial de espiral duplo com cozimento exclusivo de 3 fases, com sistema de controle climático independente para cada seção do forno e fluxo de ar horizontal com a tecnologia "Booster" vertical, operando com temperaturas de até 200ºC ; unidade de filtragem de óleo para filtragem de partículas de até um mícron removendo produtos sedimentos afundados, flutuantes e suspensos, controlado por painéis elétricos de controle e CLP .</t>
  </si>
  <si>
    <t>T-4183</t>
  </si>
  <si>
    <t>ITALIAN COFFEE DO BRASIL INDUSTRIA, COMERCIO E LOCAÇÃO DE MAQUINAS LTDA.</t>
  </si>
  <si>
    <t>Máquinas para preparação de café expresso, modelo comercial (não doméstico), dotadas 1, 2 ou 3 grupos exclusivos para café, 1 saída exclusiva para água quente, 1 ou 2 lanças de vapor, sistema de aquecedor de xícaras a indução ou elétrico, sistema de dosagem volumétrica, autorregulador do nível de água na caldeira, manômetro duplo para controle da pressão da bomba e da caldeira, corpo em aço e alumínio, sistema com termosifão de bocais fixos, sistema de teclas retro iluminadas de aço com quatro teclas de seleção dosadas e uma tecla para distribuição contínua ON/OFF central, bomba volumétrica com capacidade até 180L/h ligada a rede hidráulica, capacidade do boiler de 5 até 15 litros, potência de 2.800 - 3.300W e 5.600 - 6.600W.</t>
  </si>
  <si>
    <t>T-4233</t>
  </si>
  <si>
    <t>CAFEYNA TECH COMERCIO IMPORTACAO E EXPORTACAO LTDA</t>
  </si>
  <si>
    <t>Máquinas automáticas para preparação de bebidas quentes (café, bebidas em pó), com programação para regulagem de porções das bebidas através de display e botões, dotada das seguintes características: Sensor de leitura RFID (opcional), capacidade do depósito de água quente de café 0,6L, compactador de borras 60peças (7g/cada), Capacidade do recipiente de café em grão 0,6kg, 2 x 0,6 ou 2 x 1,2, capacidade de um recipiente maior para grãos de café (opcional) 1,2kg, pressão da rede de água Máx. ~ 6 (0,6) bar (Mpa) / (versão com conexão de água) Máx. ~ 1 (0,1), capacidade do recipiente de produto instantâneo 1,1L, maior capacidade do recipiente de produto instantâneo (opcional) 1,8kg, capacidade da bandeja coletora 0,6kg, altura mín./ máx. de fornecimento 80 – 170mm, capacidade do reservatório 2L, dimensões 253 x 585 x 550mm.</t>
  </si>
  <si>
    <t>T-4234</t>
  </si>
  <si>
    <t>Máquinas automáticas para preparação de bebidas quentes (café, bebidas em pó), com programação para regulagem de porções das bebidas através de display “touchscreen”, dotadas das seguintes características: leitor de cartão, ajuste de distribuição em 95 – 155mm, capacidade para 60 doses de café, capacidade do recipiente de café em grão 2 x 0,6kg ou 2 x 1,2kg, recipiente de produto instantâneo , com capacidade do recipiente de café em grão elevado (opcional) 1,1kg, capacidade do recipiente para bebidas instantâneas elevado (opcional) 3kg, capacidade do depósito de água quente de café 1L, capacidade do depósito de água quente de vapor 1L, capacidade da bandeja coletora 2,0L, com pressão da água em min 1bar (0,1Mpa), e versão com conexão de água em min 6bar (0,6Mpa), dimensões 324 x 814 x 560mm.</t>
  </si>
  <si>
    <t>T-4313</t>
  </si>
  <si>
    <t>Estações de lavagem e cura para pós processamento de impressão 3D com ciclos de limpeza, secagem e pós cura com luz UV, sistemas de cura composto por 4 fitas LED com comprimento de onda de 405nm com potência máxima de 52,8W, secagem com temperatura máxima de 34,8°C e limpeza por meio de vórtice criado a partir de hélice movida por corrente eletromagnética.</t>
  </si>
  <si>
    <t>T-4353</t>
  </si>
  <si>
    <t>Filtros antimicrobianos de água do tipo cartucho, em material polipropileno, contendo compostos químicos anticorrosivos e agente antimicrobiano biocida (benzotiazol e bethaborato de sódio di-hidratado), de 5mícrons, diâmetro 6,2cm, diâmetro interno 2,54cm, vazão máxima 3GPM, altura 25cm, peso aproximado 0,23kg, destinados a utilização no sistema de refrigeração interna dos aceleradores lineares de partículas.</t>
  </si>
  <si>
    <t>T-3976</t>
  </si>
  <si>
    <t>BIO-EXTRATUS COSMETIC NATURAL LTDA</t>
  </si>
  <si>
    <r>
      <t>Combinações de máquinas para encher e encartuchar bolsas planas (sachês) com cremes cosméticos, compostas por 1 máquina horizontal automática para dosar e selar bolsas planas (sachês), formadas a partir de bobinas de filmes termos seláveis com diâmetro máximo de 500mm x largura máxima de 450mm x diâmetro do núcleo de 70/75mm, capacidade produtiva mecânica máxima igual a 180sachês/min x volume de 90cm</t>
    </r>
    <r>
      <rPr>
        <vertAlign val="superscript"/>
        <sz val="10"/>
        <color rgb="FF000000"/>
        <rFont val="Times New Roman"/>
        <family val="1"/>
      </rPr>
      <t>3</t>
    </r>
    <r>
      <rPr>
        <sz val="10"/>
        <color rgb="FF000000"/>
        <rFont val="Times New Roman"/>
        <family val="1"/>
      </rPr>
      <t xml:space="preserve"> cada sachê, com sistema de dupla dosagem simultânea, para produção de sachês com dimensões de 50 x 70mm a 90 x 225mm, sincronizada com 1 máquina encartuchadora horizontal automática, para agrupar sachês em cartuchos de papelão de gramatura de 254 a 508g/m</t>
    </r>
    <r>
      <rPr>
        <vertAlign val="superscript"/>
        <sz val="10"/>
        <color rgb="FF000000"/>
        <rFont val="Times New Roman"/>
        <family val="1"/>
      </rPr>
      <t>2</t>
    </r>
    <r>
      <rPr>
        <sz val="10"/>
        <color rgb="FF000000"/>
        <rFont val="Times New Roman"/>
        <family val="1"/>
      </rPr>
      <t xml:space="preserve"> e dimensões de 40 x 15 x 67mm a 140 x 75 x 180mm, velocidade máxima de encartuchamento de 50cartuchos/min, incluindo respectivos transportadores de entrada e de saída, e 2 controladores lógicos programáveis (CLP) com interfaces homem-máquina (IHM).</t>
    </r>
  </si>
  <si>
    <t>T-3452</t>
  </si>
  <si>
    <t>Combinações de máquinas integradas para ensacar e paletizar de forma automática sacos ração para cães e gatos, compostas de: ensacadora automática com magazine para sacos vazios, alimentador automático, detectores de metais, dispositivo de enchimento com pesagem eletrônica e alimentação por gravidade, para sacos com peso maior ou igual a 1kg e menor ou igual a 20kg, largura igual ou maior a 180mm, comprimento igual ou maior a 340mm, capacidade de ensacar maior ou igual a 1.500sacos/h; esteira transportadora; paletizador robotizado com carregamento superior, velocidade igual ou maior a 1.800sacos/h, para sacos com peso maior ou igual a 1kg; envolvedor automático de filme em palete.</t>
  </si>
  <si>
    <t>T-4153</t>
  </si>
  <si>
    <t>Combinações de máquinas automáticas para embalar medicamentos, com controladores lógicos programáveis (CLPs), painéis de interface homem-máquina (IHM) com tela tipo "touchscreen" e sistemas de controle automatizados, compostas de: 1 (uma) máquina emblistadeira para formar, encher e selar cartelas tipo blister, capaz de trabalhar com alumínio, aclar, PVC e PVDC, com capacidade de produção máxima de 500blisters/min, sistema de alimentação simultânea e coordenada de comprimidos e cápsulas de múltiplas cores no mesmo blister, impressora de dados variáveis nas cartelas blisters, esteira de transferência de blisters contínua por vácuo, e inspeção dos blisters através de câmeras e uma máquina encartuchadeira de movimento alternado, com capacidade de produção máxima de 80cartuchos/min, para cartuchos com dimensões máximas de 150 x 80 x 250 (comprimento x altura x largura), estação de alimentação dos cartuchos automático, estação de alimentação automática dos blisters com a possibilidade de colocar 2 blisters diferentes em um mesmo cartucho, sistemas de dobra e inserção de bulas nos cartuchos, estação de fechamento de cartuchos com cola-quente.</t>
  </si>
  <si>
    <t>T-4270</t>
  </si>
  <si>
    <t>SERIP MÓVEIS E MODULADOS LTDA</t>
  </si>
  <si>
    <t>Máquinas embaladoras automáticas; com mesa de entrada transportadora, com rotação do anel de transmissão por correia; porta bobinas com rolete friccionado com velocidade de 130rpm, altura da bobina 250mm; com conjunto pneumático de pinça e corte a frio, conjunto de arraste com esteira motorizada na entrada e saída, altura da esteira ajustável de 800 a 1.100mm; guia lateral na entrada e na saída, com conjunto prensas na entrada e saída; velocidade de produto 29m/min com variação de velocidade durante o envolvimento; com painel de controle com tela “touchscreen”.</t>
  </si>
  <si>
    <t>T-4063</t>
  </si>
  <si>
    <t>Combinações de máquinas para usinagem da câmara de pressão dos bicos injetores e diâmetro da haste para bicos injetores utilizados em motores de ignição por compressão, compostas de: estação automatizada própria para lavagem e preparação de peças; sistema automático de alimentação por bandejas sequenciais; estação de eletro erosão através de eletrólitos na faixa de temperatura de 41 +/-2°C, com pressão de 8 +/-1bar, PH de 6 +/-0,5; concentração de sal 20% +/-2%; vazão compreendida entre 1,5 a 3m3/h; Estação neutralizadora de peças metálicas após processo de eletro erosão, através de processo de anti-oxidação e remoção de produtos químicos decapantes; com sistema de alimentação automatizada; Tensão de alimentação trifásica de 230 a 400V AC, frequência de 60Hz 285A de corrente.</t>
  </si>
  <si>
    <t>T-4312</t>
  </si>
  <si>
    <t>Canhões de névoa para redução da emissão de particulados (poeiras) em pátios industriais, com alcance de projeção igual ou superior a 110m, vazão de ar igual ou superior a 240.000m³/h, contendo bicos aspersores de água com pressão de saída igual ou superior a 15bar (aprox. 15kgf/cm²) com capacidade para pulverizar partículas de água (névoa) de dimensões entre 90 e 150 micrômetros (μm).</t>
  </si>
  <si>
    <t>T-4254</t>
  </si>
  <si>
    <t>Empilhadeiras autopropulsadas, acionadas por motor a gasolina ou GLP (gás liquefeito de petróleo), para elevação, transporte e armazenagem de carga, com capacidade de movimentação de carga de 3.000kg, com garfo e com altura da elevação de 3.000mm.</t>
  </si>
  <si>
    <t>Hyster-Yale Brasil Empilhadeiras Ltda.</t>
  </si>
  <si>
    <t>T-4136</t>
  </si>
  <si>
    <t>Equipamentos automáticos para alimentação e distribuição contínua de até 15t/h de batata palito, com deslocamento à partir de frequências auto ajustáveis, dispositivos antiaderentes e abas direcionadoras de fluxo; com 1° de inclinação e dispositivos vibratórios com frequência em 890rpm, tela de separação superior de #4 mesh e dispositivo para remoção de migalhas com porta deslizante e chute de coleta.</t>
  </si>
  <si>
    <t>T-4206</t>
  </si>
  <si>
    <t>Equipamentos de coleta e transporte de resíduos por meio de correntes mecânicas, acionados eletricamente, com potência elétrica de acionamento de 2,2kW, capacidade de transporte de até 0,4t/h e temperatura máxima de trabalho 1.100°C.</t>
  </si>
  <si>
    <t>T-4208</t>
  </si>
  <si>
    <t>Combinações de máquinas para transporte, transferência, coleta e distribuição de batatas, com capacidade de 52t/h, composta de: agitador de transferência com alimentação direta e dimensões da cama de 4.150mm (C) x 1.864mm (L), em aço inoxidável, degrau para ajudar a espalhar o produto recebido, descarga angular LD 1.045mm, quadro monobloco, curso de 7/16” e 890rpm, agitador de coleta com alimentação direta e dimensões da cama de 2.453mm (C) x 1.467mm (L), em aço inoxidável, descarga direta, quadro monobloco, curso de 7/16” e 890rpm, agitador de distribuição com dimensões da cama de 8.705mm (C) x 1.843mm (L), em aço inoxidável, degrau para fornecer uma distribuição uniforme do produto, descarga angular LE 3772mm, curso de 7/16” e 890rpm.</t>
  </si>
  <si>
    <t>T-4253</t>
  </si>
  <si>
    <t>C&amp;A MODAS S.A.</t>
  </si>
  <si>
    <t>Transportadores classificadores de ação contínua, tipo bandeja, com impulsor para ejeção dos artigos "pusher tray", para volumes com peso máximo de 5kg, com área para entrada manual de volumes, calhas para saídas interna e externa dos volumes com sistema “flíper”, calhas de rejeição, sensores, controlador lógico programável (CLP), computador com sistema de interface GUI e painel elétrico.</t>
  </si>
  <si>
    <t>T-4120</t>
  </si>
  <si>
    <t>Dispositivos de montagem tipo viga, automatizados e projetados sob medida para uso exclusivo como dispositivo de içamento, posicionamento e fixação do sistema de união das seções de pás eólicas (pin joint); possui capacidade de carga de aproximadamente 1 tonelada, 3 estágios de montagem (viga completa, seção raiz, seção ponta), comprimento do conjunto completo de 14,81m; alimentado por sistema integrado de CLP para comando dos 12 atuadores e 12 receptores integrados do tipo SWAC (Shear Web Alignment Clamping) para alinhamento, posicionamento e clampagem com comando por controle remoto; dotado de 4 pinos guias radiais do tipo garra que possibilitam a orientação do dispositivo por coordenadas dos 4 eixos e 2 pinos guias axiais do tipo garra.</t>
  </si>
  <si>
    <t>T-4237</t>
  </si>
  <si>
    <t>Controladores de movimentação para transpaleteiras e/ou empilhadeiras e/ou rebocadores, com placa PCB (placa de circuito impresso), com manipulo rotativo de direção, botões de subida e descida com controle variável de tensão, botão de acionamento de buzina, acoplados a carcaça de polímero, com ou sem display IHM, voltagem de operação 12 a 36VDC; consumo máx. 4,5A; Interface CAN com taxa de transmissão 500kBit/s, temperatura de operação entre -32 e +70°C; classe de proteção mínima IP55 DIN EN 60529.</t>
  </si>
  <si>
    <t>T-4238</t>
  </si>
  <si>
    <t>Unidades de direção elétrica para empilhadeiras e/ou transpaleteiras, e/ou rebocadores com caixa redutora, motor sem escova de carvão e controlador eletrônico incorporados, sensor de posição integrado, tensão nominal 24V, velocidade nominal 100rpm, potência 185W, grau de proteção mínima IP54, classe de isolação F.</t>
  </si>
  <si>
    <t>T-4229</t>
  </si>
  <si>
    <t>Camisas de proteção e estabilização para moduladores e turbinas, responsável por estabilizar turbinas e moduladores assim como proteger os selos de vedação, fabricada de liga de cobalto-cromo 21 ou Liga de Níquel-Cobre, com comprimento de 28 até 63,5cm e diâmetro entre 12,9 e 17,1cm.</t>
  </si>
  <si>
    <t>T-4236</t>
  </si>
  <si>
    <t>Blocos de desvio de fluxo hidráulico, responsáveis por guiar o fluxo hidráulico e também alojar contatos elétricos para comunicação em tempo real, utilizados na perfuração e medição de poços exploratórios de petróleo, fabricada de Aço Carbono 17-4PH e revestimento parcialmente de Liga de Titânio, com comprimento de 21,5 até 28,5cm e diâmetro entre 13,1 e 15,2cm.</t>
  </si>
  <si>
    <t>T-4292</t>
  </si>
  <si>
    <t>Centralizadores flexíveis, com diâmetro entre 5” e 26”, feitos de aço carbono, em chapa única e sem soldas, utilizados para manter os revestimentos centralizados dentro dos poços de petróleo, auxiliando a colocação efetiva do cimento ao redor do revestimento e o isolamento hidráulico do poço.</t>
  </si>
  <si>
    <t>T-4308</t>
  </si>
  <si>
    <t>Camisas estabilizadoras de aço tipo 4145H, superiores, modificadas, de 6,75 polegadas, com quatro ou mais aletas de diâmetro final, que variam de 6 1/8 polegadas até 25 ¾ polegadas, para ferramentas de perfuração direcional (motores de desplacamento positivo), séries de 4 ¾ polegadas a 11 ¼ polegadas, utilizadas na perfuração de poços de petróleo e gás.</t>
  </si>
  <si>
    <t>T-4347</t>
  </si>
  <si>
    <t>SFOGGIA BRASIL PROCESSOS TECNOLÓGICOS LTDA.</t>
  </si>
  <si>
    <t>Plantadeiras pneumáticas de alho de no mínimo 3 filas e no máximo 8 filas, com entre fila com no mínimo 22cm e máximo 37cm, com capacidade de plantar no mínimo 2,5ha e no máximo 6,5ha a cada 8h, com disco distribuidor de sementes com colheres de diversos tamanhos com um elemento (distribuidor de sementes) para cada fila.</t>
  </si>
  <si>
    <t>T-4159</t>
  </si>
  <si>
    <t>Combinações de máquinas para seleção e remoção de defeitos em batata palito, com produção de 7t/h para palitos de 7mm, de 9,39t/h para palitos de 8mm, de 13,42t/h para palitos de 10mm e de 14,83t/h para palitos de 13mm; sensor de imagem tri-cromático com canais vermelho, verde e infravermelho; com roda de corte e facas acionadas a ar; controlador de base eletro-óptica com interface “touchscreen” e conectividade Ethernet; unidade de base individual; módulo de retirada de excesso do produto, agitador de distribuição com cama de dimensões 3474mm (C) x 936mm (L), em aço inoxidável, descarga reta com quadro monobloco, curso de 7/16” e 890 RPM, 2 agitadores de alimentação com dimensões 2.830mm (C) x 898mm (L), em aço inoxidável, cama em declives a sete graus, curso de 12mm e 890rpm, agitador classificador de tamanho por peneira/tela com cama de 4.527mm (C) x 2.041mm (L), construção em leito rígido de aço inoxidável com recurso de mudança de leito, quatro telas Vector Lock no convés superior, terceiro convés de transporte sólido, curso de 9,5mm e 890rpm.</t>
  </si>
  <si>
    <t>T-4210</t>
  </si>
  <si>
    <t>Máquinas para espremer e extrair suco de frutas cítricas com capacidade de processamento de até 12 frutas cítricas por minuto e com alimentador com capacidade de armazenamento de ¾ frutas cítricas, possuem nova geometria cónica da unidade de prensagem (tambores), sistema de filtragem integrado ao grupo espremedor, grelha que inibe a passagem de bagaços e caroços, botão intuitivo com código e aviso de cor, torneira de ampla vazão antigotejamento.</t>
  </si>
  <si>
    <t>T-3626</t>
  </si>
  <si>
    <r>
      <t>Combinações de máquinas para produção de peletes (ração animal), controladas por PLC (Controlador Lógico Programável) com capacidade nominal máxima de 50t/h dependendo do tipo de formulação utilizadas, compostas de: Roscas de extração e dosagem de produto de aço inoxidável; Inversor de frequência de dosagem; Sistema de redução de vapor e sistema de controle de vapor com válvulas automatizadas; Misturador de vapor com partida a quente, diâmetro de 500mm construído em aço inoxidável, paredes de 6mm de espessura, com controle de temperatura e integração com o sistema de automação; Retentor de longa duração, com tempo máximo de retenção de 3 minutos ou capacidade de 96m</t>
    </r>
    <r>
      <rPr>
        <vertAlign val="superscript"/>
        <sz val="10"/>
        <color rgb="FF000000"/>
        <rFont val="Times New Roman"/>
        <family val="1"/>
      </rPr>
      <t>3</t>
    </r>
    <r>
      <rPr>
        <sz val="10"/>
        <color rgb="FF000000"/>
        <rFont val="Times New Roman"/>
        <family val="1"/>
      </rPr>
      <t>/h, equipado com sistema de conexão e anti-flutuação de corrente com controle de temperatura; Peletizadora de matriz de diâmetro interno igual a 900mm, com superfície de peletização efetiva de 10.174cm</t>
    </r>
    <r>
      <rPr>
        <vertAlign val="superscript"/>
        <sz val="10"/>
        <color rgb="FF000000"/>
        <rFont val="Times New Roman"/>
        <family val="1"/>
      </rPr>
      <t>2</t>
    </r>
    <r>
      <rPr>
        <sz val="10"/>
        <color rgb="FF000000"/>
        <rFont val="Times New Roman"/>
        <family val="1"/>
      </rPr>
      <t>, modelo com dois rolos com diâmetro de 435mm, acionada por motor de alta eficiência (padrão mínimo IE3), preparado para inversor de frequência, com potência de 500kW, de transmissão primária de correias em V e transmissão secundária por correia dentada, com controle de carga da peletizadora, detecção ativa de deslizamento de rolos e ajuste automatizado de distância dos rolos através de motor operado pneumaticamente, sistema patenteado “Quick-Fit” de encaixe rápido e fácil da matriz através de anel cônico com tolerância de 0,2mm, sistema de cilindros hidráulicos e talha motorizada para troca de matriz; Bica de conexão modelo C900; Válvula rotativa de 400mm e motor de 1,5kW; Resfriador de contrafluxo de 4.200 x 3.800mm para paredes de entrada de 4 lâminas em aço inoxidável, cobertura em aço inoxidável com 2 saídas de exaustão e sensor de segurança de temperatura, distribuidor de peletes, porta em vidro reforçado com interruptores de segurança, sensores rotativos de enchimento e de nível, tremonha de saída hidráulica; Sensores de nível de produto; Válvula de proteção contra incêndios; Sistema duplo de ciclone de recuperação de pó em aço inoxidável de 3mm; Válvula eclusa de pó; Exaustores com absorção de vibração e acionamento por motor de 132kW adequados para uso com inversor de frequência; Inversor de frequência de 132kW para exaustor; Abafador de ruído de 900mm de diâmetro interno e 1.200mm de comprimento manufaturado em aço galvanizado eletrolítico de parede dupla com enchimento de absorção acústica; Triturador para peletes de capacidade de 45t/h com alimentador rotativo de duplo rolo corrugado com ajuste de distância de rolos; Painel de controle com sistema de software de automação de linha de produção, controle e operação com CLP, fornecido com painel IHM e painel de controle.</t>
    </r>
  </si>
  <si>
    <t>T-4326</t>
  </si>
  <si>
    <t>Equipamentos para identificação por luz pulsada e remoção automática de ovos claros (não fertilizados) e/ou não viáveis para o processo produtivo, com capacidade de selecionar e remover até 70.000ovos/h.</t>
  </si>
  <si>
    <t>T-4332</t>
  </si>
  <si>
    <t>Máquinas para produção de massas de açúcar, glucose, amido ou gelatina, utilizadas na fabricação de bala de goma, com capacidade de produção igual ou inferior a 4.800kg/h, dotadas de dissolvedores de açúcar por troca térmica, câmara de vácuo, bomba de descarga, automação através de controlador lógico programável (CLP), controladores de vazão, válvulas, sensores de temperatura, sensores de pressão e interface de operação através de IHM tipo sensível ao toque.</t>
  </si>
  <si>
    <t>T-4278</t>
  </si>
  <si>
    <t>Máquinas de desossar coxas de aves, somente direitas, somente esquerdas ou direitas e esquerdas simultaneamente, com capacidade de desossar 6.000coxas/h, construída em aço inox 304 e sintéticos FDA aprovados, desenhada para limpeza otimizada atendendo os padrões de higiene, composta de: 1 painel de controle elétrico; estação manual de pendura; estação automática de corte j-cut ou risco; estação automática de corte de tendão; estação automática de desossa da carne das coxas; estação automática descarregadora dos ossos da coxa; não inclui esteiras de alimentação; não inclui esteiras de saída dos ossos; não inclui esteira de saída da carne desossada; podendo ou não incluir esteira de controle de qualidade.</t>
  </si>
  <si>
    <t>T-4186</t>
  </si>
  <si>
    <t>CREMER S.A.</t>
  </si>
  <si>
    <t>Máquinas aplicadoras e impregnadoras de adesivo “hotmelt” em substratos de papel, alumínio, TNT e BOPP, para a produção de fitas adesivas, com velocidade máxima de aplicação de 150m/min, capacidade máxima produtiva de 14.400m²/h, largura útil de aplicação de 1.600mm, composta de fusores, tanque e aplicadores de adesivo “hotmelt” com capacidade de fusão e bombeamento de até 335kg/h, sistema com dois desbobinadores e um bobinador, CLP, IHM, células de carga, servo acionamentos e servomotores integrados para controle de tensionamento do substrato de 4 a 70kgfm, um cilindro refrigerado, analisador e controlador automático de gramatura por Infra vermelho, alinhador de banda, maquina alimentada em rede elétrica trifásica 380Vca - 60 HZ e potência instalada de 125kW.</t>
  </si>
  <si>
    <t>T-4189</t>
  </si>
  <si>
    <t>Máquinas aplicadoras e impregnadoras de adesivo “hotmelt” em substratos de papel, alumínio, TNT e BOPP, para a produção de fitas adesivas em escala piloto (laboratório), com velocidade máxima de aplicação de 50m/min, capacidade máxima produtiva de 1.050m²/h, largura útil de aplicação de 300mm, composta de tanque fusor de 65L e aplicadores de adesivo “hotmelt” com capacidade de fusão e bombeamento de até 48kg/h, sistema com dois desbobinadores e um bobinador, CLP, IHM, células de carga, servo acionamentos e servomotores integrados para controle de tensionamento do substrato, um cilindro refrigerado, Sistema de cura UV composto com lâmpada de com largura útil de 410mm e potência de 175W/cm, maquina alimentada em rede elétrica trifásica 380Vca - 60Hz e potência instalada de 40kW.</t>
  </si>
  <si>
    <t>T-4230</t>
  </si>
  <si>
    <t>RR INDUSTRIA E COMÉRCIO DE ETIQUETAS LTDA</t>
  </si>
  <si>
    <t>Máquinas de corte e acabamento de etiquetas autoadesivas, de bobina a bobina, operando por troquelagem “die cutting” de dois estágios rotativos ou semi-rotativos, corte longitudinal via discos giratórios, velocidade máxima de 70m/min no corte semi-rotativo, largura máxima da bobina de 320mm, diâmetro máximo da bobina de 600mm.</t>
  </si>
  <si>
    <t>T-4310</t>
  </si>
  <si>
    <t>Maquinas coladeiras e dobradeiras automáticas de caixas, para confecção de caixas em cartão, papelão ondulado e cartão decorado, alimentação automática, aplicação de cola fria ou quente em 1 ou 2 lados e no fundo, através de disco de colagem ou bico de cola para 4 e 6 pontos de colagem, formato máximo igual ou superior a 1.600mm, velocidade de colagem de até 300m/min.</t>
  </si>
  <si>
    <t>T-4204</t>
  </si>
  <si>
    <t>ARCONVERT-RITRAMA DO BRASIL LTDA</t>
  </si>
  <si>
    <t>Máquinas para correção do perfil transversal e do nível de umidade total de material em forma de banda (laminados de papel e filmes) através de vapor saturado, compostas por uma unidade de controle de umidificador de vapor, com número de zonas de vapor ajustáveis de acordo com a largura do material, com sistema de exclusão de ar para impedir a entrada de ar ambiente entre às câmaras de vapor, uma câmara de condensação em aço inoxidável e com largura de 2.000mm, com sistema de abertura e fechamento pneumático, com a superfície da câmara superior protegida com um revestimento de Teflon, com válvulas reguladoras operadas por motor para controlar a quantidade de vapor, com visor para ajuste das válvulas de regulação do vapor de processo; com ventilador de exaustão integrado no comando do sistema geral; uma estação de resfriamento com 2 rolos, de parede dupla de 560mm e superfície cromada, 2 rolos intermediários em alumínio anodizado duro, eixo fixo de diâmetro de 120/160mm, 1 rolo de medição de tensão da banda, 1 rolo abridor e 1 rolo de aço segmentado; pressão de vapor 4 - 8bar, alimentação 3 x 380V ± 5% VAC, tensão de controle 230V, 24V VDC, frequência 60 ± 1% Hz, água de resfriamento 16°C, pressão da água de resfriamento 3 bar, pressão ar comprimido, sem óleo, limpo e seco de 6bar, velocidade de produção 350m /min, velocidade de projeto 350m/min, largura de trabalho máximo 1.650mm, largura de trabalho mínimo 920mm, largura do rolo 1.750mm, classe de proteção IP 54 e lado de tração na direção da banda principal esquerda.</t>
  </si>
  <si>
    <t>T-4262</t>
  </si>
  <si>
    <t>RR INDUSTRIA E COMERCIO DE ETIQUETAS LTDA</t>
  </si>
  <si>
    <t>Máquinas de embobinamento de etiquetas e produtos afins em rolos, operando a partir de 4 eixos giratórios, alimentação dos tubetes por bacia vibratória, início e fechamento do rolo com aplicação de cola “hot melt”, unidade de corte automático, velocidade máxima de 100m/min, largura máxima da bobina de 320mm, diâmetro máximo de 150mm.</t>
  </si>
  <si>
    <t>T-3883</t>
  </si>
  <si>
    <t>Máquinas para preparação e fabricação de fibras têxteis da matéria-prima fundida/derretida, através de 3 esferas rotativas, e com lubrificador, dotada de câmara de coleta, exaustor e coletor de pó; potência de transmissão: 2,2kW; potência do ventilador de tiragem induzida: 75kW; dimensões do coletor de fibra 4.310 x 1.650 x 8.500mm, dimensões do coletor de poeira 4.000 x 2.160 x 4.500mm.</t>
  </si>
  <si>
    <t>T-4173</t>
  </si>
  <si>
    <t>BUDDEMEYER S/A </t>
  </si>
  <si>
    <t>Máquinas para branquear, tingir e lavar tecidos felpudos, por corda, com temperatura de trabalho de até 140°C, velocidade entre 25 a 250m/min, sistema combinado de resfriamento e enxague do banho, filtro auto limpante por diferencial de pressão, relação de banho a partir de 1:4,5, tanque de adição a 100%, 1 acumulador com largura da câmara de 1.300mm e capacidade nominal de 250kg, sistema de molinelo na parte interna com controle de capacidade do acumulador, painel "touchscreen" TFT 8,4 polegadas com controlador logico programável (CLP).</t>
  </si>
  <si>
    <t>T-4121</t>
  </si>
  <si>
    <t>Máquinas para corte de chapas metálicas por laser de disco (TruDisk), com comando numérico computadorizado (CNC), com capacidade de corte de chapas metálicas de espessura de até 50mm, com dimensões máximas das chapas de até 6.000 x 2.500 mm, capacidade máxima de carregamento de mesa de até 4.900kg, com ou sem dispositivo manipulador de carga e descarga automática (liftmaster) para fardos de matéria prima de até 5t, com velocidade máxima de posicionamento dos eixos X e Y de até 283m/min, com trocador automático de no mínimo 21bicos, sistema contra colisão magnético, unidade de exaustão pó e unidade de refrigeração.</t>
  </si>
  <si>
    <t>T-4122</t>
  </si>
  <si>
    <t>Máquinas para corte de chapas metálicas com capacidade de corte superior a 8mm, com comando numérico computadorizado (CNC), e com preparação para integração do sistema de corte de tubos metálicos, com ou sem sistemas de automação para carga e descarga de chapas metálicas, com gerador de fonte laser de CO2 ou de disco (TruDisk), sistema contra colisão magnético, unidade de exaustão pó e unidade de refrigeração.</t>
  </si>
  <si>
    <t>T-4123</t>
  </si>
  <si>
    <t>Máquinas para corte de chapas metálicas por laser de disco (TruDisk), com comando numérico computadorizado (CNC), com capacidade de corte de chapas metálicas de espessura maior ou igual a 35mm, com dimensões máximas das chapas de 3.000 x 1.500mm, capacidade máxima de carregamento de mesa de até 1.800kg, com ou sem dispositivo manipulador de carga e descarga automática, para fardos de matéria prima de até 3t, com velocidade máxima de posicionamento dos eixos X e Y maior ou igual a 283m/min, com trocador automático de no mínimo 21bicos, sistema contra colisão magnético, unidade de exaustão pó e unidade de refrigeração</t>
  </si>
  <si>
    <t>T-4124</t>
  </si>
  <si>
    <t>Máquinas para corte de chapas metálicas por laser de disco (TruDisk), com comando numérico computadorizado (CNC), com capacidade de corte de chapas metálicas de espessura de até 50mm, com dimensões máximas das chapas de até 6.000 x 2.500mm, capacidade máxima de carregamento de mesa de até 3.000kg, com ou sem dispositivo manipulador de carga e descarga automática (LoadMaster ou Liftmaster Linear) para fardos de matéria prima de até 5t, com velocidade máxima de posicionamento dos eixos X e Y de até 170m/min, com trocador automático de no mínimo 21bicos, sistema contra colisão magnético, unidade de exaustão pó e unidade de refrigeração.</t>
  </si>
  <si>
    <t>T-4132</t>
  </si>
  <si>
    <t>Máquinas para corte de chapas metálicas por laser de disco (TruDisk), com comando numérico computadorizado (CNC), com capacidade de corte de chapas metálicas de espessura de até 35mm, com dimensões máximas das chapas de 3.000 x 1.500mm, capacidade máxima de carregamento de mesa de até 1.100kg, com ou sem dispositivo manipulador de carga e descarga automática, para fardos de matéria prima de até 3t, com velocidade máxima de posicionamento dos eixos X e Y maior ou igual a 140m/min, com trocador automático de no mínimo 21bicos, sistema contra colisão magnético, unidade de exaustão pó e unidade de refrigeração.</t>
  </si>
  <si>
    <t>T-4133</t>
  </si>
  <si>
    <t>Máquinas para corte de chapas metálicas por laser de disco (TruDisk), com comando numérico computadorizado (CNC), com capacidade de corte de chapas metálicas de espessura de até 50mm, com dimensões máximas das chapas de até 6.000 x 2.500mm, capacidade máxima de carregamento de mesa de até 4.900kg, com ou sem dispositivo manipulador de carga e descarga automática (liftmaster) para fardos de matéria prima de até 5t, com velocidade máxima de posicionamento dos eixos X e Y de até 283m/min, com trocador automático de no mínimo 21 bicos, sistema contra colisão magnético, unidade de exaustão pó e unidade de refrigeração.</t>
  </si>
  <si>
    <t>T-4134</t>
  </si>
  <si>
    <t>Máquinas para corte de chapas metálicas por laser de disco (TruDisk), com comando numérico computadorizado (CNC), com capacidade de corte de chapas metálicas de espessura maior ou igual a 35mm, com dimensões máximas das chapas de 3.000 x 1.500mm, capacidade máxima de carregamento de mesa de até 1.100kg, com ou sem dispositivo manipulador de carga e descarga automática, para fardos de matéria prima de até 3t, com velocidade máxima de posicionamento dos eixos X e Y maior ou igual a 140m/min, com trocador automático de no mínimo 21bicos, sistema contra colisão magnético, unidade de exaustão pó e unidade de refrigeração.</t>
  </si>
  <si>
    <t>T-4137</t>
  </si>
  <si>
    <t>Centros de corte a laser com fonte laser de disco (TruDisk) e com preparação ou sistema completo de corte de tubos metálicos, com comando numérico computadorizado (CNC), para chapas metálicas de até 50mm de espessura, com sistema automático de carga, descarga e movimentação, área de trabalho para chapas de até 3.000 x 1.500mm, com ou sem torres de armazenamento e abastecimento de chapas com Uma ou duas torres cada uma com altura de até 8250mm e com até 69 gavetas cada uma com capacidade de até 3t/gaveta.</t>
  </si>
  <si>
    <t>T-4138</t>
  </si>
  <si>
    <t>Centros de corte a laser com fonte laser de disco (TruDisk) e com preparação ou sistema completo de corte de tubos metálicos, com comando numérico computadorizado (CNC), para chapas metálicas de até 50mm de espessura, com sistema automático de carga, descarga e movimentação, área de trabalho para chapas de até 4.000 x 2.000mm, com ou sem torres de armazenamento e abastecimento de chapas com uma ou duas torres cada uma com altura de até 8.250mm e com até 69 gavetas cada uma com capacidade de até 5t/gaveta.</t>
  </si>
  <si>
    <t>T-4139</t>
  </si>
  <si>
    <t>Centros de corte a laser com fonte laser de disco (TruDisk), com comando numérico computadorizado (CNC), para chapas metálicas de até 50mm de espessura, com sistema automático de carga, descarga e movimentação, área de trabalho para chapas de até 3.000 x 1.500mm, com ou sem torres de armazenamento e abastecimento de chapas com altura de até 8250mm e com até 69 gavetas com até 3t/gaveta.</t>
  </si>
  <si>
    <t>T-4346</t>
  </si>
  <si>
    <r>
      <t>Máquinas com operação sequencial para perfuração a laser dos filtros de cigarros com capacidade máxima de perfuração de até 12.000cigarros/min, consumo de ar comprimido de 5m</t>
    </r>
    <r>
      <rPr>
        <vertAlign val="superscript"/>
        <sz val="10"/>
        <color rgb="FF000000"/>
        <rFont val="Times New Roman"/>
        <family val="1"/>
      </rPr>
      <t>3</t>
    </r>
    <r>
      <rPr>
        <sz val="10"/>
        <color rgb="FF000000"/>
        <rFont val="Times New Roman"/>
        <family val="1"/>
      </rPr>
      <t>/h, potência instalada de 7,7kW e frequência principal de 60Hz.</t>
    </r>
  </si>
  <si>
    <t>T-4274</t>
  </si>
  <si>
    <t>HIMILE BRASIL COMERCIO ATACADISTA DE MAQUINAS E EQUIPAMENTOS PARA USO INDUSTRIAL LTDA</t>
  </si>
  <si>
    <t>Máquinas ferramentas, automáticas com comando numérico central (cnc), para cortar, por eletroerosão (EDM) , peças de aço ou alumínio, com mesa de trabalho com diâmetro de 1.250mm e capacidade de carga de 2.500kg, dotada de 5 eixos, sendo: eixo x com curso até 510mm, eixo z com curso até 520mm, eixo SP com curso até 60mm, eixo b (rotativo) com curso de até 130° para usinar externo e -30° para usinar interno e eixo a (inclinado) com curso de 360graus, potência de 13,5kW, tanque de óleo com capacidade de 500 litros, unidade elétrica: 3 estágios, voltagem ac 380V, 200A, frequência 60Hz, com painel de controle com tela colorida LCD.</t>
  </si>
  <si>
    <t>T-4303</t>
  </si>
  <si>
    <t>HYPERTHERM BRASIL LTDA.</t>
  </si>
  <si>
    <t>Máquinas para corte de materiais condutores por plasma de até 170 ampères, para corte mecanizado, guiado por motorização instalada em 1 ou mais eixos, controlada via dispositivo computadorizado com comunicação serial, discreta e/ou “ethercat”, de alta definição em chapas planas de aço carbono, aço inox e alumínio de até 50mm de espessura alimentação trifásica de 200 até 600V, 50/60 Hertz, tensão de saída de 50 à 210VDC, potência máxima de saída de 35,7kW, isolamento classe h, refrigeração por ar forçado (classe F), com slots inferiores da empilhadeira, denominada fonte de corrente para corte a plasma.</t>
  </si>
  <si>
    <t>T-4304</t>
  </si>
  <si>
    <t>Máquinas para corte de materiais condutores por plasma de até 300 ampères, para corte mecanizado, guiado por motorização instalada em 1 ou mais eixos, controlada via dispositivo computadorizado com comunicação serial, discreta e/ou “ethercat”, de alta definição em chapas planas de metais como aço carbono, aço inox e alumínio de até 80mm de espessura, através de tecnologia plasma com até 300 ampères de saída, alimentação trifásica de 200 até 600V alternados 50/60 Hertz, tensão de saída de 50 à 210VDC, potência máxima de saída de 63kW, isolamento classe h, refrigeração por ar forçado (classe f), com slots inferiores da empilhadeira, denominada fonte de corrente para corte a plasma.</t>
  </si>
  <si>
    <t>T-4305</t>
  </si>
  <si>
    <t>HYPERTHERM BRASIL LTDA.  </t>
  </si>
  <si>
    <t>Máquinas para corte de materiais condutores por plasma de até 400 ampères, para corte mecanizado, guiado por motorização instalada em 1 ou mais eixos, controlada via dispositivo computadorizado com comunicação serial, discreta e opcional “ethercat”, de alta definição em chapas planas de metais como aço carbono, aço inox e alumínio de até 80mm de espessura, através de tecnologia plasma com até 400 amperes de saída, alimentação trifásica de 200 até 600V alternados 50/60 Hertz, potência máxima de saída de 80kW, isolamento classe h, refrigeração por ar forçado (classe f), denominada fonte de corrente para corte a plasma.</t>
  </si>
  <si>
    <t>T-4306</t>
  </si>
  <si>
    <t>Máquinas para corte de materiais condutores por plasma de até 200 ampères, para corte mecanizado ou manual, guiado por motorização instalada em 2 eixos, controlada via dispositivo computadorizado com comunicação serial, discreta e opcional “ethercat”, para chapas planas de aço carbono, aço inox e alumínio de até 50mm de espessura no corte mecanizado e 75mm de espessura no corte manual, através de tecnologia plasma com até 200 ampères de saída, alimentação trifásica de 200 até 600V alternados50/60 Hertz, potência máxima de saída de 33kW, isolamento classe h, refrigeração por ar forçado (classe f), denominada fonte de corrente para corte a plasma.</t>
  </si>
  <si>
    <t>T-4279</t>
  </si>
  <si>
    <t>Tornos verticais, automáticos de comando numérico computadorizado (CNC), com 3 eixos, controlados 2 eixos simultaneamente x e z, com curso x de – 50 a 850mm e curso z de 850mm, para torneamento externo de peças moldadas, com cabeçote porta-ferramentas com capacidade para 12 ferramentas, troca automática de ferramentas (atc), tempo para mudança de ferramenta de 40seg, diâmetro máximo de giro de 1.600mm, diâmetro máximo de corte de 1.350mm, altura máximo de giro de 1.200mm, peso máximo na mesa de 5.000kg, diâmetro da mesa de 1.400mm, motor de eixo de 37/45kW, motor servo do eixo x de 7kW, motor servo do eixo z de 6kW, bomba de refrigeração de 1,5kW, tanque hidráulico de 130 litros, tanque de lubrificação de 4,6 litros, tanque de refrigeração de 550 litros, transportador de cavacos, painel de controle com tela colorida LCD de 10,4 polegadas, de valor unitário (CIF) não superior a R$1.230.340,00.</t>
  </si>
  <si>
    <t>T-4277</t>
  </si>
  <si>
    <t>Máquinas de gravação de quatro eixos, automática com comando numérico central (CNC), para gravação de objetos de aço ou alumínio, por fresagem e/ou riscagem, com área de marcação de: eixo x até 1.000mm, eixo z até 370mm, eixo c 360 graus, eixo b +/- 90°, mesa de trabalho com diâmetro de 1.200mm e capacidade de 2.000kg, capacidade de marcar objetos com diâmetro máximo de 1.400mm, com cabeçote porta-ferramentas com capacidade para 30 ferramentas, painel de controle com tela colorida LCD, unidade elétrica: tensão de 380V, corrente de 25A, frequência de 50Hz.</t>
  </si>
  <si>
    <t>T-4224</t>
  </si>
  <si>
    <r>
      <t>Máquinas lapidadoras com dupla face (superior e inferior), para retífica de peças metálicas planas, dotadas de controlador lógico programável (</t>
    </r>
    <r>
      <rPr>
        <sz val="9"/>
        <color rgb="FF000000"/>
        <rFont val="Times New Roman"/>
        <family val="1"/>
      </rPr>
      <t>CLP</t>
    </r>
    <r>
      <rPr>
        <sz val="10"/>
        <color rgb="FF000000"/>
        <rFont val="Times New Roman"/>
        <family val="1"/>
      </rPr>
      <t>); com pratos de diâmetro de 530mm; largura do anel de 150mm; pressão máxima de carga de 800dan; velocidade dos pratos: prato superior: 150rpm, prato inferior 350rpm; potência de acionamento central de 1,3kW; velocidade da unidade central de 83rpm; dotada de resfriamento do prato de trabalho.</t>
    </r>
  </si>
  <si>
    <t>T-3777</t>
  </si>
  <si>
    <t>Combinações de máquinas para produção da primeira operação de estampagem das tampas utilizadas em potes de vidro “Twist off Caps” ,com diâmetro de 74mm, com capacidade de fabricação entre 45.000 a 48.000peças/h, utilizando folhas metálicas (folha-de-flandres ou folha-cromada) com dimensões máximas de até 1.000 x 1.200mm e espessura entre 0,17 - 0,19mm, para estampagem das folhas no conceito “scroll”, composta por: prensa excêntrica portal de alta precisão com capacidade de 120t, 5 cabeçotes e alimentação de 380V, AC-trifásica, 60Hz, e potência de 25kW; mesa hidráulica para elevação dos fardos de folhas metálicas com capacidade para 3.000kg; unidade automática com rolo para alimentação e lubrificação das folhas; mesa de posicionamento com manipulador automático das folhas por meio de comando numérico computadorizado(CNC) em sincronia com o movimento da prensa; extrator automático para remover retalhos de sucata do equipamento; painel de controle programável; peças e acessórios para sua montagem e funcionamento.</t>
  </si>
  <si>
    <t>T-4247</t>
  </si>
  <si>
    <t>Máquinas hidráulicas, automáticas, de fuso único, controladas por PLC, para conformação a frio de perfis de raios de assentamento de fixadores, com aplicação de forças de 100 a 1.700psi no fixador e capacidade para peças de .150 até .500 polegadas de diâmetro e 2 ¾ polegadas de comprimento, painel de comando sensível ao toque, panela de 18 polegadas para alimentação de peças, controle eletrônico de velocidade do fuso, motor de 2HP, proteções com chaves de segurança e conexão ethernet.</t>
  </si>
  <si>
    <t>T-4221</t>
  </si>
  <si>
    <t>WAFIOS DO BRASIL LTDA</t>
  </si>
  <si>
    <r>
      <t>Máquinas de comando numérico computadorizado (CNC), para produção de molas de compressão helicoidais à direita e/ou à esquerda, com sistema multicorte e controle de extremidades, para trabalhar arames com diâmetros compreendidos entre 0,7 e 2,5mm com relação de enrolamento (Wm) maior ou igual a 4 e resistência à tração (Rm) máx. de 2.100N/mm2 ou para diâmetros entre 0,7 e 3mm, com relação de enrolamento (Wm) maior ou igual a 6 e resistência à tração (Rm) máx. de 2.000 N/mm</t>
    </r>
    <r>
      <rPr>
        <vertAlign val="superscript"/>
        <sz val="10"/>
        <color rgb="FF000000"/>
        <rFont val="Times New Roman"/>
        <family val="1"/>
      </rPr>
      <t>2</t>
    </r>
    <r>
      <rPr>
        <sz val="10"/>
        <color rgb="FF000000"/>
        <rFont val="Times New Roman"/>
        <family val="1"/>
      </rPr>
      <t>, com ou sem dedo enrolador “PTP” para regulagem de tensão na produção de molas de compressão; com monitor integrado com tela tipo “touchscreen”; sistema de medição via câmera para monitoramento do processo; separador de duas a cinco saídas pneumaticamente acionado; com controle eletrônico com servomotores para 4 ou mais eixos; dois pares de rolos de alimentação de arames; dispositivo de resfriamento, com velocidade máxima de alimentação de até 135m/min.</t>
    </r>
  </si>
  <si>
    <t>T-4331</t>
  </si>
  <si>
    <t>Rolos de contra apoio (back-up rolls) para máquinas de aplainamento de metal, com anéis externos em aço UNI 100Cr6 / 100CrMo7, núcleo temperado que alcança dureza de até 60 - 2 HRC, com dimensões de Ø112 (D) x 150 (B) x 230 (L) mm.</t>
  </si>
  <si>
    <t>T-4244</t>
  </si>
  <si>
    <t>TEXAS CONTROLS DO BRASIL LTDA.</t>
  </si>
  <si>
    <t>Ferramentas hidráulicas de aperto de parafusos para indústria eólica, comercialmente denominada chave de torque, com torque máximo entre 6.980 e 22.807Nm, por torsão ou torsão e ângulo, com sistema de retorno de pressão patenteado e revestimento especial anticorrosivo, disponde opcionalmente de um dispositivo eletrônico de medição de ângulo de aperto compatível com o sistema de controle de apertos BoltPilot (plataforma Multi-Parque que pode controlar o parque eólico, desde a turbina e juntas parafusadas de cada turbina).</t>
  </si>
  <si>
    <t>T-4265</t>
  </si>
  <si>
    <t>Servidores com 1u de altura, com capacidade de armazenamento de 112tb em 8 discos HDD cada um com 14tb, dotados de 2 fontes de alimentação de 250w DC ou AC, peso líquido 14,9kg, dimensões de 1u x 43,2cm x 63,5cm.</t>
  </si>
  <si>
    <t>T-4003</t>
  </si>
  <si>
    <t>Unidades de memória em disco rígido, próprias para armazenamento de sinais de vídeo e áudio, com conexões para interligação a outras unidades de memória e a servidores de vídeo podendo conter 1 ou mais chassis de armazenamento com capacidade de 20tb ou superior(cada), placa(s) controladora(s), unidade gerenciadora,  conjunto de discos próprios para armazenamento de sinais de vídeo e áudio e conjunto de discos de armazenamento de metadados, conjunto de cabos , fontes de alimentação e demais miscelâneas de interligação e instalação.</t>
  </si>
  <si>
    <t>T-3866</t>
  </si>
  <si>
    <t>Combinações de máquinas para formação de lâmina contínua de vidro plano (processo "float" em banho de estanho), com capacidade de produção de até 700t/dia, compostas de: blocos refratários do banho de estanho, argamassas e cimentos especiais, placas isolantes, estrutura metálica, equipamentos refrigerados a água, teto do sistema de banho com elementos de aquecimento revestidos, sistema de medição de largura, sistema de medição de espessura, painéis de controle e transformadores dos sistemas de aquecimento e caixa de interligação entre os processos.</t>
  </si>
  <si>
    <t>T-4187</t>
  </si>
  <si>
    <t>GEMU INDÚSTRIA DE PRODUTOS PLÁSTICOS E METALÚRGICOS LTDA</t>
  </si>
  <si>
    <t>Máquinas injetoras horizontais híbridas monocolores para processar e moldar peças de materiais termoplásticos, força de fechamento de 2.100kN, aptas ao processamento de peças em fluorpolímeros sem a degradação térmica do material (razão entre volume da cavidade do molde e volume do cilindro de injeção respeitando os limites recomendados de 20 à 80%), unidades de injeção intercambiáveis com diâmetros de rosca de 45, 50, 60 e 70mm, volume máximo de injeção entre 358 e 1.039cm3, pressão de injeção máxima de 2426bar, distância entre colunas de 580 x 580mm, sistema hidráulico acionado por servomotor de baixo consumo de energia, sistema de fechamento com joelheira dupla de 5 pontos sem buchas lubrificantes entre as colunas e a placa móvel, sistema de filtragem em resfriamento do óleo constante e independente através de bomba individual, acionamento hidráulico dos 4 machos com controle de pressão e velocidade em duas fases (amortecimento dos cilindros), painel de operação “touchscreen” 15” com controle de acessos através de cartões RFID.</t>
  </si>
  <si>
    <t>T-4264</t>
  </si>
  <si>
    <t> NEWSUL S/A EMBALAGENS E COMPONENTES</t>
  </si>
  <si>
    <t>Máquinas de moldagem por insuflação (sopro) de termoplástico de alta densidade (PEAD), para produção de tambores plásticos de 200 a 250L, com força de fechamento de 1.060kN, capacidade de plastificação de até 700kg/h, diâmetro da rosca de 150mm, com L/D da rosca igual a 30, alimentador de PEAD com misturador para 4 materiais; capacidade de produção tambores de até 45pçs/h; dotadas de: motor elétrico de 400HP para acionamento da extrusora; unidade hidráulica de alta e baixa pressão com servomotor 25 + 10HP; unidade hidráulica de injeção de 40HP; cabeçote de extrusão contínua e intercambiável para cabeçote de acumulação (PEPS) de volume 30L; trefila com controlador radial de “parison” PWDS + SFDR; trefila de diâmetro igual ou superior 300mm, mas inferior ou igual a 600mm; controlador de espessura do "parison" de 100 pontos; mesa porta molde de dimensões máxima de 1.600 × 1.810mm; curso de abertura e fechamento da mesa igual ou superior a 600mm, mas inferior ou igual a 2.000mm; com sistema de unidade de fechamento tipo LK de 6 dispositivos de travamento, acionados por válvula proporcional de controle de velocidade de bloqueio; sistema de transferência horizontal de “parison”, do cabeçote até o molde; sistema de transferência horizontal de tambor, do molde para a unidade de rebarbação automática; sistema de transferência horizontal de tambor, da área de rebarbação automática até o operador; 12 unidades de pós resfriamento; sistema de “booster” de pressão de ar comprimido frio para sopro dos tambores, impressora “inkjet” para identificação e rastreabilidade dos tambores; com painel elétrico e controlador lógico programável (CLP).</t>
  </si>
  <si>
    <t>T-4125</t>
  </si>
  <si>
    <t>GAMA INDUSTRIA DE MATRIZES LTDA</t>
  </si>
  <si>
    <t>Prensas de precisão para ajuste de moldes e matrizes, placas de prensa de 1.600 x 1.300mm, força máxima de trava 1.200kN, força máxima de abertura de 350kN, abertura entre as placas entre 600 e 1.600mm, curso vertical de 1.000mm, distância entre colunas de 1.800mm, capacidade máxima de carga na placa inferior de 16t, placa superior com rotação de 360graus e capacidade de 10t, velocidade rápida de descida de curso de 20mm/s, velocidade de curso lenta de 5mm/s, pressão hidráulica ajustável de 10 a 200bar, com CLP para controle das funções do equipamento, de valor unitário (CIF) não superior a R$ 1.135.927,48.</t>
  </si>
  <si>
    <t>FKL Máquinas Hidráulicas LTDA</t>
  </si>
  <si>
    <t>T-4256</t>
  </si>
  <si>
    <t>Máquinas classificadoras de grãos, com 6 telas na câmara rotativa, sendo 3 para desaguamento e 3 para classificação, com capacidade nominal de classificação de 32.000kg/h de resina termoplástica (polietileno) e taxa de desague nominal de 410m³/h, acionadas por motor elétrico de 2HP com rotação máxima de 14rpm, para a separação da água e dos grânulos de polímero (pellets), e remoção dos aglomerados para classificação dos grânulos.</t>
  </si>
  <si>
    <t>T-3773</t>
  </si>
  <si>
    <t>CONTITECH DO BRASIL PRODUTOS AUTOMOTIVOS E INDUSTRIAIS LTDA.</t>
  </si>
  <si>
    <t>Combinações de máquinas automáticas para corte de tubos de borracha na produção de correias dentadas, para a indústria automotiva, com capacidade de produção de até 45correias/min, com largura mínima de até 1mm e largura máxima de até 100mm, constituída de: 1 unidade de tensionamento para tensionar o tubo de borracha, com 2 eixos móveis para fixação do tubo; 1 Sistema de controle de tensão do tubo nas bordas de referência dos eixos tensionadores, constituído de duas células de carga conectadas aos flanges de encosto; 1 unidade de corte constituída por uma lâmina, dispositivos mecânicos, eletrônicos; 1 sistema automático de arraste das peças cortadas com correias, e dois braços para movimentar as peças cortadas ao carrinho de transporte; 1 servomotor de acionamento principal para rotacionar o tubo com potência de 9,5kw; 1 servomotor para tensionamento do tubo com potência de 7,5kW; 1 servomotor para acionamento da unidade de corte no eixo Z: com potência de 2,2kW; 1 servomotor para acionamento da unidade de corte no eixo X: com potência de 0,5kW; 1 servomotor para acionamento da rotação da faca com potência de 0,5kW; 1 servomotor para dispositivo de arraste com potência de 1,1 kW; 1 PC para supervisão da máquina; 1 unidade de controle constituída por um painel principal para proteção elétrica, contactores, drivers de servomotores; 1 unidade de atuação responsável por girar o tubo de borracha com velocidade variável e pré selecionada por um conjunto de polias e correias, controlado por um inversor de frequência; com programador lógico programável (PLC) e interface homem-máquina (IHM).</t>
  </si>
  <si>
    <t>T-4094</t>
  </si>
  <si>
    <t>Combinações de máquinas para fabricação de espuma rígida de poliuretano com a utilização de isocianato e mistura de poliol com gás ciclopentano como agente de expansão, para espumação, por injeção, de portas freezer de refrigeradores de uso doméstico, compostas por: 1 unidade de dosagem dotada de linha de sucção com filtro de borda, unidade de medição de vazão por meio de medidores de fluxo volumétrico, bomba de pistão axial, bomba de dosagem de 40L/min com acoplamento magnético, conversor de frequência, dispositivo medidor de pressão com display digital, e sensores de concentração de gás ciclopentano e controlador lógico programável; 1 cabeçote para injeção de poliuretano com gás ciclopentano dotado de sistema de lubrificação, com vazão de 20 a 300g/s; e 2 tanques em aço carbono para armazenamento de isocianato e mistura de poliol com gás ciclopentano, com capacidade volumétrica de 250L.</t>
  </si>
  <si>
    <t>T-4309</t>
  </si>
  <si>
    <t>Impressoras 3D que materializa os objetos por tecnologia do tipo estereolitografia (stereolithography apparatus - sla) por meio de display LCD de 13,3 polegadas (liquid crystal display) e lâmpadas LED com comprimento de onda de 405nm com a construção de objetos tridimensionais a partir de resina fotossensível, área de impressão de 292 x 165 x 385mm e 76 micra de tamanho do pixel, tela “touchscreen”, cor preta, tampa cor laranja, conectividade por pen drive e Wi-Fi.</t>
  </si>
  <si>
    <t>T-3450</t>
  </si>
  <si>
    <t>SCIENTIA ESPECIALIDADES QUIMICAS EIRELI</t>
  </si>
  <si>
    <t>Unidades funcionais para impregnação, encapsulamento e injeção de equipamentos elétricos, componentes eletrônicos, e infusão de composites, com resinas termo fixas de epóxi, ou poliuretano, ou silicone, em forma líquida ou pastosa, por meio de sistema de tratamento sob vácuo contínuo, para fabricação de disjuntores, medidores, transformadores, bobinas, isoladores elétricos, estatores, motores, composites, contendo: 2 tanques, cilíndricos agitadores âncora, para tratamento de vácuo contínuo, sem interrupção, equipados com servomotores controlados eletronicamente que movimentam pistões cerâmicos com precisão e sincronicidade para correta dosagem de Parte A e Parte B, operando com alta pressão equipados com sistema de controle de proporção DCU (Dosing Control Unit - combinação de hardware e software) e válvula feita de metalbombas cerâmicas resistentes a abrasão, sistema de tubulação conectados para alimentação de misturadores estáticos selados a vácuo a prova de abrasão e retorno,  sistema de válvula de descarga "flushing valve" montado diretamente no misturador estático,  dispositivos de encapsulamento, infusão e injeção de resinas termo fixas, com ou sem sistema by-pass para evitar depósito e sedimentação de cargas minerais em resinas e/ou autoclaves (câmaras de vácuo – encapsulamento e Impregnação), com ou sem Dosador de Cargas Minerais e com ou sem Unidade Big Bag de Armazenamento de Cargas  com controle de Pressão de Dosagem e Injeção , totalmente controladas por CLP.</t>
  </si>
  <si>
    <t>T-4231</t>
  </si>
  <si>
    <t>AUTO ADESIVOS PARANA S.A</t>
  </si>
  <si>
    <t>Máquinas para formação de antenas de cobre e incrustação em folhas de PVC e similares, para produção de pré-laminados de antenas dual interface, usada no processo produtivo de cartões bancários, de telefonia e similares, operando com 8 ou mais cabeçotes, formato máximo da folha de 600 x 600mm, espessura mínima de 130µm, diâmetro mínimo do fio de cobre de 0,08mm.</t>
  </si>
  <si>
    <t>T-4271</t>
  </si>
  <si>
    <t>Máquinas de contração térmica indutiva, para contração e fixação a base para ferramentais diversos utilizados em equipamentos de torneamento/usinagem, contendo unidade de indução e resfriamento, capacidade da unidade de indução: tensão de indução de 480V, frequência 50/60Hz, tempo de aquecimento de 5s, intensidade de indução de &lt;100ut, capacidade da unidade de resfriamento: tensão de 230V, frequência de 50/60Hz, tanque de resfriamento de 5 litros, tempo de resfriamento 20 a 150s.</t>
  </si>
  <si>
    <t>T-4245</t>
  </si>
  <si>
    <t>Selos mecânicos do eixo de protetores da bomba centrífuga submersa, responsáveis por impedir a passagem e comunicação de óleo entre câmaras do protetor da bomba centrífuga submersa utilizadas nas atividades de produção de gás e óleo, com partes estruturais em aço inox ou Monel, partes elastoméricas em AFLAS ou HSN, sedes e arruelas em cerâmica ou silicone, com diâmetro externo entre 40 e 61mm, diâmetro interno entre 15,7 e 50,8mm, comprimento entre 23,5 e 42,5mm, pesando entre 20 e 700g.</t>
  </si>
  <si>
    <t>T-4320</t>
  </si>
  <si>
    <t>Inversores eletrônicos de frequência, para variação de velocidade de motores elétricos submersos de potência até 2MW instalados em poços de petróleo, com alimentação trifásica de até 480V, seção retificadora com tiristores SCR e seção inversora com IGBTs, utilizam sistema microprocessado carregado com rotinas específicas para operação de bombas centrífugas submersas (BCS), utilização de forma de onda 6 passos sem necessidade de filtro de saída para acionamento de BCS.</t>
  </si>
  <si>
    <t>T-4108</t>
  </si>
  <si>
    <t>Fontes de alimentação para sistema de comunicação “leaky feeder”, alimentação de entrada ≤95 até 264VAC, faixa de frequência 47 a 63Hz, faixa de temperatura 0 a 50ºC, alimentação de saída ≤12VDC ou ≥26,5VDC, saída de corrente 2,7A @ 12VC ou 1,8A em 27,6VDC e 0,16A em 26,5VDC, proteção contra curto circuito, inclui carregador de bateria.</t>
  </si>
  <si>
    <t>T-4311</t>
  </si>
  <si>
    <t>Fontes de alimentação reguladora de tensão, 380V, frequência: 60Hz, trifásico, dotado de transformador especial com potência 900kVA, para alimentação do forno de fusão.</t>
  </si>
  <si>
    <t>T-4330</t>
  </si>
  <si>
    <t>Conversores estáticos de potência, trifásicos para conversão de corrente contínua em corrente alternada na faixa de potência de 22.100 a 32.500W, trabalhando com tensão máxima de operação em corrente contínua de 1.100V, temperatura de operação de -25 até 60°C, tensão de partida de até 250V, com dispositivo de proteção de Surto (DPS tipo II no lado CC), grau de proteção IP65, com eficiência de, no mínimo, 98,75%, tela “display” de LED.</t>
  </si>
  <si>
    <t>T-3963</t>
  </si>
  <si>
    <t>Fornos de plasma do tipo PECVD (Plasma-enhanced chemical vapor deposition) através de princípio de micro-ondas e resistências elétricas, próprios para revestimento DLC, permitindo espessura de camada com tolerâncias de até +/-1µm e capabilidade Cm e CmK de 1,66 e Cp e CpK de 1,33; com 2 portas e 1 câmara, sendo esta câmara com diâmetro de 630mm e altura de 1.000mm; dotados de 2 resistências, sendo 1 em cada porta, com potência de 4 x 1.000W; com temperatura máxima de trabalho de 200ºC; tensão de alimentação de 400V (50Hz) e16A de corrente.</t>
  </si>
  <si>
    <t>T-4282</t>
  </si>
  <si>
    <t>Fornos elétricos industriais horizontais com aquecimento por resistência, para processar peças de aço e/ou ferro, com 1 (uma)  zona de temperatura, faixa de temperatura de até 200°C, cabine de aquecimento com 1.100mm de profundidade, 1.000mm de largura e 900mm de altura, potência nominal de 18kW, tensão nominal de 380V, trifásico, 50Hz.</t>
  </si>
  <si>
    <t>T-4232</t>
  </si>
  <si>
    <t>Máquinas semiautomáticas para aplicação de solda ultrassônica, para enquadramento e fixação de folha de proteção em materiais diversos, como PVC e similares, sobre pré-laminados de antenas dual interface, formato máximo da folha de 800 x 800mm.</t>
  </si>
  <si>
    <t>T-4275</t>
  </si>
  <si>
    <t>Máquinas automáticas para soldar pastilhas de metal duro, cermet ou diamante policristalino (PCD) em serras circulares de diâmetro igual ou superior a 30mm, mas inferior ou igual a 2.200mm, com gerador de alta frequência, com esteira transportadora dos dentes.</t>
  </si>
  <si>
    <t>T-4327</t>
  </si>
  <si>
    <t>INDUSTRIA DE PIAS GHEL PLUS LTDA</t>
  </si>
  <si>
    <t>Máquinas para a soldagem de fibras com cristal de laser Nd³:YAG com comprimento de onda 1.064μm, possuem frequência ajustável de entrada entre 0 e 150Hz, potência ativa nominal de 400W, com tensão trifásica de operação (380V tensão de fase), com corrente nominal de 60A trifásica, possuindo resfriador de água conectado a uma corrente nominal de 32A trifásica com proteção a vazamentos de chave de ar.</t>
  </si>
  <si>
    <t>T-4340</t>
  </si>
  <si>
    <t>Mãos industriais robóticas com 6 eixos de liberdade utilizadas para a movimentação do cabeçote de solda por laser com carga máxima de 6kg, possuem um máximo comprimento do braço de 1.500mm os pulsos dos braços aplicam por meio de uma estrutura oca com traço mais conveniente e flexível ação, o grau de proteção atinge IP54, a repetibilidade é de 0,06mm, potência ativa nominal de 400W, potência aparente de 3,25kVA , peso máximo 200kg.</t>
  </si>
  <si>
    <t>T-4212</t>
  </si>
  <si>
    <t>Aparelhos roteadores digitais com capacidade sem fio, taxa de transmissão de 5,95gbit/s, suporta “bluetooth” com tecnologia ble5.0, suporta até 1.024 usuários, potência máxima de transmissão em 30dbm, normas de segurança 802.11i com acesso protegido por Wi-Fi 2 (WPA2), WPA, WPA3* e 802.1x com padrões avançados de criptografia (AES) tipo EAP de protocolo de integridade temporal (TKIP) padrões avançados de criptografia (AES), tipo (s) EAP de protocolo de integridade temporal (TKIP).</t>
  </si>
  <si>
    <t>T-4213</t>
  </si>
  <si>
    <t>Aparelhos roteadores digitais com capacidade sem fio, taxa de transmissão de 10,75gbit/s, suporta “bluetooth” com tecnologia ble5.0, suporta até 1.152 usuários, potência máxima de transmissão em 33dbm, normas de segurança 802.11i com acesso protegido por Wi-Fi 2 (WPA2), WPA, WPA3* e 802.1x com padrões avançados de criptografia (AES) tipo EAP de protocolo de integridade temporal (TKIP) padrões avançados de criptografia (AES), tipo (s) EAP de protocolo de integridade temporal (TKIP).</t>
  </si>
  <si>
    <t>T-4243</t>
  </si>
  <si>
    <t>T-4192</t>
  </si>
  <si>
    <t>Equipamentos multidisciplinares voltados ao estabelecimento de soluções de conectividade WAN entre localidades sendo uma plataforma aberta para multi-fabricantes utilizando software diretamente instalado ou em modo virtualizado, equipamento com processadores padrão x86 de 4 a 16 cores, memória RAM de 8 até 128GB, disco interno SSD (Solid State Drive) com capacidade de 120GB até 4TB com no mínimo 2 portas USB 3.0 multifunção e porta de console, facilidade de TPM 2.0,  mínimo de 4 portas 1GE UTP e 2 portas SFP+ para interfaces até 10GE, altura máxima de 5,2cm na opção montagem de mesa e 4.445cm na opção de montagem em rack, equipado com 1 ou 2 fontes de alimentação, com sistema de ventilação “IO to PSU” ou sistema de exaustão laterais e traseiro.</t>
  </si>
  <si>
    <t>T-4193</t>
  </si>
  <si>
    <t>Equipamentos multidisciplinares voltados ao estabelecimento de soluções de conectividade WAN com software diretamente instalado que implementa otimização de tráfego baseado em protocolo DMPO (dynamic multi path optimization), equipamento com processadores padrão x86 de 2 a 16 cores, memória RAM de 4 até 128GB, disco interno ou memória flash com capacidade de 16GB até 4TB com no mínimo 2 portas USB multifunção e porta de console, mínimo de 4 portas 1GE UTP e 2 portas 1GE SFP, podendo alcançar 12 portas de 1GE ou 10 portas SFP+ de 10GE, com opção de fornecimento de energia nas portas UTP até 90W, altura máxima de 5,2cm na opção montagem de mesa e 4.445cm na opção de montagem em rack, equipado com 1 ou 2 fontes de alimentação.</t>
  </si>
  <si>
    <t>T-4022</t>
  </si>
  <si>
    <t>Módulos solares fotovoltaicos, destinados à geração de energia elétrica, dotados de 144 células de silício monocristalinode 158.75 x 79.375mm cada, com revestimento PERC (Passivated Emitter and Rear Cell) de alta eficiência, com potência total nominal máxima (STC) igual a 410W e potência total nominal por m2 igual a 204,8W/m2, indicado com tolerância de potência positiva e eficiência igual a 20,18%, coeficiente de temperatura (Pmax) de -0,36% por /°C, dimensões de 2.024 x 1.004 x 40mm, com cabos solares com comprimento de até 1.200mm, para uso em sistemas com tensão máxima igual a 1.500V, desenvolvidos para suportara operação em temperatura dentro da faixa de -40 a 85°C.</t>
  </si>
  <si>
    <t>T-4198</t>
  </si>
  <si>
    <t>Módulos solares fotovoltaicos, compostos de 6 x 24 (total de 144) meias células solares monocristalinas, conectadas em série e depois em paralelo com tecnologia MBB (multi-busbar), com estrutura de liga de alumínio anodizado e vidro frontal temperado de 3,2mm de espessura, potência máxima em STC igual a 400W com tolerância de 0/+5W e em NMOT igual a 300,8W, tensão operacional em STC de 40,7V e em NMOT de 38,5V, tensão de circuito aberto em STC igual a 48,7V e em NMOT igual a 45,9V, corrente operacional em STC de 9,84A e em NMOT de 7,82A, corrente de curto-circuito em STC igual a 10,79A e em NMOT de 8,21A, tensão máxima de 1.000/1.500VCC, eficiência dos módulos de 19,9%.</t>
  </si>
  <si>
    <t>T-4249</t>
  </si>
  <si>
    <t>SEI BRASIL INDÚSTRIA E COMÉRCIO DE SOLUÇÕES ÓPTICAS LTDA</t>
  </si>
  <si>
    <t>Cabos de fibra óptica monomodo contendo 1.728 fibras de baixa sensibilidade a curvatura do tipo G657 A1 agrupadas em matrizes flexíveis de 3,1x0,3mm; com conexões intermitentes entre as fibras  contendo 12 fibras ópticas com diâmetro externo de 200um; com elementos de tração em forma de feixes de fios sintéticos ao redor do núcleo e hastes de fibra de vidro reforçada; núcleo da fibra em sílica dopado com germânio; casca em sílica e revestimento em acrilato; revestimento externo de tubo central de termoplástico retardante à chama com baixa emissão de fumaça e livre de halogênios (LSZH) e enfaixado com fita bloqueadora de umidade; diâmetro nominal de 29mm; massa nominal de 682kg/km; temperatura de operação entre -40 e 70°C; resistência a uma carga de tração de 2.700 e 890N em instalação e operação respectivamente e atenuação do sinal em 1550nm de 0,30 dB/km.</t>
  </si>
  <si>
    <t>T-4250</t>
  </si>
  <si>
    <t>Cabos de fibra óptica monomodo contendo 1.728 fibras de baixa sensibilidade a curvatura do tipo G657 A1 agrupadas em matrizes flexíveis de 3,1 x 0,3mm, com conexões intermitentes entre as fibras contendo 12 fibras ópticas com diâmetro externo de 200um; com elementos de tração em forma de feixes de fios sintéticos ao redor do núcleo e hastes de fibra de vidro reforçada; núcleo da fibra em sílica dopado com germânio; casca em sílica e o revestimento em acrilato; revestimento externo de único tubo central de polietileno de densidade média e enfaixado com fita bloqueadora de umidade; diâmetro nominal de 25,4mm; massa nominal de 423kg/km; temperatura de operação entre -30 e 70°C; resistência a uma carga de tração de 2.700 e 890N em instalação e operação respectivamente e atenuação do sinal em 1.550nm de 0,30 dB/km.</t>
  </si>
  <si>
    <t>T-4252</t>
  </si>
  <si>
    <t>Placas de circuito impresso montadas com microprocessadores, projetadas e fabricadas especificamente para ferramentas de perfilagem, perfuração, medição e aquisição de dados na exploração e produção de poços de petróleo e gás, são à prova de impactos e alta vibração, temperatura de trabalho de 0 até 175°C e que também podem operar em baixa tensão entre 3 e 60V e alta tensão chegando até 1.200V.</t>
  </si>
  <si>
    <t>T-4257</t>
  </si>
  <si>
    <t>Embobinadores para instalação de coluna instrumentada de 250 módulos de 1m, montados em 8 segmentos em bobina de 2,8m de diâmetro e largura 2m, fabricados em liga de alumínio, operados com um sistema duplo de cilindros hidráulicos; uma unidade giratória para rotação da bobina, compostos por dois conjuntos de motor diesel e mecanismos de parafuso, montados em uma base metálica de aço de alta resistência, com mecanismo de translação, fixados a uma estrutura suporte de tipo esteira com largura de 2,3m e comprimento de 2,4m, com sistema hidráulico, motor de dois cilindros, painel de comando e radio comando.</t>
  </si>
  <si>
    <t>T-4336</t>
  </si>
  <si>
    <t>PRIME MEDICAL COMÉRCIO DE MATERIAL MÉDICO EIRELI</t>
  </si>
  <si>
    <t>Monitores multiparamétricos de sinais vitais de pacientes adultos, pediátricos e neonatos utilizados especificamente para monitorar, exibir, revisar, armazenar, acionar alarmes e transferir múltiplos parâmetros fisiológicos gravados em módulos externos, com grau de proteção 1PX1; tela colorida com operação multitoque, acesso à ajuda na tela para alarmes técnicos e com desenho esquemático, dimensões de 12,1” (resolução de 1280 X 800 pixels), 15,6” ou 18,5” (ambas com resolução de 1920 X 1080 pixels), 19” ou 22” (ambas com resolução de 1680 x 1050 pixels), ângulo de visualização amplo de no mínimo 170⁰ e ajuste automático do brilho; “slots” ou “rack” de expansão para conectar módulos externos intercambiáveis; ferramentas de suporte a decisão clínica por meio de Escore de Alerta Precoce (EWS), Escala de Coma de Glasgow (GCS), sumário das últimas 24 horas de ECG e SpO2 Scream (painel de gerenciamento do alvo de SpO2 e gráfico do segmento ST); tecnologia de alta precisão para reduzir falso alarmes, através da análise em conjunto do sinal de ECG e do sinal da onda pletismográfica; funções de cálculo de medicamentos, hemodinâmicos, oxigenação, ventilação e renais; capacidade de operar nos modos de intubação, CPB (derivação cardiopulmonar), privacidade e noturno; com 1 ou mais interface DVI (interface de vídeo digital), 4 ou mais portas USB 2.0, 1 ou mais saída analógica e suporte a teclado, mouse e leitor de código de barras 2D, e podendo conter um ou mais dos seguintes opcionais: módulos externos intercambiáveis dos parâmetros fisiológicos de: MPM que integra ECG (com 3 ou 5 derivações selecionáveis, e opcionalmente, 6 ou 12 derivações selecionáveis, análise e monitoramento por multi-derivações de no mínimo 24 tipos de arritmias de ECG, medições e monitoramento do intervalo QT/QTc e frequência cardíaca), Respiração, Oximetria (SpO2), Temperatura, Pressão Sanguínea (Arterial) Não Invasiva (PNI) e Pressão Sanguínea (Arterial) Invasiva (PI); SpO2 (Oximetria), incluindo índice de perfusão (IP) gráfico e numérico para SpO2; Temperatura; Pressão Sanguínea (Arterial) Invasiva (PI); Débito Cardíaco (D.C.); EtCO2 (Capnografia); Saturação do Oxigênio Venoso Central (ScvO2); Cardiografia de Impedância (ICG); Débito Cardíaco Contínuo (DCC); Gás Anestésico (GA); Mecânica Respiratória (MR); Eletroencefalograma (EEG); Índice Bispectral (BIS); Transmissão Neuromuscular (NMT) e/ou Saturação de Oxigênio Regional (rSO2); possibilidade de rotação do monitor entre o modo de paisagem (posicionado na horizontal) e o modo de retrato (posicionado na vertical); comunicação via Wi-Fi com protocolo IEEE 802.11a/b/g/n; conexão por telemetria com outros dispositivos de monitoramento de sinais vitais.</t>
  </si>
  <si>
    <t>T-4211</t>
  </si>
  <si>
    <t>PULSAR TECHNOLOGIES TECNOLOGIA BIOMÉDICA LTDA</t>
  </si>
  <si>
    <t>Sensores descartáveis ou reutilizáveis para o monitoramento não invasivo e contínuo da saturação de oxigênio arterial (SpO2), frequência de pulso (PR), índice de perfusão (Pi), índice de variabilidade pletismográfica (PVi), saturação da meta-hemoglobina (SpMet), saturação de hemoglobina (SpHb), saturação de carboxihemoglobina (SpCO) e conteúdo total de oxigênio (SpOC), para uso  adulto, pediátrico e/ou neonatal, realizando a leitura em pacientes que apresentam boa ou baixa perfusão e movimento, em ambientes hospitalares, móveis ou domiciliares.</t>
  </si>
  <si>
    <t>T-4225</t>
  </si>
  <si>
    <t>Sensores de testa flexíveis para uso com módulo para oximetria regional, adulto, pediátrico ou neonatal, para medição e monitoramento contínuo da saturação de oxigênio da hemoglobina regional no tecido (rSO2), inclusive no tecido cerebral, para uso hospitalar ou ambulatorial.</t>
  </si>
  <si>
    <t>T-4226</t>
  </si>
  <si>
    <t>Módulos para oximetria regional, adulto, pediátrico ou neonatal, para medição e monitoramento contínuo da saturação de oxigênio da hemoglobina regional no tecido (rSO2), inclusive no tecido cerebral, para uso hospitalar ou ambulatorial.</t>
  </si>
  <si>
    <t>T-4293</t>
  </si>
  <si>
    <t>EDWARDS LIFESCIENCES COMERCIO DE PRODUTOS MEDICO-CIRURGICOS LTDA.</t>
  </si>
  <si>
    <t>Módulos para monitorização contínua e não invasiva de oximetria tissular somática (StO2) e cerebral (SctO2), utilizando a metodologia NIRS (comprimento de onda infravermelho proximal), que consistem em módulos para verificação de parâmetros fisiológicos, exercendo a função de monitorização dos dados de pacientes adultos, pediátricos, recém-nascidos ou prematuros, sendo compostos por cinco comprimentos de onda da luz infravermelha proximal (685, 730, 770, 810 e 870nm) e peso aproximado de 1,12kg, possuindo sistema de alarme visual e sonoro para medições fora dos limites estipulados e com possibilidade de selecionar a região do corpo a ser monitorizada para ajuste dos algoritmos específicos, atuando como parte integrante da plataforma de monitorização hemodinâmica avançada, denominada sistema de oximetria tissular.</t>
  </si>
  <si>
    <t>T-4294</t>
  </si>
  <si>
    <t>Sensores descartáveis adesivos ou não de oximetria tissular cerebral ou somática para uso individual, indicados para a monitorização contínua não invasiva da oximetria StO2 e SctO2 com variação de 5 a 98% de saturação, com exatidão +/-3,05% e capacidade de medir o Índice de perfusão tissular (TPI), um indicador da concentração de hemoglobina sob o sensor, disponíveis no tamanho adulto (≥40kg), pediátrico (≥3kg), neonatal (&lt;8kg) e prematuro (&lt;8kg, não-adesivo), exercendo a função de coletar os dados necessários para a monitorização dos pacientes adultos, pediátricos, recém-nascidos ou prematuros, através da aplicação da luz no comprimento de onda do infravermelho-próximo para avaliar, de forma quantitativa e qualitativa, os componentes moleculares relacionadas à oxigenação tecidual, sendo parte integrante da plataforma de monitorização hemodinâmica avançada, denominada sistema de oximetria tissular.</t>
  </si>
  <si>
    <t>T-4283</t>
  </si>
  <si>
    <t>VIA LASER SERVICOS ESTETICOS S.A.</t>
  </si>
  <si>
    <t>Aparelhos de raios ultravioleta ou infravermelho, de emissão binária a laser comprimentos de onda: Alexandrita de 755nm e Nd: YAG de 1.064nm, com proporções sincronizadas e ajustáveis, ponteira de feixe quadrado do laser de 2 a 30mm, voltagem monofásico de PhN+ PE 230V corrente alternada,  50 /60Hz, 25A, potência de saída de110 a 140W, energia do laser máxima de 55 Joule a 80 Joule, entrada nominal de energia 2,73kVA a máxima de 6,9kVa, classe 4, laser I/BF-EN 60825-1:2014.</t>
  </si>
  <si>
    <t>T-4267</t>
  </si>
  <si>
    <t>Aparelhos móveis para aquisição e visualização de imagens diagnósticas por raio-x em procedimentos cirúrgicos, dotados de: arco móvel em "C" com capacidade de rotação igual ou inferior a 165°, detector plano digital de dimensões de 20,5 x 20,5cm ou 31 x 31cm, tubo de raio-x com anodo estacionário, gerador operando com tensão de 2 ou 2,4kW, fluoroscopia pulsada de 1 a 25 pulsos por segundo, dois monitores de 19” ou 1 monitor 27” com controle touchscreen, até 3 interfaces de usuário sincronizadas com tela touchscreen, saída USB; podendo conter ou não, carrinho para o monitor, pedal sem fio, impressora, conexão DICOM, conexão WLAN, software vascular, laser de posicionamento, gravador de CD/DVD e capas plásticas de proteção.</t>
  </si>
  <si>
    <t>T-4106</t>
  </si>
  <si>
    <t>Monitores de gás que permite até quatro sensores de gás integrados, possui quatro canais de alta precisão com compensação de temperatura, alarme de 360°, visualizados através de luz por até 5m, possui LED para avaliação de manutenção, capacidade de armazenamento de calibração, histórico de alarme e registro de dados, capacidade de programação de até três alarmes com avaliação de limite de exposição de curto prazo (STEL) e a média ponderada de tempo (TWA), display LCD, ajuste de luz de fundo, alimentação de entrada 9 a 24VDC para não IS e 9 a 17VDC para IS, temperatura de operação ≤ -20 a ≥ + 40ºC, grau de proteção IP67, consumo de corrente &lt;25 mA @ 24Vdc, &lt;35 mA @15Vdc, pode ou não ter: conectividade RS485, entrada externa 2 digitais, 1 analógica, saída externa 2 digitais programáveis e independentes.</t>
  </si>
  <si>
    <t>T-4266</t>
  </si>
  <si>
    <t>Detectores multigás portátil, com invólucro emborrachado e tamanho: 43 x 130 x 84mm, com display na parte superior, que detecta até 5 gases diferentes através de sensores de tecnologia eletroquímica, catalítica, infravermelho ou por fotoionização (PID), com menu operacional em português, operação por um único botão, função de pausa e retomada de cálculo de TWA, indicação de status, alarme sonoro de 95dB, alarme vibratório, intrinsicamente seguro para uso em áreas classificadas com aprovação nacional Inmetro, registrando até 130h de dados de nível de gás de todos sensores em intervalos de 10s e é alimentado por uma bateria recarregável de íon de lítio.</t>
  </si>
  <si>
    <t>T-4268</t>
  </si>
  <si>
    <t>Detectores multigás portátil, com invólucro emborrachado, resistente a quedas de até 4m, de tamanho: 80 x 135 x 35mm, com display, que detecta Oxigênio (02), monóxido de carbono (CO), sulfeto de hidrogênio (H2S) e gases inflamáveis através de sensores de oxigênio, eletroquímicos e catalíticos, com operação por um único botão, função de pausa e retomada de cálculo de TWA, indicação de status, alarme sonoro de 95dB, alarme vibratório, intrinsicamente seguro para uso em áreas classificadas com aprovação nacional Inmetro, registrando até 130 horas de dados de nível de gás de todos sensores em intervalos de 10s e é alimentado por uma bateria recarregável de íon de lítio.</t>
  </si>
  <si>
    <t>T-4269</t>
  </si>
  <si>
    <r>
      <t>Detetores de gases tóxicos, oxigênio, ou gases inflamáveis, por tecnologias: eletroquímica ou catalítica; à prova de chamas ou intrinsecamente seguro; com saída 4-20mA de 2 ou 3 fios; tamanho 156 x 166 x 111mm ou 195 x 166 x 111mm; terminações de 0,5 a 2,5mm</t>
    </r>
    <r>
      <rPr>
        <vertAlign val="superscript"/>
        <sz val="10"/>
        <color rgb="FF000000"/>
        <rFont val="Times New Roman"/>
        <family val="1"/>
      </rPr>
      <t>2</t>
    </r>
    <r>
      <rPr>
        <sz val="10"/>
        <color rgb="FF000000"/>
        <rFont val="Times New Roman"/>
        <family val="1"/>
      </rPr>
      <t>, para montagem em parede e teto, com repetibilidade &lt;2% FSD (Típico), com certificação INMETRO.</t>
    </r>
  </si>
  <si>
    <t>T-4272</t>
  </si>
  <si>
    <t>Detectores de oxigênio, gases tóxicos ou inflamáveis, com tecnologia de detecção de gases através de sensores eletroquímicos, catalíticos, infravermelho ou fotoionização (PID), para montagem em parede e teto, tamanho 156 x 166 x 109mm, com saída de 2 fios 4-20mA, que pode ser conectado a uma rede endereçável usando saída Modbus RS-485, com alarme sonoro e visual local, display OLED frontal, operação não intrusiva por chave magnética e 3 relés internos de 1A 30Vdc, alarme 1, alarme 2 e falha, para conexão com dispositivos externos.</t>
  </si>
  <si>
    <t>T-4105</t>
  </si>
  <si>
    <t>Analisadores automáticos de viscosidade para produtos de polpa de celulose, com capacidade para realizar automaticamente corte de amostra, pesagem, desintegração e dissolução de até 96folhas de celulose/dia, usando tubos capilares, equipados com dispositivo de corte, balança de precisão, copos de amostra e mesa rotativa, viscosímetro e 6 estações de trabalho incluindo dispersão, dissolução, medição, limpeza e secagem, com software com interface HMI.</t>
  </si>
  <si>
    <t>T-3945</t>
  </si>
  <si>
    <t>PHADIA DIAGNOSTICOS LTDA</t>
  </si>
  <si>
    <t>Sistemas automatizados e computadorizados de acesso randômico contínuo para testes de diagnósticos in vitro; metodologia FEIA – Fluoroenzimaimunoensaio; câmara de armazenamento de reagentes refrigerado integrado;  módulo de processamento com câmara de imunorreação e câmara de reação enzimática com fluorímetro para fazer a leitura da fluorescência; leitor de código de barras integrado; modulo de carregamento de amostras com capacidade de carregamento de até 800amostras simultâneas; modulo de lavagem automática; modulo de pipetagem automática; modulo de preparo de solução de lavagem automático.</t>
  </si>
  <si>
    <t>T-4316</t>
  </si>
  <si>
    <t>DP UNION INSTRUMENTAÇÃO ANALÍTICA E CIENTIFÍCA LTDA</t>
  </si>
  <si>
    <t>Analisadores de tamanho de partículas (granulômetros), para pó e/ou suspensões e/ou aerosóis e "sprays", por difração a laser, ou imagem, ou espalhamento de luz, com 1 a 8 lentes complementares ou intercambiáveis  para a faixa de medição entre 0,1 a 875 microns ou 0,1 a 8.750 microns ou 1 a 7 lentes de medição complementares ou intercambiáveis para faixa entre  0,55 a 33792 microns ou uma faixa de medição entre 0,5 nanometros a 10 microns.</t>
  </si>
  <si>
    <t>T-4329</t>
  </si>
  <si>
    <t>JT INSTRUMENTAÇÃO E PROCESSOS INDUSTRIAIS LTDA</t>
  </si>
  <si>
    <r>
      <t>Analisadores “in-line” automatizados e contínuos com tecnologia única e completa de espectroscopia óptica para análise de moléculas orgânicas em processos de mostura de grãos para produção de cerveja, com análise de 6 parâmetros principais como grau de polimeriação (DP) e seus principais componentes constantes na atividade enzimática e na correlação de fermentabilidade, análise de Glucose (w/w%), Maltose + Maltotriose (w/w%), Grau Plato (w/w%), RDF (Grau Real de Fermentabilidade) e temperatura (°C), operando com tecnologia única e patenteada do fenômeno quântico onda evanescente que permite medir suas perturbações no espectro de Infravermelho médio (MIR) em faixa superior a 400cm</t>
    </r>
    <r>
      <rPr>
        <vertAlign val="superscript"/>
        <sz val="10"/>
        <color rgb="FF000000"/>
        <rFont val="Times New Roman"/>
        <family val="1"/>
      </rPr>
      <t>-1</t>
    </r>
    <r>
      <rPr>
        <sz val="10"/>
        <color rgb="FF000000"/>
        <rFont val="Times New Roman"/>
        <family val="1"/>
      </rPr>
      <t xml:space="preserve"> e inferior a 4.000cm</t>
    </r>
    <r>
      <rPr>
        <vertAlign val="superscript"/>
        <sz val="10"/>
        <color rgb="FF000000"/>
        <rFont val="Times New Roman"/>
        <family val="1"/>
      </rPr>
      <t>-1</t>
    </r>
    <r>
      <rPr>
        <sz val="10"/>
        <color rgb="FF000000"/>
        <rFont val="Times New Roman"/>
        <family val="1"/>
      </rPr>
      <t>, com faixas espectrais de análise de partículas dissolvidas de 1nm e de granulação de 1µm, com operações de espectroscopia com digitalização, otimização e controle do processo de mostura em tempo real sem necessidade de processamento de amostras manuais, registro do espectro da tina de mostura através de sistema de calibração multivariável, controle de pico de gelatinização, com intervalos de 30s de monitoramento da mostura e limites de detecção de até 100ppm, permitindo aumento da capacidade da tina de mostura em até 25%, redução do uso de enzimas em até 30%, com otimização de adjuntos com economia de até 15% na conta de grãos, aumento no grau real de fermentabilidade (RDF) em até 3% e maior produção de álcool, com cabeçote de análise com célula de diamante, temperatura de operação de 5 a 90°C, com função de recirculação de solução de limpeza para sua câmara de medição, controlados por unidade de controle com “learning machine” com integração à automação da produção através de conexão de rede Ethernet e software de análise e controle de dados em tempo real, acompanhados de tubos, bomba, válvulas e conexões de interligação.</t>
    </r>
  </si>
  <si>
    <t>T-4073</t>
  </si>
  <si>
    <t>TOI IMPORTAÇÃO E EXPORTAÇÃO DE ELETRÔNICOS LTDA</t>
  </si>
  <si>
    <t>Equipamentos digitais utilizados para medir o poder refrativo e prismático de lentes em óculos e também lentes de contato, orientar e marcar lentes não cortadas e determinar o grau das lentes (simples, bifocal, trifocal ou multifocal) já acopladas em armações de óculos, o equipamento é constituído de: impressora térmica acoplada, tela de comando em LCD de 7 polegadas, fonte de alimentação bivolt (110/220V) e frequência 60Hz, altura de 478mm por 175mm de largura e 255mm de profundidade, alavanca de suporte de lente, botão frontal para iniciar a medição, módulo inferior com sensor para medir a capacidade de absorção dos raios solares UV (opcional dependendo do modelo do equipamento adquirido), mesa de lentes com uma alavanca para elevar a altura da mesa, conector USB lateral, conector RS-232 lateral camuflados por uma tampa, botão de alimentação na lateral, entrada para cabo de alimentação na parte inferior, possui funcionalidade para medir lentes com diâmetro de 16 a 100mm, distância interpupilar de 10 a 80mm, lentes cilíndricas de 0,00 a +/-10,00D, lentes esféricas de -25 a + 25 para vértice de 12mm e eixo de 1 a180º, valor de ABBE de 30a a60, o equipamento pode ser instalado sobre mesa ou balcão.</t>
  </si>
  <si>
    <t>T-4151</t>
  </si>
  <si>
    <t>Máquinas modulares, automáticas ou semiautomáticas, para teste da resistência à pressão em garrafas de vidro, através da injeção de ar comprimido, com altura de 90 à 380 mm, diâmetro de 45 a 130mm, capacidade máxima de pressão inferior a 80bar, composto por unidade de içamento e estação de carga, estação de enchimento e estação de teste, transdutor de pressão, válvula proporcional, cabine elétrica e controle lógico programável.</t>
  </si>
  <si>
    <t>T-4215</t>
  </si>
  <si>
    <t>Bancadas para medição do perfil externo do corpo do bico injetor para garantir especificações de diâmetros, ângulos, chanfros, comprimentos e raios; capabilidade estatística cg/cgk maior ou igual a 1,33 e GRR menor ou igual a 10% para as características controladas, com precisão de 0,02mm da tolerância do produto, medição realizada por câmera; dotada de entrada de ar pressurizado a 6bar com sistema elétrico trifásico, sistema de filtragem de ar e regulagem de pressão, reservatório de óleo para lubrificação e agregados pneumáticos.</t>
  </si>
  <si>
    <t>T-4220</t>
  </si>
  <si>
    <t>Bancadas para medição de diâmetros e posição dos furos de fixação e furo do óleo dos bicos injetores, com capabilidade estatística cg/cgk maior ou igual a 1,33 e GRR menor ou igual a 10% para as características controladas, com precisão de 0,01mm de tolerância, medição realizada através de câmera e também por contato; acompanhada de painel elétrico de distribuição, com carenagem em acrílico, mesa de medição e perfis estruturais em alumínio.</t>
  </si>
  <si>
    <t>T-4387</t>
  </si>
  <si>
    <t>Ferramentas para estampagem de lâminas de chumbo, usadas em prensas (sistema punching) para fabricação de grades de baterias chumbo-ácido com altura mínima de 100mm e máxima de 120mm.</t>
  </si>
  <si>
    <t>T-4429</t>
  </si>
  <si>
    <t>Motores de combustão a gasolina, 4 tempos, para equipamentos de jardinagem, agrícola ou pecuária de pequeno porte, monocilíndrico com bloco em alumínio injetado, camisa de ferro fundido, tampa do tanque de combustível não roscada com fechamento por encaixe de presilhas de pressão, diâmetro x curso do pistão de 56 x 40mm com cilindrada de 98CC, com rotação estacionária de 3.600rpm sem carga, potência de 3CV, com partida manual.</t>
  </si>
  <si>
    <t>T-4438</t>
  </si>
  <si>
    <t>Motores de combustão a gasolina, 4 tempos, para equipamentos de jardinagem, agrícola ou pecuária de pequeno porte, monocilíndrico com bloco em alumínio injetado, camisa de ferro fundido, tampa do tanque de combustível não roscada com fechamento por encaixe de presilhas de pressão, diâmetro x curso do pistão de 70 x 55mm com cilindrada de 208CC, com rotação estacionária de 3.600rpm sem carga, potência de 7CV, com partida manual e/ou elétrica com 12V, com alternador incorporado.</t>
  </si>
  <si>
    <t>T-4337</t>
  </si>
  <si>
    <t>Unidades de potência hidráulica composto por dois (2) tanques de armazenamento de fluido de barreira e bombas elétrica e pneumática provendo duas (2) saídas de alta pressão, 345bar e 517bar respectivamente, acompanhado de lingadas de içamento e 1 (uma) mangueira de alta pressão, temperatura de trabalho na faixa de 7 a 45°C.</t>
  </si>
  <si>
    <t>T-3919</t>
  </si>
  <si>
    <r>
      <t>Unidades de bombeamento de deslocamento positivo do tipo pistão, capacidade nominal de operação de 130m</t>
    </r>
    <r>
      <rPr>
        <vertAlign val="superscript"/>
        <sz val="10"/>
        <color rgb="FF000000"/>
        <rFont val="Times New Roman"/>
        <family val="1"/>
      </rPr>
      <t>3</t>
    </r>
    <r>
      <rPr>
        <sz val="10"/>
        <color rgb="FF000000"/>
        <rFont val="Times New Roman"/>
        <family val="1"/>
      </rPr>
      <t>/h e capacidade máxima de operação de 150m</t>
    </r>
    <r>
      <rPr>
        <vertAlign val="superscript"/>
        <sz val="10"/>
        <color rgb="FF000000"/>
        <rFont val="Times New Roman"/>
        <family val="1"/>
      </rPr>
      <t>3</t>
    </r>
    <r>
      <rPr>
        <sz val="10"/>
        <color rgb="FF000000"/>
        <rFont val="Times New Roman"/>
        <family val="1"/>
      </rPr>
      <t>/h; compostas de: bomba de deslocamento do tipo pistão; duplos bocais na sucção e descarga flangeados, acionado por 2 unidades hidráulicas independentes para cada cilindro, composto de: tanque, sistema de refrigeração (ar/água), 2 motobombas e 2 cilindros; sistema de proteção contra funcionamento a seco (alerta contra cavitação e ausência de alimentação); sistema de medição de fluxo de material bombeado (informação da eficiência de enchimento); configuração de montagem da bomba nos planos vertical ou horizontal; painel elétrico de controle; válvulas ”poppet”; sistema auxiliar de lubrificação; placa de base para bomba; conjuntos de acionamento completos, incluindo: bases, redutores ortogonais, redutores planetários, motores, polias / correias, mancais /acoplamentos e sistema de enclausuramento de ruído.</t>
    </r>
  </si>
  <si>
    <t>T-4425</t>
  </si>
  <si>
    <t>Motobombas centrifugas com motor elétrico de imã permanente sem escovas, com bocal de sucção e recalque de 2polegadas com rosca tipo BSP para potência de 500W, trifásico em corrente continua, com vazão máxima de 16m³/h, altura manométrica até 12,65mca, utilizadas para circulação de água de piscina, acompanhada de seu acionamento (controlador para auxilio no funcionamento da bomba).</t>
  </si>
  <si>
    <t>T-4366</t>
  </si>
  <si>
    <t>Carcaças cilíndricas fabricadas em liga de alumínio, resistente à corrosão, com aletas distribuídas sobre a área lateral para aumentar a superfície de contato com o ar; elevação da dissipação térmica para proteção; e sustentação de motor de indução monofásico utilizado em motobombas de lavadoras de alta pressão residenciais.</t>
  </si>
  <si>
    <t>T-4478</t>
  </si>
  <si>
    <r>
      <t>Aspiradores trituradores de uso manual, próprios para a limpeza de pequenas e médias propriedades, com função de sopro, aspiração e trituração, de palha, grama, papel, folhas e semelhantes, com volume de ar de sopro de 730m³/h e de aspiração de 710m</t>
    </r>
    <r>
      <rPr>
        <vertAlign val="superscript"/>
        <sz val="10"/>
        <color rgb="FF000000"/>
        <rFont val="Times New Roman"/>
        <family val="1"/>
      </rPr>
      <t>3</t>
    </r>
    <r>
      <rPr>
        <sz val="10"/>
        <color rgb="FF000000"/>
        <rFont val="Times New Roman"/>
        <family val="1"/>
      </rPr>
      <t>/h, velocidade máxima do ar de 71m/s, motor com tecnologia 2 MIX de combustão interna à gasolina que possibilita uma redução de até 20% no consumo de combustível, potência de 0,7kW e 27,2cm</t>
    </r>
    <r>
      <rPr>
        <vertAlign val="superscript"/>
        <sz val="10"/>
        <color rgb="FF000000"/>
        <rFont val="Times New Roman"/>
        <family val="1"/>
      </rPr>
      <t>3</t>
    </r>
    <r>
      <rPr>
        <sz val="10"/>
        <color rgb="FF000000"/>
        <rFont val="Times New Roman"/>
        <family val="1"/>
      </rPr>
      <t xml:space="preserve"> de cilindrada, com bomba de combustível para partida facilitada, tubo de sopro ajustável,  botão único de operação e volume do saco coletor de 45L.</t>
    </r>
  </si>
  <si>
    <t>T-4479</t>
  </si>
  <si>
    <t>Sopradores de ar de uso manual, próprios para limpeza de pequenas e médias propriedades cobertas com palha, grama, folhas, papel e semelhantes, com volume de ar de sopro de 700m³/h, velocidade máxima do ar de 71m/s e força do sopro 13N, com bomba de combustível para partida facilitada, potência de 0,7kW e cilindrada de 27,2cm³, de valor unitário (CIF) não superior a R$446,83.</t>
  </si>
  <si>
    <t>T-4480</t>
  </si>
  <si>
    <r>
      <t>Sopradores de ar de uso manual, próprios para limpeza de pequenas e médias propriedades com superfícies cobertas com palha, grama, folhas, papel e semelhantes, com fluxo de volume de ar de sopro de 730m³/h, velocidade máxima do ar de 71m/s, motor com tecnologia 2 MIX de combustão interna à gasolina possibilitando uma redução de até 20% no consumo de combustível, potência de 0,7kW, 27,2cm</t>
    </r>
    <r>
      <rPr>
        <vertAlign val="superscript"/>
        <sz val="10"/>
        <color rgb="FF000000"/>
        <rFont val="Times New Roman"/>
        <family val="1"/>
      </rPr>
      <t>3</t>
    </r>
    <r>
      <rPr>
        <sz val="10"/>
        <color rgb="FF000000"/>
        <rFont val="Times New Roman"/>
        <family val="1"/>
      </rPr>
      <t xml:space="preserve"> de cilindrada, com bomba de combustível para partida facilitada, um botão único de operação, tubo de sopro ajustável e com força de sopro de 13N.</t>
    </r>
  </si>
  <si>
    <t>T-4481</t>
  </si>
  <si>
    <r>
      <t>Sopradores de ar de uso manual, próprios para limpeza de médias e grandes áreas cobertas com palha, grama, folhas, papel e semelhantes, com volume de ar de sopro de 810m³/h, velocidade máxima do ar de 89m/s, motor com tecnologia 2 MIX de combustão interna à gasolina possibilitando uma redução de até 20% no consumo de combustível, potência de 0,8kW, 27,2cm</t>
    </r>
    <r>
      <rPr>
        <vertAlign val="superscript"/>
        <sz val="10"/>
        <color rgb="FF000000"/>
        <rFont val="Times New Roman"/>
        <family val="1"/>
      </rPr>
      <t>3</t>
    </r>
    <r>
      <rPr>
        <sz val="10"/>
        <color rgb="FF000000"/>
        <rFont val="Times New Roman"/>
        <family val="1"/>
      </rPr>
      <t xml:space="preserve"> de cilindrada, com bomba de combustível para partida facilitada, botão único de operação, tubo de sopro ajustável, força de sopro de 15N e com sistema antivibratório de 4 pontos.</t>
    </r>
  </si>
  <si>
    <t>T-4482</t>
  </si>
  <si>
    <t>Sopradores de ar de uso manual, próprios para limpeza de pequenas áreas cobertas com capim, grama, folhas, papel e materiais semelhantes, com velocidade do fluxo de ar de 38m/s, vazão de ar de 420m³/h, com bateria integrada de íons de lítio e motor elétrico de 18V, cabo emborrachado com trava de acionamento do acelerador e chave de ativação para inibição de acionamentos indesejados.</t>
  </si>
  <si>
    <t>T-4483</t>
  </si>
  <si>
    <r>
      <t>Sopradores de ar de uso manual, próprios para limpeza de pequenas e médias superfícies cobertas com capim, grama, folhas, papel e materiais semelhantes, com velocidade do fluxo de ar de 46m/s, vazão máxima de ar de 620m</t>
    </r>
    <r>
      <rPr>
        <vertAlign val="superscript"/>
        <sz val="10"/>
        <color rgb="FF000000"/>
        <rFont val="Times New Roman"/>
        <family val="1"/>
      </rPr>
      <t>3</t>
    </r>
    <r>
      <rPr>
        <sz val="10"/>
        <color rgb="FF000000"/>
        <rFont val="Times New Roman"/>
        <family val="1"/>
      </rPr>
      <t>/h, força de sopro de 9N, com motor elétrico, com bateria de íons de lítio de 36V e carregador de 127V ou 220V, tubo de sopro ajustável, empunhadura emborrachada, trava de segurança para evitar acionamentos involuntários e compartimento da bateria com duas posições de acoplamento (transporte e trabalho).</t>
    </r>
  </si>
  <si>
    <t>T-4395</t>
  </si>
  <si>
    <t>Unidades estacionárias para geração de água destilada com qualidade injetável (WFI) livre de contaminação por pirógenos, a partir de água tipo PW, pré-tratada e sanitizada, utilizadas na indústria farmacêutica para produção de medicamentos injetáveis, com capacidade de 2.000L/h, através de destilador de múltiplo efeito, dotado de 5 (cinco) colunas verticais em aço inoxidável 316L com rugosidade menor que 0,4µm RA de múltipla destilação para a separação de partículas por sistema de ciclone, utilizando força centrífuga para separação de partículas de água, deslocando-as para a parede externa para drenagem e rotação dupla de 180º, com fluxo do vapor puro direcionado e forçado para giros de 180°, induzindo assim à separação gravitacional das grandes gotas de água, com seção de condensação, bombas de pressurização, trocador de calor simples STS (single tube sheet), trocador de calor duplo DTS (double tube sheet), dispositivo separador de vapor úmido e vapor puro, unidade central de gerenciamento e controle, acessórios e instrumentação baseado em painel de controle central com controlador lógico programável (CLP).</t>
  </si>
  <si>
    <t>T-4365</t>
  </si>
  <si>
    <t>Combinações de máquinas para processamento de café solúvel liofilizado, com 98% de eficiência para produção de 700kg/h de produto liofilizado com 2,5% de umidade a partir do extrato liquido, compostas de: um sistema contínuo de formação de espuma e pré-congelamento; um sistema de congelamento por fluxo contínuo de ar à -50°C, resultando em produto à -38°C; um sistema de granulação de dois estágios com transportadores, elevadores, peneira e alimentador do extrato granulado de café em bandejas de alumínio, todos vibratórios; uma câmara de liofilização com sistemas internos e externos de transporte de bandeja elevador e de vedação a vácuo na entrada e saída da câmara; sistema de distribuição de fluído refrigerante à baixa pressão; um sistema completo de refrigeração de NH3/CO2 com capacidade de refrigeração de 400kW a -54°C, 1.150kW a -49 C, 60kW a -15°C e 2.600kW a 36°C; sistema hidráulico; sistema de descongelamento, sistema de vácuo; sistema de agua quente; sistema pneumático; câmara fria contendo sistema de resfriamento de ar e de granulação; e controladores lógicos programáveis (PLC).</t>
  </si>
  <si>
    <t>T-4383</t>
  </si>
  <si>
    <t>SANPLAST INDÚSTRIA DE PLÁSTICOS LTDA</t>
  </si>
  <si>
    <t>Filtros contínuos para processamento de polímeros termoplásticos, constituídos por 2 cilindros e 4 cavidades porta telas (2 cavidades em cada cilindro), sistema automático de retrolavagem das telas, capacidade de produção entre 600 e 1.400kg/h, dependendo do grau de contaminantes, dotados de unidade hidráulica com acionamento elétrico para troca das telas sem parada da máquina, permanecendo sempre 3 cavidades em operação no momento da troca (mínimo de 75% de área de filtragem garantida durante a operação), sistema “delta p” para avaliação de variação de pressão e sensor para indicar momento da troca de telas, temperatura com controle PID, painel elétrico, área total de filtragem de 976cm², cilindros com sulco para pré-inundação e saída de gases durante a troca dos filtros, temperatura máxima de trabalho de 450ºC, pressão máxima de trabalho de 500bar, tensão elétrica 380V trifásico.</t>
  </si>
  <si>
    <t>T-4325</t>
  </si>
  <si>
    <r>
      <t>Equipamentos isoladores modulares automatizados e integrados para envase de produtos estéreis farmacêuticos, com sistema de descontaminação através de vaporização de peróxido de hidrogênio (H</t>
    </r>
    <r>
      <rPr>
        <vertAlign val="subscript"/>
        <sz val="10"/>
        <color rgb="FF000000"/>
        <rFont val="Times New Roman"/>
        <family val="1"/>
      </rPr>
      <t>2</t>
    </r>
    <r>
      <rPr>
        <sz val="10"/>
        <color rgb="FF000000"/>
        <rFont val="Times New Roman"/>
        <family val="1"/>
      </rPr>
      <t>O</t>
    </r>
    <r>
      <rPr>
        <vertAlign val="subscript"/>
        <sz val="10"/>
        <color rgb="FF000000"/>
        <rFont val="Times New Roman"/>
        <family val="1"/>
      </rPr>
      <t>2</t>
    </r>
    <r>
      <rPr>
        <sz val="10"/>
        <color rgb="FF000000"/>
        <rFont val="Times New Roman"/>
        <family val="1"/>
      </rPr>
      <t>) e sistema composto por filtros que garantem fluxo de ar unidirecional para modo de produção em ambiente asséptico para operação de acordo com os requisitos de boa prática de fabricação (BPF) grau A (EU) e ISO classe 5, equipamento dotado de portas com fechamento hermético e juntas pneumáticas e luvas para acesso operacional dentro da câmara durante as operações; presença de porta de transferência de materiais estéreis e saída de resíduos; teste de estanqueidade automático com de pressurização de até 250Pa; operação sob pressão positiva de até 60 ± 5Pa; contador de partículas e amostrador de ar integrados; controle lógico programável (PLC) e sistema de controle automatizado com IHM ( tela de toque), projetado para operação ergonômica de trabalho.</t>
    </r>
  </si>
  <si>
    <t>T-4357</t>
  </si>
  <si>
    <t>Rolos de filtro de nylon com malha de 15µm, com aproximadamente 145mm de diâmetro externo e espessura de 37,5mm, aplicados em filtro de fluído obrigatório nos equipamentos de infusão das câmaras de gotejamento.</t>
  </si>
  <si>
    <t>T-4362</t>
  </si>
  <si>
    <t>Elementos filtrantes do tipo cartucho na forma de “refil”, próprios para uso dentro de filtros purificadores de água por pressão de uso doméstico, com grânulos de carvão ativado, íons de prata e barreira de micro e nano-fibras extrudadas de polipropileno fundido fabricada com tecnologia “Meltblown”, retenção de partículas de barro, ferrugem, areia, sedimentos particulados, algas e outras partículas com tamanhos de 5 a 15µm com eficiência maior que 85%, e redução de cloro livre com eficiência maior que 75%, capacidade de inibir o desenvolvimento de bactérias (controle de nível microbiológico), vida útil de 6 meses ou 3.000 litros, sem necessidade de pré-lavagem.</t>
  </si>
  <si>
    <t>T-4363</t>
  </si>
  <si>
    <t>Elementos filtrantes do tipo cartucho na forma de “refil”, próprios para uso dentro de purificadores de água por pressão de uso doméstico, com bloco de carvão ativado e membrana de fibra de ultra filtragem, retenção de partículas de barro, ferrugem, areia, sedimentos particulados, algas e outras partículas com tamanhos de 0,5 a 1 micrômetros com eficiência igual ou maior que 97%, capacidade de inibir o desenvolvimento de bactérias (controle de nível microbiológico) e de redução do número de bactérias (eficiência bacteriológica), vida útil de 12 meses ou 3.000 litros, sem necessidade de pré-lavagem.</t>
  </si>
  <si>
    <t>T-4434</t>
  </si>
  <si>
    <t>CASA GRANADO, LABORATÓRIOS, FARMÁCIAS E DROGARIAS S/A</t>
  </si>
  <si>
    <t>Máquinas de envasamento de supositórios de glicerina, com os seguintes estágios sendo; formação de alvéolos em filme de alumínio, dispositivo de aquecimento, envase de supositórios de glicerina, dispositivo de resfriamento para solidificação do produto, dispositivo de selagem da embalagem e corte, equipada com controlador lógico programável – CLP, com pré-disposição para plástico termo modelável, com capacidade máxima de produção de 5.000unidades/h.</t>
  </si>
  <si>
    <t>T-4426</t>
  </si>
  <si>
    <t>ALIMENTOS WILSON LTDA</t>
  </si>
  <si>
    <t>Máquinas automáticas de empacotamento vertical e contínuo de alta velocidade com dosagem volumétrica, para formar, encher e selar embalagens tipo saches de 4 soldas, para molhos semi-densos, com 16 pistas de produção, com dosador de 8ml, com capacidade de produção de 1.280sachês/min de dimensões 37mm de largura e altura variável de 90 a 100mm.</t>
  </si>
  <si>
    <t>T-4455</t>
  </si>
  <si>
    <t>Máquinas de pesagem automática para dosagem de proteína de origem animal (bovinos, suínos, ovinos, aves, peixes e/ou frutos do mar) “in-natura”, composta por prato de dispersão, com 14 ou 20 roscas de dosagem acionadas por motores de passo, com 2 ou 3 níveis de caçambas dosadoras acionadas por motores de passo, com 14 ou 20 unidades de pesagem que utilizam de células de carga de tecnologia Double-Beam Strain Gauge com capacidade máxima de pesagem por cabeça de 400, 800, 2.000 ou 4.000g e com graduação mínima de 0,1, 0,2, 0,5 ou 1g, fabricada com índice de proteção IP67 ou IP69K com ou sem caçamba temporizadora; com ou sem câmera para visualizar a distribuição dos produtos no prato de dispersão com visualização no IHM, com interface homem máquina (IHM) em painel tipo “touchscreen” colorido de 12,1” e “software” dedicado com capacidade de até 200 receitas.</t>
  </si>
  <si>
    <t>T-4385</t>
  </si>
  <si>
    <t>Pistões, unitários ou em conjunto, feito em aço inoxidável martensítico resistente a corrosão e desgaste de dureza média-alta, diâmetro de 14 a 20mm, comprimento de 72,3mm, dureza de aproximadamente 56 Rockwell “C”, acompanha anel trava feito em aço com altos teores de carbono e cromo, e sapata feito em latão para determinar o curso de trabalho do pistão, de uso exclusivo em lavadoras de alta pressão.</t>
  </si>
  <si>
    <t>T-4382</t>
  </si>
  <si>
    <t>Turcos hidráulicos para convés de embarcação, equipados com moitão para içamento de botes, com braço hidráulico telescópico rebatível integrado, com alcance da lança entre -45º a +30º e capacidade de carga máxima de içamento entre 1.134 e 9.070kg, operado remotamente através de “joystick wireless”, equipamento a ser interligado ao motor da embarcação.</t>
  </si>
  <si>
    <t>Mecanavi Mecânica Naval e Industrial Ltda</t>
  </si>
  <si>
    <t>T-4406</t>
  </si>
  <si>
    <t>JCI IMPORTADORA E EXPORTADORA LTDA</t>
  </si>
  <si>
    <t>Guinchos elétricos acionados por motor 12V corrente contínua com potência de 6,3HP e grau de proteção IP 67; capacidade máxima de tração de 10.000 libras (4536 quilos), dotado de: caixa de redução de 3 estágios com engrenagens planetárias e razão de redução de 196:1; cabo de aço de espessura 3/8”; guia de cabo com 4 roletes; acionado por controle remoto com fio.</t>
  </si>
  <si>
    <t>T-4421</t>
  </si>
  <si>
    <t>Guinchos elétricos acionados por motor 12V corrente contínua com potência de 3HP e grau de proteção IP 67, com capacidade de tração de 4.500 libras (2.041,2kg), dotados de: caixa de redução com conjunto de engrenagens planetárias de 3 estágios e razão de redução de 180:1; cabo de fibras sintéticas; guia de cabo em alumínio; acionado por botão de comando e controle remoto com fio .</t>
  </si>
  <si>
    <t>T-4435</t>
  </si>
  <si>
    <t>Guinchos elétricos acionados por motor 12V corrente contínua com potência de 6,4HP , com capacidade de tração de 12.500 libras (5.670kg) dotados de: caixa de redução com conjunto de engrenagens planetárias de 4 estágios, razão de redução de 171:1, sistema de trava dupla de freio, e grau de proteção IP 67; cabo de fibras sintéticas ; guia de cabo em alumínio; acionados por controle remoto com fio.</t>
  </si>
  <si>
    <t>T-4463</t>
  </si>
  <si>
    <t>Manipuladores hidráulicos para movimentação de materiais, autopropulsados sobre pneus maciços ou inflados, com 2 eixos e tração nas 4 rodas, dotados de estabilizadores, equipados com cabine com elevação hidráulica, implemento frontal industrial e articulado (lança e braço) com alcance igual ou superior a 9m (ao nível do solo), equipados ou não com ferramentas de trabalho, tais como: garras hidráulicas (de diversos usos), eletroímã, "clamshell" e tesoura hidráulica, entre outros, acionados por motor diesel com potência igual ou superior a 130HP e peso operacional máximo de 23.500kg.</t>
  </si>
  <si>
    <t>T-4359</t>
  </si>
  <si>
    <t>Transportadores classificadores de volumes de até 50kg, e até 1.500mm de cumprimento, com acionamento através de “OptiDrive”(motor com sistema de tração e frenagem por rodas de fricção) ou LSM (motor síncrono linear), de ação continua, computadorizado, com um ou mais painéis de controle, com tecnologia de esteiras transversais de correia acionada, podendo ter de 1 a 3 esteiras transversais por segmento de base(carrinho), com velocidade de até 3m/s e transmissão de energia e comunicação sem contato, que receba volumes através de linhas de indução, e com tecnologia para pesar, cubar os volumes e ler as etiquetas por infravermelho, câmera e/ou RFID (tag de rádio frequência), com várias posições de saída, podendo ser apoiado em suportes metálicos tipo "pés" ou "portal", ou ainda em estrutura metálica tipo mezanino.</t>
  </si>
  <si>
    <t>T-4467</t>
  </si>
  <si>
    <t>Transportadores de ação contínua com esteira de roletes giratórios, com tecnologia ARB "Activated Roller Belt", para transporte e organização de volumes com peso máximo de 25kg/volume, com estruturas.</t>
  </si>
  <si>
    <t>T-4468</t>
  </si>
  <si>
    <t>Transportadores classificadores de ação contínua de esteira com roletes giratórios e roletes de compensação, com tecnologia DARB "Dual Stacked Angled Roller Belt", para posicionamento e direcionamento de volumes com peso máximo de 25kg/volume, com scanners, sensores, calhas de desvios, estruturas, dispositivos pneumáticos, painel elétrico e controlador lógico programável(CLP).</t>
  </si>
  <si>
    <t>T-4427</t>
  </si>
  <si>
    <t>Transportadores classificadores de volumes diversos, tipo bandeja com impulsor para ejeção dos volumes "pusher tray", com capacidade máxima para classificar 8.426bandejas/h, com área para entrada manual de volumes, calhas para saída dos volumes classificados com sistema “flíper”, calhas de rejeição, sensores, controlador lógico programável (CLP), computador com sistema de interface GUI e painel elétrico.</t>
  </si>
  <si>
    <t>T-4371</t>
  </si>
  <si>
    <t>Escavadeiras autopropulsadas sobre esteiras, com superestrutura capaz de efetuar rotação de 360º e com carro longo de 4.980mm, motor de 6 cilindros e capacidade de 7,7L, potência no volante de 268,2HP, com sistema EGR e suporte automático de potência, peso operacional de 37.500kg e sistema joystick ergonômico e ajustado independente, de valor unitário (CIF) não superior a R$472.074,48.</t>
  </si>
  <si>
    <t>Komatsu do Brasil Ltda</t>
  </si>
  <si>
    <t>T-4372</t>
  </si>
  <si>
    <t>Escavadeiras autopropulsadas sobre esteiras, com superestrutura capaz de efetuar rotação de 360º e com carro longo de 3.760mm, motor de 4 cilindros e capacidade de 2,9L, potência no volante de 95,1HP, com sistema EGR e suporte automático de potência, peso operacional de 13.100kg e sistema joystick ergonômico e ajustado independente.</t>
  </si>
  <si>
    <t>VOLVO Equipamentos de Construção Latin America Ltda.</t>
  </si>
  <si>
    <t>T-4373</t>
  </si>
  <si>
    <t>Escavadeiras autopropulsadas sobre esteiras, com superestrutura capaz de efetuar rotação de 360º e com carro longo de 3.990 mm, motor de 4 cilindros e capacidade de 2,9L, potência no volante de 119,6HP, com sistema EGR e suporte automático de potência, peso operacional de 17.600kg e sistema joystick ergonômico e ajustado independente, de valor unitário (CIF) não superior a R$276.188,03.</t>
  </si>
  <si>
    <t>T-4377</t>
  </si>
  <si>
    <t>Escavadeiras hidráulicas, com peso operacional de 25,5t, auto propelida sobre esteiras, com função escavar e preparar o material, bem como carregar equipamentos de transporte, equipadas com motor diesel com potência líquida de 150kW (201HP), estrutura de giro com rotação de 360°, sapatas das esteiras com 600mm de largura, profundidade de escavação de 6.972mm, raio alcance máximo de 10.240mm, com concha entre 0,9 – 1,4m³ de capacidade e engate rápido para implementos hidráulicos.</t>
  </si>
  <si>
    <t>T-4417</t>
  </si>
  <si>
    <t>Colares barril superior para montagem em sistema giratório orientável inteligente de perfuração geodirecional de 4 ¾” a 5 7/8” de diâmetro externo, utilizados na perfuração de poços de petróleo e gás.</t>
  </si>
  <si>
    <t>T-4418</t>
  </si>
  <si>
    <t>Colares de instrumento para montagem em sistema giratório orientável inteligente de perfuração geodirecional de 6 ¾” a 9 ½” de diâmetro externo utilizados na perfuração de poços de petróleo e gás.</t>
  </si>
  <si>
    <t>T-4420</t>
  </si>
  <si>
    <t>Colares de conversão de conectores eletrônicos para montagem em sistema giratório orientável inteligente de perfuração geodirecional de diâmetro externo 9 ½”, utilizados na perfuração de poços de petróleo e gás.</t>
  </si>
  <si>
    <t>T-4407</t>
  </si>
  <si>
    <t>MASTERFOODS BRASIL ALIMENTOS LTDA</t>
  </si>
  <si>
    <t>Refinadores tipo concha para o processamento de insumos utilizados na fabricação de chocolate, com capacidade nominal de produção igual a 500kg, câmara de processamento desenvolvida para promover o cisalhamento do material entre barras fixas e barras axiais móveis, mecanismo de variação de pressão entre as barras (sistema de variação de pressão de refino), motor com potência de 15kW, sistema de controle de temperatura (resfriamento ou aquecimento), pontos separados de alimentação de líquidos e pós, com controlador lógico programável (CLP), painel de interface IHM sensível ao toque e software dedicado.</t>
  </si>
  <si>
    <t>JAF Inox Indústria de Máquinas de Chocolate SA</t>
  </si>
  <si>
    <t>T-4273</t>
  </si>
  <si>
    <t>Máquinas para desossa de sobrecoxas direitas e ou esquerda de aves simultaneamente com capacidade de desossar 12.000sobrecoxas/h, construídas em aço inox 304 e sintéticos FDA aprovados, desenhada para limpeza otimizada atendendo os padrões de higiene, recebendo as pernas inteiras das aves, composta de: 1 painel de controle elétrico; área manual de pendura das pernas inteiras; pode ou não conter: estação de retirada de pele; estação automática de corte do tendão; estação automática de desossa da carne da sobrecoxa; estação automática descarregadora dos ossos das sobrecoxas; estação automática descarregadora das coxas; não inclui esteiras de alimentação; inclui esteiras de saída dos ossos; inclui esteira de saída da carne desossada; inclui esteira de saída da coxa; podendo ou não incluir esteira de controle de qualidade.</t>
  </si>
  <si>
    <t>T-4276</t>
  </si>
  <si>
    <t>Máquinas desossadoras de sobrecoxas de aves direitas e ou esquerdas simultaneamente com uma capacidade de desossar 6.000sobrecoxas/h, construídas em aço inox 304 e sintéticos FDA aprovados, desenhado para limpeza otimizada atendendo os padrões de higiene, composta de: 1 painel de controle elétrico; Área manual de pendura das sobrecoxas; estação automática de corte do tendão; 1 estação automática de desossa da carne da sobrecoxa; 1 estação automática descarregadora de ossos das sobrecoxas; não inclui esteiras de alimentação; não inclui esteiras de saída dos ossos; não inclui esteira de saída da carne desossada; não inclui esteira de controle de qualidade.</t>
  </si>
  <si>
    <t>T-4315</t>
  </si>
  <si>
    <t>ALL4LABELS GRÁFICADO BRASILLTDA</t>
  </si>
  <si>
    <t>Máquinas rotativas automáticas para corte e vincode rótulos e etiquetas em diversos formatos, por troquelagem contendo unidade de transporte e empilhamento, largura máxima de trabalho de até 530mm e velocidade máxima até 100m/min.</t>
  </si>
  <si>
    <t>T-4374</t>
  </si>
  <si>
    <t>VEDAMOTORS COMPONENTES TECNICOS LTDA</t>
  </si>
  <si>
    <t>Máquinas automáticas com CNC para corte de papelão com largura de esteira de até 1.800mm e força de corte de até 100t, com acionamento eletroeletrônico (não utiliza recursos hidráulicos), alimentador com pinça para folhas, dotada de terminal de vídeo tipo “touchscreen” e computador em ambiente Windows; com ou sem dispositivo “pit-stop” para troca automática de facas; preparadas para conexão em rede com troca de informações com sistema interno e/ou externo e sistema de manutenção e diagnóstico remotos, atendendo aos requisitos da indústria 4.0.</t>
  </si>
  <si>
    <t>T-4339</t>
  </si>
  <si>
    <t>ANS IMPRESSOES GRAFICAS LTDA</t>
  </si>
  <si>
    <t>Máquinas automáticas de alta precisão para aplicação de visor plástico em embalagens de papel, em trabalhos com tamanho máximo do papel de 1.080 x 650mm, com tamanho mínimo do papel de 100 x 100mm em papel cartão de gramatura 200 – 1.000g/m² e espessura menor ou igual a 4mm para papel corrugado (ondulado), utilizadas em papéis impressos ou não, para aplicar visor plástico (filme de pvc, boppet, pe ou similar), com largura máxima do filme de 780 x 450mm e largura mínima do filme de 40 x 40mm, espessura do filme de 0,05 a 0,25mm, com velocidade máxima de trabalho de 10.000folhas/h, equipadas com servo motores, com desbobinador e cortador de filme, rolo de cola feito em aço inoxidável 304, operando com sistema de controle CLP (controle lógico programável) e acionamento por servomotor.</t>
  </si>
  <si>
    <t>T-4456</t>
  </si>
  <si>
    <t>HP BRASIL INDUSTRIA E COMERCIO DE EQUIPAMENTOS ELETRONICOS LTDA</t>
  </si>
  <si>
    <t>Máquinas industriais de impressão, tipo ofsete, por processo digital, com velocidade de impressão de até 6.000folhas/h, tamanho máximo da folha 750 x 530mm (formato B2), com controlador lógico programável (CLP) e estação computadorizada para a impressão com 4 ou mais cores, com alimentação do material a ser impresso em múltiplas gavetas.</t>
  </si>
  <si>
    <t>T-4475</t>
  </si>
  <si>
    <t>Máquinas industriais para impressão, por processo digital, com velocidade de impressão de até 42m/min, tamanho de imagem 746 x 1.120mm máximo, alimentadas a bobina com largura máxima de 762mm, espessura do substrato de 10 a 400mícrons, imprime em substratos dos tipos: filme (PET, BOPP, PE, BOPA), filme termoencolhível (PETG, PVC, OPS), estrutura de etiqueta (etiqueta PE), pré-laminados (PET/ALU/PE) e papel, com controlador lógico programável (CLP) e estação computadorizada para a impressão com 4 ou mais cores.</t>
  </si>
  <si>
    <t>T-4400</t>
  </si>
  <si>
    <t>Subconjuntos dos tanques de tintas, constituídos por peça de suporte injetada em poliestireno de alto impacto, tanques de tinta com suas tampas, injetados em polipropileno, mangueiras de elastômero, o cabeçote de impressão injetado em ABS, sensores eletrônicos de nível de tinta; sistemas de bloqueio de tinta composto por alavancas giratórias e deslizantes, molas de aço, anéis de vedação; filtros anti-entupimentos e válvulas com corpo de elastômero, parte de uso exclusivo em mecanismo de impressão por jato de tinta.</t>
  </si>
  <si>
    <t>T-4399</t>
  </si>
  <si>
    <t>Dispositivos para sucção das tintas dos tanques até o cabeçote de impressão, constituídos por corpo, alça e êmbolo com diâmetro nominal de 19,4mm injetados em termoplástico Poliacetal (POM), podendo conter molas de aço, gaxetas, parafusos de fixação e junta de vedação, para uso exclusivo em impressoras por jato de tinta.</t>
  </si>
  <si>
    <t>T-4388</t>
  </si>
  <si>
    <t>ADVANCE INDUSTRIA TÊXTIL LTDA</t>
  </si>
  <si>
    <t>Máquinas urdideiras de elastano, para formação de rolos de urdume a partir de carreteis com diâmetro de 30"(762mm) e largura útil de 42"(1.066mm), dotada de gaiola para até 1.404 bobinas/tubetes de 180 x 57mm cada bobina/tubete, velocidade máxima de trabalho igual ou inferior a 600m/min; sistema detector de quebra do fio; ajuste de tensão uniforme e controlador lógico programável (PLC).</t>
  </si>
  <si>
    <t>T-4328</t>
  </si>
  <si>
    <t>Máquinas utilizadas para a marcação de fibras possuem um escopo de marcação 110 * 110mm, utilizam o software EZcad para o funcionamento adequado, a potência ativa das máquinas segue em 50W para a operação adequada necessitam que a temperatura esteja dentro de 15 - 35°C e com a umidade do ambiente menor que 85%, ademais além das máquinas, existem o funcionamento conjunto de para cada conjunto de máquina um scanner, o caminho óptico do laser, um pedal para controle para utilização em paralelo com a interface e um painel de controle contendo indicador luminoso, parada emergencial e botão de controle, de valor unitário (CIF) não superior a R$19.044,00.</t>
  </si>
  <si>
    <t>T-4260</t>
  </si>
  <si>
    <t>TRAMONTINA GARIBALDI S..A IND. MET.</t>
  </si>
  <si>
    <t>Centros de usinagem verticais tipo portal, com controle numérico computadorizado (CNC), com tela “touchscreen” de 19 polegadas, com 3 eixos controlados simultaneamente com cursos de 1.500, 800 e 660mm, respectivamente nos eixos X, Y e Z, com movimento X realizado pela mesa, movimento Y realizado pelo carro transversal e movimento Z realizado pelo cabeçote, eixos X, Y e Z com guias lineares de rolos recirculantes, com transdutores lineares de posição, com avanços rápidos de 40m/min no eixo X, 40m/min no eixo Y e 30m/min no eixo Z e avanço de corte máximo de 30m/min, incremento mínimo de posicionamento de 0,0001mm com sistema de lubrificação das guias lineares e fusos de esferas dos eixos X, Y e Z por graxa para a diminuição da contaminação do fluido de corte, mesa de 1.740 x 750mm com capacidade máxima de carga de 2.500kg, eixo-árvore com motor integrado, com cone CAT 50, com rotação máxima de 10.000rpm e potência de 37kW, magazine com capacidade para até 30ferramentas, para ferramentas com diâmetro máximo de 210mm(com estações adjacentes vazias) e comprimento máximo de 380mm, com sistema de refrigeração tipo “chiller” para o cabeçote e para o furo central dos fusos de esferas dos eixos X, Y e Z, com sistema de compensação e dilatação do eixo-árvore.</t>
  </si>
  <si>
    <t>T-4409</t>
  </si>
  <si>
    <t>Centros de usinagem vertical para metais, com comando numérico computadorizado (CNC), para furar, tornear, fresar, mandrilar e rosquear, operando com até 4 eixos controlados simultaneamente, com curso em eixo X de 1.050mm, em eixo Y de 530mm e em eixo Z de 510mm; com dimensão da mesa de 1.300 x 550mm e com capacidade máxima de carga de 1.200kg; torque de 120Nm; velocidade do fuso de até 18.000rpm, aceleração do fuso de 1,9s (1-18.000rpm); avanço transversal rápido de X,Y e Z de 52m/min; magazine com capacidade de até 30 ferramentas, haste de ferramenta BT40, diâmetro máximo da ferramenta de 80mm e tempo de troca de 1,3s; potência do motor de 40/30HP, capacidade do tanque refrigerado de 250L, sistema de refrigeração, sistema 3D, controle remoto e tela “touchscreen”.</t>
  </si>
  <si>
    <t>T-4389</t>
  </si>
  <si>
    <t>Máquinas CNC, de furação horizontal profunda e de precisão, com 4 fusos com velocidade variável, com sentido giro da broca inverso ao da peça a ser trabalhada e sistema contra rotação, próprias para executar furos de perfuração sólida em peças de aço maciço, de diâmetro compreendido entre 4 e 12mm, e profundidade máxima de 750mm, para produção de cano longo de arma de fogo, equipadas com ferramental correspondente, magazine de barras, transportadores para carregamento e descarregamento de peças, dispositivo pneumático para posicionamento vertical das peças nos respectivos cabeçotes, transportador de saída de cavaco, sistema de refrigeração, filtração e bombeamento de emulsão de óleo de corte e refrigerante de 30 litros/min, filtração de capacidade 5mícrons e alta pressão (140bar), dispositivos de segurança e proteção, armário elétrico e painel de comando com controlador lógico programável (CLP) e IHM.</t>
  </si>
  <si>
    <t>NAGEL do Brasil Máquinas e Ferramentas Ltda</t>
  </si>
  <si>
    <t>T-4355</t>
  </si>
  <si>
    <t>METALÚRGICA VABENE LTDA</t>
  </si>
  <si>
    <t>Máquinas automáticas para fabricação de parafusos, porcas, pinos, anéis e artefatos semelhantes por estampagem, a partir de arames de metais comuns com diâmetro máximo de corte entre 5 e 10mm, com 2 estágios de conformação, força de estampagem entre 22 e 70t, comprimento máximo de corte entre 54 e 230mm, extração máxima entre 38 e 102mm, com capacidade de produção máx./min entre 120 e 350pcs/min.</t>
  </si>
  <si>
    <t>T-2916</t>
  </si>
  <si>
    <t>Máquinas para dobrar chapas metálicas, de acionamento hidráulico ou servo acionado, com capacidade de 40 até 5.000t de força e comprimentos de dobra de 1 até 15m, de controle numérico CNC com gráfico 3D que possibilite programação “off-line”, com indicador de posição de ferramentas à laser, dotadas de dispositivo de controle de ângulo de dobra de chapa a cada 20milissegundos conectado à base de dados existente no CNC, através de sistema óptico à laser classe II que meça as 2 faces da ferramenta inferior de dobra e as 2 faces da peça a ser dobrada, com ajuste em tempo real, sem contato mecânico e de auto calibração com precisão no ângulo de dobra de +/-0,3 graus.</t>
  </si>
  <si>
    <t>T-3779</t>
  </si>
  <si>
    <t>Estações circulares de alinhamento de virolas metálicas sobrepostas, automaticamente ajustadas circunferencialmente, para a produção vertical de tanques cilíndricos, contendo compressor mecânico de cordões de solda, por roldanas hidraulicamente operadas, e mesa porta-virolas, hidraulicamente motorizada, para suporte e movimentação sincronizada das virolas sobrepostas, dotada de anel retentor com ajuste hidráulico de posicionamento central, cinco braços laterais de retenção e três carrinhos direcionadores, motorizados eletricamente e operando com velocidades variáveis, suportando até 15t sobre o anel retentor, com equipamento elétrico e quadro de comando incorporados, alimentada com tensão elétrica trifásica de 400V, a 60Hz de frequência, para alinhamento de virolas com alturas mínima de 1.000mm e máxima de 2.000mm, diâmetros mínimo de 1.300mm e máximo de 5.000mm e espessuras mínima de 2mm e máxima de 8mm.</t>
  </si>
  <si>
    <t>T-4348</t>
  </si>
  <si>
    <t>TRAMONTINA GARIBALDI S.A- IND. MET.</t>
  </si>
  <si>
    <t>Fresadoras copiadoras automáticas, para fresar cabos de madeira com formatos retos, cônicos e perfilados com diâmetro compreendido entre 10 a 100mm e comprimento máximo de 550mm.</t>
  </si>
  <si>
    <t>T-4428</t>
  </si>
  <si>
    <t>Subconjuntos constituídos por gabinetes metálicos sem fonte de alimentação próprios para unidades digitais de processamento de dados tipo desktop mini, com dimensões máximas de 200mm de largura, 200mm de profundidade e 45mm de altura, podendo conter antenas, sensores, ventiladores, dispositivos de dissipação de calor, componentes plásticos e/ou metálicos, visores, alto-falantes, microfones, botões, compartimentos de aberturas e cabos de interconexões.</t>
  </si>
  <si>
    <t>T-4401</t>
  </si>
  <si>
    <t>Moinhos especialmente desenvolvidos para preparo de amostras para posterior uso em raio X de difração, a estrutura cristalina é preservada durante a operação de moagem, a granulometria inicial máxima é de 0,5mm e a final menor que 1µm, velocidade de moagem regulável entre 1.000 e 1.500rpm em 4 passos, realiza moagem a seco e a úmido, trabalha com frasco de moagem cilíndrico de 125mL, ele é preenchido com 48 cilindros de moagem em ágata ou óxido de zircônia ou corindon, programação de tempo de 1 segundo a 99:99:50, potência do motor de 50W, código de proteção IP 30 e consumo de energia de 100W, dimensões 205 x 155 x 520mm.</t>
  </si>
  <si>
    <t>T-4240</t>
  </si>
  <si>
    <t xml:space="preserve">Misturadoras de concreto, móveis, sobre 4 rodas, autopropelidas e autocarregáveis, próprias para misturar argamassa e concreto em canteiro de obras, com tambor de mistura com hélices em espiral dupla, fundo convexo, volume geométrico de 7.000L e com capacidade de produção de até 5m³ de concreto por batelada, velocidade de deslocamento de até 25km/h, transmissão integral 4 x 4 hidrostática, esterçamento nas 4 rodas, motor diesel turbo com potência máxima de até 82,5kW, pá de carregamento frontal mordente de 680L, 2 reservatórios de água contrapostos e interligados com capacidade total de 1.200L, controle do abastecimento de água por conta-litros eletromagnético, cabine esquerda fechada com proteção ROPS/FOPS.  </t>
  </si>
  <si>
    <t>T-4384</t>
  </si>
  <si>
    <t>OTAVIO DE ARAUJO NUNES</t>
  </si>
  <si>
    <t>Máquinas de vibro prensa para fabricação de blocos de concreto para vedação, estrutural, calçamento e guias, com ciclo de 9 a 14s, controle do conversor de frequência com motores de vibração, com velocidade de 0 - 4.000rpm, capacidade de alterar a frequência de vibração de acordo com diferentes matérias-primas e diferentes tipos de blocos (faixa de 50-90Hz), agitador com rotação multi-eixo 360°, sistema de guia de quatro hastes e bucha de guia longa, alta eficiência de transferência de energia que proporciona economize energia em até 30%, 220V 60HZ trifásico.</t>
  </si>
  <si>
    <t>T-4235</t>
  </si>
  <si>
    <t>Combinações de máquinas para coextrusão de filmes de laminação com 5 camadas, com capacidade máxima de produção de 1.600kg/h, largura máxima do filme de 2.600mm, velocidade máxima de trabalho de 200m/min, diâmetro máximo da bobina de 1.200mm e peso máximo de 2.500kg, dotadas de: 5 extrusoras com rosca LT; sistema de automação de troca de formato; sistema central de comando e controle; sistema automatizado para a limpeza rápida das extrusoras e ferramentas de extrusão; sistema “Profile Booster” para acelerar o ajuste de espessura dos filmes; sistema de medição de espessura capacitiva sem contato; conjunto de tratamento corona; bobinador duplo a contato ou com fenda; matriz circular de 550mm; sistema de alta performance de refrigeração interna e externa do balão através de um conjunto de IBC em cascata com 2 ventiladores em série para aumentar a pressão interna até 320mbar e anel de resfriamento com capacidade de 110mbar de pressão externa; sistema gravimétrico para dosagem das resinas e controle da produção e conjunto puxador giratório para reversão do filme.</t>
  </si>
  <si>
    <t>T-3909</t>
  </si>
  <si>
    <t>FIT PEL INDUSTRIA E COMERCIO LTDA</t>
  </si>
  <si>
    <t>Máquinas com função cortadeira e rebobinadeira, com rápido tempo de troca, totalmente automáticas para produção de fitas autoadesivas de BOPP (polipropileno biorientado) em rolos com largura de 45 ou 48mm e diâmetro máximo de 305mm, a partir de bobinas com largura mínima de 1.000 e máxima 1.650mm, com capacidade de processamento nominal de pelo menos 4.700m lineares de fita adesiva desbobinada por hora, dotadas de: unidade de desbobinamento com sistema de freio pneumático multi-seção; sistema de corte longitudinal; grupo de rebobinamento tangencial de refile; grupo de rebobinamento principal com duas torres (superior e inferior) de 4 posições cada; aplicador de ponteira de papel; sistema automático de corte transversal e acabamento dos rolos; sistema de canalização e alimentação de tubetes; carro "all-in-one one" para troca rápida de ferramental; carregamento e descarregamento automático de rolos com sistema transportador de saída e painéis elétricos de comando e controle, com peso total de 9.800kg, tempo de ciclo 50m em 28s e 1.000m de rolos de BOPP em 3min, usam voltagem 220V, 60Hz trifásico.</t>
  </si>
  <si>
    <t>T-4398</t>
  </si>
  <si>
    <t>Prensas peletizadores de matriz plana para a produção de pellets de madeira com diâmetros 6mm, matriz de diâmetro 1.250mm, aérea da matriz perfurada de 5.900cm2, 5 rolos compressores com velocidade 2,7m/s, porca hidráulica para ajuste automático da distância entre matriz e rolos, capacidade de produção superior a 3,4t/h, temperatura após peletização de 80 a 100°C, potência instalada de aproximadamente 315kW, com sistema hidráulico, painel de comando e controle equipados com controlador lógico programável (CLP).</t>
  </si>
  <si>
    <t>T-4386</t>
  </si>
  <si>
    <t>Passarelas para embarques de passageiros utilizadas em iates, tipo telescópica de dupla seção, com giro de até 90°  e bloqueio de movimento, de comprimento final da prancha entre 4.234 e 7.531mm e auto centragem hidráulica.</t>
  </si>
  <si>
    <t>T-3974</t>
  </si>
  <si>
    <t>Combinações de máquinas, automáticas, para aplicação de camada antiaderente de PTFE (Teflon) e/ou tintas orgânicas, em discos de alumínio, utilizados para fabricação de panelas de alumínio, com capacidade de produção de 4.300 lados de disco/h, completas, compostas de: sistema de alinhamento pneumático de discos, através de rolos, com capacidade para 80discos/m linear e largura da esteira de 1.350mm; 1 máquina automática de lixamento e escovação de discos, com cilindro de ø de 250mm, motor de 1,1kW, dotada de sistema de exaustão por via úmida; sistema de remoção de pó por via úmida, tipo “Scrubber”, com capacidade de 15.500mc/h para poeiras de alumínio, contendo: 1 tanque com decantador, 1 aparelho de filtragem rastreado, 1 bomba para nebulização de 3kW, 1 bomba de membrana dupla para carregamento automático de água purificada e filtração, 2 flutuadores, 1 ventilador de 18,5kW, 1 separador de gotas de altas performances e baixas resistências de fluxo, 2 filtros para bomba, bicos nebulizadores, tubos de instalação e painel elétrico de controle; 2 transportadores de rolos, com motor elétrico de 0,55kW e largura de trabalho de 1.000mm; 5 máquinas de revestimento, do tipo rolo (roller), equipadas com sistema de ajuste automático de altura e abertura do rolo, com velocidade variável da esteira, motor de 0,75kW; 2 fornos de transportador contínuo, para secagem primária, à gás, equipados com exaustão e ventiladores para circulação de ar, com comprimento de 9.000mm, altura útil de 100mm, velocidade variável até 20m/min, potência térmica de 2 x 175kW e temperatura máxima de trabalho de 250°C; 3 fornos de transportador contínuo, para secagem primária, à gás, equipados com exaustão e ventiladores para circulação de ar, com comprimento de 5.000mm, altura útil de 100mm, velocidade variável até 20m/min, potência térmica de 1 x 58kW e temperatura máxima de trabalho de 250°C; 1 transportador de rolos, com motor elétrico de 0,55kW e largura de trabalho de 1.700mm; 1 rack de carregamento do forno, com guias na superfície horizontal, para discos de diversos diâmetros, com potência elétrica de instalação de 1,1kW; 1 forno de aquecimento, de carregamento contínuo, à gás, equipado com exaustão e ventiladores para circulação de ar, com comprimento de 25.000mm, próprio para cura do PTFE e tinta orgânica, para discos com diâmetro compreendido entre 170mm e 550mm, velocidade variável até 2m/min, potência térmica de 1.900kW e temperatura máxima de trabalho de 550°C; 1 rack de descarga do forno; 1 transportador de rolos, motorizado, de dupla curva, com giro de 90°; 1 máquina de revestimento tipo "roller", utilizando produtos não autocolante em discos de alumínio, com velocidade variável da esteira e com dupla utilização; 1 armário elétrico central com painel de comando eletromecânico com CLP e software de supervisão e gerenciamento.</t>
  </si>
  <si>
    <t>T-4286</t>
  </si>
  <si>
    <t>Vasos de expansão de alta performance e com tecnologia de diafragma fixo de material butilo, pressão máxima de trabalho de 16 bar, vertical, silo de capacidade de 2 litros, saída de conexão de 1 polegada em aço inoxidável, sem flage de aço carbono, pintura sobre base epóxi, dimensões 130mm de diâmetro e 210mm de altura.</t>
  </si>
  <si>
    <t>T-4287</t>
  </si>
  <si>
    <t>Vasos de expansão de alta performance e com tecnologia de diafragma fixo de material butilo, pressão máxima de trabalho de 16 bar, vertical, silo de capacidade de 4 litros, saída de conexão de 1 polegada em aço inoxidável, sem flage de aço carbono, pintura sobre base epóxi, dimensões 160mm de diâmetro e 270mm de altura.</t>
  </si>
  <si>
    <t>T-4288</t>
  </si>
  <si>
    <t>Vasos de expansão de alta performance e com tecnologia de balão de borracha, pressão máxima de trabalho de 16 bar, vertical, silo de capacidade de 200 litros, saída de conexão de 1 polegada em aço inoxidável, sem flage de aço carbono, pintura sobre base epóxi. Livre de manutenção, dimensões 650mm de diâmetro e 970mm de altura, com base de apoio em plástico, manômetro incorporado no corpo.</t>
  </si>
  <si>
    <t>T-4289</t>
  </si>
  <si>
    <t>Vasos de expansão de alta performance e com tecnologia de balão de borracha, pressão máxima de trabalho de 16 bar, vertical, silo de capacidade de 300 litros, saída de conexão de 1 polegada em aço inoxidável, sem flage de aço carbono, pintura sobre base epóxi. Livre de manutenção, dimensões 750mm de diâmetro e 1.050mm de altura, com base de apoio em plástico, manômetro incorporado no corpo.</t>
  </si>
  <si>
    <t>T-4290</t>
  </si>
  <si>
    <t>Vasos de expansão de alta performance e com tecnologia de diafragma fixo de material butilo, pressão máxima de trabalho de 16 bar, horizontal, silo de capacidade de 24 litros, saída de conexão de 1 polegada em aço inoxidável, sem flage de aço carbono, pintura sobre base epóxi. Livre de manutenção, dimensões 310mm de diâmetro e 460mm de altura, com base e suporte de apoio para bombas.</t>
  </si>
  <si>
    <t>T-4291</t>
  </si>
  <si>
    <t>Vasos de expansão de alta performance e com tecnologia de diafragma fixo de material butilo, pressão máxima de trabalho de 16 bar, horizontal, silo de capacidade de 36 litros, saída de conexão de 1 polegada em aço inoxidável, sem flage de aço carbono, pintura sobre base epóxi. Livre de manutenção, dimensões 360mm de diâmetro e 470mm de altura, com base e suporte de apoio para bombas.</t>
  </si>
  <si>
    <t>T-4307</t>
  </si>
  <si>
    <t>Máquinas não industriais computadorizadas munidas de aplicativo, construídas em alumínio destinadas a leitura e códigos de barras de produtos em geral, tais como, carnes, farináceos, grãos, produtos de limpeza e refrigerantes, munida de balança integrada exclusivamente para conferência do software com capacidade de pesagem até 30kg e câmeras de identificação visual dos produtos, sistema de rede para inteligência artificial capaz de identificar produtos baseado no peso, imagem e experiencia computacional, iluminação específica para identificação de produtos e conexões de rede e energia 220V, incluso, display LCD 5” voltado para interação com aplicativo de smartphone.</t>
  </si>
  <si>
    <t>T-4379</t>
  </si>
  <si>
    <t>INDUSTRIA DE MARMORES E GRANITOS PEDRA DO FRADE LTDA</t>
  </si>
  <si>
    <t>Combinações de máquinas para o tratamento da superfície e reforço estrutural das chapas de rochas ornamentais frágeis, compostas de: 1  grua de bandeira com movimento de translação motorizado; 1 mesa de carga semiautomática basculante horizontal/vertical; 1 torre de armazenagem de unidades com câmara desidratadora e câmara de catálise com 40 andares, equipada com exaustor e tubos de conexão a permutadores de ar; 1 elevador vertical de entrada e saída da torre; 1 escova motorizada em formato de helicoidal para limpeza das chapas; 1 suporte para rolos de tela para reforço estrutural das chapas; até 4 mesas de conexão entre as unidades para o transporte das bandejas de suporte das chapas; 1 sistema automático de dosagem e mistura de resina com pistola misturadora por acionamento manual e bicos intercambiáveis de misturadores estáticos; até 5 exaustores com tubos para aspiração na área de aplicação da resina ok ; 1 câmara de micro-ondas horizontal equipado com exaustor e tubos de conexão a um permutador de ar; 1 elevador com movimento realizado por pantógrafo hidráulico; até 50 bandejas metálicas com grelhas para o suporte e transporte das chapas no circuito; painéis elétricos com PLC de comando por monitor “touchscreen”.</t>
  </si>
  <si>
    <t>T-4381</t>
  </si>
  <si>
    <t>Máquinas varredeiras, acionadas por força mecanizada, movida a mão, contendo design ergonômico ajustável, com controle de pressão e ajuste de altura das escovas circulares laterais de 220mm e central de 480mm, além de reservatório removível de coleta com capacidade útil de 20 até 38 litros e capacidade de varrição variável por modelo de 680, 700, 860 e 920mm.</t>
  </si>
  <si>
    <t>T-4473</t>
  </si>
  <si>
    <t>Máquinas varredeiras acionadas por: baterias e dirigível com operador a bordo; sistema de transmissão composto por motor de 4 tempos de 3,3kW de potência (4HP) alimentado a gasolina; empurrada a mão e tracionada por meio de baterias tracionarias que garantem uma velocidade constante, com autonomia de 4h; ou ainda por força mecanizada empurrada a mão, ambas contem design ergonômico e ajuste de pressão das escovas laterais e da central, ajustando-as de acordo com a operação, são compostas por reservatório removível de 20, 40 e 50L, são equipadas com um sistema de varrição cilíndrico com escova central, podendo ter um ou até dois cabeçotes de varrição adicionais circulares laterais que somam na performance, obtendo 700, 750 e 850mm de faixa de varrição, além de possuírem sistema de sucção com filtro que impede a suspensão de poeira na varrição de pisos secos.</t>
  </si>
  <si>
    <t>T-4411</t>
  </si>
  <si>
    <t>Moldes de injeção fabricados em aço com dimensões 820 x 920 x 680cm, próprios para fabricação do lado esquerdo e lado direito da cobertura externa de bancos automotivos, operando com temperatura de até 35°C, com 2 (duas) cavidades para uso em injetoras de alta pressão, e sistema de extração pneumático.</t>
  </si>
  <si>
    <t>T-4412</t>
  </si>
  <si>
    <t>Moldes de injeção fabricados em aço com dimensões 560 x 700 x 596cm, próprios para fabricação do lado esquerdo e lado direito da cobertura interna de bancos automotivos, operando com temperatura de até 35°C, com 2 (duas) cavidades para uso em injetoras de alta pressão, e sistema de extração pneumático.</t>
  </si>
  <si>
    <t>T-4415</t>
  </si>
  <si>
    <t>Moldes de injeção fabricados em aço, com dimensões 650 x 700 x 441cm, para fabricação da guia do bolsão da parte traseira de bancos automotivos, operando com temperatura de até 25°C com 1 (uma) cavidade para uso em injetoras de alta pressão, e sistema de extração pneumático.</t>
  </si>
  <si>
    <t>T-4440</t>
  </si>
  <si>
    <t>Moldes de injeção fabricados em aço, com dimensões 400 (450) x 400 x 551cm para fabricação de capa plástica para acabamento do conjunto de acionador rebatedor de bancos automotivos, operando com temperatura de até 35°C com 2 (duas) cavidades para uso em injetoras de alta pressão, e sistema de extração pneumático.</t>
  </si>
  <si>
    <t>T-4441</t>
  </si>
  <si>
    <t>Moldes de injeção fabricados em aço, com dimensões 400 (450) x 400 x 551cm para fabricação da botão de acionamento do conjunto do sistema rebatimento do encosto traseiro automotivos, operando com temperatura de até 35°C, com 2 (duas) cavidades para uso em injetoras de alta pressão, e sistema de extração pneumático.</t>
  </si>
  <si>
    <t>T-4442</t>
  </si>
  <si>
    <t>Moldes de injeção fabricados em aço, com dimensões 300 (350) x400 x 381cm para fabricação de estrutura do conjunto de acionamento do sistema rebatimento do encosto traseiro, operando com temperatura de até 35°C com 1 (uma) cavidade para uso em injetoras de alta pressão, e sistema de extração pneumático.</t>
  </si>
  <si>
    <t>T-4443</t>
  </si>
  <si>
    <t>Moldes de injeção fabricados em aço, com dimensões 230(280) x 300 x 298cm com para fabricação do pino de fixação da haste conjunto de acionamento do sistema de rebatimento do encosto traseiro plástico para bancos automotivos, operando com temperatura de até 30°C com 8 (cavidade) cavidades para uso em injetoras de alta pressão, e sistema de extração pneumático.</t>
  </si>
  <si>
    <t>T-4453</t>
  </si>
  <si>
    <t> HYUNDAI TRANSYS FABRICAÇÃO DE AUTOPEÇAS BRASIL LTDA,</t>
  </si>
  <si>
    <t>Moldes de injeção fabricados em aço, com dimensões 650 x 700 x 441cm para fabricação da cobertura plástica interna do SAB (Sistema de AirBag) do lado direito e esquerdo de bancos automotivos, operando com temperatura de até 25°C com 2 (duas) cavidades para uso em injetoras de alta pressão, e sistema de extração pneumático.</t>
  </si>
  <si>
    <t>T-4338</t>
  </si>
  <si>
    <t>Válvulas de retenção axial para hidrocarbonetos com pressão de trabalho de até 10.000psi, range de temperatura de -46/100°C e interface com flange API 6A 7.1-16-10K.</t>
  </si>
  <si>
    <t>T-4439</t>
  </si>
  <si>
    <t>Válvulas sanitárias de assento único para controle de fluxo com função “on/off”, com corpo em aço inoxidável 1.4404 (AISI316L) de 2 ou 3 vias, para processos de limpeza e esterilização “Clean in Place” (CIP), processos prévios à pasteurização e de produção de cervejas, bebidas, alimentos, laticínios e outros processos higiênicos, com rugosidade (Ra) das superfícies em contato com o produto ≤ 0,8µm e das partes sem contato com o produto com Ra ≤ 1,6µm, pressão de operação de até 6 bar, conexões de DN40 a DN100 / OD1,5” a OD4”, com acionamento das válvulas por atuador pneumático (ar/mola ou ar/ar) blindado com graus de proteção IP65 e IP67 e tecnologia sem orifício de respiração auxiliar de entrada e saída de ar, com ou sem dispositivo de controle e monitoramento com módulo eletrônico para regulagem de fluxo de ar para controle de tempo de abertura e fechamento da válvula com sistema de identificação por indução magnética com até 2 válvulas solenoides, 2 sensores de posição e sistema de indicação visual de 360°/luz de LED, permitindo ajuste de operação por meio de função “auto tune” de identificação automática do posicionamento da válvula antes de operá-la, com comunicação em 24V DC, As-i, DeviceNet, 110V AC ou IO-link e graus de proteção IP65, IP67 e IP69K combinados com “Ex-zone” II 3G Ex nA IIC T4 X Tamb + 55°C e II 3D Ex tD A22 IP67 T70°C X ou dispositivo de monitoramento com 2 sensores de posição e sistema de indicação visual de 360°/luz de LED com comunicação PnP, digital, de 50mA, saída em 4-20mA, sistema de medição de posição com faixa de detecção 85mm e feedback 2 posições monitoradas, com comunicação em 24V DC e graus de proteção IP65 e IP67 combinados com “Ex-zone” II 3 G Ex nR IIC T4 Gc (-10°C ≤ Ta ≤ +55°C) e II 3 D Ex tc IIIC T135°C Dc (-1°C ≤ Ta ≤ +55°C), com temperatura de trabalho para fluidos de 1°C a 95°C e até 150°C em processo de esterilização com pressão máxima de 4,7bar, com identificação visual de tamanho, classe de pressão e material, em conformidade com as normas 3-A e EHEDG (European Hygienic Engineering and Design Group), com ou sem 2 sensores de posição e/ou sensor de proximidade, com vedação em EPDM ou FKM em conformidade com as normas FDA/EG1935 (Food and Drug Adminstration), com tecnologia para contato seguro com produtos alimentícios.</t>
  </si>
  <si>
    <t>T-4444</t>
  </si>
  <si>
    <t>Válvulas sanitárias e/ou assépticas de assento único, com corpo em aço inoxidável 1.4404 (AISI316L) usinados em peça única com até 2 gomos e de 2 a 4 vias, com configuração vertical, invertida ou inclinada (angular), para processos higiênicos e assépticos nas indústrias de bebidas, alimentos, laticínios, farmacêutica, entre outras, com rugosidade (Ra) das superfícies em contato com o produto ≤ 0,8µm e das partes sem contato com o produto com Ra ≤ 1,6µm, livres de soldas internas, pressão de operação de 5 a 10 bar, conexões de DN10 a DN150 / OD0,5” a OD6”, com acionamento por manípulo ou atuador pneumático blindado (ar/mola ou ar/ar) com inversão de posição, dos tipos “booster”, 3 posições e/ou de curso longo, com ou sem sensores de proximidade ou dispositivo de controle e monitoramento com módulo eletrônico para regulagem de fluxo de ar para controle de tempo de abertura e fechamento da válvula com sistema de identificação por indução magnética com até 2 válvulas solenoides, 2 sensores de posição e sistema de indicação visual de 360° por luz de LED, permitindo ajuste de operação por meio de função “auto tune” de identificação automática do posicionamento da válvula antes de operá-la, com comunicação em 24V DC, As-i, DeviceNet, 110V AC ou IO-link e graus de proteção IP65, IP67 e IP69K combinados com “Ex-zone” II 3G Ex nA IIC T4 X Tamb + 55°C e II 3D Ex tD A22 IP67 T70°C X ou dispositivo de monitoramento com 2 sensores de posição e sistema de indicação visual de 360° por luz de LED com comunicação PnP, digital, de 50mA, saída em 4-20mA, sistema de medição de posição com faixa de detecção 85mm e feedback 2 posições monitoradas, com comunicação em 24V DC e graus de proteção IP65 e IP67 combinados com “Ex-zone” II 3 G Ex nR IIC T4 Gc (-10°C ≤ Ta ≤ +55°C) e II 3 D Ex tc IIIC T135°C Dc (-1°C ≤ Ta ≤ +55°C), com temperatura de trabalho para fluidos líquidos de -25 a 130°C e até 150°C em processo de esterilização com vapor, com identificação visual de tamanho, classe de pressão e material, em conformidade com as normas 3-A e HDGE (European Hygienic Engineering and Design Group), com vedação em EPDM, FKM ou HNBR com tecnologia para contato seguro com produtos alimentícios, com ou sem diafragma com resistência de temperatura de até 150°C, anel (O-ring), disco em PEEK (polieteretercetona) e sistema de dreno para identificação visual de vazamento em processos assépticos.</t>
  </si>
  <si>
    <t>T-4445</t>
  </si>
  <si>
    <t>Válvulas sanitárias e/ou assépticas de assento simples, tipo “Overflow” (alívio de pressão), com corpo em aço inoxidável 1.4404 (AISI316L) usinado em peça única com até 2 gomos e de 2 a 4 vias, para alívio e controle de pressão em processos de limpeza e esterilização “Clean in Place” (CIP) e de produção de cervejas, bebidas, alimentos, laticínios e outros processos higiênicos, com rugosidade (Ra) das superfícies em contato com o produto ≤ 0,8µm e das partes sem contato com o produto com Ra≤ 1,6µm, livres de soldas internas, pressão de operação de até 12bar com pressão mínima de abertura do atuador pneumático (ar/mola ou ar/ar) em 0,5bar, com ajuste mecânico externo para ajuste de pressão de abertura, com ou sem suporte para até 2 sensores de posição e dispositivo de controle e monitoramento com módulo eletrônico para regulagem de fluxo de ar para controle de tempo de abertura e fechamento da válvula com sistema de identificação por indução magnética com até 2 válvulas solenoides, 2 sensores de posição e sistema de indicação visual de 360°/luz de LED, permitindo ajuste de operação por meio de função “auto tune” de identificação automática do posicionamento da válvula antes de operá-la, com comunicação em 24V DC, As-i, DeviceNet, 110V AC ou IO-link e graus de proteção IP65, IP67 e IP69K combinados com “Ex-zone” II 3G Ex nA IIC T4 X Tamb + 55°C e II 3D Ex tD A22 IP67 T70°C X ou dispositivo de monitoramento com 2 sensores de posição e sistema de indicação visual de 360° por luz de LED com comunicação PnP, digital, de 50mA, saída em 4-20mA, sistema de medição de posição com faixa de detecção 85mm e feedback 2 posições monitoradas, com comunicação em 24V DC e graus de proteção IP65 e IP67 combinados com “Ex-zone” II 3 G Ex nR IIC T4 Gc (-10°C ≤ Ta ≤ +55°C) e II 3 D Ex tc IIIC T135°C Dc (-1°C ≤ Ta ≤ +55°C), com temperatura de trabalho para fluidos líquidos de -25°C a +130°C e até 150°C em processo de esterilização, com identificação visual de tamanho, classe de pressão e material, anel (O-ring) em EPDM, FKM ou HNBR com tecnologia para contato seguro com produtos alimentícios, com ou sem diafragma com resistência de temperatura de até 150°C e sistema de dreno para identificação visual de vazamento em processos assépticos.</t>
  </si>
  <si>
    <t>T-4446</t>
  </si>
  <si>
    <t>Válvulas sanitárias de assento simples tipo “Change Over” (desvio de fluxo), com corpo em aço inox 1.4404 (AISI316L) de 3 a 4 vias, para processos de limpeza e esterilização “Clean in Place” (CIP), processos prévios à pasteurização e de produção de cervejas, bebidas, alimentos, laticínios e outros processos higiênicos, com rugosidade (Ra) das superfícies em contato com o produto ≤ 0,8µm e das partes sem contato com o produto com Ra ≤ 1,6µm, pressão de operação de 6 bar, conexões de OD1,5” a OD4”, com acionamento das válvulas por atuador pneumático (ar/mola ou ar/ar) blindado com graus de proteção IP65 e IP67 e tecnologia sem orifício de respiração auxiliar de entrada e saída de ar, com ou sem dispositivo de controle e monitoramento com módulo eletrônico para regulagem de fluxo de ar para controle de tempo de abertura e fechamento da válvula com sistema de identificação por indução magnética com até 2 válvulas solenoides, 2 sensores de posição e sistema de indicação visual de 360° por luz de LED, permitindo ajuste de operação por meio de função “auto tune” de identificação automática do posicionamento da válvula antes de operá-la, com comunicação em 24V DC, As-i, DeviceNet, 110V AC ou IO-link e graus de proteção IP65, IP67 e IP69K combinados com “Ex-zone” II 3G Ex nA IIC T4 X Tamb + 55°C e II 3D Ex tD A22 IP67 T70°C X ou dispositivo de monitoramento com 2 sensores de posição e sistema de indicação visual de 360° por luz de LED com comunicação PnP, digital, de 50mA, saída em 4-20mA, sistema de medição de posição com faixa de detecção 85mm e feedback 2 posições monitoradas, com comunicação em 24V DC e graus de proteção IP65 e IP67 combinados com “Ex-zone” II 3 G Ex nR IIC T4 Gc (-10°C ≤ Ta ≤ +55°C) e II 3 D Ex tc IIIC T135°C Dc (-1°C ≤ Ta ≤ +55°C), com temperatura de trabalho para fluidos de 1°C a 95°C e até 150°C em processo de esterilização com pressão máxima de 4,7bar, com identificação visual de tamanho, classe de pressão e material, em conformidade com as normas 3-A e EHEDG (European Hygienic Engineering and Design Group), com ou sem 2 sensores de posição e/ou sensor de proximidade, com vedação superior radial e inferior axial em EPDM ou FKM em conformidade com as normas FDA/EG1935 (Food and Drug Adminstration), com tecnologia para contato seguro com produtos alimentícios.</t>
  </si>
  <si>
    <t>T-4447</t>
  </si>
  <si>
    <t>Válvulas sanitárias e/ou assépticas de assento simples, tipo “Change Over” (desvio de fluxo), com corpo em aço inoxidável 1.4404 (AISI316L) usinado em peça única com 2 gomos e de 3 a 5 vias, para operações de desvios de fluxo em processos como limpeza e esterilização “Clean in Place” (CIP), processos prévios ou posteriores à pasteurização, produção de cervejas, bebidas, alimentos, laticínios, entre outros processos higiênicos, com rugosidade (Ra) das superfícies em contato com o produto ≤ 0,8µm e das partes sem contato com o produto com Ra ≤ 1,6µm, livres de soldas internas, pressão de operação de 5 a 10bar, conexões de DN10 a DN150 / OD0,5” a OD6”, com acionamento das válvulas por manípulo ou atuador pneumático blindado (ar/mola ou ar/ar) com inversão de posição, dos tipos “booster”, 3 posições e/ou de curso longo, com ou sem dispositivo de controle e monitoramento com módulo eletrônico para regulagem de fluxo de ar para controle de tempo de abertura e fechamento da válvula com sistema de identificação por indução magnética com até 2 válvulas solenoides, 2 sensores de posição e sistema de indicação visual de 360° por luz de LED, permitindo ajuste de operação por meio de função “auto tune” de identificação automática do posicionamento da válvula antes de operá-la, com comunicação em 24V DC, As-i, DeviceNet, 110V AC ou IO-link e graus de proteção IP65, IP67 e IP69K combinados com “Ex-zone” II 3G Ex nA IIC T4 X Tamb + 55°C e II 3D Ex tD A22 IP67 T70°C X ou dispositivo de monitoramento com 2 sensores de posição e sistema de indicação visual de 360° por luz de LED com comunicação PnP, digital, de 50mA, saída em 4-20mA, sistema de medição de posição com faixa de detecção 85mm e feedback 2 posições monitoradas, com comunicação em 24V DC e graus de proteção IP65 e IP67 combinados com “Ex-zone” II 3 G Ex nR IIC T4 Gc (-10°C ≤ Ta ≤ +55°C) e II 3 D Ex tc IIIC T135°C Dc (-1°C ≤ Ta ≤ +55°C), com temperatura de trabalho para fluidos líquidos de -25°C a 130°C e até 150°C em processo de esterilização com vapor, com identificação visual de tamanho, classe de pressão e material, em conformidade com as normas FDA (Food and Drug Administration), 3-A, EHEDG (European Hygienic Engineering and Design Group), ATEX, CRN e USP Classe VI, com vedação superior radial e inferior axial em EPDM ou FKM ou HNBR, com tecnologia para contato seguro com produtos alimentícios, com ou sem diafragma com resistência de temperatura de até 150°C, anel (O-ring), disco em PEEK (polieteretercetona) e sistema de dreno para identificação visual de vazamento em processos assépticos.</t>
  </si>
  <si>
    <t>T-4367</t>
  </si>
  <si>
    <t>Reversores hidráulicos, com relação de redução real 1,97:1 a frente e a ré; e relação de redução nominal 2:1 a frente e a ré; para acoplamento em motores diesel com potência máxima 97,5kW a 2.500rpm, destinados a aplicação em trabalho contínuo em embarcações.</t>
  </si>
  <si>
    <t>T-4368</t>
  </si>
  <si>
    <t>Reversores hidráulicos, com relação de redução real 4.10:1 a frente e a ré; e relação de redução nominal 4:1 a frente e a ré; para acoplamento em motores diesel com potência máxima 460kW a 2.500rpm, destinados a aplicação em trabalho contínuo em embarcações.</t>
  </si>
  <si>
    <t>T-4390</t>
  </si>
  <si>
    <t>Equipamentos de comutação de dados com capacidade mínima de encaminhamento de 24Gbps e máxima de 12.8Tbps, com portas de 1GbE a 400GbE, possuindo entre 8 e 144 portas físicas por unidade, alimentação tipo AC ou DC com uma ou duas fontes, potência mínima de 24W e máxima de 4320W, suporte ao conceito de rede aberta (open networking) devendo ter capacidade de funcionamento com sistemas operacionais de rede de diferentes fabricantes carregados via o gerenciador de inicialização padrão de mercado ONIE (open network install environment) permitindo a instalação de sistemas para funções de comutação ou roteamento de pacotes de redes através de protocolo IP e suas variações.</t>
  </si>
  <si>
    <t>T-4378</t>
  </si>
  <si>
    <t>ELETRA INDUSTRIA E COMERCIO DE MEDIDORES ELETRICOS LTDA</t>
  </si>
  <si>
    <t>Roteadores de borda, para comunicação de dados, compatíveis com o padrão WiSUN e IEEE802.15.4g, capazes de operar na faixa ISM de 902 a 928MHz em redes de topologia "Mesh" ou "Estrela" com espalhamento espectral por salto em frequência (FHSS), endereçamento IPv6 e potência de transmissão de até +30 dBm, possuindo interface de comunicação fast ethernet, possuindo ainda, alimentação "full-range" 85 ~ 336VAC.</t>
  </si>
  <si>
    <t>T-4380</t>
  </si>
  <si>
    <t>Sub-roteadores de rádio frequência, para comunicação de dados, compatíveis com o padrão WiSUN e IEEE802.15.4g, capazes de operar na faixa ISM de 902 a 928MHz em redes de topologia "Mesh" ou "Estrela" com espalhamento espectral por salto em frequência (FHSS), endereçamento IPv6 e potência de transmissão de até +30 dBm, possuindo ainda, alimentação "full-range" 80 ~ 300VAC.</t>
  </si>
  <si>
    <t>T-4345</t>
  </si>
  <si>
    <t>Sensores de proximidade para ser instalado em protótipo do conjunto bomba/motor com sensores, serão instalados no conjunto, que irá operar em uma piscina com profundidade máxima de 10m de profundidade e a 200bar de pressão na linha de processo, dimensionado para uma pressão máxima de trabalho de 10.000psi e 80°C.</t>
  </si>
  <si>
    <t>T-4360</t>
  </si>
  <si>
    <t>Cabos de fibra óptica monomodo contendo 1.728 fibras de baixa sensibilidade a curvatura do tipo G657 A1 agrupadas em matrizes flexíveis; com conexões intermitentes entre as fibras contendo 12 fibras ópticas com diâmetro externo de 200um; núcleo da fibra em sílica dopado com germânio, casca em sílica e revestimento em acrilato; conjunto de fibras ópticas envolvido por um único tubo central polietileno de alta densidade enfaixado com fita bloqueadora de umidade; com elementos de tração em forma de feixes de fios sintéticos ao redor do núcleo e hastes de fibra de vidro reforçada; revestimento externo em termoplástico retardante à chama com baixa emissão de fumaça e livre de halogênios (LSZH); diâmetro nominal de 29mm ± 0,5mm; massa nominal de 682kg/km com variação de até 5% do valor nominal; temperatura de operação entre -40°C e 70°C; resistência a uma carga de tração de 2.700N e 890N em instalação e operação respectivamente e atenuação do sinal em 1.550nm de 0,30dB/km.</t>
  </si>
  <si>
    <t>T-4361</t>
  </si>
  <si>
    <t>Cabos de fibra óptica monomodo contendo 1.728 fibras de baixa sensibilidade a curvatura do tipo G657 A1 agrupadas em matrizes flexíveis; com conexões intermitentes entre as fibras contendo 12 fibras ópticas com diâmetro externo de 200um; núcleo da fibra em sílica dopado com germânio, casca em sílica e o revestimento em acrilato; conjunto de fibras ópticas envolvido por um único tubo central de polietileno de alta densidade enfaixado com fita bloqueadora de umidade; com elementos de tração em forma de feixes de fios sintéticos ao redor do núcleo e hastes de fibra de vidro reforçada; revestimento externo em polietileno de densidade média; diâmetro nominal de 25,4 ± 0,5mm; massa nominal de 423kg/km com variação de até 5% do valor nominal; temperatura de operação entre -30 e 70°C; resistência a uma carga de tração de 2.700N e 890N em instalação e operação respectivamente e atenuação do sinal em 1.550nm de 0,30dB/km.</t>
  </si>
  <si>
    <t>Prysmian Cabos e Sistemas do Brasil S.A</t>
  </si>
  <si>
    <t>T-4258</t>
  </si>
  <si>
    <t>Colunas instrumentadas para monitoramento geotécnico do solo, com fornecimento de dados em tempo real, de forma contínua e automática, para identificação de deformações em 3 direções ao mesmo tempo, incluindo temperatura e vibrações, compostas de 250 módulos em aço inoxidável de um 1m de comprimento; dos quais 125 módulos cada um com 3 sensores inclinômetro, 3 sensores acelerômetro e 1 sensor de temperatura; outros 120 módulos cada um com 2 sensores inclinômetro, 2 sensores de temperatura, 4 módulos cada um com junta telescópica, 3 sensores de deslocamento linear, 3 sensores de inclinômetro, 3 sensores de temperatura, 1 módulo com bussola digital, 1 módulo inclinômetro e 1 sensor de temperatura; dotadas de juntas reforçadas, centralizadores em poliuretano, uma cabeça para suspensão; calibradas e testadas a cada 30 dias.</t>
  </si>
  <si>
    <t>T-4419</t>
  </si>
  <si>
    <t>Dispositivos de conexão física interna, com comprimento entre 8 e 54 polegadas, fabricados de Aço Inconel 718 e destinados a possibilitar a transmissão de dados de ferramentas de perfilagem e medição em tempo real, assim como distribuição de energia entre os equipamentos da coluna de perfuração, estabelecendo um circuito de comunicação por meio de corrente alternada em operações até 150ºC e pressão entre 25.000 até 35.000psi.</t>
  </si>
  <si>
    <t>T-4448</t>
  </si>
  <si>
    <t>Compartimentos extras longo para dispositivos de conexão entre ferramentas de perfuração, medição e perfilagem de poços de petróleo, feitos de aço inconel, diâmetro externo entre 6” e 9 ½”, com variações de roscas pino e caixa em suas extremidades, rosca central para camisa estabilizadora que se conecta com diferentes equipamentos de roscas variadas.</t>
  </si>
  <si>
    <t>T-4449</t>
  </si>
  <si>
    <t>Bandas de proteção contra choques e contato para antenas transmissoras e receptoras instaladas em equipamentos de perfilagem e medição de poços de petróleo, com ou sem roscas, fabricadas de liga de aço inoxidável ou inconel, revestidas a laser com carboneto de tungstênio e com diâmetro externo que variam entre 5.165” e 9.875”.</t>
  </si>
  <si>
    <t>T-4451</t>
  </si>
  <si>
    <t>Compartimentos para dispositivos de conexão entre ferramentas de perfuração, medição e perfilagem de poços de petróleo, feito de aço carbono ou aço inconel, diâmetro externo entre 4” e 11 ¾”, com variações de roscas pino e caixa em suas extremidades e utilizado para conectar diferentes equipamentos de roscas variadas.</t>
  </si>
  <si>
    <t>T-4458</t>
  </si>
  <si>
    <t>Bombas de seringa para infusão intravenosa de líquidos em pacientes adultos, pediátricos e neonatos, com grau de proteção IP34, precisão de infusão de até ± 2% ou ± 0,005mL/h (o que for maior), taxa KVO na faixa de 0,1 a 5mL/h, tensão de 100 a 240V e peso inferior a 1,8kg (sem o grampo da haste), dotadas de monitor com tela de LCD monocromática de 3 polegadas e resolução de 240 x 128 pixels; bateria de lítio com duração de até 6 horas; interface RS232 e conector de chamada de enfermeiros; 5 níveis de alarme da pressão de oclusão em 75, 150, 300, 525 e 900mmHg; volume do alarme geral da bomba ajustável de 1 a 8 níveis; biblioteca com capacidade para até 200 medicamentos; memória interna com capacidade para armazenar até 1.500registros, e opcionalmente, com comunicação via Wi-Fi com protocolo IEEE 802.11b/g/n.</t>
  </si>
  <si>
    <t>T-4351</t>
  </si>
  <si>
    <t>Câmaras de Ionização constituídas por uma placa de cobre encapsulada em invólucro cilíndrico de liga de aço inoxidável, polarizadas por uma tensão de -500VDC, com pressurização de 2PSI a Ar CGA Tipo 1 Grau E, taxa de vazamento de 1x10 -7 CC/s a 6PSI, dimensões de 2cm de altura e espessura e 20cm de diâmetro em um ambiente preenchido por gás ionizante comprimido.</t>
  </si>
  <si>
    <t>T-4352</t>
  </si>
  <si>
    <t>Dispositivos de emissão de elétrons, denominados como canhões emissores de elétrons, sendo válvulas triodo, constituídas por um filamento em formato espiralado montado em um corpo de aço e borracha e formato cilíndrico, catodo e anodo (eletrodo), além de também possuir uma grade que possibilita variar a quantidade de elétrons emitidos, permitindo variar a gama de energias emitidas pela máquina, ativados por uma tensão de CC - Corrente Contínua “DC - Direct Current” de aproximadamente 5,3V e excitados por alta tensão de até 25.000V.</t>
  </si>
  <si>
    <t>T-4354</t>
  </si>
  <si>
    <t>Módulos controladores microprocessados do sistema do colimador de multi lâminas (MLC), que consistem em uma caixa metálica de alumínio, contendo internamente conectores, leds e placa controladora digital de circuitos impressa (microprocessada), com dimensões de 28 x 28 x 6cm, tensão de entrada de 110VAC, tensões de operação de 12 ou 24VDC.</t>
  </si>
  <si>
    <t>T-4369</t>
  </si>
  <si>
    <t>BORGWARNER PDS BRASIL PRODUTOS AUTOMOTIVOS LTDA</t>
  </si>
  <si>
    <t>Máquinas de balancear automática incluindo unidade de correção por fresagem e transportador, medição do balanceamento de induzidos elétricos com massa de até 3kg, comprimentos de eixo de 80 até 240mm e com diâmetros de eixo entre 3 e 15mm, unidade de medição microprocessada com “touchscreen” colorido, unidade de correção por fresagem, de ciclo automático, cobertura de proteção classe C, feita de material polimérico resistente ao calor e chapa de aço conforme ISO 21940-23 classe C 600 / 320 (proteção contra a projeção de peças), incluindo intertravamento elétrico da porta na estação enquanto é realizada a medição.</t>
  </si>
  <si>
    <t>T-4261</t>
  </si>
  <si>
    <t>CONCESSÃO METROVIÁRIA DO RIO DE JANEIRO S.A</t>
  </si>
  <si>
    <t>Equipamentos para monitoramento da geometria da via e medição dos parâmetros de trilhos dedicados com alta precisão; com sensor óptico a laser do carril esquerdo e direito; com unidade de medição inercial (IMU); com unidade de controle e processamento; e com taxa de amostra de até 100Hz, 2 – 1.000pontos de medição/m.</t>
  </si>
  <si>
    <t>T-4246</t>
  </si>
  <si>
    <t>Equipamentos digitais utilizados para medir o poder refrativo e prismático de lentes em óculos e também lentes de contato, orientar e marcar lentes não cortadas e determinar o grau das lentes (simples, bifocal, trifocal ou multifocal) já acopladas em armações de óculos, o equipamento é constituído de: impressora térmica acoplada, tela de comando em LCD de 7 polegadas, fonte de alimentação bivolt (110/220V) e frequência 60Hz, altura de 478 por 175mm de largura e 255mm de profundidade, alavanca de suporte de lente, botão frontal para iniciar a medição, módulo inferior com sensor para medir a capacidade de absorção dos raios solares UV (opcional dependendo do modelo do equipamento adquirido), mesa de lentes com uma alavanca para elevar a altura da mesa, conector USB lateral, conector RS-232 lateral camuflados por uma tampa, botão de alimentação na lateral, entrada para cabo de alimentação na parte inferior, possui funcionalidade para medir lentes com diâmetro de 16 a 100mm, distância interpupilar de 10 a 80mm, lentes cilíndricas de 0 a +/-10D, lentes esféricas de -25 a + 25 para vértice de 12mm e eixo de 1 a180º, valor de ABBE de 30 a 60, o equipamento pode ser instalado sobre mesa ou balcão.</t>
  </si>
  <si>
    <t>T-4423</t>
  </si>
  <si>
    <t>SANOFI MEDLEY  FARMACÊUTICA LTDA.</t>
  </si>
  <si>
    <t>Módulos computadorizados de processamento de dados, com a capacidade de ler códigos 1D e 2D DATAMATRIX para o processo de rastreabilidade de medicamentos e ou etiquetas de caixa de embarque e pallet, composto por computador industrial, modulo autônomo de energia (UPS), impressora de etiquetas, e scanner manual para agregar cartuchos a caixas e pallets, IHM de tela sensível ao toque.</t>
  </si>
  <si>
    <t>T-4430</t>
  </si>
  <si>
    <t>Módulos computadorizados de processamento de dados, com a capacidade de imprimir códigos DATAMATRIX para o processo de rastreabilidade de medicamentos, inspecionar dados e qualidade segundo ISO / IEC 15415-2 e rejeitar automaticamente em caso de anomalia, composto por computador industrial, modulo autônomo de energia (UPS), impressora de códigos 1 e 2D e dados variáveis Thermo Ink Jet ou Laser, câmeras de inspeção com iluminação interna e scanner manual para retirada de amostras com controlador logico programável e IHM de tela sensível ao toque, capaz de operacionalizar cartuchos de dimensões A = 35-120 / B = 15-100 / C = 50-200 utilizando sistema de transporte logico positivo com dispositivo para separação e alinhamento de cartuchos através de “infeed” com motores laterais e esteiras transportadoras com taliscas e rejeito pneumático e/ou mecânico, capaz de operacionalizar até 400cartuchos/min.</t>
  </si>
  <si>
    <t>T-4431</t>
  </si>
  <si>
    <t>Módulos computadorizados de processamento de dados, com a capacidade de imprimir códigos DATAMATRIX para o processo de rastreabilidade de medicamentos, inspecionar dados e qualidade segundo ISO / IEC 15415-2 e rejeitar automaticamente em caso de anomalia, composto por computador industrial, modulo autônomo de energia (UPS), impressora de códigos 1 e 2D e dados variáveis Thermo Ink Jet ou Laser , com câmeras de inspeção com iluminação interna e scanner manual para retirada de amostras com controlador logico programável e IHM de tela sensível ao toque capaz de operacionalizar cartuchos de dimensões A = 30 - 120 / B = 15 - 100 / C = 65 - 200 utilizando sistema de esteira dupla (superior e inferior ) para transporte e rejeito pneumático e/ou mecânico, capaz de operacionalizar até 300cartuchos/min.</t>
  </si>
  <si>
    <t>T-4432</t>
  </si>
  <si>
    <t>Módulos computadorizados de processamento de dados, para imprimir, verificar e aplicar etiquetas com códigos 1 e 2D DATAMATRIX de forma automática oriundos do processo de agregação interno da “case packer”, composto por computador industrial, modulo autônomo de energia (UPS), impressora de códigos 1 e 2D e dados variáveis, câmeras de inspeção com iluminação interna para etiquetas e/ou câmeras de alta resolução para leitura de códigos 1 e 2D para agregação de caixa de embarque, scanner manual para retirada de amostras e impressora manual, com controlador logico programável e IHM de tela sensível ao toque, capaz de operacionalizar caixas de embarque de 600 x 400mm utilizando sistema de transporte por esteiras linear</t>
  </si>
  <si>
    <t>T-4433</t>
  </si>
  <si>
    <t>Módulos computadorizados de processamento de dados, para instalação em equipamento de encaixotamento automático ou semiautomático, com a capacidade de ler códigos, 1 e 2D DATAMATRIX, de forma automática dos múltiplos cartuchos inseridos nas caixas de embarque para o processo de rastreabilidade de medicamentos e geração de dados para impressão de etiqueta de caixa de embarque, com área de leitura de 100 códigos em uma área de 400 x 600mm, composto por computador industrial, tela “touchscreen”, câmera de alta resolução e iluminação de alta intensidade, scanner manual para atividades manuais, modulo autônomo de energia (UPS), com ou sem impressoras de etiqueta manual.</t>
  </si>
  <si>
    <t>T-4464</t>
  </si>
  <si>
    <t>ARROW BRASIL S.A</t>
  </si>
  <si>
    <t>Dispositivos codificadores incrementais (Encoder) rotativos do tipo óptico com sinal digital de onda quadrada, com torque máximo de operação de até 0,014Nm, velocidade de operação máxima de até 120rev/min, diâmetro do eixo de até 6,40mm, tensão de alimentação operacional máxima de 5,25VDC, corrente de alimentação máxima de até 50mA, resolução de 8 a 64ppr, suportam vibrações mecânicas de movimento harmônico com amplitude de 15G e choques mecânicos de 100G, temperatura de operação de -40 a 85°C, vida mecânica de 1 milhão de ciclos, dotados de eletrônica embarcada, terminais de conexão, encapsulamento e eixo em metal.</t>
  </si>
  <si>
    <t>T-4506</t>
  </si>
  <si>
    <t>STEMA SA GRUPOS GERADORES </t>
  </si>
  <si>
    <t>Motores de combustão interna a pistão, ciclo Otto, a gás natural, para aplicações estacionárias, com 6 cilindros em linha e volume (cilindrada) de 19,6 litros, refrigerados a água, com rotação de 1.800rpm e potência mecânica bruta de 408kWM em regime contínuo de operação (COP).</t>
  </si>
  <si>
    <t>T-4259</t>
  </si>
  <si>
    <t>MOOG DO BRASIL CONTROLES LTDA</t>
  </si>
  <si>
    <t>Bombas eletro hidrostáticas de pistões radiais, com anel excêntrico de vazão e pressão variáveis, com servomotor acoplado, capazes de operar em 2 ou 4 quadrantes, para operação com óleo mineral DIN 51524, HFD, vazão máxima 85 até 216L/min @4.500rpm e pressão máxima de operação de 350bar.</t>
  </si>
  <si>
    <t>T-4582</t>
  </si>
  <si>
    <t>Bombas volumétricas alternativas de pistão radial, para lubrificação da corrente de corte, aplicadas em motosserras com motor de ignição por centelha incorporado, com taxa mínima de vazão a 10.000rpm entre 4,5+/-2cm³/min a 9,3+/-4cm³/min e taxa máxima de vazão a 10.000rpm entre 11,5+/-3cm³/min a 20,4+/-3,5cm³/min.</t>
  </si>
  <si>
    <t>T-4542</t>
  </si>
  <si>
    <t>KUHN MONTANAA INDÚSTRIA DE MÁQUINAS S/A</t>
  </si>
  <si>
    <t>Bombas com múltiplos impulsores, com tecno polímeros de alta resistência, caudal 400L/min, 8bar, 4.200rpm, garfo T7, motor hidráulico de 14,5cm3/ver., 567L/min de fluxo, 150gpm(usa), fluxo de óleo de 64,3L/min 17gpm(usa), utilizadas em pulverizadores agrícolas com a função de remoção de ervas daninhas, sistema de impulsor em polipropileno reforçado em fibra de vidro.</t>
  </si>
  <si>
    <t>T-4568</t>
  </si>
  <si>
    <t>Motobombas centrífugas autoescorvantes, com carcaça de alumínio, rotor de 120mm e porta rotor, ambos em ferro fundido, com sucção e recalque de 2polegadas, com vazão máxima de 30,5m³/h e altura manométrica máxima de 29mca, sendo acopladas a motores à combustão interna à diesel de 4,5cv, 212cc, diâmetro de 70mm e curso de 55mm, com tanque de combustível de 12l, podendo ser com partida manual ou elétrica.</t>
  </si>
  <si>
    <t>T-4570</t>
  </si>
  <si>
    <t>Motobombas centrífugas autoescorvantes, com carcaça de alumínio, rotor de 120mm e porta rotor, ambos em ferro fundido, com sucção e recalque de 3polegadas, com vazão máxima de 55m³/h e altura manométrica máxima de 30mca, sendo acopladas a motores à combustão interna à diesel de 6,9cv, 296cc, diâmetro de 78mm e curso de 62mm, com tanque de combustível de 12l e partida elétrica.</t>
  </si>
  <si>
    <t>T-4452</t>
  </si>
  <si>
    <t>Guias de pistões fabricados em liga de alumínio, cobre e zinco; com dureza mínima de 90HB na geração de pressão de trabalho; e com possibilidade de acoplamento à anel raspador e à guia da gaxeta de lavadoras de alta pressão.</t>
  </si>
  <si>
    <t>T-4571</t>
  </si>
  <si>
    <t>SAUER DO BRASIL INDÚSTRIA E COMÉRCIO DE COMPRESSORES LTDA</t>
  </si>
  <si>
    <t>Compressores de ar, tipo estacionários de pistão, com acionamento direto por motor elétrico ou a diesel (com ou sem motor incorporado, acoplado através elemento elástico), de 1 até 5 estágios, para pressões que chegam até 500bar.g, com vazão máxima de até 2.000m3/h, resfriado por ar, com ventilador axial integrado ao virabrequim, separadores de condensado (água/óleo), rotação máxima 2.000rpm, trocadores de calor tipo serpentina com tubo aletado entre estágios, refrigerado por água com trocador de calor acoplado, de valor unitário (CIF) não superior a R$ 60.481,66.</t>
  </si>
  <si>
    <t xml:space="preserve">Neuman &amp; Esser Engenharia e Soluções Ltda. </t>
  </si>
  <si>
    <t>T-4490</t>
  </si>
  <si>
    <t>CHICAGO PNEUMATIC BRASIL LTDA.</t>
  </si>
  <si>
    <t>Compressores de ar isento de óleo, potência de 1,5HP, com vazão máxima de 170L/min e pressão máxima de trabalho de 8bar, integrado com carretel de 10m de mangueira retrátil com sistema de trava/destrava e recolhimento automático e engate rápido para ferramentas.</t>
  </si>
  <si>
    <t>T-4572</t>
  </si>
  <si>
    <t>SAUER DO BRASIL INDUSTRIA COMERCIO E SERVIÇO PARA COMPRESSORES LTDA</t>
  </si>
  <si>
    <t>Unidades compressoras a gás, do tipo pistão, com acionamento direto por motor elétrico ou a diesel (com ou sem motor incorporado, acoplado através elemento elástico), de 1 até 5 estágios, para pressões que chegam até 500bar.g, com vazão máxima de até 2.000m3/h, resfriado por ar, com ventilador axial integrado ao virabrequim, separadores de condensado (água/óleo), rotação máxima 2.000rpm, trocadores de calor tipo serpentina com tubo aletado entre estágios, refrigerado por água com trocador de calor acoplado, de valor unitário (CIF) não superior a R$ 60.481,66.</t>
  </si>
  <si>
    <t>T-4500</t>
  </si>
  <si>
    <t>CERAMICA CITY TDA</t>
  </si>
  <si>
    <t>Secadores industriais, semi rápido, com alimentação indireta, contendo ventiladores, exaustores, parte e painel elétrico, acessórios de medição e comando, com zona de secagem independente, capacidade de produção máxima de 1.200ton/dia de blocos e telhas cerâmicas e ciclo de secagem variando entre 4 à 12h.</t>
  </si>
  <si>
    <t>T-4540</t>
  </si>
  <si>
    <t>CERÂMICA  LORENZETTI LTDA.</t>
  </si>
  <si>
    <t>Secadores industrias com túnel semirrápido para secagem de tijolos ou telhas cerâmicas com um ciclo de secagem tempo de 4 até 12h, com capacidade de produção máxima de até 1.200t/dia, com câmeras de secagem, cada qual com seu ventilador correspondente, com ventilação interna com recirculação de ar a cada duas vagonetas, equipado com um PLC para controlar, através do conjunto de sondas, pressostatos, termostatos e transdutores os volumes de ar, de emissão e extração, com controle continuo da pressão, da umidade e do calor.</t>
  </si>
  <si>
    <t>T-4364</t>
  </si>
  <si>
    <t>Equipamentos para recuperação de aromas, extrato e solução de café torrado moído com água, montados em estrutura única, com capacidade para fluxo de extrato de 7.000L/h, com produção entre 75 e 450 L/h e eficiência de extração entre 45 e 100%, dotados de: coluna de extração com cones rotativos e estacionários alternados com vapor em contracorrente; sistema de descarga; bomba; refrigerador do tipo placa; sistema de alimentação com tanque e bomba; trocador de calor de placa; sistema de vapor com pressão de alimentação de 0,8 a 1 Mpa; condensadores e sub-resfriadores de condensado; ciclone e bombas de condensado; sistema de recirculação de água; sistema de retorno de condensado de vapor; sistema automático de limpeza (CIP); e painel lógico programável (PLC).</t>
  </si>
  <si>
    <t>T-4424</t>
  </si>
  <si>
    <t>FRACHT COMERCIAL IMPORTADORA E EXPORTADORA LTDA</t>
  </si>
  <si>
    <t>Trocadores de calor de superfícies raspadas para congelamento ultra eficiente de líquidos, através da geração de micro cristais de gelo em solução bombeável, composto de múltiplas placas e raspadores feitos em aço inox, com capacidade máxima de resfriamento igual ou superior a 3t/h.</t>
  </si>
  <si>
    <t>T-4606</t>
  </si>
  <si>
    <t>KELVION INTERCAMBIADORES LTDA</t>
  </si>
  <si>
    <t>Tubos aletados, próprios para trocadores de calor tubulares, operando com temperatura de 80 a 420°C, espessura de 2,11mm, diâmetro nominal compreendido entre 25,4 e 38mm, diâmetro aletado compreendido entre 57 e 70mm, comprimento compreendido entre 1.000 e 18.000mm.</t>
  </si>
  <si>
    <t>T-4505</t>
  </si>
  <si>
    <t>Centrífugas horizontais utilizadas para separação de sólidos e líquidos inflamáveis em operações industriais, fator máximo de força g igual a 2.000, velocidade máxima de rotação igual a 1.700rpm, com unidade de inertização, com frenagem regenerativa através de sistema de recuperação de energia cinética (“KERS”), com sistema “clean in place” (CIP), com rotor com dispositivo para retro lavagem (back flushing), com controlador lógico programável (CLP).</t>
  </si>
  <si>
    <t>T-4459</t>
  </si>
  <si>
    <t>PECCIN S. A.</t>
  </si>
  <si>
    <t>Máquinas embrulhadeiras de pirulitos esféricos de massa de bala dura ( com ou sem recheio ) com 32mm de diâmetro e pesando 24, 26 ou 28g cada unidade, enformados sobre hastes plásticas tubulares dotadas de entalhes de retenção, medindo 3,40mm de diâmetro e 85mm de comprimento cada, utilizando filmes plásticos bobinados, com 35 a 45g/m² de gramatura, que serão cortados para serem aplicados com a largura máxima de 140mm e comprimento entre 63mm e 140mm, sob ação contínua, para embrulhamento à velocidade de 700peças/min, aplicando dupla torção nos filmes plásticos impressos utilizados para embalagem e a termo selagem destes ao redor das hastes, via aquecimento por indução, portando unidade automática de emenda de bobinas sem necessidade de parada da máquina, unidade de resfriamento do gabinete elétrico e dos servo conversores, unidade de controle por registro fotoelétrico para posicionamento adequado do filme impresso sobre o pirulito, unidade de conexão de rede virtual, através de métodos de comunicação padrão, para operação da máquina por um laptop ou um computador pessoal, e sistema UPS (fonte de alimentação ininterrupta) integrado, para fornecimento de energia 24VDC, de emergência nas situações de paradas não programadas.</t>
  </si>
  <si>
    <t>T-4460</t>
  </si>
  <si>
    <t>Máquinas embrulhadeiras de pirulitos esféricos de massa de bala dura ( com ou sem recheio ) com 26mm de diâmetro e pesando 12 ou 17g cada unidade, enformados sobre hastes plásticas tubulares dotadas de entalhes de retenção, medindo 3,40mm de diâmetro e 85mm de comprimento cada, utilizando filmes plásticos bobinados, com 35 a 45g/m de gramatura que serão cortados para serem aplicados com a largura máxima de 140mm e comprimento entre 63 e 140mm, sob ação contínua, para embrulhamento à velocidade de 800peças/min, aplicando dupla torção nos filmes plásticos impressos utilizados para embalagem e a termo selagem destes ao redor das hastes, via aquecimento por indução, portando unidade automática de emenda de bobinas sem necessidade de parada da máquina, unidade de resfriamento do gabinete elétrico e dos servo conversores, unidade de controle por registro fotoelétrico para posicionamento adequado do filme impresso sobre o pirulito, equipamento modem ( modulador/demodulador ) para conexão direta Cliente / Fabricante propiciando manutenção e assessoria técnica remotas, e sistema UPS ( fonte de alimentação ininterrupta ) integrado, para fornecimento de energia 24 V DC de emergência nas situações de parada não programada.</t>
  </si>
  <si>
    <t>T-4489</t>
  </si>
  <si>
    <t>RLUX COMERCIO DE MERCADORIAS EM GERAL EIRELI</t>
  </si>
  <si>
    <t>Combinações de máquinas para virar, esquadrejar e cintar fardos de caixas de papelão ondulado desmontadas, procedentes da coladeira, em processo automático e contínuo, de alta velocidade, com os três módulos funcionando sequencialmente, velocidade de 10 a 30fardos/min com controle lógico programável (CLP), mesa de controle de operações com PC, botão interruptor, relé, componentes pneumáticos, sensor interruptor e sensor de proximidade, com seleção de quantificar para conter 10, 15, 20 ou 30 caixas cada fardo, com aplicação de uma ou duas cintas plásticas de amarração com 5 ou 9 mm de largura e espessura de 0,47 a 0,7mm, amarradeira com arco de 1.250 ou 1.450mm der largura, x 500mm de altura, com dispositivo transportador constituído de rolos de aço inox com 32mm de diâmetro e distância entre rolos de 47mm.</t>
  </si>
  <si>
    <t>T-4511</t>
  </si>
  <si>
    <t>Máquinas envolvedoras automáticas, com anel rotativo, de 4 colunas, para envolver paletes de tamanhos diferentes, com filmes de espessura entre 17 a 23mícrons; distribuidor do rolo de filme com sistema de pré-estiramento motorizado, através de deslizamento magnético, sem atrito; dimensões máximas da bobina no cabeçote de 750mm de largura, diâmetro de 250mm e peso de até 26kg; capacidade máxima de produção igual ou superior a 100paletes/h; troca automática da bobina; com ou sem dispositivo de apoio superior e com ou sem dispositivo para redução da altura do filme.</t>
  </si>
  <si>
    <t>T-4145</t>
  </si>
  <si>
    <t>Unidades funcionais para lavagem, desobstrução, rebarbação e secagem de peças automotivas composta por 2 lavadoras CNC com jato de alta pressão, com ou sem escova e escareadores, com pressão máxima de água de 35Mpa (aproximadamente 350bar) e vazão máxima de 29L/min, com torre de 6 posições para instalação de bicos de limpeza e/ou ferramentas, com deslocamento do eixo X em 650mm, eixo Y de 500mm e eixo Z de 400mm, com avanço rápido do eixos X, Y e Z de 40m/min, com fuso principal com rotação máxima de 1.000rpm e potência dos motores de 0,75W, com comando numérico computadorizado (CNC), sistema de bombeamento de água de alta pressão e unidade de filtragem; 1 secadora por vácuo com comando CNC, potência de 5,5kW e pressão de torque menor que 10 Torr; 1 robô industrial com 6 graus de liberdade, com braço articulado com capacidade de carga de 210kg, com garras de manipulação com comandos pneumáticos; esteira de transporte de peças PZR e cerca de fechamento de segurança.</t>
  </si>
  <si>
    <t>T-4392</t>
  </si>
  <si>
    <t>Portas bico 1 pol. (d= 33,3mm), composto por válvula de retenção tipo diafragma de 0,55bar (8psi), com vazão de 9,84 lpm (2,6gpm), queda de pressão de 0,345bar (5psi), conexão de estilo baioneta, possui três estilos de torre, via única, 3 vias e 5 vias, barra úmida ou seca e fechamento positivo.</t>
  </si>
  <si>
    <t>T-4393</t>
  </si>
  <si>
    <t>KUHN MONTANA INDUSTRIA DE MAQUINAS S/A</t>
  </si>
  <si>
    <t>Pontas pulverização, de poliacetal, padrão de pulverização flexível, de 110° com indução de ar, exclusivo ângulo de inclinação, tamanho da ponta variável (de 03 a 05; 015; 025; 035), faixa de pressão 1c8 bar (20c115 psi).</t>
  </si>
  <si>
    <t>T-4556</t>
  </si>
  <si>
    <t>KUHN MONTANA INDUSTRIA DE MAQUINAS SA</t>
  </si>
  <si>
    <t>Portas bico triplo dia 10 tb21,3 ½!, de poliacetal, padrão de pulverização flexível, taxa de vazão de 2,4gpm (9,1L/min) ou 2,6gpm (9,8L/min) com queda de pressão de 5psi (0,34bar) ou taxa de vazão 3,4gpm (12,9L/min) ou 3,6gpm (13,6L/min) com queda de pressão de 10psi (0,69 bar), faixa de pressão 1c8 bar (20c115psi), pressão máxima de operação: 300psi (20bar), pressão padrão de abertura: 10psi (0,69bar).</t>
  </si>
  <si>
    <t>T-4584</t>
  </si>
  <si>
    <t>Conjuntos de cabos de manejo, com gatilho de acionamento, com funções de liga, desliga, acelera e desacelera o motor, resistentes à vibrações na lenta de 3.100rpm, e à vibrações máxima de 5.500rpm, com 500h de ciclo de durabilidade, utilizado em pulverizador/soprador acionados por motor de ignição por centelha.</t>
  </si>
  <si>
    <t>T-4476</t>
  </si>
  <si>
    <t>Sistemas de corda guia automática compostos por 2 guinchos com motor elétrico e módulo de controle utilizados durante instalação de pás eólicas para estabilização da carga elevada pelo guindaste; capacidade de 40kN, dimensão dos guinchos de 1.284 x 849 x 1.920mm, comprimento de corda de 220m, força de frenagem de 17,8t, temperatura de trabalho -20 a +40°C, nível de ruído 25 dB(A); podendo ou não conter base de alumínio para acomodação dos guinchos.</t>
  </si>
  <si>
    <t>T-4551</t>
  </si>
  <si>
    <t>Veículos de condução automática (AGV), tipo plataforma, para transporte de unidade de carga (udc), acionado por 2 motores elétricos, alimentados por baterias de 48V, com capacidade máxima de carga de 15.000kg, autopropulsados sobre rodas, equipados com sistema de elevação de carga óleo-dinâmico, direção controlada por sistema odométrico e de posicionamento absoluto através de software específico TF (Traffic Manager), dotados de sistema de navegação com guia laser, sensor ótico de proximidade (scanner laser de proximidade – PLS) e controlado por supervisor AGV através de um aparato rádio com tecnologia sem fio (WI FI), sistema de recarregamento automático.</t>
  </si>
  <si>
    <t>T-4575</t>
  </si>
  <si>
    <t>Veículos de condução automática (AGV), tipo paleteira, para transporte de unidade de carga (udc), acionados por 2 motores elétricos, alimentados por baterias de 48V, com capacidade máxima de carga de 2.500kg, autopropulsados sobre rodas, equipados com sistema de elevação de carga óleo-dinâmico, direção controlada por sistema odométrico e de posicionamento absoluto através de software especifico TF (Traffic Manager), dotados de sistema de navegação com guia laser, sensor ótico de proximidade (scanner laser de proximidade – PLS) e controlado por supervisor AGV através de um aparato rádio com tecnologia sem fio (WI FI), sistema de recarregamento automático.</t>
  </si>
  <si>
    <t>T-4526</t>
  </si>
  <si>
    <t>COMAU DO BRASIL INDUSTRIA E COMERCIO LTDA</t>
  </si>
  <si>
    <t>Mesas rotatórias com capacidade de manuseio de 7.000kg (70kN), com grau de proteção IP64 (apenas servo motor), com torque de estática de até 17kNM, rotação de 0 a +/-180°, precisão de posicionamento de +/- 15 arcseg, dotadas de uma placa rotativa para fixar o equipamento a ser posicionado, com sistemas que permite o trabalho em conjunto com um robô industrial, temperatura de trabalho de 10 a 40°C , máximo ângulo de rotação de 48,6 (graus/s) , tempo de rotação em 180° de 3,7s.</t>
  </si>
  <si>
    <t>T-4574</t>
  </si>
  <si>
    <t>NOVAPORCELANATO INDÚSTRIA E COMÉRCIO DE POCELANATO LTDA</t>
  </si>
  <si>
    <t>Transportadores autônomos sobre rodas, com trajetória guiada por laser, tipo LGV (laser guided vehicle), para transporte de box armazenadores de revestimento cerâmicos, com capacidade máxima de carga igual ou inferior a 15.000kg, dotados de sistema de elevação óleo-dinâmica, sistemas automáticos de segurança com monitoramento continuo do perímetro, carro manual de troca da bateria e quadro elétrico com painel de comando.</t>
  </si>
  <si>
    <t>T-4370</t>
  </si>
  <si>
    <t>Rolos compactadores, autopropulsados, de cilindro único (singledrum) vibratório, dotados de motor a diesel com potência de 276kW, com largura do cilindro de 2.400mm e peso operacional igual ou superior a 33.500kg.</t>
  </si>
  <si>
    <t>T-4605</t>
  </si>
  <si>
    <t>Conjuntos para travamento do rotor de turbina eólica constituído de vigas metálicas principais e intermediárias, parafusos de fixação e porcas, anéis e pratos de montagem, podendo ou não conter 2 cilindros hidráulicos com capacidade de impelir até 25t, 1 bomba elétrica hidráulica com reservatório de 2L e limite de pressão de 700bar, componentes auxiliares como eslingas têxteis, olhais giratórios, sacolas de içamento, pinos e travas.</t>
  </si>
  <si>
    <t>T-4450</t>
  </si>
  <si>
    <t>Camisas estabilizadoras superiores e inferiores, com rosca caixa, feitas de aço carbono e revestimento em carboneto de tungstênio, com diâmetro externo entre 4 ¾” e 25 ¾” utilizadas em ferramentas de perfuração de poços de petróleo e gás.</t>
  </si>
  <si>
    <t>T-4566</t>
  </si>
  <si>
    <t>Motocultivadores para cultivo do solo (Agrícola, hortícola ou Florestal) com motor a diesel, potência de 10,6cv, tampa do cabeçote com bujão de abastecimento de óleo com rosca M18, capacidade do tanque de combustível de 4,9 litros, caixa de transmissão com 6 marchas, eixo rotativo de trabalho com 40 lâminas, largura de trabalho 1.350mm, par de rodas 5 - 12, farol com lâmpada LED com 10W, de valor unitário (CIF) não superior a R$ 3.767,96.</t>
  </si>
  <si>
    <t>T-4317</t>
  </si>
  <si>
    <t>CLAAS AMERICA LATINA REPRESENTAÇÃO LTDA</t>
  </si>
  <si>
    <t>Colheitadeiras híbridas equipadas com motor diesel de 420kW ou superior, mas inferior ou igual a 480kW, utilizadas em lavouras para colheita e processamento hibrido de grãos e sementes, de ajustes hidráulicos independentes da trilha e da separação, com rotor acelerador de 450mm diâmetro, rotor de debulha de 755mm de diâmetro e 1.700mm de largura e rotor de alimentação com diâmetro de 600mm, todos de fluxo tangencial, com superfície total dos côncavos de 2,02m², com separação secundária com 2 rotores de alta potência com diâmetro de 445mm, com 8 tampas hidráulicas do rotor de ajustes automático independentes em cada rotor, com 6 cestas do rotor, com superfície total do processamento de grãos de 5,92m², com sistema de limpeza de queda dupla ventilada por pressão, com ventilador de turbina de 8 compartimentos, com superfície total de peneiras de 6,20m², com sistema de assistência ao operador com sensores, parâmetros e algoritmos de controle automático de trilha, separação e limpeza, de ajustes automáticos em paralelo, infinitamente variáveis da posição do côncavo, do ângulo de ataque e da seleção do tipo de colheita e com proteção de sobrecarga da máquina, com sistemas automáticos de controle de potência e arrefecimento do motor, com peneira rotativa do radiador vertical de 1,60m de diâmetro, com sistema de transmissão principal por correias de borracha em linha em múltiplos estágios, com tanque de grãos de 15.000L de volume com expansão automática para 18.000L, com tubo de descarga do tanque de grãos com ângulo giratório de 105°, de esvaziamento máximo do tanque de 180L/s e mínimo de 90L/s, com sistema independente e ativo de qualidade do picado com triturador de 64 ou 108 facas, com distribuidor radial ativo para distribuição da palha até 13,7m de largura e com 2 sensores de compensação automática de ventos laterais, com esteiras de borracha de 635, 735 ou 890mm ou pneus dianteiros com diâmetro entre 1,95 a 2,15m, com ou sem plataforma de corte.</t>
  </si>
  <si>
    <t>T-4131</t>
  </si>
  <si>
    <t>Combinações de máquinas para classificação, distribuição e seleção de batatas, com capacidade de até 54,42t/h, compostas de: 3 selecionadoras com largura de inspeção de 2.100mm; esteira em declive para o controle preciso da apresentação do produto; 4 câmeras digitais em ângulo, com até 4.096pixels/linha fazem a varredura de até 4.000 linhas/s e 2 câmeras digitais ortogonais, com até 4.096pixels/linha fazem a varredura de até 4.000 linhas/s todas com alta resolução (4K), inspeção de cima para baixo, configuração de canal vermelho-verde-azul-infravermelho sendo equipada com 4 sensores para converter a luz vermelha, verde, azul e infravermelha em sinais digitais, iluminação LED inteligente e fundo de LED ativo; conjunto de válvula eletrônica de alta precisão para separação precisa de dois fluxos de classificação; mecanismo de classificação digital com painel de tela de toque; unidade de resfriamento de circuito fechado; agitador de transferência com alimentação direta e dimensões de 5.410mm (C) x 1.829mm (L), em aço inoxidável, agitador de distribuição com dimensões de 6.972mm de (C) x 2.199mm (L), em aço inoxidável, agitador de distribuição com dimensões de 6.661mm (C) x 1.700mm (L), em aço inoxidável, agitador de distribuição com dimensões de 4.953mm (C) x 1.090mm (L), em aço inoxidável, 3 agitadores com peneira de dois andares com dimensões de 4.953mm (C) x 2.040mm (L), em aço inoxidável, 3 agitadores de transferência para selecionadoras com dimensões de 2.727mm (C) x 2.252mm (L), em aço inoxidável, descarga direta, curso de 12,7mm e 980rpm.</t>
  </si>
  <si>
    <t>T-4493</t>
  </si>
  <si>
    <t>Equipamentos para identificação de ovos se embrionados e/ou não embrionados e/ou com mortalidade embrionária inicial para vacinação seletiva os ovos, com capacidade de 20.000 a 60.000 ovos/h.</t>
  </si>
  <si>
    <t>T-4494</t>
  </si>
  <si>
    <t>Biodispositivos para vacinação seletiva de ovos embrionados e/ou não embrionários e/ou com mortalidade embrionária inicial com identificação por luz pulsante, com precisão superior a 99% e com capacidade de vacinar até 70.000ovos/h.</t>
  </si>
  <si>
    <t>T-4497</t>
  </si>
  <si>
    <t>Empurrador de alimentos robotizado e programável funcionando como veículo automático , executando a função de empurrar a comida disponível em pistas de trato (cochos de alimentação) para mais próximo das vacas ou outros animais, operando com ciclos de trajetos programáveis durante as 24h do dia, constituído de 2 motores elétricos, carcaça plástica de proteção, estação de carregamento da bateria, transponders de vidro para delimitação e orientação do trajeto percorrido, totalmente programado por painel de controle remoto incorporado ao equipamento, atingindo velocidade máxima de até 6m/min e capacidade operacional de até 15h/dia de trabalho.</t>
  </si>
  <si>
    <t>T-4558</t>
  </si>
  <si>
    <t>Máquinas autopropulsadas sobre esteiras sem caçamba para aplicação florestal no abate, desgalhe, processamento e carregamento de árvores em toras, tipo "harvester/Log Loader", com potência máxima de motor de até 118HP/88kW, peso operacional entre 13.500 e 16.000kg, velocidade de deslocamento máxima de 5,5km/h, velocidade de giro de 12rpm, raio máximo de giro de 250cm que permita girar estrutura superior 360º sem atingir obstáculos, distância mínima do solo no centro maior que 42cm, com dois roletes superiores de duplo mancal, esteira com largura máxima de 50cm, chassis superior com reforço nas laterais, lança de 460cm e braço de 250cm, de valor unitário (CIF) não superior a R$ 278.472,74.</t>
  </si>
  <si>
    <t>T-3843</t>
  </si>
  <si>
    <t>Combinações de máquinas para recuperação do excesso de farinha em linha de produção de massas de pães de hambúrguer, compostas de: filtros de ar antiestáticos, recuperador de farinha com placa "zig-zag", cabeças de coleta a vácuo pressurizadas, tremonhas de vácuo, sistema de tubulação para captura de farinha, tanque de acúmulo de farinha, dispositivos de segurança anti-explosão, válvulas e controlador lógico programável(CLP).</t>
  </si>
  <si>
    <t>T-4116</t>
  </si>
  <si>
    <t>Combinações de máquinas para a produção de barras de chocolate, a partir de formas de policarbonato “makrolon”, com capacidade de produção variável entre 280 e 420barras/min; controladas e operadas de forma centralizada por PLC e painel de controle IHM tipo “touchscreen”, compostas de: estação de aquecimento dos moldes, com 2 conjuntos de lâmpadas infravermelhas, controle eletrônico da temperatura dos moldes, rolos cobertos de borracha, de pressão ajustável para remoção de resíduos de chocolate, laminas de limpeza dos rolos, dotadas de lâmpadas infravermelhas, bandeja coletora de resíduos extraível; estação depositadora de chocolate, com válvula rotativa integrada com pistões “gasket-free”, duas tremonhas com agitadores horizontais e controle individual de nível e temperatura e pratos de deposito de produto; estação de vibração dos moldes com painéis isolantes acústicos, vibradores horizontais e verticais; estação de transferência a 90°dos moldes, do setor de vibração para o setor de refrigeração; estação de refrigeração para solidificação do produto, com 2 colunas elevatórias, uma ascendente e outra descendente e 4 zonas de temperatura individualmente programáveis, circuito de água gelada, painéis isolantes; estação de desmolde com dispositivo de torção dos moldes, sensores de presença dos moldes, martelos para o desmolde, coletor dos resíduos de chocolate, isolamento acústico; estação de transferência a 90° dos moldes, do setor de desmolde para setor de inspeção e armazenamento dos moldes e estação de inspeção e armazenamento moldes com câmera para detecção de produto não desmoldado, substituição automática do molde com produto, 2 magazines verticais, unidade de inserção e extração dos moldes.</t>
  </si>
  <si>
    <t>T-4474</t>
  </si>
  <si>
    <t>Refinadores para fibras celulósicas, utilizados para refino de celulose em laboratório seja em testes de rotina ou pesquisa, capacidade para 50g seca de polpa celulósica; dotado de disco refinador de 1,1kW; medidor de energia de refino; diferença de velocidade entre rotor e estator de 6 mais ou menos 0,2m/s; estator em aço inoxidável; controlador lógico programável – CLP - responsável pelo controle do braço do disco, programação dos parâmetros para atingir o número de resoluções pré-definidas, controle da pressão de refino e estabilidade durante o refino; pressão de refino ajustável entre 1 e 5,5mm das barras dos discos.</t>
  </si>
  <si>
    <t>T-4520</t>
  </si>
  <si>
    <t>Máquinas industriais de impressão, por processo digital, com velocidade de impressão de até 240 páginas A4/min em duas cores ou monocromáticas, tamanho da folha 330 x 482mm máximo, imprime em substratos com espessura de 70 a 400mícrons, e papeis com gramaturas de 60g/m2 à capa de 350g/m2, com estação computadorizada para a impressão com 4 ou mais cores, com alimentação do material a ser impresso em múltiplas gavetas.</t>
  </si>
  <si>
    <t>T-4521</t>
  </si>
  <si>
    <t>Máquinas industriais de impressão, por processo digital, com velocidade de impressão de até 60m/min, alimentada com bobina, com largura de impressão de até 980mm, imprime em substratos com espessura de 12 a 450 mícrons, imprime em substratos dos tipos: estrutura de etiquetas sensíveis à pressão, papel, filmes sem suporte e papelão, com estação computadorizada para a impressão, com 4 ou mais cores, com desbobinador diâmetro máximo rolo de entrada de 1.000mm e rebobinador com diâmetro máximo do rolo de 700mm.</t>
  </si>
  <si>
    <t>T-4522</t>
  </si>
  <si>
    <t>Máquinas industriais de impressão, por processo digital, com velocidade de impressão de até 80m/min, alimentada com bobina, com formato de imagem de 313mm, imprime em substratos com espessura de 12 a 450 mícrons, imprime em substratos dos tipos: estruturas de etiquetas sensíveis à pressão e rótulos termo encolhíveis, com estação computadorizada para a impressão, com 4 ou mais cores, com desbobinador diâmetro máximo rolo de entrada de 1.000mm e rebobinador com diâmetro máximo do rolo de 700mm.</t>
  </si>
  <si>
    <t>T-4507</t>
  </si>
  <si>
    <t>Máquinas impressoras de jato de tinta com tecnologia Drop-on-Demand (DoD) thermal inkjet para cartões plásticos, contendo cartucho colorido único de encaixe, com tintas estáveis a raios UV e resistentes à desbotamento nas cores amarelo, magenta e ciano, capacidade de impressão borda a borda com resolução de 600 x 1.200dpi, velocidade de impressão de até 36s/cartão, utilizada para impressão em cartões de PVC padrão, PVC polido prensado, composto ou PVC laminado, de dimensões 85,6 x 54 x 0,762mm (padrão CR-80), memória 1GB de RAM, interface USB 2.0, podendo conter codificador de cartão sem contato.</t>
  </si>
  <si>
    <t>T-4402</t>
  </si>
  <si>
    <t>Máquinas de corte a laser CNC de fibra óptica de 3 eixos simultâneos de base estrutural em ferro fundido e dois paletes que performam trabalhos independentes, não simultâneos, possibilitando processamento de produtos iguais ou diferentes, com capacidade de setup e ajuste de cada palete individualmente, que performa cortes 2D em chapas metálicas de até 35mm de espessura, com sistema de levantador de chapas na área de setup e porta de acesso lateral, composta por comando numérico (CNC), de tela “touchscreen” de 19”; magazine para armazenamento limpeza e troca automática de bicos; um cabeçote de corte com funções automáticas de detecção e ajuste do ponto focal, calibração do sensor copiador, controle do diâmetro do laser e sistemas de detecção de perfuração, queima e formação de plasma, também possuindo sensores para monitoramento da temperatura da janela de proteção do cabeçote; o CNC possui funções de controle de potência relacionado à velocidade do cabeçote; com um sistema de câmeras para leitura e programação de corte em retalhos; com um ressonador para a produção do raio laser com potência programável de até 6.000W, e alcançando uma espessura máxima de corte de até 35mm; um trocador de paletes hidráulico com 2 paletes, sendo cada mesa de corte com dimensões máximas de material de 3.050mm em X e 1.525mm em Y, tendo uma carga máxima admitida de 930kg igualmente distribuídos, sendo que na área de troca de palete há um sistema hidráulico de levantador de chapas constituído por hastes metálicas com esferas nas extremidades espaçadas ao longo da área de setup; na área de corte, os eixos X e Y tem movimentação por cremalheira e pinhão, sendo os cursos de eixos X de 3.100mm, Y de 1.580mm e Z de 150mm, com velocidades de avanço rápido de 60m/min nos eixos X, Y e Z; base fundida e área de trabalho seccionada e com válvulas de abertura e fechamento automáticos</t>
  </si>
  <si>
    <t>T-4549</t>
  </si>
  <si>
    <t>DOMPEL INDÚSTRIA PLÁSTICA E METALÚRGICA LTDA</t>
  </si>
  <si>
    <t>Máquinas de corte a laser de fibra para tubos e chapas metálicas, com carga e descarga automáticas, para corte de tubos com diâmetro de 16 a 220mm e comprimento máximo de 6.000mm, e para chapas metálicas com espessura entre 3 e 20mm(incluindo os limites) e área de trabalho para chapas de 4.000 x 2.000mm, com comando numérico computadorizado(CNC), de valor unitário (CIF) não superior a R$ 470.910,63.</t>
  </si>
  <si>
    <t>T-4334</t>
  </si>
  <si>
    <t>INDÚSTRIA DE IMPLEMENTOS AGRÍCOLAS VENCE TUDO IMPORTAÇÃO E EXPORTAÇÃO LTDA</t>
  </si>
  <si>
    <t>Centros de usinagem verticais para usinagem de peças metálicas, com comando numérico computadorizado - CNC, com software controlador simultâneo de modo de operação automática, para furar, mandrilar, alargar, interpolar, fresar e rosquear, com capacidade para usinagem nos cursos dos eixos X, Y, Z iguais ou superiores a 1.630, 762, 860mm respectivamente, equipados com servomotores axiais com “encoder” de posicionamento absoluto, ajuste automático de parâmetros dos motores de eixos X, Y e Z, velocidade de deslocamento dos eixos 24m/min, rotação no deslocamento 945rpm, dimensões da mesa de trabalho 1.730 x 860mm,capacidade de carga 2.000kg, fusos de esferas de pretensão aplicados nos três eixos, 6 blocos deslizantes no eixo X, 4 guias lineares no eixo Y, rotação máxima do cabeçote principal igual ou inferior a 15.000rpm,potência máxima de 30kW; sistema de troca automática de ferramentas tipo braço automático programável acionado por cilindro pneumático, magazine com capacidade de 40 ferramentas, controle de esforço do “spindle” na usinagem com desligamento programável, com sistema de resfriamento do fuso por bombeamento de óleo, removedor de cavacos, estrutura de base ampla com 10 placas de nivelamento.</t>
  </si>
  <si>
    <t>T-4577</t>
  </si>
  <si>
    <t>Máquinas para furação profunda horizontal, controladas por controle numérico computadorizado (CNC), para furação de canais de refrigeração em moldes e matrizes de aço carbono e materiais não ferrosos, com 6 eixos (XYZWAB) controlados pelo CNC, diâmetro de furação mínimo de 3mm e máximo de 50mm, comprimento máximo de furação inferior ou igual a 1.500 + 550mm, curso do eixo X igual a 2.500mm, curso do eixo Y igual a 1.500mm, curso do eixo Z igual a 800mm, mesa rotativa hidrostática com capacidade máxima de carga de 20t, inclinação do torpedo (eixo A) +15 ou - 25 graus, permitindo furações complexas e com ângulos compostos, eixo árvore com potência igual a 18,5/22kW, com velocidade máxima de 4.000rpm, sede do cone do eixo árvore BT50, mesa de trabalho com dimensões de 2.200 x 1.600mm, com funções auxiliares de fresamento e rosqueamento, sistema de refrigeração completo com bomba de refrigeração com fluxo de 6 - 140L/min, pressão de 2 - 11Mpa.</t>
  </si>
  <si>
    <t>T-4498</t>
  </si>
  <si>
    <t>Máquinas de super acabamento de mancais e moentes de virabrequins, com comando numérico computadorizado (CNC), através da remoção de material por meio de fitas abrasivas, fixação entre pontas pelos dois cabeçotes de fixação, arraste através de placa com 3 castanhas, unidades de acabamento que se movem horizontalmente, sendo capaz de usinar um perfil convexo com tolerância de 2µm, circularidade de seção de 10° de 2µm, circularidade de seção de 30° de 3µm, acabamento em raios de 90°, flexível para produzir virabrequins de até 1.400mm e 175kg, com diferentes distâncias entre centros dos mancais, sem a necessidade de regulagem ou troca de ferramentas, troca de programa e tempo de ciclo de 270 segundos por peça</t>
  </si>
  <si>
    <t>T-4454</t>
  </si>
  <si>
    <t>Serras circulares de corte a frio de lâmina única, para corte de tubos de aço carbono de alta resistência, que trabalha em conjunto com a linha de fabricação de tubos, podendo cortar tubos redondos com diâmetro externo de 19 a 114,30mm e espessura de parede de 0,80 a 6,30mm, tubos quadrados com dimensões de 15 x 15 a 90 x 90mm, e tubos retangulares com dimensões de 20 x 10 a 120 x 60mm, velocidade de trabalho de até 100m/min, tensão máxima de tração de 850Mpa (TCT), compostas por: 1 cabeçote de corte com lâmina circular de até 500mm de diâmetro e até 2,5mm de espessura, inclinado a 30º para otimização do trabalho; 1 carro transportador para montagem da serra, com movimentos deslizantes intermitentes de avanço e retorno; unidades de morsa para fixação dos tubos no momento do corte; suportes e guias para tubos; base para equipamento; sistemas de resfriamento e lubrificação para lâmina; controladas por painel de comando eletrônico, com software de gerenciamento inteligente de parâmetros de corte que permite a otimização da utilização das lâminas, configuração dos parâmetros de corte e obtenção de relatórios avançados do uso das lâminas.</t>
  </si>
  <si>
    <t>ZIKELI INDUSTRIA MECANICA LTDA</t>
  </si>
  <si>
    <t>T-4565</t>
  </si>
  <si>
    <t>Máquinas CNC de conformação radial a frio, em matriz aberta, com força de forjamento de 1.250kN e máximo de 1.200batidas/min, próprias para forjamento de cano de arma de fogo, a partir de “blank” de diâmetro máximo de 55mm e comprimento máximo de 630mm, acionadas por motor principal de 75kW, dotadas de: corpo principal com matriz aberta, com 4 martelos de forjamento e seus eixos excêntricos dispostos simetricamente; robô orbital manipulador computadorizado de 6 eixos; central com: unidade hidráulica para forjamento (22kW, 110bar e reservatório de 300 litros) e de unidade de lubrificação da cabeça do mandril (30bar, reservatório de 6 litros) e da unidade de lubrificação do forjamento (11kW, 8bar e reservatório de 650 litros); unidade de resfriamento de água pressurizada de 5m³/h; ferramental de forjamento; sistema eletrônico de proteção e segurança; conjunto de armário elétrico (380V - 60Hz, trifásico) com controlador lógico programável (CLP); painel de comando com interface homem-máquina (IHM), com PC e monitor para CNC.</t>
  </si>
  <si>
    <t>T-4462</t>
  </si>
  <si>
    <t>Máquinas com comando numérico computadorizado (CNC) 3 eixos para puncionar barras metálicas com troca automática de ferramenta, 10 estações até 28 ferramentas, software de programação e aproveitamento da matéria prima, velocidade de deslocamento de 80m/min, capacidade de produção 500t ano, 2 estações de rosqueamento, processamento de barras de 15 até 200mm de largura, processamento de espessura de 3 à 16mm, sistema integrado para marcação, precisão dimensional e posicionamento de mais ou menos 0,01mm, mesa de saída com classificação de peças.</t>
  </si>
  <si>
    <t>T-4512</t>
  </si>
  <si>
    <t>AM MONTAGEM DE ESTRUTURAS DE FERRO LTDA</t>
  </si>
  <si>
    <t>Máquinas para processar cantoneiras metálicas de comando numérico computadorizado (CNC) para cortar, puncionar e marcar cantoneiras com tamanho mínimo de 30 x 30 x 3mm e tamanho máximo de 120 x 120 x 13mm com comprimento de até 12m, com capacidade de puncionamento de furos com dois diâmetros diferentes em cada aba, diâmetro máximo dos furos a serem puncionado de 32mm, força de puncionamento de 650kN, com unidade de marcação com 4 grupos de marcação com força de marcação de 1.000kN, com unidade de corte com força de corte de 1.800kN, com transportador de entrada com sistema de carregamento rotativo para barras de 12m de comprimento, com dispositivo para fixação automática da pinça, com carro, com pinça piranha e com dispositivo para controlar o comprimento da barra, com transportador de saída com rolos loucos, com sistema elétrico de controle, com sistema hidráulico e sistema pneumático.</t>
  </si>
  <si>
    <t>T-4578</t>
  </si>
  <si>
    <t>MC BRASIL RECICLÁVEIS E LOCAÇÕES EIRELI</t>
  </si>
  <si>
    <t>Máquinas compactadoras de metais, próprias para processar sucatas, capacidade de 10t/h, pressão máxima de 32kg/cm², com motor diesel incorporado, dotada de: cabine com grua de alcance máximo de 6,2m; cubo; 2 jogos de filtros; 1 jogo de bombas hidráulicas; 1 jogo de cabos flexíveis; 3 alavancas; 1 válvula de descarga rápida.</t>
  </si>
  <si>
    <t>T-4524</t>
  </si>
  <si>
    <t>Ferramentas manuais próprias para trabalhos em madeira como construção de galpões, cercas, casas em geral, manutenção de postes de rede elétrica e dormentes de trilhos de trens, com duas velocidades para frente e uma velocidade de função reversa que possibilita a fácil retirada da broca em caso de travamento, mandril de aperto rápido para brocas de diâmetro de até 13mm, motor à combustão interna de ignição por centelha de 0,8kW e 27,2cm3, capacidade do tanque de combustível de 0,25 litros, rotações máximas do engate da broca de 1° marcha: 910L/min, 2° marcha 2.710L/min e marcha reversa 810L/min.</t>
  </si>
  <si>
    <t>T-4583</t>
  </si>
  <si>
    <t>Conjuntos de cabos de manejo, com gatilho de acionamento, com funções de liga, desliga, acelera e desacelera o motor, aciona a válvula que abre a fecha a saída do líquido pulverizado, resistentes à vibrações na lenta de 3.000rpm, e à vibrações máxima de 4.500rpm, com 400h de ciclo de durabilidade, utilizados em pulverizadores acionados por motor de ignição por centelha.</t>
  </si>
  <si>
    <t>T-4585</t>
  </si>
  <si>
    <t>Conjuntos de cabos de manejo, com gatilho de acionamento, com funções de liga, desliga, acelera e desacelera o motor, resistentes à vibrações na lenta de 2.800rpm, e à vibrações máxima de 9.500rpm, com ciclo de durabilidade de 400 a 500h, utilizados em roçadeiras acionadas por motor de ignição por centelha.</t>
  </si>
  <si>
    <t>T-4509</t>
  </si>
  <si>
    <t>Unidades de processamento sobre forma de placa de circuito impresso, contendo no mínimo 2 unidades de microprocessador de alto desempenho comercialmente denominadas "Unidade de Processamento Gráfico (GPU)" ou "placa aceleradora", integradas no PCB através da conexão NVLink, não possuindo saída de vídeo para dispositivos de visualização, utilizadas em máquinas automáticas para processamento de dados típicas de data center, para processar dados, auxiliar a unidade central de processamento (CPU) e aumentar a capacidade de processamento como um todo, especialmente apropriadas para aplicações de inteligência artificial, computação de alta performance, computação gráfica e cálculos em larga escala de modo geral, específicas para unidade de processamento de dados denominada servidor.</t>
  </si>
  <si>
    <t>T-4436</t>
  </si>
  <si>
    <t>INTERCOMEX BRASIL, COMÉRCIO EXTERIOR LTDA</t>
  </si>
  <si>
    <t>Dispositivos de armazenamento de criptomoedas, Suportando Bitcoin, Ethereum, XRP, Bitcoin Cash, EOS, Stellar, entre outras moedas digitais, carteira de bitcoin segura, com função de conectar qualquer computador através de USD e incorpora uma tela embutida de OLED para checagem dupla e confirmação de transações com um único toque em seus botões.</t>
  </si>
  <si>
    <t>T-4539</t>
  </si>
  <si>
    <t>Unidades de acesso para liberação de uso da máquina, através de teclado senha ou dispositivo RFID, para controle e armazenamento interno de dados, contendo informações de atividades da operação, como presença do operador, atuação de tração, atuação de hidráulica, nível de choque eixos X, Y e Z, interface para envio de dados via GPRS ou Bluetooth, com opção de comunicação via CANBUS e taxa de transmissão entre 250 e 500kbps.</t>
  </si>
  <si>
    <t>T-4504</t>
  </si>
  <si>
    <t>Leitores fixos de radiofrequência por proximidade (RFID), compatíveis com os padrões EPC Global UHF Class 1 Gen 2 / ISO 18000-63 / RAIN RFID, operando com protocolo EPC Global, com 2 ou 4 portas de RF para conexão de antenas monoestáticas ou multiplexadores de antenas, suporte à alimentação por Ethernet (PoE e/ou PoE+), com sensibilidade de recepção de -84 ou -92dBm e potência máxima de transmissão entre 30 a 33dBm.</t>
  </si>
  <si>
    <t>T-4514</t>
  </si>
  <si>
    <t>Leitores de cartão RFID para leitura do código de identificação do transponder (chip ou cartão); frequência 125kHz e 13,56MHz passivo com comunicação com computador via USB; temperatura de operação: 0 a 40°C.</t>
  </si>
  <si>
    <t>T-4518</t>
  </si>
  <si>
    <t>Módulos de computação com conectividade OPS, processador no mínimo de dois núcleos ou superior, memória mínima de 4GB de RAM, memoria SSD de 128GB ou superior, conexões Ethernet LAN (RJ45) e USB, e placa de rede Wireless incorporada.</t>
  </si>
  <si>
    <t>T-4280</t>
  </si>
  <si>
    <t>Kits de conversão para máquina de moldagem de garrafas de vidro à quente, com capacidade de produção de garrafas nas cores âmbar, verde e branco, constituído de mecanismo de alimentação para a máquina (feeder) ,mecanismo de tesoura de corte do vidro fundido, distribuidor de gotas, empurrador "pusher" para conduzir as garrafas quentes ao transportador; módulos para moldagem de garrafas de vidros, conjunto para o painel de controle e automação com cabine, cabos de potência, controle e sensores.</t>
  </si>
  <si>
    <t>T-4580</t>
  </si>
  <si>
    <t>INDUSTRIA MECÂNICA NTC LTDA</t>
  </si>
  <si>
    <t>Máquinas injetoras horizontais, elétricas, para moldar peças plásticas monocolor ou multicolor, dotadas de unidade de fechamento totalmente elétrica, com acionamento por servo motor, joelheira dupla na unidade de fechamento, força de fechamento de 900kN, curso de abertura de 320mm; distância entre colunas (H X V) de 420 x 420mm, direcionamento por guias lineares de alta precisão, lubrificação em circuito fechado, com ou sem acumulação de energia cinética; 1 ou mais unidades de injeção totalmente elétricas, com movimento de injeção acionado servo motor; sistema de dosagem de material, acionado por servo motor, com taxa de injeção entre 76 e 440cm³/s, capacidade máxima de injeção de até 207cm³, com precisão de repetibilidade de injeção de 0,03mm, com controle de contrapressão com repetibilidade menor que 1 bar; repetibilidade de controle de temperatura de +/- 0,5 graus; desvio de paralelismo entre colunas igual ou inferior a 0,03mm; comando de operação com botão multifuncional e monitor de 12"sensível ao toque".</t>
  </si>
  <si>
    <t>T-4531</t>
  </si>
  <si>
    <t>Máquinas injetoras horizontais monocolor para moldar peças plásticas, hidráulicas, com sistema de travamento central com joelheiras duplas travando no centro da placa móvel, precisão de abertura e fechamento do molde de 0,5mm, variação máxima do peso injetado de 0,3%, placa móvel apoiada sobre guias ou sapatas, sistema de abertura e fechamento com acionamento por bomba hidráulica acionada por servomotor, unidade de injeção apoiada sobre guias, placas retangulares com maior espaço entre colunas, controlado por computador lógico programável (CLP) de tela colorida com recursos gráficos, memória interna para moldes, comunicação externa (USB), força de travamento igual ou superior a 1.000kN e igual ou inferior a 2.000kN, equipadas com machos hidráulicos, válvulas pneumáticas e interfaces para ligação de periféricos, de valor unitário (CIF) não superior a R$ 174.183,90.</t>
  </si>
  <si>
    <t>T-4534</t>
  </si>
  <si>
    <t>Máquinas injetoras horizontais monocolor para moldar peças plásticas, hidráulicas, com sistema de travamento central com joelheiras duplas travando no centro da placa móvel, precisão de abertura e fechamento do molde de 0,5mm, variação máxima do peso injetado de 0,3%, placa móvel apoiada sobre guias ou sapatas, sistema de abertura e fechamento com acionamento por bomba hidráulica acionada por servomotor, unidade de injeção apoiada sobre guias, placas retangulares com maior espaço entre colunas, controlado por computador lógico programável (CLP) de tela colorida com recursos gráficos, memória interna para moldes, comunicação externa (USB), força de travamento igual ou superior a 2.300kN e igual ou inferior a 4.000kN, equipadas com machos hidráulicos, válvulas pneumáticas e interfaces para ligação de periféricos, de valor unitário (CIF) não superior a R$ 301.190,35.</t>
  </si>
  <si>
    <t>T-4538</t>
  </si>
  <si>
    <t>Máquinas injetoras horizontais monocolor para moldar peças plásticas, hidráulicas, com sistema de travamento central com joelheiras duplas travando no centro da placa móvel, precisão de abertura e fechamento do molde de 0,5mm, variação máxima do peso injetado de 0,3%, placa móvel apoiada sobre guias ou sapatas, sistema de abertura e fechamento com acionamento por bomba hidráulica acionada por servomotor, unidade de injeção apoiada sobre guias, placas retangulares com maior espaço entre colunas, controlado por computador lógico programável (CLP) de tela colorida com recursos gráficos, memória interna para moldes, comunicação externa (USB), força de travamento igual ou superior a 4.500kN e igual ou inferior a 6.000kN, equipadas com machos hidráulicos, válvulas pneumáticas e interfaces para ligação de periféricos, de valor unitário (CIF) não superior a R$ 448.655,50.</t>
  </si>
  <si>
    <t>T-4488</t>
  </si>
  <si>
    <t>Máquinas horizontais para moldar materiais termoplásticos, por injeção, bicolor, com unidade de fechamento sem colunas e com mecanismo  de distribuição e controle uniforme da força de fechamento; acionamentos hidráulicos com servo motor; dotada de placa giratória integrada de diâmetro de 1.100mm para fixação dos moldes e altura livre de molde de 1.000mm; possibilidade de uso de cilindros móveis, dispositivos para movimentação dos moldes e de automação por robôs industriais sem limitação de movimentos; força de fechamento de 4.000kN; volume de dosagem até 2.290cm³; controle de operação através de monitor "touchscreen" de 21,5polegadas, dotada dos softwares exclusivos: sistema de qualidade inteligente de controle da taxa de cisalhamento do polímero para ganho de produtividade, sistema de qualidade inteligente de controle automático de peso para eliminar variações de processo e sistema de qualidade inteligente de controle automático da força de fechamento para monitorar e ajustar automaticamente a força de fechamento necessária para injetar a peça a cada ciclo.</t>
  </si>
  <si>
    <t>T-3835</t>
  </si>
  <si>
    <t>Combinações de máquinas para produção de tubos de PVC, com graus de dureza de 67 à 90 "shore", para uso médico hospitalar, equipadas com: extrusora de alta precisão com tolerância de diâmetro OD/ID de mais ou menos 0,05mm, rosca de extrusão de 65mm, tanque à vácuo, medidor de diâmetro a laser, tanque de resfriamento, sistema de refrigeração de água em circuito fechado e purificação por luz ultravioleta, puxador de tubos de alta velocidade, cortador de tubos, bobinadora de tubos, Controladores Lógicos Programáveis (CLP), Interfaces Homem Máquina (IHM), computador e gabinetes elétricos.</t>
  </si>
  <si>
    <t>T-4491</t>
  </si>
  <si>
    <t>Circuladores de água (misturadores), submersíveis, elétricos, utilizados para misturar, adensar e tratar águas residuais e lodos, de uso urbano e industriais em proteção ambiental em viveiros de camarão, potência de 1kW, de 8 ou 4 polos, corrente de 4 ou 3.1 amperes, de baixa rotação, hélice com 3 lâminas e diâmetros de 260 a 220mm e com 740 ou 1.470rpm, eficiência do motor de 64 ou 69%, eixo em aço inox 304, com dupla vedação mecânica, material em carboneto de tungstênio e fixadores em aço inoxidável.</t>
  </si>
  <si>
    <t>T-4461</t>
  </si>
  <si>
    <t>Sistemas de dosagem gravimétrica automático composto por uma cabeça individual fixa de dosagens e circuitos para 28 componentes projetados para dosar corantes à base de agua e solvente com viscosidade e PE aproximados &lt;6.000cps – aprox. 1,5, sendo 19 componentes “multiflow” 1,5mm/20mm de abertura utilizadas para dosagem de corantes com uma precisão de ±0,1gr e 9 componentes “selectflow” de 10mm de abertura para dosagem de Base com precisão de ±2g, permite a dosagem em embalagens com abertura mínima de 300mm, composto por estrutura de aço inox, 28 válvulas de dosagem, balança de 30kg +/-0,1g, sistema semiautomático de limpeza, gabinete operador com computador e controles eletropneumáticos.</t>
  </si>
  <si>
    <t>T-4484</t>
  </si>
  <si>
    <t>Estabilizadores náuticos ativo para controle de movimento de embarcações de esporte e recreio, composto por 2 aletas fixadas em ambos os lados do casco e 2 hélices instalados perpendicularmente ao casco, na proa e na popa da embarcação, comandadas por um sistema eletrônico para o controle de movimentos, velocidade e inclinação através de painel “touchscreen” e acionamento por bombas e motores hidráulicos.</t>
  </si>
  <si>
    <t>T-4501</t>
  </si>
  <si>
    <t>NILFISK EQUIPAMENTOS DE LIMPEZA LTDA</t>
  </si>
  <si>
    <r>
      <t>Máquinas lavadoras automáticas de pisos dedicadas para a lavagem e secagem de pisos industriais e comerciais, acionados por baterias, que podem ou não acompanhar o equipamento, funcionamento com motores elétricos em 24V, dirigível com operador a bordo e autônomo, com sistema de lavagem utilizando 1 escova tipo disco plana ou 1 escova tipo REV, motor da escova com potência de 380 a 500W e 140 a 2.250rpm, motor atuador de150 a 200W de potência e motor de aspiração de 450 a 500W de potência, motor de tração com potência de 380 a 480W e 140 a 190rpm, com faixa de lavagem podendo variar entre 500 e 510mm, rodo integrado para aspiração de líquidos com largura podendo variar entre 600 e 767mm, tanque solução de 57L e recuperação de água suja 53L, produtividade manual teórica 2.550m</t>
    </r>
    <r>
      <rPr>
        <vertAlign val="superscript"/>
        <sz val="10"/>
        <color rgb="FF000000"/>
        <rFont val="Times New Roman"/>
        <family val="1"/>
      </rPr>
      <t>2</t>
    </r>
    <r>
      <rPr>
        <sz val="10"/>
        <color rgb="FF000000"/>
        <rFont val="Times New Roman"/>
        <family val="1"/>
      </rPr>
      <t>/h e produtividade pratica de 1.785m2/h, produtividade teórica máxima autônoma 1.938m</t>
    </r>
    <r>
      <rPr>
        <vertAlign val="superscript"/>
        <sz val="10"/>
        <color rgb="FF000000"/>
        <rFont val="Times New Roman"/>
        <family val="1"/>
      </rPr>
      <t>2</t>
    </r>
    <r>
      <rPr>
        <sz val="10"/>
        <color rgb="FF000000"/>
        <rFont val="Times New Roman"/>
        <family val="1"/>
      </rPr>
      <t>/h e produtividade pratica autônoma de 1.356m</t>
    </r>
    <r>
      <rPr>
        <vertAlign val="superscript"/>
        <sz val="10"/>
        <color rgb="FF000000"/>
        <rFont val="Times New Roman"/>
        <family val="1"/>
      </rPr>
      <t>2</t>
    </r>
    <r>
      <rPr>
        <sz val="10"/>
        <color rgb="FF000000"/>
        <rFont val="Times New Roman"/>
        <family val="1"/>
      </rPr>
      <t>/h, baixo nível de ruído com pressão sonora de 63(dB(A)), permitindo trabalhar em áreas sensíveis ao ruído e durante a noite, acesso para sistema de troca rápida de escovas e lâminas de rodo sem a necessidade do uso de ferramentas, velocidade máxima em operação em modo manual 5km/h, manual a ré 2,6km/h, 3,8km/h em modo autônomo e taxa máxima de inclinação de 2% em modo autônomo e até 15% em modo manual.</t>
    </r>
  </si>
  <si>
    <t>T-4559</t>
  </si>
  <si>
    <t>Máquinas semiautomáticas para bobinar e enlear dispositivo médico-hospitalar descartável (equipo), com capacidade de produção de no mínimo 7peças/min, com controle por CLP (controlador lógico programável) e painel de toque IHM.</t>
  </si>
  <si>
    <t>T-4598</t>
  </si>
  <si>
    <t>Equipamentos exclusivos para aplicação no processo de estabilização e prensagem de enrolamentos de transformadores de potência (10 - 63MVa, 138kV), capacidade 200t, altura máxima 3.500mm e diâmetro máximo 1.600mm.</t>
  </si>
  <si>
    <t>T-4607</t>
  </si>
  <si>
    <t>Conjuntos mecanismos de rotação de painéis fotovoltaicos, para uso exclusivo em seguidores solares de um eixo (Trackers), com capacidade para rotacionar fileiras com até 90 painéis fotovoltaicos, amplitude rotacional máxima de até 120⁰ (± 60⁰) e torque máximo de ± 300Nm, resistência de aterramento entre o colar e o flange da base menor que 0,1Ω (Ohm) na corrente de 25A DC, de acordo com a norma UL2703, blindagem que garante a operação do mecanismo por um período de 30 anos sem a necessidade de manutenção, e galvanizados a quente com espessura mínima de 35µm, conforme norma GB 13912-2002, dotados de motor elétrico sem escovas com potência de 150W e tensão nominal de 24V, suportes de montagem e elementos de fixação.</t>
  </si>
  <si>
    <t>T-4413</t>
  </si>
  <si>
    <t>Moldes de injeção fabricados em aço com dimensões 820 x 800 x 711cm, para fabricação da cobertura plástica do banco frontal sem B/P (Backed Poket), operando com temperatura de até 30°C, com 1 (uma) cavidade para uso em injetoras de alta pressão, e sistema de extração pneumático.</t>
  </si>
  <si>
    <t>T-4414</t>
  </si>
  <si>
    <t>Moldes de injeção fabricados em aço com dimensões 820 x 800 x 711cm, para fabricação da cobertura plástica do banco frontal com B/P (Backed Poket), operando com temperatura de até 30°C, com 1 (uma) cavidade para uso em injetoras de alta pressão, e sistema de extração pneumático.</t>
  </si>
  <si>
    <t>T-4477</t>
  </si>
  <si>
    <t>Válvulas controladoras de fluxo, com regulagem de vazão, tipo borboleta, fabricadas em polietileno de alta densidade e alto peso molecular (PEAD), alta resistência mecânica e química, utilizada em embalagens plásticas IBC (Intermediate Bulk Container), homologada para produtos perigosos, dotadas de eixo da manopla em aço revestida com polietileno; gaxetas com dupla segurança no eixo da manopla em Viton e EPDM; gaxeta em ETFE no disco de fechamento da válvula; conexão de saída 60 x 6; rosca NPT ou engate rápido de diâmetro nominal de 2 polegadas; pressão de trabalho igual a 1bar.</t>
  </si>
  <si>
    <t>T-4586</t>
  </si>
  <si>
    <t>Caixas de transmissão com carcaça de alumínio fundido, com engrenagens internas em aço, torque de saída de 2 a 2,65Nm, rotação de entrada de 6.000 a 6.500rpm, relação de redução de 1:1,4 e ângulo de transmissão de 30°, aplicadas em roçadeiras.</t>
  </si>
  <si>
    <t>T-4376</t>
  </si>
  <si>
    <t>NORDEX ENERGY BRASIL - COMÉRCIO E INDÚSTRIA DE EQUIPAMENTOS LTDA.</t>
  </si>
  <si>
    <t>Equipamentos para multiplicação de velocidade de rotação e transmissão de torque para aplicação em aerogeradores, com multiplicadora de giros para turbina eólica de potência até 5.700kW e frequência de 60Hz, velocidade de entrada n1 (1/min) entre 6 até 11,8, capacidade máxima de 650L de óleo, rolamento principal  autocompensador de rolos do rotor e eixo principal forjado do rotor em material 42CrMo4 ou 34CrNiMo6.</t>
  </si>
  <si>
    <t>T-4604</t>
  </si>
  <si>
    <t>Radiadores aptos a rejeição de 133kW de calor, temperatura de entrada da água em 33°C e vazão entre 170 e 175L/min de água com 50% de etileno glicol, entrada do ar no radiador a 95°C e saída 55°C, pressão de operação lado do líquido de 3bar com pressão estática de projeto do líquido de 8bar, pressão do ar de 0,913bar, queda de pressão de 0,5bar, radiador com feixe de tubos em alumínio brazado dispostos em favos, construção assimétrica com diferentes densidades de disposição dos favos dispostos em quadrantes para otimização da troca térmica, com fluxo total de ar de 3,5m³/s, sendo 23,4% do fluxo total de ar no quadrante de maior vazão e 13,2% do fluxo total de ar nos quadrantes de menor vazão, comprovação da performance do radiador através de ensaio em túnel de ar e operação montado no gerador, com garantia dos valores de temperatura da entrada e saída do ar.</t>
  </si>
  <si>
    <t>T-4517</t>
  </si>
  <si>
    <t>Máquinas para tratamento térmico por indução para cames de eixo comando de válvulas; com mesa indexadora para processamento automático de têmpera e revenimento num tempo de ciclo de 1,8s/came; potência de conversor de 200kW, banda de frequência na faixa de 20 a 40kHz e temperatura aproximada de 950ºC para o processo de têmpera e potência de conversor de 50kW, banda de frequência na faixa de 5 a 12kHz e temperatura variando de 150 a 200ºC para o processo de revenimento.</t>
  </si>
  <si>
    <t>T-4496</t>
  </si>
  <si>
    <t>Rádios transceptores portáteis, para sistema troncalizado (trunking) digital de protocolo tetra (terrestrial trunked radio), para uso em área industrial potencialmente explosivas com as seguintes características: frequência de operação (UHF) compreendida entre 350 a 870MHz; tensão de operação da bateria de 7,6V, bateria de no mínimo 1.250mAh; temperatura de operação compreendida entre -20 e +55°C; com 2 visores sendo um frontal e um superior ambos transflectivo a cores; classe de proteção padrão IP64, IP65, IP66, IP67 em conformidade IEC-60079-0:2011 e IEC-605-29; com módulo “bluetooth” e GPS integrado; com capacidade de 10.000 grupos de conversação em TMO e 2.000 grupos de conversação em DMO.</t>
  </si>
  <si>
    <t>T-4581</t>
  </si>
  <si>
    <t>Roteadores com capacidade de conexão sem fio, possui processador dual-core de 1,2G, memória RAM: 128Mbytes DDR3, memória Flash de 128MB Nand, 4 antenas para as frequências de 2,5 e 5Ghz, suporta WIFI de 2,4G para protocolos 802,11b/g/n com taxas sem fio de até 400 Mbps e WIFI de 5G para protocolos 802.11a/n/ac com taxas sem fio de até 867 Mbps, suporta banda dupla simultânea com taxas sem fio de até 1267 Mbps, suporta criptografia AES e TKIP, WPA 1.0 / WPA 2.0 PSK, portas Ethernet WLAN e LAN auto adaptável de 100/1.000 Mbit/s, suporta recursos NAT e NAPT (RFC 1631, RFC 2663, RFC 2766 e RFC 3022), acesso à rede Ipv6, Servidor e clientes DHCP, Proxy DNS, DDNS e Plug and Play universal (UPnP).</t>
  </si>
  <si>
    <t>T-4375</t>
  </si>
  <si>
    <t>ELETRA INDÚSTRIA E COMÉRCIO DE MEDIDORES ELÉTRICOS LTDA</t>
  </si>
  <si>
    <t>Módulos de rádio frequência para comunicação de dados, compatíveis com o padrão WiSUN e IEEE802.15.4g, para medidores inteligentes de energia elétrica, capazes de operar na faixa ISM de 902 a 928MHz em redes de topologia "Mesh" ou "Estrela" com espalhamento espectral por salto em frequência (FHSS), endereçamento IPv6 e potência de transmissão de até +30 dBm, com interface de comunicação de dados serial TTL e alimentação 8VDC.</t>
  </si>
  <si>
    <t>T-4527</t>
  </si>
  <si>
    <t>Suportes plásticos de armazenamento utilizados em redes FTTH com função de enrolar cabos ópticos extras, para instalação em postes, paredes ou poços subterrâneos, suporta um armazenamento máximo em cabos com 5 mm e comprimento de 40m, diâmetro mínimo da bobina de 150mm, dimensões de (A x L x P) de 230 x 230 x 75,5mm, peso líquido de 0,26mm, material de PP + GF + parafuso de aço inoxidável dos tipos M4 x 20 mm: 3 PCS, M6 x 45mm: 3 PCS, temperatura de operação entre -40 a +70ºC, umidade relativa ≤ 93% (40ºC), pressão atmosférica de 70 a 106 kPa, de valor unitário (CIF) não superior a R$  21,96.</t>
  </si>
  <si>
    <t>T-4537</t>
  </si>
  <si>
    <t>Suportes metálicos com abraçadeira para instalação em postes, para prender cabos ópticos em redes aéreas FTTH, possui dimensões (a x l x p; unidade: mm) da abraçadeira espiral de 900 x 72 x 9mm e base de montagem de 66 x 59 x 50mm, material da base de montagem zl102 e abraçadeira de aço inoxidável com liga de alumínio 5056, suporta cabos ópticos com diâmetro de 5mm, temperatura de operação -40 a +70ºC, umidade relativa ≤ 93% (40ºC) e pressão atmosférica de 70 a 106kpa, de valor unitário (CIF) não superior a R$  15,89.</t>
  </si>
  <si>
    <t>T-4503</t>
  </si>
  <si>
    <t>Tags inteligentes de acionamento por aproximação, sem contato, de uso exclusivo para identificação de produtos de roupas planas e têxteis, operando na faixa de 860 até 960MHz, atendendo aos requisitos de rastreamento, constituídos de material tipo tecido de 100% poliéster, incorporado a um pequeno dispositivo com tecnologia RFID UHF (identificação por rádio frequência), acoplado a uma antena de linha costurada, para comunicação com o leitor RFID, leitura de até 800 peças (multi leitura), distância de leitura de até 6m, tempo de vida até 200 ciclos de lavagem ou 3 anos.</t>
  </si>
  <si>
    <t>T-4465</t>
  </si>
  <si>
    <t>Monitores LCD de 24,5polegadas para jogos, compatível com software para gestão remota de cores dos LEDs acoplados ao produto, resolução nativa full HD de 1.920 x 1.080pixels, com tecnologia do painel em Fast IPS, tempo de resposta de 1ms e taxa de atualização de 240Hz, conectividade com entradas HDMI, “displayport” e entrada para fone de ouvido, design específico para gerenciamento de cabos, ajustes ergonômicos com inclinação de tela em ângulo de -5°/21°, giro de até 40°, ajustes de altura de até 130mm e ângulo de rotação de 180°.</t>
  </si>
  <si>
    <t>ENVISION INDUSTRIA DE PRODUTOS ELETRONICOS LTDA</t>
  </si>
  <si>
    <t>T-4466</t>
  </si>
  <si>
    <t>Monitores LCD de 23,8polegadas para vídeo conferências, com webcam full HD de 2MP com sensor infravermelho, microfone com cancelamento de ruídos e dois alto-falantes integrados ao produto de 5W, certificação de compatibilidade com softwares de vídeo chamada, resolução nativa full HD de 1.920 x 1.080pixels, com ajustes ergonômicos de inclinação da tela em ângulo de -5°/21°, giro de até 90°, rotação de até 90° e ajuste de altura de até 125mm, conectividade com entradas HDMI, displayPort e conector para fones de ouvido, design específico para gerenciamento de cabos.</t>
  </si>
  <si>
    <t>T-4470</t>
  </si>
  <si>
    <t>Módulos solares fotovoltaicos, destinados à geração de energia elétrica, dotados de 72 células de silício policristalino de 156,75 x 156,75mm cada, com potência total nominal máxima (STC) igual a 330W e potência total nominal por m2 igual a 170,1W/m2, indicado com tolerância de potência positiva e eficiência igual a 17,01%, coeficiente de temperatura (Pmax) de -0,39% por Graus Celsius, dimensões de 1.956 x 992 x 40mm, com cabos solares com comprimento de até 1.100mm, para uso em sistemas com tensão máxima igual a 1.500V, desenvolvidos para suportar a operação em temperatura dentro da faixa de -40 a 85°C</t>
  </si>
  <si>
    <t>T-4523</t>
  </si>
  <si>
    <t>TRINA SOLAR (BRASIL) REPRESENTAÇÃO E MARKETING LTDA.</t>
  </si>
  <si>
    <t>Módulos solares fotovoltaicos para geração de energia elétrica, monofaciais, dotados de células de silício monocristalino, com potência de pico (STC) na parte frontal de 375W para sistema com tensão máxima de 1.500V, com dimensões de 1.763 × 1.040 × 35mm (eficiência de 204Wp/m2, equivalente a 20.5%).</t>
  </si>
  <si>
    <t>BYD do Brasil Ltda</t>
  </si>
  <si>
    <t>T-4525</t>
  </si>
  <si>
    <t>Módulos solares fotovoltaicos para geração de energia elétrica, monofaciais, dotados de células de silício monocristalino, com potência de pico (STC) na parte frontal de 380W para sistema com tensão máxima de 1.500V, com dimensões de 1.763 × 1.040 × 35mm (eficiência de 207Wp/m2, equivalente a 20,7%).</t>
  </si>
  <si>
    <t>T-4528</t>
  </si>
  <si>
    <t>Módulos solares fotovoltaicos para geração de energia elétrica, monofaciais, dotados de células de silício monocristalino, com potência de pico (STC) na parte frontal de 390W para sistema com tensão máxima de 1.500V, com dimensões de 1.754 × 1.096 × 30mm (eficiência de 202Wp/m2, equivalente a 20,3%).</t>
  </si>
  <si>
    <t>T-4529</t>
  </si>
  <si>
    <t>Módulos solares fotovoltaicos para geração de energia elétrica, monofaciais, dotados de células de silício monocristalino, com potência de pico (STC) na parte frontal de 395W para sistema com tensão máxima de 1.500V, com dimensões de 1.754 × 1.096 × 30mm (eficiência de 205Wp/m2, equivalente a 20,5%).</t>
  </si>
  <si>
    <t>T-4530</t>
  </si>
  <si>
    <t>T-4532</t>
  </si>
  <si>
    <t>Módulos solares fotovoltaicos para geração de energia elétrica, monofaciais, dotados de células de silício monocristalino, com potência de pico (STC) na parte frontal de 395W para sistema com tensão máxima de 1.500V, com dimensões de 1.754 × 1.096 × 30mm (eficiência de 210Wp/m2, equivalente a 21,1%).</t>
  </si>
  <si>
    <t>T-4533</t>
  </si>
  <si>
    <t>T-4535</t>
  </si>
  <si>
    <t>Módulos solares fotovoltaicos para geração de energia elétrica, monofaciais, dotados de células de silício monocristalino, com potência de pico (STC) na parte frontal de 400W para sistema com tensão máxima de 1.500V, com dimensões de 1.754 × 1.096 × 30mm (eficiência de 208Wp/m2, equivalente a 20,8%).</t>
  </si>
  <si>
    <t>T-4397</t>
  </si>
  <si>
    <t>Rádios baliza para uso em embarcações ou botes salva-vidas, com a finalidade de auxiliar a busca e salvamento em emergências (AIS-SART); transmissor VHF; frequências de operação: AIS1, 161.975 MHz AIS2, 162.025MHz; taxa de dados: 9.600bps; largura de banda:25kHz; potência de saída: 1W EIRP; tipo de mensagem AIS: mensagem 1, mensagem 14; modulação: GMSK; antena: integrada na PCI; bateria de lítio, não recarregável com até 96h de vida útil; capacidade de rastreio: 48 canais; temperatura de operação: -20 a +55ºC; capacidade de imersão: 10m de profundidade.</t>
  </si>
  <si>
    <t>T-4471</t>
  </si>
  <si>
    <t>Rádios baliza para indicação de posição de emergência (EPIRB);dispositivos utilizados por embarcações para alertar os serviços de busca e salvamento; possibilitando uma rápida localização em eventos de emergência; quando ativados, transmitem uma mensagem codificada na frequência de 406MHz, a qual e monitorada pelo sistema COSPAS-SARSAT; Os alertas são então retransmitidos pela estação costeira para o centro de coordenação de busca e salvamentos (MRCC) mais próximo; os dispositivos também emitem um sinal na frequência de 121,5MHz para auxílio na aproximação de aeronaves.</t>
  </si>
  <si>
    <t>T-4548</t>
  </si>
  <si>
    <t>MHEDICA SERVICE COMÉRCIO E MANUTENÇÃO LTDA.</t>
  </si>
  <si>
    <t>Monitores multiparamétricos de sinais vitais utilizados especificamente para monitorar, exibir, revisar, armazenar, acionar alarmes e transferir múltiplos parâmetros fisiológicos de pacientes adultos, pediátricos e neonatos em instituições médicas e ambientes hospitalares, com funções de ECG (Eletrocardiograma) com análise e monitoramento de 3 ou 5 derivações selecionáveis, e opcionalmente, 6 ou 12 derivações selecionáveis, análise do segmento ST, análise e monitoramento de 25 tipos de arritmias, medições e monitoramento do intervalo QT/QTc e frequência cardíaca (FC); Respiração; SpO2 (Oximetria), incluindo índice de perfusão (IP) gráfico e numérico para SpO2; temperatura; pressão sanguínea não invasiva (PNI); pressão sanguínea invasiva (pi), débito cardíaco (D.C.); EtCO2 (Capnografia); com grau de proteção 1PX1, capacidade de armazenamento de até 2.400h de dados de tendências gráficas ou tabulares de 1 único paciente, tela colorida com operação multitoque, acesso à ajuda na tela para alarmes técnicos e com desenho esquemático, e dimensões de 10,1 ou 12,1” (ambas com resolução de 1.280 x 800 pixels) ou 15,6” (resolução de 1.366 x 768 pixels), 2 (dois) conectores USB 2.0, ferramentas de suporte a decisão clínica por meio de escore de alerta precoce (EWS), escala de coma de “Glasgow” (GCS), sumário das últimas 24h de ECG, oxycardiorespirograma e SpO2 Scream (painel de gerenciamento do alvo de SpO2 e gráfico do segmento ST), modo de medição simultânea de SpO2 (oximetria) e PNI (pressão sanguínea não invasiva) em um único membro, tecnologia de alta precisão para reduzir falso alarmes, através da análise em conjunto do sinal de ECG e do sinal da onda pletismográfica; funções de cálculo de medicamentos, hemodinâmicos, oxigenação, ventilação e renais; capacidade de operar nos modos de intubação, privacidade e noturno, e opcionalmente, no modo CPB (derivação cardiopulmonar), e podendo conter um ou mais dos seguintes opcionais: “slots” para conexão de módulos externos intercambiáveis de parâmetros fisiológicos de débito cardíaco (D.C.), pressão sanguínea invasiva (PI), EtCO2 (capnografia), módulo de gás anestésico (GA), índice bispectral (BIS) e/ou transmissão neuromuscular (NMT); comunicação via Wi-Fi com protocolo IEEE 802.11a/b/g/h.</t>
  </si>
  <si>
    <t>T-4569</t>
  </si>
  <si>
    <t>Simuladores cirúrgicos com software integrado, 14kg, para simulação de exercícios técnicos de habilidades básicas e técnicas necessárias para realizar procedimentos cirúrgicos com o sistema endoscópico.</t>
  </si>
  <si>
    <t>T-4410</t>
  </si>
  <si>
    <t>Equipamentos analisadores de propriedades mecânicas, pressão de contato, área de contato, força, momento, torque, velocidade, entre rolo de pintura e superfície plana, para uso em laboratórios em estudos das propriedades físico-químicas das tintas, com dimensões aproximadas de 6,5” de altura por 5” de largura, contendo 1 placa transdutora, 1 cabo para transdutor com conector angulado, 2 interfaces e fonte elétrica para o transdutor, 1 calibrador DAQ (dual) para transdutores, 1 calibrador adicional DAQ, 1 cabo de energia, 1 barramento de energia (16 bits), com terminais de aparafusamento, 1 estrutura metálica de sustentação mecânica em aço inoxidável, 1 quadro (superfície de aplicação), 1 notebook, completados por sistema computadorizado de aquisição, calibração e monitoramento dos dados, ferramentas para montagem, apresentados desmontados em estojos e caixas.</t>
  </si>
  <si>
    <t>T-4408</t>
  </si>
  <si>
    <t>Equipamentos para realização de análises químicas “on-line” de materiais a granel, através da tecnologia do espectro de infravermelho próximo (NIR), sem a utilização de radiação ionizante, para aplicação em transportadores de correia, dotados basicamente de: cabeça de iluminação composta de um conjunto de fontes de luz emissoras de radiação NIR, incluindo um espectrômetro de infravermelho próximo (NIR) por transformada de “Fourier” (FTIR), e uma unidade de controle contendo PC industrial contendo interfaces, “software” básico para processamento de dados espectrais e acesso remoto via VPN, sistema de aquecimento e resfriamento, e fonte de alimentação, para operação em ambiente de trabalho com temperatura compreendida entre -40 e +55°C e em qualquer intervalo de humidade, com instalação em estrutura de alumínio com dimensões aprox. de 1.500 x 1.500 x 1.500mm ((L x C x A).</t>
  </si>
  <si>
    <t>T-4545</t>
  </si>
  <si>
    <t>HEXIS CIENTIFICA LTDA</t>
  </si>
  <si>
    <t>Contadores automáticos de partículas por bloqueio de luz laser (obscuração de luz) para contagem de partículas em produtos farmacêuticos(injetáveis e oftálmicos), com viscosidade de até 50cP, taxa de fluxo de amostra 10 a 100 mL/min, design para assegurar uma amostragem pequena (1mL) até grandes volumes (&gt; 1.000mL), alimentação 100/230VAC, 50/60Hz,  acompanha sensor com certificado de calibração de fábrica com durabilidade de 6 meses e faixa medição de 1,3 a 150um, acompanha software/licenças de operação, que viabiliza a programação dos POPs no contador, revisão e aprovação do fluxo de trabalho no contador, assinaturas eletrônicas, registros eletrônicos seguros direto do contador.</t>
  </si>
  <si>
    <t>T-4546</t>
  </si>
  <si>
    <t>Contadores automáticos de partículas portáteis por bloqueio de luz laser (obscuração de luz) para contagem de partículas em líquidos(óleos, água, combustíveis e glicol), com faixa de viscosidade de 1 à 425cSt sem diluição, taxa de fluxo de amostra de 15, 30 e 50mL/min taxas de fluxo fixas, calibração ISO MTD, escolha de até 9 canais de tamanhos de partículas, Com pressão local de 100psig, bomba interna para leitura de fluídos até 150Cst, acima disso necessita pressão externa, contador com autodiagnóstico, comunicação por porta ethernet e porta USB, bateria recarregável de lítio-íon com tempo de funcionamento de 6h de amostragem continua num intervalo de 3min, adaptador CA: universal 100-240VAC, exporte digital de dados e também por impressora térmica embutida, display colorido sem “touchscreen”.</t>
  </si>
  <si>
    <t>T-4562</t>
  </si>
  <si>
    <t>Contadores de partículas aerossóis, portáteis pelo método de dispersão de luz, com 6 canais para contagem de partículas, taxa de fluxo de 28,3L/min +/-5% para atender aplicações em monitoramento rotineiro, remoto e móvel da sala limpa, com monitor LCD de alta resolução e de alta sensibilidade de 10 polegadas e impressora térmica embutida, com fonte de alimentação de 80 a 264V, 47 - 63Hz, bateria de lítio, material do contador em aço inoxidável 316, classificação IP20, Comunicação Ethernet, 3 portas de host USB, porta DIN proprietária para sonda de sensor de umidade relativa e temperatura, download de dados via USB e integrado ao Microsoft Active Directory com software em português e outros idiomas, e possibilidade de carregar o mapa de amostragem para monitoramento ambiental de rotina e configuração de amostragem para cada localidade diretamente no contador.</t>
  </si>
  <si>
    <t>T-4563</t>
  </si>
  <si>
    <t>Contadores de partículas aerossóis, portáteis pelo método de dispersão de luz, com 6 canais para contagem de partículas, taxa de fluxo de 50L/min +/-5% para atender aplicações em monitoramento rotineiro, remoto e móvel da sala limpa, com monitor LCD de alta resolução e de alta sensibilidade de 10 polegadas e impressora térmica embutida, com fonte de alimentação de 80 a 264V, 47 - 63Hz, bateria de lítio, material do contador em aço inoxidável 316, classificação IP20, Comunicação Ethernet, 3 portas de host USB, porta DIN proprietária para sonda de sensor de umidade relativa e temperatura, download de dados via USB e integrado ao Microsoft Active Directory com software em português e outros idiomas, e possibilidade de carregar o mapa de amostragem para monitoramento ambiental de rotina e configuração de amostragem para cada localidade diretamente no contador.</t>
  </si>
  <si>
    <t>T-4544</t>
  </si>
  <si>
    <t>Contadores automáticos de partículas por bloqueio de luz laser (obscuração de luz) para contagem de partículas em líquidos(óleos, água, combustíveis e glicol), com faixa de viscosidade de 1 à 425 cSt sem diluição, tamanhos de partículas entre 2 e 100um, taxa de fluxo de amostra entre 10 - 100mL/min, concentração máxima de amostra de 18.000partículas/mL, calibração ISO MTD, escolha de até 18 canais de tamanhos de partículas, Necessidade de pressão externa para operação através de ar comprimido ou bomba de ar/vácuo, contador com autodiagnóstico, comunicação por porta ethernet e 2 portas USB, alimentação de 110 à 240V, exporte digital de dados sem necessidade de impressora térmica externa, display de 7 polegadas colorido sem “touchscreen”.</t>
  </si>
  <si>
    <t>T-4555</t>
  </si>
  <si>
    <t>Microscópios ópticos para análise de pontos de estampagem em tampas metálicas incluindo medições do ponto residual do rasgo de abertura, identificação de resíduos de bolhas na tampa, espessura residual do rebite, espessura das placas, entre outros, aplicados em laboratórios das indústrias de bebidas e alimentos enlatados em geral, com medições de 4 a 5 pontos de medição da lata em até 30s com recurso autônomo para medição de qualquer espessura da lata, medição de repetibilidade com variação de resolução e precisão de 0,001mm (0,00004”), aproximação/foco de 1.000x, distancia focal de 8mm/0,3”, munido de acessório para calibração com precisão 0,100mm/0,004" com certificação ISO, com unidade de focagem automática motorizada permitindo leituras precisas e independentes, conjunto de autofoco reforçado e iluminação LED, conectados a um computador de controle integrado com Windows 7 ou superior com portas de comunicação para RS232 e rede de internet, controlados por software de controle com configurações de segurança para calibração frequente em intervalos de 8 horas e requisitos de segurança obrigatórios para análise de campos específicos, contendo ainda configuração de níveis de usuários, com visualização do objeto analisado ampliada em monitor e em lentes ópticas como backup, com conexões USB 2.0 e HDMI, com armazenamento de dados em banco de dados SQL da unidade de controle, mesa de análise com capacidade de movimentação nos eixos X/Y, potência de 100 - 240V AC/50 - 60Hz, acompanhados de pedal industrial de acionamento de operação, miniteclado e monitor com tela sensível ao toque de 15” tipo TFT (Transistor de Película Fina).</t>
  </si>
  <si>
    <t>T-4405</t>
  </si>
  <si>
    <t>Combinações de máquinas automáticas, tipo off-line, próprias para monitoramento, detecção e separação de defeitos em pré-formas de politereftalato de etileno (PET) de dimensões de até 60mm de diâmetro externo e de até 160 mm de comprimento total, por meio de câmaras de alta definição, e "software" dedicado, capacitada para inspecionar, entre outros, características geométricas, tais como comprimento e desvios de formato, defeitos de material, desvio de cor, furos e sulcos no ponto de injeção, defeitos no anel de vedação, leitura do número da cavidade e contaminação, com capacidade de monitorar de até 72.000pré-formas/h (de acordo com as dimensões e peso da pré-forma), composta de tombador de caixas, sistema de alimentação, orientação e posicionamento de entrada, equipamento de inspeção por análise óptica por meio de até 18 câmeras digitais de alta resolução com respectivas lentes e sistema de iluminação com tecnologia de polarização, controlado por CLP com respectivos programas (software) para processamento das imagens e dados coletados, unidade de visualização "IHM" com monitor sensível ao toque, sistemas elétrico, mecanismo para a rejeição automática de produtos defeituosos e sistema de ejeção.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</si>
</sst>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16]dddd&quot;, &quot;mmmm&quot; &quot;dd&quot;, &quot;yyyy"/>
  </numFmts>
  <fonts count="29" x14ac:knownFonts="1">
    <font>
      <sz val="11"/>
      <color rgb="FF000000"/>
      <name val="Calibri"/>
      <family val="2"/>
    </font>
    <font>
      <sz val="11"/>
      <color rgb="FF9C0006"/>
      <name val="Calibri"/>
      <family val="2"/>
    </font>
    <font>
      <u/>
      <sz val="11"/>
      <color rgb="FF0563C1"/>
      <name val="Calibri"/>
      <family val="2"/>
    </font>
    <font>
      <b/>
      <sz val="14"/>
      <color rgb="FF000000"/>
      <name val="Calibri"/>
      <family val="2"/>
    </font>
    <font>
      <b/>
      <sz val="12"/>
      <color rgb="FF000000"/>
      <name val="Calibri"/>
      <family val="2"/>
    </font>
    <font>
      <sz val="11"/>
      <color rgb="FFFF0000"/>
      <name val="Calibri"/>
      <family val="2"/>
    </font>
    <font>
      <b/>
      <sz val="16"/>
      <color rgb="FF000000"/>
      <name val="Calibri"/>
      <family val="2"/>
    </font>
    <font>
      <sz val="10"/>
      <color rgb="FF000000"/>
      <name val="Times New Roman"/>
      <family val="1"/>
    </font>
    <font>
      <sz val="11"/>
      <color rgb="FF4472C4"/>
      <name val="Calibri"/>
      <family val="2"/>
    </font>
    <font>
      <vertAlign val="superscript"/>
      <sz val="10"/>
      <color rgb="FF000000"/>
      <name val="Times New Roman"/>
      <family val="1"/>
    </font>
    <font>
      <sz val="11"/>
      <color rgb="FF002060"/>
      <name val="Calibri"/>
      <family val="2"/>
    </font>
    <font>
      <sz val="10"/>
      <color rgb="FFFF0000"/>
      <name val="Times New Roman"/>
      <family val="1"/>
    </font>
    <font>
      <sz val="10"/>
      <color rgb="FF002060"/>
      <name val="Times New Roman"/>
      <family val="1"/>
    </font>
    <font>
      <sz val="11"/>
      <color rgb="FF0070C0"/>
      <name val="Calibri"/>
      <family val="2"/>
    </font>
    <font>
      <vertAlign val="superscript"/>
      <sz val="10"/>
      <color rgb="FFFF0000"/>
      <name val="Times New Roman"/>
      <family val="1"/>
    </font>
    <font>
      <sz val="10"/>
      <color rgb="FF000000"/>
      <name val="Calibri"/>
      <family val="2"/>
    </font>
    <font>
      <vertAlign val="superscript"/>
      <sz val="10"/>
      <color rgb="FF000000"/>
      <name val="Calibri"/>
      <family val="2"/>
    </font>
    <font>
      <sz val="10"/>
      <color rgb="FFFF0000"/>
      <name val="Calibri"/>
      <family val="2"/>
    </font>
    <font>
      <vertAlign val="superscript"/>
      <sz val="10"/>
      <color rgb="FF002060"/>
      <name val="Calibri"/>
      <family val="2"/>
    </font>
    <font>
      <sz val="10"/>
      <color rgb="FF002060"/>
      <name val="Calibri"/>
      <family val="2"/>
    </font>
    <font>
      <vertAlign val="superscript"/>
      <sz val="10"/>
      <color rgb="FFFF0000"/>
      <name val="Calibri"/>
      <family val="2"/>
    </font>
    <font>
      <sz val="10"/>
      <color rgb="FF212121"/>
      <name val="Calibri"/>
      <family val="2"/>
    </font>
    <font>
      <sz val="11"/>
      <color rgb="FF00B0F0"/>
      <name val="Calibri"/>
      <family val="2"/>
    </font>
    <font>
      <sz val="11"/>
      <color rgb="FFC65911"/>
      <name val="Calibri"/>
      <family val="2"/>
    </font>
    <font>
      <vertAlign val="subscript"/>
      <sz val="10"/>
      <color rgb="FF000000"/>
      <name val="Calibri"/>
      <family val="2"/>
    </font>
    <font>
      <b/>
      <u/>
      <sz val="11"/>
      <color rgb="FF323130"/>
      <name val="Calibri"/>
      <family val="2"/>
    </font>
    <font>
      <sz val="11"/>
      <color rgb="FF323130"/>
      <name val="Calibri"/>
      <family val="2"/>
    </font>
    <font>
      <sz val="9"/>
      <color rgb="FF000000"/>
      <name val="Times New Roman"/>
      <family val="1"/>
    </font>
    <font>
      <vertAlign val="subscript"/>
      <sz val="10"/>
      <color rgb="FF000000"/>
      <name val="Times New Roman"/>
      <family val="1"/>
    </font>
  </fonts>
  <fills count="19">
    <fill>
      <patternFill patternType="none"/>
    </fill>
    <fill>
      <patternFill patternType="gray125"/>
    </fill>
    <fill>
      <patternFill patternType="solid">
        <fgColor rgb="FFFFC7CE"/>
        <bgColor rgb="FFFFC7CE"/>
      </patternFill>
    </fill>
    <fill>
      <patternFill patternType="solid">
        <fgColor rgb="FF70AD47"/>
        <bgColor rgb="FF70AD47"/>
      </patternFill>
    </fill>
    <fill>
      <patternFill patternType="solid">
        <fgColor rgb="FFACB9CA"/>
        <bgColor rgb="FFACB9CA"/>
      </patternFill>
    </fill>
    <fill>
      <patternFill patternType="solid">
        <fgColor rgb="FFBF8F00"/>
        <bgColor rgb="FFBF8F00"/>
      </patternFill>
    </fill>
    <fill>
      <patternFill patternType="solid">
        <fgColor rgb="FFED7D31"/>
        <bgColor rgb="FFED7D31"/>
      </patternFill>
    </fill>
    <fill>
      <patternFill patternType="solid">
        <fgColor rgb="FFBFBFBF"/>
        <bgColor rgb="FFBFBFBF"/>
      </patternFill>
    </fill>
    <fill>
      <patternFill patternType="solid">
        <fgColor rgb="FFE2EFDA"/>
        <bgColor rgb="FFE2EFDA"/>
      </patternFill>
    </fill>
    <fill>
      <patternFill patternType="solid">
        <fgColor rgb="FFD6DCE4"/>
        <bgColor rgb="FFD6DCE4"/>
      </patternFill>
    </fill>
    <fill>
      <patternFill patternType="solid">
        <fgColor rgb="FFFFE699"/>
        <bgColor rgb="FFFFE699"/>
      </patternFill>
    </fill>
    <fill>
      <patternFill patternType="solid">
        <fgColor rgb="FFFCE4D6"/>
        <bgColor rgb="FFFCE4D6"/>
      </patternFill>
    </fill>
    <fill>
      <patternFill patternType="solid">
        <fgColor rgb="FFF2F2F2"/>
        <bgColor rgb="FFF2F2F2"/>
      </patternFill>
    </fill>
    <fill>
      <patternFill patternType="solid">
        <fgColor rgb="FF8497B0"/>
        <bgColor rgb="FF8497B0"/>
      </patternFill>
    </fill>
    <fill>
      <patternFill patternType="solid">
        <fgColor rgb="FFC6E0B4"/>
        <bgColor rgb="FFC6E0B4"/>
      </patternFill>
    </fill>
    <fill>
      <patternFill patternType="solid">
        <fgColor rgb="FFFF0000"/>
        <bgColor rgb="FFFF0000"/>
      </patternFill>
    </fill>
    <fill>
      <patternFill patternType="solid">
        <fgColor rgb="FF92CDDC"/>
        <bgColor rgb="FF92CDDC"/>
      </patternFill>
    </fill>
    <fill>
      <patternFill patternType="solid">
        <fgColor rgb="FFFFFF00"/>
        <bgColor rgb="FFFFFF00"/>
      </patternFill>
    </fill>
    <fill>
      <patternFill patternType="solid">
        <fgColor rgb="FFFFFFFF"/>
        <bgColor rgb="FFFFFFFF"/>
      </patternFill>
    </fill>
  </fills>
  <borders count="13">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bottom/>
      <diagonal/>
    </border>
  </borders>
  <cellStyleXfs count="4">
    <xf numFmtId="0" fontId="0" fillId="0" borderId="0"/>
    <xf numFmtId="0" fontId="1" fillId="2" borderId="0" applyNumberFormat="0" applyBorder="0" applyAlignment="0" applyProtection="0"/>
    <xf numFmtId="0" fontId="2" fillId="0" borderId="0" applyNumberFormat="0" applyFill="0" applyBorder="0" applyAlignment="0" applyProtection="0"/>
    <xf numFmtId="0" fontId="2" fillId="0" borderId="0" applyNumberFormat="0" applyFill="0" applyBorder="0" applyAlignment="0" applyProtection="0"/>
  </cellStyleXfs>
  <cellXfs count="235">
    <xf numFmtId="0" fontId="0" fillId="0" borderId="0" xfId="0"/>
    <xf numFmtId="0" fontId="0" fillId="0" borderId="1" xfId="0" applyBorder="1" applyAlignment="1">
      <alignment wrapText="1"/>
    </xf>
    <xf numFmtId="0" fontId="4" fillId="0" borderId="0" xfId="0" applyFont="1" applyAlignment="1">
      <alignment vertical="top" wrapText="1"/>
    </xf>
    <xf numFmtId="0" fontId="4" fillId="8" borderId="2" xfId="0" applyFont="1" applyFill="1" applyBorder="1" applyAlignment="1">
      <alignment vertical="top" wrapText="1"/>
    </xf>
    <xf numFmtId="0" fontId="4" fillId="8" borderId="3" xfId="0" applyFont="1" applyFill="1" applyBorder="1" applyAlignment="1">
      <alignment vertical="top" wrapText="1"/>
    </xf>
    <xf numFmtId="0" fontId="4" fillId="9" borderId="2" xfId="0" applyFont="1" applyFill="1" applyBorder="1" applyAlignment="1">
      <alignment vertical="top" wrapText="1"/>
    </xf>
    <xf numFmtId="0" fontId="4" fillId="10" borderId="2" xfId="0" applyFont="1" applyFill="1" applyBorder="1" applyAlignment="1">
      <alignment vertical="top" wrapText="1"/>
    </xf>
    <xf numFmtId="0" fontId="4" fillId="11" borderId="2" xfId="0" applyFont="1" applyFill="1" applyBorder="1" applyAlignment="1">
      <alignment vertical="top" wrapText="1"/>
    </xf>
    <xf numFmtId="0" fontId="4" fillId="12" borderId="2" xfId="0" applyFont="1" applyFill="1" applyBorder="1" applyAlignment="1">
      <alignment vertical="top" wrapText="1"/>
    </xf>
    <xf numFmtId="0" fontId="0" fillId="0" borderId="0" xfId="0" applyAlignment="1">
      <alignment horizontal="center" vertical="center" wrapText="1"/>
    </xf>
    <xf numFmtId="0" fontId="0" fillId="0" borderId="2" xfId="0" applyBorder="1" applyAlignment="1">
      <alignment vertical="top" wrapText="1"/>
    </xf>
    <xf numFmtId="0" fontId="0" fillId="0" borderId="3" xfId="0" applyBorder="1" applyAlignment="1">
      <alignment vertical="top" wrapText="1"/>
    </xf>
    <xf numFmtId="0" fontId="0" fillId="0" borderId="2" xfId="0" applyBorder="1" applyAlignment="1">
      <alignment horizontal="center" vertical="top" wrapText="1"/>
    </xf>
    <xf numFmtId="14" fontId="0" fillId="0" borderId="2" xfId="0" applyNumberFormat="1" applyBorder="1" applyAlignment="1">
      <alignment vertical="top" wrapText="1"/>
    </xf>
    <xf numFmtId="0" fontId="0" fillId="0" borderId="2" xfId="0" applyBorder="1" applyAlignment="1">
      <alignment horizontal="center" vertical="center" wrapText="1"/>
    </xf>
    <xf numFmtId="0" fontId="0" fillId="0" borderId="0" xfId="0" applyAlignment="1">
      <alignment vertical="top"/>
    </xf>
    <xf numFmtId="14" fontId="0" fillId="0" borderId="2" xfId="0" applyNumberFormat="1" applyBorder="1" applyAlignment="1">
      <alignment horizontal="right" vertical="top" wrapText="1"/>
    </xf>
    <xf numFmtId="0" fontId="5" fillId="0" borderId="2" xfId="0" applyFont="1" applyBorder="1" applyAlignment="1">
      <alignment vertical="top" wrapText="1"/>
    </xf>
    <xf numFmtId="0" fontId="5" fillId="0" borderId="3" xfId="0" applyFont="1" applyBorder="1" applyAlignment="1">
      <alignment vertical="top" wrapText="1"/>
    </xf>
    <xf numFmtId="0" fontId="5" fillId="0" borderId="2" xfId="0" applyFont="1" applyBorder="1" applyAlignment="1">
      <alignment horizontal="center" vertical="top" wrapText="1"/>
    </xf>
    <xf numFmtId="0" fontId="0" fillId="0" borderId="1" xfId="0" applyBorder="1" applyAlignment="1">
      <alignment horizontal="center" vertical="top" wrapText="1"/>
    </xf>
    <xf numFmtId="14" fontId="0" fillId="0" borderId="1" xfId="0" applyNumberFormat="1" applyBorder="1" applyAlignment="1">
      <alignment vertical="top" wrapText="1"/>
    </xf>
    <xf numFmtId="0" fontId="0" fillId="0" borderId="1" xfId="0" applyBorder="1" applyAlignment="1">
      <alignment vertical="top" wrapText="1"/>
    </xf>
    <xf numFmtId="0" fontId="0" fillId="0" borderId="4" xfId="0" applyBorder="1" applyAlignment="1">
      <alignment vertical="top" wrapText="1"/>
    </xf>
    <xf numFmtId="0" fontId="0" fillId="0" borderId="2" xfId="0" applyBorder="1" applyAlignment="1">
      <alignment vertical="top"/>
    </xf>
    <xf numFmtId="0" fontId="0" fillId="0" borderId="1" xfId="0" applyBorder="1" applyAlignment="1">
      <alignment vertical="top"/>
    </xf>
    <xf numFmtId="0" fontId="3" fillId="3" borderId="2" xfId="0" applyFont="1" applyFill="1" applyBorder="1" applyAlignment="1">
      <alignment horizontal="center" vertical="top" wrapText="1"/>
    </xf>
    <xf numFmtId="0" fontId="3" fillId="4" borderId="2" xfId="0" applyFont="1" applyFill="1" applyBorder="1" applyAlignment="1">
      <alignment horizontal="center" vertical="top" wrapText="1"/>
    </xf>
    <xf numFmtId="0" fontId="3" fillId="5" borderId="2" xfId="0" applyFont="1" applyFill="1" applyBorder="1" applyAlignment="1">
      <alignment horizontal="center" vertical="top" wrapText="1"/>
    </xf>
    <xf numFmtId="0" fontId="3" fillId="6" borderId="2" xfId="0" applyFont="1" applyFill="1" applyBorder="1" applyAlignment="1">
      <alignment horizontal="center" vertical="top" wrapText="1"/>
    </xf>
    <xf numFmtId="0" fontId="3" fillId="7" borderId="2" xfId="0" applyFont="1" applyFill="1" applyBorder="1" applyAlignment="1">
      <alignment horizontal="center" vertical="top" wrapText="1"/>
    </xf>
    <xf numFmtId="0" fontId="0" fillId="0" borderId="2" xfId="0" applyBorder="1"/>
    <xf numFmtId="0" fontId="4" fillId="14" borderId="2" xfId="0" applyFont="1" applyFill="1" applyBorder="1" applyAlignment="1">
      <alignment vertical="top" wrapText="1"/>
    </xf>
    <xf numFmtId="0" fontId="4" fillId="9" borderId="5" xfId="0" applyFont="1" applyFill="1" applyBorder="1" applyAlignment="1">
      <alignment vertical="top" wrapText="1"/>
    </xf>
    <xf numFmtId="0" fontId="0" fillId="0" borderId="2" xfId="0" applyBorder="1" applyAlignment="1">
      <alignment horizontal="left" vertical="top" wrapText="1"/>
    </xf>
    <xf numFmtId="14" fontId="0" fillId="0" borderId="5" xfId="0" applyNumberFormat="1" applyBorder="1" applyAlignment="1">
      <alignment horizontal="left" vertical="top" wrapText="1"/>
    </xf>
    <xf numFmtId="14" fontId="0" fillId="0" borderId="2" xfId="0" applyNumberFormat="1" applyBorder="1" applyAlignment="1">
      <alignment horizontal="left" vertical="top" wrapText="1"/>
    </xf>
    <xf numFmtId="164" fontId="0" fillId="0" borderId="2" xfId="0" applyNumberFormat="1" applyBorder="1" applyAlignment="1">
      <alignment horizontal="left" vertical="top" wrapText="1"/>
    </xf>
    <xf numFmtId="0" fontId="0" fillId="0" borderId="0" xfId="0" applyAlignment="1">
      <alignment horizontal="left" vertical="top" wrapText="1"/>
    </xf>
    <xf numFmtId="164" fontId="0" fillId="0" borderId="0" xfId="0" applyNumberFormat="1"/>
    <xf numFmtId="0" fontId="6" fillId="13" borderId="2" xfId="0" applyFont="1" applyFill="1" applyBorder="1" applyAlignment="1">
      <alignment horizontal="left" vertical="top" wrapText="1"/>
    </xf>
    <xf numFmtId="0" fontId="6" fillId="5" borderId="2" xfId="0" applyFont="1" applyFill="1" applyBorder="1" applyAlignment="1">
      <alignment horizontal="left" vertical="top" wrapText="1"/>
    </xf>
    <xf numFmtId="0" fontId="0" fillId="0" borderId="2" xfId="0" applyBorder="1" applyAlignment="1">
      <alignment horizontal="center" vertical="center"/>
    </xf>
    <xf numFmtId="0" fontId="4" fillId="15" borderId="2" xfId="0" applyFont="1" applyFill="1" applyBorder="1" applyAlignment="1">
      <alignment horizontal="center" vertical="center"/>
    </xf>
    <xf numFmtId="0" fontId="4" fillId="0" borderId="2" xfId="0" applyFont="1" applyBorder="1" applyAlignment="1">
      <alignment vertical="top"/>
    </xf>
    <xf numFmtId="0" fontId="4" fillId="9" borderId="2" xfId="0" applyFont="1" applyFill="1" applyBorder="1" applyAlignment="1">
      <alignment vertical="top"/>
    </xf>
    <xf numFmtId="0" fontId="0" fillId="0" borderId="0" xfId="0" applyAlignment="1">
      <alignment vertical="top" wrapText="1"/>
    </xf>
    <xf numFmtId="0" fontId="0" fillId="0" borderId="0" xfId="0" applyAlignment="1">
      <alignment wrapText="1"/>
    </xf>
    <xf numFmtId="0" fontId="0" fillId="0" borderId="6" xfId="0" applyBorder="1" applyAlignment="1">
      <alignment vertical="top" wrapText="1"/>
    </xf>
    <xf numFmtId="14" fontId="0" fillId="0" borderId="2" xfId="0" applyNumberFormat="1" applyBorder="1" applyAlignment="1">
      <alignment vertical="top"/>
    </xf>
    <xf numFmtId="0" fontId="0" fillId="0" borderId="0" xfId="0" applyAlignment="1">
      <alignment horizontal="center" vertical="center"/>
    </xf>
    <xf numFmtId="0" fontId="4" fillId="14" borderId="2" xfId="0" applyFont="1" applyFill="1" applyBorder="1" applyAlignment="1">
      <alignment horizontal="left" vertical="center"/>
    </xf>
    <xf numFmtId="0" fontId="3" fillId="13" borderId="2" xfId="0" applyFont="1" applyFill="1" applyBorder="1" applyAlignment="1">
      <alignment horizontal="left" vertical="top"/>
    </xf>
    <xf numFmtId="0" fontId="0" fillId="0" borderId="0" xfId="0" applyAlignment="1">
      <alignment horizontal="center" vertical="top"/>
    </xf>
    <xf numFmtId="49" fontId="0" fillId="0" borderId="0" xfId="0" applyNumberFormat="1" applyAlignment="1">
      <alignment vertical="top" wrapText="1"/>
    </xf>
    <xf numFmtId="0" fontId="4" fillId="8" borderId="2" xfId="0" applyFont="1" applyFill="1" applyBorder="1" applyAlignment="1">
      <alignment horizontal="center" vertical="top" wrapText="1"/>
    </xf>
    <xf numFmtId="0" fontId="4" fillId="11" borderId="2" xfId="0" applyFont="1" applyFill="1" applyBorder="1" applyAlignment="1">
      <alignment horizontal="center" vertical="top" wrapText="1"/>
    </xf>
    <xf numFmtId="0" fontId="4" fillId="11" borderId="1" xfId="0" applyFont="1" applyFill="1" applyBorder="1" applyAlignment="1">
      <alignment horizontal="center" vertical="top" wrapText="1"/>
    </xf>
    <xf numFmtId="0" fontId="0" fillId="0" borderId="0" xfId="0" applyFont="1"/>
    <xf numFmtId="0" fontId="5" fillId="0" borderId="2" xfId="0" applyFont="1" applyBorder="1" applyAlignment="1">
      <alignment horizontal="center" vertical="top"/>
    </xf>
    <xf numFmtId="0" fontId="5" fillId="0" borderId="7" xfId="0" applyFont="1" applyBorder="1" applyAlignment="1">
      <alignment horizontal="center" vertical="top"/>
    </xf>
    <xf numFmtId="14" fontId="5" fillId="0" borderId="2" xfId="0" applyNumberFormat="1" applyFont="1" applyBorder="1" applyAlignment="1">
      <alignment vertical="top"/>
    </xf>
    <xf numFmtId="0" fontId="5" fillId="0" borderId="5" xfId="0" applyFont="1" applyBorder="1" applyAlignment="1">
      <alignment vertical="top" wrapText="1"/>
    </xf>
    <xf numFmtId="0" fontId="0" fillId="0" borderId="2" xfId="0" applyFont="1" applyBorder="1" applyAlignment="1">
      <alignment horizontal="center" vertical="top"/>
    </xf>
    <xf numFmtId="0" fontId="0" fillId="0" borderId="2" xfId="0" applyFont="1" applyBorder="1" applyAlignment="1">
      <alignment vertical="top" wrapText="1"/>
    </xf>
    <xf numFmtId="0" fontId="0" fillId="0" borderId="7" xfId="0" applyFont="1" applyBorder="1" applyAlignment="1">
      <alignment horizontal="center" vertical="top"/>
    </xf>
    <xf numFmtId="14" fontId="0" fillId="0" borderId="2" xfId="0" applyNumberFormat="1" applyFont="1" applyBorder="1" applyAlignment="1">
      <alignment vertical="top"/>
    </xf>
    <xf numFmtId="0" fontId="0" fillId="0" borderId="5" xfId="0" applyFont="1" applyBorder="1" applyAlignment="1">
      <alignment vertical="top" wrapText="1"/>
    </xf>
    <xf numFmtId="0" fontId="0" fillId="0" borderId="2" xfId="0" applyFont="1" applyBorder="1"/>
    <xf numFmtId="0" fontId="7" fillId="0" borderId="1" xfId="0" applyFont="1" applyBorder="1" applyAlignment="1">
      <alignment horizontal="center" vertical="top" wrapText="1"/>
    </xf>
    <xf numFmtId="0" fontId="0" fillId="0" borderId="6" xfId="0" applyFont="1" applyBorder="1" applyAlignment="1">
      <alignment vertical="top" wrapText="1"/>
    </xf>
    <xf numFmtId="0" fontId="7" fillId="0" borderId="2" xfId="0" applyFont="1" applyBorder="1" applyAlignment="1">
      <alignment horizontal="center" vertical="top" wrapText="1"/>
    </xf>
    <xf numFmtId="0" fontId="5" fillId="0" borderId="2" xfId="0" applyFont="1" applyBorder="1"/>
    <xf numFmtId="0" fontId="5" fillId="0" borderId="0" xfId="0" applyFont="1"/>
    <xf numFmtId="0" fontId="0" fillId="0" borderId="1" xfId="0" applyFont="1" applyBorder="1" applyAlignment="1">
      <alignment horizontal="center" vertical="top"/>
    </xf>
    <xf numFmtId="0" fontId="8" fillId="0" borderId="0" xfId="0" applyFont="1"/>
    <xf numFmtId="0" fontId="5" fillId="0" borderId="0" xfId="0" applyFont="1" applyAlignment="1"/>
    <xf numFmtId="0" fontId="0" fillId="0" borderId="0" xfId="0" applyFont="1" applyAlignment="1">
      <alignment vertical="top" wrapText="1"/>
    </xf>
    <xf numFmtId="0" fontId="5" fillId="0" borderId="2" xfId="0" applyFont="1" applyBorder="1" applyAlignment="1">
      <alignment vertical="top"/>
    </xf>
    <xf numFmtId="14" fontId="0" fillId="0" borderId="3" xfId="0" applyNumberFormat="1" applyFont="1" applyBorder="1" applyAlignment="1">
      <alignment vertical="top"/>
    </xf>
    <xf numFmtId="0" fontId="10" fillId="0" borderId="2" xfId="0" applyFont="1" applyBorder="1" applyAlignment="1">
      <alignment horizontal="center" vertical="top"/>
    </xf>
    <xf numFmtId="0" fontId="10" fillId="0" borderId="2" xfId="0" applyFont="1" applyBorder="1" applyAlignment="1">
      <alignment vertical="top" wrapText="1"/>
    </xf>
    <xf numFmtId="0" fontId="10" fillId="0" borderId="7" xfId="0" applyFont="1" applyBorder="1" applyAlignment="1">
      <alignment horizontal="center" vertical="top"/>
    </xf>
    <xf numFmtId="14" fontId="10" fillId="0" borderId="2" xfId="0" applyNumberFormat="1" applyFont="1" applyBorder="1" applyAlignment="1">
      <alignment vertical="top"/>
    </xf>
    <xf numFmtId="0" fontId="10" fillId="0" borderId="5" xfId="0" applyFont="1" applyBorder="1" applyAlignment="1">
      <alignment vertical="top" wrapText="1"/>
    </xf>
    <xf numFmtId="0" fontId="10" fillId="0" borderId="2" xfId="0" applyFont="1" applyBorder="1" applyAlignment="1">
      <alignment horizontal="center" vertical="top" wrapText="1"/>
    </xf>
    <xf numFmtId="0" fontId="11" fillId="0" borderId="2" xfId="0" applyFont="1" applyBorder="1" applyAlignment="1">
      <alignment horizontal="center" vertical="top" wrapText="1"/>
    </xf>
    <xf numFmtId="0" fontId="11" fillId="0" borderId="2" xfId="0" applyFont="1" applyBorder="1" applyAlignment="1">
      <alignment vertical="top" wrapText="1"/>
    </xf>
    <xf numFmtId="0" fontId="12" fillId="0" borderId="2" xfId="0" applyFont="1" applyBorder="1" applyAlignment="1">
      <alignment horizontal="center" vertical="top" wrapText="1"/>
    </xf>
    <xf numFmtId="0" fontId="12" fillId="0" borderId="2" xfId="0" applyFont="1" applyBorder="1" applyAlignment="1">
      <alignment vertical="top" wrapText="1"/>
    </xf>
    <xf numFmtId="0" fontId="0" fillId="0" borderId="2" xfId="0" applyFont="1" applyBorder="1" applyAlignment="1">
      <alignment vertical="top"/>
    </xf>
    <xf numFmtId="14" fontId="10" fillId="0" borderId="3" xfId="0" applyNumberFormat="1" applyFont="1" applyBorder="1" applyAlignment="1">
      <alignment vertical="top"/>
    </xf>
    <xf numFmtId="14" fontId="5" fillId="0" borderId="3" xfId="0" applyNumberFormat="1" applyFont="1" applyBorder="1" applyAlignment="1">
      <alignment vertical="top"/>
    </xf>
    <xf numFmtId="0" fontId="10" fillId="0" borderId="5" xfId="0" applyFont="1" applyBorder="1"/>
    <xf numFmtId="0" fontId="7" fillId="0" borderId="2" xfId="0" applyFont="1" applyBorder="1" applyAlignment="1">
      <alignment vertical="top" wrapText="1"/>
    </xf>
    <xf numFmtId="0" fontId="8" fillId="0" borderId="2" xfId="0" applyFont="1" applyBorder="1"/>
    <xf numFmtId="0" fontId="5" fillId="0" borderId="2" xfId="0" applyFont="1" applyBorder="1" applyAlignment="1"/>
    <xf numFmtId="0" fontId="5" fillId="0" borderId="5" xfId="0" applyFont="1" applyBorder="1"/>
    <xf numFmtId="14" fontId="0" fillId="0" borderId="4" xfId="0" applyNumberFormat="1" applyFont="1" applyBorder="1" applyAlignment="1">
      <alignment vertical="top"/>
    </xf>
    <xf numFmtId="14" fontId="0" fillId="0" borderId="1" xfId="0" applyNumberFormat="1" applyFont="1" applyBorder="1" applyAlignment="1">
      <alignment vertical="top"/>
    </xf>
    <xf numFmtId="0" fontId="7" fillId="0" borderId="1" xfId="0" applyFont="1" applyBorder="1" applyAlignment="1">
      <alignment vertical="top" wrapText="1"/>
    </xf>
    <xf numFmtId="0" fontId="13" fillId="0" borderId="2" xfId="0" applyFont="1" applyBorder="1"/>
    <xf numFmtId="0" fontId="8" fillId="0" borderId="2" xfId="0" applyFont="1" applyBorder="1" applyAlignment="1">
      <alignment vertical="top"/>
    </xf>
    <xf numFmtId="0" fontId="13" fillId="0" borderId="0" xfId="0" applyFont="1"/>
    <xf numFmtId="0" fontId="11" fillId="0" borderId="1" xfId="0" applyFont="1" applyBorder="1" applyAlignment="1">
      <alignment horizontal="center" vertical="top" wrapText="1"/>
    </xf>
    <xf numFmtId="0" fontId="5" fillId="0" borderId="6" xfId="0" applyFont="1" applyBorder="1" applyAlignment="1">
      <alignment vertical="top" wrapText="1"/>
    </xf>
    <xf numFmtId="14" fontId="5" fillId="0" borderId="4" xfId="0" applyNumberFormat="1" applyFont="1" applyBorder="1" applyAlignment="1">
      <alignment vertical="top"/>
    </xf>
    <xf numFmtId="14" fontId="5" fillId="0" borderId="1" xfId="0" applyNumberFormat="1" applyFont="1" applyBorder="1" applyAlignment="1">
      <alignment vertical="top"/>
    </xf>
    <xf numFmtId="0" fontId="11" fillId="0" borderId="1" xfId="0" applyFont="1" applyBorder="1" applyAlignment="1">
      <alignment vertical="top" wrapText="1"/>
    </xf>
    <xf numFmtId="0" fontId="5" fillId="0" borderId="6" xfId="0" applyFont="1" applyBorder="1"/>
    <xf numFmtId="0" fontId="5" fillId="0" borderId="1" xfId="0" applyFont="1" applyBorder="1" applyAlignment="1">
      <alignment horizontal="center" vertical="top"/>
    </xf>
    <xf numFmtId="0" fontId="5" fillId="0" borderId="1" xfId="0" applyFont="1" applyBorder="1" applyAlignment="1">
      <alignment vertical="top" wrapText="1"/>
    </xf>
    <xf numFmtId="0" fontId="12" fillId="0" borderId="1" xfId="0" applyFont="1" applyBorder="1" applyAlignment="1">
      <alignment horizontal="center" vertical="top" wrapText="1"/>
    </xf>
    <xf numFmtId="0" fontId="10" fillId="0" borderId="6" xfId="0" applyFont="1" applyBorder="1" applyAlignment="1">
      <alignment vertical="top" wrapText="1"/>
    </xf>
    <xf numFmtId="14" fontId="10" fillId="0" borderId="4" xfId="0" applyNumberFormat="1" applyFont="1" applyBorder="1" applyAlignment="1">
      <alignment vertical="top"/>
    </xf>
    <xf numFmtId="14" fontId="10" fillId="0" borderId="1" xfId="0" applyNumberFormat="1" applyFont="1" applyBorder="1" applyAlignment="1">
      <alignment vertical="top"/>
    </xf>
    <xf numFmtId="0" fontId="12" fillId="0" borderId="1" xfId="0" applyFont="1" applyBorder="1" applyAlignment="1">
      <alignment vertical="top" wrapText="1"/>
    </xf>
    <xf numFmtId="0" fontId="0" fillId="0" borderId="0" xfId="0" applyFont="1" applyFill="1"/>
    <xf numFmtId="0" fontId="8" fillId="0" borderId="2" xfId="0" applyFont="1" applyBorder="1" applyAlignment="1"/>
    <xf numFmtId="0" fontId="8" fillId="0" borderId="0" xfId="0" applyFont="1" applyAlignment="1"/>
    <xf numFmtId="0" fontId="0" fillId="0" borderId="1" xfId="0" applyFont="1" applyBorder="1" applyAlignment="1">
      <alignment vertical="top" wrapText="1"/>
    </xf>
    <xf numFmtId="0" fontId="0" fillId="0" borderId="0" xfId="0" applyFont="1" applyAlignment="1">
      <alignment vertical="top"/>
    </xf>
    <xf numFmtId="0" fontId="5" fillId="0" borderId="0" xfId="0" applyFont="1" applyAlignment="1">
      <alignment vertical="top"/>
    </xf>
    <xf numFmtId="0" fontId="8" fillId="0" borderId="0" xfId="0" applyFont="1" applyAlignment="1">
      <alignment vertical="top"/>
    </xf>
    <xf numFmtId="0" fontId="0" fillId="0" borderId="8" xfId="0" applyFont="1" applyBorder="1" applyAlignment="1">
      <alignment vertical="top" wrapText="1"/>
    </xf>
    <xf numFmtId="0" fontId="0" fillId="0" borderId="5" xfId="0" applyBorder="1"/>
    <xf numFmtId="0" fontId="0" fillId="0" borderId="5" xfId="0" applyFont="1" applyBorder="1"/>
    <xf numFmtId="0" fontId="10" fillId="0" borderId="0" xfId="0" applyFont="1" applyAlignment="1">
      <alignment vertical="top" wrapText="1"/>
    </xf>
    <xf numFmtId="0" fontId="5" fillId="0" borderId="0" xfId="0" applyFont="1" applyAlignment="1">
      <alignment vertical="top" wrapText="1"/>
    </xf>
    <xf numFmtId="0" fontId="13" fillId="0" borderId="0" xfId="0" applyFont="1" applyAlignment="1">
      <alignment vertical="top"/>
    </xf>
    <xf numFmtId="14" fontId="5" fillId="0" borderId="5" xfId="0" applyNumberFormat="1" applyFont="1" applyBorder="1" applyAlignment="1">
      <alignment vertical="top" wrapText="1"/>
    </xf>
    <xf numFmtId="0" fontId="7" fillId="0" borderId="9" xfId="0" applyFont="1" applyBorder="1" applyAlignment="1">
      <alignment horizontal="center" vertical="top" wrapText="1"/>
    </xf>
    <xf numFmtId="0" fontId="5" fillId="0" borderId="9" xfId="0" applyFont="1" applyBorder="1" applyAlignment="1">
      <alignment horizontal="center" vertical="top"/>
    </xf>
    <xf numFmtId="0" fontId="0" fillId="0" borderId="9" xfId="0" applyFont="1" applyBorder="1" applyAlignment="1">
      <alignment horizontal="center" vertical="top"/>
    </xf>
    <xf numFmtId="0" fontId="11" fillId="0" borderId="9" xfId="0" applyFont="1" applyBorder="1" applyAlignment="1">
      <alignment horizontal="center" vertical="top" wrapText="1"/>
    </xf>
    <xf numFmtId="0" fontId="12" fillId="0" borderId="9" xfId="0" applyFont="1" applyBorder="1" applyAlignment="1">
      <alignment horizontal="center" vertical="top" wrapText="1"/>
    </xf>
    <xf numFmtId="0" fontId="10" fillId="0" borderId="9" xfId="0" applyFont="1" applyBorder="1" applyAlignment="1">
      <alignment horizontal="center" vertical="top"/>
    </xf>
    <xf numFmtId="0" fontId="10" fillId="0" borderId="5" xfId="0" applyFont="1" applyBorder="1" applyAlignment="1">
      <alignment vertical="top"/>
    </xf>
    <xf numFmtId="0" fontId="0" fillId="0" borderId="2" xfId="0" applyBorder="1" applyAlignment="1">
      <alignment horizontal="center" vertical="top"/>
    </xf>
    <xf numFmtId="0" fontId="0" fillId="0" borderId="2" xfId="0" applyFont="1" applyBorder="1" applyAlignment="1">
      <alignment horizontal="center" vertical="top" wrapText="1"/>
    </xf>
    <xf numFmtId="0" fontId="15" fillId="0" borderId="2" xfId="0" applyFont="1" applyBorder="1" applyAlignment="1">
      <alignment vertical="top" wrapText="1"/>
    </xf>
    <xf numFmtId="0" fontId="7" fillId="0" borderId="2" xfId="0" applyFont="1" applyBorder="1" applyAlignment="1">
      <alignment horizontal="left" vertical="top" wrapText="1"/>
    </xf>
    <xf numFmtId="0" fontId="7" fillId="16" borderId="2" xfId="0" applyFont="1" applyFill="1" applyBorder="1" applyAlignment="1">
      <alignment horizontal="center" vertical="top" wrapText="1"/>
    </xf>
    <xf numFmtId="0" fontId="5" fillId="17" borderId="2" xfId="0" applyFont="1" applyFill="1" applyBorder="1" applyAlignment="1">
      <alignment horizontal="center" vertical="top"/>
    </xf>
    <xf numFmtId="14" fontId="5" fillId="17" borderId="2" xfId="0" applyNumberFormat="1" applyFont="1" applyFill="1" applyBorder="1" applyAlignment="1">
      <alignment vertical="top"/>
    </xf>
    <xf numFmtId="0" fontId="5" fillId="17" borderId="2" xfId="0" applyFont="1" applyFill="1" applyBorder="1" applyAlignment="1">
      <alignment vertical="top" wrapText="1"/>
    </xf>
    <xf numFmtId="0" fontId="5" fillId="17" borderId="5" xfId="0" applyFont="1" applyFill="1" applyBorder="1" applyAlignment="1">
      <alignment vertical="top" wrapText="1"/>
    </xf>
    <xf numFmtId="0" fontId="7" fillId="17" borderId="2" xfId="0" applyFont="1" applyFill="1" applyBorder="1" applyAlignment="1">
      <alignment horizontal="center" vertical="top" wrapText="1"/>
    </xf>
    <xf numFmtId="0" fontId="0" fillId="0" borderId="5" xfId="0" applyFont="1" applyBorder="1" applyAlignment="1">
      <alignment vertical="center" wrapText="1"/>
    </xf>
    <xf numFmtId="14" fontId="10" fillId="0" borderId="5" xfId="0" applyNumberFormat="1" applyFont="1" applyBorder="1" applyAlignment="1">
      <alignment vertical="top" wrapText="1"/>
    </xf>
    <xf numFmtId="14" fontId="0" fillId="0" borderId="0" xfId="0" applyNumberFormat="1" applyFont="1" applyAlignment="1">
      <alignment vertical="top" wrapText="1"/>
    </xf>
    <xf numFmtId="0" fontId="10" fillId="0" borderId="2" xfId="0" applyFont="1" applyBorder="1" applyAlignment="1">
      <alignment horizontal="left" vertical="top" wrapText="1"/>
    </xf>
    <xf numFmtId="14" fontId="0" fillId="0" borderId="5" xfId="0" applyNumberFormat="1" applyFont="1" applyBorder="1" applyAlignment="1">
      <alignment vertical="top" wrapText="1"/>
    </xf>
    <xf numFmtId="0" fontId="5" fillId="0" borderId="2" xfId="0" applyFont="1" applyBorder="1" applyAlignment="1">
      <alignment horizontal="left" vertical="top" wrapText="1"/>
    </xf>
    <xf numFmtId="0" fontId="0" fillId="0" borderId="2" xfId="0" applyFont="1" applyBorder="1" applyAlignment="1">
      <alignment horizontal="left" vertical="top" wrapText="1"/>
    </xf>
    <xf numFmtId="0" fontId="13" fillId="18" borderId="0" xfId="0" applyFont="1" applyFill="1"/>
    <xf numFmtId="0" fontId="13" fillId="18" borderId="2" xfId="0" applyFont="1" applyFill="1" applyBorder="1"/>
    <xf numFmtId="0" fontId="0" fillId="0" borderId="9" xfId="0" applyFont="1" applyBorder="1" applyAlignment="1">
      <alignment vertical="top" wrapText="1"/>
    </xf>
    <xf numFmtId="0" fontId="10" fillId="0" borderId="9" xfId="0" applyFont="1" applyBorder="1" applyAlignment="1">
      <alignment vertical="top" wrapText="1"/>
    </xf>
    <xf numFmtId="0" fontId="5" fillId="0" borderId="9" xfId="0" applyFont="1" applyBorder="1" applyAlignment="1">
      <alignment vertical="top" wrapText="1"/>
    </xf>
    <xf numFmtId="0" fontId="2" fillId="0" borderId="5" xfId="2" applyFont="1" applyBorder="1" applyAlignment="1">
      <alignment vertical="top" wrapText="1"/>
    </xf>
    <xf numFmtId="0" fontId="10" fillId="18" borderId="9" xfId="0" applyFont="1" applyFill="1" applyBorder="1" applyAlignment="1">
      <alignment horizontal="center" vertical="top"/>
    </xf>
    <xf numFmtId="0" fontId="10" fillId="18" borderId="7" xfId="0" applyFont="1" applyFill="1" applyBorder="1" applyAlignment="1">
      <alignment horizontal="center" vertical="top"/>
    </xf>
    <xf numFmtId="14" fontId="10" fillId="18" borderId="2" xfId="0" applyNumberFormat="1" applyFont="1" applyFill="1" applyBorder="1" applyAlignment="1">
      <alignment vertical="top"/>
    </xf>
    <xf numFmtId="0" fontId="10" fillId="18" borderId="2" xfId="0" applyFont="1" applyFill="1" applyBorder="1" applyAlignment="1">
      <alignment horizontal="center" vertical="top"/>
    </xf>
    <xf numFmtId="0" fontId="10" fillId="18" borderId="9" xfId="0" applyFont="1" applyFill="1" applyBorder="1" applyAlignment="1">
      <alignment vertical="top" wrapText="1"/>
    </xf>
    <xf numFmtId="0" fontId="10" fillId="18" borderId="5" xfId="0" applyFont="1" applyFill="1" applyBorder="1" applyAlignment="1">
      <alignment vertical="top" wrapText="1"/>
    </xf>
    <xf numFmtId="0" fontId="0" fillId="0" borderId="9" xfId="0" applyFont="1" applyBorder="1" applyAlignment="1">
      <alignment horizontal="center" vertical="top" wrapText="1"/>
    </xf>
    <xf numFmtId="0" fontId="5" fillId="0" borderId="9" xfId="0" applyFont="1" applyBorder="1" applyAlignment="1">
      <alignment horizontal="center" vertical="top" wrapText="1"/>
    </xf>
    <xf numFmtId="0" fontId="10" fillId="0" borderId="9" xfId="0" applyFont="1" applyBorder="1" applyAlignment="1">
      <alignment horizontal="center" vertical="top" wrapText="1"/>
    </xf>
    <xf numFmtId="0" fontId="0" fillId="0" borderId="0" xfId="0" applyFont="1" applyAlignment="1">
      <alignment horizontal="center" vertical="top"/>
    </xf>
    <xf numFmtId="0" fontId="10" fillId="0" borderId="0" xfId="0" applyFont="1" applyAlignment="1">
      <alignment horizontal="center" vertical="top"/>
    </xf>
    <xf numFmtId="0" fontId="0" fillId="18" borderId="9" xfId="0" applyFont="1" applyFill="1" applyBorder="1" applyAlignment="1">
      <alignment horizontal="center" vertical="top" wrapText="1"/>
    </xf>
    <xf numFmtId="0" fontId="15" fillId="0" borderId="9" xfId="0" applyFont="1" applyBorder="1" applyAlignment="1">
      <alignment vertical="top" wrapText="1"/>
    </xf>
    <xf numFmtId="0" fontId="5" fillId="18" borderId="9" xfId="0" applyFont="1" applyFill="1" applyBorder="1" applyAlignment="1">
      <alignment horizontal="center" vertical="top" wrapText="1"/>
    </xf>
    <xf numFmtId="0" fontId="17" fillId="0" borderId="9" xfId="0" applyFont="1" applyBorder="1" applyAlignment="1">
      <alignment vertical="top" wrapText="1"/>
    </xf>
    <xf numFmtId="0" fontId="10" fillId="18" borderId="9" xfId="0" applyFont="1" applyFill="1" applyBorder="1" applyAlignment="1">
      <alignment horizontal="center" vertical="top" wrapText="1"/>
    </xf>
    <xf numFmtId="0" fontId="19" fillId="0" borderId="9" xfId="0" applyFont="1" applyBorder="1" applyAlignment="1">
      <alignment vertical="top" wrapText="1"/>
    </xf>
    <xf numFmtId="0" fontId="21" fillId="0" borderId="9" xfId="0" applyFont="1" applyBorder="1" applyAlignment="1">
      <alignment vertical="top" wrapText="1"/>
    </xf>
    <xf numFmtId="0" fontId="19" fillId="0" borderId="2" xfId="0" applyFont="1" applyBorder="1" applyAlignment="1">
      <alignment vertical="top" wrapText="1"/>
    </xf>
    <xf numFmtId="0" fontId="15" fillId="0" borderId="9" xfId="0" applyFont="1" applyBorder="1" applyAlignment="1">
      <alignment horizontal="center" vertical="top" wrapText="1"/>
    </xf>
    <xf numFmtId="0" fontId="19" fillId="0" borderId="9" xfId="0" applyFont="1" applyBorder="1" applyAlignment="1">
      <alignment horizontal="center" vertical="top" wrapText="1"/>
    </xf>
    <xf numFmtId="0" fontId="17" fillId="0" borderId="9" xfId="0" applyFont="1" applyBorder="1" applyAlignment="1">
      <alignment horizontal="center" vertical="top" wrapText="1"/>
    </xf>
    <xf numFmtId="0" fontId="17" fillId="0" borderId="10" xfId="0" applyFont="1" applyBorder="1" applyAlignment="1">
      <alignment horizontal="center" vertical="top" wrapText="1"/>
    </xf>
    <xf numFmtId="0" fontId="17" fillId="0" borderId="10" xfId="0" applyFont="1" applyBorder="1" applyAlignment="1">
      <alignment vertical="top" wrapText="1"/>
    </xf>
    <xf numFmtId="0" fontId="17" fillId="0" borderId="2" xfId="0" applyFont="1" applyBorder="1" applyAlignment="1">
      <alignment horizontal="center" vertical="top" wrapText="1"/>
    </xf>
    <xf numFmtId="0" fontId="17" fillId="0" borderId="2" xfId="0" applyFont="1" applyBorder="1" applyAlignment="1">
      <alignment vertical="top" wrapText="1"/>
    </xf>
    <xf numFmtId="0" fontId="15" fillId="0" borderId="9" xfId="0" applyFont="1" applyBorder="1" applyAlignment="1">
      <alignment horizontal="center" vertical="top"/>
    </xf>
    <xf numFmtId="0" fontId="15" fillId="0" borderId="2" xfId="0" applyFont="1" applyBorder="1" applyAlignment="1">
      <alignment horizontal="center" vertical="top" wrapText="1"/>
    </xf>
    <xf numFmtId="0" fontId="19" fillId="0" borderId="2" xfId="0" applyFont="1" applyBorder="1" applyAlignment="1">
      <alignment horizontal="center" vertical="top" wrapText="1"/>
    </xf>
    <xf numFmtId="0" fontId="17" fillId="0" borderId="2" xfId="0" applyFont="1" applyBorder="1" applyAlignment="1">
      <alignment horizontal="center" vertical="top"/>
    </xf>
    <xf numFmtId="0" fontId="15" fillId="0" borderId="10" xfId="0" applyFont="1" applyBorder="1" applyAlignment="1">
      <alignment horizontal="center" vertical="top" wrapText="1"/>
    </xf>
    <xf numFmtId="0" fontId="15" fillId="0" borderId="11" xfId="0" applyFont="1" applyBorder="1" applyAlignment="1">
      <alignment vertical="top" wrapText="1"/>
    </xf>
    <xf numFmtId="14" fontId="0" fillId="0" borderId="9" xfId="0" applyNumberFormat="1" applyFont="1" applyBorder="1" applyAlignment="1">
      <alignment vertical="top"/>
    </xf>
    <xf numFmtId="0" fontId="0" fillId="0" borderId="10" xfId="0" applyFont="1" applyBorder="1" applyAlignment="1">
      <alignment horizontal="center" vertical="top" wrapText="1"/>
    </xf>
    <xf numFmtId="0" fontId="15" fillId="0" borderId="10" xfId="0" applyFont="1" applyBorder="1" applyAlignment="1">
      <alignment vertical="top" wrapText="1"/>
    </xf>
    <xf numFmtId="0" fontId="5" fillId="0" borderId="10" xfId="0" applyFont="1" applyBorder="1" applyAlignment="1">
      <alignment horizontal="center" vertical="top" wrapText="1"/>
    </xf>
    <xf numFmtId="0" fontId="5" fillId="0" borderId="0" xfId="0" applyFont="1" applyAlignment="1">
      <alignment horizontal="center" vertical="top"/>
    </xf>
    <xf numFmtId="14" fontId="5" fillId="0" borderId="9" xfId="0" applyNumberFormat="1" applyFont="1" applyBorder="1" applyAlignment="1">
      <alignment vertical="top"/>
    </xf>
    <xf numFmtId="0" fontId="22" fillId="0" borderId="0" xfId="0" applyFont="1"/>
    <xf numFmtId="0" fontId="22" fillId="0" borderId="2" xfId="0" applyFont="1" applyBorder="1"/>
    <xf numFmtId="0" fontId="23" fillId="0" borderId="0" xfId="0" applyFont="1"/>
    <xf numFmtId="0" fontId="7" fillId="0" borderId="9" xfId="0" applyFont="1" applyBorder="1" applyAlignment="1">
      <alignment vertical="top" wrapText="1"/>
    </xf>
    <xf numFmtId="0" fontId="11" fillId="0" borderId="9" xfId="0" applyFont="1" applyBorder="1" applyAlignment="1">
      <alignment vertical="top" wrapText="1"/>
    </xf>
    <xf numFmtId="0" fontId="7" fillId="0" borderId="10" xfId="0" applyFont="1" applyBorder="1" applyAlignment="1">
      <alignment horizontal="center" vertical="top" wrapText="1"/>
    </xf>
    <xf numFmtId="0" fontId="7" fillId="0" borderId="10" xfId="0" applyFont="1" applyBorder="1" applyAlignment="1">
      <alignment vertical="top" wrapText="1"/>
    </xf>
    <xf numFmtId="0" fontId="0" fillId="0" borderId="1" xfId="0" applyFont="1" applyBorder="1"/>
    <xf numFmtId="0" fontId="13" fillId="0" borderId="9" xfId="0" applyFont="1" applyBorder="1"/>
    <xf numFmtId="0" fontId="12" fillId="0" borderId="9" xfId="0" applyFont="1" applyBorder="1" applyAlignment="1">
      <alignment vertical="top" wrapText="1"/>
    </xf>
    <xf numFmtId="0" fontId="0" fillId="0" borderId="9" xfId="0" applyFont="1" applyBorder="1"/>
    <xf numFmtId="0" fontId="13" fillId="0" borderId="1" xfId="0" applyFont="1" applyBorder="1"/>
    <xf numFmtId="0" fontId="5" fillId="0" borderId="8" xfId="0" applyFont="1" applyBorder="1" applyAlignment="1">
      <alignment vertical="top" wrapText="1"/>
    </xf>
    <xf numFmtId="0" fontId="5" fillId="0" borderId="1" xfId="0" applyFont="1" applyBorder="1"/>
    <xf numFmtId="14" fontId="10" fillId="0" borderId="9" xfId="0" applyNumberFormat="1" applyFont="1" applyBorder="1" applyAlignment="1">
      <alignment vertical="top"/>
    </xf>
    <xf numFmtId="0" fontId="10" fillId="0" borderId="8" xfId="0" applyFont="1" applyBorder="1" applyAlignment="1">
      <alignment vertical="top" wrapText="1"/>
    </xf>
    <xf numFmtId="0" fontId="11" fillId="0" borderId="10" xfId="0" applyFont="1" applyBorder="1" applyAlignment="1">
      <alignment horizontal="center" vertical="top" wrapText="1"/>
    </xf>
    <xf numFmtId="0" fontId="5" fillId="0" borderId="10" xfId="0" applyFont="1" applyBorder="1" applyAlignment="1">
      <alignment vertical="top" wrapText="1"/>
    </xf>
    <xf numFmtId="14" fontId="5" fillId="0" borderId="10" xfId="0" applyNumberFormat="1" applyFont="1" applyBorder="1" applyAlignment="1">
      <alignment vertical="top"/>
    </xf>
    <xf numFmtId="0" fontId="11" fillId="0" borderId="10" xfId="0" applyFont="1" applyBorder="1" applyAlignment="1">
      <alignment vertical="top" wrapText="1"/>
    </xf>
    <xf numFmtId="0" fontId="5" fillId="0" borderId="12" xfId="0" applyFont="1" applyBorder="1" applyAlignment="1">
      <alignment vertical="top" wrapText="1"/>
    </xf>
    <xf numFmtId="0" fontId="5" fillId="0" borderId="10" xfId="0" applyFont="1" applyBorder="1" applyAlignment="1">
      <alignment horizontal="center" vertical="top"/>
    </xf>
    <xf numFmtId="0" fontId="12" fillId="0" borderId="10" xfId="0" applyFont="1" applyBorder="1" applyAlignment="1">
      <alignment horizontal="center" vertical="top" wrapText="1"/>
    </xf>
    <xf numFmtId="0" fontId="10" fillId="0" borderId="1" xfId="0" applyFont="1" applyBorder="1" applyAlignment="1">
      <alignment vertical="top" wrapText="1"/>
    </xf>
    <xf numFmtId="0" fontId="12" fillId="0" borderId="10" xfId="0" applyFont="1" applyBorder="1" applyAlignment="1">
      <alignment vertical="top" wrapText="1"/>
    </xf>
    <xf numFmtId="0" fontId="10" fillId="0" borderId="1" xfId="0" applyFont="1" applyBorder="1" applyAlignment="1">
      <alignment horizontal="center" vertical="top"/>
    </xf>
    <xf numFmtId="0" fontId="5" fillId="0" borderId="9" xfId="0" applyFont="1" applyBorder="1"/>
    <xf numFmtId="0" fontId="0" fillId="0" borderId="10" xfId="0" applyFont="1" applyBorder="1" applyAlignment="1">
      <alignment vertical="top" wrapText="1"/>
    </xf>
    <xf numFmtId="14" fontId="0" fillId="0" borderId="10" xfId="0" applyNumberFormat="1" applyFont="1" applyBorder="1" applyAlignment="1">
      <alignment vertical="top"/>
    </xf>
    <xf numFmtId="0" fontId="0" fillId="0" borderId="12" xfId="0" applyFont="1" applyBorder="1" applyAlignment="1">
      <alignment vertical="top" wrapText="1"/>
    </xf>
    <xf numFmtId="0" fontId="0" fillId="0" borderId="10" xfId="0" applyFont="1" applyBorder="1"/>
    <xf numFmtId="0" fontId="10" fillId="0" borderId="1" xfId="0" applyFont="1" applyBorder="1" applyAlignment="1">
      <alignment horizontal="center" vertical="top" wrapText="1"/>
    </xf>
    <xf numFmtId="0" fontId="11" fillId="0" borderId="4" xfId="0" applyFont="1" applyBorder="1" applyAlignment="1">
      <alignment vertical="top" wrapText="1"/>
    </xf>
    <xf numFmtId="0" fontId="11" fillId="0" borderId="11" xfId="0" applyFont="1" applyBorder="1" applyAlignment="1">
      <alignment vertical="top" wrapText="1"/>
    </xf>
    <xf numFmtId="0" fontId="0" fillId="0" borderId="0" xfId="0" applyFont="1" applyAlignment="1">
      <alignment horizontal="center"/>
    </xf>
    <xf numFmtId="0" fontId="0" fillId="0" borderId="0" xfId="0"/>
  </cellXfs>
  <cellStyles count="4">
    <cellStyle name="cf1" xfId="1"/>
    <cellStyle name="Hiperlink" xfId="2"/>
    <cellStyle name="Hyperlink" xfId="3"/>
    <cellStyle name="Normal" xfId="0" builtinId="0" customBuiltin="1"/>
  </cellStyles>
  <dxfs count="2">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2199"/>
  <sheetViews>
    <sheetView workbookViewId="0"/>
  </sheetViews>
  <sheetFormatPr defaultRowHeight="15" x14ac:dyDescent="0.25"/>
  <cols>
    <col min="1" max="1" width="7.42578125" customWidth="1"/>
    <col min="2" max="2" width="9.140625" style="15" customWidth="1"/>
    <col min="3" max="3" width="28.42578125" customWidth="1"/>
    <col min="4" max="4" width="13.42578125" customWidth="1"/>
    <col min="5" max="5" width="40.7109375" customWidth="1"/>
    <col min="6" max="6" width="9.140625" customWidth="1"/>
    <col min="7" max="7" width="12.28515625" customWidth="1"/>
    <col min="8" max="8" width="9.140625" customWidth="1"/>
    <col min="9" max="9" width="10.7109375" bestFit="1" customWidth="1"/>
    <col min="10" max="10" width="11.42578125" customWidth="1"/>
    <col min="11" max="12" width="9.140625" customWidth="1"/>
    <col min="13" max="13" width="11" customWidth="1"/>
    <col min="14" max="14" width="14.5703125" customWidth="1"/>
    <col min="15" max="15" width="37.140625" customWidth="1"/>
    <col min="16" max="18" width="9.140625" customWidth="1"/>
    <col min="19" max="19" width="10.42578125" customWidth="1"/>
    <col min="20" max="22" width="11.28515625" customWidth="1"/>
    <col min="23" max="23" width="14.7109375" customWidth="1"/>
    <col min="24" max="24" width="9.140625" customWidth="1"/>
  </cols>
  <sheetData>
    <row r="1" spans="1:24" ht="24.75" customHeight="1" x14ac:dyDescent="0.25">
      <c r="A1" s="1"/>
      <c r="B1" s="26" t="s">
        <v>0</v>
      </c>
      <c r="C1" s="26"/>
      <c r="D1" s="26"/>
      <c r="E1" s="26"/>
      <c r="F1" s="27" t="s">
        <v>1</v>
      </c>
      <c r="G1" s="27"/>
      <c r="H1" s="28" t="s">
        <v>2</v>
      </c>
      <c r="I1" s="28"/>
      <c r="J1" s="28"/>
      <c r="K1" s="28"/>
      <c r="L1" s="29" t="s">
        <v>3</v>
      </c>
      <c r="M1" s="29"/>
      <c r="N1" s="29"/>
      <c r="O1" s="29"/>
      <c r="P1" s="29"/>
      <c r="Q1" s="29"/>
      <c r="R1" s="29"/>
      <c r="S1" s="29"/>
      <c r="T1" s="30" t="s">
        <v>4</v>
      </c>
      <c r="U1" s="30"/>
      <c r="V1" s="30"/>
      <c r="W1" s="30"/>
    </row>
    <row r="2" spans="1:24" ht="59.25" customHeight="1" x14ac:dyDescent="0.25">
      <c r="A2" s="2" t="s">
        <v>5</v>
      </c>
      <c r="B2" s="3" t="s">
        <v>6</v>
      </c>
      <c r="C2" s="4" t="s">
        <v>7</v>
      </c>
      <c r="D2" s="3" t="s">
        <v>8</v>
      </c>
      <c r="E2" s="3" t="s">
        <v>9</v>
      </c>
      <c r="F2" s="5" t="s">
        <v>10</v>
      </c>
      <c r="G2" s="5" t="s">
        <v>11</v>
      </c>
      <c r="H2" s="6" t="s">
        <v>12</v>
      </c>
      <c r="I2" s="6" t="s">
        <v>10</v>
      </c>
      <c r="J2" s="6" t="s">
        <v>11</v>
      </c>
      <c r="K2" s="6" t="s">
        <v>13</v>
      </c>
      <c r="L2" s="7" t="s">
        <v>14</v>
      </c>
      <c r="M2" s="7" t="s">
        <v>15</v>
      </c>
      <c r="N2" s="7" t="s">
        <v>16</v>
      </c>
      <c r="O2" s="7" t="s">
        <v>17</v>
      </c>
      <c r="P2" s="7" t="s">
        <v>18</v>
      </c>
      <c r="Q2" s="7" t="s">
        <v>19</v>
      </c>
      <c r="R2" s="7" t="s">
        <v>20</v>
      </c>
      <c r="S2" s="7" t="s">
        <v>21</v>
      </c>
      <c r="T2" s="8" t="s">
        <v>22</v>
      </c>
      <c r="U2" s="8" t="s">
        <v>23</v>
      </c>
      <c r="V2" s="8" t="s">
        <v>24</v>
      </c>
      <c r="W2" s="8" t="s">
        <v>25</v>
      </c>
    </row>
    <row r="3" spans="1:24" ht="33.75" hidden="1" customHeight="1" x14ac:dyDescent="0.25">
      <c r="A3" s="9" t="str">
        <f t="shared" ref="A3:A66" si="0">IF(COUNTIF(B:B,B3)&gt;1,"X","")</f>
        <v/>
      </c>
      <c r="B3" s="10" t="s">
        <v>26</v>
      </c>
      <c r="C3" s="11" t="e">
        <f>IF(B3="","",VLOOKUP(B3,#REF!,6,0))</f>
        <v>#REF!</v>
      </c>
      <c r="D3" s="12" t="e">
        <f>IF(B3="","",VLOOKUP(B3,#REF!,22,0))</f>
        <v>#REF!</v>
      </c>
      <c r="E3" s="10" t="e">
        <f>IF(B3="","",VLOOKUP(B3,Consultas_públicas!$A$376:$G$3879,7,0))</f>
        <v>#N/A</v>
      </c>
      <c r="F3" s="12" t="s">
        <v>27</v>
      </c>
      <c r="G3" s="13">
        <v>43473</v>
      </c>
      <c r="H3" s="14" t="str">
        <f>IFERROR(IF(VLOOKUP(B3,'Oficios_-_pend_criticas'!$C$4:$D$4739,2,0)="","","X"),"")</f>
        <v/>
      </c>
      <c r="I3" s="12"/>
      <c r="J3" s="13"/>
      <c r="K3" s="10"/>
      <c r="L3" s="12" t="str">
        <f>IFERROR(VLOOKUP(B3,Retorno_da_RFB!$D$3:$I$6388,5,0),"")</f>
        <v>005</v>
      </c>
      <c r="M3" s="13">
        <f>IFERROR(VLOOKUP(B3,Retorno_da_RFB!$D$3:$I$6388,6,0),"")</f>
        <v>43482</v>
      </c>
      <c r="N3" s="10" t="str">
        <f>IFERROR(VLOOKUP(B3,Retorno_da_RFB!$D$3:$I$6388,3,0),"")</f>
        <v>8515.21.00</v>
      </c>
      <c r="O3" s="10" t="str">
        <f>IFERROR(VLOOKUP(B3,Retorno_da_RFB!$D$3:$I$6388,4,0),"")</f>
        <v>Máquinas para a montagem de painéis monolíticos, formados por telas de arame galvanizado e núcleo Poliestireno Expandido – EPS, por meio de solda por resistência elétrica, largura máxima do painel de 1.200mm, velocidade máxima de 30 ciclos/min composta essencialmente de  mesa central de solda com 6 cabeças de solda cada uma, 6 porta bobinas simples para a inserção de conectores individuais, mesa de alimentação com ajuste automático para a espessura do painel, central de controle dotada de gabinete e mesa de controle, CLP para a gestão do ciclo da máquina e controle da solda e monitor vídeo "touchscreen".</v>
      </c>
      <c r="P3" s="12" t="str">
        <f>IFERROR(IF(N3="","",IF(VLOOKUP(LEFT(N3,10),'Universo_BK-BIT'!$A$5:$E$10005,2,0)="","X",VLOOKUP(LEFT(N3,10),'Universo_BK-BIT'!$A$5:$E$10005,2,0))),"X")</f>
        <v>BK</v>
      </c>
      <c r="Q3" s="12">
        <f>IFERROR(IF(P3="X","",VLOOKUP(LEFT(N3,10),'Universo_BK-BIT'!$A$5:$E$10005,3,0)),"")</f>
        <v>14</v>
      </c>
      <c r="R3" s="14" t="e">
        <f t="shared" ref="R3:R66" si="1">IF(N3="","",IF(LEFT(N3,10)=LEFT(D3,10),"","X"))</f>
        <v>#REF!</v>
      </c>
      <c r="S3" s="14" t="e">
        <f t="shared" ref="S3:S66" si="2">IF(O3="","",IF(LEN(O3)&lt;=LEN(E3)+2,IF(LEN(O3)&gt;=LEN(E3)-2,"","X"),"X"))</f>
        <v>#N/A</v>
      </c>
      <c r="T3" s="14"/>
      <c r="U3" s="14" t="str">
        <f ca="1">IFERROR(IF(P3="X",IF(VLOOKUP(B3,'Oficios_-_pend_criticas'!$C$3:$J$4739,5,0)="","",IF(VLOOKUP(B3,'Oficios_-_pend_criticas'!$C$3:$J$4739,7,0)="",IF(TODAY()&gt;VLOOKUP(B3,'Oficios_-_pend_criticas'!$C$3:$J$4739,5,0),"X",""),IF(VLOOKUP(B3,'Oficios_-_pend_criticas'!$C$3:$J$4739,7,0)&gt;VLOOKUP(B3,'Oficios_-_pend_criticas'!$C$3:$J$4739,5,0),"X",""))),""),"")</f>
        <v/>
      </c>
      <c r="V3" s="14" t="str">
        <f ca="1">IFERROR(IF(Q3=0,IF(VLOOKUP(B3,'Oficios_-_pend_criticas'!$C$3:$J$4739,5,0)="","",IF(VLOOKUP(B3,'Oficios_-_pend_criticas'!$C$3:$J$4739,7,0)="",IF(TODAY()&gt;VLOOKUP(B3,'Oficios_-_pend_criticas'!$C$3:$J$4739,5,0),"X",""),IF(VLOOKUP(B3,'Oficios_-_pend_criticas'!$C$3:$J$4739,7,0)&gt;VLOOKUP(B3,'Oficios_-_pend_criticas'!$C$3:$J$4739,5,0),"X",""))),""),"")</f>
        <v/>
      </c>
      <c r="W3" s="14" t="str">
        <f ca="1">IFERROR(IF(P3&lt;&gt;"X",IF(Q3&gt;0,IF(VLOOKUP(B3,'Oficios_-_pend_criticas'!$C$4:$J$4739,5,0)="","",IF(VLOOKUP(B3,'Oficios_-_pend_criticas'!$C$4:$J$4739,7,0)="",IF(TODAY()&gt;VLOOKUP(B3,'Oficios_-_pend_criticas'!$C$4:$J$4739,5,0),"X",""),IF(VLOOKUP(B3,'Oficios_-_pend_criticas'!$C$4:$J$4739,7,0)&gt;VLOOKUP(B3,'Oficios_-_pend_criticas'!$C$4:$J$4739,5,0),"X",""))),""),""),"")</f>
        <v/>
      </c>
      <c r="X3" s="15"/>
    </row>
    <row r="4" spans="1:24" ht="33.75" hidden="1" customHeight="1" x14ac:dyDescent="0.25">
      <c r="A4" s="9" t="str">
        <f t="shared" si="0"/>
        <v/>
      </c>
      <c r="B4" s="10" t="s">
        <v>32</v>
      </c>
      <c r="C4" s="11" t="e">
        <f>IF(B4="","",VLOOKUP(B4,#REF!,6,0))</f>
        <v>#REF!</v>
      </c>
      <c r="D4" s="12" t="e">
        <f>IF(B4="","",VLOOKUP(B4,#REF!,22,0))</f>
        <v>#REF!</v>
      </c>
      <c r="E4" s="10" t="e">
        <f>IF(B4="","",VLOOKUP(B4,Consultas_públicas!$A$376:$G$3879,7,0))</f>
        <v>#N/A</v>
      </c>
      <c r="F4" s="12" t="s">
        <v>27</v>
      </c>
      <c r="G4" s="13">
        <v>43473</v>
      </c>
      <c r="H4" s="14" t="str">
        <f>IFERROR(IF(VLOOKUP(B4,'Oficios_-_pend_criticas'!$C$4:$D$4739,2,0)="","","X"),"")</f>
        <v/>
      </c>
      <c r="I4" s="12"/>
      <c r="J4" s="13"/>
      <c r="K4" s="10"/>
      <c r="L4" s="12" t="str">
        <f>IFERROR(VLOOKUP(B4,Retorno_da_RFB!$D$3:$I$6388,5,0),"")</f>
        <v>005</v>
      </c>
      <c r="M4" s="13">
        <f>IFERROR(VLOOKUP(B4,Retorno_da_RFB!$D$3:$I$6388,6,0),"")</f>
        <v>43482</v>
      </c>
      <c r="N4" s="10" t="str">
        <f>IFERROR(VLOOKUP(B4,Retorno_da_RFB!$D$3:$I$6388,3,0),"")</f>
        <v>8515.21.00</v>
      </c>
      <c r="O4" s="10" t="str">
        <f>IFERROR(VLOOKUP(B4,Retorno_da_RFB!$D$3:$I$6388,4,0),"")</f>
        <v>Máquinas para a fabricação de telas de arame galvanizado por meio da solda por resistência elétrica, a partir de barras pré-cortadas posicionadas de forma longitudinal e transversal, largura máxima da tela de 1.250mm, comprimento máximo de 6.000mm,diâmetros do arame entre 2,4  e 4mm, dotadas essencialmente de 19 canais de coleta para os arames longitudinais, mesa central de solda, 10 grupos de prensas de solda de eletrodo duplo e 4 pinças pneumáticas de duplo-efeito para a fixação dos fios transversais, central de controle dotada de gabinete e mesa de controle, CLP para a gestão do ciclo da máquina e controle da solda, monitor vídeo "touchscreen" e 1 mesa para descarga automática das telas, velocidade máxima de 120 soldas/min.</v>
      </c>
      <c r="P4" s="12" t="str">
        <f>IFERROR(IF(N4="","",IF(VLOOKUP(LEFT(N4,10),'Universo_BK-BIT'!$A$5:$E$10005,2,0)="","X",VLOOKUP(LEFT(N4,10),'Universo_BK-BIT'!$A$5:$E$10005,2,0))),"X")</f>
        <v>BK</v>
      </c>
      <c r="Q4" s="12">
        <f>IFERROR(IF(P4="X","",VLOOKUP(LEFT(N4,10),'Universo_BK-BIT'!$A$5:$E$10005,3,0)),"")</f>
        <v>14</v>
      </c>
      <c r="R4" s="14" t="e">
        <f t="shared" si="1"/>
        <v>#REF!</v>
      </c>
      <c r="S4" s="14" t="e">
        <f t="shared" si="2"/>
        <v>#N/A</v>
      </c>
      <c r="T4" s="14"/>
      <c r="U4" s="14" t="str">
        <f ca="1">IFERROR(IF(P4="X",IF(VLOOKUP(B4,'Oficios_-_pend_criticas'!$C$3:$J$4739,5,0)="","",IF(VLOOKUP(B4,'Oficios_-_pend_criticas'!$C$3:$J$4739,7,0)="",IF(TODAY()&gt;VLOOKUP(B4,'Oficios_-_pend_criticas'!$C$3:$J$4739,5,0),"X",""),IF(VLOOKUP(B4,'Oficios_-_pend_criticas'!$C$3:$J$4739,7,0)&gt;VLOOKUP(B4,'Oficios_-_pend_criticas'!$C$3:$J$4739,5,0),"X",""))),""),"")</f>
        <v/>
      </c>
      <c r="V4" s="14" t="str">
        <f ca="1">IFERROR(IF(Q4=0,IF(VLOOKUP(B4,'Oficios_-_pend_criticas'!$C$3:$J$4739,5,0)="","",IF(VLOOKUP(B4,'Oficios_-_pend_criticas'!$C$3:$J$4739,7,0)="",IF(TODAY()&gt;VLOOKUP(B4,'Oficios_-_pend_criticas'!$C$3:$J$4739,5,0),"X",""),IF(VLOOKUP(B4,'Oficios_-_pend_criticas'!$C$3:$J$4739,7,0)&gt;VLOOKUP(B4,'Oficios_-_pend_criticas'!$C$3:$J$4739,5,0),"X",""))),""),"")</f>
        <v/>
      </c>
      <c r="W4" s="14" t="str">
        <f ca="1">IFERROR(IF(P4&lt;&gt;"X",IF(Q4&gt;0,IF(VLOOKUP(B4,'Oficios_-_pend_criticas'!$C$4:$J$4739,5,0)="","",IF(VLOOKUP(B4,'Oficios_-_pend_criticas'!$C$4:$J$4739,7,0)="",IF(TODAY()&gt;VLOOKUP(B4,'Oficios_-_pend_criticas'!$C$4:$J$4739,5,0),"X",""),IF(VLOOKUP(B4,'Oficios_-_pend_criticas'!$C$4:$J$4739,7,0)&gt;VLOOKUP(B4,'Oficios_-_pend_criticas'!$C$4:$J$4739,5,0),"X",""))),""),""),"")</f>
        <v/>
      </c>
    </row>
    <row r="5" spans="1:24" ht="33.75" hidden="1" customHeight="1" x14ac:dyDescent="0.25">
      <c r="A5" s="9" t="str">
        <f t="shared" si="0"/>
        <v/>
      </c>
      <c r="B5" s="10" t="s">
        <v>34</v>
      </c>
      <c r="C5" s="11" t="e">
        <f>IF(B5="","",VLOOKUP(B5,#REF!,6,0))</f>
        <v>#REF!</v>
      </c>
      <c r="D5" s="12" t="e">
        <f>IF(B5="","",VLOOKUP(B5,#REF!,22,0))</f>
        <v>#REF!</v>
      </c>
      <c r="E5" s="10" t="e">
        <f>IF(B5="","",VLOOKUP(B5,Consultas_públicas!$A$376:$G$3879,7,0))</f>
        <v>#N/A</v>
      </c>
      <c r="F5" s="12" t="s">
        <v>27</v>
      </c>
      <c r="G5" s="13">
        <v>43473</v>
      </c>
      <c r="H5" s="14" t="str">
        <f>IFERROR(IF(VLOOKUP(B5,'Oficios_-_pend_criticas'!$C$4:$D$4739,2,0)="","","X"),"")</f>
        <v/>
      </c>
      <c r="I5" s="12"/>
      <c r="J5" s="13"/>
      <c r="K5" s="10"/>
      <c r="L5" s="12" t="str">
        <f>IFERROR(VLOOKUP(B5,Retorno_da_RFB!$D$3:$I$6388,5,0),"")</f>
        <v>005</v>
      </c>
      <c r="M5" s="13">
        <f>IFERROR(VLOOKUP(B5,Retorno_da_RFB!$D$3:$I$6388,6,0),"")</f>
        <v>43482</v>
      </c>
      <c r="N5" s="10" t="str">
        <f>IFERROR(VLOOKUP(B5,Retorno_da_RFB!$D$3:$I$6388,3,0),"")</f>
        <v>8441.10.90</v>
      </c>
      <c r="O5" s="10" t="str">
        <f>IFERROR(VLOOKUP(B5,Retorno_da_RFB!$D$3:$I$6388,4,0),"")</f>
        <v>Máquinas para corte de papel, tipo guilhotina, com largura máxima de corte igual ou superior a 56cm, capacidade máxima igual ou superior a 37ciclos/min, altura de corte mínima igual ou superior a 8,0cm, capacidade de salvar e armazenar no mínimo 198 programas de corte.</v>
      </c>
      <c r="P5" s="12" t="str">
        <f>IFERROR(IF(N5="","",IF(VLOOKUP(LEFT(N5,10),'Universo_BK-BIT'!$A$5:$E$10005,2,0)="","X",VLOOKUP(LEFT(N5,10),'Universo_BK-BIT'!$A$5:$E$10005,2,0))),"X")</f>
        <v>BK</v>
      </c>
      <c r="Q5" s="12">
        <f>IFERROR(IF(P5="X","",VLOOKUP(LEFT(N5,10),'Universo_BK-BIT'!$A$5:$E$10005,3,0)),"")</f>
        <v>14</v>
      </c>
      <c r="R5" s="14" t="e">
        <f t="shared" si="1"/>
        <v>#REF!</v>
      </c>
      <c r="S5" s="14" t="e">
        <f t="shared" si="2"/>
        <v>#N/A</v>
      </c>
      <c r="T5" s="14"/>
      <c r="U5" s="14" t="str">
        <f ca="1">IFERROR(IF(P5="X",IF(VLOOKUP(B5,'Oficios_-_pend_criticas'!$C$3:$J$4739,5,0)="","",IF(VLOOKUP(B5,'Oficios_-_pend_criticas'!$C$3:$J$4739,7,0)="",IF(TODAY()&gt;VLOOKUP(B5,'Oficios_-_pend_criticas'!$C$3:$J$4739,5,0),"X",""),IF(VLOOKUP(B5,'Oficios_-_pend_criticas'!$C$3:$J$4739,7,0)&gt;VLOOKUP(B5,'Oficios_-_pend_criticas'!$C$3:$J$4739,5,0),"X",""))),""),"")</f>
        <v/>
      </c>
      <c r="V5" s="14" t="str">
        <f ca="1">IFERROR(IF(Q5=0,IF(VLOOKUP(B5,'Oficios_-_pend_criticas'!$C$3:$J$4739,5,0)="","",IF(VLOOKUP(B5,'Oficios_-_pend_criticas'!$C$3:$J$4739,7,0)="",IF(TODAY()&gt;VLOOKUP(B5,'Oficios_-_pend_criticas'!$C$3:$J$4739,5,0),"X",""),IF(VLOOKUP(B5,'Oficios_-_pend_criticas'!$C$3:$J$4739,7,0)&gt;VLOOKUP(B5,'Oficios_-_pend_criticas'!$C$3:$J$4739,5,0),"X",""))),""),"")</f>
        <v/>
      </c>
      <c r="W5" s="14" t="str">
        <f ca="1">IFERROR(IF(P5&lt;&gt;"X",IF(Q5&gt;0,IF(VLOOKUP(B5,'Oficios_-_pend_criticas'!$C$4:$J$4739,5,0)="","",IF(VLOOKUP(B5,'Oficios_-_pend_criticas'!$C$4:$J$4739,7,0)="",IF(TODAY()&gt;VLOOKUP(B5,'Oficios_-_pend_criticas'!$C$4:$J$4739,5,0),"X",""),IF(VLOOKUP(B5,'Oficios_-_pend_criticas'!$C$4:$J$4739,7,0)&gt;VLOOKUP(B5,'Oficios_-_pend_criticas'!$C$4:$J$4739,5,0),"X",""))),""),""),"")</f>
        <v/>
      </c>
    </row>
    <row r="6" spans="1:24" ht="33.75" hidden="1" customHeight="1" x14ac:dyDescent="0.25">
      <c r="A6" s="9" t="str">
        <f t="shared" si="0"/>
        <v/>
      </c>
      <c r="B6" s="10" t="s">
        <v>37</v>
      </c>
      <c r="C6" s="11" t="e">
        <f>IF(B6="","",VLOOKUP(B6,#REF!,6,0))</f>
        <v>#REF!</v>
      </c>
      <c r="D6" s="12" t="e">
        <f>IF(B6="","",VLOOKUP(B6,#REF!,22,0))</f>
        <v>#REF!</v>
      </c>
      <c r="E6" s="10" t="e">
        <f>IF(B6="","",VLOOKUP(B6,Consultas_públicas!$A$376:$G$3879,7,0))</f>
        <v>#N/A</v>
      </c>
      <c r="F6" s="12" t="s">
        <v>27</v>
      </c>
      <c r="G6" s="13">
        <v>43473</v>
      </c>
      <c r="H6" s="14" t="str">
        <f>IFERROR(IF(VLOOKUP(B6,'Oficios_-_pend_criticas'!$C$4:$D$4739,2,0)="","","X"),"")</f>
        <v/>
      </c>
      <c r="I6" s="12"/>
      <c r="J6" s="13"/>
      <c r="K6" s="10"/>
      <c r="L6" s="12" t="str">
        <f>IFERROR(VLOOKUP(B6,Retorno_da_RFB!$D$3:$I$6388,5,0),"")</f>
        <v>005</v>
      </c>
      <c r="M6" s="13">
        <f>IFERROR(VLOOKUP(B6,Retorno_da_RFB!$D$3:$I$6388,6,0),"")</f>
        <v>43482</v>
      </c>
      <c r="N6" s="10" t="str">
        <f>IFERROR(VLOOKUP(B6,Retorno_da_RFB!$D$3:$I$6388,3,0),"")</f>
        <v>9027.80.99</v>
      </c>
      <c r="O6" s="10" t="str">
        <f>IFERROR(VLOOKUP(B6,Retorno_da_RFB!$D$3:$I$6388,4,0),"")</f>
        <v>Analisadores de bebidas combinado para medição de °Brix, %Diet ou Acidez total (TA), CO2, teor alcoólico, inversão de açúcar, extrato original, extrato real e temperatura com faixa de medição de 0 a 50 °Brix ou 0 a 15 °Brix ou 0 a 150%Diet ou 0 a 12,5 °Brix, precisão menor 0,02 °Brix ou menor que 1% ou +/- 0,1°Brix, faixa concentração de CO2 0 a 6 volumes, 0 g/L a 12g/L, precisão de 0,025 vol. (0,05 g/L), ou +/- 0,05 g/L (+/- 0,025 vol.), teor alcoólico 0% a 16% w/w ou 0% a 20% v/v, precisão 0,04 %w/w, faixa de temperatura de 0 a 30°C ou 0 a 25°C ou -3°C a 30°C. ou configuração exclusiva para cerveja com medição de extrato real faixa 0 a 12°Plato, extrato original 0 a 35 °Plato, precisão 0,04% w/w, concentração de CO2 0 a 6 vol., 0g/L a 12g/L, precisão 0,025vol (0,05 g/L), faixa medição álcool 0 a 12%w/w ou 0 a 15%v/v, precisão 0,02 %w/w, faixa temperatura -3 a 25°C. ou configuração exclusiva para vinhos com medição extrato de faixa 0 a 10 %w/w, precisão 0,04% w/w, medição CO2 0 a 6 vol. ou 0 a 12 g/L, precisão de 0,025vol (0,05g/L), faixa medição de álcool 0 a 16 %w/w ou 0 a 20 %v/v, precisão 0,04% w/w.</v>
      </c>
      <c r="P6" s="12" t="str">
        <f>IFERROR(IF(N6="","",IF(VLOOKUP(LEFT(N6,10),'Universo_BK-BIT'!$A$5:$E$10005,2,0)="","X",VLOOKUP(LEFT(N6,10),'Universo_BK-BIT'!$A$5:$E$10005,2,0))),"X")</f>
        <v>BK</v>
      </c>
      <c r="Q6" s="12">
        <f>IFERROR(IF(P6="X","",VLOOKUP(LEFT(N6,10),'Universo_BK-BIT'!$A$5:$E$10005,3,0)),"")</f>
        <v>14</v>
      </c>
      <c r="R6" s="14" t="e">
        <f t="shared" si="1"/>
        <v>#REF!</v>
      </c>
      <c r="S6" s="14" t="e">
        <f t="shared" si="2"/>
        <v>#N/A</v>
      </c>
      <c r="T6" s="14"/>
      <c r="U6" s="14" t="str">
        <f ca="1">IFERROR(IF(P6="X",IF(VLOOKUP(B6,'Oficios_-_pend_criticas'!$C$3:$J$4739,5,0)="","",IF(VLOOKUP(B6,'Oficios_-_pend_criticas'!$C$3:$J$4739,7,0)="",IF(TODAY()&gt;VLOOKUP(B6,'Oficios_-_pend_criticas'!$C$3:$J$4739,5,0),"X",""),IF(VLOOKUP(B6,'Oficios_-_pend_criticas'!$C$3:$J$4739,7,0)&gt;VLOOKUP(B6,'Oficios_-_pend_criticas'!$C$3:$J$4739,5,0),"X",""))),""),"")</f>
        <v/>
      </c>
      <c r="V6" s="14" t="str">
        <f ca="1">IFERROR(IF(Q6=0,IF(VLOOKUP(B6,'Oficios_-_pend_criticas'!$C$3:$J$4739,5,0)="","",IF(VLOOKUP(B6,'Oficios_-_pend_criticas'!$C$3:$J$4739,7,0)="",IF(TODAY()&gt;VLOOKUP(B6,'Oficios_-_pend_criticas'!$C$3:$J$4739,5,0),"X",""),IF(VLOOKUP(B6,'Oficios_-_pend_criticas'!$C$3:$J$4739,7,0)&gt;VLOOKUP(B6,'Oficios_-_pend_criticas'!$C$3:$J$4739,5,0),"X",""))),""),"")</f>
        <v/>
      </c>
      <c r="W6" s="14" t="str">
        <f ca="1">IFERROR(IF(P6&lt;&gt;"X",IF(Q6&gt;0,IF(VLOOKUP(B6,'Oficios_-_pend_criticas'!$C$4:$J$4739,5,0)="","",IF(VLOOKUP(B6,'Oficios_-_pend_criticas'!$C$4:$J$4739,7,0)="",IF(TODAY()&gt;VLOOKUP(B6,'Oficios_-_pend_criticas'!$C$4:$J$4739,5,0),"X",""),IF(VLOOKUP(B6,'Oficios_-_pend_criticas'!$C$4:$J$4739,7,0)&gt;VLOOKUP(B6,'Oficios_-_pend_criticas'!$C$4:$J$4739,5,0),"X",""))),""),""),"")</f>
        <v/>
      </c>
    </row>
    <row r="7" spans="1:24" ht="33.75" hidden="1" customHeight="1" x14ac:dyDescent="0.25">
      <c r="A7" s="9" t="str">
        <f t="shared" si="0"/>
        <v/>
      </c>
      <c r="B7" s="10" t="s">
        <v>40</v>
      </c>
      <c r="C7" s="11" t="e">
        <f>IF(B7="","",VLOOKUP(B7,#REF!,6,0))</f>
        <v>#REF!</v>
      </c>
      <c r="D7" s="12" t="e">
        <f>IF(B7="","",VLOOKUP(B7,#REF!,22,0))</f>
        <v>#REF!</v>
      </c>
      <c r="E7" s="10" t="e">
        <f>IF(B7="","",VLOOKUP(B7,Consultas_públicas!$A$376:$G$3879,7,0))</f>
        <v>#N/A</v>
      </c>
      <c r="F7" s="12" t="s">
        <v>27</v>
      </c>
      <c r="G7" s="13">
        <v>43473</v>
      </c>
      <c r="H7" s="14" t="str">
        <f>IFERROR(IF(VLOOKUP(B7,'Oficios_-_pend_criticas'!$C$4:$D$4739,2,0)="","","X"),"")</f>
        <v/>
      </c>
      <c r="I7" s="12"/>
      <c r="J7" s="13"/>
      <c r="K7" s="10"/>
      <c r="L7" s="12" t="str">
        <f>IFERROR(VLOOKUP(B7,Retorno_da_RFB!$D$3:$I$6388,5,0),"")</f>
        <v>005</v>
      </c>
      <c r="M7" s="13">
        <f>IFERROR(VLOOKUP(B7,Retorno_da_RFB!$D$3:$I$6388,6,0),"")</f>
        <v>43482</v>
      </c>
      <c r="N7" s="10" t="str">
        <f>IFERROR(VLOOKUP(B7,Retorno_da_RFB!$D$3:$I$6388,3,0),"")</f>
        <v>9027.80.99</v>
      </c>
      <c r="O7" s="10" t="str">
        <f>IFERROR(VLOOKUP(B7,Retorno_da_RFB!$D$3:$I$6388,4,0),"")</f>
        <v>Instrumentos de teste automático para a determinação rápida e confiável da estabilidade oxidativa, em produtos como: comida, cosméticos, sabores e fragrâncias e produtos farmacêuticos, trabalhando em faixa de pressão de até 1.800kPa, entrada de oxigênio máximo 800kPa, faixa de temperatura de até 180°C, permitindo trabalhar com o software opcional. </v>
      </c>
      <c r="P7" s="12" t="str">
        <f>IFERROR(IF(N7="","",IF(VLOOKUP(LEFT(N7,10),'Universo_BK-BIT'!$A$5:$E$10005,2,0)="","X",VLOOKUP(LEFT(N7,10),'Universo_BK-BIT'!$A$5:$E$10005,2,0))),"X")</f>
        <v>BK</v>
      </c>
      <c r="Q7" s="12">
        <f>IFERROR(IF(P7="X","",VLOOKUP(LEFT(N7,10),'Universo_BK-BIT'!$A$5:$E$10005,3,0)),"")</f>
        <v>14</v>
      </c>
      <c r="R7" s="14" t="e">
        <f t="shared" si="1"/>
        <v>#REF!</v>
      </c>
      <c r="S7" s="14" t="e">
        <f t="shared" si="2"/>
        <v>#N/A</v>
      </c>
      <c r="T7" s="14"/>
      <c r="U7" s="14" t="str">
        <f ca="1">IFERROR(IF(P7="X",IF(VLOOKUP(B7,'Oficios_-_pend_criticas'!$C$3:$J$4739,5,0)="","",IF(VLOOKUP(B7,'Oficios_-_pend_criticas'!$C$3:$J$4739,7,0)="",IF(TODAY()&gt;VLOOKUP(B7,'Oficios_-_pend_criticas'!$C$3:$J$4739,5,0),"X",""),IF(VLOOKUP(B7,'Oficios_-_pend_criticas'!$C$3:$J$4739,7,0)&gt;VLOOKUP(B7,'Oficios_-_pend_criticas'!$C$3:$J$4739,5,0),"X",""))),""),"")</f>
        <v/>
      </c>
      <c r="V7" s="14" t="str">
        <f ca="1">IFERROR(IF(Q7=0,IF(VLOOKUP(B7,'Oficios_-_pend_criticas'!$C$3:$J$4739,5,0)="","",IF(VLOOKUP(B7,'Oficios_-_pend_criticas'!$C$3:$J$4739,7,0)="",IF(TODAY()&gt;VLOOKUP(B7,'Oficios_-_pend_criticas'!$C$3:$J$4739,5,0),"X",""),IF(VLOOKUP(B7,'Oficios_-_pend_criticas'!$C$3:$J$4739,7,0)&gt;VLOOKUP(B7,'Oficios_-_pend_criticas'!$C$3:$J$4739,5,0),"X",""))),""),"")</f>
        <v/>
      </c>
      <c r="W7" s="14" t="str">
        <f ca="1">IFERROR(IF(P7&lt;&gt;"X",IF(Q7&gt;0,IF(VLOOKUP(B7,'Oficios_-_pend_criticas'!$C$4:$J$4739,5,0)="","",IF(VLOOKUP(B7,'Oficios_-_pend_criticas'!$C$4:$J$4739,7,0)="",IF(TODAY()&gt;VLOOKUP(B7,'Oficios_-_pend_criticas'!$C$4:$J$4739,5,0),"X",""),IF(VLOOKUP(B7,'Oficios_-_pend_criticas'!$C$4:$J$4739,7,0)&gt;VLOOKUP(B7,'Oficios_-_pend_criticas'!$C$4:$J$4739,5,0),"X",""))),""),""),"")</f>
        <v/>
      </c>
    </row>
    <row r="8" spans="1:24" ht="33.75" hidden="1" customHeight="1" x14ac:dyDescent="0.25">
      <c r="A8" s="9" t="str">
        <f t="shared" si="0"/>
        <v/>
      </c>
      <c r="B8" s="10" t="s">
        <v>42</v>
      </c>
      <c r="C8" s="11" t="e">
        <f>IF(B8="","",VLOOKUP(B8,#REF!,6,0))</f>
        <v>#REF!</v>
      </c>
      <c r="D8" s="12" t="e">
        <f>IF(B8="","",VLOOKUP(B8,#REF!,22,0))</f>
        <v>#REF!</v>
      </c>
      <c r="E8" s="10" t="e">
        <f>IF(B8="","",VLOOKUP(B8,Consultas_públicas!$A$376:$G$3879,7,0))</f>
        <v>#N/A</v>
      </c>
      <c r="F8" s="12" t="s">
        <v>27</v>
      </c>
      <c r="G8" s="13">
        <v>43473</v>
      </c>
      <c r="H8" s="14" t="str">
        <f>IFERROR(IF(VLOOKUP(B8,'Oficios_-_pend_criticas'!$C$4:$D$4739,2,0)="","","X"),"")</f>
        <v/>
      </c>
      <c r="I8" s="12"/>
      <c r="J8" s="13"/>
      <c r="K8" s="10"/>
      <c r="L8" s="12" t="str">
        <f>IFERROR(VLOOKUP(B8,Retorno_da_RFB!$D$3:$I$6388,5,0),"")</f>
        <v>005</v>
      </c>
      <c r="M8" s="13">
        <f>IFERROR(VLOOKUP(B8,Retorno_da_RFB!$D$3:$I$6388,6,0),"")</f>
        <v>43482</v>
      </c>
      <c r="N8" s="10" t="str">
        <f>IFERROR(VLOOKUP(B8,Retorno_da_RFB!$D$3:$I$6388,3,0),"")</f>
        <v>9027.80.99</v>
      </c>
      <c r="O8" s="10" t="str">
        <f>IFERROR(VLOOKUP(B8,Retorno_da_RFB!$D$3:$I$6388,4,0),"")</f>
        <v>Medidores de densidade portátil de líquidos pelo método do tubo em U oscilante, com sensor de temperatura para medição da amostra diretamente na célula de medição, com controle do instrumento por meio de celular smartphone, com o uso de App, conexão via "bluetooth", faixa de medição de densidade de 0,7 a 1,2g/cm3, temperatura de 5 a 30°C, exatidão de 0,005g/cm3,  resolução de 0,001g/cm3, repetibilidade de 0,002g/cm3; volume de amostra de 2mL.</v>
      </c>
      <c r="P8" s="12" t="str">
        <f>IFERROR(IF(N8="","",IF(VLOOKUP(LEFT(N8,10),'Universo_BK-BIT'!$A$5:$E$10005,2,0)="","X",VLOOKUP(LEFT(N8,10),'Universo_BK-BIT'!$A$5:$E$10005,2,0))),"X")</f>
        <v>BK</v>
      </c>
      <c r="Q8" s="12">
        <f>IFERROR(IF(P8="X","",VLOOKUP(LEFT(N8,10),'Universo_BK-BIT'!$A$5:$E$10005,3,0)),"")</f>
        <v>14</v>
      </c>
      <c r="R8" s="14" t="e">
        <f t="shared" si="1"/>
        <v>#REF!</v>
      </c>
      <c r="S8" s="14" t="e">
        <f t="shared" si="2"/>
        <v>#N/A</v>
      </c>
      <c r="T8" s="14"/>
      <c r="U8" s="14" t="str">
        <f ca="1">IFERROR(IF(P8="X",IF(VLOOKUP(B8,'Oficios_-_pend_criticas'!$C$3:$J$4739,5,0)="","",IF(VLOOKUP(B8,'Oficios_-_pend_criticas'!$C$3:$J$4739,7,0)="",IF(TODAY()&gt;VLOOKUP(B8,'Oficios_-_pend_criticas'!$C$3:$J$4739,5,0),"X",""),IF(VLOOKUP(B8,'Oficios_-_pend_criticas'!$C$3:$J$4739,7,0)&gt;VLOOKUP(B8,'Oficios_-_pend_criticas'!$C$3:$J$4739,5,0),"X",""))),""),"")</f>
        <v/>
      </c>
      <c r="V8" s="14" t="str">
        <f ca="1">IFERROR(IF(Q8=0,IF(VLOOKUP(B8,'Oficios_-_pend_criticas'!$C$3:$J$4739,5,0)="","",IF(VLOOKUP(B8,'Oficios_-_pend_criticas'!$C$3:$J$4739,7,0)="",IF(TODAY()&gt;VLOOKUP(B8,'Oficios_-_pend_criticas'!$C$3:$J$4739,5,0),"X",""),IF(VLOOKUP(B8,'Oficios_-_pend_criticas'!$C$3:$J$4739,7,0)&gt;VLOOKUP(B8,'Oficios_-_pend_criticas'!$C$3:$J$4739,5,0),"X",""))),""),"")</f>
        <v/>
      </c>
      <c r="W8" s="14" t="str">
        <f ca="1">IFERROR(IF(P8&lt;&gt;"X",IF(Q8&gt;0,IF(VLOOKUP(B8,'Oficios_-_pend_criticas'!$C$4:$J$4739,5,0)="","",IF(VLOOKUP(B8,'Oficios_-_pend_criticas'!$C$4:$J$4739,7,0)="",IF(TODAY()&gt;VLOOKUP(B8,'Oficios_-_pend_criticas'!$C$4:$J$4739,5,0),"X",""),IF(VLOOKUP(B8,'Oficios_-_pend_criticas'!$C$4:$J$4739,7,0)&gt;VLOOKUP(B8,'Oficios_-_pend_criticas'!$C$4:$J$4739,5,0),"X",""))),""),""),"")</f>
        <v/>
      </c>
    </row>
    <row r="9" spans="1:24" ht="33.75" hidden="1" customHeight="1" x14ac:dyDescent="0.25">
      <c r="A9" s="9" t="str">
        <f t="shared" si="0"/>
        <v/>
      </c>
      <c r="B9" s="10" t="s">
        <v>44</v>
      </c>
      <c r="C9" s="11" t="e">
        <f>IF(B9="","",VLOOKUP(B9,#REF!,6,0))</f>
        <v>#REF!</v>
      </c>
      <c r="D9" s="12" t="e">
        <f>IF(B9="","",VLOOKUP(B9,#REF!,22,0))</f>
        <v>#REF!</v>
      </c>
      <c r="E9" s="10" t="e">
        <f>IF(B9="","",VLOOKUP(B9,Consultas_públicas!$A$376:$G$3879,7,0))</f>
        <v>#N/A</v>
      </c>
      <c r="F9" s="12" t="s">
        <v>27</v>
      </c>
      <c r="G9" s="13">
        <v>43473</v>
      </c>
      <c r="H9" s="14" t="str">
        <f>IFERROR(IF(VLOOKUP(B9,'Oficios_-_pend_criticas'!$C$4:$D$4739,2,0)="","","X"),"")</f>
        <v/>
      </c>
      <c r="I9" s="12"/>
      <c r="J9" s="13"/>
      <c r="K9" s="10"/>
      <c r="L9" s="12" t="str">
        <f>IFERROR(VLOOKUP(B9,Retorno_da_RFB!$D$3:$I$6388,5,0),"")</f>
        <v>005</v>
      </c>
      <c r="M9" s="13">
        <f>IFERROR(VLOOKUP(B9,Retorno_da_RFB!$D$3:$I$6388,6,0),"")</f>
        <v>43482</v>
      </c>
      <c r="N9" s="10" t="str">
        <f>IFERROR(VLOOKUP(B9,Retorno_da_RFB!$D$3:$I$6388,3,0),"")</f>
        <v>8419.40.90</v>
      </c>
      <c r="O9" s="10" t="str">
        <f>IFERROR(VLOOKUP(B9,Retorno_da_RFB!$D$3:$I$6388,4,0),"")</f>
        <v>Unidades automáticas de destilação atmosférica segundo normas ASTM D86, ASTM D850, ASTM D1078, ISO 3405, IP 123, IP 195,  operado por software integrado e controlado por tela sensível ao toque de 10" TFT, PCAP, com correção barométrica integrada, Pt-100 com múltiplos pontos de calibração, detecção de volume por sistema estáticos de barreiras de luz, resfriamento por Peltier, dispositivos de segurança, tais como desligamento automático, proteção contra superaquecimento e contra transbordamento, sistema automático de extinção de incêndio e bloqueio por senha, detectores de presença de proveta, placa de gotejamento, Pt-100, ponto seco (opcional), posição da câmara e de sensores mal conectados ou com defeito, extração de dados via USB e Ethernet, ranges de temperatura  vapor (0-450ºC), condensador (0-80ºC), câmara (0-60ºC); resoluções: Pt-100,: 0,1 ºC; barreiras luz: 0,01mL (exatidão: 0,1mL), com tecnologias “ multiplug” 5 em 1  e detecção automática de tamanho do balão de destilação e diâmetro do furo da placa de suporte do balão.</v>
      </c>
      <c r="P9" s="12" t="str">
        <f>IFERROR(IF(N9="","",IF(VLOOKUP(LEFT(N9,10),'Universo_BK-BIT'!$A$5:$E$10005,2,0)="","X",VLOOKUP(LEFT(N9,10),'Universo_BK-BIT'!$A$5:$E$10005,2,0))),"X")</f>
        <v>BK</v>
      </c>
      <c r="Q9" s="12">
        <f>IFERROR(IF(P9="X","",VLOOKUP(LEFT(N9,10),'Universo_BK-BIT'!$A$5:$E$10005,3,0)),"")</f>
        <v>14</v>
      </c>
      <c r="R9" s="14" t="e">
        <f t="shared" si="1"/>
        <v>#REF!</v>
      </c>
      <c r="S9" s="14" t="e">
        <f t="shared" si="2"/>
        <v>#N/A</v>
      </c>
      <c r="T9" s="14"/>
      <c r="U9" s="14" t="str">
        <f ca="1">IFERROR(IF(P9="X",IF(VLOOKUP(B9,'Oficios_-_pend_criticas'!$C$3:$J$4739,5,0)="","",IF(VLOOKUP(B9,'Oficios_-_pend_criticas'!$C$3:$J$4739,7,0)="",IF(TODAY()&gt;VLOOKUP(B9,'Oficios_-_pend_criticas'!$C$3:$J$4739,5,0),"X",""),IF(VLOOKUP(B9,'Oficios_-_pend_criticas'!$C$3:$J$4739,7,0)&gt;VLOOKUP(B9,'Oficios_-_pend_criticas'!$C$3:$J$4739,5,0),"X",""))),""),"")</f>
        <v/>
      </c>
      <c r="V9" s="14" t="str">
        <f ca="1">IFERROR(IF(Q9=0,IF(VLOOKUP(B9,'Oficios_-_pend_criticas'!$C$3:$J$4739,5,0)="","",IF(VLOOKUP(B9,'Oficios_-_pend_criticas'!$C$3:$J$4739,7,0)="",IF(TODAY()&gt;VLOOKUP(B9,'Oficios_-_pend_criticas'!$C$3:$J$4739,5,0),"X",""),IF(VLOOKUP(B9,'Oficios_-_pend_criticas'!$C$3:$J$4739,7,0)&gt;VLOOKUP(B9,'Oficios_-_pend_criticas'!$C$3:$J$4739,5,0),"X",""))),""),"")</f>
        <v/>
      </c>
      <c r="W9" s="14" t="str">
        <f ca="1">IFERROR(IF(P9&lt;&gt;"X",IF(Q9&gt;0,IF(VLOOKUP(B9,'Oficios_-_pend_criticas'!$C$4:$J$4739,5,0)="","",IF(VLOOKUP(B9,'Oficios_-_pend_criticas'!$C$4:$J$4739,7,0)="",IF(TODAY()&gt;VLOOKUP(B9,'Oficios_-_pend_criticas'!$C$4:$J$4739,5,0),"X",""),IF(VLOOKUP(B9,'Oficios_-_pend_criticas'!$C$4:$J$4739,7,0)&gt;VLOOKUP(B9,'Oficios_-_pend_criticas'!$C$4:$J$4739,5,0),"X",""))),""),""),"")</f>
        <v/>
      </c>
    </row>
    <row r="10" spans="1:24" ht="33.75" hidden="1" customHeight="1" x14ac:dyDescent="0.25">
      <c r="A10" s="9" t="str">
        <f t="shared" si="0"/>
        <v/>
      </c>
      <c r="B10" s="10" t="s">
        <v>47</v>
      </c>
      <c r="C10" s="11" t="e">
        <f>IF(B10="","",VLOOKUP(B10,#REF!,6,0))</f>
        <v>#REF!</v>
      </c>
      <c r="D10" s="12" t="e">
        <f>IF(B10="","",VLOOKUP(B10,#REF!,22,0))</f>
        <v>#REF!</v>
      </c>
      <c r="E10" s="10" t="e">
        <f>IF(B10="","",VLOOKUP(B10,Consultas_públicas!$A$376:$G$3879,7,0))</f>
        <v>#N/A</v>
      </c>
      <c r="F10" s="12" t="s">
        <v>27</v>
      </c>
      <c r="G10" s="13">
        <v>43473</v>
      </c>
      <c r="H10" s="14" t="str">
        <f>IFERROR(IF(VLOOKUP(B10,'Oficios_-_pend_criticas'!$C$4:$D$4739,2,0)="","","X"),"")</f>
        <v/>
      </c>
      <c r="I10" s="12"/>
      <c r="J10" s="13"/>
      <c r="K10" s="10"/>
      <c r="L10" s="12" t="str">
        <f>IFERROR(VLOOKUP(B10,Retorno_da_RFB!$D$3:$I$6388,5,0),"")</f>
        <v>005</v>
      </c>
      <c r="M10" s="13">
        <f>IFERROR(VLOOKUP(B10,Retorno_da_RFB!$D$3:$I$6388,6,0),"")</f>
        <v>43482</v>
      </c>
      <c r="N10" s="10" t="str">
        <f>IFERROR(VLOOKUP(B10,Retorno_da_RFB!$D$3:$I$6388,3,0),"")</f>
        <v>9012.10.90</v>
      </c>
      <c r="O10" s="10" t="str">
        <f>IFERROR(VLOOKUP(B10,Retorno_da_RFB!$D$3:$I$6388,4,0),"")</f>
        <v>Microscópios de força atômica para obtenção de imagens topográficas em nano escala por meio da interação entre a ponta de um cantiléver em uma ou mais amostras comportadas em uma plataforma com movimentação automática, possibilitando medidas em amostras com diâmetro, altura e peso máximos de 90mm, 25mm e &lt; 600g respectivamente, com frequência de ressonância do cantiléver de 60kHz a 1,3MHz,  inserção do cantiléver no corpo do atuador  feita através da ferramenta “probemaster”,  varreduras feitas por dois scanners desacoplados, um para os  eixos X e Y e o outro para o eixo Z, com área máxima de varredura nos eixos X e Y de 100µm por 100µm e ruído de 0,3nm RMS e área máxima de varredura de 15µm no eixo Z com precisão de medição &lt; ± 5% de 0,02µm até 15µm, ambos estágios X e Y e Z motorizados, com cursos  de 100mm e de 85mm respectivamente e repetibilidade de posição (unidirecional) &lt; 1µm,  com duas câmeras para visualização das amostras sendo uma colorida, para visualização panorâmica, com 5 mega pixels de resolução e sensor CMOS, campo de visão de 1,73 x 1,73mm, foco motorizado e resolução espacial de 5µm, e outra câmera preta e branca, para visualização lateral, permitindo procedimento automático de engajamento do cantiléver à amostra, com alcance de visualização de 30mm e resolução espacial de 70µm., operação em modos contato, contato intermitente (incluindo imagem de fase), microscopia de força lateral, curva força x distância.</v>
      </c>
      <c r="P10" s="12" t="str">
        <f>IFERROR(IF(N10="","",IF(VLOOKUP(LEFT(N10,10),'Universo_BK-BIT'!$A$5:$E$10005,2,0)="","X",VLOOKUP(LEFT(N10,10),'Universo_BK-BIT'!$A$5:$E$10005,2,0))),"X")</f>
        <v>BK</v>
      </c>
      <c r="Q10" s="12">
        <f>IFERROR(IF(P10="X","",VLOOKUP(LEFT(N10,10),'Universo_BK-BIT'!$A$5:$E$10005,3,0)),"")</f>
        <v>14</v>
      </c>
      <c r="R10" s="14" t="e">
        <f t="shared" si="1"/>
        <v>#REF!</v>
      </c>
      <c r="S10" s="14" t="e">
        <f t="shared" si="2"/>
        <v>#N/A</v>
      </c>
      <c r="T10" s="14"/>
      <c r="U10" s="14" t="str">
        <f ca="1">IFERROR(IF(P10="X",IF(VLOOKUP(B10,'Oficios_-_pend_criticas'!$C$3:$J$4739,5,0)="","",IF(VLOOKUP(B10,'Oficios_-_pend_criticas'!$C$3:$J$4739,7,0)="",IF(TODAY()&gt;VLOOKUP(B10,'Oficios_-_pend_criticas'!$C$3:$J$4739,5,0),"X",""),IF(VLOOKUP(B10,'Oficios_-_pend_criticas'!$C$3:$J$4739,7,0)&gt;VLOOKUP(B10,'Oficios_-_pend_criticas'!$C$3:$J$4739,5,0),"X",""))),""),"")</f>
        <v/>
      </c>
      <c r="V10" s="14" t="str">
        <f ca="1">IFERROR(IF(Q10=0,IF(VLOOKUP(B10,'Oficios_-_pend_criticas'!$C$3:$J$4739,5,0)="","",IF(VLOOKUP(B10,'Oficios_-_pend_criticas'!$C$3:$J$4739,7,0)="",IF(TODAY()&gt;VLOOKUP(B10,'Oficios_-_pend_criticas'!$C$3:$J$4739,5,0),"X",""),IF(VLOOKUP(B10,'Oficios_-_pend_criticas'!$C$3:$J$4739,7,0)&gt;VLOOKUP(B10,'Oficios_-_pend_criticas'!$C$3:$J$4739,5,0),"X",""))),""),"")</f>
        <v/>
      </c>
      <c r="W10" s="14" t="str">
        <f ca="1">IFERROR(IF(P10&lt;&gt;"X",IF(Q10&gt;0,IF(VLOOKUP(B10,'Oficios_-_pend_criticas'!$C$4:$J$4739,5,0)="","",IF(VLOOKUP(B10,'Oficios_-_pend_criticas'!$C$4:$J$4739,7,0)="",IF(TODAY()&gt;VLOOKUP(B10,'Oficios_-_pend_criticas'!$C$4:$J$4739,5,0),"X",""),IF(VLOOKUP(B10,'Oficios_-_pend_criticas'!$C$4:$J$4739,7,0)&gt;VLOOKUP(B10,'Oficios_-_pend_criticas'!$C$4:$J$4739,5,0),"X",""))),""),""),"")</f>
        <v/>
      </c>
    </row>
    <row r="11" spans="1:24" ht="33.75" hidden="1" customHeight="1" x14ac:dyDescent="0.25">
      <c r="A11" s="9" t="str">
        <f t="shared" si="0"/>
        <v/>
      </c>
      <c r="B11" s="10" t="s">
        <v>50</v>
      </c>
      <c r="C11" s="11" t="e">
        <f>IF(B11="","",VLOOKUP(B11,#REF!,6,0))</f>
        <v>#REF!</v>
      </c>
      <c r="D11" s="12" t="e">
        <f>IF(B11="","",VLOOKUP(B11,#REF!,22,0))</f>
        <v>#REF!</v>
      </c>
      <c r="E11" s="10" t="e">
        <f>IF(B11="","",VLOOKUP(B11,Consultas_públicas!$A$376:$G$3879,7,0))</f>
        <v>#N/A</v>
      </c>
      <c r="F11" s="12" t="s">
        <v>51</v>
      </c>
      <c r="G11" s="13">
        <v>43480</v>
      </c>
      <c r="H11" s="14" t="str">
        <f>IFERROR(IF(VLOOKUP(B11,'Oficios_-_pend_criticas'!$C$4:$D$4739,2,0)="","","X"),"")</f>
        <v/>
      </c>
      <c r="I11" s="12"/>
      <c r="J11" s="13"/>
      <c r="K11" s="10"/>
      <c r="L11" s="12" t="str">
        <f>IFERROR(VLOOKUP(B11,Retorno_da_RFB!$D$3:$I$6388,5,0),"")</f>
        <v>006</v>
      </c>
      <c r="M11" s="13">
        <f>IFERROR(VLOOKUP(B11,Retorno_da_RFB!$D$3:$I$6388,6,0),"")</f>
        <v>43487</v>
      </c>
      <c r="N11" s="10" t="str">
        <f>IFERROR(VLOOKUP(B11,Retorno_da_RFB!$D$3:$I$6388,3,0),"")</f>
        <v>9027.80.99</v>
      </c>
      <c r="O11" s="10" t="str">
        <f>IFERROR(VLOOKUP(B11,Retorno_da_RFB!$D$3:$I$6388,4,0),"")</f>
        <v>Equipamentos portáteis para analises de concentração de líquidos binários através da tecnologia do tubo U oscilante, para uso geral ou área classificada (II 2 G Ex ib IIC T4), com faixa de trabalho de 0 a 3g/cm3, temperatura de 0 a 40°C, operação em temperatura ambiente de -10 a + 50°C ou -10 a +40°C, precisão de 0,001g/cm3, precisão de temperatura de 0,2°C, repetibilidade de 0,0005g/cm3, para operar com volume de amostra de 2ml, capacidade de armazenamento interno de 1.024 resultados medidos, e interface de comunicação Bluetooth e RFID.</v>
      </c>
      <c r="P11" s="12" t="str">
        <f>IFERROR(IF(N11="","",IF(VLOOKUP(LEFT(N11,10),'Universo_BK-BIT'!$A$5:$E$10005,2,0)="","X",VLOOKUP(LEFT(N11,10),'Universo_BK-BIT'!$A$5:$E$10005,2,0))),"X")</f>
        <v>BK</v>
      </c>
      <c r="Q11" s="12">
        <f>IFERROR(IF(P11="X","",VLOOKUP(LEFT(N11,10),'Universo_BK-BIT'!$A$5:$E$10005,3,0)),"")</f>
        <v>14</v>
      </c>
      <c r="R11" s="14" t="e">
        <f t="shared" si="1"/>
        <v>#REF!</v>
      </c>
      <c r="S11" s="14" t="e">
        <f t="shared" si="2"/>
        <v>#N/A</v>
      </c>
      <c r="T11" s="14"/>
      <c r="U11" s="14" t="str">
        <f ca="1">IFERROR(IF(P11="X",IF(VLOOKUP(B11,'Oficios_-_pend_criticas'!$C$3:$J$4739,5,0)="","",IF(VLOOKUP(B11,'Oficios_-_pend_criticas'!$C$3:$J$4739,7,0)="",IF(TODAY()&gt;VLOOKUP(B11,'Oficios_-_pend_criticas'!$C$3:$J$4739,5,0),"X",""),IF(VLOOKUP(B11,'Oficios_-_pend_criticas'!$C$3:$J$4739,7,0)&gt;VLOOKUP(B11,'Oficios_-_pend_criticas'!$C$3:$J$4739,5,0),"X",""))),""),"")</f>
        <v/>
      </c>
      <c r="V11" s="14" t="str">
        <f ca="1">IFERROR(IF(Q11=0,IF(VLOOKUP(B11,'Oficios_-_pend_criticas'!$C$3:$J$4739,5,0)="","",IF(VLOOKUP(B11,'Oficios_-_pend_criticas'!$C$3:$J$4739,7,0)="",IF(TODAY()&gt;VLOOKUP(B11,'Oficios_-_pend_criticas'!$C$3:$J$4739,5,0),"X",""),IF(VLOOKUP(B11,'Oficios_-_pend_criticas'!$C$3:$J$4739,7,0)&gt;VLOOKUP(B11,'Oficios_-_pend_criticas'!$C$3:$J$4739,5,0),"X",""))),""),"")</f>
        <v/>
      </c>
      <c r="W11" s="14" t="str">
        <f ca="1">IFERROR(IF(P11&lt;&gt;"X",IF(Q11&gt;0,IF(VLOOKUP(B11,'Oficios_-_pend_criticas'!$C$4:$J$4739,5,0)="","",IF(VLOOKUP(B11,'Oficios_-_pend_criticas'!$C$4:$J$4739,7,0)="",IF(TODAY()&gt;VLOOKUP(B11,'Oficios_-_pend_criticas'!$C$4:$J$4739,5,0),"X",""),IF(VLOOKUP(B11,'Oficios_-_pend_criticas'!$C$4:$J$4739,7,0)&gt;VLOOKUP(B11,'Oficios_-_pend_criticas'!$C$4:$J$4739,5,0),"X",""))),""),""),"")</f>
        <v/>
      </c>
    </row>
    <row r="12" spans="1:24" ht="33.75" hidden="1" customHeight="1" x14ac:dyDescent="0.25">
      <c r="A12" s="9" t="str">
        <f t="shared" si="0"/>
        <v/>
      </c>
      <c r="B12" s="10" t="s">
        <v>54</v>
      </c>
      <c r="C12" s="11" t="e">
        <f>IF(B12="","",VLOOKUP(B12,#REF!,6,0))</f>
        <v>#REF!</v>
      </c>
      <c r="D12" s="12" t="e">
        <f>IF(B12="","",VLOOKUP(B12,#REF!,22,0))</f>
        <v>#REF!</v>
      </c>
      <c r="E12" s="10" t="e">
        <f>IF(B12="","",VLOOKUP(B12,Consultas_públicas!$A$376:$G$3879,7,0))</f>
        <v>#N/A</v>
      </c>
      <c r="F12" s="12" t="s">
        <v>51</v>
      </c>
      <c r="G12" s="13">
        <v>43480</v>
      </c>
      <c r="H12" s="14" t="str">
        <f>IFERROR(IF(VLOOKUP(B12,'Oficios_-_pend_criticas'!$C$4:$D$4739,2,0)="","","X"),"")</f>
        <v/>
      </c>
      <c r="I12" s="12"/>
      <c r="J12" s="13"/>
      <c r="K12" s="10"/>
      <c r="L12" s="12" t="str">
        <f>IFERROR(VLOOKUP(B12,Retorno_da_RFB!$D$3:$I$6388,5,0),"")</f>
        <v>006</v>
      </c>
      <c r="M12" s="13">
        <f>IFERROR(VLOOKUP(B12,Retorno_da_RFB!$D$3:$I$6388,6,0),"")</f>
        <v>43487</v>
      </c>
      <c r="N12" s="10" t="str">
        <f>IFERROR(VLOOKUP(B12,Retorno_da_RFB!$D$3:$I$6388,3,0),"")</f>
        <v>9027.30.19</v>
      </c>
      <c r="O12" s="10" t="str">
        <f>IFERROR(VLOOKUP(B12,Retorno_da_RFB!$D$3:$I$6388,4,0),"")</f>
        <v>Espectrômetros portáteis para análises de amostras, líquidas, géis, sólidos ou pós, com especificações de comprimento de onda 785nm, potência saída 300mW (maior que 215mW na amostra), faixa espectral 400 a 2.300cm-1, resolução 10cm-1, detector linear CCD, tela TFT com iluminação por LED, conexão por USB 2.0, bateria recarregável, temperatura de operação -20 a +40°C.</v>
      </c>
      <c r="P12" s="12" t="str">
        <f>IFERROR(IF(N12="","",IF(VLOOKUP(LEFT(N12,10),'Universo_BK-BIT'!$A$5:$E$10005,2,0)="","X",VLOOKUP(LEFT(N12,10),'Universo_BK-BIT'!$A$5:$E$10005,2,0))),"X")</f>
        <v>BK</v>
      </c>
      <c r="Q12" s="12">
        <f>IFERROR(IF(P12="X","",VLOOKUP(LEFT(N12,10),'Universo_BK-BIT'!$A$5:$E$10005,3,0)),"")</f>
        <v>14</v>
      </c>
      <c r="R12" s="14" t="e">
        <f t="shared" si="1"/>
        <v>#REF!</v>
      </c>
      <c r="S12" s="14" t="e">
        <f t="shared" si="2"/>
        <v>#N/A</v>
      </c>
      <c r="T12" s="14"/>
      <c r="U12" s="14" t="str">
        <f ca="1">IFERROR(IF(P12="X",IF(VLOOKUP(B12,'Oficios_-_pend_criticas'!$C$3:$J$4739,5,0)="","",IF(VLOOKUP(B12,'Oficios_-_pend_criticas'!$C$3:$J$4739,7,0)="",IF(TODAY()&gt;VLOOKUP(B12,'Oficios_-_pend_criticas'!$C$3:$J$4739,5,0),"X",""),IF(VLOOKUP(B12,'Oficios_-_pend_criticas'!$C$3:$J$4739,7,0)&gt;VLOOKUP(B12,'Oficios_-_pend_criticas'!$C$3:$J$4739,5,0),"X",""))),""),"")</f>
        <v/>
      </c>
      <c r="V12" s="14" t="str">
        <f ca="1">IFERROR(IF(Q12=0,IF(VLOOKUP(B12,'Oficios_-_pend_criticas'!$C$3:$J$4739,5,0)="","",IF(VLOOKUP(B12,'Oficios_-_pend_criticas'!$C$3:$J$4739,7,0)="",IF(TODAY()&gt;VLOOKUP(B12,'Oficios_-_pend_criticas'!$C$3:$J$4739,5,0),"X",""),IF(VLOOKUP(B12,'Oficios_-_pend_criticas'!$C$3:$J$4739,7,0)&gt;VLOOKUP(B12,'Oficios_-_pend_criticas'!$C$3:$J$4739,5,0),"X",""))),""),"")</f>
        <v/>
      </c>
      <c r="W12" s="14" t="str">
        <f ca="1">IFERROR(IF(P12&lt;&gt;"X",IF(Q12&gt;0,IF(VLOOKUP(B12,'Oficios_-_pend_criticas'!$C$4:$J$4739,5,0)="","",IF(VLOOKUP(B12,'Oficios_-_pend_criticas'!$C$4:$J$4739,7,0)="",IF(TODAY()&gt;VLOOKUP(B12,'Oficios_-_pend_criticas'!$C$4:$J$4739,5,0),"X",""),IF(VLOOKUP(B12,'Oficios_-_pend_criticas'!$C$4:$J$4739,7,0)&gt;VLOOKUP(B12,'Oficios_-_pend_criticas'!$C$4:$J$4739,5,0),"X",""))),""),""),"")</f>
        <v/>
      </c>
    </row>
    <row r="13" spans="1:24" ht="33.75" hidden="1" customHeight="1" x14ac:dyDescent="0.25">
      <c r="A13" s="9" t="str">
        <f t="shared" si="0"/>
        <v/>
      </c>
      <c r="B13" s="10" t="s">
        <v>57</v>
      </c>
      <c r="C13" s="11" t="e">
        <f>IF(B13="","",VLOOKUP(B13,#REF!,6,0))</f>
        <v>#REF!</v>
      </c>
      <c r="D13" s="12" t="e">
        <f>IF(B13="","",VLOOKUP(B13,#REF!,22,0))</f>
        <v>#REF!</v>
      </c>
      <c r="E13" s="10" t="e">
        <f>IF(B13="","",VLOOKUP(B13,Consultas_públicas!$A$376:$G$3879,7,0))</f>
        <v>#N/A</v>
      </c>
      <c r="F13" s="12" t="s">
        <v>51</v>
      </c>
      <c r="G13" s="13">
        <v>43480</v>
      </c>
      <c r="H13" s="14" t="str">
        <f>IFERROR(IF(VLOOKUP(B13,'Oficios_-_pend_criticas'!$C$4:$D$4739,2,0)="","","X"),"")</f>
        <v/>
      </c>
      <c r="I13" s="12"/>
      <c r="J13" s="13"/>
      <c r="K13" s="10"/>
      <c r="L13" s="12" t="str">
        <f>IFERROR(VLOOKUP(B13,Retorno_da_RFB!$D$3:$I$6388,5,0),"")</f>
        <v>006</v>
      </c>
      <c r="M13" s="13">
        <f>IFERROR(VLOOKUP(B13,Retorno_da_RFB!$D$3:$I$6388,6,0),"")</f>
        <v>43487</v>
      </c>
      <c r="N13" s="10" t="str">
        <f>IFERROR(VLOOKUP(B13,Retorno_da_RFB!$D$3:$I$6388,3,0),"")</f>
        <v>9024.10.90</v>
      </c>
      <c r="O13" s="10" t="str">
        <f>IFERROR(VLOOKUP(B13,Retorno_da_RFB!$D$3:$I$6388,4,0),"")</f>
        <v>Equipamentos para ensaio de abrasão para determinação de espessura de revestimentos de 0,1 a 50 µm por meio do método de desgaste micro abrasivo por esferas rotativas com diâmetros de 10, 15, 20, 25,4 ou 30mm, com motor bidirecional de potência de 15W e unidade controladora para ajuste das faixas de velocidade (10 a 3000rpm) e de tempo de abrasão (1 a 10.000 segundos) e com 10 rotinas predefinidas programáveis, precisão da medida de espessura entre 1% e 5%, com suporte de amostra.</v>
      </c>
      <c r="P13" s="12" t="str">
        <f>IFERROR(IF(N13="","",IF(VLOOKUP(LEFT(N13,10),'Universo_BK-BIT'!$A$5:$E$10005,2,0)="","X",VLOOKUP(LEFT(N13,10),'Universo_BK-BIT'!$A$5:$E$10005,2,0))),"X")</f>
        <v>BK</v>
      </c>
      <c r="Q13" s="12">
        <f>IFERROR(IF(P13="X","",VLOOKUP(LEFT(N13,10),'Universo_BK-BIT'!$A$5:$E$10005,3,0)),"")</f>
        <v>14</v>
      </c>
      <c r="R13" s="14" t="e">
        <f t="shared" si="1"/>
        <v>#REF!</v>
      </c>
      <c r="S13" s="14" t="e">
        <f t="shared" si="2"/>
        <v>#N/A</v>
      </c>
      <c r="T13" s="14"/>
      <c r="U13" s="14" t="str">
        <f ca="1">IFERROR(IF(P13="X",IF(VLOOKUP(B13,'Oficios_-_pend_criticas'!$C$3:$J$4739,5,0)="","",IF(VLOOKUP(B13,'Oficios_-_pend_criticas'!$C$3:$J$4739,7,0)="",IF(TODAY()&gt;VLOOKUP(B13,'Oficios_-_pend_criticas'!$C$3:$J$4739,5,0),"X",""),IF(VLOOKUP(B13,'Oficios_-_pend_criticas'!$C$3:$J$4739,7,0)&gt;VLOOKUP(B13,'Oficios_-_pend_criticas'!$C$3:$J$4739,5,0),"X",""))),""),"")</f>
        <v/>
      </c>
      <c r="V13" s="14" t="str">
        <f ca="1">IFERROR(IF(Q13=0,IF(VLOOKUP(B13,'Oficios_-_pend_criticas'!$C$3:$J$4739,5,0)="","",IF(VLOOKUP(B13,'Oficios_-_pend_criticas'!$C$3:$J$4739,7,0)="",IF(TODAY()&gt;VLOOKUP(B13,'Oficios_-_pend_criticas'!$C$3:$J$4739,5,0),"X",""),IF(VLOOKUP(B13,'Oficios_-_pend_criticas'!$C$3:$J$4739,7,0)&gt;VLOOKUP(B13,'Oficios_-_pend_criticas'!$C$3:$J$4739,5,0),"X",""))),""),"")</f>
        <v/>
      </c>
      <c r="W13" s="14" t="str">
        <f ca="1">IFERROR(IF(P13&lt;&gt;"X",IF(Q13&gt;0,IF(VLOOKUP(B13,'Oficios_-_pend_criticas'!$C$4:$J$4739,5,0)="","",IF(VLOOKUP(B13,'Oficios_-_pend_criticas'!$C$4:$J$4739,7,0)="",IF(TODAY()&gt;VLOOKUP(B13,'Oficios_-_pend_criticas'!$C$4:$J$4739,5,0),"X",""),IF(VLOOKUP(B13,'Oficios_-_pend_criticas'!$C$4:$J$4739,7,0)&gt;VLOOKUP(B13,'Oficios_-_pend_criticas'!$C$4:$J$4739,5,0),"X",""))),""),""),"")</f>
        <v/>
      </c>
    </row>
    <row r="14" spans="1:24" ht="33.75" hidden="1" customHeight="1" x14ac:dyDescent="0.25">
      <c r="A14" s="9" t="str">
        <f t="shared" si="0"/>
        <v/>
      </c>
      <c r="B14" s="10" t="s">
        <v>60</v>
      </c>
      <c r="C14" s="11" t="e">
        <f>IF(B14="","",VLOOKUP(B14,#REF!,6,0))</f>
        <v>#REF!</v>
      </c>
      <c r="D14" s="12" t="e">
        <f>IF(B14="","",VLOOKUP(B14,#REF!,22,0))</f>
        <v>#REF!</v>
      </c>
      <c r="E14" s="10" t="e">
        <f>IF(B14="","",VLOOKUP(B14,Consultas_públicas!$A$376:$G$3879,7,0))</f>
        <v>#N/A</v>
      </c>
      <c r="F14" s="12" t="s">
        <v>51</v>
      </c>
      <c r="G14" s="13">
        <v>43480</v>
      </c>
      <c r="H14" s="14" t="str">
        <f>IFERROR(IF(VLOOKUP(B14,'Oficios_-_pend_criticas'!$C$4:$D$4739,2,0)="","","X"),"")</f>
        <v/>
      </c>
      <c r="I14" s="12"/>
      <c r="J14" s="13"/>
      <c r="K14" s="10"/>
      <c r="L14" s="12" t="str">
        <f>IFERROR(VLOOKUP(B14,Retorno_da_RFB!$D$3:$I$6388,5,0),"")</f>
        <v>006</v>
      </c>
      <c r="M14" s="13">
        <f>IFERROR(VLOOKUP(B14,Retorno_da_RFB!$D$3:$I$6388,6,0),"")</f>
        <v>43487</v>
      </c>
      <c r="N14" s="10" t="str">
        <f>IFERROR(VLOOKUP(B14,Retorno_da_RFB!$D$3:$I$6388,3,0),"")</f>
        <v>8480.71.00</v>
      </c>
      <c r="O14" s="10" t="str">
        <f>IFERROR(VLOOKUP(B14,Retorno_da_RFB!$D$3:$I$6388,4,0),"")</f>
        <v>Moldes de injeção de 24 cavidades para fabricação de tampas plásticas de espessura 1,5mm para embalagens de detergente líquido, com cavidades e demais componentes da zona moldante produzidos em aços especiais, 24 sistemas de canais quentes utilizados para alimentar o plástico fundido a uma temperatura de 215°C, com capacidade máxima de produção de 8.200 tampas/h.</v>
      </c>
      <c r="P14" s="12" t="str">
        <f>IFERROR(IF(N14="","",IF(VLOOKUP(LEFT(N14,10),'Universo_BK-BIT'!$A$5:$E$10005,2,0)="","X",VLOOKUP(LEFT(N14,10),'Universo_BK-BIT'!$A$5:$E$10005,2,0))),"X")</f>
        <v>BK</v>
      </c>
      <c r="Q14" s="12">
        <f>IFERROR(IF(P14="X","",VLOOKUP(LEFT(N14,10),'Universo_BK-BIT'!$A$5:$E$10005,3,0)),"")</f>
        <v>14</v>
      </c>
      <c r="R14" s="14" t="e">
        <f t="shared" si="1"/>
        <v>#REF!</v>
      </c>
      <c r="S14" s="14" t="e">
        <f t="shared" si="2"/>
        <v>#N/A</v>
      </c>
      <c r="T14" s="14"/>
      <c r="U14" s="14" t="str">
        <f ca="1">IFERROR(IF(P14="X",IF(VLOOKUP(B14,'Oficios_-_pend_criticas'!$C$3:$J$4739,5,0)="","",IF(VLOOKUP(B14,'Oficios_-_pend_criticas'!$C$3:$J$4739,7,0)="",IF(TODAY()&gt;VLOOKUP(B14,'Oficios_-_pend_criticas'!$C$3:$J$4739,5,0),"X",""),IF(VLOOKUP(B14,'Oficios_-_pend_criticas'!$C$3:$J$4739,7,0)&gt;VLOOKUP(B14,'Oficios_-_pend_criticas'!$C$3:$J$4739,5,0),"X",""))),""),"")</f>
        <v/>
      </c>
      <c r="V14" s="14" t="str">
        <f ca="1">IFERROR(IF(Q14=0,IF(VLOOKUP(B14,'Oficios_-_pend_criticas'!$C$3:$J$4739,5,0)="","",IF(VLOOKUP(B14,'Oficios_-_pend_criticas'!$C$3:$J$4739,7,0)="",IF(TODAY()&gt;VLOOKUP(B14,'Oficios_-_pend_criticas'!$C$3:$J$4739,5,0),"X",""),IF(VLOOKUP(B14,'Oficios_-_pend_criticas'!$C$3:$J$4739,7,0)&gt;VLOOKUP(B14,'Oficios_-_pend_criticas'!$C$3:$J$4739,5,0),"X",""))),""),"")</f>
        <v/>
      </c>
      <c r="W14" s="14" t="str">
        <f ca="1">IFERROR(IF(P14&lt;&gt;"X",IF(Q14&gt;0,IF(VLOOKUP(B14,'Oficios_-_pend_criticas'!$C$4:$J$4739,5,0)="","",IF(VLOOKUP(B14,'Oficios_-_pend_criticas'!$C$4:$J$4739,7,0)="",IF(TODAY()&gt;VLOOKUP(B14,'Oficios_-_pend_criticas'!$C$4:$J$4739,5,0),"X",""),IF(VLOOKUP(B14,'Oficios_-_pend_criticas'!$C$4:$J$4739,7,0)&gt;VLOOKUP(B14,'Oficios_-_pend_criticas'!$C$4:$J$4739,5,0),"X",""))),""),""),"")</f>
        <v/>
      </c>
    </row>
    <row r="15" spans="1:24" ht="33.75" hidden="1" customHeight="1" x14ac:dyDescent="0.25">
      <c r="A15" s="9" t="str">
        <f t="shared" si="0"/>
        <v/>
      </c>
      <c r="B15" s="10" t="s">
        <v>63</v>
      </c>
      <c r="C15" s="11" t="e">
        <f>IF(B15="","",VLOOKUP(B15,#REF!,6,0))</f>
        <v>#REF!</v>
      </c>
      <c r="D15" s="12" t="e">
        <f>IF(B15="","",VLOOKUP(B15,#REF!,22,0))</f>
        <v>#REF!</v>
      </c>
      <c r="E15" s="10" t="e">
        <f>IF(B15="","",VLOOKUP(B15,Consultas_públicas!$A$376:$G$3879,7,0))</f>
        <v>#N/A</v>
      </c>
      <c r="F15" s="12" t="s">
        <v>51</v>
      </c>
      <c r="G15" s="13">
        <v>43480</v>
      </c>
      <c r="H15" s="14" t="str">
        <f>IFERROR(IF(VLOOKUP(B15,'Oficios_-_pend_criticas'!$C$4:$D$4739,2,0)="","","X"),"")</f>
        <v/>
      </c>
      <c r="I15" s="12"/>
      <c r="J15" s="13"/>
      <c r="K15" s="10"/>
      <c r="L15" s="12" t="str">
        <f>IFERROR(VLOOKUP(B15,Retorno_da_RFB!$D$3:$I$6388,5,0),"")</f>
        <v>006</v>
      </c>
      <c r="M15" s="13">
        <f>IFERROR(VLOOKUP(B15,Retorno_da_RFB!$D$3:$I$6388,6,0),"")</f>
        <v>43487</v>
      </c>
      <c r="N15" s="10" t="str">
        <f>IFERROR(VLOOKUP(B15,Retorno_da_RFB!$D$3:$I$6388,3,0),"")</f>
        <v>8408.90.90</v>
      </c>
      <c r="O15" s="10" t="str">
        <f>IFERROR(VLOOKUP(B15,Retorno_da_RFB!$D$3:$I$6388,4,0),"")</f>
        <v>Motores de combustão interna a pistão, ciclo diesel, para aplicações estacionárias, com bomba mecânica de combustível e sistema de injeção direta, com opcional para aplicação de regulador eletrônico de velocidade, com 4 cilindros em linha e volume (cilindrada) entre 2,2 e 2,4 litros, refrigerados a água, com faixa de rotação entre 700 e 1.900rpm e potência disponível no eixo entre 20 a 65kW, dotados ou não de turbocompressores.</v>
      </c>
      <c r="P15" s="12" t="str">
        <f>IFERROR(IF(N15="","",IF(VLOOKUP(LEFT(N15,10),'Universo_BK-BIT'!$A$5:$E$10005,2,0)="","X",VLOOKUP(LEFT(N15,10),'Universo_BK-BIT'!$A$5:$E$10005,2,0))),"X")</f>
        <v>BK</v>
      </c>
      <c r="Q15" s="12">
        <f>IFERROR(IF(P15="X","",VLOOKUP(LEFT(N15,10),'Universo_BK-BIT'!$A$5:$E$10005,3,0)),"")</f>
        <v>14</v>
      </c>
      <c r="R15" s="14" t="e">
        <f t="shared" si="1"/>
        <v>#REF!</v>
      </c>
      <c r="S15" s="14" t="e">
        <f t="shared" si="2"/>
        <v>#N/A</v>
      </c>
      <c r="T15" s="14"/>
      <c r="U15" s="14" t="str">
        <f ca="1">IFERROR(IF(P15="X",IF(VLOOKUP(B15,'Oficios_-_pend_criticas'!$C$3:$J$4739,5,0)="","",IF(VLOOKUP(B15,'Oficios_-_pend_criticas'!$C$3:$J$4739,7,0)="",IF(TODAY()&gt;VLOOKUP(B15,'Oficios_-_pend_criticas'!$C$3:$J$4739,5,0),"X",""),IF(VLOOKUP(B15,'Oficios_-_pend_criticas'!$C$3:$J$4739,7,0)&gt;VLOOKUP(B15,'Oficios_-_pend_criticas'!$C$3:$J$4739,5,0),"X",""))),""),"")</f>
        <v/>
      </c>
      <c r="V15" s="14" t="str">
        <f ca="1">IFERROR(IF(Q15=0,IF(VLOOKUP(B15,'Oficios_-_pend_criticas'!$C$3:$J$4739,5,0)="","",IF(VLOOKUP(B15,'Oficios_-_pend_criticas'!$C$3:$J$4739,7,0)="",IF(TODAY()&gt;VLOOKUP(B15,'Oficios_-_pend_criticas'!$C$3:$J$4739,5,0),"X",""),IF(VLOOKUP(B15,'Oficios_-_pend_criticas'!$C$3:$J$4739,7,0)&gt;VLOOKUP(B15,'Oficios_-_pend_criticas'!$C$3:$J$4739,5,0),"X",""))),""),"")</f>
        <v/>
      </c>
      <c r="W15" s="14" t="str">
        <f ca="1">IFERROR(IF(P15&lt;&gt;"X",IF(Q15&gt;0,IF(VLOOKUP(B15,'Oficios_-_pend_criticas'!$C$4:$J$4739,5,0)="","",IF(VLOOKUP(B15,'Oficios_-_pend_criticas'!$C$4:$J$4739,7,0)="",IF(TODAY()&gt;VLOOKUP(B15,'Oficios_-_pend_criticas'!$C$4:$J$4739,5,0),"X",""),IF(VLOOKUP(B15,'Oficios_-_pend_criticas'!$C$4:$J$4739,7,0)&gt;VLOOKUP(B15,'Oficios_-_pend_criticas'!$C$4:$J$4739,5,0),"X",""))),""),""),"")</f>
        <v/>
      </c>
    </row>
    <row r="16" spans="1:24" ht="33.75" hidden="1" customHeight="1" x14ac:dyDescent="0.25">
      <c r="A16" s="9" t="str">
        <f t="shared" si="0"/>
        <v/>
      </c>
      <c r="B16" s="10" t="s">
        <v>66</v>
      </c>
      <c r="C16" s="11" t="e">
        <f>IF(B16="","",VLOOKUP(B16,#REF!,6,0))</f>
        <v>#REF!</v>
      </c>
      <c r="D16" s="12" t="e">
        <f>IF(B16="","",VLOOKUP(B16,#REF!,22,0))</f>
        <v>#REF!</v>
      </c>
      <c r="E16" s="10" t="e">
        <f>IF(B16="","",VLOOKUP(B16,Consultas_públicas!$A$376:$G$3879,7,0))</f>
        <v>#N/A</v>
      </c>
      <c r="F16" s="12" t="s">
        <v>51</v>
      </c>
      <c r="G16" s="13">
        <v>43480</v>
      </c>
      <c r="H16" s="14" t="str">
        <f>IFERROR(IF(VLOOKUP(B16,'Oficios_-_pend_criticas'!$C$4:$D$4739,2,0)="","","X"),"")</f>
        <v/>
      </c>
      <c r="I16" s="12"/>
      <c r="J16" s="13"/>
      <c r="K16" s="10"/>
      <c r="L16" s="12" t="str">
        <f>IFERROR(VLOOKUP(B16,Retorno_da_RFB!$D$3:$I$6388,5,0),"")</f>
        <v>006</v>
      </c>
      <c r="M16" s="13">
        <f>IFERROR(VLOOKUP(B16,Retorno_da_RFB!$D$3:$I$6388,6,0),"")</f>
        <v>43487</v>
      </c>
      <c r="N16" s="10" t="str">
        <f>IFERROR(VLOOKUP(B16,Retorno_da_RFB!$D$3:$I$6388,3,0),"")</f>
        <v>8515.19.00</v>
      </c>
      <c r="O16" s="10" t="str">
        <f>IFERROR(VLOOKUP(B16,Retorno_da_RFB!$D$3:$I$6388,4,0),"")</f>
        <v>Máquinas geradoras de solda e brasagem à hidrogênio do tipo Oxy-hydrogene com pré-mixagem de hidrogênio e oxigênio para aplicação industrial em processos de solda e brasagem de metais, em modelos de capacidade diferenciada de geração de hidrogênio de 500, 1.200, 2.400, 5.000 e 7.500L/h e produção de chama regulável com poder calorífico de até 3.560°C, equipadas com sistema de tocha regulável, com dispositivo de ignição automática ou manual e munido com dispositivo de segurança anti-retorno da chama do tipo flashback arrestor e sistema de regulagem de intensidade da chama através da qual  cada gerador poderá alimentar uma ou mais tochas simultaneamente e de forma independente, o equipamento opera com pressões reguláveis dos gases inferiores a 0,5bar.</v>
      </c>
      <c r="P16" s="12" t="str">
        <f>IFERROR(IF(N16="","",IF(VLOOKUP(LEFT(N16,10),'Universo_BK-BIT'!$A$5:$E$10005,2,0)="","X",VLOOKUP(LEFT(N16,10),'Universo_BK-BIT'!$A$5:$E$10005,2,0))),"X")</f>
        <v>BK</v>
      </c>
      <c r="Q16" s="12">
        <f>IFERROR(IF(P16="X","",VLOOKUP(LEFT(N16,10),'Universo_BK-BIT'!$A$5:$E$10005,3,0)),"")</f>
        <v>14</v>
      </c>
      <c r="R16" s="14" t="e">
        <f t="shared" si="1"/>
        <v>#REF!</v>
      </c>
      <c r="S16" s="14" t="e">
        <f t="shared" si="2"/>
        <v>#N/A</v>
      </c>
      <c r="T16" s="14"/>
      <c r="U16" s="14" t="str">
        <f ca="1">IFERROR(IF(P16="X",IF(VLOOKUP(B16,'Oficios_-_pend_criticas'!$C$3:$J$4739,5,0)="","",IF(VLOOKUP(B16,'Oficios_-_pend_criticas'!$C$3:$J$4739,7,0)="",IF(TODAY()&gt;VLOOKUP(B16,'Oficios_-_pend_criticas'!$C$3:$J$4739,5,0),"X",""),IF(VLOOKUP(B16,'Oficios_-_pend_criticas'!$C$3:$J$4739,7,0)&gt;VLOOKUP(B16,'Oficios_-_pend_criticas'!$C$3:$J$4739,5,0),"X",""))),""),"")</f>
        <v/>
      </c>
      <c r="V16" s="14" t="str">
        <f ca="1">IFERROR(IF(Q16=0,IF(VLOOKUP(B16,'Oficios_-_pend_criticas'!$C$3:$J$4739,5,0)="","",IF(VLOOKUP(B16,'Oficios_-_pend_criticas'!$C$3:$J$4739,7,0)="",IF(TODAY()&gt;VLOOKUP(B16,'Oficios_-_pend_criticas'!$C$3:$J$4739,5,0),"X",""),IF(VLOOKUP(B16,'Oficios_-_pend_criticas'!$C$3:$J$4739,7,0)&gt;VLOOKUP(B16,'Oficios_-_pend_criticas'!$C$3:$J$4739,5,0),"X",""))),""),"")</f>
        <v/>
      </c>
      <c r="W16" s="14" t="str">
        <f ca="1">IFERROR(IF(P16&lt;&gt;"X",IF(Q16&gt;0,IF(VLOOKUP(B16,'Oficios_-_pend_criticas'!$C$4:$J$4739,5,0)="","",IF(VLOOKUP(B16,'Oficios_-_pend_criticas'!$C$4:$J$4739,7,0)="",IF(TODAY()&gt;VLOOKUP(B16,'Oficios_-_pend_criticas'!$C$4:$J$4739,5,0),"X",""),IF(VLOOKUP(B16,'Oficios_-_pend_criticas'!$C$4:$J$4739,7,0)&gt;VLOOKUP(B16,'Oficios_-_pend_criticas'!$C$4:$J$4739,5,0),"X",""))),""),""),"")</f>
        <v/>
      </c>
    </row>
    <row r="17" spans="1:23" ht="33.75" hidden="1" customHeight="1" x14ac:dyDescent="0.25">
      <c r="A17" s="9" t="str">
        <f t="shared" si="0"/>
        <v/>
      </c>
      <c r="B17" s="10" t="s">
        <v>69</v>
      </c>
      <c r="C17" s="11" t="e">
        <f>IF(B17="","",VLOOKUP(B17,#REF!,6,0))</f>
        <v>#REF!</v>
      </c>
      <c r="D17" s="12" t="e">
        <f>IF(B17="","",VLOOKUP(B17,#REF!,22,0))</f>
        <v>#REF!</v>
      </c>
      <c r="E17" s="10" t="e">
        <f>IF(B17="","",VLOOKUP(B17,Consultas_públicas!$A$376:$G$3879,7,0))</f>
        <v>#N/A</v>
      </c>
      <c r="F17" s="12" t="s">
        <v>51</v>
      </c>
      <c r="G17" s="13">
        <v>43480</v>
      </c>
      <c r="H17" s="14" t="str">
        <f>IFERROR(IF(VLOOKUP(B17,'Oficios_-_pend_criticas'!$C$4:$D$4739,2,0)="","","X"),"")</f>
        <v/>
      </c>
      <c r="I17" s="12"/>
      <c r="J17" s="13"/>
      <c r="K17" s="10"/>
      <c r="L17" s="12" t="str">
        <f>IFERROR(VLOOKUP(B17,Retorno_da_RFB!$D$3:$I$6388,5,0),"")</f>
        <v>006</v>
      </c>
      <c r="M17" s="13">
        <f>IFERROR(VLOOKUP(B17,Retorno_da_RFB!$D$3:$I$6388,6,0),"")</f>
        <v>43487</v>
      </c>
      <c r="N17" s="10" t="str">
        <f>IFERROR(VLOOKUP(B17,Retorno_da_RFB!$D$3:$I$6388,3,0),"")</f>
        <v>8460.19.00</v>
      </c>
      <c r="O17" s="10" t="str">
        <f>IFERROR(VLOOKUP(B17,Retorno_da_RFB!$D$3:$I$6388,4,0),"")</f>
        <v>Retificas planas tangenciais de portal para alisar faces planas de placas metálicas, com mesa de 4.000x2.500x800mm (CxLxA); distância entre colunas de 3.000mm; ranhura em T da mesa de 9x28mm; comprimento máximo da mesa de 4.100mm; comprimento transversal do cabeçote retificador de 2.600mm; comprimento vertical do cabeçote retificador de 850mm; velocidade longitudinal da mesa (eixo x) entre 5.000 e 27.000mm/min; velocidade transversal do cabeçote (eixo y) de 2.400mm/min; velocidade vertical do cabeçote (eixo z) de 400mm/min; distância mínima de deslocamento vertical do cabeçote de 0,005mm; carga máxima sobre a mesa de 15.600kg; motor do eixo árvore do cabeçote de 22.5kW/30hp; rebolo cilíndrico com diâmetro externo de 500mm, largura de 100mm e diâmetro interno de 203mm; rugosidade superficial Ra 0,63 mícron; unidade hidráulica com motor de 30hp.</v>
      </c>
      <c r="P17" s="12" t="str">
        <f>IFERROR(IF(N17="","",IF(VLOOKUP(LEFT(N17,10),'Universo_BK-BIT'!$A$5:$E$10005,2,0)="","X",VLOOKUP(LEFT(N17,10),'Universo_BK-BIT'!$A$5:$E$10005,2,0))),"X")</f>
        <v>BK</v>
      </c>
      <c r="Q17" s="12">
        <f>IFERROR(IF(P17="X","",VLOOKUP(LEFT(N17,10),'Universo_BK-BIT'!$A$5:$E$10005,3,0)),"")</f>
        <v>14</v>
      </c>
      <c r="R17" s="14" t="e">
        <f t="shared" si="1"/>
        <v>#REF!</v>
      </c>
      <c r="S17" s="14" t="e">
        <f t="shared" si="2"/>
        <v>#N/A</v>
      </c>
      <c r="T17" s="14"/>
      <c r="U17" s="14" t="str">
        <f ca="1">IFERROR(IF(P17="X",IF(VLOOKUP(B17,'Oficios_-_pend_criticas'!$C$3:$J$4739,5,0)="","",IF(VLOOKUP(B17,'Oficios_-_pend_criticas'!$C$3:$J$4739,7,0)="",IF(TODAY()&gt;VLOOKUP(B17,'Oficios_-_pend_criticas'!$C$3:$J$4739,5,0),"X",""),IF(VLOOKUP(B17,'Oficios_-_pend_criticas'!$C$3:$J$4739,7,0)&gt;VLOOKUP(B17,'Oficios_-_pend_criticas'!$C$3:$J$4739,5,0),"X",""))),""),"")</f>
        <v/>
      </c>
      <c r="V17" s="14" t="str">
        <f ca="1">IFERROR(IF(Q17=0,IF(VLOOKUP(B17,'Oficios_-_pend_criticas'!$C$3:$J$4739,5,0)="","",IF(VLOOKUP(B17,'Oficios_-_pend_criticas'!$C$3:$J$4739,7,0)="",IF(TODAY()&gt;VLOOKUP(B17,'Oficios_-_pend_criticas'!$C$3:$J$4739,5,0),"X",""),IF(VLOOKUP(B17,'Oficios_-_pend_criticas'!$C$3:$J$4739,7,0)&gt;VLOOKUP(B17,'Oficios_-_pend_criticas'!$C$3:$J$4739,5,0),"X",""))),""),"")</f>
        <v/>
      </c>
      <c r="W17" s="14" t="str">
        <f ca="1">IFERROR(IF(P17&lt;&gt;"X",IF(Q17&gt;0,IF(VLOOKUP(B17,'Oficios_-_pend_criticas'!$C$4:$J$4739,5,0)="","",IF(VLOOKUP(B17,'Oficios_-_pend_criticas'!$C$4:$J$4739,7,0)="",IF(TODAY()&gt;VLOOKUP(B17,'Oficios_-_pend_criticas'!$C$4:$J$4739,5,0),"X",""),IF(VLOOKUP(B17,'Oficios_-_pend_criticas'!$C$4:$J$4739,7,0)&gt;VLOOKUP(B17,'Oficios_-_pend_criticas'!$C$4:$J$4739,5,0),"X",""))),""),""),"")</f>
        <v/>
      </c>
    </row>
    <row r="18" spans="1:23" ht="33.75" hidden="1" customHeight="1" x14ac:dyDescent="0.25">
      <c r="A18" s="9" t="str">
        <f t="shared" si="0"/>
        <v/>
      </c>
      <c r="B18" s="10" t="s">
        <v>72</v>
      </c>
      <c r="C18" s="11" t="e">
        <f>IF(B18="","",VLOOKUP(B18,#REF!,6,0))</f>
        <v>#REF!</v>
      </c>
      <c r="D18" s="12" t="e">
        <f>IF(B18="","",VLOOKUP(B18,#REF!,22,0))</f>
        <v>#REF!</v>
      </c>
      <c r="E18" s="10" t="e">
        <f>IF(B18="","",VLOOKUP(B18,Consultas_públicas!$A$376:$G$3879,7,0))</f>
        <v>#N/A</v>
      </c>
      <c r="F18" s="12" t="s">
        <v>51</v>
      </c>
      <c r="G18" s="13">
        <v>43480</v>
      </c>
      <c r="H18" s="14" t="str">
        <f>IFERROR(IF(VLOOKUP(B18,'Oficios_-_pend_criticas'!$C$4:$D$4739,2,0)="","","X"),"")</f>
        <v/>
      </c>
      <c r="I18" s="12"/>
      <c r="J18" s="13"/>
      <c r="K18" s="10"/>
      <c r="L18" s="12" t="str">
        <f>IFERROR(VLOOKUP(B18,Retorno_da_RFB!$D$3:$I$6388,5,0),"")</f>
        <v>006</v>
      </c>
      <c r="M18" s="13">
        <f>IFERROR(VLOOKUP(B18,Retorno_da_RFB!$D$3:$I$6388,6,0),"")</f>
        <v>43487</v>
      </c>
      <c r="N18" s="10" t="str">
        <f>IFERROR(VLOOKUP(B18,Retorno_da_RFB!$D$3:$I$6388,3,0),"")</f>
        <v>8460.23.00</v>
      </c>
      <c r="O18" s="10" t="str">
        <f>IFERROR(VLOOKUP(B18,Retorno_da_RFB!$D$3:$I$6388,4,0),"")</f>
        <v>Retificas para munhões, moentes e diâmetro sede engrenagem distribuição de eixos virabrequins com usinagem simultânea (interpolação), dotadas de comando numérico computadorizado (CNC), com 6 eixos controlados, com dois carros, com dois rebolos de CBN (nitreto cubico de boro) e de diâmetro de 500mm montado em 2 eixos hidrostáticos perpendiculares a mesa com avanço efetuado por fusos hidrostáticos, com diâmetros de passagem máxima 280mm, com comprimento máximo de retificação 750mm, com velocidade periférica controlada e balanceador automático com compensação automática dos diâmetros da peca por meio de medidores “in process”, apresentando distância máxima entre pontas igual a 1.200mm, sistema de dressagem por disco diamantado automaticoretifica para munhões, moentes e diâmetro sede engrenagem distribuição de eixos virabrequins com usinagem simultânea (interpolação), dotada de comando numérico computadorizado (CNC), com 6 eixos controlados, com dois carros, com dois rebolos de CBN (nitreto cubico de boro) e de diâmetro de 500mm montado em 2 eixos hidrostáticos perpendiculares a mesa com avanço efetuado por fusos hidrostáticos, com diâmetros de passagem máxima 280mm, com comprimento máximo de retificação 750mm, com velocidade periférica controlada e balanceador automático com compensação automática dos diâmetros da peca por meio de medidores “in process”, apresentando distância máxima entre pontas igual a 1.200mm, sistema de dressagem por disco diamantado automático.</v>
      </c>
      <c r="P18" s="12" t="str">
        <f>IFERROR(IF(N18="","",IF(VLOOKUP(LEFT(N18,10),'Universo_BK-BIT'!$A$5:$E$10005,2,0)="","X",VLOOKUP(LEFT(N18,10),'Universo_BK-BIT'!$A$5:$E$10005,2,0))),"X")</f>
        <v>BK</v>
      </c>
      <c r="Q18" s="12">
        <f>IFERROR(IF(P18="X","",VLOOKUP(LEFT(N18,10),'Universo_BK-BIT'!$A$5:$E$10005,3,0)),"")</f>
        <v>14</v>
      </c>
      <c r="R18" s="14" t="e">
        <f t="shared" si="1"/>
        <v>#REF!</v>
      </c>
      <c r="S18" s="14" t="e">
        <f t="shared" si="2"/>
        <v>#N/A</v>
      </c>
      <c r="T18" s="14"/>
      <c r="U18" s="14" t="str">
        <f ca="1">IFERROR(IF(P18="X",IF(VLOOKUP(B18,'Oficios_-_pend_criticas'!$C$3:$J$4739,5,0)="","",IF(VLOOKUP(B18,'Oficios_-_pend_criticas'!$C$3:$J$4739,7,0)="",IF(TODAY()&gt;VLOOKUP(B18,'Oficios_-_pend_criticas'!$C$3:$J$4739,5,0),"X",""),IF(VLOOKUP(B18,'Oficios_-_pend_criticas'!$C$3:$J$4739,7,0)&gt;VLOOKUP(B18,'Oficios_-_pend_criticas'!$C$3:$J$4739,5,0),"X",""))),""),"")</f>
        <v/>
      </c>
      <c r="V18" s="14" t="str">
        <f ca="1">IFERROR(IF(Q18=0,IF(VLOOKUP(B18,'Oficios_-_pend_criticas'!$C$3:$J$4739,5,0)="","",IF(VLOOKUP(B18,'Oficios_-_pend_criticas'!$C$3:$J$4739,7,0)="",IF(TODAY()&gt;VLOOKUP(B18,'Oficios_-_pend_criticas'!$C$3:$J$4739,5,0),"X",""),IF(VLOOKUP(B18,'Oficios_-_pend_criticas'!$C$3:$J$4739,7,0)&gt;VLOOKUP(B18,'Oficios_-_pend_criticas'!$C$3:$J$4739,5,0),"X",""))),""),"")</f>
        <v/>
      </c>
      <c r="W18" s="14" t="str">
        <f ca="1">IFERROR(IF(P18&lt;&gt;"X",IF(Q18&gt;0,IF(VLOOKUP(B18,'Oficios_-_pend_criticas'!$C$4:$J$4739,5,0)="","",IF(VLOOKUP(B18,'Oficios_-_pend_criticas'!$C$4:$J$4739,7,0)="",IF(TODAY()&gt;VLOOKUP(B18,'Oficios_-_pend_criticas'!$C$4:$J$4739,5,0),"X",""),IF(VLOOKUP(B18,'Oficios_-_pend_criticas'!$C$4:$J$4739,7,0)&gt;VLOOKUP(B18,'Oficios_-_pend_criticas'!$C$4:$J$4739,5,0),"X",""))),""),""),"")</f>
        <v/>
      </c>
    </row>
    <row r="19" spans="1:23" ht="33.75" hidden="1" customHeight="1" x14ac:dyDescent="0.25">
      <c r="A19" s="9" t="str">
        <f t="shared" si="0"/>
        <v/>
      </c>
      <c r="B19" s="10" t="s">
        <v>75</v>
      </c>
      <c r="C19" s="11" t="e">
        <f>IF(B19="","",VLOOKUP(B19,#REF!,6,0))</f>
        <v>#REF!</v>
      </c>
      <c r="D19" s="12" t="e">
        <f>IF(B19="","",VLOOKUP(B19,#REF!,22,0))</f>
        <v>#REF!</v>
      </c>
      <c r="E19" s="10" t="e">
        <f>IF(B19="","",VLOOKUP(B19,Consultas_públicas!$A$376:$G$3879,7,0))</f>
        <v>#N/A</v>
      </c>
      <c r="F19" s="12" t="s">
        <v>51</v>
      </c>
      <c r="G19" s="13">
        <v>43480</v>
      </c>
      <c r="H19" s="14" t="str">
        <f>IFERROR(IF(VLOOKUP(B19,'Oficios_-_pend_criticas'!$C$4:$D$4739,2,0)="","","X"),"")</f>
        <v/>
      </c>
      <c r="I19" s="12"/>
      <c r="J19" s="13"/>
      <c r="K19" s="10"/>
      <c r="L19" s="12" t="str">
        <f>IFERROR(VLOOKUP(B19,Retorno_da_RFB!$D$3:$I$6388,5,0),"")</f>
        <v>006</v>
      </c>
      <c r="M19" s="13">
        <f>IFERROR(VLOOKUP(B19,Retorno_da_RFB!$D$3:$I$6388,6,0),"")</f>
        <v>43487</v>
      </c>
      <c r="N19" s="10" t="str">
        <f>IFERROR(VLOOKUP(B19,Retorno_da_RFB!$D$3:$I$6388,3,0),"")</f>
        <v>8515.21.00</v>
      </c>
      <c r="O19" s="10" t="str">
        <f>IFERROR(VLOOKUP(B19,Retorno_da_RFB!$D$3:$I$6388,4,0),"")</f>
        <v>Máquinas para solda de grades metálicas utilizadas na fabricação de IBCs (Intermediate Bulk Containers); com fonte de energia de 3PH ~380V/60Hz; com sistema de proteção de fusível de 400A; com sistema de ar comprimido dotadas de tubulação de abastecimento de 1 polegada, com pressão de operação de 6bar e consumo de ar de 0,8m³/min; com refrigeração à água dotada de tubulação de abastecimento de 1 ½ pol e tubulação de recirculação de 1 ½ pol, com vazão de 3m³/hr e min 4bar.</v>
      </c>
      <c r="P19" s="12" t="str">
        <f>IFERROR(IF(N19="","",IF(VLOOKUP(LEFT(N19,10),'Universo_BK-BIT'!$A$5:$E$10005,2,0)="","X",VLOOKUP(LEFT(N19,10),'Universo_BK-BIT'!$A$5:$E$10005,2,0))),"X")</f>
        <v>BK</v>
      </c>
      <c r="Q19" s="12">
        <f>IFERROR(IF(P19="X","",VLOOKUP(LEFT(N19,10),'Universo_BK-BIT'!$A$5:$E$10005,3,0)),"")</f>
        <v>14</v>
      </c>
      <c r="R19" s="14" t="e">
        <f t="shared" si="1"/>
        <v>#REF!</v>
      </c>
      <c r="S19" s="14" t="e">
        <f t="shared" si="2"/>
        <v>#N/A</v>
      </c>
      <c r="T19" s="14"/>
      <c r="U19" s="14" t="str">
        <f ca="1">IFERROR(IF(P19="X",IF(VLOOKUP(B19,'Oficios_-_pend_criticas'!$C$3:$J$4739,5,0)="","",IF(VLOOKUP(B19,'Oficios_-_pend_criticas'!$C$3:$J$4739,7,0)="",IF(TODAY()&gt;VLOOKUP(B19,'Oficios_-_pend_criticas'!$C$3:$J$4739,5,0),"X",""),IF(VLOOKUP(B19,'Oficios_-_pend_criticas'!$C$3:$J$4739,7,0)&gt;VLOOKUP(B19,'Oficios_-_pend_criticas'!$C$3:$J$4739,5,0),"X",""))),""),"")</f>
        <v/>
      </c>
      <c r="V19" s="14" t="str">
        <f ca="1">IFERROR(IF(Q19=0,IF(VLOOKUP(B19,'Oficios_-_pend_criticas'!$C$3:$J$4739,5,0)="","",IF(VLOOKUP(B19,'Oficios_-_pend_criticas'!$C$3:$J$4739,7,0)="",IF(TODAY()&gt;VLOOKUP(B19,'Oficios_-_pend_criticas'!$C$3:$J$4739,5,0),"X",""),IF(VLOOKUP(B19,'Oficios_-_pend_criticas'!$C$3:$J$4739,7,0)&gt;VLOOKUP(B19,'Oficios_-_pend_criticas'!$C$3:$J$4739,5,0),"X",""))),""),"")</f>
        <v/>
      </c>
      <c r="W19" s="14" t="str">
        <f ca="1">IFERROR(IF(P19&lt;&gt;"X",IF(Q19&gt;0,IF(VLOOKUP(B19,'Oficios_-_pend_criticas'!$C$4:$J$4739,5,0)="","",IF(VLOOKUP(B19,'Oficios_-_pend_criticas'!$C$4:$J$4739,7,0)="",IF(TODAY()&gt;VLOOKUP(B19,'Oficios_-_pend_criticas'!$C$4:$J$4739,5,0),"X",""),IF(VLOOKUP(B19,'Oficios_-_pend_criticas'!$C$4:$J$4739,7,0)&gt;VLOOKUP(B19,'Oficios_-_pend_criticas'!$C$4:$J$4739,5,0),"X",""))),""),""),"")</f>
        <v/>
      </c>
    </row>
    <row r="20" spans="1:23" ht="33.75" hidden="1" customHeight="1" x14ac:dyDescent="0.25">
      <c r="A20" s="9" t="str">
        <f t="shared" si="0"/>
        <v/>
      </c>
      <c r="B20" s="10" t="s">
        <v>77</v>
      </c>
      <c r="C20" s="11" t="e">
        <f>IF(B20="","",VLOOKUP(B20,#REF!,6,0))</f>
        <v>#REF!</v>
      </c>
      <c r="D20" s="12" t="e">
        <f>IF(B20="","",VLOOKUP(B20,#REF!,22,0))</f>
        <v>#REF!</v>
      </c>
      <c r="E20" s="10" t="e">
        <f>IF(B20="","",VLOOKUP(B20,Consultas_públicas!$A$376:$G$3879,7,0))</f>
        <v>#N/A</v>
      </c>
      <c r="F20" s="12" t="s">
        <v>51</v>
      </c>
      <c r="G20" s="13">
        <v>43480</v>
      </c>
      <c r="H20" s="14" t="str">
        <f>IFERROR(IF(VLOOKUP(B20,'Oficios_-_pend_criticas'!$C$4:$D$4739,2,0)="","","X"),"")</f>
        <v/>
      </c>
      <c r="I20" s="12"/>
      <c r="J20" s="13"/>
      <c r="K20" s="10"/>
      <c r="L20" s="12" t="str">
        <f>IFERROR(VLOOKUP(B20,Retorno_da_RFB!$D$3:$I$6388,5,0),"")</f>
        <v>006</v>
      </c>
      <c r="M20" s="13">
        <f>IFERROR(VLOOKUP(B20,Retorno_da_RFB!$D$3:$I$6388,6,0),"")</f>
        <v>43487</v>
      </c>
      <c r="N20" s="10" t="str">
        <f>IFERROR(VLOOKUP(B20,Retorno_da_RFB!$D$3:$I$6388,3,0),"")</f>
        <v>8517.62.55</v>
      </c>
      <c r="O20" s="10" t="str">
        <f>IFERROR(VLOOKUP(B20,Retorno_da_RFB!$D$3:$I$6388,4,0),"")</f>
        <v>Terminais Switch Agregador com 2RU de altura, com 12 slots para alocação de placas sendo dois exclusivos para fonte de alimentação de -48VDC de forma a se implementar redundância 1+1, dois exclusivos para unidades de ventilação (Fan Unit) de forma a se implementar redundância 1+1, dois para a unidade núcleo (core) de forma a se implementar redundância 1+1, quatro slots disponíveis para utilização unidades de interface de rádio (para comunicação com transceptores digitais de categoria II) e dois exclusivos para placas de unidades de linha (placas de interface de clientes) com capacidade de tratar 100Gbps full duplex sendo 60Gbps direcionados ao porção de Rádio e 40Gbps direcionados a porção de linha, capacidade de até 12 interfaces 10GbE SFP+ sendo 4 (2 mais 2 em proteção) para uso como interface de linha  e 8 para comunicação com terminais de rádio Full Outdoor, Múltiplas portas 1Gbps, até 4 elétricas e 4 óticas para cada slot, sendo que as óticas também podem ter a velocidade de 2,5Gbps dependendo do módulo SFP utilizado, para uso como interface de linha, múltiplos E1s nativos ou emulados utilizando PWE3 (até 8 E1s), múltiplas interfaces STM-1 elétricas ou óticas, dependendo do módulo SFP utilizado, sendo no máximo o total de 2 e múltiplas interfaces de FI, no máximo o total de 8, para comunicação com transceptores digitais de categoria II (ODU) com modulador de 4QAM até 4096QAM.</v>
      </c>
      <c r="P20" s="12" t="str">
        <f>IFERROR(IF(N20="","",IF(VLOOKUP(LEFT(N20,10),'Universo_BK-BIT'!$A$5:$E$10005,2,0)="","X",VLOOKUP(LEFT(N20,10),'Universo_BK-BIT'!$A$5:$E$10005,2,0))),"X")</f>
        <v>BIT</v>
      </c>
      <c r="Q20" s="12">
        <f>IFERROR(IF(P20="X","",VLOOKUP(LEFT(N20,10),'Universo_BK-BIT'!$A$5:$E$10005,3,0)),"")</f>
        <v>16</v>
      </c>
      <c r="R20" s="14" t="e">
        <f t="shared" si="1"/>
        <v>#REF!</v>
      </c>
      <c r="S20" s="14" t="e">
        <f t="shared" si="2"/>
        <v>#N/A</v>
      </c>
      <c r="T20" s="14"/>
      <c r="U20" s="14" t="str">
        <f ca="1">IFERROR(IF(P20="X",IF(VLOOKUP(B20,'Oficios_-_pend_criticas'!$C$3:$J$4739,5,0)="","",IF(VLOOKUP(B20,'Oficios_-_pend_criticas'!$C$3:$J$4739,7,0)="",IF(TODAY()&gt;VLOOKUP(B20,'Oficios_-_pend_criticas'!$C$3:$J$4739,5,0),"X",""),IF(VLOOKUP(B20,'Oficios_-_pend_criticas'!$C$3:$J$4739,7,0)&gt;VLOOKUP(B20,'Oficios_-_pend_criticas'!$C$3:$J$4739,5,0),"X",""))),""),"")</f>
        <v/>
      </c>
      <c r="V20" s="14" t="str">
        <f ca="1">IFERROR(IF(Q20=0,IF(VLOOKUP(B20,'Oficios_-_pend_criticas'!$C$3:$J$4739,5,0)="","",IF(VLOOKUP(B20,'Oficios_-_pend_criticas'!$C$3:$J$4739,7,0)="",IF(TODAY()&gt;VLOOKUP(B20,'Oficios_-_pend_criticas'!$C$3:$J$4739,5,0),"X",""),IF(VLOOKUP(B20,'Oficios_-_pend_criticas'!$C$3:$J$4739,7,0)&gt;VLOOKUP(B20,'Oficios_-_pend_criticas'!$C$3:$J$4739,5,0),"X",""))),""),"")</f>
        <v/>
      </c>
      <c r="W20" s="14" t="str">
        <f ca="1">IFERROR(IF(P20&lt;&gt;"X",IF(Q20&gt;0,IF(VLOOKUP(B20,'Oficios_-_pend_criticas'!$C$4:$J$4739,5,0)="","",IF(VLOOKUP(B20,'Oficios_-_pend_criticas'!$C$4:$J$4739,7,0)="",IF(TODAY()&gt;VLOOKUP(B20,'Oficios_-_pend_criticas'!$C$4:$J$4739,5,0),"X",""),IF(VLOOKUP(B20,'Oficios_-_pend_criticas'!$C$4:$J$4739,7,0)&gt;VLOOKUP(B20,'Oficios_-_pend_criticas'!$C$4:$J$4739,5,0),"X",""))),""),""),"")</f>
        <v/>
      </c>
    </row>
    <row r="21" spans="1:23" ht="33.75" hidden="1" customHeight="1" x14ac:dyDescent="0.25">
      <c r="A21" s="9" t="str">
        <f t="shared" si="0"/>
        <v/>
      </c>
      <c r="B21" s="10" t="s">
        <v>81</v>
      </c>
      <c r="C21" s="11" t="e">
        <f>IF(B21="","",VLOOKUP(B21,#REF!,6,0))</f>
        <v>#REF!</v>
      </c>
      <c r="D21" s="12" t="e">
        <f>IF(B21="","",VLOOKUP(B21,#REF!,22,0))</f>
        <v>#REF!</v>
      </c>
      <c r="E21" s="10" t="e">
        <f>IF(B21="","",VLOOKUP(B21,Consultas_públicas!$A$376:$G$3879,7,0))</f>
        <v>#N/A</v>
      </c>
      <c r="F21" s="12" t="s">
        <v>51</v>
      </c>
      <c r="G21" s="13">
        <v>43480</v>
      </c>
      <c r="H21" s="14" t="str">
        <f>IFERROR(IF(VLOOKUP(B21,'Oficios_-_pend_criticas'!$C$4:$D$4739,2,0)="","","X"),"")</f>
        <v/>
      </c>
      <c r="I21" s="12"/>
      <c r="J21" s="13"/>
      <c r="K21" s="10"/>
      <c r="L21" s="12" t="str">
        <f>IFERROR(VLOOKUP(B21,Retorno_da_RFB!$D$3:$I$6388,5,0),"")</f>
        <v>006</v>
      </c>
      <c r="M21" s="13">
        <f>IFERROR(VLOOKUP(B21,Retorno_da_RFB!$D$3:$I$6388,6,0),"")</f>
        <v>43487</v>
      </c>
      <c r="N21" s="10" t="str">
        <f>IFERROR(VLOOKUP(B21,Retorno_da_RFB!$D$3:$I$6388,3,0),"")</f>
        <v>8481.80.99</v>
      </c>
      <c r="O21" s="10" t="str">
        <f>IFERROR(VLOOKUP(B21,Retorno_da_RFB!$D$3:$I$6388,4,0),"")</f>
        <v>Válvulas moduladoras automáticas de extrusão do misturador-extrusor de pasta anódica com produção contínua constituído por flaps, raspador, dentes, pinos, portas de inspeção, mecanismos de internos de acionamento, carcaça bipartida e revestimentos internos</v>
      </c>
      <c r="P21" s="12" t="str">
        <f>IFERROR(IF(N21="","",IF(VLOOKUP(LEFT(N21,10),'Universo_BK-BIT'!$A$5:$E$10005,2,0)="","X",VLOOKUP(LEFT(N21,10),'Universo_BK-BIT'!$A$5:$E$10005,2,0))),"X")</f>
        <v>BK</v>
      </c>
      <c r="Q21" s="12">
        <f>IFERROR(IF(P21="X","",VLOOKUP(LEFT(N21,10),'Universo_BK-BIT'!$A$5:$E$10005,3,0)),"")</f>
        <v>14</v>
      </c>
      <c r="R21" s="14" t="e">
        <f t="shared" si="1"/>
        <v>#REF!</v>
      </c>
      <c r="S21" s="14" t="e">
        <f t="shared" si="2"/>
        <v>#N/A</v>
      </c>
      <c r="T21" s="14"/>
      <c r="U21" s="14" t="str">
        <f ca="1">IFERROR(IF(P21="X",IF(VLOOKUP(B21,'Oficios_-_pend_criticas'!$C$3:$J$4739,5,0)="","",IF(VLOOKUP(B21,'Oficios_-_pend_criticas'!$C$3:$J$4739,7,0)="",IF(TODAY()&gt;VLOOKUP(B21,'Oficios_-_pend_criticas'!$C$3:$J$4739,5,0),"X",""),IF(VLOOKUP(B21,'Oficios_-_pend_criticas'!$C$3:$J$4739,7,0)&gt;VLOOKUP(B21,'Oficios_-_pend_criticas'!$C$3:$J$4739,5,0),"X",""))),""),"")</f>
        <v/>
      </c>
      <c r="V21" s="14" t="str">
        <f ca="1">IFERROR(IF(Q21=0,IF(VLOOKUP(B21,'Oficios_-_pend_criticas'!$C$3:$J$4739,5,0)="","",IF(VLOOKUP(B21,'Oficios_-_pend_criticas'!$C$3:$J$4739,7,0)="",IF(TODAY()&gt;VLOOKUP(B21,'Oficios_-_pend_criticas'!$C$3:$J$4739,5,0),"X",""),IF(VLOOKUP(B21,'Oficios_-_pend_criticas'!$C$3:$J$4739,7,0)&gt;VLOOKUP(B21,'Oficios_-_pend_criticas'!$C$3:$J$4739,5,0),"X",""))),""),"")</f>
        <v/>
      </c>
      <c r="W21" s="14" t="str">
        <f ca="1">IFERROR(IF(P21&lt;&gt;"X",IF(Q21&gt;0,IF(VLOOKUP(B21,'Oficios_-_pend_criticas'!$C$4:$J$4739,5,0)="","",IF(VLOOKUP(B21,'Oficios_-_pend_criticas'!$C$4:$J$4739,7,0)="",IF(TODAY()&gt;VLOOKUP(B21,'Oficios_-_pend_criticas'!$C$4:$J$4739,5,0),"X",""),IF(VLOOKUP(B21,'Oficios_-_pend_criticas'!$C$4:$J$4739,7,0)&gt;VLOOKUP(B21,'Oficios_-_pend_criticas'!$C$4:$J$4739,5,0),"X",""))),""),""),"")</f>
        <v/>
      </c>
    </row>
    <row r="22" spans="1:23" ht="33.75" hidden="1" customHeight="1" x14ac:dyDescent="0.25">
      <c r="A22" s="9" t="str">
        <f t="shared" si="0"/>
        <v/>
      </c>
      <c r="B22" s="10" t="s">
        <v>84</v>
      </c>
      <c r="C22" s="11" t="e">
        <f>IF(B22="","",VLOOKUP(B22,#REF!,6,0))</f>
        <v>#REF!</v>
      </c>
      <c r="D22" s="12" t="e">
        <f>IF(B22="","",VLOOKUP(B22,#REF!,22,0))</f>
        <v>#REF!</v>
      </c>
      <c r="E22" s="10" t="e">
        <f>IF(B22="","",VLOOKUP(B22,Consultas_públicas!$A$376:$G$3879,7,0))</f>
        <v>#N/A</v>
      </c>
      <c r="F22" s="12" t="s">
        <v>51</v>
      </c>
      <c r="G22" s="13">
        <v>43480</v>
      </c>
      <c r="H22" s="14" t="str">
        <f>IFERROR(IF(VLOOKUP(B22,'Oficios_-_pend_criticas'!$C$4:$D$4739,2,0)="","","X"),"")</f>
        <v/>
      </c>
      <c r="I22" s="12"/>
      <c r="J22" s="13"/>
      <c r="K22" s="10"/>
      <c r="L22" s="12" t="str">
        <f>IFERROR(VLOOKUP(B22,Retorno_da_RFB!$D$3:$I$6388,5,0),"")</f>
        <v>006</v>
      </c>
      <c r="M22" s="13">
        <f>IFERROR(VLOOKUP(B22,Retorno_da_RFB!$D$3:$I$6388,6,0),"")</f>
        <v>43487</v>
      </c>
      <c r="N22" s="10" t="str">
        <f>IFERROR(VLOOKUP(B22,Retorno_da_RFB!$D$3:$I$6388,3,0),"")</f>
        <v>8462.99.90</v>
      </c>
      <c r="O22" s="10" t="str">
        <f>IFERROR(VLOOKUP(B22,Retorno_da_RFB!$D$3:$I$6388,4,0),"")</f>
        <v>Prensas mecânicas excêntricas “transfer's” de alta velocidade, para conformação de peças automotivas, com capacidade de pressão máxima de 30.000kN até 12,7mm do BDC; compressão mecânica por meio de 4 bielas, sendo distribuída por estações, 1º 12.000kN, 2º 12.000kN, 3º 8.000kN, 4º 8.000kN, com ciclos constante de 30 golpes/minuto, capacidade de trabalho: 600KJ (15 a 30 min-1), curso de deslizamento: 800mm, distância entre moldes de avanço: 900, 1.200, 1.500, 1.800mm; dimensões do martelo: 6.400x2.400mm, capacidade máxima de suspensão de 0,7Mpa, dimensões da mesa: 6.400mm com ajuste de 350mm, altura de fechamento: 1.100mm, base de reforço: 6.400x2.400x 300mm, dimensões da almofada: 1.100x2.000mm com capacidade de 150 tons; motor principal inversor de 400kW, com velocidade de avanço de 7 a 8min-1, freio redutor: 5,5kW×4P; servo-motor de 60Hz; abertura e rampa para retirada da sucata; sistema de lubrificação central para equipamentos pneumáticos; cortina de luz para evitar invasão com a prensa em funcionamento; painel com controle CLP, configuração para até 400 tipos binários.</v>
      </c>
      <c r="P22" s="12" t="str">
        <f>IFERROR(IF(N22="","",IF(VLOOKUP(LEFT(N22,10),'Universo_BK-BIT'!$A$5:$E$10005,2,0)="","X",VLOOKUP(LEFT(N22,10),'Universo_BK-BIT'!$A$5:$E$10005,2,0))),"X")</f>
        <v>BK</v>
      </c>
      <c r="Q22" s="12">
        <f>IFERROR(IF(P22="X","",VLOOKUP(LEFT(N22,10),'Universo_BK-BIT'!$A$5:$E$10005,3,0)),"")</f>
        <v>14</v>
      </c>
      <c r="R22" s="14" t="e">
        <f t="shared" si="1"/>
        <v>#REF!</v>
      </c>
      <c r="S22" s="14" t="e">
        <f t="shared" si="2"/>
        <v>#N/A</v>
      </c>
      <c r="T22" s="14"/>
      <c r="U22" s="14" t="str">
        <f ca="1">IFERROR(IF(P22="X",IF(VLOOKUP(B22,'Oficios_-_pend_criticas'!$C$3:$J$4739,5,0)="","",IF(VLOOKUP(B22,'Oficios_-_pend_criticas'!$C$3:$J$4739,7,0)="",IF(TODAY()&gt;VLOOKUP(B22,'Oficios_-_pend_criticas'!$C$3:$J$4739,5,0),"X",""),IF(VLOOKUP(B22,'Oficios_-_pend_criticas'!$C$3:$J$4739,7,0)&gt;VLOOKUP(B22,'Oficios_-_pend_criticas'!$C$3:$J$4739,5,0),"X",""))),""),"")</f>
        <v/>
      </c>
      <c r="V22" s="14" t="str">
        <f ca="1">IFERROR(IF(Q22=0,IF(VLOOKUP(B22,'Oficios_-_pend_criticas'!$C$3:$J$4739,5,0)="","",IF(VLOOKUP(B22,'Oficios_-_pend_criticas'!$C$3:$J$4739,7,0)="",IF(TODAY()&gt;VLOOKUP(B22,'Oficios_-_pend_criticas'!$C$3:$J$4739,5,0),"X",""),IF(VLOOKUP(B22,'Oficios_-_pend_criticas'!$C$3:$J$4739,7,0)&gt;VLOOKUP(B22,'Oficios_-_pend_criticas'!$C$3:$J$4739,5,0),"X",""))),""),"")</f>
        <v/>
      </c>
      <c r="W22" s="14" t="str">
        <f ca="1">IFERROR(IF(P22&lt;&gt;"X",IF(Q22&gt;0,IF(VLOOKUP(B22,'Oficios_-_pend_criticas'!$C$4:$J$4739,5,0)="","",IF(VLOOKUP(B22,'Oficios_-_pend_criticas'!$C$4:$J$4739,7,0)="",IF(TODAY()&gt;VLOOKUP(B22,'Oficios_-_pend_criticas'!$C$4:$J$4739,5,0),"X",""),IF(VLOOKUP(B22,'Oficios_-_pend_criticas'!$C$4:$J$4739,7,0)&gt;VLOOKUP(B22,'Oficios_-_pend_criticas'!$C$4:$J$4739,5,0),"X",""))),""),""),"")</f>
        <v/>
      </c>
    </row>
    <row r="23" spans="1:23" ht="33.75" hidden="1" customHeight="1" x14ac:dyDescent="0.25">
      <c r="A23" s="9" t="str">
        <f t="shared" si="0"/>
        <v/>
      </c>
      <c r="B23" s="10" t="s">
        <v>87</v>
      </c>
      <c r="C23" s="11" t="e">
        <f>IF(B23="","",VLOOKUP(B23,#REF!,6,0))</f>
        <v>#REF!</v>
      </c>
      <c r="D23" s="12" t="e">
        <f>IF(B23="","",VLOOKUP(B23,#REF!,22,0))</f>
        <v>#REF!</v>
      </c>
      <c r="E23" s="10" t="e">
        <f>IF(B23="","",VLOOKUP(B23,Consultas_públicas!$A$376:$G$3879,7,0))</f>
        <v>#N/A</v>
      </c>
      <c r="F23" s="12" t="s">
        <v>51</v>
      </c>
      <c r="G23" s="13">
        <v>43480</v>
      </c>
      <c r="H23" s="14" t="str">
        <f>IFERROR(IF(VLOOKUP(B23,'Oficios_-_pend_criticas'!$C$4:$D$4739,2,0)="","","X"),"")</f>
        <v/>
      </c>
      <c r="I23" s="12"/>
      <c r="J23" s="13"/>
      <c r="K23" s="10"/>
      <c r="L23" s="12" t="str">
        <f>IFERROR(VLOOKUP(B23,Retorno_da_RFB!$D$3:$I$6388,5,0),"")</f>
        <v>006</v>
      </c>
      <c r="M23" s="13">
        <f>IFERROR(VLOOKUP(B23,Retorno_da_RFB!$D$3:$I$6388,6,0),"")</f>
        <v>43487</v>
      </c>
      <c r="N23" s="10" t="str">
        <f>IFERROR(VLOOKUP(B23,Retorno_da_RFB!$D$3:$I$6388,3,0),"")</f>
        <v>8413.50.90</v>
      </c>
      <c r="O23" s="10" t="str">
        <f>IFERROR(VLOOKUP(B23,Retorno_da_RFB!$D$3:$I$6388,4,0),"")</f>
        <v>Bombas de engrenagem para extrusão de termoplásticos, com capacidade de produção igual ou inferior a 15.000kg/h, pressão máxima de descarga igual ou inferior a 500bar.</v>
      </c>
      <c r="P23" s="12" t="str">
        <f>IFERROR(IF(N23="","",IF(VLOOKUP(LEFT(N23,10),'Universo_BK-BIT'!$A$5:$E$10005,2,0)="","X",VLOOKUP(LEFT(N23,10),'Universo_BK-BIT'!$A$5:$E$10005,2,0))),"X")</f>
        <v>BK</v>
      </c>
      <c r="Q23" s="12">
        <f>IFERROR(IF(P23="X","",VLOOKUP(LEFT(N23,10),'Universo_BK-BIT'!$A$5:$E$10005,3,0)),"")</f>
        <v>14</v>
      </c>
      <c r="R23" s="14" t="e">
        <f t="shared" si="1"/>
        <v>#REF!</v>
      </c>
      <c r="S23" s="14" t="e">
        <f t="shared" si="2"/>
        <v>#N/A</v>
      </c>
      <c r="T23" s="14"/>
      <c r="U23" s="14" t="str">
        <f ca="1">IFERROR(IF(P23="X",IF(VLOOKUP(B23,'Oficios_-_pend_criticas'!$C$3:$J$4739,5,0)="","",IF(VLOOKUP(B23,'Oficios_-_pend_criticas'!$C$3:$J$4739,7,0)="",IF(TODAY()&gt;VLOOKUP(B23,'Oficios_-_pend_criticas'!$C$3:$J$4739,5,0),"X",""),IF(VLOOKUP(B23,'Oficios_-_pend_criticas'!$C$3:$J$4739,7,0)&gt;VLOOKUP(B23,'Oficios_-_pend_criticas'!$C$3:$J$4739,5,0),"X",""))),""),"")</f>
        <v/>
      </c>
      <c r="V23" s="14" t="str">
        <f ca="1">IFERROR(IF(Q23=0,IF(VLOOKUP(B23,'Oficios_-_pend_criticas'!$C$3:$J$4739,5,0)="","",IF(VLOOKUP(B23,'Oficios_-_pend_criticas'!$C$3:$J$4739,7,0)="",IF(TODAY()&gt;VLOOKUP(B23,'Oficios_-_pend_criticas'!$C$3:$J$4739,5,0),"X",""),IF(VLOOKUP(B23,'Oficios_-_pend_criticas'!$C$3:$J$4739,7,0)&gt;VLOOKUP(B23,'Oficios_-_pend_criticas'!$C$3:$J$4739,5,0),"X",""))),""),"")</f>
        <v/>
      </c>
      <c r="W23" s="14" t="str">
        <f ca="1">IFERROR(IF(P23&lt;&gt;"X",IF(Q23&gt;0,IF(VLOOKUP(B23,'Oficios_-_pend_criticas'!$C$4:$J$4739,5,0)="","",IF(VLOOKUP(B23,'Oficios_-_pend_criticas'!$C$4:$J$4739,7,0)="",IF(TODAY()&gt;VLOOKUP(B23,'Oficios_-_pend_criticas'!$C$4:$J$4739,5,0),"X",""),IF(VLOOKUP(B23,'Oficios_-_pend_criticas'!$C$4:$J$4739,7,0)&gt;VLOOKUP(B23,'Oficios_-_pend_criticas'!$C$4:$J$4739,5,0),"X",""))),""),""),"")</f>
        <v/>
      </c>
    </row>
    <row r="24" spans="1:23" ht="33.75" hidden="1" customHeight="1" x14ac:dyDescent="0.25">
      <c r="A24" s="9" t="str">
        <f t="shared" si="0"/>
        <v/>
      </c>
      <c r="B24" s="10" t="s">
        <v>90</v>
      </c>
      <c r="C24" s="11" t="e">
        <f>IF(B24="","",VLOOKUP(B24,#REF!,6,0))</f>
        <v>#REF!</v>
      </c>
      <c r="D24" s="12" t="e">
        <f>IF(B24="","",VLOOKUP(B24,#REF!,22,0))</f>
        <v>#REF!</v>
      </c>
      <c r="E24" s="10" t="e">
        <f>IF(B24="","",VLOOKUP(B24,Consultas_públicas!$A$376:$G$3879,7,0))</f>
        <v>#N/A</v>
      </c>
      <c r="F24" s="12" t="s">
        <v>51</v>
      </c>
      <c r="G24" s="13">
        <v>43480</v>
      </c>
      <c r="H24" s="14" t="str">
        <f>IFERROR(IF(VLOOKUP(B24,'Oficios_-_pend_criticas'!$C$4:$D$4739,2,0)="","","X"),"")</f>
        <v/>
      </c>
      <c r="I24" s="12"/>
      <c r="J24" s="13"/>
      <c r="K24" s="10"/>
      <c r="L24" s="12" t="str">
        <f>IFERROR(VLOOKUP(B24,Retorno_da_RFB!$D$3:$I$6388,5,0),"")</f>
        <v>006</v>
      </c>
      <c r="M24" s="13">
        <f>IFERROR(VLOOKUP(B24,Retorno_da_RFB!$D$3:$I$6388,6,0),"")</f>
        <v>43487</v>
      </c>
      <c r="N24" s="10" t="str">
        <f>IFERROR(VLOOKUP(B24,Retorno_da_RFB!$D$3:$I$6388,3,0),"")</f>
        <v>8543.70.99</v>
      </c>
      <c r="O24" s="10" t="str">
        <f>IFERROR(VLOOKUP(B24,Retorno_da_RFB!$D$3:$I$6388,4,0),"")</f>
        <v xml:space="preserve">Máquinas elétricas, manuais, com função, com funcionamento por meio de bateria de lítio 14.4V/2.6AH, utilizadas na colocação de cintas (correias) PP com espessura de 0,6-1,0mm, e PET com espessura de 0,51,0mm, com selagem de calor de fricção de vedação, com alça própria para ser manipulada com uma das mãos, acompanhada de um carregador e 02 Baterás de Lítio 14.4V / 2.6AH, duração da bateria 350-450 cintas (correias) para uma carga. </v>
      </c>
      <c r="P24" s="12" t="str">
        <f>IFERROR(IF(N24="","",IF(VLOOKUP(LEFT(N24,10),'Universo_BK-BIT'!$A$5:$E$10005,2,0)="","X",VLOOKUP(LEFT(N24,10),'Universo_BK-BIT'!$A$5:$E$10005,2,0))),"X")</f>
        <v>BIT</v>
      </c>
      <c r="Q24" s="12">
        <f>IFERROR(IF(P24="X","",VLOOKUP(LEFT(N24,10),'Universo_BK-BIT'!$A$5:$E$10005,3,0)),"")</f>
        <v>12</v>
      </c>
      <c r="R24" s="14" t="e">
        <f t="shared" si="1"/>
        <v>#REF!</v>
      </c>
      <c r="S24" s="14" t="e">
        <f t="shared" si="2"/>
        <v>#N/A</v>
      </c>
      <c r="T24" s="14"/>
      <c r="U24" s="14" t="str">
        <f ca="1">IFERROR(IF(P24="X",IF(VLOOKUP(B24,'Oficios_-_pend_criticas'!$C$3:$J$4739,5,0)="","",IF(VLOOKUP(B24,'Oficios_-_pend_criticas'!$C$3:$J$4739,7,0)="",IF(TODAY()&gt;VLOOKUP(B24,'Oficios_-_pend_criticas'!$C$3:$J$4739,5,0),"X",""),IF(VLOOKUP(B24,'Oficios_-_pend_criticas'!$C$3:$J$4739,7,0)&gt;VLOOKUP(B24,'Oficios_-_pend_criticas'!$C$3:$J$4739,5,0),"X",""))),""),"")</f>
        <v/>
      </c>
      <c r="V24" s="14" t="str">
        <f ca="1">IFERROR(IF(Q24=0,IF(VLOOKUP(B24,'Oficios_-_pend_criticas'!$C$3:$J$4739,5,0)="","",IF(VLOOKUP(B24,'Oficios_-_pend_criticas'!$C$3:$J$4739,7,0)="",IF(TODAY()&gt;VLOOKUP(B24,'Oficios_-_pend_criticas'!$C$3:$J$4739,5,0),"X",""),IF(VLOOKUP(B24,'Oficios_-_pend_criticas'!$C$3:$J$4739,7,0)&gt;VLOOKUP(B24,'Oficios_-_pend_criticas'!$C$3:$J$4739,5,0),"X",""))),""),"")</f>
        <v/>
      </c>
      <c r="W24" s="14" t="str">
        <f ca="1">IFERROR(IF(P24&lt;&gt;"X",IF(Q24&gt;0,IF(VLOOKUP(B24,'Oficios_-_pend_criticas'!$C$4:$J$4739,5,0)="","",IF(VLOOKUP(B24,'Oficios_-_pend_criticas'!$C$4:$J$4739,7,0)="",IF(TODAY()&gt;VLOOKUP(B24,'Oficios_-_pend_criticas'!$C$4:$J$4739,5,0),"X",""),IF(VLOOKUP(B24,'Oficios_-_pend_criticas'!$C$4:$J$4739,7,0)&gt;VLOOKUP(B24,'Oficios_-_pend_criticas'!$C$4:$J$4739,5,0),"X",""))),""),""),"")</f>
        <v/>
      </c>
    </row>
    <row r="25" spans="1:23" ht="33.75" hidden="1" customHeight="1" x14ac:dyDescent="0.25">
      <c r="A25" s="9" t="str">
        <f t="shared" si="0"/>
        <v/>
      </c>
      <c r="B25" s="10" t="s">
        <v>93</v>
      </c>
      <c r="C25" s="11" t="e">
        <f>IF(B25="","",VLOOKUP(B25,#REF!,6,0))</f>
        <v>#REF!</v>
      </c>
      <c r="D25" s="12" t="e">
        <f>IF(B25="","",VLOOKUP(B25,#REF!,22,0))</f>
        <v>#REF!</v>
      </c>
      <c r="E25" s="10" t="e">
        <f>IF(B25="","",VLOOKUP(B25,Consultas_públicas!$A$376:$G$3879,7,0))</f>
        <v>#N/A</v>
      </c>
      <c r="F25" s="12" t="s">
        <v>51</v>
      </c>
      <c r="G25" s="13">
        <v>43480</v>
      </c>
      <c r="H25" s="14" t="str">
        <f>IFERROR(IF(VLOOKUP(B25,'Oficios_-_pend_criticas'!$C$4:$D$4739,2,0)="","","X"),"")</f>
        <v/>
      </c>
      <c r="I25" s="12"/>
      <c r="J25" s="13"/>
      <c r="K25" s="10"/>
      <c r="L25" s="12" t="str">
        <f>IFERROR(VLOOKUP(B25,Retorno_da_RFB!$D$3:$I$6388,5,0),"")</f>
        <v>006</v>
      </c>
      <c r="M25" s="13">
        <f>IFERROR(VLOOKUP(B25,Retorno_da_RFB!$D$3:$I$6388,6,0),"")</f>
        <v>43487</v>
      </c>
      <c r="N25" s="10" t="str">
        <f>IFERROR(VLOOKUP(B25,Retorno_da_RFB!$D$3:$I$6388,3,0),"")</f>
        <v>8473.30.99</v>
      </c>
      <c r="O25" s="10" t="str">
        <f>IFERROR(VLOOKUP(B25,Retorno_da_RFB!$D$3:$I$6388,4,0),"")</f>
        <v>Óculos para utilização em aplicações de realidade virtual, apresentado sob a forma de um Kit contendo o próprio óculos (headset, com tela AMOLED integrada, de resolução combinada de 2,160x1,200 pixels e taxa de atualização ou “refresh rate” de 90Hz), dois controles sem fio multifunção e dois sensores externos de movimento (estações base) para rastreamento em 360 graus.</v>
      </c>
      <c r="P25" s="12" t="str">
        <f>IFERROR(IF(N25="","",IF(VLOOKUP(LEFT(N25,10),'Universo_BK-BIT'!$A$5:$E$10005,2,0)="","X",VLOOKUP(LEFT(N25,10),'Universo_BK-BIT'!$A$5:$E$10005,2,0))),"X")</f>
        <v>BIT</v>
      </c>
      <c r="Q25" s="12">
        <f>IFERROR(IF(P25="X","",VLOOKUP(LEFT(N25,10),'Universo_BK-BIT'!$A$5:$E$10005,3,0)),"")</f>
        <v>8</v>
      </c>
      <c r="R25" s="14" t="e">
        <f t="shared" si="1"/>
        <v>#REF!</v>
      </c>
      <c r="S25" s="14" t="e">
        <f t="shared" si="2"/>
        <v>#N/A</v>
      </c>
      <c r="T25" s="14"/>
      <c r="U25" s="14" t="str">
        <f ca="1">IFERROR(IF(P25="X",IF(VLOOKUP(B25,'Oficios_-_pend_criticas'!$C$3:$J$4739,5,0)="","",IF(VLOOKUP(B25,'Oficios_-_pend_criticas'!$C$3:$J$4739,7,0)="",IF(TODAY()&gt;VLOOKUP(B25,'Oficios_-_pend_criticas'!$C$3:$J$4739,5,0),"X",""),IF(VLOOKUP(B25,'Oficios_-_pend_criticas'!$C$3:$J$4739,7,0)&gt;VLOOKUP(B25,'Oficios_-_pend_criticas'!$C$3:$J$4739,5,0),"X",""))),""),"")</f>
        <v/>
      </c>
      <c r="V25" s="14" t="str">
        <f ca="1">IFERROR(IF(Q25=0,IF(VLOOKUP(B25,'Oficios_-_pend_criticas'!$C$3:$J$4739,5,0)="","",IF(VLOOKUP(B25,'Oficios_-_pend_criticas'!$C$3:$J$4739,7,0)="",IF(TODAY()&gt;VLOOKUP(B25,'Oficios_-_pend_criticas'!$C$3:$J$4739,5,0),"X",""),IF(VLOOKUP(B25,'Oficios_-_pend_criticas'!$C$3:$J$4739,7,0)&gt;VLOOKUP(B25,'Oficios_-_pend_criticas'!$C$3:$J$4739,5,0),"X",""))),""),"")</f>
        <v/>
      </c>
      <c r="W25" s="14" t="str">
        <f ca="1">IFERROR(IF(P25&lt;&gt;"X",IF(Q25&gt;0,IF(VLOOKUP(B25,'Oficios_-_pend_criticas'!$C$4:$J$4739,5,0)="","",IF(VLOOKUP(B25,'Oficios_-_pend_criticas'!$C$4:$J$4739,7,0)="",IF(TODAY()&gt;VLOOKUP(B25,'Oficios_-_pend_criticas'!$C$4:$J$4739,5,0),"X",""),IF(VLOOKUP(B25,'Oficios_-_pend_criticas'!$C$4:$J$4739,7,0)&gt;VLOOKUP(B25,'Oficios_-_pend_criticas'!$C$4:$J$4739,5,0),"X",""))),""),""),"")</f>
        <v/>
      </c>
    </row>
    <row r="26" spans="1:23" ht="33.75" hidden="1" customHeight="1" x14ac:dyDescent="0.25">
      <c r="A26" s="9" t="str">
        <f t="shared" si="0"/>
        <v/>
      </c>
      <c r="B26" s="10" t="s">
        <v>96</v>
      </c>
      <c r="C26" s="11" t="e">
        <f>IF(B26="","",VLOOKUP(B26,#REF!,6,0))</f>
        <v>#REF!</v>
      </c>
      <c r="D26" s="12" t="e">
        <f>IF(B26="","",VLOOKUP(B26,#REF!,22,0))</f>
        <v>#REF!</v>
      </c>
      <c r="E26" s="10" t="e">
        <f>IF(B26="","",VLOOKUP(B26,Consultas_públicas!$A$376:$G$3879,7,0))</f>
        <v>#N/A</v>
      </c>
      <c r="F26" s="12" t="s">
        <v>51</v>
      </c>
      <c r="G26" s="13">
        <v>43480</v>
      </c>
      <c r="H26" s="14" t="str">
        <f>IFERROR(IF(VLOOKUP(B26,'Oficios_-_pend_criticas'!$C$4:$D$4739,2,0)="","","X"),"")</f>
        <v/>
      </c>
      <c r="I26" s="12"/>
      <c r="J26" s="13"/>
      <c r="K26" s="10"/>
      <c r="L26" s="12" t="str">
        <f>IFERROR(VLOOKUP(B26,Retorno_da_RFB!$D$3:$I$6388,5,0),"")</f>
        <v>006</v>
      </c>
      <c r="M26" s="13">
        <f>IFERROR(VLOOKUP(B26,Retorno_da_RFB!$D$3:$I$6388,6,0),"")</f>
        <v>43487</v>
      </c>
      <c r="N26" s="10" t="str">
        <f>IFERROR(VLOOKUP(B26,Retorno_da_RFB!$D$3:$I$6388,3,0),"")</f>
        <v>8419.39.00</v>
      </c>
      <c r="O26" s="10" t="str">
        <f>IFERROR(VLOOKUP(B26,Retorno_da_RFB!$D$3:$I$6388,4,0),"")</f>
        <v>Secadores verticais continuos, para secagem de produtos granulados e cereais laminados e extrudados, destinados a ração para cães e gatos, com capacidade de produção igual ou superior a 3.200kg/h, tamanho do produto com diâmetro de até 5mm, densidade do produto de 430kg/m3, redução da umidade do produto de 23% para no máximo 7%, com eficiência energética  de 2.525kj por kg de água, com descarregamento sequencial por meio de comportas acionadas hidraulicamente e comandadas por controle lógico programável.</v>
      </c>
      <c r="P26" s="12" t="str">
        <f>IFERROR(IF(N26="","",IF(VLOOKUP(LEFT(N26,10),'Universo_BK-BIT'!$A$5:$E$10005,2,0)="","X",VLOOKUP(LEFT(N26,10),'Universo_BK-BIT'!$A$5:$E$10005,2,0))),"X")</f>
        <v>BK</v>
      </c>
      <c r="Q26" s="12">
        <f>IFERROR(IF(P26="X","",VLOOKUP(LEFT(N26,10),'Universo_BK-BIT'!$A$5:$E$10005,3,0)),"")</f>
        <v>14</v>
      </c>
      <c r="R26" s="14" t="e">
        <f t="shared" si="1"/>
        <v>#REF!</v>
      </c>
      <c r="S26" s="14" t="e">
        <f t="shared" si="2"/>
        <v>#N/A</v>
      </c>
      <c r="T26" s="14"/>
      <c r="U26" s="14" t="str">
        <f ca="1">IFERROR(IF(P26="X",IF(VLOOKUP(B26,'Oficios_-_pend_criticas'!$C$3:$J$4739,5,0)="","",IF(VLOOKUP(B26,'Oficios_-_pend_criticas'!$C$3:$J$4739,7,0)="",IF(TODAY()&gt;VLOOKUP(B26,'Oficios_-_pend_criticas'!$C$3:$J$4739,5,0),"X",""),IF(VLOOKUP(B26,'Oficios_-_pend_criticas'!$C$3:$J$4739,7,0)&gt;VLOOKUP(B26,'Oficios_-_pend_criticas'!$C$3:$J$4739,5,0),"X",""))),""),"")</f>
        <v/>
      </c>
      <c r="V26" s="14" t="str">
        <f ca="1">IFERROR(IF(Q26=0,IF(VLOOKUP(B26,'Oficios_-_pend_criticas'!$C$3:$J$4739,5,0)="","",IF(VLOOKUP(B26,'Oficios_-_pend_criticas'!$C$3:$J$4739,7,0)="",IF(TODAY()&gt;VLOOKUP(B26,'Oficios_-_pend_criticas'!$C$3:$J$4739,5,0),"X",""),IF(VLOOKUP(B26,'Oficios_-_pend_criticas'!$C$3:$J$4739,7,0)&gt;VLOOKUP(B26,'Oficios_-_pend_criticas'!$C$3:$J$4739,5,0),"X",""))),""),"")</f>
        <v/>
      </c>
      <c r="W26" s="14" t="str">
        <f ca="1">IFERROR(IF(P26&lt;&gt;"X",IF(Q26&gt;0,IF(VLOOKUP(B26,'Oficios_-_pend_criticas'!$C$4:$J$4739,5,0)="","",IF(VLOOKUP(B26,'Oficios_-_pend_criticas'!$C$4:$J$4739,7,0)="",IF(TODAY()&gt;VLOOKUP(B26,'Oficios_-_pend_criticas'!$C$4:$J$4739,5,0),"X",""),IF(VLOOKUP(B26,'Oficios_-_pend_criticas'!$C$4:$J$4739,7,0)&gt;VLOOKUP(B26,'Oficios_-_pend_criticas'!$C$4:$J$4739,5,0),"X",""))),""),""),"")</f>
        <v/>
      </c>
    </row>
    <row r="27" spans="1:23" ht="33.75" hidden="1" customHeight="1" x14ac:dyDescent="0.25">
      <c r="A27" s="9" t="str">
        <f t="shared" si="0"/>
        <v/>
      </c>
      <c r="B27" s="10" t="s">
        <v>99</v>
      </c>
      <c r="C27" s="11" t="e">
        <f>IF(B27="","",VLOOKUP(B27,#REF!,6,0))</f>
        <v>#REF!</v>
      </c>
      <c r="D27" s="12" t="e">
        <f>IF(B27="","",VLOOKUP(B27,#REF!,22,0))</f>
        <v>#REF!</v>
      </c>
      <c r="E27" s="10" t="e">
        <f>IF(B27="","",VLOOKUP(B27,Consultas_públicas!$A$376:$G$3879,7,0))</f>
        <v>#N/A</v>
      </c>
      <c r="F27" s="12" t="s">
        <v>51</v>
      </c>
      <c r="G27" s="13">
        <v>43480</v>
      </c>
      <c r="H27" s="14" t="str">
        <f>IFERROR(IF(VLOOKUP(B27,'Oficios_-_pend_criticas'!$C$4:$D$4739,2,0)="","","X"),"")</f>
        <v/>
      </c>
      <c r="I27" s="12"/>
      <c r="J27" s="13"/>
      <c r="K27" s="10"/>
      <c r="L27" s="12" t="str">
        <f>IFERROR(VLOOKUP(B27,Retorno_da_RFB!$D$3:$I$6388,5,0),"")</f>
        <v>006</v>
      </c>
      <c r="M27" s="13">
        <f>IFERROR(VLOOKUP(B27,Retorno_da_RFB!$D$3:$I$6388,6,0),"")</f>
        <v>43487</v>
      </c>
      <c r="N27" s="10" t="str">
        <f>IFERROR(VLOOKUP(B27,Retorno_da_RFB!$D$3:$I$6388,3,0),"")</f>
        <v>8473.30.99</v>
      </c>
      <c r="O27" s="10" t="str">
        <f>IFERROR(VLOOKUP(B27,Retorno_da_RFB!$D$3:$I$6388,4,0),"")</f>
        <v>Óculos para utilização em aplicações de realidade virtual, apresentado sob a forma de um Kit contendo o próprio óculos (headset, com tela AMOLED integrada, de resolução combinada de 2,160x1,200 pixels e taxa de atualização ou “refresh rate” de 90Hz), dois controles sem fio multifunção e dois sensores externos de movimento (estações base) para rastreamento em 360 graus.</v>
      </c>
      <c r="P27" s="12" t="str">
        <f>IFERROR(IF(N27="","",IF(VLOOKUP(LEFT(N27,10),'Universo_BK-BIT'!$A$5:$E$10005,2,0)="","X",VLOOKUP(LEFT(N27,10),'Universo_BK-BIT'!$A$5:$E$10005,2,0))),"X")</f>
        <v>BIT</v>
      </c>
      <c r="Q27" s="12">
        <f>IFERROR(IF(P27="X","",VLOOKUP(LEFT(N27,10),'Universo_BK-BIT'!$A$5:$E$10005,3,0)),"")</f>
        <v>8</v>
      </c>
      <c r="R27" s="14" t="e">
        <f t="shared" si="1"/>
        <v>#REF!</v>
      </c>
      <c r="S27" s="14" t="e">
        <f t="shared" si="2"/>
        <v>#N/A</v>
      </c>
      <c r="T27" s="14"/>
      <c r="U27" s="14" t="str">
        <f ca="1">IFERROR(IF(P27="X",IF(VLOOKUP(B27,'Oficios_-_pend_criticas'!$C$3:$J$4739,5,0)="","",IF(VLOOKUP(B27,'Oficios_-_pend_criticas'!$C$3:$J$4739,7,0)="",IF(TODAY()&gt;VLOOKUP(B27,'Oficios_-_pend_criticas'!$C$3:$J$4739,5,0),"X",""),IF(VLOOKUP(B27,'Oficios_-_pend_criticas'!$C$3:$J$4739,7,0)&gt;VLOOKUP(B27,'Oficios_-_pend_criticas'!$C$3:$J$4739,5,0),"X",""))),""),"")</f>
        <v/>
      </c>
      <c r="V27" s="14" t="str">
        <f ca="1">IFERROR(IF(Q27=0,IF(VLOOKUP(B27,'Oficios_-_pend_criticas'!$C$3:$J$4739,5,0)="","",IF(VLOOKUP(B27,'Oficios_-_pend_criticas'!$C$3:$J$4739,7,0)="",IF(TODAY()&gt;VLOOKUP(B27,'Oficios_-_pend_criticas'!$C$3:$J$4739,5,0),"X",""),IF(VLOOKUP(B27,'Oficios_-_pend_criticas'!$C$3:$J$4739,7,0)&gt;VLOOKUP(B27,'Oficios_-_pend_criticas'!$C$3:$J$4739,5,0),"X",""))),""),"")</f>
        <v/>
      </c>
      <c r="W27" s="14" t="str">
        <f ca="1">IFERROR(IF(P27&lt;&gt;"X",IF(Q27&gt;0,IF(VLOOKUP(B27,'Oficios_-_pend_criticas'!$C$4:$J$4739,5,0)="","",IF(VLOOKUP(B27,'Oficios_-_pend_criticas'!$C$4:$J$4739,7,0)="",IF(TODAY()&gt;VLOOKUP(B27,'Oficios_-_pend_criticas'!$C$4:$J$4739,5,0),"X",""),IF(VLOOKUP(B27,'Oficios_-_pend_criticas'!$C$4:$J$4739,7,0)&gt;VLOOKUP(B27,'Oficios_-_pend_criticas'!$C$4:$J$4739,5,0),"X",""))),""),""),"")</f>
        <v/>
      </c>
    </row>
    <row r="28" spans="1:23" ht="33.75" hidden="1" customHeight="1" x14ac:dyDescent="0.25">
      <c r="A28" s="9" t="str">
        <f t="shared" si="0"/>
        <v/>
      </c>
      <c r="B28" s="10" t="s">
        <v>100</v>
      </c>
      <c r="C28" s="11" t="e">
        <f>IF(B28="","",VLOOKUP(B28,#REF!,6,0))</f>
        <v>#REF!</v>
      </c>
      <c r="D28" s="12" t="e">
        <f>IF(B28="","",VLOOKUP(B28,#REF!,22,0))</f>
        <v>#REF!</v>
      </c>
      <c r="E28" s="10" t="e">
        <f>IF(B28="","",VLOOKUP(B28,Consultas_públicas!$A$376:$G$3879,7,0))</f>
        <v>#N/A</v>
      </c>
      <c r="F28" s="12" t="s">
        <v>51</v>
      </c>
      <c r="G28" s="13">
        <v>43480</v>
      </c>
      <c r="H28" s="14" t="str">
        <f>IFERROR(IF(VLOOKUP(B28,'Oficios_-_pend_criticas'!$C$4:$D$4739,2,0)="","","X"),"")</f>
        <v/>
      </c>
      <c r="I28" s="12"/>
      <c r="J28" s="13"/>
      <c r="K28" s="10"/>
      <c r="L28" s="12" t="str">
        <f>IFERROR(VLOOKUP(B28,Retorno_da_RFB!$D$3:$I$6388,5,0),"")</f>
        <v>006</v>
      </c>
      <c r="M28" s="13">
        <f>IFERROR(VLOOKUP(B28,Retorno_da_RFB!$D$3:$I$6388,6,0),"")</f>
        <v>43487</v>
      </c>
      <c r="N28" s="10" t="str">
        <f>IFERROR(VLOOKUP(B28,Retorno_da_RFB!$D$3:$I$6388,3,0),"")</f>
        <v>9031.80.20</v>
      </c>
      <c r="O28" s="10" t="str">
        <f>IFERROR(VLOOKUP(B28,Retorno_da_RFB!$D$3:$I$6388,4,0),"")</f>
        <v>Equipamentos para medição tridimensional 3D, portáteis e/ou sobre rodas, com aquisição de dados por meio de Scanner a laser terrestre, dotados de um espelho giratório multifacetado e com sistema para digitalização do eco, com alcance até 4.000m e taxa de medição de até 500.000 pontos por segundo e varredura de até 360° na horizontal e até 130 ° na vertical, utilizados em topografia, dotados de scanner a laser, bateria recarregável, carregador automático, mala de transporte, adaptador para acoplagem de GPS, cabos, base para inclinação manual do Scanner em até 90°, bases para acoplar o scanner em veículo, equipamento controlador e cabos, PC industrial com módulos de comunicação e energia, estação meteorológica, base nivelante, antena 4G e cabos.</v>
      </c>
      <c r="P28" s="12" t="str">
        <f>IFERROR(IF(N28="","",IF(VLOOKUP(LEFT(N28,10),'Universo_BK-BIT'!$A$5:$E$10005,2,0)="","X",VLOOKUP(LEFT(N28,10),'Universo_BK-BIT'!$A$5:$E$10005,2,0))),"X")</f>
        <v>BK</v>
      </c>
      <c r="Q28" s="12">
        <f>IFERROR(IF(P28="X","",VLOOKUP(LEFT(N28,10),'Universo_BK-BIT'!$A$5:$E$10005,3,0)),"")</f>
        <v>14</v>
      </c>
      <c r="R28" s="14" t="e">
        <f t="shared" si="1"/>
        <v>#REF!</v>
      </c>
      <c r="S28" s="14" t="e">
        <f t="shared" si="2"/>
        <v>#N/A</v>
      </c>
      <c r="T28" s="14"/>
      <c r="U28" s="14" t="str">
        <f ca="1">IFERROR(IF(P28="X",IF(VLOOKUP(B28,'Oficios_-_pend_criticas'!$C$3:$J$4739,5,0)="","",IF(VLOOKUP(B28,'Oficios_-_pend_criticas'!$C$3:$J$4739,7,0)="",IF(TODAY()&gt;VLOOKUP(B28,'Oficios_-_pend_criticas'!$C$3:$J$4739,5,0),"X",""),IF(VLOOKUP(B28,'Oficios_-_pend_criticas'!$C$3:$J$4739,7,0)&gt;VLOOKUP(B28,'Oficios_-_pend_criticas'!$C$3:$J$4739,5,0),"X",""))),""),"")</f>
        <v/>
      </c>
      <c r="V28" s="14" t="str">
        <f ca="1">IFERROR(IF(Q28=0,IF(VLOOKUP(B28,'Oficios_-_pend_criticas'!$C$3:$J$4739,5,0)="","",IF(VLOOKUP(B28,'Oficios_-_pend_criticas'!$C$3:$J$4739,7,0)="",IF(TODAY()&gt;VLOOKUP(B28,'Oficios_-_pend_criticas'!$C$3:$J$4739,5,0),"X",""),IF(VLOOKUP(B28,'Oficios_-_pend_criticas'!$C$3:$J$4739,7,0)&gt;VLOOKUP(B28,'Oficios_-_pend_criticas'!$C$3:$J$4739,5,0),"X",""))),""),"")</f>
        <v/>
      </c>
      <c r="W28" s="14" t="str">
        <f ca="1">IFERROR(IF(P28&lt;&gt;"X",IF(Q28&gt;0,IF(VLOOKUP(B28,'Oficios_-_pend_criticas'!$C$4:$J$4739,5,0)="","",IF(VLOOKUP(B28,'Oficios_-_pend_criticas'!$C$4:$J$4739,7,0)="",IF(TODAY()&gt;VLOOKUP(B28,'Oficios_-_pend_criticas'!$C$4:$J$4739,5,0),"X",""),IF(VLOOKUP(B28,'Oficios_-_pend_criticas'!$C$4:$J$4739,7,0)&gt;VLOOKUP(B28,'Oficios_-_pend_criticas'!$C$4:$J$4739,5,0),"X",""))),""),""),"")</f>
        <v/>
      </c>
    </row>
    <row r="29" spans="1:23" ht="33.75" hidden="1" customHeight="1" x14ac:dyDescent="0.25">
      <c r="A29" s="9" t="str">
        <f t="shared" si="0"/>
        <v/>
      </c>
      <c r="B29" s="10" t="s">
        <v>103</v>
      </c>
      <c r="C29" s="11" t="e">
        <f>IF(B29="","",VLOOKUP(B29,#REF!,6,0))</f>
        <v>#REF!</v>
      </c>
      <c r="D29" s="12" t="e">
        <f>IF(B29="","",VLOOKUP(B29,#REF!,22,0))</f>
        <v>#REF!</v>
      </c>
      <c r="E29" s="10" t="e">
        <f>IF(B29="","",VLOOKUP(B29,Consultas_públicas!$A$376:$G$3879,7,0))</f>
        <v>#N/A</v>
      </c>
      <c r="F29" s="12" t="s">
        <v>51</v>
      </c>
      <c r="G29" s="13">
        <v>43480</v>
      </c>
      <c r="H29" s="14" t="str">
        <f>IFERROR(IF(VLOOKUP(B29,'Oficios_-_pend_criticas'!$C$4:$D$4739,2,0)="","","X"),"")</f>
        <v/>
      </c>
      <c r="I29" s="12"/>
      <c r="J29" s="13"/>
      <c r="K29" s="10"/>
      <c r="L29" s="12" t="str">
        <f>IFERROR(VLOOKUP(B29,Retorno_da_RFB!$D$3:$I$6388,5,0),"")</f>
        <v>006</v>
      </c>
      <c r="M29" s="13">
        <f>IFERROR(VLOOKUP(B29,Retorno_da_RFB!$D$3:$I$6388,6,0),"")</f>
        <v>43487</v>
      </c>
      <c r="N29" s="10" t="str">
        <f>IFERROR(VLOOKUP(B29,Retorno_da_RFB!$D$3:$I$6388,3,0),"")</f>
        <v>8466.93.20</v>
      </c>
      <c r="O29" s="10" t="str">
        <f>IFERROR(VLOOKUP(B29,Retorno_da_RFB!$D$3:$I$6388,4,0),"")</f>
        <v>Fixadores giratórios hidráulicos com curso total de 7 a 100mm; pressão máxima de 120 a 500bar; giro de 0 a 90° no sentido horário ou anti-horário; usados em dispositivos de fixação de centros de usinagem</v>
      </c>
      <c r="P29" s="12" t="str">
        <f>IFERROR(IF(N29="","",IF(VLOOKUP(LEFT(N29,10),'Universo_BK-BIT'!$A$5:$E$10005,2,0)="","X",VLOOKUP(LEFT(N29,10),'Universo_BK-BIT'!$A$5:$E$10005,2,0))),"X")</f>
        <v>BK</v>
      </c>
      <c r="Q29" s="12">
        <f>IFERROR(IF(P29="X","",VLOOKUP(LEFT(N29,10),'Universo_BK-BIT'!$A$5:$E$10005,3,0)),"")</f>
        <v>14</v>
      </c>
      <c r="R29" s="14" t="e">
        <f t="shared" si="1"/>
        <v>#REF!</v>
      </c>
      <c r="S29" s="14" t="e">
        <f t="shared" si="2"/>
        <v>#N/A</v>
      </c>
      <c r="T29" s="14"/>
      <c r="U29" s="14" t="str">
        <f ca="1">IFERROR(IF(P29="X",IF(VLOOKUP(B29,'Oficios_-_pend_criticas'!$C$3:$J$4739,5,0)="","",IF(VLOOKUP(B29,'Oficios_-_pend_criticas'!$C$3:$J$4739,7,0)="",IF(TODAY()&gt;VLOOKUP(B29,'Oficios_-_pend_criticas'!$C$3:$J$4739,5,0),"X",""),IF(VLOOKUP(B29,'Oficios_-_pend_criticas'!$C$3:$J$4739,7,0)&gt;VLOOKUP(B29,'Oficios_-_pend_criticas'!$C$3:$J$4739,5,0),"X",""))),""),"")</f>
        <v/>
      </c>
      <c r="V29" s="14" t="str">
        <f ca="1">IFERROR(IF(Q29=0,IF(VLOOKUP(B29,'Oficios_-_pend_criticas'!$C$3:$J$4739,5,0)="","",IF(VLOOKUP(B29,'Oficios_-_pend_criticas'!$C$3:$J$4739,7,0)="",IF(TODAY()&gt;VLOOKUP(B29,'Oficios_-_pend_criticas'!$C$3:$J$4739,5,0),"X",""),IF(VLOOKUP(B29,'Oficios_-_pend_criticas'!$C$3:$J$4739,7,0)&gt;VLOOKUP(B29,'Oficios_-_pend_criticas'!$C$3:$J$4739,5,0),"X",""))),""),"")</f>
        <v/>
      </c>
      <c r="W29" s="14" t="str">
        <f ca="1">IFERROR(IF(P29&lt;&gt;"X",IF(Q29&gt;0,IF(VLOOKUP(B29,'Oficios_-_pend_criticas'!$C$4:$J$4739,5,0)="","",IF(VLOOKUP(B29,'Oficios_-_pend_criticas'!$C$4:$J$4739,7,0)="",IF(TODAY()&gt;VLOOKUP(B29,'Oficios_-_pend_criticas'!$C$4:$J$4739,5,0),"X",""),IF(VLOOKUP(B29,'Oficios_-_pend_criticas'!$C$4:$J$4739,7,0)&gt;VLOOKUP(B29,'Oficios_-_pend_criticas'!$C$4:$J$4739,5,0),"X",""))),""),""),"")</f>
        <v/>
      </c>
    </row>
    <row r="30" spans="1:23" ht="33.75" hidden="1" customHeight="1" x14ac:dyDescent="0.25">
      <c r="A30" s="9" t="str">
        <f t="shared" si="0"/>
        <v/>
      </c>
      <c r="B30" s="10" t="s">
        <v>106</v>
      </c>
      <c r="C30" s="11" t="e">
        <f>IF(B30="","",VLOOKUP(B30,#REF!,6,0))</f>
        <v>#REF!</v>
      </c>
      <c r="D30" s="12" t="e">
        <f>IF(B30="","",VLOOKUP(B30,#REF!,22,0))</f>
        <v>#REF!</v>
      </c>
      <c r="E30" s="10" t="e">
        <f>IF(B30="","",VLOOKUP(B30,Consultas_públicas!$A$376:$G$3879,7,0))</f>
        <v>#N/A</v>
      </c>
      <c r="F30" s="12" t="s">
        <v>51</v>
      </c>
      <c r="G30" s="13">
        <v>43480</v>
      </c>
      <c r="H30" s="14" t="str">
        <f>IFERROR(IF(VLOOKUP(B30,'Oficios_-_pend_criticas'!$C$4:$D$4739,2,0)="","","X"),"")</f>
        <v/>
      </c>
      <c r="I30" s="12"/>
      <c r="J30" s="13"/>
      <c r="K30" s="10"/>
      <c r="L30" s="12" t="str">
        <f>IFERROR(VLOOKUP(B30,Retorno_da_RFB!$D$3:$I$6388,5,0),"")</f>
        <v>006</v>
      </c>
      <c r="M30" s="13">
        <f>IFERROR(VLOOKUP(B30,Retorno_da_RFB!$D$3:$I$6388,6,0),"")</f>
        <v>43487</v>
      </c>
      <c r="N30" s="10" t="str">
        <f>IFERROR(VLOOKUP(B30,Retorno_da_RFB!$D$3:$I$6388,3,0),"")</f>
        <v>8402.19.00</v>
      </c>
      <c r="O30" s="10" t="str">
        <f>IFERROR(VLOOKUP(B30,Retorno_da_RFB!$D$3:$I$6388,4,0),"")</f>
        <v>Geradores de vapor limpo estéril e livre de pirogênios que condensam com água destilada (água para injeção), por meio da recirculação natural em caldeira, de dois corpos paralelos, construídos em aço inoxidável AISI 316 L, montados sobre skid, com capacidade de geração, de fluxo de vapor puro igual ou superior a 750kg/hora, com controle de condutividade de vapor puro, tanque de resíduo frio não pressurizado e controle por PLC (Controlador Lógico Programável).</v>
      </c>
      <c r="P30" s="12" t="str">
        <f>IFERROR(IF(N30="","",IF(VLOOKUP(LEFT(N30,10),'Universo_BK-BIT'!$A$5:$E$10005,2,0)="","X",VLOOKUP(LEFT(N30,10),'Universo_BK-BIT'!$A$5:$E$10005,2,0))),"X")</f>
        <v>BK</v>
      </c>
      <c r="Q30" s="12">
        <f>IFERROR(IF(P30="X","",VLOOKUP(LEFT(N30,10),'Universo_BK-BIT'!$A$5:$E$10005,3,0)),"")</f>
        <v>14</v>
      </c>
      <c r="R30" s="14" t="e">
        <f t="shared" si="1"/>
        <v>#REF!</v>
      </c>
      <c r="S30" s="14" t="e">
        <f t="shared" si="2"/>
        <v>#N/A</v>
      </c>
      <c r="T30" s="14"/>
      <c r="U30" s="14" t="str">
        <f ca="1">IFERROR(IF(P30="X",IF(VLOOKUP(B30,'Oficios_-_pend_criticas'!$C$3:$J$4739,5,0)="","",IF(VLOOKUP(B30,'Oficios_-_pend_criticas'!$C$3:$J$4739,7,0)="",IF(TODAY()&gt;VLOOKUP(B30,'Oficios_-_pend_criticas'!$C$3:$J$4739,5,0),"X",""),IF(VLOOKUP(B30,'Oficios_-_pend_criticas'!$C$3:$J$4739,7,0)&gt;VLOOKUP(B30,'Oficios_-_pend_criticas'!$C$3:$J$4739,5,0),"X",""))),""),"")</f>
        <v/>
      </c>
      <c r="V30" s="14" t="str">
        <f ca="1">IFERROR(IF(Q30=0,IF(VLOOKUP(B30,'Oficios_-_pend_criticas'!$C$3:$J$4739,5,0)="","",IF(VLOOKUP(B30,'Oficios_-_pend_criticas'!$C$3:$J$4739,7,0)="",IF(TODAY()&gt;VLOOKUP(B30,'Oficios_-_pend_criticas'!$C$3:$J$4739,5,0),"X",""),IF(VLOOKUP(B30,'Oficios_-_pend_criticas'!$C$3:$J$4739,7,0)&gt;VLOOKUP(B30,'Oficios_-_pend_criticas'!$C$3:$J$4739,5,0),"X",""))),""),"")</f>
        <v/>
      </c>
      <c r="W30" s="14" t="str">
        <f ca="1">IFERROR(IF(P30&lt;&gt;"X",IF(Q30&gt;0,IF(VLOOKUP(B30,'Oficios_-_pend_criticas'!$C$4:$J$4739,5,0)="","",IF(VLOOKUP(B30,'Oficios_-_pend_criticas'!$C$4:$J$4739,7,0)="",IF(TODAY()&gt;VLOOKUP(B30,'Oficios_-_pend_criticas'!$C$4:$J$4739,5,0),"X",""),IF(VLOOKUP(B30,'Oficios_-_pend_criticas'!$C$4:$J$4739,7,0)&gt;VLOOKUP(B30,'Oficios_-_pend_criticas'!$C$4:$J$4739,5,0),"X",""))),""),""),"")</f>
        <v/>
      </c>
    </row>
    <row r="31" spans="1:23" ht="33.75" hidden="1" customHeight="1" x14ac:dyDescent="0.25">
      <c r="A31" s="9" t="str">
        <f t="shared" si="0"/>
        <v/>
      </c>
      <c r="B31" s="10" t="s">
        <v>109</v>
      </c>
      <c r="C31" s="11" t="e">
        <f>IF(B31="","",VLOOKUP(B31,#REF!,6,0))</f>
        <v>#REF!</v>
      </c>
      <c r="D31" s="12" t="e">
        <f>IF(B31="","",VLOOKUP(B31,#REF!,22,0))</f>
        <v>#REF!</v>
      </c>
      <c r="E31" s="10" t="e">
        <f>IF(B31="","",VLOOKUP(B31,Consultas_públicas!$A$376:$G$3879,7,0))</f>
        <v>#N/A</v>
      </c>
      <c r="F31" s="12" t="s">
        <v>51</v>
      </c>
      <c r="G31" s="13">
        <v>43480</v>
      </c>
      <c r="H31" s="14" t="str">
        <f>IFERROR(IF(VLOOKUP(B31,'Oficios_-_pend_criticas'!$C$4:$D$4739,2,0)="","","X"),"")</f>
        <v/>
      </c>
      <c r="I31" s="12"/>
      <c r="J31" s="13"/>
      <c r="K31" s="10"/>
      <c r="L31" s="12" t="str">
        <f>IFERROR(VLOOKUP(B31,Retorno_da_RFB!$D$3:$I$6388,5,0),"")</f>
        <v>006</v>
      </c>
      <c r="M31" s="13">
        <f>IFERROR(VLOOKUP(B31,Retorno_da_RFB!$D$3:$I$6388,6,0),"")</f>
        <v>43487</v>
      </c>
      <c r="N31" s="10" t="str">
        <f>IFERROR(VLOOKUP(B31,Retorno_da_RFB!$D$3:$I$6388,3,0),"")</f>
        <v>9031.80.20</v>
      </c>
      <c r="O31" s="10" t="str">
        <f>IFERROR(VLOOKUP(B31,Retorno_da_RFB!$D$3:$I$6388,4,0),"")</f>
        <v>Sistemas com dois escâneres 3D de toras de madeira equipados com dois módulos de quatro câmeras de triangulação a laser, cada um integrado com um software para medição e otimização de padrões de corte predefinidos, com reconhecimento de formas das toras, detecção de ovalização e conicidade, cantos e prismas, com resolução de 1mm, com até 1.000 quadros por segundo, range de operação de comprimento de toras pré-definidos, com diâmetro da tora entre 120 a 350mm, controlados por um PC industrial, com velocidade da esteira transportadora de até 300m/minutos.</v>
      </c>
      <c r="P31" s="12" t="str">
        <f>IFERROR(IF(N31="","",IF(VLOOKUP(LEFT(N31,10),'Universo_BK-BIT'!$A$5:$E$10005,2,0)="","X",VLOOKUP(LEFT(N31,10),'Universo_BK-BIT'!$A$5:$E$10005,2,0))),"X")</f>
        <v>BK</v>
      </c>
      <c r="Q31" s="12">
        <f>IFERROR(IF(P31="X","",VLOOKUP(LEFT(N31,10),'Universo_BK-BIT'!$A$5:$E$10005,3,0)),"")</f>
        <v>14</v>
      </c>
      <c r="R31" s="14" t="e">
        <f t="shared" si="1"/>
        <v>#REF!</v>
      </c>
      <c r="S31" s="14" t="e">
        <f t="shared" si="2"/>
        <v>#N/A</v>
      </c>
      <c r="T31" s="14"/>
      <c r="U31" s="14" t="str">
        <f ca="1">IFERROR(IF(P31="X",IF(VLOOKUP(B31,'Oficios_-_pend_criticas'!$C$3:$J$4739,5,0)="","",IF(VLOOKUP(B31,'Oficios_-_pend_criticas'!$C$3:$J$4739,7,0)="",IF(TODAY()&gt;VLOOKUP(B31,'Oficios_-_pend_criticas'!$C$3:$J$4739,5,0),"X",""),IF(VLOOKUP(B31,'Oficios_-_pend_criticas'!$C$3:$J$4739,7,0)&gt;VLOOKUP(B31,'Oficios_-_pend_criticas'!$C$3:$J$4739,5,0),"X",""))),""),"")</f>
        <v/>
      </c>
      <c r="V31" s="14" t="str">
        <f ca="1">IFERROR(IF(Q31=0,IF(VLOOKUP(B31,'Oficios_-_pend_criticas'!$C$3:$J$4739,5,0)="","",IF(VLOOKUP(B31,'Oficios_-_pend_criticas'!$C$3:$J$4739,7,0)="",IF(TODAY()&gt;VLOOKUP(B31,'Oficios_-_pend_criticas'!$C$3:$J$4739,5,0),"X",""),IF(VLOOKUP(B31,'Oficios_-_pend_criticas'!$C$3:$J$4739,7,0)&gt;VLOOKUP(B31,'Oficios_-_pend_criticas'!$C$3:$J$4739,5,0),"X",""))),""),"")</f>
        <v/>
      </c>
      <c r="W31" s="14" t="str">
        <f ca="1">IFERROR(IF(P31&lt;&gt;"X",IF(Q31&gt;0,IF(VLOOKUP(B31,'Oficios_-_pend_criticas'!$C$4:$J$4739,5,0)="","",IF(VLOOKUP(B31,'Oficios_-_pend_criticas'!$C$4:$J$4739,7,0)="",IF(TODAY()&gt;VLOOKUP(B31,'Oficios_-_pend_criticas'!$C$4:$J$4739,5,0),"X",""),IF(VLOOKUP(B31,'Oficios_-_pend_criticas'!$C$4:$J$4739,7,0)&gt;VLOOKUP(B31,'Oficios_-_pend_criticas'!$C$4:$J$4739,5,0),"X",""))),""),""),"")</f>
        <v/>
      </c>
    </row>
    <row r="32" spans="1:23" ht="33.75" hidden="1" customHeight="1" x14ac:dyDescent="0.25">
      <c r="A32" s="9" t="str">
        <f t="shared" si="0"/>
        <v/>
      </c>
      <c r="B32" s="10" t="s">
        <v>111</v>
      </c>
      <c r="C32" s="11" t="e">
        <f>IF(B32="","",VLOOKUP(B32,#REF!,6,0))</f>
        <v>#REF!</v>
      </c>
      <c r="D32" s="12" t="e">
        <f>IF(B32="","",VLOOKUP(B32,#REF!,22,0))</f>
        <v>#REF!</v>
      </c>
      <c r="E32" s="10" t="e">
        <f>IF(B32="","",VLOOKUP(B32,Consultas_públicas!$A$376:$G$3879,7,0))</f>
        <v>#N/A</v>
      </c>
      <c r="F32" s="12" t="s">
        <v>51</v>
      </c>
      <c r="G32" s="13">
        <v>43480</v>
      </c>
      <c r="H32" s="14" t="str">
        <f>IFERROR(IF(VLOOKUP(B32,'Oficios_-_pend_criticas'!$C$4:$D$4739,2,0)="","","X"),"")</f>
        <v/>
      </c>
      <c r="I32" s="12"/>
      <c r="J32" s="13"/>
      <c r="K32" s="10"/>
      <c r="L32" s="12" t="str">
        <f>IFERROR(VLOOKUP(B32,Retorno_da_RFB!$D$3:$I$6388,5,0),"")</f>
        <v>006</v>
      </c>
      <c r="M32" s="13">
        <f>IFERROR(VLOOKUP(B32,Retorno_da_RFB!$D$3:$I$6388,6,0),"")</f>
        <v>43487</v>
      </c>
      <c r="N32" s="10" t="str">
        <f>IFERROR(VLOOKUP(B32,Retorno_da_RFB!$D$3:$I$6388,3,0),"")</f>
        <v>8479.89.99</v>
      </c>
      <c r="O32" s="10" t="str">
        <f>IFERROR(VLOOKUP(B32,Retorno_da_RFB!$D$3:$I$6388,4,0),"")</f>
        <v>Máquinas automáticas com controlador lógico programável (CLP), para limpeza de formas plásticas de produtos com chocolate, dimensões 650 x 350 x 30mm, velocidade máxima de 1,6 metros por minuto e produção máxima de 526 formas por hora, comprimento total de 7.300mm.</v>
      </c>
      <c r="P32" s="12" t="str">
        <f>IFERROR(IF(N32="","",IF(VLOOKUP(LEFT(N32,10),'Universo_BK-BIT'!$A$5:$E$10005,2,0)="","X",VLOOKUP(LEFT(N32,10),'Universo_BK-BIT'!$A$5:$E$10005,2,0))),"X")</f>
        <v>BK</v>
      </c>
      <c r="Q32" s="12">
        <f>IFERROR(IF(P32="X","",VLOOKUP(LEFT(N32,10),'Universo_BK-BIT'!$A$5:$E$10005,3,0)),"")</f>
        <v>14</v>
      </c>
      <c r="R32" s="14" t="e">
        <f t="shared" si="1"/>
        <v>#REF!</v>
      </c>
      <c r="S32" s="14" t="e">
        <f t="shared" si="2"/>
        <v>#N/A</v>
      </c>
      <c r="T32" s="14"/>
      <c r="U32" s="14" t="str">
        <f ca="1">IFERROR(IF(P32="X",IF(VLOOKUP(B32,'Oficios_-_pend_criticas'!$C$3:$J$4739,5,0)="","",IF(VLOOKUP(B32,'Oficios_-_pend_criticas'!$C$3:$J$4739,7,0)="",IF(TODAY()&gt;VLOOKUP(B32,'Oficios_-_pend_criticas'!$C$3:$J$4739,5,0),"X",""),IF(VLOOKUP(B32,'Oficios_-_pend_criticas'!$C$3:$J$4739,7,0)&gt;VLOOKUP(B32,'Oficios_-_pend_criticas'!$C$3:$J$4739,5,0),"X",""))),""),"")</f>
        <v/>
      </c>
      <c r="V32" s="14" t="str">
        <f ca="1">IFERROR(IF(Q32=0,IF(VLOOKUP(B32,'Oficios_-_pend_criticas'!$C$3:$J$4739,5,0)="","",IF(VLOOKUP(B32,'Oficios_-_pend_criticas'!$C$3:$J$4739,7,0)="",IF(TODAY()&gt;VLOOKUP(B32,'Oficios_-_pend_criticas'!$C$3:$J$4739,5,0),"X",""),IF(VLOOKUP(B32,'Oficios_-_pend_criticas'!$C$3:$J$4739,7,0)&gt;VLOOKUP(B32,'Oficios_-_pend_criticas'!$C$3:$J$4739,5,0),"X",""))),""),"")</f>
        <v/>
      </c>
      <c r="W32" s="14" t="str">
        <f ca="1">IFERROR(IF(P32&lt;&gt;"X",IF(Q32&gt;0,IF(VLOOKUP(B32,'Oficios_-_pend_criticas'!$C$4:$J$4739,5,0)="","",IF(VLOOKUP(B32,'Oficios_-_pend_criticas'!$C$4:$J$4739,7,0)="",IF(TODAY()&gt;VLOOKUP(B32,'Oficios_-_pend_criticas'!$C$4:$J$4739,5,0),"X",""),IF(VLOOKUP(B32,'Oficios_-_pend_criticas'!$C$4:$J$4739,7,0)&gt;VLOOKUP(B32,'Oficios_-_pend_criticas'!$C$4:$J$4739,5,0),"X",""))),""),""),"")</f>
        <v/>
      </c>
    </row>
    <row r="33" spans="1:23" ht="33.75" hidden="1" customHeight="1" x14ac:dyDescent="0.25">
      <c r="A33" s="9" t="str">
        <f t="shared" si="0"/>
        <v/>
      </c>
      <c r="B33" s="10" t="s">
        <v>114</v>
      </c>
      <c r="C33" s="11" t="e">
        <f>IF(B33="","",VLOOKUP(B33,#REF!,6,0))</f>
        <v>#REF!</v>
      </c>
      <c r="D33" s="12" t="e">
        <f>IF(B33="","",VLOOKUP(B33,#REF!,22,0))</f>
        <v>#REF!</v>
      </c>
      <c r="E33" s="10" t="e">
        <f>IF(B33="","",VLOOKUP(B33,Consultas_públicas!$A$376:$G$3879,7,0))</f>
        <v>#N/A</v>
      </c>
      <c r="F33" s="12" t="s">
        <v>51</v>
      </c>
      <c r="G33" s="13">
        <v>43480</v>
      </c>
      <c r="H33" s="14" t="str">
        <f>IFERROR(IF(VLOOKUP(B33,'Oficios_-_pend_criticas'!$C$4:$D$4739,2,0)="","","X"),"")</f>
        <v/>
      </c>
      <c r="I33" s="12"/>
      <c r="J33" s="13"/>
      <c r="K33" s="10"/>
      <c r="L33" s="12" t="str">
        <f>IFERROR(VLOOKUP(B33,Retorno_da_RFB!$D$3:$I$6388,5,0),"")</f>
        <v>006</v>
      </c>
      <c r="M33" s="13">
        <f>IFERROR(VLOOKUP(B33,Retorno_da_RFB!$D$3:$I$6388,6,0),"")</f>
        <v>43487</v>
      </c>
      <c r="N33" s="10" t="str">
        <f>IFERROR(VLOOKUP(B33,Retorno_da_RFB!$D$3:$I$6388,3,0),"")</f>
        <v>8477.80.90</v>
      </c>
      <c r="O33" s="10" t="str">
        <f>IFERROR(VLOOKUP(B33,Retorno_da_RFB!$D$3:$I$6388,4,0),"")</f>
        <v>Máquinas pneumáticas e eletrônicas para construção das bolsas de borracha para eixo com gomos (covulada) eixo reto e cabine de caminhão, com sistema de laser para marcação de posicionamento, com 1 alimentador de borracha para 4 modelos de rolo de manta, com 1 alimentador de tecido para 2 modelos de rolos, com diâmetro dos produtos enroláveis entre 50 e 500mm., com velocidade do eixo principal entre 30 e 550rpm.</v>
      </c>
      <c r="P33" s="12" t="str">
        <f>IFERROR(IF(N33="","",IF(VLOOKUP(LEFT(N33,10),'Universo_BK-BIT'!$A$5:$E$10005,2,0)="","X",VLOOKUP(LEFT(N33,10),'Universo_BK-BIT'!$A$5:$E$10005,2,0))),"X")</f>
        <v>BK</v>
      </c>
      <c r="Q33" s="12">
        <f>IFERROR(IF(P33="X","",VLOOKUP(LEFT(N33,10),'Universo_BK-BIT'!$A$5:$E$10005,3,0)),"")</f>
        <v>14</v>
      </c>
      <c r="R33" s="14" t="e">
        <f t="shared" si="1"/>
        <v>#REF!</v>
      </c>
      <c r="S33" s="14" t="e">
        <f t="shared" si="2"/>
        <v>#N/A</v>
      </c>
      <c r="T33" s="14"/>
      <c r="U33" s="14" t="str">
        <f ca="1">IFERROR(IF(P33="X",IF(VLOOKUP(B33,'Oficios_-_pend_criticas'!$C$3:$J$4739,5,0)="","",IF(VLOOKUP(B33,'Oficios_-_pend_criticas'!$C$3:$J$4739,7,0)="",IF(TODAY()&gt;VLOOKUP(B33,'Oficios_-_pend_criticas'!$C$3:$J$4739,5,0),"X",""),IF(VLOOKUP(B33,'Oficios_-_pend_criticas'!$C$3:$J$4739,7,0)&gt;VLOOKUP(B33,'Oficios_-_pend_criticas'!$C$3:$J$4739,5,0),"X",""))),""),"")</f>
        <v/>
      </c>
      <c r="V33" s="14" t="str">
        <f ca="1">IFERROR(IF(Q33=0,IF(VLOOKUP(B33,'Oficios_-_pend_criticas'!$C$3:$J$4739,5,0)="","",IF(VLOOKUP(B33,'Oficios_-_pend_criticas'!$C$3:$J$4739,7,0)="",IF(TODAY()&gt;VLOOKUP(B33,'Oficios_-_pend_criticas'!$C$3:$J$4739,5,0),"X",""),IF(VLOOKUP(B33,'Oficios_-_pend_criticas'!$C$3:$J$4739,7,0)&gt;VLOOKUP(B33,'Oficios_-_pend_criticas'!$C$3:$J$4739,5,0),"X",""))),""),"")</f>
        <v/>
      </c>
      <c r="W33" s="14" t="str">
        <f ca="1">IFERROR(IF(P33&lt;&gt;"X",IF(Q33&gt;0,IF(VLOOKUP(B33,'Oficios_-_pend_criticas'!$C$4:$J$4739,5,0)="","",IF(VLOOKUP(B33,'Oficios_-_pend_criticas'!$C$4:$J$4739,7,0)="",IF(TODAY()&gt;VLOOKUP(B33,'Oficios_-_pend_criticas'!$C$4:$J$4739,5,0),"X",""),IF(VLOOKUP(B33,'Oficios_-_pend_criticas'!$C$4:$J$4739,7,0)&gt;VLOOKUP(B33,'Oficios_-_pend_criticas'!$C$4:$J$4739,5,0),"X",""))),""),""),"")</f>
        <v/>
      </c>
    </row>
    <row r="34" spans="1:23" ht="33.75" hidden="1" customHeight="1" x14ac:dyDescent="0.25">
      <c r="A34" s="9" t="str">
        <f t="shared" si="0"/>
        <v/>
      </c>
      <c r="B34" s="10" t="s">
        <v>117</v>
      </c>
      <c r="C34" s="11" t="e">
        <f>IF(B34="","",VLOOKUP(B34,#REF!,6,0))</f>
        <v>#REF!</v>
      </c>
      <c r="D34" s="12" t="e">
        <f>IF(B34="","",VLOOKUP(B34,#REF!,22,0))</f>
        <v>#REF!</v>
      </c>
      <c r="E34" s="10" t="e">
        <f>IF(B34="","",VLOOKUP(B34,Consultas_públicas!$A$376:$G$3879,7,0))</f>
        <v>#N/A</v>
      </c>
      <c r="F34" s="12" t="s">
        <v>51</v>
      </c>
      <c r="G34" s="13">
        <v>43480</v>
      </c>
      <c r="H34" s="14" t="str">
        <f>IFERROR(IF(VLOOKUP(B34,'Oficios_-_pend_criticas'!$C$4:$D$4739,2,0)="","","X"),"")</f>
        <v/>
      </c>
      <c r="I34" s="12"/>
      <c r="J34" s="13"/>
      <c r="K34" s="10"/>
      <c r="L34" s="12" t="str">
        <f>IFERROR(VLOOKUP(B34,Retorno_da_RFB!$D$3:$I$6388,5,0),"")</f>
        <v>006</v>
      </c>
      <c r="M34" s="13">
        <f>IFERROR(VLOOKUP(B34,Retorno_da_RFB!$D$3:$I$6388,6,0),"")</f>
        <v>43487</v>
      </c>
      <c r="N34" s="10" t="str">
        <f>IFERROR(VLOOKUP(B34,Retorno_da_RFB!$D$3:$I$6388,3,0),"")</f>
        <v>8477.80.90</v>
      </c>
      <c r="O34" s="10" t="str">
        <f>IFERROR(VLOOKUP(B34,Retorno_da_RFB!$D$3:$I$6388,4,0),"")</f>
        <v>Máquinas pneumáticas para pré-forma com gomos (covulada) do tubo de borracha moldada, com 7 cilindros para abertura, fechamento e fixação do tubo de borracha, com capacidade de moldagem dos tubos entre 100 e 520mm, com controlador lógico programável (CLP), com sistema de vedação das extremidades dos tubos de borracha.</v>
      </c>
      <c r="P34" s="12" t="str">
        <f>IFERROR(IF(N34="","",IF(VLOOKUP(LEFT(N34,10),'Universo_BK-BIT'!$A$5:$E$10005,2,0)="","X",VLOOKUP(LEFT(N34,10),'Universo_BK-BIT'!$A$5:$E$10005,2,0))),"X")</f>
        <v>BK</v>
      </c>
      <c r="Q34" s="12">
        <f>IFERROR(IF(P34="X","",VLOOKUP(LEFT(N34,10),'Universo_BK-BIT'!$A$5:$E$10005,3,0)),"")</f>
        <v>14</v>
      </c>
      <c r="R34" s="14" t="e">
        <f t="shared" si="1"/>
        <v>#REF!</v>
      </c>
      <c r="S34" s="14" t="e">
        <f t="shared" si="2"/>
        <v>#N/A</v>
      </c>
      <c r="T34" s="14"/>
      <c r="U34" s="14" t="str">
        <f ca="1">IFERROR(IF(P34="X",IF(VLOOKUP(B34,'Oficios_-_pend_criticas'!$C$3:$J$4739,5,0)="","",IF(VLOOKUP(B34,'Oficios_-_pend_criticas'!$C$3:$J$4739,7,0)="",IF(TODAY()&gt;VLOOKUP(B34,'Oficios_-_pend_criticas'!$C$3:$J$4739,5,0),"X",""),IF(VLOOKUP(B34,'Oficios_-_pend_criticas'!$C$3:$J$4739,7,0)&gt;VLOOKUP(B34,'Oficios_-_pend_criticas'!$C$3:$J$4739,5,0),"X",""))),""),"")</f>
        <v/>
      </c>
      <c r="V34" s="14" t="str">
        <f ca="1">IFERROR(IF(Q34=0,IF(VLOOKUP(B34,'Oficios_-_pend_criticas'!$C$3:$J$4739,5,0)="","",IF(VLOOKUP(B34,'Oficios_-_pend_criticas'!$C$3:$J$4739,7,0)="",IF(TODAY()&gt;VLOOKUP(B34,'Oficios_-_pend_criticas'!$C$3:$J$4739,5,0),"X",""),IF(VLOOKUP(B34,'Oficios_-_pend_criticas'!$C$3:$J$4739,7,0)&gt;VLOOKUP(B34,'Oficios_-_pend_criticas'!$C$3:$J$4739,5,0),"X",""))),""),"")</f>
        <v/>
      </c>
      <c r="W34" s="14" t="str">
        <f ca="1">IFERROR(IF(P34&lt;&gt;"X",IF(Q34&gt;0,IF(VLOOKUP(B34,'Oficios_-_pend_criticas'!$C$4:$J$4739,5,0)="","",IF(VLOOKUP(B34,'Oficios_-_pend_criticas'!$C$4:$J$4739,7,0)="",IF(TODAY()&gt;VLOOKUP(B34,'Oficios_-_pend_criticas'!$C$4:$J$4739,5,0),"X",""),IF(VLOOKUP(B34,'Oficios_-_pend_criticas'!$C$4:$J$4739,7,0)&gt;VLOOKUP(B34,'Oficios_-_pend_criticas'!$C$4:$J$4739,5,0),"X",""))),""),""),"")</f>
        <v/>
      </c>
    </row>
    <row r="35" spans="1:23" ht="33.75" hidden="1" customHeight="1" x14ac:dyDescent="0.25">
      <c r="A35" s="9" t="str">
        <f t="shared" si="0"/>
        <v/>
      </c>
      <c r="B35" s="10" t="s">
        <v>119</v>
      </c>
      <c r="C35" s="11" t="e">
        <f>IF(B35="","",VLOOKUP(B35,#REF!,6,0))</f>
        <v>#REF!</v>
      </c>
      <c r="D35" s="12" t="e">
        <f>IF(B35="","",VLOOKUP(B35,#REF!,22,0))</f>
        <v>#REF!</v>
      </c>
      <c r="E35" s="10" t="e">
        <f>IF(B35="","",VLOOKUP(B35,Consultas_públicas!$A$376:$G$3879,7,0))</f>
        <v>#N/A</v>
      </c>
      <c r="F35" s="12" t="s">
        <v>51</v>
      </c>
      <c r="G35" s="13">
        <v>43480</v>
      </c>
      <c r="H35" s="14" t="str">
        <f>IFERROR(IF(VLOOKUP(B35,'Oficios_-_pend_criticas'!$C$4:$D$4739,2,0)="","","X"),"")</f>
        <v/>
      </c>
      <c r="I35" s="12"/>
      <c r="J35" s="13"/>
      <c r="K35" s="10"/>
      <c r="L35" s="12" t="str">
        <f>IFERROR(VLOOKUP(B35,Retorno_da_RFB!$D$3:$I$6388,5,0),"")</f>
        <v>006</v>
      </c>
      <c r="M35" s="13">
        <f>IFERROR(VLOOKUP(B35,Retorno_da_RFB!$D$3:$I$6388,6,0),"")</f>
        <v>43487</v>
      </c>
      <c r="N35" s="10" t="str">
        <f>IFERROR(VLOOKUP(B35,Retorno_da_RFB!$D$3:$I$6388,3,0),"")</f>
        <v>8477.80.90</v>
      </c>
      <c r="O35" s="10" t="str">
        <f>IFERROR(VLOOKUP(B35,Retorno_da_RFB!$D$3:$I$6388,4,0),"")</f>
        <v>Máquinas de cortes automáticos de manta de borracha com ângulos de no mínimo 38° e máximo 90° com tamanhos variados com tolerância angular de ±,0,5° controlado por um controlador lógico programável (CLP) com tela “touchscreen”, com servo motor para controlar a dimensão do corte, com capacidade produtiva de 25 cortes por minuto, equipados com sistema de carga e descarga das bobinas de borracha, com sistema de rebobinar as mantas após corte, com esteira transportadora com tecido especial para evitar o deslizamento da manta.</v>
      </c>
      <c r="P35" s="12" t="str">
        <f>IFERROR(IF(N35="","",IF(VLOOKUP(LEFT(N35,10),'Universo_BK-BIT'!$A$5:$E$10005,2,0)="","X",VLOOKUP(LEFT(N35,10),'Universo_BK-BIT'!$A$5:$E$10005,2,0))),"X")</f>
        <v>BK</v>
      </c>
      <c r="Q35" s="12">
        <f>IFERROR(IF(P35="X","",VLOOKUP(LEFT(N35,10),'Universo_BK-BIT'!$A$5:$E$10005,3,0)),"")</f>
        <v>14</v>
      </c>
      <c r="R35" s="14" t="e">
        <f t="shared" si="1"/>
        <v>#REF!</v>
      </c>
      <c r="S35" s="14" t="e">
        <f t="shared" si="2"/>
        <v>#N/A</v>
      </c>
      <c r="T35" s="14"/>
      <c r="U35" s="14" t="str">
        <f ca="1">IFERROR(IF(P35="X",IF(VLOOKUP(B35,'Oficios_-_pend_criticas'!$C$3:$J$4739,5,0)="","",IF(VLOOKUP(B35,'Oficios_-_pend_criticas'!$C$3:$J$4739,7,0)="",IF(TODAY()&gt;VLOOKUP(B35,'Oficios_-_pend_criticas'!$C$3:$J$4739,5,0),"X",""),IF(VLOOKUP(B35,'Oficios_-_pend_criticas'!$C$3:$J$4739,7,0)&gt;VLOOKUP(B35,'Oficios_-_pend_criticas'!$C$3:$J$4739,5,0),"X",""))),""),"")</f>
        <v/>
      </c>
      <c r="V35" s="14" t="str">
        <f ca="1">IFERROR(IF(Q35=0,IF(VLOOKUP(B35,'Oficios_-_pend_criticas'!$C$3:$J$4739,5,0)="","",IF(VLOOKUP(B35,'Oficios_-_pend_criticas'!$C$3:$J$4739,7,0)="",IF(TODAY()&gt;VLOOKUP(B35,'Oficios_-_pend_criticas'!$C$3:$J$4739,5,0),"X",""),IF(VLOOKUP(B35,'Oficios_-_pend_criticas'!$C$3:$J$4739,7,0)&gt;VLOOKUP(B35,'Oficios_-_pend_criticas'!$C$3:$J$4739,5,0),"X",""))),""),"")</f>
        <v/>
      </c>
      <c r="W35" s="14" t="str">
        <f ca="1">IFERROR(IF(P35&lt;&gt;"X",IF(Q35&gt;0,IF(VLOOKUP(B35,'Oficios_-_pend_criticas'!$C$4:$J$4739,5,0)="","",IF(VLOOKUP(B35,'Oficios_-_pend_criticas'!$C$4:$J$4739,7,0)="",IF(TODAY()&gt;VLOOKUP(B35,'Oficios_-_pend_criticas'!$C$4:$J$4739,5,0),"X",""),IF(VLOOKUP(B35,'Oficios_-_pend_criticas'!$C$4:$J$4739,7,0)&gt;VLOOKUP(B35,'Oficios_-_pend_criticas'!$C$4:$J$4739,5,0),"X",""))),""),""),"")</f>
        <v/>
      </c>
    </row>
    <row r="36" spans="1:23" ht="33.75" hidden="1" customHeight="1" x14ac:dyDescent="0.25">
      <c r="A36" s="9" t="str">
        <f t="shared" si="0"/>
        <v/>
      </c>
      <c r="B36" s="10" t="s">
        <v>121</v>
      </c>
      <c r="C36" s="11" t="e">
        <f>IF(B36="","",VLOOKUP(B36,#REF!,6,0))</f>
        <v>#REF!</v>
      </c>
      <c r="D36" s="12" t="e">
        <f>IF(B36="","",VLOOKUP(B36,#REF!,22,0))</f>
        <v>#REF!</v>
      </c>
      <c r="E36" s="10" t="e">
        <f>IF(B36="","",VLOOKUP(B36,Consultas_públicas!$A$376:$G$3879,7,0))</f>
        <v>#N/A</v>
      </c>
      <c r="F36" s="12" t="s">
        <v>51</v>
      </c>
      <c r="G36" s="13">
        <v>43480</v>
      </c>
      <c r="H36" s="14" t="str">
        <f>IFERROR(IF(VLOOKUP(B36,'Oficios_-_pend_criticas'!$C$4:$D$4739,2,0)="","","X"),"")</f>
        <v/>
      </c>
      <c r="I36" s="12"/>
      <c r="J36" s="13"/>
      <c r="K36" s="10"/>
      <c r="L36" s="12" t="str">
        <f>IFERROR(VLOOKUP(B36,Retorno_da_RFB!$D$3:$I$6388,5,0),"")</f>
        <v>006</v>
      </c>
      <c r="M36" s="13">
        <f>IFERROR(VLOOKUP(B36,Retorno_da_RFB!$D$3:$I$6388,6,0),"")</f>
        <v>43487</v>
      </c>
      <c r="N36" s="10" t="str">
        <f>IFERROR(VLOOKUP(B36,Retorno_da_RFB!$D$3:$I$6388,3,0),"")</f>
        <v>8419.81.90</v>
      </c>
      <c r="O36" s="10" t="str">
        <f>IFERROR(VLOOKUP(B36,Retorno_da_RFB!$D$3:$I$6388,4,0),"")</f>
        <v>Máquinas automáticas de bebidas solúveis em água quente; dotadas entre 1 a 6 recipientes com capacidade variável entre 1,3 até 5,3L; rendimento aproximado de 30L ou 240 xícaras até 120L ou 960 xícaras de bebida solúvel por hora; display em LED, torneira de ajuste manual com altura variável entre 106 a 24mm e com potência de 2.230 até 3.500W.</v>
      </c>
      <c r="P36" s="12" t="str">
        <f>IFERROR(IF(N36="","",IF(VLOOKUP(LEFT(N36,10),'Universo_BK-BIT'!$A$5:$E$10005,2,0)="","X",VLOOKUP(LEFT(N36,10),'Universo_BK-BIT'!$A$5:$E$10005,2,0))),"X")</f>
        <v>BK</v>
      </c>
      <c r="Q36" s="12">
        <f>IFERROR(IF(P36="X","",VLOOKUP(LEFT(N36,10),'Universo_BK-BIT'!$A$5:$E$10005,3,0)),"")</f>
        <v>14</v>
      </c>
      <c r="R36" s="14" t="e">
        <f t="shared" si="1"/>
        <v>#REF!</v>
      </c>
      <c r="S36" s="14" t="e">
        <f t="shared" si="2"/>
        <v>#N/A</v>
      </c>
      <c r="T36" s="14"/>
      <c r="U36" s="14" t="str">
        <f ca="1">IFERROR(IF(P36="X",IF(VLOOKUP(B36,'Oficios_-_pend_criticas'!$C$3:$J$4739,5,0)="","",IF(VLOOKUP(B36,'Oficios_-_pend_criticas'!$C$3:$J$4739,7,0)="",IF(TODAY()&gt;VLOOKUP(B36,'Oficios_-_pend_criticas'!$C$3:$J$4739,5,0),"X",""),IF(VLOOKUP(B36,'Oficios_-_pend_criticas'!$C$3:$J$4739,7,0)&gt;VLOOKUP(B36,'Oficios_-_pend_criticas'!$C$3:$J$4739,5,0),"X",""))),""),"")</f>
        <v/>
      </c>
      <c r="V36" s="14" t="str">
        <f ca="1">IFERROR(IF(Q36=0,IF(VLOOKUP(B36,'Oficios_-_pend_criticas'!$C$3:$J$4739,5,0)="","",IF(VLOOKUP(B36,'Oficios_-_pend_criticas'!$C$3:$J$4739,7,0)="",IF(TODAY()&gt;VLOOKUP(B36,'Oficios_-_pend_criticas'!$C$3:$J$4739,5,0),"X",""),IF(VLOOKUP(B36,'Oficios_-_pend_criticas'!$C$3:$J$4739,7,0)&gt;VLOOKUP(B36,'Oficios_-_pend_criticas'!$C$3:$J$4739,5,0),"X",""))),""),"")</f>
        <v/>
      </c>
      <c r="W36" s="14" t="str">
        <f ca="1">IFERROR(IF(P36&lt;&gt;"X",IF(Q36&gt;0,IF(VLOOKUP(B36,'Oficios_-_pend_criticas'!$C$4:$J$4739,5,0)="","",IF(VLOOKUP(B36,'Oficios_-_pend_criticas'!$C$4:$J$4739,7,0)="",IF(TODAY()&gt;VLOOKUP(B36,'Oficios_-_pend_criticas'!$C$4:$J$4739,5,0),"X",""),IF(VLOOKUP(B36,'Oficios_-_pend_criticas'!$C$4:$J$4739,7,0)&gt;VLOOKUP(B36,'Oficios_-_pend_criticas'!$C$4:$J$4739,5,0),"X",""))),""),""),"")</f>
        <v/>
      </c>
    </row>
    <row r="37" spans="1:23" ht="33.75" hidden="1" customHeight="1" x14ac:dyDescent="0.25">
      <c r="A37" s="9" t="str">
        <f t="shared" si="0"/>
        <v/>
      </c>
      <c r="B37" s="10" t="s">
        <v>124</v>
      </c>
      <c r="C37" s="11" t="e">
        <f>IF(B37="","",VLOOKUP(B37,#REF!,6,0))</f>
        <v>#REF!</v>
      </c>
      <c r="D37" s="12" t="e">
        <f>IF(B37="","",VLOOKUP(B37,#REF!,22,0))</f>
        <v>#REF!</v>
      </c>
      <c r="E37" s="10" t="e">
        <f>IF(B37="","",VLOOKUP(B37,Consultas_públicas!$A$376:$G$3879,7,0))</f>
        <v>#N/A</v>
      </c>
      <c r="F37" s="12" t="s">
        <v>51</v>
      </c>
      <c r="G37" s="13">
        <v>43480</v>
      </c>
      <c r="H37" s="14" t="str">
        <f>IFERROR(IF(VLOOKUP(B37,'Oficios_-_pend_criticas'!$C$4:$D$4739,2,0)="","","X"),"")</f>
        <v/>
      </c>
      <c r="I37" s="12"/>
      <c r="J37" s="13"/>
      <c r="K37" s="10"/>
      <c r="L37" s="12" t="str">
        <f>IFERROR(VLOOKUP(B37,Retorno_da_RFB!$D$3:$I$6388,5,0),"")</f>
        <v>006</v>
      </c>
      <c r="M37" s="13">
        <f>IFERROR(VLOOKUP(B37,Retorno_da_RFB!$D$3:$I$6388,6,0),"")</f>
        <v>43487</v>
      </c>
      <c r="N37" s="10" t="str">
        <f>IFERROR(VLOOKUP(B37,Retorno_da_RFB!$D$3:$I$6388,3,0),"")</f>
        <v>8419.81.90</v>
      </c>
      <c r="O37" s="10" t="str">
        <f>IFERROR(VLOOKUP(B37,Retorno_da_RFB!$D$3:$I$6388,4,0),"")</f>
        <v>Máquinas automáticas de café torrado e moído e outras bebidas solúveis em água quente; dotadas de 1 canister exclusivo para café torrado e moído com capacidade de até 3,2L e 2 canisters exclusivos para bebidas instantâneas com capacidade de 1,3 até 2,3L; rendimento aproximado de 20L ou 160 xícaras por hora de café e 30L ou 240 xícaras de solúvel(instantâneo) por hora; iluminação do painel por LED, torneira de ajuste manual com altura entre 123 a 179 mm, pressão de água mínima de 1 bar e potência nominal de 230V~ 50Hz 2.560W.</v>
      </c>
      <c r="P37" s="12" t="str">
        <f>IFERROR(IF(N37="","",IF(VLOOKUP(LEFT(N37,10),'Universo_BK-BIT'!$A$5:$E$10005,2,0)="","X",VLOOKUP(LEFT(N37,10),'Universo_BK-BIT'!$A$5:$E$10005,2,0))),"X")</f>
        <v>BK</v>
      </c>
      <c r="Q37" s="12">
        <f>IFERROR(IF(P37="X","",VLOOKUP(LEFT(N37,10),'Universo_BK-BIT'!$A$5:$E$10005,3,0)),"")</f>
        <v>14</v>
      </c>
      <c r="R37" s="14" t="e">
        <f t="shared" si="1"/>
        <v>#REF!</v>
      </c>
      <c r="S37" s="14" t="e">
        <f t="shared" si="2"/>
        <v>#N/A</v>
      </c>
      <c r="T37" s="14"/>
      <c r="U37" s="14" t="str">
        <f ca="1">IFERROR(IF(P37="X",IF(VLOOKUP(B37,'Oficios_-_pend_criticas'!$C$3:$J$4739,5,0)="","",IF(VLOOKUP(B37,'Oficios_-_pend_criticas'!$C$3:$J$4739,7,0)="",IF(TODAY()&gt;VLOOKUP(B37,'Oficios_-_pend_criticas'!$C$3:$J$4739,5,0),"X",""),IF(VLOOKUP(B37,'Oficios_-_pend_criticas'!$C$3:$J$4739,7,0)&gt;VLOOKUP(B37,'Oficios_-_pend_criticas'!$C$3:$J$4739,5,0),"X",""))),""),"")</f>
        <v/>
      </c>
      <c r="V37" s="14" t="str">
        <f ca="1">IFERROR(IF(Q37=0,IF(VLOOKUP(B37,'Oficios_-_pend_criticas'!$C$3:$J$4739,5,0)="","",IF(VLOOKUP(B37,'Oficios_-_pend_criticas'!$C$3:$J$4739,7,0)="",IF(TODAY()&gt;VLOOKUP(B37,'Oficios_-_pend_criticas'!$C$3:$J$4739,5,0),"X",""),IF(VLOOKUP(B37,'Oficios_-_pend_criticas'!$C$3:$J$4739,7,0)&gt;VLOOKUP(B37,'Oficios_-_pend_criticas'!$C$3:$J$4739,5,0),"X",""))),""),"")</f>
        <v/>
      </c>
      <c r="W37" s="14" t="str">
        <f ca="1">IFERROR(IF(P37&lt;&gt;"X",IF(Q37&gt;0,IF(VLOOKUP(B37,'Oficios_-_pend_criticas'!$C$4:$J$4739,5,0)="","",IF(VLOOKUP(B37,'Oficios_-_pend_criticas'!$C$4:$J$4739,7,0)="",IF(TODAY()&gt;VLOOKUP(B37,'Oficios_-_pend_criticas'!$C$4:$J$4739,5,0),"X",""),IF(VLOOKUP(B37,'Oficios_-_pend_criticas'!$C$4:$J$4739,7,0)&gt;VLOOKUP(B37,'Oficios_-_pend_criticas'!$C$4:$J$4739,5,0),"X",""))),""),""),"")</f>
        <v/>
      </c>
    </row>
    <row r="38" spans="1:23" ht="33.75" hidden="1" customHeight="1" x14ac:dyDescent="0.25">
      <c r="A38" s="9" t="str">
        <f t="shared" si="0"/>
        <v/>
      </c>
      <c r="B38" s="10" t="s">
        <v>126</v>
      </c>
      <c r="C38" s="11" t="e">
        <f>IF(B38="","",VLOOKUP(B38,#REF!,6,0))</f>
        <v>#REF!</v>
      </c>
      <c r="D38" s="12" t="e">
        <f>IF(B38="","",VLOOKUP(B38,#REF!,22,0))</f>
        <v>#REF!</v>
      </c>
      <c r="E38" s="10" t="e">
        <f>IF(B38="","",VLOOKUP(B38,Consultas_públicas!$A$376:$G$3879,7,0))</f>
        <v>#N/A</v>
      </c>
      <c r="F38" s="12" t="s">
        <v>51</v>
      </c>
      <c r="G38" s="13">
        <v>43480</v>
      </c>
      <c r="H38" s="14" t="str">
        <f>IFERROR(IF(VLOOKUP(B38,'Oficios_-_pend_criticas'!$C$4:$D$4739,2,0)="","","X"),"")</f>
        <v/>
      </c>
      <c r="I38" s="12"/>
      <c r="J38" s="13"/>
      <c r="K38" s="10"/>
      <c r="L38" s="12" t="str">
        <f>IFERROR(VLOOKUP(B38,Retorno_da_RFB!$D$3:$I$6388,5,0),"")</f>
        <v>006</v>
      </c>
      <c r="M38" s="13">
        <f>IFERROR(VLOOKUP(B38,Retorno_da_RFB!$D$3:$I$6388,6,0),"")</f>
        <v>43487</v>
      </c>
      <c r="N38" s="10" t="str">
        <f>IFERROR(VLOOKUP(B38,Retorno_da_RFB!$D$3:$I$6388,3,0),"")</f>
        <v>8419.81.90</v>
      </c>
      <c r="O38" s="10" t="str">
        <f>IFERROR(VLOOKUP(B38,Retorno_da_RFB!$D$3:$I$6388,4,0),"")</f>
        <v>Máquinas para preparação de café expresso, modelo comercial (não doméstico), dotadas de 2 ou 3 saídas exclusivas para café, equipadas com controlador individual de temperatura, pressão, pré-infusão, microcaldeira exclusiva e 1 saída exclusiva para água quente , ligadas diretamente na rede hidráulica e sem trânsito interno pela caldeira de aquecimento central, com sistema de aquecedor de xícaras, bomba volumétrica com capacidade até 180L/h, sistema de dosagem volumétrica, bandeja ajustável, capacidade do boiler de 10 até 15 litros.</v>
      </c>
      <c r="P38" s="12" t="str">
        <f>IFERROR(IF(N38="","",IF(VLOOKUP(LEFT(N38,10),'Universo_BK-BIT'!$A$5:$E$10005,2,0)="","X",VLOOKUP(LEFT(N38,10),'Universo_BK-BIT'!$A$5:$E$10005,2,0))),"X")</f>
        <v>BK</v>
      </c>
      <c r="Q38" s="12">
        <f>IFERROR(IF(P38="X","",VLOOKUP(LEFT(N38,10),'Universo_BK-BIT'!$A$5:$E$10005,3,0)),"")</f>
        <v>14</v>
      </c>
      <c r="R38" s="14" t="e">
        <f t="shared" si="1"/>
        <v>#REF!</v>
      </c>
      <c r="S38" s="14" t="e">
        <f t="shared" si="2"/>
        <v>#N/A</v>
      </c>
      <c r="T38" s="14"/>
      <c r="U38" s="14" t="str">
        <f ca="1">IFERROR(IF(P38="X",IF(VLOOKUP(B38,'Oficios_-_pend_criticas'!$C$3:$J$4739,5,0)="","",IF(VLOOKUP(B38,'Oficios_-_pend_criticas'!$C$3:$J$4739,7,0)="",IF(TODAY()&gt;VLOOKUP(B38,'Oficios_-_pend_criticas'!$C$3:$J$4739,5,0),"X",""),IF(VLOOKUP(B38,'Oficios_-_pend_criticas'!$C$3:$J$4739,7,0)&gt;VLOOKUP(B38,'Oficios_-_pend_criticas'!$C$3:$J$4739,5,0),"X",""))),""),"")</f>
        <v/>
      </c>
      <c r="V38" s="14" t="str">
        <f ca="1">IFERROR(IF(Q38=0,IF(VLOOKUP(B38,'Oficios_-_pend_criticas'!$C$3:$J$4739,5,0)="","",IF(VLOOKUP(B38,'Oficios_-_pend_criticas'!$C$3:$J$4739,7,0)="",IF(TODAY()&gt;VLOOKUP(B38,'Oficios_-_pend_criticas'!$C$3:$J$4739,5,0),"X",""),IF(VLOOKUP(B38,'Oficios_-_pend_criticas'!$C$3:$J$4739,7,0)&gt;VLOOKUP(B38,'Oficios_-_pend_criticas'!$C$3:$J$4739,5,0),"X",""))),""),"")</f>
        <v/>
      </c>
      <c r="W38" s="14" t="str">
        <f ca="1">IFERROR(IF(P38&lt;&gt;"X",IF(Q38&gt;0,IF(VLOOKUP(B38,'Oficios_-_pend_criticas'!$C$4:$J$4739,5,0)="","",IF(VLOOKUP(B38,'Oficios_-_pend_criticas'!$C$4:$J$4739,7,0)="",IF(TODAY()&gt;VLOOKUP(B38,'Oficios_-_pend_criticas'!$C$4:$J$4739,5,0),"X",""),IF(VLOOKUP(B38,'Oficios_-_pend_criticas'!$C$4:$J$4739,7,0)&gt;VLOOKUP(B38,'Oficios_-_pend_criticas'!$C$4:$J$4739,5,0),"X",""))),""),""),"")</f>
        <v/>
      </c>
    </row>
    <row r="39" spans="1:23" ht="33.75" hidden="1" customHeight="1" x14ac:dyDescent="0.25">
      <c r="A39" s="9" t="str">
        <f t="shared" si="0"/>
        <v/>
      </c>
      <c r="B39" s="10" t="s">
        <v>128</v>
      </c>
      <c r="C39" s="11" t="e">
        <f>IF(B39="","",VLOOKUP(B39,#REF!,6,0))</f>
        <v>#REF!</v>
      </c>
      <c r="D39" s="12" t="e">
        <f>IF(B39="","",VLOOKUP(B39,#REF!,22,0))</f>
        <v>#REF!</v>
      </c>
      <c r="E39" s="10" t="e">
        <f>IF(B39="","",VLOOKUP(B39,Consultas_públicas!$A$376:$G$3879,7,0))</f>
        <v>#N/A</v>
      </c>
      <c r="F39" s="12" t="s">
        <v>51</v>
      </c>
      <c r="G39" s="13">
        <v>43480</v>
      </c>
      <c r="H39" s="14" t="str">
        <f>IFERROR(IF(VLOOKUP(B39,'Oficios_-_pend_criticas'!$C$4:$D$4739,2,0)="","","X"),"")</f>
        <v/>
      </c>
      <c r="I39" s="12"/>
      <c r="J39" s="13"/>
      <c r="K39" s="10"/>
      <c r="L39" s="12" t="str">
        <f>IFERROR(VLOOKUP(B39,Retorno_da_RFB!$D$3:$I$6388,5,0),"")</f>
        <v>006</v>
      </c>
      <c r="M39" s="13">
        <f>IFERROR(VLOOKUP(B39,Retorno_da_RFB!$D$3:$I$6388,6,0),"")</f>
        <v>43487</v>
      </c>
      <c r="N39" s="10" t="str">
        <f>IFERROR(VLOOKUP(B39,Retorno_da_RFB!$D$3:$I$6388,3,0),"")</f>
        <v>8422.40.90</v>
      </c>
      <c r="O39" s="10" t="str">
        <f>IFERROR(VLOOKUP(B39,Retorno_da_RFB!$D$3:$I$6388,4,0),"")</f>
        <v>Máquinas automáticas para encartuchamento contínuo de gomas de gelatina, previamente embaladas em pacotes  de até 17 gramas, em displays de papel cartão pré-cortados, com divisor no meio, sem tampa, tipo “wrap around”, dotadas de servo-motores, lubrificação automática com central programável, doze pistas de alimentação de produtos, com capacidade de alimentação total de até 720 pacotes/minuto, dotada de controle de rejeição de produtos, estação de agrupamento e transferência de pacotes, estação de alimentação automática de cartões planos por ventosas, dobragem e fechamento dos cartões displays com “hot melt“ (cola quente), com produtividade de até 60 displays/minuto e  painel de controle com tela tipo “touchscreen“ e controlador lógico programável (CLP).</v>
      </c>
      <c r="P39" s="12" t="str">
        <f>IFERROR(IF(N39="","",IF(VLOOKUP(LEFT(N39,10),'Universo_BK-BIT'!$A$5:$E$10005,2,0)="","X",VLOOKUP(LEFT(N39,10),'Universo_BK-BIT'!$A$5:$E$10005,2,0))),"X")</f>
        <v>BK</v>
      </c>
      <c r="Q39" s="12">
        <f>IFERROR(IF(P39="X","",VLOOKUP(LEFT(N39,10),'Universo_BK-BIT'!$A$5:$E$10005,3,0)),"")</f>
        <v>14</v>
      </c>
      <c r="R39" s="14" t="e">
        <f t="shared" si="1"/>
        <v>#REF!</v>
      </c>
      <c r="S39" s="14" t="e">
        <f t="shared" si="2"/>
        <v>#N/A</v>
      </c>
      <c r="T39" s="14"/>
      <c r="U39" s="14" t="str">
        <f ca="1">IFERROR(IF(P39="X",IF(VLOOKUP(B39,'Oficios_-_pend_criticas'!$C$3:$J$4739,5,0)="","",IF(VLOOKUP(B39,'Oficios_-_pend_criticas'!$C$3:$J$4739,7,0)="",IF(TODAY()&gt;VLOOKUP(B39,'Oficios_-_pend_criticas'!$C$3:$J$4739,5,0),"X",""),IF(VLOOKUP(B39,'Oficios_-_pend_criticas'!$C$3:$J$4739,7,0)&gt;VLOOKUP(B39,'Oficios_-_pend_criticas'!$C$3:$J$4739,5,0),"X",""))),""),"")</f>
        <v/>
      </c>
      <c r="V39" s="14" t="str">
        <f ca="1">IFERROR(IF(Q39=0,IF(VLOOKUP(B39,'Oficios_-_pend_criticas'!$C$3:$J$4739,5,0)="","",IF(VLOOKUP(B39,'Oficios_-_pend_criticas'!$C$3:$J$4739,7,0)="",IF(TODAY()&gt;VLOOKUP(B39,'Oficios_-_pend_criticas'!$C$3:$J$4739,5,0),"X",""),IF(VLOOKUP(B39,'Oficios_-_pend_criticas'!$C$3:$J$4739,7,0)&gt;VLOOKUP(B39,'Oficios_-_pend_criticas'!$C$3:$J$4739,5,0),"X",""))),""),"")</f>
        <v/>
      </c>
      <c r="W39" s="14" t="str">
        <f ca="1">IFERROR(IF(P39&lt;&gt;"X",IF(Q39&gt;0,IF(VLOOKUP(B39,'Oficios_-_pend_criticas'!$C$4:$J$4739,5,0)="","",IF(VLOOKUP(B39,'Oficios_-_pend_criticas'!$C$4:$J$4739,7,0)="",IF(TODAY()&gt;VLOOKUP(B39,'Oficios_-_pend_criticas'!$C$4:$J$4739,5,0),"X",""),IF(VLOOKUP(B39,'Oficios_-_pend_criticas'!$C$4:$J$4739,7,0)&gt;VLOOKUP(B39,'Oficios_-_pend_criticas'!$C$4:$J$4739,5,0),"X",""))),""),""),"")</f>
        <v/>
      </c>
    </row>
    <row r="40" spans="1:23" ht="33.75" hidden="1" customHeight="1" x14ac:dyDescent="0.25">
      <c r="A40" s="9" t="str">
        <f t="shared" si="0"/>
        <v/>
      </c>
      <c r="B40" s="10" t="s">
        <v>131</v>
      </c>
      <c r="C40" s="11" t="e">
        <f>IF(B40="","",VLOOKUP(B40,#REF!,6,0))</f>
        <v>#REF!</v>
      </c>
      <c r="D40" s="12" t="e">
        <f>IF(B40="","",VLOOKUP(B40,#REF!,22,0))</f>
        <v>#REF!</v>
      </c>
      <c r="E40" s="10" t="e">
        <f>IF(B40="","",VLOOKUP(B40,Consultas_públicas!$A$376:$G$3879,7,0))</f>
        <v>#N/A</v>
      </c>
      <c r="F40" s="12" t="s">
        <v>51</v>
      </c>
      <c r="G40" s="13">
        <v>43480</v>
      </c>
      <c r="H40" s="14" t="str">
        <f>IFERROR(IF(VLOOKUP(B40,'Oficios_-_pend_criticas'!$C$4:$D$4739,2,0)="","","X"),"")</f>
        <v/>
      </c>
      <c r="I40" s="12"/>
      <c r="J40" s="13"/>
      <c r="K40" s="10"/>
      <c r="L40" s="12" t="str">
        <f>IFERROR(VLOOKUP(B40,Retorno_da_RFB!$D$3:$I$6388,5,0),"")</f>
        <v>006</v>
      </c>
      <c r="M40" s="13">
        <f>IFERROR(VLOOKUP(B40,Retorno_da_RFB!$D$3:$I$6388,6,0),"")</f>
        <v>43487</v>
      </c>
      <c r="N40" s="10" t="str">
        <f>IFERROR(VLOOKUP(B40,Retorno_da_RFB!$D$3:$I$6388,3,0),"")</f>
        <v>9018.50.90</v>
      </c>
      <c r="O40" s="10" t="str">
        <f>IFERROR(VLOOKUP(B40,Retorno_da_RFB!$D$3:$I$6388,4,0),"")</f>
        <v>Topógrafos de córnea, compactos e portáteis, com interface USB, operados por computador, que utiliza o princípio de Plácido para medir até 22 mil pontos de curvatura da superfície ocular com plataforma de software apresenta as medidas topográficas e ceratométricas de forma numérica e através de mapas de cores, e possui módulo de análise e classificação topográfica do ceratocone, análise de frente de ondas, de elevação, de adaptação de lentes de contato e análise comparativa dos resultados para seguimento.</v>
      </c>
      <c r="P40" s="12" t="str">
        <f>IFERROR(IF(N40="","",IF(VLOOKUP(LEFT(N40,10),'Universo_BK-BIT'!$A$5:$E$10005,2,0)="","X",VLOOKUP(LEFT(N40,10),'Universo_BK-BIT'!$A$5:$E$10005,2,0))),"X")</f>
        <v>BK</v>
      </c>
      <c r="Q40" s="12">
        <f>IFERROR(IF(P40="X","",VLOOKUP(LEFT(N40,10),'Universo_BK-BIT'!$A$5:$E$10005,3,0)),"")</f>
        <v>14</v>
      </c>
      <c r="R40" s="14" t="e">
        <f t="shared" si="1"/>
        <v>#REF!</v>
      </c>
      <c r="S40" s="14" t="e">
        <f t="shared" si="2"/>
        <v>#N/A</v>
      </c>
      <c r="T40" s="14"/>
      <c r="U40" s="14" t="str">
        <f ca="1">IFERROR(IF(P40="X",IF(VLOOKUP(B40,'Oficios_-_pend_criticas'!$C$3:$J$4739,5,0)="","",IF(VLOOKUP(B40,'Oficios_-_pend_criticas'!$C$3:$J$4739,7,0)="",IF(TODAY()&gt;VLOOKUP(B40,'Oficios_-_pend_criticas'!$C$3:$J$4739,5,0),"X",""),IF(VLOOKUP(B40,'Oficios_-_pend_criticas'!$C$3:$J$4739,7,0)&gt;VLOOKUP(B40,'Oficios_-_pend_criticas'!$C$3:$J$4739,5,0),"X",""))),""),"")</f>
        <v/>
      </c>
      <c r="V40" s="14" t="str">
        <f ca="1">IFERROR(IF(Q40=0,IF(VLOOKUP(B40,'Oficios_-_pend_criticas'!$C$3:$J$4739,5,0)="","",IF(VLOOKUP(B40,'Oficios_-_pend_criticas'!$C$3:$J$4739,7,0)="",IF(TODAY()&gt;VLOOKUP(B40,'Oficios_-_pend_criticas'!$C$3:$J$4739,5,0),"X",""),IF(VLOOKUP(B40,'Oficios_-_pend_criticas'!$C$3:$J$4739,7,0)&gt;VLOOKUP(B40,'Oficios_-_pend_criticas'!$C$3:$J$4739,5,0),"X",""))),""),"")</f>
        <v/>
      </c>
      <c r="W40" s="14" t="str">
        <f ca="1">IFERROR(IF(P40&lt;&gt;"X",IF(Q40&gt;0,IF(VLOOKUP(B40,'Oficios_-_pend_criticas'!$C$4:$J$4739,5,0)="","",IF(VLOOKUP(B40,'Oficios_-_pend_criticas'!$C$4:$J$4739,7,0)="",IF(TODAY()&gt;VLOOKUP(B40,'Oficios_-_pend_criticas'!$C$4:$J$4739,5,0),"X",""),IF(VLOOKUP(B40,'Oficios_-_pend_criticas'!$C$4:$J$4739,7,0)&gt;VLOOKUP(B40,'Oficios_-_pend_criticas'!$C$4:$J$4739,5,0),"X",""))),""),""),"")</f>
        <v/>
      </c>
    </row>
    <row r="41" spans="1:23" ht="33.75" hidden="1" customHeight="1" x14ac:dyDescent="0.25">
      <c r="A41" s="9" t="str">
        <f t="shared" si="0"/>
        <v/>
      </c>
      <c r="B41" s="10" t="s">
        <v>134</v>
      </c>
      <c r="C41" s="11" t="e">
        <f>IF(B41="","",VLOOKUP(B41,#REF!,6,0))</f>
        <v>#REF!</v>
      </c>
      <c r="D41" s="12" t="e">
        <f>IF(B41="","",VLOOKUP(B41,#REF!,22,0))</f>
        <v>#REF!</v>
      </c>
      <c r="E41" s="10" t="e">
        <f>IF(B41="","",VLOOKUP(B41,Consultas_públicas!$A$376:$G$3879,7,0))</f>
        <v>#N/A</v>
      </c>
      <c r="F41" s="12" t="s">
        <v>51</v>
      </c>
      <c r="G41" s="13">
        <v>43480</v>
      </c>
      <c r="H41" s="14" t="str">
        <f>IFERROR(IF(VLOOKUP(B41,'Oficios_-_pend_criticas'!$C$4:$D$4739,2,0)="","","X"),"")</f>
        <v/>
      </c>
      <c r="I41" s="12"/>
      <c r="J41" s="13"/>
      <c r="K41" s="10"/>
      <c r="L41" s="12" t="str">
        <f>IFERROR(VLOOKUP(B41,Retorno_da_RFB!$D$3:$I$6388,5,0),"")</f>
        <v>006</v>
      </c>
      <c r="M41" s="13">
        <f>IFERROR(VLOOKUP(B41,Retorno_da_RFB!$D$3:$I$6388,6,0),"")</f>
        <v>43487</v>
      </c>
      <c r="N41" s="10" t="str">
        <f>IFERROR(VLOOKUP(B41,Retorno_da_RFB!$D$3:$I$6388,3,0),"")</f>
        <v>9031.49.90</v>
      </c>
      <c r="O41" s="10" t="str">
        <f>IFERROR(VLOOKUP(B41,Retorno_da_RFB!$D$3:$I$6388,4,0),"")</f>
        <v>Escâneres dotados de dois módulos com duas câmeras e laser de triangulação para detectar os defeitos das tábuas de madeira serradas por reconhecimento e reconstrução de imagem de cada peça, com resolução de 5mm no comprimento e 1mm na espessura, com 2.000 quadros por segundo, para detectar as irregularidades e curvaturas ao longo das peças de madeira para otimizar o aproveitamento do corte longitudinal de cada tábua, com controle de posicionamento de até três serras de corte longitudinal, com range de comprimento de tábuas pré definido e largura da tábua entre 62 e 300mm, controlados por um  PC industrial sendo o Wanescan L com direcionamento linear com velocidade de 500m/min e Wanescan C com direcionamento transversal com velocidade de 240 empuxos/min.</v>
      </c>
      <c r="P41" s="12" t="str">
        <f>IFERROR(IF(N41="","",IF(VLOOKUP(LEFT(N41,10),'Universo_BK-BIT'!$A$5:$E$10005,2,0)="","X",VLOOKUP(LEFT(N41,10),'Universo_BK-BIT'!$A$5:$E$10005,2,0))),"X")</f>
        <v>BK</v>
      </c>
      <c r="Q41" s="12">
        <f>IFERROR(IF(P41="X","",VLOOKUP(LEFT(N41,10),'Universo_BK-BIT'!$A$5:$E$10005,3,0)),"")</f>
        <v>14</v>
      </c>
      <c r="R41" s="14" t="e">
        <f t="shared" si="1"/>
        <v>#REF!</v>
      </c>
      <c r="S41" s="14" t="e">
        <f t="shared" si="2"/>
        <v>#N/A</v>
      </c>
      <c r="T41" s="14"/>
      <c r="U41" s="14" t="str">
        <f ca="1">IFERROR(IF(P41="X",IF(VLOOKUP(B41,'Oficios_-_pend_criticas'!$C$3:$J$4739,5,0)="","",IF(VLOOKUP(B41,'Oficios_-_pend_criticas'!$C$3:$J$4739,7,0)="",IF(TODAY()&gt;VLOOKUP(B41,'Oficios_-_pend_criticas'!$C$3:$J$4739,5,0),"X",""),IF(VLOOKUP(B41,'Oficios_-_pend_criticas'!$C$3:$J$4739,7,0)&gt;VLOOKUP(B41,'Oficios_-_pend_criticas'!$C$3:$J$4739,5,0),"X",""))),""),"")</f>
        <v/>
      </c>
      <c r="V41" s="14" t="str">
        <f ca="1">IFERROR(IF(Q41=0,IF(VLOOKUP(B41,'Oficios_-_pend_criticas'!$C$3:$J$4739,5,0)="","",IF(VLOOKUP(B41,'Oficios_-_pend_criticas'!$C$3:$J$4739,7,0)="",IF(TODAY()&gt;VLOOKUP(B41,'Oficios_-_pend_criticas'!$C$3:$J$4739,5,0),"X",""),IF(VLOOKUP(B41,'Oficios_-_pend_criticas'!$C$3:$J$4739,7,0)&gt;VLOOKUP(B41,'Oficios_-_pend_criticas'!$C$3:$J$4739,5,0),"X",""))),""),"")</f>
        <v/>
      </c>
      <c r="W41" s="14" t="str">
        <f ca="1">IFERROR(IF(P41&lt;&gt;"X",IF(Q41&gt;0,IF(VLOOKUP(B41,'Oficios_-_pend_criticas'!$C$4:$J$4739,5,0)="","",IF(VLOOKUP(B41,'Oficios_-_pend_criticas'!$C$4:$J$4739,7,0)="",IF(TODAY()&gt;VLOOKUP(B41,'Oficios_-_pend_criticas'!$C$4:$J$4739,5,0),"X",""),IF(VLOOKUP(B41,'Oficios_-_pend_criticas'!$C$4:$J$4739,7,0)&gt;VLOOKUP(B41,'Oficios_-_pend_criticas'!$C$4:$J$4739,5,0),"X",""))),""),""),"")</f>
        <v/>
      </c>
    </row>
    <row r="42" spans="1:23" ht="33.75" hidden="1" customHeight="1" x14ac:dyDescent="0.25">
      <c r="A42" s="9" t="str">
        <f t="shared" si="0"/>
        <v/>
      </c>
      <c r="B42" s="10" t="s">
        <v>137</v>
      </c>
      <c r="C42" s="11" t="e">
        <f>IF(B42="","",VLOOKUP(B42,#REF!,6,0))</f>
        <v>#REF!</v>
      </c>
      <c r="D42" s="12" t="e">
        <f>IF(B42="","",VLOOKUP(B42,#REF!,22,0))</f>
        <v>#REF!</v>
      </c>
      <c r="E42" s="10" t="e">
        <f>IF(B42="","",VLOOKUP(B42,Consultas_públicas!$A$376:$G$3879,7,0))</f>
        <v>#N/A</v>
      </c>
      <c r="F42" s="12" t="s">
        <v>51</v>
      </c>
      <c r="G42" s="13">
        <v>43480</v>
      </c>
      <c r="H42" s="14" t="str">
        <f>IFERROR(IF(VLOOKUP(B42,'Oficios_-_pend_criticas'!$C$4:$D$4739,2,0)="","","X"),"")</f>
        <v/>
      </c>
      <c r="I42" s="12"/>
      <c r="J42" s="13"/>
      <c r="K42" s="10"/>
      <c r="L42" s="12" t="str">
        <f>IFERROR(VLOOKUP(B42,Retorno_da_RFB!$D$3:$I$6388,5,0),"")</f>
        <v>006</v>
      </c>
      <c r="M42" s="13">
        <f>IFERROR(VLOOKUP(B42,Retorno_da_RFB!$D$3:$I$6388,6,0),"")</f>
        <v>43487</v>
      </c>
      <c r="N42" s="10" t="str">
        <f>IFERROR(VLOOKUP(B42,Retorno_da_RFB!$D$3:$I$6388,3,0),"")</f>
        <v>8481.80.99</v>
      </c>
      <c r="O42" s="10" t="str">
        <f>IFERROR(VLOOKUP(B42,Retorno_da_RFB!$D$3:$I$6388,4,0),"")</f>
        <v>Módulos de eficiência energética dotados de válvula elétrica de abertura e fechamento, módulo de rede EtherNet/IP, sensor de pressão e sensor de vazão, capaz de identificar a parada da máquina na qual está instalado, detectar vazamentos no sistema e realizar o monitoramento da pressão, vazão e consumo do ar comprimido, operando a uma pressão de 4 a 10bar e vazão de até 4.400 L/min.</v>
      </c>
      <c r="P42" s="12" t="str">
        <f>IFERROR(IF(N42="","",IF(VLOOKUP(LEFT(N42,10),'Universo_BK-BIT'!$A$5:$E$10005,2,0)="","X",VLOOKUP(LEFT(N42,10),'Universo_BK-BIT'!$A$5:$E$10005,2,0))),"X")</f>
        <v>BK</v>
      </c>
      <c r="Q42" s="12">
        <f>IFERROR(IF(P42="X","",VLOOKUP(LEFT(N42,10),'Universo_BK-BIT'!$A$5:$E$10005,3,0)),"")</f>
        <v>14</v>
      </c>
      <c r="R42" s="14" t="e">
        <f t="shared" si="1"/>
        <v>#REF!</v>
      </c>
      <c r="S42" s="14" t="e">
        <f t="shared" si="2"/>
        <v>#N/A</v>
      </c>
      <c r="T42" s="14"/>
      <c r="U42" s="14" t="str">
        <f ca="1">IFERROR(IF(P42="X",IF(VLOOKUP(B42,'Oficios_-_pend_criticas'!$C$3:$J$4739,5,0)="","",IF(VLOOKUP(B42,'Oficios_-_pend_criticas'!$C$3:$J$4739,7,0)="",IF(TODAY()&gt;VLOOKUP(B42,'Oficios_-_pend_criticas'!$C$3:$J$4739,5,0),"X",""),IF(VLOOKUP(B42,'Oficios_-_pend_criticas'!$C$3:$J$4739,7,0)&gt;VLOOKUP(B42,'Oficios_-_pend_criticas'!$C$3:$J$4739,5,0),"X",""))),""),"")</f>
        <v/>
      </c>
      <c r="V42" s="14" t="str">
        <f ca="1">IFERROR(IF(Q42=0,IF(VLOOKUP(B42,'Oficios_-_pend_criticas'!$C$3:$J$4739,5,0)="","",IF(VLOOKUP(B42,'Oficios_-_pend_criticas'!$C$3:$J$4739,7,0)="",IF(TODAY()&gt;VLOOKUP(B42,'Oficios_-_pend_criticas'!$C$3:$J$4739,5,0),"X",""),IF(VLOOKUP(B42,'Oficios_-_pend_criticas'!$C$3:$J$4739,7,0)&gt;VLOOKUP(B42,'Oficios_-_pend_criticas'!$C$3:$J$4739,5,0),"X",""))),""),"")</f>
        <v/>
      </c>
      <c r="W42" s="14" t="str">
        <f ca="1">IFERROR(IF(P42&lt;&gt;"X",IF(Q42&gt;0,IF(VLOOKUP(B42,'Oficios_-_pend_criticas'!$C$4:$J$4739,5,0)="","",IF(VLOOKUP(B42,'Oficios_-_pend_criticas'!$C$4:$J$4739,7,0)="",IF(TODAY()&gt;VLOOKUP(B42,'Oficios_-_pend_criticas'!$C$4:$J$4739,5,0),"X",""),IF(VLOOKUP(B42,'Oficios_-_pend_criticas'!$C$4:$J$4739,7,0)&gt;VLOOKUP(B42,'Oficios_-_pend_criticas'!$C$4:$J$4739,5,0),"X",""))),""),""),"")</f>
        <v/>
      </c>
    </row>
    <row r="43" spans="1:23" ht="33.75" hidden="1" customHeight="1" x14ac:dyDescent="0.25">
      <c r="A43" s="9" t="str">
        <f t="shared" si="0"/>
        <v/>
      </c>
      <c r="B43" s="10" t="s">
        <v>139</v>
      </c>
      <c r="C43" s="11" t="e">
        <f>IF(B43="","",VLOOKUP(B43,#REF!,6,0))</f>
        <v>#REF!</v>
      </c>
      <c r="D43" s="12" t="e">
        <f>IF(B43="","",VLOOKUP(B43,#REF!,22,0))</f>
        <v>#REF!</v>
      </c>
      <c r="E43" s="10" t="e">
        <f>IF(B43="","",VLOOKUP(B43,Consultas_públicas!$A$376:$G$3879,7,0))</f>
        <v>#N/A</v>
      </c>
      <c r="F43" s="12" t="s">
        <v>51</v>
      </c>
      <c r="G43" s="13">
        <v>43480</v>
      </c>
      <c r="H43" s="14" t="str">
        <f>IFERROR(IF(VLOOKUP(B43,'Oficios_-_pend_criticas'!$C$4:$D$4739,2,0)="","","X"),"")</f>
        <v/>
      </c>
      <c r="I43" s="12"/>
      <c r="J43" s="13"/>
      <c r="K43" s="10"/>
      <c r="L43" s="12" t="str">
        <f>IFERROR(VLOOKUP(B43,Retorno_da_RFB!$D$3:$I$6388,5,0),"")</f>
        <v>006</v>
      </c>
      <c r="M43" s="13">
        <f>IFERROR(VLOOKUP(B43,Retorno_da_RFB!$D$3:$I$6388,6,0),"")</f>
        <v>43487</v>
      </c>
      <c r="N43" s="10" t="str">
        <f>IFERROR(VLOOKUP(B43,Retorno_da_RFB!$D$3:$I$6388,3,0),"")</f>
        <v>8479.89.99</v>
      </c>
      <c r="O43" s="10" t="str">
        <f>IFERROR(VLOOKUP(B43,Retorno_da_RFB!$D$3:$I$6388,4,0),"")</f>
        <v>Máquinas pneumáticas e eletrônicas de montagem do anel metálico de vários diâmetros na extremidade das bolsas de borracha do eixo, com movimento de expansão por castanhas, com potência do motor de 1,1KW. </v>
      </c>
      <c r="P43" s="12" t="str">
        <f>IFERROR(IF(N43="","",IF(VLOOKUP(LEFT(N43,10),'Universo_BK-BIT'!$A$5:$E$10005,2,0)="","X",VLOOKUP(LEFT(N43,10),'Universo_BK-BIT'!$A$5:$E$10005,2,0))),"X")</f>
        <v>BK</v>
      </c>
      <c r="Q43" s="12">
        <f>IFERROR(IF(P43="X","",VLOOKUP(LEFT(N43,10),'Universo_BK-BIT'!$A$5:$E$10005,3,0)),"")</f>
        <v>14</v>
      </c>
      <c r="R43" s="14" t="e">
        <f t="shared" si="1"/>
        <v>#REF!</v>
      </c>
      <c r="S43" s="14" t="e">
        <f t="shared" si="2"/>
        <v>#N/A</v>
      </c>
      <c r="T43" s="14"/>
      <c r="U43" s="14" t="str">
        <f ca="1">IFERROR(IF(P43="X",IF(VLOOKUP(B43,'Oficios_-_pend_criticas'!$C$3:$J$4739,5,0)="","",IF(VLOOKUP(B43,'Oficios_-_pend_criticas'!$C$3:$J$4739,7,0)="",IF(TODAY()&gt;VLOOKUP(B43,'Oficios_-_pend_criticas'!$C$3:$J$4739,5,0),"X",""),IF(VLOOKUP(B43,'Oficios_-_pend_criticas'!$C$3:$J$4739,7,0)&gt;VLOOKUP(B43,'Oficios_-_pend_criticas'!$C$3:$J$4739,5,0),"X",""))),""),"")</f>
        <v/>
      </c>
      <c r="V43" s="14" t="str">
        <f ca="1">IFERROR(IF(Q43=0,IF(VLOOKUP(B43,'Oficios_-_pend_criticas'!$C$3:$J$4739,5,0)="","",IF(VLOOKUP(B43,'Oficios_-_pend_criticas'!$C$3:$J$4739,7,0)="",IF(TODAY()&gt;VLOOKUP(B43,'Oficios_-_pend_criticas'!$C$3:$J$4739,5,0),"X",""),IF(VLOOKUP(B43,'Oficios_-_pend_criticas'!$C$3:$J$4739,7,0)&gt;VLOOKUP(B43,'Oficios_-_pend_criticas'!$C$3:$J$4739,5,0),"X",""))),""),"")</f>
        <v/>
      </c>
      <c r="W43" s="14" t="str">
        <f ca="1">IFERROR(IF(P43&lt;&gt;"X",IF(Q43&gt;0,IF(VLOOKUP(B43,'Oficios_-_pend_criticas'!$C$4:$J$4739,5,0)="","",IF(VLOOKUP(B43,'Oficios_-_pend_criticas'!$C$4:$J$4739,7,0)="",IF(TODAY()&gt;VLOOKUP(B43,'Oficios_-_pend_criticas'!$C$4:$J$4739,5,0),"X",""),IF(VLOOKUP(B43,'Oficios_-_pend_criticas'!$C$4:$J$4739,7,0)&gt;VLOOKUP(B43,'Oficios_-_pend_criticas'!$C$4:$J$4739,5,0),"X",""))),""),""),"")</f>
        <v/>
      </c>
    </row>
    <row r="44" spans="1:23" ht="33.75" hidden="1" customHeight="1" x14ac:dyDescent="0.25">
      <c r="A44" s="9" t="str">
        <f t="shared" si="0"/>
        <v/>
      </c>
      <c r="B44" s="10" t="s">
        <v>141</v>
      </c>
      <c r="C44" s="11" t="e">
        <f>IF(B44="","",VLOOKUP(B44,#REF!,6,0))</f>
        <v>#REF!</v>
      </c>
      <c r="D44" s="12" t="e">
        <f>IF(B44="","",VLOOKUP(B44,#REF!,22,0))</f>
        <v>#REF!</v>
      </c>
      <c r="E44" s="10" t="e">
        <f>IF(B44="","",VLOOKUP(B44,Consultas_públicas!$A$376:$G$3879,7,0))</f>
        <v>#N/A</v>
      </c>
      <c r="F44" s="12" t="s">
        <v>51</v>
      </c>
      <c r="G44" s="13">
        <v>43480</v>
      </c>
      <c r="H44" s="14" t="str">
        <f>IFERROR(IF(VLOOKUP(B44,'Oficios_-_pend_criticas'!$C$4:$D$4739,2,0)="","","X"),"")</f>
        <v/>
      </c>
      <c r="I44" s="12"/>
      <c r="J44" s="13"/>
      <c r="K44" s="10"/>
      <c r="L44" s="12" t="str">
        <f>IFERROR(VLOOKUP(B44,Retorno_da_RFB!$D$3:$I$6388,5,0),"")</f>
        <v>006</v>
      </c>
      <c r="M44" s="13">
        <f>IFERROR(VLOOKUP(B44,Retorno_da_RFB!$D$3:$I$6388,6,0),"")</f>
        <v>43487</v>
      </c>
      <c r="N44" s="10" t="str">
        <f>IFERROR(VLOOKUP(B44,Retorno_da_RFB!$D$3:$I$6388,3,0),"")</f>
        <v>8479.89.99</v>
      </c>
      <c r="O44" s="10" t="str">
        <f>IFERROR(VLOOKUP(B44,Retorno_da_RFB!$D$3:$I$6388,4,0),"")</f>
        <v>Máquinas pneumáticas semiautomáticas, para teste de estanqueidade do fluído (ar) para verificação de defeitos em bolsas de borracha para suspensão à ar, com tanque para colocar a peça submersa na água com dimensão de 575x480x350mm. com suporte para diferentes gabaritos, com manômetro para controle da pressão interna da bolsa de borracha.</v>
      </c>
      <c r="P44" s="12" t="str">
        <f>IFERROR(IF(N44="","",IF(VLOOKUP(LEFT(N44,10),'Universo_BK-BIT'!$A$5:$E$10005,2,0)="","X",VLOOKUP(LEFT(N44,10),'Universo_BK-BIT'!$A$5:$E$10005,2,0))),"X")</f>
        <v>BK</v>
      </c>
      <c r="Q44" s="12">
        <f>IFERROR(IF(P44="X","",VLOOKUP(LEFT(N44,10),'Universo_BK-BIT'!$A$5:$E$10005,3,0)),"")</f>
        <v>14</v>
      </c>
      <c r="R44" s="14" t="e">
        <f t="shared" si="1"/>
        <v>#REF!</v>
      </c>
      <c r="S44" s="14" t="e">
        <f t="shared" si="2"/>
        <v>#N/A</v>
      </c>
      <c r="T44" s="14"/>
      <c r="U44" s="14" t="str">
        <f ca="1">IFERROR(IF(P44="X",IF(VLOOKUP(B44,'Oficios_-_pend_criticas'!$C$3:$J$4739,5,0)="","",IF(VLOOKUP(B44,'Oficios_-_pend_criticas'!$C$3:$J$4739,7,0)="",IF(TODAY()&gt;VLOOKUP(B44,'Oficios_-_pend_criticas'!$C$3:$J$4739,5,0),"X",""),IF(VLOOKUP(B44,'Oficios_-_pend_criticas'!$C$3:$J$4739,7,0)&gt;VLOOKUP(B44,'Oficios_-_pend_criticas'!$C$3:$J$4739,5,0),"X",""))),""),"")</f>
        <v/>
      </c>
      <c r="V44" s="14" t="str">
        <f ca="1">IFERROR(IF(Q44=0,IF(VLOOKUP(B44,'Oficios_-_pend_criticas'!$C$3:$J$4739,5,0)="","",IF(VLOOKUP(B44,'Oficios_-_pend_criticas'!$C$3:$J$4739,7,0)="",IF(TODAY()&gt;VLOOKUP(B44,'Oficios_-_pend_criticas'!$C$3:$J$4739,5,0),"X",""),IF(VLOOKUP(B44,'Oficios_-_pend_criticas'!$C$3:$J$4739,7,0)&gt;VLOOKUP(B44,'Oficios_-_pend_criticas'!$C$3:$J$4739,5,0),"X",""))),""),"")</f>
        <v/>
      </c>
      <c r="W44" s="14" t="str">
        <f ca="1">IFERROR(IF(P44&lt;&gt;"X",IF(Q44&gt;0,IF(VLOOKUP(B44,'Oficios_-_pend_criticas'!$C$4:$J$4739,5,0)="","",IF(VLOOKUP(B44,'Oficios_-_pend_criticas'!$C$4:$J$4739,7,0)="",IF(TODAY()&gt;VLOOKUP(B44,'Oficios_-_pend_criticas'!$C$4:$J$4739,5,0),"X",""),IF(VLOOKUP(B44,'Oficios_-_pend_criticas'!$C$4:$J$4739,7,0)&gt;VLOOKUP(B44,'Oficios_-_pend_criticas'!$C$4:$J$4739,5,0),"X",""))),""),""),"")</f>
        <v/>
      </c>
    </row>
    <row r="45" spans="1:23" ht="33.75" hidden="1" customHeight="1" x14ac:dyDescent="0.25">
      <c r="A45" s="9" t="str">
        <f t="shared" si="0"/>
        <v/>
      </c>
      <c r="B45" s="10" t="s">
        <v>143</v>
      </c>
      <c r="C45" s="11" t="e">
        <f>IF(B45="","",VLOOKUP(B45,#REF!,6,0))</f>
        <v>#REF!</v>
      </c>
      <c r="D45" s="12" t="e">
        <f>IF(B45="","",VLOOKUP(B45,#REF!,22,0))</f>
        <v>#REF!</v>
      </c>
      <c r="E45" s="10" t="e">
        <f>IF(B45="","",VLOOKUP(B45,Consultas_públicas!$A$376:$G$3879,7,0))</f>
        <v>#N/A</v>
      </c>
      <c r="F45" s="12" t="s">
        <v>51</v>
      </c>
      <c r="G45" s="13">
        <v>43480</v>
      </c>
      <c r="H45" s="14" t="str">
        <f>IFERROR(IF(VLOOKUP(B45,'Oficios_-_pend_criticas'!$C$4:$D$4739,2,0)="","","X"),"")</f>
        <v/>
      </c>
      <c r="I45" s="12"/>
      <c r="J45" s="13"/>
      <c r="K45" s="10"/>
      <c r="L45" s="12" t="str">
        <f>IFERROR(VLOOKUP(B45,Retorno_da_RFB!$D$3:$I$6388,5,0),"")</f>
        <v>006</v>
      </c>
      <c r="M45" s="13">
        <f>IFERROR(VLOOKUP(B45,Retorno_da_RFB!$D$3:$I$6388,6,0),"")</f>
        <v>43487</v>
      </c>
      <c r="N45" s="10" t="str">
        <f>IFERROR(VLOOKUP(B45,Retorno_da_RFB!$D$3:$I$6388,3,0),"")</f>
        <v>8466.93.19</v>
      </c>
      <c r="O45" s="10" t="str">
        <f>IFERROR(VLOOKUP(B45,Retorno_da_RFB!$D$3:$I$6388,4,0),"")</f>
        <v>Cilindros hidráulicos de efeito duplo ou simples com retorno por mola, movimento retilíneo, corpo de aço, roscado ou em bloco, curso total de 4 a 200mm, pressão de 120 a 500bar; usados em dispositivos de fixação em centros de usinagem.</v>
      </c>
      <c r="P45" s="12" t="str">
        <f>IFERROR(IF(N45="","",IF(VLOOKUP(LEFT(N45,10),'Universo_BK-BIT'!$A$5:$E$10005,2,0)="","X",VLOOKUP(LEFT(N45,10),'Universo_BK-BIT'!$A$5:$E$10005,2,0))),"X")</f>
        <v>BK</v>
      </c>
      <c r="Q45" s="12">
        <f>IFERROR(IF(P45="X","",VLOOKUP(LEFT(N45,10),'Universo_BK-BIT'!$A$5:$E$10005,3,0)),"")</f>
        <v>14</v>
      </c>
      <c r="R45" s="14" t="e">
        <f t="shared" si="1"/>
        <v>#REF!</v>
      </c>
      <c r="S45" s="14" t="e">
        <f t="shared" si="2"/>
        <v>#N/A</v>
      </c>
      <c r="T45" s="14"/>
      <c r="U45" s="14" t="str">
        <f ca="1">IFERROR(IF(P45="X",IF(VLOOKUP(B45,'Oficios_-_pend_criticas'!$C$3:$J$4739,5,0)="","",IF(VLOOKUP(B45,'Oficios_-_pend_criticas'!$C$3:$J$4739,7,0)="",IF(TODAY()&gt;VLOOKUP(B45,'Oficios_-_pend_criticas'!$C$3:$J$4739,5,0),"X",""),IF(VLOOKUP(B45,'Oficios_-_pend_criticas'!$C$3:$J$4739,7,0)&gt;VLOOKUP(B45,'Oficios_-_pend_criticas'!$C$3:$J$4739,5,0),"X",""))),""),"")</f>
        <v/>
      </c>
      <c r="V45" s="14" t="str">
        <f ca="1">IFERROR(IF(Q45=0,IF(VLOOKUP(B45,'Oficios_-_pend_criticas'!$C$3:$J$4739,5,0)="","",IF(VLOOKUP(B45,'Oficios_-_pend_criticas'!$C$3:$J$4739,7,0)="",IF(TODAY()&gt;VLOOKUP(B45,'Oficios_-_pend_criticas'!$C$3:$J$4739,5,0),"X",""),IF(VLOOKUP(B45,'Oficios_-_pend_criticas'!$C$3:$J$4739,7,0)&gt;VLOOKUP(B45,'Oficios_-_pend_criticas'!$C$3:$J$4739,5,0),"X",""))),""),"")</f>
        <v/>
      </c>
      <c r="W45" s="14" t="str">
        <f ca="1">IFERROR(IF(P45&lt;&gt;"X",IF(Q45&gt;0,IF(VLOOKUP(B45,'Oficios_-_pend_criticas'!$C$4:$J$4739,5,0)="","",IF(VLOOKUP(B45,'Oficios_-_pend_criticas'!$C$4:$J$4739,7,0)="",IF(TODAY()&gt;VLOOKUP(B45,'Oficios_-_pend_criticas'!$C$4:$J$4739,5,0),"X",""),IF(VLOOKUP(B45,'Oficios_-_pend_criticas'!$C$4:$J$4739,7,0)&gt;VLOOKUP(B45,'Oficios_-_pend_criticas'!$C$4:$J$4739,5,0),"X",""))),""),""),"")</f>
        <v/>
      </c>
    </row>
    <row r="46" spans="1:23" ht="33.75" hidden="1" customHeight="1" x14ac:dyDescent="0.25">
      <c r="A46" s="9" t="str">
        <f t="shared" si="0"/>
        <v/>
      </c>
      <c r="B46" s="10" t="s">
        <v>146</v>
      </c>
      <c r="C46" s="11" t="e">
        <f>IF(B46="","",VLOOKUP(B46,#REF!,6,0))</f>
        <v>#REF!</v>
      </c>
      <c r="D46" s="12" t="e">
        <f>IF(B46="","",VLOOKUP(B46,#REF!,22,0))</f>
        <v>#REF!</v>
      </c>
      <c r="E46" s="10" t="e">
        <f>IF(B46="","",VLOOKUP(B46,Consultas_públicas!$A$376:$G$3879,7,0))</f>
        <v>#N/A</v>
      </c>
      <c r="F46" s="12" t="s">
        <v>51</v>
      </c>
      <c r="G46" s="13">
        <v>43480</v>
      </c>
      <c r="H46" s="14" t="str">
        <f>IFERROR(IF(VLOOKUP(B46,'Oficios_-_pend_criticas'!$C$4:$D$4739,2,0)="","","X"),"")</f>
        <v/>
      </c>
      <c r="I46" s="12"/>
      <c r="J46" s="13"/>
      <c r="K46" s="10"/>
      <c r="L46" s="12" t="str">
        <f>IFERROR(VLOOKUP(B46,Retorno_da_RFB!$D$3:$I$6388,5,0),"")</f>
        <v>006</v>
      </c>
      <c r="M46" s="13">
        <f>IFERROR(VLOOKUP(B46,Retorno_da_RFB!$D$3:$I$6388,6,0),"")</f>
        <v>43487</v>
      </c>
      <c r="N46" s="10" t="str">
        <f>IFERROR(VLOOKUP(B46,Retorno_da_RFB!$D$3:$I$6388,3,0),"")</f>
        <v>8422.30.29</v>
      </c>
      <c r="O46" s="10" t="str">
        <f>IFERROR(VLOOKUP(B46,Retorno_da_RFB!$D$3:$I$6388,4,0),"")</f>
        <v>Máquinas automáticas, verticais, para formar, encher e fechar embalagens plásticas, com ou sem balança dosadora de múltiplos cabeçotes, com até  8 servomotores, mordente rotativo (plano, único ou duplo), com área dos mordentes iluminada por “leds”, com ou sem faca aquecida para a separação de pacotes, velocidade máxima de operação de 250 pacotes/min, garantindo variações de peso entre as embalagens menores que 1% (eficiência de 99%), para embalagens com comprimento mínimo igual a 75mm, comprimento máximo maior ou igual a 711mm, largura mínima igual a 70mm, largura máxima maior ou igual a 330mm, com ou sem detector de metal de queda livre por gravidade “free falling”, com verificadores de data, código do filme e embalagem, com ou sem transportadores de remoção de pacotes, com ajuste automático do filme através da leitura da fotocélula, com ou sem balança verificadora de peso dinâmica “DACS”, com ou sem verificadores de selagem, com controlador lógico programável (CLP) com interface homem máquina (IHM) em português “touchscreen” colorido de 15,3”e “software” dedicado. </v>
      </c>
      <c r="P46" s="12" t="str">
        <f>IFERROR(IF(N46="","",IF(VLOOKUP(LEFT(N46,10),'Universo_BK-BIT'!$A$5:$E$10005,2,0)="","X",VLOOKUP(LEFT(N46,10),'Universo_BK-BIT'!$A$5:$E$10005,2,0))),"X")</f>
        <v>BK</v>
      </c>
      <c r="Q46" s="12">
        <f>IFERROR(IF(P46="X","",VLOOKUP(LEFT(N46,10),'Universo_BK-BIT'!$A$5:$E$10005,3,0)),"")</f>
        <v>14</v>
      </c>
      <c r="R46" s="14" t="e">
        <f t="shared" si="1"/>
        <v>#REF!</v>
      </c>
      <c r="S46" s="14" t="e">
        <f t="shared" si="2"/>
        <v>#N/A</v>
      </c>
      <c r="T46" s="14"/>
      <c r="U46" s="14" t="str">
        <f ca="1">IFERROR(IF(P46="X",IF(VLOOKUP(B46,'Oficios_-_pend_criticas'!$C$3:$J$4739,5,0)="","",IF(VLOOKUP(B46,'Oficios_-_pend_criticas'!$C$3:$J$4739,7,0)="",IF(TODAY()&gt;VLOOKUP(B46,'Oficios_-_pend_criticas'!$C$3:$J$4739,5,0),"X",""),IF(VLOOKUP(B46,'Oficios_-_pend_criticas'!$C$3:$J$4739,7,0)&gt;VLOOKUP(B46,'Oficios_-_pend_criticas'!$C$3:$J$4739,5,0),"X",""))),""),"")</f>
        <v/>
      </c>
      <c r="V46" s="14" t="str">
        <f ca="1">IFERROR(IF(Q46=0,IF(VLOOKUP(B46,'Oficios_-_pend_criticas'!$C$3:$J$4739,5,0)="","",IF(VLOOKUP(B46,'Oficios_-_pend_criticas'!$C$3:$J$4739,7,0)="",IF(TODAY()&gt;VLOOKUP(B46,'Oficios_-_pend_criticas'!$C$3:$J$4739,5,0),"X",""),IF(VLOOKUP(B46,'Oficios_-_pend_criticas'!$C$3:$J$4739,7,0)&gt;VLOOKUP(B46,'Oficios_-_pend_criticas'!$C$3:$J$4739,5,0),"X",""))),""),"")</f>
        <v/>
      </c>
      <c r="W46" s="14" t="str">
        <f ca="1">IFERROR(IF(P46&lt;&gt;"X",IF(Q46&gt;0,IF(VLOOKUP(B46,'Oficios_-_pend_criticas'!$C$4:$J$4739,5,0)="","",IF(VLOOKUP(B46,'Oficios_-_pend_criticas'!$C$4:$J$4739,7,0)="",IF(TODAY()&gt;VLOOKUP(B46,'Oficios_-_pend_criticas'!$C$4:$J$4739,5,0),"X",""),IF(VLOOKUP(B46,'Oficios_-_pend_criticas'!$C$4:$J$4739,7,0)&gt;VLOOKUP(B46,'Oficios_-_pend_criticas'!$C$4:$J$4739,5,0),"X",""))),""),""),"")</f>
        <v/>
      </c>
    </row>
    <row r="47" spans="1:23" ht="33.75" hidden="1" customHeight="1" x14ac:dyDescent="0.25">
      <c r="A47" s="9" t="str">
        <f t="shared" si="0"/>
        <v/>
      </c>
      <c r="B47" s="10" t="s">
        <v>149</v>
      </c>
      <c r="C47" s="11" t="e">
        <f>IF(B47="","",VLOOKUP(B47,#REF!,6,0))</f>
        <v>#REF!</v>
      </c>
      <c r="D47" s="12" t="e">
        <f>IF(B47="","",VLOOKUP(B47,#REF!,22,0))</f>
        <v>#REF!</v>
      </c>
      <c r="E47" s="10" t="e">
        <f>IF(B47="","",VLOOKUP(B47,Consultas_públicas!$A$376:$G$3879,7,0))</f>
        <v>#N/A</v>
      </c>
      <c r="F47" s="12" t="s">
        <v>28</v>
      </c>
      <c r="G47" s="13">
        <v>43487</v>
      </c>
      <c r="H47" s="14" t="str">
        <f>IFERROR(IF(VLOOKUP(B47,'Oficios_-_pend_criticas'!$C$4:$D$4739,2,0)="","","X"),"")</f>
        <v/>
      </c>
      <c r="I47" s="12"/>
      <c r="J47" s="13"/>
      <c r="K47" s="10"/>
      <c r="L47" s="12" t="str">
        <f>IFERROR(VLOOKUP(B47,Retorno_da_RFB!$D$3:$I$6388,5,0),"")</f>
        <v>016</v>
      </c>
      <c r="M47" s="13">
        <f>IFERROR(VLOOKUP(B47,Retorno_da_RFB!$D$3:$I$6388,6,0),"")</f>
        <v>43502</v>
      </c>
      <c r="N47" s="10" t="str">
        <f>IFERROR(VLOOKUP(B47,Retorno_da_RFB!$D$3:$I$6388,3,0),"")</f>
        <v>8443.19.90</v>
      </c>
      <c r="O47" s="10" t="str">
        <f>IFERROR(VLOOKUP(B47,Retorno_da_RFB!$D$3:$I$6388,4,0),"")</f>
        <v>Máquinas multifuncionais operando por rotogravuras, alimentadas por bobina, para aplicação de processos diversos como impressão direta, aplicação de adesivos PSA acrílicos base aquosa e laminação em "liner" siliconado para a fabricação de substratos autoadesivos, produção de etiquetas de bagagem, produção de laminado para embalagens flexíveis, contendo unidade de desbobinamento, diâmetro máximo da bobina igual ou superior a 700mm, 02 unidades de rotogravura híbridas com capacidade para oferecer gravura convencional base solvente, gravura reversa base água com ou sem suporte (para “coating” ou laminação) ou microgravura para “coating” de precisão base água ou solvente, com secagem IR e/ou ar quente, unidade de laminação, dispositivo de inversão da banda, duas unidades de corte magnéticas semi-rotativas reversíveis com precisão no corte de adesivo: ± 0.15mm, 2 rebobinadores na saída com diâmetros máximos iguais ou superiores a 600mm, largura máxima do material de 420mm.</v>
      </c>
      <c r="P47" s="12" t="str">
        <f>IFERROR(IF(N47="","",IF(VLOOKUP(LEFT(N47,10),'Universo_BK-BIT'!$A$5:$E$10005,2,0)="","X",VLOOKUP(LEFT(N47,10),'Universo_BK-BIT'!$A$5:$E$10005,2,0))),"X")</f>
        <v>BK</v>
      </c>
      <c r="Q47" s="12">
        <f>IFERROR(IF(P47="X","",VLOOKUP(LEFT(N47,10),'Universo_BK-BIT'!$A$5:$E$10005,3,0)),"")</f>
        <v>14</v>
      </c>
      <c r="R47" s="14" t="e">
        <f t="shared" si="1"/>
        <v>#REF!</v>
      </c>
      <c r="S47" s="14" t="e">
        <f t="shared" si="2"/>
        <v>#N/A</v>
      </c>
      <c r="T47" s="14"/>
      <c r="U47" s="14" t="str">
        <f ca="1">IFERROR(IF(P47="X",IF(VLOOKUP(B47,'Oficios_-_pend_criticas'!$C$3:$J$4739,5,0)="","",IF(VLOOKUP(B47,'Oficios_-_pend_criticas'!$C$3:$J$4739,7,0)="",IF(TODAY()&gt;VLOOKUP(B47,'Oficios_-_pend_criticas'!$C$3:$J$4739,5,0),"X",""),IF(VLOOKUP(B47,'Oficios_-_pend_criticas'!$C$3:$J$4739,7,0)&gt;VLOOKUP(B47,'Oficios_-_pend_criticas'!$C$3:$J$4739,5,0),"X",""))),""),"")</f>
        <v/>
      </c>
      <c r="V47" s="14" t="str">
        <f ca="1">IFERROR(IF(Q47=0,IF(VLOOKUP(B47,'Oficios_-_pend_criticas'!$C$3:$J$4739,5,0)="","",IF(VLOOKUP(B47,'Oficios_-_pend_criticas'!$C$3:$J$4739,7,0)="",IF(TODAY()&gt;VLOOKUP(B47,'Oficios_-_pend_criticas'!$C$3:$J$4739,5,0),"X",""),IF(VLOOKUP(B47,'Oficios_-_pend_criticas'!$C$3:$J$4739,7,0)&gt;VLOOKUP(B47,'Oficios_-_pend_criticas'!$C$3:$J$4739,5,0),"X",""))),""),"")</f>
        <v/>
      </c>
      <c r="W47" s="14" t="str">
        <f ca="1">IFERROR(IF(P47&lt;&gt;"X",IF(Q47&gt;0,IF(VLOOKUP(B47,'Oficios_-_pend_criticas'!$C$4:$J$4739,5,0)="","",IF(VLOOKUP(B47,'Oficios_-_pend_criticas'!$C$4:$J$4739,7,0)="",IF(TODAY()&gt;VLOOKUP(B47,'Oficios_-_pend_criticas'!$C$4:$J$4739,5,0),"X",""),IF(VLOOKUP(B47,'Oficios_-_pend_criticas'!$C$4:$J$4739,7,0)&gt;VLOOKUP(B47,'Oficios_-_pend_criticas'!$C$4:$J$4739,5,0),"X",""))),""),""),"")</f>
        <v/>
      </c>
    </row>
    <row r="48" spans="1:23" ht="33.75" hidden="1" customHeight="1" x14ac:dyDescent="0.25">
      <c r="A48" s="9" t="str">
        <f t="shared" si="0"/>
        <v/>
      </c>
      <c r="B48" s="10" t="s">
        <v>153</v>
      </c>
      <c r="C48" s="11" t="e">
        <f>IF(B48="","",VLOOKUP(B48,#REF!,6,0))</f>
        <v>#REF!</v>
      </c>
      <c r="D48" s="12" t="e">
        <f>IF(B48="","",VLOOKUP(B48,#REF!,22,0))</f>
        <v>#REF!</v>
      </c>
      <c r="E48" s="10" t="e">
        <f>IF(B48="","",VLOOKUP(B48,Consultas_públicas!$A$376:$G$3879,7,0))</f>
        <v>#N/A</v>
      </c>
      <c r="F48" s="12" t="s">
        <v>28</v>
      </c>
      <c r="G48" s="13">
        <v>43487</v>
      </c>
      <c r="H48" s="14" t="str">
        <f>IFERROR(IF(VLOOKUP(B48,'Oficios_-_pend_criticas'!$C$4:$D$4739,2,0)="","","X"),"")</f>
        <v/>
      </c>
      <c r="I48" s="12"/>
      <c r="J48" s="13"/>
      <c r="K48" s="10"/>
      <c r="L48" s="12" t="str">
        <f>IFERROR(VLOOKUP(B48,Retorno_da_RFB!$D$3:$I$6388,5,0),"")</f>
        <v>016</v>
      </c>
      <c r="M48" s="13">
        <f>IFERROR(VLOOKUP(B48,Retorno_da_RFB!$D$3:$I$6388,6,0),"")</f>
        <v>43502</v>
      </c>
      <c r="N48" s="10" t="str">
        <f>IFERROR(VLOOKUP(B48,Retorno_da_RFB!$D$3:$I$6388,3,0),"")</f>
        <v>8517.62.59</v>
      </c>
      <c r="O48" s="10" t="str">
        <f>IFERROR(VLOOKUP(B48,Retorno_da_RFB!$D$3:$I$6388,4,0),"")</f>
        <v>Dispositivos para divisão de sinal transmitido por meio de fibras ópticas, na proporção de 1:2 efetuada por meio de fusão de núcleo óptico, obtido por tecnologia FBT (Fused Biconical Taper), com os desbalanceamentos de 01/99, 02/98, 05/95, 10/90, 15/85, 20/80, 25/75, 30/70, 35/65, 40/60, 45/55 ou 50/50 podendo ou não conter conectorização nos padrões SC/APC ou SC/UPC, comercialmente denominado “splitter” óptico ou divisor óptico, utilizados principalmente em redes ópticas de acesso de banda larga (voz, vídeo e dados), do tipo FTTH (Fiber to the Home) ou em redes ópticas de telecomunicações em geral.</v>
      </c>
      <c r="P48" s="12" t="str">
        <f>IFERROR(IF(N48="","",IF(VLOOKUP(LEFT(N48,10),'Universo_BK-BIT'!$A$5:$E$10005,2,0)="","X",VLOOKUP(LEFT(N48,10),'Universo_BK-BIT'!$A$5:$E$10005,2,0))),"X")</f>
        <v>BIT</v>
      </c>
      <c r="Q48" s="12">
        <f>IFERROR(IF(P48="X","",VLOOKUP(LEFT(N48,10),'Universo_BK-BIT'!$A$5:$E$10005,3,0)),"")</f>
        <v>14</v>
      </c>
      <c r="R48" s="14" t="e">
        <f t="shared" si="1"/>
        <v>#REF!</v>
      </c>
      <c r="S48" s="14" t="e">
        <f t="shared" si="2"/>
        <v>#N/A</v>
      </c>
      <c r="T48" s="14"/>
      <c r="U48" s="14" t="str">
        <f ca="1">IFERROR(IF(P48="X",IF(VLOOKUP(B48,'Oficios_-_pend_criticas'!$C$3:$J$4739,5,0)="","",IF(VLOOKUP(B48,'Oficios_-_pend_criticas'!$C$3:$J$4739,7,0)="",IF(TODAY()&gt;VLOOKUP(B48,'Oficios_-_pend_criticas'!$C$3:$J$4739,5,0),"X",""),IF(VLOOKUP(B48,'Oficios_-_pend_criticas'!$C$3:$J$4739,7,0)&gt;VLOOKUP(B48,'Oficios_-_pend_criticas'!$C$3:$J$4739,5,0),"X",""))),""),"")</f>
        <v/>
      </c>
      <c r="V48" s="14" t="str">
        <f ca="1">IFERROR(IF(Q48=0,IF(VLOOKUP(B48,'Oficios_-_pend_criticas'!$C$3:$J$4739,5,0)="","",IF(VLOOKUP(B48,'Oficios_-_pend_criticas'!$C$3:$J$4739,7,0)="",IF(TODAY()&gt;VLOOKUP(B48,'Oficios_-_pend_criticas'!$C$3:$J$4739,5,0),"X",""),IF(VLOOKUP(B48,'Oficios_-_pend_criticas'!$C$3:$J$4739,7,0)&gt;VLOOKUP(B48,'Oficios_-_pend_criticas'!$C$3:$J$4739,5,0),"X",""))),""),"")</f>
        <v/>
      </c>
      <c r="W48" s="14" t="str">
        <f ca="1">IFERROR(IF(P48&lt;&gt;"X",IF(Q48&gt;0,IF(VLOOKUP(B48,'Oficios_-_pend_criticas'!$C$4:$J$4739,5,0)="","",IF(VLOOKUP(B48,'Oficios_-_pend_criticas'!$C$4:$J$4739,7,0)="",IF(TODAY()&gt;VLOOKUP(B48,'Oficios_-_pend_criticas'!$C$4:$J$4739,5,0),"X",""),IF(VLOOKUP(B48,'Oficios_-_pend_criticas'!$C$4:$J$4739,7,0)&gt;VLOOKUP(B48,'Oficios_-_pend_criticas'!$C$4:$J$4739,5,0),"X",""))),""),""),"")</f>
        <v/>
      </c>
    </row>
    <row r="49" spans="1:23" ht="33.75" hidden="1" customHeight="1" x14ac:dyDescent="0.25">
      <c r="A49" s="9" t="str">
        <f t="shared" si="0"/>
        <v/>
      </c>
      <c r="B49" s="10" t="s">
        <v>156</v>
      </c>
      <c r="C49" s="11" t="e">
        <f>IF(B49="","",VLOOKUP(B49,#REF!,6,0))</f>
        <v>#REF!</v>
      </c>
      <c r="D49" s="12" t="e">
        <f>IF(B49="","",VLOOKUP(B49,#REF!,22,0))</f>
        <v>#REF!</v>
      </c>
      <c r="E49" s="10" t="e">
        <f>IF(B49="","",VLOOKUP(B49,Consultas_públicas!$A$376:$G$3879,7,0))</f>
        <v>#N/A</v>
      </c>
      <c r="F49" s="12" t="s">
        <v>28</v>
      </c>
      <c r="G49" s="13">
        <v>43487</v>
      </c>
      <c r="H49" s="14" t="str">
        <f>IFERROR(IF(VLOOKUP(B49,'Oficios_-_pend_criticas'!$C$4:$D$4739,2,0)="","","X"),"")</f>
        <v/>
      </c>
      <c r="I49" s="12"/>
      <c r="J49" s="13"/>
      <c r="K49" s="10"/>
      <c r="L49" s="12" t="str">
        <f>IFERROR(VLOOKUP(B49,Retorno_da_RFB!$D$3:$I$6388,5,0),"")</f>
        <v>016</v>
      </c>
      <c r="M49" s="13">
        <f>IFERROR(VLOOKUP(B49,Retorno_da_RFB!$D$3:$I$6388,6,0),"")</f>
        <v>43502</v>
      </c>
      <c r="N49" s="10" t="str">
        <f>IFERROR(VLOOKUP(B49,Retorno_da_RFB!$D$3:$I$6388,3,0),"")</f>
        <v>8541.21.99</v>
      </c>
      <c r="O49" s="10" t="str">
        <f>IFERROR(VLOOKUP(B49,Retorno_da_RFB!$D$3:$I$6388,4,0),"")</f>
        <v>Transistores bipolares eletrônicos 30A, 90V 200W de silicone de alta potência, polaridade do transistor: NPN, Coletor - VCEO máx. de voltagem do emissor: 90V, coletor VCBO de voltagem básica: 100V , emissor - VEBO de tensão de base: 4 V , tensão de saturação do coletor - emissor: 0.8V , corrente do coletor DC máxima: 30 A, Corrente do coletor DC máxima: 30A , Produto fT da largura de banda de ganho: 2MHz , temperatura operacional mínima: - 65C, temperatura operacional máxima: + 150C, usado como um dispositivo de saída em amplificador de áudio de 100 watts de potência por canal, alto ganho de corrente hFE = 25−100 @ IC = 7.5A, excelente área de operação segura, pacote Pb-Free disponível.</v>
      </c>
      <c r="P49" s="12" t="str">
        <f>IFERROR(IF(N49="","",IF(VLOOKUP(LEFT(N49,10),'Universo_BK-BIT'!$A$5:$E$10005,2,0)="","X",VLOOKUP(LEFT(N49,10),'Universo_BK-BIT'!$A$5:$E$10005,2,0))),"X")</f>
        <v>BIT</v>
      </c>
      <c r="Q49" s="12">
        <f>IFERROR(IF(P49="X","",VLOOKUP(LEFT(N49,10),'Universo_BK-BIT'!$A$5:$E$10005,3,0)),"")</f>
        <v>6</v>
      </c>
      <c r="R49" s="14" t="e">
        <f t="shared" si="1"/>
        <v>#REF!</v>
      </c>
      <c r="S49" s="14" t="e">
        <f t="shared" si="2"/>
        <v>#N/A</v>
      </c>
      <c r="T49" s="14"/>
      <c r="U49" s="14" t="str">
        <f ca="1">IFERROR(IF(P49="X",IF(VLOOKUP(B49,'Oficios_-_pend_criticas'!$C$3:$J$4739,5,0)="","",IF(VLOOKUP(B49,'Oficios_-_pend_criticas'!$C$3:$J$4739,7,0)="",IF(TODAY()&gt;VLOOKUP(B49,'Oficios_-_pend_criticas'!$C$3:$J$4739,5,0),"X",""),IF(VLOOKUP(B49,'Oficios_-_pend_criticas'!$C$3:$J$4739,7,0)&gt;VLOOKUP(B49,'Oficios_-_pend_criticas'!$C$3:$J$4739,5,0),"X",""))),""),"")</f>
        <v/>
      </c>
      <c r="V49" s="14" t="str">
        <f ca="1">IFERROR(IF(Q49=0,IF(VLOOKUP(B49,'Oficios_-_pend_criticas'!$C$3:$J$4739,5,0)="","",IF(VLOOKUP(B49,'Oficios_-_pend_criticas'!$C$3:$J$4739,7,0)="",IF(TODAY()&gt;VLOOKUP(B49,'Oficios_-_pend_criticas'!$C$3:$J$4739,5,0),"X",""),IF(VLOOKUP(B49,'Oficios_-_pend_criticas'!$C$3:$J$4739,7,0)&gt;VLOOKUP(B49,'Oficios_-_pend_criticas'!$C$3:$J$4739,5,0),"X",""))),""),"")</f>
        <v/>
      </c>
      <c r="W49" s="14" t="str">
        <f ca="1">IFERROR(IF(P49&lt;&gt;"X",IF(Q49&gt;0,IF(VLOOKUP(B49,'Oficios_-_pend_criticas'!$C$4:$J$4739,5,0)="","",IF(VLOOKUP(B49,'Oficios_-_pend_criticas'!$C$4:$J$4739,7,0)="",IF(TODAY()&gt;VLOOKUP(B49,'Oficios_-_pend_criticas'!$C$4:$J$4739,5,0),"X",""),IF(VLOOKUP(B49,'Oficios_-_pend_criticas'!$C$4:$J$4739,7,0)&gt;VLOOKUP(B49,'Oficios_-_pend_criticas'!$C$4:$J$4739,5,0),"X",""))),""),""),"")</f>
        <v/>
      </c>
    </row>
    <row r="50" spans="1:23" ht="33.75" hidden="1" customHeight="1" x14ac:dyDescent="0.25">
      <c r="A50" s="9" t="str">
        <f t="shared" si="0"/>
        <v/>
      </c>
      <c r="B50" s="10" t="s">
        <v>159</v>
      </c>
      <c r="C50" s="11" t="e">
        <f>IF(B50="","",VLOOKUP(B50,#REF!,6,0))</f>
        <v>#REF!</v>
      </c>
      <c r="D50" s="12" t="e">
        <f>IF(B50="","",VLOOKUP(B50,#REF!,22,0))</f>
        <v>#REF!</v>
      </c>
      <c r="E50" s="10" t="e">
        <f>IF(B50="","",VLOOKUP(B50,Consultas_públicas!$A$376:$G$3879,7,0))</f>
        <v>#N/A</v>
      </c>
      <c r="F50" s="12" t="s">
        <v>28</v>
      </c>
      <c r="G50" s="13">
        <v>43487</v>
      </c>
      <c r="H50" s="14" t="str">
        <f>IFERROR(IF(VLOOKUP(B50,'Oficios_-_pend_criticas'!$C$4:$D$4739,2,0)="","","X"),"")</f>
        <v/>
      </c>
      <c r="I50" s="12"/>
      <c r="J50" s="13"/>
      <c r="K50" s="10"/>
      <c r="L50" s="12" t="str">
        <f>IFERROR(VLOOKUP(B50,Retorno_da_RFB!$D$3:$I$6388,5,0),"")</f>
        <v>016</v>
      </c>
      <c r="M50" s="13">
        <f>IFERROR(VLOOKUP(B50,Retorno_da_RFB!$D$3:$I$6388,6,0),"")</f>
        <v>43502</v>
      </c>
      <c r="N50" s="10" t="str">
        <f>IFERROR(VLOOKUP(B50,Retorno_da_RFB!$D$3:$I$6388,3,0),"")</f>
        <v>8541.60.10</v>
      </c>
      <c r="O50" s="10" t="str">
        <f>IFERROR(VLOOKUP(B50,Retorno_da_RFB!$D$3:$I$6388,4,0),"")</f>
        <v>Unidades de cristal para comunicações móveis, sem fio de curto alcance OA / AV, ultracompacto e ultrafino, dimensões 3,2 x 2,5 x 0,55mm, oscila a frequência de alta estabilidade com a frequência ressoante natural de vibração, resistência ao calor e ao choque, conexão “bluetooth” e aplicação de LAN sem fio (wireless), não possui chumbo e atende aos requisitos de refluxo usando solda, alcance de frequência: 12 a 54MHz.</v>
      </c>
      <c r="P50" s="12" t="str">
        <f>IFERROR(IF(N50="","",IF(VLOOKUP(LEFT(N50,10),'Universo_BK-BIT'!$A$5:$E$10005,2,0)="","X",VLOOKUP(LEFT(N50,10),'Universo_BK-BIT'!$A$5:$E$10005,2,0))),"X")</f>
        <v>BIT</v>
      </c>
      <c r="Q50" s="12">
        <f>IFERROR(IF(P50="X","",VLOOKUP(LEFT(N50,10),'Universo_BK-BIT'!$A$5:$E$10005,3,0)),"")</f>
        <v>6</v>
      </c>
      <c r="R50" s="14" t="e">
        <f t="shared" si="1"/>
        <v>#REF!</v>
      </c>
      <c r="S50" s="14" t="e">
        <f t="shared" si="2"/>
        <v>#N/A</v>
      </c>
      <c r="T50" s="14"/>
      <c r="U50" s="14" t="str">
        <f ca="1">IFERROR(IF(P50="X",IF(VLOOKUP(B50,'Oficios_-_pend_criticas'!$C$3:$J$4739,5,0)="","",IF(VLOOKUP(B50,'Oficios_-_pend_criticas'!$C$3:$J$4739,7,0)="",IF(TODAY()&gt;VLOOKUP(B50,'Oficios_-_pend_criticas'!$C$3:$J$4739,5,0),"X",""),IF(VLOOKUP(B50,'Oficios_-_pend_criticas'!$C$3:$J$4739,7,0)&gt;VLOOKUP(B50,'Oficios_-_pend_criticas'!$C$3:$J$4739,5,0),"X",""))),""),"")</f>
        <v/>
      </c>
      <c r="V50" s="14" t="str">
        <f ca="1">IFERROR(IF(Q50=0,IF(VLOOKUP(B50,'Oficios_-_pend_criticas'!$C$3:$J$4739,5,0)="","",IF(VLOOKUP(B50,'Oficios_-_pend_criticas'!$C$3:$J$4739,7,0)="",IF(TODAY()&gt;VLOOKUP(B50,'Oficios_-_pend_criticas'!$C$3:$J$4739,5,0),"X",""),IF(VLOOKUP(B50,'Oficios_-_pend_criticas'!$C$3:$J$4739,7,0)&gt;VLOOKUP(B50,'Oficios_-_pend_criticas'!$C$3:$J$4739,5,0),"X",""))),""),"")</f>
        <v/>
      </c>
      <c r="W50" s="14" t="str">
        <f ca="1">IFERROR(IF(P50&lt;&gt;"X",IF(Q50&gt;0,IF(VLOOKUP(B50,'Oficios_-_pend_criticas'!$C$4:$J$4739,5,0)="","",IF(VLOOKUP(B50,'Oficios_-_pend_criticas'!$C$4:$J$4739,7,0)="",IF(TODAY()&gt;VLOOKUP(B50,'Oficios_-_pend_criticas'!$C$4:$J$4739,5,0),"X",""),IF(VLOOKUP(B50,'Oficios_-_pend_criticas'!$C$4:$J$4739,7,0)&gt;VLOOKUP(B50,'Oficios_-_pend_criticas'!$C$4:$J$4739,5,0),"X",""))),""),""),"")</f>
        <v/>
      </c>
    </row>
    <row r="51" spans="1:23" ht="33.75" hidden="1" customHeight="1" x14ac:dyDescent="0.25">
      <c r="A51" s="9" t="str">
        <f t="shared" si="0"/>
        <v/>
      </c>
      <c r="B51" s="10" t="s">
        <v>162</v>
      </c>
      <c r="C51" s="11" t="e">
        <f>IF(B51="","",VLOOKUP(B51,#REF!,6,0))</f>
        <v>#REF!</v>
      </c>
      <c r="D51" s="12" t="e">
        <f>IF(B51="","",VLOOKUP(B51,#REF!,22,0))</f>
        <v>#REF!</v>
      </c>
      <c r="E51" s="10" t="e">
        <f>IF(B51="","",VLOOKUP(B51,Consultas_públicas!$A$376:$G$3879,7,0))</f>
        <v>#N/A</v>
      </c>
      <c r="F51" s="12" t="s">
        <v>28</v>
      </c>
      <c r="G51" s="13">
        <v>43487</v>
      </c>
      <c r="H51" s="14" t="str">
        <f>IFERROR(IF(VLOOKUP(B51,'Oficios_-_pend_criticas'!$C$4:$D$4739,2,0)="","","X"),"")</f>
        <v/>
      </c>
      <c r="I51" s="12"/>
      <c r="J51" s="13"/>
      <c r="K51" s="10"/>
      <c r="L51" s="12" t="str">
        <f>IFERROR(VLOOKUP(B51,Retorno_da_RFB!$D$3:$I$6388,5,0),"")</f>
        <v>016</v>
      </c>
      <c r="M51" s="13">
        <f>IFERROR(VLOOKUP(B51,Retorno_da_RFB!$D$3:$I$6388,6,0),"")</f>
        <v>43502</v>
      </c>
      <c r="N51" s="10" t="str">
        <f>IFERROR(VLOOKUP(B51,Retorno_da_RFB!$D$3:$I$6388,3,0),"")</f>
        <v>9018.50.90</v>
      </c>
      <c r="O51" s="10" t="str">
        <f>IFERROR(VLOOKUP(B51,Retorno_da_RFB!$D$3:$I$6388,4,0),"")</f>
        <v>Aparelhos para cirurgia oftalmológica de retina e corpo vítreo, microscópio oftalmológico binocular indireto com o sistema de liga de aço inoxidável e de titânio  com lente de redução e lente dourada ,com angulo de campo visual de 60 até 125° de observação sem contato no polo posterior, distância de foco de 175 ou 200mm.</v>
      </c>
      <c r="P51" s="12" t="str">
        <f>IFERROR(IF(N51="","",IF(VLOOKUP(LEFT(N51,10),'Universo_BK-BIT'!$A$5:$E$10005,2,0)="","X",VLOOKUP(LEFT(N51,10),'Universo_BK-BIT'!$A$5:$E$10005,2,0))),"X")</f>
        <v>BK</v>
      </c>
      <c r="Q51" s="12">
        <f>IFERROR(IF(P51="X","",VLOOKUP(LEFT(N51,10),'Universo_BK-BIT'!$A$5:$E$10005,3,0)),"")</f>
        <v>14</v>
      </c>
      <c r="R51" s="14" t="e">
        <f t="shared" si="1"/>
        <v>#REF!</v>
      </c>
      <c r="S51" s="14" t="e">
        <f t="shared" si="2"/>
        <v>#N/A</v>
      </c>
      <c r="T51" s="14"/>
      <c r="U51" s="14" t="str">
        <f ca="1">IFERROR(IF(P51="X",IF(VLOOKUP(B51,'Oficios_-_pend_criticas'!$C$3:$J$4739,5,0)="","",IF(VLOOKUP(B51,'Oficios_-_pend_criticas'!$C$3:$J$4739,7,0)="",IF(TODAY()&gt;VLOOKUP(B51,'Oficios_-_pend_criticas'!$C$3:$J$4739,5,0),"X",""),IF(VLOOKUP(B51,'Oficios_-_pend_criticas'!$C$3:$J$4739,7,0)&gt;VLOOKUP(B51,'Oficios_-_pend_criticas'!$C$3:$J$4739,5,0),"X",""))),""),"")</f>
        <v/>
      </c>
      <c r="V51" s="14" t="str">
        <f ca="1">IFERROR(IF(Q51=0,IF(VLOOKUP(B51,'Oficios_-_pend_criticas'!$C$3:$J$4739,5,0)="","",IF(VLOOKUP(B51,'Oficios_-_pend_criticas'!$C$3:$J$4739,7,0)="",IF(TODAY()&gt;VLOOKUP(B51,'Oficios_-_pend_criticas'!$C$3:$J$4739,5,0),"X",""),IF(VLOOKUP(B51,'Oficios_-_pend_criticas'!$C$3:$J$4739,7,0)&gt;VLOOKUP(B51,'Oficios_-_pend_criticas'!$C$3:$J$4739,5,0),"X",""))),""),"")</f>
        <v/>
      </c>
      <c r="W51" s="14" t="str">
        <f ca="1">IFERROR(IF(P51&lt;&gt;"X",IF(Q51&gt;0,IF(VLOOKUP(B51,'Oficios_-_pend_criticas'!$C$4:$J$4739,5,0)="","",IF(VLOOKUP(B51,'Oficios_-_pend_criticas'!$C$4:$J$4739,7,0)="",IF(TODAY()&gt;VLOOKUP(B51,'Oficios_-_pend_criticas'!$C$4:$J$4739,5,0),"X",""),IF(VLOOKUP(B51,'Oficios_-_pend_criticas'!$C$4:$J$4739,7,0)&gt;VLOOKUP(B51,'Oficios_-_pend_criticas'!$C$4:$J$4739,5,0),"X",""))),""),""),"")</f>
        <v/>
      </c>
    </row>
    <row r="52" spans="1:23" ht="33.75" hidden="1" customHeight="1" x14ac:dyDescent="0.25">
      <c r="A52" s="9" t="str">
        <f t="shared" si="0"/>
        <v/>
      </c>
      <c r="B52" s="10" t="s">
        <v>164</v>
      </c>
      <c r="C52" s="11" t="e">
        <f>IF(B52="","",VLOOKUP(B52,#REF!,6,0))</f>
        <v>#REF!</v>
      </c>
      <c r="D52" s="12" t="e">
        <f>IF(B52="","",VLOOKUP(B52,#REF!,22,0))</f>
        <v>#REF!</v>
      </c>
      <c r="E52" s="10" t="e">
        <f>IF(B52="","",VLOOKUP(B52,Consultas_públicas!$A$376:$G$3879,7,0))</f>
        <v>#N/A</v>
      </c>
      <c r="F52" s="12" t="s">
        <v>28</v>
      </c>
      <c r="G52" s="13">
        <v>43487</v>
      </c>
      <c r="H52" s="14" t="str">
        <f>IFERROR(IF(VLOOKUP(B52,'Oficios_-_pend_criticas'!$C$4:$D$4739,2,0)="","","X"),"")</f>
        <v/>
      </c>
      <c r="I52" s="12"/>
      <c r="J52" s="13"/>
      <c r="K52" s="10"/>
      <c r="L52" s="12" t="str">
        <f>IFERROR(VLOOKUP(B52,Retorno_da_RFB!$D$3:$I$6388,5,0),"")</f>
        <v>016</v>
      </c>
      <c r="M52" s="13">
        <f>IFERROR(VLOOKUP(B52,Retorno_da_RFB!$D$3:$I$6388,6,0),"")</f>
        <v>43502</v>
      </c>
      <c r="N52" s="10" t="str">
        <f>IFERROR(VLOOKUP(B52,Retorno_da_RFB!$D$3:$I$6388,3,0),"")</f>
        <v>8438.50.00</v>
      </c>
      <c r="O52" s="10" t="str">
        <f>IFERROR(VLOOKUP(B52,Retorno_da_RFB!$D$3:$I$6388,4,0),"")</f>
        <v>Equipamentos para desmoldagem de presunto e bacon por meio de injeção de ar comprimido, capacidade para produtos com comprimento de 1.000 a 1.200mm e largura de 100 a 130mm, elevador para posicionamento dos moldes na mesa ergonômica para manuseio dos moldes, placas base para descompressão, capacidade de desmoldagem de 7 peças por minuto, esteira para transporte do produto acabado, consumo de ar comprimido de 25 a 45 litros, pressão requerida 5bar, potência de 2 a 5hp.</v>
      </c>
      <c r="P52" s="12" t="str">
        <f>IFERROR(IF(N52="","",IF(VLOOKUP(LEFT(N52,10),'Universo_BK-BIT'!$A$5:$E$10005,2,0)="","X",VLOOKUP(LEFT(N52,10),'Universo_BK-BIT'!$A$5:$E$10005,2,0))),"X")</f>
        <v>BK</v>
      </c>
      <c r="Q52" s="12">
        <f>IFERROR(IF(P52="X","",VLOOKUP(LEFT(N52,10),'Universo_BK-BIT'!$A$5:$E$10005,3,0)),"")</f>
        <v>14</v>
      </c>
      <c r="R52" s="14" t="e">
        <f t="shared" si="1"/>
        <v>#REF!</v>
      </c>
      <c r="S52" s="14" t="e">
        <f t="shared" si="2"/>
        <v>#N/A</v>
      </c>
      <c r="T52" s="14"/>
      <c r="U52" s="14" t="str">
        <f ca="1">IFERROR(IF(P52="X",IF(VLOOKUP(B52,'Oficios_-_pend_criticas'!$C$3:$J$4739,5,0)="","",IF(VLOOKUP(B52,'Oficios_-_pend_criticas'!$C$3:$J$4739,7,0)="",IF(TODAY()&gt;VLOOKUP(B52,'Oficios_-_pend_criticas'!$C$3:$J$4739,5,0),"X",""),IF(VLOOKUP(B52,'Oficios_-_pend_criticas'!$C$3:$J$4739,7,0)&gt;VLOOKUP(B52,'Oficios_-_pend_criticas'!$C$3:$J$4739,5,0),"X",""))),""),"")</f>
        <v/>
      </c>
      <c r="V52" s="14" t="str">
        <f ca="1">IFERROR(IF(Q52=0,IF(VLOOKUP(B52,'Oficios_-_pend_criticas'!$C$3:$J$4739,5,0)="","",IF(VLOOKUP(B52,'Oficios_-_pend_criticas'!$C$3:$J$4739,7,0)="",IF(TODAY()&gt;VLOOKUP(B52,'Oficios_-_pend_criticas'!$C$3:$J$4739,5,0),"X",""),IF(VLOOKUP(B52,'Oficios_-_pend_criticas'!$C$3:$J$4739,7,0)&gt;VLOOKUP(B52,'Oficios_-_pend_criticas'!$C$3:$J$4739,5,0),"X",""))),""),"")</f>
        <v/>
      </c>
      <c r="W52" s="14" t="str">
        <f ca="1">IFERROR(IF(P52&lt;&gt;"X",IF(Q52&gt;0,IF(VLOOKUP(B52,'Oficios_-_pend_criticas'!$C$4:$J$4739,5,0)="","",IF(VLOOKUP(B52,'Oficios_-_pend_criticas'!$C$4:$J$4739,7,0)="",IF(TODAY()&gt;VLOOKUP(B52,'Oficios_-_pend_criticas'!$C$4:$J$4739,5,0),"X",""),IF(VLOOKUP(B52,'Oficios_-_pend_criticas'!$C$4:$J$4739,7,0)&gt;VLOOKUP(B52,'Oficios_-_pend_criticas'!$C$4:$J$4739,5,0),"X",""))),""),""),"")</f>
        <v/>
      </c>
    </row>
    <row r="53" spans="1:23" ht="45" hidden="1" customHeight="1" x14ac:dyDescent="0.25">
      <c r="A53" s="9" t="str">
        <f t="shared" si="0"/>
        <v/>
      </c>
      <c r="B53" s="10" t="s">
        <v>167</v>
      </c>
      <c r="C53" s="11" t="e">
        <f>IF(B53="","",VLOOKUP(B53,#REF!,6,0))</f>
        <v>#REF!</v>
      </c>
      <c r="D53" s="12" t="e">
        <f>IF(B53="","",VLOOKUP(B53,#REF!,22,0))</f>
        <v>#REF!</v>
      </c>
      <c r="E53" s="10" t="e">
        <f>IF(B53="","",VLOOKUP(B53,Consultas_públicas!$A$376:$G$3879,7,0))</f>
        <v>#N/A</v>
      </c>
      <c r="F53" s="12" t="s">
        <v>28</v>
      </c>
      <c r="G53" s="13">
        <v>43487</v>
      </c>
      <c r="H53" s="14" t="str">
        <f>IFERROR(IF(VLOOKUP(B53,'Oficios_-_pend_criticas'!$C$4:$D$4739,2,0)="","","X"),"")</f>
        <v/>
      </c>
      <c r="I53" s="12"/>
      <c r="J53" s="13"/>
      <c r="K53" s="10"/>
      <c r="L53" s="12" t="str">
        <f>IFERROR(VLOOKUP(B53,Retorno_da_RFB!$D$3:$I$6388,5,0),"")</f>
        <v>016</v>
      </c>
      <c r="M53" s="13">
        <f>IFERROR(VLOOKUP(B53,Retorno_da_RFB!$D$3:$I$6388,6,0),"")</f>
        <v>43502</v>
      </c>
      <c r="N53" s="10" t="str">
        <f>IFERROR(VLOOKUP(B53,Retorno_da_RFB!$D$3:$I$6388,3,0),"")</f>
        <v>8438.50.00</v>
      </c>
      <c r="O53" s="10" t="str">
        <f>IFERROR(VLOOKUP(B53,Retorno_da_RFB!$D$3:$I$6388,4,0),"")</f>
        <v>Equipamentos multifôrmas para moldar produtos cárneos como presunto e bacon, capacidade de produção para até 60 moldes, entrada para acoplamento de carro de aperto para prensagem da massa cárnea, capacidade de prensagem de 100 a 120 peças/30 segundos, sistema "flow vent"" no interior da torre para circulação de vapor, comprimento dos produtos de 1.000 a 1.200mm, largura dos produtos de 100 a 130mm, cubas aço inoxidável AISI 304L.</v>
      </c>
      <c r="P53" s="12" t="str">
        <f>IFERROR(IF(N53="","",IF(VLOOKUP(LEFT(N53,10),'Universo_BK-BIT'!$A$5:$E$10005,2,0)="","X",VLOOKUP(LEFT(N53,10),'Universo_BK-BIT'!$A$5:$E$10005,2,0))),"X")</f>
        <v>BK</v>
      </c>
      <c r="Q53" s="12">
        <f>IFERROR(IF(P53="X","",VLOOKUP(LEFT(N53,10),'Universo_BK-BIT'!$A$5:$E$10005,3,0)),"")</f>
        <v>14</v>
      </c>
      <c r="R53" s="14" t="e">
        <f t="shared" si="1"/>
        <v>#REF!</v>
      </c>
      <c r="S53" s="14" t="e">
        <f t="shared" si="2"/>
        <v>#N/A</v>
      </c>
      <c r="T53" s="14"/>
      <c r="U53" s="14" t="str">
        <f ca="1">IFERROR(IF(P53="X",IF(VLOOKUP(B53,'Oficios_-_pend_criticas'!$C$3:$J$4739,5,0)="","",IF(VLOOKUP(B53,'Oficios_-_pend_criticas'!$C$3:$J$4739,7,0)="",IF(TODAY()&gt;VLOOKUP(B53,'Oficios_-_pend_criticas'!$C$3:$J$4739,5,0),"X",""),IF(VLOOKUP(B53,'Oficios_-_pend_criticas'!$C$3:$J$4739,7,0)&gt;VLOOKUP(B53,'Oficios_-_pend_criticas'!$C$3:$J$4739,5,0),"X",""))),""),"")</f>
        <v/>
      </c>
      <c r="V53" s="14" t="str">
        <f ca="1">IFERROR(IF(Q53=0,IF(VLOOKUP(B53,'Oficios_-_pend_criticas'!$C$3:$J$4739,5,0)="","",IF(VLOOKUP(B53,'Oficios_-_pend_criticas'!$C$3:$J$4739,7,0)="",IF(TODAY()&gt;VLOOKUP(B53,'Oficios_-_pend_criticas'!$C$3:$J$4739,5,0),"X",""),IF(VLOOKUP(B53,'Oficios_-_pend_criticas'!$C$3:$J$4739,7,0)&gt;VLOOKUP(B53,'Oficios_-_pend_criticas'!$C$3:$J$4739,5,0),"X",""))),""),"")</f>
        <v/>
      </c>
      <c r="W53" s="14" t="str">
        <f ca="1">IFERROR(IF(P53&lt;&gt;"X",IF(Q53&gt;0,IF(VLOOKUP(B53,'Oficios_-_pend_criticas'!$C$4:$J$4739,5,0)="","",IF(VLOOKUP(B53,'Oficios_-_pend_criticas'!$C$4:$J$4739,7,0)="",IF(TODAY()&gt;VLOOKUP(B53,'Oficios_-_pend_criticas'!$C$4:$J$4739,5,0),"X",""),IF(VLOOKUP(B53,'Oficios_-_pend_criticas'!$C$4:$J$4739,7,0)&gt;VLOOKUP(B53,'Oficios_-_pend_criticas'!$C$4:$J$4739,5,0),"X",""))),""),""),"")</f>
        <v/>
      </c>
    </row>
    <row r="54" spans="1:23" ht="37.5" hidden="1" customHeight="1" x14ac:dyDescent="0.25">
      <c r="A54" s="9" t="str">
        <f t="shared" si="0"/>
        <v/>
      </c>
      <c r="B54" s="10" t="s">
        <v>169</v>
      </c>
      <c r="C54" s="11" t="e">
        <f>IF(B54="","",VLOOKUP(B54,#REF!,6,0))</f>
        <v>#REF!</v>
      </c>
      <c r="D54" s="12" t="e">
        <f>IF(B54="","",VLOOKUP(B54,#REF!,22,0))</f>
        <v>#REF!</v>
      </c>
      <c r="E54" s="10" t="e">
        <f>IF(B54="","",VLOOKUP(B54,Consultas_públicas!$A$376:$G$3879,7,0))</f>
        <v>#N/A</v>
      </c>
      <c r="F54" s="12" t="s">
        <v>28</v>
      </c>
      <c r="G54" s="13">
        <v>43487</v>
      </c>
      <c r="H54" s="14" t="str">
        <f>IFERROR(IF(VLOOKUP(B54,'Oficios_-_pend_criticas'!$C$4:$D$4739,2,0)="","","X"),"")</f>
        <v/>
      </c>
      <c r="I54" s="12"/>
      <c r="J54" s="13"/>
      <c r="K54" s="10"/>
      <c r="L54" s="12" t="str">
        <f>IFERROR(VLOOKUP(B54,Retorno_da_RFB!$D$3:$I$6388,5,0),"")</f>
        <v>016</v>
      </c>
      <c r="M54" s="13">
        <f>IFERROR(VLOOKUP(B54,Retorno_da_RFB!$D$3:$I$6388,6,0),"")</f>
        <v>43502</v>
      </c>
      <c r="N54" s="10" t="str">
        <f>IFERROR(VLOOKUP(B54,Retorno_da_RFB!$D$3:$I$6388,3,0),"")</f>
        <v>8438.50.00</v>
      </c>
      <c r="O54" s="10" t="str">
        <f>IFERROR(VLOOKUP(B54,Retorno_da_RFB!$D$3:$I$6388,4,0),"")</f>
        <v>Equipamentos para moldagem de presunto e bacon, por meio de sistema de prensagem por transmissão interna "self press", carro de aperto elétrico potência de 1,2kW, capacidade de compressão para racks com 10 níveis e 6 moldes por nível, estrutura em aço inoxidável AISI 304L, capacidade de moldagem 60 presuntos por ciclo de compressão, dimensões do produto acabado até 1.200 x 130 x 100mm, rack com capacidade para 60 moldes e sistema de molas superior para compressão homogênea.</v>
      </c>
      <c r="P54" s="12" t="str">
        <f>IFERROR(IF(N54="","",IF(VLOOKUP(LEFT(N54,10),'Universo_BK-BIT'!$A$5:$E$10005,2,0)="","X",VLOOKUP(LEFT(N54,10),'Universo_BK-BIT'!$A$5:$E$10005,2,0))),"X")</f>
        <v>BK</v>
      </c>
      <c r="Q54" s="12">
        <f>IFERROR(IF(P54="X","",VLOOKUP(LEFT(N54,10),'Universo_BK-BIT'!$A$5:$E$10005,3,0)),"")</f>
        <v>14</v>
      </c>
      <c r="R54" s="14" t="e">
        <f t="shared" si="1"/>
        <v>#REF!</v>
      </c>
      <c r="S54" s="14" t="e">
        <f t="shared" si="2"/>
        <v>#N/A</v>
      </c>
      <c r="T54" s="14"/>
      <c r="U54" s="14" t="str">
        <f ca="1">IFERROR(IF(P54="X",IF(VLOOKUP(B54,'Oficios_-_pend_criticas'!$C$3:$J$4739,5,0)="","",IF(VLOOKUP(B54,'Oficios_-_pend_criticas'!$C$3:$J$4739,7,0)="",IF(TODAY()&gt;VLOOKUP(B54,'Oficios_-_pend_criticas'!$C$3:$J$4739,5,0),"X",""),IF(VLOOKUP(B54,'Oficios_-_pend_criticas'!$C$3:$J$4739,7,0)&gt;VLOOKUP(B54,'Oficios_-_pend_criticas'!$C$3:$J$4739,5,0),"X",""))),""),"")</f>
        <v/>
      </c>
      <c r="V54" s="14" t="str">
        <f ca="1">IFERROR(IF(Q54=0,IF(VLOOKUP(B54,'Oficios_-_pend_criticas'!$C$3:$J$4739,5,0)="","",IF(VLOOKUP(B54,'Oficios_-_pend_criticas'!$C$3:$J$4739,7,0)="",IF(TODAY()&gt;VLOOKUP(B54,'Oficios_-_pend_criticas'!$C$3:$J$4739,5,0),"X",""),IF(VLOOKUP(B54,'Oficios_-_pend_criticas'!$C$3:$J$4739,7,0)&gt;VLOOKUP(B54,'Oficios_-_pend_criticas'!$C$3:$J$4739,5,0),"X",""))),""),"")</f>
        <v/>
      </c>
      <c r="W54" s="14" t="str">
        <f ca="1">IFERROR(IF(P54&lt;&gt;"X",IF(Q54&gt;0,IF(VLOOKUP(B54,'Oficios_-_pend_criticas'!$C$4:$J$4739,5,0)="","",IF(VLOOKUP(B54,'Oficios_-_pend_criticas'!$C$4:$J$4739,7,0)="",IF(TODAY()&gt;VLOOKUP(B54,'Oficios_-_pend_criticas'!$C$4:$J$4739,5,0),"X",""),IF(VLOOKUP(B54,'Oficios_-_pend_criticas'!$C$4:$J$4739,7,0)&gt;VLOOKUP(B54,'Oficios_-_pend_criticas'!$C$4:$J$4739,5,0),"X",""))),""),""),"")</f>
        <v/>
      </c>
    </row>
    <row r="55" spans="1:23" ht="33.75" hidden="1" customHeight="1" x14ac:dyDescent="0.25">
      <c r="A55" s="9" t="str">
        <f t="shared" si="0"/>
        <v/>
      </c>
      <c r="B55" s="10" t="s">
        <v>171</v>
      </c>
      <c r="C55" s="11" t="e">
        <f>IF(B55="","",VLOOKUP(B55,#REF!,6,0))</f>
        <v>#REF!</v>
      </c>
      <c r="D55" s="12" t="e">
        <f>IF(B55="","",VLOOKUP(B55,#REF!,22,0))</f>
        <v>#REF!</v>
      </c>
      <c r="E55" s="10" t="e">
        <f>IF(B55="","",VLOOKUP(B55,Consultas_públicas!$A$376:$G$3879,7,0))</f>
        <v>#N/A</v>
      </c>
      <c r="F55" s="12" t="s">
        <v>28</v>
      </c>
      <c r="G55" s="13">
        <v>43487</v>
      </c>
      <c r="H55" s="14" t="str">
        <f>IFERROR(IF(VLOOKUP(B55,'Oficios_-_pend_criticas'!$C$4:$D$4739,2,0)="","","X"),"")</f>
        <v/>
      </c>
      <c r="I55" s="12"/>
      <c r="J55" s="13"/>
      <c r="K55" s="10"/>
      <c r="L55" s="12" t="str">
        <f>IFERROR(VLOOKUP(B55,Retorno_da_RFB!$D$3:$I$6388,5,0),"")</f>
        <v>016</v>
      </c>
      <c r="M55" s="13">
        <f>IFERROR(VLOOKUP(B55,Retorno_da_RFB!$D$3:$I$6388,6,0),"")</f>
        <v>43502</v>
      </c>
      <c r="N55" s="10" t="str">
        <f>IFERROR(VLOOKUP(B55,Retorno_da_RFB!$D$3:$I$6388,3,0),"")</f>
        <v>8451.80.00</v>
      </c>
      <c r="O55" s="10" t="str">
        <f>IFERROR(VLOOKUP(B55,Retorno_da_RFB!$D$3:$I$6388,4,0),"")</f>
        <v>Máquinas para aplicação automática em calçados e jeans de elementos em “strass”, rebites planos, meia pérolas e outros, compostas por 04 potes para elementos a serem aplicados, 01 braço robótico que funciona com ar comprimido, 01 estação de corte, bicos intercambiáveis e vasos de retenção variáveis para acomodar os diferentes elementos, tamanho dos elementos varia de SS6 a SS36 (2 a 8mm), a máquina manipula até 7.000 elementos por hora e aplica elementos de diferentes cores e tamanhos.</v>
      </c>
      <c r="P55" s="12" t="str">
        <f>IFERROR(IF(N55="","",IF(VLOOKUP(LEFT(N55,10),'Universo_BK-BIT'!$A$5:$E$10005,2,0)="","X",VLOOKUP(LEFT(N55,10),'Universo_BK-BIT'!$A$5:$E$10005,2,0))),"X")</f>
        <v>BK</v>
      </c>
      <c r="Q55" s="12">
        <f>IFERROR(IF(P55="X","",VLOOKUP(LEFT(N55,10),'Universo_BK-BIT'!$A$5:$E$10005,3,0)),"")</f>
        <v>14</v>
      </c>
      <c r="R55" s="14" t="e">
        <f t="shared" si="1"/>
        <v>#REF!</v>
      </c>
      <c r="S55" s="14" t="e">
        <f t="shared" si="2"/>
        <v>#N/A</v>
      </c>
      <c r="T55" s="14"/>
      <c r="U55" s="14" t="str">
        <f ca="1">IFERROR(IF(P55="X",IF(VLOOKUP(B55,'Oficios_-_pend_criticas'!$C$3:$J$4739,5,0)="","",IF(VLOOKUP(B55,'Oficios_-_pend_criticas'!$C$3:$J$4739,7,0)="",IF(TODAY()&gt;VLOOKUP(B55,'Oficios_-_pend_criticas'!$C$3:$J$4739,5,0),"X",""),IF(VLOOKUP(B55,'Oficios_-_pend_criticas'!$C$3:$J$4739,7,0)&gt;VLOOKUP(B55,'Oficios_-_pend_criticas'!$C$3:$J$4739,5,0),"X",""))),""),"")</f>
        <v/>
      </c>
      <c r="V55" s="14" t="str">
        <f ca="1">IFERROR(IF(Q55=0,IF(VLOOKUP(B55,'Oficios_-_pend_criticas'!$C$3:$J$4739,5,0)="","",IF(VLOOKUP(B55,'Oficios_-_pend_criticas'!$C$3:$J$4739,7,0)="",IF(TODAY()&gt;VLOOKUP(B55,'Oficios_-_pend_criticas'!$C$3:$J$4739,5,0),"X",""),IF(VLOOKUP(B55,'Oficios_-_pend_criticas'!$C$3:$J$4739,7,0)&gt;VLOOKUP(B55,'Oficios_-_pend_criticas'!$C$3:$J$4739,5,0),"X",""))),""),"")</f>
        <v/>
      </c>
      <c r="W55" s="14" t="str">
        <f ca="1">IFERROR(IF(P55&lt;&gt;"X",IF(Q55&gt;0,IF(VLOOKUP(B55,'Oficios_-_pend_criticas'!$C$4:$J$4739,5,0)="","",IF(VLOOKUP(B55,'Oficios_-_pend_criticas'!$C$4:$J$4739,7,0)="",IF(TODAY()&gt;VLOOKUP(B55,'Oficios_-_pend_criticas'!$C$4:$J$4739,5,0),"X",""),IF(VLOOKUP(B55,'Oficios_-_pend_criticas'!$C$4:$J$4739,7,0)&gt;VLOOKUP(B55,'Oficios_-_pend_criticas'!$C$4:$J$4739,5,0),"X",""))),""),""),"")</f>
        <v/>
      </c>
    </row>
    <row r="56" spans="1:23" ht="33.75" hidden="1" customHeight="1" x14ac:dyDescent="0.25">
      <c r="A56" s="9" t="str">
        <f t="shared" si="0"/>
        <v/>
      </c>
      <c r="B56" s="10" t="s">
        <v>174</v>
      </c>
      <c r="C56" s="11" t="e">
        <f>IF(B56="","",VLOOKUP(B56,#REF!,6,0))</f>
        <v>#REF!</v>
      </c>
      <c r="D56" s="12" t="e">
        <f>IF(B56="","",VLOOKUP(B56,#REF!,22,0))</f>
        <v>#REF!</v>
      </c>
      <c r="E56" s="10" t="e">
        <f>IF(B56="","",VLOOKUP(B56,Consultas_públicas!$A$376:$G$3879,7,0))</f>
        <v>#N/A</v>
      </c>
      <c r="F56" s="12" t="s">
        <v>28</v>
      </c>
      <c r="G56" s="13">
        <v>43487</v>
      </c>
      <c r="H56" s="14" t="str">
        <f>IFERROR(IF(VLOOKUP(B56,'Oficios_-_pend_criticas'!$C$4:$D$4739,2,0)="","","X"),"")</f>
        <v/>
      </c>
      <c r="I56" s="12"/>
      <c r="J56" s="13"/>
      <c r="K56" s="10"/>
      <c r="L56" s="12" t="str">
        <f>IFERROR(VLOOKUP(B56,Retorno_da_RFB!$D$3:$I$6388,5,0),"")</f>
        <v>016</v>
      </c>
      <c r="M56" s="13">
        <f>IFERROR(VLOOKUP(B56,Retorno_da_RFB!$D$3:$I$6388,6,0),"")</f>
        <v>43502</v>
      </c>
      <c r="N56" s="10" t="str">
        <f>IFERROR(VLOOKUP(B56,Retorno_da_RFB!$D$3:$I$6388,3,0),"")</f>
        <v>8442.30.10</v>
      </c>
      <c r="O56" s="10" t="str">
        <f>IFERROR(VLOOKUP(B56,Retorno_da_RFB!$D$3:$I$6388,4,0),"")</f>
        <v>Máquinas de compor por processo fotográfico, com gravação digital de matrizes serigráficas, operação com cabeçote bidirecional e movimentação horizontal, aplica máscara de jato de cera líquido e tem exposição por luz led integrada ao sistema, processa imagens de até 89 x 86cm e suporta formatos de matrizes de 51 x 51cm até 107 x 107cm, gravação por cabeçote de impressão xerox, com resolução de até 1.200dpi, interface de rede: ethernet 100/1.000mbps.</v>
      </c>
      <c r="P56" s="12" t="str">
        <f>IFERROR(IF(N56="","",IF(VLOOKUP(LEFT(N56,10),'Universo_BK-BIT'!$A$5:$E$10005,2,0)="","X",VLOOKUP(LEFT(N56,10),'Universo_BK-BIT'!$A$5:$E$10005,2,0))),"X")</f>
        <v>BK</v>
      </c>
      <c r="Q56" s="12">
        <f>IFERROR(IF(P56="X","",VLOOKUP(LEFT(N56,10),'Universo_BK-BIT'!$A$5:$E$10005,3,0)),"")</f>
        <v>10</v>
      </c>
      <c r="R56" s="14" t="e">
        <f t="shared" si="1"/>
        <v>#REF!</v>
      </c>
      <c r="S56" s="14" t="e">
        <f t="shared" si="2"/>
        <v>#N/A</v>
      </c>
      <c r="T56" s="14"/>
      <c r="U56" s="14" t="str">
        <f ca="1">IFERROR(IF(P56="X",IF(VLOOKUP(B56,'Oficios_-_pend_criticas'!$C$3:$J$4739,5,0)="","",IF(VLOOKUP(B56,'Oficios_-_pend_criticas'!$C$3:$J$4739,7,0)="",IF(TODAY()&gt;VLOOKUP(B56,'Oficios_-_pend_criticas'!$C$3:$J$4739,5,0),"X",""),IF(VLOOKUP(B56,'Oficios_-_pend_criticas'!$C$3:$J$4739,7,0)&gt;VLOOKUP(B56,'Oficios_-_pend_criticas'!$C$3:$J$4739,5,0),"X",""))),""),"")</f>
        <v/>
      </c>
      <c r="V56" s="14" t="str">
        <f ca="1">IFERROR(IF(Q56=0,IF(VLOOKUP(B56,'Oficios_-_pend_criticas'!$C$3:$J$4739,5,0)="","",IF(VLOOKUP(B56,'Oficios_-_pend_criticas'!$C$3:$J$4739,7,0)="",IF(TODAY()&gt;VLOOKUP(B56,'Oficios_-_pend_criticas'!$C$3:$J$4739,5,0),"X",""),IF(VLOOKUP(B56,'Oficios_-_pend_criticas'!$C$3:$J$4739,7,0)&gt;VLOOKUP(B56,'Oficios_-_pend_criticas'!$C$3:$J$4739,5,0),"X",""))),""),"")</f>
        <v/>
      </c>
      <c r="W56" s="14" t="str">
        <f ca="1">IFERROR(IF(P56&lt;&gt;"X",IF(Q56&gt;0,IF(VLOOKUP(B56,'Oficios_-_pend_criticas'!$C$4:$J$4739,5,0)="","",IF(VLOOKUP(B56,'Oficios_-_pend_criticas'!$C$4:$J$4739,7,0)="",IF(TODAY()&gt;VLOOKUP(B56,'Oficios_-_pend_criticas'!$C$4:$J$4739,5,0),"X",""),IF(VLOOKUP(B56,'Oficios_-_pend_criticas'!$C$4:$J$4739,7,0)&gt;VLOOKUP(B56,'Oficios_-_pend_criticas'!$C$4:$J$4739,5,0),"X",""))),""),""),"")</f>
        <v/>
      </c>
    </row>
    <row r="57" spans="1:23" ht="33.75" hidden="1" customHeight="1" x14ac:dyDescent="0.25">
      <c r="A57" s="9" t="str">
        <f t="shared" si="0"/>
        <v/>
      </c>
      <c r="B57" s="10" t="s">
        <v>177</v>
      </c>
      <c r="C57" s="11" t="e">
        <f>IF(B57="","",VLOOKUP(B57,#REF!,6,0))</f>
        <v>#REF!</v>
      </c>
      <c r="D57" s="12" t="e">
        <f>IF(B57="","",VLOOKUP(B57,#REF!,22,0))</f>
        <v>#REF!</v>
      </c>
      <c r="E57" s="10" t="e">
        <f>IF(B57="","",VLOOKUP(B57,Consultas_públicas!$A$376:$G$3879,7,0))</f>
        <v>#N/A</v>
      </c>
      <c r="F57" s="12" t="s">
        <v>28</v>
      </c>
      <c r="G57" s="13">
        <v>43487</v>
      </c>
      <c r="H57" s="14" t="str">
        <f>IFERROR(IF(VLOOKUP(B57,'Oficios_-_pend_criticas'!$C$4:$D$4739,2,0)="","","X"),"")</f>
        <v/>
      </c>
      <c r="I57" s="12"/>
      <c r="J57" s="13"/>
      <c r="K57" s="10"/>
      <c r="L57" s="12" t="str">
        <f>IFERROR(VLOOKUP(B57,Retorno_da_RFB!$D$3:$I$6388,5,0),"")</f>
        <v>016</v>
      </c>
      <c r="M57" s="13">
        <f>IFERROR(VLOOKUP(B57,Retorno_da_RFB!$D$3:$I$6388,6,0),"")</f>
        <v>43502</v>
      </c>
      <c r="N57" s="10" t="str">
        <f>IFERROR(VLOOKUP(B57,Retorno_da_RFB!$D$3:$I$6388,3,0),"")</f>
        <v>8479.82.10</v>
      </c>
      <c r="O57" s="10" t="str">
        <f>IFERROR(VLOOKUP(B57,Retorno_da_RFB!$D$3:$I$6388,4,0),"")</f>
        <v>Combinações de máquinas para fabricação de pós e granulados farmacêuticos, com mistura e homogeneização, moagem, transporte/descarga pneumático, sensor de segurança, terminal de operação remoto com CLP e tela colorida tipo "touchscreen" para coleta, armazenamento e impressão de dados de processo e criação de receitas, compostas de: misturador de "bins" com dupla inclinação, rotação do "bin" no sentido horário e anti-horário, acionados por motorredutor, ajuste de velocidade por inversor compreendida entre 6 e 20rpm, preparados para trabalhar com recipientes intercambiáveis do tipo "bin" com volume máximo de até 600 litros e válvula tipo borboleta para descarga do produto conectado  com a alimentação e descarga do “bin” realizada por meio de elevador móvel de 2.000mm e capacidade de 350 g, sistema acoplado de transferência pneumático e moinho cônico com capacidade de transferência e moagem de 700 a 800kg/hora, bomba de vácuo, válvulas borboleta e acoplamentos para conexão no “bin” e mangueiras de transferência/alimentação; descarga pneumática do bin, com capacidade máxima de 100kg por hora, bomba de vácuo, controle pneumático para descarga, válvulas borboleta e acoplamentos para conexão no “bin” e mangueiras de descarga.</v>
      </c>
      <c r="P57" s="12" t="str">
        <f>IFERROR(IF(N57="","",IF(VLOOKUP(LEFT(N57,10),'Universo_BK-BIT'!$A$5:$E$10005,2,0)="","X",VLOOKUP(LEFT(N57,10),'Universo_BK-BIT'!$A$5:$E$10005,2,0))),"X")</f>
        <v>BK</v>
      </c>
      <c r="Q57" s="12">
        <f>IFERROR(IF(P57="X","",VLOOKUP(LEFT(N57,10),'Universo_BK-BIT'!$A$5:$E$10005,3,0)),"")</f>
        <v>14</v>
      </c>
      <c r="R57" s="14" t="e">
        <f t="shared" si="1"/>
        <v>#REF!</v>
      </c>
      <c r="S57" s="14" t="e">
        <f t="shared" si="2"/>
        <v>#N/A</v>
      </c>
      <c r="T57" s="14"/>
      <c r="U57" s="14" t="str">
        <f ca="1">IFERROR(IF(P57="X",IF(VLOOKUP(B57,'Oficios_-_pend_criticas'!$C$3:$J$4739,5,0)="","",IF(VLOOKUP(B57,'Oficios_-_pend_criticas'!$C$3:$J$4739,7,0)="",IF(TODAY()&gt;VLOOKUP(B57,'Oficios_-_pend_criticas'!$C$3:$J$4739,5,0),"X",""),IF(VLOOKUP(B57,'Oficios_-_pend_criticas'!$C$3:$J$4739,7,0)&gt;VLOOKUP(B57,'Oficios_-_pend_criticas'!$C$3:$J$4739,5,0),"X",""))),""),"")</f>
        <v/>
      </c>
      <c r="V57" s="14" t="str">
        <f ca="1">IFERROR(IF(Q57=0,IF(VLOOKUP(B57,'Oficios_-_pend_criticas'!$C$3:$J$4739,5,0)="","",IF(VLOOKUP(B57,'Oficios_-_pend_criticas'!$C$3:$J$4739,7,0)="",IF(TODAY()&gt;VLOOKUP(B57,'Oficios_-_pend_criticas'!$C$3:$J$4739,5,0),"X",""),IF(VLOOKUP(B57,'Oficios_-_pend_criticas'!$C$3:$J$4739,7,0)&gt;VLOOKUP(B57,'Oficios_-_pend_criticas'!$C$3:$J$4739,5,0),"X",""))),""),"")</f>
        <v/>
      </c>
      <c r="W57" s="14" t="str">
        <f ca="1">IFERROR(IF(P57&lt;&gt;"X",IF(Q57&gt;0,IF(VLOOKUP(B57,'Oficios_-_pend_criticas'!$C$4:$J$4739,5,0)="","",IF(VLOOKUP(B57,'Oficios_-_pend_criticas'!$C$4:$J$4739,7,0)="",IF(TODAY()&gt;VLOOKUP(B57,'Oficios_-_pend_criticas'!$C$4:$J$4739,5,0),"X",""),IF(VLOOKUP(B57,'Oficios_-_pend_criticas'!$C$4:$J$4739,7,0)&gt;VLOOKUP(B57,'Oficios_-_pend_criticas'!$C$4:$J$4739,5,0),"X",""))),""),""),"")</f>
        <v/>
      </c>
    </row>
    <row r="58" spans="1:23" ht="33.75" hidden="1" customHeight="1" x14ac:dyDescent="0.25">
      <c r="A58" s="9" t="str">
        <f t="shared" si="0"/>
        <v/>
      </c>
      <c r="B58" s="10" t="s">
        <v>180</v>
      </c>
      <c r="C58" s="11" t="e">
        <f>IF(B58="","",VLOOKUP(B58,#REF!,6,0))</f>
        <v>#REF!</v>
      </c>
      <c r="D58" s="12" t="e">
        <f>IF(B58="","",VLOOKUP(B58,#REF!,22,0))</f>
        <v>#REF!</v>
      </c>
      <c r="E58" s="10" t="e">
        <f>IF(B58="","",VLOOKUP(B58,Consultas_públicas!$A$376:$G$3879,7,0))</f>
        <v>#N/A</v>
      </c>
      <c r="F58" s="12" t="s">
        <v>28</v>
      </c>
      <c r="G58" s="13">
        <v>43487</v>
      </c>
      <c r="H58" s="14" t="str">
        <f>IFERROR(IF(VLOOKUP(B58,'Oficios_-_pend_criticas'!$C$4:$D$4739,2,0)="","","X"),"")</f>
        <v/>
      </c>
      <c r="I58" s="12"/>
      <c r="J58" s="13"/>
      <c r="K58" s="10"/>
      <c r="L58" s="12" t="str">
        <f>IFERROR(VLOOKUP(B58,Retorno_da_RFB!$D$3:$I$6388,5,0),"")</f>
        <v>016</v>
      </c>
      <c r="M58" s="13">
        <f>IFERROR(VLOOKUP(B58,Retorno_da_RFB!$D$3:$I$6388,6,0),"")</f>
        <v>43502</v>
      </c>
      <c r="N58" s="10" t="str">
        <f>IFERROR(VLOOKUP(B58,Retorno_da_RFB!$D$3:$I$6388,3,0),"")</f>
        <v>8465.99.00</v>
      </c>
      <c r="O58" s="10" t="str">
        <f>IFERROR(VLOOKUP(B58,Retorno_da_RFB!$D$3:$I$6388,4,0),"")</f>
        <v>Máquinas para furar, fresar e/ou serrar painéis de madeiras compensadas ou de partículas com dimensões máximas do painel de X = ilimitado, Y = 920mm ou 1.250mm e Z = 50mm, com sistema de furação ponto a ponto, com sistema de pinças sincronizadas DDT (Doble Dynamic Transport), com 3 ou 4 eixos controlados por controle numérico computadorizado (CNC) com tela “touchscreen”, com redutor helicoidal e fuso de alta precisão, com duplo ponto "0" (zero), com sensor a laser para leitura do painel, com 9 ou 12 mandris verticais; com 6 ou 8 mandris horizontais, com grupo fresador de 3,3 ou 5,0kW, com grupo de serra no sentido X, com leitor de código de barras.</v>
      </c>
      <c r="P58" s="12" t="str">
        <f>IFERROR(IF(N58="","",IF(VLOOKUP(LEFT(N58,10),'Universo_BK-BIT'!$A$5:$E$10005,2,0)="","X",VLOOKUP(LEFT(N58,10),'Universo_BK-BIT'!$A$5:$E$10005,2,0))),"X")</f>
        <v>BK</v>
      </c>
      <c r="Q58" s="12">
        <f>IFERROR(IF(P58="X","",VLOOKUP(LEFT(N58,10),'Universo_BK-BIT'!$A$5:$E$10005,3,0)),"")</f>
        <v>14</v>
      </c>
      <c r="R58" s="14" t="e">
        <f t="shared" si="1"/>
        <v>#REF!</v>
      </c>
      <c r="S58" s="14" t="e">
        <f t="shared" si="2"/>
        <v>#N/A</v>
      </c>
      <c r="T58" s="14"/>
      <c r="U58" s="14" t="str">
        <f ca="1">IFERROR(IF(P58="X",IF(VLOOKUP(B58,'Oficios_-_pend_criticas'!$C$3:$J$4739,5,0)="","",IF(VLOOKUP(B58,'Oficios_-_pend_criticas'!$C$3:$J$4739,7,0)="",IF(TODAY()&gt;VLOOKUP(B58,'Oficios_-_pend_criticas'!$C$3:$J$4739,5,0),"X",""),IF(VLOOKUP(B58,'Oficios_-_pend_criticas'!$C$3:$J$4739,7,0)&gt;VLOOKUP(B58,'Oficios_-_pend_criticas'!$C$3:$J$4739,5,0),"X",""))),""),"")</f>
        <v/>
      </c>
      <c r="V58" s="14" t="str">
        <f ca="1">IFERROR(IF(Q58=0,IF(VLOOKUP(B58,'Oficios_-_pend_criticas'!$C$3:$J$4739,5,0)="","",IF(VLOOKUP(B58,'Oficios_-_pend_criticas'!$C$3:$J$4739,7,0)="",IF(TODAY()&gt;VLOOKUP(B58,'Oficios_-_pend_criticas'!$C$3:$J$4739,5,0),"X",""),IF(VLOOKUP(B58,'Oficios_-_pend_criticas'!$C$3:$J$4739,7,0)&gt;VLOOKUP(B58,'Oficios_-_pend_criticas'!$C$3:$J$4739,5,0),"X",""))),""),"")</f>
        <v/>
      </c>
      <c r="W58" s="14" t="str">
        <f ca="1">IFERROR(IF(P58&lt;&gt;"X",IF(Q58&gt;0,IF(VLOOKUP(B58,'Oficios_-_pend_criticas'!$C$4:$J$4739,5,0)="","",IF(VLOOKUP(B58,'Oficios_-_pend_criticas'!$C$4:$J$4739,7,0)="",IF(TODAY()&gt;VLOOKUP(B58,'Oficios_-_pend_criticas'!$C$4:$J$4739,5,0),"X",""),IF(VLOOKUP(B58,'Oficios_-_pend_criticas'!$C$4:$J$4739,7,0)&gt;VLOOKUP(B58,'Oficios_-_pend_criticas'!$C$4:$J$4739,5,0),"X",""))),""),""),"")</f>
        <v/>
      </c>
    </row>
    <row r="59" spans="1:23" ht="33.75" hidden="1" customHeight="1" x14ac:dyDescent="0.25">
      <c r="A59" s="9" t="str">
        <f t="shared" si="0"/>
        <v/>
      </c>
      <c r="B59" s="10" t="s">
        <v>183</v>
      </c>
      <c r="C59" s="11" t="e">
        <f>IF(B59="","",VLOOKUP(B59,#REF!,6,0))</f>
        <v>#REF!</v>
      </c>
      <c r="D59" s="12" t="e">
        <f>IF(B59="","",VLOOKUP(B59,#REF!,22,0))</f>
        <v>#REF!</v>
      </c>
      <c r="E59" s="10" t="e">
        <f>IF(B59="","",VLOOKUP(B59,Consultas_públicas!$A$376:$G$3879,7,0))</f>
        <v>#N/A</v>
      </c>
      <c r="F59" s="12" t="s">
        <v>28</v>
      </c>
      <c r="G59" s="13">
        <v>43487</v>
      </c>
      <c r="H59" s="14" t="str">
        <f>IFERROR(IF(VLOOKUP(B59,'Oficios_-_pend_criticas'!$C$4:$D$4739,2,0)="","","X"),"")</f>
        <v/>
      </c>
      <c r="I59" s="12"/>
      <c r="J59" s="13"/>
      <c r="K59" s="10"/>
      <c r="L59" s="12" t="str">
        <f>IFERROR(VLOOKUP(B59,Retorno_da_RFB!$D$3:$I$6388,5,0),"")</f>
        <v>016</v>
      </c>
      <c r="M59" s="13">
        <f>IFERROR(VLOOKUP(B59,Retorno_da_RFB!$D$3:$I$6388,6,0),"")</f>
        <v>43502</v>
      </c>
      <c r="N59" s="10" t="str">
        <f>IFERROR(VLOOKUP(B59,Retorno_da_RFB!$D$3:$I$6388,3,0),"")</f>
        <v>8438.50.00</v>
      </c>
      <c r="O59" s="10" t="str">
        <f>IFERROR(VLOOKUP(B59,Retorno_da_RFB!$D$3:$I$6388,4,0),"")</f>
        <v>Equipamentos para divisão de carcaças suínas com capacidade de até 650 carcaças por hora, dotados de uma guia para determinar o ponto correto do corte da espinha e sincronização com transportador aéreo por meio de “encoder”, sistema de higienização automática da serra a cada ciclo de processo e painel de comando.</v>
      </c>
      <c r="P59" s="12" t="str">
        <f>IFERROR(IF(N59="","",IF(VLOOKUP(LEFT(N59,10),'Universo_BK-BIT'!$A$5:$E$10005,2,0)="","X",VLOOKUP(LEFT(N59,10),'Universo_BK-BIT'!$A$5:$E$10005,2,0))),"X")</f>
        <v>BK</v>
      </c>
      <c r="Q59" s="12">
        <f>IFERROR(IF(P59="X","",VLOOKUP(LEFT(N59,10),'Universo_BK-BIT'!$A$5:$E$10005,3,0)),"")</f>
        <v>14</v>
      </c>
      <c r="R59" s="14" t="e">
        <f t="shared" si="1"/>
        <v>#REF!</v>
      </c>
      <c r="S59" s="14" t="e">
        <f t="shared" si="2"/>
        <v>#N/A</v>
      </c>
      <c r="T59" s="14"/>
      <c r="U59" s="14" t="str">
        <f ca="1">IFERROR(IF(P59="X",IF(VLOOKUP(B59,'Oficios_-_pend_criticas'!$C$3:$J$4739,5,0)="","",IF(VLOOKUP(B59,'Oficios_-_pend_criticas'!$C$3:$J$4739,7,0)="",IF(TODAY()&gt;VLOOKUP(B59,'Oficios_-_pend_criticas'!$C$3:$J$4739,5,0),"X",""),IF(VLOOKUP(B59,'Oficios_-_pend_criticas'!$C$3:$J$4739,7,0)&gt;VLOOKUP(B59,'Oficios_-_pend_criticas'!$C$3:$J$4739,5,0),"X",""))),""),"")</f>
        <v/>
      </c>
      <c r="V59" s="14" t="str">
        <f ca="1">IFERROR(IF(Q59=0,IF(VLOOKUP(B59,'Oficios_-_pend_criticas'!$C$3:$J$4739,5,0)="","",IF(VLOOKUP(B59,'Oficios_-_pend_criticas'!$C$3:$J$4739,7,0)="",IF(TODAY()&gt;VLOOKUP(B59,'Oficios_-_pend_criticas'!$C$3:$J$4739,5,0),"X",""),IF(VLOOKUP(B59,'Oficios_-_pend_criticas'!$C$3:$J$4739,7,0)&gt;VLOOKUP(B59,'Oficios_-_pend_criticas'!$C$3:$J$4739,5,0),"X",""))),""),"")</f>
        <v/>
      </c>
      <c r="W59" s="14" t="str">
        <f ca="1">IFERROR(IF(P59&lt;&gt;"X",IF(Q59&gt;0,IF(VLOOKUP(B59,'Oficios_-_pend_criticas'!$C$4:$J$4739,5,0)="","",IF(VLOOKUP(B59,'Oficios_-_pend_criticas'!$C$4:$J$4739,7,0)="",IF(TODAY()&gt;VLOOKUP(B59,'Oficios_-_pend_criticas'!$C$4:$J$4739,5,0),"X",""),IF(VLOOKUP(B59,'Oficios_-_pend_criticas'!$C$4:$J$4739,7,0)&gt;VLOOKUP(B59,'Oficios_-_pend_criticas'!$C$4:$J$4739,5,0),"X",""))),""),""),"")</f>
        <v/>
      </c>
    </row>
    <row r="60" spans="1:23" ht="33.75" hidden="1" customHeight="1" x14ac:dyDescent="0.25">
      <c r="A60" s="9" t="str">
        <f t="shared" si="0"/>
        <v/>
      </c>
      <c r="B60" s="10" t="s">
        <v>185</v>
      </c>
      <c r="C60" s="11" t="e">
        <f>IF(B60="","",VLOOKUP(B60,#REF!,6,0))</f>
        <v>#REF!</v>
      </c>
      <c r="D60" s="12" t="e">
        <f>IF(B60="","",VLOOKUP(B60,#REF!,22,0))</f>
        <v>#REF!</v>
      </c>
      <c r="E60" s="10" t="e">
        <f>IF(B60="","",VLOOKUP(B60,Consultas_públicas!$A$376:$G$3879,7,0))</f>
        <v>#N/A</v>
      </c>
      <c r="F60" s="12" t="s">
        <v>28</v>
      </c>
      <c r="G60" s="13">
        <v>43487</v>
      </c>
      <c r="H60" s="14" t="str">
        <f>IFERROR(IF(VLOOKUP(B60,'Oficios_-_pend_criticas'!$C$4:$D$4739,2,0)="","","X"),"")</f>
        <v/>
      </c>
      <c r="I60" s="12"/>
      <c r="J60" s="13"/>
      <c r="K60" s="10"/>
      <c r="L60" s="12" t="str">
        <f>IFERROR(VLOOKUP(B60,Retorno_da_RFB!$D$3:$I$6388,5,0),"")</f>
        <v>016</v>
      </c>
      <c r="M60" s="13">
        <f>IFERROR(VLOOKUP(B60,Retorno_da_RFB!$D$3:$I$6388,6,0),"")</f>
        <v>43502</v>
      </c>
      <c r="N60" s="10" t="str">
        <f>IFERROR(VLOOKUP(B60,Retorno_da_RFB!$D$3:$I$6388,3,0),"")</f>
        <v>8441.10.90</v>
      </c>
      <c r="O60" s="10" t="str">
        <f>IFERROR(VLOOKUP(B60,Retorno_da_RFB!$D$3:$I$6388,4,0),"")</f>
        <v>Máquinas cortadeiras de papel, de tela plástica, de fibra em aço, de não tecido, de manta filtrante, dentre outros, alimentadas por bobinas de até 250kg, de diâmetro de até 650mm e de largura de 800 a 1.600mm, com sistema de corte do tipo tesoura rotativa (tangencial), com velocidade máxima de operação igual ou inferior a 150m/min, com 1 desbobinador e com 1 rebobinador com velocidades controladas por servo motores, com interface homem-máquina e controle por CLP.</v>
      </c>
      <c r="P60" s="12" t="str">
        <f>IFERROR(IF(N60="","",IF(VLOOKUP(LEFT(N60,10),'Universo_BK-BIT'!$A$5:$E$10005,2,0)="","X",VLOOKUP(LEFT(N60,10),'Universo_BK-BIT'!$A$5:$E$10005,2,0))),"X")</f>
        <v>BK</v>
      </c>
      <c r="Q60" s="12">
        <f>IFERROR(IF(P60="X","",VLOOKUP(LEFT(N60,10),'Universo_BK-BIT'!$A$5:$E$10005,3,0)),"")</f>
        <v>14</v>
      </c>
      <c r="R60" s="14" t="e">
        <f t="shared" si="1"/>
        <v>#REF!</v>
      </c>
      <c r="S60" s="14" t="e">
        <f t="shared" si="2"/>
        <v>#N/A</v>
      </c>
      <c r="T60" s="14"/>
      <c r="U60" s="14" t="str">
        <f ca="1">IFERROR(IF(P60="X",IF(VLOOKUP(B60,'Oficios_-_pend_criticas'!$C$3:$J$4739,5,0)="","",IF(VLOOKUP(B60,'Oficios_-_pend_criticas'!$C$3:$J$4739,7,0)="",IF(TODAY()&gt;VLOOKUP(B60,'Oficios_-_pend_criticas'!$C$3:$J$4739,5,0),"X",""),IF(VLOOKUP(B60,'Oficios_-_pend_criticas'!$C$3:$J$4739,7,0)&gt;VLOOKUP(B60,'Oficios_-_pend_criticas'!$C$3:$J$4739,5,0),"X",""))),""),"")</f>
        <v/>
      </c>
      <c r="V60" s="14" t="str">
        <f ca="1">IFERROR(IF(Q60=0,IF(VLOOKUP(B60,'Oficios_-_pend_criticas'!$C$3:$J$4739,5,0)="","",IF(VLOOKUP(B60,'Oficios_-_pend_criticas'!$C$3:$J$4739,7,0)="",IF(TODAY()&gt;VLOOKUP(B60,'Oficios_-_pend_criticas'!$C$3:$J$4739,5,0),"X",""),IF(VLOOKUP(B60,'Oficios_-_pend_criticas'!$C$3:$J$4739,7,0)&gt;VLOOKUP(B60,'Oficios_-_pend_criticas'!$C$3:$J$4739,5,0),"X",""))),""),"")</f>
        <v/>
      </c>
      <c r="W60" s="14" t="str">
        <f ca="1">IFERROR(IF(P60&lt;&gt;"X",IF(Q60&gt;0,IF(VLOOKUP(B60,'Oficios_-_pend_criticas'!$C$4:$J$4739,5,0)="","",IF(VLOOKUP(B60,'Oficios_-_pend_criticas'!$C$4:$J$4739,7,0)="",IF(TODAY()&gt;VLOOKUP(B60,'Oficios_-_pend_criticas'!$C$4:$J$4739,5,0),"X",""),IF(VLOOKUP(B60,'Oficios_-_pend_criticas'!$C$4:$J$4739,7,0)&gt;VLOOKUP(B60,'Oficios_-_pend_criticas'!$C$4:$J$4739,5,0),"X",""))),""),""),"")</f>
        <v/>
      </c>
    </row>
    <row r="61" spans="1:23" ht="33.75" hidden="1" customHeight="1" x14ac:dyDescent="0.25">
      <c r="A61" s="9" t="str">
        <f t="shared" si="0"/>
        <v/>
      </c>
      <c r="B61" s="10" t="s">
        <v>187</v>
      </c>
      <c r="C61" s="11" t="e">
        <f>IF(B61="","",VLOOKUP(B61,#REF!,6,0))</f>
        <v>#REF!</v>
      </c>
      <c r="D61" s="12" t="e">
        <f>IF(B61="","",VLOOKUP(B61,#REF!,22,0))</f>
        <v>#REF!</v>
      </c>
      <c r="E61" s="10" t="e">
        <f>IF(B61="","",VLOOKUP(B61,Consultas_públicas!$A$376:$G$3879,7,0))</f>
        <v>#N/A</v>
      </c>
      <c r="F61" s="12" t="s">
        <v>28</v>
      </c>
      <c r="G61" s="13">
        <v>43487</v>
      </c>
      <c r="H61" s="14" t="str">
        <f>IFERROR(IF(VLOOKUP(B61,'Oficios_-_pend_criticas'!$C$4:$D$4739,2,0)="","","X"),"")</f>
        <v/>
      </c>
      <c r="I61" s="12"/>
      <c r="J61" s="13"/>
      <c r="K61" s="10"/>
      <c r="L61" s="12" t="str">
        <f>IFERROR(VLOOKUP(B61,Retorno_da_RFB!$D$3:$I$6388,5,0),"")</f>
        <v>016</v>
      </c>
      <c r="M61" s="13">
        <f>IFERROR(VLOOKUP(B61,Retorno_da_RFB!$D$3:$I$6388,6,0),"")</f>
        <v>43502</v>
      </c>
      <c r="N61" s="10" t="str">
        <f>IFERROR(VLOOKUP(B61,Retorno_da_RFB!$D$3:$I$6388,3,0),"")</f>
        <v>8422.30.29</v>
      </c>
      <c r="O61" s="10" t="str">
        <f>IFERROR(VLOOKUP(B61,Retorno_da_RFB!$D$3:$I$6388,4,0),"")</f>
        <v>Máquinas de embalagem vertical automáticas para formar, encher e fechar embalagens plásticas, com balança dosadora, própria para trabalhar com alimentos, com movimento contínuo operando com dois tubos de formação paralelos alimentados a partir de um único tubo alimentador, e possibilidade de utilização de rolos de filme separados para cada unidade permitindo o preenchimento simultâneo de pacotes de diferentes tamanhos e modelos, composta por tubo de formação/alimentação, ombro do tubo de moldagem, tubo moldagem de filme plano ou retangular, barra de vedação vertical para junção da borda do filme, correia de transporte a vácuo na área de formação, garras de vedação para vedação superior e inferior da embalagem, operando com capacidade de produção de até 500 pacotes por minuto (conforme tipo de embalagem), largura máxima de pacote de 145mm, Painel de controle CLP com funções de gerenciamento e ajuste automáticos de desempenho e produção.</v>
      </c>
      <c r="P61" s="12" t="str">
        <f>IFERROR(IF(N61="","",IF(VLOOKUP(LEFT(N61,10),'Universo_BK-BIT'!$A$5:$E$10005,2,0)="","X",VLOOKUP(LEFT(N61,10),'Universo_BK-BIT'!$A$5:$E$10005,2,0))),"X")</f>
        <v>BK</v>
      </c>
      <c r="Q61" s="12">
        <f>IFERROR(IF(P61="X","",VLOOKUP(LEFT(N61,10),'Universo_BK-BIT'!$A$5:$E$10005,3,0)),"")</f>
        <v>14</v>
      </c>
      <c r="R61" s="14" t="e">
        <f t="shared" si="1"/>
        <v>#REF!</v>
      </c>
      <c r="S61" s="14" t="e">
        <f t="shared" si="2"/>
        <v>#N/A</v>
      </c>
      <c r="T61" s="14"/>
      <c r="U61" s="14" t="str">
        <f ca="1">IFERROR(IF(P61="X",IF(VLOOKUP(B61,'Oficios_-_pend_criticas'!$C$3:$J$4739,5,0)="","",IF(VLOOKUP(B61,'Oficios_-_pend_criticas'!$C$3:$J$4739,7,0)="",IF(TODAY()&gt;VLOOKUP(B61,'Oficios_-_pend_criticas'!$C$3:$J$4739,5,0),"X",""),IF(VLOOKUP(B61,'Oficios_-_pend_criticas'!$C$3:$J$4739,7,0)&gt;VLOOKUP(B61,'Oficios_-_pend_criticas'!$C$3:$J$4739,5,0),"X",""))),""),"")</f>
        <v/>
      </c>
      <c r="V61" s="14" t="str">
        <f ca="1">IFERROR(IF(Q61=0,IF(VLOOKUP(B61,'Oficios_-_pend_criticas'!$C$3:$J$4739,5,0)="","",IF(VLOOKUP(B61,'Oficios_-_pend_criticas'!$C$3:$J$4739,7,0)="",IF(TODAY()&gt;VLOOKUP(B61,'Oficios_-_pend_criticas'!$C$3:$J$4739,5,0),"X",""),IF(VLOOKUP(B61,'Oficios_-_pend_criticas'!$C$3:$J$4739,7,0)&gt;VLOOKUP(B61,'Oficios_-_pend_criticas'!$C$3:$J$4739,5,0),"X",""))),""),"")</f>
        <v/>
      </c>
      <c r="W61" s="14" t="str">
        <f ca="1">IFERROR(IF(P61&lt;&gt;"X",IF(Q61&gt;0,IF(VLOOKUP(B61,'Oficios_-_pend_criticas'!$C$4:$J$4739,5,0)="","",IF(VLOOKUP(B61,'Oficios_-_pend_criticas'!$C$4:$J$4739,7,0)="",IF(TODAY()&gt;VLOOKUP(B61,'Oficios_-_pend_criticas'!$C$4:$J$4739,5,0),"X",""),IF(VLOOKUP(B61,'Oficios_-_pend_criticas'!$C$4:$J$4739,7,0)&gt;VLOOKUP(B61,'Oficios_-_pend_criticas'!$C$4:$J$4739,5,0),"X",""))),""),""),"")</f>
        <v/>
      </c>
    </row>
    <row r="62" spans="1:23" ht="33.75" hidden="1" customHeight="1" x14ac:dyDescent="0.25">
      <c r="A62" s="9" t="str">
        <f t="shared" si="0"/>
        <v/>
      </c>
      <c r="B62" s="10" t="s">
        <v>189</v>
      </c>
      <c r="C62" s="11" t="e">
        <f>IF(B62="","",VLOOKUP(B62,#REF!,6,0))</f>
        <v>#REF!</v>
      </c>
      <c r="D62" s="12" t="e">
        <f>IF(B62="","",VLOOKUP(B62,#REF!,22,0))</f>
        <v>#REF!</v>
      </c>
      <c r="E62" s="10" t="e">
        <f>IF(B62="","",VLOOKUP(B62,Consultas_públicas!$A$376:$G$3879,7,0))</f>
        <v>#N/A</v>
      </c>
      <c r="F62" s="12" t="s">
        <v>28</v>
      </c>
      <c r="G62" s="13">
        <v>43487</v>
      </c>
      <c r="H62" s="14" t="str">
        <f>IFERROR(IF(VLOOKUP(B62,'Oficios_-_pend_criticas'!$C$4:$D$4739,2,0)="","","X"),"")</f>
        <v/>
      </c>
      <c r="I62" s="12"/>
      <c r="J62" s="13"/>
      <c r="K62" s="10"/>
      <c r="L62" s="12" t="str">
        <f>IFERROR(VLOOKUP(B62,Retorno_da_RFB!$D$3:$I$6388,5,0),"")</f>
        <v>016</v>
      </c>
      <c r="M62" s="13">
        <f>IFERROR(VLOOKUP(B62,Retorno_da_RFB!$D$3:$I$6388,6,0),"")</f>
        <v>43502</v>
      </c>
      <c r="N62" s="10" t="str">
        <f>IFERROR(VLOOKUP(B62,Retorno_da_RFB!$D$3:$I$6388,3,0),"")</f>
        <v>8479.89.99</v>
      </c>
      <c r="O62" s="10" t="str">
        <f>IFERROR(VLOOKUP(B62,Retorno_da_RFB!$D$3:$I$6388,4,0),"")</f>
        <v>Máquinas para cortes de meios filtrantes plissados, com mesa de transporte do meio filtrante, com faca octogonal rotativa com velocidade máxima de rotação igual ou inferior a 160rpm, com sistema de corte programável através de interface homem máquina e controle por CLP.</v>
      </c>
      <c r="P62" s="12" t="str">
        <f>IFERROR(IF(N62="","",IF(VLOOKUP(LEFT(N62,10),'Universo_BK-BIT'!$A$5:$E$10005,2,0)="","X",VLOOKUP(LEFT(N62,10),'Universo_BK-BIT'!$A$5:$E$10005,2,0))),"X")</f>
        <v>BK</v>
      </c>
      <c r="Q62" s="12">
        <f>IFERROR(IF(P62="X","",VLOOKUP(LEFT(N62,10),'Universo_BK-BIT'!$A$5:$E$10005,3,0)),"")</f>
        <v>14</v>
      </c>
      <c r="R62" s="14" t="e">
        <f t="shared" si="1"/>
        <v>#REF!</v>
      </c>
      <c r="S62" s="14" t="e">
        <f t="shared" si="2"/>
        <v>#N/A</v>
      </c>
      <c r="T62" s="14"/>
      <c r="U62" s="14" t="str">
        <f ca="1">IFERROR(IF(P62="X",IF(VLOOKUP(B62,'Oficios_-_pend_criticas'!$C$3:$J$4739,5,0)="","",IF(VLOOKUP(B62,'Oficios_-_pend_criticas'!$C$3:$J$4739,7,0)="",IF(TODAY()&gt;VLOOKUP(B62,'Oficios_-_pend_criticas'!$C$3:$J$4739,5,0),"X",""),IF(VLOOKUP(B62,'Oficios_-_pend_criticas'!$C$3:$J$4739,7,0)&gt;VLOOKUP(B62,'Oficios_-_pend_criticas'!$C$3:$J$4739,5,0),"X",""))),""),"")</f>
        <v/>
      </c>
      <c r="V62" s="14" t="str">
        <f ca="1">IFERROR(IF(Q62=0,IF(VLOOKUP(B62,'Oficios_-_pend_criticas'!$C$3:$J$4739,5,0)="","",IF(VLOOKUP(B62,'Oficios_-_pend_criticas'!$C$3:$J$4739,7,0)="",IF(TODAY()&gt;VLOOKUP(B62,'Oficios_-_pend_criticas'!$C$3:$J$4739,5,0),"X",""),IF(VLOOKUP(B62,'Oficios_-_pend_criticas'!$C$3:$J$4739,7,0)&gt;VLOOKUP(B62,'Oficios_-_pend_criticas'!$C$3:$J$4739,5,0),"X",""))),""),"")</f>
        <v/>
      </c>
      <c r="W62" s="14" t="str">
        <f ca="1">IFERROR(IF(P62&lt;&gt;"X",IF(Q62&gt;0,IF(VLOOKUP(B62,'Oficios_-_pend_criticas'!$C$4:$J$4739,5,0)="","",IF(VLOOKUP(B62,'Oficios_-_pend_criticas'!$C$4:$J$4739,7,0)="",IF(TODAY()&gt;VLOOKUP(B62,'Oficios_-_pend_criticas'!$C$4:$J$4739,5,0),"X",""),IF(VLOOKUP(B62,'Oficios_-_pend_criticas'!$C$4:$J$4739,7,0)&gt;VLOOKUP(B62,'Oficios_-_pend_criticas'!$C$4:$J$4739,5,0),"X",""))),""),""),"")</f>
        <v/>
      </c>
    </row>
    <row r="63" spans="1:23" ht="33.75" hidden="1" customHeight="1" x14ac:dyDescent="0.25">
      <c r="A63" s="9" t="str">
        <f t="shared" si="0"/>
        <v/>
      </c>
      <c r="B63" s="10" t="s">
        <v>191</v>
      </c>
      <c r="C63" s="11" t="e">
        <f>IF(B63="","",VLOOKUP(B63,#REF!,6,0))</f>
        <v>#REF!</v>
      </c>
      <c r="D63" s="12" t="e">
        <f>IF(B63="","",VLOOKUP(B63,#REF!,22,0))</f>
        <v>#REF!</v>
      </c>
      <c r="E63" s="10" t="e">
        <f>IF(B63="","",VLOOKUP(B63,Consultas_públicas!$A$376:$G$3879,7,0))</f>
        <v>#N/A</v>
      </c>
      <c r="F63" s="12" t="s">
        <v>28</v>
      </c>
      <c r="G63" s="13">
        <v>43487</v>
      </c>
      <c r="H63" s="14" t="str">
        <f>IFERROR(IF(VLOOKUP(B63,'Oficios_-_pend_criticas'!$C$4:$D$4739,2,0)="","","X"),"")</f>
        <v/>
      </c>
      <c r="I63" s="12"/>
      <c r="J63" s="13"/>
      <c r="K63" s="10"/>
      <c r="L63" s="12" t="str">
        <f>IFERROR(VLOOKUP(B63,Retorno_da_RFB!$D$3:$I$6388,5,0),"")</f>
        <v>016</v>
      </c>
      <c r="M63" s="13">
        <f>IFERROR(VLOOKUP(B63,Retorno_da_RFB!$D$3:$I$6388,6,0),"")</f>
        <v>43502</v>
      </c>
      <c r="N63" s="10" t="str">
        <f>IFERROR(VLOOKUP(B63,Retorno_da_RFB!$D$3:$I$6388,3,0),"")</f>
        <v>8458.11.99</v>
      </c>
      <c r="O63" s="10" t="str">
        <f>IFERROR(VLOOKUP(B63,Retorno_da_RFB!$D$3:$I$6388,4,0),"")</f>
        <v>Centros de torneamento e fresamento horizontal, multieixos, de alta precisão, com comando numérico computadorizado (CNC), para usinagem de peças de metálicas, com diâmetro torneável de 700mm, comprimento torneável mínimo de 2.000mm, cursos no eixo X / Y / Z: 800 (-25), +/- 210 e 2.050mm, com avanço rápido de 50m/min no X e Z, eixo B com extensão de giro de +/- 120º, deslocamento no eixo Z de 2.050mm e tração de 18kN, eixo C com rotação de no mínimo 550U/min, torque de 600Nm, fuso principal com potência entre 35 e 45kW, rotação de 4.000rpm,  fuso de torneamento/fresamento com potência entre 27 e 36kW, rotação de 12.000U/min e torque de 160/220Nm, com magazine e trocador automático de ferramentas, com capacidade de 120 ferramentas HSK A-63 e comprimento máximo da ferramenta de 500mm.</v>
      </c>
      <c r="P63" s="12" t="str">
        <f>IFERROR(IF(N63="","",IF(VLOOKUP(LEFT(N63,10),'Universo_BK-BIT'!$A$5:$E$10005,2,0)="","X",VLOOKUP(LEFT(N63,10),'Universo_BK-BIT'!$A$5:$E$10005,2,0))),"X")</f>
        <v>BK</v>
      </c>
      <c r="Q63" s="12">
        <f>IFERROR(IF(P63="X","",VLOOKUP(LEFT(N63,10),'Universo_BK-BIT'!$A$5:$E$10005,3,0)),"")</f>
        <v>14</v>
      </c>
      <c r="R63" s="14" t="e">
        <f t="shared" si="1"/>
        <v>#REF!</v>
      </c>
      <c r="S63" s="14" t="e">
        <f t="shared" si="2"/>
        <v>#N/A</v>
      </c>
      <c r="T63" s="14"/>
      <c r="U63" s="14" t="str">
        <f ca="1">IFERROR(IF(P63="X",IF(VLOOKUP(B63,'Oficios_-_pend_criticas'!$C$3:$J$4739,5,0)="","",IF(VLOOKUP(B63,'Oficios_-_pend_criticas'!$C$3:$J$4739,7,0)="",IF(TODAY()&gt;VLOOKUP(B63,'Oficios_-_pend_criticas'!$C$3:$J$4739,5,0),"X",""),IF(VLOOKUP(B63,'Oficios_-_pend_criticas'!$C$3:$J$4739,7,0)&gt;VLOOKUP(B63,'Oficios_-_pend_criticas'!$C$3:$J$4739,5,0),"X",""))),""),"")</f>
        <v/>
      </c>
      <c r="V63" s="14" t="str">
        <f ca="1">IFERROR(IF(Q63=0,IF(VLOOKUP(B63,'Oficios_-_pend_criticas'!$C$3:$J$4739,5,0)="","",IF(VLOOKUP(B63,'Oficios_-_pend_criticas'!$C$3:$J$4739,7,0)="",IF(TODAY()&gt;VLOOKUP(B63,'Oficios_-_pend_criticas'!$C$3:$J$4739,5,0),"X",""),IF(VLOOKUP(B63,'Oficios_-_pend_criticas'!$C$3:$J$4739,7,0)&gt;VLOOKUP(B63,'Oficios_-_pend_criticas'!$C$3:$J$4739,5,0),"X",""))),""),"")</f>
        <v/>
      </c>
      <c r="W63" s="14" t="str">
        <f ca="1">IFERROR(IF(P63&lt;&gt;"X",IF(Q63&gt;0,IF(VLOOKUP(B63,'Oficios_-_pend_criticas'!$C$4:$J$4739,5,0)="","",IF(VLOOKUP(B63,'Oficios_-_pend_criticas'!$C$4:$J$4739,7,0)="",IF(TODAY()&gt;VLOOKUP(B63,'Oficios_-_pend_criticas'!$C$4:$J$4739,5,0),"X",""),IF(VLOOKUP(B63,'Oficios_-_pend_criticas'!$C$4:$J$4739,7,0)&gt;VLOOKUP(B63,'Oficios_-_pend_criticas'!$C$4:$J$4739,5,0),"X",""))),""),""),"")</f>
        <v/>
      </c>
    </row>
    <row r="64" spans="1:23" ht="33.75" hidden="1" customHeight="1" x14ac:dyDescent="0.25">
      <c r="A64" s="9" t="str">
        <f t="shared" si="0"/>
        <v/>
      </c>
      <c r="B64" s="10" t="s">
        <v>194</v>
      </c>
      <c r="C64" s="11" t="e">
        <f>IF(B64="","",VLOOKUP(B64,#REF!,6,0))</f>
        <v>#REF!</v>
      </c>
      <c r="D64" s="12" t="e">
        <f>IF(B64="","",VLOOKUP(B64,#REF!,22,0))</f>
        <v>#REF!</v>
      </c>
      <c r="E64" s="10" t="e">
        <f>IF(B64="","",VLOOKUP(B64,Consultas_públicas!$A$376:$G$3879,7,0))</f>
        <v>#N/A</v>
      </c>
      <c r="F64" s="12" t="s">
        <v>28</v>
      </c>
      <c r="G64" s="13">
        <v>43487</v>
      </c>
      <c r="H64" s="14" t="str">
        <f>IFERROR(IF(VLOOKUP(B64,'Oficios_-_pend_criticas'!$C$4:$D$4739,2,0)="","","X"),"")</f>
        <v/>
      </c>
      <c r="I64" s="12"/>
      <c r="J64" s="13"/>
      <c r="K64" s="10"/>
      <c r="L64" s="12" t="str">
        <f>IFERROR(VLOOKUP(B64,Retorno_da_RFB!$D$3:$I$6388,5,0),"")</f>
        <v>016</v>
      </c>
      <c r="M64" s="13">
        <f>IFERROR(VLOOKUP(B64,Retorno_da_RFB!$D$3:$I$6388,6,0),"")</f>
        <v>43502</v>
      </c>
      <c r="N64" s="10" t="str">
        <f>IFERROR(VLOOKUP(B64,Retorno_da_RFB!$D$3:$I$6388,3,0),"")</f>
        <v>8477.80.90</v>
      </c>
      <c r="O64" s="10" t="str">
        <f>IFERROR(VLOOKUP(B64,Retorno_da_RFB!$D$3:$I$6388,4,0),"")</f>
        <v>Impressoras 3D para a produção de modelos tridimensionais físicos (prototipagem rápida) a partir de modelos e arquivos virtuais, que operam através da tecnologia SLA – Estereolitografia. Capacidade de fabricação de peças em resina fotossensível com volume de construção de 100 x 600 x 600mm(23.6x23.6x3.9 polegadas) com tanque raso, e de até 400 x 600 x 600mm(23.6x23.6x15.7 polegadas) com tanque cheio, espessuras de camada de impressão de 0,05 a 0,25mm., tamanhos dos feixes: Feixe A= 0,12 – 0,20mm, e Feixe B  = 0,12 – 0,8 mm.</v>
      </c>
      <c r="P64" s="12" t="str">
        <f>IFERROR(IF(N64="","",IF(VLOOKUP(LEFT(N64,10),'Universo_BK-BIT'!$A$5:$E$10005,2,0)="","X",VLOOKUP(LEFT(N64,10),'Universo_BK-BIT'!$A$5:$E$10005,2,0))),"X")</f>
        <v>BK</v>
      </c>
      <c r="Q64" s="12">
        <f>IFERROR(IF(P64="X","",VLOOKUP(LEFT(N64,10),'Universo_BK-BIT'!$A$5:$E$10005,3,0)),"")</f>
        <v>14</v>
      </c>
      <c r="R64" s="14" t="e">
        <f t="shared" si="1"/>
        <v>#REF!</v>
      </c>
      <c r="S64" s="14" t="e">
        <f t="shared" si="2"/>
        <v>#N/A</v>
      </c>
      <c r="T64" s="14"/>
      <c r="U64" s="14" t="str">
        <f ca="1">IFERROR(IF(P64="X",IF(VLOOKUP(B64,'Oficios_-_pend_criticas'!$C$3:$J$4739,5,0)="","",IF(VLOOKUP(B64,'Oficios_-_pend_criticas'!$C$3:$J$4739,7,0)="",IF(TODAY()&gt;VLOOKUP(B64,'Oficios_-_pend_criticas'!$C$3:$J$4739,5,0),"X",""),IF(VLOOKUP(B64,'Oficios_-_pend_criticas'!$C$3:$J$4739,7,0)&gt;VLOOKUP(B64,'Oficios_-_pend_criticas'!$C$3:$J$4739,5,0),"X",""))),""),"")</f>
        <v/>
      </c>
      <c r="V64" s="14" t="str">
        <f ca="1">IFERROR(IF(Q64=0,IF(VLOOKUP(B64,'Oficios_-_pend_criticas'!$C$3:$J$4739,5,0)="","",IF(VLOOKUP(B64,'Oficios_-_pend_criticas'!$C$3:$J$4739,7,0)="",IF(TODAY()&gt;VLOOKUP(B64,'Oficios_-_pend_criticas'!$C$3:$J$4739,5,0),"X",""),IF(VLOOKUP(B64,'Oficios_-_pend_criticas'!$C$3:$J$4739,7,0)&gt;VLOOKUP(B64,'Oficios_-_pend_criticas'!$C$3:$J$4739,5,0),"X",""))),""),"")</f>
        <v/>
      </c>
      <c r="W64" s="14" t="str">
        <f ca="1">IFERROR(IF(P64&lt;&gt;"X",IF(Q64&gt;0,IF(VLOOKUP(B64,'Oficios_-_pend_criticas'!$C$4:$J$4739,5,0)="","",IF(VLOOKUP(B64,'Oficios_-_pend_criticas'!$C$4:$J$4739,7,0)="",IF(TODAY()&gt;VLOOKUP(B64,'Oficios_-_pend_criticas'!$C$4:$J$4739,5,0),"X",""),IF(VLOOKUP(B64,'Oficios_-_pend_criticas'!$C$4:$J$4739,7,0)&gt;VLOOKUP(B64,'Oficios_-_pend_criticas'!$C$4:$J$4739,5,0),"X",""))),""),""),"")</f>
        <v/>
      </c>
    </row>
    <row r="65" spans="1:23" ht="33.75" hidden="1" customHeight="1" x14ac:dyDescent="0.25">
      <c r="A65" s="9" t="str">
        <f t="shared" si="0"/>
        <v/>
      </c>
      <c r="B65" s="10" t="s">
        <v>196</v>
      </c>
      <c r="C65" s="11" t="e">
        <f>IF(B65="","",VLOOKUP(B65,#REF!,6,0))</f>
        <v>#REF!</v>
      </c>
      <c r="D65" s="12" t="e">
        <f>IF(B65="","",VLOOKUP(B65,#REF!,22,0))</f>
        <v>#REF!</v>
      </c>
      <c r="E65" s="10" t="e">
        <f>IF(B65="","",VLOOKUP(B65,Consultas_públicas!$A$376:$G$3879,7,0))</f>
        <v>#N/A</v>
      </c>
      <c r="F65" s="12" t="s">
        <v>28</v>
      </c>
      <c r="G65" s="13">
        <v>43487</v>
      </c>
      <c r="H65" s="14" t="str">
        <f>IFERROR(IF(VLOOKUP(B65,'Oficios_-_pend_criticas'!$C$4:$D$4739,2,0)="","","X"),"")</f>
        <v/>
      </c>
      <c r="I65" s="12"/>
      <c r="J65" s="13"/>
      <c r="K65" s="10"/>
      <c r="L65" s="12" t="str">
        <f>IFERROR(VLOOKUP(B65,Retorno_da_RFB!$D$3:$I$6388,5,0),"")</f>
        <v>016</v>
      </c>
      <c r="M65" s="13">
        <f>IFERROR(VLOOKUP(B65,Retorno_da_RFB!$D$3:$I$6388,6,0),"")</f>
        <v>43502</v>
      </c>
      <c r="N65" s="10" t="str">
        <f>IFERROR(VLOOKUP(B65,Retorno_da_RFB!$D$3:$I$6388,3,0),"")</f>
        <v>9031.80.99</v>
      </c>
      <c r="O65" s="10" t="str">
        <f>IFERROR(VLOOKUP(B65,Retorno_da_RFB!$D$3:$I$6388,4,0),"")</f>
        <v>Scanneres Laser 3D para medição de distâncias, para aplicação em ambientes industriais IP67, principalmente em medição de pilhas de minério, com alcance de até 300 metros com 100% de reflexão, varredura vertical de 90 graus e varredura horizontal de 360 graus, com 20.000 pontos/segundo em cada varredura vertical e taxa de imagem (04 digitalizações) de 40 ou 20Hz.</v>
      </c>
      <c r="P65" s="12" t="str">
        <f>IFERROR(IF(N65="","",IF(VLOOKUP(LEFT(N65,10),'Universo_BK-BIT'!$A$5:$E$10005,2,0)="","X",VLOOKUP(LEFT(N65,10),'Universo_BK-BIT'!$A$5:$E$10005,2,0))),"X")</f>
        <v>BK</v>
      </c>
      <c r="Q65" s="12">
        <f>IFERROR(IF(P65="X","",VLOOKUP(LEFT(N65,10),'Universo_BK-BIT'!$A$5:$E$10005,3,0)),"")</f>
        <v>14</v>
      </c>
      <c r="R65" s="14" t="e">
        <f t="shared" si="1"/>
        <v>#REF!</v>
      </c>
      <c r="S65" s="14" t="e">
        <f t="shared" si="2"/>
        <v>#N/A</v>
      </c>
      <c r="T65" s="14"/>
      <c r="U65" s="14" t="str">
        <f ca="1">IFERROR(IF(P65="X",IF(VLOOKUP(B65,'Oficios_-_pend_criticas'!$C$3:$J$4739,5,0)="","",IF(VLOOKUP(B65,'Oficios_-_pend_criticas'!$C$3:$J$4739,7,0)="",IF(TODAY()&gt;VLOOKUP(B65,'Oficios_-_pend_criticas'!$C$3:$J$4739,5,0),"X",""),IF(VLOOKUP(B65,'Oficios_-_pend_criticas'!$C$3:$J$4739,7,0)&gt;VLOOKUP(B65,'Oficios_-_pend_criticas'!$C$3:$J$4739,5,0),"X",""))),""),"")</f>
        <v/>
      </c>
      <c r="V65" s="14" t="str">
        <f ca="1">IFERROR(IF(Q65=0,IF(VLOOKUP(B65,'Oficios_-_pend_criticas'!$C$3:$J$4739,5,0)="","",IF(VLOOKUP(B65,'Oficios_-_pend_criticas'!$C$3:$J$4739,7,0)="",IF(TODAY()&gt;VLOOKUP(B65,'Oficios_-_pend_criticas'!$C$3:$J$4739,5,0),"X",""),IF(VLOOKUP(B65,'Oficios_-_pend_criticas'!$C$3:$J$4739,7,0)&gt;VLOOKUP(B65,'Oficios_-_pend_criticas'!$C$3:$J$4739,5,0),"X",""))),""),"")</f>
        <v/>
      </c>
      <c r="W65" s="14" t="str">
        <f ca="1">IFERROR(IF(P65&lt;&gt;"X",IF(Q65&gt;0,IF(VLOOKUP(B65,'Oficios_-_pend_criticas'!$C$4:$J$4739,5,0)="","",IF(VLOOKUP(B65,'Oficios_-_pend_criticas'!$C$4:$J$4739,7,0)="",IF(TODAY()&gt;VLOOKUP(B65,'Oficios_-_pend_criticas'!$C$4:$J$4739,5,0),"X",""),IF(VLOOKUP(B65,'Oficios_-_pend_criticas'!$C$4:$J$4739,7,0)&gt;VLOOKUP(B65,'Oficios_-_pend_criticas'!$C$4:$J$4739,5,0),"X",""))),""),""),"")</f>
        <v/>
      </c>
    </row>
    <row r="66" spans="1:23" ht="33.75" hidden="1" customHeight="1" x14ac:dyDescent="0.25">
      <c r="A66" s="9" t="str">
        <f t="shared" si="0"/>
        <v/>
      </c>
      <c r="B66" s="10" t="s">
        <v>199</v>
      </c>
      <c r="C66" s="11" t="e">
        <f>IF(B66="","",VLOOKUP(B66,#REF!,6,0))</f>
        <v>#REF!</v>
      </c>
      <c r="D66" s="12" t="e">
        <f>IF(B66="","",VLOOKUP(B66,#REF!,22,0))</f>
        <v>#REF!</v>
      </c>
      <c r="E66" s="10" t="e">
        <f>IF(B66="","",VLOOKUP(B66,Consultas_públicas!$A$376:$G$3879,7,0))</f>
        <v>#N/A</v>
      </c>
      <c r="F66" s="12" t="s">
        <v>28</v>
      </c>
      <c r="G66" s="13">
        <v>43487</v>
      </c>
      <c r="H66" s="14" t="str">
        <f>IFERROR(IF(VLOOKUP(B66,'Oficios_-_pend_criticas'!$C$4:$D$4739,2,0)="","","X"),"")</f>
        <v/>
      </c>
      <c r="I66" s="12"/>
      <c r="J66" s="13"/>
      <c r="K66" s="10"/>
      <c r="L66" s="12" t="str">
        <f>IFERROR(VLOOKUP(B66,Retorno_da_RFB!$D$3:$I$6388,5,0),"")</f>
        <v>016</v>
      </c>
      <c r="M66" s="13">
        <f>IFERROR(VLOOKUP(B66,Retorno_da_RFB!$D$3:$I$6388,6,0),"")</f>
        <v>43502</v>
      </c>
      <c r="N66" s="10" t="str">
        <f>IFERROR(VLOOKUP(B66,Retorno_da_RFB!$D$3:$I$6388,3,0),"")</f>
        <v>8457.10.00</v>
      </c>
      <c r="O66" s="10" t="str">
        <f>IFERROR(VLOOKUP(B66,Retorno_da_RFB!$D$3:$I$6388,4,0),"")</f>
        <v>Centros de usinagem vertical de dupla coluna e travessa fixa, com comando numérico computadorizado (CNC) com 3 eixos controlados simultaneamente, capazes de fresar, furar, rosquear e mandrilar metais e não metais, com distância entre colunas de 3.800mm, com curso de trabalho no eixo X de 6.200mm, eixo Y de 4.200mm,  eixo Z de 1250mm, dimensões da mesa de 6.000 x 2.500mm, capacidade máxima de carga sobre a mesa de até 30.000kg, velocidade do eixo-árvore de até 6.000rpm com caixa engrenada, refrigeração de alta pressão pelo centro da ferramenta, magazine de ferramentas com sistema de troca automática (ATC) com capacidade para 40 ferramentas, escalas lineares nos 3 eixos XYZ, transportadores de cavaco, equipada com cabeçote de extensão e cabeçote angular, ambos com fixação e indexação automática.</v>
      </c>
      <c r="P66" s="12" t="str">
        <f>IFERROR(IF(N66="","",IF(VLOOKUP(LEFT(N66,10),'Universo_BK-BIT'!$A$5:$E$10005,2,0)="","X",VLOOKUP(LEFT(N66,10),'Universo_BK-BIT'!$A$5:$E$10005,2,0))),"X")</f>
        <v>BK</v>
      </c>
      <c r="Q66" s="12">
        <f>IFERROR(IF(P66="X","",VLOOKUP(LEFT(N66,10),'Universo_BK-BIT'!$A$5:$E$10005,3,0)),"")</f>
        <v>14</v>
      </c>
      <c r="R66" s="14" t="e">
        <f t="shared" si="1"/>
        <v>#REF!</v>
      </c>
      <c r="S66" s="14" t="e">
        <f t="shared" si="2"/>
        <v>#N/A</v>
      </c>
      <c r="T66" s="14"/>
      <c r="U66" s="14" t="str">
        <f ca="1">IFERROR(IF(P66="X",IF(VLOOKUP(B66,'Oficios_-_pend_criticas'!$C$3:$J$4739,5,0)="","",IF(VLOOKUP(B66,'Oficios_-_pend_criticas'!$C$3:$J$4739,7,0)="",IF(TODAY()&gt;VLOOKUP(B66,'Oficios_-_pend_criticas'!$C$3:$J$4739,5,0),"X",""),IF(VLOOKUP(B66,'Oficios_-_pend_criticas'!$C$3:$J$4739,7,0)&gt;VLOOKUP(B66,'Oficios_-_pend_criticas'!$C$3:$J$4739,5,0),"X",""))),""),"")</f>
        <v/>
      </c>
      <c r="V66" s="14" t="str">
        <f ca="1">IFERROR(IF(Q66=0,IF(VLOOKUP(B66,'Oficios_-_pend_criticas'!$C$3:$J$4739,5,0)="","",IF(VLOOKUP(B66,'Oficios_-_pend_criticas'!$C$3:$J$4739,7,0)="",IF(TODAY()&gt;VLOOKUP(B66,'Oficios_-_pend_criticas'!$C$3:$J$4739,5,0),"X",""),IF(VLOOKUP(B66,'Oficios_-_pend_criticas'!$C$3:$J$4739,7,0)&gt;VLOOKUP(B66,'Oficios_-_pend_criticas'!$C$3:$J$4739,5,0),"X",""))),""),"")</f>
        <v/>
      </c>
      <c r="W66" s="14" t="str">
        <f ca="1">IFERROR(IF(P66&lt;&gt;"X",IF(Q66&gt;0,IF(VLOOKUP(B66,'Oficios_-_pend_criticas'!$C$4:$J$4739,5,0)="","",IF(VLOOKUP(B66,'Oficios_-_pend_criticas'!$C$4:$J$4739,7,0)="",IF(TODAY()&gt;VLOOKUP(B66,'Oficios_-_pend_criticas'!$C$4:$J$4739,5,0),"X",""),IF(VLOOKUP(B66,'Oficios_-_pend_criticas'!$C$4:$J$4739,7,0)&gt;VLOOKUP(B66,'Oficios_-_pend_criticas'!$C$4:$J$4739,5,0),"X",""))),""),""),"")</f>
        <v/>
      </c>
    </row>
    <row r="67" spans="1:23" ht="33.75" hidden="1" customHeight="1" x14ac:dyDescent="0.25">
      <c r="A67" s="9" t="str">
        <f t="shared" ref="A67:A130" si="3">IF(COUNTIF(B:B,B67)&gt;1,"X","")</f>
        <v/>
      </c>
      <c r="B67" s="10" t="s">
        <v>202</v>
      </c>
      <c r="C67" s="11" t="e">
        <f>IF(B67="","",VLOOKUP(B67,#REF!,6,0))</f>
        <v>#REF!</v>
      </c>
      <c r="D67" s="12" t="e">
        <f>IF(B67="","",VLOOKUP(B67,#REF!,22,0))</f>
        <v>#REF!</v>
      </c>
      <c r="E67" s="10" t="e">
        <f>IF(B67="","",VLOOKUP(B67,Consultas_públicas!$A$376:$G$3879,7,0))</f>
        <v>#N/A</v>
      </c>
      <c r="F67" s="12" t="s">
        <v>203</v>
      </c>
      <c r="G67" s="13">
        <v>43495</v>
      </c>
      <c r="H67" s="14" t="str">
        <f>IFERROR(IF(VLOOKUP(B67,'Oficios_-_pend_criticas'!$C$4:$D$4739,2,0)="","","X"),"")</f>
        <v/>
      </c>
      <c r="I67" s="12"/>
      <c r="J67" s="13"/>
      <c r="K67" s="10"/>
      <c r="L67" s="12" t="str">
        <f>IFERROR(VLOOKUP(B67,Retorno_da_RFB!$D$3:$I$6388,5,0),"")</f>
        <v>016</v>
      </c>
      <c r="M67" s="13">
        <f>IFERROR(VLOOKUP(B67,Retorno_da_RFB!$D$3:$I$6388,6,0),"")</f>
        <v>43502</v>
      </c>
      <c r="N67" s="10" t="str">
        <f>IFERROR(VLOOKUP(B67,Retorno_da_RFB!$D$3:$I$6388,3,0),"")</f>
        <v>8462.21.00</v>
      </c>
      <c r="O67" s="10" t="str">
        <f>IFERROR(VLOOKUP(B67,Retorno_da_RFB!$D$3:$I$6388,4,0),"")</f>
        <v>Endireitadores automáticos para usinagem completa de serras fita com velocidade de trabalho de aproximadamente 15m/minuto e estação de medição patenteada, lâmina de serra é simultaneamente tensionada e endireitada podendo ser programadas em tela sensível ao toque no display, um sensor de medição eletrônico mede os desvios, dois pares de rolos controlados por CNC, positivos e negativos.</v>
      </c>
      <c r="P67" s="12" t="str">
        <f>IFERROR(IF(N67="","",IF(VLOOKUP(LEFT(N67,10),'Universo_BK-BIT'!$A$5:$E$10005,2,0)="","X",VLOOKUP(LEFT(N67,10),'Universo_BK-BIT'!$A$5:$E$10005,2,0))),"X")</f>
        <v>BK</v>
      </c>
      <c r="Q67" s="12">
        <f>IFERROR(IF(P67="X","",VLOOKUP(LEFT(N67,10),'Universo_BK-BIT'!$A$5:$E$10005,3,0)),"")</f>
        <v>14</v>
      </c>
      <c r="R67" s="14" t="e">
        <f t="shared" ref="R67:R130" si="4">IF(N67="","",IF(LEFT(N67,10)=LEFT(D67,10),"","X"))</f>
        <v>#REF!</v>
      </c>
      <c r="S67" s="14" t="e">
        <f t="shared" ref="S67:S130" si="5">IF(O67="","",IF(LEN(O67)&lt;=LEN(E67)+2,IF(LEN(O67)&gt;=LEN(E67)-2,"","X"),"X"))</f>
        <v>#N/A</v>
      </c>
      <c r="T67" s="14"/>
      <c r="U67" s="14" t="str">
        <f ca="1">IFERROR(IF(P67="X",IF(VLOOKUP(B67,'Oficios_-_pend_criticas'!$C$3:$J$4739,5,0)="","",IF(VLOOKUP(B67,'Oficios_-_pend_criticas'!$C$3:$J$4739,7,0)="",IF(TODAY()&gt;VLOOKUP(B67,'Oficios_-_pend_criticas'!$C$3:$J$4739,5,0),"X",""),IF(VLOOKUP(B67,'Oficios_-_pend_criticas'!$C$3:$J$4739,7,0)&gt;VLOOKUP(B67,'Oficios_-_pend_criticas'!$C$3:$J$4739,5,0),"X",""))),""),"")</f>
        <v/>
      </c>
      <c r="V67" s="14" t="str">
        <f ca="1">IFERROR(IF(Q67=0,IF(VLOOKUP(B67,'Oficios_-_pend_criticas'!$C$3:$J$4739,5,0)="","",IF(VLOOKUP(B67,'Oficios_-_pend_criticas'!$C$3:$J$4739,7,0)="",IF(TODAY()&gt;VLOOKUP(B67,'Oficios_-_pend_criticas'!$C$3:$J$4739,5,0),"X",""),IF(VLOOKUP(B67,'Oficios_-_pend_criticas'!$C$3:$J$4739,7,0)&gt;VLOOKUP(B67,'Oficios_-_pend_criticas'!$C$3:$J$4739,5,0),"X",""))),""),"")</f>
        <v/>
      </c>
      <c r="W67" s="14" t="str">
        <f ca="1">IFERROR(IF(P67&lt;&gt;"X",IF(Q67&gt;0,IF(VLOOKUP(B67,'Oficios_-_pend_criticas'!$C$4:$J$4739,5,0)="","",IF(VLOOKUP(B67,'Oficios_-_pend_criticas'!$C$4:$J$4739,7,0)="",IF(TODAY()&gt;VLOOKUP(B67,'Oficios_-_pend_criticas'!$C$4:$J$4739,5,0),"X",""),IF(VLOOKUP(B67,'Oficios_-_pend_criticas'!$C$4:$J$4739,7,0)&gt;VLOOKUP(B67,'Oficios_-_pend_criticas'!$C$4:$J$4739,5,0),"X",""))),""),""),"")</f>
        <v/>
      </c>
    </row>
    <row r="68" spans="1:23" ht="33.75" hidden="1" customHeight="1" x14ac:dyDescent="0.25">
      <c r="A68" s="9" t="str">
        <f t="shared" si="3"/>
        <v/>
      </c>
      <c r="B68" s="10" t="s">
        <v>206</v>
      </c>
      <c r="C68" s="11" t="e">
        <f>IF(B68="","",VLOOKUP(B68,#REF!,6,0))</f>
        <v>#REF!</v>
      </c>
      <c r="D68" s="12" t="e">
        <f>IF(B68="","",VLOOKUP(B68,#REF!,22,0))</f>
        <v>#REF!</v>
      </c>
      <c r="E68" s="10" t="e">
        <f>IF(B68="","",VLOOKUP(B68,Consultas_públicas!$A$376:$G$3879,7,0))</f>
        <v>#N/A</v>
      </c>
      <c r="F68" s="12" t="s">
        <v>28</v>
      </c>
      <c r="G68" s="13">
        <v>43487</v>
      </c>
      <c r="H68" s="14" t="str">
        <f>IFERROR(IF(VLOOKUP(B68,'Oficios_-_pend_criticas'!$C$4:$D$4739,2,0)="","","X"),"")</f>
        <v/>
      </c>
      <c r="I68" s="12"/>
      <c r="J68" s="13"/>
      <c r="K68" s="10"/>
      <c r="L68" s="12" t="str">
        <f>IFERROR(VLOOKUP(B68,Retorno_da_RFB!$D$3:$I$6388,5,0),"")</f>
        <v>016</v>
      </c>
      <c r="M68" s="13">
        <f>IFERROR(VLOOKUP(B68,Retorno_da_RFB!$D$3:$I$6388,6,0),"")</f>
        <v>43502</v>
      </c>
      <c r="N68" s="10" t="str">
        <f>IFERROR(VLOOKUP(B68,Retorno_da_RFB!$D$3:$I$6388,3,0),"")</f>
        <v>8460.29.00</v>
      </c>
      <c r="O68" s="10" t="str">
        <f>IFERROR(VLOOKUP(B68,Retorno_da_RFB!$D$3:$I$6388,4,0),"")</f>
        <v>Bancadas de alinhamento de lâminas de serra fita R410 de 6,0 – 10,0m /R510 de 9,0 – 12,0m, face da bigorna com 02 variantes sendo a variante 1 de 220 x 1.000 x 60mm e largura da lâmina de até 230mm, na variante 2 de 700 x 270x 60mm com largura da lâmina de até 300mm.</v>
      </c>
      <c r="P68" s="12" t="str">
        <f>IFERROR(IF(N68="","",IF(VLOOKUP(LEFT(N68,10),'Universo_BK-BIT'!$A$5:$E$10005,2,0)="","X",VLOOKUP(LEFT(N68,10),'Universo_BK-BIT'!$A$5:$E$10005,2,0))),"X")</f>
        <v>BK</v>
      </c>
      <c r="Q68" s="12">
        <f>IFERROR(IF(P68="X","",VLOOKUP(LEFT(N68,10),'Universo_BK-BIT'!$A$5:$E$10005,3,0)),"")</f>
        <v>14</v>
      </c>
      <c r="R68" s="14" t="e">
        <f t="shared" si="4"/>
        <v>#REF!</v>
      </c>
      <c r="S68" s="14" t="e">
        <f t="shared" si="5"/>
        <v>#N/A</v>
      </c>
      <c r="T68" s="14"/>
      <c r="U68" s="14" t="str">
        <f ca="1">IFERROR(IF(P68="X",IF(VLOOKUP(B68,'Oficios_-_pend_criticas'!$C$3:$J$4739,5,0)="","",IF(VLOOKUP(B68,'Oficios_-_pend_criticas'!$C$3:$J$4739,7,0)="",IF(TODAY()&gt;VLOOKUP(B68,'Oficios_-_pend_criticas'!$C$3:$J$4739,5,0),"X",""),IF(VLOOKUP(B68,'Oficios_-_pend_criticas'!$C$3:$J$4739,7,0)&gt;VLOOKUP(B68,'Oficios_-_pend_criticas'!$C$3:$J$4739,5,0),"X",""))),""),"")</f>
        <v/>
      </c>
      <c r="V68" s="14" t="str">
        <f ca="1">IFERROR(IF(Q68=0,IF(VLOOKUP(B68,'Oficios_-_pend_criticas'!$C$3:$J$4739,5,0)="","",IF(VLOOKUP(B68,'Oficios_-_pend_criticas'!$C$3:$J$4739,7,0)="",IF(TODAY()&gt;VLOOKUP(B68,'Oficios_-_pend_criticas'!$C$3:$J$4739,5,0),"X",""),IF(VLOOKUP(B68,'Oficios_-_pend_criticas'!$C$3:$J$4739,7,0)&gt;VLOOKUP(B68,'Oficios_-_pend_criticas'!$C$3:$J$4739,5,0),"X",""))),""),"")</f>
        <v/>
      </c>
      <c r="W68" s="14" t="str">
        <f ca="1">IFERROR(IF(P68&lt;&gt;"X",IF(Q68&gt;0,IF(VLOOKUP(B68,'Oficios_-_pend_criticas'!$C$4:$J$4739,5,0)="","",IF(VLOOKUP(B68,'Oficios_-_pend_criticas'!$C$4:$J$4739,7,0)="",IF(TODAY()&gt;VLOOKUP(B68,'Oficios_-_pend_criticas'!$C$4:$J$4739,5,0),"X",""),IF(VLOOKUP(B68,'Oficios_-_pend_criticas'!$C$4:$J$4739,7,0)&gt;VLOOKUP(B68,'Oficios_-_pend_criticas'!$C$4:$J$4739,5,0),"X",""))),""),""),"")</f>
        <v/>
      </c>
    </row>
    <row r="69" spans="1:23" ht="33.75" hidden="1" customHeight="1" x14ac:dyDescent="0.25">
      <c r="A69" s="9" t="str">
        <f t="shared" si="3"/>
        <v/>
      </c>
      <c r="B69" s="10" t="s">
        <v>209</v>
      </c>
      <c r="C69" s="11" t="e">
        <f>IF(B69="","",VLOOKUP(B69,#REF!,6,0))</f>
        <v>#REF!</v>
      </c>
      <c r="D69" s="12" t="e">
        <f>IF(B69="","",VLOOKUP(B69,#REF!,22,0))</f>
        <v>#REF!</v>
      </c>
      <c r="E69" s="10" t="e">
        <f>IF(B69="","",VLOOKUP(B69,Consultas_públicas!$A$376:$G$3879,7,0))</f>
        <v>#N/A</v>
      </c>
      <c r="F69" s="12" t="s">
        <v>28</v>
      </c>
      <c r="G69" s="13">
        <v>43487</v>
      </c>
      <c r="H69" s="14" t="str">
        <f>IFERROR(IF(VLOOKUP(B69,'Oficios_-_pend_criticas'!$C$4:$D$4739,2,0)="","","X"),"")</f>
        <v/>
      </c>
      <c r="I69" s="12"/>
      <c r="J69" s="13"/>
      <c r="K69" s="10"/>
      <c r="L69" s="12" t="str">
        <f>IFERROR(VLOOKUP(B69,Retorno_da_RFB!$D$3:$I$6388,5,0),"")</f>
        <v>016</v>
      </c>
      <c r="M69" s="13">
        <f>IFERROR(VLOOKUP(B69,Retorno_da_RFB!$D$3:$I$6388,6,0),"")</f>
        <v>43502</v>
      </c>
      <c r="N69" s="10" t="str">
        <f>IFERROR(VLOOKUP(B69,Retorno_da_RFB!$D$3:$I$6388,3,0),"")</f>
        <v>9031.80.99</v>
      </c>
      <c r="O69" s="10" t="str">
        <f>IFERROR(VLOOKUP(B69,Retorno_da_RFB!$D$3:$I$6388,4,0),"")</f>
        <v>Escâneres-radares 2D utilizados para monitoramento de rodovias, pilhas de minério, detecção de obstáculos, com medição baseada no princípio de radares, com varredura de 360 graus, alcance entre 50 e 500m e resolução entre 6.25 e 25cm, frequência de operação de 76-77GHz e taxa de medição de 4Hz.</v>
      </c>
      <c r="P69" s="12" t="str">
        <f>IFERROR(IF(N69="","",IF(VLOOKUP(LEFT(N69,10),'Universo_BK-BIT'!$A$5:$E$10005,2,0)="","X",VLOOKUP(LEFT(N69,10),'Universo_BK-BIT'!$A$5:$E$10005,2,0))),"X")</f>
        <v>BK</v>
      </c>
      <c r="Q69" s="12">
        <f>IFERROR(IF(P69="X","",VLOOKUP(LEFT(N69,10),'Universo_BK-BIT'!$A$5:$E$10005,3,0)),"")</f>
        <v>14</v>
      </c>
      <c r="R69" s="14" t="e">
        <f t="shared" si="4"/>
        <v>#REF!</v>
      </c>
      <c r="S69" s="14" t="e">
        <f t="shared" si="5"/>
        <v>#N/A</v>
      </c>
      <c r="T69" s="14"/>
      <c r="U69" s="14" t="str">
        <f ca="1">IFERROR(IF(P69="X",IF(VLOOKUP(B69,'Oficios_-_pend_criticas'!$C$3:$J$4739,5,0)="","",IF(VLOOKUP(B69,'Oficios_-_pend_criticas'!$C$3:$J$4739,7,0)="",IF(TODAY()&gt;VLOOKUP(B69,'Oficios_-_pend_criticas'!$C$3:$J$4739,5,0),"X",""),IF(VLOOKUP(B69,'Oficios_-_pend_criticas'!$C$3:$J$4739,7,0)&gt;VLOOKUP(B69,'Oficios_-_pend_criticas'!$C$3:$J$4739,5,0),"X",""))),""),"")</f>
        <v/>
      </c>
      <c r="V69" s="14" t="str">
        <f ca="1">IFERROR(IF(Q69=0,IF(VLOOKUP(B69,'Oficios_-_pend_criticas'!$C$3:$J$4739,5,0)="","",IF(VLOOKUP(B69,'Oficios_-_pend_criticas'!$C$3:$J$4739,7,0)="",IF(TODAY()&gt;VLOOKUP(B69,'Oficios_-_pend_criticas'!$C$3:$J$4739,5,0),"X",""),IF(VLOOKUP(B69,'Oficios_-_pend_criticas'!$C$3:$J$4739,7,0)&gt;VLOOKUP(B69,'Oficios_-_pend_criticas'!$C$3:$J$4739,5,0),"X",""))),""),"")</f>
        <v/>
      </c>
      <c r="W69" s="14" t="str">
        <f ca="1">IFERROR(IF(P69&lt;&gt;"X",IF(Q69&gt;0,IF(VLOOKUP(B69,'Oficios_-_pend_criticas'!$C$4:$J$4739,5,0)="","",IF(VLOOKUP(B69,'Oficios_-_pend_criticas'!$C$4:$J$4739,7,0)="",IF(TODAY()&gt;VLOOKUP(B69,'Oficios_-_pend_criticas'!$C$4:$J$4739,5,0),"X",""),IF(VLOOKUP(B69,'Oficios_-_pend_criticas'!$C$4:$J$4739,7,0)&gt;VLOOKUP(B69,'Oficios_-_pend_criticas'!$C$4:$J$4739,5,0),"X",""))),""),""),"")</f>
        <v/>
      </c>
    </row>
    <row r="70" spans="1:23" ht="33.75" hidden="1" customHeight="1" x14ac:dyDescent="0.25">
      <c r="A70" s="9" t="str">
        <f t="shared" si="3"/>
        <v/>
      </c>
      <c r="B70" s="10" t="s">
        <v>211</v>
      </c>
      <c r="C70" s="11" t="e">
        <f>IF(B70="","",VLOOKUP(B70,#REF!,6,0))</f>
        <v>#REF!</v>
      </c>
      <c r="D70" s="12" t="e">
        <f>IF(B70="","",VLOOKUP(B70,#REF!,22,0))</f>
        <v>#REF!</v>
      </c>
      <c r="E70" s="10" t="e">
        <f>IF(B70="","",VLOOKUP(B70,Consultas_públicas!$A$376:$G$3879,7,0))</f>
        <v>#N/A</v>
      </c>
      <c r="F70" s="12" t="s">
        <v>203</v>
      </c>
      <c r="G70" s="13">
        <v>43495</v>
      </c>
      <c r="H70" s="14" t="str">
        <f>IFERROR(IF(VLOOKUP(B70,'Oficios_-_pend_criticas'!$C$4:$D$4739,2,0)="","","X"),"")</f>
        <v/>
      </c>
      <c r="I70" s="12"/>
      <c r="J70" s="13"/>
      <c r="K70" s="10"/>
      <c r="L70" s="12" t="str">
        <f>IFERROR(VLOOKUP(B70,Retorno_da_RFB!$D$3:$I$6388,5,0),"")</f>
        <v>016</v>
      </c>
      <c r="M70" s="13">
        <f>IFERROR(VLOOKUP(B70,Retorno_da_RFB!$D$3:$I$6388,6,0),"")</f>
        <v>43502</v>
      </c>
      <c r="N70" s="10" t="str">
        <f>IFERROR(VLOOKUP(B70,Retorno_da_RFB!$D$3:$I$6388,3,0),"")</f>
        <v>8460.29.00</v>
      </c>
      <c r="O70" s="10" t="str">
        <f>IFERROR(VLOOKUP(B70,Retorno_da_RFB!$D$3:$I$6388,4,0),"")</f>
        <v>Retificadoras de flancos úmidos para serras de fita, circulares e alternativas com comando hidráulico automático, possui distância entre dentes 3-127mm, ângulo de frente do dente ( corte ortogonal ) 0-35°, ângulo livre do flanco na face do dente 0 - 7°, ângulo livre de flanco nas costas do dente 0 -7° e conexão elétrica de 400V trifásico N e potência de ligação de 5,5kVA.</v>
      </c>
      <c r="P70" s="12" t="str">
        <f>IFERROR(IF(N70="","",IF(VLOOKUP(LEFT(N70,10),'Universo_BK-BIT'!$A$5:$E$10005,2,0)="","X",VLOOKUP(LEFT(N70,10),'Universo_BK-BIT'!$A$5:$E$10005,2,0))),"X")</f>
        <v>BK</v>
      </c>
      <c r="Q70" s="12">
        <f>IFERROR(IF(P70="X","",VLOOKUP(LEFT(N70,10),'Universo_BK-BIT'!$A$5:$E$10005,3,0)),"")</f>
        <v>14</v>
      </c>
      <c r="R70" s="14" t="e">
        <f t="shared" si="4"/>
        <v>#REF!</v>
      </c>
      <c r="S70" s="14" t="e">
        <f t="shared" si="5"/>
        <v>#N/A</v>
      </c>
      <c r="T70" s="14"/>
      <c r="U70" s="14" t="str">
        <f ca="1">IFERROR(IF(P70="X",IF(VLOOKUP(B70,'Oficios_-_pend_criticas'!$C$3:$J$4739,5,0)="","",IF(VLOOKUP(B70,'Oficios_-_pend_criticas'!$C$3:$J$4739,7,0)="",IF(TODAY()&gt;VLOOKUP(B70,'Oficios_-_pend_criticas'!$C$3:$J$4739,5,0),"X",""),IF(VLOOKUP(B70,'Oficios_-_pend_criticas'!$C$3:$J$4739,7,0)&gt;VLOOKUP(B70,'Oficios_-_pend_criticas'!$C$3:$J$4739,5,0),"X",""))),""),"")</f>
        <v/>
      </c>
      <c r="V70" s="14" t="str">
        <f ca="1">IFERROR(IF(Q70=0,IF(VLOOKUP(B70,'Oficios_-_pend_criticas'!$C$3:$J$4739,5,0)="","",IF(VLOOKUP(B70,'Oficios_-_pend_criticas'!$C$3:$J$4739,7,0)="",IF(TODAY()&gt;VLOOKUP(B70,'Oficios_-_pend_criticas'!$C$3:$J$4739,5,0),"X",""),IF(VLOOKUP(B70,'Oficios_-_pend_criticas'!$C$3:$J$4739,7,0)&gt;VLOOKUP(B70,'Oficios_-_pend_criticas'!$C$3:$J$4739,5,0),"X",""))),""),"")</f>
        <v/>
      </c>
      <c r="W70" s="14" t="str">
        <f ca="1">IFERROR(IF(P70&lt;&gt;"X",IF(Q70&gt;0,IF(VLOOKUP(B70,'Oficios_-_pend_criticas'!$C$4:$J$4739,5,0)="","",IF(VLOOKUP(B70,'Oficios_-_pend_criticas'!$C$4:$J$4739,7,0)="",IF(TODAY()&gt;VLOOKUP(B70,'Oficios_-_pend_criticas'!$C$4:$J$4739,5,0),"X",""),IF(VLOOKUP(B70,'Oficios_-_pend_criticas'!$C$4:$J$4739,7,0)&gt;VLOOKUP(B70,'Oficios_-_pend_criticas'!$C$4:$J$4739,5,0),"X",""))),""),""),"")</f>
        <v/>
      </c>
    </row>
    <row r="71" spans="1:23" ht="33.75" hidden="1" customHeight="1" x14ac:dyDescent="0.25">
      <c r="A71" s="9" t="str">
        <f t="shared" si="3"/>
        <v/>
      </c>
      <c r="B71" s="10" t="s">
        <v>213</v>
      </c>
      <c r="C71" s="11" t="e">
        <f>IF(B71="","",VLOOKUP(B71,#REF!,6,0))</f>
        <v>#REF!</v>
      </c>
      <c r="D71" s="12" t="e">
        <f>IF(B71="","",VLOOKUP(B71,#REF!,22,0))</f>
        <v>#REF!</v>
      </c>
      <c r="E71" s="10" t="e">
        <f>IF(B71="","",VLOOKUP(B71,Consultas_públicas!$A$376:$G$3879,7,0))</f>
        <v>#N/A</v>
      </c>
      <c r="F71" s="12" t="s">
        <v>203</v>
      </c>
      <c r="G71" s="13">
        <v>43495</v>
      </c>
      <c r="H71" s="14" t="str">
        <f>IFERROR(IF(VLOOKUP(B71,'Oficios_-_pend_criticas'!$C$4:$D$4739,2,0)="","","X"),"")</f>
        <v/>
      </c>
      <c r="I71" s="12"/>
      <c r="J71" s="13"/>
      <c r="K71" s="10"/>
      <c r="L71" s="12" t="str">
        <f>IFERROR(VLOOKUP(B71,Retorno_da_RFB!$D$3:$I$6388,5,0),"")</f>
        <v>016</v>
      </c>
      <c r="M71" s="13">
        <f>IFERROR(VLOOKUP(B71,Retorno_da_RFB!$D$3:$I$6388,6,0),"")</f>
        <v>43502</v>
      </c>
      <c r="N71" s="10" t="str">
        <f>IFERROR(VLOOKUP(B71,Retorno_da_RFB!$D$3:$I$6388,3,0),"")</f>
        <v>8515.31.90</v>
      </c>
      <c r="O71" s="10" t="str">
        <f>IFERROR(VLOOKUP(B71,Retorno_da_RFB!$D$3:$I$6388,4,0),"")</f>
        <v>Mesas de soldagem automática para serras de fita no processo de soldagem “mig” com gás de proteção, possuindo placa de soldagem com possibilidade de soldar em ângulos de 90, 75 e 60°, pré-aquecimento e recozimento no mesmo lugar da mesa de soldagem e com temperatura regulável através do termostato.</v>
      </c>
      <c r="P71" s="12" t="str">
        <f>IFERROR(IF(N71="","",IF(VLOOKUP(LEFT(N71,10),'Universo_BK-BIT'!$A$5:$E$10005,2,0)="","X",VLOOKUP(LEFT(N71,10),'Universo_BK-BIT'!$A$5:$E$10005,2,0))),"X")</f>
        <v>BK</v>
      </c>
      <c r="Q71" s="12">
        <f>IFERROR(IF(P71="X","",VLOOKUP(LEFT(N71,10),'Universo_BK-BIT'!$A$5:$E$10005,3,0)),"")</f>
        <v>14</v>
      </c>
      <c r="R71" s="14" t="e">
        <f t="shared" si="4"/>
        <v>#REF!</v>
      </c>
      <c r="S71" s="14" t="e">
        <f t="shared" si="5"/>
        <v>#N/A</v>
      </c>
      <c r="T71" s="14"/>
      <c r="U71" s="14" t="str">
        <f ca="1">IFERROR(IF(P71="X",IF(VLOOKUP(B71,'Oficios_-_pend_criticas'!$C$3:$J$4739,5,0)="","",IF(VLOOKUP(B71,'Oficios_-_pend_criticas'!$C$3:$J$4739,7,0)="",IF(TODAY()&gt;VLOOKUP(B71,'Oficios_-_pend_criticas'!$C$3:$J$4739,5,0),"X",""),IF(VLOOKUP(B71,'Oficios_-_pend_criticas'!$C$3:$J$4739,7,0)&gt;VLOOKUP(B71,'Oficios_-_pend_criticas'!$C$3:$J$4739,5,0),"X",""))),""),"")</f>
        <v/>
      </c>
      <c r="V71" s="14" t="str">
        <f ca="1">IFERROR(IF(Q71=0,IF(VLOOKUP(B71,'Oficios_-_pend_criticas'!$C$3:$J$4739,5,0)="","",IF(VLOOKUP(B71,'Oficios_-_pend_criticas'!$C$3:$J$4739,7,0)="",IF(TODAY()&gt;VLOOKUP(B71,'Oficios_-_pend_criticas'!$C$3:$J$4739,5,0),"X",""),IF(VLOOKUP(B71,'Oficios_-_pend_criticas'!$C$3:$J$4739,7,0)&gt;VLOOKUP(B71,'Oficios_-_pend_criticas'!$C$3:$J$4739,5,0),"X",""))),""),"")</f>
        <v/>
      </c>
      <c r="W71" s="14" t="str">
        <f ca="1">IFERROR(IF(P71&lt;&gt;"X",IF(Q71&gt;0,IF(VLOOKUP(B71,'Oficios_-_pend_criticas'!$C$4:$J$4739,5,0)="","",IF(VLOOKUP(B71,'Oficios_-_pend_criticas'!$C$4:$J$4739,7,0)="",IF(TODAY()&gt;VLOOKUP(B71,'Oficios_-_pend_criticas'!$C$4:$J$4739,5,0),"X",""),IF(VLOOKUP(B71,'Oficios_-_pend_criticas'!$C$4:$J$4739,7,0)&gt;VLOOKUP(B71,'Oficios_-_pend_criticas'!$C$4:$J$4739,5,0),"X",""))),""),""),"")</f>
        <v/>
      </c>
    </row>
    <row r="72" spans="1:23" ht="33.75" hidden="1" customHeight="1" x14ac:dyDescent="0.25">
      <c r="A72" s="9" t="str">
        <f t="shared" si="3"/>
        <v/>
      </c>
      <c r="B72" s="10" t="s">
        <v>216</v>
      </c>
      <c r="C72" s="11" t="e">
        <f>IF(B72="","",VLOOKUP(B72,#REF!,6,0))</f>
        <v>#REF!</v>
      </c>
      <c r="D72" s="12" t="e">
        <f>IF(B72="","",VLOOKUP(B72,#REF!,22,0))</f>
        <v>#REF!</v>
      </c>
      <c r="E72" s="10" t="e">
        <f>IF(B72="","",VLOOKUP(B72,Consultas_públicas!$A$376:$G$3879,7,0))</f>
        <v>#N/A</v>
      </c>
      <c r="F72" s="12" t="s">
        <v>28</v>
      </c>
      <c r="G72" s="13">
        <v>43487</v>
      </c>
      <c r="H72" s="14" t="str">
        <f>IFERROR(IF(VLOOKUP(B72,'Oficios_-_pend_criticas'!$C$4:$D$4739,2,0)="","","X"),"")</f>
        <v/>
      </c>
      <c r="I72" s="12"/>
      <c r="J72" s="13"/>
      <c r="K72" s="10"/>
      <c r="L72" s="12" t="str">
        <f>IFERROR(VLOOKUP(B72,Retorno_da_RFB!$D$3:$I$6388,5,0),"")</f>
        <v>016</v>
      </c>
      <c r="M72" s="13">
        <f>IFERROR(VLOOKUP(B72,Retorno_da_RFB!$D$3:$I$6388,6,0),"")</f>
        <v>43502</v>
      </c>
      <c r="N72" s="10" t="str">
        <f>IFERROR(VLOOKUP(B72,Retorno_da_RFB!$D$3:$I$6388,3,0),"")</f>
        <v>8443.99.70</v>
      </c>
      <c r="O72" s="10" t="str">
        <f>IFERROR(VLOOKUP(B72,Retorno_da_RFB!$D$3:$I$6388,4,0),"")</f>
        <v>Bandejas para armazenamento de folhas de papel, podendo ser única ou múltiplas, com capacidade máxima de armazenamento inferior ou igual a 3.500 folhas, e com detecção automática de presença e tamanho do papel.</v>
      </c>
      <c r="P72" s="12" t="str">
        <f>IFERROR(IF(N72="","",IF(VLOOKUP(LEFT(N72,10),'Universo_BK-BIT'!$A$5:$E$10005,2,0)="","X",VLOOKUP(LEFT(N72,10),'Universo_BK-BIT'!$A$5:$E$10005,2,0))),"X")</f>
        <v>BIT</v>
      </c>
      <c r="Q72" s="12">
        <f>IFERROR(IF(P72="X","",VLOOKUP(LEFT(N72,10),'Universo_BK-BIT'!$A$5:$E$10005,3,0)),"")</f>
        <v>8</v>
      </c>
      <c r="R72" s="14" t="e">
        <f t="shared" si="4"/>
        <v>#REF!</v>
      </c>
      <c r="S72" s="14" t="e">
        <f t="shared" si="5"/>
        <v>#N/A</v>
      </c>
      <c r="T72" s="14"/>
      <c r="U72" s="14" t="str">
        <f ca="1">IFERROR(IF(P72="X",IF(VLOOKUP(B72,'Oficios_-_pend_criticas'!$C$3:$J$4739,5,0)="","",IF(VLOOKUP(B72,'Oficios_-_pend_criticas'!$C$3:$J$4739,7,0)="",IF(TODAY()&gt;VLOOKUP(B72,'Oficios_-_pend_criticas'!$C$3:$J$4739,5,0),"X",""),IF(VLOOKUP(B72,'Oficios_-_pend_criticas'!$C$3:$J$4739,7,0)&gt;VLOOKUP(B72,'Oficios_-_pend_criticas'!$C$3:$J$4739,5,0),"X",""))),""),"")</f>
        <v/>
      </c>
      <c r="V72" s="14" t="str">
        <f ca="1">IFERROR(IF(Q72=0,IF(VLOOKUP(B72,'Oficios_-_pend_criticas'!$C$3:$J$4739,5,0)="","",IF(VLOOKUP(B72,'Oficios_-_pend_criticas'!$C$3:$J$4739,7,0)="",IF(TODAY()&gt;VLOOKUP(B72,'Oficios_-_pend_criticas'!$C$3:$J$4739,5,0),"X",""),IF(VLOOKUP(B72,'Oficios_-_pend_criticas'!$C$3:$J$4739,7,0)&gt;VLOOKUP(B72,'Oficios_-_pend_criticas'!$C$3:$J$4739,5,0),"X",""))),""),"")</f>
        <v/>
      </c>
      <c r="W72" s="14" t="str">
        <f ca="1">IFERROR(IF(P72&lt;&gt;"X",IF(Q72&gt;0,IF(VLOOKUP(B72,'Oficios_-_pend_criticas'!$C$4:$J$4739,5,0)="","",IF(VLOOKUP(B72,'Oficios_-_pend_criticas'!$C$4:$J$4739,7,0)="",IF(TODAY()&gt;VLOOKUP(B72,'Oficios_-_pend_criticas'!$C$4:$J$4739,5,0),"X",""),IF(VLOOKUP(B72,'Oficios_-_pend_criticas'!$C$4:$J$4739,7,0)&gt;VLOOKUP(B72,'Oficios_-_pend_criticas'!$C$4:$J$4739,5,0),"X",""))),""),""),"")</f>
        <v/>
      </c>
    </row>
    <row r="73" spans="1:23" ht="33.75" hidden="1" customHeight="1" x14ac:dyDescent="0.25">
      <c r="A73" s="9" t="str">
        <f t="shared" si="3"/>
        <v/>
      </c>
      <c r="B73" s="10" t="s">
        <v>219</v>
      </c>
      <c r="C73" s="11" t="e">
        <f>IF(B73="","",VLOOKUP(B73,#REF!,6,0))</f>
        <v>#REF!</v>
      </c>
      <c r="D73" s="12" t="e">
        <f>IF(B73="","",VLOOKUP(B73,#REF!,22,0))</f>
        <v>#REF!</v>
      </c>
      <c r="E73" s="10" t="e">
        <f>IF(B73="","",VLOOKUP(B73,Consultas_públicas!$A$376:$G$3879,7,0))</f>
        <v>#N/A</v>
      </c>
      <c r="F73" s="12" t="s">
        <v>28</v>
      </c>
      <c r="G73" s="13">
        <v>43487</v>
      </c>
      <c r="H73" s="14" t="str">
        <f>IFERROR(IF(VLOOKUP(B73,'Oficios_-_pend_criticas'!$C$4:$D$4739,2,0)="","","X"),"")</f>
        <v/>
      </c>
      <c r="I73" s="12"/>
      <c r="J73" s="13"/>
      <c r="K73" s="10"/>
      <c r="L73" s="12" t="str">
        <f>IFERROR(VLOOKUP(B73,Retorno_da_RFB!$D$3:$I$6388,5,0),"")</f>
        <v>016</v>
      </c>
      <c r="M73" s="13">
        <f>IFERROR(VLOOKUP(B73,Retorno_da_RFB!$D$3:$I$6388,6,0),"")</f>
        <v>43502</v>
      </c>
      <c r="N73" s="10" t="str">
        <f>IFERROR(VLOOKUP(B73,Retorno_da_RFB!$D$3:$I$6388,3,0),"")</f>
        <v>8456.30.19</v>
      </c>
      <c r="O73" s="10" t="str">
        <f>IFERROR(VLOOKUP(B73,Retorno_da_RFB!$D$3:$I$6388,4,0),"")</f>
        <v>Máquinas-ferramentas para cortar peças metálicas, por eletroerosão a fio, com deslocamento dos eixos x=630mm, y=800mm, com altura máxima de corte entre 300 e 800mm, com inclinação de corte entre 3 e 60 graus, para peças de peso máximo igual a 3.000kg, com comando numérico computadorizado (CNC).</v>
      </c>
      <c r="P73" s="12" t="str">
        <f>IFERROR(IF(N73="","",IF(VLOOKUP(LEFT(N73,10),'Universo_BK-BIT'!$A$5:$E$10005,2,0)="","X",VLOOKUP(LEFT(N73,10),'Universo_BK-BIT'!$A$5:$E$10005,2,0))),"X")</f>
        <v>BK</v>
      </c>
      <c r="Q73" s="12">
        <f>IFERROR(IF(P73="X","",VLOOKUP(LEFT(N73,10),'Universo_BK-BIT'!$A$5:$E$10005,3,0)),"")</f>
        <v>14</v>
      </c>
      <c r="R73" s="14" t="e">
        <f t="shared" si="4"/>
        <v>#REF!</v>
      </c>
      <c r="S73" s="14" t="e">
        <f t="shared" si="5"/>
        <v>#N/A</v>
      </c>
      <c r="T73" s="14"/>
      <c r="U73" s="14" t="str">
        <f ca="1">IFERROR(IF(P73="X",IF(VLOOKUP(B73,'Oficios_-_pend_criticas'!$C$3:$J$4739,5,0)="","",IF(VLOOKUP(B73,'Oficios_-_pend_criticas'!$C$3:$J$4739,7,0)="",IF(TODAY()&gt;VLOOKUP(B73,'Oficios_-_pend_criticas'!$C$3:$J$4739,5,0),"X",""),IF(VLOOKUP(B73,'Oficios_-_pend_criticas'!$C$3:$J$4739,7,0)&gt;VLOOKUP(B73,'Oficios_-_pend_criticas'!$C$3:$J$4739,5,0),"X",""))),""),"")</f>
        <v/>
      </c>
      <c r="V73" s="14" t="str">
        <f ca="1">IFERROR(IF(Q73=0,IF(VLOOKUP(B73,'Oficios_-_pend_criticas'!$C$3:$J$4739,5,0)="","",IF(VLOOKUP(B73,'Oficios_-_pend_criticas'!$C$3:$J$4739,7,0)="",IF(TODAY()&gt;VLOOKUP(B73,'Oficios_-_pend_criticas'!$C$3:$J$4739,5,0),"X",""),IF(VLOOKUP(B73,'Oficios_-_pend_criticas'!$C$3:$J$4739,7,0)&gt;VLOOKUP(B73,'Oficios_-_pend_criticas'!$C$3:$J$4739,5,0),"X",""))),""),"")</f>
        <v/>
      </c>
      <c r="W73" s="14" t="str">
        <f ca="1">IFERROR(IF(P73&lt;&gt;"X",IF(Q73&gt;0,IF(VLOOKUP(B73,'Oficios_-_pend_criticas'!$C$4:$J$4739,5,0)="","",IF(VLOOKUP(B73,'Oficios_-_pend_criticas'!$C$4:$J$4739,7,0)="",IF(TODAY()&gt;VLOOKUP(B73,'Oficios_-_pend_criticas'!$C$4:$J$4739,5,0),"X",""),IF(VLOOKUP(B73,'Oficios_-_pend_criticas'!$C$4:$J$4739,7,0)&gt;VLOOKUP(B73,'Oficios_-_pend_criticas'!$C$4:$J$4739,5,0),"X",""))),""),""),"")</f>
        <v/>
      </c>
    </row>
    <row r="74" spans="1:23" ht="33.75" hidden="1" customHeight="1" x14ac:dyDescent="0.25">
      <c r="A74" s="9" t="str">
        <f t="shared" si="3"/>
        <v/>
      </c>
      <c r="B74" s="10" t="s">
        <v>222</v>
      </c>
      <c r="C74" s="11" t="e">
        <f>IF(B74="","",VLOOKUP(B74,#REF!,6,0))</f>
        <v>#REF!</v>
      </c>
      <c r="D74" s="12" t="e">
        <f>IF(B74="","",VLOOKUP(B74,#REF!,22,0))</f>
        <v>#REF!</v>
      </c>
      <c r="E74" s="10" t="e">
        <f>IF(B74="","",VLOOKUP(B74,Consultas_públicas!$A$376:$G$3879,7,0))</f>
        <v>#N/A</v>
      </c>
      <c r="F74" s="12" t="s">
        <v>28</v>
      </c>
      <c r="G74" s="13">
        <v>43487</v>
      </c>
      <c r="H74" s="14" t="str">
        <f>IFERROR(IF(VLOOKUP(B74,'Oficios_-_pend_criticas'!$C$4:$D$4739,2,0)="","","X"),"")</f>
        <v/>
      </c>
      <c r="I74" s="12"/>
      <c r="J74" s="13"/>
      <c r="K74" s="10"/>
      <c r="L74" s="12" t="str">
        <f>IFERROR(VLOOKUP(B74,Retorno_da_RFB!$D$3:$I$6388,5,0),"")</f>
        <v>016</v>
      </c>
      <c r="M74" s="13">
        <f>IFERROR(VLOOKUP(B74,Retorno_da_RFB!$D$3:$I$6388,6,0),"")</f>
        <v>43502</v>
      </c>
      <c r="N74" s="10" t="str">
        <f>IFERROR(VLOOKUP(B74,Retorno_da_RFB!$D$3:$I$6388,3,0),"")</f>
        <v>8457.10.00</v>
      </c>
      <c r="O74" s="10" t="str">
        <f>IFERROR(VLOOKUP(B74,Retorno_da_RFB!$D$3:$I$6388,4,0),"")</f>
        <v>Centros de usinagem vertical de dupla coluna e travessa fixa, com comando numérico computadorizado (CNC) com 3 eixos controlados simultaneamente, podendo conter um 4° eixo interpolado, capazes de fresar, furar, rosquear e mandrilar metais e não metais, com distância entre colunas de 2.300 ou 2.800mm, com curso de trabalho no eixo X de 5.200mm, eixo Y compreendido entre 2.300 a 3.200mm, eixo Z de 1.000mm, podendo opcionalmente ser de 1.200mm, dimensões da mesa de 5.000 x 2.000mm, capacidade máxima de carga sobre a mesa de 23.000kg, velocidade do eixo-árvore de até 6.000rpm com caixa engrenada, avanço rápido nos eixos X, Y, Z de 12, 15, 12m/min respectivamente, avanço de corte nos eixos X, Y, Z de até 6.000mm/min e magazine de ferramentas com sistema de troca automática (ATC) com capacidade para 24 ou 32 ferramentas.</v>
      </c>
      <c r="P74" s="12" t="str">
        <f>IFERROR(IF(N74="","",IF(VLOOKUP(LEFT(N74,10),'Universo_BK-BIT'!$A$5:$E$10005,2,0)="","X",VLOOKUP(LEFT(N74,10),'Universo_BK-BIT'!$A$5:$E$10005,2,0))),"X")</f>
        <v>BK</v>
      </c>
      <c r="Q74" s="12">
        <f>IFERROR(IF(P74="X","",VLOOKUP(LEFT(N74,10),'Universo_BK-BIT'!$A$5:$E$10005,3,0)),"")</f>
        <v>14</v>
      </c>
      <c r="R74" s="14" t="e">
        <f t="shared" si="4"/>
        <v>#REF!</v>
      </c>
      <c r="S74" s="14" t="e">
        <f t="shared" si="5"/>
        <v>#N/A</v>
      </c>
      <c r="T74" s="14"/>
      <c r="U74" s="14" t="str">
        <f ca="1">IFERROR(IF(P74="X",IF(VLOOKUP(B74,'Oficios_-_pend_criticas'!$C$3:$J$4739,5,0)="","",IF(VLOOKUP(B74,'Oficios_-_pend_criticas'!$C$3:$J$4739,7,0)="",IF(TODAY()&gt;VLOOKUP(B74,'Oficios_-_pend_criticas'!$C$3:$J$4739,5,0),"X",""),IF(VLOOKUP(B74,'Oficios_-_pend_criticas'!$C$3:$J$4739,7,0)&gt;VLOOKUP(B74,'Oficios_-_pend_criticas'!$C$3:$J$4739,5,0),"X",""))),""),"")</f>
        <v/>
      </c>
      <c r="V74" s="14" t="str">
        <f ca="1">IFERROR(IF(Q74=0,IF(VLOOKUP(B74,'Oficios_-_pend_criticas'!$C$3:$J$4739,5,0)="","",IF(VLOOKUP(B74,'Oficios_-_pend_criticas'!$C$3:$J$4739,7,0)="",IF(TODAY()&gt;VLOOKUP(B74,'Oficios_-_pend_criticas'!$C$3:$J$4739,5,0),"X",""),IF(VLOOKUP(B74,'Oficios_-_pend_criticas'!$C$3:$J$4739,7,0)&gt;VLOOKUP(B74,'Oficios_-_pend_criticas'!$C$3:$J$4739,5,0),"X",""))),""),"")</f>
        <v/>
      </c>
      <c r="W74" s="14" t="str">
        <f ca="1">IFERROR(IF(P74&lt;&gt;"X",IF(Q74&gt;0,IF(VLOOKUP(B74,'Oficios_-_pend_criticas'!$C$4:$J$4739,5,0)="","",IF(VLOOKUP(B74,'Oficios_-_pend_criticas'!$C$4:$J$4739,7,0)="",IF(TODAY()&gt;VLOOKUP(B74,'Oficios_-_pend_criticas'!$C$4:$J$4739,5,0),"X",""),IF(VLOOKUP(B74,'Oficios_-_pend_criticas'!$C$4:$J$4739,7,0)&gt;VLOOKUP(B74,'Oficios_-_pend_criticas'!$C$4:$J$4739,5,0),"X",""))),""),""),"")</f>
        <v/>
      </c>
    </row>
    <row r="75" spans="1:23" ht="33.75" hidden="1" customHeight="1" x14ac:dyDescent="0.25">
      <c r="A75" s="9" t="str">
        <f t="shared" si="3"/>
        <v/>
      </c>
      <c r="B75" s="10" t="s">
        <v>224</v>
      </c>
      <c r="C75" s="11" t="e">
        <f>IF(B75="","",VLOOKUP(B75,#REF!,6,0))</f>
        <v>#REF!</v>
      </c>
      <c r="D75" s="12" t="e">
        <f>IF(B75="","",VLOOKUP(B75,#REF!,22,0))</f>
        <v>#REF!</v>
      </c>
      <c r="E75" s="10" t="e">
        <f>IF(B75="","",VLOOKUP(B75,Consultas_públicas!$A$376:$G$3879,7,0))</f>
        <v>#N/A</v>
      </c>
      <c r="F75" s="12" t="s">
        <v>28</v>
      </c>
      <c r="G75" s="13">
        <v>43487</v>
      </c>
      <c r="H75" s="14" t="str">
        <f>IFERROR(IF(VLOOKUP(B75,'Oficios_-_pend_criticas'!$C$4:$D$4739,2,0)="","","X"),"")</f>
        <v/>
      </c>
      <c r="I75" s="12"/>
      <c r="J75" s="13"/>
      <c r="K75" s="10"/>
      <c r="L75" s="12" t="str">
        <f>IFERROR(VLOOKUP(B75,Retorno_da_RFB!$D$3:$I$6388,5,0),"")</f>
        <v>016</v>
      </c>
      <c r="M75" s="13">
        <f>IFERROR(VLOOKUP(B75,Retorno_da_RFB!$D$3:$I$6388,6,0),"")</f>
        <v>43502</v>
      </c>
      <c r="N75" s="10" t="str">
        <f>IFERROR(VLOOKUP(B75,Retorno_da_RFB!$D$3:$I$6388,3,0),"")</f>
        <v>8474.90.00</v>
      </c>
      <c r="O75" s="10" t="str">
        <f>IFERROR(VLOOKUP(B75,Retorno_da_RFB!$D$3:$I$6388,4,0),"")</f>
        <v>Revestimentos côncavos, completos, feitos em aço manganês austenítico, conforme norma ASTM A128 grau C, com peso unitário superior a 60 kg, para aplicação em britadores giratórios.</v>
      </c>
      <c r="P75" s="12" t="str">
        <f>IFERROR(IF(N75="","",IF(VLOOKUP(LEFT(N75,10),'Universo_BK-BIT'!$A$5:$E$10005,2,0)="","X",VLOOKUP(LEFT(N75,10),'Universo_BK-BIT'!$A$5:$E$10005,2,0))),"X")</f>
        <v>BK</v>
      </c>
      <c r="Q75" s="12">
        <f>IFERROR(IF(P75="X","",VLOOKUP(LEFT(N75,10),'Universo_BK-BIT'!$A$5:$E$10005,3,0)),"")</f>
        <v>14</v>
      </c>
      <c r="R75" s="14" t="e">
        <f t="shared" si="4"/>
        <v>#REF!</v>
      </c>
      <c r="S75" s="14" t="e">
        <f t="shared" si="5"/>
        <v>#N/A</v>
      </c>
      <c r="T75" s="14"/>
      <c r="U75" s="14" t="str">
        <f ca="1">IFERROR(IF(P75="X",IF(VLOOKUP(B75,'Oficios_-_pend_criticas'!$C$3:$J$4739,5,0)="","",IF(VLOOKUP(B75,'Oficios_-_pend_criticas'!$C$3:$J$4739,7,0)="",IF(TODAY()&gt;VLOOKUP(B75,'Oficios_-_pend_criticas'!$C$3:$J$4739,5,0),"X",""),IF(VLOOKUP(B75,'Oficios_-_pend_criticas'!$C$3:$J$4739,7,0)&gt;VLOOKUP(B75,'Oficios_-_pend_criticas'!$C$3:$J$4739,5,0),"X",""))),""),"")</f>
        <v/>
      </c>
      <c r="V75" s="14" t="str">
        <f ca="1">IFERROR(IF(Q75=0,IF(VLOOKUP(B75,'Oficios_-_pend_criticas'!$C$3:$J$4739,5,0)="","",IF(VLOOKUP(B75,'Oficios_-_pend_criticas'!$C$3:$J$4739,7,0)="",IF(TODAY()&gt;VLOOKUP(B75,'Oficios_-_pend_criticas'!$C$3:$J$4739,5,0),"X",""),IF(VLOOKUP(B75,'Oficios_-_pend_criticas'!$C$3:$J$4739,7,0)&gt;VLOOKUP(B75,'Oficios_-_pend_criticas'!$C$3:$J$4739,5,0),"X",""))),""),"")</f>
        <v/>
      </c>
      <c r="W75" s="14" t="str">
        <f ca="1">IFERROR(IF(P75&lt;&gt;"X",IF(Q75&gt;0,IF(VLOOKUP(B75,'Oficios_-_pend_criticas'!$C$4:$J$4739,5,0)="","",IF(VLOOKUP(B75,'Oficios_-_pend_criticas'!$C$4:$J$4739,7,0)="",IF(TODAY()&gt;VLOOKUP(B75,'Oficios_-_pend_criticas'!$C$4:$J$4739,5,0),"X",""),IF(VLOOKUP(B75,'Oficios_-_pend_criticas'!$C$4:$J$4739,7,0)&gt;VLOOKUP(B75,'Oficios_-_pend_criticas'!$C$4:$J$4739,5,0),"X",""))),""),""),"")</f>
        <v/>
      </c>
    </row>
    <row r="76" spans="1:23" ht="33.75" hidden="1" customHeight="1" x14ac:dyDescent="0.25">
      <c r="A76" s="9" t="str">
        <f t="shared" si="3"/>
        <v/>
      </c>
      <c r="B76" s="10" t="s">
        <v>227</v>
      </c>
      <c r="C76" s="11" t="e">
        <f>IF(B76="","",VLOOKUP(B76,#REF!,6,0))</f>
        <v>#REF!</v>
      </c>
      <c r="D76" s="12" t="e">
        <f>IF(B76="","",VLOOKUP(B76,#REF!,22,0))</f>
        <v>#REF!</v>
      </c>
      <c r="E76" s="10" t="e">
        <f>IF(B76="","",VLOOKUP(B76,Consultas_públicas!$A$376:$G$3879,7,0))</f>
        <v>#N/A</v>
      </c>
      <c r="F76" s="12" t="s">
        <v>203</v>
      </c>
      <c r="G76" s="13">
        <v>43495</v>
      </c>
      <c r="H76" s="14" t="str">
        <f>IFERROR(IF(VLOOKUP(B76,'Oficios_-_pend_criticas'!$C$4:$D$4739,2,0)="","","X"),"")</f>
        <v/>
      </c>
      <c r="I76" s="12"/>
      <c r="J76" s="13"/>
      <c r="K76" s="10"/>
      <c r="L76" s="12" t="str">
        <f>IFERROR(VLOOKUP(B76,Retorno_da_RFB!$D$3:$I$6388,5,0),"")</f>
        <v>016</v>
      </c>
      <c r="M76" s="13">
        <f>IFERROR(VLOOKUP(B76,Retorno_da_RFB!$D$3:$I$6388,6,0),"")</f>
        <v>43502</v>
      </c>
      <c r="N76" s="10" t="str">
        <f>IFERROR(VLOOKUP(B76,Retorno_da_RFB!$D$3:$I$6388,3,0),"")</f>
        <v>8515.31.90</v>
      </c>
      <c r="O76" s="10" t="str">
        <f>IFERROR(VLOOKUP(B76,Retorno_da_RFB!$D$3:$I$6388,4,0),"")</f>
        <v>Soldadoras de estelites totalmente automáticas para montagem de dentes de serras, estelites redondos diâmetro de 3,2/4,0/5,0/6,4mm e estelites formatados P 2,5 – 6,5, estelites soldados por resistência e verticalmente podendo ser ajustado longitudinalmente em 4-10mm, dotadas de regulagem central de altura o que assegura a inserção cômoda das serras.</v>
      </c>
      <c r="P76" s="12" t="str">
        <f>IFERROR(IF(N76="","",IF(VLOOKUP(LEFT(N76,10),'Universo_BK-BIT'!$A$5:$E$10005,2,0)="","X",VLOOKUP(LEFT(N76,10),'Universo_BK-BIT'!$A$5:$E$10005,2,0))),"X")</f>
        <v>BK</v>
      </c>
      <c r="Q76" s="12">
        <f>IFERROR(IF(P76="X","",VLOOKUP(LEFT(N76,10),'Universo_BK-BIT'!$A$5:$E$10005,3,0)),"")</f>
        <v>14</v>
      </c>
      <c r="R76" s="14" t="e">
        <f t="shared" si="4"/>
        <v>#REF!</v>
      </c>
      <c r="S76" s="14" t="e">
        <f t="shared" si="5"/>
        <v>#N/A</v>
      </c>
      <c r="T76" s="14"/>
      <c r="U76" s="14" t="str">
        <f ca="1">IFERROR(IF(P76="X",IF(VLOOKUP(B76,'Oficios_-_pend_criticas'!$C$3:$J$4739,5,0)="","",IF(VLOOKUP(B76,'Oficios_-_pend_criticas'!$C$3:$J$4739,7,0)="",IF(TODAY()&gt;VLOOKUP(B76,'Oficios_-_pend_criticas'!$C$3:$J$4739,5,0),"X",""),IF(VLOOKUP(B76,'Oficios_-_pend_criticas'!$C$3:$J$4739,7,0)&gt;VLOOKUP(B76,'Oficios_-_pend_criticas'!$C$3:$J$4739,5,0),"X",""))),""),"")</f>
        <v/>
      </c>
      <c r="V76" s="14" t="str">
        <f ca="1">IFERROR(IF(Q76=0,IF(VLOOKUP(B76,'Oficios_-_pend_criticas'!$C$3:$J$4739,5,0)="","",IF(VLOOKUP(B76,'Oficios_-_pend_criticas'!$C$3:$J$4739,7,0)="",IF(TODAY()&gt;VLOOKUP(B76,'Oficios_-_pend_criticas'!$C$3:$J$4739,5,0),"X",""),IF(VLOOKUP(B76,'Oficios_-_pend_criticas'!$C$3:$J$4739,7,0)&gt;VLOOKUP(B76,'Oficios_-_pend_criticas'!$C$3:$J$4739,5,0),"X",""))),""),"")</f>
        <v/>
      </c>
      <c r="W76" s="14" t="str">
        <f ca="1">IFERROR(IF(P76&lt;&gt;"X",IF(Q76&gt;0,IF(VLOOKUP(B76,'Oficios_-_pend_criticas'!$C$4:$J$4739,5,0)="","",IF(VLOOKUP(B76,'Oficios_-_pend_criticas'!$C$4:$J$4739,7,0)="",IF(TODAY()&gt;VLOOKUP(B76,'Oficios_-_pend_criticas'!$C$4:$J$4739,5,0),"X",""),IF(VLOOKUP(B76,'Oficios_-_pend_criticas'!$C$4:$J$4739,7,0)&gt;VLOOKUP(B76,'Oficios_-_pend_criticas'!$C$4:$J$4739,5,0),"X",""))),""),""),"")</f>
        <v/>
      </c>
    </row>
    <row r="77" spans="1:23" ht="33.75" hidden="1" customHeight="1" x14ac:dyDescent="0.25">
      <c r="A77" s="9" t="str">
        <f t="shared" si="3"/>
        <v/>
      </c>
      <c r="B77" s="10" t="s">
        <v>229</v>
      </c>
      <c r="C77" s="11" t="e">
        <f>IF(B77="","",VLOOKUP(B77,#REF!,6,0))</f>
        <v>#REF!</v>
      </c>
      <c r="D77" s="12" t="e">
        <f>IF(B77="","",VLOOKUP(B77,#REF!,22,0))</f>
        <v>#REF!</v>
      </c>
      <c r="E77" s="10" t="e">
        <f>IF(B77="","",VLOOKUP(B77,Consultas_públicas!$A$376:$G$3879,7,0))</f>
        <v>#N/A</v>
      </c>
      <c r="F77" s="12" t="s">
        <v>28</v>
      </c>
      <c r="G77" s="13">
        <v>43487</v>
      </c>
      <c r="H77" s="14" t="str">
        <f>IFERROR(IF(VLOOKUP(B77,'Oficios_-_pend_criticas'!$C$4:$D$4739,2,0)="","","X"),"")</f>
        <v/>
      </c>
      <c r="I77" s="12"/>
      <c r="J77" s="13"/>
      <c r="K77" s="10"/>
      <c r="L77" s="12" t="str">
        <f>IFERROR(VLOOKUP(B77,Retorno_da_RFB!$D$3:$I$6388,5,0),"")</f>
        <v>016</v>
      </c>
      <c r="M77" s="13">
        <f>IFERROR(VLOOKUP(B77,Retorno_da_RFB!$D$3:$I$6388,6,0),"")</f>
        <v>43502</v>
      </c>
      <c r="N77" s="10" t="str">
        <f>IFERROR(VLOOKUP(B77,Retorno_da_RFB!$D$3:$I$6388,3,0),"")</f>
        <v>8408.10.90</v>
      </c>
      <c r="O77" s="10" t="str">
        <f>IFERROR(VLOOKUP(B77,Retorno_da_RFB!$D$3:$I$6388,4,0),"")</f>
        <v>Motores marítimos de pistão, de ignição por compressão (ciclo diesel), 4 tempos, refrigerados à água com ou sem trocador de calor, turboalimentados, injeção direta, potência nominal igual ou superior a 204,0kW, mas igual ou inferior a 515,0kW a rotação igual ou superior a 1.880rpm, mas igual ou inferior a 2.700rpm, com ou sem transmissão do tipo reversor.</v>
      </c>
      <c r="P77" s="12" t="str">
        <f>IFERROR(IF(N77="","",IF(VLOOKUP(LEFT(N77,10),'Universo_BK-BIT'!$A$5:$E$10005,2,0)="","X",VLOOKUP(LEFT(N77,10),'Universo_BK-BIT'!$A$5:$E$10005,2,0))),"X")</f>
        <v>BK</v>
      </c>
      <c r="Q77" s="12">
        <f>IFERROR(IF(P77="X","",VLOOKUP(LEFT(N77,10),'Universo_BK-BIT'!$A$5:$E$10005,3,0)),"")</f>
        <v>14</v>
      </c>
      <c r="R77" s="14" t="e">
        <f t="shared" si="4"/>
        <v>#REF!</v>
      </c>
      <c r="S77" s="14" t="e">
        <f t="shared" si="5"/>
        <v>#N/A</v>
      </c>
      <c r="T77" s="14"/>
      <c r="U77" s="14" t="str">
        <f ca="1">IFERROR(IF(P77="X",IF(VLOOKUP(B77,'Oficios_-_pend_criticas'!$C$3:$J$4739,5,0)="","",IF(VLOOKUP(B77,'Oficios_-_pend_criticas'!$C$3:$J$4739,7,0)="",IF(TODAY()&gt;VLOOKUP(B77,'Oficios_-_pend_criticas'!$C$3:$J$4739,5,0),"X",""),IF(VLOOKUP(B77,'Oficios_-_pend_criticas'!$C$3:$J$4739,7,0)&gt;VLOOKUP(B77,'Oficios_-_pend_criticas'!$C$3:$J$4739,5,0),"X",""))),""),"")</f>
        <v/>
      </c>
      <c r="V77" s="14" t="str">
        <f ca="1">IFERROR(IF(Q77=0,IF(VLOOKUP(B77,'Oficios_-_pend_criticas'!$C$3:$J$4739,5,0)="","",IF(VLOOKUP(B77,'Oficios_-_pend_criticas'!$C$3:$J$4739,7,0)="",IF(TODAY()&gt;VLOOKUP(B77,'Oficios_-_pend_criticas'!$C$3:$J$4739,5,0),"X",""),IF(VLOOKUP(B77,'Oficios_-_pend_criticas'!$C$3:$J$4739,7,0)&gt;VLOOKUP(B77,'Oficios_-_pend_criticas'!$C$3:$J$4739,5,0),"X",""))),""),"")</f>
        <v/>
      </c>
      <c r="W77" s="14" t="str">
        <f ca="1">IFERROR(IF(P77&lt;&gt;"X",IF(Q77&gt;0,IF(VLOOKUP(B77,'Oficios_-_pend_criticas'!$C$4:$J$4739,5,0)="","",IF(VLOOKUP(B77,'Oficios_-_pend_criticas'!$C$4:$J$4739,7,0)="",IF(TODAY()&gt;VLOOKUP(B77,'Oficios_-_pend_criticas'!$C$4:$J$4739,5,0),"X",""),IF(VLOOKUP(B77,'Oficios_-_pend_criticas'!$C$4:$J$4739,7,0)&gt;VLOOKUP(B77,'Oficios_-_pend_criticas'!$C$4:$J$4739,5,0),"X",""))),""),""),"")</f>
        <v/>
      </c>
    </row>
    <row r="78" spans="1:23" ht="33.75" hidden="1" customHeight="1" x14ac:dyDescent="0.25">
      <c r="A78" s="9" t="str">
        <f t="shared" si="3"/>
        <v/>
      </c>
      <c r="B78" s="10" t="s">
        <v>232</v>
      </c>
      <c r="C78" s="11" t="e">
        <f>IF(B78="","",VLOOKUP(B78,#REF!,6,0))</f>
        <v>#REF!</v>
      </c>
      <c r="D78" s="12" t="e">
        <f>IF(B78="","",VLOOKUP(B78,#REF!,22,0))</f>
        <v>#REF!</v>
      </c>
      <c r="E78" s="10" t="e">
        <f>IF(B78="","",VLOOKUP(B78,Consultas_públicas!$A$376:$G$3879,7,0))</f>
        <v>#N/A</v>
      </c>
      <c r="F78" s="12" t="s">
        <v>28</v>
      </c>
      <c r="G78" s="13">
        <v>43487</v>
      </c>
      <c r="H78" s="14" t="str">
        <f>IFERROR(IF(VLOOKUP(B78,'Oficios_-_pend_criticas'!$C$4:$D$4739,2,0)="","","X"),"")</f>
        <v/>
      </c>
      <c r="I78" s="12"/>
      <c r="J78" s="13"/>
      <c r="K78" s="10"/>
      <c r="L78" s="12" t="str">
        <f>IFERROR(VLOOKUP(B78,Retorno_da_RFB!$D$3:$I$6388,5,0),"")</f>
        <v>016</v>
      </c>
      <c r="M78" s="13">
        <f>IFERROR(VLOOKUP(B78,Retorno_da_RFB!$D$3:$I$6388,6,0),"")</f>
        <v>43502</v>
      </c>
      <c r="N78" s="10" t="str">
        <f>IFERROR(VLOOKUP(B78,Retorno_da_RFB!$D$3:$I$6388,3,0),"")</f>
        <v>8477.80.90</v>
      </c>
      <c r="O78" s="10" t="str">
        <f>IFERROR(VLOOKUP(B78,Retorno_da_RFB!$D$3:$I$6388,4,0),"")</f>
        <v>Máquinas automáticas com cabeçote duplo de corte automático das extremidades das bolsas de borracha pneumática para cabines de caminhões, com capacidade de corte de diversos tamanhos de no máximo 620mm, controladas por um CLP com tela “touchsreen”, com motor com potência de 2,2kW, com sistema do eixo com deslizamento da bolsa, com servo motor para controle da precisão do corte, com diâmetro do mandril de no máximo Ø120mm.</v>
      </c>
      <c r="P78" s="12" t="str">
        <f>IFERROR(IF(N78="","",IF(VLOOKUP(LEFT(N78,10),'Universo_BK-BIT'!$A$5:$E$10005,2,0)="","X",VLOOKUP(LEFT(N78,10),'Universo_BK-BIT'!$A$5:$E$10005,2,0))),"X")</f>
        <v>BK</v>
      </c>
      <c r="Q78" s="12">
        <f>IFERROR(IF(P78="X","",VLOOKUP(LEFT(N78,10),'Universo_BK-BIT'!$A$5:$E$10005,3,0)),"")</f>
        <v>14</v>
      </c>
      <c r="R78" s="14" t="e">
        <f t="shared" si="4"/>
        <v>#REF!</v>
      </c>
      <c r="S78" s="14" t="e">
        <f t="shared" si="5"/>
        <v>#N/A</v>
      </c>
      <c r="T78" s="14"/>
      <c r="U78" s="14" t="str">
        <f ca="1">IFERROR(IF(P78="X",IF(VLOOKUP(B78,'Oficios_-_pend_criticas'!$C$3:$J$4739,5,0)="","",IF(VLOOKUP(B78,'Oficios_-_pend_criticas'!$C$3:$J$4739,7,0)="",IF(TODAY()&gt;VLOOKUP(B78,'Oficios_-_pend_criticas'!$C$3:$J$4739,5,0),"X",""),IF(VLOOKUP(B78,'Oficios_-_pend_criticas'!$C$3:$J$4739,7,0)&gt;VLOOKUP(B78,'Oficios_-_pend_criticas'!$C$3:$J$4739,5,0),"X",""))),""),"")</f>
        <v/>
      </c>
      <c r="V78" s="14" t="str">
        <f ca="1">IFERROR(IF(Q78=0,IF(VLOOKUP(B78,'Oficios_-_pend_criticas'!$C$3:$J$4739,5,0)="","",IF(VLOOKUP(B78,'Oficios_-_pend_criticas'!$C$3:$J$4739,7,0)="",IF(TODAY()&gt;VLOOKUP(B78,'Oficios_-_pend_criticas'!$C$3:$J$4739,5,0),"X",""),IF(VLOOKUP(B78,'Oficios_-_pend_criticas'!$C$3:$J$4739,7,0)&gt;VLOOKUP(B78,'Oficios_-_pend_criticas'!$C$3:$J$4739,5,0),"X",""))),""),"")</f>
        <v/>
      </c>
      <c r="W78" s="14" t="str">
        <f ca="1">IFERROR(IF(P78&lt;&gt;"X",IF(Q78&gt;0,IF(VLOOKUP(B78,'Oficios_-_pend_criticas'!$C$4:$J$4739,5,0)="","",IF(VLOOKUP(B78,'Oficios_-_pend_criticas'!$C$4:$J$4739,7,0)="",IF(TODAY()&gt;VLOOKUP(B78,'Oficios_-_pend_criticas'!$C$4:$J$4739,5,0),"X",""),IF(VLOOKUP(B78,'Oficios_-_pend_criticas'!$C$4:$J$4739,7,0)&gt;VLOOKUP(B78,'Oficios_-_pend_criticas'!$C$4:$J$4739,5,0),"X",""))),""),""),"")</f>
        <v/>
      </c>
    </row>
    <row r="79" spans="1:23" ht="33.75" hidden="1" customHeight="1" x14ac:dyDescent="0.25">
      <c r="A79" s="9" t="str">
        <f t="shared" si="3"/>
        <v/>
      </c>
      <c r="B79" s="10" t="s">
        <v>234</v>
      </c>
      <c r="C79" s="11" t="e">
        <f>IF(B79="","",VLOOKUP(B79,#REF!,6,0))</f>
        <v>#REF!</v>
      </c>
      <c r="D79" s="12" t="e">
        <f>IF(B79="","",VLOOKUP(B79,#REF!,22,0))</f>
        <v>#REF!</v>
      </c>
      <c r="E79" s="10" t="e">
        <f>IF(B79="","",VLOOKUP(B79,Consultas_públicas!$A$376:$G$3879,7,0))</f>
        <v>#N/A</v>
      </c>
      <c r="F79" s="12" t="s">
        <v>28</v>
      </c>
      <c r="G79" s="13">
        <v>43487</v>
      </c>
      <c r="H79" s="14" t="str">
        <f>IFERROR(IF(VLOOKUP(B79,'Oficios_-_pend_criticas'!$C$4:$D$4739,2,0)="","","X"),"")</f>
        <v/>
      </c>
      <c r="I79" s="12"/>
      <c r="J79" s="13"/>
      <c r="K79" s="10"/>
      <c r="L79" s="12" t="str">
        <f>IFERROR(VLOOKUP(B79,Retorno_da_RFB!$D$3:$I$6388,5,0),"")</f>
        <v>016</v>
      </c>
      <c r="M79" s="13">
        <f>IFERROR(VLOOKUP(B79,Retorno_da_RFB!$D$3:$I$6388,6,0),"")</f>
        <v>43502</v>
      </c>
      <c r="N79" s="10" t="str">
        <f>IFERROR(VLOOKUP(B79,Retorno_da_RFB!$D$3:$I$6388,3,0),"")</f>
        <v>8458.11.99</v>
      </c>
      <c r="O79" s="10" t="str">
        <f>IFERROR(VLOOKUP(B79,Retorno_da_RFB!$D$3:$I$6388,4,0),"")</f>
        <v>Centros de torneamento horizontal para usinagem de peças metálicas, com comando numérico computadorizado (CNC), para tornear, furar, fresar e rosquear (inclusive fora de centro), com 2 fusos contrapostos, capazes de usinar simultaneamente com os 2 fusos, 2 torres porta-ferramentas com capacidade igual ou superior a 10 ferramentas, sendo a torre inferior com 10 ou mais estações e a torre superior (torre multifuncional) dotados com sistema de troca automática de ferramentas com capacidade para 40 ou mais ferramentas, com capacidade para diâmetro máximo torneável de 700mm, comprimento máximo torneável igual ou superior a 1.000mm, cursos dos eixos X, Y, Z, W, C e B todos igual ou superior, sendo Xa = 500mm, Xb = 200mm, Y = 200mm, Z = 1.000mm, W = 1.000mm, eixo C com inclinação de 360° e precisão de posicionamento de 0,001º, rotação máxima do fuso C 5.500rpm, eixo B com inclinação de 240º, potência do motor principal de igual ou superior a 15kW e potência do motor do sub spindlle igual ou superior 11kW.</v>
      </c>
      <c r="P79" s="12" t="str">
        <f>IFERROR(IF(N79="","",IF(VLOOKUP(LEFT(N79,10),'Universo_BK-BIT'!$A$5:$E$10005,2,0)="","X",VLOOKUP(LEFT(N79,10),'Universo_BK-BIT'!$A$5:$E$10005,2,0))),"X")</f>
        <v>BK</v>
      </c>
      <c r="Q79" s="12">
        <f>IFERROR(IF(P79="X","",VLOOKUP(LEFT(N79,10),'Universo_BK-BIT'!$A$5:$E$10005,3,0)),"")</f>
        <v>14</v>
      </c>
      <c r="R79" s="14" t="e">
        <f t="shared" si="4"/>
        <v>#REF!</v>
      </c>
      <c r="S79" s="14" t="e">
        <f t="shared" si="5"/>
        <v>#N/A</v>
      </c>
      <c r="T79" s="14"/>
      <c r="U79" s="14" t="str">
        <f ca="1">IFERROR(IF(P79="X",IF(VLOOKUP(B79,'Oficios_-_pend_criticas'!$C$3:$J$4739,5,0)="","",IF(VLOOKUP(B79,'Oficios_-_pend_criticas'!$C$3:$J$4739,7,0)="",IF(TODAY()&gt;VLOOKUP(B79,'Oficios_-_pend_criticas'!$C$3:$J$4739,5,0),"X",""),IF(VLOOKUP(B79,'Oficios_-_pend_criticas'!$C$3:$J$4739,7,0)&gt;VLOOKUP(B79,'Oficios_-_pend_criticas'!$C$3:$J$4739,5,0),"X",""))),""),"")</f>
        <v/>
      </c>
      <c r="V79" s="14" t="str">
        <f ca="1">IFERROR(IF(Q79=0,IF(VLOOKUP(B79,'Oficios_-_pend_criticas'!$C$3:$J$4739,5,0)="","",IF(VLOOKUP(B79,'Oficios_-_pend_criticas'!$C$3:$J$4739,7,0)="",IF(TODAY()&gt;VLOOKUP(B79,'Oficios_-_pend_criticas'!$C$3:$J$4739,5,0),"X",""),IF(VLOOKUP(B79,'Oficios_-_pend_criticas'!$C$3:$J$4739,7,0)&gt;VLOOKUP(B79,'Oficios_-_pend_criticas'!$C$3:$J$4739,5,0),"X",""))),""),"")</f>
        <v/>
      </c>
      <c r="W79" s="14" t="str">
        <f ca="1">IFERROR(IF(P79&lt;&gt;"X",IF(Q79&gt;0,IF(VLOOKUP(B79,'Oficios_-_pend_criticas'!$C$4:$J$4739,5,0)="","",IF(VLOOKUP(B79,'Oficios_-_pend_criticas'!$C$4:$J$4739,7,0)="",IF(TODAY()&gt;VLOOKUP(B79,'Oficios_-_pend_criticas'!$C$4:$J$4739,5,0),"X",""),IF(VLOOKUP(B79,'Oficios_-_pend_criticas'!$C$4:$J$4739,7,0)&gt;VLOOKUP(B79,'Oficios_-_pend_criticas'!$C$4:$J$4739,5,0),"X",""))),""),""),"")</f>
        <v/>
      </c>
    </row>
    <row r="80" spans="1:23" ht="33.75" hidden="1" customHeight="1" x14ac:dyDescent="0.25">
      <c r="A80" s="9" t="str">
        <f t="shared" si="3"/>
        <v/>
      </c>
      <c r="B80" s="10" t="s">
        <v>236</v>
      </c>
      <c r="C80" s="11" t="e">
        <f>IF(B80="","",VLOOKUP(B80,#REF!,6,0))</f>
        <v>#REF!</v>
      </c>
      <c r="D80" s="12" t="e">
        <f>IF(B80="","",VLOOKUP(B80,#REF!,22,0))</f>
        <v>#REF!</v>
      </c>
      <c r="E80" s="10" t="e">
        <f>IF(B80="","",VLOOKUP(B80,Consultas_públicas!$A$376:$G$3879,7,0))</f>
        <v>#N/A</v>
      </c>
      <c r="F80" s="12" t="s">
        <v>28</v>
      </c>
      <c r="G80" s="13">
        <v>43487</v>
      </c>
      <c r="H80" s="14" t="str">
        <f>IFERROR(IF(VLOOKUP(B80,'Oficios_-_pend_criticas'!$C$4:$D$4739,2,0)="","","X"),"")</f>
        <v/>
      </c>
      <c r="I80" s="12"/>
      <c r="J80" s="13"/>
      <c r="K80" s="10"/>
      <c r="L80" s="12" t="str">
        <f>IFERROR(VLOOKUP(B80,Retorno_da_RFB!$D$3:$I$6388,5,0),"")</f>
        <v>016</v>
      </c>
      <c r="M80" s="13">
        <f>IFERROR(VLOOKUP(B80,Retorno_da_RFB!$D$3:$I$6388,6,0),"")</f>
        <v>43502</v>
      </c>
      <c r="N80" s="10" t="str">
        <f>IFERROR(VLOOKUP(B80,Retorno_da_RFB!$D$3:$I$6388,3,0),"")</f>
        <v>8418.50.90</v>
      </c>
      <c r="O80" s="10" t="str">
        <f>IFERROR(VLOOKUP(B80,Retorno_da_RFB!$D$3:$I$6388,4,0),"")</f>
        <v>Vitrines profissionais verticais, para exposição e armazenamento do tipo “pozzetto” de sorvetes, com largura de 810 a 4.060mm, profundidade de 728mm e altura de 1.000mm, dotadas de sistema de reserva e armazenamento em carapinas empilháveis, equipadas com vidro térmico e pirolítico, com regulagens de temperaturas e fechamento hermético, com capacidade para operação com temperaturas negativas de -02 a -18°C (sorvetes), potência elétrica compreendida de 504 à 838W, classe climática nível 6.</v>
      </c>
      <c r="P80" s="12" t="str">
        <f>IFERROR(IF(N80="","",IF(VLOOKUP(LEFT(N80,10),'Universo_BK-BIT'!$A$5:$E$10005,2,0)="","X",VLOOKUP(LEFT(N80,10),'Universo_BK-BIT'!$A$5:$E$10005,2,0))),"X")</f>
        <v>BK</v>
      </c>
      <c r="Q80" s="12">
        <f>IFERROR(IF(P80="X","",VLOOKUP(LEFT(N80,10),'Universo_BK-BIT'!$A$5:$E$10005,3,0)),"")</f>
        <v>14</v>
      </c>
      <c r="R80" s="14" t="e">
        <f t="shared" si="4"/>
        <v>#REF!</v>
      </c>
      <c r="S80" s="14" t="e">
        <f t="shared" si="5"/>
        <v>#N/A</v>
      </c>
      <c r="T80" s="14"/>
      <c r="U80" s="14" t="str">
        <f ca="1">IFERROR(IF(P80="X",IF(VLOOKUP(B80,'Oficios_-_pend_criticas'!$C$3:$J$4739,5,0)="","",IF(VLOOKUP(B80,'Oficios_-_pend_criticas'!$C$3:$J$4739,7,0)="",IF(TODAY()&gt;VLOOKUP(B80,'Oficios_-_pend_criticas'!$C$3:$J$4739,5,0),"X",""),IF(VLOOKUP(B80,'Oficios_-_pend_criticas'!$C$3:$J$4739,7,0)&gt;VLOOKUP(B80,'Oficios_-_pend_criticas'!$C$3:$J$4739,5,0),"X",""))),""),"")</f>
        <v/>
      </c>
      <c r="V80" s="14" t="str">
        <f ca="1">IFERROR(IF(Q80=0,IF(VLOOKUP(B80,'Oficios_-_pend_criticas'!$C$3:$J$4739,5,0)="","",IF(VLOOKUP(B80,'Oficios_-_pend_criticas'!$C$3:$J$4739,7,0)="",IF(TODAY()&gt;VLOOKUP(B80,'Oficios_-_pend_criticas'!$C$3:$J$4739,5,0),"X",""),IF(VLOOKUP(B80,'Oficios_-_pend_criticas'!$C$3:$J$4739,7,0)&gt;VLOOKUP(B80,'Oficios_-_pend_criticas'!$C$3:$J$4739,5,0),"X",""))),""),"")</f>
        <v/>
      </c>
      <c r="W80" s="14" t="str">
        <f ca="1">IFERROR(IF(P80&lt;&gt;"X",IF(Q80&gt;0,IF(VLOOKUP(B80,'Oficios_-_pend_criticas'!$C$4:$J$4739,5,0)="","",IF(VLOOKUP(B80,'Oficios_-_pend_criticas'!$C$4:$J$4739,7,0)="",IF(TODAY()&gt;VLOOKUP(B80,'Oficios_-_pend_criticas'!$C$4:$J$4739,5,0),"X",""),IF(VLOOKUP(B80,'Oficios_-_pend_criticas'!$C$4:$J$4739,7,0)&gt;VLOOKUP(B80,'Oficios_-_pend_criticas'!$C$4:$J$4739,5,0),"X",""))),""),""),"")</f>
        <v/>
      </c>
    </row>
    <row r="81" spans="1:23" ht="33.75" hidden="1" customHeight="1" x14ac:dyDescent="0.25">
      <c r="A81" s="9" t="str">
        <f t="shared" si="3"/>
        <v/>
      </c>
      <c r="B81" s="10" t="s">
        <v>239</v>
      </c>
      <c r="C81" s="11" t="e">
        <f>IF(B81="","",VLOOKUP(B81,#REF!,6,0))</f>
        <v>#REF!</v>
      </c>
      <c r="D81" s="12" t="e">
        <f>IF(B81="","",VLOOKUP(B81,#REF!,22,0))</f>
        <v>#REF!</v>
      </c>
      <c r="E81" s="10" t="e">
        <f>IF(B81="","",VLOOKUP(B81,Consultas_públicas!$A$376:$G$3879,7,0))</f>
        <v>#N/A</v>
      </c>
      <c r="F81" s="12" t="s">
        <v>28</v>
      </c>
      <c r="G81" s="13">
        <v>43487</v>
      </c>
      <c r="H81" s="14" t="str">
        <f>IFERROR(IF(VLOOKUP(B81,'Oficios_-_pend_criticas'!$C$4:$D$4739,2,0)="","","X"),"")</f>
        <v/>
      </c>
      <c r="I81" s="12"/>
      <c r="J81" s="13"/>
      <c r="K81" s="10"/>
      <c r="L81" s="12" t="str">
        <f>IFERROR(VLOOKUP(B81,Retorno_da_RFB!$D$3:$I$6388,5,0),"")</f>
        <v>016</v>
      </c>
      <c r="M81" s="13">
        <f>IFERROR(VLOOKUP(B81,Retorno_da_RFB!$D$3:$I$6388,6,0),"")</f>
        <v>43502</v>
      </c>
      <c r="N81" s="10" t="str">
        <f>IFERROR(VLOOKUP(B81,Retorno_da_RFB!$D$3:$I$6388,3,0),"")</f>
        <v>8460.12.00</v>
      </c>
      <c r="O81" s="10" t="str">
        <f>IFERROR(VLOOKUP(B81,Retorno_da_RFB!$D$3:$I$6388,4,0),"")</f>
        <v>Máquinas para lapidação de conjuntos de engrenagens cônicas espirais e hipoidais com controle numérico computadorizado (CNC) dotadas de três eixos lineares X, Y e Z para ajuste da distância de acoplamento das engrenagens e “offset” dos eixos, dois fusos, sendo um para a coroa de 0 a 2000rpm e um para o pinhão de 0 a 3.000rpm, sistema de fixação das peças mecânico-pneumático, unidade do composto de lapidação com agitador, haste magnética filtrante, aquecedor, bomba de lapidação, mostrador de temperatura e válvula para controle individual dos bocais de projeção do composto de lapidação, tremonha de preenchimento com mostrador de monitoramento do nível mínimo para operação, servo motor trifásico com potência de 5.5kW para os movimentos dos fusos e potência de 1kW para os movimentos dos eixos, com funções automáticas de detecção da redução do conjunto de engrenagens detecção de rebarbas e pequenos entalhes e variação automática da velocidade de rotação do torque com base no curso de lapidação.</v>
      </c>
      <c r="P81" s="12" t="str">
        <f>IFERROR(IF(N81="","",IF(VLOOKUP(LEFT(N81,10),'Universo_BK-BIT'!$A$5:$E$10005,2,0)="","X",VLOOKUP(LEFT(N81,10),'Universo_BK-BIT'!$A$5:$E$10005,2,0))),"X")</f>
        <v>BK</v>
      </c>
      <c r="Q81" s="12">
        <f>IFERROR(IF(P81="X","",VLOOKUP(LEFT(N81,10),'Universo_BK-BIT'!$A$5:$E$10005,3,0)),"")</f>
        <v>14</v>
      </c>
      <c r="R81" s="14" t="e">
        <f t="shared" si="4"/>
        <v>#REF!</v>
      </c>
      <c r="S81" s="14" t="e">
        <f t="shared" si="5"/>
        <v>#N/A</v>
      </c>
      <c r="T81" s="14"/>
      <c r="U81" s="14" t="str">
        <f ca="1">IFERROR(IF(P81="X",IF(VLOOKUP(B81,'Oficios_-_pend_criticas'!$C$3:$J$4739,5,0)="","",IF(VLOOKUP(B81,'Oficios_-_pend_criticas'!$C$3:$J$4739,7,0)="",IF(TODAY()&gt;VLOOKUP(B81,'Oficios_-_pend_criticas'!$C$3:$J$4739,5,0),"X",""),IF(VLOOKUP(B81,'Oficios_-_pend_criticas'!$C$3:$J$4739,7,0)&gt;VLOOKUP(B81,'Oficios_-_pend_criticas'!$C$3:$J$4739,5,0),"X",""))),""),"")</f>
        <v/>
      </c>
      <c r="V81" s="14" t="str">
        <f ca="1">IFERROR(IF(Q81=0,IF(VLOOKUP(B81,'Oficios_-_pend_criticas'!$C$3:$J$4739,5,0)="","",IF(VLOOKUP(B81,'Oficios_-_pend_criticas'!$C$3:$J$4739,7,0)="",IF(TODAY()&gt;VLOOKUP(B81,'Oficios_-_pend_criticas'!$C$3:$J$4739,5,0),"X",""),IF(VLOOKUP(B81,'Oficios_-_pend_criticas'!$C$3:$J$4739,7,0)&gt;VLOOKUP(B81,'Oficios_-_pend_criticas'!$C$3:$J$4739,5,0),"X",""))),""),"")</f>
        <v/>
      </c>
      <c r="W81" s="14" t="str">
        <f ca="1">IFERROR(IF(P81&lt;&gt;"X",IF(Q81&gt;0,IF(VLOOKUP(B81,'Oficios_-_pend_criticas'!$C$4:$J$4739,5,0)="","",IF(VLOOKUP(B81,'Oficios_-_pend_criticas'!$C$4:$J$4739,7,0)="",IF(TODAY()&gt;VLOOKUP(B81,'Oficios_-_pend_criticas'!$C$4:$J$4739,5,0),"X",""),IF(VLOOKUP(B81,'Oficios_-_pend_criticas'!$C$4:$J$4739,7,0)&gt;VLOOKUP(B81,'Oficios_-_pend_criticas'!$C$4:$J$4739,5,0),"X",""))),""),""),"")</f>
        <v/>
      </c>
    </row>
    <row r="82" spans="1:23" ht="33.75" hidden="1" customHeight="1" x14ac:dyDescent="0.25">
      <c r="A82" s="9" t="str">
        <f t="shared" si="3"/>
        <v/>
      </c>
      <c r="B82" s="10" t="s">
        <v>242</v>
      </c>
      <c r="C82" s="11" t="e">
        <f>IF(B82="","",VLOOKUP(B82,#REF!,6,0))</f>
        <v>#REF!</v>
      </c>
      <c r="D82" s="12" t="e">
        <f>IF(B82="","",VLOOKUP(B82,#REF!,22,0))</f>
        <v>#REF!</v>
      </c>
      <c r="E82" s="10" t="e">
        <f>IF(B82="","",VLOOKUP(B82,Consultas_públicas!$A$376:$G$3879,7,0))</f>
        <v>#N/A</v>
      </c>
      <c r="F82" s="12" t="s">
        <v>28</v>
      </c>
      <c r="G82" s="13">
        <v>43487</v>
      </c>
      <c r="H82" s="14" t="str">
        <f>IFERROR(IF(VLOOKUP(B82,'Oficios_-_pend_criticas'!$C$4:$D$4739,2,0)="","","X"),"")</f>
        <v/>
      </c>
      <c r="I82" s="12"/>
      <c r="J82" s="13"/>
      <c r="K82" s="10"/>
      <c r="L82" s="12" t="str">
        <f>IFERROR(VLOOKUP(B82,Retorno_da_RFB!$D$3:$I$6388,5,0),"")</f>
        <v>016</v>
      </c>
      <c r="M82" s="13">
        <f>IFERROR(VLOOKUP(B82,Retorno_da_RFB!$D$3:$I$6388,6,0),"")</f>
        <v>43502</v>
      </c>
      <c r="N82" s="10" t="str">
        <f>IFERROR(VLOOKUP(B82,Retorno_da_RFB!$D$3:$I$6388,3,0),"")</f>
        <v>8515.80.90</v>
      </c>
      <c r="O82" s="10" t="str">
        <f>IFERROR(VLOOKUP(B82,Retorno_da_RFB!$D$3:$I$6388,4,0),"")</f>
        <v>Máquinas de manufatura aditiva a laser para a fabricação de peças metálicas em 3D a partir do pó metálico, com controle numérico computadorizado (CNC), volume de construção (cilindro) de diâmetro de até 100mm e altura de até 100mm, volume de construção efetivo de diâmetro 98mm e a altura de até 100mm, espessura da camada de impressão de 10-50μm (micrômetro), potência máxima laser de 200W, velocidade de impressão máxima (camada de pó) de 3m/s e diâmetro de focagem de 55μm (micrômetro).</v>
      </c>
      <c r="P82" s="12" t="str">
        <f>IFERROR(IF(N82="","",IF(VLOOKUP(LEFT(N82,10),'Universo_BK-BIT'!$A$5:$E$10005,2,0)="","X",VLOOKUP(LEFT(N82,10),'Universo_BK-BIT'!$A$5:$E$10005,2,0))),"X")</f>
        <v>BK</v>
      </c>
      <c r="Q82" s="12">
        <f>IFERROR(IF(P82="X","",VLOOKUP(LEFT(N82,10),'Universo_BK-BIT'!$A$5:$E$10005,3,0)),"")</f>
        <v>14</v>
      </c>
      <c r="R82" s="14" t="e">
        <f t="shared" si="4"/>
        <v>#REF!</v>
      </c>
      <c r="S82" s="14" t="e">
        <f t="shared" si="5"/>
        <v>#N/A</v>
      </c>
      <c r="T82" s="14"/>
      <c r="U82" s="14" t="str">
        <f ca="1">IFERROR(IF(P82="X",IF(VLOOKUP(B82,'Oficios_-_pend_criticas'!$C$3:$J$4739,5,0)="","",IF(VLOOKUP(B82,'Oficios_-_pend_criticas'!$C$3:$J$4739,7,0)="",IF(TODAY()&gt;VLOOKUP(B82,'Oficios_-_pend_criticas'!$C$3:$J$4739,5,0),"X",""),IF(VLOOKUP(B82,'Oficios_-_pend_criticas'!$C$3:$J$4739,7,0)&gt;VLOOKUP(B82,'Oficios_-_pend_criticas'!$C$3:$J$4739,5,0),"X",""))),""),"")</f>
        <v/>
      </c>
      <c r="V82" s="14" t="str">
        <f ca="1">IFERROR(IF(Q82=0,IF(VLOOKUP(B82,'Oficios_-_pend_criticas'!$C$3:$J$4739,5,0)="","",IF(VLOOKUP(B82,'Oficios_-_pend_criticas'!$C$3:$J$4739,7,0)="",IF(TODAY()&gt;VLOOKUP(B82,'Oficios_-_pend_criticas'!$C$3:$J$4739,5,0),"X",""),IF(VLOOKUP(B82,'Oficios_-_pend_criticas'!$C$3:$J$4739,7,0)&gt;VLOOKUP(B82,'Oficios_-_pend_criticas'!$C$3:$J$4739,5,0),"X",""))),""),"")</f>
        <v/>
      </c>
      <c r="W82" s="14" t="str">
        <f ca="1">IFERROR(IF(P82&lt;&gt;"X",IF(Q82&gt;0,IF(VLOOKUP(B82,'Oficios_-_pend_criticas'!$C$4:$J$4739,5,0)="","",IF(VLOOKUP(B82,'Oficios_-_pend_criticas'!$C$4:$J$4739,7,0)="",IF(TODAY()&gt;VLOOKUP(B82,'Oficios_-_pend_criticas'!$C$4:$J$4739,5,0),"X",""),IF(VLOOKUP(B82,'Oficios_-_pend_criticas'!$C$4:$J$4739,7,0)&gt;VLOOKUP(B82,'Oficios_-_pend_criticas'!$C$4:$J$4739,5,0),"X",""))),""),""),"")</f>
        <v/>
      </c>
    </row>
    <row r="83" spans="1:23" ht="33.75" hidden="1" customHeight="1" x14ac:dyDescent="0.25">
      <c r="A83" s="9" t="str">
        <f t="shared" si="3"/>
        <v/>
      </c>
      <c r="B83" s="10" t="s">
        <v>245</v>
      </c>
      <c r="C83" s="11" t="e">
        <f>IF(B83="","",VLOOKUP(B83,#REF!,6,0))</f>
        <v>#REF!</v>
      </c>
      <c r="D83" s="12" t="e">
        <f>IF(B83="","",VLOOKUP(B83,#REF!,22,0))</f>
        <v>#REF!</v>
      </c>
      <c r="E83" s="10" t="e">
        <f>IF(B83="","",VLOOKUP(B83,Consultas_públicas!$A$376:$G$3879,7,0))</f>
        <v>#N/A</v>
      </c>
      <c r="F83" s="12" t="s">
        <v>28</v>
      </c>
      <c r="G83" s="13">
        <v>43487</v>
      </c>
      <c r="H83" s="14" t="str">
        <f>IFERROR(IF(VLOOKUP(B83,'Oficios_-_pend_criticas'!$C$4:$D$4739,2,0)="","","X"),"")</f>
        <v/>
      </c>
      <c r="I83" s="12"/>
      <c r="J83" s="13"/>
      <c r="K83" s="10"/>
      <c r="L83" s="12" t="str">
        <f>IFERROR(VLOOKUP(B83,Retorno_da_RFB!$D$3:$I$6388,5,0),"")</f>
        <v>016</v>
      </c>
      <c r="M83" s="13">
        <f>IFERROR(VLOOKUP(B83,Retorno_da_RFB!$D$3:$I$6388,6,0),"")</f>
        <v>43502</v>
      </c>
      <c r="N83" s="10" t="str">
        <f>IFERROR(VLOOKUP(B83,Retorno_da_RFB!$D$3:$I$6388,3,0),"")</f>
        <v>8462.10.90</v>
      </c>
      <c r="O83" s="10" t="str">
        <f>IFERROR(VLOOKUP(B83,Retorno_da_RFB!$D$3:$I$6388,4,0),"")</f>
        <v>Máquinas conformadoras a frio multi-estágio, para fabricação de peças metálicas a partir de arames em rolo pelo processo de conformação a frio para produção de autopeças, porcas, buchas, roletes e assemelhados com capacidade de corte inferior a 35mm com 06 matrizes, capacidade de produção de até 120 peças/min, dotadas de sistema de lubrificação; equipadas com extração-positiva nos 6 punções, “transfer” universal (reto+180°) e monitor de processo para proteção de ferramental contra sobrecarga, com painel de controle (CLP).</v>
      </c>
      <c r="P83" s="12" t="str">
        <f>IFERROR(IF(N83="","",IF(VLOOKUP(LEFT(N83,10),'Universo_BK-BIT'!$A$5:$E$10005,2,0)="","X",VLOOKUP(LEFT(N83,10),'Universo_BK-BIT'!$A$5:$E$10005,2,0))),"X")</f>
        <v>BK</v>
      </c>
      <c r="Q83" s="12">
        <f>IFERROR(IF(P83="X","",VLOOKUP(LEFT(N83,10),'Universo_BK-BIT'!$A$5:$E$10005,3,0)),"")</f>
        <v>14</v>
      </c>
      <c r="R83" s="14" t="e">
        <f t="shared" si="4"/>
        <v>#REF!</v>
      </c>
      <c r="S83" s="14" t="e">
        <f t="shared" si="5"/>
        <v>#N/A</v>
      </c>
      <c r="T83" s="14"/>
      <c r="U83" s="14" t="str">
        <f ca="1">IFERROR(IF(P83="X",IF(VLOOKUP(B83,'Oficios_-_pend_criticas'!$C$3:$J$4739,5,0)="","",IF(VLOOKUP(B83,'Oficios_-_pend_criticas'!$C$3:$J$4739,7,0)="",IF(TODAY()&gt;VLOOKUP(B83,'Oficios_-_pend_criticas'!$C$3:$J$4739,5,0),"X",""),IF(VLOOKUP(B83,'Oficios_-_pend_criticas'!$C$3:$J$4739,7,0)&gt;VLOOKUP(B83,'Oficios_-_pend_criticas'!$C$3:$J$4739,5,0),"X",""))),""),"")</f>
        <v/>
      </c>
      <c r="V83" s="14" t="str">
        <f ca="1">IFERROR(IF(Q83=0,IF(VLOOKUP(B83,'Oficios_-_pend_criticas'!$C$3:$J$4739,5,0)="","",IF(VLOOKUP(B83,'Oficios_-_pend_criticas'!$C$3:$J$4739,7,0)="",IF(TODAY()&gt;VLOOKUP(B83,'Oficios_-_pend_criticas'!$C$3:$J$4739,5,0),"X",""),IF(VLOOKUP(B83,'Oficios_-_pend_criticas'!$C$3:$J$4739,7,0)&gt;VLOOKUP(B83,'Oficios_-_pend_criticas'!$C$3:$J$4739,5,0),"X",""))),""),"")</f>
        <v/>
      </c>
      <c r="W83" s="14" t="str">
        <f ca="1">IFERROR(IF(P83&lt;&gt;"X",IF(Q83&gt;0,IF(VLOOKUP(B83,'Oficios_-_pend_criticas'!$C$4:$J$4739,5,0)="","",IF(VLOOKUP(B83,'Oficios_-_pend_criticas'!$C$4:$J$4739,7,0)="",IF(TODAY()&gt;VLOOKUP(B83,'Oficios_-_pend_criticas'!$C$4:$J$4739,5,0),"X",""),IF(VLOOKUP(B83,'Oficios_-_pend_criticas'!$C$4:$J$4739,7,0)&gt;VLOOKUP(B83,'Oficios_-_pend_criticas'!$C$4:$J$4739,5,0),"X",""))),""),""),"")</f>
        <v/>
      </c>
    </row>
    <row r="84" spans="1:23" ht="33.75" hidden="1" customHeight="1" x14ac:dyDescent="0.25">
      <c r="A84" s="9" t="str">
        <f t="shared" si="3"/>
        <v/>
      </c>
      <c r="B84" s="10" t="s">
        <v>248</v>
      </c>
      <c r="C84" s="11" t="e">
        <f>IF(B84="","",VLOOKUP(B84,#REF!,6,0))</f>
        <v>#REF!</v>
      </c>
      <c r="D84" s="12" t="e">
        <f>IF(B84="","",VLOOKUP(B84,#REF!,22,0))</f>
        <v>#REF!</v>
      </c>
      <c r="E84" s="10" t="e">
        <f>IF(B84="","",VLOOKUP(B84,Consultas_públicas!$A$376:$G$3879,7,0))</f>
        <v>#N/A</v>
      </c>
      <c r="F84" s="12" t="s">
        <v>28</v>
      </c>
      <c r="G84" s="13">
        <v>43487</v>
      </c>
      <c r="H84" s="14" t="str">
        <f>IFERROR(IF(VLOOKUP(B84,'Oficios_-_pend_criticas'!$C$4:$D$4739,2,0)="","","X"),"")</f>
        <v/>
      </c>
      <c r="I84" s="12"/>
      <c r="J84" s="13"/>
      <c r="K84" s="10"/>
      <c r="L84" s="12" t="str">
        <f>IFERROR(VLOOKUP(B84,Retorno_da_RFB!$D$3:$I$6388,5,0),"")</f>
        <v>016</v>
      </c>
      <c r="M84" s="13">
        <f>IFERROR(VLOOKUP(B84,Retorno_da_RFB!$D$3:$I$6388,6,0),"")</f>
        <v>43502</v>
      </c>
      <c r="N84" s="10" t="str">
        <f>IFERROR(VLOOKUP(B84,Retorno_da_RFB!$D$3:$I$6388,3,0),"")</f>
        <v>9032.89.30</v>
      </c>
      <c r="O84" s="10" t="str">
        <f>IFERROR(VLOOKUP(B84,Retorno_da_RFB!$D$3:$I$6388,4,0),"")</f>
        <v>Unidades de controle para veículos ferroviários, atuando nas interfaces entre o sistema de controle da locomotiva e componentes como alavanca de aceleração, chave reversora, controle de iluminação, sino, buzina, entre outros dotadas com um módulo eletrônico processador de alta performance que consolida os processos críticos de controle da locomotiva, módulos de entrada e saída digital, sinais analógicos e frequência para medição e acionamento de componentes da locomotiva, alimentadas pelas fontes de alimentação de sistemas eletrônicas da locomotiva com a tensão de 75V de corrente contínua.</v>
      </c>
      <c r="P84" s="12" t="str">
        <f>IFERROR(IF(N84="","",IF(VLOOKUP(LEFT(N84,10),'Universo_BK-BIT'!$A$5:$E$10005,2,0)="","X",VLOOKUP(LEFT(N84,10),'Universo_BK-BIT'!$A$5:$E$10005,2,0))),"X")</f>
        <v>BIT</v>
      </c>
      <c r="Q84" s="12">
        <f>IFERROR(IF(P84="X","",VLOOKUP(LEFT(N84,10),'Universo_BK-BIT'!$A$5:$E$10005,3,0)),"")</f>
        <v>14</v>
      </c>
      <c r="R84" s="14" t="e">
        <f t="shared" si="4"/>
        <v>#REF!</v>
      </c>
      <c r="S84" s="14" t="e">
        <f t="shared" si="5"/>
        <v>#N/A</v>
      </c>
      <c r="T84" s="14"/>
      <c r="U84" s="14" t="str">
        <f ca="1">IFERROR(IF(P84="X",IF(VLOOKUP(B84,'Oficios_-_pend_criticas'!$C$3:$J$4739,5,0)="","",IF(VLOOKUP(B84,'Oficios_-_pend_criticas'!$C$3:$J$4739,7,0)="",IF(TODAY()&gt;VLOOKUP(B84,'Oficios_-_pend_criticas'!$C$3:$J$4739,5,0),"X",""),IF(VLOOKUP(B84,'Oficios_-_pend_criticas'!$C$3:$J$4739,7,0)&gt;VLOOKUP(B84,'Oficios_-_pend_criticas'!$C$3:$J$4739,5,0),"X",""))),""),"")</f>
        <v/>
      </c>
      <c r="V84" s="14" t="str">
        <f ca="1">IFERROR(IF(Q84=0,IF(VLOOKUP(B84,'Oficios_-_pend_criticas'!$C$3:$J$4739,5,0)="","",IF(VLOOKUP(B84,'Oficios_-_pend_criticas'!$C$3:$J$4739,7,0)="",IF(TODAY()&gt;VLOOKUP(B84,'Oficios_-_pend_criticas'!$C$3:$J$4739,5,0),"X",""),IF(VLOOKUP(B84,'Oficios_-_pend_criticas'!$C$3:$J$4739,7,0)&gt;VLOOKUP(B84,'Oficios_-_pend_criticas'!$C$3:$J$4739,5,0),"X",""))),""),"")</f>
        <v/>
      </c>
      <c r="W84" s="14" t="str">
        <f ca="1">IFERROR(IF(P84&lt;&gt;"X",IF(Q84&gt;0,IF(VLOOKUP(B84,'Oficios_-_pend_criticas'!$C$4:$J$4739,5,0)="","",IF(VLOOKUP(B84,'Oficios_-_pend_criticas'!$C$4:$J$4739,7,0)="",IF(TODAY()&gt;VLOOKUP(B84,'Oficios_-_pend_criticas'!$C$4:$J$4739,5,0),"X",""),IF(VLOOKUP(B84,'Oficios_-_pend_criticas'!$C$4:$J$4739,7,0)&gt;VLOOKUP(B84,'Oficios_-_pend_criticas'!$C$4:$J$4739,5,0),"X",""))),""),""),"")</f>
        <v/>
      </c>
    </row>
    <row r="85" spans="1:23" ht="33.75" hidden="1" customHeight="1" x14ac:dyDescent="0.25">
      <c r="A85" s="9" t="str">
        <f t="shared" si="3"/>
        <v/>
      </c>
      <c r="B85" s="10" t="s">
        <v>251</v>
      </c>
      <c r="C85" s="11" t="e">
        <f>IF(B85="","",VLOOKUP(B85,#REF!,6,0))</f>
        <v>#REF!</v>
      </c>
      <c r="D85" s="12" t="e">
        <f>IF(B85="","",VLOOKUP(B85,#REF!,22,0))</f>
        <v>#REF!</v>
      </c>
      <c r="E85" s="10" t="e">
        <f>IF(B85="","",VLOOKUP(B85,Consultas_públicas!$A$376:$G$3879,7,0))</f>
        <v>#N/A</v>
      </c>
      <c r="F85" s="12" t="s">
        <v>252</v>
      </c>
      <c r="G85" s="16">
        <v>43494</v>
      </c>
      <c r="H85" s="14" t="str">
        <f>IFERROR(IF(VLOOKUP(B85,'Oficios_-_pend_criticas'!$C$4:$D$4739,2,0)="","","X"),"")</f>
        <v/>
      </c>
      <c r="I85" s="12"/>
      <c r="J85" s="13"/>
      <c r="K85" s="10"/>
      <c r="L85" s="12" t="str">
        <f>IFERROR(VLOOKUP(B85,Retorno_da_RFB!$D$3:$I$6388,5,0),"")</f>
        <v>017</v>
      </c>
      <c r="M85" s="13">
        <f>IFERROR(VLOOKUP(B85,Retorno_da_RFB!$D$3:$I$6388,6,0),"")</f>
        <v>43504</v>
      </c>
      <c r="N85" s="10" t="str">
        <f>IFERROR(VLOOKUP(B85,Retorno_da_RFB!$D$3:$I$6388,3,0),"")</f>
        <v>8431.20.11</v>
      </c>
      <c r="O85" s="10" t="str">
        <f>IFERROR(VLOOKUP(B85,Retorno_da_RFB!$D$3:$I$6388,4,0),"")</f>
        <v>Hastes de direção com 515,5mm de comprimento no braço articulado maior e 383,4 mm no braço menor.</v>
      </c>
      <c r="P85" s="12" t="str">
        <f>IFERROR(IF(N85="","",IF(VLOOKUP(LEFT(N85,10),'Universo_BK-BIT'!$A$5:$E$10005,2,0)="","X",VLOOKUP(LEFT(N85,10),'Universo_BK-BIT'!$A$5:$E$10005,2,0))),"X")</f>
        <v>BK</v>
      </c>
      <c r="Q85" s="12">
        <f>IFERROR(IF(P85="X","",VLOOKUP(LEFT(N85,10),'Universo_BK-BIT'!$A$5:$E$10005,3,0)),"")</f>
        <v>14</v>
      </c>
      <c r="R85" s="14" t="e">
        <f t="shared" si="4"/>
        <v>#REF!</v>
      </c>
      <c r="S85" s="14" t="e">
        <f t="shared" si="5"/>
        <v>#N/A</v>
      </c>
      <c r="T85" s="14"/>
      <c r="U85" s="14" t="str">
        <f ca="1">IFERROR(IF(P85="X",IF(VLOOKUP(B85,'Oficios_-_pend_criticas'!$C$3:$J$4739,5,0)="","",IF(VLOOKUP(B85,'Oficios_-_pend_criticas'!$C$3:$J$4739,7,0)="",IF(TODAY()&gt;VLOOKUP(B85,'Oficios_-_pend_criticas'!$C$3:$J$4739,5,0),"X",""),IF(VLOOKUP(B85,'Oficios_-_pend_criticas'!$C$3:$J$4739,7,0)&gt;VLOOKUP(B85,'Oficios_-_pend_criticas'!$C$3:$J$4739,5,0),"X",""))),""),"")</f>
        <v/>
      </c>
      <c r="V85" s="14" t="str">
        <f ca="1">IFERROR(IF(Q85=0,IF(VLOOKUP(B85,'Oficios_-_pend_criticas'!$C$3:$J$4739,5,0)="","",IF(VLOOKUP(B85,'Oficios_-_pend_criticas'!$C$3:$J$4739,7,0)="",IF(TODAY()&gt;VLOOKUP(B85,'Oficios_-_pend_criticas'!$C$3:$J$4739,5,0),"X",""),IF(VLOOKUP(B85,'Oficios_-_pend_criticas'!$C$3:$J$4739,7,0)&gt;VLOOKUP(B85,'Oficios_-_pend_criticas'!$C$3:$J$4739,5,0),"X",""))),""),"")</f>
        <v/>
      </c>
      <c r="W85" s="14" t="str">
        <f ca="1">IFERROR(IF(P85&lt;&gt;"X",IF(Q85&gt;0,IF(VLOOKUP(B85,'Oficios_-_pend_criticas'!$C$4:$J$4739,5,0)="","",IF(VLOOKUP(B85,'Oficios_-_pend_criticas'!$C$4:$J$4739,7,0)="",IF(TODAY()&gt;VLOOKUP(B85,'Oficios_-_pend_criticas'!$C$4:$J$4739,5,0),"X",""),IF(VLOOKUP(B85,'Oficios_-_pend_criticas'!$C$4:$J$4739,7,0)&gt;VLOOKUP(B85,'Oficios_-_pend_criticas'!$C$4:$J$4739,5,0),"X",""))),""),""),"")</f>
        <v/>
      </c>
    </row>
    <row r="86" spans="1:23" ht="33.75" hidden="1" customHeight="1" x14ac:dyDescent="0.25">
      <c r="A86" s="9" t="str">
        <f t="shared" si="3"/>
        <v/>
      </c>
      <c r="B86" s="10" t="s">
        <v>256</v>
      </c>
      <c r="C86" s="11" t="e">
        <f>IF(B86="","",VLOOKUP(B86,#REF!,6,0))</f>
        <v>#REF!</v>
      </c>
      <c r="D86" s="12" t="e">
        <f>IF(B86="","",VLOOKUP(B86,#REF!,22,0))</f>
        <v>#REF!</v>
      </c>
      <c r="E86" s="10" t="e">
        <f>IF(B86="","",VLOOKUP(B86,Consultas_públicas!$A$376:$G$3879,7,0))</f>
        <v>#N/A</v>
      </c>
      <c r="F86" s="12" t="s">
        <v>252</v>
      </c>
      <c r="G86" s="16">
        <v>43494</v>
      </c>
      <c r="H86" s="14" t="str">
        <f>IFERROR(IF(VLOOKUP(B86,'Oficios_-_pend_criticas'!$C$4:$D$4739,2,0)="","","X"),"")</f>
        <v/>
      </c>
      <c r="I86" s="12"/>
      <c r="J86" s="13"/>
      <c r="K86" s="10"/>
      <c r="L86" s="12" t="str">
        <f>IFERROR(VLOOKUP(B86,Retorno_da_RFB!$D$3:$I$6388,5,0),"")</f>
        <v>017</v>
      </c>
      <c r="M86" s="13">
        <f>IFERROR(VLOOKUP(B86,Retorno_da_RFB!$D$3:$I$6388,6,0),"")</f>
        <v>43504</v>
      </c>
      <c r="N86" s="10" t="str">
        <f>IFERROR(VLOOKUP(B86,Retorno_da_RFB!$D$3:$I$6388,3,0),"")</f>
        <v>8431.20.11</v>
      </c>
      <c r="O86" s="10" t="str">
        <f>IFERROR(VLOOKUP(B86,Retorno_da_RFB!$D$3:$I$6388,4,0),"")</f>
        <v>Conjuntos soldados com abertura interna entre roletes de 440mm a 680mm.</v>
      </c>
      <c r="P86" s="12" t="str">
        <f>IFERROR(IF(N86="","",IF(VLOOKUP(LEFT(N86,10),'Universo_BK-BIT'!$A$5:$E$10005,2,0)="","X",VLOOKUP(LEFT(N86,10),'Universo_BK-BIT'!$A$5:$E$10005,2,0))),"X")</f>
        <v>BK</v>
      </c>
      <c r="Q86" s="12">
        <f>IFERROR(IF(P86="X","",VLOOKUP(LEFT(N86,10),'Universo_BK-BIT'!$A$5:$E$10005,3,0)),"")</f>
        <v>14</v>
      </c>
      <c r="R86" s="14" t="e">
        <f t="shared" si="4"/>
        <v>#REF!</v>
      </c>
      <c r="S86" s="14" t="e">
        <f t="shared" si="5"/>
        <v>#N/A</v>
      </c>
      <c r="T86" s="14"/>
      <c r="U86" s="14" t="str">
        <f ca="1">IFERROR(IF(P86="X",IF(VLOOKUP(B86,'Oficios_-_pend_criticas'!$C$3:$J$4739,5,0)="","",IF(VLOOKUP(B86,'Oficios_-_pend_criticas'!$C$3:$J$4739,7,0)="",IF(TODAY()&gt;VLOOKUP(B86,'Oficios_-_pend_criticas'!$C$3:$J$4739,5,0),"X",""),IF(VLOOKUP(B86,'Oficios_-_pend_criticas'!$C$3:$J$4739,7,0)&gt;VLOOKUP(B86,'Oficios_-_pend_criticas'!$C$3:$J$4739,5,0),"X",""))),""),"")</f>
        <v/>
      </c>
      <c r="V86" s="14" t="str">
        <f ca="1">IFERROR(IF(Q86=0,IF(VLOOKUP(B86,'Oficios_-_pend_criticas'!$C$3:$J$4739,5,0)="","",IF(VLOOKUP(B86,'Oficios_-_pend_criticas'!$C$3:$J$4739,7,0)="",IF(TODAY()&gt;VLOOKUP(B86,'Oficios_-_pend_criticas'!$C$3:$J$4739,5,0),"X",""),IF(VLOOKUP(B86,'Oficios_-_pend_criticas'!$C$3:$J$4739,7,0)&gt;VLOOKUP(B86,'Oficios_-_pend_criticas'!$C$3:$J$4739,5,0),"X",""))),""),"")</f>
        <v/>
      </c>
      <c r="W86" s="14" t="str">
        <f ca="1">IFERROR(IF(P86&lt;&gt;"X",IF(Q86&gt;0,IF(VLOOKUP(B86,'Oficios_-_pend_criticas'!$C$4:$J$4739,5,0)="","",IF(VLOOKUP(B86,'Oficios_-_pend_criticas'!$C$4:$J$4739,7,0)="",IF(TODAY()&gt;VLOOKUP(B86,'Oficios_-_pend_criticas'!$C$4:$J$4739,5,0),"X",""),IF(VLOOKUP(B86,'Oficios_-_pend_criticas'!$C$4:$J$4739,7,0)&gt;VLOOKUP(B86,'Oficios_-_pend_criticas'!$C$4:$J$4739,5,0),"X",""))),""),""),"")</f>
        <v/>
      </c>
    </row>
    <row r="87" spans="1:23" ht="33.75" hidden="1" customHeight="1" x14ac:dyDescent="0.25">
      <c r="A87" s="9" t="str">
        <f t="shared" si="3"/>
        <v/>
      </c>
      <c r="B87" s="10" t="s">
        <v>258</v>
      </c>
      <c r="C87" s="11" t="e">
        <f>IF(B87="","",VLOOKUP(B87,#REF!,6,0))</f>
        <v>#REF!</v>
      </c>
      <c r="D87" s="12" t="e">
        <f>IF(B87="","",VLOOKUP(B87,#REF!,22,0))</f>
        <v>#REF!</v>
      </c>
      <c r="E87" s="10" t="e">
        <f>IF(B87="","",VLOOKUP(B87,Consultas_públicas!$A$376:$G$3879,7,0))</f>
        <v>#N/A</v>
      </c>
      <c r="F87" s="12" t="s">
        <v>252</v>
      </c>
      <c r="G87" s="16">
        <v>43494</v>
      </c>
      <c r="H87" s="14" t="str">
        <f>IFERROR(IF(VLOOKUP(B87,'Oficios_-_pend_criticas'!$C$4:$D$4739,2,0)="","","X"),"")</f>
        <v/>
      </c>
      <c r="I87" s="12"/>
      <c r="J87" s="13"/>
      <c r="K87" s="10"/>
      <c r="L87" s="12" t="str">
        <f>IFERROR(VLOOKUP(B87,Retorno_da_RFB!$D$3:$I$6388,5,0),"")</f>
        <v>017</v>
      </c>
      <c r="M87" s="13">
        <f>IFERROR(VLOOKUP(B87,Retorno_da_RFB!$D$3:$I$6388,6,0),"")</f>
        <v>43504</v>
      </c>
      <c r="N87" s="10" t="str">
        <f>IFERROR(VLOOKUP(B87,Retorno_da_RFB!$D$3:$I$6388,3,0),"")</f>
        <v>8431.20.11</v>
      </c>
      <c r="O87" s="10" t="str">
        <f>IFERROR(VLOOKUP(B87,Retorno_da_RFB!$D$3:$I$6388,4,0),"")</f>
        <v>Apoios de braço com 4 minialavancas sensoriais de movimentações, com 532,6mm de comprimento e 168,6 mm de altura e 170,3mm de largura.</v>
      </c>
      <c r="P87" s="12" t="str">
        <f>IFERROR(IF(N87="","",IF(VLOOKUP(LEFT(N87,10),'Universo_BK-BIT'!$A$5:$E$10005,2,0)="","X",VLOOKUP(LEFT(N87,10),'Universo_BK-BIT'!$A$5:$E$10005,2,0))),"X")</f>
        <v>BK</v>
      </c>
      <c r="Q87" s="12">
        <f>IFERROR(IF(P87="X","",VLOOKUP(LEFT(N87,10),'Universo_BK-BIT'!$A$5:$E$10005,3,0)),"")</f>
        <v>14</v>
      </c>
      <c r="R87" s="14" t="e">
        <f t="shared" si="4"/>
        <v>#REF!</v>
      </c>
      <c r="S87" s="14" t="e">
        <f t="shared" si="5"/>
        <v>#N/A</v>
      </c>
      <c r="T87" s="14"/>
      <c r="U87" s="14" t="str">
        <f ca="1">IFERROR(IF(P87="X",IF(VLOOKUP(B87,'Oficios_-_pend_criticas'!$C$3:$J$4739,5,0)="","",IF(VLOOKUP(B87,'Oficios_-_pend_criticas'!$C$3:$J$4739,7,0)="",IF(TODAY()&gt;VLOOKUP(B87,'Oficios_-_pend_criticas'!$C$3:$J$4739,5,0),"X",""),IF(VLOOKUP(B87,'Oficios_-_pend_criticas'!$C$3:$J$4739,7,0)&gt;VLOOKUP(B87,'Oficios_-_pend_criticas'!$C$3:$J$4739,5,0),"X",""))),""),"")</f>
        <v/>
      </c>
      <c r="V87" s="14" t="str">
        <f ca="1">IFERROR(IF(Q87=0,IF(VLOOKUP(B87,'Oficios_-_pend_criticas'!$C$3:$J$4739,5,0)="","",IF(VLOOKUP(B87,'Oficios_-_pend_criticas'!$C$3:$J$4739,7,0)="",IF(TODAY()&gt;VLOOKUP(B87,'Oficios_-_pend_criticas'!$C$3:$J$4739,5,0),"X",""),IF(VLOOKUP(B87,'Oficios_-_pend_criticas'!$C$3:$J$4739,7,0)&gt;VLOOKUP(B87,'Oficios_-_pend_criticas'!$C$3:$J$4739,5,0),"X",""))),""),"")</f>
        <v/>
      </c>
      <c r="W87" s="14" t="str">
        <f ca="1">IFERROR(IF(P87&lt;&gt;"X",IF(Q87&gt;0,IF(VLOOKUP(B87,'Oficios_-_pend_criticas'!$C$4:$J$4739,5,0)="","",IF(VLOOKUP(B87,'Oficios_-_pend_criticas'!$C$4:$J$4739,7,0)="",IF(TODAY()&gt;VLOOKUP(B87,'Oficios_-_pend_criticas'!$C$4:$J$4739,5,0),"X",""),IF(VLOOKUP(B87,'Oficios_-_pend_criticas'!$C$4:$J$4739,7,0)&gt;VLOOKUP(B87,'Oficios_-_pend_criticas'!$C$4:$J$4739,5,0),"X",""))),""),""),"")</f>
        <v/>
      </c>
    </row>
    <row r="88" spans="1:23" ht="33.75" hidden="1" customHeight="1" x14ac:dyDescent="0.25">
      <c r="A88" s="9" t="str">
        <f t="shared" si="3"/>
        <v/>
      </c>
      <c r="B88" s="10" t="s">
        <v>260</v>
      </c>
      <c r="C88" s="11" t="e">
        <f>IF(B88="","",VLOOKUP(B88,#REF!,6,0))</f>
        <v>#REF!</v>
      </c>
      <c r="D88" s="12" t="e">
        <f>IF(B88="","",VLOOKUP(B88,#REF!,22,0))</f>
        <v>#REF!</v>
      </c>
      <c r="E88" s="10" t="e">
        <f>IF(B88="","",VLOOKUP(B88,Consultas_públicas!$A$376:$G$3879,7,0))</f>
        <v>#N/A</v>
      </c>
      <c r="F88" s="12" t="s">
        <v>252</v>
      </c>
      <c r="G88" s="16">
        <v>43494</v>
      </c>
      <c r="H88" s="14" t="str">
        <f>IFERROR(IF(VLOOKUP(B88,'Oficios_-_pend_criticas'!$C$4:$D$4739,2,0)="","","X"),"")</f>
        <v/>
      </c>
      <c r="I88" s="12"/>
      <c r="J88" s="13"/>
      <c r="K88" s="10"/>
      <c r="L88" s="12" t="str">
        <f>IFERROR(VLOOKUP(B88,Retorno_da_RFB!$D$3:$I$6388,5,0),"")</f>
        <v>017</v>
      </c>
      <c r="M88" s="13">
        <f>IFERROR(VLOOKUP(B88,Retorno_da_RFB!$D$3:$I$6388,6,0),"")</f>
        <v>43504</v>
      </c>
      <c r="N88" s="10" t="str">
        <f>IFERROR(VLOOKUP(B88,Retorno_da_RFB!$D$3:$I$6388,3,0),"")</f>
        <v>8517.62.62</v>
      </c>
      <c r="O88" s="10" t="str">
        <f>IFERROR(VLOOKUP(B88,Retorno_da_RFB!$D$3:$I$6388,4,0),"")</f>
        <v>Módulos de banda dupla e quad-band, opção de nível automotivo, baixo consumo de energia e um fator de forma LGA em miniatura, incluindo um extenso conjunto de protocolos de internet (TCP, UDP, HTTP, FTP e SMTP), acesso totalmente integrado aos chips de posicionamento GNSS da u-blox e módulos, fornece funcionalidades de “bit pipe” GSM / GPRS, suporta eCall e ERA-GLONASS, CellLocate indoor posicionamento e integração GNSS / A-GNSS.</v>
      </c>
      <c r="P88" s="12" t="str">
        <f>IFERROR(IF(N88="","",IF(VLOOKUP(LEFT(N88,10),'Universo_BK-BIT'!$A$5:$E$10005,2,0)="","X",VLOOKUP(LEFT(N88,10),'Universo_BK-BIT'!$A$5:$E$10005,2,0))),"X")</f>
        <v>BIT</v>
      </c>
      <c r="Q88" s="12">
        <f>IFERROR(IF(P88="X","",VLOOKUP(LEFT(N88,10),'Universo_BK-BIT'!$A$5:$E$10005,3,0)),"")</f>
        <v>12</v>
      </c>
      <c r="R88" s="14" t="e">
        <f t="shared" si="4"/>
        <v>#REF!</v>
      </c>
      <c r="S88" s="14" t="e">
        <f t="shared" si="5"/>
        <v>#N/A</v>
      </c>
      <c r="T88" s="14"/>
      <c r="U88" s="14" t="str">
        <f ca="1">IFERROR(IF(P88="X",IF(VLOOKUP(B88,'Oficios_-_pend_criticas'!$C$3:$J$4739,5,0)="","",IF(VLOOKUP(B88,'Oficios_-_pend_criticas'!$C$3:$J$4739,7,0)="",IF(TODAY()&gt;VLOOKUP(B88,'Oficios_-_pend_criticas'!$C$3:$J$4739,5,0),"X",""),IF(VLOOKUP(B88,'Oficios_-_pend_criticas'!$C$3:$J$4739,7,0)&gt;VLOOKUP(B88,'Oficios_-_pend_criticas'!$C$3:$J$4739,5,0),"X",""))),""),"")</f>
        <v/>
      </c>
      <c r="V88" s="14" t="str">
        <f ca="1">IFERROR(IF(Q88=0,IF(VLOOKUP(B88,'Oficios_-_pend_criticas'!$C$3:$J$4739,5,0)="","",IF(VLOOKUP(B88,'Oficios_-_pend_criticas'!$C$3:$J$4739,7,0)="",IF(TODAY()&gt;VLOOKUP(B88,'Oficios_-_pend_criticas'!$C$3:$J$4739,5,0),"X",""),IF(VLOOKUP(B88,'Oficios_-_pend_criticas'!$C$3:$J$4739,7,0)&gt;VLOOKUP(B88,'Oficios_-_pend_criticas'!$C$3:$J$4739,5,0),"X",""))),""),"")</f>
        <v/>
      </c>
      <c r="W88" s="14" t="str">
        <f ca="1">IFERROR(IF(P88&lt;&gt;"X",IF(Q88&gt;0,IF(VLOOKUP(B88,'Oficios_-_pend_criticas'!$C$4:$J$4739,5,0)="","",IF(VLOOKUP(B88,'Oficios_-_pend_criticas'!$C$4:$J$4739,7,0)="",IF(TODAY()&gt;VLOOKUP(B88,'Oficios_-_pend_criticas'!$C$4:$J$4739,5,0),"X",""),IF(VLOOKUP(B88,'Oficios_-_pend_criticas'!$C$4:$J$4739,7,0)&gt;VLOOKUP(B88,'Oficios_-_pend_criticas'!$C$4:$J$4739,5,0),"X",""))),""),""),"")</f>
        <v/>
      </c>
    </row>
    <row r="89" spans="1:23" ht="33.75" hidden="1" customHeight="1" x14ac:dyDescent="0.25">
      <c r="A89" s="9" t="str">
        <f t="shared" si="3"/>
        <v/>
      </c>
      <c r="B89" s="10" t="s">
        <v>263</v>
      </c>
      <c r="C89" s="11" t="e">
        <f>IF(B89="","",VLOOKUP(B89,#REF!,6,0))</f>
        <v>#REF!</v>
      </c>
      <c r="D89" s="12" t="e">
        <f>IF(B89="","",VLOOKUP(B89,#REF!,22,0))</f>
        <v>#REF!</v>
      </c>
      <c r="E89" s="10" t="e">
        <f>IF(B89="","",VLOOKUP(B89,Consultas_públicas!$A$376:$G$3879,7,0))</f>
        <v>#N/A</v>
      </c>
      <c r="F89" s="12" t="s">
        <v>252</v>
      </c>
      <c r="G89" s="16">
        <v>43494</v>
      </c>
      <c r="H89" s="14" t="str">
        <f>IFERROR(IF(VLOOKUP(B89,'Oficios_-_pend_criticas'!$C$4:$D$4739,2,0)="","","X"),"")</f>
        <v/>
      </c>
      <c r="I89" s="12"/>
      <c r="J89" s="13"/>
      <c r="K89" s="10"/>
      <c r="L89" s="12" t="str">
        <f>IFERROR(VLOOKUP(B89,Retorno_da_RFB!$D$3:$I$6388,5,0),"")</f>
        <v>017</v>
      </c>
      <c r="M89" s="13">
        <f>IFERROR(VLOOKUP(B89,Retorno_da_RFB!$D$3:$I$6388,6,0),"")</f>
        <v>43504</v>
      </c>
      <c r="N89" s="10" t="str">
        <f>IFERROR(VLOOKUP(B89,Retorno_da_RFB!$D$3:$I$6388,3,0),"")</f>
        <v>8517.62.62</v>
      </c>
      <c r="O89" s="10" t="str">
        <f>IFERROR(VLOOKUP(B89,Retorno_da_RFB!$D$3:$I$6388,4,0),"")</f>
        <v>Módulos amplificadores para transmissão de dados e voz quad-band Gsm/Gprs, compactos, baixo consumo de energia, transmissão de dados Gsm/Gprs classe 10 com capacidade para voz, combina com banda base, transceptor RF, unidade de gerenciamento de energia e amplificador de potência em uma única solução.</v>
      </c>
      <c r="P89" s="12" t="str">
        <f>IFERROR(IF(N89="","",IF(VLOOKUP(LEFT(N89,10),'Universo_BK-BIT'!$A$5:$E$10005,2,0)="","X",VLOOKUP(LEFT(N89,10),'Universo_BK-BIT'!$A$5:$E$10005,2,0))),"X")</f>
        <v>BIT</v>
      </c>
      <c r="Q89" s="12">
        <f>IFERROR(IF(P89="X","",VLOOKUP(LEFT(N89,10),'Universo_BK-BIT'!$A$5:$E$10005,3,0)),"")</f>
        <v>12</v>
      </c>
      <c r="R89" s="14" t="e">
        <f t="shared" si="4"/>
        <v>#REF!</v>
      </c>
      <c r="S89" s="14" t="e">
        <f t="shared" si="5"/>
        <v>#N/A</v>
      </c>
      <c r="T89" s="14"/>
      <c r="U89" s="14" t="str">
        <f ca="1">IFERROR(IF(P89="X",IF(VLOOKUP(B89,'Oficios_-_pend_criticas'!$C$3:$J$4739,5,0)="","",IF(VLOOKUP(B89,'Oficios_-_pend_criticas'!$C$3:$J$4739,7,0)="",IF(TODAY()&gt;VLOOKUP(B89,'Oficios_-_pend_criticas'!$C$3:$J$4739,5,0),"X",""),IF(VLOOKUP(B89,'Oficios_-_pend_criticas'!$C$3:$J$4739,7,0)&gt;VLOOKUP(B89,'Oficios_-_pend_criticas'!$C$3:$J$4739,5,0),"X",""))),""),"")</f>
        <v/>
      </c>
      <c r="V89" s="14" t="str">
        <f ca="1">IFERROR(IF(Q89=0,IF(VLOOKUP(B89,'Oficios_-_pend_criticas'!$C$3:$J$4739,5,0)="","",IF(VLOOKUP(B89,'Oficios_-_pend_criticas'!$C$3:$J$4739,7,0)="",IF(TODAY()&gt;VLOOKUP(B89,'Oficios_-_pend_criticas'!$C$3:$J$4739,5,0),"X",""),IF(VLOOKUP(B89,'Oficios_-_pend_criticas'!$C$3:$J$4739,7,0)&gt;VLOOKUP(B89,'Oficios_-_pend_criticas'!$C$3:$J$4739,5,0),"X",""))),""),"")</f>
        <v/>
      </c>
      <c r="W89" s="14" t="str">
        <f ca="1">IFERROR(IF(P89&lt;&gt;"X",IF(Q89&gt;0,IF(VLOOKUP(B89,'Oficios_-_pend_criticas'!$C$4:$J$4739,5,0)="","",IF(VLOOKUP(B89,'Oficios_-_pend_criticas'!$C$4:$J$4739,7,0)="",IF(TODAY()&gt;VLOOKUP(B89,'Oficios_-_pend_criticas'!$C$4:$J$4739,5,0),"X",""),IF(VLOOKUP(B89,'Oficios_-_pend_criticas'!$C$4:$J$4739,7,0)&gt;VLOOKUP(B89,'Oficios_-_pend_criticas'!$C$4:$J$4739,5,0),"X",""))),""),""),"")</f>
        <v/>
      </c>
    </row>
    <row r="90" spans="1:23" ht="33.75" hidden="1" customHeight="1" x14ac:dyDescent="0.25">
      <c r="A90" s="9" t="str">
        <f t="shared" si="3"/>
        <v/>
      </c>
      <c r="B90" s="10" t="s">
        <v>265</v>
      </c>
      <c r="C90" s="11" t="e">
        <f>IF(B90="","",VLOOKUP(B90,#REF!,6,0))</f>
        <v>#REF!</v>
      </c>
      <c r="D90" s="12" t="e">
        <f>IF(B90="","",VLOOKUP(B90,#REF!,22,0))</f>
        <v>#REF!</v>
      </c>
      <c r="E90" s="10" t="e">
        <f>IF(B90="","",VLOOKUP(B90,Consultas_públicas!$A$376:$G$3879,7,0))</f>
        <v>#N/A</v>
      </c>
      <c r="F90" s="12" t="s">
        <v>252</v>
      </c>
      <c r="G90" s="16">
        <v>43494</v>
      </c>
      <c r="H90" s="14" t="str">
        <f>IFERROR(IF(VLOOKUP(B90,'Oficios_-_pend_criticas'!$C$4:$D$4739,2,0)="","","X"),"")</f>
        <v/>
      </c>
      <c r="I90" s="12"/>
      <c r="J90" s="13"/>
      <c r="K90" s="10"/>
      <c r="L90" s="12" t="str">
        <f>IFERROR(VLOOKUP(B90,Retorno_da_RFB!$D$3:$I$6388,5,0),"")</f>
        <v>017</v>
      </c>
      <c r="M90" s="13">
        <f>IFERROR(VLOOKUP(B90,Retorno_da_RFB!$D$3:$I$6388,6,0),"")</f>
        <v>43504</v>
      </c>
      <c r="N90" s="10" t="str">
        <f>IFERROR(VLOOKUP(B90,Retorno_da_RFB!$D$3:$I$6388,3,0),"")</f>
        <v>8542.33.90</v>
      </c>
      <c r="O90" s="10" t="str">
        <f>IFERROR(VLOOKUP(B90,Retorno_da_RFB!$D$3:$I$6388,4,0),"")</f>
        <v>Geradores de ondas rápidas senoidais, som programável, contendo três geradores de ondas quadradas e um gerador de ruído branco, cada um dos quais capaz de produzir sons de várias frequências em dezesseis níveis de volume, a frequência das ondas quadradas produzidas em cada canal deriva de dois fatores: a frequência do "clock" externo e um valor fornecido por um registrador de controle de cada canal (denominado N), a frequência de cada canal é obtida dividindo-se o "clock" por 32 e então dividindo-se o resultado por N.</v>
      </c>
      <c r="P90" s="12" t="str">
        <f>IFERROR(IF(N90="","",IF(VLOOKUP(LEFT(N90,10),'Universo_BK-BIT'!$A$5:$E$10005,2,0)="","X",VLOOKUP(LEFT(N90,10),'Universo_BK-BIT'!$A$5:$E$10005,2,0))),"X")</f>
        <v>BIT</v>
      </c>
      <c r="Q90" s="12">
        <f>IFERROR(IF(P90="X","",VLOOKUP(LEFT(N90,10),'Universo_BK-BIT'!$A$5:$E$10005,3,0)),"")</f>
        <v>6</v>
      </c>
      <c r="R90" s="14" t="e">
        <f t="shared" si="4"/>
        <v>#REF!</v>
      </c>
      <c r="S90" s="14" t="e">
        <f t="shared" si="5"/>
        <v>#N/A</v>
      </c>
      <c r="T90" s="14"/>
      <c r="U90" s="14" t="str">
        <f ca="1">IFERROR(IF(P90="X",IF(VLOOKUP(B90,'Oficios_-_pend_criticas'!$C$3:$J$4739,5,0)="","",IF(VLOOKUP(B90,'Oficios_-_pend_criticas'!$C$3:$J$4739,7,0)="",IF(TODAY()&gt;VLOOKUP(B90,'Oficios_-_pend_criticas'!$C$3:$J$4739,5,0),"X",""),IF(VLOOKUP(B90,'Oficios_-_pend_criticas'!$C$3:$J$4739,7,0)&gt;VLOOKUP(B90,'Oficios_-_pend_criticas'!$C$3:$J$4739,5,0),"X",""))),""),"")</f>
        <v/>
      </c>
      <c r="V90" s="14" t="str">
        <f ca="1">IFERROR(IF(Q90=0,IF(VLOOKUP(B90,'Oficios_-_pend_criticas'!$C$3:$J$4739,5,0)="","",IF(VLOOKUP(B90,'Oficios_-_pend_criticas'!$C$3:$J$4739,7,0)="",IF(TODAY()&gt;VLOOKUP(B90,'Oficios_-_pend_criticas'!$C$3:$J$4739,5,0),"X",""),IF(VLOOKUP(B90,'Oficios_-_pend_criticas'!$C$3:$J$4739,7,0)&gt;VLOOKUP(B90,'Oficios_-_pend_criticas'!$C$3:$J$4739,5,0),"X",""))),""),"")</f>
        <v/>
      </c>
      <c r="W90" s="14" t="str">
        <f ca="1">IFERROR(IF(P90&lt;&gt;"X",IF(Q90&gt;0,IF(VLOOKUP(B90,'Oficios_-_pend_criticas'!$C$4:$J$4739,5,0)="","",IF(VLOOKUP(B90,'Oficios_-_pend_criticas'!$C$4:$J$4739,7,0)="",IF(TODAY()&gt;VLOOKUP(B90,'Oficios_-_pend_criticas'!$C$4:$J$4739,5,0),"X",""),IF(VLOOKUP(B90,'Oficios_-_pend_criticas'!$C$4:$J$4739,7,0)&gt;VLOOKUP(B90,'Oficios_-_pend_criticas'!$C$4:$J$4739,5,0),"X",""))),""),""),"")</f>
        <v/>
      </c>
    </row>
    <row r="91" spans="1:23" ht="33.75" hidden="1" customHeight="1" x14ac:dyDescent="0.25">
      <c r="A91" s="9" t="str">
        <f t="shared" si="3"/>
        <v/>
      </c>
      <c r="B91" s="10" t="s">
        <v>268</v>
      </c>
      <c r="C91" s="11" t="e">
        <f>IF(B91="","",VLOOKUP(B91,#REF!,6,0))</f>
        <v>#REF!</v>
      </c>
      <c r="D91" s="12" t="e">
        <f>IF(B91="","",VLOOKUP(B91,#REF!,22,0))</f>
        <v>#REF!</v>
      </c>
      <c r="E91" s="10" t="e">
        <f>IF(B91="","",VLOOKUP(B91,Consultas_públicas!$A$376:$G$3879,7,0))</f>
        <v>#N/A</v>
      </c>
      <c r="F91" s="12" t="s">
        <v>252</v>
      </c>
      <c r="G91" s="16">
        <v>43494</v>
      </c>
      <c r="H91" s="14" t="str">
        <f>IFERROR(IF(VLOOKUP(B91,'Oficios_-_pend_criticas'!$C$4:$D$4739,2,0)="","","X"),"")</f>
        <v/>
      </c>
      <c r="I91" s="12"/>
      <c r="J91" s="13"/>
      <c r="K91" s="10"/>
      <c r="L91" s="12" t="str">
        <f>IFERROR(VLOOKUP(B91,Retorno_da_RFB!$D$3:$I$6388,5,0),"")</f>
        <v>017</v>
      </c>
      <c r="M91" s="13">
        <f>IFERROR(VLOOKUP(B91,Retorno_da_RFB!$D$3:$I$6388,6,0),"")</f>
        <v>43504</v>
      </c>
      <c r="N91" s="10" t="str">
        <f>IFERROR(VLOOKUP(B91,Retorno_da_RFB!$D$3:$I$6388,3,0),"")</f>
        <v>8457.10.00</v>
      </c>
      <c r="O91" s="10" t="str">
        <f>IFERROR(VLOOKUP(B91,Retorno_da_RFB!$D$3:$I$6388,4,0),"")</f>
        <v>Centros de usinagem vertical com coluna móvel, de comando numérico computadorizado (CNC) com 5 eixos controlados capazes de trabalhar os cinco lados da peça em uma única fixação, dotados de função de torneamento e fresamento, cursos nos eixos X, Y e Z respectivamente iguais ou superiores a 4.000, 1.300 e 1.800mm, avanço rápido no eixo X de 45m/min e nos eixos Y e Z de 35m/min., equipados com mesa de fresamento e torneamento (4°eixo) com diâmetro de 1.600mm, com rotação de até 400rpm, integrada à mesa da máquina de dimensões 4.000 x 1.240mm, capacidade máxima de carga igual ou inferior a 3.000kg no modo de torneamento e de 8.000kg no modo fresamento, fuso principal com rotação igual ou inferior a 4.000rpm, cabeçote multitarefa com capacidade de variação do ângulo do fuso (eixo B), magazine de ferramentas com 120 posições HSK 100A, equipados com unidade hidráulica, transportadores de cavacos, unidades de resfriamento “chillers”, exaustor de nevoas, com tanque de refrigeração, com unidade de controle de temperatura do tanque de refrigeração.</v>
      </c>
      <c r="P91" s="12" t="str">
        <f>IFERROR(IF(N91="","",IF(VLOOKUP(LEFT(N91,10),'Universo_BK-BIT'!$A$5:$E$10005,2,0)="","X",VLOOKUP(LEFT(N91,10),'Universo_BK-BIT'!$A$5:$E$10005,2,0))),"X")</f>
        <v>BK</v>
      </c>
      <c r="Q91" s="12">
        <f>IFERROR(IF(P91="X","",VLOOKUP(LEFT(N91,10),'Universo_BK-BIT'!$A$5:$E$10005,3,0)),"")</f>
        <v>14</v>
      </c>
      <c r="R91" s="14" t="e">
        <f t="shared" si="4"/>
        <v>#REF!</v>
      </c>
      <c r="S91" s="14" t="e">
        <f t="shared" si="5"/>
        <v>#N/A</v>
      </c>
      <c r="T91" s="14"/>
      <c r="U91" s="14" t="str">
        <f ca="1">IFERROR(IF(P91="X",IF(VLOOKUP(B91,'Oficios_-_pend_criticas'!$C$3:$J$4739,5,0)="","",IF(VLOOKUP(B91,'Oficios_-_pend_criticas'!$C$3:$J$4739,7,0)="",IF(TODAY()&gt;VLOOKUP(B91,'Oficios_-_pend_criticas'!$C$3:$J$4739,5,0),"X",""),IF(VLOOKUP(B91,'Oficios_-_pend_criticas'!$C$3:$J$4739,7,0)&gt;VLOOKUP(B91,'Oficios_-_pend_criticas'!$C$3:$J$4739,5,0),"X",""))),""),"")</f>
        <v/>
      </c>
      <c r="V91" s="14" t="str">
        <f ca="1">IFERROR(IF(Q91=0,IF(VLOOKUP(B91,'Oficios_-_pend_criticas'!$C$3:$J$4739,5,0)="","",IF(VLOOKUP(B91,'Oficios_-_pend_criticas'!$C$3:$J$4739,7,0)="",IF(TODAY()&gt;VLOOKUP(B91,'Oficios_-_pend_criticas'!$C$3:$J$4739,5,0),"X",""),IF(VLOOKUP(B91,'Oficios_-_pend_criticas'!$C$3:$J$4739,7,0)&gt;VLOOKUP(B91,'Oficios_-_pend_criticas'!$C$3:$J$4739,5,0),"X",""))),""),"")</f>
        <v/>
      </c>
      <c r="W91" s="14" t="str">
        <f ca="1">IFERROR(IF(P91&lt;&gt;"X",IF(Q91&gt;0,IF(VLOOKUP(B91,'Oficios_-_pend_criticas'!$C$4:$J$4739,5,0)="","",IF(VLOOKUP(B91,'Oficios_-_pend_criticas'!$C$4:$J$4739,7,0)="",IF(TODAY()&gt;VLOOKUP(B91,'Oficios_-_pend_criticas'!$C$4:$J$4739,5,0),"X",""),IF(VLOOKUP(B91,'Oficios_-_pend_criticas'!$C$4:$J$4739,7,0)&gt;VLOOKUP(B91,'Oficios_-_pend_criticas'!$C$4:$J$4739,5,0),"X",""))),""),""),"")</f>
        <v/>
      </c>
    </row>
    <row r="92" spans="1:23" ht="33.75" hidden="1" customHeight="1" x14ac:dyDescent="0.25">
      <c r="A92" s="9" t="str">
        <f t="shared" si="3"/>
        <v/>
      </c>
      <c r="B92" s="10" t="s">
        <v>270</v>
      </c>
      <c r="C92" s="11" t="e">
        <f>IF(B92="","",VLOOKUP(B92,#REF!,6,0))</f>
        <v>#REF!</v>
      </c>
      <c r="D92" s="12" t="e">
        <f>IF(B92="","",VLOOKUP(B92,#REF!,22,0))</f>
        <v>#REF!</v>
      </c>
      <c r="E92" s="10" t="e">
        <f>IF(B92="","",VLOOKUP(B92,Consultas_públicas!$A$376:$G$3879,7,0))</f>
        <v>#N/A</v>
      </c>
      <c r="F92" s="12" t="s">
        <v>252</v>
      </c>
      <c r="G92" s="16">
        <v>43494</v>
      </c>
      <c r="H92" s="14" t="str">
        <f>IFERROR(IF(VLOOKUP(B92,'Oficios_-_pend_criticas'!$C$4:$D$4739,2,0)="","","X"),"")</f>
        <v/>
      </c>
      <c r="I92" s="12"/>
      <c r="J92" s="13"/>
      <c r="K92" s="10"/>
      <c r="L92" s="12" t="str">
        <f>IFERROR(VLOOKUP(B92,Retorno_da_RFB!$D$3:$I$6388,5,0),"")</f>
        <v>017</v>
      </c>
      <c r="M92" s="13">
        <f>IFERROR(VLOOKUP(B92,Retorno_da_RFB!$D$3:$I$6388,6,0),"")</f>
        <v>43504</v>
      </c>
      <c r="N92" s="10" t="str">
        <f>IFERROR(VLOOKUP(B92,Retorno_da_RFB!$D$3:$I$6388,3,0),"")</f>
        <v>9031.49.90</v>
      </c>
      <c r="O92" s="10" t="str">
        <f>IFERROR(VLOOKUP(B92,Retorno_da_RFB!$D$3:$I$6388,4,0),"")</f>
        <v>Escâneres de toras com resolução de diâmetro de 1mm (0,04”) a 2mm (0,08”), integrado com software “Winlog” para medição por infravermelho em dois níveis dos aspectos geométricos das toras, diâmetro e comprimento e endereçando a boxes pré-definidos com os aspectos geométricos das toras, range de operação pré-definido de comprimento entre 2.100 a 3100mm e diâmetro entre 120 a 350mm, controlado por um PC industrial montado em rack próprio, módulos de escaneamento em infravermelho paralelos com área de medição 320 a 1280mm, com 2 fontes de infravermelho angulares e 2 sensores de alta resolução com área de medição entre 500 a 1000mm.</v>
      </c>
      <c r="P92" s="12" t="str">
        <f>IFERROR(IF(N92="","",IF(VLOOKUP(LEFT(N92,10),'Universo_BK-BIT'!$A$5:$E$10005,2,0)="","X",VLOOKUP(LEFT(N92,10),'Universo_BK-BIT'!$A$5:$E$10005,2,0))),"X")</f>
        <v>BK</v>
      </c>
      <c r="Q92" s="12">
        <f>IFERROR(IF(P92="X","",VLOOKUP(LEFT(N92,10),'Universo_BK-BIT'!$A$5:$E$10005,3,0)),"")</f>
        <v>14</v>
      </c>
      <c r="R92" s="14" t="e">
        <f t="shared" si="4"/>
        <v>#REF!</v>
      </c>
      <c r="S92" s="14" t="e">
        <f t="shared" si="5"/>
        <v>#N/A</v>
      </c>
      <c r="T92" s="14"/>
      <c r="U92" s="14" t="str">
        <f ca="1">IFERROR(IF(P92="X",IF(VLOOKUP(B92,'Oficios_-_pend_criticas'!$C$3:$J$4739,5,0)="","",IF(VLOOKUP(B92,'Oficios_-_pend_criticas'!$C$3:$J$4739,7,0)="",IF(TODAY()&gt;VLOOKUP(B92,'Oficios_-_pend_criticas'!$C$3:$J$4739,5,0),"X",""),IF(VLOOKUP(B92,'Oficios_-_pend_criticas'!$C$3:$J$4739,7,0)&gt;VLOOKUP(B92,'Oficios_-_pend_criticas'!$C$3:$J$4739,5,0),"X",""))),""),"")</f>
        <v/>
      </c>
      <c r="V92" s="14" t="str">
        <f ca="1">IFERROR(IF(Q92=0,IF(VLOOKUP(B92,'Oficios_-_pend_criticas'!$C$3:$J$4739,5,0)="","",IF(VLOOKUP(B92,'Oficios_-_pend_criticas'!$C$3:$J$4739,7,0)="",IF(TODAY()&gt;VLOOKUP(B92,'Oficios_-_pend_criticas'!$C$3:$J$4739,5,0),"X",""),IF(VLOOKUP(B92,'Oficios_-_pend_criticas'!$C$3:$J$4739,7,0)&gt;VLOOKUP(B92,'Oficios_-_pend_criticas'!$C$3:$J$4739,5,0),"X",""))),""),"")</f>
        <v/>
      </c>
      <c r="W92" s="14" t="str">
        <f ca="1">IFERROR(IF(P92&lt;&gt;"X",IF(Q92&gt;0,IF(VLOOKUP(B92,'Oficios_-_pend_criticas'!$C$4:$J$4739,5,0)="","",IF(VLOOKUP(B92,'Oficios_-_pend_criticas'!$C$4:$J$4739,7,0)="",IF(TODAY()&gt;VLOOKUP(B92,'Oficios_-_pend_criticas'!$C$4:$J$4739,5,0),"X",""),IF(VLOOKUP(B92,'Oficios_-_pend_criticas'!$C$4:$J$4739,7,0)&gt;VLOOKUP(B92,'Oficios_-_pend_criticas'!$C$4:$J$4739,5,0),"X",""))),""),""),"")</f>
        <v/>
      </c>
    </row>
    <row r="93" spans="1:23" ht="33.75" hidden="1" customHeight="1" x14ac:dyDescent="0.25">
      <c r="A93" s="9" t="str">
        <f t="shared" si="3"/>
        <v/>
      </c>
      <c r="B93" s="17" t="s">
        <v>272</v>
      </c>
      <c r="C93" s="18" t="e">
        <f>IF(B93="","",VLOOKUP(B93,#REF!,6,0))</f>
        <v>#REF!</v>
      </c>
      <c r="D93" s="19" t="e">
        <f>IF(B93="","",VLOOKUP(B93,#REF!,22,0))</f>
        <v>#REF!</v>
      </c>
      <c r="E93" s="17" t="e">
        <f>IF(B93="","",VLOOKUP(B93,Consultas_públicas!$A$376:$G$3879,7,0))</f>
        <v>#N/A</v>
      </c>
      <c r="F93" s="19" t="s">
        <v>252</v>
      </c>
      <c r="G93" s="16">
        <v>43494</v>
      </c>
      <c r="H93" s="14" t="str">
        <f>IFERROR(IF(VLOOKUP(B93,'Oficios_-_pend_criticas'!$C$4:$D$4739,2,0)="","","X"),"")</f>
        <v/>
      </c>
      <c r="I93" s="12"/>
      <c r="J93" s="13"/>
      <c r="K93" s="10"/>
      <c r="L93" s="12" t="str">
        <f>IFERROR(VLOOKUP(B93,Retorno_da_RFB!$D$3:$I$6388,5,0),"")</f>
        <v>017</v>
      </c>
      <c r="M93" s="13">
        <f>IFERROR(VLOOKUP(B93,Retorno_da_RFB!$D$3:$I$6388,6,0),"")</f>
        <v>43504</v>
      </c>
      <c r="N93" s="10" t="str">
        <f>IFERROR(VLOOKUP(B93,Retorno_da_RFB!$D$3:$I$6388,3,0),"")</f>
        <v>8462.10.90</v>
      </c>
      <c r="O93" s="10" t="str">
        <f>IFERROR(VLOOKUP(B93,Retorno_da_RFB!$D$3:$I$6388,4,0),"")</f>
        <v>Prensas para fabricação de aletas de alumínio utilizadas em trocador de calor, com potência nominal de 75 toneladas e velocidade de até 320GPM, compostas de: painel de comando por PLC com display alfanumérico e autodiagnostico, desbobinador que utiliza como matéria prima fitas de alumínio de largura máxima da bobina de 620mm e espessuras de 0,10 a 0,20mm, tanque de lubrificação das fitas, unidade de sucção (sistema de vácuo) para fixação da matéria prima no momento do corte com inversão de sucção, unidade empilhadora de duas posições, caixa coletora de cavacos e ferramenta de estampagem de progressão dupla com 24 filas, geometria de 25 x 21,65mm para aletas com furos de 9.9mm e fabricação de colarinhos de 1,8 a 5mm.</v>
      </c>
      <c r="P93" s="12" t="str">
        <f>IFERROR(IF(N93="","",IF(VLOOKUP(LEFT(N93,10),'Universo_BK-BIT'!$A$5:$E$10005,2,0)="","X",VLOOKUP(LEFT(N93,10),'Universo_BK-BIT'!$A$5:$E$10005,2,0))),"X")</f>
        <v>BK</v>
      </c>
      <c r="Q93" s="12">
        <f>IFERROR(IF(P93="X","",VLOOKUP(LEFT(N93,10),'Universo_BK-BIT'!$A$5:$E$10005,3,0)),"")</f>
        <v>14</v>
      </c>
      <c r="R93" s="14" t="e">
        <f t="shared" si="4"/>
        <v>#REF!</v>
      </c>
      <c r="S93" s="14" t="e">
        <f t="shared" si="5"/>
        <v>#N/A</v>
      </c>
      <c r="T93" s="14"/>
      <c r="U93" s="14" t="str">
        <f ca="1">IFERROR(IF(P93="X",IF(VLOOKUP(B93,'Oficios_-_pend_criticas'!$C$3:$J$4739,5,0)="","",IF(VLOOKUP(B93,'Oficios_-_pend_criticas'!$C$3:$J$4739,7,0)="",IF(TODAY()&gt;VLOOKUP(B93,'Oficios_-_pend_criticas'!$C$3:$J$4739,5,0),"X",""),IF(VLOOKUP(B93,'Oficios_-_pend_criticas'!$C$3:$J$4739,7,0)&gt;VLOOKUP(B93,'Oficios_-_pend_criticas'!$C$3:$J$4739,5,0),"X",""))),""),"")</f>
        <v/>
      </c>
      <c r="V93" s="14" t="str">
        <f ca="1">IFERROR(IF(Q93=0,IF(VLOOKUP(B93,'Oficios_-_pend_criticas'!$C$3:$J$4739,5,0)="","",IF(VLOOKUP(B93,'Oficios_-_pend_criticas'!$C$3:$J$4739,7,0)="",IF(TODAY()&gt;VLOOKUP(B93,'Oficios_-_pend_criticas'!$C$3:$J$4739,5,0),"X",""),IF(VLOOKUP(B93,'Oficios_-_pend_criticas'!$C$3:$J$4739,7,0)&gt;VLOOKUP(B93,'Oficios_-_pend_criticas'!$C$3:$J$4739,5,0),"X",""))),""),"")</f>
        <v/>
      </c>
      <c r="W93" s="14" t="str">
        <f ca="1">IFERROR(IF(P93&lt;&gt;"X",IF(Q93&gt;0,IF(VLOOKUP(B93,'Oficios_-_pend_criticas'!$C$4:$J$4739,5,0)="","",IF(VLOOKUP(B93,'Oficios_-_pend_criticas'!$C$4:$J$4739,7,0)="",IF(TODAY()&gt;VLOOKUP(B93,'Oficios_-_pend_criticas'!$C$4:$J$4739,5,0),"X",""),IF(VLOOKUP(B93,'Oficios_-_pend_criticas'!$C$4:$J$4739,7,0)&gt;VLOOKUP(B93,'Oficios_-_pend_criticas'!$C$4:$J$4739,5,0),"X",""))),""),""),"")</f>
        <v/>
      </c>
    </row>
    <row r="94" spans="1:23" ht="33.75" hidden="1" customHeight="1" x14ac:dyDescent="0.25">
      <c r="A94" s="9" t="str">
        <f t="shared" si="3"/>
        <v/>
      </c>
      <c r="B94" s="17" t="s">
        <v>274</v>
      </c>
      <c r="C94" s="18" t="e">
        <f>IF(B94="","",VLOOKUP(B94,#REF!,6,0))</f>
        <v>#REF!</v>
      </c>
      <c r="D94" s="19" t="e">
        <f>IF(B94="","",VLOOKUP(B94,#REF!,22,0))</f>
        <v>#REF!</v>
      </c>
      <c r="E94" s="17" t="e">
        <f>IF(B94="","",VLOOKUP(B94,Consultas_públicas!$A$376:$G$3879,7,0))</f>
        <v>#N/A</v>
      </c>
      <c r="F94" s="19" t="s">
        <v>252</v>
      </c>
      <c r="G94" s="16">
        <v>43494</v>
      </c>
      <c r="H94" s="14" t="str">
        <f>IFERROR(IF(VLOOKUP(B94,'Oficios_-_pend_criticas'!$C$4:$D$4739,2,0)="","","X"),"")</f>
        <v/>
      </c>
      <c r="I94" s="12"/>
      <c r="J94" s="13"/>
      <c r="K94" s="10"/>
      <c r="L94" s="12" t="str">
        <f>IFERROR(VLOOKUP(B94,Retorno_da_RFB!$D$3:$I$6388,5,0),"")</f>
        <v>017</v>
      </c>
      <c r="M94" s="13">
        <f>IFERROR(VLOOKUP(B94,Retorno_da_RFB!$D$3:$I$6388,6,0),"")</f>
        <v>43504</v>
      </c>
      <c r="N94" s="10" t="str">
        <f>IFERROR(VLOOKUP(B94,Retorno_da_RFB!$D$3:$I$6388,3,0),"")</f>
        <v>8428.39.90</v>
      </c>
      <c r="O94" s="10" t="str">
        <f>IFERROR(VLOOKUP(B94,Retorno_da_RFB!$D$3:$I$6388,4,0),"")</f>
        <v>Transportadores-classificadores de pedidos, tipo bandeja, com capacidade nominal de separação de até 8.425 bandejas/hora, de ação contínua, com uma ou mais estações de indução manual, calhas de destino de expedição, uma estação de saída de caixas cheias, dispositivos de leitura, sensores automáticos, com controlador lógico programável.</v>
      </c>
      <c r="P94" s="12" t="str">
        <f>IFERROR(IF(N94="","",IF(VLOOKUP(LEFT(N94,10),'Universo_BK-BIT'!$A$5:$E$10005,2,0)="","X",VLOOKUP(LEFT(N94,10),'Universo_BK-BIT'!$A$5:$E$10005,2,0))),"X")</f>
        <v>BK</v>
      </c>
      <c r="Q94" s="12">
        <f>IFERROR(IF(P94="X","",VLOOKUP(LEFT(N94,10),'Universo_BK-BIT'!$A$5:$E$10005,3,0)),"")</f>
        <v>14</v>
      </c>
      <c r="R94" s="14" t="e">
        <f t="shared" si="4"/>
        <v>#REF!</v>
      </c>
      <c r="S94" s="14" t="e">
        <f t="shared" si="5"/>
        <v>#N/A</v>
      </c>
      <c r="T94" s="14"/>
      <c r="U94" s="14" t="str">
        <f ca="1">IFERROR(IF(P94="X",IF(VLOOKUP(B94,'Oficios_-_pend_criticas'!$C$3:$J$4739,5,0)="","",IF(VLOOKUP(B94,'Oficios_-_pend_criticas'!$C$3:$J$4739,7,0)="",IF(TODAY()&gt;VLOOKUP(B94,'Oficios_-_pend_criticas'!$C$3:$J$4739,5,0),"X",""),IF(VLOOKUP(B94,'Oficios_-_pend_criticas'!$C$3:$J$4739,7,0)&gt;VLOOKUP(B94,'Oficios_-_pend_criticas'!$C$3:$J$4739,5,0),"X",""))),""),"")</f>
        <v/>
      </c>
      <c r="V94" s="14" t="str">
        <f ca="1">IFERROR(IF(Q94=0,IF(VLOOKUP(B94,'Oficios_-_pend_criticas'!$C$3:$J$4739,5,0)="","",IF(VLOOKUP(B94,'Oficios_-_pend_criticas'!$C$3:$J$4739,7,0)="",IF(TODAY()&gt;VLOOKUP(B94,'Oficios_-_pend_criticas'!$C$3:$J$4739,5,0),"X",""),IF(VLOOKUP(B94,'Oficios_-_pend_criticas'!$C$3:$J$4739,7,0)&gt;VLOOKUP(B94,'Oficios_-_pend_criticas'!$C$3:$J$4739,5,0),"X",""))),""),"")</f>
        <v/>
      </c>
      <c r="W94" s="14" t="str">
        <f ca="1">IFERROR(IF(P94&lt;&gt;"X",IF(Q94&gt;0,IF(VLOOKUP(B94,'Oficios_-_pend_criticas'!$C$4:$J$4739,5,0)="","",IF(VLOOKUP(B94,'Oficios_-_pend_criticas'!$C$4:$J$4739,7,0)="",IF(TODAY()&gt;VLOOKUP(B94,'Oficios_-_pend_criticas'!$C$4:$J$4739,5,0),"X",""),IF(VLOOKUP(B94,'Oficios_-_pend_criticas'!$C$4:$J$4739,7,0)&gt;VLOOKUP(B94,'Oficios_-_pend_criticas'!$C$4:$J$4739,5,0),"X",""))),""),""),"")</f>
        <v/>
      </c>
    </row>
    <row r="95" spans="1:23" ht="33.75" hidden="1" customHeight="1" x14ac:dyDescent="0.25">
      <c r="A95" s="9" t="str">
        <f t="shared" si="3"/>
        <v/>
      </c>
      <c r="B95" s="10" t="s">
        <v>277</v>
      </c>
      <c r="C95" s="11" t="e">
        <f>IF(B95="","",VLOOKUP(B95,#REF!,6,0))</f>
        <v>#REF!</v>
      </c>
      <c r="D95" s="12" t="e">
        <f>IF(B95="","",VLOOKUP(B95,#REF!,22,0))</f>
        <v>#REF!</v>
      </c>
      <c r="E95" s="10" t="e">
        <f>IF(B95="","",VLOOKUP(B95,Consultas_públicas!$A$376:$G$3879,7,0))</f>
        <v>#N/A</v>
      </c>
      <c r="F95" s="12" t="s">
        <v>252</v>
      </c>
      <c r="G95" s="16">
        <v>43494</v>
      </c>
      <c r="H95" s="14" t="str">
        <f>IFERROR(IF(VLOOKUP(B95,'Oficios_-_pend_criticas'!$C$4:$D$4739,2,0)="","","X"),"")</f>
        <v/>
      </c>
      <c r="I95" s="12"/>
      <c r="J95" s="13"/>
      <c r="K95" s="10"/>
      <c r="L95" s="12" t="str">
        <f>IFERROR(VLOOKUP(B95,Retorno_da_RFB!$D$3:$I$6388,5,0),"")</f>
        <v>017</v>
      </c>
      <c r="M95" s="13">
        <f>IFERROR(VLOOKUP(B95,Retorno_da_RFB!$D$3:$I$6388,6,0),"")</f>
        <v>43504</v>
      </c>
      <c r="N95" s="10" t="str">
        <f>IFERROR(VLOOKUP(B95,Retorno_da_RFB!$D$3:$I$6388,3,0),"")</f>
        <v>8443.99.80</v>
      </c>
      <c r="O95" s="10" t="str">
        <f>IFERROR(VLOOKUP(B95,Retorno_da_RFB!$D$3:$I$6388,4,0),"")</f>
        <v>Alimentadores de papel ou documentos, automáticos, comercialmente conhecidos como “ADF - Automatic Document Feeder”, com capacidade máxima de até 250 folhas.</v>
      </c>
      <c r="P95" s="12" t="str">
        <f>IFERROR(IF(N95="","",IF(VLOOKUP(LEFT(N95,10),'Universo_BK-BIT'!$A$5:$E$10005,2,0)="","X",VLOOKUP(LEFT(N95,10),'Universo_BK-BIT'!$A$5:$E$10005,2,0))),"X")</f>
        <v>BIT</v>
      </c>
      <c r="Q95" s="12">
        <f>IFERROR(IF(P95="X","",VLOOKUP(LEFT(N95,10),'Universo_BK-BIT'!$A$5:$E$10005,3,0)),"")</f>
        <v>8</v>
      </c>
      <c r="R95" s="14" t="e">
        <f t="shared" si="4"/>
        <v>#REF!</v>
      </c>
      <c r="S95" s="14" t="e">
        <f t="shared" si="5"/>
        <v>#N/A</v>
      </c>
      <c r="T95" s="14"/>
      <c r="U95" s="14" t="str">
        <f ca="1">IFERROR(IF(P95="X",IF(VLOOKUP(B95,'Oficios_-_pend_criticas'!$C$3:$J$4739,5,0)="","",IF(VLOOKUP(B95,'Oficios_-_pend_criticas'!$C$3:$J$4739,7,0)="",IF(TODAY()&gt;VLOOKUP(B95,'Oficios_-_pend_criticas'!$C$3:$J$4739,5,0),"X",""),IF(VLOOKUP(B95,'Oficios_-_pend_criticas'!$C$3:$J$4739,7,0)&gt;VLOOKUP(B95,'Oficios_-_pend_criticas'!$C$3:$J$4739,5,0),"X",""))),""),"")</f>
        <v/>
      </c>
      <c r="V95" s="14" t="str">
        <f ca="1">IFERROR(IF(Q95=0,IF(VLOOKUP(B95,'Oficios_-_pend_criticas'!$C$3:$J$4739,5,0)="","",IF(VLOOKUP(B95,'Oficios_-_pend_criticas'!$C$3:$J$4739,7,0)="",IF(TODAY()&gt;VLOOKUP(B95,'Oficios_-_pend_criticas'!$C$3:$J$4739,5,0),"X",""),IF(VLOOKUP(B95,'Oficios_-_pend_criticas'!$C$3:$J$4739,7,0)&gt;VLOOKUP(B95,'Oficios_-_pend_criticas'!$C$3:$J$4739,5,0),"X",""))),""),"")</f>
        <v/>
      </c>
      <c r="W95" s="14" t="str">
        <f ca="1">IFERROR(IF(P95&lt;&gt;"X",IF(Q95&gt;0,IF(VLOOKUP(B95,'Oficios_-_pend_criticas'!$C$4:$J$4739,5,0)="","",IF(VLOOKUP(B95,'Oficios_-_pend_criticas'!$C$4:$J$4739,7,0)="",IF(TODAY()&gt;VLOOKUP(B95,'Oficios_-_pend_criticas'!$C$4:$J$4739,5,0),"X",""),IF(VLOOKUP(B95,'Oficios_-_pend_criticas'!$C$4:$J$4739,7,0)&gt;VLOOKUP(B95,'Oficios_-_pend_criticas'!$C$4:$J$4739,5,0),"X",""))),""),""),"")</f>
        <v/>
      </c>
    </row>
    <row r="96" spans="1:23" ht="33.75" hidden="1" customHeight="1" x14ac:dyDescent="0.25">
      <c r="A96" s="9" t="str">
        <f t="shared" si="3"/>
        <v/>
      </c>
      <c r="B96" s="10" t="s">
        <v>280</v>
      </c>
      <c r="C96" s="11" t="e">
        <f>IF(B96="","",VLOOKUP(B96,#REF!,6,0))</f>
        <v>#REF!</v>
      </c>
      <c r="D96" s="12" t="e">
        <f>IF(B96="","",VLOOKUP(B96,#REF!,22,0))</f>
        <v>#REF!</v>
      </c>
      <c r="E96" s="10" t="e">
        <f>IF(B96="","",VLOOKUP(B96,Consultas_públicas!$A$376:$G$3879,7,0))</f>
        <v>#N/A</v>
      </c>
      <c r="F96" s="12" t="s">
        <v>252</v>
      </c>
      <c r="G96" s="16">
        <v>43494</v>
      </c>
      <c r="H96" s="14" t="str">
        <f>IFERROR(IF(VLOOKUP(B96,'Oficios_-_pend_criticas'!$C$4:$D$4739,2,0)="","","X"),"")</f>
        <v/>
      </c>
      <c r="I96" s="12"/>
      <c r="J96" s="13"/>
      <c r="K96" s="10"/>
      <c r="L96" s="12" t="str">
        <f>IFERROR(VLOOKUP(B96,Retorno_da_RFB!$D$3:$I$6388,5,0),"")</f>
        <v>017</v>
      </c>
      <c r="M96" s="13">
        <f>IFERROR(VLOOKUP(B96,Retorno_da_RFB!$D$3:$I$6388,6,0),"")</f>
        <v>43504</v>
      </c>
      <c r="N96" s="10" t="str">
        <f>IFERROR(VLOOKUP(B96,Retorno_da_RFB!$D$3:$I$6388,3,0),"")</f>
        <v>8441.80.00</v>
      </c>
      <c r="O96" s="10" t="str">
        <f>IFERROR(VLOOKUP(B96,Retorno_da_RFB!$D$3:$I$6388,4,0),"")</f>
        <v>Máquinas automáticas para corte e vinco com decapagem para formato máximo de corte e vinco de 1.040 x 730mm (mínimo)/740mm (máximo), gramatura de papel/papelão entre 80 e 2.000g/m² e papel ondulado até 4mm de espessura, com esquadros laterais em ambos os lados com conversão para empuxo ou tração, pressão máxima de corte e vinco de 300 toneladas com regulagem de pressão através de comando elétrico e velocidade máxima mecânica de 7.500 ciclos por hora com painel “touchscreen”.</v>
      </c>
      <c r="P96" s="12" t="str">
        <f>IFERROR(IF(N96="","",IF(VLOOKUP(LEFT(N96,10),'Universo_BK-BIT'!$A$5:$E$10005,2,0)="","X",VLOOKUP(LEFT(N96,10),'Universo_BK-BIT'!$A$5:$E$10005,2,0))),"X")</f>
        <v>BK</v>
      </c>
      <c r="Q96" s="12">
        <f>IFERROR(IF(P96="X","",VLOOKUP(LEFT(N96,10),'Universo_BK-BIT'!$A$5:$E$10005,3,0)),"")</f>
        <v>10</v>
      </c>
      <c r="R96" s="14" t="e">
        <f t="shared" si="4"/>
        <v>#REF!</v>
      </c>
      <c r="S96" s="14" t="e">
        <f t="shared" si="5"/>
        <v>#N/A</v>
      </c>
      <c r="T96" s="14"/>
      <c r="U96" s="14" t="str">
        <f ca="1">IFERROR(IF(P96="X",IF(VLOOKUP(B96,'Oficios_-_pend_criticas'!$C$3:$J$4739,5,0)="","",IF(VLOOKUP(B96,'Oficios_-_pend_criticas'!$C$3:$J$4739,7,0)="",IF(TODAY()&gt;VLOOKUP(B96,'Oficios_-_pend_criticas'!$C$3:$J$4739,5,0),"X",""),IF(VLOOKUP(B96,'Oficios_-_pend_criticas'!$C$3:$J$4739,7,0)&gt;VLOOKUP(B96,'Oficios_-_pend_criticas'!$C$3:$J$4739,5,0),"X",""))),""),"")</f>
        <v/>
      </c>
      <c r="V96" s="14" t="str">
        <f ca="1">IFERROR(IF(Q96=0,IF(VLOOKUP(B96,'Oficios_-_pend_criticas'!$C$3:$J$4739,5,0)="","",IF(VLOOKUP(B96,'Oficios_-_pend_criticas'!$C$3:$J$4739,7,0)="",IF(TODAY()&gt;VLOOKUP(B96,'Oficios_-_pend_criticas'!$C$3:$J$4739,5,0),"X",""),IF(VLOOKUP(B96,'Oficios_-_pend_criticas'!$C$3:$J$4739,7,0)&gt;VLOOKUP(B96,'Oficios_-_pend_criticas'!$C$3:$J$4739,5,0),"X",""))),""),"")</f>
        <v/>
      </c>
      <c r="W96" s="14" t="str">
        <f ca="1">IFERROR(IF(P96&lt;&gt;"X",IF(Q96&gt;0,IF(VLOOKUP(B96,'Oficios_-_pend_criticas'!$C$4:$J$4739,5,0)="","",IF(VLOOKUP(B96,'Oficios_-_pend_criticas'!$C$4:$J$4739,7,0)="",IF(TODAY()&gt;VLOOKUP(B96,'Oficios_-_pend_criticas'!$C$4:$J$4739,5,0),"X",""),IF(VLOOKUP(B96,'Oficios_-_pend_criticas'!$C$4:$J$4739,7,0)&gt;VLOOKUP(B96,'Oficios_-_pend_criticas'!$C$4:$J$4739,5,0),"X",""))),""),""),"")</f>
        <v/>
      </c>
    </row>
    <row r="97" spans="1:23" ht="33.75" hidden="1" customHeight="1" x14ac:dyDescent="0.25">
      <c r="A97" s="9" t="str">
        <f t="shared" si="3"/>
        <v/>
      </c>
      <c r="B97" s="10" t="s">
        <v>283</v>
      </c>
      <c r="C97" s="11" t="e">
        <f>IF(B97="","",VLOOKUP(B97,#REF!,6,0))</f>
        <v>#REF!</v>
      </c>
      <c r="D97" s="12" t="e">
        <f>IF(B97="","",VLOOKUP(B97,#REF!,22,0))</f>
        <v>#REF!</v>
      </c>
      <c r="E97" s="10" t="e">
        <f>IF(B97="","",VLOOKUP(B97,Consultas_públicas!$A$376:$G$3879,7,0))</f>
        <v>#N/A</v>
      </c>
      <c r="F97" s="12" t="s">
        <v>252</v>
      </c>
      <c r="G97" s="16">
        <v>43494</v>
      </c>
      <c r="H97" s="14" t="str">
        <f>IFERROR(IF(VLOOKUP(B97,'Oficios_-_pend_criticas'!$C$4:$D$4739,2,0)="","","X"),"")</f>
        <v/>
      </c>
      <c r="I97" s="12"/>
      <c r="J97" s="13"/>
      <c r="K97" s="10"/>
      <c r="L97" s="12" t="str">
        <f>IFERROR(VLOOKUP(B97,Retorno_da_RFB!$D$3:$I$6388,5,0),"")</f>
        <v>017</v>
      </c>
      <c r="M97" s="13">
        <f>IFERROR(VLOOKUP(B97,Retorno_da_RFB!$D$3:$I$6388,6,0),"")</f>
        <v>43504</v>
      </c>
      <c r="N97" s="10" t="str">
        <f>IFERROR(VLOOKUP(B97,Retorno_da_RFB!$D$3:$I$6388,3,0),"")</f>
        <v>8471.80.00</v>
      </c>
      <c r="O97" s="10" t="str">
        <f>IFERROR(VLOOKUP(B97,Retorno_da_RFB!$D$3:$I$6388,4,0),"")</f>
        <v>Conjuntos para aplicação em Realidade Virtual, de uso exclusivo em maquinas de processamento de dados, contendo equipamento de imersão tipo “óculos” para realidade virtual em 3D com Tela LCD display com resolução máxima combinada de até 2.880 x 1.600 pixels e frequência de 90Hz, podendo conter: microfone, fone de ouvido, 2 controles de movimento sem fio multifunção, sensores de movimento (estações base) para visualização em 360 graus, cabos e almofadas de rosto adicionais para substituição</v>
      </c>
      <c r="P97" s="12" t="str">
        <f>IFERROR(IF(N97="","",IF(VLOOKUP(LEFT(N97,10),'Universo_BK-BIT'!$A$5:$E$10005,2,0)="","X",VLOOKUP(LEFT(N97,10),'Universo_BK-BIT'!$A$5:$E$10005,2,0))),"X")</f>
        <v>BIT</v>
      </c>
      <c r="Q97" s="12">
        <f>IFERROR(IF(P97="X","",VLOOKUP(LEFT(N97,10),'Universo_BK-BIT'!$A$5:$E$10005,3,0)),"")</f>
        <v>16</v>
      </c>
      <c r="R97" s="14" t="e">
        <f t="shared" si="4"/>
        <v>#REF!</v>
      </c>
      <c r="S97" s="14" t="e">
        <f t="shared" si="5"/>
        <v>#N/A</v>
      </c>
      <c r="T97" s="14"/>
      <c r="U97" s="14" t="str">
        <f ca="1">IFERROR(IF(P97="X",IF(VLOOKUP(B97,'Oficios_-_pend_criticas'!$C$3:$J$4739,5,0)="","",IF(VLOOKUP(B97,'Oficios_-_pend_criticas'!$C$3:$J$4739,7,0)="",IF(TODAY()&gt;VLOOKUP(B97,'Oficios_-_pend_criticas'!$C$3:$J$4739,5,0),"X",""),IF(VLOOKUP(B97,'Oficios_-_pend_criticas'!$C$3:$J$4739,7,0)&gt;VLOOKUP(B97,'Oficios_-_pend_criticas'!$C$3:$J$4739,5,0),"X",""))),""),"")</f>
        <v/>
      </c>
      <c r="V97" s="14" t="str">
        <f ca="1">IFERROR(IF(Q97=0,IF(VLOOKUP(B97,'Oficios_-_pend_criticas'!$C$3:$J$4739,5,0)="","",IF(VLOOKUP(B97,'Oficios_-_pend_criticas'!$C$3:$J$4739,7,0)="",IF(TODAY()&gt;VLOOKUP(B97,'Oficios_-_pend_criticas'!$C$3:$J$4739,5,0),"X",""),IF(VLOOKUP(B97,'Oficios_-_pend_criticas'!$C$3:$J$4739,7,0)&gt;VLOOKUP(B97,'Oficios_-_pend_criticas'!$C$3:$J$4739,5,0),"X",""))),""),"")</f>
        <v/>
      </c>
      <c r="W97" s="14" t="str">
        <f ca="1">IFERROR(IF(P97&lt;&gt;"X",IF(Q97&gt;0,IF(VLOOKUP(B97,'Oficios_-_pend_criticas'!$C$4:$J$4739,5,0)="","",IF(VLOOKUP(B97,'Oficios_-_pend_criticas'!$C$4:$J$4739,7,0)="",IF(TODAY()&gt;VLOOKUP(B97,'Oficios_-_pend_criticas'!$C$4:$J$4739,5,0),"X",""),IF(VLOOKUP(B97,'Oficios_-_pend_criticas'!$C$4:$J$4739,7,0)&gt;VLOOKUP(B97,'Oficios_-_pend_criticas'!$C$4:$J$4739,5,0),"X",""))),""),""),"")</f>
        <v/>
      </c>
    </row>
    <row r="98" spans="1:23" ht="33.75" hidden="1" customHeight="1" x14ac:dyDescent="0.25">
      <c r="A98" s="9" t="str">
        <f t="shared" si="3"/>
        <v/>
      </c>
      <c r="B98" s="10" t="s">
        <v>286</v>
      </c>
      <c r="C98" s="11" t="e">
        <f>IF(B98="","",VLOOKUP(B98,#REF!,6,0))</f>
        <v>#REF!</v>
      </c>
      <c r="D98" s="12" t="e">
        <f>IF(B98="","",VLOOKUP(B98,#REF!,22,0))</f>
        <v>#REF!</v>
      </c>
      <c r="E98" s="10" t="e">
        <f>IF(B98="","",VLOOKUP(B98,Consultas_públicas!$A$376:$G$3879,7,0))</f>
        <v>#N/A</v>
      </c>
      <c r="F98" s="12" t="s">
        <v>252</v>
      </c>
      <c r="G98" s="16">
        <v>43494</v>
      </c>
      <c r="H98" s="14" t="str">
        <f>IFERROR(IF(VLOOKUP(B98,'Oficios_-_pend_criticas'!$C$4:$D$4739,2,0)="","","X"),"")</f>
        <v/>
      </c>
      <c r="I98" s="12"/>
      <c r="J98" s="13"/>
      <c r="K98" s="10"/>
      <c r="L98" s="12" t="str">
        <f>IFERROR(VLOOKUP(B98,Retorno_da_RFB!$D$3:$I$6388,5,0),"")</f>
        <v>017</v>
      </c>
      <c r="M98" s="13">
        <f>IFERROR(VLOOKUP(B98,Retorno_da_RFB!$D$3:$I$6388,6,0),"")</f>
        <v>43504</v>
      </c>
      <c r="N98" s="10" t="str">
        <f>IFERROR(VLOOKUP(B98,Retorno_da_RFB!$D$3:$I$6388,3,0),"")</f>
        <v>8443.99.80</v>
      </c>
      <c r="O98" s="10" t="str">
        <f>IFERROR(VLOOKUP(B98,Retorno_da_RFB!$D$3:$I$6388,4,0),"")</f>
        <v>Mecanismos de triagem de papel, documentos ou folhetos, com bandeja empilhadora de saída simples ou duplex, superior com capacidade de até 350 folhas e inferior até 3.000 folhas, podendo conter grampeador de folhas integrado.</v>
      </c>
      <c r="P98" s="12" t="str">
        <f>IFERROR(IF(N98="","",IF(VLOOKUP(LEFT(N98,10),'Universo_BK-BIT'!$A$5:$E$10005,2,0)="","X",VLOOKUP(LEFT(N98,10),'Universo_BK-BIT'!$A$5:$E$10005,2,0))),"X")</f>
        <v>BIT</v>
      </c>
      <c r="Q98" s="12">
        <f>IFERROR(IF(P98="X","",VLOOKUP(LEFT(N98,10),'Universo_BK-BIT'!$A$5:$E$10005,3,0)),"")</f>
        <v>8</v>
      </c>
      <c r="R98" s="14" t="e">
        <f t="shared" si="4"/>
        <v>#REF!</v>
      </c>
      <c r="S98" s="14" t="e">
        <f t="shared" si="5"/>
        <v>#N/A</v>
      </c>
      <c r="T98" s="14"/>
      <c r="U98" s="14" t="str">
        <f ca="1">IFERROR(IF(P98="X",IF(VLOOKUP(B98,'Oficios_-_pend_criticas'!$C$3:$J$4739,5,0)="","",IF(VLOOKUP(B98,'Oficios_-_pend_criticas'!$C$3:$J$4739,7,0)="",IF(TODAY()&gt;VLOOKUP(B98,'Oficios_-_pend_criticas'!$C$3:$J$4739,5,0),"X",""),IF(VLOOKUP(B98,'Oficios_-_pend_criticas'!$C$3:$J$4739,7,0)&gt;VLOOKUP(B98,'Oficios_-_pend_criticas'!$C$3:$J$4739,5,0),"X",""))),""),"")</f>
        <v/>
      </c>
      <c r="V98" s="14" t="str">
        <f ca="1">IFERROR(IF(Q98=0,IF(VLOOKUP(B98,'Oficios_-_pend_criticas'!$C$3:$J$4739,5,0)="","",IF(VLOOKUP(B98,'Oficios_-_pend_criticas'!$C$3:$J$4739,7,0)="",IF(TODAY()&gt;VLOOKUP(B98,'Oficios_-_pend_criticas'!$C$3:$J$4739,5,0),"X",""),IF(VLOOKUP(B98,'Oficios_-_pend_criticas'!$C$3:$J$4739,7,0)&gt;VLOOKUP(B98,'Oficios_-_pend_criticas'!$C$3:$J$4739,5,0),"X",""))),""),"")</f>
        <v/>
      </c>
      <c r="W98" s="14" t="str">
        <f ca="1">IFERROR(IF(P98&lt;&gt;"X",IF(Q98&gt;0,IF(VLOOKUP(B98,'Oficios_-_pend_criticas'!$C$4:$J$4739,5,0)="","",IF(VLOOKUP(B98,'Oficios_-_pend_criticas'!$C$4:$J$4739,7,0)="",IF(TODAY()&gt;VLOOKUP(B98,'Oficios_-_pend_criticas'!$C$4:$J$4739,5,0),"X",""),IF(VLOOKUP(B98,'Oficios_-_pend_criticas'!$C$4:$J$4739,7,0)&gt;VLOOKUP(B98,'Oficios_-_pend_criticas'!$C$4:$J$4739,5,0),"X",""))),""),""),"")</f>
        <v/>
      </c>
    </row>
    <row r="99" spans="1:23" ht="33.75" hidden="1" customHeight="1" x14ac:dyDescent="0.25">
      <c r="A99" s="9" t="str">
        <f t="shared" si="3"/>
        <v/>
      </c>
      <c r="B99" s="10" t="s">
        <v>288</v>
      </c>
      <c r="C99" s="11" t="e">
        <f>IF(B99="","",VLOOKUP(B99,#REF!,6,0))</f>
        <v>#REF!</v>
      </c>
      <c r="D99" s="12" t="e">
        <f>IF(B99="","",VLOOKUP(B99,#REF!,22,0))</f>
        <v>#REF!</v>
      </c>
      <c r="E99" s="10" t="e">
        <f>IF(B99="","",VLOOKUP(B99,Consultas_públicas!$A$376:$G$3879,7,0))</f>
        <v>#N/A</v>
      </c>
      <c r="F99" s="12" t="s">
        <v>252</v>
      </c>
      <c r="G99" s="16">
        <v>43494</v>
      </c>
      <c r="H99" s="14" t="str">
        <f>IFERROR(IF(VLOOKUP(B99,'Oficios_-_pend_criticas'!$C$4:$D$4739,2,0)="","","X"),"")</f>
        <v/>
      </c>
      <c r="I99" s="12"/>
      <c r="J99" s="13"/>
      <c r="K99" s="10"/>
      <c r="L99" s="12" t="str">
        <f>IFERROR(VLOOKUP(B99,Retorno_da_RFB!$D$3:$I$6388,5,0),"")</f>
        <v>017</v>
      </c>
      <c r="M99" s="13">
        <f>IFERROR(VLOOKUP(B99,Retorno_da_RFB!$D$3:$I$6388,6,0),"")</f>
        <v>43504</v>
      </c>
      <c r="N99" s="10" t="str">
        <f>IFERROR(VLOOKUP(B99,Retorno_da_RFB!$D$3:$I$6388,3,0),"")</f>
        <v>8479.82.10</v>
      </c>
      <c r="O99" s="10" t="str">
        <f>IFERROR(VLOOKUP(B99,Retorno_da_RFB!$D$3:$I$6388,4,0),"")</f>
        <v>Parafusos de aquecimento (ou Cabeçote de Aquecimento) do fuso de mistura e extrusão do misturador-extrusor tipo “kneader” utilizado na produção de pasta anódica dotados de corpo, válvula de desaeração, tampa, chapa de segurança, anéis, luneta, mancais, rolamentos, gaxetas, pinos, mancais, suportes.</v>
      </c>
      <c r="P99" s="12" t="str">
        <f>IFERROR(IF(N99="","",IF(VLOOKUP(LEFT(N99,10),'Universo_BK-BIT'!$A$5:$E$10005,2,0)="","X",VLOOKUP(LEFT(N99,10),'Universo_BK-BIT'!$A$5:$E$10005,2,0))),"X")</f>
        <v>BK</v>
      </c>
      <c r="Q99" s="12">
        <f>IFERROR(IF(P99="X","",VLOOKUP(LEFT(N99,10),'Universo_BK-BIT'!$A$5:$E$10005,3,0)),"")</f>
        <v>14</v>
      </c>
      <c r="R99" s="14" t="e">
        <f t="shared" si="4"/>
        <v>#REF!</v>
      </c>
      <c r="S99" s="14" t="e">
        <f t="shared" si="5"/>
        <v>#N/A</v>
      </c>
      <c r="T99" s="14"/>
      <c r="U99" s="14" t="str">
        <f ca="1">IFERROR(IF(P99="X",IF(VLOOKUP(B99,'Oficios_-_pend_criticas'!$C$3:$J$4739,5,0)="","",IF(VLOOKUP(B99,'Oficios_-_pend_criticas'!$C$3:$J$4739,7,0)="",IF(TODAY()&gt;VLOOKUP(B99,'Oficios_-_pend_criticas'!$C$3:$J$4739,5,0),"X",""),IF(VLOOKUP(B99,'Oficios_-_pend_criticas'!$C$3:$J$4739,7,0)&gt;VLOOKUP(B99,'Oficios_-_pend_criticas'!$C$3:$J$4739,5,0),"X",""))),""),"")</f>
        <v/>
      </c>
      <c r="V99" s="14" t="str">
        <f ca="1">IFERROR(IF(Q99=0,IF(VLOOKUP(B99,'Oficios_-_pend_criticas'!$C$3:$J$4739,5,0)="","",IF(VLOOKUP(B99,'Oficios_-_pend_criticas'!$C$3:$J$4739,7,0)="",IF(TODAY()&gt;VLOOKUP(B99,'Oficios_-_pend_criticas'!$C$3:$J$4739,5,0),"X",""),IF(VLOOKUP(B99,'Oficios_-_pend_criticas'!$C$3:$J$4739,7,0)&gt;VLOOKUP(B99,'Oficios_-_pend_criticas'!$C$3:$J$4739,5,0),"X",""))),""),"")</f>
        <v/>
      </c>
      <c r="W99" s="14" t="str">
        <f ca="1">IFERROR(IF(P99&lt;&gt;"X",IF(Q99&gt;0,IF(VLOOKUP(B99,'Oficios_-_pend_criticas'!$C$4:$J$4739,5,0)="","",IF(VLOOKUP(B99,'Oficios_-_pend_criticas'!$C$4:$J$4739,7,0)="",IF(TODAY()&gt;VLOOKUP(B99,'Oficios_-_pend_criticas'!$C$4:$J$4739,5,0),"X",""),IF(VLOOKUP(B99,'Oficios_-_pend_criticas'!$C$4:$J$4739,7,0)&gt;VLOOKUP(B99,'Oficios_-_pend_criticas'!$C$4:$J$4739,5,0),"X",""))),""),""),"")</f>
        <v/>
      </c>
    </row>
    <row r="100" spans="1:23" ht="33.75" hidden="1" customHeight="1" x14ac:dyDescent="0.25">
      <c r="A100" s="9" t="str">
        <f t="shared" si="3"/>
        <v/>
      </c>
      <c r="B100" s="10" t="s">
        <v>290</v>
      </c>
      <c r="C100" s="11" t="e">
        <f>IF(B100="","",VLOOKUP(B100,#REF!,6,0))</f>
        <v>#REF!</v>
      </c>
      <c r="D100" s="12" t="e">
        <f>IF(B100="","",VLOOKUP(B100,#REF!,22,0))</f>
        <v>#REF!</v>
      </c>
      <c r="E100" s="10" t="e">
        <f>IF(B100="","",VLOOKUP(B100,Consultas_públicas!$A$376:$G$3879,7,0))</f>
        <v>#N/A</v>
      </c>
      <c r="F100" s="12" t="s">
        <v>252</v>
      </c>
      <c r="G100" s="16">
        <v>43494</v>
      </c>
      <c r="H100" s="14" t="str">
        <f>IFERROR(IF(VLOOKUP(B100,'Oficios_-_pend_criticas'!$C$4:$D$4739,2,0)="","","X"),"")</f>
        <v/>
      </c>
      <c r="I100" s="12"/>
      <c r="J100" s="13"/>
      <c r="K100" s="10"/>
      <c r="L100" s="12" t="str">
        <f>IFERROR(VLOOKUP(B100,Retorno_da_RFB!$D$3:$I$6388,5,0),"")</f>
        <v>017</v>
      </c>
      <c r="M100" s="13">
        <f>IFERROR(VLOOKUP(B100,Retorno_da_RFB!$D$3:$I$6388,6,0),"")</f>
        <v>43504</v>
      </c>
      <c r="N100" s="10" t="str">
        <f>IFERROR(VLOOKUP(B100,Retorno_da_RFB!$D$3:$I$6388,3,0),"")</f>
        <v>8438.50.00</v>
      </c>
      <c r="O100" s="10" t="str">
        <f>IFERROR(VLOOKUP(B100,Retorno_da_RFB!$D$3:$I$6388,4,0),"")</f>
        <v>Máquinas para formação e porcionamento contínuo de carnes e massas diversas por meio de tambor rotativo, com capacidade de produção de até 5.000kg/h e velocidade máxima de tambor de 34rpm (aprox. 32m/min), com até 340 batidas por minuto, utilizando sistema de ar comprimido para liberação das peças formadas no rolo para a esteira (sem contato humano), própria para formação de produtos 2D e 3D, dotadas de: rolo com largura (eliminamos a de 600mm) 1.000mm de largura, bomba de massa, estrutura para armazenamento de até 4 tambores e equipamento para lavação de tambores com ciclo ininterrupto de produção até parada para limpeza de até 18h, CLP programável com tela “Touch” e função de gerenciamento de receitas e sistema CIP de limpeza automatizada.</v>
      </c>
      <c r="P100" s="12" t="str">
        <f>IFERROR(IF(N100="","",IF(VLOOKUP(LEFT(N100,10),'Universo_BK-BIT'!$A$5:$E$10005,2,0)="","X",VLOOKUP(LEFT(N100,10),'Universo_BK-BIT'!$A$5:$E$10005,2,0))),"X")</f>
        <v>BK</v>
      </c>
      <c r="Q100" s="12">
        <f>IFERROR(IF(P100="X","",VLOOKUP(LEFT(N100,10),'Universo_BK-BIT'!$A$5:$E$10005,3,0)),"")</f>
        <v>14</v>
      </c>
      <c r="R100" s="14" t="e">
        <f t="shared" si="4"/>
        <v>#REF!</v>
      </c>
      <c r="S100" s="14" t="e">
        <f t="shared" si="5"/>
        <v>#N/A</v>
      </c>
      <c r="T100" s="14"/>
      <c r="U100" s="14" t="str">
        <f ca="1">IFERROR(IF(P100="X",IF(VLOOKUP(B100,'Oficios_-_pend_criticas'!$C$3:$J$4739,5,0)="","",IF(VLOOKUP(B100,'Oficios_-_pend_criticas'!$C$3:$J$4739,7,0)="",IF(TODAY()&gt;VLOOKUP(B100,'Oficios_-_pend_criticas'!$C$3:$J$4739,5,0),"X",""),IF(VLOOKUP(B100,'Oficios_-_pend_criticas'!$C$3:$J$4739,7,0)&gt;VLOOKUP(B100,'Oficios_-_pend_criticas'!$C$3:$J$4739,5,0),"X",""))),""),"")</f>
        <v/>
      </c>
      <c r="V100" s="14" t="str">
        <f ca="1">IFERROR(IF(Q100=0,IF(VLOOKUP(B100,'Oficios_-_pend_criticas'!$C$3:$J$4739,5,0)="","",IF(VLOOKUP(B100,'Oficios_-_pend_criticas'!$C$3:$J$4739,7,0)="",IF(TODAY()&gt;VLOOKUP(B100,'Oficios_-_pend_criticas'!$C$3:$J$4739,5,0),"X",""),IF(VLOOKUP(B100,'Oficios_-_pend_criticas'!$C$3:$J$4739,7,0)&gt;VLOOKUP(B100,'Oficios_-_pend_criticas'!$C$3:$J$4739,5,0),"X",""))),""),"")</f>
        <v/>
      </c>
      <c r="W100" s="14" t="str">
        <f ca="1">IFERROR(IF(P100&lt;&gt;"X",IF(Q100&gt;0,IF(VLOOKUP(B100,'Oficios_-_pend_criticas'!$C$4:$J$4739,5,0)="","",IF(VLOOKUP(B100,'Oficios_-_pend_criticas'!$C$4:$J$4739,7,0)="",IF(TODAY()&gt;VLOOKUP(B100,'Oficios_-_pend_criticas'!$C$4:$J$4739,5,0),"X",""),IF(VLOOKUP(B100,'Oficios_-_pend_criticas'!$C$4:$J$4739,7,0)&gt;VLOOKUP(B100,'Oficios_-_pend_criticas'!$C$4:$J$4739,5,0),"X",""))),""),""),"")</f>
        <v/>
      </c>
    </row>
    <row r="101" spans="1:23" ht="33.75" hidden="1" customHeight="1" x14ac:dyDescent="0.25">
      <c r="A101" s="9" t="str">
        <f t="shared" si="3"/>
        <v/>
      </c>
      <c r="B101" s="10" t="s">
        <v>292</v>
      </c>
      <c r="C101" s="11" t="e">
        <f>IF(B101="","",VLOOKUP(B101,#REF!,6,0))</f>
        <v>#REF!</v>
      </c>
      <c r="D101" s="12" t="e">
        <f>IF(B101="","",VLOOKUP(B101,#REF!,22,0))</f>
        <v>#REF!</v>
      </c>
      <c r="E101" s="10" t="e">
        <f>IF(B101="","",VLOOKUP(B101,Consultas_públicas!$A$376:$G$3879,7,0))</f>
        <v>#N/A</v>
      </c>
      <c r="F101" s="12" t="s">
        <v>252</v>
      </c>
      <c r="G101" s="16">
        <v>43494</v>
      </c>
      <c r="H101" s="14" t="str">
        <f>IFERROR(IF(VLOOKUP(B101,'Oficios_-_pend_criticas'!$C$4:$D$4739,2,0)="","","X"),"")</f>
        <v/>
      </c>
      <c r="I101" s="12"/>
      <c r="J101" s="13"/>
      <c r="K101" s="10"/>
      <c r="L101" s="12" t="str">
        <f>IFERROR(VLOOKUP(B101,Retorno_da_RFB!$D$3:$I$6388,5,0),"")</f>
        <v>017</v>
      </c>
      <c r="M101" s="13">
        <f>IFERROR(VLOOKUP(B101,Retorno_da_RFB!$D$3:$I$6388,6,0),"")</f>
        <v>43504</v>
      </c>
      <c r="N101" s="10" t="str">
        <f>IFERROR(VLOOKUP(B101,Retorno_da_RFB!$D$3:$I$6388,3,0),"")</f>
        <v>8422.40.90</v>
      </c>
      <c r="O101" s="10" t="str">
        <f>IFERROR(VLOOKUP(B101,Retorno_da_RFB!$D$3:$I$6388,4,0),"")</f>
        <v>Máquinas formadoras e seladoras de embalagens tipo "stand up pouch", a partir de bobinas de filmes plásticos laminados e impressos, com velocidade mecânica máxima de 200 ciclos/min, largura máxima da bobinas de 840 mm, podendo operar com duas bobinas de até 420 mm de  largura, contendo desbobinador para inserção do "gusset", dispositivo de dobra e inserção do fundo, dispositivos de solda longitudinal e transversal, cortes longitudinal e transversal e esteira de saída.</v>
      </c>
      <c r="P101" s="12" t="str">
        <f>IFERROR(IF(N101="","",IF(VLOOKUP(LEFT(N101,10),'Universo_BK-BIT'!$A$5:$E$10005,2,0)="","X",VLOOKUP(LEFT(N101,10),'Universo_BK-BIT'!$A$5:$E$10005,2,0))),"X")</f>
        <v>BK</v>
      </c>
      <c r="Q101" s="12">
        <f>IFERROR(IF(P101="X","",VLOOKUP(LEFT(N101,10),'Universo_BK-BIT'!$A$5:$E$10005,3,0)),"")</f>
        <v>14</v>
      </c>
      <c r="R101" s="14" t="e">
        <f t="shared" si="4"/>
        <v>#REF!</v>
      </c>
      <c r="S101" s="14" t="e">
        <f t="shared" si="5"/>
        <v>#N/A</v>
      </c>
      <c r="T101" s="14"/>
      <c r="U101" s="14" t="str">
        <f ca="1">IFERROR(IF(P101="X",IF(VLOOKUP(B101,'Oficios_-_pend_criticas'!$C$3:$J$4739,5,0)="","",IF(VLOOKUP(B101,'Oficios_-_pend_criticas'!$C$3:$J$4739,7,0)="",IF(TODAY()&gt;VLOOKUP(B101,'Oficios_-_pend_criticas'!$C$3:$J$4739,5,0),"X",""),IF(VLOOKUP(B101,'Oficios_-_pend_criticas'!$C$3:$J$4739,7,0)&gt;VLOOKUP(B101,'Oficios_-_pend_criticas'!$C$3:$J$4739,5,0),"X",""))),""),"")</f>
        <v/>
      </c>
      <c r="V101" s="14" t="str">
        <f ca="1">IFERROR(IF(Q101=0,IF(VLOOKUP(B101,'Oficios_-_pend_criticas'!$C$3:$J$4739,5,0)="","",IF(VLOOKUP(B101,'Oficios_-_pend_criticas'!$C$3:$J$4739,7,0)="",IF(TODAY()&gt;VLOOKUP(B101,'Oficios_-_pend_criticas'!$C$3:$J$4739,5,0),"X",""),IF(VLOOKUP(B101,'Oficios_-_pend_criticas'!$C$3:$J$4739,7,0)&gt;VLOOKUP(B101,'Oficios_-_pend_criticas'!$C$3:$J$4739,5,0),"X",""))),""),"")</f>
        <v/>
      </c>
      <c r="W101" s="14" t="str">
        <f ca="1">IFERROR(IF(P101&lt;&gt;"X",IF(Q101&gt;0,IF(VLOOKUP(B101,'Oficios_-_pend_criticas'!$C$4:$J$4739,5,0)="","",IF(VLOOKUP(B101,'Oficios_-_pend_criticas'!$C$4:$J$4739,7,0)="",IF(TODAY()&gt;VLOOKUP(B101,'Oficios_-_pend_criticas'!$C$4:$J$4739,5,0),"X",""),IF(VLOOKUP(B101,'Oficios_-_pend_criticas'!$C$4:$J$4739,7,0)&gt;VLOOKUP(B101,'Oficios_-_pend_criticas'!$C$4:$J$4739,5,0),"X",""))),""),""),"")</f>
        <v/>
      </c>
    </row>
    <row r="102" spans="1:23" ht="33.75" hidden="1" customHeight="1" x14ac:dyDescent="0.25">
      <c r="A102" s="9" t="str">
        <f t="shared" si="3"/>
        <v/>
      </c>
      <c r="B102" s="10" t="s">
        <v>294</v>
      </c>
      <c r="C102" s="11" t="e">
        <f>IF(B102="","",VLOOKUP(B102,#REF!,6,0))</f>
        <v>#REF!</v>
      </c>
      <c r="D102" s="12" t="e">
        <f>IF(B102="","",VLOOKUP(B102,#REF!,22,0))</f>
        <v>#REF!</v>
      </c>
      <c r="E102" s="10" t="e">
        <f>IF(B102="","",VLOOKUP(B102,Consultas_públicas!$A$376:$G$3879,7,0))</f>
        <v>#N/A</v>
      </c>
      <c r="F102" s="12" t="s">
        <v>252</v>
      </c>
      <c r="G102" s="16">
        <v>43494</v>
      </c>
      <c r="H102" s="14" t="str">
        <f>IFERROR(IF(VLOOKUP(B102,'Oficios_-_pend_criticas'!$C$4:$D$4739,2,0)="","","X"),"")</f>
        <v/>
      </c>
      <c r="I102" s="12"/>
      <c r="J102" s="13"/>
      <c r="K102" s="10"/>
      <c r="L102" s="12" t="str">
        <f>IFERROR(VLOOKUP(B102,Retorno_da_RFB!$D$3:$I$6388,5,0),"")</f>
        <v>017</v>
      </c>
      <c r="M102" s="13">
        <f>IFERROR(VLOOKUP(B102,Retorno_da_RFB!$D$3:$I$6388,6,0),"")</f>
        <v>43504</v>
      </c>
      <c r="N102" s="10" t="str">
        <f>IFERROR(VLOOKUP(B102,Retorno_da_RFB!$D$3:$I$6388,3,0),"")</f>
        <v>8517.61.30</v>
      </c>
      <c r="O102" s="10" t="str">
        <f>IFERROR(VLOOKUP(B102,Retorno_da_RFB!$D$3:$I$6388,4,0),"")</f>
        <v>Dispositivos de propagação de sinais de rádio frequência baseados em uma rede E-UTRA com suporte a OFDMA e SC-FDMA funcionando com os protocolos S1-AP, GTP-U e X2-AP com as interfaces S1-MME, S1-U e X2 podendo operar por divisão duplexadora de tempo ou frequência, dotados de designe que permite a instalação da estação rádio base em um único equipamento, equipamentos podem suportar sistemas de multitransmissão de 2 recepções e 2 transmissões até 4 transmissões e 4 recepções operando com larguras de bandas de 5 até 40Mhz com GPS integrado para sincronização de dados, podendo operar nas frequências de 703 a 2.690MHz podendo trabalhar com canal único ou com canais separados, opera com limites de potência de transmissão de 30, 40ou 43dBm.</v>
      </c>
      <c r="P102" s="12" t="str">
        <f>IFERROR(IF(N102="","",IF(VLOOKUP(LEFT(N102,10),'Universo_BK-BIT'!$A$5:$E$10005,2,0)="","X",VLOOKUP(LEFT(N102,10),'Universo_BK-BIT'!$A$5:$E$10005,2,0))),"X")</f>
        <v>BIT</v>
      </c>
      <c r="Q102" s="12">
        <f>IFERROR(IF(P102="X","",VLOOKUP(LEFT(N102,10),'Universo_BK-BIT'!$A$5:$E$10005,3,0)),"")</f>
        <v>2</v>
      </c>
      <c r="R102" s="14" t="e">
        <f t="shared" si="4"/>
        <v>#REF!</v>
      </c>
      <c r="S102" s="14" t="e">
        <f t="shared" si="5"/>
        <v>#N/A</v>
      </c>
      <c r="T102" s="14"/>
      <c r="U102" s="14" t="str">
        <f ca="1">IFERROR(IF(P102="X",IF(VLOOKUP(B102,'Oficios_-_pend_criticas'!$C$3:$J$4739,5,0)="","",IF(VLOOKUP(B102,'Oficios_-_pend_criticas'!$C$3:$J$4739,7,0)="",IF(TODAY()&gt;VLOOKUP(B102,'Oficios_-_pend_criticas'!$C$3:$J$4739,5,0),"X",""),IF(VLOOKUP(B102,'Oficios_-_pend_criticas'!$C$3:$J$4739,7,0)&gt;VLOOKUP(B102,'Oficios_-_pend_criticas'!$C$3:$J$4739,5,0),"X",""))),""),"")</f>
        <v/>
      </c>
      <c r="V102" s="14" t="str">
        <f ca="1">IFERROR(IF(Q102=0,IF(VLOOKUP(B102,'Oficios_-_pend_criticas'!$C$3:$J$4739,5,0)="","",IF(VLOOKUP(B102,'Oficios_-_pend_criticas'!$C$3:$J$4739,7,0)="",IF(TODAY()&gt;VLOOKUP(B102,'Oficios_-_pend_criticas'!$C$3:$J$4739,5,0),"X",""),IF(VLOOKUP(B102,'Oficios_-_pend_criticas'!$C$3:$J$4739,7,0)&gt;VLOOKUP(B102,'Oficios_-_pend_criticas'!$C$3:$J$4739,5,0),"X",""))),""),"")</f>
        <v/>
      </c>
      <c r="W102" s="14" t="str">
        <f ca="1">IFERROR(IF(P102&lt;&gt;"X",IF(Q102&gt;0,IF(VLOOKUP(B102,'Oficios_-_pend_criticas'!$C$4:$J$4739,5,0)="","",IF(VLOOKUP(B102,'Oficios_-_pend_criticas'!$C$4:$J$4739,7,0)="",IF(TODAY()&gt;VLOOKUP(B102,'Oficios_-_pend_criticas'!$C$4:$J$4739,5,0),"X",""),IF(VLOOKUP(B102,'Oficios_-_pend_criticas'!$C$4:$J$4739,7,0)&gt;VLOOKUP(B102,'Oficios_-_pend_criticas'!$C$4:$J$4739,5,0),"X",""))),""),""),"")</f>
        <v/>
      </c>
    </row>
    <row r="103" spans="1:23" ht="33.75" hidden="1" customHeight="1" x14ac:dyDescent="0.25">
      <c r="A103" s="9" t="str">
        <f t="shared" si="3"/>
        <v/>
      </c>
      <c r="B103" s="10" t="s">
        <v>297</v>
      </c>
      <c r="C103" s="11" t="e">
        <f>IF(B103="","",VLOOKUP(B103,#REF!,6,0))</f>
        <v>#REF!</v>
      </c>
      <c r="D103" s="12" t="e">
        <f>IF(B103="","",VLOOKUP(B103,#REF!,22,0))</f>
        <v>#REF!</v>
      </c>
      <c r="E103" s="10" t="e">
        <f>IF(B103="","",VLOOKUP(B103,Consultas_públicas!$A$376:$G$3879,7,0))</f>
        <v>#N/A</v>
      </c>
      <c r="F103" s="12" t="s">
        <v>252</v>
      </c>
      <c r="G103" s="16">
        <v>43494</v>
      </c>
      <c r="H103" s="14" t="str">
        <f>IFERROR(IF(VLOOKUP(B103,'Oficios_-_pend_criticas'!$C$4:$D$4739,2,0)="","","X"),"")</f>
        <v/>
      </c>
      <c r="I103" s="12"/>
      <c r="J103" s="13"/>
      <c r="K103" s="10"/>
      <c r="L103" s="12" t="str">
        <f>IFERROR(VLOOKUP(B103,Retorno_da_RFB!$D$3:$I$6388,5,0),"")</f>
        <v>017</v>
      </c>
      <c r="M103" s="13">
        <f>IFERROR(VLOOKUP(B103,Retorno_da_RFB!$D$3:$I$6388,6,0),"")</f>
        <v>43504</v>
      </c>
      <c r="N103" s="10" t="str">
        <f>IFERROR(VLOOKUP(B103,Retorno_da_RFB!$D$3:$I$6388,3,0),"")</f>
        <v>8604.00.90</v>
      </c>
      <c r="O103" s="10" t="str">
        <f>IFERROR(VLOOKUP(B103,Retorno_da_RFB!$D$3:$I$6388,4,0),"")</f>
        <v>Máquinas reguladoras de lastro bidirecional equipadas com dois arados laterais, um arado central e uma vassoura de limpeza de lastro, diâmetro das rodas de 840mm, com bitola igual ou superior a 1.000mm, cabine climatizada instalada na parte traseira do equipamento, com velocidade de deslocamento de 80km/h em modo autônomo, capacidade de combustível de 800L, com motor a diesel de potência igual ou superior a 265HP (197,61kW), e peso bruto igual ou superior a 22.000kg.</v>
      </c>
      <c r="P103" s="12" t="str">
        <f>IFERROR(IF(N103="","",IF(VLOOKUP(LEFT(N103,10),'Universo_BK-BIT'!$A$5:$E$10005,2,0)="","X",VLOOKUP(LEFT(N103,10),'Universo_BK-BIT'!$A$5:$E$10005,2,0))),"X")</f>
        <v>BK</v>
      </c>
      <c r="Q103" s="12">
        <f>IFERROR(IF(P103="X","",VLOOKUP(LEFT(N103,10),'Universo_BK-BIT'!$A$5:$E$10005,3,0)),"")</f>
        <v>14</v>
      </c>
      <c r="R103" s="14" t="e">
        <f t="shared" si="4"/>
        <v>#REF!</v>
      </c>
      <c r="S103" s="14" t="e">
        <f t="shared" si="5"/>
        <v>#N/A</v>
      </c>
      <c r="T103" s="14"/>
      <c r="U103" s="14" t="str">
        <f ca="1">IFERROR(IF(P103="X",IF(VLOOKUP(B103,'Oficios_-_pend_criticas'!$C$3:$J$4739,5,0)="","",IF(VLOOKUP(B103,'Oficios_-_pend_criticas'!$C$3:$J$4739,7,0)="",IF(TODAY()&gt;VLOOKUP(B103,'Oficios_-_pend_criticas'!$C$3:$J$4739,5,0),"X",""),IF(VLOOKUP(B103,'Oficios_-_pend_criticas'!$C$3:$J$4739,7,0)&gt;VLOOKUP(B103,'Oficios_-_pend_criticas'!$C$3:$J$4739,5,0),"X",""))),""),"")</f>
        <v/>
      </c>
      <c r="V103" s="14" t="str">
        <f ca="1">IFERROR(IF(Q103=0,IF(VLOOKUP(B103,'Oficios_-_pend_criticas'!$C$3:$J$4739,5,0)="","",IF(VLOOKUP(B103,'Oficios_-_pend_criticas'!$C$3:$J$4739,7,0)="",IF(TODAY()&gt;VLOOKUP(B103,'Oficios_-_pend_criticas'!$C$3:$J$4739,5,0),"X",""),IF(VLOOKUP(B103,'Oficios_-_pend_criticas'!$C$3:$J$4739,7,0)&gt;VLOOKUP(B103,'Oficios_-_pend_criticas'!$C$3:$J$4739,5,0),"X",""))),""),"")</f>
        <v/>
      </c>
      <c r="W103" s="14" t="str">
        <f ca="1">IFERROR(IF(P103&lt;&gt;"X",IF(Q103&gt;0,IF(VLOOKUP(B103,'Oficios_-_pend_criticas'!$C$4:$J$4739,5,0)="","",IF(VLOOKUP(B103,'Oficios_-_pend_criticas'!$C$4:$J$4739,7,0)="",IF(TODAY()&gt;VLOOKUP(B103,'Oficios_-_pend_criticas'!$C$4:$J$4739,5,0),"X",""),IF(VLOOKUP(B103,'Oficios_-_pend_criticas'!$C$4:$J$4739,7,0)&gt;VLOOKUP(B103,'Oficios_-_pend_criticas'!$C$4:$J$4739,5,0),"X",""))),""),""),"")</f>
        <v/>
      </c>
    </row>
    <row r="104" spans="1:23" ht="33.75" hidden="1" customHeight="1" x14ac:dyDescent="0.25">
      <c r="A104" s="9" t="str">
        <f t="shared" si="3"/>
        <v/>
      </c>
      <c r="B104" s="10" t="s">
        <v>300</v>
      </c>
      <c r="C104" s="11" t="e">
        <f>IF(B104="","",VLOOKUP(B104,#REF!,6,0))</f>
        <v>#REF!</v>
      </c>
      <c r="D104" s="12" t="e">
        <f>IF(B104="","",VLOOKUP(B104,#REF!,22,0))</f>
        <v>#REF!</v>
      </c>
      <c r="E104" s="10" t="e">
        <f>IF(B104="","",VLOOKUP(B104,Consultas_públicas!$A$376:$G$3879,7,0))</f>
        <v>#N/A</v>
      </c>
      <c r="F104" s="12" t="s">
        <v>252</v>
      </c>
      <c r="G104" s="16">
        <v>43494</v>
      </c>
      <c r="H104" s="14" t="str">
        <f>IFERROR(IF(VLOOKUP(B104,'Oficios_-_pend_criticas'!$C$4:$D$4739,2,0)="","","X"),"")</f>
        <v/>
      </c>
      <c r="I104" s="12"/>
      <c r="J104" s="13"/>
      <c r="K104" s="10"/>
      <c r="L104" s="12" t="str">
        <f>IFERROR(VLOOKUP(B104,Retorno_da_RFB!$D$3:$I$6388,5,0),"")</f>
        <v>017</v>
      </c>
      <c r="M104" s="13">
        <f>IFERROR(VLOOKUP(B104,Retorno_da_RFB!$D$3:$I$6388,6,0),"")</f>
        <v>43504</v>
      </c>
      <c r="N104" s="10" t="str">
        <f>IFERROR(VLOOKUP(B104,Retorno_da_RFB!$D$3:$I$6388,3,0),"")</f>
        <v>8428.20.90</v>
      </c>
      <c r="O104" s="10" t="str">
        <f>IFERROR(VLOOKUP(B104,Retorno_da_RFB!$D$3:$I$6388,4,0),"")</f>
        <v>Elevadores de carga com rampa e capacidade para elevar paletes com capacidade mínima de 450 até 1.200kg de papel, dispondo de sensor de acionamento para subida ou descida automática da rampa contendo o palete de papel, formato mínimo do palete 60 x 86cm</v>
      </c>
      <c r="P104" s="12" t="str">
        <f>IFERROR(IF(N104="","",IF(VLOOKUP(LEFT(N104,10),'Universo_BK-BIT'!$A$5:$E$10005,2,0)="","X",VLOOKUP(LEFT(N104,10),'Universo_BK-BIT'!$A$5:$E$10005,2,0))),"X")</f>
        <v>BK</v>
      </c>
      <c r="Q104" s="12">
        <f>IFERROR(IF(P104="X","",VLOOKUP(LEFT(N104,10),'Universo_BK-BIT'!$A$5:$E$10005,3,0)),"")</f>
        <v>14</v>
      </c>
      <c r="R104" s="14" t="e">
        <f t="shared" si="4"/>
        <v>#REF!</v>
      </c>
      <c r="S104" s="14" t="e">
        <f t="shared" si="5"/>
        <v>#N/A</v>
      </c>
      <c r="T104" s="14"/>
      <c r="U104" s="14" t="str">
        <f ca="1">IFERROR(IF(P104="X",IF(VLOOKUP(B104,'Oficios_-_pend_criticas'!$C$3:$J$4739,5,0)="","",IF(VLOOKUP(B104,'Oficios_-_pend_criticas'!$C$3:$J$4739,7,0)="",IF(TODAY()&gt;VLOOKUP(B104,'Oficios_-_pend_criticas'!$C$3:$J$4739,5,0),"X",""),IF(VLOOKUP(B104,'Oficios_-_pend_criticas'!$C$3:$J$4739,7,0)&gt;VLOOKUP(B104,'Oficios_-_pend_criticas'!$C$3:$J$4739,5,0),"X",""))),""),"")</f>
        <v/>
      </c>
      <c r="V104" s="14" t="str">
        <f ca="1">IFERROR(IF(Q104=0,IF(VLOOKUP(B104,'Oficios_-_pend_criticas'!$C$3:$J$4739,5,0)="","",IF(VLOOKUP(B104,'Oficios_-_pend_criticas'!$C$3:$J$4739,7,0)="",IF(TODAY()&gt;VLOOKUP(B104,'Oficios_-_pend_criticas'!$C$3:$J$4739,5,0),"X",""),IF(VLOOKUP(B104,'Oficios_-_pend_criticas'!$C$3:$J$4739,7,0)&gt;VLOOKUP(B104,'Oficios_-_pend_criticas'!$C$3:$J$4739,5,0),"X",""))),""),"")</f>
        <v/>
      </c>
      <c r="W104" s="14" t="str">
        <f ca="1">IFERROR(IF(P104&lt;&gt;"X",IF(Q104&gt;0,IF(VLOOKUP(B104,'Oficios_-_pend_criticas'!$C$4:$J$4739,5,0)="","",IF(VLOOKUP(B104,'Oficios_-_pend_criticas'!$C$4:$J$4739,7,0)="",IF(TODAY()&gt;VLOOKUP(B104,'Oficios_-_pend_criticas'!$C$4:$J$4739,5,0),"X",""),IF(VLOOKUP(B104,'Oficios_-_pend_criticas'!$C$4:$J$4739,7,0)&gt;VLOOKUP(B104,'Oficios_-_pend_criticas'!$C$4:$J$4739,5,0),"X",""))),""),""),"")</f>
        <v/>
      </c>
    </row>
    <row r="105" spans="1:23" ht="33.75" hidden="1" customHeight="1" x14ac:dyDescent="0.25">
      <c r="A105" s="9" t="str">
        <f t="shared" si="3"/>
        <v/>
      </c>
      <c r="B105" s="10" t="s">
        <v>303</v>
      </c>
      <c r="C105" s="11" t="e">
        <f>IF(B105="","",VLOOKUP(B105,#REF!,6,0))</f>
        <v>#REF!</v>
      </c>
      <c r="D105" s="12" t="e">
        <f>IF(B105="","",VLOOKUP(B105,#REF!,22,0))</f>
        <v>#REF!</v>
      </c>
      <c r="E105" s="10" t="e">
        <f>IF(B105="","",VLOOKUP(B105,Consultas_públicas!$A$376:$G$3879,7,0))</f>
        <v>#N/A</v>
      </c>
      <c r="F105" s="12" t="s">
        <v>252</v>
      </c>
      <c r="G105" s="16">
        <v>43494</v>
      </c>
      <c r="H105" s="14" t="str">
        <f>IFERROR(IF(VLOOKUP(B105,'Oficios_-_pend_criticas'!$C$4:$D$4739,2,0)="","","X"),"")</f>
        <v/>
      </c>
      <c r="I105" s="12"/>
      <c r="J105" s="13"/>
      <c r="K105" s="10"/>
      <c r="L105" s="12" t="str">
        <f>IFERROR(VLOOKUP(B105,Retorno_da_RFB!$D$3:$I$6388,5,0),"")</f>
        <v>017</v>
      </c>
      <c r="M105" s="13">
        <f>IFERROR(VLOOKUP(B105,Retorno_da_RFB!$D$3:$I$6388,6,0),"")</f>
        <v>43504</v>
      </c>
      <c r="N105" s="10" t="str">
        <f>IFERROR(VLOOKUP(B105,Retorno_da_RFB!$D$3:$I$6388,3,0),"")</f>
        <v>8477.40.90</v>
      </c>
      <c r="O105" s="10" t="str">
        <f>IFERROR(VLOOKUP(B105,Retorno_da_RFB!$D$3:$I$6388,4,0),"")</f>
        <v>Máquinas automáticas de termoformar rotativas, para fabricação de solas de EVA através de moldagem quente e frio, dotadas de 3 mesas rotativas integradas, sendo a primeira mesa central compostas por 4 estações de trabalho, com sistema automático para troca de moldes do quente para o frio e vice versa, contendo sistema de abertura automático, a segunda mesa composta por 8 estações de aquecimento com prensas individuais para cada molde, com aquecimento integrado individual e força de fechamento de 40 toneladas para vulcanização das solas, que após este processo são trocadas automaticamente para a terceira mesa compostas por 10 estações de resfriamento, com força de fechamento de 25 toneladas e unidade de refrigeração para os porta moldes, com sistema automático de abertura/ fechamento e unidade hidráulica  de comando através de servo motores (energy saving).</v>
      </c>
      <c r="P105" s="12" t="str">
        <f>IFERROR(IF(N105="","",IF(VLOOKUP(LEFT(N105,10),'Universo_BK-BIT'!$A$5:$E$10005,2,0)="","X",VLOOKUP(LEFT(N105,10),'Universo_BK-BIT'!$A$5:$E$10005,2,0))),"X")</f>
        <v>BK</v>
      </c>
      <c r="Q105" s="12">
        <f>IFERROR(IF(P105="X","",VLOOKUP(LEFT(N105,10),'Universo_BK-BIT'!$A$5:$E$10005,3,0)),"")</f>
        <v>14</v>
      </c>
      <c r="R105" s="14" t="e">
        <f t="shared" si="4"/>
        <v>#REF!</v>
      </c>
      <c r="S105" s="14" t="e">
        <f t="shared" si="5"/>
        <v>#N/A</v>
      </c>
      <c r="T105" s="14"/>
      <c r="U105" s="14" t="str">
        <f ca="1">IFERROR(IF(P105="X",IF(VLOOKUP(B105,'Oficios_-_pend_criticas'!$C$3:$J$4739,5,0)="","",IF(VLOOKUP(B105,'Oficios_-_pend_criticas'!$C$3:$J$4739,7,0)="",IF(TODAY()&gt;VLOOKUP(B105,'Oficios_-_pend_criticas'!$C$3:$J$4739,5,0),"X",""),IF(VLOOKUP(B105,'Oficios_-_pend_criticas'!$C$3:$J$4739,7,0)&gt;VLOOKUP(B105,'Oficios_-_pend_criticas'!$C$3:$J$4739,5,0),"X",""))),""),"")</f>
        <v/>
      </c>
      <c r="V105" s="14" t="str">
        <f ca="1">IFERROR(IF(Q105=0,IF(VLOOKUP(B105,'Oficios_-_pend_criticas'!$C$3:$J$4739,5,0)="","",IF(VLOOKUP(B105,'Oficios_-_pend_criticas'!$C$3:$J$4739,7,0)="",IF(TODAY()&gt;VLOOKUP(B105,'Oficios_-_pend_criticas'!$C$3:$J$4739,5,0),"X",""),IF(VLOOKUP(B105,'Oficios_-_pend_criticas'!$C$3:$J$4739,7,0)&gt;VLOOKUP(B105,'Oficios_-_pend_criticas'!$C$3:$J$4739,5,0),"X",""))),""),"")</f>
        <v/>
      </c>
      <c r="W105" s="14" t="str">
        <f ca="1">IFERROR(IF(P105&lt;&gt;"X",IF(Q105&gt;0,IF(VLOOKUP(B105,'Oficios_-_pend_criticas'!$C$4:$J$4739,5,0)="","",IF(VLOOKUP(B105,'Oficios_-_pend_criticas'!$C$4:$J$4739,7,0)="",IF(TODAY()&gt;VLOOKUP(B105,'Oficios_-_pend_criticas'!$C$4:$J$4739,5,0),"X",""),IF(VLOOKUP(B105,'Oficios_-_pend_criticas'!$C$4:$J$4739,7,0)&gt;VLOOKUP(B105,'Oficios_-_pend_criticas'!$C$4:$J$4739,5,0),"X",""))),""),""),"")</f>
        <v/>
      </c>
    </row>
    <row r="106" spans="1:23" ht="33.75" hidden="1" customHeight="1" x14ac:dyDescent="0.25">
      <c r="A106" s="9" t="str">
        <f t="shared" si="3"/>
        <v/>
      </c>
      <c r="B106" s="10" t="s">
        <v>306</v>
      </c>
      <c r="C106" s="11" t="e">
        <f>IF(B106="","",VLOOKUP(B106,#REF!,6,0))</f>
        <v>#REF!</v>
      </c>
      <c r="D106" s="12" t="e">
        <f>IF(B106="","",VLOOKUP(B106,#REF!,22,0))</f>
        <v>#REF!</v>
      </c>
      <c r="E106" s="10" t="e">
        <f>IF(B106="","",VLOOKUP(B106,Consultas_públicas!$A$376:$G$3879,7,0))</f>
        <v>#N/A</v>
      </c>
      <c r="F106" s="12" t="s">
        <v>252</v>
      </c>
      <c r="G106" s="16">
        <v>43494</v>
      </c>
      <c r="H106" s="14" t="str">
        <f>IFERROR(IF(VLOOKUP(B106,'Oficios_-_pend_criticas'!$C$4:$D$4739,2,0)="","","X"),"")</f>
        <v/>
      </c>
      <c r="I106" s="12"/>
      <c r="J106" s="13"/>
      <c r="K106" s="10"/>
      <c r="L106" s="12" t="str">
        <f>IFERROR(VLOOKUP(B106,Retorno_da_RFB!$D$3:$I$6388,5,0),"")</f>
        <v>017</v>
      </c>
      <c r="M106" s="13">
        <f>IFERROR(VLOOKUP(B106,Retorno_da_RFB!$D$3:$I$6388,6,0),"")</f>
        <v>43504</v>
      </c>
      <c r="N106" s="10" t="str">
        <f>IFERROR(VLOOKUP(B106,Retorno_da_RFB!$D$3:$I$6388,3,0),"")</f>
        <v>8479.82.90</v>
      </c>
      <c r="O106" s="10" t="str">
        <f>IFERROR(VLOOKUP(B106,Retorno_da_RFB!$D$3:$I$6388,4,0),"")</f>
        <v>Prensas tipo rolo para briquetagem e compactação de MgO, com diâmetro de rolo de 20” até 26”; largura do rolo de até 10”; força máxima de separação de rolo em até 220 toneladas força (1.956kN/rolete); 1 ou 2 motores de acionamento com potência máxima de 90kW/cada e capacidade de produção de briquete de 2,2 até 10ton/h.</v>
      </c>
      <c r="P106" s="12" t="str">
        <f>IFERROR(IF(N106="","",IF(VLOOKUP(LEFT(N106,10),'Universo_BK-BIT'!$A$5:$E$10005,2,0)="","X",VLOOKUP(LEFT(N106,10),'Universo_BK-BIT'!$A$5:$E$10005,2,0))),"X")</f>
        <v>BK</v>
      </c>
      <c r="Q106" s="12">
        <f>IFERROR(IF(P106="X","",VLOOKUP(LEFT(N106,10),'Universo_BK-BIT'!$A$5:$E$10005,3,0)),"")</f>
        <v>14</v>
      </c>
      <c r="R106" s="14" t="e">
        <f t="shared" si="4"/>
        <v>#REF!</v>
      </c>
      <c r="S106" s="14" t="e">
        <f t="shared" si="5"/>
        <v>#N/A</v>
      </c>
      <c r="T106" s="14"/>
      <c r="U106" s="14" t="str">
        <f ca="1">IFERROR(IF(P106="X",IF(VLOOKUP(B106,'Oficios_-_pend_criticas'!$C$3:$J$4739,5,0)="","",IF(VLOOKUP(B106,'Oficios_-_pend_criticas'!$C$3:$J$4739,7,0)="",IF(TODAY()&gt;VLOOKUP(B106,'Oficios_-_pend_criticas'!$C$3:$J$4739,5,0),"X",""),IF(VLOOKUP(B106,'Oficios_-_pend_criticas'!$C$3:$J$4739,7,0)&gt;VLOOKUP(B106,'Oficios_-_pend_criticas'!$C$3:$J$4739,5,0),"X",""))),""),"")</f>
        <v/>
      </c>
      <c r="V106" s="14" t="str">
        <f ca="1">IFERROR(IF(Q106=0,IF(VLOOKUP(B106,'Oficios_-_pend_criticas'!$C$3:$J$4739,5,0)="","",IF(VLOOKUP(B106,'Oficios_-_pend_criticas'!$C$3:$J$4739,7,0)="",IF(TODAY()&gt;VLOOKUP(B106,'Oficios_-_pend_criticas'!$C$3:$J$4739,5,0),"X",""),IF(VLOOKUP(B106,'Oficios_-_pend_criticas'!$C$3:$J$4739,7,0)&gt;VLOOKUP(B106,'Oficios_-_pend_criticas'!$C$3:$J$4739,5,0),"X",""))),""),"")</f>
        <v/>
      </c>
      <c r="W106" s="14" t="str">
        <f ca="1">IFERROR(IF(P106&lt;&gt;"X",IF(Q106&gt;0,IF(VLOOKUP(B106,'Oficios_-_pend_criticas'!$C$4:$J$4739,5,0)="","",IF(VLOOKUP(B106,'Oficios_-_pend_criticas'!$C$4:$J$4739,7,0)="",IF(TODAY()&gt;VLOOKUP(B106,'Oficios_-_pend_criticas'!$C$4:$J$4739,5,0),"X",""),IF(VLOOKUP(B106,'Oficios_-_pend_criticas'!$C$4:$J$4739,7,0)&gt;VLOOKUP(B106,'Oficios_-_pend_criticas'!$C$4:$J$4739,5,0),"X",""))),""),""),"")</f>
        <v/>
      </c>
    </row>
    <row r="107" spans="1:23" ht="33.75" hidden="1" customHeight="1" x14ac:dyDescent="0.25">
      <c r="A107" s="9" t="str">
        <f t="shared" si="3"/>
        <v/>
      </c>
      <c r="B107" s="10" t="s">
        <v>309</v>
      </c>
      <c r="C107" s="11" t="e">
        <f>IF(B107="","",VLOOKUP(B107,#REF!,6,0))</f>
        <v>#REF!</v>
      </c>
      <c r="D107" s="12" t="e">
        <f>IF(B107="","",VLOOKUP(B107,#REF!,22,0))</f>
        <v>#REF!</v>
      </c>
      <c r="E107" s="10" t="e">
        <f>IF(B107="","",VLOOKUP(B107,Consultas_públicas!$A$376:$G$3879,7,0))</f>
        <v>#N/A</v>
      </c>
      <c r="F107" s="12" t="s">
        <v>252</v>
      </c>
      <c r="G107" s="16">
        <v>43494</v>
      </c>
      <c r="H107" s="14" t="str">
        <f>IFERROR(IF(VLOOKUP(B107,'Oficios_-_pend_criticas'!$C$4:$D$4739,2,0)="","","X"),"")</f>
        <v/>
      </c>
      <c r="I107" s="12"/>
      <c r="J107" s="13"/>
      <c r="K107" s="10"/>
      <c r="L107" s="12" t="str">
        <f>IFERROR(VLOOKUP(B107,Retorno_da_RFB!$D$3:$I$6388,5,0),"")</f>
        <v>017</v>
      </c>
      <c r="M107" s="13">
        <f>IFERROR(VLOOKUP(B107,Retorno_da_RFB!$D$3:$I$6388,6,0),"")</f>
        <v>43504</v>
      </c>
      <c r="N107" s="10" t="str">
        <f>IFERROR(VLOOKUP(B107,Retorno_da_RFB!$D$3:$I$6388,3,0),"")</f>
        <v>8462.10.90</v>
      </c>
      <c r="O107" s="10" t="str">
        <f>IFERROR(VLOOKUP(B107,Retorno_da_RFB!$D$3:$I$6388,4,0),"")</f>
        <v>Prensas rotativas para conformação e estampagem (gravação) da cabeça de estojos, a serem utilizados em munição tipo cartucho de calibre .22, com taxa de produção de até 50.000 peças/hora (850rpm), dotadas de sistema de alimentação de componentes com dois silos, plataforma com 4 rodas duplas e seus transportadores, unidade de classificação por diâmetro, armário elétrico contendo CLP, console de comando com monitor com tela de toque e HMI.</v>
      </c>
      <c r="P107" s="12" t="str">
        <f>IFERROR(IF(N107="","",IF(VLOOKUP(LEFT(N107,10),'Universo_BK-BIT'!$A$5:$E$10005,2,0)="","X",VLOOKUP(LEFT(N107,10),'Universo_BK-BIT'!$A$5:$E$10005,2,0))),"X")</f>
        <v>BK</v>
      </c>
      <c r="Q107" s="12">
        <f>IFERROR(IF(P107="X","",VLOOKUP(LEFT(N107,10),'Universo_BK-BIT'!$A$5:$E$10005,3,0)),"")</f>
        <v>14</v>
      </c>
      <c r="R107" s="14" t="e">
        <f t="shared" si="4"/>
        <v>#REF!</v>
      </c>
      <c r="S107" s="14" t="e">
        <f t="shared" si="5"/>
        <v>#N/A</v>
      </c>
      <c r="T107" s="14"/>
      <c r="U107" s="14" t="str">
        <f ca="1">IFERROR(IF(P107="X",IF(VLOOKUP(B107,'Oficios_-_pend_criticas'!$C$3:$J$4739,5,0)="","",IF(VLOOKUP(B107,'Oficios_-_pend_criticas'!$C$3:$J$4739,7,0)="",IF(TODAY()&gt;VLOOKUP(B107,'Oficios_-_pend_criticas'!$C$3:$J$4739,5,0),"X",""),IF(VLOOKUP(B107,'Oficios_-_pend_criticas'!$C$3:$J$4739,7,0)&gt;VLOOKUP(B107,'Oficios_-_pend_criticas'!$C$3:$J$4739,5,0),"X",""))),""),"")</f>
        <v/>
      </c>
      <c r="V107" s="14" t="str">
        <f ca="1">IFERROR(IF(Q107=0,IF(VLOOKUP(B107,'Oficios_-_pend_criticas'!$C$3:$J$4739,5,0)="","",IF(VLOOKUP(B107,'Oficios_-_pend_criticas'!$C$3:$J$4739,7,0)="",IF(TODAY()&gt;VLOOKUP(B107,'Oficios_-_pend_criticas'!$C$3:$J$4739,5,0),"X",""),IF(VLOOKUP(B107,'Oficios_-_pend_criticas'!$C$3:$J$4739,7,0)&gt;VLOOKUP(B107,'Oficios_-_pend_criticas'!$C$3:$J$4739,5,0),"X",""))),""),"")</f>
        <v/>
      </c>
      <c r="W107" s="14" t="str">
        <f ca="1">IFERROR(IF(P107&lt;&gt;"X",IF(Q107&gt;0,IF(VLOOKUP(B107,'Oficios_-_pend_criticas'!$C$4:$J$4739,5,0)="","",IF(VLOOKUP(B107,'Oficios_-_pend_criticas'!$C$4:$J$4739,7,0)="",IF(TODAY()&gt;VLOOKUP(B107,'Oficios_-_pend_criticas'!$C$4:$J$4739,5,0),"X",""),IF(VLOOKUP(B107,'Oficios_-_pend_criticas'!$C$4:$J$4739,7,0)&gt;VLOOKUP(B107,'Oficios_-_pend_criticas'!$C$4:$J$4739,5,0),"X",""))),""),""),"")</f>
        <v/>
      </c>
    </row>
    <row r="108" spans="1:23" ht="33.75" hidden="1" customHeight="1" x14ac:dyDescent="0.25">
      <c r="A108" s="9" t="str">
        <f t="shared" si="3"/>
        <v/>
      </c>
      <c r="B108" s="10" t="s">
        <v>311</v>
      </c>
      <c r="C108" s="11" t="e">
        <f>IF(B108="","",VLOOKUP(B108,#REF!,6,0))</f>
        <v>#REF!</v>
      </c>
      <c r="D108" s="12" t="e">
        <f>IF(B108="","",VLOOKUP(B108,#REF!,22,0))</f>
        <v>#REF!</v>
      </c>
      <c r="E108" s="10" t="e">
        <f>IF(B108="","",VLOOKUP(B108,Consultas_públicas!$A$376:$G$3879,7,0))</f>
        <v>#N/A</v>
      </c>
      <c r="F108" s="12" t="s">
        <v>252</v>
      </c>
      <c r="G108" s="16">
        <v>43494</v>
      </c>
      <c r="H108" s="14" t="str">
        <f>IFERROR(IF(VLOOKUP(B108,'Oficios_-_pend_criticas'!$C$4:$D$4739,2,0)="","","X"),"")</f>
        <v/>
      </c>
      <c r="I108" s="12"/>
      <c r="J108" s="13"/>
      <c r="K108" s="10"/>
      <c r="L108" s="12" t="str">
        <f>IFERROR(VLOOKUP(B108,Retorno_da_RFB!$D$3:$I$6388,5,0),"")</f>
        <v>017</v>
      </c>
      <c r="M108" s="13">
        <f>IFERROR(VLOOKUP(B108,Retorno_da_RFB!$D$3:$I$6388,6,0),"")</f>
        <v>43504</v>
      </c>
      <c r="N108" s="10" t="str">
        <f>IFERROR(VLOOKUP(B108,Retorno_da_RFB!$D$3:$I$6388,3,0),"")</f>
        <v>8424.30.90</v>
      </c>
      <c r="O108" s="10" t="str">
        <f>IFERROR(VLOOKUP(B108,Retorno_da_RFB!$D$3:$I$6388,4,0),"")</f>
        <v>Máquinas automáticas para acabamento (texturização), por jateamento de granalha abrasiva, de cilindros de moagem de trigo de diâmetro superior ou igual a 210mm e comprimento máximo superior ou igual a 1.800mm, dotadas de unidade de filtragem.</v>
      </c>
      <c r="P108" s="12" t="str">
        <f>IFERROR(IF(N108="","",IF(VLOOKUP(LEFT(N108,10),'Universo_BK-BIT'!$A$5:$E$10005,2,0)="","X",VLOOKUP(LEFT(N108,10),'Universo_BK-BIT'!$A$5:$E$10005,2,0))),"X")</f>
        <v>BK</v>
      </c>
      <c r="Q108" s="12">
        <f>IFERROR(IF(P108="X","",VLOOKUP(LEFT(N108,10),'Universo_BK-BIT'!$A$5:$E$10005,3,0)),"")</f>
        <v>14</v>
      </c>
      <c r="R108" s="14" t="e">
        <f t="shared" si="4"/>
        <v>#REF!</v>
      </c>
      <c r="S108" s="14" t="e">
        <f t="shared" si="5"/>
        <v>#N/A</v>
      </c>
      <c r="T108" s="14"/>
      <c r="U108" s="14" t="str">
        <f ca="1">IFERROR(IF(P108="X",IF(VLOOKUP(B108,'Oficios_-_pend_criticas'!$C$3:$J$4739,5,0)="","",IF(VLOOKUP(B108,'Oficios_-_pend_criticas'!$C$3:$J$4739,7,0)="",IF(TODAY()&gt;VLOOKUP(B108,'Oficios_-_pend_criticas'!$C$3:$J$4739,5,0),"X",""),IF(VLOOKUP(B108,'Oficios_-_pend_criticas'!$C$3:$J$4739,7,0)&gt;VLOOKUP(B108,'Oficios_-_pend_criticas'!$C$3:$J$4739,5,0),"X",""))),""),"")</f>
        <v/>
      </c>
      <c r="V108" s="14" t="str">
        <f ca="1">IFERROR(IF(Q108=0,IF(VLOOKUP(B108,'Oficios_-_pend_criticas'!$C$3:$J$4739,5,0)="","",IF(VLOOKUP(B108,'Oficios_-_pend_criticas'!$C$3:$J$4739,7,0)="",IF(TODAY()&gt;VLOOKUP(B108,'Oficios_-_pend_criticas'!$C$3:$J$4739,5,0),"X",""),IF(VLOOKUP(B108,'Oficios_-_pend_criticas'!$C$3:$J$4739,7,0)&gt;VLOOKUP(B108,'Oficios_-_pend_criticas'!$C$3:$J$4739,5,0),"X",""))),""),"")</f>
        <v/>
      </c>
      <c r="W108" s="14" t="str">
        <f ca="1">IFERROR(IF(P108&lt;&gt;"X",IF(Q108&gt;0,IF(VLOOKUP(B108,'Oficios_-_pend_criticas'!$C$4:$J$4739,5,0)="","",IF(VLOOKUP(B108,'Oficios_-_pend_criticas'!$C$4:$J$4739,7,0)="",IF(TODAY()&gt;VLOOKUP(B108,'Oficios_-_pend_criticas'!$C$4:$J$4739,5,0),"X",""),IF(VLOOKUP(B108,'Oficios_-_pend_criticas'!$C$4:$J$4739,7,0)&gt;VLOOKUP(B108,'Oficios_-_pend_criticas'!$C$4:$J$4739,5,0),"X",""))),""),""),"")</f>
        <v/>
      </c>
    </row>
    <row r="109" spans="1:23" ht="33.75" hidden="1" customHeight="1" x14ac:dyDescent="0.25">
      <c r="A109" s="9" t="str">
        <f t="shared" si="3"/>
        <v/>
      </c>
      <c r="B109" s="10" t="s">
        <v>314</v>
      </c>
      <c r="C109" s="11" t="e">
        <f>IF(B109="","",VLOOKUP(B109,#REF!,6,0))</f>
        <v>#REF!</v>
      </c>
      <c r="D109" s="12" t="e">
        <f>IF(B109="","",VLOOKUP(B109,#REF!,22,0))</f>
        <v>#REF!</v>
      </c>
      <c r="E109" s="10" t="e">
        <f>IF(B109="","",VLOOKUP(B109,Consultas_públicas!$A$376:$G$3879,7,0))</f>
        <v>#N/A</v>
      </c>
      <c r="F109" s="12" t="s">
        <v>252</v>
      </c>
      <c r="G109" s="16">
        <v>43494</v>
      </c>
      <c r="H109" s="14" t="str">
        <f>IFERROR(IF(VLOOKUP(B109,'Oficios_-_pend_criticas'!$C$4:$D$4739,2,0)="","","X"),"")</f>
        <v/>
      </c>
      <c r="I109" s="12"/>
      <c r="J109" s="13"/>
      <c r="K109" s="10"/>
      <c r="L109" s="12" t="str">
        <f>IFERROR(VLOOKUP(B109,Retorno_da_RFB!$D$3:$I$6388,5,0),"")</f>
        <v>017</v>
      </c>
      <c r="M109" s="13">
        <f>IFERROR(VLOOKUP(B109,Retorno_da_RFB!$D$3:$I$6388,6,0),"")</f>
        <v>43504</v>
      </c>
      <c r="N109" s="10" t="str">
        <f>IFERROR(VLOOKUP(B109,Retorno_da_RFB!$D$3:$I$6388,3,0),"")</f>
        <v>8603.10.00</v>
      </c>
      <c r="O109" s="10" t="str">
        <f>IFERROR(VLOOKUP(B109,Retorno_da_RFB!$D$3:$I$6388,4,0),"")</f>
        <v>Litorinas cremalheira / aderência, compostas por 2 módulos motorizados unidos entre si por meio de articulações traseiras; com 2 truques ferroviários e 2 rodas dentadas em cada módulo; com capacidade máxima de até 154 passageiros com 75kg cada; com velocidade máxima de subida de até 25km/h; com velocidade máxima de descida de até 18km/h; com força máxima de tração de 200kN (4 x 50kN); equipados com sistema de iluminação; sistema de freios elétricos, pneumáticos e mecânicos; sistema de alimentação principal e auxiliar; sistema de monitoramento e controle de dados; equipamentos de bordo e dispositivos de segurança.</v>
      </c>
      <c r="P109" s="12" t="str">
        <f>IFERROR(IF(N109="","",IF(VLOOKUP(LEFT(N109,10),'Universo_BK-BIT'!$A$5:$E$10005,2,0)="","X",VLOOKUP(LEFT(N109,10),'Universo_BK-BIT'!$A$5:$E$10005,2,0))),"X")</f>
        <v>BK</v>
      </c>
      <c r="Q109" s="12">
        <f>IFERROR(IF(P109="X","",VLOOKUP(LEFT(N109,10),'Universo_BK-BIT'!$A$5:$E$10005,3,0)),"")</f>
        <v>14</v>
      </c>
      <c r="R109" s="14" t="e">
        <f t="shared" si="4"/>
        <v>#REF!</v>
      </c>
      <c r="S109" s="14" t="e">
        <f t="shared" si="5"/>
        <v>#N/A</v>
      </c>
      <c r="T109" s="14"/>
      <c r="U109" s="14" t="str">
        <f ca="1">IFERROR(IF(P109="X",IF(VLOOKUP(B109,'Oficios_-_pend_criticas'!$C$3:$J$4739,5,0)="","",IF(VLOOKUP(B109,'Oficios_-_pend_criticas'!$C$3:$J$4739,7,0)="",IF(TODAY()&gt;VLOOKUP(B109,'Oficios_-_pend_criticas'!$C$3:$J$4739,5,0),"X",""),IF(VLOOKUP(B109,'Oficios_-_pend_criticas'!$C$3:$J$4739,7,0)&gt;VLOOKUP(B109,'Oficios_-_pend_criticas'!$C$3:$J$4739,5,0),"X",""))),""),"")</f>
        <v/>
      </c>
      <c r="V109" s="14" t="str">
        <f ca="1">IFERROR(IF(Q109=0,IF(VLOOKUP(B109,'Oficios_-_pend_criticas'!$C$3:$J$4739,5,0)="","",IF(VLOOKUP(B109,'Oficios_-_pend_criticas'!$C$3:$J$4739,7,0)="",IF(TODAY()&gt;VLOOKUP(B109,'Oficios_-_pend_criticas'!$C$3:$J$4739,5,0),"X",""),IF(VLOOKUP(B109,'Oficios_-_pend_criticas'!$C$3:$J$4739,7,0)&gt;VLOOKUP(B109,'Oficios_-_pend_criticas'!$C$3:$J$4739,5,0),"X",""))),""),"")</f>
        <v/>
      </c>
      <c r="W109" s="14" t="str">
        <f ca="1">IFERROR(IF(P109&lt;&gt;"X",IF(Q109&gt;0,IF(VLOOKUP(B109,'Oficios_-_pend_criticas'!$C$4:$J$4739,5,0)="","",IF(VLOOKUP(B109,'Oficios_-_pend_criticas'!$C$4:$J$4739,7,0)="",IF(TODAY()&gt;VLOOKUP(B109,'Oficios_-_pend_criticas'!$C$4:$J$4739,5,0),"X",""),IF(VLOOKUP(B109,'Oficios_-_pend_criticas'!$C$4:$J$4739,7,0)&gt;VLOOKUP(B109,'Oficios_-_pend_criticas'!$C$4:$J$4739,5,0),"X",""))),""),""),"")</f>
        <v/>
      </c>
    </row>
    <row r="110" spans="1:23" ht="33.75" hidden="1" customHeight="1" x14ac:dyDescent="0.25">
      <c r="A110" s="9" t="str">
        <f t="shared" si="3"/>
        <v/>
      </c>
      <c r="B110" s="10" t="s">
        <v>317</v>
      </c>
      <c r="C110" s="11" t="e">
        <f>IF(B110="","",VLOOKUP(B110,#REF!,6,0))</f>
        <v>#REF!</v>
      </c>
      <c r="D110" s="12" t="e">
        <f>IF(B110="","",VLOOKUP(B110,#REF!,22,0))</f>
        <v>#REF!</v>
      </c>
      <c r="E110" s="10" t="e">
        <f>IF(B110="","",VLOOKUP(B110,Consultas_públicas!$A$376:$G$3879,7,0))</f>
        <v>#N/A</v>
      </c>
      <c r="F110" s="12" t="s">
        <v>252</v>
      </c>
      <c r="G110" s="16">
        <v>43494</v>
      </c>
      <c r="H110" s="14" t="str">
        <f>IFERROR(IF(VLOOKUP(B110,'Oficios_-_pend_criticas'!$C$4:$D$4739,2,0)="","","X"),"")</f>
        <v/>
      </c>
      <c r="I110" s="12"/>
      <c r="J110" s="13"/>
      <c r="K110" s="10"/>
      <c r="L110" s="12" t="str">
        <f>IFERROR(VLOOKUP(B110,Retorno_da_RFB!$D$3:$I$6388,5,0),"")</f>
        <v>017</v>
      </c>
      <c r="M110" s="13">
        <f>IFERROR(VLOOKUP(B110,Retorno_da_RFB!$D$3:$I$6388,6,0),"")</f>
        <v>43504</v>
      </c>
      <c r="N110" s="10" t="str">
        <f>IFERROR(VLOOKUP(B110,Retorno_da_RFB!$D$3:$I$6388,3,0),"")</f>
        <v>8480.71.00</v>
      </c>
      <c r="O110" s="10" t="str">
        <f>IFERROR(VLOOKUP(B110,Retorno_da_RFB!$D$3:$I$6388,4,0),"")</f>
        <v>Moldes para injeção de peças plásticas para embalagens funcionais, formado por cavidades em conjuntos quádruplos até o máximo de 64 cavidades idênticas, construídos sob projetos de engenharia com ajustes e dimensionais especificados, constituídos de peças e componentes fabricados com metais estreitamente especiais, contendo placa com canais que formam sistema de refrigeração das cavidades do molde, fabricadas com aços inoxidável com elevado teor de cromo e níquel.</v>
      </c>
      <c r="P110" s="12" t="str">
        <f>IFERROR(IF(N110="","",IF(VLOOKUP(LEFT(N110,10),'Universo_BK-BIT'!$A$5:$E$10005,2,0)="","X",VLOOKUP(LEFT(N110,10),'Universo_BK-BIT'!$A$5:$E$10005,2,0))),"X")</f>
        <v>BK</v>
      </c>
      <c r="Q110" s="12">
        <f>IFERROR(IF(P110="X","",VLOOKUP(LEFT(N110,10),'Universo_BK-BIT'!$A$5:$E$10005,3,0)),"")</f>
        <v>14</v>
      </c>
      <c r="R110" s="14" t="e">
        <f t="shared" si="4"/>
        <v>#REF!</v>
      </c>
      <c r="S110" s="14" t="e">
        <f t="shared" si="5"/>
        <v>#N/A</v>
      </c>
      <c r="T110" s="14"/>
      <c r="U110" s="14" t="str">
        <f ca="1">IFERROR(IF(P110="X",IF(VLOOKUP(B110,'Oficios_-_pend_criticas'!$C$3:$J$4739,5,0)="","",IF(VLOOKUP(B110,'Oficios_-_pend_criticas'!$C$3:$J$4739,7,0)="",IF(TODAY()&gt;VLOOKUP(B110,'Oficios_-_pend_criticas'!$C$3:$J$4739,5,0),"X",""),IF(VLOOKUP(B110,'Oficios_-_pend_criticas'!$C$3:$J$4739,7,0)&gt;VLOOKUP(B110,'Oficios_-_pend_criticas'!$C$3:$J$4739,5,0),"X",""))),""),"")</f>
        <v/>
      </c>
      <c r="V110" s="14" t="str">
        <f ca="1">IFERROR(IF(Q110=0,IF(VLOOKUP(B110,'Oficios_-_pend_criticas'!$C$3:$J$4739,5,0)="","",IF(VLOOKUP(B110,'Oficios_-_pend_criticas'!$C$3:$J$4739,7,0)="",IF(TODAY()&gt;VLOOKUP(B110,'Oficios_-_pend_criticas'!$C$3:$J$4739,5,0),"X",""),IF(VLOOKUP(B110,'Oficios_-_pend_criticas'!$C$3:$J$4739,7,0)&gt;VLOOKUP(B110,'Oficios_-_pend_criticas'!$C$3:$J$4739,5,0),"X",""))),""),"")</f>
        <v/>
      </c>
      <c r="W110" s="14" t="str">
        <f ca="1">IFERROR(IF(P110&lt;&gt;"X",IF(Q110&gt;0,IF(VLOOKUP(B110,'Oficios_-_pend_criticas'!$C$4:$J$4739,5,0)="","",IF(VLOOKUP(B110,'Oficios_-_pend_criticas'!$C$4:$J$4739,7,0)="",IF(TODAY()&gt;VLOOKUP(B110,'Oficios_-_pend_criticas'!$C$4:$J$4739,5,0),"X",""),IF(VLOOKUP(B110,'Oficios_-_pend_criticas'!$C$4:$J$4739,7,0)&gt;VLOOKUP(B110,'Oficios_-_pend_criticas'!$C$4:$J$4739,5,0),"X",""))),""),""),"")</f>
        <v/>
      </c>
    </row>
    <row r="111" spans="1:23" ht="33.75" hidden="1" customHeight="1" x14ac:dyDescent="0.25">
      <c r="A111" s="9" t="str">
        <f t="shared" si="3"/>
        <v/>
      </c>
      <c r="B111" s="10" t="s">
        <v>319</v>
      </c>
      <c r="C111" s="11" t="e">
        <f>IF(B111="","",VLOOKUP(B111,#REF!,6,0))</f>
        <v>#REF!</v>
      </c>
      <c r="D111" s="12" t="e">
        <f>IF(B111="","",VLOOKUP(B111,#REF!,22,0))</f>
        <v>#REF!</v>
      </c>
      <c r="E111" s="10" t="e">
        <f>IF(B111="","",VLOOKUP(B111,Consultas_públicas!$A$376:$G$3879,7,0))</f>
        <v>#N/A</v>
      </c>
      <c r="F111" s="12" t="s">
        <v>252</v>
      </c>
      <c r="G111" s="16">
        <v>43494</v>
      </c>
      <c r="H111" s="14" t="str">
        <f>IFERROR(IF(VLOOKUP(B111,'Oficios_-_pend_criticas'!$C$4:$D$4739,2,0)="","","X"),"")</f>
        <v/>
      </c>
      <c r="I111" s="12"/>
      <c r="J111" s="13"/>
      <c r="K111" s="10"/>
      <c r="L111" s="12" t="str">
        <f>IFERROR(VLOOKUP(B111,Retorno_da_RFB!$D$3:$I$6388,5,0),"")</f>
        <v>017</v>
      </c>
      <c r="M111" s="13">
        <f>IFERROR(VLOOKUP(B111,Retorno_da_RFB!$D$3:$I$6388,6,0),"")</f>
        <v>43504</v>
      </c>
      <c r="N111" s="10" t="str">
        <f>IFERROR(VLOOKUP(B111,Retorno_da_RFB!$D$3:$I$6388,3,0),"")</f>
        <v>8479.89.99</v>
      </c>
      <c r="O111" s="10" t="str">
        <f>IFERROR(VLOOKUP(B111,Retorno_da_RFB!$D$3:$I$6388,4,0),"")</f>
        <v>Máquinas de revestimento por pulverização catódica para metalização de peças tridimensionais de polímero automotivo, com área de substrato para carregamento (dimensões do pilar) de diâmetro de 711 mm/28 polegadas, altura 1.219 mm/48 polegadas, com conexão de linha trifásica, potência máxima de conexão de 220 KVA, potência média de produção de 89 KVA, pressão da água de arrefecimento de máximo 6Bar, diferença de pressão entre entrada e saída de no mínimo 3,5Bar e temperatura de entrada de água entre 20 e 25º C.</v>
      </c>
      <c r="P111" s="12" t="str">
        <f>IFERROR(IF(N111="","",IF(VLOOKUP(LEFT(N111,10),'Universo_BK-BIT'!$A$5:$E$10005,2,0)="","X",VLOOKUP(LEFT(N111,10),'Universo_BK-BIT'!$A$5:$E$10005,2,0))),"X")</f>
        <v>BK</v>
      </c>
      <c r="Q111" s="12">
        <f>IFERROR(IF(P111="X","",VLOOKUP(LEFT(N111,10),'Universo_BK-BIT'!$A$5:$E$10005,3,0)),"")</f>
        <v>14</v>
      </c>
      <c r="R111" s="14" t="e">
        <f t="shared" si="4"/>
        <v>#REF!</v>
      </c>
      <c r="S111" s="14" t="e">
        <f t="shared" si="5"/>
        <v>#N/A</v>
      </c>
      <c r="T111" s="14"/>
      <c r="U111" s="14" t="str">
        <f ca="1">IFERROR(IF(P111="X",IF(VLOOKUP(B111,'Oficios_-_pend_criticas'!$C$3:$J$4739,5,0)="","",IF(VLOOKUP(B111,'Oficios_-_pend_criticas'!$C$3:$J$4739,7,0)="",IF(TODAY()&gt;VLOOKUP(B111,'Oficios_-_pend_criticas'!$C$3:$J$4739,5,0),"X",""),IF(VLOOKUP(B111,'Oficios_-_pend_criticas'!$C$3:$J$4739,7,0)&gt;VLOOKUP(B111,'Oficios_-_pend_criticas'!$C$3:$J$4739,5,0),"X",""))),""),"")</f>
        <v/>
      </c>
      <c r="V111" s="14" t="str">
        <f ca="1">IFERROR(IF(Q111=0,IF(VLOOKUP(B111,'Oficios_-_pend_criticas'!$C$3:$J$4739,5,0)="","",IF(VLOOKUP(B111,'Oficios_-_pend_criticas'!$C$3:$J$4739,7,0)="",IF(TODAY()&gt;VLOOKUP(B111,'Oficios_-_pend_criticas'!$C$3:$J$4739,5,0),"X",""),IF(VLOOKUP(B111,'Oficios_-_pend_criticas'!$C$3:$J$4739,7,0)&gt;VLOOKUP(B111,'Oficios_-_pend_criticas'!$C$3:$J$4739,5,0),"X",""))),""),"")</f>
        <v/>
      </c>
      <c r="W111" s="14" t="str">
        <f ca="1">IFERROR(IF(P111&lt;&gt;"X",IF(Q111&gt;0,IF(VLOOKUP(B111,'Oficios_-_pend_criticas'!$C$4:$J$4739,5,0)="","",IF(VLOOKUP(B111,'Oficios_-_pend_criticas'!$C$4:$J$4739,7,0)="",IF(TODAY()&gt;VLOOKUP(B111,'Oficios_-_pend_criticas'!$C$4:$J$4739,5,0),"X",""),IF(VLOOKUP(B111,'Oficios_-_pend_criticas'!$C$4:$J$4739,7,0)&gt;VLOOKUP(B111,'Oficios_-_pend_criticas'!$C$4:$J$4739,5,0),"X",""))),""),""),"")</f>
        <v/>
      </c>
    </row>
    <row r="112" spans="1:23" ht="33.75" hidden="1" customHeight="1" x14ac:dyDescent="0.25">
      <c r="A112" s="9" t="str">
        <f t="shared" si="3"/>
        <v/>
      </c>
      <c r="B112" s="10" t="s">
        <v>321</v>
      </c>
      <c r="C112" s="11" t="e">
        <f>IF(B112="","",VLOOKUP(B112,#REF!,6,0))</f>
        <v>#REF!</v>
      </c>
      <c r="D112" s="12" t="e">
        <f>IF(B112="","",VLOOKUP(B112,#REF!,22,0))</f>
        <v>#REF!</v>
      </c>
      <c r="E112" s="10" t="e">
        <f>IF(B112="","",VLOOKUP(B112,Consultas_públicas!$A$376:$G$3879,7,0))</f>
        <v>#N/A</v>
      </c>
      <c r="F112" s="12" t="s">
        <v>252</v>
      </c>
      <c r="G112" s="16">
        <v>43494</v>
      </c>
      <c r="H112" s="14" t="str">
        <f>IFERROR(IF(VLOOKUP(B112,'Oficios_-_pend_criticas'!$C$4:$D$4739,2,0)="","","X"),"")</f>
        <v/>
      </c>
      <c r="I112" s="12"/>
      <c r="J112" s="13"/>
      <c r="K112" s="10"/>
      <c r="L112" s="12" t="str">
        <f>IFERROR(VLOOKUP(B112,Retorno_da_RFB!$D$3:$I$6388,5,0),"")</f>
        <v>017</v>
      </c>
      <c r="M112" s="13">
        <f>IFERROR(VLOOKUP(B112,Retorno_da_RFB!$D$3:$I$6388,6,0),"")</f>
        <v>43504</v>
      </c>
      <c r="N112" s="10" t="str">
        <f>IFERROR(VLOOKUP(B112,Retorno_da_RFB!$D$3:$I$6388,3,0),"")</f>
        <v>8436.10.00</v>
      </c>
      <c r="O112" s="10" t="str">
        <f>IFERROR(VLOOKUP(B112,Retorno_da_RFB!$D$3:$I$6388,4,0),"")</f>
        <v>Misturadores verticais para ração animal, autopropulsados, com capacidade de carga máxima igual ou superior a 13m3, mas inferior ou igual a 33m3, com sistema misturador helicoidal cônico vertical dotados de 1 ou 2 ou 3 roscas verticais de aço, com facas ajustáveis de aço com ou sem revestimento de tungsténio, equipados com contra faca manual ou hidráulica, acionados por motor turbo diesel igual ou superior a 140HP, mas inferior ou igual a 245HP, com mecanismo de carregamento dotados por esteira transportadora e fresa cilíndrica de movimentação circular nos dois sentidos com alcance vertical máximo igual ou superior a 5,03m, mas inferior ou igual a 5,70m, com mecanismo de descarregamento da ração por portas de descargas ou esteira normal ou esteira estendida, com transmissão hidrostática e acionamento do controle total da fresa carregadora por “joystick“.</v>
      </c>
      <c r="P112" s="12" t="str">
        <f>IFERROR(IF(N112="","",IF(VLOOKUP(LEFT(N112,10),'Universo_BK-BIT'!$A$5:$E$10005,2,0)="","X",VLOOKUP(LEFT(N112,10),'Universo_BK-BIT'!$A$5:$E$10005,2,0))),"X")</f>
        <v>BK</v>
      </c>
      <c r="Q112" s="12">
        <f>IFERROR(IF(P112="X","",VLOOKUP(LEFT(N112,10),'Universo_BK-BIT'!$A$5:$E$10005,3,0)),"")</f>
        <v>14</v>
      </c>
      <c r="R112" s="14" t="e">
        <f t="shared" si="4"/>
        <v>#REF!</v>
      </c>
      <c r="S112" s="14" t="e">
        <f t="shared" si="5"/>
        <v>#N/A</v>
      </c>
      <c r="T112" s="14"/>
      <c r="U112" s="14" t="str">
        <f ca="1">IFERROR(IF(P112="X",IF(VLOOKUP(B112,'Oficios_-_pend_criticas'!$C$3:$J$4739,5,0)="","",IF(VLOOKUP(B112,'Oficios_-_pend_criticas'!$C$3:$J$4739,7,0)="",IF(TODAY()&gt;VLOOKUP(B112,'Oficios_-_pend_criticas'!$C$3:$J$4739,5,0),"X",""),IF(VLOOKUP(B112,'Oficios_-_pend_criticas'!$C$3:$J$4739,7,0)&gt;VLOOKUP(B112,'Oficios_-_pend_criticas'!$C$3:$J$4739,5,0),"X",""))),""),"")</f>
        <v/>
      </c>
      <c r="V112" s="14" t="str">
        <f ca="1">IFERROR(IF(Q112=0,IF(VLOOKUP(B112,'Oficios_-_pend_criticas'!$C$3:$J$4739,5,0)="","",IF(VLOOKUP(B112,'Oficios_-_pend_criticas'!$C$3:$J$4739,7,0)="",IF(TODAY()&gt;VLOOKUP(B112,'Oficios_-_pend_criticas'!$C$3:$J$4739,5,0),"X",""),IF(VLOOKUP(B112,'Oficios_-_pend_criticas'!$C$3:$J$4739,7,0)&gt;VLOOKUP(B112,'Oficios_-_pend_criticas'!$C$3:$J$4739,5,0),"X",""))),""),"")</f>
        <v/>
      </c>
      <c r="W112" s="14" t="str">
        <f ca="1">IFERROR(IF(P112&lt;&gt;"X",IF(Q112&gt;0,IF(VLOOKUP(B112,'Oficios_-_pend_criticas'!$C$4:$J$4739,5,0)="","",IF(VLOOKUP(B112,'Oficios_-_pend_criticas'!$C$4:$J$4739,7,0)="",IF(TODAY()&gt;VLOOKUP(B112,'Oficios_-_pend_criticas'!$C$4:$J$4739,5,0),"X",""),IF(VLOOKUP(B112,'Oficios_-_pend_criticas'!$C$4:$J$4739,7,0)&gt;VLOOKUP(B112,'Oficios_-_pend_criticas'!$C$4:$J$4739,5,0),"X",""))),""),""),"")</f>
        <v/>
      </c>
    </row>
    <row r="113" spans="1:23" ht="33.75" hidden="1" customHeight="1" x14ac:dyDescent="0.25">
      <c r="A113" s="9" t="str">
        <f t="shared" si="3"/>
        <v/>
      </c>
      <c r="B113" s="10" t="s">
        <v>324</v>
      </c>
      <c r="C113" s="11" t="e">
        <f>IF(B113="","",VLOOKUP(B113,#REF!,6,0))</f>
        <v>#REF!</v>
      </c>
      <c r="D113" s="12" t="e">
        <f>IF(B113="","",VLOOKUP(B113,#REF!,22,0))</f>
        <v>#REF!</v>
      </c>
      <c r="E113" s="10" t="e">
        <f>IF(B113="","",VLOOKUP(B113,Consultas_públicas!$A$376:$G$3879,7,0))</f>
        <v>#N/A</v>
      </c>
      <c r="F113" s="12" t="s">
        <v>252</v>
      </c>
      <c r="G113" s="16">
        <v>43494</v>
      </c>
      <c r="H113" s="14" t="str">
        <f>IFERROR(IF(VLOOKUP(B113,'Oficios_-_pend_criticas'!$C$4:$D$4739,2,0)="","","X"),"")</f>
        <v/>
      </c>
      <c r="I113" s="12"/>
      <c r="J113" s="13"/>
      <c r="K113" s="10"/>
      <c r="L113" s="12" t="str">
        <f>IFERROR(VLOOKUP(B113,Retorno_da_RFB!$D$3:$I$6388,5,0),"")</f>
        <v>017</v>
      </c>
      <c r="M113" s="13">
        <f>IFERROR(VLOOKUP(B113,Retorno_da_RFB!$D$3:$I$6388,6,0),"")</f>
        <v>43504</v>
      </c>
      <c r="N113" s="10" t="str">
        <f>IFERROR(VLOOKUP(B113,Retorno_da_RFB!$D$3:$I$6388,3,0),"")</f>
        <v>8477.59.11</v>
      </c>
      <c r="O113" s="10" t="str">
        <f>IFERROR(VLOOKUP(B113,Retorno_da_RFB!$D$3:$I$6388,4,0),"")</f>
        <v>Prensas automáticas de vulcanização para bolsas de gomos (covulada) de borracha com movimento simultâneos em eixos verticais e horizontais, para vulcanização das bolsas de borracha com diversas dimensões, com força de fechamento de 150bar, com capacidade de vulcanizar bolsas de borracha com diâmetros entre Ø120 –Ø550mm, controlada por um controlador logico programável (CLP) com tela sensível ao toque, com movimentos hidráulicos das mesas com eixos independentes com movimentos simultâneos, com sistema de aquecimento do ar no interior da bolsa, com pressão de trabalho entre 20 e 30bar, com 5 sensores térmicos, com função automática de exaustão de calor e ar.</v>
      </c>
      <c r="P113" s="12" t="str">
        <f>IFERROR(IF(N113="","",IF(VLOOKUP(LEFT(N113,10),'Universo_BK-BIT'!$A$5:$E$10005,2,0)="","X",VLOOKUP(LEFT(N113,10),'Universo_BK-BIT'!$A$5:$E$10005,2,0))),"X")</f>
        <v>BK</v>
      </c>
      <c r="Q113" s="12">
        <f>IFERROR(IF(P113="X","",VLOOKUP(LEFT(N113,10),'Universo_BK-BIT'!$A$5:$E$10005,3,0)),"")</f>
        <v>14</v>
      </c>
      <c r="R113" s="14" t="e">
        <f t="shared" si="4"/>
        <v>#REF!</v>
      </c>
      <c r="S113" s="14" t="e">
        <f t="shared" si="5"/>
        <v>#N/A</v>
      </c>
      <c r="T113" s="14"/>
      <c r="U113" s="14" t="str">
        <f ca="1">IFERROR(IF(P113="X",IF(VLOOKUP(B113,'Oficios_-_pend_criticas'!$C$3:$J$4739,5,0)="","",IF(VLOOKUP(B113,'Oficios_-_pend_criticas'!$C$3:$J$4739,7,0)="",IF(TODAY()&gt;VLOOKUP(B113,'Oficios_-_pend_criticas'!$C$3:$J$4739,5,0),"X",""),IF(VLOOKUP(B113,'Oficios_-_pend_criticas'!$C$3:$J$4739,7,0)&gt;VLOOKUP(B113,'Oficios_-_pend_criticas'!$C$3:$J$4739,5,0),"X",""))),""),"")</f>
        <v/>
      </c>
      <c r="V113" s="14" t="str">
        <f ca="1">IFERROR(IF(Q113=0,IF(VLOOKUP(B113,'Oficios_-_pend_criticas'!$C$3:$J$4739,5,0)="","",IF(VLOOKUP(B113,'Oficios_-_pend_criticas'!$C$3:$J$4739,7,0)="",IF(TODAY()&gt;VLOOKUP(B113,'Oficios_-_pend_criticas'!$C$3:$J$4739,5,0),"X",""),IF(VLOOKUP(B113,'Oficios_-_pend_criticas'!$C$3:$J$4739,7,0)&gt;VLOOKUP(B113,'Oficios_-_pend_criticas'!$C$3:$J$4739,5,0),"X",""))),""),"")</f>
        <v/>
      </c>
      <c r="W113" s="14" t="str">
        <f ca="1">IFERROR(IF(P113&lt;&gt;"X",IF(Q113&gt;0,IF(VLOOKUP(B113,'Oficios_-_pend_criticas'!$C$4:$J$4739,5,0)="","",IF(VLOOKUP(B113,'Oficios_-_pend_criticas'!$C$4:$J$4739,7,0)="",IF(TODAY()&gt;VLOOKUP(B113,'Oficios_-_pend_criticas'!$C$4:$J$4739,5,0),"X",""),IF(VLOOKUP(B113,'Oficios_-_pend_criticas'!$C$4:$J$4739,7,0)&gt;VLOOKUP(B113,'Oficios_-_pend_criticas'!$C$4:$J$4739,5,0),"X",""))),""),""),"")</f>
        <v/>
      </c>
    </row>
    <row r="114" spans="1:23" ht="33.75" hidden="1" customHeight="1" x14ac:dyDescent="0.25">
      <c r="A114" s="9" t="str">
        <f t="shared" si="3"/>
        <v/>
      </c>
      <c r="B114" s="10" t="s">
        <v>327</v>
      </c>
      <c r="C114" s="11" t="e">
        <f>IF(B114="","",VLOOKUP(B114,#REF!,6,0))</f>
        <v>#REF!</v>
      </c>
      <c r="D114" s="12" t="e">
        <f>IF(B114="","",VLOOKUP(B114,#REF!,22,0))</f>
        <v>#REF!</v>
      </c>
      <c r="E114" s="10" t="e">
        <f>IF(B114="","",VLOOKUP(B114,Consultas_públicas!$A$376:$G$3879,7,0))</f>
        <v>#N/A</v>
      </c>
      <c r="F114" s="12" t="s">
        <v>252</v>
      </c>
      <c r="G114" s="16">
        <v>43494</v>
      </c>
      <c r="H114" s="14" t="str">
        <f>IFERROR(IF(VLOOKUP(B114,'Oficios_-_pend_criticas'!$C$4:$D$4739,2,0)="","","X"),"")</f>
        <v/>
      </c>
      <c r="I114" s="12"/>
      <c r="J114" s="13"/>
      <c r="K114" s="10"/>
      <c r="L114" s="12" t="str">
        <f>IFERROR(VLOOKUP(B114,Retorno_da_RFB!$D$3:$I$6388,5,0),"")</f>
        <v>017</v>
      </c>
      <c r="M114" s="13">
        <f>IFERROR(VLOOKUP(B114,Retorno_da_RFB!$D$3:$I$6388,6,0),"")</f>
        <v>43504</v>
      </c>
      <c r="N114" s="10" t="str">
        <f>IFERROR(VLOOKUP(B114,Retorno_da_RFB!$D$3:$I$6388,3,0),"")</f>
        <v>8436.10.00</v>
      </c>
      <c r="O114" s="10" t="str">
        <f>IFERROR(VLOOKUP(B114,Retorno_da_RFB!$D$3:$I$6388,4,0),"")</f>
        <v>Moinhos para moagem de alimentos tipo pet, dotados de martelos de impacto, com rotor com diâmetro de 1.200mm balanceado dinamicamente, com sistema de troca rápida de martelo, com  motor trifásico de 250HP, equipados com um sistema de peneiramento classificatório de granulometria, com transportador helicoidal com variador de frequência para ajuste da sua velocidade, com um separador por densidade para retirada de corpos estranhos, com sensores de temperatura e vibração, com um exaustor centrífugo, com uma caixa de expansão dotada de um sistema de elementos filtrantes.</v>
      </c>
      <c r="P114" s="12" t="str">
        <f>IFERROR(IF(N114="","",IF(VLOOKUP(LEFT(N114,10),'Universo_BK-BIT'!$A$5:$E$10005,2,0)="","X",VLOOKUP(LEFT(N114,10),'Universo_BK-BIT'!$A$5:$E$10005,2,0))),"X")</f>
        <v>BK</v>
      </c>
      <c r="Q114" s="12">
        <f>IFERROR(IF(P114="X","",VLOOKUP(LEFT(N114,10),'Universo_BK-BIT'!$A$5:$E$10005,3,0)),"")</f>
        <v>14</v>
      </c>
      <c r="R114" s="14" t="e">
        <f t="shared" si="4"/>
        <v>#REF!</v>
      </c>
      <c r="S114" s="14" t="e">
        <f t="shared" si="5"/>
        <v>#N/A</v>
      </c>
      <c r="T114" s="14"/>
      <c r="U114" s="14" t="str">
        <f ca="1">IFERROR(IF(P114="X",IF(VLOOKUP(B114,'Oficios_-_pend_criticas'!$C$3:$J$4739,5,0)="","",IF(VLOOKUP(B114,'Oficios_-_pend_criticas'!$C$3:$J$4739,7,0)="",IF(TODAY()&gt;VLOOKUP(B114,'Oficios_-_pend_criticas'!$C$3:$J$4739,5,0),"X",""),IF(VLOOKUP(B114,'Oficios_-_pend_criticas'!$C$3:$J$4739,7,0)&gt;VLOOKUP(B114,'Oficios_-_pend_criticas'!$C$3:$J$4739,5,0),"X",""))),""),"")</f>
        <v/>
      </c>
      <c r="V114" s="14" t="str">
        <f ca="1">IFERROR(IF(Q114=0,IF(VLOOKUP(B114,'Oficios_-_pend_criticas'!$C$3:$J$4739,5,0)="","",IF(VLOOKUP(B114,'Oficios_-_pend_criticas'!$C$3:$J$4739,7,0)="",IF(TODAY()&gt;VLOOKUP(B114,'Oficios_-_pend_criticas'!$C$3:$J$4739,5,0),"X",""),IF(VLOOKUP(B114,'Oficios_-_pend_criticas'!$C$3:$J$4739,7,0)&gt;VLOOKUP(B114,'Oficios_-_pend_criticas'!$C$3:$J$4739,5,0),"X",""))),""),"")</f>
        <v/>
      </c>
      <c r="W114" s="14" t="str">
        <f ca="1">IFERROR(IF(P114&lt;&gt;"X",IF(Q114&gt;0,IF(VLOOKUP(B114,'Oficios_-_pend_criticas'!$C$4:$J$4739,5,0)="","",IF(VLOOKUP(B114,'Oficios_-_pend_criticas'!$C$4:$J$4739,7,0)="",IF(TODAY()&gt;VLOOKUP(B114,'Oficios_-_pend_criticas'!$C$4:$J$4739,5,0),"X",""),IF(VLOOKUP(B114,'Oficios_-_pend_criticas'!$C$4:$J$4739,7,0)&gt;VLOOKUP(B114,'Oficios_-_pend_criticas'!$C$4:$J$4739,5,0),"X",""))),""),""),"")</f>
        <v/>
      </c>
    </row>
    <row r="115" spans="1:23" ht="33.75" hidden="1" customHeight="1" x14ac:dyDescent="0.25">
      <c r="A115" s="9" t="str">
        <f t="shared" si="3"/>
        <v/>
      </c>
      <c r="B115" s="10" t="s">
        <v>329</v>
      </c>
      <c r="C115" s="11" t="e">
        <f>IF(B115="","",VLOOKUP(B115,#REF!,6,0))</f>
        <v>#REF!</v>
      </c>
      <c r="D115" s="12" t="e">
        <f>IF(B115="","",VLOOKUP(B115,#REF!,22,0))</f>
        <v>#REF!</v>
      </c>
      <c r="E115" s="10" t="e">
        <f>IF(B115="","",VLOOKUP(B115,Consultas_públicas!$A$376:$G$3879,7,0))</f>
        <v>#N/A</v>
      </c>
      <c r="F115" s="12" t="s">
        <v>252</v>
      </c>
      <c r="G115" s="16">
        <v>43494</v>
      </c>
      <c r="H115" s="14" t="str">
        <f>IFERROR(IF(VLOOKUP(B115,'Oficios_-_pend_criticas'!$C$4:$D$4739,2,0)="","","X"),"")</f>
        <v/>
      </c>
      <c r="I115" s="12"/>
      <c r="J115" s="13"/>
      <c r="K115" s="10"/>
      <c r="L115" s="12" t="str">
        <f>IFERROR(VLOOKUP(B115,Retorno_da_RFB!$D$3:$I$6388,5,0),"")</f>
        <v>017</v>
      </c>
      <c r="M115" s="13">
        <f>IFERROR(VLOOKUP(B115,Retorno_da_RFB!$D$3:$I$6388,6,0),"")</f>
        <v>43504</v>
      </c>
      <c r="N115" s="10" t="str">
        <f>IFERROR(VLOOKUP(B115,Retorno_da_RFB!$D$3:$I$6388,3,0),"")</f>
        <v>8419.39.00</v>
      </c>
      <c r="O115" s="10" t="str">
        <f>IFERROR(VLOOKUP(B115,Retorno_da_RFB!$D$3:$I$6388,4,0),"")</f>
        <v xml:space="preserve">Secadores infravermelhos de tambor rotativo para secagem, desumidificação e cristalização de resinas termoplásticas higroscópicas, com controle 100% automático por meio de controlador lógico programável, para produção de 1.800kg/h de resina pet em forma de flocos, com umidade residual final de 200ppm em 45 minutos. </v>
      </c>
      <c r="P115" s="12" t="str">
        <f>IFERROR(IF(N115="","",IF(VLOOKUP(LEFT(N115,10),'Universo_BK-BIT'!$A$5:$E$10005,2,0)="","X",VLOOKUP(LEFT(N115,10),'Universo_BK-BIT'!$A$5:$E$10005,2,0))),"X")</f>
        <v>BK</v>
      </c>
      <c r="Q115" s="12">
        <f>IFERROR(IF(P115="X","",VLOOKUP(LEFT(N115,10),'Universo_BK-BIT'!$A$5:$E$10005,3,0)),"")</f>
        <v>14</v>
      </c>
      <c r="R115" s="14" t="e">
        <f t="shared" si="4"/>
        <v>#REF!</v>
      </c>
      <c r="S115" s="14" t="e">
        <f t="shared" si="5"/>
        <v>#N/A</v>
      </c>
      <c r="T115" s="14"/>
      <c r="U115" s="14" t="str">
        <f ca="1">IFERROR(IF(P115="X",IF(VLOOKUP(B115,'Oficios_-_pend_criticas'!$C$3:$J$4739,5,0)="","",IF(VLOOKUP(B115,'Oficios_-_pend_criticas'!$C$3:$J$4739,7,0)="",IF(TODAY()&gt;VLOOKUP(B115,'Oficios_-_pend_criticas'!$C$3:$J$4739,5,0),"X",""),IF(VLOOKUP(B115,'Oficios_-_pend_criticas'!$C$3:$J$4739,7,0)&gt;VLOOKUP(B115,'Oficios_-_pend_criticas'!$C$3:$J$4739,5,0),"X",""))),""),"")</f>
        <v/>
      </c>
      <c r="V115" s="14" t="str">
        <f ca="1">IFERROR(IF(Q115=0,IF(VLOOKUP(B115,'Oficios_-_pend_criticas'!$C$3:$J$4739,5,0)="","",IF(VLOOKUP(B115,'Oficios_-_pend_criticas'!$C$3:$J$4739,7,0)="",IF(TODAY()&gt;VLOOKUP(B115,'Oficios_-_pend_criticas'!$C$3:$J$4739,5,0),"X",""),IF(VLOOKUP(B115,'Oficios_-_pend_criticas'!$C$3:$J$4739,7,0)&gt;VLOOKUP(B115,'Oficios_-_pend_criticas'!$C$3:$J$4739,5,0),"X",""))),""),"")</f>
        <v/>
      </c>
      <c r="W115" s="14" t="str">
        <f ca="1">IFERROR(IF(P115&lt;&gt;"X",IF(Q115&gt;0,IF(VLOOKUP(B115,'Oficios_-_pend_criticas'!$C$4:$J$4739,5,0)="","",IF(VLOOKUP(B115,'Oficios_-_pend_criticas'!$C$4:$J$4739,7,0)="",IF(TODAY()&gt;VLOOKUP(B115,'Oficios_-_pend_criticas'!$C$4:$J$4739,5,0),"X",""),IF(VLOOKUP(B115,'Oficios_-_pend_criticas'!$C$4:$J$4739,7,0)&gt;VLOOKUP(B115,'Oficios_-_pend_criticas'!$C$4:$J$4739,5,0),"X",""))),""),""),"")</f>
        <v/>
      </c>
    </row>
    <row r="116" spans="1:23" ht="33.75" hidden="1" customHeight="1" x14ac:dyDescent="0.25">
      <c r="A116" s="9" t="str">
        <f t="shared" si="3"/>
        <v/>
      </c>
      <c r="B116" s="10" t="s">
        <v>331</v>
      </c>
      <c r="C116" s="11" t="e">
        <f>IF(B116="","",VLOOKUP(B116,#REF!,6,0))</f>
        <v>#REF!</v>
      </c>
      <c r="D116" s="12" t="e">
        <f>IF(B116="","",VLOOKUP(B116,#REF!,22,0))</f>
        <v>#REF!</v>
      </c>
      <c r="E116" s="10" t="e">
        <f>IF(B116="","",VLOOKUP(B116,Consultas_públicas!$A$376:$G$3879,7,0))</f>
        <v>#N/A</v>
      </c>
      <c r="F116" s="12" t="s">
        <v>252</v>
      </c>
      <c r="G116" s="16">
        <v>43494</v>
      </c>
      <c r="H116" s="14" t="str">
        <f>IFERROR(IF(VLOOKUP(B116,'Oficios_-_pend_criticas'!$C$4:$D$4739,2,0)="","","X"),"")</f>
        <v/>
      </c>
      <c r="I116" s="12"/>
      <c r="J116" s="13"/>
      <c r="K116" s="10"/>
      <c r="L116" s="12" t="str">
        <f>IFERROR(VLOOKUP(B116,Retorno_da_RFB!$D$3:$I$6388,5,0),"")</f>
        <v>017</v>
      </c>
      <c r="M116" s="13">
        <f>IFERROR(VLOOKUP(B116,Retorno_da_RFB!$D$3:$I$6388,6,0),"")</f>
        <v>43504</v>
      </c>
      <c r="N116" s="10" t="str">
        <f>IFERROR(VLOOKUP(B116,Retorno_da_RFB!$D$3:$I$6388,3,0),"")</f>
        <v>8428.90.90</v>
      </c>
      <c r="O116" s="10" t="str">
        <f>IFERROR(VLOOKUP(B116,Retorno_da_RFB!$D$3:$I$6388,4,0),"")</f>
        <v>Gôndolas automáticas permanentes apoiadas sobre a laje de cobertura para limpeza e manutenção de fachadas prediais, constituídas por um carro guincho móvel que se desloca sobre um caminho de rolamento metálico, uma lança com um alcance entre 4 e 15m equilibradas com contrapesos, uma coroa giratória, cestas paralelepipedal içada por cabos de aço, guinchos elétricos de cabo passante de aço acoplados com enrolador automático de cabo, altura de trabalho do guincho: até 190m; dispositivo de controle de velocidade automático com sistema de frenagem antiqueda.</v>
      </c>
      <c r="P116" s="12" t="str">
        <f>IFERROR(IF(N116="","",IF(VLOOKUP(LEFT(N116,10),'Universo_BK-BIT'!$A$5:$E$10005,2,0)="","X",VLOOKUP(LEFT(N116,10),'Universo_BK-BIT'!$A$5:$E$10005,2,0))),"X")</f>
        <v>BK</v>
      </c>
      <c r="Q116" s="12">
        <f>IFERROR(IF(P116="X","",VLOOKUP(LEFT(N116,10),'Universo_BK-BIT'!$A$5:$E$10005,3,0)),"")</f>
        <v>14</v>
      </c>
      <c r="R116" s="14" t="e">
        <f t="shared" si="4"/>
        <v>#REF!</v>
      </c>
      <c r="S116" s="14" t="e">
        <f t="shared" si="5"/>
        <v>#N/A</v>
      </c>
      <c r="T116" s="14"/>
      <c r="U116" s="14" t="str">
        <f ca="1">IFERROR(IF(P116="X",IF(VLOOKUP(B116,'Oficios_-_pend_criticas'!$C$3:$J$4739,5,0)="","",IF(VLOOKUP(B116,'Oficios_-_pend_criticas'!$C$3:$J$4739,7,0)="",IF(TODAY()&gt;VLOOKUP(B116,'Oficios_-_pend_criticas'!$C$3:$J$4739,5,0),"X",""),IF(VLOOKUP(B116,'Oficios_-_pend_criticas'!$C$3:$J$4739,7,0)&gt;VLOOKUP(B116,'Oficios_-_pend_criticas'!$C$3:$J$4739,5,0),"X",""))),""),"")</f>
        <v/>
      </c>
      <c r="V116" s="14" t="str">
        <f ca="1">IFERROR(IF(Q116=0,IF(VLOOKUP(B116,'Oficios_-_pend_criticas'!$C$3:$J$4739,5,0)="","",IF(VLOOKUP(B116,'Oficios_-_pend_criticas'!$C$3:$J$4739,7,0)="",IF(TODAY()&gt;VLOOKUP(B116,'Oficios_-_pend_criticas'!$C$3:$J$4739,5,0),"X",""),IF(VLOOKUP(B116,'Oficios_-_pend_criticas'!$C$3:$J$4739,7,0)&gt;VLOOKUP(B116,'Oficios_-_pend_criticas'!$C$3:$J$4739,5,0),"X",""))),""),"")</f>
        <v/>
      </c>
      <c r="W116" s="14" t="str">
        <f ca="1">IFERROR(IF(P116&lt;&gt;"X",IF(Q116&gt;0,IF(VLOOKUP(B116,'Oficios_-_pend_criticas'!$C$4:$J$4739,5,0)="","",IF(VLOOKUP(B116,'Oficios_-_pend_criticas'!$C$4:$J$4739,7,0)="",IF(TODAY()&gt;VLOOKUP(B116,'Oficios_-_pend_criticas'!$C$4:$J$4739,5,0),"X",""),IF(VLOOKUP(B116,'Oficios_-_pend_criticas'!$C$4:$J$4739,7,0)&gt;VLOOKUP(B116,'Oficios_-_pend_criticas'!$C$4:$J$4739,5,0),"X",""))),""),""),"")</f>
        <v/>
      </c>
    </row>
    <row r="117" spans="1:23" ht="33.75" hidden="1" customHeight="1" x14ac:dyDescent="0.25">
      <c r="A117" s="9" t="str">
        <f t="shared" si="3"/>
        <v/>
      </c>
      <c r="B117" s="10" t="s">
        <v>334</v>
      </c>
      <c r="C117" s="11" t="e">
        <f>IF(B117="","",VLOOKUP(B117,#REF!,6,0))</f>
        <v>#REF!</v>
      </c>
      <c r="D117" s="12" t="e">
        <f>IF(B117="","",VLOOKUP(B117,#REF!,22,0))</f>
        <v>#REF!</v>
      </c>
      <c r="E117" s="10" t="e">
        <f>IF(B117="","",VLOOKUP(B117,Consultas_públicas!$A$376:$G$3879,7,0))</f>
        <v>#N/A</v>
      </c>
      <c r="F117" s="12" t="s">
        <v>252</v>
      </c>
      <c r="G117" s="16">
        <v>43494</v>
      </c>
      <c r="H117" s="14" t="str">
        <f>IFERROR(IF(VLOOKUP(B117,'Oficios_-_pend_criticas'!$C$4:$D$4739,2,0)="","","X"),"")</f>
        <v/>
      </c>
      <c r="I117" s="12"/>
      <c r="J117" s="13"/>
      <c r="K117" s="10"/>
      <c r="L117" s="12" t="str">
        <f>IFERROR(VLOOKUP(B117,Retorno_da_RFB!$D$3:$I$6388,5,0),"")</f>
        <v>017</v>
      </c>
      <c r="M117" s="13">
        <f>IFERROR(VLOOKUP(B117,Retorno_da_RFB!$D$3:$I$6388,6,0),"")</f>
        <v>43504</v>
      </c>
      <c r="N117" s="10" t="str">
        <f>IFERROR(VLOOKUP(B117,Retorno_da_RFB!$D$3:$I$6388,3,0),"")</f>
        <v>8479.89.99</v>
      </c>
      <c r="O117" s="10" t="str">
        <f>IFERROR(VLOOKUP(B117,Retorno_da_RFB!$D$3:$I$6388,4,0),"")</f>
        <v>Unidades hidráulicas modulares para acionamento de motores hidráulicos de alto torque, com gabinete fechado e isolamento acústico fabricada conforme diretiva CE 2006/42/CE, pintadas de acordo com a norma SS-EN ISO 12944; vazão de até 3.000LPM a 1.500rpm ou até 3.600LPM a 1.800rpm, com motores elétricos com faixas de potência até 2x 500Kw; pressão operacional máxima de até 350bar, equipadas com uma ou mais bombas hidráulicas de pistão axial com fluxo variável, tanque de aço inox 1.4301 com capacidade de até 835L soldado de acordo com SS-ISO 5817, equipadas com sensores para monitoramento on-line através de controlador dedicado parametrizável conforme diretiva EMC 2014/30/UE para controle de velocidade, limitação de potência, pressão, fluxo, atrito, e suporte a comunicação com redes.</v>
      </c>
      <c r="P117" s="12" t="str">
        <f>IFERROR(IF(N117="","",IF(VLOOKUP(LEFT(N117,10),'Universo_BK-BIT'!$A$5:$E$10005,2,0)="","X",VLOOKUP(LEFT(N117,10),'Universo_BK-BIT'!$A$5:$E$10005,2,0))),"X")</f>
        <v>BK</v>
      </c>
      <c r="Q117" s="12">
        <f>IFERROR(IF(P117="X","",VLOOKUP(LEFT(N117,10),'Universo_BK-BIT'!$A$5:$E$10005,3,0)),"")</f>
        <v>14</v>
      </c>
      <c r="R117" s="14" t="e">
        <f t="shared" si="4"/>
        <v>#REF!</v>
      </c>
      <c r="S117" s="14" t="e">
        <f t="shared" si="5"/>
        <v>#N/A</v>
      </c>
      <c r="T117" s="14"/>
      <c r="U117" s="14" t="str">
        <f ca="1">IFERROR(IF(P117="X",IF(VLOOKUP(B117,'Oficios_-_pend_criticas'!$C$3:$J$4739,5,0)="","",IF(VLOOKUP(B117,'Oficios_-_pend_criticas'!$C$3:$J$4739,7,0)="",IF(TODAY()&gt;VLOOKUP(B117,'Oficios_-_pend_criticas'!$C$3:$J$4739,5,0),"X",""),IF(VLOOKUP(B117,'Oficios_-_pend_criticas'!$C$3:$J$4739,7,0)&gt;VLOOKUP(B117,'Oficios_-_pend_criticas'!$C$3:$J$4739,5,0),"X",""))),""),"")</f>
        <v/>
      </c>
      <c r="V117" s="14" t="str">
        <f ca="1">IFERROR(IF(Q117=0,IF(VLOOKUP(B117,'Oficios_-_pend_criticas'!$C$3:$J$4739,5,0)="","",IF(VLOOKUP(B117,'Oficios_-_pend_criticas'!$C$3:$J$4739,7,0)="",IF(TODAY()&gt;VLOOKUP(B117,'Oficios_-_pend_criticas'!$C$3:$J$4739,5,0),"X",""),IF(VLOOKUP(B117,'Oficios_-_pend_criticas'!$C$3:$J$4739,7,0)&gt;VLOOKUP(B117,'Oficios_-_pend_criticas'!$C$3:$J$4739,5,0),"X",""))),""),"")</f>
        <v/>
      </c>
      <c r="W117" s="14" t="str">
        <f ca="1">IFERROR(IF(P117&lt;&gt;"X",IF(Q117&gt;0,IF(VLOOKUP(B117,'Oficios_-_pend_criticas'!$C$4:$J$4739,5,0)="","",IF(VLOOKUP(B117,'Oficios_-_pend_criticas'!$C$4:$J$4739,7,0)="",IF(TODAY()&gt;VLOOKUP(B117,'Oficios_-_pend_criticas'!$C$4:$J$4739,5,0),"X",""),IF(VLOOKUP(B117,'Oficios_-_pend_criticas'!$C$4:$J$4739,7,0)&gt;VLOOKUP(B117,'Oficios_-_pend_criticas'!$C$4:$J$4739,5,0),"X",""))),""),""),"")</f>
        <v/>
      </c>
    </row>
    <row r="118" spans="1:23" ht="33.75" hidden="1" customHeight="1" x14ac:dyDescent="0.25">
      <c r="A118" s="9" t="str">
        <f t="shared" si="3"/>
        <v/>
      </c>
      <c r="B118" s="10" t="s">
        <v>336</v>
      </c>
      <c r="C118" s="11" t="e">
        <f>IF(B118="","",VLOOKUP(B118,#REF!,6,0))</f>
        <v>#REF!</v>
      </c>
      <c r="D118" s="12" t="e">
        <f>IF(B118="","",VLOOKUP(B118,#REF!,22,0))</f>
        <v>#REF!</v>
      </c>
      <c r="E118" s="10" t="e">
        <f>IF(B118="","",VLOOKUP(B118,Consultas_públicas!$A$376:$G$3879,7,0))</f>
        <v>#N/A</v>
      </c>
      <c r="F118" s="12" t="s">
        <v>252</v>
      </c>
      <c r="G118" s="16">
        <v>43494</v>
      </c>
      <c r="H118" s="14" t="str">
        <f>IFERROR(IF(VLOOKUP(B118,'Oficios_-_pend_criticas'!$C$4:$D$4739,2,0)="","","X"),"")</f>
        <v/>
      </c>
      <c r="I118" s="12"/>
      <c r="J118" s="13"/>
      <c r="K118" s="10"/>
      <c r="L118" s="12" t="str">
        <f>IFERROR(VLOOKUP(B118,Retorno_da_RFB!$D$3:$I$6388,5,0),"")</f>
        <v>017</v>
      </c>
      <c r="M118" s="13">
        <f>IFERROR(VLOOKUP(B118,Retorno_da_RFB!$D$3:$I$6388,6,0),"")</f>
        <v>43504</v>
      </c>
      <c r="N118" s="10" t="str">
        <f>IFERROR(VLOOKUP(B118,Retorno_da_RFB!$D$3:$I$6388,3,0),"")</f>
        <v>9030.10.10</v>
      </c>
      <c r="O118" s="10" t="str">
        <f>IFERROR(VLOOKUP(B118,Retorno_da_RFB!$D$3:$I$6388,4,0),"")</f>
        <v>Dosímetros com tecnologia luminescente oticamente estimulada (OSL) para monitoração da radiação X, gama e beta, em serviço de dosimetria utilizando detectores de oxido de alumínio (AOC) para medir a exposição à radiação.</v>
      </c>
      <c r="P118" s="12" t="str">
        <f>IFERROR(IF(N118="","",IF(VLOOKUP(LEFT(N118,10),'Universo_BK-BIT'!$A$5:$E$10005,2,0)="","X",VLOOKUP(LEFT(N118,10),'Universo_BK-BIT'!$A$5:$E$10005,2,0))),"X")</f>
        <v>BK</v>
      </c>
      <c r="Q118" s="12">
        <f>IFERROR(IF(P118="X","",VLOOKUP(LEFT(N118,10),'Universo_BK-BIT'!$A$5:$E$10005,3,0)),"")</f>
        <v>14</v>
      </c>
      <c r="R118" s="14" t="e">
        <f t="shared" si="4"/>
        <v>#REF!</v>
      </c>
      <c r="S118" s="14" t="e">
        <f t="shared" si="5"/>
        <v>#N/A</v>
      </c>
      <c r="T118" s="14"/>
      <c r="U118" s="14" t="str">
        <f ca="1">IFERROR(IF(P118="X",IF(VLOOKUP(B118,'Oficios_-_pend_criticas'!$C$3:$J$4739,5,0)="","",IF(VLOOKUP(B118,'Oficios_-_pend_criticas'!$C$3:$J$4739,7,0)="",IF(TODAY()&gt;VLOOKUP(B118,'Oficios_-_pend_criticas'!$C$3:$J$4739,5,0),"X",""),IF(VLOOKUP(B118,'Oficios_-_pend_criticas'!$C$3:$J$4739,7,0)&gt;VLOOKUP(B118,'Oficios_-_pend_criticas'!$C$3:$J$4739,5,0),"X",""))),""),"")</f>
        <v/>
      </c>
      <c r="V118" s="14" t="str">
        <f ca="1">IFERROR(IF(Q118=0,IF(VLOOKUP(B118,'Oficios_-_pend_criticas'!$C$3:$J$4739,5,0)="","",IF(VLOOKUP(B118,'Oficios_-_pend_criticas'!$C$3:$J$4739,7,0)="",IF(TODAY()&gt;VLOOKUP(B118,'Oficios_-_pend_criticas'!$C$3:$J$4739,5,0),"X",""),IF(VLOOKUP(B118,'Oficios_-_pend_criticas'!$C$3:$J$4739,7,0)&gt;VLOOKUP(B118,'Oficios_-_pend_criticas'!$C$3:$J$4739,5,0),"X",""))),""),"")</f>
        <v/>
      </c>
      <c r="W118" s="14" t="str">
        <f ca="1">IFERROR(IF(P118&lt;&gt;"X",IF(Q118&gt;0,IF(VLOOKUP(B118,'Oficios_-_pend_criticas'!$C$4:$J$4739,5,0)="","",IF(VLOOKUP(B118,'Oficios_-_pend_criticas'!$C$4:$J$4739,7,0)="",IF(TODAY()&gt;VLOOKUP(B118,'Oficios_-_pend_criticas'!$C$4:$J$4739,5,0),"X",""),IF(VLOOKUP(B118,'Oficios_-_pend_criticas'!$C$4:$J$4739,7,0)&gt;VLOOKUP(B118,'Oficios_-_pend_criticas'!$C$4:$J$4739,5,0),"X",""))),""),""),"")</f>
        <v/>
      </c>
    </row>
    <row r="119" spans="1:23" ht="33.75" hidden="1" customHeight="1" x14ac:dyDescent="0.25">
      <c r="A119" s="9" t="str">
        <f t="shared" si="3"/>
        <v/>
      </c>
      <c r="B119" s="10" t="s">
        <v>339</v>
      </c>
      <c r="C119" s="11" t="e">
        <f>IF(B119="","",VLOOKUP(B119,#REF!,6,0))</f>
        <v>#REF!</v>
      </c>
      <c r="D119" s="12" t="e">
        <f>IF(B119="","",VLOOKUP(B119,#REF!,22,0))</f>
        <v>#REF!</v>
      </c>
      <c r="E119" s="10" t="e">
        <f>IF(B119="","",VLOOKUP(B119,Consultas_públicas!$A$376:$G$3879,7,0))</f>
        <v>#N/A</v>
      </c>
      <c r="F119" s="12" t="s">
        <v>252</v>
      </c>
      <c r="G119" s="16">
        <v>43494</v>
      </c>
      <c r="H119" s="14" t="str">
        <f>IFERROR(IF(VLOOKUP(B119,'Oficios_-_pend_criticas'!$C$4:$D$4739,2,0)="","","X"),"")</f>
        <v/>
      </c>
      <c r="I119" s="12"/>
      <c r="J119" s="13"/>
      <c r="K119" s="10"/>
      <c r="L119" s="12" t="str">
        <f>IFERROR(VLOOKUP(B119,Retorno_da_RFB!$D$3:$I$6388,5,0),"")</f>
        <v>017</v>
      </c>
      <c r="M119" s="13">
        <f>IFERROR(VLOOKUP(B119,Retorno_da_RFB!$D$3:$I$6388,6,0),"")</f>
        <v>43504</v>
      </c>
      <c r="N119" s="10" t="str">
        <f>IFERROR(VLOOKUP(B119,Retorno_da_RFB!$D$3:$I$6388,3,0),"")</f>
        <v>8477.80.90</v>
      </c>
      <c r="O119" s="10" t="str">
        <f>IFERROR(VLOOKUP(B119,Retorno_da_RFB!$D$3:$I$6388,4,0),"")</f>
        <v>Máquinas pneumáticas para montagem manual do anel metálico central das bolas com gomos (covuladas), com bexiga de borracha inflada, com controle da pressão por manômetro, com três posições de montagem do anel metálico, com bancada para suporte das bexigas, com pressão de trabalho de até 8bar.</v>
      </c>
      <c r="P119" s="12" t="str">
        <f>IFERROR(IF(N119="","",IF(VLOOKUP(LEFT(N119,10),'Universo_BK-BIT'!$A$5:$E$10005,2,0)="","X",VLOOKUP(LEFT(N119,10),'Universo_BK-BIT'!$A$5:$E$10005,2,0))),"X")</f>
        <v>BK</v>
      </c>
      <c r="Q119" s="12">
        <f>IFERROR(IF(P119="X","",VLOOKUP(LEFT(N119,10),'Universo_BK-BIT'!$A$5:$E$10005,3,0)),"")</f>
        <v>14</v>
      </c>
      <c r="R119" s="14" t="e">
        <f t="shared" si="4"/>
        <v>#REF!</v>
      </c>
      <c r="S119" s="14" t="e">
        <f t="shared" si="5"/>
        <v>#N/A</v>
      </c>
      <c r="T119" s="14"/>
      <c r="U119" s="14" t="str">
        <f ca="1">IFERROR(IF(P119="X",IF(VLOOKUP(B119,'Oficios_-_pend_criticas'!$C$3:$J$4739,5,0)="","",IF(VLOOKUP(B119,'Oficios_-_pend_criticas'!$C$3:$J$4739,7,0)="",IF(TODAY()&gt;VLOOKUP(B119,'Oficios_-_pend_criticas'!$C$3:$J$4739,5,0),"X",""),IF(VLOOKUP(B119,'Oficios_-_pend_criticas'!$C$3:$J$4739,7,0)&gt;VLOOKUP(B119,'Oficios_-_pend_criticas'!$C$3:$J$4739,5,0),"X",""))),""),"")</f>
        <v/>
      </c>
      <c r="V119" s="14" t="str">
        <f ca="1">IFERROR(IF(Q119=0,IF(VLOOKUP(B119,'Oficios_-_pend_criticas'!$C$3:$J$4739,5,0)="","",IF(VLOOKUP(B119,'Oficios_-_pend_criticas'!$C$3:$J$4739,7,0)="",IF(TODAY()&gt;VLOOKUP(B119,'Oficios_-_pend_criticas'!$C$3:$J$4739,5,0),"X",""),IF(VLOOKUP(B119,'Oficios_-_pend_criticas'!$C$3:$J$4739,7,0)&gt;VLOOKUP(B119,'Oficios_-_pend_criticas'!$C$3:$J$4739,5,0),"X",""))),""),"")</f>
        <v/>
      </c>
      <c r="W119" s="14" t="str">
        <f ca="1">IFERROR(IF(P119&lt;&gt;"X",IF(Q119&gt;0,IF(VLOOKUP(B119,'Oficios_-_pend_criticas'!$C$4:$J$4739,5,0)="","",IF(VLOOKUP(B119,'Oficios_-_pend_criticas'!$C$4:$J$4739,7,0)="",IF(TODAY()&gt;VLOOKUP(B119,'Oficios_-_pend_criticas'!$C$4:$J$4739,5,0),"X",""),IF(VLOOKUP(B119,'Oficios_-_pend_criticas'!$C$4:$J$4739,7,0)&gt;VLOOKUP(B119,'Oficios_-_pend_criticas'!$C$4:$J$4739,5,0),"X",""))),""),""),"")</f>
        <v/>
      </c>
    </row>
    <row r="120" spans="1:23" ht="33.75" hidden="1" customHeight="1" x14ac:dyDescent="0.25">
      <c r="A120" s="9" t="str">
        <f t="shared" si="3"/>
        <v/>
      </c>
      <c r="B120" s="10" t="s">
        <v>341</v>
      </c>
      <c r="C120" s="11" t="e">
        <f>IF(B120="","",VLOOKUP(B120,#REF!,6,0))</f>
        <v>#REF!</v>
      </c>
      <c r="D120" s="12" t="e">
        <f>IF(B120="","",VLOOKUP(B120,#REF!,22,0))</f>
        <v>#REF!</v>
      </c>
      <c r="E120" s="10" t="e">
        <f>IF(B120="","",VLOOKUP(B120,Consultas_públicas!$A$376:$G$3879,7,0))</f>
        <v>#N/A</v>
      </c>
      <c r="F120" s="12" t="s">
        <v>252</v>
      </c>
      <c r="G120" s="16">
        <v>43494</v>
      </c>
      <c r="H120" s="14" t="str">
        <f>IFERROR(IF(VLOOKUP(B120,'Oficios_-_pend_criticas'!$C$4:$D$4739,2,0)="","","X"),"")</f>
        <v/>
      </c>
      <c r="I120" s="12"/>
      <c r="J120" s="13"/>
      <c r="K120" s="10"/>
      <c r="L120" s="12" t="str">
        <f>IFERROR(VLOOKUP(B120,Retorno_da_RFB!$D$3:$I$6388,5,0),"")</f>
        <v>017</v>
      </c>
      <c r="M120" s="13">
        <f>IFERROR(VLOOKUP(B120,Retorno_da_RFB!$D$3:$I$6388,6,0),"")</f>
        <v>43504</v>
      </c>
      <c r="N120" s="10" t="str">
        <f>IFERROR(VLOOKUP(B120,Retorno_da_RFB!$D$3:$I$6388,3,0),"")</f>
        <v>8460.90.90</v>
      </c>
      <c r="O120" s="10" t="str">
        <f>IFERROR(VLOOKUP(B120,Retorno_da_RFB!$D$3:$I$6388,4,0),"")</f>
        <v>Máquinas automáticas combinadas para retificar ou estriar cilindros de moagem de trigo, com diâmetro entre 200 e 450mm e comprimento máximo igual ou superior a 1.500mm, com capacidade de 150 até 2.000 estrias no perímetro, dotadas de unidade hidráulica e de refrigeração.</v>
      </c>
      <c r="P120" s="12" t="str">
        <f>IFERROR(IF(N120="","",IF(VLOOKUP(LEFT(N120,10),'Universo_BK-BIT'!$A$5:$E$10005,2,0)="","X",VLOOKUP(LEFT(N120,10),'Universo_BK-BIT'!$A$5:$E$10005,2,0))),"X")</f>
        <v>BK</v>
      </c>
      <c r="Q120" s="12">
        <f>IFERROR(IF(P120="X","",VLOOKUP(LEFT(N120,10),'Universo_BK-BIT'!$A$5:$E$10005,3,0)),"")</f>
        <v>14</v>
      </c>
      <c r="R120" s="14" t="e">
        <f t="shared" si="4"/>
        <v>#REF!</v>
      </c>
      <c r="S120" s="14" t="e">
        <f t="shared" si="5"/>
        <v>#N/A</v>
      </c>
      <c r="T120" s="14"/>
      <c r="U120" s="14" t="str">
        <f ca="1">IFERROR(IF(P120="X",IF(VLOOKUP(B120,'Oficios_-_pend_criticas'!$C$3:$J$4739,5,0)="","",IF(VLOOKUP(B120,'Oficios_-_pend_criticas'!$C$3:$J$4739,7,0)="",IF(TODAY()&gt;VLOOKUP(B120,'Oficios_-_pend_criticas'!$C$3:$J$4739,5,0),"X",""),IF(VLOOKUP(B120,'Oficios_-_pend_criticas'!$C$3:$J$4739,7,0)&gt;VLOOKUP(B120,'Oficios_-_pend_criticas'!$C$3:$J$4739,5,0),"X",""))),""),"")</f>
        <v/>
      </c>
      <c r="V120" s="14" t="str">
        <f ca="1">IFERROR(IF(Q120=0,IF(VLOOKUP(B120,'Oficios_-_pend_criticas'!$C$3:$J$4739,5,0)="","",IF(VLOOKUP(B120,'Oficios_-_pend_criticas'!$C$3:$J$4739,7,0)="",IF(TODAY()&gt;VLOOKUP(B120,'Oficios_-_pend_criticas'!$C$3:$J$4739,5,0),"X",""),IF(VLOOKUP(B120,'Oficios_-_pend_criticas'!$C$3:$J$4739,7,0)&gt;VLOOKUP(B120,'Oficios_-_pend_criticas'!$C$3:$J$4739,5,0),"X",""))),""),"")</f>
        <v/>
      </c>
      <c r="W120" s="14" t="str">
        <f ca="1">IFERROR(IF(P120&lt;&gt;"X",IF(Q120&gt;0,IF(VLOOKUP(B120,'Oficios_-_pend_criticas'!$C$4:$J$4739,5,0)="","",IF(VLOOKUP(B120,'Oficios_-_pend_criticas'!$C$4:$J$4739,7,0)="",IF(TODAY()&gt;VLOOKUP(B120,'Oficios_-_pend_criticas'!$C$4:$J$4739,5,0),"X",""),IF(VLOOKUP(B120,'Oficios_-_pend_criticas'!$C$4:$J$4739,7,0)&gt;VLOOKUP(B120,'Oficios_-_pend_criticas'!$C$4:$J$4739,5,0),"X",""))),""),""),"")</f>
        <v/>
      </c>
    </row>
    <row r="121" spans="1:23" ht="33.75" hidden="1" customHeight="1" x14ac:dyDescent="0.25">
      <c r="A121" s="9" t="str">
        <f t="shared" si="3"/>
        <v/>
      </c>
      <c r="B121" s="10" t="s">
        <v>344</v>
      </c>
      <c r="C121" s="11" t="e">
        <f>IF(B121="","",VLOOKUP(B121,#REF!,6,0))</f>
        <v>#REF!</v>
      </c>
      <c r="D121" s="12" t="e">
        <f>IF(B121="","",VLOOKUP(B121,#REF!,22,0))</f>
        <v>#REF!</v>
      </c>
      <c r="E121" s="10" t="e">
        <f>IF(B121="","",VLOOKUP(B121,Consultas_públicas!$A$376:$G$3879,7,0))</f>
        <v>#N/A</v>
      </c>
      <c r="F121" s="12" t="s">
        <v>252</v>
      </c>
      <c r="G121" s="16">
        <v>43494</v>
      </c>
      <c r="H121" s="14" t="str">
        <f>IFERROR(IF(VLOOKUP(B121,'Oficios_-_pend_criticas'!$C$4:$D$4739,2,0)="","","X"),"")</f>
        <v/>
      </c>
      <c r="I121" s="12" t="s">
        <v>345</v>
      </c>
      <c r="J121" s="13">
        <v>43536</v>
      </c>
      <c r="K121" s="10"/>
      <c r="L121" s="12" t="str">
        <f>IFERROR(VLOOKUP(B121,Retorno_da_RFB!$D$3:$I$6388,5,0),"")</f>
        <v>035</v>
      </c>
      <c r="M121" s="13">
        <f>IFERROR(VLOOKUP(B121,Retorno_da_RFB!$D$3:$I$6388,6,0),"")</f>
        <v>43549</v>
      </c>
      <c r="N121" s="10" t="str">
        <f>IFERROR(VLOOKUP(B121,Retorno_da_RFB!$D$3:$I$6388,3,0),"")</f>
        <v>8471.80.00</v>
      </c>
      <c r="O121" s="10" t="str">
        <f>IFERROR(VLOOKUP(B121,Retorno_da_RFB!$D$3:$I$6388,4,0),"")</f>
        <v>Adaptadores replicadores de porta de acesso para uso com unidades de máquinas automáticas para processamento de dados, converte porta HDMI para conexões VGA e/ou DVI.</v>
      </c>
      <c r="P121" s="12" t="str">
        <f>IFERROR(IF(N121="","",IF(VLOOKUP(LEFT(N121,10),'Universo_BK-BIT'!$A$5:$E$10005,2,0)="","X",VLOOKUP(LEFT(N121,10),'Universo_BK-BIT'!$A$5:$E$10005,2,0))),"X")</f>
        <v>BIT</v>
      </c>
      <c r="Q121" s="12">
        <f>IFERROR(IF(P121="X","",VLOOKUP(LEFT(N121,10),'Universo_BK-BIT'!$A$5:$E$10005,3,0)),"")</f>
        <v>16</v>
      </c>
      <c r="R121" s="14" t="e">
        <f t="shared" si="4"/>
        <v>#REF!</v>
      </c>
      <c r="S121" s="14" t="e">
        <f t="shared" si="5"/>
        <v>#N/A</v>
      </c>
      <c r="T121" s="14"/>
      <c r="U121" s="14" t="str">
        <f ca="1">IFERROR(IF(P121="X",IF(VLOOKUP(B121,'Oficios_-_pend_criticas'!$C$3:$J$4739,5,0)="","",IF(VLOOKUP(B121,'Oficios_-_pend_criticas'!$C$3:$J$4739,7,0)="",IF(TODAY()&gt;VLOOKUP(B121,'Oficios_-_pend_criticas'!$C$3:$J$4739,5,0),"X",""),IF(VLOOKUP(B121,'Oficios_-_pend_criticas'!$C$3:$J$4739,7,0)&gt;VLOOKUP(B121,'Oficios_-_pend_criticas'!$C$3:$J$4739,5,0),"X",""))),""),"")</f>
        <v/>
      </c>
      <c r="V121" s="14" t="str">
        <f ca="1">IFERROR(IF(Q121=0,IF(VLOOKUP(B121,'Oficios_-_pend_criticas'!$C$3:$J$4739,5,0)="","",IF(VLOOKUP(B121,'Oficios_-_pend_criticas'!$C$3:$J$4739,7,0)="",IF(TODAY()&gt;VLOOKUP(B121,'Oficios_-_pend_criticas'!$C$3:$J$4739,5,0),"X",""),IF(VLOOKUP(B121,'Oficios_-_pend_criticas'!$C$3:$J$4739,7,0)&gt;VLOOKUP(B121,'Oficios_-_pend_criticas'!$C$3:$J$4739,5,0),"X",""))),""),"")</f>
        <v/>
      </c>
      <c r="W121" s="14" t="str">
        <f ca="1">IFERROR(IF(P121&lt;&gt;"X",IF(Q121&gt;0,IF(VLOOKUP(B121,'Oficios_-_pend_criticas'!$C$4:$J$4739,5,0)="","",IF(VLOOKUP(B121,'Oficios_-_pend_criticas'!$C$4:$J$4739,7,0)="",IF(TODAY()&gt;VLOOKUP(B121,'Oficios_-_pend_criticas'!$C$4:$J$4739,5,0),"X",""),IF(VLOOKUP(B121,'Oficios_-_pend_criticas'!$C$4:$J$4739,7,0)&gt;VLOOKUP(B121,'Oficios_-_pend_criticas'!$C$4:$J$4739,5,0),"X",""))),""),""),"")</f>
        <v/>
      </c>
    </row>
    <row r="122" spans="1:23" ht="33.75" hidden="1" customHeight="1" x14ac:dyDescent="0.25">
      <c r="A122" s="9" t="str">
        <f t="shared" si="3"/>
        <v/>
      </c>
      <c r="B122" s="10" t="s">
        <v>348</v>
      </c>
      <c r="C122" s="11" t="e">
        <f>IF(B122="","",VLOOKUP(B122,#REF!,6,0))</f>
        <v>#REF!</v>
      </c>
      <c r="D122" s="12" t="e">
        <f>IF(B122="","",VLOOKUP(B122,#REF!,22,0))</f>
        <v>#REF!</v>
      </c>
      <c r="E122" s="10" t="e">
        <f>IF(B122="","",VLOOKUP(B122,Consultas_públicas!$A$376:$G$3879,7,0))</f>
        <v>#N/A</v>
      </c>
      <c r="F122" s="12" t="s">
        <v>252</v>
      </c>
      <c r="G122" s="16">
        <v>43494</v>
      </c>
      <c r="H122" s="14" t="str">
        <f>IFERROR(IF(VLOOKUP(B122,'Oficios_-_pend_criticas'!$C$4:$D$4739,2,0)="","","X"),"")</f>
        <v/>
      </c>
      <c r="I122" s="12"/>
      <c r="J122" s="13"/>
      <c r="K122" s="10"/>
      <c r="L122" s="12" t="str">
        <f>IFERROR(VLOOKUP(B122,Retorno_da_RFB!$D$3:$I$6388,5,0),"")</f>
        <v>017</v>
      </c>
      <c r="M122" s="13">
        <f>IFERROR(VLOOKUP(B122,Retorno_da_RFB!$D$3:$I$6388,6,0),"")</f>
        <v>43504</v>
      </c>
      <c r="N122" s="10" t="str">
        <f>IFERROR(VLOOKUP(B122,Retorno_da_RFB!$D$3:$I$6388,3,0),"")</f>
        <v>8538.90.10</v>
      </c>
      <c r="O122" s="10" t="str">
        <f>IFERROR(VLOOKUP(B122,Retorno_da_RFB!$D$3:$I$6388,4,0),"")</f>
        <v>Circuitos impressos com componentes elétricos, montados, com duas saídas “off”, 16 caminhos de fibra HCS I/O, tensão de alimentação 24V CC, com um processador padrão de x86, com conexão padrão EtherCAT ( ECAT I/O ),a placa central possui interface em tempo real com o link EtherCAT; Provisão de interface de fábrica para pulsos de disparos ajustados - de fibra ou de cobre, unidades opcionais extras PIB e (Placa de Interface de Energia EtherCat); Entradas analógicas: 8 entradas que possuem alta impedância( podem ser usadas como proteção contra sobrecarga) e ponte de diodos para dois conjuntos de transformadores de corrente trifásicos;   1 interface de encoder, canal A, B e marcador de pulso; Entradas digitais: 8 entradas, ±24VCC, opto-isolada; hardware de pulso ativo derivado de uma das entradas digitais; Saídas digitais: 4 saídas, ±24 VCC, opto-isolada; Função “watchdog” que qualifica todas as saídas digitais; Interface de sincronismo em laço: entrada e saída RS422.</v>
      </c>
      <c r="P122" s="12" t="str">
        <f>IFERROR(IF(N122="","",IF(VLOOKUP(LEFT(N122,10),'Universo_BK-BIT'!$A$5:$E$10005,2,0)="","X",VLOOKUP(LEFT(N122,10),'Universo_BK-BIT'!$A$5:$E$10005,2,0))),"X")</f>
        <v>BIT</v>
      </c>
      <c r="Q122" s="12">
        <f>IFERROR(IF(P122="X","",VLOOKUP(LEFT(N122,10),'Universo_BK-BIT'!$A$5:$E$10005,3,0)),"")</f>
        <v>12</v>
      </c>
      <c r="R122" s="14" t="e">
        <f t="shared" si="4"/>
        <v>#REF!</v>
      </c>
      <c r="S122" s="14" t="e">
        <f t="shared" si="5"/>
        <v>#N/A</v>
      </c>
      <c r="T122" s="14"/>
      <c r="U122" s="14" t="str">
        <f ca="1">IFERROR(IF(P122="X",IF(VLOOKUP(B122,'Oficios_-_pend_criticas'!$C$3:$J$4739,5,0)="","",IF(VLOOKUP(B122,'Oficios_-_pend_criticas'!$C$3:$J$4739,7,0)="",IF(TODAY()&gt;VLOOKUP(B122,'Oficios_-_pend_criticas'!$C$3:$J$4739,5,0),"X",""),IF(VLOOKUP(B122,'Oficios_-_pend_criticas'!$C$3:$J$4739,7,0)&gt;VLOOKUP(B122,'Oficios_-_pend_criticas'!$C$3:$J$4739,5,0),"X",""))),""),"")</f>
        <v/>
      </c>
      <c r="V122" s="14" t="str">
        <f ca="1">IFERROR(IF(Q122=0,IF(VLOOKUP(B122,'Oficios_-_pend_criticas'!$C$3:$J$4739,5,0)="","",IF(VLOOKUP(B122,'Oficios_-_pend_criticas'!$C$3:$J$4739,7,0)="",IF(TODAY()&gt;VLOOKUP(B122,'Oficios_-_pend_criticas'!$C$3:$J$4739,5,0),"X",""),IF(VLOOKUP(B122,'Oficios_-_pend_criticas'!$C$3:$J$4739,7,0)&gt;VLOOKUP(B122,'Oficios_-_pend_criticas'!$C$3:$J$4739,5,0),"X",""))),""),"")</f>
        <v/>
      </c>
      <c r="W122" s="14" t="str">
        <f ca="1">IFERROR(IF(P122&lt;&gt;"X",IF(Q122&gt;0,IF(VLOOKUP(B122,'Oficios_-_pend_criticas'!$C$4:$J$4739,5,0)="","",IF(VLOOKUP(B122,'Oficios_-_pend_criticas'!$C$4:$J$4739,7,0)="",IF(TODAY()&gt;VLOOKUP(B122,'Oficios_-_pend_criticas'!$C$4:$J$4739,5,0),"X",""),IF(VLOOKUP(B122,'Oficios_-_pend_criticas'!$C$4:$J$4739,7,0)&gt;VLOOKUP(B122,'Oficios_-_pend_criticas'!$C$4:$J$4739,5,0),"X",""))),""),""),"")</f>
        <v/>
      </c>
    </row>
    <row r="123" spans="1:23" ht="33.75" hidden="1" customHeight="1" x14ac:dyDescent="0.25">
      <c r="A123" s="9" t="str">
        <f t="shared" si="3"/>
        <v/>
      </c>
      <c r="B123" s="10" t="s">
        <v>351</v>
      </c>
      <c r="C123" s="11" t="e">
        <f>IF(B123="","",VLOOKUP(B123,#REF!,6,0))</f>
        <v>#REF!</v>
      </c>
      <c r="D123" s="12" t="e">
        <f>IF(B123="","",VLOOKUP(B123,#REF!,22,0))</f>
        <v>#REF!</v>
      </c>
      <c r="E123" s="10" t="e">
        <f>IF(B123="","",VLOOKUP(B123,Consultas_públicas!$A$376:$G$3879,7,0))</f>
        <v>#N/A</v>
      </c>
      <c r="F123" s="12" t="s">
        <v>252</v>
      </c>
      <c r="G123" s="16">
        <v>43494</v>
      </c>
      <c r="H123" s="14" t="str">
        <f>IFERROR(IF(VLOOKUP(B123,'Oficios_-_pend_criticas'!$C$4:$D$4739,2,0)="","","X"),"")</f>
        <v/>
      </c>
      <c r="I123" s="12"/>
      <c r="J123" s="13"/>
      <c r="K123" s="10"/>
      <c r="L123" s="12" t="str">
        <f>IFERROR(VLOOKUP(B123,Retorno_da_RFB!$D$3:$I$6388,5,0),"")</f>
        <v>017</v>
      </c>
      <c r="M123" s="13">
        <f>IFERROR(VLOOKUP(B123,Retorno_da_RFB!$D$3:$I$6388,6,0),"")</f>
        <v>43504</v>
      </c>
      <c r="N123" s="10" t="str">
        <f>IFERROR(VLOOKUP(B123,Retorno_da_RFB!$D$3:$I$6388,3,0),"")</f>
        <v>8471.50.10</v>
      </c>
      <c r="O123" s="10" t="str">
        <f>IFERROR(VLOOKUP(B123,Retorno_da_RFB!$D$3:$I$6388,4,0),"")</f>
        <v>Controladores industriais para controle de inversor de frequência de média tensão, baseado em processadores com dois núcleos 1.4GHz, DDR3/DDR3L 1333/1600; 2GB de memória RAM, com expansão de dois slots, com tensão de entrada de 24VCC, corrente nominal de 6µA, com disco rígido SSD incluso, entrada para teclado, 4 entradas usb sendo duas 3.0 e duas 4.0, entrada CFAST para conexões com máxima transferência de dados com dispositivos tipo memória flash, entrada de display, 5 entradas para comunicação IP(ethernet), temperatura de armazenamento de -40 a 70°C, altitude máxima de operação de 2000m.</v>
      </c>
      <c r="P123" s="12" t="str">
        <f>IFERROR(IF(N123="","",IF(VLOOKUP(LEFT(N123,10),'Universo_BK-BIT'!$A$5:$E$10005,2,0)="","X",VLOOKUP(LEFT(N123,10),'Universo_BK-BIT'!$A$5:$E$10005,2,0))),"X")</f>
        <v>BIT</v>
      </c>
      <c r="Q123" s="12">
        <f>IFERROR(IF(P123="X","",VLOOKUP(LEFT(N123,10),'Universo_BK-BIT'!$A$5:$E$10005,3,0)),"")</f>
        <v>16</v>
      </c>
      <c r="R123" s="14" t="e">
        <f t="shared" si="4"/>
        <v>#REF!</v>
      </c>
      <c r="S123" s="14" t="e">
        <f t="shared" si="5"/>
        <v>#N/A</v>
      </c>
      <c r="T123" s="14"/>
      <c r="U123" s="14" t="str">
        <f ca="1">IFERROR(IF(P123="X",IF(VLOOKUP(B123,'Oficios_-_pend_criticas'!$C$3:$J$4739,5,0)="","",IF(VLOOKUP(B123,'Oficios_-_pend_criticas'!$C$3:$J$4739,7,0)="",IF(TODAY()&gt;VLOOKUP(B123,'Oficios_-_pend_criticas'!$C$3:$J$4739,5,0),"X",""),IF(VLOOKUP(B123,'Oficios_-_pend_criticas'!$C$3:$J$4739,7,0)&gt;VLOOKUP(B123,'Oficios_-_pend_criticas'!$C$3:$J$4739,5,0),"X",""))),""),"")</f>
        <v/>
      </c>
      <c r="V123" s="14" t="str">
        <f ca="1">IFERROR(IF(Q123=0,IF(VLOOKUP(B123,'Oficios_-_pend_criticas'!$C$3:$J$4739,5,0)="","",IF(VLOOKUP(B123,'Oficios_-_pend_criticas'!$C$3:$J$4739,7,0)="",IF(TODAY()&gt;VLOOKUP(B123,'Oficios_-_pend_criticas'!$C$3:$J$4739,5,0),"X",""),IF(VLOOKUP(B123,'Oficios_-_pend_criticas'!$C$3:$J$4739,7,0)&gt;VLOOKUP(B123,'Oficios_-_pend_criticas'!$C$3:$J$4739,5,0),"X",""))),""),"")</f>
        <v/>
      </c>
      <c r="W123" s="14" t="str">
        <f ca="1">IFERROR(IF(P123&lt;&gt;"X",IF(Q123&gt;0,IF(VLOOKUP(B123,'Oficios_-_pend_criticas'!$C$4:$J$4739,5,0)="","",IF(VLOOKUP(B123,'Oficios_-_pend_criticas'!$C$4:$J$4739,7,0)="",IF(TODAY()&gt;VLOOKUP(B123,'Oficios_-_pend_criticas'!$C$4:$J$4739,5,0),"X",""),IF(VLOOKUP(B123,'Oficios_-_pend_criticas'!$C$4:$J$4739,7,0)&gt;VLOOKUP(B123,'Oficios_-_pend_criticas'!$C$4:$J$4739,5,0),"X",""))),""),""),"")</f>
        <v/>
      </c>
    </row>
    <row r="124" spans="1:23" ht="33.75" hidden="1" customHeight="1" x14ac:dyDescent="0.25">
      <c r="A124" s="9" t="str">
        <f t="shared" si="3"/>
        <v/>
      </c>
      <c r="B124" s="10" t="s">
        <v>354</v>
      </c>
      <c r="C124" s="11" t="e">
        <f>IF(B124="","",VLOOKUP(B124,#REF!,6,0))</f>
        <v>#REF!</v>
      </c>
      <c r="D124" s="12" t="e">
        <f>IF(B124="","",VLOOKUP(B124,#REF!,22,0))</f>
        <v>#REF!</v>
      </c>
      <c r="E124" s="10" t="e">
        <f>IF(B124="","",VLOOKUP(B124,Consultas_públicas!$A$376:$G$3879,7,0))</f>
        <v>#N/A</v>
      </c>
      <c r="F124" s="12" t="s">
        <v>252</v>
      </c>
      <c r="G124" s="16">
        <v>43494</v>
      </c>
      <c r="H124" s="14" t="str">
        <f>IFERROR(IF(VLOOKUP(B124,'Oficios_-_pend_criticas'!$C$4:$D$4739,2,0)="","","X"),"")</f>
        <v/>
      </c>
      <c r="I124" s="12"/>
      <c r="J124" s="13"/>
      <c r="K124" s="10"/>
      <c r="L124" s="12" t="str">
        <f>IFERROR(VLOOKUP(B124,Retorno_da_RFB!$D$3:$I$6388,5,0),"")</f>
        <v>017</v>
      </c>
      <c r="M124" s="13">
        <f>IFERROR(VLOOKUP(B124,Retorno_da_RFB!$D$3:$I$6388,6,0),"")</f>
        <v>43504</v>
      </c>
      <c r="N124" s="10" t="str">
        <f>IFERROR(VLOOKUP(B124,Retorno_da_RFB!$D$3:$I$6388,3,0),"")</f>
        <v>8541.10.99</v>
      </c>
      <c r="O124" s="10" t="str">
        <f>IFERROR(VLOOKUP(B124,Retorno_da_RFB!$D$3:$I$6388,4,0),"")</f>
        <v>Módulos de diodos alojados em um invólucro retangular plano apresentando tanto vedação de vidro-metal quanto de vidro-cerâmica com pinos para conexões aparentes nas extremidades; tensão reversa de 6.500V, corrente nominal de 750A corrente contínua (CC), corrente máxima absoluta de 1.500 - 1ms, temperatura de trabalho de -40 a +125°C, isolação no terminal-1, terminal-2 e terminal-base de 10.200VRMS (AC 1 minuto), queda de tensão mínima de 3.75V e máx. de 4.65V, tempo de recuperação reverso de 1.6µs, resistência nos terminais de 0.3mΩ por arm.</v>
      </c>
      <c r="P124" s="12" t="str">
        <f>IFERROR(IF(N124="","",IF(VLOOKUP(LEFT(N124,10),'Universo_BK-BIT'!$A$5:$E$10005,2,0)="","X",VLOOKUP(LEFT(N124,10),'Universo_BK-BIT'!$A$5:$E$10005,2,0))),"X")</f>
        <v>BIT</v>
      </c>
      <c r="Q124" s="12">
        <f>IFERROR(IF(P124="X","",VLOOKUP(LEFT(N124,10),'Universo_BK-BIT'!$A$5:$E$10005,3,0)),"")</f>
        <v>6</v>
      </c>
      <c r="R124" s="14" t="e">
        <f t="shared" si="4"/>
        <v>#REF!</v>
      </c>
      <c r="S124" s="14" t="e">
        <f t="shared" si="5"/>
        <v>#N/A</v>
      </c>
      <c r="T124" s="14"/>
      <c r="U124" s="14" t="str">
        <f ca="1">IFERROR(IF(P124="X",IF(VLOOKUP(B124,'Oficios_-_pend_criticas'!$C$3:$J$4739,5,0)="","",IF(VLOOKUP(B124,'Oficios_-_pend_criticas'!$C$3:$J$4739,7,0)="",IF(TODAY()&gt;VLOOKUP(B124,'Oficios_-_pend_criticas'!$C$3:$J$4739,5,0),"X",""),IF(VLOOKUP(B124,'Oficios_-_pend_criticas'!$C$3:$J$4739,7,0)&gt;VLOOKUP(B124,'Oficios_-_pend_criticas'!$C$3:$J$4739,5,0),"X",""))),""),"")</f>
        <v/>
      </c>
      <c r="V124" s="14" t="str">
        <f ca="1">IFERROR(IF(Q124=0,IF(VLOOKUP(B124,'Oficios_-_pend_criticas'!$C$3:$J$4739,5,0)="","",IF(VLOOKUP(B124,'Oficios_-_pend_criticas'!$C$3:$J$4739,7,0)="",IF(TODAY()&gt;VLOOKUP(B124,'Oficios_-_pend_criticas'!$C$3:$J$4739,5,0),"X",""),IF(VLOOKUP(B124,'Oficios_-_pend_criticas'!$C$3:$J$4739,7,0)&gt;VLOOKUP(B124,'Oficios_-_pend_criticas'!$C$3:$J$4739,5,0),"X",""))),""),"")</f>
        <v/>
      </c>
      <c r="W124" s="14" t="str">
        <f ca="1">IFERROR(IF(P124&lt;&gt;"X",IF(Q124&gt;0,IF(VLOOKUP(B124,'Oficios_-_pend_criticas'!$C$4:$J$4739,5,0)="","",IF(VLOOKUP(B124,'Oficios_-_pend_criticas'!$C$4:$J$4739,7,0)="",IF(TODAY()&gt;VLOOKUP(B124,'Oficios_-_pend_criticas'!$C$4:$J$4739,5,0),"X",""),IF(VLOOKUP(B124,'Oficios_-_pend_criticas'!$C$4:$J$4739,7,0)&gt;VLOOKUP(B124,'Oficios_-_pend_criticas'!$C$4:$J$4739,5,0),"X",""))),""),""),"")</f>
        <v/>
      </c>
    </row>
    <row r="125" spans="1:23" ht="33.75" hidden="1" customHeight="1" x14ac:dyDescent="0.25">
      <c r="A125" s="9" t="str">
        <f t="shared" si="3"/>
        <v/>
      </c>
      <c r="B125" s="10" t="s">
        <v>357</v>
      </c>
      <c r="C125" s="11" t="e">
        <f>IF(B125="","",VLOOKUP(B125,#REF!,6,0))</f>
        <v>#REF!</v>
      </c>
      <c r="D125" s="12" t="e">
        <f>IF(B125="","",VLOOKUP(B125,#REF!,22,0))</f>
        <v>#REF!</v>
      </c>
      <c r="E125" s="10" t="e">
        <f>IF(B125="","",VLOOKUP(B125,Consultas_públicas!$A$376:$G$3879,7,0))</f>
        <v>#N/A</v>
      </c>
      <c r="F125" s="12" t="s">
        <v>252</v>
      </c>
      <c r="G125" s="16">
        <v>43494</v>
      </c>
      <c r="H125" s="14" t="str">
        <f>IFERROR(IF(VLOOKUP(B125,'Oficios_-_pend_criticas'!$C$4:$D$4739,2,0)="","","X"),"")</f>
        <v/>
      </c>
      <c r="I125" s="12"/>
      <c r="J125" s="13"/>
      <c r="K125" s="10"/>
      <c r="L125" s="12" t="str">
        <f>IFERROR(VLOOKUP(B125,Retorno_da_RFB!$D$3:$I$6388,5,0),"")</f>
        <v>017</v>
      </c>
      <c r="M125" s="13">
        <f>IFERROR(VLOOKUP(B125,Retorno_da_RFB!$D$3:$I$6388,6,0),"")</f>
        <v>43504</v>
      </c>
      <c r="N125" s="10" t="str">
        <f>IFERROR(VLOOKUP(B125,Retorno_da_RFB!$D$3:$I$6388,3,0),"")</f>
        <v>8433.59.90</v>
      </c>
      <c r="O125" s="10" t="str">
        <f>IFERROR(VLOOKUP(B125,Retorno_da_RFB!$D$3:$I$6388,4,0),"")</f>
        <v>Plataformas recolhedoras de culturas utilizadas em colheitadeiras com largura mínima de 4,40m e largura máxima de 5,66m do recolhedor (com os braços dos sinhaleiros extendidos) e largura efetiva de recolhimento de 4,52m, rodas auxiliares que giram 360°, esteiras com estrutura de 1.125mm de largura equipadas com sistema de roletes com pista em ranhura guia “V” na extremidade direita, com sistema de flutuação por molas e sensor de controle automático de altura.</v>
      </c>
      <c r="P125" s="12" t="str">
        <f>IFERROR(IF(N125="","",IF(VLOOKUP(LEFT(N125,10),'Universo_BK-BIT'!$A$5:$E$10005,2,0)="","X",VLOOKUP(LEFT(N125,10),'Universo_BK-BIT'!$A$5:$E$10005,2,0))),"X")</f>
        <v>BK</v>
      </c>
      <c r="Q125" s="12">
        <f>IFERROR(IF(P125="X","",VLOOKUP(LEFT(N125,10),'Universo_BK-BIT'!$A$5:$E$10005,3,0)),"")</f>
        <v>14</v>
      </c>
      <c r="R125" s="14" t="e">
        <f t="shared" si="4"/>
        <v>#REF!</v>
      </c>
      <c r="S125" s="14" t="e">
        <f t="shared" si="5"/>
        <v>#N/A</v>
      </c>
      <c r="T125" s="14"/>
      <c r="U125" s="14" t="str">
        <f ca="1">IFERROR(IF(P125="X",IF(VLOOKUP(B125,'Oficios_-_pend_criticas'!$C$3:$J$4739,5,0)="","",IF(VLOOKUP(B125,'Oficios_-_pend_criticas'!$C$3:$J$4739,7,0)="",IF(TODAY()&gt;VLOOKUP(B125,'Oficios_-_pend_criticas'!$C$3:$J$4739,5,0),"X",""),IF(VLOOKUP(B125,'Oficios_-_pend_criticas'!$C$3:$J$4739,7,0)&gt;VLOOKUP(B125,'Oficios_-_pend_criticas'!$C$3:$J$4739,5,0),"X",""))),""),"")</f>
        <v/>
      </c>
      <c r="V125" s="14" t="str">
        <f ca="1">IFERROR(IF(Q125=0,IF(VLOOKUP(B125,'Oficios_-_pend_criticas'!$C$3:$J$4739,5,0)="","",IF(VLOOKUP(B125,'Oficios_-_pend_criticas'!$C$3:$J$4739,7,0)="",IF(TODAY()&gt;VLOOKUP(B125,'Oficios_-_pend_criticas'!$C$3:$J$4739,5,0),"X",""),IF(VLOOKUP(B125,'Oficios_-_pend_criticas'!$C$3:$J$4739,7,0)&gt;VLOOKUP(B125,'Oficios_-_pend_criticas'!$C$3:$J$4739,5,0),"X",""))),""),"")</f>
        <v/>
      </c>
      <c r="W125" s="14" t="str">
        <f ca="1">IFERROR(IF(P125&lt;&gt;"X",IF(Q125&gt;0,IF(VLOOKUP(B125,'Oficios_-_pend_criticas'!$C$4:$J$4739,5,0)="","",IF(VLOOKUP(B125,'Oficios_-_pend_criticas'!$C$4:$J$4739,7,0)="",IF(TODAY()&gt;VLOOKUP(B125,'Oficios_-_pend_criticas'!$C$4:$J$4739,5,0),"X",""),IF(VLOOKUP(B125,'Oficios_-_pend_criticas'!$C$4:$J$4739,7,0)&gt;VLOOKUP(B125,'Oficios_-_pend_criticas'!$C$4:$J$4739,5,0),"X",""))),""),""),"")</f>
        <v/>
      </c>
    </row>
    <row r="126" spans="1:23" ht="33.75" hidden="1" customHeight="1" x14ac:dyDescent="0.25">
      <c r="A126" s="9" t="str">
        <f t="shared" si="3"/>
        <v/>
      </c>
      <c r="B126" s="10" t="s">
        <v>360</v>
      </c>
      <c r="C126" s="11" t="e">
        <f>IF(B126="","",VLOOKUP(B126,#REF!,6,0))</f>
        <v>#REF!</v>
      </c>
      <c r="D126" s="12" t="e">
        <f>IF(B126="","",VLOOKUP(B126,#REF!,22,0))</f>
        <v>#REF!</v>
      </c>
      <c r="E126" s="10" t="e">
        <f>IF(B126="","",VLOOKUP(B126,Consultas_públicas!$A$376:$G$3879,7,0))</f>
        <v>#N/A</v>
      </c>
      <c r="F126" s="12" t="s">
        <v>252</v>
      </c>
      <c r="G126" s="16">
        <v>43494</v>
      </c>
      <c r="H126" s="14" t="str">
        <f>IFERROR(IF(VLOOKUP(B126,'Oficios_-_pend_criticas'!$C$4:$D$4739,2,0)="","","X"),"")</f>
        <v/>
      </c>
      <c r="I126" s="12"/>
      <c r="J126" s="13"/>
      <c r="K126" s="10"/>
      <c r="L126" s="12" t="str">
        <f>IFERROR(VLOOKUP(B126,Retorno_da_RFB!$D$3:$I$6388,5,0),"")</f>
        <v>017</v>
      </c>
      <c r="M126" s="13">
        <f>IFERROR(VLOOKUP(B126,Retorno_da_RFB!$D$3:$I$6388,6,0),"")</f>
        <v>43504</v>
      </c>
      <c r="N126" s="10" t="str">
        <f>IFERROR(VLOOKUP(B126,Retorno_da_RFB!$D$3:$I$6388,3,0),"")</f>
        <v>8424.89.90</v>
      </c>
      <c r="O126" s="10" t="str">
        <f>IFERROR(VLOOKUP(B126,Retorno_da_RFB!$D$3:$I$6388,4,0),"")</f>
        <v>Máquinas para lavagem química de latas metálicas, com 7 estágios de lavagem, capacidade para trabalhar latas com dimensões variadas, velocidade máxima igual ou superior a 3.000 latas por minuto, com tanque separador de óleo (coalescer), painel de controle com CLP e protocolo de comunicação ethernet.</v>
      </c>
      <c r="P126" s="12" t="str">
        <f>IFERROR(IF(N126="","",IF(VLOOKUP(LEFT(N126,10),'Universo_BK-BIT'!$A$5:$E$10005,2,0)="","X",VLOOKUP(LEFT(N126,10),'Universo_BK-BIT'!$A$5:$E$10005,2,0))),"X")</f>
        <v>BK</v>
      </c>
      <c r="Q126" s="12">
        <f>IFERROR(IF(P126="X","",VLOOKUP(LEFT(N126,10),'Universo_BK-BIT'!$A$5:$E$10005,3,0)),"")</f>
        <v>14</v>
      </c>
      <c r="R126" s="14" t="e">
        <f t="shared" si="4"/>
        <v>#REF!</v>
      </c>
      <c r="S126" s="14" t="e">
        <f t="shared" si="5"/>
        <v>#N/A</v>
      </c>
      <c r="T126" s="14"/>
      <c r="U126" s="14" t="str">
        <f ca="1">IFERROR(IF(P126="X",IF(VLOOKUP(B126,'Oficios_-_pend_criticas'!$C$3:$J$4739,5,0)="","",IF(VLOOKUP(B126,'Oficios_-_pend_criticas'!$C$3:$J$4739,7,0)="",IF(TODAY()&gt;VLOOKUP(B126,'Oficios_-_pend_criticas'!$C$3:$J$4739,5,0),"X",""),IF(VLOOKUP(B126,'Oficios_-_pend_criticas'!$C$3:$J$4739,7,0)&gt;VLOOKUP(B126,'Oficios_-_pend_criticas'!$C$3:$J$4739,5,0),"X",""))),""),"")</f>
        <v/>
      </c>
      <c r="V126" s="14" t="str">
        <f ca="1">IFERROR(IF(Q126=0,IF(VLOOKUP(B126,'Oficios_-_pend_criticas'!$C$3:$J$4739,5,0)="","",IF(VLOOKUP(B126,'Oficios_-_pend_criticas'!$C$3:$J$4739,7,0)="",IF(TODAY()&gt;VLOOKUP(B126,'Oficios_-_pend_criticas'!$C$3:$J$4739,5,0),"X",""),IF(VLOOKUP(B126,'Oficios_-_pend_criticas'!$C$3:$J$4739,7,0)&gt;VLOOKUP(B126,'Oficios_-_pend_criticas'!$C$3:$J$4739,5,0),"X",""))),""),"")</f>
        <v/>
      </c>
      <c r="W126" s="14" t="str">
        <f ca="1">IFERROR(IF(P126&lt;&gt;"X",IF(Q126&gt;0,IF(VLOOKUP(B126,'Oficios_-_pend_criticas'!$C$4:$J$4739,5,0)="","",IF(VLOOKUP(B126,'Oficios_-_pend_criticas'!$C$4:$J$4739,7,0)="",IF(TODAY()&gt;VLOOKUP(B126,'Oficios_-_pend_criticas'!$C$4:$J$4739,5,0),"X",""),IF(VLOOKUP(B126,'Oficios_-_pend_criticas'!$C$4:$J$4739,7,0)&gt;VLOOKUP(B126,'Oficios_-_pend_criticas'!$C$4:$J$4739,5,0),"X",""))),""),""),"")</f>
        <v/>
      </c>
    </row>
    <row r="127" spans="1:23" ht="33.75" hidden="1" customHeight="1" x14ac:dyDescent="0.25">
      <c r="A127" s="9" t="str">
        <f t="shared" si="3"/>
        <v/>
      </c>
      <c r="B127" s="10" t="s">
        <v>363</v>
      </c>
      <c r="C127" s="11" t="e">
        <f>IF(B127="","",VLOOKUP(B127,#REF!,6,0))</f>
        <v>#REF!</v>
      </c>
      <c r="D127" s="12" t="e">
        <f>IF(B127="","",VLOOKUP(B127,#REF!,22,0))</f>
        <v>#REF!</v>
      </c>
      <c r="E127" s="10" t="e">
        <f>IF(B127="","",VLOOKUP(B127,Consultas_públicas!$A$376:$G$3879,7,0))</f>
        <v>#N/A</v>
      </c>
      <c r="F127" s="12" t="s">
        <v>252</v>
      </c>
      <c r="G127" s="16">
        <v>43494</v>
      </c>
      <c r="H127" s="14" t="str">
        <f>IFERROR(IF(VLOOKUP(B127,'Oficios_-_pend_criticas'!$C$4:$D$4739,2,0)="","","X"),"")</f>
        <v/>
      </c>
      <c r="I127" s="12"/>
      <c r="J127" s="13"/>
      <c r="K127" s="10"/>
      <c r="L127" s="12" t="str">
        <f>IFERROR(VLOOKUP(B127,Retorno_da_RFB!$D$3:$I$6388,5,0),"")</f>
        <v>017</v>
      </c>
      <c r="M127" s="13">
        <f>IFERROR(VLOOKUP(B127,Retorno_da_RFB!$D$3:$I$6388,6,0),"")</f>
        <v>43504</v>
      </c>
      <c r="N127" s="10" t="str">
        <f>IFERROR(VLOOKUP(B127,Retorno_da_RFB!$D$3:$I$6388,3,0),"")</f>
        <v>8424.89.90</v>
      </c>
      <c r="O127" s="10" t="str">
        <f>IFERROR(VLOOKUP(B127,Retorno_da_RFB!$D$3:$I$6388,4,0),"")</f>
        <v>Máquinas para aplicação de verniz no interior e domo (fundo) de latas de alumínio para bebidas através de pulverização (spray), compostas de: 9 unidades de torre dupla com 12 bolsos, com ou sem aplicador de ponto de tinta não visível a olho nu (ink dot), montadas em paralelo; acompanhada de unidade de alimentação de verniz e controle de temperatura duplos, sistema de eliminação de névoa, painel de comando com controlador logico programável e protocolo de comunicação ethernet, conjuntos para troca de tamanho de latas e com capacidade de produção máxima de até 350 latas por minuto/unidade.</v>
      </c>
      <c r="P127" s="12" t="str">
        <f>IFERROR(IF(N127="","",IF(VLOOKUP(LEFT(N127,10),'Universo_BK-BIT'!$A$5:$E$10005,2,0)="","X",VLOOKUP(LEFT(N127,10),'Universo_BK-BIT'!$A$5:$E$10005,2,0))),"X")</f>
        <v>BK</v>
      </c>
      <c r="Q127" s="12">
        <f>IFERROR(IF(P127="X","",VLOOKUP(LEFT(N127,10),'Universo_BK-BIT'!$A$5:$E$10005,3,0)),"")</f>
        <v>14</v>
      </c>
      <c r="R127" s="14" t="e">
        <f t="shared" si="4"/>
        <v>#REF!</v>
      </c>
      <c r="S127" s="14" t="e">
        <f t="shared" si="5"/>
        <v>#N/A</v>
      </c>
      <c r="T127" s="14"/>
      <c r="U127" s="14" t="str">
        <f ca="1">IFERROR(IF(P127="X",IF(VLOOKUP(B127,'Oficios_-_pend_criticas'!$C$3:$J$4739,5,0)="","",IF(VLOOKUP(B127,'Oficios_-_pend_criticas'!$C$3:$J$4739,7,0)="",IF(TODAY()&gt;VLOOKUP(B127,'Oficios_-_pend_criticas'!$C$3:$J$4739,5,0),"X",""),IF(VLOOKUP(B127,'Oficios_-_pend_criticas'!$C$3:$J$4739,7,0)&gt;VLOOKUP(B127,'Oficios_-_pend_criticas'!$C$3:$J$4739,5,0),"X",""))),""),"")</f>
        <v/>
      </c>
      <c r="V127" s="14" t="str">
        <f ca="1">IFERROR(IF(Q127=0,IF(VLOOKUP(B127,'Oficios_-_pend_criticas'!$C$3:$J$4739,5,0)="","",IF(VLOOKUP(B127,'Oficios_-_pend_criticas'!$C$3:$J$4739,7,0)="",IF(TODAY()&gt;VLOOKUP(B127,'Oficios_-_pend_criticas'!$C$3:$J$4739,5,0),"X",""),IF(VLOOKUP(B127,'Oficios_-_pend_criticas'!$C$3:$J$4739,7,0)&gt;VLOOKUP(B127,'Oficios_-_pend_criticas'!$C$3:$J$4739,5,0),"X",""))),""),"")</f>
        <v/>
      </c>
      <c r="W127" s="14" t="str">
        <f ca="1">IFERROR(IF(P127&lt;&gt;"X",IF(Q127&gt;0,IF(VLOOKUP(B127,'Oficios_-_pend_criticas'!$C$4:$J$4739,5,0)="","",IF(VLOOKUP(B127,'Oficios_-_pend_criticas'!$C$4:$J$4739,7,0)="",IF(TODAY()&gt;VLOOKUP(B127,'Oficios_-_pend_criticas'!$C$4:$J$4739,5,0),"X",""),IF(VLOOKUP(B127,'Oficios_-_pend_criticas'!$C$4:$J$4739,7,0)&gt;VLOOKUP(B127,'Oficios_-_pend_criticas'!$C$4:$J$4739,5,0),"X",""))),""),""),"")</f>
        <v/>
      </c>
    </row>
    <row r="128" spans="1:23" ht="33.75" hidden="1" customHeight="1" x14ac:dyDescent="0.25">
      <c r="A128" s="9" t="str">
        <f t="shared" si="3"/>
        <v/>
      </c>
      <c r="B128" s="10" t="s">
        <v>365</v>
      </c>
      <c r="C128" s="11" t="e">
        <f>IF(B128="","",VLOOKUP(B128,#REF!,6,0))</f>
        <v>#REF!</v>
      </c>
      <c r="D128" s="12" t="e">
        <f>IF(B128="","",VLOOKUP(B128,#REF!,22,0))</f>
        <v>#REF!</v>
      </c>
      <c r="E128" s="10" t="e">
        <f>IF(B128="","",VLOOKUP(B128,Consultas_públicas!$A$376:$G$3879,7,0))</f>
        <v>#N/A</v>
      </c>
      <c r="F128" s="12" t="s">
        <v>252</v>
      </c>
      <c r="G128" s="16">
        <v>43494</v>
      </c>
      <c r="H128" s="14" t="str">
        <f>IFERROR(IF(VLOOKUP(B128,'Oficios_-_pend_criticas'!$C$4:$D$4739,2,0)="","","X"),"")</f>
        <v/>
      </c>
      <c r="I128" s="12"/>
      <c r="J128" s="13"/>
      <c r="K128" s="10"/>
      <c r="L128" s="12" t="str">
        <f>IFERROR(VLOOKUP(B128,Retorno_da_RFB!$D$3:$I$6388,5,0),"")</f>
        <v>017</v>
      </c>
      <c r="M128" s="13">
        <f>IFERROR(VLOOKUP(B128,Retorno_da_RFB!$D$3:$I$6388,6,0),"")</f>
        <v>43504</v>
      </c>
      <c r="N128" s="10" t="str">
        <f>IFERROR(VLOOKUP(B128,Retorno_da_RFB!$D$3:$I$6388,3,0),"")</f>
        <v>8483.40.10</v>
      </c>
      <c r="O128" s="10" t="str">
        <f>IFERROR(VLOOKUP(B128,Retorno_da_RFB!$D$3:$I$6388,4,0),"")</f>
        <v>Reversores com relação de redução real de 5.06:1 à frente e à ré; relação de redução nominal 5:1 para acoplamento em motores diesel com potência máxima de 77.5kW (0.031kW/(r-min-1)) e rotação de saída máxima a 2.500rpm, destinados à aplicação em trabalho contínuo em embarcações.</v>
      </c>
      <c r="P128" s="12" t="str">
        <f>IFERROR(IF(N128="","",IF(VLOOKUP(LEFT(N128,10),'Universo_BK-BIT'!$A$5:$E$10005,2,0)="","X",VLOOKUP(LEFT(N128,10),'Universo_BK-BIT'!$A$5:$E$10005,2,0))),"X")</f>
        <v>BK</v>
      </c>
      <c r="Q128" s="12">
        <f>IFERROR(IF(P128="X","",VLOOKUP(LEFT(N128,10),'Universo_BK-BIT'!$A$5:$E$10005,3,0)),"")</f>
        <v>14</v>
      </c>
      <c r="R128" s="14" t="e">
        <f t="shared" si="4"/>
        <v>#REF!</v>
      </c>
      <c r="S128" s="14" t="e">
        <f t="shared" si="5"/>
        <v>#N/A</v>
      </c>
      <c r="T128" s="14"/>
      <c r="U128" s="14" t="str">
        <f ca="1">IFERROR(IF(P128="X",IF(VLOOKUP(B128,'Oficios_-_pend_criticas'!$C$3:$J$4739,5,0)="","",IF(VLOOKUP(B128,'Oficios_-_pend_criticas'!$C$3:$J$4739,7,0)="",IF(TODAY()&gt;VLOOKUP(B128,'Oficios_-_pend_criticas'!$C$3:$J$4739,5,0),"X",""),IF(VLOOKUP(B128,'Oficios_-_pend_criticas'!$C$3:$J$4739,7,0)&gt;VLOOKUP(B128,'Oficios_-_pend_criticas'!$C$3:$J$4739,5,0),"X",""))),""),"")</f>
        <v/>
      </c>
      <c r="V128" s="14" t="str">
        <f ca="1">IFERROR(IF(Q128=0,IF(VLOOKUP(B128,'Oficios_-_pend_criticas'!$C$3:$J$4739,5,0)="","",IF(VLOOKUP(B128,'Oficios_-_pend_criticas'!$C$3:$J$4739,7,0)="",IF(TODAY()&gt;VLOOKUP(B128,'Oficios_-_pend_criticas'!$C$3:$J$4739,5,0),"X",""),IF(VLOOKUP(B128,'Oficios_-_pend_criticas'!$C$3:$J$4739,7,0)&gt;VLOOKUP(B128,'Oficios_-_pend_criticas'!$C$3:$J$4739,5,0),"X",""))),""),"")</f>
        <v/>
      </c>
      <c r="W128" s="14" t="str">
        <f ca="1">IFERROR(IF(P128&lt;&gt;"X",IF(Q128&gt;0,IF(VLOOKUP(B128,'Oficios_-_pend_criticas'!$C$4:$J$4739,5,0)="","",IF(VLOOKUP(B128,'Oficios_-_pend_criticas'!$C$4:$J$4739,7,0)="",IF(TODAY()&gt;VLOOKUP(B128,'Oficios_-_pend_criticas'!$C$4:$J$4739,5,0),"X",""),IF(VLOOKUP(B128,'Oficios_-_pend_criticas'!$C$4:$J$4739,7,0)&gt;VLOOKUP(B128,'Oficios_-_pend_criticas'!$C$4:$J$4739,5,0),"X",""))),""),""),"")</f>
        <v/>
      </c>
    </row>
    <row r="129" spans="1:23" ht="33.75" hidden="1" customHeight="1" x14ac:dyDescent="0.25">
      <c r="A129" s="9" t="str">
        <f t="shared" si="3"/>
        <v/>
      </c>
      <c r="B129" s="10" t="s">
        <v>368</v>
      </c>
      <c r="C129" s="11" t="e">
        <f>IF(B129="","",VLOOKUP(B129,#REF!,6,0))</f>
        <v>#REF!</v>
      </c>
      <c r="D129" s="12" t="e">
        <f>IF(B129="","",VLOOKUP(B129,#REF!,22,0))</f>
        <v>#REF!</v>
      </c>
      <c r="E129" s="10" t="e">
        <f>IF(B129="","",VLOOKUP(B129,Consultas_públicas!$A$376:$G$3879,7,0))</f>
        <v>#N/A</v>
      </c>
      <c r="F129" s="12" t="s">
        <v>252</v>
      </c>
      <c r="G129" s="16">
        <v>43494</v>
      </c>
      <c r="H129" s="14" t="str">
        <f>IFERROR(IF(VLOOKUP(B129,'Oficios_-_pend_criticas'!$C$4:$D$4739,2,0)="","","X"),"")</f>
        <v/>
      </c>
      <c r="I129" s="12"/>
      <c r="J129" s="13"/>
      <c r="K129" s="10"/>
      <c r="L129" s="12" t="str">
        <f>IFERROR(VLOOKUP(B129,Retorno_da_RFB!$D$3:$I$6388,5,0),"")</f>
        <v>017</v>
      </c>
      <c r="M129" s="13">
        <f>IFERROR(VLOOKUP(B129,Retorno_da_RFB!$D$3:$I$6388,6,0),"")</f>
        <v>43504</v>
      </c>
      <c r="N129" s="10" t="str">
        <f>IFERROR(VLOOKUP(B129,Retorno_da_RFB!$D$3:$I$6388,3,0),"")</f>
        <v>8483.40.10</v>
      </c>
      <c r="O129" s="10" t="str">
        <f>IFERROR(VLOOKUP(B129,Retorno_da_RFB!$D$3:$I$6388,4,0),"")</f>
        <v>Reversores com relação de redução real entre 2.81:1 e 3,73:1 à frente e à ré; relação de redução nominal entre 3:1 e 4:1, para acoplamento em motores diesel com potência máxima entre 140 e 176kW e rotação de saída máxima a 2.000rpm, destinados à aplicação em trabalho contínuo em embarcações.</v>
      </c>
      <c r="P129" s="12" t="str">
        <f>IFERROR(IF(N129="","",IF(VLOOKUP(LEFT(N129,10),'Universo_BK-BIT'!$A$5:$E$10005,2,0)="","X",VLOOKUP(LEFT(N129,10),'Universo_BK-BIT'!$A$5:$E$10005,2,0))),"X")</f>
        <v>BK</v>
      </c>
      <c r="Q129" s="12">
        <f>IFERROR(IF(P129="X","",VLOOKUP(LEFT(N129,10),'Universo_BK-BIT'!$A$5:$E$10005,3,0)),"")</f>
        <v>14</v>
      </c>
      <c r="R129" s="14" t="e">
        <f t="shared" si="4"/>
        <v>#REF!</v>
      </c>
      <c r="S129" s="14" t="e">
        <f t="shared" si="5"/>
        <v>#N/A</v>
      </c>
      <c r="T129" s="14"/>
      <c r="U129" s="14" t="str">
        <f ca="1">IFERROR(IF(P129="X",IF(VLOOKUP(B129,'Oficios_-_pend_criticas'!$C$3:$J$4739,5,0)="","",IF(VLOOKUP(B129,'Oficios_-_pend_criticas'!$C$3:$J$4739,7,0)="",IF(TODAY()&gt;VLOOKUP(B129,'Oficios_-_pend_criticas'!$C$3:$J$4739,5,0),"X",""),IF(VLOOKUP(B129,'Oficios_-_pend_criticas'!$C$3:$J$4739,7,0)&gt;VLOOKUP(B129,'Oficios_-_pend_criticas'!$C$3:$J$4739,5,0),"X",""))),""),"")</f>
        <v/>
      </c>
      <c r="V129" s="14" t="str">
        <f ca="1">IFERROR(IF(Q129=0,IF(VLOOKUP(B129,'Oficios_-_pend_criticas'!$C$3:$J$4739,5,0)="","",IF(VLOOKUP(B129,'Oficios_-_pend_criticas'!$C$3:$J$4739,7,0)="",IF(TODAY()&gt;VLOOKUP(B129,'Oficios_-_pend_criticas'!$C$3:$J$4739,5,0),"X",""),IF(VLOOKUP(B129,'Oficios_-_pend_criticas'!$C$3:$J$4739,7,0)&gt;VLOOKUP(B129,'Oficios_-_pend_criticas'!$C$3:$J$4739,5,0),"X",""))),""),"")</f>
        <v/>
      </c>
      <c r="W129" s="14" t="str">
        <f ca="1">IFERROR(IF(P129&lt;&gt;"X",IF(Q129&gt;0,IF(VLOOKUP(B129,'Oficios_-_pend_criticas'!$C$4:$J$4739,5,0)="","",IF(VLOOKUP(B129,'Oficios_-_pend_criticas'!$C$4:$J$4739,7,0)="",IF(TODAY()&gt;VLOOKUP(B129,'Oficios_-_pend_criticas'!$C$4:$J$4739,5,0),"X",""),IF(VLOOKUP(B129,'Oficios_-_pend_criticas'!$C$4:$J$4739,7,0)&gt;VLOOKUP(B129,'Oficios_-_pend_criticas'!$C$4:$J$4739,5,0),"X",""))),""),""),"")</f>
        <v/>
      </c>
    </row>
    <row r="130" spans="1:23" ht="33.75" hidden="1" customHeight="1" x14ac:dyDescent="0.25">
      <c r="A130" s="9" t="str">
        <f t="shared" si="3"/>
        <v/>
      </c>
      <c r="B130" s="10" t="s">
        <v>370</v>
      </c>
      <c r="C130" s="11" t="e">
        <f>IF(B130="","",VLOOKUP(B130,#REF!,6,0))</f>
        <v>#REF!</v>
      </c>
      <c r="D130" s="12" t="e">
        <f>IF(B130="","",VLOOKUP(B130,#REF!,22,0))</f>
        <v>#REF!</v>
      </c>
      <c r="E130" s="10" t="e">
        <f>IF(B130="","",VLOOKUP(B130,Consultas_públicas!$A$376:$G$3879,7,0))</f>
        <v>#N/A</v>
      </c>
      <c r="F130" s="12" t="s">
        <v>252</v>
      </c>
      <c r="G130" s="16">
        <v>43494</v>
      </c>
      <c r="H130" s="14" t="str">
        <f>IFERROR(IF(VLOOKUP(B130,'Oficios_-_pend_criticas'!$C$4:$D$4739,2,0)="","","X"),"")</f>
        <v/>
      </c>
      <c r="I130" s="12"/>
      <c r="J130" s="13"/>
      <c r="K130" s="10"/>
      <c r="L130" s="12" t="str">
        <f>IFERROR(VLOOKUP(B130,Retorno_da_RFB!$D$3:$I$6388,5,0),"")</f>
        <v>017</v>
      </c>
      <c r="M130" s="13">
        <f>IFERROR(VLOOKUP(B130,Retorno_da_RFB!$D$3:$I$6388,6,0),"")</f>
        <v>43504</v>
      </c>
      <c r="N130" s="10" t="str">
        <f>IFERROR(VLOOKUP(B130,Retorno_da_RFB!$D$3:$I$6388,3,0),"")</f>
        <v>8483.40.10</v>
      </c>
      <c r="O130" s="10" t="str">
        <f>IFERROR(VLOOKUP(B130,Retorno_da_RFB!$D$3:$I$6388,4,0),"")</f>
        <v>Reversores com relação de redução real entre  3.04:1 e 4,05:1 à frente e à ré; relação de redução nominal entre 3:1 e 4:1 para acoplamento em motores diesel com potência máxima entre 42 e 55,2kW; rotação de saída máxima a 3.000rpm, destinados à aplicação em trabalho contínuo em embarcações.</v>
      </c>
      <c r="P130" s="12" t="str">
        <f>IFERROR(IF(N130="","",IF(VLOOKUP(LEFT(N130,10),'Universo_BK-BIT'!$A$5:$E$10005,2,0)="","X",VLOOKUP(LEFT(N130,10),'Universo_BK-BIT'!$A$5:$E$10005,2,0))),"X")</f>
        <v>BK</v>
      </c>
      <c r="Q130" s="12">
        <f>IFERROR(IF(P130="X","",VLOOKUP(LEFT(N130,10),'Universo_BK-BIT'!$A$5:$E$10005,3,0)),"")</f>
        <v>14</v>
      </c>
      <c r="R130" s="14" t="e">
        <f t="shared" si="4"/>
        <v>#REF!</v>
      </c>
      <c r="S130" s="14" t="e">
        <f t="shared" si="5"/>
        <v>#N/A</v>
      </c>
      <c r="T130" s="14"/>
      <c r="U130" s="14" t="str">
        <f ca="1">IFERROR(IF(P130="X",IF(VLOOKUP(B130,'Oficios_-_pend_criticas'!$C$3:$J$4739,5,0)="","",IF(VLOOKUP(B130,'Oficios_-_pend_criticas'!$C$3:$J$4739,7,0)="",IF(TODAY()&gt;VLOOKUP(B130,'Oficios_-_pend_criticas'!$C$3:$J$4739,5,0),"X",""),IF(VLOOKUP(B130,'Oficios_-_pend_criticas'!$C$3:$J$4739,7,0)&gt;VLOOKUP(B130,'Oficios_-_pend_criticas'!$C$3:$J$4739,5,0),"X",""))),""),"")</f>
        <v/>
      </c>
      <c r="V130" s="14" t="str">
        <f ca="1">IFERROR(IF(Q130=0,IF(VLOOKUP(B130,'Oficios_-_pend_criticas'!$C$3:$J$4739,5,0)="","",IF(VLOOKUP(B130,'Oficios_-_pend_criticas'!$C$3:$J$4739,7,0)="",IF(TODAY()&gt;VLOOKUP(B130,'Oficios_-_pend_criticas'!$C$3:$J$4739,5,0),"X",""),IF(VLOOKUP(B130,'Oficios_-_pend_criticas'!$C$3:$J$4739,7,0)&gt;VLOOKUP(B130,'Oficios_-_pend_criticas'!$C$3:$J$4739,5,0),"X",""))),""),"")</f>
        <v/>
      </c>
      <c r="W130" s="14" t="str">
        <f ca="1">IFERROR(IF(P130&lt;&gt;"X",IF(Q130&gt;0,IF(VLOOKUP(B130,'Oficios_-_pend_criticas'!$C$4:$J$4739,5,0)="","",IF(VLOOKUP(B130,'Oficios_-_pend_criticas'!$C$4:$J$4739,7,0)="",IF(TODAY()&gt;VLOOKUP(B130,'Oficios_-_pend_criticas'!$C$4:$J$4739,5,0),"X",""),IF(VLOOKUP(B130,'Oficios_-_pend_criticas'!$C$4:$J$4739,7,0)&gt;VLOOKUP(B130,'Oficios_-_pend_criticas'!$C$4:$J$4739,5,0),"X",""))),""),""),"")</f>
        <v/>
      </c>
    </row>
    <row r="131" spans="1:23" ht="33.75" hidden="1" customHeight="1" x14ac:dyDescent="0.25">
      <c r="A131" s="9" t="str">
        <f t="shared" ref="A131:A194" si="6">IF(COUNTIF(B:B,B131)&gt;1,"X","")</f>
        <v/>
      </c>
      <c r="B131" s="10" t="s">
        <v>372</v>
      </c>
      <c r="C131" s="11" t="e">
        <f>IF(B131="","",VLOOKUP(B131,#REF!,6,0))</f>
        <v>#REF!</v>
      </c>
      <c r="D131" s="12" t="e">
        <f>IF(B131="","",VLOOKUP(B131,#REF!,22,0))</f>
        <v>#REF!</v>
      </c>
      <c r="E131" s="10" t="e">
        <f>IF(B131="","",VLOOKUP(B131,Consultas_públicas!$A$376:$G$3879,7,0))</f>
        <v>#N/A</v>
      </c>
      <c r="F131" s="12" t="s">
        <v>252</v>
      </c>
      <c r="G131" s="16">
        <v>43494</v>
      </c>
      <c r="H131" s="14" t="str">
        <f>IFERROR(IF(VLOOKUP(B131,'Oficios_-_pend_criticas'!$C$4:$D$4739,2,0)="","","X"),"")</f>
        <v/>
      </c>
      <c r="I131" s="12"/>
      <c r="J131" s="13"/>
      <c r="K131" s="10"/>
      <c r="L131" s="12" t="str">
        <f>IFERROR(VLOOKUP(B131,Retorno_da_RFB!$D$3:$I$6388,5,0),"")</f>
        <v>017</v>
      </c>
      <c r="M131" s="13">
        <f>IFERROR(VLOOKUP(B131,Retorno_da_RFB!$D$3:$I$6388,6,0),"")</f>
        <v>43504</v>
      </c>
      <c r="N131" s="10" t="str">
        <f>IFERROR(VLOOKUP(B131,Retorno_da_RFB!$D$3:$I$6388,3,0),"")</f>
        <v>8483.40.10</v>
      </c>
      <c r="O131" s="10" t="str">
        <f>IFERROR(VLOOKUP(B131,Retorno_da_RFB!$D$3:$I$6388,4,0),"")</f>
        <v>Reversores com relação de redução real de 2.95:1 à frente e à ré; relação de redução nominal 3:1 para acoplamento em motores diesel com potência máxima de 43.78kW (0.0199kW/(r-min-1)) e rotação de saída máxima a 2.500rpm, destinados à aplicação em trabalho contínuo em embarcações.</v>
      </c>
      <c r="P131" s="12" t="str">
        <f>IFERROR(IF(N131="","",IF(VLOOKUP(LEFT(N131,10),'Universo_BK-BIT'!$A$5:$E$10005,2,0)="","X",VLOOKUP(LEFT(N131,10),'Universo_BK-BIT'!$A$5:$E$10005,2,0))),"X")</f>
        <v>BK</v>
      </c>
      <c r="Q131" s="12">
        <f>IFERROR(IF(P131="X","",VLOOKUP(LEFT(N131,10),'Universo_BK-BIT'!$A$5:$E$10005,3,0)),"")</f>
        <v>14</v>
      </c>
      <c r="R131" s="14" t="e">
        <f t="shared" ref="R131:R194" si="7">IF(N131="","",IF(LEFT(N131,10)=LEFT(D131,10),"","X"))</f>
        <v>#REF!</v>
      </c>
      <c r="S131" s="14" t="e">
        <f t="shared" ref="S131:S194" si="8">IF(O131="","",IF(LEN(O131)&lt;=LEN(E131)+2,IF(LEN(O131)&gt;=LEN(E131)-2,"","X"),"X"))</f>
        <v>#N/A</v>
      </c>
      <c r="T131" s="14"/>
      <c r="U131" s="14" t="str">
        <f ca="1">IFERROR(IF(P131="X",IF(VLOOKUP(B131,'Oficios_-_pend_criticas'!$C$3:$J$4739,5,0)="","",IF(VLOOKUP(B131,'Oficios_-_pend_criticas'!$C$3:$J$4739,7,0)="",IF(TODAY()&gt;VLOOKUP(B131,'Oficios_-_pend_criticas'!$C$3:$J$4739,5,0),"X",""),IF(VLOOKUP(B131,'Oficios_-_pend_criticas'!$C$3:$J$4739,7,0)&gt;VLOOKUP(B131,'Oficios_-_pend_criticas'!$C$3:$J$4739,5,0),"X",""))),""),"")</f>
        <v/>
      </c>
      <c r="V131" s="14" t="str">
        <f ca="1">IFERROR(IF(Q131=0,IF(VLOOKUP(B131,'Oficios_-_pend_criticas'!$C$3:$J$4739,5,0)="","",IF(VLOOKUP(B131,'Oficios_-_pend_criticas'!$C$3:$J$4739,7,0)="",IF(TODAY()&gt;VLOOKUP(B131,'Oficios_-_pend_criticas'!$C$3:$J$4739,5,0),"X",""),IF(VLOOKUP(B131,'Oficios_-_pend_criticas'!$C$3:$J$4739,7,0)&gt;VLOOKUP(B131,'Oficios_-_pend_criticas'!$C$3:$J$4739,5,0),"X",""))),""),"")</f>
        <v/>
      </c>
      <c r="W131" s="14" t="str">
        <f ca="1">IFERROR(IF(P131&lt;&gt;"X",IF(Q131&gt;0,IF(VLOOKUP(B131,'Oficios_-_pend_criticas'!$C$4:$J$4739,5,0)="","",IF(VLOOKUP(B131,'Oficios_-_pend_criticas'!$C$4:$J$4739,7,0)="",IF(TODAY()&gt;VLOOKUP(B131,'Oficios_-_pend_criticas'!$C$4:$J$4739,5,0),"X",""),IF(VLOOKUP(B131,'Oficios_-_pend_criticas'!$C$4:$J$4739,7,0)&gt;VLOOKUP(B131,'Oficios_-_pend_criticas'!$C$4:$J$4739,5,0),"X",""))),""),""),"")</f>
        <v/>
      </c>
    </row>
    <row r="132" spans="1:23" ht="33.75" hidden="1" customHeight="1" x14ac:dyDescent="0.25">
      <c r="A132" s="9" t="str">
        <f t="shared" si="6"/>
        <v/>
      </c>
      <c r="B132" s="10" t="s">
        <v>374</v>
      </c>
      <c r="C132" s="11" t="e">
        <f>IF(B132="","",VLOOKUP(B132,#REF!,6,0))</f>
        <v>#REF!</v>
      </c>
      <c r="D132" s="12" t="e">
        <f>IF(B132="","",VLOOKUP(B132,#REF!,22,0))</f>
        <v>#REF!</v>
      </c>
      <c r="E132" s="10" t="e">
        <f>IF(B132="","",VLOOKUP(B132,Consultas_públicas!$A$376:$G$3879,7,0))</f>
        <v>#N/A</v>
      </c>
      <c r="F132" s="12" t="s">
        <v>252</v>
      </c>
      <c r="G132" s="16">
        <v>43494</v>
      </c>
      <c r="H132" s="14" t="str">
        <f>IFERROR(IF(VLOOKUP(B132,'Oficios_-_pend_criticas'!$C$4:$D$4739,2,0)="","","X"),"")</f>
        <v/>
      </c>
      <c r="I132" s="12"/>
      <c r="J132" s="13"/>
      <c r="K132" s="10"/>
      <c r="L132" s="12" t="str">
        <f>IFERROR(VLOOKUP(B132,Retorno_da_RFB!$D$3:$I$6388,5,0),"")</f>
        <v>017</v>
      </c>
      <c r="M132" s="13">
        <f>IFERROR(VLOOKUP(B132,Retorno_da_RFB!$D$3:$I$6388,6,0),"")</f>
        <v>43504</v>
      </c>
      <c r="N132" s="10" t="str">
        <f>IFERROR(VLOOKUP(B132,Retorno_da_RFB!$D$3:$I$6388,3,0),"")</f>
        <v>8483.40.10</v>
      </c>
      <c r="O132" s="10" t="str">
        <f>IFERROR(VLOOKUP(B132,Retorno_da_RFB!$D$3:$I$6388,4,0),"")</f>
        <v>Reversores com relação de redução real de 3.83:1:1 à frente e 3.61:1 à ré; relação de redução nominal 4:1 para acoplamento em motores diesel com potência máxima de 44.25kW (0.0177kW/(r-min-1)) e rotação de saída máxima a 2.500rpm, destinados à aplicação em trabalho contínuo em embarcações.</v>
      </c>
      <c r="P132" s="12" t="str">
        <f>IFERROR(IF(N132="","",IF(VLOOKUP(LEFT(N132,10),'Universo_BK-BIT'!$A$5:$E$10005,2,0)="","X",VLOOKUP(LEFT(N132,10),'Universo_BK-BIT'!$A$5:$E$10005,2,0))),"X")</f>
        <v>BK</v>
      </c>
      <c r="Q132" s="12">
        <f>IFERROR(IF(P132="X","",VLOOKUP(LEFT(N132,10),'Universo_BK-BIT'!$A$5:$E$10005,3,0)),"")</f>
        <v>14</v>
      </c>
      <c r="R132" s="14" t="e">
        <f t="shared" si="7"/>
        <v>#REF!</v>
      </c>
      <c r="S132" s="14" t="e">
        <f t="shared" si="8"/>
        <v>#N/A</v>
      </c>
      <c r="T132" s="14"/>
      <c r="U132" s="14" t="str">
        <f ca="1">IFERROR(IF(P132="X",IF(VLOOKUP(B132,'Oficios_-_pend_criticas'!$C$3:$J$4739,5,0)="","",IF(VLOOKUP(B132,'Oficios_-_pend_criticas'!$C$3:$J$4739,7,0)="",IF(TODAY()&gt;VLOOKUP(B132,'Oficios_-_pend_criticas'!$C$3:$J$4739,5,0),"X",""),IF(VLOOKUP(B132,'Oficios_-_pend_criticas'!$C$3:$J$4739,7,0)&gt;VLOOKUP(B132,'Oficios_-_pend_criticas'!$C$3:$J$4739,5,0),"X",""))),""),"")</f>
        <v/>
      </c>
      <c r="V132" s="14" t="str">
        <f ca="1">IFERROR(IF(Q132=0,IF(VLOOKUP(B132,'Oficios_-_pend_criticas'!$C$3:$J$4739,5,0)="","",IF(VLOOKUP(B132,'Oficios_-_pend_criticas'!$C$3:$J$4739,7,0)="",IF(TODAY()&gt;VLOOKUP(B132,'Oficios_-_pend_criticas'!$C$3:$J$4739,5,0),"X",""),IF(VLOOKUP(B132,'Oficios_-_pend_criticas'!$C$3:$J$4739,7,0)&gt;VLOOKUP(B132,'Oficios_-_pend_criticas'!$C$3:$J$4739,5,0),"X",""))),""),"")</f>
        <v/>
      </c>
      <c r="W132" s="14" t="str">
        <f ca="1">IFERROR(IF(P132&lt;&gt;"X",IF(Q132&gt;0,IF(VLOOKUP(B132,'Oficios_-_pend_criticas'!$C$4:$J$4739,5,0)="","",IF(VLOOKUP(B132,'Oficios_-_pend_criticas'!$C$4:$J$4739,7,0)="",IF(TODAY()&gt;VLOOKUP(B132,'Oficios_-_pend_criticas'!$C$4:$J$4739,5,0),"X",""),IF(VLOOKUP(B132,'Oficios_-_pend_criticas'!$C$4:$J$4739,7,0)&gt;VLOOKUP(B132,'Oficios_-_pend_criticas'!$C$4:$J$4739,5,0),"X",""))),""),""),"")</f>
        <v/>
      </c>
    </row>
    <row r="133" spans="1:23" ht="33.75" hidden="1" customHeight="1" x14ac:dyDescent="0.25">
      <c r="A133" s="9" t="str">
        <f t="shared" si="6"/>
        <v/>
      </c>
      <c r="B133" s="10" t="s">
        <v>376</v>
      </c>
      <c r="C133" s="11" t="e">
        <f>IF(B133="","",VLOOKUP(B133,#REF!,6,0))</f>
        <v>#REF!</v>
      </c>
      <c r="D133" s="12" t="e">
        <f>IF(B133="","",VLOOKUP(B133,#REF!,22,0))</f>
        <v>#REF!</v>
      </c>
      <c r="E133" s="10" t="e">
        <f>IF(B133="","",VLOOKUP(B133,Consultas_públicas!$A$376:$G$3879,7,0))</f>
        <v>#N/A</v>
      </c>
      <c r="F133" s="12" t="s">
        <v>252</v>
      </c>
      <c r="G133" s="16">
        <v>43494</v>
      </c>
      <c r="H133" s="14" t="str">
        <f>IFERROR(IF(VLOOKUP(B133,'Oficios_-_pend_criticas'!$C$4:$D$4739,2,0)="","","X"),"")</f>
        <v/>
      </c>
      <c r="I133" s="12"/>
      <c r="J133" s="13"/>
      <c r="K133" s="10"/>
      <c r="L133" s="12" t="str">
        <f>IFERROR(VLOOKUP(B133,Retorno_da_RFB!$D$3:$I$6388,5,0),"")</f>
        <v>017</v>
      </c>
      <c r="M133" s="13">
        <f>IFERROR(VLOOKUP(B133,Retorno_da_RFB!$D$3:$I$6388,6,0),"")</f>
        <v>43504</v>
      </c>
      <c r="N133" s="10" t="str">
        <f>IFERROR(VLOOKUP(B133,Retorno_da_RFB!$D$3:$I$6388,3,0),"")</f>
        <v>8483.40.10</v>
      </c>
      <c r="O133" s="10" t="str">
        <f>IFERROR(VLOOKUP(B133,Retorno_da_RFB!$D$3:$I$6388,4,0),"")</f>
        <v>Reversores com relação de redução real de 2,52:1 à frente e 2,50:1 à ré; relação de redução nominal 2,5:1 para acoplamento em motores diesel com potência máxima de 9.24kW (0.0044kW/(r-min-1)) e rotação de saída máxima a 2.100rpm, destinados à aplicação em trabalho contínuo em embarcações.</v>
      </c>
      <c r="P133" s="12" t="str">
        <f>IFERROR(IF(N133="","",IF(VLOOKUP(LEFT(N133,10),'Universo_BK-BIT'!$A$5:$E$10005,2,0)="","X",VLOOKUP(LEFT(N133,10),'Universo_BK-BIT'!$A$5:$E$10005,2,0))),"X")</f>
        <v>BK</v>
      </c>
      <c r="Q133" s="12">
        <f>IFERROR(IF(P133="X","",VLOOKUP(LEFT(N133,10),'Universo_BK-BIT'!$A$5:$E$10005,3,0)),"")</f>
        <v>14</v>
      </c>
      <c r="R133" s="14" t="e">
        <f t="shared" si="7"/>
        <v>#REF!</v>
      </c>
      <c r="S133" s="14" t="e">
        <f t="shared" si="8"/>
        <v>#N/A</v>
      </c>
      <c r="T133" s="14"/>
      <c r="U133" s="14" t="str">
        <f ca="1">IFERROR(IF(P133="X",IF(VLOOKUP(B133,'Oficios_-_pend_criticas'!$C$3:$J$4739,5,0)="","",IF(VLOOKUP(B133,'Oficios_-_pend_criticas'!$C$3:$J$4739,7,0)="",IF(TODAY()&gt;VLOOKUP(B133,'Oficios_-_pend_criticas'!$C$3:$J$4739,5,0),"X",""),IF(VLOOKUP(B133,'Oficios_-_pend_criticas'!$C$3:$J$4739,7,0)&gt;VLOOKUP(B133,'Oficios_-_pend_criticas'!$C$3:$J$4739,5,0),"X",""))),""),"")</f>
        <v/>
      </c>
      <c r="V133" s="14" t="str">
        <f ca="1">IFERROR(IF(Q133=0,IF(VLOOKUP(B133,'Oficios_-_pend_criticas'!$C$3:$J$4739,5,0)="","",IF(VLOOKUP(B133,'Oficios_-_pend_criticas'!$C$3:$J$4739,7,0)="",IF(TODAY()&gt;VLOOKUP(B133,'Oficios_-_pend_criticas'!$C$3:$J$4739,5,0),"X",""),IF(VLOOKUP(B133,'Oficios_-_pend_criticas'!$C$3:$J$4739,7,0)&gt;VLOOKUP(B133,'Oficios_-_pend_criticas'!$C$3:$J$4739,5,0),"X",""))),""),"")</f>
        <v/>
      </c>
      <c r="W133" s="14" t="str">
        <f ca="1">IFERROR(IF(P133&lt;&gt;"X",IF(Q133&gt;0,IF(VLOOKUP(B133,'Oficios_-_pend_criticas'!$C$4:$J$4739,5,0)="","",IF(VLOOKUP(B133,'Oficios_-_pend_criticas'!$C$4:$J$4739,7,0)="",IF(TODAY()&gt;VLOOKUP(B133,'Oficios_-_pend_criticas'!$C$4:$J$4739,5,0),"X",""),IF(VLOOKUP(B133,'Oficios_-_pend_criticas'!$C$4:$J$4739,7,0)&gt;VLOOKUP(B133,'Oficios_-_pend_criticas'!$C$4:$J$4739,5,0),"X",""))),""),""),"")</f>
        <v/>
      </c>
    </row>
    <row r="134" spans="1:23" ht="33.75" hidden="1" customHeight="1" x14ac:dyDescent="0.25">
      <c r="A134" s="9" t="str">
        <f t="shared" si="6"/>
        <v/>
      </c>
      <c r="B134" s="10" t="s">
        <v>378</v>
      </c>
      <c r="C134" s="11" t="e">
        <f>IF(B134="","",VLOOKUP(B134,#REF!,6,0))</f>
        <v>#REF!</v>
      </c>
      <c r="D134" s="12" t="e">
        <f>IF(B134="","",VLOOKUP(B134,#REF!,22,0))</f>
        <v>#REF!</v>
      </c>
      <c r="E134" s="10" t="e">
        <f>IF(B134="","",VLOOKUP(B134,Consultas_públicas!$A$376:$G$3879,7,0))</f>
        <v>#N/A</v>
      </c>
      <c r="F134" s="12" t="s">
        <v>252</v>
      </c>
      <c r="G134" s="16">
        <v>43494</v>
      </c>
      <c r="H134" s="14" t="str">
        <f>IFERROR(IF(VLOOKUP(B134,'Oficios_-_pend_criticas'!$C$4:$D$4739,2,0)="","","X"),"")</f>
        <v/>
      </c>
      <c r="I134" s="12"/>
      <c r="J134" s="13"/>
      <c r="K134" s="10"/>
      <c r="L134" s="12" t="str">
        <f>IFERROR(VLOOKUP(B134,Retorno_da_RFB!$D$3:$I$6388,5,0),"")</f>
        <v>017</v>
      </c>
      <c r="M134" s="13">
        <f>IFERROR(VLOOKUP(B134,Retorno_da_RFB!$D$3:$I$6388,6,0),"")</f>
        <v>43504</v>
      </c>
      <c r="N134" s="10" t="str">
        <f>IFERROR(VLOOKUP(B134,Retorno_da_RFB!$D$3:$I$6388,3,0),"")</f>
        <v>8483.40.10</v>
      </c>
      <c r="O134" s="10" t="str">
        <f>IFERROR(VLOOKUP(B134,Retorno_da_RFB!$D$3:$I$6388,4,0),"")</f>
        <v>Reversores com relação de redução real de 2,95:1 à frente e 2,95:1 à ré; relação de redução nominal 3:1 para acoplamento em motores diesel com potência máxima de 25.2kW (0.012kW/(r-min-1)) e rotação de saída máxima a 2.100rpm, destinados à aplicação em trabalho contínuo em embarcações.</v>
      </c>
      <c r="P134" s="12" t="str">
        <f>IFERROR(IF(N134="","",IF(VLOOKUP(LEFT(N134,10),'Universo_BK-BIT'!$A$5:$E$10005,2,0)="","X",VLOOKUP(LEFT(N134,10),'Universo_BK-BIT'!$A$5:$E$10005,2,0))),"X")</f>
        <v>BK</v>
      </c>
      <c r="Q134" s="12">
        <f>IFERROR(IF(P134="X","",VLOOKUP(LEFT(N134,10),'Universo_BK-BIT'!$A$5:$E$10005,3,0)),"")</f>
        <v>14</v>
      </c>
      <c r="R134" s="14" t="e">
        <f t="shared" si="7"/>
        <v>#REF!</v>
      </c>
      <c r="S134" s="14" t="e">
        <f t="shared" si="8"/>
        <v>#N/A</v>
      </c>
      <c r="T134" s="14"/>
      <c r="U134" s="14" t="str">
        <f ca="1">IFERROR(IF(P134="X",IF(VLOOKUP(B134,'Oficios_-_pend_criticas'!$C$3:$J$4739,5,0)="","",IF(VLOOKUP(B134,'Oficios_-_pend_criticas'!$C$3:$J$4739,7,0)="",IF(TODAY()&gt;VLOOKUP(B134,'Oficios_-_pend_criticas'!$C$3:$J$4739,5,0),"X",""),IF(VLOOKUP(B134,'Oficios_-_pend_criticas'!$C$3:$J$4739,7,0)&gt;VLOOKUP(B134,'Oficios_-_pend_criticas'!$C$3:$J$4739,5,0),"X",""))),""),"")</f>
        <v/>
      </c>
      <c r="V134" s="14" t="str">
        <f ca="1">IFERROR(IF(Q134=0,IF(VLOOKUP(B134,'Oficios_-_pend_criticas'!$C$3:$J$4739,5,0)="","",IF(VLOOKUP(B134,'Oficios_-_pend_criticas'!$C$3:$J$4739,7,0)="",IF(TODAY()&gt;VLOOKUP(B134,'Oficios_-_pend_criticas'!$C$3:$J$4739,5,0),"X",""),IF(VLOOKUP(B134,'Oficios_-_pend_criticas'!$C$3:$J$4739,7,0)&gt;VLOOKUP(B134,'Oficios_-_pend_criticas'!$C$3:$J$4739,5,0),"X",""))),""),"")</f>
        <v/>
      </c>
      <c r="W134" s="14" t="str">
        <f ca="1">IFERROR(IF(P134&lt;&gt;"X",IF(Q134&gt;0,IF(VLOOKUP(B134,'Oficios_-_pend_criticas'!$C$4:$J$4739,5,0)="","",IF(VLOOKUP(B134,'Oficios_-_pend_criticas'!$C$4:$J$4739,7,0)="",IF(TODAY()&gt;VLOOKUP(B134,'Oficios_-_pend_criticas'!$C$4:$J$4739,5,0),"X",""),IF(VLOOKUP(B134,'Oficios_-_pend_criticas'!$C$4:$J$4739,7,0)&gt;VLOOKUP(B134,'Oficios_-_pend_criticas'!$C$4:$J$4739,5,0),"X",""))),""),""),"")</f>
        <v/>
      </c>
    </row>
    <row r="135" spans="1:23" ht="33.75" hidden="1" customHeight="1" x14ac:dyDescent="0.25">
      <c r="A135" s="9" t="str">
        <f t="shared" si="6"/>
        <v/>
      </c>
      <c r="B135" s="10" t="s">
        <v>380</v>
      </c>
      <c r="C135" s="11" t="e">
        <f>IF(B135="","",VLOOKUP(B135,#REF!,6,0))</f>
        <v>#REF!</v>
      </c>
      <c r="D135" s="12" t="e">
        <f>IF(B135="","",VLOOKUP(B135,#REF!,22,0))</f>
        <v>#REF!</v>
      </c>
      <c r="E135" s="10" t="e">
        <f>IF(B135="","",VLOOKUP(B135,Consultas_públicas!$A$376:$G$3879,7,0))</f>
        <v>#N/A</v>
      </c>
      <c r="F135" s="12" t="s">
        <v>252</v>
      </c>
      <c r="G135" s="16">
        <v>43494</v>
      </c>
      <c r="H135" s="14" t="str">
        <f>IFERROR(IF(VLOOKUP(B135,'Oficios_-_pend_criticas'!$C$4:$D$4739,2,0)="","","X"),"")</f>
        <v/>
      </c>
      <c r="I135" s="12"/>
      <c r="J135" s="13"/>
      <c r="K135" s="10"/>
      <c r="L135" s="12" t="str">
        <f>IFERROR(VLOOKUP(B135,Retorno_da_RFB!$D$3:$I$6388,5,0),"")</f>
        <v>017</v>
      </c>
      <c r="M135" s="13">
        <f>IFERROR(VLOOKUP(B135,Retorno_da_RFB!$D$3:$I$6388,6,0),"")</f>
        <v>43504</v>
      </c>
      <c r="N135" s="10" t="str">
        <f>IFERROR(VLOOKUP(B135,Retorno_da_RFB!$D$3:$I$6388,3,0),"")</f>
        <v>9027.80.99</v>
      </c>
      <c r="O135" s="10" t="str">
        <f>IFERROR(VLOOKUP(B135,Retorno_da_RFB!$D$3:$I$6388,4,0),"")</f>
        <v>Analisadores bioquímicos automáticos para análises laboratoriais e clínicos, por via química seca, com capacidade de até 945 testes por hora, com volume de amostra por teste de 2 a 80µm, com 150 posições de reagente, com metodologia de química seca e quimioluminiscência, carga e descarga contínua, com controles das funções do tipo “touchscreen” e gerenciados por programa dedicado.</v>
      </c>
      <c r="P135" s="12" t="str">
        <f>IFERROR(IF(N135="","",IF(VLOOKUP(LEFT(N135,10),'Universo_BK-BIT'!$A$5:$E$10005,2,0)="","X",VLOOKUP(LEFT(N135,10),'Universo_BK-BIT'!$A$5:$E$10005,2,0))),"X")</f>
        <v>BK</v>
      </c>
      <c r="Q135" s="12">
        <f>IFERROR(IF(P135="X","",VLOOKUP(LEFT(N135,10),'Universo_BK-BIT'!$A$5:$E$10005,3,0)),"")</f>
        <v>14</v>
      </c>
      <c r="R135" s="14" t="e">
        <f t="shared" si="7"/>
        <v>#REF!</v>
      </c>
      <c r="S135" s="14" t="e">
        <f t="shared" si="8"/>
        <v>#N/A</v>
      </c>
      <c r="T135" s="14"/>
      <c r="U135" s="14" t="str">
        <f ca="1">IFERROR(IF(P135="X",IF(VLOOKUP(B135,'Oficios_-_pend_criticas'!$C$3:$J$4739,5,0)="","",IF(VLOOKUP(B135,'Oficios_-_pend_criticas'!$C$3:$J$4739,7,0)="",IF(TODAY()&gt;VLOOKUP(B135,'Oficios_-_pend_criticas'!$C$3:$J$4739,5,0),"X",""),IF(VLOOKUP(B135,'Oficios_-_pend_criticas'!$C$3:$J$4739,7,0)&gt;VLOOKUP(B135,'Oficios_-_pend_criticas'!$C$3:$J$4739,5,0),"X",""))),""),"")</f>
        <v/>
      </c>
      <c r="V135" s="14" t="str">
        <f ca="1">IFERROR(IF(Q135=0,IF(VLOOKUP(B135,'Oficios_-_pend_criticas'!$C$3:$J$4739,5,0)="","",IF(VLOOKUP(B135,'Oficios_-_pend_criticas'!$C$3:$J$4739,7,0)="",IF(TODAY()&gt;VLOOKUP(B135,'Oficios_-_pend_criticas'!$C$3:$J$4739,5,0),"X",""),IF(VLOOKUP(B135,'Oficios_-_pend_criticas'!$C$3:$J$4739,7,0)&gt;VLOOKUP(B135,'Oficios_-_pend_criticas'!$C$3:$J$4739,5,0),"X",""))),""),"")</f>
        <v/>
      </c>
      <c r="W135" s="14" t="str">
        <f ca="1">IFERROR(IF(P135&lt;&gt;"X",IF(Q135&gt;0,IF(VLOOKUP(B135,'Oficios_-_pend_criticas'!$C$4:$J$4739,5,0)="","",IF(VLOOKUP(B135,'Oficios_-_pend_criticas'!$C$4:$J$4739,7,0)="",IF(TODAY()&gt;VLOOKUP(B135,'Oficios_-_pend_criticas'!$C$4:$J$4739,5,0),"X",""),IF(VLOOKUP(B135,'Oficios_-_pend_criticas'!$C$4:$J$4739,7,0)&gt;VLOOKUP(B135,'Oficios_-_pend_criticas'!$C$4:$J$4739,5,0),"X",""))),""),""),"")</f>
        <v/>
      </c>
    </row>
    <row r="136" spans="1:23" ht="33.75" hidden="1" customHeight="1" x14ac:dyDescent="0.25">
      <c r="A136" s="9" t="str">
        <f t="shared" si="6"/>
        <v/>
      </c>
      <c r="B136" s="10" t="s">
        <v>382</v>
      </c>
      <c r="C136" s="11" t="e">
        <f>IF(B136="","",VLOOKUP(B136,#REF!,6,0))</f>
        <v>#REF!</v>
      </c>
      <c r="D136" s="12" t="e">
        <f>IF(B136="","",VLOOKUP(B136,#REF!,22,0))</f>
        <v>#REF!</v>
      </c>
      <c r="E136" s="10" t="e">
        <f>IF(B136="","",VLOOKUP(B136,Consultas_públicas!$A$376:$G$3879,7,0))</f>
        <v>#N/A</v>
      </c>
      <c r="F136" s="12" t="s">
        <v>252</v>
      </c>
      <c r="G136" s="16">
        <v>43494</v>
      </c>
      <c r="H136" s="14" t="str">
        <f>IFERROR(IF(VLOOKUP(B136,'Oficios_-_pend_criticas'!$C$4:$D$4739,2,0)="","","X"),"")</f>
        <v/>
      </c>
      <c r="I136" s="12"/>
      <c r="J136" s="13"/>
      <c r="K136" s="10"/>
      <c r="L136" s="12" t="str">
        <f>IFERROR(VLOOKUP(B136,Retorno_da_RFB!$D$3:$I$6388,5,0),"")</f>
        <v>017</v>
      </c>
      <c r="M136" s="13">
        <f>IFERROR(VLOOKUP(B136,Retorno_da_RFB!$D$3:$I$6388,6,0),"")</f>
        <v>43504</v>
      </c>
      <c r="N136" s="10" t="str">
        <f>IFERROR(VLOOKUP(B136,Retorno_da_RFB!$D$3:$I$6388,3,0),"")</f>
        <v>8464.90.19</v>
      </c>
      <c r="O136" s="10" t="str">
        <f>IFERROR(VLOOKUP(B136,Retorno_da_RFB!$D$3:$I$6388,4,0),"")</f>
        <v>Prensas elétricas para curvar vidros automotivos temperados com dimensões máximas de 2.100 por 1.520mm e espessura compreendida entre 1,6 e 6,0mm, acionadas por servomotores elétricos que garantem uma precisão de repetibilidade de 0,1mm, com tempo de ciclo de 8 segundos e capacidade máxima de 450 peças por hora (referida a uma peça por vez), dotadas de circuito de controle de níveis de vácuo para a curvatura.</v>
      </c>
      <c r="P136" s="12" t="str">
        <f>IFERROR(IF(N136="","",IF(VLOOKUP(LEFT(N136,10),'Universo_BK-BIT'!$A$5:$E$10005,2,0)="","X",VLOOKUP(LEFT(N136,10),'Universo_BK-BIT'!$A$5:$E$10005,2,0))),"X")</f>
        <v>BK</v>
      </c>
      <c r="Q136" s="12">
        <f>IFERROR(IF(P136="X","",VLOOKUP(LEFT(N136,10),'Universo_BK-BIT'!$A$5:$E$10005,3,0)),"")</f>
        <v>14</v>
      </c>
      <c r="R136" s="14" t="e">
        <f t="shared" si="7"/>
        <v>#REF!</v>
      </c>
      <c r="S136" s="14" t="e">
        <f t="shared" si="8"/>
        <v>#N/A</v>
      </c>
      <c r="T136" s="14"/>
      <c r="U136" s="14" t="str">
        <f ca="1">IFERROR(IF(P136="X",IF(VLOOKUP(B136,'Oficios_-_pend_criticas'!$C$3:$J$4739,5,0)="","",IF(VLOOKUP(B136,'Oficios_-_pend_criticas'!$C$3:$J$4739,7,0)="",IF(TODAY()&gt;VLOOKUP(B136,'Oficios_-_pend_criticas'!$C$3:$J$4739,5,0),"X",""),IF(VLOOKUP(B136,'Oficios_-_pend_criticas'!$C$3:$J$4739,7,0)&gt;VLOOKUP(B136,'Oficios_-_pend_criticas'!$C$3:$J$4739,5,0),"X",""))),""),"")</f>
        <v/>
      </c>
      <c r="V136" s="14" t="str">
        <f ca="1">IFERROR(IF(Q136=0,IF(VLOOKUP(B136,'Oficios_-_pend_criticas'!$C$3:$J$4739,5,0)="","",IF(VLOOKUP(B136,'Oficios_-_pend_criticas'!$C$3:$J$4739,7,0)="",IF(TODAY()&gt;VLOOKUP(B136,'Oficios_-_pend_criticas'!$C$3:$J$4739,5,0),"X",""),IF(VLOOKUP(B136,'Oficios_-_pend_criticas'!$C$3:$J$4739,7,0)&gt;VLOOKUP(B136,'Oficios_-_pend_criticas'!$C$3:$J$4739,5,0),"X",""))),""),"")</f>
        <v/>
      </c>
      <c r="W136" s="14" t="str">
        <f ca="1">IFERROR(IF(P136&lt;&gt;"X",IF(Q136&gt;0,IF(VLOOKUP(B136,'Oficios_-_pend_criticas'!$C$4:$J$4739,5,0)="","",IF(VLOOKUP(B136,'Oficios_-_pend_criticas'!$C$4:$J$4739,7,0)="",IF(TODAY()&gt;VLOOKUP(B136,'Oficios_-_pend_criticas'!$C$4:$J$4739,5,0),"X",""),IF(VLOOKUP(B136,'Oficios_-_pend_criticas'!$C$4:$J$4739,7,0)&gt;VLOOKUP(B136,'Oficios_-_pend_criticas'!$C$4:$J$4739,5,0),"X",""))),""),""),"")</f>
        <v/>
      </c>
    </row>
    <row r="137" spans="1:23" ht="33.75" hidden="1" customHeight="1" x14ac:dyDescent="0.25">
      <c r="A137" s="9" t="str">
        <f t="shared" si="6"/>
        <v/>
      </c>
      <c r="B137" s="10" t="s">
        <v>385</v>
      </c>
      <c r="C137" s="11" t="e">
        <f>IF(B137="","",VLOOKUP(B137,#REF!,6,0))</f>
        <v>#REF!</v>
      </c>
      <c r="D137" s="12" t="e">
        <f>IF(B137="","",VLOOKUP(B137,#REF!,22,0))</f>
        <v>#REF!</v>
      </c>
      <c r="E137" s="10" t="e">
        <f>IF(B137="","",VLOOKUP(B137,Consultas_públicas!$A$376:$G$3879,7,0))</f>
        <v>#N/A</v>
      </c>
      <c r="F137" s="12" t="s">
        <v>252</v>
      </c>
      <c r="G137" s="16">
        <v>43494</v>
      </c>
      <c r="H137" s="14" t="str">
        <f>IFERROR(IF(VLOOKUP(B137,'Oficios_-_pend_criticas'!$C$4:$D$4739,2,0)="","","X"),"")</f>
        <v/>
      </c>
      <c r="I137" s="12"/>
      <c r="J137" s="13"/>
      <c r="K137" s="10"/>
      <c r="L137" s="12" t="str">
        <f>IFERROR(VLOOKUP(B137,Retorno_da_RFB!$D$3:$I$6388,5,0),"")</f>
        <v>017</v>
      </c>
      <c r="M137" s="13">
        <f>IFERROR(VLOOKUP(B137,Retorno_da_RFB!$D$3:$I$6388,6,0),"")</f>
        <v>43504</v>
      </c>
      <c r="N137" s="10" t="str">
        <f>IFERROR(VLOOKUP(B137,Retorno_da_RFB!$D$3:$I$6388,3,0),"")</f>
        <v>8477.10.11</v>
      </c>
      <c r="O137" s="10" t="str">
        <f>IFERROR(VLOOKUP(B137,Retorno_da_RFB!$D$3:$I$6388,4,0),"")</f>
        <v>Injetoras horizontais para moldar por injeção pré-formas de politereftalato de etileno (PET), com força de fechamento de 350 toneladas métricas com unidade de fechamento atuada por motor elétrico, curso máximo de abertura 700mm, distanciamento entre as colunas na vertical e horizontal compreendido entre 780 e 1.120mm, calibração  automática de altura do molde, painel de operação com programação de perfil de injeção dedicado para pré-formas PET, controle de servo-válvula de injeção, controle proporcional de velocidade e pressão de extração, unidade de potência hidráulica enclausurada com 2 motores elétricos refrigerados por ar, sistema de filtragem de óleo com interruptor de pressão, funções de injeção e plastificação simultâneas, interligadas, baixa geração de acetaldeído (AA), capacidade de injeção máxima de 7.600g de PET, volume de injeção máxima de 6.770cm3, capacidade de plastificação máxima até 1.400kg/h de PET, pressão de injeção máxima de 1.250bar, sistema de extração de pré-formas com três ou quatro estágios e resfriamento forçado e controlado das superfícies interna e externa das pré-formas, desumidificador de ar dedicado, controle baseado em PC industrial com conexão EtherCAT, disponibilidade de monitoração e diagnóstico remoto, transdutores de posição com resolução de 5 mícrons, circuitos de controle de entradas e saídas com comunicação EtherCAT.</v>
      </c>
      <c r="P137" s="12" t="str">
        <f>IFERROR(IF(N137="","",IF(VLOOKUP(LEFT(N137,10),'Universo_BK-BIT'!$A$5:$E$10005,2,0)="","X",VLOOKUP(LEFT(N137,10),'Universo_BK-BIT'!$A$5:$E$10005,2,0))),"X")</f>
        <v>BK</v>
      </c>
      <c r="Q137" s="12">
        <f>IFERROR(IF(P137="X","",VLOOKUP(LEFT(N137,10),'Universo_BK-BIT'!$A$5:$E$10005,3,0)),"")</f>
        <v>14</v>
      </c>
      <c r="R137" s="14" t="e">
        <f t="shared" si="7"/>
        <v>#REF!</v>
      </c>
      <c r="S137" s="14" t="e">
        <f t="shared" si="8"/>
        <v>#N/A</v>
      </c>
      <c r="T137" s="14"/>
      <c r="U137" s="14" t="str">
        <f ca="1">IFERROR(IF(P137="X",IF(VLOOKUP(B137,'Oficios_-_pend_criticas'!$C$3:$J$4739,5,0)="","",IF(VLOOKUP(B137,'Oficios_-_pend_criticas'!$C$3:$J$4739,7,0)="",IF(TODAY()&gt;VLOOKUP(B137,'Oficios_-_pend_criticas'!$C$3:$J$4739,5,0),"X",""),IF(VLOOKUP(B137,'Oficios_-_pend_criticas'!$C$3:$J$4739,7,0)&gt;VLOOKUP(B137,'Oficios_-_pend_criticas'!$C$3:$J$4739,5,0),"X",""))),""),"")</f>
        <v/>
      </c>
      <c r="V137" s="14" t="str">
        <f ca="1">IFERROR(IF(Q137=0,IF(VLOOKUP(B137,'Oficios_-_pend_criticas'!$C$3:$J$4739,5,0)="","",IF(VLOOKUP(B137,'Oficios_-_pend_criticas'!$C$3:$J$4739,7,0)="",IF(TODAY()&gt;VLOOKUP(B137,'Oficios_-_pend_criticas'!$C$3:$J$4739,5,0),"X",""),IF(VLOOKUP(B137,'Oficios_-_pend_criticas'!$C$3:$J$4739,7,0)&gt;VLOOKUP(B137,'Oficios_-_pend_criticas'!$C$3:$J$4739,5,0),"X",""))),""),"")</f>
        <v/>
      </c>
      <c r="W137" s="14" t="str">
        <f ca="1">IFERROR(IF(P137&lt;&gt;"X",IF(Q137&gt;0,IF(VLOOKUP(B137,'Oficios_-_pend_criticas'!$C$4:$J$4739,5,0)="","",IF(VLOOKUP(B137,'Oficios_-_pend_criticas'!$C$4:$J$4739,7,0)="",IF(TODAY()&gt;VLOOKUP(B137,'Oficios_-_pend_criticas'!$C$4:$J$4739,5,0),"X",""),IF(VLOOKUP(B137,'Oficios_-_pend_criticas'!$C$4:$J$4739,7,0)&gt;VLOOKUP(B137,'Oficios_-_pend_criticas'!$C$4:$J$4739,5,0),"X",""))),""),""),"")</f>
        <v/>
      </c>
    </row>
    <row r="138" spans="1:23" ht="33.75" hidden="1" customHeight="1" x14ac:dyDescent="0.25">
      <c r="A138" s="9" t="str">
        <f t="shared" si="6"/>
        <v/>
      </c>
      <c r="B138" s="10" t="s">
        <v>388</v>
      </c>
      <c r="C138" s="11" t="e">
        <f>IF(B138="","",VLOOKUP(B138,#REF!,6,0))</f>
        <v>#REF!</v>
      </c>
      <c r="D138" s="12" t="e">
        <f>IF(B138="","",VLOOKUP(B138,#REF!,22,0))</f>
        <v>#REF!</v>
      </c>
      <c r="E138" s="10" t="e">
        <f>IF(B138="","",VLOOKUP(B138,Consultas_públicas!$A$376:$G$3879,7,0))</f>
        <v>#N/A</v>
      </c>
      <c r="F138" s="12" t="s">
        <v>252</v>
      </c>
      <c r="G138" s="16">
        <v>43494</v>
      </c>
      <c r="H138" s="14" t="str">
        <f>IFERROR(IF(VLOOKUP(B138,'Oficios_-_pend_criticas'!$C$4:$D$4739,2,0)="","","X"),"")</f>
        <v/>
      </c>
      <c r="I138" s="12"/>
      <c r="J138" s="13"/>
      <c r="K138" s="10"/>
      <c r="L138" s="12" t="str">
        <f>IFERROR(VLOOKUP(B138,Retorno_da_RFB!$D$3:$I$6388,5,0),"")</f>
        <v>017</v>
      </c>
      <c r="M138" s="13">
        <f>IFERROR(VLOOKUP(B138,Retorno_da_RFB!$D$3:$I$6388,6,0),"")</f>
        <v>43504</v>
      </c>
      <c r="N138" s="10" t="str">
        <f>IFERROR(VLOOKUP(B138,Retorno_da_RFB!$D$3:$I$6388,3,0),"")</f>
        <v>8517.62.79</v>
      </c>
      <c r="O138" s="10" t="str">
        <f>IFERROR(VLOOKUP(B138,Retorno_da_RFB!$D$3:$I$6388,4,0),"")</f>
        <v>Transceptores digitais de categoria II, operando nas faixas de 71 a 76GHz e 81 a 86GHz, de montagem Full Outdoor (totalmente externa), alimentado por -48VDC ou PoE (LTPoE++), para transmissão de dados ponto a ponto, níveis de modulação de QPSK a 256QAM, espaçamento de canais de 62.5MHz, 125MHz, 250MHz, 500MHz, 750MHz, 1000MHz e 2000MHz, taxa de transmissão  de máxima nominal de 10Gbps em uma única portadora, equipados com uma interface DCN RJ-45 (PoE), duas interfaces LAN SFP+ 1000BASE-SX/LX ou 10GBASE-SR/LR para dados ETH.</v>
      </c>
      <c r="P138" s="12" t="str">
        <f>IFERROR(IF(N138="","",IF(VLOOKUP(LEFT(N138,10),'Universo_BK-BIT'!$A$5:$E$10005,2,0)="","X",VLOOKUP(LEFT(N138,10),'Universo_BK-BIT'!$A$5:$E$10005,2,0))),"X")</f>
        <v>BIT</v>
      </c>
      <c r="Q138" s="12">
        <f>IFERROR(IF(P138="X","",VLOOKUP(LEFT(N138,10),'Universo_BK-BIT'!$A$5:$E$10005,3,0)),"")</f>
        <v>12</v>
      </c>
      <c r="R138" s="14" t="e">
        <f t="shared" si="7"/>
        <v>#REF!</v>
      </c>
      <c r="S138" s="14" t="e">
        <f t="shared" si="8"/>
        <v>#N/A</v>
      </c>
      <c r="T138" s="14"/>
      <c r="U138" s="14" t="str">
        <f ca="1">IFERROR(IF(P138="X",IF(VLOOKUP(B138,'Oficios_-_pend_criticas'!$C$3:$J$4739,5,0)="","",IF(VLOOKUP(B138,'Oficios_-_pend_criticas'!$C$3:$J$4739,7,0)="",IF(TODAY()&gt;VLOOKUP(B138,'Oficios_-_pend_criticas'!$C$3:$J$4739,5,0),"X",""),IF(VLOOKUP(B138,'Oficios_-_pend_criticas'!$C$3:$J$4739,7,0)&gt;VLOOKUP(B138,'Oficios_-_pend_criticas'!$C$3:$J$4739,5,0),"X",""))),""),"")</f>
        <v/>
      </c>
      <c r="V138" s="14" t="str">
        <f ca="1">IFERROR(IF(Q138=0,IF(VLOOKUP(B138,'Oficios_-_pend_criticas'!$C$3:$J$4739,5,0)="","",IF(VLOOKUP(B138,'Oficios_-_pend_criticas'!$C$3:$J$4739,7,0)="",IF(TODAY()&gt;VLOOKUP(B138,'Oficios_-_pend_criticas'!$C$3:$J$4739,5,0),"X",""),IF(VLOOKUP(B138,'Oficios_-_pend_criticas'!$C$3:$J$4739,7,0)&gt;VLOOKUP(B138,'Oficios_-_pend_criticas'!$C$3:$J$4739,5,0),"X",""))),""),"")</f>
        <v/>
      </c>
      <c r="W138" s="14" t="str">
        <f ca="1">IFERROR(IF(P138&lt;&gt;"X",IF(Q138&gt;0,IF(VLOOKUP(B138,'Oficios_-_pend_criticas'!$C$4:$J$4739,5,0)="","",IF(VLOOKUP(B138,'Oficios_-_pend_criticas'!$C$4:$J$4739,7,0)="",IF(TODAY()&gt;VLOOKUP(B138,'Oficios_-_pend_criticas'!$C$4:$J$4739,5,0),"X",""),IF(VLOOKUP(B138,'Oficios_-_pend_criticas'!$C$4:$J$4739,7,0)&gt;VLOOKUP(B138,'Oficios_-_pend_criticas'!$C$4:$J$4739,5,0),"X",""))),""),""),"")</f>
        <v/>
      </c>
    </row>
    <row r="139" spans="1:23" ht="33.75" hidden="1" customHeight="1" x14ac:dyDescent="0.25">
      <c r="A139" s="9" t="str">
        <f t="shared" si="6"/>
        <v/>
      </c>
      <c r="B139" s="10" t="s">
        <v>391</v>
      </c>
      <c r="C139" s="11" t="e">
        <f>IF(B139="","",VLOOKUP(B139,#REF!,6,0))</f>
        <v>#REF!</v>
      </c>
      <c r="D139" s="12" t="e">
        <f>IF(B139="","",VLOOKUP(B139,#REF!,22,0))</f>
        <v>#REF!</v>
      </c>
      <c r="E139" s="10" t="e">
        <f>IF(B139="","",VLOOKUP(B139,Consultas_públicas!$A$376:$G$3879,7,0))</f>
        <v>#N/A</v>
      </c>
      <c r="F139" s="12" t="s">
        <v>252</v>
      </c>
      <c r="G139" s="16">
        <v>43494</v>
      </c>
      <c r="H139" s="14" t="str">
        <f>IFERROR(IF(VLOOKUP(B139,'Oficios_-_pend_criticas'!$C$4:$D$4739,2,0)="","","X"),"")</f>
        <v/>
      </c>
      <c r="I139" s="12"/>
      <c r="J139" s="13"/>
      <c r="K139" s="10"/>
      <c r="L139" s="12" t="str">
        <f>IFERROR(VLOOKUP(B139,Retorno_da_RFB!$D$3:$I$6388,5,0),"")</f>
        <v>017</v>
      </c>
      <c r="M139" s="13">
        <f>IFERROR(VLOOKUP(B139,Retorno_da_RFB!$D$3:$I$6388,6,0),"")</f>
        <v>43504</v>
      </c>
      <c r="N139" s="10" t="str">
        <f>IFERROR(VLOOKUP(B139,Retorno_da_RFB!$D$3:$I$6388,3,0),"")</f>
        <v>8426.41.90</v>
      </c>
      <c r="O139" s="10" t="str">
        <f>IFERROR(VLOOKUP(B139,Retorno_da_RFB!$D$3:$I$6388,4,0),"")</f>
        <v>Manipuladores para a movimentação de materiais, autopropulsados sobre pneus maciços ou inflados, com 2 eixos e tração nas 4 rodas, dotados de estabilizadores, equipados com cabine com elevação hidráulica ou fixa, implemento frontal de trabalho articulado (lança e braço) com alcance igual ou superior a 15m (ao nível do solo), equipados ou não com ferramentas de trabalho, tais como: garras hidráulicas (de diversos usos), eletroímã, "clamshell" e tesoura hidráulica entre outros, acionada por motor diesel com potência igual ou superior a 350kW, sistema hidráulico com sensor de carga (load sensing) e controle de torque com prioridade para giro, peso operacional igual ou superior a 70.000kg.</v>
      </c>
      <c r="P139" s="12" t="str">
        <f>IFERROR(IF(N139="","",IF(VLOOKUP(LEFT(N139,10),'Universo_BK-BIT'!$A$5:$E$10005,2,0)="","X",VLOOKUP(LEFT(N139,10),'Universo_BK-BIT'!$A$5:$E$10005,2,0))),"X")</f>
        <v>BK</v>
      </c>
      <c r="Q139" s="12">
        <f>IFERROR(IF(P139="X","",VLOOKUP(LEFT(N139,10),'Universo_BK-BIT'!$A$5:$E$10005,3,0)),"")</f>
        <v>14</v>
      </c>
      <c r="R139" s="14" t="e">
        <f t="shared" si="7"/>
        <v>#REF!</v>
      </c>
      <c r="S139" s="14" t="e">
        <f t="shared" si="8"/>
        <v>#N/A</v>
      </c>
      <c r="T139" s="14"/>
      <c r="U139" s="14" t="str">
        <f ca="1">IFERROR(IF(P139="X",IF(VLOOKUP(B139,'Oficios_-_pend_criticas'!$C$3:$J$4739,5,0)="","",IF(VLOOKUP(B139,'Oficios_-_pend_criticas'!$C$3:$J$4739,7,0)="",IF(TODAY()&gt;VLOOKUP(B139,'Oficios_-_pend_criticas'!$C$3:$J$4739,5,0),"X",""),IF(VLOOKUP(B139,'Oficios_-_pend_criticas'!$C$3:$J$4739,7,0)&gt;VLOOKUP(B139,'Oficios_-_pend_criticas'!$C$3:$J$4739,5,0),"X",""))),""),"")</f>
        <v/>
      </c>
      <c r="V139" s="14" t="str">
        <f ca="1">IFERROR(IF(Q139=0,IF(VLOOKUP(B139,'Oficios_-_pend_criticas'!$C$3:$J$4739,5,0)="","",IF(VLOOKUP(B139,'Oficios_-_pend_criticas'!$C$3:$J$4739,7,0)="",IF(TODAY()&gt;VLOOKUP(B139,'Oficios_-_pend_criticas'!$C$3:$J$4739,5,0),"X",""),IF(VLOOKUP(B139,'Oficios_-_pend_criticas'!$C$3:$J$4739,7,0)&gt;VLOOKUP(B139,'Oficios_-_pend_criticas'!$C$3:$J$4739,5,0),"X",""))),""),"")</f>
        <v/>
      </c>
      <c r="W139" s="14" t="str">
        <f ca="1">IFERROR(IF(P139&lt;&gt;"X",IF(Q139&gt;0,IF(VLOOKUP(B139,'Oficios_-_pend_criticas'!$C$4:$J$4739,5,0)="","",IF(VLOOKUP(B139,'Oficios_-_pend_criticas'!$C$4:$J$4739,7,0)="",IF(TODAY()&gt;VLOOKUP(B139,'Oficios_-_pend_criticas'!$C$4:$J$4739,5,0),"X",""),IF(VLOOKUP(B139,'Oficios_-_pend_criticas'!$C$4:$J$4739,7,0)&gt;VLOOKUP(B139,'Oficios_-_pend_criticas'!$C$4:$J$4739,5,0),"X",""))),""),""),"")</f>
        <v/>
      </c>
    </row>
    <row r="140" spans="1:23" ht="33.75" hidden="1" customHeight="1" x14ac:dyDescent="0.25">
      <c r="A140" s="9" t="str">
        <f t="shared" si="6"/>
        <v/>
      </c>
      <c r="B140" s="10" t="s">
        <v>394</v>
      </c>
      <c r="C140" s="11" t="e">
        <f>IF(B140="","",VLOOKUP(B140,#REF!,6,0))</f>
        <v>#REF!</v>
      </c>
      <c r="D140" s="12" t="e">
        <f>IF(B140="","",VLOOKUP(B140,#REF!,22,0))</f>
        <v>#REF!</v>
      </c>
      <c r="E140" s="10" t="e">
        <f>IF(B140="","",VLOOKUP(B140,Consultas_públicas!$A$376:$G$3879,7,0))</f>
        <v>#N/A</v>
      </c>
      <c r="F140" s="12" t="s">
        <v>252</v>
      </c>
      <c r="G140" s="16">
        <v>43494</v>
      </c>
      <c r="H140" s="14" t="str">
        <f>IFERROR(IF(VLOOKUP(B140,'Oficios_-_pend_criticas'!$C$4:$D$4739,2,0)="","","X"),"")</f>
        <v/>
      </c>
      <c r="I140" s="12"/>
      <c r="J140" s="13"/>
      <c r="K140" s="10"/>
      <c r="L140" s="12" t="str">
        <f>IFERROR(VLOOKUP(B140,Retorno_da_RFB!$D$3:$I$6388,5,0),"")</f>
        <v>017</v>
      </c>
      <c r="M140" s="13">
        <f>IFERROR(VLOOKUP(B140,Retorno_da_RFB!$D$3:$I$6388,6,0),"")</f>
        <v>43504</v>
      </c>
      <c r="N140" s="10" t="str">
        <f>IFERROR(VLOOKUP(B140,Retorno_da_RFB!$D$3:$I$6388,3,0),"")</f>
        <v>8477.80.90</v>
      </c>
      <c r="O140" s="10" t="str">
        <f>IFERROR(VLOOKUP(B140,Retorno_da_RFB!$D$3:$I$6388,4,0),"")</f>
        <v>Impressoras 3D que materializa os objetos por tecnologia do tipo estereolitografia (stereolithography apparatus - SLA) por meio de um projetor de luz UV (tecnologia DLP) com comprimento de onda de 405nm com a construção de objetos tridimensionais a partir de resina fotossensível; área de impressão de 120 x 67,5 x 150mm e tamanho do pixel de 62,5 micrômetros.</v>
      </c>
      <c r="P140" s="12" t="str">
        <f>IFERROR(IF(N140="","",IF(VLOOKUP(LEFT(N140,10),'Universo_BK-BIT'!$A$5:$E$10005,2,0)="","X",VLOOKUP(LEFT(N140,10),'Universo_BK-BIT'!$A$5:$E$10005,2,0))),"X")</f>
        <v>BK</v>
      </c>
      <c r="Q140" s="12">
        <f>IFERROR(IF(P140="X","",VLOOKUP(LEFT(N140,10),'Universo_BK-BIT'!$A$5:$E$10005,3,0)),"")</f>
        <v>14</v>
      </c>
      <c r="R140" s="14" t="e">
        <f t="shared" si="7"/>
        <v>#REF!</v>
      </c>
      <c r="S140" s="14" t="e">
        <f t="shared" si="8"/>
        <v>#N/A</v>
      </c>
      <c r="T140" s="14"/>
      <c r="U140" s="14" t="str">
        <f ca="1">IFERROR(IF(P140="X",IF(VLOOKUP(B140,'Oficios_-_pend_criticas'!$C$3:$J$4739,5,0)="","",IF(VLOOKUP(B140,'Oficios_-_pend_criticas'!$C$3:$J$4739,7,0)="",IF(TODAY()&gt;VLOOKUP(B140,'Oficios_-_pend_criticas'!$C$3:$J$4739,5,0),"X",""),IF(VLOOKUP(B140,'Oficios_-_pend_criticas'!$C$3:$J$4739,7,0)&gt;VLOOKUP(B140,'Oficios_-_pend_criticas'!$C$3:$J$4739,5,0),"X",""))),""),"")</f>
        <v/>
      </c>
      <c r="V140" s="14" t="str">
        <f ca="1">IFERROR(IF(Q140=0,IF(VLOOKUP(B140,'Oficios_-_pend_criticas'!$C$3:$J$4739,5,0)="","",IF(VLOOKUP(B140,'Oficios_-_pend_criticas'!$C$3:$J$4739,7,0)="",IF(TODAY()&gt;VLOOKUP(B140,'Oficios_-_pend_criticas'!$C$3:$J$4739,5,0),"X",""),IF(VLOOKUP(B140,'Oficios_-_pend_criticas'!$C$3:$J$4739,7,0)&gt;VLOOKUP(B140,'Oficios_-_pend_criticas'!$C$3:$J$4739,5,0),"X",""))),""),"")</f>
        <v/>
      </c>
      <c r="W140" s="14" t="str">
        <f ca="1">IFERROR(IF(P140&lt;&gt;"X",IF(Q140&gt;0,IF(VLOOKUP(B140,'Oficios_-_pend_criticas'!$C$4:$J$4739,5,0)="","",IF(VLOOKUP(B140,'Oficios_-_pend_criticas'!$C$4:$J$4739,7,0)="",IF(TODAY()&gt;VLOOKUP(B140,'Oficios_-_pend_criticas'!$C$4:$J$4739,5,0),"X",""),IF(VLOOKUP(B140,'Oficios_-_pend_criticas'!$C$4:$J$4739,7,0)&gt;VLOOKUP(B140,'Oficios_-_pend_criticas'!$C$4:$J$4739,5,0),"X",""))),""),""),"")</f>
        <v/>
      </c>
    </row>
    <row r="141" spans="1:23" ht="33.75" hidden="1" customHeight="1" x14ac:dyDescent="0.25">
      <c r="A141" s="9" t="str">
        <f t="shared" si="6"/>
        <v/>
      </c>
      <c r="B141" s="10" t="s">
        <v>396</v>
      </c>
      <c r="C141" s="11" t="e">
        <f>IF(B141="","",VLOOKUP(B141,#REF!,6,0))</f>
        <v>#REF!</v>
      </c>
      <c r="D141" s="12" t="e">
        <f>IF(B141="","",VLOOKUP(B141,#REF!,22,0))</f>
        <v>#REF!</v>
      </c>
      <c r="E141" s="10" t="e">
        <f>IF(B141="","",VLOOKUP(B141,Consultas_públicas!$A$376:$G$3879,7,0))</f>
        <v>#N/A</v>
      </c>
      <c r="F141" s="12" t="s">
        <v>252</v>
      </c>
      <c r="G141" s="16">
        <v>43494</v>
      </c>
      <c r="H141" s="14" t="str">
        <f>IFERROR(IF(VLOOKUP(B141,'Oficios_-_pend_criticas'!$C$4:$D$4739,2,0)="","","X"),"")</f>
        <v/>
      </c>
      <c r="I141" s="12"/>
      <c r="J141" s="13"/>
      <c r="K141" s="10"/>
      <c r="L141" s="12" t="str">
        <f>IFERROR(VLOOKUP(B141,Retorno_da_RFB!$D$3:$I$6388,5,0),"")</f>
        <v>017</v>
      </c>
      <c r="M141" s="13">
        <f>IFERROR(VLOOKUP(B141,Retorno_da_RFB!$D$3:$I$6388,6,0),"")</f>
        <v>43504</v>
      </c>
      <c r="N141" s="10" t="str">
        <f>IFERROR(VLOOKUP(B141,Retorno_da_RFB!$D$3:$I$6388,3,0),"")</f>
        <v>8483.40.10</v>
      </c>
      <c r="O141" s="10" t="str">
        <f>IFERROR(VLOOKUP(B141,Retorno_da_RFB!$D$3:$I$6388,4,0),"")</f>
        <v>Reversores com relação de redução real entre 3.04:1 e 5.06:1 à frente e à ré; relação de redução nominal entre 3:1 e 5:1 para acoplamento em motores diesel com potência máxima entre 202 e 230kW e rotação de saída máxima a 2.000rpm, destinados à aplicação em trabalho contínuo em embarcações.</v>
      </c>
      <c r="P141" s="12" t="str">
        <f>IFERROR(IF(N141="","",IF(VLOOKUP(LEFT(N141,10),'Universo_BK-BIT'!$A$5:$E$10005,2,0)="","X",VLOOKUP(LEFT(N141,10),'Universo_BK-BIT'!$A$5:$E$10005,2,0))),"X")</f>
        <v>BK</v>
      </c>
      <c r="Q141" s="12">
        <f>IFERROR(IF(P141="X","",VLOOKUP(LEFT(N141,10),'Universo_BK-BIT'!$A$5:$E$10005,3,0)),"")</f>
        <v>14</v>
      </c>
      <c r="R141" s="14" t="e">
        <f t="shared" si="7"/>
        <v>#REF!</v>
      </c>
      <c r="S141" s="14" t="e">
        <f t="shared" si="8"/>
        <v>#N/A</v>
      </c>
      <c r="T141" s="14"/>
      <c r="U141" s="14" t="str">
        <f ca="1">IFERROR(IF(P141="X",IF(VLOOKUP(B141,'Oficios_-_pend_criticas'!$C$3:$J$4739,5,0)="","",IF(VLOOKUP(B141,'Oficios_-_pend_criticas'!$C$3:$J$4739,7,0)="",IF(TODAY()&gt;VLOOKUP(B141,'Oficios_-_pend_criticas'!$C$3:$J$4739,5,0),"X",""),IF(VLOOKUP(B141,'Oficios_-_pend_criticas'!$C$3:$J$4739,7,0)&gt;VLOOKUP(B141,'Oficios_-_pend_criticas'!$C$3:$J$4739,5,0),"X",""))),""),"")</f>
        <v/>
      </c>
      <c r="V141" s="14" t="str">
        <f ca="1">IFERROR(IF(Q141=0,IF(VLOOKUP(B141,'Oficios_-_pend_criticas'!$C$3:$J$4739,5,0)="","",IF(VLOOKUP(B141,'Oficios_-_pend_criticas'!$C$3:$J$4739,7,0)="",IF(TODAY()&gt;VLOOKUP(B141,'Oficios_-_pend_criticas'!$C$3:$J$4739,5,0),"X",""),IF(VLOOKUP(B141,'Oficios_-_pend_criticas'!$C$3:$J$4739,7,0)&gt;VLOOKUP(B141,'Oficios_-_pend_criticas'!$C$3:$J$4739,5,0),"X",""))),""),"")</f>
        <v/>
      </c>
      <c r="W141" s="14" t="str">
        <f ca="1">IFERROR(IF(P141&lt;&gt;"X",IF(Q141&gt;0,IF(VLOOKUP(B141,'Oficios_-_pend_criticas'!$C$4:$J$4739,5,0)="","",IF(VLOOKUP(B141,'Oficios_-_pend_criticas'!$C$4:$J$4739,7,0)="",IF(TODAY()&gt;VLOOKUP(B141,'Oficios_-_pend_criticas'!$C$4:$J$4739,5,0),"X",""),IF(VLOOKUP(B141,'Oficios_-_pend_criticas'!$C$4:$J$4739,7,0)&gt;VLOOKUP(B141,'Oficios_-_pend_criticas'!$C$4:$J$4739,5,0),"X",""))),""),""),"")</f>
        <v/>
      </c>
    </row>
    <row r="142" spans="1:23" ht="33.75" hidden="1" customHeight="1" x14ac:dyDescent="0.25">
      <c r="A142" s="9" t="str">
        <f t="shared" si="6"/>
        <v/>
      </c>
      <c r="B142" s="10" t="s">
        <v>398</v>
      </c>
      <c r="C142" s="11" t="e">
        <f>IF(B142="","",VLOOKUP(B142,#REF!,6,0))</f>
        <v>#REF!</v>
      </c>
      <c r="D142" s="12" t="e">
        <f>IF(B142="","",VLOOKUP(B142,#REF!,22,0))</f>
        <v>#REF!</v>
      </c>
      <c r="E142" s="10" t="e">
        <f>IF(B142="","",VLOOKUP(B142,Consultas_públicas!$A$376:$G$3879,7,0))</f>
        <v>#N/A</v>
      </c>
      <c r="F142" s="12" t="s">
        <v>252</v>
      </c>
      <c r="G142" s="16">
        <v>43494</v>
      </c>
      <c r="H142" s="14" t="str">
        <f>IFERROR(IF(VLOOKUP(B142,'Oficios_-_pend_criticas'!$C$4:$D$4739,2,0)="","","X"),"")</f>
        <v/>
      </c>
      <c r="I142" s="12"/>
      <c r="J142" s="13"/>
      <c r="K142" s="10"/>
      <c r="L142" s="12" t="str">
        <f>IFERROR(VLOOKUP(B142,Retorno_da_RFB!$D$3:$I$6388,5,0),"")</f>
        <v>017</v>
      </c>
      <c r="M142" s="13">
        <f>IFERROR(VLOOKUP(B142,Retorno_da_RFB!$D$3:$I$6388,6,0),"")</f>
        <v>43504</v>
      </c>
      <c r="N142" s="10" t="str">
        <f>IFERROR(VLOOKUP(B142,Retorno_da_RFB!$D$3:$I$6388,3,0),"")</f>
        <v>8483.40.10</v>
      </c>
      <c r="O142" s="10" t="str">
        <f>IFERROR(VLOOKUP(B142,Retorno_da_RFB!$D$3:$I$6388,4,0),"")</f>
        <v>Reversores com relação de redução real de 3.11:1 à frente e à ré; relação de redução nominal 3:1 para acoplamento em motores diesel com potência máxima de 22.2kW (0.0074kW/(r-min-1)) e rotação de saída máxima a 3.000rpm, destinados à aplicação em trabalho contínuo em embarcações.</v>
      </c>
      <c r="P142" s="12" t="str">
        <f>IFERROR(IF(N142="","",IF(VLOOKUP(LEFT(N142,10),'Universo_BK-BIT'!$A$5:$E$10005,2,0)="","X",VLOOKUP(LEFT(N142,10),'Universo_BK-BIT'!$A$5:$E$10005,2,0))),"X")</f>
        <v>BK</v>
      </c>
      <c r="Q142" s="12">
        <f>IFERROR(IF(P142="X","",VLOOKUP(LEFT(N142,10),'Universo_BK-BIT'!$A$5:$E$10005,3,0)),"")</f>
        <v>14</v>
      </c>
      <c r="R142" s="14" t="e">
        <f t="shared" si="7"/>
        <v>#REF!</v>
      </c>
      <c r="S142" s="14" t="e">
        <f t="shared" si="8"/>
        <v>#N/A</v>
      </c>
      <c r="T142" s="14"/>
      <c r="U142" s="14" t="str">
        <f ca="1">IFERROR(IF(P142="X",IF(VLOOKUP(B142,'Oficios_-_pend_criticas'!$C$3:$J$4739,5,0)="","",IF(VLOOKUP(B142,'Oficios_-_pend_criticas'!$C$3:$J$4739,7,0)="",IF(TODAY()&gt;VLOOKUP(B142,'Oficios_-_pend_criticas'!$C$3:$J$4739,5,0),"X",""),IF(VLOOKUP(B142,'Oficios_-_pend_criticas'!$C$3:$J$4739,7,0)&gt;VLOOKUP(B142,'Oficios_-_pend_criticas'!$C$3:$J$4739,5,0),"X",""))),""),"")</f>
        <v/>
      </c>
      <c r="V142" s="14" t="str">
        <f ca="1">IFERROR(IF(Q142=0,IF(VLOOKUP(B142,'Oficios_-_pend_criticas'!$C$3:$J$4739,5,0)="","",IF(VLOOKUP(B142,'Oficios_-_pend_criticas'!$C$3:$J$4739,7,0)="",IF(TODAY()&gt;VLOOKUP(B142,'Oficios_-_pend_criticas'!$C$3:$J$4739,5,0),"X",""),IF(VLOOKUP(B142,'Oficios_-_pend_criticas'!$C$3:$J$4739,7,0)&gt;VLOOKUP(B142,'Oficios_-_pend_criticas'!$C$3:$J$4739,5,0),"X",""))),""),"")</f>
        <v/>
      </c>
      <c r="W142" s="14" t="str">
        <f ca="1">IFERROR(IF(P142&lt;&gt;"X",IF(Q142&gt;0,IF(VLOOKUP(B142,'Oficios_-_pend_criticas'!$C$4:$J$4739,5,0)="","",IF(VLOOKUP(B142,'Oficios_-_pend_criticas'!$C$4:$J$4739,7,0)="",IF(TODAY()&gt;VLOOKUP(B142,'Oficios_-_pend_criticas'!$C$4:$J$4739,5,0),"X",""),IF(VLOOKUP(B142,'Oficios_-_pend_criticas'!$C$4:$J$4739,7,0)&gt;VLOOKUP(B142,'Oficios_-_pend_criticas'!$C$4:$J$4739,5,0),"X",""))),""),""),"")</f>
        <v/>
      </c>
    </row>
    <row r="143" spans="1:23" ht="33.75" hidden="1" customHeight="1" x14ac:dyDescent="0.25">
      <c r="A143" s="9" t="str">
        <f t="shared" si="6"/>
        <v/>
      </c>
      <c r="B143" s="10" t="s">
        <v>400</v>
      </c>
      <c r="C143" s="11" t="e">
        <f>IF(B143="","",VLOOKUP(B143,#REF!,6,0))</f>
        <v>#REF!</v>
      </c>
      <c r="D143" s="12" t="e">
        <f>IF(B143="","",VLOOKUP(B143,#REF!,22,0))</f>
        <v>#REF!</v>
      </c>
      <c r="E143" s="10" t="e">
        <f>IF(B143="","",VLOOKUP(B143,Consultas_públicas!$A$376:$G$3879,7,0))</f>
        <v>#N/A</v>
      </c>
      <c r="F143" s="12" t="s">
        <v>252</v>
      </c>
      <c r="G143" s="16">
        <v>43494</v>
      </c>
      <c r="H143" s="14" t="str">
        <f>IFERROR(IF(VLOOKUP(B143,'Oficios_-_pend_criticas'!$C$4:$D$4739,2,0)="","","X"),"")</f>
        <v/>
      </c>
      <c r="I143" s="12"/>
      <c r="J143" s="13"/>
      <c r="K143" s="10"/>
      <c r="L143" s="12" t="str">
        <f>IFERROR(VLOOKUP(B143,Retorno_da_RFB!$D$3:$I$6388,5,0),"")</f>
        <v>017</v>
      </c>
      <c r="M143" s="13">
        <f>IFERROR(VLOOKUP(B143,Retorno_da_RFB!$D$3:$I$6388,6,0),"")</f>
        <v>43504</v>
      </c>
      <c r="N143" s="10" t="str">
        <f>IFERROR(VLOOKUP(B143,Retorno_da_RFB!$D$3:$I$6388,3,0),"")</f>
        <v>8483.40.10</v>
      </c>
      <c r="O143" s="10" t="str">
        <f>IFERROR(VLOOKUP(B143,Retorno_da_RFB!$D$3:$I$6388,4,0),"")</f>
        <v>Reversores com relação de redução real entre 1.97:1 e 3.95:1 à frente e à ré; relação de redução nominal entre 2:1 e 4:1 para acoplamento em motores diesel com potência máxima entre 57,5 e 75kW e rotação de saída máxima a 2.500rpm, destinados à aplicação em trabalho contínuo em embarcações.</v>
      </c>
      <c r="P143" s="12" t="str">
        <f>IFERROR(IF(N143="","",IF(VLOOKUP(LEFT(N143,10),'Universo_BK-BIT'!$A$5:$E$10005,2,0)="","X",VLOOKUP(LEFT(N143,10),'Universo_BK-BIT'!$A$5:$E$10005,2,0))),"X")</f>
        <v>BK</v>
      </c>
      <c r="Q143" s="12">
        <f>IFERROR(IF(P143="X","",VLOOKUP(LEFT(N143,10),'Universo_BK-BIT'!$A$5:$E$10005,3,0)),"")</f>
        <v>14</v>
      </c>
      <c r="R143" s="14" t="e">
        <f t="shared" si="7"/>
        <v>#REF!</v>
      </c>
      <c r="S143" s="14" t="e">
        <f t="shared" si="8"/>
        <v>#N/A</v>
      </c>
      <c r="T143" s="14"/>
      <c r="U143" s="14" t="str">
        <f ca="1">IFERROR(IF(P143="X",IF(VLOOKUP(B143,'Oficios_-_pend_criticas'!$C$3:$J$4739,5,0)="","",IF(VLOOKUP(B143,'Oficios_-_pend_criticas'!$C$3:$J$4739,7,0)="",IF(TODAY()&gt;VLOOKUP(B143,'Oficios_-_pend_criticas'!$C$3:$J$4739,5,0),"X",""),IF(VLOOKUP(B143,'Oficios_-_pend_criticas'!$C$3:$J$4739,7,0)&gt;VLOOKUP(B143,'Oficios_-_pend_criticas'!$C$3:$J$4739,5,0),"X",""))),""),"")</f>
        <v/>
      </c>
      <c r="V143" s="14" t="str">
        <f ca="1">IFERROR(IF(Q143=0,IF(VLOOKUP(B143,'Oficios_-_pend_criticas'!$C$3:$J$4739,5,0)="","",IF(VLOOKUP(B143,'Oficios_-_pend_criticas'!$C$3:$J$4739,7,0)="",IF(TODAY()&gt;VLOOKUP(B143,'Oficios_-_pend_criticas'!$C$3:$J$4739,5,0),"X",""),IF(VLOOKUP(B143,'Oficios_-_pend_criticas'!$C$3:$J$4739,7,0)&gt;VLOOKUP(B143,'Oficios_-_pend_criticas'!$C$3:$J$4739,5,0),"X",""))),""),"")</f>
        <v/>
      </c>
      <c r="W143" s="14" t="str">
        <f ca="1">IFERROR(IF(P143&lt;&gt;"X",IF(Q143&gt;0,IF(VLOOKUP(B143,'Oficios_-_pend_criticas'!$C$4:$J$4739,5,0)="","",IF(VLOOKUP(B143,'Oficios_-_pend_criticas'!$C$4:$J$4739,7,0)="",IF(TODAY()&gt;VLOOKUP(B143,'Oficios_-_pend_criticas'!$C$4:$J$4739,5,0),"X",""),IF(VLOOKUP(B143,'Oficios_-_pend_criticas'!$C$4:$J$4739,7,0)&gt;VLOOKUP(B143,'Oficios_-_pend_criticas'!$C$4:$J$4739,5,0),"X",""))),""),""),"")</f>
        <v/>
      </c>
    </row>
    <row r="144" spans="1:23" ht="33.75" hidden="1" customHeight="1" x14ac:dyDescent="0.25">
      <c r="A144" s="9" t="str">
        <f t="shared" si="6"/>
        <v/>
      </c>
      <c r="B144" s="10" t="s">
        <v>402</v>
      </c>
      <c r="C144" s="11" t="e">
        <f>IF(B144="","",VLOOKUP(B144,#REF!,6,0))</f>
        <v>#REF!</v>
      </c>
      <c r="D144" s="12" t="e">
        <f>IF(B144="","",VLOOKUP(B144,#REF!,22,0))</f>
        <v>#REF!</v>
      </c>
      <c r="E144" s="10" t="e">
        <f>IF(B144="","",VLOOKUP(B144,Consultas_públicas!$A$376:$G$3879,7,0))</f>
        <v>#N/A</v>
      </c>
      <c r="F144" s="12" t="s">
        <v>403</v>
      </c>
      <c r="G144" s="13">
        <v>43501</v>
      </c>
      <c r="H144" s="14" t="str">
        <f>IFERROR(IF(VLOOKUP(B144,'Oficios_-_pend_criticas'!$C$4:$D$4739,2,0)="","","X"),"")</f>
        <v/>
      </c>
      <c r="I144" s="12"/>
      <c r="J144" s="13"/>
      <c r="K144" s="10"/>
      <c r="L144" s="12" t="str">
        <f>IFERROR(VLOOKUP(B144,Retorno_da_RFB!$D$3:$I$6388,5,0),"")</f>
        <v>019</v>
      </c>
      <c r="M144" s="13">
        <f>IFERROR(VLOOKUP(B144,Retorno_da_RFB!$D$3:$I$6388,6,0),"")</f>
        <v>43507</v>
      </c>
      <c r="N144" s="10" t="str">
        <f>IFERROR(VLOOKUP(B144,Retorno_da_RFB!$D$3:$I$6388,3,0),"")</f>
        <v>8483.40.90</v>
      </c>
      <c r="O144" s="10" t="str">
        <f>IFERROR(VLOOKUP(B144,Retorno_da_RFB!$D$3:$I$6388,4,0),"")</f>
        <v>Kits de coroa e pinhão com engrenagem de 310,63 milímetros de diâmetro externo e espessura de 37,8 milímetros.</v>
      </c>
      <c r="P144" s="12" t="str">
        <f>IFERROR(IF(N144="","",IF(VLOOKUP(LEFT(N144,10),'Universo_BK-BIT'!$A$5:$E$10005,2,0)="","X",VLOOKUP(LEFT(N144,10),'Universo_BK-BIT'!$A$5:$E$10005,2,0))),"X")</f>
        <v>BK</v>
      </c>
      <c r="Q144" s="12">
        <f>IFERROR(IF(P144="X","",VLOOKUP(LEFT(N144,10),'Universo_BK-BIT'!$A$5:$E$10005,3,0)),"")</f>
        <v>14</v>
      </c>
      <c r="R144" s="14" t="e">
        <f t="shared" si="7"/>
        <v>#REF!</v>
      </c>
      <c r="S144" s="14" t="e">
        <f t="shared" si="8"/>
        <v>#N/A</v>
      </c>
      <c r="T144" s="14"/>
      <c r="U144" s="14" t="str">
        <f ca="1">IFERROR(IF(P144="X",IF(VLOOKUP(B144,'Oficios_-_pend_criticas'!$C$3:$J$4739,5,0)="","",IF(VLOOKUP(B144,'Oficios_-_pend_criticas'!$C$3:$J$4739,7,0)="",IF(TODAY()&gt;VLOOKUP(B144,'Oficios_-_pend_criticas'!$C$3:$J$4739,5,0),"X",""),IF(VLOOKUP(B144,'Oficios_-_pend_criticas'!$C$3:$J$4739,7,0)&gt;VLOOKUP(B144,'Oficios_-_pend_criticas'!$C$3:$J$4739,5,0),"X",""))),""),"")</f>
        <v/>
      </c>
      <c r="V144" s="14" t="str">
        <f ca="1">IFERROR(IF(Q144=0,IF(VLOOKUP(B144,'Oficios_-_pend_criticas'!$C$3:$J$4739,5,0)="","",IF(VLOOKUP(B144,'Oficios_-_pend_criticas'!$C$3:$J$4739,7,0)="",IF(TODAY()&gt;VLOOKUP(B144,'Oficios_-_pend_criticas'!$C$3:$J$4739,5,0),"X",""),IF(VLOOKUP(B144,'Oficios_-_pend_criticas'!$C$3:$J$4739,7,0)&gt;VLOOKUP(B144,'Oficios_-_pend_criticas'!$C$3:$J$4739,5,0),"X",""))),""),"")</f>
        <v/>
      </c>
      <c r="W144" s="14" t="str">
        <f ca="1">IFERROR(IF(P144&lt;&gt;"X",IF(Q144&gt;0,IF(VLOOKUP(B144,'Oficios_-_pend_criticas'!$C$4:$J$4739,5,0)="","",IF(VLOOKUP(B144,'Oficios_-_pend_criticas'!$C$4:$J$4739,7,0)="",IF(TODAY()&gt;VLOOKUP(B144,'Oficios_-_pend_criticas'!$C$4:$J$4739,5,0),"X",""),IF(VLOOKUP(B144,'Oficios_-_pend_criticas'!$C$4:$J$4739,7,0)&gt;VLOOKUP(B144,'Oficios_-_pend_criticas'!$C$4:$J$4739,5,0),"X",""))),""),""),"")</f>
        <v/>
      </c>
    </row>
    <row r="145" spans="1:23" ht="33.75" hidden="1" customHeight="1" x14ac:dyDescent="0.25">
      <c r="A145" s="9" t="str">
        <f t="shared" si="6"/>
        <v/>
      </c>
      <c r="B145" s="10" t="s">
        <v>407</v>
      </c>
      <c r="C145" s="11" t="e">
        <f>IF(B145="","",VLOOKUP(B145,#REF!,6,0))</f>
        <v>#REF!</v>
      </c>
      <c r="D145" s="12" t="e">
        <f>IF(B145="","",VLOOKUP(B145,#REF!,22,0))</f>
        <v>#REF!</v>
      </c>
      <c r="E145" s="10" t="e">
        <f>IF(B145="","",VLOOKUP(B145,Consultas_públicas!$A$376:$G$3879,7,0))</f>
        <v>#N/A</v>
      </c>
      <c r="F145" s="12" t="s">
        <v>403</v>
      </c>
      <c r="G145" s="13">
        <v>43501</v>
      </c>
      <c r="H145" s="14" t="str">
        <f>IFERROR(IF(VLOOKUP(B145,'Oficios_-_pend_criticas'!$C$4:$D$4739,2,0)="","","X"),"")</f>
        <v/>
      </c>
      <c r="I145" s="12"/>
      <c r="J145" s="13"/>
      <c r="K145" s="10"/>
      <c r="L145" s="12" t="str">
        <f>IFERROR(VLOOKUP(B145,Retorno_da_RFB!$D$3:$I$6388,5,0),"")</f>
        <v>019</v>
      </c>
      <c r="M145" s="13">
        <f>IFERROR(VLOOKUP(B145,Retorno_da_RFB!$D$3:$I$6388,6,0),"")</f>
        <v>43507</v>
      </c>
      <c r="N145" s="10" t="str">
        <f>IFERROR(VLOOKUP(B145,Retorno_da_RFB!$D$3:$I$6388,3,0),"")</f>
        <v>8536.90.40</v>
      </c>
      <c r="O145" s="10" t="str">
        <f>IFERROR(VLOOKUP(B145,Retorno_da_RFB!$D$3:$I$6388,4,0),"")</f>
        <v>Interruptores tácteis 6 x 6mm, botão interruptor inteligente, clique nítido, um polo de acionamento, “feedback” tátil, potência MAX 50mA 24VDC, tensão de suporte dielétrico 250VAC durante 1 minuto, faixa de temperatura operacional -20～+70.</v>
      </c>
      <c r="P145" s="12" t="str">
        <f>IFERROR(IF(N145="","",IF(VLOOKUP(LEFT(N145,10),'Universo_BK-BIT'!$A$5:$E$10005,2,0)="","X",VLOOKUP(LEFT(N145,10),'Universo_BK-BIT'!$A$5:$E$10005,2,0))),"X")</f>
        <v>BIT</v>
      </c>
      <c r="Q145" s="12">
        <f>IFERROR(IF(P145="X","",VLOOKUP(LEFT(N145,10),'Universo_BK-BIT'!$A$5:$E$10005,3,0)),"")</f>
        <v>10</v>
      </c>
      <c r="R145" s="14" t="e">
        <f t="shared" si="7"/>
        <v>#REF!</v>
      </c>
      <c r="S145" s="14" t="e">
        <f t="shared" si="8"/>
        <v>#N/A</v>
      </c>
      <c r="T145" s="14"/>
      <c r="U145" s="14" t="str">
        <f ca="1">IFERROR(IF(P145="X",IF(VLOOKUP(B145,'Oficios_-_pend_criticas'!$C$3:$J$4739,5,0)="","",IF(VLOOKUP(B145,'Oficios_-_pend_criticas'!$C$3:$J$4739,7,0)="",IF(TODAY()&gt;VLOOKUP(B145,'Oficios_-_pend_criticas'!$C$3:$J$4739,5,0),"X",""),IF(VLOOKUP(B145,'Oficios_-_pend_criticas'!$C$3:$J$4739,7,0)&gt;VLOOKUP(B145,'Oficios_-_pend_criticas'!$C$3:$J$4739,5,0),"X",""))),""),"")</f>
        <v/>
      </c>
      <c r="V145" s="14" t="str">
        <f ca="1">IFERROR(IF(Q145=0,IF(VLOOKUP(B145,'Oficios_-_pend_criticas'!$C$3:$J$4739,5,0)="","",IF(VLOOKUP(B145,'Oficios_-_pend_criticas'!$C$3:$J$4739,7,0)="",IF(TODAY()&gt;VLOOKUP(B145,'Oficios_-_pend_criticas'!$C$3:$J$4739,5,0),"X",""),IF(VLOOKUP(B145,'Oficios_-_pend_criticas'!$C$3:$J$4739,7,0)&gt;VLOOKUP(B145,'Oficios_-_pend_criticas'!$C$3:$J$4739,5,0),"X",""))),""),"")</f>
        <v/>
      </c>
      <c r="W145" s="14" t="str">
        <f ca="1">IFERROR(IF(P145&lt;&gt;"X",IF(Q145&gt;0,IF(VLOOKUP(B145,'Oficios_-_pend_criticas'!$C$4:$J$4739,5,0)="","",IF(VLOOKUP(B145,'Oficios_-_pend_criticas'!$C$4:$J$4739,7,0)="",IF(TODAY()&gt;VLOOKUP(B145,'Oficios_-_pend_criticas'!$C$4:$J$4739,5,0),"X",""),IF(VLOOKUP(B145,'Oficios_-_pend_criticas'!$C$4:$J$4739,7,0)&gt;VLOOKUP(B145,'Oficios_-_pend_criticas'!$C$4:$J$4739,5,0),"X",""))),""),""),"")</f>
        <v/>
      </c>
    </row>
    <row r="146" spans="1:23" ht="33.75" hidden="1" customHeight="1" x14ac:dyDescent="0.25">
      <c r="A146" s="9" t="str">
        <f t="shared" si="6"/>
        <v/>
      </c>
      <c r="B146" s="10" t="s">
        <v>410</v>
      </c>
      <c r="C146" s="11" t="e">
        <f>IF(B146="","",VLOOKUP(B146,#REF!,6,0))</f>
        <v>#REF!</v>
      </c>
      <c r="D146" s="12" t="e">
        <f>IF(B146="","",VLOOKUP(B146,#REF!,22,0))</f>
        <v>#REF!</v>
      </c>
      <c r="E146" s="10" t="e">
        <f>IF(B146="","",VLOOKUP(B146,Consultas_públicas!$A$376:$G$3879,7,0))</f>
        <v>#N/A</v>
      </c>
      <c r="F146" s="12" t="s">
        <v>403</v>
      </c>
      <c r="G146" s="13">
        <v>43501</v>
      </c>
      <c r="H146" s="14" t="str">
        <f>IFERROR(IF(VLOOKUP(B146,'Oficios_-_pend_criticas'!$C$4:$D$4739,2,0)="","","X"),"")</f>
        <v/>
      </c>
      <c r="I146" s="12"/>
      <c r="J146" s="13"/>
      <c r="K146" s="10"/>
      <c r="L146" s="12" t="str">
        <f>IFERROR(VLOOKUP(B146,Retorno_da_RFB!$D$3:$I$6388,5,0),"")</f>
        <v>019</v>
      </c>
      <c r="M146" s="13">
        <f>IFERROR(VLOOKUP(B146,Retorno_da_RFB!$D$3:$I$6388,6,0),"")</f>
        <v>43507</v>
      </c>
      <c r="N146" s="10" t="str">
        <f>IFERROR(VLOOKUP(B146,Retorno_da_RFB!$D$3:$I$6388,3,0),"")</f>
        <v>9031.49.90</v>
      </c>
      <c r="O146" s="10" t="str">
        <f>IFERROR(VLOOKUP(B146,Retorno_da_RFB!$D$3:$I$6388,4,0),"")</f>
        <v>Equipamentos de alinhamento e controle de posição de corte de chapas pré-impressas de papelão ondulado, utilizados em máquinas vincadeiras/cortadeiras longitudinais e cortadeiras transversais, aptos para linhas de produção de chapas com largura máxima de trabalho igual a 2.500mm e velocidade operacional máxima igual a 350m/min (variável em função das características das chapas), com dispositivo alinhador para cortadeiras/vincadeiras dotado de câmeras para leitura e alinhamento preciso do corte e vinco do papel, dispositivo de controle de corte transversal com cabeçote de leitura para detecção das marcas de corte e impressão, com reposicionamento automático nas trocas de pedido.</v>
      </c>
      <c r="P146" s="12" t="str">
        <f>IFERROR(IF(N146="","",IF(VLOOKUP(LEFT(N146,10),'Universo_BK-BIT'!$A$5:$E$10005,2,0)="","X",VLOOKUP(LEFT(N146,10),'Universo_BK-BIT'!$A$5:$E$10005,2,0))),"X")</f>
        <v>BK</v>
      </c>
      <c r="Q146" s="12">
        <f>IFERROR(IF(P146="X","",VLOOKUP(LEFT(N146,10),'Universo_BK-BIT'!$A$5:$E$10005,3,0)),"")</f>
        <v>14</v>
      </c>
      <c r="R146" s="14" t="e">
        <f t="shared" si="7"/>
        <v>#REF!</v>
      </c>
      <c r="S146" s="14" t="e">
        <f t="shared" si="8"/>
        <v>#N/A</v>
      </c>
      <c r="T146" s="14"/>
      <c r="U146" s="14" t="str">
        <f ca="1">IFERROR(IF(P146="X",IF(VLOOKUP(B146,'Oficios_-_pend_criticas'!$C$3:$J$4739,5,0)="","",IF(VLOOKUP(B146,'Oficios_-_pend_criticas'!$C$3:$J$4739,7,0)="",IF(TODAY()&gt;VLOOKUP(B146,'Oficios_-_pend_criticas'!$C$3:$J$4739,5,0),"X",""),IF(VLOOKUP(B146,'Oficios_-_pend_criticas'!$C$3:$J$4739,7,0)&gt;VLOOKUP(B146,'Oficios_-_pend_criticas'!$C$3:$J$4739,5,0),"X",""))),""),"")</f>
        <v/>
      </c>
      <c r="V146" s="14" t="str">
        <f ca="1">IFERROR(IF(Q146=0,IF(VLOOKUP(B146,'Oficios_-_pend_criticas'!$C$3:$J$4739,5,0)="","",IF(VLOOKUP(B146,'Oficios_-_pend_criticas'!$C$3:$J$4739,7,0)="",IF(TODAY()&gt;VLOOKUP(B146,'Oficios_-_pend_criticas'!$C$3:$J$4739,5,0),"X",""),IF(VLOOKUP(B146,'Oficios_-_pend_criticas'!$C$3:$J$4739,7,0)&gt;VLOOKUP(B146,'Oficios_-_pend_criticas'!$C$3:$J$4739,5,0),"X",""))),""),"")</f>
        <v/>
      </c>
      <c r="W146" s="14" t="str">
        <f ca="1">IFERROR(IF(P146&lt;&gt;"X",IF(Q146&gt;0,IF(VLOOKUP(B146,'Oficios_-_pend_criticas'!$C$4:$J$4739,5,0)="","",IF(VLOOKUP(B146,'Oficios_-_pend_criticas'!$C$4:$J$4739,7,0)="",IF(TODAY()&gt;VLOOKUP(B146,'Oficios_-_pend_criticas'!$C$4:$J$4739,5,0),"X",""),IF(VLOOKUP(B146,'Oficios_-_pend_criticas'!$C$4:$J$4739,7,0)&gt;VLOOKUP(B146,'Oficios_-_pend_criticas'!$C$4:$J$4739,5,0),"X",""))),""),""),"")</f>
        <v/>
      </c>
    </row>
    <row r="147" spans="1:23" ht="33.75" hidden="1" customHeight="1" x14ac:dyDescent="0.25">
      <c r="A147" s="9" t="str">
        <f t="shared" si="6"/>
        <v/>
      </c>
      <c r="B147" s="10" t="s">
        <v>412</v>
      </c>
      <c r="C147" s="11" t="e">
        <f>IF(B147="","",VLOOKUP(B147,#REF!,6,0))</f>
        <v>#REF!</v>
      </c>
      <c r="D147" s="12" t="e">
        <f>IF(B147="","",VLOOKUP(B147,#REF!,22,0))</f>
        <v>#REF!</v>
      </c>
      <c r="E147" s="10" t="e">
        <f>IF(B147="","",VLOOKUP(B147,Consultas_públicas!$A$376:$G$3879,7,0))</f>
        <v>#N/A</v>
      </c>
      <c r="F147" s="12" t="s">
        <v>403</v>
      </c>
      <c r="G147" s="13">
        <v>43501</v>
      </c>
      <c r="H147" s="14" t="str">
        <f>IFERROR(IF(VLOOKUP(B147,'Oficios_-_pend_criticas'!$C$4:$D$4739,2,0)="","","X"),"")</f>
        <v/>
      </c>
      <c r="I147" s="12"/>
      <c r="J147" s="13"/>
      <c r="K147" s="10"/>
      <c r="L147" s="12" t="str">
        <f>IFERROR(VLOOKUP(B147,Retorno_da_RFB!$D$3:$I$6388,5,0),"")</f>
        <v>019</v>
      </c>
      <c r="M147" s="13">
        <f>IFERROR(VLOOKUP(B147,Retorno_da_RFB!$D$3:$I$6388,6,0),"")</f>
        <v>43507</v>
      </c>
      <c r="N147" s="10" t="str">
        <f>IFERROR(VLOOKUP(B147,Retorno_da_RFB!$D$3:$I$6388,3,0),"")</f>
        <v>8412.21.10</v>
      </c>
      <c r="O147" s="10" t="str">
        <f>IFERROR(VLOOKUP(B147,Retorno_da_RFB!$D$3:$I$6388,4,0),"")</f>
        <v>Cilindros de elevação com conjunto selado, diâmetro externo do tubo principal de 50 a 75 milímetros, com posição retraída de 1.900 a 3.600 milímetros, pressão normal de 19 a 23 mega pascal, máxima de 28 mega pascal e temperatura de -30 a +85 graus Celsius aplicado a linha de empilhadeiras elétricas retráteis.</v>
      </c>
      <c r="P147" s="12" t="str">
        <f>IFERROR(IF(N147="","",IF(VLOOKUP(LEFT(N147,10),'Universo_BK-BIT'!$A$5:$E$10005,2,0)="","X",VLOOKUP(LEFT(N147,10),'Universo_BK-BIT'!$A$5:$E$10005,2,0))),"X")</f>
        <v>BK</v>
      </c>
      <c r="Q147" s="12">
        <f>IFERROR(IF(P147="X","",VLOOKUP(LEFT(N147,10),'Universo_BK-BIT'!$A$5:$E$10005,3,0)),"")</f>
        <v>14</v>
      </c>
      <c r="R147" s="14" t="e">
        <f t="shared" si="7"/>
        <v>#REF!</v>
      </c>
      <c r="S147" s="14" t="e">
        <f t="shared" si="8"/>
        <v>#N/A</v>
      </c>
      <c r="T147" s="14"/>
      <c r="U147" s="14" t="str">
        <f ca="1">IFERROR(IF(P147="X",IF(VLOOKUP(B147,'Oficios_-_pend_criticas'!$C$3:$J$4739,5,0)="","",IF(VLOOKUP(B147,'Oficios_-_pend_criticas'!$C$3:$J$4739,7,0)="",IF(TODAY()&gt;VLOOKUP(B147,'Oficios_-_pend_criticas'!$C$3:$J$4739,5,0),"X",""),IF(VLOOKUP(B147,'Oficios_-_pend_criticas'!$C$3:$J$4739,7,0)&gt;VLOOKUP(B147,'Oficios_-_pend_criticas'!$C$3:$J$4739,5,0),"X",""))),""),"")</f>
        <v/>
      </c>
      <c r="V147" s="14" t="str">
        <f ca="1">IFERROR(IF(Q147=0,IF(VLOOKUP(B147,'Oficios_-_pend_criticas'!$C$3:$J$4739,5,0)="","",IF(VLOOKUP(B147,'Oficios_-_pend_criticas'!$C$3:$J$4739,7,0)="",IF(TODAY()&gt;VLOOKUP(B147,'Oficios_-_pend_criticas'!$C$3:$J$4739,5,0),"X",""),IF(VLOOKUP(B147,'Oficios_-_pend_criticas'!$C$3:$J$4739,7,0)&gt;VLOOKUP(B147,'Oficios_-_pend_criticas'!$C$3:$J$4739,5,0),"X",""))),""),"")</f>
        <v/>
      </c>
      <c r="W147" s="14" t="str">
        <f ca="1">IFERROR(IF(P147&lt;&gt;"X",IF(Q147&gt;0,IF(VLOOKUP(B147,'Oficios_-_pend_criticas'!$C$4:$J$4739,5,0)="","",IF(VLOOKUP(B147,'Oficios_-_pend_criticas'!$C$4:$J$4739,7,0)="",IF(TODAY()&gt;VLOOKUP(B147,'Oficios_-_pend_criticas'!$C$4:$J$4739,5,0),"X",""),IF(VLOOKUP(B147,'Oficios_-_pend_criticas'!$C$4:$J$4739,7,0)&gt;VLOOKUP(B147,'Oficios_-_pend_criticas'!$C$4:$J$4739,5,0),"X",""))),""),""),"")</f>
        <v/>
      </c>
    </row>
    <row r="148" spans="1:23" ht="33.75" hidden="1" customHeight="1" x14ac:dyDescent="0.25">
      <c r="A148" s="9" t="str">
        <f t="shared" si="6"/>
        <v/>
      </c>
      <c r="B148" s="10" t="s">
        <v>415</v>
      </c>
      <c r="C148" s="11" t="e">
        <f>IF(B148="","",VLOOKUP(B148,#REF!,6,0))</f>
        <v>#REF!</v>
      </c>
      <c r="D148" s="12" t="e">
        <f>IF(B148="","",VLOOKUP(B148,#REF!,22,0))</f>
        <v>#REF!</v>
      </c>
      <c r="E148" s="10" t="e">
        <f>IF(B148="","",VLOOKUP(B148,Consultas_públicas!$A$376:$G$3879,7,0))</f>
        <v>#N/A</v>
      </c>
      <c r="F148" s="12" t="s">
        <v>403</v>
      </c>
      <c r="G148" s="13">
        <v>43501</v>
      </c>
      <c r="H148" s="14" t="str">
        <f>IFERROR(IF(VLOOKUP(B148,'Oficios_-_pend_criticas'!$C$4:$D$4739,2,0)="","","X"),"")</f>
        <v/>
      </c>
      <c r="I148" s="12"/>
      <c r="J148" s="13"/>
      <c r="K148" s="10"/>
      <c r="L148" s="12" t="str">
        <f>IFERROR(VLOOKUP(B148,Retorno_da_RFB!$D$3:$I$6388,5,0),"")</f>
        <v>019</v>
      </c>
      <c r="M148" s="13">
        <f>IFERROR(VLOOKUP(B148,Retorno_da_RFB!$D$3:$I$6388,6,0),"")</f>
        <v>43507</v>
      </c>
      <c r="N148" s="10" t="str">
        <f>IFERROR(VLOOKUP(B148,Retorno_da_RFB!$D$3:$I$6388,3,0),"")</f>
        <v>8431.20.11</v>
      </c>
      <c r="O148" s="10" t="str">
        <f>IFERROR(VLOOKUP(B148,Retorno_da_RFB!$D$3:$I$6388,4,0),"")</f>
        <v>Rodas de tração de carga, com diâmetro externo de 285 a 343 milímetros, largura de 100 a 140 milímetros, dureza de 92SH, capacidade de carga de até 3.750 quilogramas, velocidades de até 14 quilômetros por hora.</v>
      </c>
      <c r="P148" s="12" t="str">
        <f>IFERROR(IF(N148="","",IF(VLOOKUP(LEFT(N148,10),'Universo_BK-BIT'!$A$5:$E$10005,2,0)="","X",VLOOKUP(LEFT(N148,10),'Universo_BK-BIT'!$A$5:$E$10005,2,0))),"X")</f>
        <v>BK</v>
      </c>
      <c r="Q148" s="12">
        <f>IFERROR(IF(P148="X","",VLOOKUP(LEFT(N148,10),'Universo_BK-BIT'!$A$5:$E$10005,3,0)),"")</f>
        <v>14</v>
      </c>
      <c r="R148" s="14" t="e">
        <f t="shared" si="7"/>
        <v>#REF!</v>
      </c>
      <c r="S148" s="14" t="e">
        <f t="shared" si="8"/>
        <v>#N/A</v>
      </c>
      <c r="T148" s="14"/>
      <c r="U148" s="14" t="str">
        <f ca="1">IFERROR(IF(P148="X",IF(VLOOKUP(B148,'Oficios_-_pend_criticas'!$C$3:$J$4739,5,0)="","",IF(VLOOKUP(B148,'Oficios_-_pend_criticas'!$C$3:$J$4739,7,0)="",IF(TODAY()&gt;VLOOKUP(B148,'Oficios_-_pend_criticas'!$C$3:$J$4739,5,0),"X",""),IF(VLOOKUP(B148,'Oficios_-_pend_criticas'!$C$3:$J$4739,7,0)&gt;VLOOKUP(B148,'Oficios_-_pend_criticas'!$C$3:$J$4739,5,0),"X",""))),""),"")</f>
        <v/>
      </c>
      <c r="V148" s="14" t="str">
        <f ca="1">IFERROR(IF(Q148=0,IF(VLOOKUP(B148,'Oficios_-_pend_criticas'!$C$3:$J$4739,5,0)="","",IF(VLOOKUP(B148,'Oficios_-_pend_criticas'!$C$3:$J$4739,7,0)="",IF(TODAY()&gt;VLOOKUP(B148,'Oficios_-_pend_criticas'!$C$3:$J$4739,5,0),"X",""),IF(VLOOKUP(B148,'Oficios_-_pend_criticas'!$C$3:$J$4739,7,0)&gt;VLOOKUP(B148,'Oficios_-_pend_criticas'!$C$3:$J$4739,5,0),"X",""))),""),"")</f>
        <v/>
      </c>
      <c r="W148" s="14" t="str">
        <f ca="1">IFERROR(IF(P148&lt;&gt;"X",IF(Q148&gt;0,IF(VLOOKUP(B148,'Oficios_-_pend_criticas'!$C$4:$J$4739,5,0)="","",IF(VLOOKUP(B148,'Oficios_-_pend_criticas'!$C$4:$J$4739,7,0)="",IF(TODAY()&gt;VLOOKUP(B148,'Oficios_-_pend_criticas'!$C$4:$J$4739,5,0),"X",""),IF(VLOOKUP(B148,'Oficios_-_pend_criticas'!$C$4:$J$4739,7,0)&gt;VLOOKUP(B148,'Oficios_-_pend_criticas'!$C$4:$J$4739,5,0),"X",""))),""),""),"")</f>
        <v/>
      </c>
    </row>
    <row r="149" spans="1:23" ht="33.75" hidden="1" customHeight="1" x14ac:dyDescent="0.25">
      <c r="A149" s="9" t="str">
        <f t="shared" si="6"/>
        <v/>
      </c>
      <c r="B149" s="10" t="s">
        <v>417</v>
      </c>
      <c r="C149" s="11" t="e">
        <f>IF(B149="","",VLOOKUP(B149,#REF!,6,0))</f>
        <v>#REF!</v>
      </c>
      <c r="D149" s="12" t="e">
        <f>IF(B149="","",VLOOKUP(B149,#REF!,22,0))</f>
        <v>#REF!</v>
      </c>
      <c r="E149" s="10" t="e">
        <f>IF(B149="","",VLOOKUP(B149,Consultas_públicas!$A$376:$G$3879,7,0))</f>
        <v>#N/A</v>
      </c>
      <c r="F149" s="12" t="s">
        <v>403</v>
      </c>
      <c r="G149" s="13">
        <v>43501</v>
      </c>
      <c r="H149" s="14" t="str">
        <f>IFERROR(IF(VLOOKUP(B149,'Oficios_-_pend_criticas'!$C$4:$D$4739,2,0)="","","X"),"")</f>
        <v/>
      </c>
      <c r="I149" s="12"/>
      <c r="J149" s="13"/>
      <c r="K149" s="10"/>
      <c r="L149" s="12" t="str">
        <f>IFERROR(VLOOKUP(B149,Retorno_da_RFB!$D$3:$I$6388,5,0),"")</f>
        <v>019</v>
      </c>
      <c r="M149" s="13">
        <f>IFERROR(VLOOKUP(B149,Retorno_da_RFB!$D$3:$I$6388,6,0),"")</f>
        <v>43507</v>
      </c>
      <c r="N149" s="10" t="str">
        <f>IFERROR(VLOOKUP(B149,Retorno_da_RFB!$D$3:$I$6388,3,0),"")</f>
        <v>8415.90.90</v>
      </c>
      <c r="O149" s="10" t="str">
        <f>IFERROR(VLOOKUP(B149,Retorno_da_RFB!$D$3:$I$6388,4,0),"")</f>
        <v>Unidades eletrônicas supressoras de ruído, compostas por placa de circuito, bornes para alimentação, varistores, bobinas, fusíveis, capacitores e demais componentes eletrônicos soldados, tendo por objetivo agir como filtro de ruído e interferências eletromagnéticas, utilizadas em unidades condensadoras com tecnologia VRF.</v>
      </c>
      <c r="P149" s="12" t="str">
        <f>IFERROR(IF(N149="","",IF(VLOOKUP(LEFT(N149,10),'Universo_BK-BIT'!$A$5:$E$10005,2,0)="","X",VLOOKUP(LEFT(N149,10),'Universo_BK-BIT'!$A$5:$E$10005,2,0))),"X")</f>
        <v>BK</v>
      </c>
      <c r="Q149" s="12">
        <f>IFERROR(IF(P149="X","",VLOOKUP(LEFT(N149,10),'Universo_BK-BIT'!$A$5:$E$10005,3,0)),"")</f>
        <v>14</v>
      </c>
      <c r="R149" s="14" t="e">
        <f t="shared" si="7"/>
        <v>#REF!</v>
      </c>
      <c r="S149" s="14" t="e">
        <f t="shared" si="8"/>
        <v>#N/A</v>
      </c>
      <c r="T149" s="14"/>
      <c r="U149" s="14" t="str">
        <f ca="1">IFERROR(IF(P149="X",IF(VLOOKUP(B149,'Oficios_-_pend_criticas'!$C$3:$J$4739,5,0)="","",IF(VLOOKUP(B149,'Oficios_-_pend_criticas'!$C$3:$J$4739,7,0)="",IF(TODAY()&gt;VLOOKUP(B149,'Oficios_-_pend_criticas'!$C$3:$J$4739,5,0),"X",""),IF(VLOOKUP(B149,'Oficios_-_pend_criticas'!$C$3:$J$4739,7,0)&gt;VLOOKUP(B149,'Oficios_-_pend_criticas'!$C$3:$J$4739,5,0),"X",""))),""),"")</f>
        <v/>
      </c>
      <c r="V149" s="14" t="str">
        <f ca="1">IFERROR(IF(Q149=0,IF(VLOOKUP(B149,'Oficios_-_pend_criticas'!$C$3:$J$4739,5,0)="","",IF(VLOOKUP(B149,'Oficios_-_pend_criticas'!$C$3:$J$4739,7,0)="",IF(TODAY()&gt;VLOOKUP(B149,'Oficios_-_pend_criticas'!$C$3:$J$4739,5,0),"X",""),IF(VLOOKUP(B149,'Oficios_-_pend_criticas'!$C$3:$J$4739,7,0)&gt;VLOOKUP(B149,'Oficios_-_pend_criticas'!$C$3:$J$4739,5,0),"X",""))),""),"")</f>
        <v/>
      </c>
      <c r="W149" s="14" t="str">
        <f ca="1">IFERROR(IF(P149&lt;&gt;"X",IF(Q149&gt;0,IF(VLOOKUP(B149,'Oficios_-_pend_criticas'!$C$4:$J$4739,5,0)="","",IF(VLOOKUP(B149,'Oficios_-_pend_criticas'!$C$4:$J$4739,7,0)="",IF(TODAY()&gt;VLOOKUP(B149,'Oficios_-_pend_criticas'!$C$4:$J$4739,5,0),"X",""),IF(VLOOKUP(B149,'Oficios_-_pend_criticas'!$C$4:$J$4739,7,0)&gt;VLOOKUP(B149,'Oficios_-_pend_criticas'!$C$4:$J$4739,5,0),"X",""))),""),""),"")</f>
        <v/>
      </c>
    </row>
    <row r="150" spans="1:23" ht="33.75" hidden="1" customHeight="1" x14ac:dyDescent="0.25">
      <c r="A150" s="9" t="str">
        <f t="shared" si="6"/>
        <v/>
      </c>
      <c r="B150" s="10" t="s">
        <v>420</v>
      </c>
      <c r="C150" s="11" t="e">
        <f>IF(B150="","",VLOOKUP(B150,#REF!,6,0))</f>
        <v>#REF!</v>
      </c>
      <c r="D150" s="12" t="e">
        <f>IF(B150="","",VLOOKUP(B150,#REF!,22,0))</f>
        <v>#REF!</v>
      </c>
      <c r="E150" s="10" t="e">
        <f>IF(B150="","",VLOOKUP(B150,Consultas_públicas!$A$376:$G$3879,7,0))</f>
        <v>#N/A</v>
      </c>
      <c r="F150" s="12" t="s">
        <v>403</v>
      </c>
      <c r="G150" s="13">
        <v>43501</v>
      </c>
      <c r="H150" s="14" t="str">
        <f>IFERROR(IF(VLOOKUP(B150,'Oficios_-_pend_criticas'!$C$4:$D$4739,2,0)="","","X"),"")</f>
        <v/>
      </c>
      <c r="I150" s="12" t="s">
        <v>253</v>
      </c>
      <c r="J150" s="13">
        <v>43516</v>
      </c>
      <c r="K150" s="10"/>
      <c r="L150" s="12" t="str">
        <f>IFERROR(VLOOKUP(B150,Retorno_da_RFB!$D$3:$I$6388,5,0),"")</f>
        <v>030</v>
      </c>
      <c r="M150" s="13">
        <f>IFERROR(VLOOKUP(B150,Retorno_da_RFB!$D$3:$I$6388,6,0),"")</f>
        <v>43544</v>
      </c>
      <c r="N150" s="10" t="str">
        <f>IFERROR(VLOOKUP(B150,Retorno_da_RFB!$D$3:$I$6388,3,0),"")</f>
        <v>8456.11.19</v>
      </c>
      <c r="O150" s="10" t="str">
        <f>IFERROR(VLOOKUP(B150,Retorno_da_RFB!$D$3:$I$6388,4,0),"")</f>
        <v>Máquinas de corte a laser de fibra para processamento de tubos, perfilados e chapas metálicas, com tamanho máximo de chapas de 3.070 x 1.550mm e com capacidade máxima de carregamento de mesa de 920kg, tubos e perfilados com comprimento máximo até 6.000mm e com peso máximo de 200kg, com passagem automática do corte de tubos para chapas e de chapas para tubos, com velocidade máxima de posicionamento dos eixos X e Y de 170m/min, com trocador automático de até 16 bicos e com comando numérico computadorizado (CNC).</v>
      </c>
      <c r="P150" s="12" t="str">
        <f>IFERROR(IF(N150="","",IF(VLOOKUP(LEFT(N150,10),'Universo_BK-BIT'!$A$5:$E$10005,2,0)="","X",VLOOKUP(LEFT(N150,10),'Universo_BK-BIT'!$A$5:$E$10005,2,0))),"X")</f>
        <v>BK</v>
      </c>
      <c r="Q150" s="12">
        <f>IFERROR(IF(P150="X","",VLOOKUP(LEFT(N150,10),'Universo_BK-BIT'!$A$5:$E$10005,3,0)),"")</f>
        <v>14</v>
      </c>
      <c r="R150" s="14" t="e">
        <f t="shared" si="7"/>
        <v>#REF!</v>
      </c>
      <c r="S150" s="14" t="e">
        <f t="shared" si="8"/>
        <v>#N/A</v>
      </c>
      <c r="T150" s="14"/>
      <c r="U150" s="14" t="str">
        <f ca="1">IFERROR(IF(P150="X",IF(VLOOKUP(B150,'Oficios_-_pend_criticas'!$C$3:$J$4739,5,0)="","",IF(VLOOKUP(B150,'Oficios_-_pend_criticas'!$C$3:$J$4739,7,0)="",IF(TODAY()&gt;VLOOKUP(B150,'Oficios_-_pend_criticas'!$C$3:$J$4739,5,0),"X",""),IF(VLOOKUP(B150,'Oficios_-_pend_criticas'!$C$3:$J$4739,7,0)&gt;VLOOKUP(B150,'Oficios_-_pend_criticas'!$C$3:$J$4739,5,0),"X",""))),""),"")</f>
        <v/>
      </c>
      <c r="V150" s="14" t="str">
        <f ca="1">IFERROR(IF(Q150=0,IF(VLOOKUP(B150,'Oficios_-_pend_criticas'!$C$3:$J$4739,5,0)="","",IF(VLOOKUP(B150,'Oficios_-_pend_criticas'!$C$3:$J$4739,7,0)="",IF(TODAY()&gt;VLOOKUP(B150,'Oficios_-_pend_criticas'!$C$3:$J$4739,5,0),"X",""),IF(VLOOKUP(B150,'Oficios_-_pend_criticas'!$C$3:$J$4739,7,0)&gt;VLOOKUP(B150,'Oficios_-_pend_criticas'!$C$3:$J$4739,5,0),"X",""))),""),"")</f>
        <v/>
      </c>
      <c r="W150" s="14" t="str">
        <f ca="1">IFERROR(IF(P150&lt;&gt;"X",IF(Q150&gt;0,IF(VLOOKUP(B150,'Oficios_-_pend_criticas'!$C$4:$J$4739,5,0)="","",IF(VLOOKUP(B150,'Oficios_-_pend_criticas'!$C$4:$J$4739,7,0)="",IF(TODAY()&gt;VLOOKUP(B150,'Oficios_-_pend_criticas'!$C$4:$J$4739,5,0),"X",""),IF(VLOOKUP(B150,'Oficios_-_pend_criticas'!$C$4:$J$4739,7,0)&gt;VLOOKUP(B150,'Oficios_-_pend_criticas'!$C$4:$J$4739,5,0),"X",""))),""),""),"")</f>
        <v/>
      </c>
    </row>
    <row r="151" spans="1:23" ht="33.75" hidden="1" customHeight="1" x14ac:dyDescent="0.25">
      <c r="A151" s="9" t="str">
        <f t="shared" si="6"/>
        <v/>
      </c>
      <c r="B151" s="10" t="s">
        <v>424</v>
      </c>
      <c r="C151" s="11" t="e">
        <f>IF(B151="","",VLOOKUP(B151,#REF!,6,0))</f>
        <v>#REF!</v>
      </c>
      <c r="D151" s="12" t="e">
        <f>IF(B151="","",VLOOKUP(B151,#REF!,22,0))</f>
        <v>#REF!</v>
      </c>
      <c r="E151" s="10" t="e">
        <f>IF(B151="","",VLOOKUP(B151,Consultas_públicas!$A$376:$G$3879,7,0))</f>
        <v>#N/A</v>
      </c>
      <c r="F151" s="12" t="s">
        <v>403</v>
      </c>
      <c r="G151" s="13">
        <v>43501</v>
      </c>
      <c r="H151" s="14" t="str">
        <f>IFERROR(IF(VLOOKUP(B151,'Oficios_-_pend_criticas'!$C$4:$D$4739,2,0)="","","X"),"")</f>
        <v/>
      </c>
      <c r="I151" s="12"/>
      <c r="J151" s="13"/>
      <c r="K151" s="10"/>
      <c r="L151" s="12" t="str">
        <f>IFERROR(VLOOKUP(B151,Retorno_da_RFB!$D$3:$I$6388,5,0),"")</f>
        <v>019</v>
      </c>
      <c r="M151" s="13">
        <f>IFERROR(VLOOKUP(B151,Retorno_da_RFB!$D$3:$I$6388,6,0),"")</f>
        <v>43507</v>
      </c>
      <c r="N151" s="10" t="str">
        <f>IFERROR(VLOOKUP(B151,Retorno_da_RFB!$D$3:$I$6388,3,0),"")</f>
        <v>8462.21.00</v>
      </c>
      <c r="O151" s="10" t="str">
        <f>IFERROR(VLOOKUP(B151,Retorno_da_RFB!$D$3:$I$6388,4,0),"")</f>
        <v>Máquinas para dobrar chapas metálicas com comprimento de dobra de 3.000 até 4.000mm, com força de dobra de 135 até 220 toneladas, com 10 eixos ou mais, controlados por 01 único CNC, dotadas de sistema de armazenamento e carga/descarga das ferramentas de processo de forma automática, 2 sistemas de manipulação de ferramentas com 03 eixos cada (X1R1Z1 e X2R2Z2) controlados pelo CNC, que fazem a colocação das ferramentas de processo em conformidade com a programação CNC, tendo o magazine capacidade de armazenamento de 3.750mm até 17.280mm para os punções e de 17.640 até 40.320mm de comprimento da dobra para as matrizes, o sistema executa a preparação da máquina para o trabalho seguinte, em conformidade com a programação CNC feita em software a distância, eliminando o trabalho de preparação manual e reduzindo drasticamente os tempos de preparação.</v>
      </c>
      <c r="P151" s="12" t="str">
        <f>IFERROR(IF(N151="","",IF(VLOOKUP(LEFT(N151,10),'Universo_BK-BIT'!$A$5:$E$10005,2,0)="","X",VLOOKUP(LEFT(N151,10),'Universo_BK-BIT'!$A$5:$E$10005,2,0))),"X")</f>
        <v>BK</v>
      </c>
      <c r="Q151" s="12">
        <f>IFERROR(IF(P151="X","",VLOOKUP(LEFT(N151,10),'Universo_BK-BIT'!$A$5:$E$10005,3,0)),"")</f>
        <v>14</v>
      </c>
      <c r="R151" s="14" t="e">
        <f t="shared" si="7"/>
        <v>#REF!</v>
      </c>
      <c r="S151" s="14" t="e">
        <f t="shared" si="8"/>
        <v>#N/A</v>
      </c>
      <c r="T151" s="14"/>
      <c r="U151" s="14" t="str">
        <f ca="1">IFERROR(IF(P151="X",IF(VLOOKUP(B151,'Oficios_-_pend_criticas'!$C$3:$J$4739,5,0)="","",IF(VLOOKUP(B151,'Oficios_-_pend_criticas'!$C$3:$J$4739,7,0)="",IF(TODAY()&gt;VLOOKUP(B151,'Oficios_-_pend_criticas'!$C$3:$J$4739,5,0),"X",""),IF(VLOOKUP(B151,'Oficios_-_pend_criticas'!$C$3:$J$4739,7,0)&gt;VLOOKUP(B151,'Oficios_-_pend_criticas'!$C$3:$J$4739,5,0),"X",""))),""),"")</f>
        <v/>
      </c>
      <c r="V151" s="14" t="str">
        <f ca="1">IFERROR(IF(Q151=0,IF(VLOOKUP(B151,'Oficios_-_pend_criticas'!$C$3:$J$4739,5,0)="","",IF(VLOOKUP(B151,'Oficios_-_pend_criticas'!$C$3:$J$4739,7,0)="",IF(TODAY()&gt;VLOOKUP(B151,'Oficios_-_pend_criticas'!$C$3:$J$4739,5,0),"X",""),IF(VLOOKUP(B151,'Oficios_-_pend_criticas'!$C$3:$J$4739,7,0)&gt;VLOOKUP(B151,'Oficios_-_pend_criticas'!$C$3:$J$4739,5,0),"X",""))),""),"")</f>
        <v/>
      </c>
      <c r="W151" s="14" t="str">
        <f ca="1">IFERROR(IF(P151&lt;&gt;"X",IF(Q151&gt;0,IF(VLOOKUP(B151,'Oficios_-_pend_criticas'!$C$4:$J$4739,5,0)="","",IF(VLOOKUP(B151,'Oficios_-_pend_criticas'!$C$4:$J$4739,7,0)="",IF(TODAY()&gt;VLOOKUP(B151,'Oficios_-_pend_criticas'!$C$4:$J$4739,5,0),"X",""),IF(VLOOKUP(B151,'Oficios_-_pend_criticas'!$C$4:$J$4739,7,0)&gt;VLOOKUP(B151,'Oficios_-_pend_criticas'!$C$4:$J$4739,5,0),"X",""))),""),""),"")</f>
        <v/>
      </c>
    </row>
    <row r="152" spans="1:23" ht="33.75" hidden="1" customHeight="1" x14ac:dyDescent="0.25">
      <c r="A152" s="9" t="str">
        <f t="shared" si="6"/>
        <v/>
      </c>
      <c r="B152" s="10" t="s">
        <v>426</v>
      </c>
      <c r="C152" s="11" t="e">
        <f>IF(B152="","",VLOOKUP(B152,#REF!,6,0))</f>
        <v>#REF!</v>
      </c>
      <c r="D152" s="12" t="e">
        <f>IF(B152="","",VLOOKUP(B152,#REF!,22,0))</f>
        <v>#REF!</v>
      </c>
      <c r="E152" s="10" t="e">
        <f>IF(B152="","",VLOOKUP(B152,Consultas_públicas!$A$376:$G$3879,7,0))</f>
        <v>#N/A</v>
      </c>
      <c r="F152" s="12" t="s">
        <v>403</v>
      </c>
      <c r="G152" s="13">
        <v>43501</v>
      </c>
      <c r="H152" s="14" t="str">
        <f>IFERROR(IF(VLOOKUP(B152,'Oficios_-_pend_criticas'!$C$4:$D$4739,2,0)="","","X"),"")</f>
        <v/>
      </c>
      <c r="I152" s="12"/>
      <c r="J152" s="13"/>
      <c r="K152" s="10"/>
      <c r="L152" s="12" t="str">
        <f>IFERROR(VLOOKUP(B152,Retorno_da_RFB!$D$3:$I$6388,5,0),"")</f>
        <v>019</v>
      </c>
      <c r="M152" s="13">
        <f>IFERROR(VLOOKUP(B152,Retorno_da_RFB!$D$3:$I$6388,6,0),"")</f>
        <v>43507</v>
      </c>
      <c r="N152" s="10" t="str">
        <f>IFERROR(VLOOKUP(B152,Retorno_da_RFB!$D$3:$I$6388,3,0),"")</f>
        <v>8543.30.00</v>
      </c>
      <c r="O152" s="10" t="str">
        <f>IFERROR(VLOOKUP(B152,Retorno_da_RFB!$D$3:$I$6388,4,0),"")</f>
        <v>Células eletrolíticas monopolares completas, para produção de Clorato de Sódio por eletrólise de salmoura, com capacidade anual de produção de 600t, com revestimento das células e anodos em Titânio e catodos em aço carbono, com tamanho aproximado de 3150x680x950mm, peso de 1.550kg, área do anodo de 41,5m2, voltagem da célula menor que 3V, consumo de energia de 4.500 - 4.600kWh/t durante a eletrólise, projetadas com materiais e design específicos a fim de evitar fuga de corrente elétrica, resistir à corrosão e otimizar o consumo de energia elétrica.</v>
      </c>
      <c r="P152" s="12" t="str">
        <f>IFERROR(IF(N152="","",IF(VLOOKUP(LEFT(N152,10),'Universo_BK-BIT'!$A$5:$E$10005,2,0)="","X",VLOOKUP(LEFT(N152,10),'Universo_BK-BIT'!$A$5:$E$10005,2,0))),"X")</f>
        <v>X</v>
      </c>
      <c r="Q152" s="12" t="str">
        <f>IFERROR(IF(P152="X","",VLOOKUP(LEFT(N152,10),'Universo_BK-BIT'!$A$5:$E$10005,3,0)),"")</f>
        <v/>
      </c>
      <c r="R152" s="14" t="e">
        <f t="shared" si="7"/>
        <v>#REF!</v>
      </c>
      <c r="S152" s="14" t="e">
        <f t="shared" si="8"/>
        <v>#N/A</v>
      </c>
      <c r="T152" s="14"/>
      <c r="U152" s="14" t="str">
        <f ca="1">IFERROR(IF(P152="X",IF(VLOOKUP(B152,'Oficios_-_pend_criticas'!$C$3:$J$4739,5,0)="","",IF(VLOOKUP(B152,'Oficios_-_pend_criticas'!$C$3:$J$4739,7,0)="",IF(TODAY()&gt;VLOOKUP(B152,'Oficios_-_pend_criticas'!$C$3:$J$4739,5,0),"X",""),IF(VLOOKUP(B152,'Oficios_-_pend_criticas'!$C$3:$J$4739,7,0)&gt;VLOOKUP(B152,'Oficios_-_pend_criticas'!$C$3:$J$4739,5,0),"X",""))),""),"")</f>
        <v/>
      </c>
      <c r="V152" s="14" t="str">
        <f ca="1">IFERROR(IF(Q152=0,IF(VLOOKUP(B152,'Oficios_-_pend_criticas'!$C$3:$J$4739,5,0)="","",IF(VLOOKUP(B152,'Oficios_-_pend_criticas'!$C$3:$J$4739,7,0)="",IF(TODAY()&gt;VLOOKUP(B152,'Oficios_-_pend_criticas'!$C$3:$J$4739,5,0),"X",""),IF(VLOOKUP(B152,'Oficios_-_pend_criticas'!$C$3:$J$4739,7,0)&gt;VLOOKUP(B152,'Oficios_-_pend_criticas'!$C$3:$J$4739,5,0),"X",""))),""),"")</f>
        <v/>
      </c>
      <c r="W152" s="14" t="str">
        <f ca="1">IFERROR(IF(P152&lt;&gt;"X",IF(Q152&gt;0,IF(VLOOKUP(B152,'Oficios_-_pend_criticas'!$C$4:$J$4739,5,0)="","",IF(VLOOKUP(B152,'Oficios_-_pend_criticas'!$C$4:$J$4739,7,0)="",IF(TODAY()&gt;VLOOKUP(B152,'Oficios_-_pend_criticas'!$C$4:$J$4739,5,0),"X",""),IF(VLOOKUP(B152,'Oficios_-_pend_criticas'!$C$4:$J$4739,7,0)&gt;VLOOKUP(B152,'Oficios_-_pend_criticas'!$C$4:$J$4739,5,0),"X",""))),""),""),"")</f>
        <v/>
      </c>
    </row>
    <row r="153" spans="1:23" ht="33.75" hidden="1" customHeight="1" x14ac:dyDescent="0.25">
      <c r="A153" s="9" t="str">
        <f t="shared" si="6"/>
        <v/>
      </c>
      <c r="B153" s="10" t="s">
        <v>429</v>
      </c>
      <c r="C153" s="11" t="e">
        <f>IF(B153="","",VLOOKUP(B153,#REF!,6,0))</f>
        <v>#REF!</v>
      </c>
      <c r="D153" s="12" t="e">
        <f>IF(B153="","",VLOOKUP(B153,#REF!,22,0))</f>
        <v>#REF!</v>
      </c>
      <c r="E153" s="10" t="e">
        <f>IF(B153="","",VLOOKUP(B153,Consultas_públicas!$A$376:$G$3879,7,0))</f>
        <v>#N/A</v>
      </c>
      <c r="F153" s="12" t="s">
        <v>403</v>
      </c>
      <c r="G153" s="13">
        <v>43501</v>
      </c>
      <c r="H153" s="14" t="str">
        <f>IFERROR(IF(VLOOKUP(B153,'Oficios_-_pend_criticas'!$C$4:$D$4739,2,0)="","","X"),"")</f>
        <v/>
      </c>
      <c r="I153" s="12"/>
      <c r="J153" s="13"/>
      <c r="K153" s="10"/>
      <c r="L153" s="12" t="str">
        <f>IFERROR(VLOOKUP(B153,Retorno_da_RFB!$D$3:$I$6388,5,0),"")</f>
        <v>019</v>
      </c>
      <c r="M153" s="13">
        <f>IFERROR(VLOOKUP(B153,Retorno_da_RFB!$D$3:$I$6388,6,0),"")</f>
        <v>43507</v>
      </c>
      <c r="N153" s="10" t="str">
        <f>IFERROR(VLOOKUP(B153,Retorno_da_RFB!$D$3:$I$6388,3,0),"")</f>
        <v>8477.20.10</v>
      </c>
      <c r="O153" s="10" t="str">
        <f>IFERROR(VLOOKUP(B153,Retorno_da_RFB!$D$3:$I$6388,4,0),"")</f>
        <v>Extrusoras de Dupla Rosca Cônica Corrotante de diâmetro de 174mm (inicial) /90mm (Final) e comprimento de 2.500mm, com áreas de degasagem, para processamento de polímero PET sob vácuo, com Controlador Lógico Programável e um Alimentador Gravimétrico para trabalho com material a temperaturas de até 100°C e produção de 1.800kg/h.</v>
      </c>
      <c r="P153" s="12" t="str">
        <f>IFERROR(IF(N153="","",IF(VLOOKUP(LEFT(N153,10),'Universo_BK-BIT'!$A$5:$E$10005,2,0)="","X",VLOOKUP(LEFT(N153,10),'Universo_BK-BIT'!$A$5:$E$10005,2,0))),"X")</f>
        <v>BK</v>
      </c>
      <c r="Q153" s="12">
        <f>IFERROR(IF(P153="X","",VLOOKUP(LEFT(N153,10),'Universo_BK-BIT'!$A$5:$E$10005,3,0)),"")</f>
        <v>14</v>
      </c>
      <c r="R153" s="14" t="e">
        <f t="shared" si="7"/>
        <v>#REF!</v>
      </c>
      <c r="S153" s="14" t="e">
        <f t="shared" si="8"/>
        <v>#N/A</v>
      </c>
      <c r="T153" s="14"/>
      <c r="U153" s="14" t="str">
        <f ca="1">IFERROR(IF(P153="X",IF(VLOOKUP(B153,'Oficios_-_pend_criticas'!$C$3:$J$4739,5,0)="","",IF(VLOOKUP(B153,'Oficios_-_pend_criticas'!$C$3:$J$4739,7,0)="",IF(TODAY()&gt;VLOOKUP(B153,'Oficios_-_pend_criticas'!$C$3:$J$4739,5,0),"X",""),IF(VLOOKUP(B153,'Oficios_-_pend_criticas'!$C$3:$J$4739,7,0)&gt;VLOOKUP(B153,'Oficios_-_pend_criticas'!$C$3:$J$4739,5,0),"X",""))),""),"")</f>
        <v/>
      </c>
      <c r="V153" s="14" t="str">
        <f ca="1">IFERROR(IF(Q153=0,IF(VLOOKUP(B153,'Oficios_-_pend_criticas'!$C$3:$J$4739,5,0)="","",IF(VLOOKUP(B153,'Oficios_-_pend_criticas'!$C$3:$J$4739,7,0)="",IF(TODAY()&gt;VLOOKUP(B153,'Oficios_-_pend_criticas'!$C$3:$J$4739,5,0),"X",""),IF(VLOOKUP(B153,'Oficios_-_pend_criticas'!$C$3:$J$4739,7,0)&gt;VLOOKUP(B153,'Oficios_-_pend_criticas'!$C$3:$J$4739,5,0),"X",""))),""),"")</f>
        <v/>
      </c>
      <c r="W153" s="14" t="str">
        <f ca="1">IFERROR(IF(P153&lt;&gt;"X",IF(Q153&gt;0,IF(VLOOKUP(B153,'Oficios_-_pend_criticas'!$C$4:$J$4739,5,0)="","",IF(VLOOKUP(B153,'Oficios_-_pend_criticas'!$C$4:$J$4739,7,0)="",IF(TODAY()&gt;VLOOKUP(B153,'Oficios_-_pend_criticas'!$C$4:$J$4739,5,0),"X",""),IF(VLOOKUP(B153,'Oficios_-_pend_criticas'!$C$4:$J$4739,7,0)&gt;VLOOKUP(B153,'Oficios_-_pend_criticas'!$C$4:$J$4739,5,0),"X",""))),""),""),"")</f>
        <v/>
      </c>
    </row>
    <row r="154" spans="1:23" ht="33.75" hidden="1" customHeight="1" x14ac:dyDescent="0.25">
      <c r="A154" s="9" t="str">
        <f t="shared" si="6"/>
        <v/>
      </c>
      <c r="B154" s="10" t="s">
        <v>432</v>
      </c>
      <c r="C154" s="11" t="e">
        <f>IF(B154="","",VLOOKUP(B154,#REF!,6,0))</f>
        <v>#REF!</v>
      </c>
      <c r="D154" s="12" t="e">
        <f>IF(B154="","",VLOOKUP(B154,#REF!,22,0))</f>
        <v>#REF!</v>
      </c>
      <c r="E154" s="10" t="e">
        <f>IF(B154="","",VLOOKUP(B154,Consultas_públicas!$A$376:$G$3879,7,0))</f>
        <v>#N/A</v>
      </c>
      <c r="F154" s="12" t="s">
        <v>403</v>
      </c>
      <c r="G154" s="13">
        <v>43501</v>
      </c>
      <c r="H154" s="14" t="str">
        <f>IFERROR(IF(VLOOKUP(B154,'Oficios_-_pend_criticas'!$C$4:$D$4739,2,0)="","","X"),"")</f>
        <v/>
      </c>
      <c r="I154" s="12"/>
      <c r="J154" s="13"/>
      <c r="K154" s="10"/>
      <c r="L154" s="12" t="str">
        <f>IFERROR(VLOOKUP(B154,Retorno_da_RFB!$D$3:$I$6388,5,0),"")</f>
        <v>019</v>
      </c>
      <c r="M154" s="13">
        <f>IFERROR(VLOOKUP(B154,Retorno_da_RFB!$D$3:$I$6388,6,0),"")</f>
        <v>43507</v>
      </c>
      <c r="N154" s="10" t="str">
        <f>IFERROR(VLOOKUP(B154,Retorno_da_RFB!$D$3:$I$6388,3,0),"")</f>
        <v>8481.10.00</v>
      </c>
      <c r="O154" s="10" t="str">
        <f>IFERROR(VLOOKUP(B154,Retorno_da_RFB!$D$3:$I$6388,4,0),"")</f>
        <v>Válvulas redutoras/controladoras de vazão e pressão, do tipo: fluxo anular, dotadas de caixa redutora isolada contendo obturador axial operado linearmente para ajuste fino de abertura/fechamento do fluxo de vazão e pressão, com capacidade de suportar uma pressão nominal de 10 a 100bar, diâmetros de entrada e saída de 50 a 3.000mm e atuadores do tipo: manual, pneumático ou elétrico.</v>
      </c>
      <c r="P154" s="12" t="str">
        <f>IFERROR(IF(N154="","",IF(VLOOKUP(LEFT(N154,10),'Universo_BK-BIT'!$A$5:$E$10005,2,0)="","X",VLOOKUP(LEFT(N154,10),'Universo_BK-BIT'!$A$5:$E$10005,2,0))),"X")</f>
        <v>BK</v>
      </c>
      <c r="Q154" s="12">
        <f>IFERROR(IF(P154="X","",VLOOKUP(LEFT(N154,10),'Universo_BK-BIT'!$A$5:$E$10005,3,0)),"")</f>
        <v>14</v>
      </c>
      <c r="R154" s="14" t="e">
        <f t="shared" si="7"/>
        <v>#REF!</v>
      </c>
      <c r="S154" s="14" t="e">
        <f t="shared" si="8"/>
        <v>#N/A</v>
      </c>
      <c r="T154" s="14"/>
      <c r="U154" s="14" t="str">
        <f ca="1">IFERROR(IF(P154="X",IF(VLOOKUP(B154,'Oficios_-_pend_criticas'!$C$3:$J$4739,5,0)="","",IF(VLOOKUP(B154,'Oficios_-_pend_criticas'!$C$3:$J$4739,7,0)="",IF(TODAY()&gt;VLOOKUP(B154,'Oficios_-_pend_criticas'!$C$3:$J$4739,5,0),"X",""),IF(VLOOKUP(B154,'Oficios_-_pend_criticas'!$C$3:$J$4739,7,0)&gt;VLOOKUP(B154,'Oficios_-_pend_criticas'!$C$3:$J$4739,5,0),"X",""))),""),"")</f>
        <v/>
      </c>
      <c r="V154" s="14" t="str">
        <f ca="1">IFERROR(IF(Q154=0,IF(VLOOKUP(B154,'Oficios_-_pend_criticas'!$C$3:$J$4739,5,0)="","",IF(VLOOKUP(B154,'Oficios_-_pend_criticas'!$C$3:$J$4739,7,0)="",IF(TODAY()&gt;VLOOKUP(B154,'Oficios_-_pend_criticas'!$C$3:$J$4739,5,0),"X",""),IF(VLOOKUP(B154,'Oficios_-_pend_criticas'!$C$3:$J$4739,7,0)&gt;VLOOKUP(B154,'Oficios_-_pend_criticas'!$C$3:$J$4739,5,0),"X",""))),""),"")</f>
        <v/>
      </c>
      <c r="W154" s="14" t="str">
        <f ca="1">IFERROR(IF(P154&lt;&gt;"X",IF(Q154&gt;0,IF(VLOOKUP(B154,'Oficios_-_pend_criticas'!$C$4:$J$4739,5,0)="","",IF(VLOOKUP(B154,'Oficios_-_pend_criticas'!$C$4:$J$4739,7,0)="",IF(TODAY()&gt;VLOOKUP(B154,'Oficios_-_pend_criticas'!$C$4:$J$4739,5,0),"X",""),IF(VLOOKUP(B154,'Oficios_-_pend_criticas'!$C$4:$J$4739,7,0)&gt;VLOOKUP(B154,'Oficios_-_pend_criticas'!$C$4:$J$4739,5,0),"X",""))),""),""),"")</f>
        <v/>
      </c>
    </row>
    <row r="155" spans="1:23" ht="66" hidden="1" customHeight="1" x14ac:dyDescent="0.25">
      <c r="A155" s="9" t="str">
        <f t="shared" si="6"/>
        <v/>
      </c>
      <c r="B155" s="10" t="s">
        <v>435</v>
      </c>
      <c r="C155" s="11" t="e">
        <f>IF(B155="","",VLOOKUP(B155,#REF!,6,0))</f>
        <v>#REF!</v>
      </c>
      <c r="D155" s="12" t="e">
        <f>IF(B155="","",VLOOKUP(B155,#REF!,22,0))</f>
        <v>#REF!</v>
      </c>
      <c r="E155" s="10" t="e">
        <f>IF(B155="","",VLOOKUP(B155,Consultas_públicas!$A$376:$G$3879,7,0))</f>
        <v>#N/A</v>
      </c>
      <c r="F155" s="12" t="s">
        <v>403</v>
      </c>
      <c r="G155" s="13">
        <v>43501</v>
      </c>
      <c r="H155" s="14" t="str">
        <f>IFERROR(IF(VLOOKUP(B155,'Oficios_-_pend_criticas'!$C$4:$D$4739,2,0)="","","X"),"")</f>
        <v/>
      </c>
      <c r="I155" s="12"/>
      <c r="J155" s="13"/>
      <c r="K155" s="10"/>
      <c r="L155" s="12" t="str">
        <f>IFERROR(VLOOKUP(B155,Retorno_da_RFB!$D$3:$I$6388,5,0),"")</f>
        <v>019</v>
      </c>
      <c r="M155" s="13">
        <f>IFERROR(VLOOKUP(B155,Retorno_da_RFB!$D$3:$I$6388,6,0),"")</f>
        <v>43507</v>
      </c>
      <c r="N155" s="10" t="str">
        <f>IFERROR(VLOOKUP(B155,Retorno_da_RFB!$D$3:$I$6388,3,0),"")</f>
        <v>8479.30.00</v>
      </c>
      <c r="O155" s="10" t="str">
        <f>IFERROR(VLOOKUP(B155,Retorno_da_RFB!$D$3:$I$6388,4,0),"")</f>
        <v>Prensas para a produção de pellets de madeira dura "hardwood", com matriz com diâmetro de 825mm, largura de 6mm e superfície de 6.220cm² para fabricar pellets de 5000mm, com potência de 330kW, com capacidade de produção máxima de 5t/hora, com matriz plana estática, com cabeçote giratório de 2 rolos compressores, com sistema hidráulico, painéis de comando e controle equipados com controlador lógico programável (CLP).</v>
      </c>
      <c r="P155" s="12" t="str">
        <f>IFERROR(IF(N155="","",IF(VLOOKUP(LEFT(N155,10),'Universo_BK-BIT'!$A$5:$E$10005,2,0)="","X",VLOOKUP(LEFT(N155,10),'Universo_BK-BIT'!$A$5:$E$10005,2,0))),"X")</f>
        <v>BK</v>
      </c>
      <c r="Q155" s="12">
        <f>IFERROR(IF(P155="X","",VLOOKUP(LEFT(N155,10),'Universo_BK-BIT'!$A$5:$E$10005,3,0)),"")</f>
        <v>14</v>
      </c>
      <c r="R155" s="14" t="e">
        <f t="shared" si="7"/>
        <v>#REF!</v>
      </c>
      <c r="S155" s="14" t="e">
        <f t="shared" si="8"/>
        <v>#N/A</v>
      </c>
      <c r="T155" s="14"/>
      <c r="U155" s="14" t="str">
        <f ca="1">IFERROR(IF(P155="X",IF(VLOOKUP(B155,'Oficios_-_pend_criticas'!$C$3:$J$4739,5,0)="","",IF(VLOOKUP(B155,'Oficios_-_pend_criticas'!$C$3:$J$4739,7,0)="",IF(TODAY()&gt;VLOOKUP(B155,'Oficios_-_pend_criticas'!$C$3:$J$4739,5,0),"X",""),IF(VLOOKUP(B155,'Oficios_-_pend_criticas'!$C$3:$J$4739,7,0)&gt;VLOOKUP(B155,'Oficios_-_pend_criticas'!$C$3:$J$4739,5,0),"X",""))),""),"")</f>
        <v/>
      </c>
      <c r="V155" s="14" t="str">
        <f ca="1">IFERROR(IF(Q155=0,IF(VLOOKUP(B155,'Oficios_-_pend_criticas'!$C$3:$J$4739,5,0)="","",IF(VLOOKUP(B155,'Oficios_-_pend_criticas'!$C$3:$J$4739,7,0)="",IF(TODAY()&gt;VLOOKUP(B155,'Oficios_-_pend_criticas'!$C$3:$J$4739,5,0),"X",""),IF(VLOOKUP(B155,'Oficios_-_pend_criticas'!$C$3:$J$4739,7,0)&gt;VLOOKUP(B155,'Oficios_-_pend_criticas'!$C$3:$J$4739,5,0),"X",""))),""),"")</f>
        <v/>
      </c>
      <c r="W155" s="14" t="str">
        <f ca="1">IFERROR(IF(P155&lt;&gt;"X",IF(Q155&gt;0,IF(VLOOKUP(B155,'Oficios_-_pend_criticas'!$C$4:$J$4739,5,0)="","",IF(VLOOKUP(B155,'Oficios_-_pend_criticas'!$C$4:$J$4739,7,0)="",IF(TODAY()&gt;VLOOKUP(B155,'Oficios_-_pend_criticas'!$C$4:$J$4739,5,0),"X",""),IF(VLOOKUP(B155,'Oficios_-_pend_criticas'!$C$4:$J$4739,7,0)&gt;VLOOKUP(B155,'Oficios_-_pend_criticas'!$C$4:$J$4739,5,0),"X",""))),""),""),"")</f>
        <v/>
      </c>
    </row>
    <row r="156" spans="1:23" ht="33.75" hidden="1" customHeight="1" x14ac:dyDescent="0.25">
      <c r="A156" s="9" t="str">
        <f t="shared" si="6"/>
        <v/>
      </c>
      <c r="B156" s="10" t="s">
        <v>438</v>
      </c>
      <c r="C156" s="11" t="e">
        <f>IF(B156="","",VLOOKUP(B156,#REF!,6,0))</f>
        <v>#REF!</v>
      </c>
      <c r="D156" s="12" t="e">
        <f>IF(B156="","",VLOOKUP(B156,#REF!,22,0))</f>
        <v>#REF!</v>
      </c>
      <c r="E156" s="10" t="e">
        <f>IF(B156="","",VLOOKUP(B156,Consultas_públicas!$A$376:$G$3879,7,0))</f>
        <v>#N/A</v>
      </c>
      <c r="F156" s="12" t="s">
        <v>403</v>
      </c>
      <c r="G156" s="13">
        <v>43501</v>
      </c>
      <c r="H156" s="14" t="str">
        <f>IFERROR(IF(VLOOKUP(B156,'Oficios_-_pend_criticas'!$C$4:$D$4739,2,0)="","","X"),"")</f>
        <v/>
      </c>
      <c r="I156" s="12"/>
      <c r="J156" s="13"/>
      <c r="K156" s="10"/>
      <c r="L156" s="12" t="str">
        <f>IFERROR(VLOOKUP(B156,Retorno_da_RFB!$D$3:$I$6388,5,0),"")</f>
        <v>019</v>
      </c>
      <c r="M156" s="13">
        <f>IFERROR(VLOOKUP(B156,Retorno_da_RFB!$D$3:$I$6388,6,0),"")</f>
        <v>43507</v>
      </c>
      <c r="N156" s="10" t="str">
        <f>IFERROR(VLOOKUP(B156,Retorno_da_RFB!$D$3:$I$6388,3,0),"")</f>
        <v>8422.40.90</v>
      </c>
      <c r="O156" s="10" t="str">
        <f>IFERROR(VLOOKUP(B156,Retorno_da_RFB!$D$3:$I$6388,4,0),"")</f>
        <v>Máquinas automáticas para agrupar e embalar confeitos de gomas de gelatina com dimensões aproximadas entre 15 e 25mm de diâmetro e 4 e 15mm de espessura, em rolos com filme de polipropileno com dupla torção em ambas as extremidades laterais, com dimensões finais aproximadas entre 15 e 25mm de diâmetro e 40 e 140mm de comprimento, contendo aproximadamente entre 4 e 25 confeitos por rolo, dotadas de alimentador vibratório com transportador de corrente, sensores fotoelétrico de rejeição de produto e segurança, placas e escovas para agrupamento e montagem do rolo, sistema alimentador de filme PP com bobinas, dispositivo de corte do filme, cabeçote de embalagem  e torção rotativa, com ou sem dispositivo de selagem longitudinal com “hot melt“ (cola quente), com produtividade aproximada de até 140rolos/minuto e  painel de controle com tela tipo “touchscreen“ e controlador lógico programável (CLP). </v>
      </c>
      <c r="P156" s="12" t="str">
        <f>IFERROR(IF(N156="","",IF(VLOOKUP(LEFT(N156,10),'Universo_BK-BIT'!$A$5:$E$10005,2,0)="","X",VLOOKUP(LEFT(N156,10),'Universo_BK-BIT'!$A$5:$E$10005,2,0))),"X")</f>
        <v>BK</v>
      </c>
      <c r="Q156" s="12">
        <f>IFERROR(IF(P156="X","",VLOOKUP(LEFT(N156,10),'Universo_BK-BIT'!$A$5:$E$10005,3,0)),"")</f>
        <v>14</v>
      </c>
      <c r="R156" s="14" t="e">
        <f t="shared" si="7"/>
        <v>#REF!</v>
      </c>
      <c r="S156" s="14" t="e">
        <f t="shared" si="8"/>
        <v>#N/A</v>
      </c>
      <c r="T156" s="14"/>
      <c r="U156" s="14" t="str">
        <f ca="1">IFERROR(IF(P156="X",IF(VLOOKUP(B156,'Oficios_-_pend_criticas'!$C$3:$J$4739,5,0)="","",IF(VLOOKUP(B156,'Oficios_-_pend_criticas'!$C$3:$J$4739,7,0)="",IF(TODAY()&gt;VLOOKUP(B156,'Oficios_-_pend_criticas'!$C$3:$J$4739,5,0),"X",""),IF(VLOOKUP(B156,'Oficios_-_pend_criticas'!$C$3:$J$4739,7,0)&gt;VLOOKUP(B156,'Oficios_-_pend_criticas'!$C$3:$J$4739,5,0),"X",""))),""),"")</f>
        <v/>
      </c>
      <c r="V156" s="14" t="str">
        <f ca="1">IFERROR(IF(Q156=0,IF(VLOOKUP(B156,'Oficios_-_pend_criticas'!$C$3:$J$4739,5,0)="","",IF(VLOOKUP(B156,'Oficios_-_pend_criticas'!$C$3:$J$4739,7,0)="",IF(TODAY()&gt;VLOOKUP(B156,'Oficios_-_pend_criticas'!$C$3:$J$4739,5,0),"X",""),IF(VLOOKUP(B156,'Oficios_-_pend_criticas'!$C$3:$J$4739,7,0)&gt;VLOOKUP(B156,'Oficios_-_pend_criticas'!$C$3:$J$4739,5,0),"X",""))),""),"")</f>
        <v/>
      </c>
      <c r="W156" s="14" t="str">
        <f ca="1">IFERROR(IF(P156&lt;&gt;"X",IF(Q156&gt;0,IF(VLOOKUP(B156,'Oficios_-_pend_criticas'!$C$4:$J$4739,5,0)="","",IF(VLOOKUP(B156,'Oficios_-_pend_criticas'!$C$4:$J$4739,7,0)="",IF(TODAY()&gt;VLOOKUP(B156,'Oficios_-_pend_criticas'!$C$4:$J$4739,5,0),"X",""),IF(VLOOKUP(B156,'Oficios_-_pend_criticas'!$C$4:$J$4739,7,0)&gt;VLOOKUP(B156,'Oficios_-_pend_criticas'!$C$4:$J$4739,5,0),"X",""))),""),""),"")</f>
        <v/>
      </c>
    </row>
    <row r="157" spans="1:23" ht="33.75" hidden="1" customHeight="1" x14ac:dyDescent="0.25">
      <c r="A157" s="9" t="str">
        <f t="shared" si="6"/>
        <v/>
      </c>
      <c r="B157" s="10" t="s">
        <v>440</v>
      </c>
      <c r="C157" s="11" t="e">
        <f>IF(B157="","",VLOOKUP(B157,#REF!,6,0))</f>
        <v>#REF!</v>
      </c>
      <c r="D157" s="12" t="e">
        <f>IF(B157="","",VLOOKUP(B157,#REF!,22,0))</f>
        <v>#REF!</v>
      </c>
      <c r="E157" s="10" t="e">
        <f>IF(B157="","",VLOOKUP(B157,Consultas_públicas!$A$376:$G$3879,7,0))</f>
        <v>#N/A</v>
      </c>
      <c r="F157" s="12" t="s">
        <v>403</v>
      </c>
      <c r="G157" s="13">
        <v>43501</v>
      </c>
      <c r="H157" s="14" t="str">
        <f>IFERROR(IF(VLOOKUP(B157,'Oficios_-_pend_criticas'!$C$4:$D$4739,2,0)="","","X"),"")</f>
        <v/>
      </c>
      <c r="I157" s="12"/>
      <c r="J157" s="13"/>
      <c r="K157" s="10"/>
      <c r="L157" s="12" t="str">
        <f>IFERROR(VLOOKUP(B157,Retorno_da_RFB!$D$3:$I$6388,5,0),"")</f>
        <v>019</v>
      </c>
      <c r="M157" s="13">
        <f>IFERROR(VLOOKUP(B157,Retorno_da_RFB!$D$3:$I$6388,6,0),"")</f>
        <v>43507</v>
      </c>
      <c r="N157" s="10" t="str">
        <f>IFERROR(VLOOKUP(B157,Retorno_da_RFB!$D$3:$I$6388,3,0),"")</f>
        <v>8477.80.90</v>
      </c>
      <c r="O157" s="10" t="str">
        <f>IFERROR(VLOOKUP(B157,Retorno_da_RFB!$D$3:$I$6388,4,0),"")</f>
        <v>Máquinas metalizadoras, com controlador lógico programável – PLC, para metalização com alumínio de filmes poliéster (PET) de espessura entre 8 e 50μm, com capacidade de metalizar bobinas entre 1.225 e 2.450mm de largura e diâmetro máximo de 1.270mm, com velocidade de operação de até 1.000m/min, dotadas de: sistema de bobinamento, composto por uma unidade de desenrolamento e uma unidade de enrolamento, com utilização de eixos internos para sustentação das bobinas e motores de corrente alternada, controlados por inversores de frequência, para controle de tensão de bobinamento do filme;  sistema de evaporação de alumínio, composto por 34 evaporadores alimentados por transformadores com controle tiristorizado de potência de aquecimento e alimentação de alumínio por motores de passo individuais; sistema de vácuo, composto por um conjunto de bombas para geração de vácuo ao nível de 5 x 10-4mBar; sistema para medição e controle automático da deposição de alumínio no filme (Hawkeye); unidade de pré-tratamento do filme por plasma; unidade de refrigeração/aquecimento (Chiller) para controle da temperatura dos cilindros de processo até -15°C.</v>
      </c>
      <c r="P157" s="12" t="str">
        <f>IFERROR(IF(N157="","",IF(VLOOKUP(LEFT(N157,10),'Universo_BK-BIT'!$A$5:$E$10005,2,0)="","X",VLOOKUP(LEFT(N157,10),'Universo_BK-BIT'!$A$5:$E$10005,2,0))),"X")</f>
        <v>BK</v>
      </c>
      <c r="Q157" s="12">
        <f>IFERROR(IF(P157="X","",VLOOKUP(LEFT(N157,10),'Universo_BK-BIT'!$A$5:$E$10005,3,0)),"")</f>
        <v>14</v>
      </c>
      <c r="R157" s="14" t="e">
        <f t="shared" si="7"/>
        <v>#REF!</v>
      </c>
      <c r="S157" s="14" t="e">
        <f t="shared" si="8"/>
        <v>#N/A</v>
      </c>
      <c r="T157" s="14"/>
      <c r="U157" s="14" t="str">
        <f ca="1">IFERROR(IF(P157="X",IF(VLOOKUP(B157,'Oficios_-_pend_criticas'!$C$3:$J$4739,5,0)="","",IF(VLOOKUP(B157,'Oficios_-_pend_criticas'!$C$3:$J$4739,7,0)="",IF(TODAY()&gt;VLOOKUP(B157,'Oficios_-_pend_criticas'!$C$3:$J$4739,5,0),"X",""),IF(VLOOKUP(B157,'Oficios_-_pend_criticas'!$C$3:$J$4739,7,0)&gt;VLOOKUP(B157,'Oficios_-_pend_criticas'!$C$3:$J$4739,5,0),"X",""))),""),"")</f>
        <v/>
      </c>
      <c r="V157" s="14" t="str">
        <f ca="1">IFERROR(IF(Q157=0,IF(VLOOKUP(B157,'Oficios_-_pend_criticas'!$C$3:$J$4739,5,0)="","",IF(VLOOKUP(B157,'Oficios_-_pend_criticas'!$C$3:$J$4739,7,0)="",IF(TODAY()&gt;VLOOKUP(B157,'Oficios_-_pend_criticas'!$C$3:$J$4739,5,0),"X",""),IF(VLOOKUP(B157,'Oficios_-_pend_criticas'!$C$3:$J$4739,7,0)&gt;VLOOKUP(B157,'Oficios_-_pend_criticas'!$C$3:$J$4739,5,0),"X",""))),""),"")</f>
        <v/>
      </c>
      <c r="W157" s="14" t="str">
        <f ca="1">IFERROR(IF(P157&lt;&gt;"X",IF(Q157&gt;0,IF(VLOOKUP(B157,'Oficios_-_pend_criticas'!$C$4:$J$4739,5,0)="","",IF(VLOOKUP(B157,'Oficios_-_pend_criticas'!$C$4:$J$4739,7,0)="",IF(TODAY()&gt;VLOOKUP(B157,'Oficios_-_pend_criticas'!$C$4:$J$4739,5,0),"X",""),IF(VLOOKUP(B157,'Oficios_-_pend_criticas'!$C$4:$J$4739,7,0)&gt;VLOOKUP(B157,'Oficios_-_pend_criticas'!$C$4:$J$4739,5,0),"X",""))),""),""),"")</f>
        <v/>
      </c>
    </row>
    <row r="158" spans="1:23" ht="33.75" hidden="1" customHeight="1" x14ac:dyDescent="0.25">
      <c r="A158" s="9" t="str">
        <f t="shared" si="6"/>
        <v/>
      </c>
      <c r="B158" s="10" t="s">
        <v>442</v>
      </c>
      <c r="C158" s="11" t="e">
        <f>IF(B158="","",VLOOKUP(B158,#REF!,6,0))</f>
        <v>#REF!</v>
      </c>
      <c r="D158" s="12" t="e">
        <f>IF(B158="","",VLOOKUP(B158,#REF!,22,0))</f>
        <v>#REF!</v>
      </c>
      <c r="E158" s="10" t="e">
        <f>IF(B158="","",VLOOKUP(B158,Consultas_públicas!$A$376:$G$3879,7,0))</f>
        <v>#N/A</v>
      </c>
      <c r="F158" s="12" t="s">
        <v>403</v>
      </c>
      <c r="G158" s="13">
        <v>43501</v>
      </c>
      <c r="H158" s="14" t="str">
        <f>IFERROR(IF(VLOOKUP(B158,'Oficios_-_pend_criticas'!$C$4:$D$4739,2,0)="","","X"),"")</f>
        <v/>
      </c>
      <c r="I158" s="12"/>
      <c r="J158" s="13"/>
      <c r="K158" s="10"/>
      <c r="L158" s="12" t="str">
        <f>IFERROR(VLOOKUP(B158,Retorno_da_RFB!$D$3:$I$6388,5,0),"")</f>
        <v>019</v>
      </c>
      <c r="M158" s="13">
        <f>IFERROR(VLOOKUP(B158,Retorno_da_RFB!$D$3:$I$6388,6,0),"")</f>
        <v>43507</v>
      </c>
      <c r="N158" s="10" t="str">
        <f>IFERROR(VLOOKUP(B158,Retorno_da_RFB!$D$3:$I$6388,3,0),"")</f>
        <v>9031.80.99</v>
      </c>
      <c r="O158" s="10" t="str">
        <f>IFERROR(VLOOKUP(B158,Retorno_da_RFB!$D$3:$I$6388,4,0),"")</f>
        <v>Detectores automáticos de contaminantes metálicos em túnel com largura de abertura de 500mm e altura de 250mm, estrutura em aço inoxidável com monitoramento de condição e controle automático de equilíbrio, display “touchscreen” intuitivo, faixa de temperadora de operação entre -10 a +45  /  -10 a +50  Graus C, para trabalho continuo em esteira transportadora de produtos cárneos.</v>
      </c>
      <c r="P158" s="12" t="str">
        <f>IFERROR(IF(N158="","",IF(VLOOKUP(LEFT(N158,10),'Universo_BK-BIT'!$A$5:$E$10005,2,0)="","X",VLOOKUP(LEFT(N158,10),'Universo_BK-BIT'!$A$5:$E$10005,2,0))),"X")</f>
        <v>BK</v>
      </c>
      <c r="Q158" s="12">
        <f>IFERROR(IF(P158="X","",VLOOKUP(LEFT(N158,10),'Universo_BK-BIT'!$A$5:$E$10005,3,0)),"")</f>
        <v>14</v>
      </c>
      <c r="R158" s="14" t="e">
        <f t="shared" si="7"/>
        <v>#REF!</v>
      </c>
      <c r="S158" s="14" t="e">
        <f t="shared" si="8"/>
        <v>#N/A</v>
      </c>
      <c r="T158" s="14"/>
      <c r="U158" s="14" t="str">
        <f ca="1">IFERROR(IF(P158="X",IF(VLOOKUP(B158,'Oficios_-_pend_criticas'!$C$3:$J$4739,5,0)="","",IF(VLOOKUP(B158,'Oficios_-_pend_criticas'!$C$3:$J$4739,7,0)="",IF(TODAY()&gt;VLOOKUP(B158,'Oficios_-_pend_criticas'!$C$3:$J$4739,5,0),"X",""),IF(VLOOKUP(B158,'Oficios_-_pend_criticas'!$C$3:$J$4739,7,0)&gt;VLOOKUP(B158,'Oficios_-_pend_criticas'!$C$3:$J$4739,5,0),"X",""))),""),"")</f>
        <v/>
      </c>
      <c r="V158" s="14" t="str">
        <f ca="1">IFERROR(IF(Q158=0,IF(VLOOKUP(B158,'Oficios_-_pend_criticas'!$C$3:$J$4739,5,0)="","",IF(VLOOKUP(B158,'Oficios_-_pend_criticas'!$C$3:$J$4739,7,0)="",IF(TODAY()&gt;VLOOKUP(B158,'Oficios_-_pend_criticas'!$C$3:$J$4739,5,0),"X",""),IF(VLOOKUP(B158,'Oficios_-_pend_criticas'!$C$3:$J$4739,7,0)&gt;VLOOKUP(B158,'Oficios_-_pend_criticas'!$C$3:$J$4739,5,0),"X",""))),""),"")</f>
        <v/>
      </c>
      <c r="W158" s="14" t="str">
        <f ca="1">IFERROR(IF(P158&lt;&gt;"X",IF(Q158&gt;0,IF(VLOOKUP(B158,'Oficios_-_pend_criticas'!$C$4:$J$4739,5,0)="","",IF(VLOOKUP(B158,'Oficios_-_pend_criticas'!$C$4:$J$4739,7,0)="",IF(TODAY()&gt;VLOOKUP(B158,'Oficios_-_pend_criticas'!$C$4:$J$4739,5,0),"X",""),IF(VLOOKUP(B158,'Oficios_-_pend_criticas'!$C$4:$J$4739,7,0)&gt;VLOOKUP(B158,'Oficios_-_pend_criticas'!$C$4:$J$4739,5,0),"X",""))),""),""),"")</f>
        <v/>
      </c>
    </row>
    <row r="159" spans="1:23" ht="33.75" hidden="1" customHeight="1" x14ac:dyDescent="0.25">
      <c r="A159" s="9" t="str">
        <f t="shared" si="6"/>
        <v/>
      </c>
      <c r="B159" s="10" t="s">
        <v>444</v>
      </c>
      <c r="C159" s="11" t="e">
        <f>IF(B159="","",VLOOKUP(B159,#REF!,6,0))</f>
        <v>#REF!</v>
      </c>
      <c r="D159" s="12" t="e">
        <f>IF(B159="","",VLOOKUP(B159,#REF!,22,0))</f>
        <v>#REF!</v>
      </c>
      <c r="E159" s="10" t="e">
        <f>IF(B159="","",VLOOKUP(B159,Consultas_públicas!$A$376:$G$3879,7,0))</f>
        <v>#N/A</v>
      </c>
      <c r="F159" s="12" t="s">
        <v>403</v>
      </c>
      <c r="G159" s="13">
        <v>43501</v>
      </c>
      <c r="H159" s="14" t="str">
        <f>IFERROR(IF(VLOOKUP(B159,'Oficios_-_pend_criticas'!$C$4:$D$4739,2,0)="","","X"),"")</f>
        <v/>
      </c>
      <c r="I159" s="12"/>
      <c r="J159" s="13"/>
      <c r="K159" s="10"/>
      <c r="L159" s="12" t="str">
        <f>IFERROR(VLOOKUP(B159,Retorno_da_RFB!$D$3:$I$6388,5,0),"")</f>
        <v>019</v>
      </c>
      <c r="M159" s="13">
        <f>IFERROR(VLOOKUP(B159,Retorno_da_RFB!$D$3:$I$6388,6,0),"")</f>
        <v>43507</v>
      </c>
      <c r="N159" s="10" t="str">
        <f>IFERROR(VLOOKUP(B159,Retorno_da_RFB!$D$3:$I$6388,3,0),"")</f>
        <v>8417.90.00</v>
      </c>
      <c r="O159" s="10" t="str">
        <f>IFERROR(VLOOKUP(B159,Retorno_da_RFB!$D$3:$I$6388,4,0),"")</f>
        <v>Corpos de carros de grelha móvel (parte central), feitos em aço fundido ASTM A217 grau WC6, sem contra flecha, de peso superior à 5.000kg, para aplicação em forno industrial.</v>
      </c>
      <c r="P159" s="12" t="str">
        <f>IFERROR(IF(N159="","",IF(VLOOKUP(LEFT(N159,10),'Universo_BK-BIT'!$A$5:$E$10005,2,0)="","X",VLOOKUP(LEFT(N159,10),'Universo_BK-BIT'!$A$5:$E$10005,2,0))),"X")</f>
        <v>BK</v>
      </c>
      <c r="Q159" s="12">
        <f>IFERROR(IF(P159="X","",VLOOKUP(LEFT(N159,10),'Universo_BK-BIT'!$A$5:$E$10005,3,0)),"")</f>
        <v>14</v>
      </c>
      <c r="R159" s="14" t="e">
        <f t="shared" si="7"/>
        <v>#REF!</v>
      </c>
      <c r="S159" s="14" t="e">
        <f t="shared" si="8"/>
        <v>#N/A</v>
      </c>
      <c r="T159" s="14"/>
      <c r="U159" s="14" t="str">
        <f ca="1">IFERROR(IF(P159="X",IF(VLOOKUP(B159,'Oficios_-_pend_criticas'!$C$3:$J$4739,5,0)="","",IF(VLOOKUP(B159,'Oficios_-_pend_criticas'!$C$3:$J$4739,7,0)="",IF(TODAY()&gt;VLOOKUP(B159,'Oficios_-_pend_criticas'!$C$3:$J$4739,5,0),"X",""),IF(VLOOKUP(B159,'Oficios_-_pend_criticas'!$C$3:$J$4739,7,0)&gt;VLOOKUP(B159,'Oficios_-_pend_criticas'!$C$3:$J$4739,5,0),"X",""))),""),"")</f>
        <v/>
      </c>
      <c r="V159" s="14" t="str">
        <f ca="1">IFERROR(IF(Q159=0,IF(VLOOKUP(B159,'Oficios_-_pend_criticas'!$C$3:$J$4739,5,0)="","",IF(VLOOKUP(B159,'Oficios_-_pend_criticas'!$C$3:$J$4739,7,0)="",IF(TODAY()&gt;VLOOKUP(B159,'Oficios_-_pend_criticas'!$C$3:$J$4739,5,0),"X",""),IF(VLOOKUP(B159,'Oficios_-_pend_criticas'!$C$3:$J$4739,7,0)&gt;VLOOKUP(B159,'Oficios_-_pend_criticas'!$C$3:$J$4739,5,0),"X",""))),""),"")</f>
        <v/>
      </c>
      <c r="W159" s="14" t="str">
        <f ca="1">IFERROR(IF(P159&lt;&gt;"X",IF(Q159&gt;0,IF(VLOOKUP(B159,'Oficios_-_pend_criticas'!$C$4:$J$4739,5,0)="","",IF(VLOOKUP(B159,'Oficios_-_pend_criticas'!$C$4:$J$4739,7,0)="",IF(TODAY()&gt;VLOOKUP(B159,'Oficios_-_pend_criticas'!$C$4:$J$4739,5,0),"X",""),IF(VLOOKUP(B159,'Oficios_-_pend_criticas'!$C$4:$J$4739,7,0)&gt;VLOOKUP(B159,'Oficios_-_pend_criticas'!$C$4:$J$4739,5,0),"X",""))),""),""),"")</f>
        <v/>
      </c>
    </row>
    <row r="160" spans="1:23" ht="33.75" hidden="1" customHeight="1" x14ac:dyDescent="0.25">
      <c r="A160" s="9" t="str">
        <f t="shared" si="6"/>
        <v/>
      </c>
      <c r="B160" s="10" t="s">
        <v>447</v>
      </c>
      <c r="C160" s="11" t="e">
        <f>IF(B160="","",VLOOKUP(B160,#REF!,6,0))</f>
        <v>#REF!</v>
      </c>
      <c r="D160" s="12" t="e">
        <f>IF(B160="","",VLOOKUP(B160,#REF!,22,0))</f>
        <v>#REF!</v>
      </c>
      <c r="E160" s="10" t="e">
        <f>IF(B160="","",VLOOKUP(B160,Consultas_públicas!$A$376:$G$3879,7,0))</f>
        <v>#N/A</v>
      </c>
      <c r="F160" s="12" t="s">
        <v>403</v>
      </c>
      <c r="G160" s="13">
        <v>43501</v>
      </c>
      <c r="H160" s="14" t="str">
        <f>IFERROR(IF(VLOOKUP(B160,'Oficios_-_pend_criticas'!$C$4:$D$4739,2,0)="","","X"),"")</f>
        <v/>
      </c>
      <c r="I160" s="12"/>
      <c r="J160" s="13"/>
      <c r="K160" s="10"/>
      <c r="L160" s="12" t="str">
        <f>IFERROR(VLOOKUP(B160,Retorno_da_RFB!$D$3:$I$6388,5,0),"")</f>
        <v>019</v>
      </c>
      <c r="M160" s="13">
        <f>IFERROR(VLOOKUP(B160,Retorno_da_RFB!$D$3:$I$6388,6,0),"")</f>
        <v>43507</v>
      </c>
      <c r="N160" s="10" t="str">
        <f>IFERROR(VLOOKUP(B160,Retorno_da_RFB!$D$3:$I$6388,3,0),"")</f>
        <v>8464.10.00</v>
      </c>
      <c r="O160" s="10" t="str">
        <f>IFERROR(VLOOKUP(B160,Retorno_da_RFB!$D$3:$I$6388,4,0),"")</f>
        <v>Serras contornadoras automáticas, tipo ponte, para cortar chapas de mármore, granito, pedra e aglomerados, com estrutura em aço eletro soldado, com 5 eixos interpolados; cabeça para disco diâmetro entre 400 a 625mm virando sua cabeça de 0 a 330º; inclinação manual do disco de diamante de até 46º para cortes inclinados; controle Numérico (CNC) com tela "touchscreen”, com comandos para operar no automático ou manual; cabeça giratória de -90 a 365º inclinando de 0 até 90º; equipadas com eletro-fuso de 15kW, equipadas com lazer para alinhamento das lajes/chapas de pedra e indicação do corte, velocidade de rotação do disco: 1.450g/1.</v>
      </c>
      <c r="P160" s="12" t="str">
        <f>IFERROR(IF(N160="","",IF(VLOOKUP(LEFT(N160,10),'Universo_BK-BIT'!$A$5:$E$10005,2,0)="","X",VLOOKUP(LEFT(N160,10),'Universo_BK-BIT'!$A$5:$E$10005,2,0))),"X")</f>
        <v>BK</v>
      </c>
      <c r="Q160" s="12">
        <f>IFERROR(IF(P160="X","",VLOOKUP(LEFT(N160,10),'Universo_BK-BIT'!$A$5:$E$10005,3,0)),"")</f>
        <v>14</v>
      </c>
      <c r="R160" s="14" t="e">
        <f t="shared" si="7"/>
        <v>#REF!</v>
      </c>
      <c r="S160" s="14" t="e">
        <f t="shared" si="8"/>
        <v>#N/A</v>
      </c>
      <c r="T160" s="14"/>
      <c r="U160" s="14" t="str">
        <f ca="1">IFERROR(IF(P160="X",IF(VLOOKUP(B160,'Oficios_-_pend_criticas'!$C$3:$J$4739,5,0)="","",IF(VLOOKUP(B160,'Oficios_-_pend_criticas'!$C$3:$J$4739,7,0)="",IF(TODAY()&gt;VLOOKUP(B160,'Oficios_-_pend_criticas'!$C$3:$J$4739,5,0),"X",""),IF(VLOOKUP(B160,'Oficios_-_pend_criticas'!$C$3:$J$4739,7,0)&gt;VLOOKUP(B160,'Oficios_-_pend_criticas'!$C$3:$J$4739,5,0),"X",""))),""),"")</f>
        <v/>
      </c>
      <c r="V160" s="14" t="str">
        <f ca="1">IFERROR(IF(Q160=0,IF(VLOOKUP(B160,'Oficios_-_pend_criticas'!$C$3:$J$4739,5,0)="","",IF(VLOOKUP(B160,'Oficios_-_pend_criticas'!$C$3:$J$4739,7,0)="",IF(TODAY()&gt;VLOOKUP(B160,'Oficios_-_pend_criticas'!$C$3:$J$4739,5,0),"X",""),IF(VLOOKUP(B160,'Oficios_-_pend_criticas'!$C$3:$J$4739,7,0)&gt;VLOOKUP(B160,'Oficios_-_pend_criticas'!$C$3:$J$4739,5,0),"X",""))),""),"")</f>
        <v/>
      </c>
      <c r="W160" s="14" t="str">
        <f ca="1">IFERROR(IF(P160&lt;&gt;"X",IF(Q160&gt;0,IF(VLOOKUP(B160,'Oficios_-_pend_criticas'!$C$4:$J$4739,5,0)="","",IF(VLOOKUP(B160,'Oficios_-_pend_criticas'!$C$4:$J$4739,7,0)="",IF(TODAY()&gt;VLOOKUP(B160,'Oficios_-_pend_criticas'!$C$4:$J$4739,5,0),"X",""),IF(VLOOKUP(B160,'Oficios_-_pend_criticas'!$C$4:$J$4739,7,0)&gt;VLOOKUP(B160,'Oficios_-_pend_criticas'!$C$4:$J$4739,5,0),"X",""))),""),""),"")</f>
        <v/>
      </c>
    </row>
    <row r="161" spans="1:23" ht="33.75" hidden="1" customHeight="1" x14ac:dyDescent="0.25">
      <c r="A161" s="9" t="str">
        <f t="shared" si="6"/>
        <v/>
      </c>
      <c r="B161" s="10" t="s">
        <v>450</v>
      </c>
      <c r="C161" s="11" t="e">
        <f>IF(B161="","",VLOOKUP(B161,#REF!,6,0))</f>
        <v>#REF!</v>
      </c>
      <c r="D161" s="12" t="e">
        <f>IF(B161="","",VLOOKUP(B161,#REF!,22,0))</f>
        <v>#REF!</v>
      </c>
      <c r="E161" s="10" t="e">
        <f>IF(B161="","",VLOOKUP(B161,Consultas_públicas!$A$376:$G$3879,7,0))</f>
        <v>#N/A</v>
      </c>
      <c r="F161" s="12" t="s">
        <v>403</v>
      </c>
      <c r="G161" s="13">
        <v>43501</v>
      </c>
      <c r="H161" s="14" t="str">
        <f>IFERROR(IF(VLOOKUP(B161,'Oficios_-_pend_criticas'!$C$4:$D$4739,2,0)="","","X"),"")</f>
        <v/>
      </c>
      <c r="I161" s="12"/>
      <c r="J161" s="13"/>
      <c r="K161" s="10"/>
      <c r="L161" s="12" t="str">
        <f>IFERROR(VLOOKUP(B161,Retorno_da_RFB!$D$3:$I$6388,5,0),"")</f>
        <v>019</v>
      </c>
      <c r="M161" s="13">
        <f>IFERROR(VLOOKUP(B161,Retorno_da_RFB!$D$3:$I$6388,6,0),"")</f>
        <v>43507</v>
      </c>
      <c r="N161" s="10" t="str">
        <f>IFERROR(VLOOKUP(B161,Retorno_da_RFB!$D$3:$I$6388,3,0),"")</f>
        <v>8422.30.10</v>
      </c>
      <c r="O161" s="10" t="str">
        <f>IFERROR(VLOOKUP(B161,Retorno_da_RFB!$D$3:$I$6388,4,0),"")</f>
        <v>Máquinas de empacotamento automático horizontal, com controlador “touchscreen” CLP, controladores de foto células e pneumáticos, alimentação forçada, opção de operação manual/automático, sistema de desarme de segurança para sobrecarga ou falta de material, gravador de lotes, fabricação e validade em baixo relevo, com regulador manual de aletas e esteira, aplicador de “Hot Melt”, alimentador de embalagens, dobradores de 1 ou 4 abas. Velocidade de 30-120 embalagens/minuto.</v>
      </c>
      <c r="P161" s="12" t="str">
        <f>IFERROR(IF(N161="","",IF(VLOOKUP(LEFT(N161,10),'Universo_BK-BIT'!$A$5:$E$10005,2,0)="","X",VLOOKUP(LEFT(N161,10),'Universo_BK-BIT'!$A$5:$E$10005,2,0))),"X")</f>
        <v>BK</v>
      </c>
      <c r="Q161" s="12">
        <f>IFERROR(IF(P161="X","",VLOOKUP(LEFT(N161,10),'Universo_BK-BIT'!$A$5:$E$10005,3,0)),"")</f>
        <v>14</v>
      </c>
      <c r="R161" s="14" t="e">
        <f t="shared" si="7"/>
        <v>#REF!</v>
      </c>
      <c r="S161" s="14" t="e">
        <f t="shared" si="8"/>
        <v>#N/A</v>
      </c>
      <c r="T161" s="14"/>
      <c r="U161" s="14" t="str">
        <f ca="1">IFERROR(IF(P161="X",IF(VLOOKUP(B161,'Oficios_-_pend_criticas'!$C$3:$J$4739,5,0)="","",IF(VLOOKUP(B161,'Oficios_-_pend_criticas'!$C$3:$J$4739,7,0)="",IF(TODAY()&gt;VLOOKUP(B161,'Oficios_-_pend_criticas'!$C$3:$J$4739,5,0),"X",""),IF(VLOOKUP(B161,'Oficios_-_pend_criticas'!$C$3:$J$4739,7,0)&gt;VLOOKUP(B161,'Oficios_-_pend_criticas'!$C$3:$J$4739,5,0),"X",""))),""),"")</f>
        <v/>
      </c>
      <c r="V161" s="14" t="str">
        <f ca="1">IFERROR(IF(Q161=0,IF(VLOOKUP(B161,'Oficios_-_pend_criticas'!$C$3:$J$4739,5,0)="","",IF(VLOOKUP(B161,'Oficios_-_pend_criticas'!$C$3:$J$4739,7,0)="",IF(TODAY()&gt;VLOOKUP(B161,'Oficios_-_pend_criticas'!$C$3:$J$4739,5,0),"X",""),IF(VLOOKUP(B161,'Oficios_-_pend_criticas'!$C$3:$J$4739,7,0)&gt;VLOOKUP(B161,'Oficios_-_pend_criticas'!$C$3:$J$4739,5,0),"X",""))),""),"")</f>
        <v/>
      </c>
      <c r="W161" s="14" t="str">
        <f ca="1">IFERROR(IF(P161&lt;&gt;"X",IF(Q161&gt;0,IF(VLOOKUP(B161,'Oficios_-_pend_criticas'!$C$4:$J$4739,5,0)="","",IF(VLOOKUP(B161,'Oficios_-_pend_criticas'!$C$4:$J$4739,7,0)="",IF(TODAY()&gt;VLOOKUP(B161,'Oficios_-_pend_criticas'!$C$4:$J$4739,5,0),"X",""),IF(VLOOKUP(B161,'Oficios_-_pend_criticas'!$C$4:$J$4739,7,0)&gt;VLOOKUP(B161,'Oficios_-_pend_criticas'!$C$4:$J$4739,5,0),"X",""))),""),""),"")</f>
        <v/>
      </c>
    </row>
    <row r="162" spans="1:23" ht="33.75" hidden="1" customHeight="1" x14ac:dyDescent="0.25">
      <c r="A162" s="9" t="str">
        <f t="shared" si="6"/>
        <v/>
      </c>
      <c r="B162" s="10" t="s">
        <v>453</v>
      </c>
      <c r="C162" s="11" t="e">
        <f>IF(B162="","",VLOOKUP(B162,#REF!,6,0))</f>
        <v>#REF!</v>
      </c>
      <c r="D162" s="12" t="e">
        <f>IF(B162="","",VLOOKUP(B162,#REF!,22,0))</f>
        <v>#REF!</v>
      </c>
      <c r="E162" s="10" t="e">
        <f>IF(B162="","",VLOOKUP(B162,Consultas_públicas!$A$376:$G$3879,7,0))</f>
        <v>#N/A</v>
      </c>
      <c r="F162" s="12" t="s">
        <v>403</v>
      </c>
      <c r="G162" s="13">
        <v>43501</v>
      </c>
      <c r="H162" s="14" t="str">
        <f>IFERROR(IF(VLOOKUP(B162,'Oficios_-_pend_criticas'!$C$4:$D$4739,2,0)="","","X"),"")</f>
        <v/>
      </c>
      <c r="I162" s="12"/>
      <c r="J162" s="13"/>
      <c r="K162" s="10"/>
      <c r="L162" s="12" t="str">
        <f>IFERROR(VLOOKUP(B162,Retorno_da_RFB!$D$3:$I$6388,5,0),"")</f>
        <v>019</v>
      </c>
      <c r="M162" s="13">
        <f>IFERROR(VLOOKUP(B162,Retorno_da_RFB!$D$3:$I$6388,6,0),"")</f>
        <v>43507</v>
      </c>
      <c r="N162" s="10" t="str">
        <f>IFERROR(VLOOKUP(B162,Retorno_da_RFB!$D$3:$I$6388,3,0),"")</f>
        <v>8422.30.10</v>
      </c>
      <c r="O162" s="10" t="str">
        <f>IFERROR(VLOOKUP(B162,Retorno_da_RFB!$D$3:$I$6388,4,0),"")</f>
        <v>Máquinas de embalagem/Blister (ALU-ALU), (ALUPVC), (ALU-PVDC) com componentes elétricos, mecânicos, e pneumáticos, todos controlados por CLP, Power 6kW, frequência de corte de 10 50 peças por minuto, podendo controlar automaticamente todo processo de alimentação, definição de formas, selagem térmica, corte e vinco, compatível com os sistemas Plástico-Alumínio, Papel-Alumínio e Alumínio-Alumínio, dotadas de: uma estação de moldagem e selagem térmica de mais de 1,6m de comprimento, com detector fotossensível; matriz com cavidades em posição central, que também pode ser utilizado como trilho para facilitar o setup; pista de 250mm, funil e alimentador em escovas, dispositivo fotossensível para inspeção, com capacidade produtiva do equipamento: 18.000 a 236.000 peças por hora.</v>
      </c>
      <c r="P162" s="12" t="str">
        <f>IFERROR(IF(N162="","",IF(VLOOKUP(LEFT(N162,10),'Universo_BK-BIT'!$A$5:$E$10005,2,0)="","X",VLOOKUP(LEFT(N162,10),'Universo_BK-BIT'!$A$5:$E$10005,2,0))),"X")</f>
        <v>BK</v>
      </c>
      <c r="Q162" s="12">
        <f>IFERROR(IF(P162="X","",VLOOKUP(LEFT(N162,10),'Universo_BK-BIT'!$A$5:$E$10005,3,0)),"")</f>
        <v>14</v>
      </c>
      <c r="R162" s="14" t="e">
        <f t="shared" si="7"/>
        <v>#REF!</v>
      </c>
      <c r="S162" s="14" t="e">
        <f t="shared" si="8"/>
        <v>#N/A</v>
      </c>
      <c r="T162" s="14"/>
      <c r="U162" s="14" t="str">
        <f ca="1">IFERROR(IF(P162="X",IF(VLOOKUP(B162,'Oficios_-_pend_criticas'!$C$3:$J$4739,5,0)="","",IF(VLOOKUP(B162,'Oficios_-_pend_criticas'!$C$3:$J$4739,7,0)="",IF(TODAY()&gt;VLOOKUP(B162,'Oficios_-_pend_criticas'!$C$3:$J$4739,5,0),"X",""),IF(VLOOKUP(B162,'Oficios_-_pend_criticas'!$C$3:$J$4739,7,0)&gt;VLOOKUP(B162,'Oficios_-_pend_criticas'!$C$3:$J$4739,5,0),"X",""))),""),"")</f>
        <v/>
      </c>
      <c r="V162" s="14" t="str">
        <f ca="1">IFERROR(IF(Q162=0,IF(VLOOKUP(B162,'Oficios_-_pend_criticas'!$C$3:$J$4739,5,0)="","",IF(VLOOKUP(B162,'Oficios_-_pend_criticas'!$C$3:$J$4739,7,0)="",IF(TODAY()&gt;VLOOKUP(B162,'Oficios_-_pend_criticas'!$C$3:$J$4739,5,0),"X",""),IF(VLOOKUP(B162,'Oficios_-_pend_criticas'!$C$3:$J$4739,7,0)&gt;VLOOKUP(B162,'Oficios_-_pend_criticas'!$C$3:$J$4739,5,0),"X",""))),""),"")</f>
        <v/>
      </c>
      <c r="W162" s="14" t="str">
        <f ca="1">IFERROR(IF(P162&lt;&gt;"X",IF(Q162&gt;0,IF(VLOOKUP(B162,'Oficios_-_pend_criticas'!$C$4:$J$4739,5,0)="","",IF(VLOOKUP(B162,'Oficios_-_pend_criticas'!$C$4:$J$4739,7,0)="",IF(TODAY()&gt;VLOOKUP(B162,'Oficios_-_pend_criticas'!$C$4:$J$4739,5,0),"X",""),IF(VLOOKUP(B162,'Oficios_-_pend_criticas'!$C$4:$J$4739,7,0)&gt;VLOOKUP(B162,'Oficios_-_pend_criticas'!$C$4:$J$4739,5,0),"X",""))),""),""),"")</f>
        <v/>
      </c>
    </row>
    <row r="163" spans="1:23" ht="33.75" hidden="1" customHeight="1" x14ac:dyDescent="0.25">
      <c r="A163" s="9" t="str">
        <f t="shared" si="6"/>
        <v/>
      </c>
      <c r="B163" s="10" t="s">
        <v>455</v>
      </c>
      <c r="C163" s="11" t="e">
        <f>IF(B163="","",VLOOKUP(B163,#REF!,6,0))</f>
        <v>#REF!</v>
      </c>
      <c r="D163" s="12" t="e">
        <f>IF(B163="","",VLOOKUP(B163,#REF!,22,0))</f>
        <v>#REF!</v>
      </c>
      <c r="E163" s="10" t="e">
        <f>IF(B163="","",VLOOKUP(B163,Consultas_públicas!$A$376:$G$3879,7,0))</f>
        <v>#N/A</v>
      </c>
      <c r="F163" s="12" t="s">
        <v>403</v>
      </c>
      <c r="G163" s="13">
        <v>43501</v>
      </c>
      <c r="H163" s="14" t="str">
        <f>IFERROR(IF(VLOOKUP(B163,'Oficios_-_pend_criticas'!$C$4:$D$4739,2,0)="","","X"),"")</f>
        <v/>
      </c>
      <c r="I163" s="12"/>
      <c r="J163" s="13"/>
      <c r="K163" s="10"/>
      <c r="L163" s="12" t="str">
        <f>IFERROR(VLOOKUP(B163,Retorno_da_RFB!$D$3:$I$6388,5,0),"")</f>
        <v>019</v>
      </c>
      <c r="M163" s="13">
        <f>IFERROR(VLOOKUP(B163,Retorno_da_RFB!$D$3:$I$6388,6,0),"")</f>
        <v>43507</v>
      </c>
      <c r="N163" s="10" t="str">
        <f>IFERROR(VLOOKUP(B163,Retorno_da_RFB!$D$3:$I$6388,3,0),"")</f>
        <v>8407.21.10</v>
      </c>
      <c r="O163" s="10" t="str">
        <f>IFERROR(VLOOKUP(B163,Retorno_da_RFB!$D$3:$I$6388,4,0),"")</f>
        <v>Motores marítimos de pistão, de ignição por centelha, 2 ou 4 tempos, de fixação externa na popa do casco, com 1 cilindro, de potência igual ou inferior a 8HP, com rabeta.</v>
      </c>
      <c r="P163" s="12" t="str">
        <f>IFERROR(IF(N163="","",IF(VLOOKUP(LEFT(N163,10),'Universo_BK-BIT'!$A$5:$E$10005,2,0)="","X",VLOOKUP(LEFT(N163,10),'Universo_BK-BIT'!$A$5:$E$10005,2,0))),"X")</f>
        <v>BK</v>
      </c>
      <c r="Q163" s="12">
        <f>IFERROR(IF(P163="X","",VLOOKUP(LEFT(N163,10),'Universo_BK-BIT'!$A$5:$E$10005,3,0)),"")</f>
        <v>14</v>
      </c>
      <c r="R163" s="14" t="e">
        <f t="shared" si="7"/>
        <v>#REF!</v>
      </c>
      <c r="S163" s="14" t="e">
        <f t="shared" si="8"/>
        <v>#N/A</v>
      </c>
      <c r="T163" s="14"/>
      <c r="U163" s="14" t="str">
        <f ca="1">IFERROR(IF(P163="X",IF(VLOOKUP(B163,'Oficios_-_pend_criticas'!$C$3:$J$4739,5,0)="","",IF(VLOOKUP(B163,'Oficios_-_pend_criticas'!$C$3:$J$4739,7,0)="",IF(TODAY()&gt;VLOOKUP(B163,'Oficios_-_pend_criticas'!$C$3:$J$4739,5,0),"X",""),IF(VLOOKUP(B163,'Oficios_-_pend_criticas'!$C$3:$J$4739,7,0)&gt;VLOOKUP(B163,'Oficios_-_pend_criticas'!$C$3:$J$4739,5,0),"X",""))),""),"")</f>
        <v/>
      </c>
      <c r="V163" s="14" t="str">
        <f ca="1">IFERROR(IF(Q163=0,IF(VLOOKUP(B163,'Oficios_-_pend_criticas'!$C$3:$J$4739,5,0)="","",IF(VLOOKUP(B163,'Oficios_-_pend_criticas'!$C$3:$J$4739,7,0)="",IF(TODAY()&gt;VLOOKUP(B163,'Oficios_-_pend_criticas'!$C$3:$J$4739,5,0),"X",""),IF(VLOOKUP(B163,'Oficios_-_pend_criticas'!$C$3:$J$4739,7,0)&gt;VLOOKUP(B163,'Oficios_-_pend_criticas'!$C$3:$J$4739,5,0),"X",""))),""),"")</f>
        <v/>
      </c>
      <c r="W163" s="14" t="str">
        <f ca="1">IFERROR(IF(P163&lt;&gt;"X",IF(Q163&gt;0,IF(VLOOKUP(B163,'Oficios_-_pend_criticas'!$C$4:$J$4739,5,0)="","",IF(VLOOKUP(B163,'Oficios_-_pend_criticas'!$C$4:$J$4739,7,0)="",IF(TODAY()&gt;VLOOKUP(B163,'Oficios_-_pend_criticas'!$C$4:$J$4739,5,0),"X",""),IF(VLOOKUP(B163,'Oficios_-_pend_criticas'!$C$4:$J$4739,7,0)&gt;VLOOKUP(B163,'Oficios_-_pend_criticas'!$C$4:$J$4739,5,0),"X",""))),""),""),"")</f>
        <v/>
      </c>
    </row>
    <row r="164" spans="1:23" ht="33.75" hidden="1" customHeight="1" x14ac:dyDescent="0.25">
      <c r="A164" s="9" t="str">
        <f t="shared" si="6"/>
        <v/>
      </c>
      <c r="B164" s="10" t="s">
        <v>458</v>
      </c>
      <c r="C164" s="11" t="e">
        <f>IF(B164="","",VLOOKUP(B164,#REF!,6,0))</f>
        <v>#REF!</v>
      </c>
      <c r="D164" s="12" t="e">
        <f>IF(B164="","",VLOOKUP(B164,#REF!,22,0))</f>
        <v>#REF!</v>
      </c>
      <c r="E164" s="10" t="e">
        <f>IF(B164="","",VLOOKUP(B164,Consultas_públicas!$A$376:$G$3879,7,0))</f>
        <v>#N/A</v>
      </c>
      <c r="F164" s="12" t="s">
        <v>403</v>
      </c>
      <c r="G164" s="13">
        <v>43501</v>
      </c>
      <c r="H164" s="14" t="str">
        <f>IFERROR(IF(VLOOKUP(B164,'Oficios_-_pend_criticas'!$C$4:$D$4739,2,0)="","","X"),"")</f>
        <v/>
      </c>
      <c r="I164" s="12" t="s">
        <v>459</v>
      </c>
      <c r="J164" s="13">
        <v>43510</v>
      </c>
      <c r="K164" s="10"/>
      <c r="L164" s="12" t="str">
        <f>IFERROR(VLOOKUP(B164,Retorno_da_RFB!$D$3:$I$6388,5,0),"")</f>
        <v>022</v>
      </c>
      <c r="M164" s="13">
        <f>IFERROR(VLOOKUP(B164,Retorno_da_RFB!$D$3:$I$6388,6,0),"")</f>
        <v>43515</v>
      </c>
      <c r="N164" s="10" t="str">
        <f>IFERROR(VLOOKUP(B164,Retorno_da_RFB!$D$3:$I$6388,3,0),"")</f>
        <v>8529.90.20</v>
      </c>
      <c r="O164" s="10" t="str">
        <f>IFERROR(VLOOKUP(B164,Retorno_da_RFB!$D$3:$I$6388,4,0),"")</f>
        <v>Grampos de união do pedestal, fabricados em aço inoxidável tipo 301, de uso exclusivo em monitores de computadores com displays de 14 à 86" polegadas na diagonal.</v>
      </c>
      <c r="P164" s="12" t="str">
        <f>IFERROR(IF(N164="","",IF(VLOOKUP(LEFT(N164,10),'Universo_BK-BIT'!$A$5:$E$10005,2,0)="","X",VLOOKUP(LEFT(N164,10),'Universo_BK-BIT'!$A$5:$E$10005,2,0))),"X")</f>
        <v>BIT</v>
      </c>
      <c r="Q164" s="12">
        <f>IFERROR(IF(P164="X","",VLOOKUP(LEFT(N164,10),'Universo_BK-BIT'!$A$5:$E$10005,3,0)),"")</f>
        <v>12</v>
      </c>
      <c r="R164" s="14" t="e">
        <f t="shared" si="7"/>
        <v>#REF!</v>
      </c>
      <c r="S164" s="14" t="e">
        <f t="shared" si="8"/>
        <v>#N/A</v>
      </c>
      <c r="T164" s="14"/>
      <c r="U164" s="14" t="str">
        <f ca="1">IFERROR(IF(P164="X",IF(VLOOKUP(B164,'Oficios_-_pend_criticas'!$C$3:$J$4739,5,0)="","",IF(VLOOKUP(B164,'Oficios_-_pend_criticas'!$C$3:$J$4739,7,0)="",IF(TODAY()&gt;VLOOKUP(B164,'Oficios_-_pend_criticas'!$C$3:$J$4739,5,0),"X",""),IF(VLOOKUP(B164,'Oficios_-_pend_criticas'!$C$3:$J$4739,7,0)&gt;VLOOKUP(B164,'Oficios_-_pend_criticas'!$C$3:$J$4739,5,0),"X",""))),""),"")</f>
        <v/>
      </c>
      <c r="V164" s="14" t="str">
        <f ca="1">IFERROR(IF(Q164=0,IF(VLOOKUP(B164,'Oficios_-_pend_criticas'!$C$3:$J$4739,5,0)="","",IF(VLOOKUP(B164,'Oficios_-_pend_criticas'!$C$3:$J$4739,7,0)="",IF(TODAY()&gt;VLOOKUP(B164,'Oficios_-_pend_criticas'!$C$3:$J$4739,5,0),"X",""),IF(VLOOKUP(B164,'Oficios_-_pend_criticas'!$C$3:$J$4739,7,0)&gt;VLOOKUP(B164,'Oficios_-_pend_criticas'!$C$3:$J$4739,5,0),"X",""))),""),"")</f>
        <v/>
      </c>
      <c r="W164" s="14" t="str">
        <f ca="1">IFERROR(IF(P164&lt;&gt;"X",IF(Q164&gt;0,IF(VLOOKUP(B164,'Oficios_-_pend_criticas'!$C$4:$J$4739,5,0)="","",IF(VLOOKUP(B164,'Oficios_-_pend_criticas'!$C$4:$J$4739,7,0)="",IF(TODAY()&gt;VLOOKUP(B164,'Oficios_-_pend_criticas'!$C$4:$J$4739,5,0),"X",""),IF(VLOOKUP(B164,'Oficios_-_pend_criticas'!$C$4:$J$4739,7,0)&gt;VLOOKUP(B164,'Oficios_-_pend_criticas'!$C$4:$J$4739,5,0),"X",""))),""),""),"")</f>
        <v/>
      </c>
    </row>
    <row r="165" spans="1:23" ht="33.75" hidden="1" customHeight="1" x14ac:dyDescent="0.25">
      <c r="A165" s="9" t="str">
        <f t="shared" si="6"/>
        <v/>
      </c>
      <c r="B165" s="10" t="s">
        <v>463</v>
      </c>
      <c r="C165" s="11" t="e">
        <f>IF(B165="","",VLOOKUP(B165,#REF!,6,0))</f>
        <v>#REF!</v>
      </c>
      <c r="D165" s="12" t="e">
        <f>IF(B165="","",VLOOKUP(B165,#REF!,22,0))</f>
        <v>#REF!</v>
      </c>
      <c r="E165" s="10" t="e">
        <f>IF(B165="","",VLOOKUP(B165,Consultas_públicas!$A$376:$G$3879,7,0))</f>
        <v>#N/A</v>
      </c>
      <c r="F165" s="12" t="s">
        <v>403</v>
      </c>
      <c r="G165" s="13">
        <v>43501</v>
      </c>
      <c r="H165" s="14" t="str">
        <f>IFERROR(IF(VLOOKUP(B165,'Oficios_-_pend_criticas'!$C$4:$D$4739,2,0)="","","X"),"")</f>
        <v/>
      </c>
      <c r="I165" s="12"/>
      <c r="J165" s="13"/>
      <c r="K165" s="10"/>
      <c r="L165" s="12" t="str">
        <f>IFERROR(VLOOKUP(B165,Retorno_da_RFB!$D$3:$I$6388,5,0),"")</f>
        <v>019</v>
      </c>
      <c r="M165" s="13">
        <f>IFERROR(VLOOKUP(B165,Retorno_da_RFB!$D$3:$I$6388,6,0),"")</f>
        <v>43507</v>
      </c>
      <c r="N165" s="10" t="str">
        <f>IFERROR(VLOOKUP(B165,Retorno_da_RFB!$D$3:$I$6388,3,0),"")</f>
        <v>8480.79.00</v>
      </c>
      <c r="O165" s="10" t="str">
        <f>IFERROR(VLOOKUP(B165,Retorno_da_RFB!$D$3:$I$6388,4,0),"")</f>
        <v>Moldes horizontais em alumínio laminado ou fundido, para a produção de peças em polidiciclopentadieno com peso superior a 3kg, pressurizada por nitrogênio e assistida por sucção a vácuo.</v>
      </c>
      <c r="P165" s="12" t="str">
        <f>IFERROR(IF(N165="","",IF(VLOOKUP(LEFT(N165,10),'Universo_BK-BIT'!$A$5:$E$10005,2,0)="","X",VLOOKUP(LEFT(N165,10),'Universo_BK-BIT'!$A$5:$E$10005,2,0))),"X")</f>
        <v>X</v>
      </c>
      <c r="Q165" s="12" t="str">
        <f>IFERROR(IF(P165="X","",VLOOKUP(LEFT(N165,10),'Universo_BK-BIT'!$A$5:$E$10005,3,0)),"")</f>
        <v/>
      </c>
      <c r="R165" s="14" t="e">
        <f t="shared" si="7"/>
        <v>#REF!</v>
      </c>
      <c r="S165" s="14" t="e">
        <f t="shared" si="8"/>
        <v>#N/A</v>
      </c>
      <c r="T165" s="14"/>
      <c r="U165" s="14" t="str">
        <f ca="1">IFERROR(IF(P165="X",IF(VLOOKUP(B165,'Oficios_-_pend_criticas'!$C$3:$J$4739,5,0)="","",IF(VLOOKUP(B165,'Oficios_-_pend_criticas'!$C$3:$J$4739,7,0)="",IF(TODAY()&gt;VLOOKUP(B165,'Oficios_-_pend_criticas'!$C$3:$J$4739,5,0),"X",""),IF(VLOOKUP(B165,'Oficios_-_pend_criticas'!$C$3:$J$4739,7,0)&gt;VLOOKUP(B165,'Oficios_-_pend_criticas'!$C$3:$J$4739,5,0),"X",""))),""),"")</f>
        <v/>
      </c>
      <c r="V165" s="14" t="str">
        <f ca="1">IFERROR(IF(Q165=0,IF(VLOOKUP(B165,'Oficios_-_pend_criticas'!$C$3:$J$4739,5,0)="","",IF(VLOOKUP(B165,'Oficios_-_pend_criticas'!$C$3:$J$4739,7,0)="",IF(TODAY()&gt;VLOOKUP(B165,'Oficios_-_pend_criticas'!$C$3:$J$4739,5,0),"X",""),IF(VLOOKUP(B165,'Oficios_-_pend_criticas'!$C$3:$J$4739,7,0)&gt;VLOOKUP(B165,'Oficios_-_pend_criticas'!$C$3:$J$4739,5,0),"X",""))),""),"")</f>
        <v/>
      </c>
      <c r="W165" s="14" t="str">
        <f ca="1">IFERROR(IF(P165&lt;&gt;"X",IF(Q165&gt;0,IF(VLOOKUP(B165,'Oficios_-_pend_criticas'!$C$4:$J$4739,5,0)="","",IF(VLOOKUP(B165,'Oficios_-_pend_criticas'!$C$4:$J$4739,7,0)="",IF(TODAY()&gt;VLOOKUP(B165,'Oficios_-_pend_criticas'!$C$4:$J$4739,5,0),"X",""),IF(VLOOKUP(B165,'Oficios_-_pend_criticas'!$C$4:$J$4739,7,0)&gt;VLOOKUP(B165,'Oficios_-_pend_criticas'!$C$4:$J$4739,5,0),"X",""))),""),""),"")</f>
        <v/>
      </c>
    </row>
    <row r="166" spans="1:23" ht="33.75" hidden="1" customHeight="1" x14ac:dyDescent="0.25">
      <c r="A166" s="9" t="str">
        <f t="shared" si="6"/>
        <v/>
      </c>
      <c r="B166" s="10" t="s">
        <v>466</v>
      </c>
      <c r="C166" s="11" t="e">
        <f>IF(B166="","",VLOOKUP(B166,#REF!,6,0))</f>
        <v>#REF!</v>
      </c>
      <c r="D166" s="12" t="e">
        <f>IF(B166="","",VLOOKUP(B166,#REF!,22,0))</f>
        <v>#REF!</v>
      </c>
      <c r="E166" s="10" t="e">
        <f>IF(B166="","",VLOOKUP(B166,Consultas_públicas!$A$376:$G$3879,7,0))</f>
        <v>#N/A</v>
      </c>
      <c r="F166" s="12" t="s">
        <v>403</v>
      </c>
      <c r="G166" s="13">
        <v>43501</v>
      </c>
      <c r="H166" s="14" t="str">
        <f>IFERROR(IF(VLOOKUP(B166,'Oficios_-_pend_criticas'!$C$4:$D$4739,2,0)="","","X"),"")</f>
        <v/>
      </c>
      <c r="I166" s="12"/>
      <c r="J166" s="13"/>
      <c r="K166" s="10"/>
      <c r="L166" s="12" t="str">
        <f>IFERROR(VLOOKUP(B166,Retorno_da_RFB!$D$3:$I$6388,5,0),"")</f>
        <v>019</v>
      </c>
      <c r="M166" s="13">
        <f>IFERROR(VLOOKUP(B166,Retorno_da_RFB!$D$3:$I$6388,6,0),"")</f>
        <v>43507</v>
      </c>
      <c r="N166" s="10" t="str">
        <f>IFERROR(VLOOKUP(B166,Retorno_da_RFB!$D$3:$I$6388,3,0),"")</f>
        <v>8436.99.00</v>
      </c>
      <c r="O166" s="10" t="str">
        <f>IFERROR(VLOOKUP(B166,Retorno_da_RFB!$D$3:$I$6388,4,0),"")</f>
        <v>Cabeçotes florestais para corte, desgalhe e cortes sucessivos em comprimentos desejados de árvores plantadas ou de reflorestamento, com abertura das facas superiores entre 517 e 800mm.</v>
      </c>
      <c r="P166" s="12" t="str">
        <f>IFERROR(IF(N166="","",IF(VLOOKUP(LEFT(N166,10),'Universo_BK-BIT'!$A$5:$E$10005,2,0)="","X",VLOOKUP(LEFT(N166,10),'Universo_BK-BIT'!$A$5:$E$10005,2,0))),"X")</f>
        <v>BK</v>
      </c>
      <c r="Q166" s="12">
        <f>IFERROR(IF(P166="X","",VLOOKUP(LEFT(N166,10),'Universo_BK-BIT'!$A$5:$E$10005,3,0)),"")</f>
        <v>14</v>
      </c>
      <c r="R166" s="14" t="e">
        <f t="shared" si="7"/>
        <v>#REF!</v>
      </c>
      <c r="S166" s="14" t="e">
        <f t="shared" si="8"/>
        <v>#N/A</v>
      </c>
      <c r="T166" s="14"/>
      <c r="U166" s="14" t="str">
        <f ca="1">IFERROR(IF(P166="X",IF(VLOOKUP(B166,'Oficios_-_pend_criticas'!$C$3:$J$4739,5,0)="","",IF(VLOOKUP(B166,'Oficios_-_pend_criticas'!$C$3:$J$4739,7,0)="",IF(TODAY()&gt;VLOOKUP(B166,'Oficios_-_pend_criticas'!$C$3:$J$4739,5,0),"X",""),IF(VLOOKUP(B166,'Oficios_-_pend_criticas'!$C$3:$J$4739,7,0)&gt;VLOOKUP(B166,'Oficios_-_pend_criticas'!$C$3:$J$4739,5,0),"X",""))),""),"")</f>
        <v/>
      </c>
      <c r="V166" s="14" t="str">
        <f ca="1">IFERROR(IF(Q166=0,IF(VLOOKUP(B166,'Oficios_-_pend_criticas'!$C$3:$J$4739,5,0)="","",IF(VLOOKUP(B166,'Oficios_-_pend_criticas'!$C$3:$J$4739,7,0)="",IF(TODAY()&gt;VLOOKUP(B166,'Oficios_-_pend_criticas'!$C$3:$J$4739,5,0),"X",""),IF(VLOOKUP(B166,'Oficios_-_pend_criticas'!$C$3:$J$4739,7,0)&gt;VLOOKUP(B166,'Oficios_-_pend_criticas'!$C$3:$J$4739,5,0),"X",""))),""),"")</f>
        <v/>
      </c>
      <c r="W166" s="14" t="str">
        <f ca="1">IFERROR(IF(P166&lt;&gt;"X",IF(Q166&gt;0,IF(VLOOKUP(B166,'Oficios_-_pend_criticas'!$C$4:$J$4739,5,0)="","",IF(VLOOKUP(B166,'Oficios_-_pend_criticas'!$C$4:$J$4739,7,0)="",IF(TODAY()&gt;VLOOKUP(B166,'Oficios_-_pend_criticas'!$C$4:$J$4739,5,0),"X",""),IF(VLOOKUP(B166,'Oficios_-_pend_criticas'!$C$4:$J$4739,7,0)&gt;VLOOKUP(B166,'Oficios_-_pend_criticas'!$C$4:$J$4739,5,0),"X",""))),""),""),"")</f>
        <v/>
      </c>
    </row>
    <row r="167" spans="1:23" ht="33.75" hidden="1" customHeight="1" x14ac:dyDescent="0.25">
      <c r="A167" s="9" t="str">
        <f t="shared" si="6"/>
        <v/>
      </c>
      <c r="B167" s="10" t="s">
        <v>469</v>
      </c>
      <c r="C167" s="11" t="e">
        <f>IF(B167="","",VLOOKUP(B167,#REF!,6,0))</f>
        <v>#REF!</v>
      </c>
      <c r="D167" s="12" t="e">
        <f>IF(B167="","",VLOOKUP(B167,#REF!,22,0))</f>
        <v>#REF!</v>
      </c>
      <c r="E167" s="10" t="e">
        <f>IF(B167="","",VLOOKUP(B167,Consultas_públicas!$A$376:$G$3879,7,0))</f>
        <v>#N/A</v>
      </c>
      <c r="F167" s="12" t="s">
        <v>403</v>
      </c>
      <c r="G167" s="13">
        <v>43501</v>
      </c>
      <c r="H167" s="14" t="str">
        <f>IFERROR(IF(VLOOKUP(B167,'Oficios_-_pend_criticas'!$C$4:$D$4739,2,0)="","","X"),"")</f>
        <v/>
      </c>
      <c r="I167" s="12"/>
      <c r="J167" s="13"/>
      <c r="K167" s="10"/>
      <c r="L167" s="12" t="str">
        <f>IFERROR(VLOOKUP(B167,Retorno_da_RFB!$D$3:$I$6388,5,0),"")</f>
        <v>019</v>
      </c>
      <c r="M167" s="13">
        <f>IFERROR(VLOOKUP(B167,Retorno_da_RFB!$D$3:$I$6388,6,0),"")</f>
        <v>43507</v>
      </c>
      <c r="N167" s="10" t="str">
        <f>IFERROR(VLOOKUP(B167,Retorno_da_RFB!$D$3:$I$6388,3,0),"")</f>
        <v>8462.99.20</v>
      </c>
      <c r="O167" s="10" t="str">
        <f>IFERROR(VLOOKUP(B167,Retorno_da_RFB!$D$3:$I$6388,4,0),"")</f>
        <v>Máquinas para conformação de pescoço, conformação da flange e reforma do fundo de latas de alumínio para bebidas, para tamanhos de latas variados, com capacidade de produção de até 3.400 latas/min, dotadas de: conjunto de matrizes para conformação do pescoço da lata; conjunto de matrizes para conformação da flange do pescoço da lata; conjunto de matrizes para a reforma do fundo da lata; encerador (waxer); equipamentos de teste por foto detecção; três entradas de latas; painel de comando com Controlador Lógico Programável (CLP) e protocolo de comunicação ethernet.</v>
      </c>
      <c r="P167" s="12" t="str">
        <f>IFERROR(IF(N167="","",IF(VLOOKUP(LEFT(N167,10),'Universo_BK-BIT'!$A$5:$E$10005,2,0)="","X",VLOOKUP(LEFT(N167,10),'Universo_BK-BIT'!$A$5:$E$10005,2,0))),"X")</f>
        <v>BK</v>
      </c>
      <c r="Q167" s="12">
        <f>IFERROR(IF(P167="X","",VLOOKUP(LEFT(N167,10),'Universo_BK-BIT'!$A$5:$E$10005,3,0)),"")</f>
        <v>14</v>
      </c>
      <c r="R167" s="14" t="e">
        <f t="shared" si="7"/>
        <v>#REF!</v>
      </c>
      <c r="S167" s="14" t="e">
        <f t="shared" si="8"/>
        <v>#N/A</v>
      </c>
      <c r="T167" s="14"/>
      <c r="U167" s="14" t="str">
        <f ca="1">IFERROR(IF(P167="X",IF(VLOOKUP(B167,'Oficios_-_pend_criticas'!$C$3:$J$4739,5,0)="","",IF(VLOOKUP(B167,'Oficios_-_pend_criticas'!$C$3:$J$4739,7,0)="",IF(TODAY()&gt;VLOOKUP(B167,'Oficios_-_pend_criticas'!$C$3:$J$4739,5,0),"X",""),IF(VLOOKUP(B167,'Oficios_-_pend_criticas'!$C$3:$J$4739,7,0)&gt;VLOOKUP(B167,'Oficios_-_pend_criticas'!$C$3:$J$4739,5,0),"X",""))),""),"")</f>
        <v/>
      </c>
      <c r="V167" s="14" t="str">
        <f ca="1">IFERROR(IF(Q167=0,IF(VLOOKUP(B167,'Oficios_-_pend_criticas'!$C$3:$J$4739,5,0)="","",IF(VLOOKUP(B167,'Oficios_-_pend_criticas'!$C$3:$J$4739,7,0)="",IF(TODAY()&gt;VLOOKUP(B167,'Oficios_-_pend_criticas'!$C$3:$J$4739,5,0),"X",""),IF(VLOOKUP(B167,'Oficios_-_pend_criticas'!$C$3:$J$4739,7,0)&gt;VLOOKUP(B167,'Oficios_-_pend_criticas'!$C$3:$J$4739,5,0),"X",""))),""),"")</f>
        <v/>
      </c>
      <c r="W167" s="14" t="str">
        <f ca="1">IFERROR(IF(P167&lt;&gt;"X",IF(Q167&gt;0,IF(VLOOKUP(B167,'Oficios_-_pend_criticas'!$C$4:$J$4739,5,0)="","",IF(VLOOKUP(B167,'Oficios_-_pend_criticas'!$C$4:$J$4739,7,0)="",IF(TODAY()&gt;VLOOKUP(B167,'Oficios_-_pend_criticas'!$C$4:$J$4739,5,0),"X",""),IF(VLOOKUP(B167,'Oficios_-_pend_criticas'!$C$4:$J$4739,7,0)&gt;VLOOKUP(B167,'Oficios_-_pend_criticas'!$C$4:$J$4739,5,0),"X",""))),""),""),"")</f>
        <v/>
      </c>
    </row>
    <row r="168" spans="1:23" ht="33.75" hidden="1" customHeight="1" x14ac:dyDescent="0.25">
      <c r="A168" s="9" t="str">
        <f t="shared" si="6"/>
        <v/>
      </c>
      <c r="B168" s="10" t="s">
        <v>472</v>
      </c>
      <c r="C168" s="11" t="e">
        <f>IF(B168="","",VLOOKUP(B168,#REF!,6,0))</f>
        <v>#REF!</v>
      </c>
      <c r="D168" s="12" t="e">
        <f>IF(B168="","",VLOOKUP(B168,#REF!,22,0))</f>
        <v>#REF!</v>
      </c>
      <c r="E168" s="10" t="e">
        <f>IF(B168="","",VLOOKUP(B168,Consultas_públicas!$A$376:$G$3879,7,0))</f>
        <v>#N/A</v>
      </c>
      <c r="F168" s="12" t="s">
        <v>403</v>
      </c>
      <c r="G168" s="13">
        <v>43501</v>
      </c>
      <c r="H168" s="14" t="str">
        <f>IFERROR(IF(VLOOKUP(B168,'Oficios_-_pend_criticas'!$C$4:$D$4739,2,0)="","","X"),"")</f>
        <v/>
      </c>
      <c r="I168" s="12"/>
      <c r="J168" s="13"/>
      <c r="K168" s="10"/>
      <c r="L168" s="12" t="str">
        <f>IFERROR(VLOOKUP(B168,Retorno_da_RFB!$D$3:$I$6388,5,0),"")</f>
        <v>019</v>
      </c>
      <c r="M168" s="13">
        <f>IFERROR(VLOOKUP(B168,Retorno_da_RFB!$D$3:$I$6388,6,0),"")</f>
        <v>43507</v>
      </c>
      <c r="N168" s="10" t="str">
        <f>IFERROR(VLOOKUP(B168,Retorno_da_RFB!$D$3:$I$6388,3,0),"")</f>
        <v>8417.80.90</v>
      </c>
      <c r="O168" s="10" t="str">
        <f>IFERROR(VLOOKUP(B168,Retorno_da_RFB!$D$3:$I$6388,4,0),"")</f>
        <v>Fornos industriais horizontais a gás liquefeito de petróleo (GLP), com 3 zonas de secagem e cura de verniz interno de latas de alumínio para bebidas e uma zona de resfriamento, capacidade de produção de 3.000 latas por minuto ou mais, com temperatura de trabalho de 395 /400°F (201 a 204°C), dotados de esteira em fibra de vidro revestida em teflon (PTFE), painel de controle com controlador lógico programável e protocolo de comunicação ethernet.</v>
      </c>
      <c r="P168" s="12" t="str">
        <f>IFERROR(IF(N168="","",IF(VLOOKUP(LEFT(N168,10),'Universo_BK-BIT'!$A$5:$E$10005,2,0)="","X",VLOOKUP(LEFT(N168,10),'Universo_BK-BIT'!$A$5:$E$10005,2,0))),"X")</f>
        <v>BK</v>
      </c>
      <c r="Q168" s="12">
        <f>IFERROR(IF(P168="X","",VLOOKUP(LEFT(N168,10),'Universo_BK-BIT'!$A$5:$E$10005,3,0)),"")</f>
        <v>14</v>
      </c>
      <c r="R168" s="14" t="e">
        <f t="shared" si="7"/>
        <v>#REF!</v>
      </c>
      <c r="S168" s="14" t="e">
        <f t="shared" si="8"/>
        <v>#N/A</v>
      </c>
      <c r="T168" s="14"/>
      <c r="U168" s="14" t="str">
        <f ca="1">IFERROR(IF(P168="X",IF(VLOOKUP(B168,'Oficios_-_pend_criticas'!$C$3:$J$4739,5,0)="","",IF(VLOOKUP(B168,'Oficios_-_pend_criticas'!$C$3:$J$4739,7,0)="",IF(TODAY()&gt;VLOOKUP(B168,'Oficios_-_pend_criticas'!$C$3:$J$4739,5,0),"X",""),IF(VLOOKUP(B168,'Oficios_-_pend_criticas'!$C$3:$J$4739,7,0)&gt;VLOOKUP(B168,'Oficios_-_pend_criticas'!$C$3:$J$4739,5,0),"X",""))),""),"")</f>
        <v/>
      </c>
      <c r="V168" s="14" t="str">
        <f ca="1">IFERROR(IF(Q168=0,IF(VLOOKUP(B168,'Oficios_-_pend_criticas'!$C$3:$J$4739,5,0)="","",IF(VLOOKUP(B168,'Oficios_-_pend_criticas'!$C$3:$J$4739,7,0)="",IF(TODAY()&gt;VLOOKUP(B168,'Oficios_-_pend_criticas'!$C$3:$J$4739,5,0),"X",""),IF(VLOOKUP(B168,'Oficios_-_pend_criticas'!$C$3:$J$4739,7,0)&gt;VLOOKUP(B168,'Oficios_-_pend_criticas'!$C$3:$J$4739,5,0),"X",""))),""),"")</f>
        <v/>
      </c>
      <c r="W168" s="14" t="str">
        <f ca="1">IFERROR(IF(P168&lt;&gt;"X",IF(Q168&gt;0,IF(VLOOKUP(B168,'Oficios_-_pend_criticas'!$C$4:$J$4739,5,0)="","",IF(VLOOKUP(B168,'Oficios_-_pend_criticas'!$C$4:$J$4739,7,0)="",IF(TODAY()&gt;VLOOKUP(B168,'Oficios_-_pend_criticas'!$C$4:$J$4739,5,0),"X",""),IF(VLOOKUP(B168,'Oficios_-_pend_criticas'!$C$4:$J$4739,7,0)&gt;VLOOKUP(B168,'Oficios_-_pend_criticas'!$C$4:$J$4739,5,0),"X",""))),""),""),"")</f>
        <v/>
      </c>
    </row>
    <row r="169" spans="1:23" ht="33.75" hidden="1" customHeight="1" x14ac:dyDescent="0.25">
      <c r="A169" s="9" t="str">
        <f t="shared" si="6"/>
        <v/>
      </c>
      <c r="B169" s="10" t="s">
        <v>475</v>
      </c>
      <c r="C169" s="11" t="e">
        <f>IF(B169="","",VLOOKUP(B169,#REF!,6,0))</f>
        <v>#REF!</v>
      </c>
      <c r="D169" s="12" t="e">
        <f>IF(B169="","",VLOOKUP(B169,#REF!,22,0))</f>
        <v>#REF!</v>
      </c>
      <c r="E169" s="10" t="e">
        <f>IF(B169="","",VLOOKUP(B169,Consultas_públicas!$A$376:$G$3879,7,0))</f>
        <v>#N/A</v>
      </c>
      <c r="F169" s="12" t="s">
        <v>403</v>
      </c>
      <c r="G169" s="13">
        <v>43501</v>
      </c>
      <c r="H169" s="14" t="str">
        <f>IFERROR(IF(VLOOKUP(B169,'Oficios_-_pend_criticas'!$C$4:$D$4739,2,0)="","","X"),"")</f>
        <v/>
      </c>
      <c r="I169" s="12"/>
      <c r="J169" s="13"/>
      <c r="K169" s="10"/>
      <c r="L169" s="12" t="str">
        <f>IFERROR(VLOOKUP(B169,Retorno_da_RFB!$D$3:$I$6388,5,0),"")</f>
        <v>019</v>
      </c>
      <c r="M169" s="13">
        <f>IFERROR(VLOOKUP(B169,Retorno_da_RFB!$D$3:$I$6388,6,0),"")</f>
        <v>43507</v>
      </c>
      <c r="N169" s="10" t="str">
        <f>IFERROR(VLOOKUP(B169,Retorno_da_RFB!$D$3:$I$6388,3,0),"")</f>
        <v>8417.80.90</v>
      </c>
      <c r="O169" s="10" t="str">
        <f>IFERROR(VLOOKUP(B169,Retorno_da_RFB!$D$3:$I$6388,4,0),"")</f>
        <v>Fornos industriais de corrente de pinos, a gás liquefeito de petróleo (GLP), para secagem de rótulos de latas de alumínio para bebidas, com capacidade de produção de até 2.400 latas por minuto, com temperatura de trabalho de 202 a 213°C (395 a 415°F), painel de controle com controlador lógico programável e protocolo de comunicação ethernet.</v>
      </c>
      <c r="P169" s="12" t="str">
        <f>IFERROR(IF(N169="","",IF(VLOOKUP(LEFT(N169,10),'Universo_BK-BIT'!$A$5:$E$10005,2,0)="","X",VLOOKUP(LEFT(N169,10),'Universo_BK-BIT'!$A$5:$E$10005,2,0))),"X")</f>
        <v>BK</v>
      </c>
      <c r="Q169" s="12">
        <f>IFERROR(IF(P169="X","",VLOOKUP(LEFT(N169,10),'Universo_BK-BIT'!$A$5:$E$10005,3,0)),"")</f>
        <v>14</v>
      </c>
      <c r="R169" s="14" t="e">
        <f t="shared" si="7"/>
        <v>#REF!</v>
      </c>
      <c r="S169" s="14" t="e">
        <f t="shared" si="8"/>
        <v>#N/A</v>
      </c>
      <c r="T169" s="14"/>
      <c r="U169" s="14" t="str">
        <f ca="1">IFERROR(IF(P169="X",IF(VLOOKUP(B169,'Oficios_-_pend_criticas'!$C$3:$J$4739,5,0)="","",IF(VLOOKUP(B169,'Oficios_-_pend_criticas'!$C$3:$J$4739,7,0)="",IF(TODAY()&gt;VLOOKUP(B169,'Oficios_-_pend_criticas'!$C$3:$J$4739,5,0),"X",""),IF(VLOOKUP(B169,'Oficios_-_pend_criticas'!$C$3:$J$4739,7,0)&gt;VLOOKUP(B169,'Oficios_-_pend_criticas'!$C$3:$J$4739,5,0),"X",""))),""),"")</f>
        <v/>
      </c>
      <c r="V169" s="14" t="str">
        <f ca="1">IFERROR(IF(Q169=0,IF(VLOOKUP(B169,'Oficios_-_pend_criticas'!$C$3:$J$4739,5,0)="","",IF(VLOOKUP(B169,'Oficios_-_pend_criticas'!$C$3:$J$4739,7,0)="",IF(TODAY()&gt;VLOOKUP(B169,'Oficios_-_pend_criticas'!$C$3:$J$4739,5,0),"X",""),IF(VLOOKUP(B169,'Oficios_-_pend_criticas'!$C$3:$J$4739,7,0)&gt;VLOOKUP(B169,'Oficios_-_pend_criticas'!$C$3:$J$4739,5,0),"X",""))),""),"")</f>
        <v/>
      </c>
      <c r="W169" s="14" t="str">
        <f ca="1">IFERROR(IF(P169&lt;&gt;"X",IF(Q169&gt;0,IF(VLOOKUP(B169,'Oficios_-_pend_criticas'!$C$4:$J$4739,5,0)="","",IF(VLOOKUP(B169,'Oficios_-_pend_criticas'!$C$4:$J$4739,7,0)="",IF(TODAY()&gt;VLOOKUP(B169,'Oficios_-_pend_criticas'!$C$4:$J$4739,5,0),"X",""),IF(VLOOKUP(B169,'Oficios_-_pend_criticas'!$C$4:$J$4739,7,0)&gt;VLOOKUP(B169,'Oficios_-_pend_criticas'!$C$4:$J$4739,5,0),"X",""))),""),""),"")</f>
        <v/>
      </c>
    </row>
    <row r="170" spans="1:23" ht="33.75" hidden="1" customHeight="1" x14ac:dyDescent="0.25">
      <c r="A170" s="9" t="str">
        <f t="shared" si="6"/>
        <v/>
      </c>
      <c r="B170" s="10" t="s">
        <v>477</v>
      </c>
      <c r="C170" s="11" t="e">
        <f>IF(B170="","",VLOOKUP(B170,#REF!,6,0))</f>
        <v>#REF!</v>
      </c>
      <c r="D170" s="12" t="e">
        <f>IF(B170="","",VLOOKUP(B170,#REF!,22,0))</f>
        <v>#REF!</v>
      </c>
      <c r="E170" s="10" t="e">
        <f>IF(B170="","",VLOOKUP(B170,Consultas_públicas!$A$376:$G$3879,7,0))</f>
        <v>#N/A</v>
      </c>
      <c r="F170" s="12" t="s">
        <v>403</v>
      </c>
      <c r="G170" s="13">
        <v>43501</v>
      </c>
      <c r="H170" s="14" t="str">
        <f>IFERROR(IF(VLOOKUP(B170,'Oficios_-_pend_criticas'!$C$4:$D$4739,2,0)="","","X"),"")</f>
        <v/>
      </c>
      <c r="I170" s="12"/>
      <c r="J170" s="13"/>
      <c r="K170" s="10"/>
      <c r="L170" s="12" t="str">
        <f>IFERROR(VLOOKUP(B170,Retorno_da_RFB!$D$3:$I$6388,5,0),"")</f>
        <v>019</v>
      </c>
      <c r="M170" s="13">
        <f>IFERROR(VLOOKUP(B170,Retorno_da_RFB!$D$3:$I$6388,6,0),"")</f>
        <v>43507</v>
      </c>
      <c r="N170" s="10" t="str">
        <f>IFERROR(VLOOKUP(B170,Retorno_da_RFB!$D$3:$I$6388,3,0),"")</f>
        <v>8477.10.21</v>
      </c>
      <c r="O170" s="10" t="str">
        <f>IFERROR(VLOOKUP(B170,Retorno_da_RFB!$D$3:$I$6388,4,0),"")</f>
        <v>Máquinas injetoras elétricas horizontais, tricolor, para moldar materiais termoplásticos com força de fechamento de 13.000kN, com diâmetros de rosca do primeiro cilindro na posição horizontal de 80mm, do segundo cilindro na posição inclinada a 45° de 50mm, do terceiro cilindro na posição horizontal no lado oposto do operador de 30mm, curso de abertura do molde de 2.350mm, equipadas com uma mesa giratória de 3 estações com diâmetro de 2.000mm com possibilidade de trabalhar com giro de 2 x 180° ou 3 x 120°, com mesa rotativa de 2 estações sendo parada de giro fixo, mesa rotativa de 3 estações: giro com parada de energia (o came pode ser movido hidraulicamente), movimento rotativo de 3 x 120° ou 2 x 180°, transmissão rotativa de oito circuitos, dezesseis portas (R1 / 2 ") máxima temperatura da água 90 graus C (194 graus F), pressão máxima hidráulica 200bar (2900,1 lb / pol²) com 4 circuitos de água e 4 circuitos hidráulicos e elétricos.</v>
      </c>
      <c r="P170" s="12" t="str">
        <f>IFERROR(IF(N170="","",IF(VLOOKUP(LEFT(N170,10),'Universo_BK-BIT'!$A$5:$E$10005,2,0)="","X",VLOOKUP(LEFT(N170,10),'Universo_BK-BIT'!$A$5:$E$10005,2,0))),"X")</f>
        <v>BK</v>
      </c>
      <c r="Q170" s="12">
        <f>IFERROR(IF(P170="X","",VLOOKUP(LEFT(N170,10),'Universo_BK-BIT'!$A$5:$E$10005,3,0)),"")</f>
        <v>14</v>
      </c>
      <c r="R170" s="14" t="e">
        <f t="shared" si="7"/>
        <v>#REF!</v>
      </c>
      <c r="S170" s="14" t="e">
        <f t="shared" si="8"/>
        <v>#N/A</v>
      </c>
      <c r="T170" s="14"/>
      <c r="U170" s="14" t="str">
        <f ca="1">IFERROR(IF(P170="X",IF(VLOOKUP(B170,'Oficios_-_pend_criticas'!$C$3:$J$4739,5,0)="","",IF(VLOOKUP(B170,'Oficios_-_pend_criticas'!$C$3:$J$4739,7,0)="",IF(TODAY()&gt;VLOOKUP(B170,'Oficios_-_pend_criticas'!$C$3:$J$4739,5,0),"X",""),IF(VLOOKUP(B170,'Oficios_-_pend_criticas'!$C$3:$J$4739,7,0)&gt;VLOOKUP(B170,'Oficios_-_pend_criticas'!$C$3:$J$4739,5,0),"X",""))),""),"")</f>
        <v/>
      </c>
      <c r="V170" s="14" t="str">
        <f ca="1">IFERROR(IF(Q170=0,IF(VLOOKUP(B170,'Oficios_-_pend_criticas'!$C$3:$J$4739,5,0)="","",IF(VLOOKUP(B170,'Oficios_-_pend_criticas'!$C$3:$J$4739,7,0)="",IF(TODAY()&gt;VLOOKUP(B170,'Oficios_-_pend_criticas'!$C$3:$J$4739,5,0),"X",""),IF(VLOOKUP(B170,'Oficios_-_pend_criticas'!$C$3:$J$4739,7,0)&gt;VLOOKUP(B170,'Oficios_-_pend_criticas'!$C$3:$J$4739,5,0),"X",""))),""),"")</f>
        <v/>
      </c>
      <c r="W170" s="14" t="str">
        <f ca="1">IFERROR(IF(P170&lt;&gt;"X",IF(Q170&gt;0,IF(VLOOKUP(B170,'Oficios_-_pend_criticas'!$C$4:$J$4739,5,0)="","",IF(VLOOKUP(B170,'Oficios_-_pend_criticas'!$C$4:$J$4739,7,0)="",IF(TODAY()&gt;VLOOKUP(B170,'Oficios_-_pend_criticas'!$C$4:$J$4739,5,0),"X",""),IF(VLOOKUP(B170,'Oficios_-_pend_criticas'!$C$4:$J$4739,7,0)&gt;VLOOKUP(B170,'Oficios_-_pend_criticas'!$C$4:$J$4739,5,0),"X",""))),""),""),"")</f>
        <v/>
      </c>
    </row>
    <row r="171" spans="1:23" ht="33.75" hidden="1" customHeight="1" x14ac:dyDescent="0.25">
      <c r="A171" s="9" t="str">
        <f t="shared" si="6"/>
        <v/>
      </c>
      <c r="B171" s="10" t="s">
        <v>480</v>
      </c>
      <c r="C171" s="11" t="e">
        <f>IF(B171="","",VLOOKUP(B171,#REF!,6,0))</f>
        <v>#REF!</v>
      </c>
      <c r="D171" s="12" t="e">
        <f>IF(B171="","",VLOOKUP(B171,#REF!,22,0))</f>
        <v>#REF!</v>
      </c>
      <c r="E171" s="10" t="e">
        <f>IF(B171="","",VLOOKUP(B171,Consultas_públicas!$A$376:$G$3879,7,0))</f>
        <v>#N/A</v>
      </c>
      <c r="F171" s="12" t="s">
        <v>403</v>
      </c>
      <c r="G171" s="13">
        <v>43501</v>
      </c>
      <c r="H171" s="14" t="str">
        <f>IFERROR(IF(VLOOKUP(B171,'Oficios_-_pend_criticas'!$C$4:$D$4739,2,0)="","","X"),"")</f>
        <v/>
      </c>
      <c r="I171" s="12"/>
      <c r="J171" s="13"/>
      <c r="K171" s="10"/>
      <c r="L171" s="12" t="str">
        <f>IFERROR(VLOOKUP(B171,Retorno_da_RFB!$D$3:$I$6388,5,0),"")</f>
        <v>019</v>
      </c>
      <c r="M171" s="13">
        <f>IFERROR(VLOOKUP(B171,Retorno_da_RFB!$D$3:$I$6388,6,0),"")</f>
        <v>43507</v>
      </c>
      <c r="N171" s="10" t="str">
        <f>IFERROR(VLOOKUP(B171,Retorno_da_RFB!$D$3:$I$6388,3,0),"")</f>
        <v>8501.52.90</v>
      </c>
      <c r="O171" s="10" t="str">
        <f>IFERROR(VLOOKUP(B171,Retorno_da_RFB!$D$3:$I$6388,4,0),"")</f>
        <v>Motores principais trifásicos, assíncronos, com rotor tipo gaiola de esquilo ou síncrono com rotor de ímãs permanentes, com ventilação forçada ou refrigerado a água, equipado com sistemas de medição ótico incremental ou absoluto com resolução de até 22bit, com potências nominais entre 2,8 a 250kW, rotações nominais  variáveis de acordo com o inversor de frequência entre 400 a 5.000 L/min, torques nominais entre 10 a 1700Nm, altura do eixo entre 80 a 280mm, com sobrecarga de trabalho entre 20 a 90% da potência nominal e sobrecarga de partida de até 4 vezes a potência nominal e nível de ruído entre 68 a 74dB, utilizado na fabricação de máquinas-ferramentas especiais para promover o giro da ferramenta de corte e consequentemente a usinagem do produto.</v>
      </c>
      <c r="P171" s="12" t="str">
        <f>IFERROR(IF(N171="","",IF(VLOOKUP(LEFT(N171,10),'Universo_BK-BIT'!$A$5:$E$10005,2,0)="","X",VLOOKUP(LEFT(N171,10),'Universo_BK-BIT'!$A$5:$E$10005,2,0))),"X")</f>
        <v>BK</v>
      </c>
      <c r="Q171" s="12">
        <f>IFERROR(IF(P171="X","",VLOOKUP(LEFT(N171,10),'Universo_BK-BIT'!$A$5:$E$10005,3,0)),"")</f>
        <v>14</v>
      </c>
      <c r="R171" s="14" t="e">
        <f t="shared" si="7"/>
        <v>#REF!</v>
      </c>
      <c r="S171" s="14" t="e">
        <f t="shared" si="8"/>
        <v>#N/A</v>
      </c>
      <c r="T171" s="14"/>
      <c r="U171" s="14" t="str">
        <f ca="1">IFERROR(IF(P171="X",IF(VLOOKUP(B171,'Oficios_-_pend_criticas'!$C$3:$J$4739,5,0)="","",IF(VLOOKUP(B171,'Oficios_-_pend_criticas'!$C$3:$J$4739,7,0)="",IF(TODAY()&gt;VLOOKUP(B171,'Oficios_-_pend_criticas'!$C$3:$J$4739,5,0),"X",""),IF(VLOOKUP(B171,'Oficios_-_pend_criticas'!$C$3:$J$4739,7,0)&gt;VLOOKUP(B171,'Oficios_-_pend_criticas'!$C$3:$J$4739,5,0),"X",""))),""),"")</f>
        <v/>
      </c>
      <c r="V171" s="14" t="str">
        <f ca="1">IFERROR(IF(Q171=0,IF(VLOOKUP(B171,'Oficios_-_pend_criticas'!$C$3:$J$4739,5,0)="","",IF(VLOOKUP(B171,'Oficios_-_pend_criticas'!$C$3:$J$4739,7,0)="",IF(TODAY()&gt;VLOOKUP(B171,'Oficios_-_pend_criticas'!$C$3:$J$4739,5,0),"X",""),IF(VLOOKUP(B171,'Oficios_-_pend_criticas'!$C$3:$J$4739,7,0)&gt;VLOOKUP(B171,'Oficios_-_pend_criticas'!$C$3:$J$4739,5,0),"X",""))),""),"")</f>
        <v/>
      </c>
      <c r="W171" s="14" t="str">
        <f ca="1">IFERROR(IF(P171&lt;&gt;"X",IF(Q171&gt;0,IF(VLOOKUP(B171,'Oficios_-_pend_criticas'!$C$4:$J$4739,5,0)="","",IF(VLOOKUP(B171,'Oficios_-_pend_criticas'!$C$4:$J$4739,7,0)="",IF(TODAY()&gt;VLOOKUP(B171,'Oficios_-_pend_criticas'!$C$4:$J$4739,5,0),"X",""),IF(VLOOKUP(B171,'Oficios_-_pend_criticas'!$C$4:$J$4739,7,0)&gt;VLOOKUP(B171,'Oficios_-_pend_criticas'!$C$4:$J$4739,5,0),"X",""))),""),""),"")</f>
        <v/>
      </c>
    </row>
    <row r="172" spans="1:23" ht="33.75" hidden="1" customHeight="1" x14ac:dyDescent="0.25">
      <c r="A172" s="9" t="str">
        <f t="shared" si="6"/>
        <v/>
      </c>
      <c r="B172" s="10" t="s">
        <v>483</v>
      </c>
      <c r="C172" s="11" t="e">
        <f>IF(B172="","",VLOOKUP(B172,#REF!,6,0))</f>
        <v>#REF!</v>
      </c>
      <c r="D172" s="12" t="e">
        <f>IF(B172="","",VLOOKUP(B172,#REF!,22,0))</f>
        <v>#REF!</v>
      </c>
      <c r="E172" s="10" t="e">
        <f>IF(B172="","",VLOOKUP(B172,Consultas_públicas!$A$376:$G$3879,7,0))</f>
        <v>#N/A</v>
      </c>
      <c r="F172" s="12" t="s">
        <v>403</v>
      </c>
      <c r="G172" s="13">
        <v>43501</v>
      </c>
      <c r="H172" s="14" t="str">
        <f>IFERROR(IF(VLOOKUP(B172,'Oficios_-_pend_criticas'!$C$4:$D$4739,2,0)="","","X"),"")</f>
        <v/>
      </c>
      <c r="I172" s="12"/>
      <c r="J172" s="13"/>
      <c r="K172" s="10"/>
      <c r="L172" s="12" t="str">
        <f>IFERROR(VLOOKUP(B172,Retorno_da_RFB!$D$3:$I$6388,5,0),"")</f>
        <v>019</v>
      </c>
      <c r="M172" s="13">
        <f>IFERROR(VLOOKUP(B172,Retorno_da_RFB!$D$3:$I$6388,6,0),"")</f>
        <v>43507</v>
      </c>
      <c r="N172" s="10" t="str">
        <f>IFERROR(VLOOKUP(B172,Retorno_da_RFB!$D$3:$I$6388,3,0),"")</f>
        <v>8422.30.29</v>
      </c>
      <c r="O172" s="10" t="str">
        <f>IFERROR(VLOOKUP(B172,Retorno_da_RFB!$D$3:$I$6388,4,0),"")</f>
        <v>Máquinas automáticas para envase de café torrado e moído em cápsulas com atmosfera modificada, capacidade de 5 a 6g de café́, unidade de dosagem, unidade de prensagem, unidade de fechamento hermético e sistema de controle de peso com feedback, empacotadas individualmente ou em 10 unidades, capacidade de produção de 80 a 160 cápsulas/minuto.</v>
      </c>
      <c r="P172" s="12" t="str">
        <f>IFERROR(IF(N172="","",IF(VLOOKUP(LEFT(N172,10),'Universo_BK-BIT'!$A$5:$E$10005,2,0)="","X",VLOOKUP(LEFT(N172,10),'Universo_BK-BIT'!$A$5:$E$10005,2,0))),"X")</f>
        <v>BK</v>
      </c>
      <c r="Q172" s="12">
        <f>IFERROR(IF(P172="X","",VLOOKUP(LEFT(N172,10),'Universo_BK-BIT'!$A$5:$E$10005,3,0)),"")</f>
        <v>14</v>
      </c>
      <c r="R172" s="14" t="e">
        <f t="shared" si="7"/>
        <v>#REF!</v>
      </c>
      <c r="S172" s="14" t="e">
        <f t="shared" si="8"/>
        <v>#N/A</v>
      </c>
      <c r="T172" s="14"/>
      <c r="U172" s="14" t="str">
        <f ca="1">IFERROR(IF(P172="X",IF(VLOOKUP(B172,'Oficios_-_pend_criticas'!$C$3:$J$4739,5,0)="","",IF(VLOOKUP(B172,'Oficios_-_pend_criticas'!$C$3:$J$4739,7,0)="",IF(TODAY()&gt;VLOOKUP(B172,'Oficios_-_pend_criticas'!$C$3:$J$4739,5,0),"X",""),IF(VLOOKUP(B172,'Oficios_-_pend_criticas'!$C$3:$J$4739,7,0)&gt;VLOOKUP(B172,'Oficios_-_pend_criticas'!$C$3:$J$4739,5,0),"X",""))),""),"")</f>
        <v/>
      </c>
      <c r="V172" s="14" t="str">
        <f ca="1">IFERROR(IF(Q172=0,IF(VLOOKUP(B172,'Oficios_-_pend_criticas'!$C$3:$J$4739,5,0)="","",IF(VLOOKUP(B172,'Oficios_-_pend_criticas'!$C$3:$J$4739,7,0)="",IF(TODAY()&gt;VLOOKUP(B172,'Oficios_-_pend_criticas'!$C$3:$J$4739,5,0),"X",""),IF(VLOOKUP(B172,'Oficios_-_pend_criticas'!$C$3:$J$4739,7,0)&gt;VLOOKUP(B172,'Oficios_-_pend_criticas'!$C$3:$J$4739,5,0),"X",""))),""),"")</f>
        <v/>
      </c>
      <c r="W172" s="14" t="str">
        <f ca="1">IFERROR(IF(P172&lt;&gt;"X",IF(Q172&gt;0,IF(VLOOKUP(B172,'Oficios_-_pend_criticas'!$C$4:$J$4739,5,0)="","",IF(VLOOKUP(B172,'Oficios_-_pend_criticas'!$C$4:$J$4739,7,0)="",IF(TODAY()&gt;VLOOKUP(B172,'Oficios_-_pend_criticas'!$C$4:$J$4739,5,0),"X",""),IF(VLOOKUP(B172,'Oficios_-_pend_criticas'!$C$4:$J$4739,7,0)&gt;VLOOKUP(B172,'Oficios_-_pend_criticas'!$C$4:$J$4739,5,0),"X",""))),""),""),"")</f>
        <v/>
      </c>
    </row>
    <row r="173" spans="1:23" ht="33.75" hidden="1" customHeight="1" x14ac:dyDescent="0.25">
      <c r="A173" s="9" t="str">
        <f t="shared" si="6"/>
        <v/>
      </c>
      <c r="B173" s="10" t="s">
        <v>485</v>
      </c>
      <c r="C173" s="11" t="e">
        <f>IF(B173="","",VLOOKUP(B173,#REF!,6,0))</f>
        <v>#REF!</v>
      </c>
      <c r="D173" s="12" t="e">
        <f>IF(B173="","",VLOOKUP(B173,#REF!,22,0))</f>
        <v>#REF!</v>
      </c>
      <c r="E173" s="10" t="e">
        <f>IF(B173="","",VLOOKUP(B173,Consultas_públicas!$A$376:$G$3879,7,0))</f>
        <v>#N/A</v>
      </c>
      <c r="F173" s="12" t="s">
        <v>403</v>
      </c>
      <c r="G173" s="13">
        <v>43501</v>
      </c>
      <c r="H173" s="14" t="str">
        <f>IFERROR(IF(VLOOKUP(B173,'Oficios_-_pend_criticas'!$C$4:$D$4739,2,0)="","","X"),"")</f>
        <v/>
      </c>
      <c r="I173" s="12"/>
      <c r="J173" s="13"/>
      <c r="K173" s="10"/>
      <c r="L173" s="12" t="str">
        <f>IFERROR(VLOOKUP(B173,Retorno_da_RFB!$D$3:$I$6388,5,0),"")</f>
        <v>019</v>
      </c>
      <c r="M173" s="13">
        <f>IFERROR(VLOOKUP(B173,Retorno_da_RFB!$D$3:$I$6388,6,0),"")</f>
        <v>43507</v>
      </c>
      <c r="N173" s="10" t="str">
        <f>IFERROR(VLOOKUP(B173,Retorno_da_RFB!$D$3:$I$6388,3,0),"")</f>
        <v>8474.10.00</v>
      </c>
      <c r="O173" s="10" t="str">
        <f>IFERROR(VLOOKUP(B173,Retorno_da_RFB!$D$3:$I$6388,4,0),"")</f>
        <v>Máquinas denominadas mesa densimétrica, para separação à seco de materiais com densidades diferentes entre si, entre 0,5 e 80mm, com funcionamento por meio de fluxo de ar sobre material depositado em placa vibratória inclinada e parâmetros de trabalho ajustados individualmente.</v>
      </c>
      <c r="P173" s="12" t="str">
        <f>IFERROR(IF(N173="","",IF(VLOOKUP(LEFT(N173,10),'Universo_BK-BIT'!$A$5:$E$10005,2,0)="","X",VLOOKUP(LEFT(N173,10),'Universo_BK-BIT'!$A$5:$E$10005,2,0))),"X")</f>
        <v>BK</v>
      </c>
      <c r="Q173" s="12">
        <f>IFERROR(IF(P173="X","",VLOOKUP(LEFT(N173,10),'Universo_BK-BIT'!$A$5:$E$10005,3,0)),"")</f>
        <v>14</v>
      </c>
      <c r="R173" s="14" t="e">
        <f t="shared" si="7"/>
        <v>#REF!</v>
      </c>
      <c r="S173" s="14" t="e">
        <f t="shared" si="8"/>
        <v>#N/A</v>
      </c>
      <c r="T173" s="14"/>
      <c r="U173" s="14" t="str">
        <f ca="1">IFERROR(IF(P173="X",IF(VLOOKUP(B173,'Oficios_-_pend_criticas'!$C$3:$J$4739,5,0)="","",IF(VLOOKUP(B173,'Oficios_-_pend_criticas'!$C$3:$J$4739,7,0)="",IF(TODAY()&gt;VLOOKUP(B173,'Oficios_-_pend_criticas'!$C$3:$J$4739,5,0),"X",""),IF(VLOOKUP(B173,'Oficios_-_pend_criticas'!$C$3:$J$4739,7,0)&gt;VLOOKUP(B173,'Oficios_-_pend_criticas'!$C$3:$J$4739,5,0),"X",""))),""),"")</f>
        <v/>
      </c>
      <c r="V173" s="14" t="str">
        <f ca="1">IFERROR(IF(Q173=0,IF(VLOOKUP(B173,'Oficios_-_pend_criticas'!$C$3:$J$4739,5,0)="","",IF(VLOOKUP(B173,'Oficios_-_pend_criticas'!$C$3:$J$4739,7,0)="",IF(TODAY()&gt;VLOOKUP(B173,'Oficios_-_pend_criticas'!$C$3:$J$4739,5,0),"X",""),IF(VLOOKUP(B173,'Oficios_-_pend_criticas'!$C$3:$J$4739,7,0)&gt;VLOOKUP(B173,'Oficios_-_pend_criticas'!$C$3:$J$4739,5,0),"X",""))),""),"")</f>
        <v/>
      </c>
      <c r="W173" s="14" t="str">
        <f ca="1">IFERROR(IF(P173&lt;&gt;"X",IF(Q173&gt;0,IF(VLOOKUP(B173,'Oficios_-_pend_criticas'!$C$4:$J$4739,5,0)="","",IF(VLOOKUP(B173,'Oficios_-_pend_criticas'!$C$4:$J$4739,7,0)="",IF(TODAY()&gt;VLOOKUP(B173,'Oficios_-_pend_criticas'!$C$4:$J$4739,5,0),"X",""),IF(VLOOKUP(B173,'Oficios_-_pend_criticas'!$C$4:$J$4739,7,0)&gt;VLOOKUP(B173,'Oficios_-_pend_criticas'!$C$4:$J$4739,5,0),"X",""))),""),""),"")</f>
        <v/>
      </c>
    </row>
    <row r="174" spans="1:23" ht="33.75" hidden="1" customHeight="1" x14ac:dyDescent="0.25">
      <c r="A174" s="9" t="str">
        <f t="shared" si="6"/>
        <v/>
      </c>
      <c r="B174" s="10" t="s">
        <v>488</v>
      </c>
      <c r="C174" s="11" t="e">
        <f>IF(B174="","",VLOOKUP(B174,#REF!,6,0))</f>
        <v>#REF!</v>
      </c>
      <c r="D174" s="12" t="e">
        <f>IF(B174="","",VLOOKUP(B174,#REF!,22,0))</f>
        <v>#REF!</v>
      </c>
      <c r="E174" s="10" t="e">
        <f>IF(B174="","",VLOOKUP(B174,Consultas_públicas!$A$376:$G$3879,7,0))</f>
        <v>#N/A</v>
      </c>
      <c r="F174" s="12" t="s">
        <v>403</v>
      </c>
      <c r="G174" s="13">
        <v>43501</v>
      </c>
      <c r="H174" s="14" t="str">
        <f>IFERROR(IF(VLOOKUP(B174,'Oficios_-_pend_criticas'!$C$4:$D$4739,2,0)="","","X"),"")</f>
        <v/>
      </c>
      <c r="I174" s="12"/>
      <c r="J174" s="13"/>
      <c r="K174" s="10"/>
      <c r="L174" s="12" t="str">
        <f>IFERROR(VLOOKUP(B174,Retorno_da_RFB!$D$3:$I$6388,5,0),"")</f>
        <v>019</v>
      </c>
      <c r="M174" s="13">
        <f>IFERROR(VLOOKUP(B174,Retorno_da_RFB!$D$3:$I$6388,6,0),"")</f>
        <v>43507</v>
      </c>
      <c r="N174" s="10" t="str">
        <f>IFERROR(VLOOKUP(B174,Retorno_da_RFB!$D$3:$I$6388,3,0),"")</f>
        <v>8428.20.90</v>
      </c>
      <c r="O174" s="10" t="str">
        <f>IFERROR(VLOOKUP(B174,Retorno_da_RFB!$D$3:$I$6388,4,0),"")</f>
        <v>Equipamentos para armazenamento com sistema de endereçamento automático, movimentação, abastecimento e desabastecimento de chapas metálicas e peças cortadas em máquinas-ferramenta durante o funcionamento, dotados de: software de gestão e controle; estrutura metálica composta por 32 blocos de armazenamento com 814 posições, cada posição com capacidade para suportar até 5.000kg; 1 elevador central com deslocamento em trilhos; 01 carro com deslocamento em trilhos para abastecimento de chapas metálicas; 03 carros com deslocamento sobre trilhos apoiados em pedestais para retirada de peças cortadas.</v>
      </c>
      <c r="P174" s="12" t="str">
        <f>IFERROR(IF(N174="","",IF(VLOOKUP(LEFT(N174,10),'Universo_BK-BIT'!$A$5:$E$10005,2,0)="","X",VLOOKUP(LEFT(N174,10),'Universo_BK-BIT'!$A$5:$E$10005,2,0))),"X")</f>
        <v>BK</v>
      </c>
      <c r="Q174" s="12">
        <f>IFERROR(IF(P174="X","",VLOOKUP(LEFT(N174,10),'Universo_BK-BIT'!$A$5:$E$10005,3,0)),"")</f>
        <v>14</v>
      </c>
      <c r="R174" s="14" t="e">
        <f t="shared" si="7"/>
        <v>#REF!</v>
      </c>
      <c r="S174" s="14" t="e">
        <f t="shared" si="8"/>
        <v>#N/A</v>
      </c>
      <c r="T174" s="14"/>
      <c r="U174" s="14" t="str">
        <f ca="1">IFERROR(IF(P174="X",IF(VLOOKUP(B174,'Oficios_-_pend_criticas'!$C$3:$J$4739,5,0)="","",IF(VLOOKUP(B174,'Oficios_-_pend_criticas'!$C$3:$J$4739,7,0)="",IF(TODAY()&gt;VLOOKUP(B174,'Oficios_-_pend_criticas'!$C$3:$J$4739,5,0),"X",""),IF(VLOOKUP(B174,'Oficios_-_pend_criticas'!$C$3:$J$4739,7,0)&gt;VLOOKUP(B174,'Oficios_-_pend_criticas'!$C$3:$J$4739,5,0),"X",""))),""),"")</f>
        <v/>
      </c>
      <c r="V174" s="14" t="str">
        <f ca="1">IFERROR(IF(Q174=0,IF(VLOOKUP(B174,'Oficios_-_pend_criticas'!$C$3:$J$4739,5,0)="","",IF(VLOOKUP(B174,'Oficios_-_pend_criticas'!$C$3:$J$4739,7,0)="",IF(TODAY()&gt;VLOOKUP(B174,'Oficios_-_pend_criticas'!$C$3:$J$4739,5,0),"X",""),IF(VLOOKUP(B174,'Oficios_-_pend_criticas'!$C$3:$J$4739,7,0)&gt;VLOOKUP(B174,'Oficios_-_pend_criticas'!$C$3:$J$4739,5,0),"X",""))),""),"")</f>
        <v/>
      </c>
      <c r="W174" s="14" t="str">
        <f ca="1">IFERROR(IF(P174&lt;&gt;"X",IF(Q174&gt;0,IF(VLOOKUP(B174,'Oficios_-_pend_criticas'!$C$4:$J$4739,5,0)="","",IF(VLOOKUP(B174,'Oficios_-_pend_criticas'!$C$4:$J$4739,7,0)="",IF(TODAY()&gt;VLOOKUP(B174,'Oficios_-_pend_criticas'!$C$4:$J$4739,5,0),"X",""),IF(VLOOKUP(B174,'Oficios_-_pend_criticas'!$C$4:$J$4739,7,0)&gt;VLOOKUP(B174,'Oficios_-_pend_criticas'!$C$4:$J$4739,5,0),"X",""))),""),""),"")</f>
        <v/>
      </c>
    </row>
    <row r="175" spans="1:23" ht="33.75" hidden="1" customHeight="1" x14ac:dyDescent="0.25">
      <c r="A175" s="9" t="str">
        <f t="shared" si="6"/>
        <v/>
      </c>
      <c r="B175" s="10" t="s">
        <v>490</v>
      </c>
      <c r="C175" s="11" t="e">
        <f>IF(B175="","",VLOOKUP(B175,#REF!,6,0))</f>
        <v>#REF!</v>
      </c>
      <c r="D175" s="12" t="e">
        <f>IF(B175="","",VLOOKUP(B175,#REF!,22,0))</f>
        <v>#REF!</v>
      </c>
      <c r="E175" s="10" t="e">
        <f>IF(B175="","",VLOOKUP(B175,Consultas_públicas!$A$376:$G$3879,7,0))</f>
        <v>#N/A</v>
      </c>
      <c r="F175" s="12" t="s">
        <v>403</v>
      </c>
      <c r="G175" s="13">
        <v>43501</v>
      </c>
      <c r="H175" s="14" t="str">
        <f>IFERROR(IF(VLOOKUP(B175,'Oficios_-_pend_criticas'!$C$4:$D$4739,2,0)="","","X"),"")</f>
        <v/>
      </c>
      <c r="I175" s="12"/>
      <c r="J175" s="13"/>
      <c r="K175" s="10"/>
      <c r="L175" s="12" t="str">
        <f>IFERROR(VLOOKUP(B175,Retorno_da_RFB!$D$3:$I$6388,5,0),"")</f>
        <v>019</v>
      </c>
      <c r="M175" s="13">
        <f>IFERROR(VLOOKUP(B175,Retorno_da_RFB!$D$3:$I$6388,6,0),"")</f>
        <v>43507</v>
      </c>
      <c r="N175" s="10" t="str">
        <f>IFERROR(VLOOKUP(B175,Retorno_da_RFB!$D$3:$I$6388,3,0),"")</f>
        <v>8479.90.90</v>
      </c>
      <c r="O175" s="10" t="str">
        <f>IFERROR(VLOOKUP(B175,Retorno_da_RFB!$D$3:$I$6388,4,0),"")</f>
        <v>Dispositivos guias (JIG) fabricado em acrílico na parte superior, UHMW (polietileno de ultra alto peso molecular) anti-arranhão na parte inferior e com tolerância de corte de ± 0,05mm, podendo conter ou não suporte metálico de fixação, para ser utilizado em máquina semiautomática ou automática de aparafusar aparelhos portáteis de telefonia celular.</v>
      </c>
      <c r="P175" s="12" t="str">
        <f>IFERROR(IF(N175="","",IF(VLOOKUP(LEFT(N175,10),'Universo_BK-BIT'!$A$5:$E$10005,2,0)="","X",VLOOKUP(LEFT(N175,10),'Universo_BK-BIT'!$A$5:$E$10005,2,0))),"X")</f>
        <v>BK</v>
      </c>
      <c r="Q175" s="12">
        <f>IFERROR(IF(P175="X","",VLOOKUP(LEFT(N175,10),'Universo_BK-BIT'!$A$5:$E$10005,3,0)),"")</f>
        <v>14</v>
      </c>
      <c r="R175" s="14" t="e">
        <f t="shared" si="7"/>
        <v>#REF!</v>
      </c>
      <c r="S175" s="14" t="e">
        <f t="shared" si="8"/>
        <v>#N/A</v>
      </c>
      <c r="T175" s="14"/>
      <c r="U175" s="14" t="str">
        <f ca="1">IFERROR(IF(P175="X",IF(VLOOKUP(B175,'Oficios_-_pend_criticas'!$C$3:$J$4739,5,0)="","",IF(VLOOKUP(B175,'Oficios_-_pend_criticas'!$C$3:$J$4739,7,0)="",IF(TODAY()&gt;VLOOKUP(B175,'Oficios_-_pend_criticas'!$C$3:$J$4739,5,0),"X",""),IF(VLOOKUP(B175,'Oficios_-_pend_criticas'!$C$3:$J$4739,7,0)&gt;VLOOKUP(B175,'Oficios_-_pend_criticas'!$C$3:$J$4739,5,0),"X",""))),""),"")</f>
        <v/>
      </c>
      <c r="V175" s="14" t="str">
        <f ca="1">IFERROR(IF(Q175=0,IF(VLOOKUP(B175,'Oficios_-_pend_criticas'!$C$3:$J$4739,5,0)="","",IF(VLOOKUP(B175,'Oficios_-_pend_criticas'!$C$3:$J$4739,7,0)="",IF(TODAY()&gt;VLOOKUP(B175,'Oficios_-_pend_criticas'!$C$3:$J$4739,5,0),"X",""),IF(VLOOKUP(B175,'Oficios_-_pend_criticas'!$C$3:$J$4739,7,0)&gt;VLOOKUP(B175,'Oficios_-_pend_criticas'!$C$3:$J$4739,5,0),"X",""))),""),"")</f>
        <v/>
      </c>
      <c r="W175" s="14" t="str">
        <f ca="1">IFERROR(IF(P175&lt;&gt;"X",IF(Q175&gt;0,IF(VLOOKUP(B175,'Oficios_-_pend_criticas'!$C$4:$J$4739,5,0)="","",IF(VLOOKUP(B175,'Oficios_-_pend_criticas'!$C$4:$J$4739,7,0)="",IF(TODAY()&gt;VLOOKUP(B175,'Oficios_-_pend_criticas'!$C$4:$J$4739,5,0),"X",""),IF(VLOOKUP(B175,'Oficios_-_pend_criticas'!$C$4:$J$4739,7,0)&gt;VLOOKUP(B175,'Oficios_-_pend_criticas'!$C$4:$J$4739,5,0),"X",""))),""),""),"")</f>
        <v/>
      </c>
    </row>
    <row r="176" spans="1:23" ht="33.75" hidden="1" customHeight="1" x14ac:dyDescent="0.25">
      <c r="A176" s="9" t="str">
        <f t="shared" si="6"/>
        <v/>
      </c>
      <c r="B176" s="10" t="s">
        <v>493</v>
      </c>
      <c r="C176" s="11" t="e">
        <f>IF(B176="","",VLOOKUP(B176,#REF!,6,0))</f>
        <v>#REF!</v>
      </c>
      <c r="D176" s="12" t="e">
        <f>IF(B176="","",VLOOKUP(B176,#REF!,22,0))</f>
        <v>#REF!</v>
      </c>
      <c r="E176" s="10" t="e">
        <f>IF(B176="","",VLOOKUP(B176,Consultas_públicas!$A$376:$G$3879,7,0))</f>
        <v>#N/A</v>
      </c>
      <c r="F176" s="12" t="s">
        <v>403</v>
      </c>
      <c r="G176" s="13">
        <v>43501</v>
      </c>
      <c r="H176" s="14" t="str">
        <f>IFERROR(IF(VLOOKUP(B176,'Oficios_-_pend_criticas'!$C$4:$D$4739,2,0)="","","X"),"")</f>
        <v/>
      </c>
      <c r="I176" s="12"/>
      <c r="J176" s="13"/>
      <c r="K176" s="10"/>
      <c r="L176" s="12" t="str">
        <f>IFERROR(VLOOKUP(B176,Retorno_da_RFB!$D$3:$I$6388,5,0),"")</f>
        <v>019</v>
      </c>
      <c r="M176" s="13">
        <f>IFERROR(VLOOKUP(B176,Retorno_da_RFB!$D$3:$I$6388,6,0),"")</f>
        <v>43507</v>
      </c>
      <c r="N176" s="10" t="str">
        <f>IFERROR(VLOOKUP(B176,Retorno_da_RFB!$D$3:$I$6388,3,0),"")</f>
        <v>8477.80.90</v>
      </c>
      <c r="O176" s="10" t="str">
        <f>IFERROR(VLOOKUP(B176,Retorno_da_RFB!$D$3:$I$6388,4,0),"")</f>
        <v>Combinações de máquinas para reaproveitamento de aparas de EVA por meio de micronização, com capacidade de produção de 80-120kg/hora, compostas de: 01 máquina de trituração; tubos transportadores com roscas helicoidais para o material triturado; 01 silo de alimentação para câmera de micronização; 01 câmera de micronização operando com granulometria do material entre 40 e 60 mesh (EVA); 01 peneira vibratória para seleção do material; 01 silo para alimentação do misturador; 01 misturador para homogeneização e estocagem com capacidade para 1.000kg; sistema de exaustores e tubos para transporte das partículas micronizadas, com filtros para poeira e refrigeração a água.</v>
      </c>
      <c r="P176" s="12" t="str">
        <f>IFERROR(IF(N176="","",IF(VLOOKUP(LEFT(N176,10),'Universo_BK-BIT'!$A$5:$E$10005,2,0)="","X",VLOOKUP(LEFT(N176,10),'Universo_BK-BIT'!$A$5:$E$10005,2,0))),"X")</f>
        <v>BK</v>
      </c>
      <c r="Q176" s="12">
        <f>IFERROR(IF(P176="X","",VLOOKUP(LEFT(N176,10),'Universo_BK-BIT'!$A$5:$E$10005,3,0)),"")</f>
        <v>14</v>
      </c>
      <c r="R176" s="14" t="e">
        <f t="shared" si="7"/>
        <v>#REF!</v>
      </c>
      <c r="S176" s="14" t="e">
        <f t="shared" si="8"/>
        <v>#N/A</v>
      </c>
      <c r="T176" s="14"/>
      <c r="U176" s="14" t="str">
        <f ca="1">IFERROR(IF(P176="X",IF(VLOOKUP(B176,'Oficios_-_pend_criticas'!$C$3:$J$4739,5,0)="","",IF(VLOOKUP(B176,'Oficios_-_pend_criticas'!$C$3:$J$4739,7,0)="",IF(TODAY()&gt;VLOOKUP(B176,'Oficios_-_pend_criticas'!$C$3:$J$4739,5,0),"X",""),IF(VLOOKUP(B176,'Oficios_-_pend_criticas'!$C$3:$J$4739,7,0)&gt;VLOOKUP(B176,'Oficios_-_pend_criticas'!$C$3:$J$4739,5,0),"X",""))),""),"")</f>
        <v/>
      </c>
      <c r="V176" s="14" t="str">
        <f ca="1">IFERROR(IF(Q176=0,IF(VLOOKUP(B176,'Oficios_-_pend_criticas'!$C$3:$J$4739,5,0)="","",IF(VLOOKUP(B176,'Oficios_-_pend_criticas'!$C$3:$J$4739,7,0)="",IF(TODAY()&gt;VLOOKUP(B176,'Oficios_-_pend_criticas'!$C$3:$J$4739,5,0),"X",""),IF(VLOOKUP(B176,'Oficios_-_pend_criticas'!$C$3:$J$4739,7,0)&gt;VLOOKUP(B176,'Oficios_-_pend_criticas'!$C$3:$J$4739,5,0),"X",""))),""),"")</f>
        <v/>
      </c>
      <c r="W176" s="14" t="str">
        <f ca="1">IFERROR(IF(P176&lt;&gt;"X",IF(Q176&gt;0,IF(VLOOKUP(B176,'Oficios_-_pend_criticas'!$C$4:$J$4739,5,0)="","",IF(VLOOKUP(B176,'Oficios_-_pend_criticas'!$C$4:$J$4739,7,0)="",IF(TODAY()&gt;VLOOKUP(B176,'Oficios_-_pend_criticas'!$C$4:$J$4739,5,0),"X",""),IF(VLOOKUP(B176,'Oficios_-_pend_criticas'!$C$4:$J$4739,7,0)&gt;VLOOKUP(B176,'Oficios_-_pend_criticas'!$C$4:$J$4739,5,0),"X",""))),""),""),"")</f>
        <v/>
      </c>
    </row>
    <row r="177" spans="1:23" ht="33.75" hidden="1" customHeight="1" x14ac:dyDescent="0.25">
      <c r="A177" s="9" t="str">
        <f t="shared" si="6"/>
        <v/>
      </c>
      <c r="B177" s="10" t="s">
        <v>495</v>
      </c>
      <c r="C177" s="11" t="e">
        <f>IF(B177="","",VLOOKUP(B177,#REF!,6,0))</f>
        <v>#REF!</v>
      </c>
      <c r="D177" s="12" t="e">
        <f>IF(B177="","",VLOOKUP(B177,#REF!,22,0))</f>
        <v>#REF!</v>
      </c>
      <c r="E177" s="10" t="e">
        <f>IF(B177="","",VLOOKUP(B177,Consultas_públicas!$A$376:$G$3879,7,0))</f>
        <v>#N/A</v>
      </c>
      <c r="F177" s="12" t="s">
        <v>403</v>
      </c>
      <c r="G177" s="13">
        <v>43501</v>
      </c>
      <c r="H177" s="14" t="str">
        <f>IFERROR(IF(VLOOKUP(B177,'Oficios_-_pend_criticas'!$C$4:$D$4739,2,0)="","","X"),"")</f>
        <v/>
      </c>
      <c r="I177" s="12"/>
      <c r="J177" s="13"/>
      <c r="K177" s="10"/>
      <c r="L177" s="12" t="str">
        <f>IFERROR(VLOOKUP(B177,Retorno_da_RFB!$D$3:$I$6388,5,0),"")</f>
        <v>019</v>
      </c>
      <c r="M177" s="13">
        <f>IFERROR(VLOOKUP(B177,Retorno_da_RFB!$D$3:$I$6388,6,0),"")</f>
        <v>43507</v>
      </c>
      <c r="N177" s="10" t="str">
        <f>IFERROR(VLOOKUP(B177,Retorno_da_RFB!$D$3:$I$6388,3,0),"")</f>
        <v>8441.80.00</v>
      </c>
      <c r="O177" s="10" t="str">
        <f>IFERROR(VLOOKUP(B177,Retorno_da_RFB!$D$3:$I$6388,4,0),"")</f>
        <v>Máquinas automáticas para corte e vinco e aplicação de "hot-stamping", alimentadas por folhas soltas, gramatura mínima do papel de 80g/m2, gramatura máxima do cartão de 600g/m2, velocidade máxima igual a 7.500 folhas/hora e formato máximo igual a 1.050 x 750 mm.</v>
      </c>
      <c r="P177" s="12" t="str">
        <f>IFERROR(IF(N177="","",IF(VLOOKUP(LEFT(N177,10),'Universo_BK-BIT'!$A$5:$E$10005,2,0)="","X",VLOOKUP(LEFT(N177,10),'Universo_BK-BIT'!$A$5:$E$10005,2,0))),"X")</f>
        <v>BK</v>
      </c>
      <c r="Q177" s="12">
        <f>IFERROR(IF(P177="X","",VLOOKUP(LEFT(N177,10),'Universo_BK-BIT'!$A$5:$E$10005,3,0)),"")</f>
        <v>10</v>
      </c>
      <c r="R177" s="14" t="e">
        <f t="shared" si="7"/>
        <v>#REF!</v>
      </c>
      <c r="S177" s="14" t="e">
        <f t="shared" si="8"/>
        <v>#N/A</v>
      </c>
      <c r="T177" s="14"/>
      <c r="U177" s="14" t="str">
        <f ca="1">IFERROR(IF(P177="X",IF(VLOOKUP(B177,'Oficios_-_pend_criticas'!$C$3:$J$4739,5,0)="","",IF(VLOOKUP(B177,'Oficios_-_pend_criticas'!$C$3:$J$4739,7,0)="",IF(TODAY()&gt;VLOOKUP(B177,'Oficios_-_pend_criticas'!$C$3:$J$4739,5,0),"X",""),IF(VLOOKUP(B177,'Oficios_-_pend_criticas'!$C$3:$J$4739,7,0)&gt;VLOOKUP(B177,'Oficios_-_pend_criticas'!$C$3:$J$4739,5,0),"X",""))),""),"")</f>
        <v/>
      </c>
      <c r="V177" s="14" t="str">
        <f ca="1">IFERROR(IF(Q177=0,IF(VLOOKUP(B177,'Oficios_-_pend_criticas'!$C$3:$J$4739,5,0)="","",IF(VLOOKUP(B177,'Oficios_-_pend_criticas'!$C$3:$J$4739,7,0)="",IF(TODAY()&gt;VLOOKUP(B177,'Oficios_-_pend_criticas'!$C$3:$J$4739,5,0),"X",""),IF(VLOOKUP(B177,'Oficios_-_pend_criticas'!$C$3:$J$4739,7,0)&gt;VLOOKUP(B177,'Oficios_-_pend_criticas'!$C$3:$J$4739,5,0),"X",""))),""),"")</f>
        <v/>
      </c>
      <c r="W177" s="14" t="str">
        <f ca="1">IFERROR(IF(P177&lt;&gt;"X",IF(Q177&gt;0,IF(VLOOKUP(B177,'Oficios_-_pend_criticas'!$C$4:$J$4739,5,0)="","",IF(VLOOKUP(B177,'Oficios_-_pend_criticas'!$C$4:$J$4739,7,0)="",IF(TODAY()&gt;VLOOKUP(B177,'Oficios_-_pend_criticas'!$C$4:$J$4739,5,0),"X",""),IF(VLOOKUP(B177,'Oficios_-_pend_criticas'!$C$4:$J$4739,7,0)&gt;VLOOKUP(B177,'Oficios_-_pend_criticas'!$C$4:$J$4739,5,0),"X",""))),""),""),"")</f>
        <v/>
      </c>
    </row>
    <row r="178" spans="1:23" ht="33.75" hidden="1" customHeight="1" x14ac:dyDescent="0.25">
      <c r="A178" s="9" t="str">
        <f t="shared" si="6"/>
        <v/>
      </c>
      <c r="B178" s="10" t="s">
        <v>497</v>
      </c>
      <c r="C178" s="11" t="e">
        <f>IF(B178="","",VLOOKUP(B178,#REF!,6,0))</f>
        <v>#REF!</v>
      </c>
      <c r="D178" s="12" t="e">
        <f>IF(B178="","",VLOOKUP(B178,#REF!,22,0))</f>
        <v>#REF!</v>
      </c>
      <c r="E178" s="10" t="e">
        <f>IF(B178="","",VLOOKUP(B178,Consultas_públicas!$A$376:$G$3879,7,0))</f>
        <v>#N/A</v>
      </c>
      <c r="F178" s="12" t="s">
        <v>403</v>
      </c>
      <c r="G178" s="13">
        <v>43501</v>
      </c>
      <c r="H178" s="14" t="str">
        <f>IFERROR(IF(VLOOKUP(B178,'Oficios_-_pend_criticas'!$C$4:$D$4739,2,0)="","","X"),"")</f>
        <v/>
      </c>
      <c r="I178" s="12"/>
      <c r="J178" s="13"/>
      <c r="K178" s="10"/>
      <c r="L178" s="12" t="str">
        <f>IFERROR(VLOOKUP(B178,Retorno_da_RFB!$D$3:$I$6388,5,0),"")</f>
        <v>019</v>
      </c>
      <c r="M178" s="13">
        <f>IFERROR(VLOOKUP(B178,Retorno_da_RFB!$D$3:$I$6388,6,0),"")</f>
        <v>43507</v>
      </c>
      <c r="N178" s="10" t="str">
        <f>IFERROR(VLOOKUP(B178,Retorno_da_RFB!$D$3:$I$6388,3,0),"")</f>
        <v>8421.22.00</v>
      </c>
      <c r="O178" s="10" t="str">
        <f>IFERROR(VLOOKUP(B178,Retorno_da_RFB!$D$3:$I$6388,4,0),"")</f>
        <v>Filtros automáticos tangenciais para vinhos, fermentados e ou sucos de frutas, dotado de 02 cartuchos de filtragem, com superfície de filtragem 207m2 de membrana cerâmica, temperatura de trabalho de -5º a 70º C e capacidade do tanque de 500 litros.</v>
      </c>
      <c r="P178" s="12" t="str">
        <f>IFERROR(IF(N178="","",IF(VLOOKUP(LEFT(N178,10),'Universo_BK-BIT'!$A$5:$E$10005,2,0)="","X",VLOOKUP(LEFT(N178,10),'Universo_BK-BIT'!$A$5:$E$10005,2,0))),"X")</f>
        <v>BK</v>
      </c>
      <c r="Q178" s="12">
        <f>IFERROR(IF(P178="X","",VLOOKUP(LEFT(N178,10),'Universo_BK-BIT'!$A$5:$E$10005,3,0)),"")</f>
        <v>14</v>
      </c>
      <c r="R178" s="14" t="e">
        <f t="shared" si="7"/>
        <v>#REF!</v>
      </c>
      <c r="S178" s="14" t="e">
        <f t="shared" si="8"/>
        <v>#N/A</v>
      </c>
      <c r="T178" s="14"/>
      <c r="U178" s="14" t="str">
        <f ca="1">IFERROR(IF(P178="X",IF(VLOOKUP(B178,'Oficios_-_pend_criticas'!$C$3:$J$4739,5,0)="","",IF(VLOOKUP(B178,'Oficios_-_pend_criticas'!$C$3:$J$4739,7,0)="",IF(TODAY()&gt;VLOOKUP(B178,'Oficios_-_pend_criticas'!$C$3:$J$4739,5,0),"X",""),IF(VLOOKUP(B178,'Oficios_-_pend_criticas'!$C$3:$J$4739,7,0)&gt;VLOOKUP(B178,'Oficios_-_pend_criticas'!$C$3:$J$4739,5,0),"X",""))),""),"")</f>
        <v/>
      </c>
      <c r="V178" s="14" t="str">
        <f ca="1">IFERROR(IF(Q178=0,IF(VLOOKUP(B178,'Oficios_-_pend_criticas'!$C$3:$J$4739,5,0)="","",IF(VLOOKUP(B178,'Oficios_-_pend_criticas'!$C$3:$J$4739,7,0)="",IF(TODAY()&gt;VLOOKUP(B178,'Oficios_-_pend_criticas'!$C$3:$J$4739,5,0),"X",""),IF(VLOOKUP(B178,'Oficios_-_pend_criticas'!$C$3:$J$4739,7,0)&gt;VLOOKUP(B178,'Oficios_-_pend_criticas'!$C$3:$J$4739,5,0),"X",""))),""),"")</f>
        <v/>
      </c>
      <c r="W178" s="14" t="str">
        <f ca="1">IFERROR(IF(P178&lt;&gt;"X",IF(Q178&gt;0,IF(VLOOKUP(B178,'Oficios_-_pend_criticas'!$C$4:$J$4739,5,0)="","",IF(VLOOKUP(B178,'Oficios_-_pend_criticas'!$C$4:$J$4739,7,0)="",IF(TODAY()&gt;VLOOKUP(B178,'Oficios_-_pend_criticas'!$C$4:$J$4739,5,0),"X",""),IF(VLOOKUP(B178,'Oficios_-_pend_criticas'!$C$4:$J$4739,7,0)&gt;VLOOKUP(B178,'Oficios_-_pend_criticas'!$C$4:$J$4739,5,0),"X",""))),""),""),"")</f>
        <v/>
      </c>
    </row>
    <row r="179" spans="1:23" ht="33.75" hidden="1" customHeight="1" x14ac:dyDescent="0.25">
      <c r="A179" s="9" t="str">
        <f t="shared" si="6"/>
        <v/>
      </c>
      <c r="B179" s="10" t="s">
        <v>500</v>
      </c>
      <c r="C179" s="11" t="e">
        <f>IF(B179="","",VLOOKUP(B179,#REF!,6,0))</f>
        <v>#REF!</v>
      </c>
      <c r="D179" s="12" t="e">
        <f>IF(B179="","",VLOOKUP(B179,#REF!,22,0))</f>
        <v>#REF!</v>
      </c>
      <c r="E179" s="10" t="e">
        <f>IF(B179="","",VLOOKUP(B179,Consultas_públicas!$A$376:$G$3879,7,0))</f>
        <v>#N/A</v>
      </c>
      <c r="F179" s="12" t="s">
        <v>403</v>
      </c>
      <c r="G179" s="13">
        <v>43501</v>
      </c>
      <c r="H179" s="14" t="str">
        <f>IFERROR(IF(VLOOKUP(B179,'Oficios_-_pend_criticas'!$C$4:$D$4739,2,0)="","","X"),"")</f>
        <v/>
      </c>
      <c r="I179" s="12"/>
      <c r="J179" s="13"/>
      <c r="K179" s="10"/>
      <c r="L179" s="12" t="str">
        <f>IFERROR(VLOOKUP(B179,Retorno_da_RFB!$D$3:$I$6388,5,0),"")</f>
        <v>019</v>
      </c>
      <c r="M179" s="13">
        <f>IFERROR(VLOOKUP(B179,Retorno_da_RFB!$D$3:$I$6388,6,0),"")</f>
        <v>43507</v>
      </c>
      <c r="N179" s="10" t="str">
        <f>IFERROR(VLOOKUP(B179,Retorno_da_RFB!$D$3:$I$6388,3,0),"")</f>
        <v>8479.89.12</v>
      </c>
      <c r="O179" s="10" t="str">
        <f>IFERROR(VLOOKUP(B179,Retorno_da_RFB!$D$3:$I$6388,4,0),"")</f>
        <v>Pipetadores semi-automatizados utilizados no fluxo de amostras, responsável por processar de forma contínua as amostras e tubos, o equipamento realiza a extração do ácido nucleico e setup da placa de QPCR; dotados de configuração de PCR com placas de diferentes formatos como placas de 96 e 384 poços; volume mínimo de pipetagem 5μl (poços vazios), 5μl (poços semi preenchidos) para placas de 96 poços e de 5μl (poços vazios), 2μl (poços semi preenchidos) para placas de 384 poços; pipetagem de tubo primário e/ou setup de PCR. Com tempo de corrida de 30 a 35 minutos para as aplicações comuns. Processamento de 8 canais independentes de pipetagem de 1ml.</v>
      </c>
      <c r="P179" s="12" t="str">
        <f>IFERROR(IF(N179="","",IF(VLOOKUP(LEFT(N179,10),'Universo_BK-BIT'!$A$5:$E$10005,2,0)="","X",VLOOKUP(LEFT(N179,10),'Universo_BK-BIT'!$A$5:$E$10005,2,0))),"X")</f>
        <v>BK</v>
      </c>
      <c r="Q179" s="12">
        <f>IFERROR(IF(P179="X","",VLOOKUP(LEFT(N179,10),'Universo_BK-BIT'!$A$5:$E$10005,3,0)),"")</f>
        <v>14</v>
      </c>
      <c r="R179" s="14" t="e">
        <f t="shared" si="7"/>
        <v>#REF!</v>
      </c>
      <c r="S179" s="14" t="e">
        <f t="shared" si="8"/>
        <v>#N/A</v>
      </c>
      <c r="T179" s="14"/>
      <c r="U179" s="14" t="str">
        <f ca="1">IFERROR(IF(P179="X",IF(VLOOKUP(B179,'Oficios_-_pend_criticas'!$C$3:$J$4739,5,0)="","",IF(VLOOKUP(B179,'Oficios_-_pend_criticas'!$C$3:$J$4739,7,0)="",IF(TODAY()&gt;VLOOKUP(B179,'Oficios_-_pend_criticas'!$C$3:$J$4739,5,0),"X",""),IF(VLOOKUP(B179,'Oficios_-_pend_criticas'!$C$3:$J$4739,7,0)&gt;VLOOKUP(B179,'Oficios_-_pend_criticas'!$C$3:$J$4739,5,0),"X",""))),""),"")</f>
        <v/>
      </c>
      <c r="V179" s="14" t="str">
        <f ca="1">IFERROR(IF(Q179=0,IF(VLOOKUP(B179,'Oficios_-_pend_criticas'!$C$3:$J$4739,5,0)="","",IF(VLOOKUP(B179,'Oficios_-_pend_criticas'!$C$3:$J$4739,7,0)="",IF(TODAY()&gt;VLOOKUP(B179,'Oficios_-_pend_criticas'!$C$3:$J$4739,5,0),"X",""),IF(VLOOKUP(B179,'Oficios_-_pend_criticas'!$C$3:$J$4739,7,0)&gt;VLOOKUP(B179,'Oficios_-_pend_criticas'!$C$3:$J$4739,5,0),"X",""))),""),"")</f>
        <v/>
      </c>
      <c r="W179" s="14" t="str">
        <f ca="1">IFERROR(IF(P179&lt;&gt;"X",IF(Q179&gt;0,IF(VLOOKUP(B179,'Oficios_-_pend_criticas'!$C$4:$J$4739,5,0)="","",IF(VLOOKUP(B179,'Oficios_-_pend_criticas'!$C$4:$J$4739,7,0)="",IF(TODAY()&gt;VLOOKUP(B179,'Oficios_-_pend_criticas'!$C$4:$J$4739,5,0),"X",""),IF(VLOOKUP(B179,'Oficios_-_pend_criticas'!$C$4:$J$4739,7,0)&gt;VLOOKUP(B179,'Oficios_-_pend_criticas'!$C$4:$J$4739,5,0),"X",""))),""),""),"")</f>
        <v/>
      </c>
    </row>
    <row r="180" spans="1:23" ht="33.75" hidden="1" customHeight="1" x14ac:dyDescent="0.25">
      <c r="A180" s="9" t="str">
        <f t="shared" si="6"/>
        <v/>
      </c>
      <c r="B180" s="10" t="s">
        <v>503</v>
      </c>
      <c r="C180" s="11" t="e">
        <f>IF(B180="","",VLOOKUP(B180,#REF!,6,0))</f>
        <v>#REF!</v>
      </c>
      <c r="D180" s="12" t="e">
        <f>IF(B180="","",VLOOKUP(B180,#REF!,22,0))</f>
        <v>#REF!</v>
      </c>
      <c r="E180" s="10" t="e">
        <f>IF(B180="","",VLOOKUP(B180,Consultas_públicas!$A$376:$G$3879,7,0))</f>
        <v>#N/A</v>
      </c>
      <c r="F180" s="12" t="s">
        <v>403</v>
      </c>
      <c r="G180" s="13">
        <v>43501</v>
      </c>
      <c r="H180" s="14" t="str">
        <f>IFERROR(IF(VLOOKUP(B180,'Oficios_-_pend_criticas'!$C$4:$D$4739,2,0)="","","X"),"")</f>
        <v/>
      </c>
      <c r="I180" s="12"/>
      <c r="J180" s="13"/>
      <c r="K180" s="10"/>
      <c r="L180" s="12" t="str">
        <f>IFERROR(VLOOKUP(B180,Retorno_da_RFB!$D$3:$I$6388,5,0),"")</f>
        <v>019</v>
      </c>
      <c r="M180" s="13">
        <f>IFERROR(VLOOKUP(B180,Retorno_da_RFB!$D$3:$I$6388,6,0),"")</f>
        <v>43507</v>
      </c>
      <c r="N180" s="10" t="str">
        <f>IFERROR(VLOOKUP(B180,Retorno_da_RFB!$D$3:$I$6388,3,0),"")</f>
        <v>8428.90.90</v>
      </c>
      <c r="O180" s="10" t="str">
        <f>IFERROR(VLOOKUP(B180,Retorno_da_RFB!$D$3:$I$6388,4,0),"")</f>
        <v>Robôs industriais para carregamento e/ou descarregamento de substratos gráficos, para uso em conjunto com máquina impressora industrial a jato de tinta, operando por meio de braço articulado com movimentos orbitais de 4 a 6 graus de liberdade, contendo dispositivo de sucção à vácuo, painel de controle, detectores ultrassônicos e dispositivos de câmeras inteligentes, tamanho máximo da folha de 3.220 x 1.600mm, peso máximo de 10kg.</v>
      </c>
      <c r="P180" s="12" t="str">
        <f>IFERROR(IF(N180="","",IF(VLOOKUP(LEFT(N180,10),'Universo_BK-BIT'!$A$5:$E$10005,2,0)="","X",VLOOKUP(LEFT(N180,10),'Universo_BK-BIT'!$A$5:$E$10005,2,0))),"X")</f>
        <v>BK</v>
      </c>
      <c r="Q180" s="12">
        <f>IFERROR(IF(P180="X","",VLOOKUP(LEFT(N180,10),'Universo_BK-BIT'!$A$5:$E$10005,3,0)),"")</f>
        <v>14</v>
      </c>
      <c r="R180" s="14" t="e">
        <f t="shared" si="7"/>
        <v>#REF!</v>
      </c>
      <c r="S180" s="14" t="e">
        <f t="shared" si="8"/>
        <v>#N/A</v>
      </c>
      <c r="T180" s="14"/>
      <c r="U180" s="14" t="str">
        <f ca="1">IFERROR(IF(P180="X",IF(VLOOKUP(B180,'Oficios_-_pend_criticas'!$C$3:$J$4739,5,0)="","",IF(VLOOKUP(B180,'Oficios_-_pend_criticas'!$C$3:$J$4739,7,0)="",IF(TODAY()&gt;VLOOKUP(B180,'Oficios_-_pend_criticas'!$C$3:$J$4739,5,0),"X",""),IF(VLOOKUP(B180,'Oficios_-_pend_criticas'!$C$3:$J$4739,7,0)&gt;VLOOKUP(B180,'Oficios_-_pend_criticas'!$C$3:$J$4739,5,0),"X",""))),""),"")</f>
        <v/>
      </c>
      <c r="V180" s="14" t="str">
        <f ca="1">IFERROR(IF(Q180=0,IF(VLOOKUP(B180,'Oficios_-_pend_criticas'!$C$3:$J$4739,5,0)="","",IF(VLOOKUP(B180,'Oficios_-_pend_criticas'!$C$3:$J$4739,7,0)="",IF(TODAY()&gt;VLOOKUP(B180,'Oficios_-_pend_criticas'!$C$3:$J$4739,5,0),"X",""),IF(VLOOKUP(B180,'Oficios_-_pend_criticas'!$C$3:$J$4739,7,0)&gt;VLOOKUP(B180,'Oficios_-_pend_criticas'!$C$3:$J$4739,5,0),"X",""))),""),"")</f>
        <v/>
      </c>
      <c r="W180" s="14" t="str">
        <f ca="1">IFERROR(IF(P180&lt;&gt;"X",IF(Q180&gt;0,IF(VLOOKUP(B180,'Oficios_-_pend_criticas'!$C$4:$J$4739,5,0)="","",IF(VLOOKUP(B180,'Oficios_-_pend_criticas'!$C$4:$J$4739,7,0)="",IF(TODAY()&gt;VLOOKUP(B180,'Oficios_-_pend_criticas'!$C$4:$J$4739,5,0),"X",""),IF(VLOOKUP(B180,'Oficios_-_pend_criticas'!$C$4:$J$4739,7,0)&gt;VLOOKUP(B180,'Oficios_-_pend_criticas'!$C$4:$J$4739,5,0),"X",""))),""),""),"")</f>
        <v/>
      </c>
    </row>
    <row r="181" spans="1:23" ht="33.75" hidden="1" customHeight="1" x14ac:dyDescent="0.25">
      <c r="A181" s="9" t="str">
        <f t="shared" si="6"/>
        <v/>
      </c>
      <c r="B181" s="10" t="s">
        <v>505</v>
      </c>
      <c r="C181" s="11" t="e">
        <f>IF(B181="","",VLOOKUP(B181,#REF!,6,0))</f>
        <v>#REF!</v>
      </c>
      <c r="D181" s="12" t="e">
        <f>IF(B181="","",VLOOKUP(B181,#REF!,22,0))</f>
        <v>#REF!</v>
      </c>
      <c r="E181" s="10" t="e">
        <f>IF(B181="","",VLOOKUP(B181,Consultas_públicas!$A$376:$G$3879,7,0))</f>
        <v>#N/A</v>
      </c>
      <c r="F181" s="12" t="s">
        <v>403</v>
      </c>
      <c r="G181" s="13">
        <v>43501</v>
      </c>
      <c r="H181" s="14" t="str">
        <f>IFERROR(IF(VLOOKUP(B181,'Oficios_-_pend_criticas'!$C$4:$D$4739,2,0)="","","X"),"")</f>
        <v/>
      </c>
      <c r="I181" s="12"/>
      <c r="J181" s="13"/>
      <c r="K181" s="10"/>
      <c r="L181" s="12" t="str">
        <f>IFERROR(VLOOKUP(B181,Retorno_da_RFB!$D$3:$I$6388,5,0),"")</f>
        <v>019</v>
      </c>
      <c r="M181" s="13">
        <f>IFERROR(VLOOKUP(B181,Retorno_da_RFB!$D$3:$I$6388,6,0),"")</f>
        <v>43507</v>
      </c>
      <c r="N181" s="10" t="str">
        <f>IFERROR(VLOOKUP(B181,Retorno_da_RFB!$D$3:$I$6388,3,0),"")</f>
        <v>8479.89.99</v>
      </c>
      <c r="O181" s="10" t="str">
        <f>IFERROR(VLOOKUP(B181,Retorno_da_RFB!$D$3:$I$6388,4,0),"")</f>
        <v>Equipamentos automático utilizado na purificação de ácidos nucleicos de amostras biológicas para fins de diagnóstico in vitro, processamento de até 24 amostras em até 70 minutos, cobrindo até 10 tipos de amostra em uma mesma corrida, carregamento de tubos primários e secundários, monitor sensível ao toque.</v>
      </c>
      <c r="P181" s="12" t="str">
        <f>IFERROR(IF(N181="","",IF(VLOOKUP(LEFT(N181,10),'Universo_BK-BIT'!$A$5:$E$10005,2,0)="","X",VLOOKUP(LEFT(N181,10),'Universo_BK-BIT'!$A$5:$E$10005,2,0))),"X")</f>
        <v>BK</v>
      </c>
      <c r="Q181" s="12">
        <f>IFERROR(IF(P181="X","",VLOOKUP(LEFT(N181,10),'Universo_BK-BIT'!$A$5:$E$10005,3,0)),"")</f>
        <v>14</v>
      </c>
      <c r="R181" s="14" t="e">
        <f t="shared" si="7"/>
        <v>#REF!</v>
      </c>
      <c r="S181" s="14" t="e">
        <f t="shared" si="8"/>
        <v>#N/A</v>
      </c>
      <c r="T181" s="14"/>
      <c r="U181" s="14" t="str">
        <f ca="1">IFERROR(IF(P181="X",IF(VLOOKUP(B181,'Oficios_-_pend_criticas'!$C$3:$J$4739,5,0)="","",IF(VLOOKUP(B181,'Oficios_-_pend_criticas'!$C$3:$J$4739,7,0)="",IF(TODAY()&gt;VLOOKUP(B181,'Oficios_-_pend_criticas'!$C$3:$J$4739,5,0),"X",""),IF(VLOOKUP(B181,'Oficios_-_pend_criticas'!$C$3:$J$4739,7,0)&gt;VLOOKUP(B181,'Oficios_-_pend_criticas'!$C$3:$J$4739,5,0),"X",""))),""),"")</f>
        <v/>
      </c>
      <c r="V181" s="14" t="str">
        <f ca="1">IFERROR(IF(Q181=0,IF(VLOOKUP(B181,'Oficios_-_pend_criticas'!$C$3:$J$4739,5,0)="","",IF(VLOOKUP(B181,'Oficios_-_pend_criticas'!$C$3:$J$4739,7,0)="",IF(TODAY()&gt;VLOOKUP(B181,'Oficios_-_pend_criticas'!$C$3:$J$4739,5,0),"X",""),IF(VLOOKUP(B181,'Oficios_-_pend_criticas'!$C$3:$J$4739,7,0)&gt;VLOOKUP(B181,'Oficios_-_pend_criticas'!$C$3:$J$4739,5,0),"X",""))),""),"")</f>
        <v/>
      </c>
      <c r="W181" s="14" t="str">
        <f ca="1">IFERROR(IF(P181&lt;&gt;"X",IF(Q181&gt;0,IF(VLOOKUP(B181,'Oficios_-_pend_criticas'!$C$4:$J$4739,5,0)="","",IF(VLOOKUP(B181,'Oficios_-_pend_criticas'!$C$4:$J$4739,7,0)="",IF(TODAY()&gt;VLOOKUP(B181,'Oficios_-_pend_criticas'!$C$4:$J$4739,5,0),"X",""),IF(VLOOKUP(B181,'Oficios_-_pend_criticas'!$C$4:$J$4739,7,0)&gt;VLOOKUP(B181,'Oficios_-_pend_criticas'!$C$4:$J$4739,5,0),"X",""))),""),""),"")</f>
        <v/>
      </c>
    </row>
    <row r="182" spans="1:23" ht="33.75" hidden="1" customHeight="1" x14ac:dyDescent="0.25">
      <c r="A182" s="9" t="str">
        <f t="shared" si="6"/>
        <v/>
      </c>
      <c r="B182" s="10" t="s">
        <v>507</v>
      </c>
      <c r="C182" s="11" t="e">
        <f>IF(B182="","",VLOOKUP(B182,#REF!,6,0))</f>
        <v>#REF!</v>
      </c>
      <c r="D182" s="12" t="e">
        <f>IF(B182="","",VLOOKUP(B182,#REF!,22,0))</f>
        <v>#REF!</v>
      </c>
      <c r="E182" s="10" t="e">
        <f>IF(B182="","",VLOOKUP(B182,Consultas_públicas!$A$376:$G$3879,7,0))</f>
        <v>#N/A</v>
      </c>
      <c r="F182" s="12" t="s">
        <v>403</v>
      </c>
      <c r="G182" s="13">
        <v>43501</v>
      </c>
      <c r="H182" s="14" t="str">
        <f>IFERROR(IF(VLOOKUP(B182,'Oficios_-_pend_criticas'!$C$4:$D$4739,2,0)="","","X"),"")</f>
        <v/>
      </c>
      <c r="I182" s="12"/>
      <c r="J182" s="13"/>
      <c r="K182" s="10"/>
      <c r="L182" s="12" t="str">
        <f>IFERROR(VLOOKUP(B182,Retorno_da_RFB!$D$3:$I$6388,5,0),"")</f>
        <v>019</v>
      </c>
      <c r="M182" s="13">
        <f>IFERROR(VLOOKUP(B182,Retorno_da_RFB!$D$3:$I$6388,6,0),"")</f>
        <v>43507</v>
      </c>
      <c r="N182" s="10" t="str">
        <f>IFERROR(VLOOKUP(B182,Retorno_da_RFB!$D$3:$I$6388,3,0),"")</f>
        <v>9027.80.99</v>
      </c>
      <c r="O182" s="10" t="str">
        <f>IFERROR(VLOOKUP(B182,Retorno_da_RFB!$D$3:$I$6388,4,0),"")</f>
        <v>Analisadores automatizados destinados a realizar teste in vitro em amostras de sangue total, soro, plasma, soluções de dialisado com acetato e bicarbonato, e líquido pleural; com capacidade de processar até 31 amostras/hora; com tempo de medição total das amostras de até 120 segundos; dotado de impressora integrada, tela tátil/unidade do PC e leitor de código de barras.</v>
      </c>
      <c r="P182" s="12" t="str">
        <f>IFERROR(IF(N182="","",IF(VLOOKUP(LEFT(N182,10),'Universo_BK-BIT'!$A$5:$E$10005,2,0)="","X",VLOOKUP(LEFT(N182,10),'Universo_BK-BIT'!$A$5:$E$10005,2,0))),"X")</f>
        <v>BK</v>
      </c>
      <c r="Q182" s="12">
        <f>IFERROR(IF(P182="X","",VLOOKUP(LEFT(N182,10),'Universo_BK-BIT'!$A$5:$E$10005,3,0)),"")</f>
        <v>14</v>
      </c>
      <c r="R182" s="14" t="e">
        <f t="shared" si="7"/>
        <v>#REF!</v>
      </c>
      <c r="S182" s="14" t="e">
        <f t="shared" si="8"/>
        <v>#N/A</v>
      </c>
      <c r="T182" s="14"/>
      <c r="U182" s="14" t="str">
        <f ca="1">IFERROR(IF(P182="X",IF(VLOOKUP(B182,'Oficios_-_pend_criticas'!$C$3:$J$4739,5,0)="","",IF(VLOOKUP(B182,'Oficios_-_pend_criticas'!$C$3:$J$4739,7,0)="",IF(TODAY()&gt;VLOOKUP(B182,'Oficios_-_pend_criticas'!$C$3:$J$4739,5,0),"X",""),IF(VLOOKUP(B182,'Oficios_-_pend_criticas'!$C$3:$J$4739,7,0)&gt;VLOOKUP(B182,'Oficios_-_pend_criticas'!$C$3:$J$4739,5,0),"X",""))),""),"")</f>
        <v/>
      </c>
      <c r="V182" s="14" t="str">
        <f ca="1">IFERROR(IF(Q182=0,IF(VLOOKUP(B182,'Oficios_-_pend_criticas'!$C$3:$J$4739,5,0)="","",IF(VLOOKUP(B182,'Oficios_-_pend_criticas'!$C$3:$J$4739,7,0)="",IF(TODAY()&gt;VLOOKUP(B182,'Oficios_-_pend_criticas'!$C$3:$J$4739,5,0),"X",""),IF(VLOOKUP(B182,'Oficios_-_pend_criticas'!$C$3:$J$4739,7,0)&gt;VLOOKUP(B182,'Oficios_-_pend_criticas'!$C$3:$J$4739,5,0),"X",""))),""),"")</f>
        <v/>
      </c>
      <c r="W182" s="14" t="str">
        <f ca="1">IFERROR(IF(P182&lt;&gt;"X",IF(Q182&gt;0,IF(VLOOKUP(B182,'Oficios_-_pend_criticas'!$C$4:$J$4739,5,0)="","",IF(VLOOKUP(B182,'Oficios_-_pend_criticas'!$C$4:$J$4739,7,0)="",IF(TODAY()&gt;VLOOKUP(B182,'Oficios_-_pend_criticas'!$C$4:$J$4739,5,0),"X",""),IF(VLOOKUP(B182,'Oficios_-_pend_criticas'!$C$4:$J$4739,7,0)&gt;VLOOKUP(B182,'Oficios_-_pend_criticas'!$C$4:$J$4739,5,0),"X",""))),""),""),"")</f>
        <v/>
      </c>
    </row>
    <row r="183" spans="1:23" ht="33.75" hidden="1" customHeight="1" x14ac:dyDescent="0.25">
      <c r="A183" s="9" t="str">
        <f t="shared" si="6"/>
        <v/>
      </c>
      <c r="B183" s="10" t="s">
        <v>509</v>
      </c>
      <c r="C183" s="11" t="e">
        <f>IF(B183="","",VLOOKUP(B183,#REF!,6,0))</f>
        <v>#REF!</v>
      </c>
      <c r="D183" s="12" t="e">
        <f>IF(B183="","",VLOOKUP(B183,#REF!,22,0))</f>
        <v>#REF!</v>
      </c>
      <c r="E183" s="10" t="e">
        <f>IF(B183="","",VLOOKUP(B183,Consultas_públicas!$A$376:$G$3879,7,0))</f>
        <v>#N/A</v>
      </c>
      <c r="F183" s="12" t="s">
        <v>403</v>
      </c>
      <c r="G183" s="13">
        <v>43501</v>
      </c>
      <c r="H183" s="14" t="str">
        <f>IFERROR(IF(VLOOKUP(B183,'Oficios_-_pend_criticas'!$C$4:$D$4739,2,0)="","","X"),"")</f>
        <v/>
      </c>
      <c r="I183" s="12"/>
      <c r="J183" s="13"/>
      <c r="K183" s="10"/>
      <c r="L183" s="12" t="str">
        <f>IFERROR(VLOOKUP(B183,Retorno_da_RFB!$D$3:$I$6388,5,0),"")</f>
        <v>019</v>
      </c>
      <c r="M183" s="13">
        <f>IFERROR(VLOOKUP(B183,Retorno_da_RFB!$D$3:$I$6388,6,0),"")</f>
        <v>43507</v>
      </c>
      <c r="N183" s="10" t="str">
        <f>IFERROR(VLOOKUP(B183,Retorno_da_RFB!$D$3:$I$6388,3,0),"")</f>
        <v>9027.50.10</v>
      </c>
      <c r="O183" s="10" t="str">
        <f>IFERROR(VLOOKUP(B183,Retorno_da_RFB!$D$3:$I$6388,4,0),"")</f>
        <v>Analisadores de acessos aleatórios contínuos, utilizados para determinação in vitro de bioquímica clínica e parâmetros de electrólitos em amostras de soro, plasma, urina ou sangue total HBA1C; com capacidade de processar aproximadamente 30 amostras por dia, utilizando a análise fotométrica e uma unidade opcional para eléctrodos de iões selectivos (ISE); com velocidade para testes de fotométricos de 60 a 85 testes/hora, para testes ISE de 180 testes/hora e para testes fotométricos e ise juntos de 60 a 100 testes/hora; com carregamento contínuo de tubos de amostras primárias e secundárias em até 8 posições, com entrada de prioridade de amostras STAT; sistema de canais abertos com até 5 canais.</v>
      </c>
      <c r="P183" s="12" t="str">
        <f>IFERROR(IF(N183="","",IF(VLOOKUP(LEFT(N183,10),'Universo_BK-BIT'!$A$5:$E$10005,2,0)="","X",VLOOKUP(LEFT(N183,10),'Universo_BK-BIT'!$A$5:$E$10005,2,0))),"X")</f>
        <v>BK</v>
      </c>
      <c r="Q183" s="12">
        <f>IFERROR(IF(P183="X","",VLOOKUP(LEFT(N183,10),'Universo_BK-BIT'!$A$5:$E$10005,3,0)),"")</f>
        <v>14</v>
      </c>
      <c r="R183" s="14" t="e">
        <f t="shared" si="7"/>
        <v>#REF!</v>
      </c>
      <c r="S183" s="14" t="e">
        <f t="shared" si="8"/>
        <v>#N/A</v>
      </c>
      <c r="T183" s="14"/>
      <c r="U183" s="14" t="str">
        <f ca="1">IFERROR(IF(P183="X",IF(VLOOKUP(B183,'Oficios_-_pend_criticas'!$C$3:$J$4739,5,0)="","",IF(VLOOKUP(B183,'Oficios_-_pend_criticas'!$C$3:$J$4739,7,0)="",IF(TODAY()&gt;VLOOKUP(B183,'Oficios_-_pend_criticas'!$C$3:$J$4739,5,0),"X",""),IF(VLOOKUP(B183,'Oficios_-_pend_criticas'!$C$3:$J$4739,7,0)&gt;VLOOKUP(B183,'Oficios_-_pend_criticas'!$C$3:$J$4739,5,0),"X",""))),""),"")</f>
        <v/>
      </c>
      <c r="V183" s="14" t="str">
        <f ca="1">IFERROR(IF(Q183=0,IF(VLOOKUP(B183,'Oficios_-_pend_criticas'!$C$3:$J$4739,5,0)="","",IF(VLOOKUP(B183,'Oficios_-_pend_criticas'!$C$3:$J$4739,7,0)="",IF(TODAY()&gt;VLOOKUP(B183,'Oficios_-_pend_criticas'!$C$3:$J$4739,5,0),"X",""),IF(VLOOKUP(B183,'Oficios_-_pend_criticas'!$C$3:$J$4739,7,0)&gt;VLOOKUP(B183,'Oficios_-_pend_criticas'!$C$3:$J$4739,5,0),"X",""))),""),"")</f>
        <v/>
      </c>
      <c r="W183" s="14" t="str">
        <f ca="1">IFERROR(IF(P183&lt;&gt;"X",IF(Q183&gt;0,IF(VLOOKUP(B183,'Oficios_-_pend_criticas'!$C$4:$J$4739,5,0)="","",IF(VLOOKUP(B183,'Oficios_-_pend_criticas'!$C$4:$J$4739,7,0)="",IF(TODAY()&gt;VLOOKUP(B183,'Oficios_-_pend_criticas'!$C$4:$J$4739,5,0),"X",""),IF(VLOOKUP(B183,'Oficios_-_pend_criticas'!$C$4:$J$4739,7,0)&gt;VLOOKUP(B183,'Oficios_-_pend_criticas'!$C$4:$J$4739,5,0),"X",""))),""),""),"")</f>
        <v/>
      </c>
    </row>
    <row r="184" spans="1:23" ht="33.75" hidden="1" customHeight="1" x14ac:dyDescent="0.25">
      <c r="A184" s="9" t="str">
        <f t="shared" si="6"/>
        <v/>
      </c>
      <c r="B184" s="10" t="s">
        <v>512</v>
      </c>
      <c r="C184" s="11" t="e">
        <f>IF(B184="","",VLOOKUP(B184,#REF!,6,0))</f>
        <v>#REF!</v>
      </c>
      <c r="D184" s="12" t="e">
        <f>IF(B184="","",VLOOKUP(B184,#REF!,22,0))</f>
        <v>#REF!</v>
      </c>
      <c r="E184" s="10" t="e">
        <f>IF(B184="","",VLOOKUP(B184,Consultas_públicas!$A$376:$G$3879,7,0))</f>
        <v>#N/A</v>
      </c>
      <c r="F184" s="12" t="s">
        <v>403</v>
      </c>
      <c r="G184" s="13">
        <v>43501</v>
      </c>
      <c r="H184" s="14" t="str">
        <f>IFERROR(IF(VLOOKUP(B184,'Oficios_-_pend_criticas'!$C$4:$D$4739,2,0)="","","X"),"")</f>
        <v/>
      </c>
      <c r="I184" s="12"/>
      <c r="J184" s="13"/>
      <c r="K184" s="10"/>
      <c r="L184" s="12" t="str">
        <f>IFERROR(VLOOKUP(B184,Retorno_da_RFB!$D$3:$I$6388,5,0),"")</f>
        <v>019</v>
      </c>
      <c r="M184" s="13">
        <f>IFERROR(VLOOKUP(B184,Retorno_da_RFB!$D$3:$I$6388,6,0),"")</f>
        <v>43507</v>
      </c>
      <c r="N184" s="10" t="str">
        <f>IFERROR(VLOOKUP(B184,Retorno_da_RFB!$D$3:$I$6388,3,0),"")</f>
        <v>9027.50.20</v>
      </c>
      <c r="O184" s="10" t="str">
        <f>IFERROR(VLOOKUP(B184,Retorno_da_RFB!$D$3:$I$6388,4,0),"")</f>
        <v>Aparelhos portáteis utilizados para a medição quantitativa do nível de glicose, colesterol, triglicérides e lactato, em amostra de sangue total capilar recém coletado, por meio de medição fotométrica de reflexão realizada utilizando tiras teste; faixa de medição para glicose sanguínea de 20 a 600mg/dl, para colesterol de 150–300mg/dl, para triglicérides de 70 a 600mg/dl, para lactato (valor sanguíneo) de 0,8 a 21,7mmol/l  e para lactato (valor plasmático) de 0,7 a 26mmol/l; tempo de medição para glicose de até 12 segundos, para colesterol até 180 segundos, para triglicérides até 174 segundos e para lactato até 60 segundos; memória para armazenamento de até 100 valores medidos com data, hora e informação adicional por parâmetro de teste.</v>
      </c>
      <c r="P184" s="12" t="str">
        <f>IFERROR(IF(N184="","",IF(VLOOKUP(LEFT(N184,10),'Universo_BK-BIT'!$A$5:$E$10005,2,0)="","X",VLOOKUP(LEFT(N184,10),'Universo_BK-BIT'!$A$5:$E$10005,2,0))),"X")</f>
        <v>BK</v>
      </c>
      <c r="Q184" s="12">
        <f>IFERROR(IF(P184="X","",VLOOKUP(LEFT(N184,10),'Universo_BK-BIT'!$A$5:$E$10005,3,0)),"")</f>
        <v>14</v>
      </c>
      <c r="R184" s="14" t="e">
        <f t="shared" si="7"/>
        <v>#REF!</v>
      </c>
      <c r="S184" s="14" t="e">
        <f t="shared" si="8"/>
        <v>#N/A</v>
      </c>
      <c r="T184" s="14"/>
      <c r="U184" s="14" t="str">
        <f ca="1">IFERROR(IF(P184="X",IF(VLOOKUP(B184,'Oficios_-_pend_criticas'!$C$3:$J$4739,5,0)="","",IF(VLOOKUP(B184,'Oficios_-_pend_criticas'!$C$3:$J$4739,7,0)="",IF(TODAY()&gt;VLOOKUP(B184,'Oficios_-_pend_criticas'!$C$3:$J$4739,5,0),"X",""),IF(VLOOKUP(B184,'Oficios_-_pend_criticas'!$C$3:$J$4739,7,0)&gt;VLOOKUP(B184,'Oficios_-_pend_criticas'!$C$3:$J$4739,5,0),"X",""))),""),"")</f>
        <v/>
      </c>
      <c r="V184" s="14" t="str">
        <f ca="1">IFERROR(IF(Q184=0,IF(VLOOKUP(B184,'Oficios_-_pend_criticas'!$C$3:$J$4739,5,0)="","",IF(VLOOKUP(B184,'Oficios_-_pend_criticas'!$C$3:$J$4739,7,0)="",IF(TODAY()&gt;VLOOKUP(B184,'Oficios_-_pend_criticas'!$C$3:$J$4739,5,0),"X",""),IF(VLOOKUP(B184,'Oficios_-_pend_criticas'!$C$3:$J$4739,7,0)&gt;VLOOKUP(B184,'Oficios_-_pend_criticas'!$C$3:$J$4739,5,0),"X",""))),""),"")</f>
        <v/>
      </c>
      <c r="W184" s="14" t="str">
        <f ca="1">IFERROR(IF(P184&lt;&gt;"X",IF(Q184&gt;0,IF(VLOOKUP(B184,'Oficios_-_pend_criticas'!$C$4:$J$4739,5,0)="","",IF(VLOOKUP(B184,'Oficios_-_pend_criticas'!$C$4:$J$4739,7,0)="",IF(TODAY()&gt;VLOOKUP(B184,'Oficios_-_pend_criticas'!$C$4:$J$4739,5,0),"X",""),IF(VLOOKUP(B184,'Oficios_-_pend_criticas'!$C$4:$J$4739,7,0)&gt;VLOOKUP(B184,'Oficios_-_pend_criticas'!$C$4:$J$4739,5,0),"X",""))),""),""),"")</f>
        <v/>
      </c>
    </row>
    <row r="185" spans="1:23" ht="30.75" hidden="1" customHeight="1" x14ac:dyDescent="0.25">
      <c r="A185" s="9" t="str">
        <f t="shared" si="6"/>
        <v/>
      </c>
      <c r="B185" s="10" t="s">
        <v>515</v>
      </c>
      <c r="C185" s="11" t="e">
        <f>IF(B185="","",VLOOKUP(B185,#REF!,6,0))</f>
        <v>#REF!</v>
      </c>
      <c r="D185" s="12" t="e">
        <f>IF(B185="","",VLOOKUP(B185,#REF!,22,0))</f>
        <v>#REF!</v>
      </c>
      <c r="E185" s="10" t="e">
        <f>IF(B185="","",VLOOKUP(B185,Consultas_públicas!$A$376:$G$3879,7,0))</f>
        <v>#N/A</v>
      </c>
      <c r="F185" s="12" t="s">
        <v>403</v>
      </c>
      <c r="G185" s="13">
        <v>43501</v>
      </c>
      <c r="H185" s="14" t="str">
        <f>IFERROR(IF(VLOOKUP(B185,'Oficios_-_pend_criticas'!$C$4:$D$4739,2,0)="","","X"),"")</f>
        <v/>
      </c>
      <c r="I185" s="12"/>
      <c r="J185" s="13"/>
      <c r="K185" s="10"/>
      <c r="L185" s="12" t="str">
        <f>IFERROR(VLOOKUP(B185,Retorno_da_RFB!$D$3:$I$6388,5,0),"")</f>
        <v>019</v>
      </c>
      <c r="M185" s="13">
        <f>IFERROR(VLOOKUP(B185,Retorno_da_RFB!$D$3:$I$6388,6,0),"")</f>
        <v>43507</v>
      </c>
      <c r="N185" s="10" t="str">
        <f>IFERROR(VLOOKUP(B185,Retorno_da_RFB!$D$3:$I$6388,3,0),"")</f>
        <v>9027.80.99</v>
      </c>
      <c r="O185" s="10" t="str">
        <f>IFERROR(VLOOKUP(B185,Retorno_da_RFB!$D$3:$I$6388,4,0),"")</f>
        <v>Aparelhos portáteis utilizados para a medição quantitativa do nível de glicose, colesterol, triglicérides e lactato, em amostra de sangue total capilar recém coletado, por meio de medição fotométrica de reflexão utilizando tiras teste; faixa de medição para glicose sanguínea de 20 a 600mg/dl, para colesterol de 150–300mg/dl, para triglicérides de 70 a 600mg/dl, para lactato (valor sanguíneo) de 0,8 a 21,7mmol/l  e para lactato (valor plasmático) de 0,7 a 26mmol/l; tempo de medição para glicose de até 12 segundos, para colesterol até 180 segundos, para triglicérides até 174 segundos e para lactato até 60 segundos; memória para armazenamento até 100 valores medidos com data, hora e informação adicional por parâmetro de teste.</v>
      </c>
      <c r="P185" s="12" t="str">
        <f>IFERROR(IF(N185="","",IF(VLOOKUP(LEFT(N185,10),'Universo_BK-BIT'!$A$5:$E$10005,2,0)="","X",VLOOKUP(LEFT(N185,10),'Universo_BK-BIT'!$A$5:$E$10005,2,0))),"X")</f>
        <v>BK</v>
      </c>
      <c r="Q185" s="12">
        <f>IFERROR(IF(P185="X","",VLOOKUP(LEFT(N185,10),'Universo_BK-BIT'!$A$5:$E$10005,3,0)),"")</f>
        <v>14</v>
      </c>
      <c r="R185" s="14" t="e">
        <f t="shared" si="7"/>
        <v>#REF!</v>
      </c>
      <c r="S185" s="14" t="e">
        <f t="shared" si="8"/>
        <v>#N/A</v>
      </c>
      <c r="T185" s="14"/>
      <c r="U185" s="14" t="str">
        <f ca="1">IFERROR(IF(P185="X",IF(VLOOKUP(B185,'Oficios_-_pend_criticas'!$C$3:$J$4739,5,0)="","",IF(VLOOKUP(B185,'Oficios_-_pend_criticas'!$C$3:$J$4739,7,0)="",IF(TODAY()&gt;VLOOKUP(B185,'Oficios_-_pend_criticas'!$C$3:$J$4739,5,0),"X",""),IF(VLOOKUP(B185,'Oficios_-_pend_criticas'!$C$3:$J$4739,7,0)&gt;VLOOKUP(B185,'Oficios_-_pend_criticas'!$C$3:$J$4739,5,0),"X",""))),""),"")</f>
        <v/>
      </c>
      <c r="V185" s="14" t="str">
        <f ca="1">IFERROR(IF(Q185=0,IF(VLOOKUP(B185,'Oficios_-_pend_criticas'!$C$3:$J$4739,5,0)="","",IF(VLOOKUP(B185,'Oficios_-_pend_criticas'!$C$3:$J$4739,7,0)="",IF(TODAY()&gt;VLOOKUP(B185,'Oficios_-_pend_criticas'!$C$3:$J$4739,5,0),"X",""),IF(VLOOKUP(B185,'Oficios_-_pend_criticas'!$C$3:$J$4739,7,0)&gt;VLOOKUP(B185,'Oficios_-_pend_criticas'!$C$3:$J$4739,5,0),"X",""))),""),"")</f>
        <v/>
      </c>
      <c r="W185" s="14" t="str">
        <f ca="1">IFERROR(IF(P185&lt;&gt;"X",IF(Q185&gt;0,IF(VLOOKUP(B185,'Oficios_-_pend_criticas'!$C$4:$J$4739,5,0)="","",IF(VLOOKUP(B185,'Oficios_-_pend_criticas'!$C$4:$J$4739,7,0)="",IF(TODAY()&gt;VLOOKUP(B185,'Oficios_-_pend_criticas'!$C$4:$J$4739,5,0),"X",""),IF(VLOOKUP(B185,'Oficios_-_pend_criticas'!$C$4:$J$4739,7,0)&gt;VLOOKUP(B185,'Oficios_-_pend_criticas'!$C$4:$J$4739,5,0),"X",""))),""),""),"")</f>
        <v/>
      </c>
    </row>
    <row r="186" spans="1:23" ht="33.75" hidden="1" customHeight="1" x14ac:dyDescent="0.25">
      <c r="A186" s="9" t="str">
        <f t="shared" si="6"/>
        <v/>
      </c>
      <c r="B186" s="10" t="s">
        <v>517</v>
      </c>
      <c r="C186" s="11" t="e">
        <f>IF(B186="","",VLOOKUP(B186,#REF!,6,0))</f>
        <v>#REF!</v>
      </c>
      <c r="D186" s="12" t="e">
        <f>IF(B186="","",VLOOKUP(B186,#REF!,22,0))</f>
        <v>#REF!</v>
      </c>
      <c r="E186" s="10" t="e">
        <f>IF(B186="","",VLOOKUP(B186,Consultas_públicas!$A$376:$G$3879,7,0))</f>
        <v>#N/A</v>
      </c>
      <c r="F186" s="12" t="s">
        <v>403</v>
      </c>
      <c r="G186" s="13">
        <v>43501</v>
      </c>
      <c r="H186" s="14" t="str">
        <f>IFERROR(IF(VLOOKUP(B186,'Oficios_-_pend_criticas'!$C$4:$D$4739,2,0)="","","X"),"")</f>
        <v/>
      </c>
      <c r="I186" s="12"/>
      <c r="J186" s="13"/>
      <c r="K186" s="10"/>
      <c r="L186" s="12" t="str">
        <f>IFERROR(VLOOKUP(B186,Retorno_da_RFB!$D$3:$I$6388,5,0),"")</f>
        <v>019</v>
      </c>
      <c r="M186" s="13">
        <f>IFERROR(VLOOKUP(B186,Retorno_da_RFB!$D$3:$I$6388,6,0),"")</f>
        <v>43507</v>
      </c>
      <c r="N186" s="10" t="str">
        <f>IFERROR(VLOOKUP(B186,Retorno_da_RFB!$D$3:$I$6388,3,0),"")</f>
        <v>9027.50.90</v>
      </c>
      <c r="O186" s="10" t="str">
        <f>IFERROR(VLOOKUP(B186,Retorno_da_RFB!$D$3:$I$6388,4,0),"")</f>
        <v>Aparelhos portáteis utilizados para a medição quantitativa do nível de glicose, colesterol, triglicérides e lactato, em amostra de sangue total capilar recém coletado, por meio de medição fotométrica de reflexão utilizando tiras teste; faixa de medição para glicose sanguínea de 20 a 600mg/dl, para colesterol de 150–300mg/dl, para triglicérides de 70 a 600mg/dl, para lactato (valor sanguíneo) de 0,8 a 21,7mmol/l  e para lactato (valor plasmático) de 0,7 a 26mmol/l; tempo de medição para glicose de até 12 segundos, para colesterol até 180 segundos, para triglicérides até 174 segundos e para lactato até 60 segundos; memória para armazenamento até 100 valores medidos com data, hora e informação adicional por parâmetro de teste.</v>
      </c>
      <c r="P186" s="12" t="str">
        <f>IFERROR(IF(N186="","",IF(VLOOKUP(LEFT(N186,10),'Universo_BK-BIT'!$A$5:$E$10005,2,0)="","X",VLOOKUP(LEFT(N186,10),'Universo_BK-BIT'!$A$5:$E$10005,2,0))),"X")</f>
        <v>BK</v>
      </c>
      <c r="Q186" s="12">
        <f>IFERROR(IF(P186="X","",VLOOKUP(LEFT(N186,10),'Universo_BK-BIT'!$A$5:$E$10005,3,0)),"")</f>
        <v>14</v>
      </c>
      <c r="R186" s="14" t="e">
        <f t="shared" si="7"/>
        <v>#REF!</v>
      </c>
      <c r="S186" s="14" t="e">
        <f t="shared" si="8"/>
        <v>#N/A</v>
      </c>
      <c r="T186" s="14"/>
      <c r="U186" s="14" t="str">
        <f ca="1">IFERROR(IF(P186="X",IF(VLOOKUP(B186,'Oficios_-_pend_criticas'!$C$3:$J$4739,5,0)="","",IF(VLOOKUP(B186,'Oficios_-_pend_criticas'!$C$3:$J$4739,7,0)="",IF(TODAY()&gt;VLOOKUP(B186,'Oficios_-_pend_criticas'!$C$3:$J$4739,5,0),"X",""),IF(VLOOKUP(B186,'Oficios_-_pend_criticas'!$C$3:$J$4739,7,0)&gt;VLOOKUP(B186,'Oficios_-_pend_criticas'!$C$3:$J$4739,5,0),"X",""))),""),"")</f>
        <v/>
      </c>
      <c r="V186" s="14" t="str">
        <f ca="1">IFERROR(IF(Q186=0,IF(VLOOKUP(B186,'Oficios_-_pend_criticas'!$C$3:$J$4739,5,0)="","",IF(VLOOKUP(B186,'Oficios_-_pend_criticas'!$C$3:$J$4739,7,0)="",IF(TODAY()&gt;VLOOKUP(B186,'Oficios_-_pend_criticas'!$C$3:$J$4739,5,0),"X",""),IF(VLOOKUP(B186,'Oficios_-_pend_criticas'!$C$3:$J$4739,7,0)&gt;VLOOKUP(B186,'Oficios_-_pend_criticas'!$C$3:$J$4739,5,0),"X",""))),""),"")</f>
        <v/>
      </c>
      <c r="W186" s="14" t="str">
        <f ca="1">IFERROR(IF(P186&lt;&gt;"X",IF(Q186&gt;0,IF(VLOOKUP(B186,'Oficios_-_pend_criticas'!$C$4:$J$4739,5,0)="","",IF(VLOOKUP(B186,'Oficios_-_pend_criticas'!$C$4:$J$4739,7,0)="",IF(TODAY()&gt;VLOOKUP(B186,'Oficios_-_pend_criticas'!$C$4:$J$4739,5,0),"X",""),IF(VLOOKUP(B186,'Oficios_-_pend_criticas'!$C$4:$J$4739,7,0)&gt;VLOOKUP(B186,'Oficios_-_pend_criticas'!$C$4:$J$4739,5,0),"X",""))),""),""),"")</f>
        <v/>
      </c>
    </row>
    <row r="187" spans="1:23" ht="33.75" hidden="1" customHeight="1" x14ac:dyDescent="0.25">
      <c r="A187" s="9" t="str">
        <f t="shared" si="6"/>
        <v/>
      </c>
      <c r="B187" s="10" t="s">
        <v>519</v>
      </c>
      <c r="C187" s="11" t="e">
        <f>IF(B187="","",VLOOKUP(B187,#REF!,6,0))</f>
        <v>#REF!</v>
      </c>
      <c r="D187" s="12" t="e">
        <f>IF(B187="","",VLOOKUP(B187,#REF!,22,0))</f>
        <v>#REF!</v>
      </c>
      <c r="E187" s="10" t="e">
        <f>IF(B187="","",VLOOKUP(B187,Consultas_públicas!$A$376:$G$3879,7,0))</f>
        <v>#N/A</v>
      </c>
      <c r="F187" s="12" t="s">
        <v>403</v>
      </c>
      <c r="G187" s="13">
        <v>43501</v>
      </c>
      <c r="H187" s="14" t="str">
        <f>IFERROR(IF(VLOOKUP(B187,'Oficios_-_pend_criticas'!$C$4:$D$4739,2,0)="","","X"),"")</f>
        <v/>
      </c>
      <c r="I187" s="12"/>
      <c r="J187" s="13"/>
      <c r="K187" s="10"/>
      <c r="L187" s="12" t="str">
        <f>IFERROR(VLOOKUP(B187,Retorno_da_RFB!$D$3:$I$6388,5,0),"")</f>
        <v>019</v>
      </c>
      <c r="M187" s="13">
        <f>IFERROR(VLOOKUP(B187,Retorno_da_RFB!$D$3:$I$6388,6,0),"")</f>
        <v>43507</v>
      </c>
      <c r="N187" s="10" t="str">
        <f>IFERROR(VLOOKUP(B187,Retorno_da_RFB!$D$3:$I$6388,3,0),"")</f>
        <v>8479.89.99</v>
      </c>
      <c r="O187" s="10" t="str">
        <f>IFERROR(VLOOKUP(B187,Retorno_da_RFB!$D$3:$I$6388,4,0),"")</f>
        <v>Equipamentos automatizados para fase de pré-analise das amostras, o equipamento automatiza as etapas de registro, classificação e armazenamento dos tubos, com velocidade até 1.100 tubos por hora (destampamento e distribuição com câmara TTI), identificação da amostra identificação via código de barras, aceita tubo de amostra de 3, 5, 7 ou 10ml, possibilita a abertura de tubos com tampas “hemogard”, borracha ou de rosca.</v>
      </c>
      <c r="P187" s="12" t="str">
        <f>IFERROR(IF(N187="","",IF(VLOOKUP(LEFT(N187,10),'Universo_BK-BIT'!$A$5:$E$10005,2,0)="","X",VLOOKUP(LEFT(N187,10),'Universo_BK-BIT'!$A$5:$E$10005,2,0))),"X")</f>
        <v>BK</v>
      </c>
      <c r="Q187" s="12">
        <f>IFERROR(IF(P187="X","",VLOOKUP(LEFT(N187,10),'Universo_BK-BIT'!$A$5:$E$10005,3,0)),"")</f>
        <v>14</v>
      </c>
      <c r="R187" s="14" t="e">
        <f t="shared" si="7"/>
        <v>#REF!</v>
      </c>
      <c r="S187" s="14" t="e">
        <f t="shared" si="8"/>
        <v>#N/A</v>
      </c>
      <c r="T187" s="14"/>
      <c r="U187" s="14" t="str">
        <f ca="1">IFERROR(IF(P187="X",IF(VLOOKUP(B187,'Oficios_-_pend_criticas'!$C$3:$J$4739,5,0)="","",IF(VLOOKUP(B187,'Oficios_-_pend_criticas'!$C$3:$J$4739,7,0)="",IF(TODAY()&gt;VLOOKUP(B187,'Oficios_-_pend_criticas'!$C$3:$J$4739,5,0),"X",""),IF(VLOOKUP(B187,'Oficios_-_pend_criticas'!$C$3:$J$4739,7,0)&gt;VLOOKUP(B187,'Oficios_-_pend_criticas'!$C$3:$J$4739,5,0),"X",""))),""),"")</f>
        <v/>
      </c>
      <c r="V187" s="14" t="str">
        <f ca="1">IFERROR(IF(Q187=0,IF(VLOOKUP(B187,'Oficios_-_pend_criticas'!$C$3:$J$4739,5,0)="","",IF(VLOOKUP(B187,'Oficios_-_pend_criticas'!$C$3:$J$4739,7,0)="",IF(TODAY()&gt;VLOOKUP(B187,'Oficios_-_pend_criticas'!$C$3:$J$4739,5,0),"X",""),IF(VLOOKUP(B187,'Oficios_-_pend_criticas'!$C$3:$J$4739,7,0)&gt;VLOOKUP(B187,'Oficios_-_pend_criticas'!$C$3:$J$4739,5,0),"X",""))),""),"")</f>
        <v/>
      </c>
      <c r="W187" s="14" t="str">
        <f ca="1">IFERROR(IF(P187&lt;&gt;"X",IF(Q187&gt;0,IF(VLOOKUP(B187,'Oficios_-_pend_criticas'!$C$4:$J$4739,5,0)="","",IF(VLOOKUP(B187,'Oficios_-_pend_criticas'!$C$4:$J$4739,7,0)="",IF(TODAY()&gt;VLOOKUP(B187,'Oficios_-_pend_criticas'!$C$4:$J$4739,5,0),"X",""),IF(VLOOKUP(B187,'Oficios_-_pend_criticas'!$C$4:$J$4739,7,0)&gt;VLOOKUP(B187,'Oficios_-_pend_criticas'!$C$4:$J$4739,5,0),"X",""))),""),""),"")</f>
        <v/>
      </c>
    </row>
    <row r="188" spans="1:23" ht="33.75" hidden="1" customHeight="1" x14ac:dyDescent="0.25">
      <c r="A188" s="9" t="str">
        <f t="shared" si="6"/>
        <v/>
      </c>
      <c r="B188" s="10" t="s">
        <v>521</v>
      </c>
      <c r="C188" s="11" t="e">
        <f>IF(B188="","",VLOOKUP(B188,#REF!,6,0))</f>
        <v>#REF!</v>
      </c>
      <c r="D188" s="12" t="e">
        <f>IF(B188="","",VLOOKUP(B188,#REF!,22,0))</f>
        <v>#REF!</v>
      </c>
      <c r="E188" s="10" t="e">
        <f>IF(B188="","",VLOOKUP(B188,Consultas_públicas!$A$376:$G$3879,7,0))</f>
        <v>#N/A</v>
      </c>
      <c r="F188" s="12" t="s">
        <v>403</v>
      </c>
      <c r="G188" s="13">
        <v>43501</v>
      </c>
      <c r="H188" s="14" t="str">
        <f>IFERROR(IF(VLOOKUP(B188,'Oficios_-_pend_criticas'!$C$4:$D$4739,2,0)="","","X"),"")</f>
        <v/>
      </c>
      <c r="I188" s="12"/>
      <c r="J188" s="13"/>
      <c r="K188" s="10"/>
      <c r="L188" s="12" t="str">
        <f>IFERROR(VLOOKUP(B188,Retorno_da_RFB!$D$3:$I$6388,5,0),"")</f>
        <v>019</v>
      </c>
      <c r="M188" s="13">
        <f>IFERROR(VLOOKUP(B188,Retorno_da_RFB!$D$3:$I$6388,6,0),"")</f>
        <v>43507</v>
      </c>
      <c r="N188" s="10" t="str">
        <f>IFERROR(VLOOKUP(B188,Retorno_da_RFB!$D$3:$I$6388,3,0),"")</f>
        <v>9027.50.90</v>
      </c>
      <c r="O188" s="10" t="str">
        <f>IFERROR(VLOOKUP(B188,Retorno_da_RFB!$D$3:$I$6388,4,0),"")</f>
        <v>Analisadores hematológicos automatizados, quantitativo e de multiparâmetros previsto para diagnósticos in vitro, classifica e enumera os parâmetros seguintes em sangue total e com modo para líquidos biológicos; realiza a análise de amostras em tubos abertos; utiliza tecnologia de citometria de fluxo fluorescente para contar e analisar as células; com velocidade de processamento de até 70 amostras por hora.</v>
      </c>
      <c r="P188" s="12" t="str">
        <f>IFERROR(IF(N188="","",IF(VLOOKUP(LEFT(N188,10),'Universo_BK-BIT'!$A$5:$E$10005,2,0)="","X",VLOOKUP(LEFT(N188,10),'Universo_BK-BIT'!$A$5:$E$10005,2,0))),"X")</f>
        <v>BK</v>
      </c>
      <c r="Q188" s="12">
        <f>IFERROR(IF(P188="X","",VLOOKUP(LEFT(N188,10),'Universo_BK-BIT'!$A$5:$E$10005,3,0)),"")</f>
        <v>14</v>
      </c>
      <c r="R188" s="14" t="e">
        <f t="shared" si="7"/>
        <v>#REF!</v>
      </c>
      <c r="S188" s="14" t="e">
        <f t="shared" si="8"/>
        <v>#N/A</v>
      </c>
      <c r="T188" s="14"/>
      <c r="U188" s="14" t="str">
        <f ca="1">IFERROR(IF(P188="X",IF(VLOOKUP(B188,'Oficios_-_pend_criticas'!$C$3:$J$4739,5,0)="","",IF(VLOOKUP(B188,'Oficios_-_pend_criticas'!$C$3:$J$4739,7,0)="",IF(TODAY()&gt;VLOOKUP(B188,'Oficios_-_pend_criticas'!$C$3:$J$4739,5,0),"X",""),IF(VLOOKUP(B188,'Oficios_-_pend_criticas'!$C$3:$J$4739,7,0)&gt;VLOOKUP(B188,'Oficios_-_pend_criticas'!$C$3:$J$4739,5,0),"X",""))),""),"")</f>
        <v/>
      </c>
      <c r="V188" s="14" t="str">
        <f ca="1">IFERROR(IF(Q188=0,IF(VLOOKUP(B188,'Oficios_-_pend_criticas'!$C$3:$J$4739,5,0)="","",IF(VLOOKUP(B188,'Oficios_-_pend_criticas'!$C$3:$J$4739,7,0)="",IF(TODAY()&gt;VLOOKUP(B188,'Oficios_-_pend_criticas'!$C$3:$J$4739,5,0),"X",""),IF(VLOOKUP(B188,'Oficios_-_pend_criticas'!$C$3:$J$4739,7,0)&gt;VLOOKUP(B188,'Oficios_-_pend_criticas'!$C$3:$J$4739,5,0),"X",""))),""),"")</f>
        <v/>
      </c>
      <c r="W188" s="14" t="str">
        <f ca="1">IFERROR(IF(P188&lt;&gt;"X",IF(Q188&gt;0,IF(VLOOKUP(B188,'Oficios_-_pend_criticas'!$C$4:$J$4739,5,0)="","",IF(VLOOKUP(B188,'Oficios_-_pend_criticas'!$C$4:$J$4739,7,0)="",IF(TODAY()&gt;VLOOKUP(B188,'Oficios_-_pend_criticas'!$C$4:$J$4739,5,0),"X",""),IF(VLOOKUP(B188,'Oficios_-_pend_criticas'!$C$4:$J$4739,7,0)&gt;VLOOKUP(B188,'Oficios_-_pend_criticas'!$C$4:$J$4739,5,0),"X",""))),""),""),"")</f>
        <v/>
      </c>
    </row>
    <row r="189" spans="1:23" ht="33.75" hidden="1" customHeight="1" x14ac:dyDescent="0.25">
      <c r="A189" s="9" t="str">
        <f t="shared" si="6"/>
        <v/>
      </c>
      <c r="B189" s="10" t="s">
        <v>523</v>
      </c>
      <c r="C189" s="11" t="e">
        <f>IF(B189="","",VLOOKUP(B189,#REF!,6,0))</f>
        <v>#REF!</v>
      </c>
      <c r="D189" s="12" t="e">
        <f>IF(B189="","",VLOOKUP(B189,#REF!,22,0))</f>
        <v>#REF!</v>
      </c>
      <c r="E189" s="10" t="e">
        <f>IF(B189="","",VLOOKUP(B189,Consultas_públicas!$A$376:$G$3879,7,0))</f>
        <v>#N/A</v>
      </c>
      <c r="F189" s="12" t="s">
        <v>403</v>
      </c>
      <c r="G189" s="13">
        <v>43501</v>
      </c>
      <c r="H189" s="14" t="str">
        <f>IFERROR(IF(VLOOKUP(B189,'Oficios_-_pend_criticas'!$C$4:$D$4739,2,0)="","","X"),"")</f>
        <v/>
      </c>
      <c r="I189" s="12"/>
      <c r="J189" s="13"/>
      <c r="K189" s="10"/>
      <c r="L189" s="12" t="str">
        <f>IFERROR(VLOOKUP(B189,Retorno_da_RFB!$D$3:$I$6388,5,0),"")</f>
        <v>019</v>
      </c>
      <c r="M189" s="13">
        <f>IFERROR(VLOOKUP(B189,Retorno_da_RFB!$D$3:$I$6388,6,0),"")</f>
        <v>43507</v>
      </c>
      <c r="N189" s="10" t="str">
        <f>IFERROR(VLOOKUP(B189,Retorno_da_RFB!$D$3:$I$6388,3,0),"")</f>
        <v>9027.50.20</v>
      </c>
      <c r="O189" s="10" t="str">
        <f>IFERROR(VLOOKUP(B189,Retorno_da_RFB!$D$3:$I$6388,4,0),"")</f>
        <v>Equipamentos para diagnóstico in vitro concebido para realizar testes de HBA1C e perfil lipídico, com processamento em sequência de ambos os testes em até 15 min; processamento de teste hbac1 em amostras de sangue capilar total, sangue venoso total com anticoagulante (EDTA ou heparina) e de teste LIPID em amostras de sangue capilar total, sangue venoso total com anticoagulante (EDTA), plasma com anticoagulante (EDTA); registro automático dos dados de testes realizados como hora e data do teste, ID dos operadores e doentes, informações sobre soluções CQ, disco de verificação óptica e resultados de testes.</v>
      </c>
      <c r="P189" s="12" t="str">
        <f>IFERROR(IF(N189="","",IF(VLOOKUP(LEFT(N189,10),'Universo_BK-BIT'!$A$5:$E$10005,2,0)="","X",VLOOKUP(LEFT(N189,10),'Universo_BK-BIT'!$A$5:$E$10005,2,0))),"X")</f>
        <v>BK</v>
      </c>
      <c r="Q189" s="12">
        <f>IFERROR(IF(P189="X","",VLOOKUP(LEFT(N189,10),'Universo_BK-BIT'!$A$5:$E$10005,3,0)),"")</f>
        <v>14</v>
      </c>
      <c r="R189" s="14" t="e">
        <f t="shared" si="7"/>
        <v>#REF!</v>
      </c>
      <c r="S189" s="14" t="e">
        <f t="shared" si="8"/>
        <v>#N/A</v>
      </c>
      <c r="T189" s="14"/>
      <c r="U189" s="14" t="str">
        <f ca="1">IFERROR(IF(P189="X",IF(VLOOKUP(B189,'Oficios_-_pend_criticas'!$C$3:$J$4739,5,0)="","",IF(VLOOKUP(B189,'Oficios_-_pend_criticas'!$C$3:$J$4739,7,0)="",IF(TODAY()&gt;VLOOKUP(B189,'Oficios_-_pend_criticas'!$C$3:$J$4739,5,0),"X",""),IF(VLOOKUP(B189,'Oficios_-_pend_criticas'!$C$3:$J$4739,7,0)&gt;VLOOKUP(B189,'Oficios_-_pend_criticas'!$C$3:$J$4739,5,0),"X",""))),""),"")</f>
        <v/>
      </c>
      <c r="V189" s="14" t="str">
        <f ca="1">IFERROR(IF(Q189=0,IF(VLOOKUP(B189,'Oficios_-_pend_criticas'!$C$3:$J$4739,5,0)="","",IF(VLOOKUP(B189,'Oficios_-_pend_criticas'!$C$3:$J$4739,7,0)="",IF(TODAY()&gt;VLOOKUP(B189,'Oficios_-_pend_criticas'!$C$3:$J$4739,5,0),"X",""),IF(VLOOKUP(B189,'Oficios_-_pend_criticas'!$C$3:$J$4739,7,0)&gt;VLOOKUP(B189,'Oficios_-_pend_criticas'!$C$3:$J$4739,5,0),"X",""))),""),"")</f>
        <v/>
      </c>
      <c r="W189" s="14" t="str">
        <f ca="1">IFERROR(IF(P189&lt;&gt;"X",IF(Q189&gt;0,IF(VLOOKUP(B189,'Oficios_-_pend_criticas'!$C$4:$J$4739,5,0)="","",IF(VLOOKUP(B189,'Oficios_-_pend_criticas'!$C$4:$J$4739,7,0)="",IF(TODAY()&gt;VLOOKUP(B189,'Oficios_-_pend_criticas'!$C$4:$J$4739,5,0),"X",""),IF(VLOOKUP(B189,'Oficios_-_pend_criticas'!$C$4:$J$4739,7,0)&gt;VLOOKUP(B189,'Oficios_-_pend_criticas'!$C$4:$J$4739,5,0),"X",""))),""),""),"")</f>
        <v/>
      </c>
    </row>
    <row r="190" spans="1:23" ht="33.75" hidden="1" customHeight="1" x14ac:dyDescent="0.25">
      <c r="A190" s="9" t="str">
        <f t="shared" si="6"/>
        <v/>
      </c>
      <c r="B190" s="10" t="s">
        <v>525</v>
      </c>
      <c r="C190" s="11" t="e">
        <f>IF(B190="","",VLOOKUP(B190,#REF!,6,0))</f>
        <v>#REF!</v>
      </c>
      <c r="D190" s="12" t="e">
        <f>IF(B190="","",VLOOKUP(B190,#REF!,22,0))</f>
        <v>#REF!</v>
      </c>
      <c r="E190" s="10" t="e">
        <f>IF(B190="","",VLOOKUP(B190,Consultas_públicas!$A$376:$G$3879,7,0))</f>
        <v>#N/A</v>
      </c>
      <c r="F190" s="12" t="s">
        <v>403</v>
      </c>
      <c r="G190" s="13">
        <v>43501</v>
      </c>
      <c r="H190" s="14" t="str">
        <f>IFERROR(IF(VLOOKUP(B190,'Oficios_-_pend_criticas'!$C$4:$D$4739,2,0)="","","X"),"")</f>
        <v/>
      </c>
      <c r="I190" s="12"/>
      <c r="J190" s="13"/>
      <c r="K190" s="10"/>
      <c r="L190" s="12" t="str">
        <f>IFERROR(VLOOKUP(B190,Retorno_da_RFB!$D$3:$I$6388,5,0),"")</f>
        <v>019</v>
      </c>
      <c r="M190" s="13">
        <f>IFERROR(VLOOKUP(B190,Retorno_da_RFB!$D$3:$I$6388,6,0),"")</f>
        <v>43507</v>
      </c>
      <c r="N190" s="10" t="str">
        <f>IFERROR(VLOOKUP(B190,Retorno_da_RFB!$D$3:$I$6388,3,0),"")</f>
        <v>9022.90.90</v>
      </c>
      <c r="O190" s="10" t="str">
        <f>IFERROR(VLOOKUP(B190,Retorno_da_RFB!$D$3:$I$6388,4,0),"")</f>
        <v>Tampos superiores de mesa plana de posicionamento de paciente em equipamento de tomografia computadorizada volumétrica fabricada em fibra de carbono e espuma com revestimento na superfície superior.</v>
      </c>
      <c r="P190" s="12" t="str">
        <f>IFERROR(IF(N190="","",IF(VLOOKUP(LEFT(N190,10),'Universo_BK-BIT'!$A$5:$E$10005,2,0)="","X",VLOOKUP(LEFT(N190,10),'Universo_BK-BIT'!$A$5:$E$10005,2,0))),"X")</f>
        <v>BK</v>
      </c>
      <c r="Q190" s="12">
        <f>IFERROR(IF(P190="X","",VLOOKUP(LEFT(N190,10),'Universo_BK-BIT'!$A$5:$E$10005,3,0)),"")</f>
        <v>14</v>
      </c>
      <c r="R190" s="14" t="e">
        <f t="shared" si="7"/>
        <v>#REF!</v>
      </c>
      <c r="S190" s="14" t="e">
        <f t="shared" si="8"/>
        <v>#N/A</v>
      </c>
      <c r="T190" s="14"/>
      <c r="U190" s="14" t="str">
        <f ca="1">IFERROR(IF(P190="X",IF(VLOOKUP(B190,'Oficios_-_pend_criticas'!$C$3:$J$4739,5,0)="","",IF(VLOOKUP(B190,'Oficios_-_pend_criticas'!$C$3:$J$4739,7,0)="",IF(TODAY()&gt;VLOOKUP(B190,'Oficios_-_pend_criticas'!$C$3:$J$4739,5,0),"X",""),IF(VLOOKUP(B190,'Oficios_-_pend_criticas'!$C$3:$J$4739,7,0)&gt;VLOOKUP(B190,'Oficios_-_pend_criticas'!$C$3:$J$4739,5,0),"X",""))),""),"")</f>
        <v/>
      </c>
      <c r="V190" s="14" t="str">
        <f ca="1">IFERROR(IF(Q190=0,IF(VLOOKUP(B190,'Oficios_-_pend_criticas'!$C$3:$J$4739,5,0)="","",IF(VLOOKUP(B190,'Oficios_-_pend_criticas'!$C$3:$J$4739,7,0)="",IF(TODAY()&gt;VLOOKUP(B190,'Oficios_-_pend_criticas'!$C$3:$J$4739,5,0),"X",""),IF(VLOOKUP(B190,'Oficios_-_pend_criticas'!$C$3:$J$4739,7,0)&gt;VLOOKUP(B190,'Oficios_-_pend_criticas'!$C$3:$J$4739,5,0),"X",""))),""),"")</f>
        <v/>
      </c>
      <c r="W190" s="14" t="str">
        <f ca="1">IFERROR(IF(P190&lt;&gt;"X",IF(Q190&gt;0,IF(VLOOKUP(B190,'Oficios_-_pend_criticas'!$C$4:$J$4739,5,0)="","",IF(VLOOKUP(B190,'Oficios_-_pend_criticas'!$C$4:$J$4739,7,0)="",IF(TODAY()&gt;VLOOKUP(B190,'Oficios_-_pend_criticas'!$C$4:$J$4739,5,0),"X",""),IF(VLOOKUP(B190,'Oficios_-_pend_criticas'!$C$4:$J$4739,7,0)&gt;VLOOKUP(B190,'Oficios_-_pend_criticas'!$C$4:$J$4739,5,0),"X",""))),""),""),"")</f>
        <v/>
      </c>
    </row>
    <row r="191" spans="1:23" ht="33.75" hidden="1" customHeight="1" x14ac:dyDescent="0.25">
      <c r="A191" s="9" t="str">
        <f t="shared" si="6"/>
        <v/>
      </c>
      <c r="B191" s="10" t="s">
        <v>528</v>
      </c>
      <c r="C191" s="11" t="e">
        <f>IF(B191="","",VLOOKUP(B191,#REF!,6,0))</f>
        <v>#REF!</v>
      </c>
      <c r="D191" s="12" t="e">
        <f>IF(B191="","",VLOOKUP(B191,#REF!,22,0))</f>
        <v>#REF!</v>
      </c>
      <c r="E191" s="10" t="e">
        <f>IF(B191="","",VLOOKUP(B191,Consultas_públicas!$A$376:$G$3879,7,0))</f>
        <v>#N/A</v>
      </c>
      <c r="F191" s="12" t="s">
        <v>403</v>
      </c>
      <c r="G191" s="13">
        <v>43501</v>
      </c>
      <c r="H191" s="14" t="str">
        <f>IFERROR(IF(VLOOKUP(B191,'Oficios_-_pend_criticas'!$C$4:$D$4739,2,0)="","","X"),"")</f>
        <v/>
      </c>
      <c r="I191" s="12"/>
      <c r="J191" s="13"/>
      <c r="K191" s="10"/>
      <c r="L191" s="12" t="str">
        <f>IFERROR(VLOOKUP(B191,Retorno_da_RFB!$D$3:$I$6388,5,0),"")</f>
        <v>019</v>
      </c>
      <c r="M191" s="13">
        <f>IFERROR(VLOOKUP(B191,Retorno_da_RFB!$D$3:$I$6388,6,0),"")</f>
        <v>43507</v>
      </c>
      <c r="N191" s="10" t="str">
        <f>IFERROR(VLOOKUP(B191,Retorno_da_RFB!$D$3:$I$6388,3,0),"")</f>
        <v>8709.11.00</v>
      </c>
      <c r="O191" s="10" t="str">
        <f>IFERROR(VLOOKUP(B191,Retorno_da_RFB!$D$3:$I$6388,4,0),"")</f>
        <v>Veículos rebocadores autopropulsados, equipados com amortecedores nas rodas para operação em ambientes externos, acionados por motor elétrico de tração de corrente alternada (ac) de 20kW, alimentados por bateria de 80V, direção hidráulica, capacidade para tracionar reboques de até 28.000kg, velocidade de deslocamento com/sem carga de 12km/h e 25km/h respectivamente.</v>
      </c>
      <c r="P191" s="12" t="str">
        <f>IFERROR(IF(N191="","",IF(VLOOKUP(LEFT(N191,10),'Universo_BK-BIT'!$A$5:$E$10005,2,0)="","X",VLOOKUP(LEFT(N191,10),'Universo_BK-BIT'!$A$5:$E$10005,2,0))),"X")</f>
        <v>BK</v>
      </c>
      <c r="Q191" s="12">
        <f>IFERROR(IF(P191="X","",VLOOKUP(LEFT(N191,10),'Universo_BK-BIT'!$A$5:$E$10005,3,0)),"")</f>
        <v>14</v>
      </c>
      <c r="R191" s="14" t="e">
        <f t="shared" si="7"/>
        <v>#REF!</v>
      </c>
      <c r="S191" s="14" t="e">
        <f t="shared" si="8"/>
        <v>#N/A</v>
      </c>
      <c r="T191" s="14"/>
      <c r="U191" s="14" t="str">
        <f ca="1">IFERROR(IF(P191="X",IF(VLOOKUP(B191,'Oficios_-_pend_criticas'!$C$3:$J$4739,5,0)="","",IF(VLOOKUP(B191,'Oficios_-_pend_criticas'!$C$3:$J$4739,7,0)="",IF(TODAY()&gt;VLOOKUP(B191,'Oficios_-_pend_criticas'!$C$3:$J$4739,5,0),"X",""),IF(VLOOKUP(B191,'Oficios_-_pend_criticas'!$C$3:$J$4739,7,0)&gt;VLOOKUP(B191,'Oficios_-_pend_criticas'!$C$3:$J$4739,5,0),"X",""))),""),"")</f>
        <v/>
      </c>
      <c r="V191" s="14" t="str">
        <f ca="1">IFERROR(IF(Q191=0,IF(VLOOKUP(B191,'Oficios_-_pend_criticas'!$C$3:$J$4739,5,0)="","",IF(VLOOKUP(B191,'Oficios_-_pend_criticas'!$C$3:$J$4739,7,0)="",IF(TODAY()&gt;VLOOKUP(B191,'Oficios_-_pend_criticas'!$C$3:$J$4739,5,0),"X",""),IF(VLOOKUP(B191,'Oficios_-_pend_criticas'!$C$3:$J$4739,7,0)&gt;VLOOKUP(B191,'Oficios_-_pend_criticas'!$C$3:$J$4739,5,0),"X",""))),""),"")</f>
        <v/>
      </c>
      <c r="W191" s="14" t="str">
        <f ca="1">IFERROR(IF(P191&lt;&gt;"X",IF(Q191&gt;0,IF(VLOOKUP(B191,'Oficios_-_pend_criticas'!$C$4:$J$4739,5,0)="","",IF(VLOOKUP(B191,'Oficios_-_pend_criticas'!$C$4:$J$4739,7,0)="",IF(TODAY()&gt;VLOOKUP(B191,'Oficios_-_pend_criticas'!$C$4:$J$4739,5,0),"X",""),IF(VLOOKUP(B191,'Oficios_-_pend_criticas'!$C$4:$J$4739,7,0)&gt;VLOOKUP(B191,'Oficios_-_pend_criticas'!$C$4:$J$4739,5,0),"X",""))),""),""),"")</f>
        <v/>
      </c>
    </row>
    <row r="192" spans="1:23" ht="33.75" hidden="1" customHeight="1" x14ac:dyDescent="0.25">
      <c r="A192" s="9" t="str">
        <f t="shared" si="6"/>
        <v/>
      </c>
      <c r="B192" s="10" t="s">
        <v>531</v>
      </c>
      <c r="C192" s="11" t="e">
        <f>IF(B192="","",VLOOKUP(B192,#REF!,6,0))</f>
        <v>#REF!</v>
      </c>
      <c r="D192" s="12" t="e">
        <f>IF(B192="","",VLOOKUP(B192,#REF!,22,0))</f>
        <v>#REF!</v>
      </c>
      <c r="E192" s="10" t="e">
        <f>IF(B192="","",VLOOKUP(B192,Consultas_públicas!$A$376:$G$3879,7,0))</f>
        <v>#N/A</v>
      </c>
      <c r="F192" s="12" t="s">
        <v>403</v>
      </c>
      <c r="G192" s="13">
        <v>43501</v>
      </c>
      <c r="H192" s="14" t="str">
        <f>IFERROR(IF(VLOOKUP(B192,'Oficios_-_pend_criticas'!$C$4:$D$4739,2,0)="","","X"),"")</f>
        <v/>
      </c>
      <c r="I192" s="12"/>
      <c r="J192" s="13"/>
      <c r="K192" s="10"/>
      <c r="L192" s="12" t="str">
        <f>IFERROR(VLOOKUP(B192,Retorno_da_RFB!$D$3:$I$6388,5,0),"")</f>
        <v>019</v>
      </c>
      <c r="M192" s="13">
        <f>IFERROR(VLOOKUP(B192,Retorno_da_RFB!$D$3:$I$6388,6,0),"")</f>
        <v>43507</v>
      </c>
      <c r="N192" s="10" t="str">
        <f>IFERROR(VLOOKUP(B192,Retorno_da_RFB!$D$3:$I$6388,3,0),"")</f>
        <v>8479.89.99</v>
      </c>
      <c r="O192" s="10" t="str">
        <f>IFERROR(VLOOKUP(B192,Retorno_da_RFB!$D$3:$I$6388,4,0),"")</f>
        <v>Máquinas para empilhamento de revestimentos cerâmicos e revestimentos de outros materiais, capazes de operar com revestimentos de dimensões iguais ou inferiores a 1.200 x 1800mm e espessura igual ou inferior a 25mm, dotadas de 18 ou menos pontos de extração.</v>
      </c>
      <c r="P192" s="12" t="str">
        <f>IFERROR(IF(N192="","",IF(VLOOKUP(LEFT(N192,10),'Universo_BK-BIT'!$A$5:$E$10005,2,0)="","X",VLOOKUP(LEFT(N192,10),'Universo_BK-BIT'!$A$5:$E$10005,2,0))),"X")</f>
        <v>BK</v>
      </c>
      <c r="Q192" s="12">
        <f>IFERROR(IF(P192="X","",VLOOKUP(LEFT(N192,10),'Universo_BK-BIT'!$A$5:$E$10005,3,0)),"")</f>
        <v>14</v>
      </c>
      <c r="R192" s="14" t="e">
        <f t="shared" si="7"/>
        <v>#REF!</v>
      </c>
      <c r="S192" s="14" t="e">
        <f t="shared" si="8"/>
        <v>#N/A</v>
      </c>
      <c r="T192" s="14"/>
      <c r="U192" s="14" t="str">
        <f ca="1">IFERROR(IF(P192="X",IF(VLOOKUP(B192,'Oficios_-_pend_criticas'!$C$3:$J$4739,5,0)="","",IF(VLOOKUP(B192,'Oficios_-_pend_criticas'!$C$3:$J$4739,7,0)="",IF(TODAY()&gt;VLOOKUP(B192,'Oficios_-_pend_criticas'!$C$3:$J$4739,5,0),"X",""),IF(VLOOKUP(B192,'Oficios_-_pend_criticas'!$C$3:$J$4739,7,0)&gt;VLOOKUP(B192,'Oficios_-_pend_criticas'!$C$3:$J$4739,5,0),"X",""))),""),"")</f>
        <v/>
      </c>
      <c r="V192" s="14" t="str">
        <f ca="1">IFERROR(IF(Q192=0,IF(VLOOKUP(B192,'Oficios_-_pend_criticas'!$C$3:$J$4739,5,0)="","",IF(VLOOKUP(B192,'Oficios_-_pend_criticas'!$C$3:$J$4739,7,0)="",IF(TODAY()&gt;VLOOKUP(B192,'Oficios_-_pend_criticas'!$C$3:$J$4739,5,0),"X",""),IF(VLOOKUP(B192,'Oficios_-_pend_criticas'!$C$3:$J$4739,7,0)&gt;VLOOKUP(B192,'Oficios_-_pend_criticas'!$C$3:$J$4739,5,0),"X",""))),""),"")</f>
        <v/>
      </c>
      <c r="W192" s="14" t="str">
        <f ca="1">IFERROR(IF(P192&lt;&gt;"X",IF(Q192&gt;0,IF(VLOOKUP(B192,'Oficios_-_pend_criticas'!$C$4:$J$4739,5,0)="","",IF(VLOOKUP(B192,'Oficios_-_pend_criticas'!$C$4:$J$4739,7,0)="",IF(TODAY()&gt;VLOOKUP(B192,'Oficios_-_pend_criticas'!$C$4:$J$4739,5,0),"X",""),IF(VLOOKUP(B192,'Oficios_-_pend_criticas'!$C$4:$J$4739,7,0)&gt;VLOOKUP(B192,'Oficios_-_pend_criticas'!$C$4:$J$4739,5,0),"X",""))),""),""),"")</f>
        <v/>
      </c>
    </row>
    <row r="193" spans="1:23" ht="33.75" hidden="1" customHeight="1" x14ac:dyDescent="0.25">
      <c r="A193" s="9" t="str">
        <f t="shared" si="6"/>
        <v/>
      </c>
      <c r="B193" s="10" t="s">
        <v>533</v>
      </c>
      <c r="C193" s="11" t="e">
        <f>IF(B193="","",VLOOKUP(B193,#REF!,6,0))</f>
        <v>#REF!</v>
      </c>
      <c r="D193" s="12" t="e">
        <f>IF(B193="","",VLOOKUP(B193,#REF!,22,0))</f>
        <v>#REF!</v>
      </c>
      <c r="E193" s="10" t="e">
        <f>IF(B193="","",VLOOKUP(B193,Consultas_públicas!$A$376:$G$3879,7,0))</f>
        <v>#N/A</v>
      </c>
      <c r="F193" s="12" t="s">
        <v>403</v>
      </c>
      <c r="G193" s="13">
        <v>43501</v>
      </c>
      <c r="H193" s="14" t="str">
        <f>IFERROR(IF(VLOOKUP(B193,'Oficios_-_pend_criticas'!$C$4:$D$4739,2,0)="","","X"),"")</f>
        <v/>
      </c>
      <c r="I193" s="12"/>
      <c r="J193" s="13"/>
      <c r="K193" s="10"/>
      <c r="L193" s="12" t="str">
        <f>IFERROR(VLOOKUP(B193,Retorno_da_RFB!$D$3:$I$6388,5,0),"")</f>
        <v>019</v>
      </c>
      <c r="M193" s="13">
        <f>IFERROR(VLOOKUP(B193,Retorno_da_RFB!$D$3:$I$6388,6,0),"")</f>
        <v>43507</v>
      </c>
      <c r="N193" s="10" t="str">
        <f>IFERROR(VLOOKUP(B193,Retorno_da_RFB!$D$3:$I$6388,3,0),"")</f>
        <v>9031.49.90</v>
      </c>
      <c r="O193" s="10" t="str">
        <f>IFERROR(VLOOKUP(B193,Retorno_da_RFB!$D$3:$I$6388,4,0),"")</f>
        <v>Aparelhos para controle estrutural e de tonalidade de revestimentos cerâmicos, com gerenciamento da classificação, operando através de sistema óptico de visão por tele câmaras, associados a sistema de iluminação, com capacidade para operar com revestimentos de dimensões iguais ou inferiores a 1.200x1.800mm.</v>
      </c>
      <c r="P193" s="12" t="str">
        <f>IFERROR(IF(N193="","",IF(VLOOKUP(LEFT(N193,10),'Universo_BK-BIT'!$A$5:$E$10005,2,0)="","X",VLOOKUP(LEFT(N193,10),'Universo_BK-BIT'!$A$5:$E$10005,2,0))),"X")</f>
        <v>BK</v>
      </c>
      <c r="Q193" s="12">
        <f>IFERROR(IF(P193="X","",VLOOKUP(LEFT(N193,10),'Universo_BK-BIT'!$A$5:$E$10005,3,0)),"")</f>
        <v>14</v>
      </c>
      <c r="R193" s="14" t="e">
        <f t="shared" si="7"/>
        <v>#REF!</v>
      </c>
      <c r="S193" s="14" t="e">
        <f t="shared" si="8"/>
        <v>#N/A</v>
      </c>
      <c r="T193" s="14"/>
      <c r="U193" s="14" t="str">
        <f ca="1">IFERROR(IF(P193="X",IF(VLOOKUP(B193,'Oficios_-_pend_criticas'!$C$3:$J$4739,5,0)="","",IF(VLOOKUP(B193,'Oficios_-_pend_criticas'!$C$3:$J$4739,7,0)="",IF(TODAY()&gt;VLOOKUP(B193,'Oficios_-_pend_criticas'!$C$3:$J$4739,5,0),"X",""),IF(VLOOKUP(B193,'Oficios_-_pend_criticas'!$C$3:$J$4739,7,0)&gt;VLOOKUP(B193,'Oficios_-_pend_criticas'!$C$3:$J$4739,5,0),"X",""))),""),"")</f>
        <v/>
      </c>
      <c r="V193" s="14" t="str">
        <f ca="1">IFERROR(IF(Q193=0,IF(VLOOKUP(B193,'Oficios_-_pend_criticas'!$C$3:$J$4739,5,0)="","",IF(VLOOKUP(B193,'Oficios_-_pend_criticas'!$C$3:$J$4739,7,0)="",IF(TODAY()&gt;VLOOKUP(B193,'Oficios_-_pend_criticas'!$C$3:$J$4739,5,0),"X",""),IF(VLOOKUP(B193,'Oficios_-_pend_criticas'!$C$3:$J$4739,7,0)&gt;VLOOKUP(B193,'Oficios_-_pend_criticas'!$C$3:$J$4739,5,0),"X",""))),""),"")</f>
        <v/>
      </c>
      <c r="W193" s="14" t="str">
        <f ca="1">IFERROR(IF(P193&lt;&gt;"X",IF(Q193&gt;0,IF(VLOOKUP(B193,'Oficios_-_pend_criticas'!$C$4:$J$4739,5,0)="","",IF(VLOOKUP(B193,'Oficios_-_pend_criticas'!$C$4:$J$4739,7,0)="",IF(TODAY()&gt;VLOOKUP(B193,'Oficios_-_pend_criticas'!$C$4:$J$4739,5,0),"X",""),IF(VLOOKUP(B193,'Oficios_-_pend_criticas'!$C$4:$J$4739,7,0)&gt;VLOOKUP(B193,'Oficios_-_pend_criticas'!$C$4:$J$4739,5,0),"X",""))),""),""),"")</f>
        <v/>
      </c>
    </row>
    <row r="194" spans="1:23" ht="33.75" hidden="1" customHeight="1" x14ac:dyDescent="0.25">
      <c r="A194" s="9" t="str">
        <f t="shared" si="6"/>
        <v/>
      </c>
      <c r="B194" s="10" t="s">
        <v>535</v>
      </c>
      <c r="C194" s="11" t="e">
        <f>IF(B194="","",VLOOKUP(B194,#REF!,6,0))</f>
        <v>#REF!</v>
      </c>
      <c r="D194" s="12" t="e">
        <f>IF(B194="","",VLOOKUP(B194,#REF!,22,0))</f>
        <v>#REF!</v>
      </c>
      <c r="E194" s="10" t="e">
        <f>IF(B194="","",VLOOKUP(B194,Consultas_públicas!$A$376:$G$3879,7,0))</f>
        <v>#N/A</v>
      </c>
      <c r="F194" s="12" t="s">
        <v>403</v>
      </c>
      <c r="G194" s="13">
        <v>43501</v>
      </c>
      <c r="H194" s="14" t="str">
        <f>IFERROR(IF(VLOOKUP(B194,'Oficios_-_pend_criticas'!$C$4:$D$4739,2,0)="","","X"),"")</f>
        <v/>
      </c>
      <c r="I194" s="12"/>
      <c r="J194" s="13"/>
      <c r="K194" s="10"/>
      <c r="L194" s="12" t="str">
        <f>IFERROR(VLOOKUP(B194,Retorno_da_RFB!$D$3:$I$6388,5,0),"")</f>
        <v>019</v>
      </c>
      <c r="M194" s="13">
        <f>IFERROR(VLOOKUP(B194,Retorno_da_RFB!$D$3:$I$6388,6,0),"")</f>
        <v>43507</v>
      </c>
      <c r="N194" s="10" t="str">
        <f>IFERROR(VLOOKUP(B194,Retorno_da_RFB!$D$3:$I$6388,3,0),"")</f>
        <v>8427.10.19</v>
      </c>
      <c r="O194" s="10" t="str">
        <f>IFERROR(VLOOKUP(B194,Retorno_da_RFB!$D$3:$I$6388,4,0),"")</f>
        <v>Empilhadeiras autopropulsadas retráteis, com motor elétrico de tração de corrente alternada (AC), com sistema de rodagem com pneus super elásticos que permitem operações externas em pisos asfálticos e irregulares, capacidade máxima de carga de 1.600 ou 2.000kg, altura máxima de elevação dos garfos entre 4.550 e 7.400mm (incluindo os limites).</v>
      </c>
      <c r="P194" s="12" t="str">
        <f>IFERROR(IF(N194="","",IF(VLOOKUP(LEFT(N194,10),'Universo_BK-BIT'!$A$5:$E$10005,2,0)="","X",VLOOKUP(LEFT(N194,10),'Universo_BK-BIT'!$A$5:$E$10005,2,0))),"X")</f>
        <v>BK</v>
      </c>
      <c r="Q194" s="12">
        <f>IFERROR(IF(P194="X","",VLOOKUP(LEFT(N194,10),'Universo_BK-BIT'!$A$5:$E$10005,3,0)),"")</f>
        <v>14</v>
      </c>
      <c r="R194" s="14" t="e">
        <f t="shared" si="7"/>
        <v>#REF!</v>
      </c>
      <c r="S194" s="14" t="e">
        <f t="shared" si="8"/>
        <v>#N/A</v>
      </c>
      <c r="T194" s="14"/>
      <c r="U194" s="14" t="str">
        <f ca="1">IFERROR(IF(P194="X",IF(VLOOKUP(B194,'Oficios_-_pend_criticas'!$C$3:$J$4739,5,0)="","",IF(VLOOKUP(B194,'Oficios_-_pend_criticas'!$C$3:$J$4739,7,0)="",IF(TODAY()&gt;VLOOKUP(B194,'Oficios_-_pend_criticas'!$C$3:$J$4739,5,0),"X",""),IF(VLOOKUP(B194,'Oficios_-_pend_criticas'!$C$3:$J$4739,7,0)&gt;VLOOKUP(B194,'Oficios_-_pend_criticas'!$C$3:$J$4739,5,0),"X",""))),""),"")</f>
        <v/>
      </c>
      <c r="V194" s="14" t="str">
        <f ca="1">IFERROR(IF(Q194=0,IF(VLOOKUP(B194,'Oficios_-_pend_criticas'!$C$3:$J$4739,5,0)="","",IF(VLOOKUP(B194,'Oficios_-_pend_criticas'!$C$3:$J$4739,7,0)="",IF(TODAY()&gt;VLOOKUP(B194,'Oficios_-_pend_criticas'!$C$3:$J$4739,5,0),"X",""),IF(VLOOKUP(B194,'Oficios_-_pend_criticas'!$C$3:$J$4739,7,0)&gt;VLOOKUP(B194,'Oficios_-_pend_criticas'!$C$3:$J$4739,5,0),"X",""))),""),"")</f>
        <v/>
      </c>
      <c r="W194" s="14" t="str">
        <f ca="1">IFERROR(IF(P194&lt;&gt;"X",IF(Q194&gt;0,IF(VLOOKUP(B194,'Oficios_-_pend_criticas'!$C$4:$J$4739,5,0)="","",IF(VLOOKUP(B194,'Oficios_-_pend_criticas'!$C$4:$J$4739,7,0)="",IF(TODAY()&gt;VLOOKUP(B194,'Oficios_-_pend_criticas'!$C$4:$J$4739,5,0),"X",""),IF(VLOOKUP(B194,'Oficios_-_pend_criticas'!$C$4:$J$4739,7,0)&gt;VLOOKUP(B194,'Oficios_-_pend_criticas'!$C$4:$J$4739,5,0),"X",""))),""),""),"")</f>
        <v/>
      </c>
    </row>
    <row r="195" spans="1:23" ht="33.75" hidden="1" customHeight="1" x14ac:dyDescent="0.25">
      <c r="A195" s="9" t="str">
        <f t="shared" ref="A195:A258" si="9">IF(COUNTIF(B:B,B195)&gt;1,"X","")</f>
        <v/>
      </c>
      <c r="B195" s="10" t="s">
        <v>538</v>
      </c>
      <c r="C195" s="11" t="e">
        <f>IF(B195="","",VLOOKUP(B195,#REF!,6,0))</f>
        <v>#REF!</v>
      </c>
      <c r="D195" s="12" t="e">
        <f>IF(B195="","",VLOOKUP(B195,#REF!,22,0))</f>
        <v>#REF!</v>
      </c>
      <c r="E195" s="10" t="e">
        <f>IF(B195="","",VLOOKUP(B195,Consultas_públicas!$A$376:$G$3879,7,0))</f>
        <v>#N/A</v>
      </c>
      <c r="F195" s="12" t="s">
        <v>403</v>
      </c>
      <c r="G195" s="13">
        <v>43501</v>
      </c>
      <c r="H195" s="14" t="str">
        <f>IFERROR(IF(VLOOKUP(B195,'Oficios_-_pend_criticas'!$C$4:$D$4739,2,0)="","","X"),"")</f>
        <v/>
      </c>
      <c r="I195" s="12"/>
      <c r="J195" s="13"/>
      <c r="K195" s="10"/>
      <c r="L195" s="12" t="str">
        <f>IFERROR(VLOOKUP(B195,Retorno_da_RFB!$D$3:$I$6388,5,0),"")</f>
        <v>019</v>
      </c>
      <c r="M195" s="13">
        <f>IFERROR(VLOOKUP(B195,Retorno_da_RFB!$D$3:$I$6388,6,0),"")</f>
        <v>43507</v>
      </c>
      <c r="N195" s="10" t="str">
        <f>IFERROR(VLOOKUP(B195,Retorno_da_RFB!$D$3:$I$6388,3,0),"")</f>
        <v>8427.10.90</v>
      </c>
      <c r="O195" s="10" t="str">
        <f>IFERROR(VLOOKUP(B195,Retorno_da_RFB!$D$3:$I$6388,4,0),"")</f>
        <v>Selecionadoras de pedidos verticais, autopropulsadas, de motor elétrico de tração de corrente alternada (AC), com cabine para operador a bordo acoplada ao mastro elevável, capacidade máxima de carga de 1.000kg ou 1.200kg, altura máxima de elevação dos garfos entre 1.000 e 10.310mm (limites inclusos).</v>
      </c>
      <c r="P195" s="12" t="str">
        <f>IFERROR(IF(N195="","",IF(VLOOKUP(LEFT(N195,10),'Universo_BK-BIT'!$A$5:$E$10005,2,0)="","X",VLOOKUP(LEFT(N195,10),'Universo_BK-BIT'!$A$5:$E$10005,2,0))),"X")</f>
        <v>BK</v>
      </c>
      <c r="Q195" s="12">
        <f>IFERROR(IF(P195="X","",VLOOKUP(LEFT(N195,10),'Universo_BK-BIT'!$A$5:$E$10005,3,0)),"")</f>
        <v>14</v>
      </c>
      <c r="R195" s="14" t="e">
        <f t="shared" ref="R195:R258" si="10">IF(N195="","",IF(LEFT(N195,10)=LEFT(D195,10),"","X"))</f>
        <v>#REF!</v>
      </c>
      <c r="S195" s="14" t="e">
        <f t="shared" ref="S195:S258" si="11">IF(O195="","",IF(LEN(O195)&lt;=LEN(E195)+2,IF(LEN(O195)&gt;=LEN(E195)-2,"","X"),"X"))</f>
        <v>#N/A</v>
      </c>
      <c r="T195" s="14"/>
      <c r="U195" s="14" t="str">
        <f ca="1">IFERROR(IF(P195="X",IF(VLOOKUP(B195,'Oficios_-_pend_criticas'!$C$3:$J$4739,5,0)="","",IF(VLOOKUP(B195,'Oficios_-_pend_criticas'!$C$3:$J$4739,7,0)="",IF(TODAY()&gt;VLOOKUP(B195,'Oficios_-_pend_criticas'!$C$3:$J$4739,5,0),"X",""),IF(VLOOKUP(B195,'Oficios_-_pend_criticas'!$C$3:$J$4739,7,0)&gt;VLOOKUP(B195,'Oficios_-_pend_criticas'!$C$3:$J$4739,5,0),"X",""))),""),"")</f>
        <v/>
      </c>
      <c r="V195" s="14" t="str">
        <f ca="1">IFERROR(IF(Q195=0,IF(VLOOKUP(B195,'Oficios_-_pend_criticas'!$C$3:$J$4739,5,0)="","",IF(VLOOKUP(B195,'Oficios_-_pend_criticas'!$C$3:$J$4739,7,0)="",IF(TODAY()&gt;VLOOKUP(B195,'Oficios_-_pend_criticas'!$C$3:$J$4739,5,0),"X",""),IF(VLOOKUP(B195,'Oficios_-_pend_criticas'!$C$3:$J$4739,7,0)&gt;VLOOKUP(B195,'Oficios_-_pend_criticas'!$C$3:$J$4739,5,0),"X",""))),""),"")</f>
        <v/>
      </c>
      <c r="W195" s="14" t="str">
        <f ca="1">IFERROR(IF(P195&lt;&gt;"X",IF(Q195&gt;0,IF(VLOOKUP(B195,'Oficios_-_pend_criticas'!$C$4:$J$4739,5,0)="","",IF(VLOOKUP(B195,'Oficios_-_pend_criticas'!$C$4:$J$4739,7,0)="",IF(TODAY()&gt;VLOOKUP(B195,'Oficios_-_pend_criticas'!$C$4:$J$4739,5,0),"X",""),IF(VLOOKUP(B195,'Oficios_-_pend_criticas'!$C$4:$J$4739,7,0)&gt;VLOOKUP(B195,'Oficios_-_pend_criticas'!$C$4:$J$4739,5,0),"X",""))),""),""),"")</f>
        <v/>
      </c>
    </row>
    <row r="196" spans="1:23" ht="33.75" hidden="1" customHeight="1" x14ac:dyDescent="0.25">
      <c r="A196" s="9" t="str">
        <f t="shared" si="9"/>
        <v/>
      </c>
      <c r="B196" s="10" t="s">
        <v>541</v>
      </c>
      <c r="C196" s="11" t="e">
        <f>IF(B196="","",VLOOKUP(B196,#REF!,6,0))</f>
        <v>#REF!</v>
      </c>
      <c r="D196" s="12" t="e">
        <f>IF(B196="","",VLOOKUP(B196,#REF!,22,0))</f>
        <v>#REF!</v>
      </c>
      <c r="E196" s="10" t="e">
        <f>IF(B196="","",VLOOKUP(B196,Consultas_públicas!$A$376:$G$3879,7,0))</f>
        <v>#N/A</v>
      </c>
      <c r="F196" s="12" t="s">
        <v>403</v>
      </c>
      <c r="G196" s="13">
        <v>43501</v>
      </c>
      <c r="H196" s="14" t="str">
        <f>IFERROR(IF(VLOOKUP(B196,'Oficios_-_pend_criticas'!$C$4:$D$4739,2,0)="","","X"),"")</f>
        <v/>
      </c>
      <c r="I196" s="12"/>
      <c r="J196" s="13"/>
      <c r="K196" s="10"/>
      <c r="L196" s="12" t="str">
        <f>IFERROR(VLOOKUP(B196,Retorno_da_RFB!$D$3:$I$6388,5,0),"")</f>
        <v>019</v>
      </c>
      <c r="M196" s="13">
        <f>IFERROR(VLOOKUP(B196,Retorno_da_RFB!$D$3:$I$6388,6,0),"")</f>
        <v>43507</v>
      </c>
      <c r="N196" s="10" t="str">
        <f>IFERROR(VLOOKUP(B196,Retorno_da_RFB!$D$3:$I$6388,3,0),"")</f>
        <v>8428.90.90</v>
      </c>
      <c r="O196" s="10" t="str">
        <f>IFERROR(VLOOKUP(B196,Retorno_da_RFB!$D$3:$I$6388,4,0),"")</f>
        <v>Máquinas para paletização de caixas de revestimentos cerâmicos, capazes de operar com caixas de revestimentos com dimensões iguais ou inferiores a 120 x 180cm, dotadas de pinça motorizada com movimento automático em 5 eixos.</v>
      </c>
      <c r="P196" s="12" t="str">
        <f>IFERROR(IF(N196="","",IF(VLOOKUP(LEFT(N196,10),'Universo_BK-BIT'!$A$5:$E$10005,2,0)="","X",VLOOKUP(LEFT(N196,10),'Universo_BK-BIT'!$A$5:$E$10005,2,0))),"X")</f>
        <v>BK</v>
      </c>
      <c r="Q196" s="12">
        <f>IFERROR(IF(P196="X","",VLOOKUP(LEFT(N196,10),'Universo_BK-BIT'!$A$5:$E$10005,3,0)),"")</f>
        <v>14</v>
      </c>
      <c r="R196" s="14" t="e">
        <f t="shared" si="10"/>
        <v>#REF!</v>
      </c>
      <c r="S196" s="14" t="e">
        <f t="shared" si="11"/>
        <v>#N/A</v>
      </c>
      <c r="T196" s="14"/>
      <c r="U196" s="14" t="str">
        <f ca="1">IFERROR(IF(P196="X",IF(VLOOKUP(B196,'Oficios_-_pend_criticas'!$C$3:$J$4739,5,0)="","",IF(VLOOKUP(B196,'Oficios_-_pend_criticas'!$C$3:$J$4739,7,0)="",IF(TODAY()&gt;VLOOKUP(B196,'Oficios_-_pend_criticas'!$C$3:$J$4739,5,0),"X",""),IF(VLOOKUP(B196,'Oficios_-_pend_criticas'!$C$3:$J$4739,7,0)&gt;VLOOKUP(B196,'Oficios_-_pend_criticas'!$C$3:$J$4739,5,0),"X",""))),""),"")</f>
        <v/>
      </c>
      <c r="V196" s="14" t="str">
        <f ca="1">IFERROR(IF(Q196=0,IF(VLOOKUP(B196,'Oficios_-_pend_criticas'!$C$3:$J$4739,5,0)="","",IF(VLOOKUP(B196,'Oficios_-_pend_criticas'!$C$3:$J$4739,7,0)="",IF(TODAY()&gt;VLOOKUP(B196,'Oficios_-_pend_criticas'!$C$3:$J$4739,5,0),"X",""),IF(VLOOKUP(B196,'Oficios_-_pend_criticas'!$C$3:$J$4739,7,0)&gt;VLOOKUP(B196,'Oficios_-_pend_criticas'!$C$3:$J$4739,5,0),"X",""))),""),"")</f>
        <v/>
      </c>
      <c r="W196" s="14" t="str">
        <f ca="1">IFERROR(IF(P196&lt;&gt;"X",IF(Q196&gt;0,IF(VLOOKUP(B196,'Oficios_-_pend_criticas'!$C$4:$J$4739,5,0)="","",IF(VLOOKUP(B196,'Oficios_-_pend_criticas'!$C$4:$J$4739,7,0)="",IF(TODAY()&gt;VLOOKUP(B196,'Oficios_-_pend_criticas'!$C$4:$J$4739,5,0),"X",""),IF(VLOOKUP(B196,'Oficios_-_pend_criticas'!$C$4:$J$4739,7,0)&gt;VLOOKUP(B196,'Oficios_-_pend_criticas'!$C$4:$J$4739,5,0),"X",""))),""),""),"")</f>
        <v/>
      </c>
    </row>
    <row r="197" spans="1:23" ht="33.75" hidden="1" customHeight="1" x14ac:dyDescent="0.25">
      <c r="A197" s="9" t="str">
        <f t="shared" si="9"/>
        <v/>
      </c>
      <c r="B197" s="10" t="s">
        <v>543</v>
      </c>
      <c r="C197" s="11" t="e">
        <f>IF(B197="","",VLOOKUP(B197,#REF!,6,0))</f>
        <v>#REF!</v>
      </c>
      <c r="D197" s="12" t="e">
        <f>IF(B197="","",VLOOKUP(B197,#REF!,22,0))</f>
        <v>#REF!</v>
      </c>
      <c r="E197" s="10" t="e">
        <f>IF(B197="","",VLOOKUP(B197,Consultas_públicas!$A$376:$G$3879,7,0))</f>
        <v>#N/A</v>
      </c>
      <c r="F197" s="12" t="s">
        <v>403</v>
      </c>
      <c r="G197" s="13">
        <v>43501</v>
      </c>
      <c r="H197" s="14" t="str">
        <f>IFERROR(IF(VLOOKUP(B197,'Oficios_-_pend_criticas'!$C$4:$D$4739,2,0)="","","X"),"")</f>
        <v/>
      </c>
      <c r="I197" s="12"/>
      <c r="J197" s="13"/>
      <c r="K197" s="10"/>
      <c r="L197" s="12" t="str">
        <f>IFERROR(VLOOKUP(B197,Retorno_da_RFB!$D$3:$I$6388,5,0),"")</f>
        <v>019</v>
      </c>
      <c r="M197" s="13">
        <f>IFERROR(VLOOKUP(B197,Retorno_da_RFB!$D$3:$I$6388,6,0),"")</f>
        <v>43507</v>
      </c>
      <c r="N197" s="10" t="str">
        <f>IFERROR(VLOOKUP(B197,Retorno_da_RFB!$D$3:$I$6388,3,0),"")</f>
        <v>8515.90.00</v>
      </c>
      <c r="O197" s="10" t="str">
        <f>IFERROR(VLOOKUP(B197,Retorno_da_RFB!$D$3:$I$6388,4,0),"")</f>
        <v>Cabeças óptica de processamento, utilizadas em equipamento de solda a laser, com comprimento de onda de 900 a 1.080Nm e potência máxima de 6kW.</v>
      </c>
      <c r="P197" s="12" t="str">
        <f>IFERROR(IF(N197="","",IF(VLOOKUP(LEFT(N197,10),'Universo_BK-BIT'!$A$5:$E$10005,2,0)="","X",VLOOKUP(LEFT(N197,10),'Universo_BK-BIT'!$A$5:$E$10005,2,0))),"X")</f>
        <v>BK</v>
      </c>
      <c r="Q197" s="12">
        <f>IFERROR(IF(P197="X","",VLOOKUP(LEFT(N197,10),'Universo_BK-BIT'!$A$5:$E$10005,3,0)),"")</f>
        <v>14</v>
      </c>
      <c r="R197" s="14" t="e">
        <f t="shared" si="10"/>
        <v>#REF!</v>
      </c>
      <c r="S197" s="14" t="e">
        <f t="shared" si="11"/>
        <v>#N/A</v>
      </c>
      <c r="T197" s="14"/>
      <c r="U197" s="14" t="str">
        <f ca="1">IFERROR(IF(P197="X",IF(VLOOKUP(B197,'Oficios_-_pend_criticas'!$C$3:$J$4739,5,0)="","",IF(VLOOKUP(B197,'Oficios_-_pend_criticas'!$C$3:$J$4739,7,0)="",IF(TODAY()&gt;VLOOKUP(B197,'Oficios_-_pend_criticas'!$C$3:$J$4739,5,0),"X",""),IF(VLOOKUP(B197,'Oficios_-_pend_criticas'!$C$3:$J$4739,7,0)&gt;VLOOKUP(B197,'Oficios_-_pend_criticas'!$C$3:$J$4739,5,0),"X",""))),""),"")</f>
        <v/>
      </c>
      <c r="V197" s="14" t="str">
        <f ca="1">IFERROR(IF(Q197=0,IF(VLOOKUP(B197,'Oficios_-_pend_criticas'!$C$3:$J$4739,5,0)="","",IF(VLOOKUP(B197,'Oficios_-_pend_criticas'!$C$3:$J$4739,7,0)="",IF(TODAY()&gt;VLOOKUP(B197,'Oficios_-_pend_criticas'!$C$3:$J$4739,5,0),"X",""),IF(VLOOKUP(B197,'Oficios_-_pend_criticas'!$C$3:$J$4739,7,0)&gt;VLOOKUP(B197,'Oficios_-_pend_criticas'!$C$3:$J$4739,5,0),"X",""))),""),"")</f>
        <v/>
      </c>
      <c r="W197" s="14" t="str">
        <f ca="1">IFERROR(IF(P197&lt;&gt;"X",IF(Q197&gt;0,IF(VLOOKUP(B197,'Oficios_-_pend_criticas'!$C$4:$J$4739,5,0)="","",IF(VLOOKUP(B197,'Oficios_-_pend_criticas'!$C$4:$J$4739,7,0)="",IF(TODAY()&gt;VLOOKUP(B197,'Oficios_-_pend_criticas'!$C$4:$J$4739,5,0),"X",""),IF(VLOOKUP(B197,'Oficios_-_pend_criticas'!$C$4:$J$4739,7,0)&gt;VLOOKUP(B197,'Oficios_-_pend_criticas'!$C$4:$J$4739,5,0),"X",""))),""),""),"")</f>
        <v/>
      </c>
    </row>
    <row r="198" spans="1:23" ht="33.75" hidden="1" customHeight="1" x14ac:dyDescent="0.25">
      <c r="A198" s="9" t="str">
        <f t="shared" si="9"/>
        <v/>
      </c>
      <c r="B198" s="10" t="s">
        <v>546</v>
      </c>
      <c r="C198" s="11" t="e">
        <f>IF(B198="","",VLOOKUP(B198,#REF!,6,0))</f>
        <v>#REF!</v>
      </c>
      <c r="D198" s="12" t="e">
        <f>IF(B198="","",VLOOKUP(B198,#REF!,22,0))</f>
        <v>#REF!</v>
      </c>
      <c r="E198" s="10" t="e">
        <f>IF(B198="","",VLOOKUP(B198,Consultas_públicas!$A$376:$G$3879,7,0))</f>
        <v>#N/A</v>
      </c>
      <c r="F198" s="12" t="s">
        <v>403</v>
      </c>
      <c r="G198" s="13">
        <v>43501</v>
      </c>
      <c r="H198" s="14" t="str">
        <f>IFERROR(IF(VLOOKUP(B198,'Oficios_-_pend_criticas'!$C$4:$D$4739,2,0)="","","X"),"")</f>
        <v/>
      </c>
      <c r="I198" s="12"/>
      <c r="J198" s="13"/>
      <c r="K198" s="10"/>
      <c r="L198" s="12" t="str">
        <f>IFERROR(VLOOKUP(B198,Retorno_da_RFB!$D$3:$I$6388,5,0),"")</f>
        <v>019</v>
      </c>
      <c r="M198" s="13">
        <f>IFERROR(VLOOKUP(B198,Retorno_da_RFB!$D$3:$I$6388,6,0),"")</f>
        <v>43507</v>
      </c>
      <c r="N198" s="10" t="str">
        <f>IFERROR(VLOOKUP(B198,Retorno_da_RFB!$D$3:$I$6388,3,0),"")</f>
        <v>8420.10.90</v>
      </c>
      <c r="O198" s="10" t="str">
        <f>IFERROR(VLOOKUP(B198,Retorno_da_RFB!$D$3:$I$6388,4,0),"")</f>
        <v>Calandras para termo transferência, termo fixação e dublagem, com alimentação dupla de tecido e papel de até 400mm de diâmetro, com pressão adicional contra o cilindro de aquecimento de até 14kg, com cilindros lacrados sem necessidade de troca de óleo.</v>
      </c>
      <c r="P198" s="12" t="str">
        <f>IFERROR(IF(N198="","",IF(VLOOKUP(LEFT(N198,10),'Universo_BK-BIT'!$A$5:$E$10005,2,0)="","X",VLOOKUP(LEFT(N198,10),'Universo_BK-BIT'!$A$5:$E$10005,2,0))),"X")</f>
        <v>BK</v>
      </c>
      <c r="Q198" s="12">
        <f>IFERROR(IF(P198="X","",VLOOKUP(LEFT(N198,10),'Universo_BK-BIT'!$A$5:$E$10005,3,0)),"")</f>
        <v>14</v>
      </c>
      <c r="R198" s="14" t="e">
        <f t="shared" si="10"/>
        <v>#REF!</v>
      </c>
      <c r="S198" s="14" t="e">
        <f t="shared" si="11"/>
        <v>#N/A</v>
      </c>
      <c r="T198" s="14"/>
      <c r="U198" s="14" t="str">
        <f ca="1">IFERROR(IF(P198="X",IF(VLOOKUP(B198,'Oficios_-_pend_criticas'!$C$3:$J$4739,5,0)="","",IF(VLOOKUP(B198,'Oficios_-_pend_criticas'!$C$3:$J$4739,7,0)="",IF(TODAY()&gt;VLOOKUP(B198,'Oficios_-_pend_criticas'!$C$3:$J$4739,5,0),"X",""),IF(VLOOKUP(B198,'Oficios_-_pend_criticas'!$C$3:$J$4739,7,0)&gt;VLOOKUP(B198,'Oficios_-_pend_criticas'!$C$3:$J$4739,5,0),"X",""))),""),"")</f>
        <v/>
      </c>
      <c r="V198" s="14" t="str">
        <f ca="1">IFERROR(IF(Q198=0,IF(VLOOKUP(B198,'Oficios_-_pend_criticas'!$C$3:$J$4739,5,0)="","",IF(VLOOKUP(B198,'Oficios_-_pend_criticas'!$C$3:$J$4739,7,0)="",IF(TODAY()&gt;VLOOKUP(B198,'Oficios_-_pend_criticas'!$C$3:$J$4739,5,0),"X",""),IF(VLOOKUP(B198,'Oficios_-_pend_criticas'!$C$3:$J$4739,7,0)&gt;VLOOKUP(B198,'Oficios_-_pend_criticas'!$C$3:$J$4739,5,0),"X",""))),""),"")</f>
        <v/>
      </c>
      <c r="W198" s="14" t="str">
        <f ca="1">IFERROR(IF(P198&lt;&gt;"X",IF(Q198&gt;0,IF(VLOOKUP(B198,'Oficios_-_pend_criticas'!$C$4:$J$4739,5,0)="","",IF(VLOOKUP(B198,'Oficios_-_pend_criticas'!$C$4:$J$4739,7,0)="",IF(TODAY()&gt;VLOOKUP(B198,'Oficios_-_pend_criticas'!$C$4:$J$4739,5,0),"X",""),IF(VLOOKUP(B198,'Oficios_-_pend_criticas'!$C$4:$J$4739,7,0)&gt;VLOOKUP(B198,'Oficios_-_pend_criticas'!$C$4:$J$4739,5,0),"X",""))),""),""),"")</f>
        <v/>
      </c>
    </row>
    <row r="199" spans="1:23" ht="33.75" hidden="1" customHeight="1" x14ac:dyDescent="0.25">
      <c r="A199" s="9" t="str">
        <f t="shared" si="9"/>
        <v/>
      </c>
      <c r="B199" s="10" t="s">
        <v>549</v>
      </c>
      <c r="C199" s="11" t="e">
        <f>IF(B199="","",VLOOKUP(B199,#REF!,6,0))</f>
        <v>#REF!</v>
      </c>
      <c r="D199" s="12" t="e">
        <f>IF(B199="","",VLOOKUP(B199,#REF!,22,0))</f>
        <v>#REF!</v>
      </c>
      <c r="E199" s="10" t="e">
        <f>IF(B199="","",VLOOKUP(B199,Consultas_públicas!$A$376:$G$3879,7,0))</f>
        <v>#N/A</v>
      </c>
      <c r="F199" s="12" t="s">
        <v>403</v>
      </c>
      <c r="G199" s="13">
        <v>43501</v>
      </c>
      <c r="H199" s="14" t="str">
        <f>IFERROR(IF(VLOOKUP(B199,'Oficios_-_pend_criticas'!$C$4:$D$4739,2,0)="","","X"),"")</f>
        <v/>
      </c>
      <c r="I199" s="12"/>
      <c r="J199" s="13"/>
      <c r="K199" s="10"/>
      <c r="L199" s="12" t="str">
        <f>IFERROR(VLOOKUP(B199,Retorno_da_RFB!$D$3:$I$6388,5,0),"")</f>
        <v>019</v>
      </c>
      <c r="M199" s="13">
        <f>IFERROR(VLOOKUP(B199,Retorno_da_RFB!$D$3:$I$6388,6,0),"")</f>
        <v>43507</v>
      </c>
      <c r="N199" s="10" t="str">
        <f>IFERROR(VLOOKUP(B199,Retorno_da_RFB!$D$3:$I$6388,3,0),"")</f>
        <v>8443.32.99</v>
      </c>
      <c r="O199" s="10" t="str">
        <f>IFERROR(VLOOKUP(B199,Retorno_da_RFB!$D$3:$I$6388,4,0),"")</f>
        <v>Máquinas de termo transferência utilizadas para impressão de cartões plásticos tipo PVC ou poliéster com acabamento em PVC polido, podendo operar com cartões de memória óptica com acabamento em PVC ou cartões regraváveis, utilizando transferência térmica de resina “dye sublimation”, trabalha com cartões de espessura mínima de 0,229mm e máxima de 1,092mm, podendo conter alimentador de entrada única (100 cartões) ou dupla (200 cartões), resolução de impressão tom contínuo de 300dpi, podendo receber módulo de codificação em tarja magnética ISO, dupla coercividade alta e baixa, trilhas 1, 2 e 3, podendo operar com embaralhamento dos dados impressos por meio das fitas tintadas doadoras de cor ao cartão, podendo imprimir com velocidade máxima de impressão, de 6 segundos por cartão (K), de 6 a 8 segundos por cartão (KO), de 16 segundos por cartão (YMCKO) e de 24 segundos por cartão (YMCKOK), para impressão uma face, capacidade de 32Mb de memória RAM, podendo conter visor gráfico do tipo "smartscreen" e botões de status que mudam de cor.</v>
      </c>
      <c r="P199" s="12" t="str">
        <f>IFERROR(IF(N199="","",IF(VLOOKUP(LEFT(N199,10),'Universo_BK-BIT'!$A$5:$E$10005,2,0)="","X",VLOOKUP(LEFT(N199,10),'Universo_BK-BIT'!$A$5:$E$10005,2,0))),"X")</f>
        <v>BIT</v>
      </c>
      <c r="Q199" s="12">
        <f>IFERROR(IF(P199="X","",VLOOKUP(LEFT(N199,10),'Universo_BK-BIT'!$A$5:$E$10005,3,0)),"")</f>
        <v>16</v>
      </c>
      <c r="R199" s="14" t="e">
        <f t="shared" si="10"/>
        <v>#REF!</v>
      </c>
      <c r="S199" s="14" t="e">
        <f t="shared" si="11"/>
        <v>#N/A</v>
      </c>
      <c r="T199" s="14"/>
      <c r="U199" s="14" t="str">
        <f ca="1">IFERROR(IF(P199="X",IF(VLOOKUP(B199,'Oficios_-_pend_criticas'!$C$3:$J$4739,5,0)="","",IF(VLOOKUP(B199,'Oficios_-_pend_criticas'!$C$3:$J$4739,7,0)="",IF(TODAY()&gt;VLOOKUP(B199,'Oficios_-_pend_criticas'!$C$3:$J$4739,5,0),"X",""),IF(VLOOKUP(B199,'Oficios_-_pend_criticas'!$C$3:$J$4739,7,0)&gt;VLOOKUP(B199,'Oficios_-_pend_criticas'!$C$3:$J$4739,5,0),"X",""))),""),"")</f>
        <v/>
      </c>
      <c r="V199" s="14" t="str">
        <f ca="1">IFERROR(IF(Q199=0,IF(VLOOKUP(B199,'Oficios_-_pend_criticas'!$C$3:$J$4739,5,0)="","",IF(VLOOKUP(B199,'Oficios_-_pend_criticas'!$C$3:$J$4739,7,0)="",IF(TODAY()&gt;VLOOKUP(B199,'Oficios_-_pend_criticas'!$C$3:$J$4739,5,0),"X",""),IF(VLOOKUP(B199,'Oficios_-_pend_criticas'!$C$3:$J$4739,7,0)&gt;VLOOKUP(B199,'Oficios_-_pend_criticas'!$C$3:$J$4739,5,0),"X",""))),""),"")</f>
        <v/>
      </c>
      <c r="W199" s="14" t="str">
        <f ca="1">IFERROR(IF(P199&lt;&gt;"X",IF(Q199&gt;0,IF(VLOOKUP(B199,'Oficios_-_pend_criticas'!$C$4:$J$4739,5,0)="","",IF(VLOOKUP(B199,'Oficios_-_pend_criticas'!$C$4:$J$4739,7,0)="",IF(TODAY()&gt;VLOOKUP(B199,'Oficios_-_pend_criticas'!$C$4:$J$4739,5,0),"X",""),IF(VLOOKUP(B199,'Oficios_-_pend_criticas'!$C$4:$J$4739,7,0)&gt;VLOOKUP(B199,'Oficios_-_pend_criticas'!$C$4:$J$4739,5,0),"X",""))),""),""),"")</f>
        <v/>
      </c>
    </row>
    <row r="200" spans="1:23" ht="33.75" hidden="1" customHeight="1" x14ac:dyDescent="0.25">
      <c r="A200" s="9" t="str">
        <f t="shared" si="9"/>
        <v/>
      </c>
      <c r="B200" s="10" t="s">
        <v>552</v>
      </c>
      <c r="C200" s="11" t="e">
        <f>IF(B200="","",VLOOKUP(B200,#REF!,6,0))</f>
        <v>#REF!</v>
      </c>
      <c r="D200" s="12" t="e">
        <f>IF(B200="","",VLOOKUP(B200,#REF!,22,0))</f>
        <v>#REF!</v>
      </c>
      <c r="E200" s="10" t="e">
        <f>IF(B200="","",VLOOKUP(B200,Consultas_públicas!$A$376:$G$3879,7,0))</f>
        <v>#N/A</v>
      </c>
      <c r="F200" s="12" t="s">
        <v>403</v>
      </c>
      <c r="G200" s="13">
        <v>43501</v>
      </c>
      <c r="H200" s="14" t="str">
        <f>IFERROR(IF(VLOOKUP(B200,'Oficios_-_pend_criticas'!$C$4:$D$4739,2,0)="","","X"),"")</f>
        <v/>
      </c>
      <c r="I200" s="12"/>
      <c r="J200" s="13"/>
      <c r="K200" s="10"/>
      <c r="L200" s="12" t="str">
        <f>IFERROR(VLOOKUP(B200,Retorno_da_RFB!$D$3:$I$6388,5,0),"")</f>
        <v>019</v>
      </c>
      <c r="M200" s="13">
        <f>IFERROR(VLOOKUP(B200,Retorno_da_RFB!$D$3:$I$6388,6,0),"")</f>
        <v>43507</v>
      </c>
      <c r="N200" s="10" t="str">
        <f>IFERROR(VLOOKUP(B200,Retorno_da_RFB!$D$3:$I$6388,3,0),"")</f>
        <v>8443.32.99</v>
      </c>
      <c r="O200" s="10" t="str">
        <f>IFERROR(VLOOKUP(B200,Retorno_da_RFB!$D$3:$I$6388,4,0),"")</f>
        <v>Máquinas de termo transferência utilizadas para impressão de cartões plásticos (ABS, PVC laminado, PET, PETG, proximidade, cartões inteligentes e com tarja magnética, cartões de memória ótica), utilizando transferência térmica de resina “dye sublimation”, trabalha com cartões padrão CR-80 e área de impressão borda a borda do cartão, resolução mínima de impressão tom contínuo de 300dpi e máximo de 600dpi, , espessura aceitável do cartão mínima de 0,762mm e máxima de 1,27mm, velocidade máxima de impressão em lote igual a 24 segundos por cartão (YMC com transfer); 29 segundos por cartão (YMCK com transfer);  40 segundos por cartão (YMCKK com transfer); 35 segundos por cartão (YMCK com transfer e laminação simultânea frente e verso); 48 segundos por cartão (YMCKK com transfer e laminação simultânea frente e verso), munida de painel de controle LCD "smartscreen" de fácil controle.</v>
      </c>
      <c r="P200" s="12" t="str">
        <f>IFERROR(IF(N200="","",IF(VLOOKUP(LEFT(N200,10),'Universo_BK-BIT'!$A$5:$E$10005,2,0)="","X",VLOOKUP(LEFT(N200,10),'Universo_BK-BIT'!$A$5:$E$10005,2,0))),"X")</f>
        <v>BIT</v>
      </c>
      <c r="Q200" s="12">
        <f>IFERROR(IF(P200="X","",VLOOKUP(LEFT(N200,10),'Universo_BK-BIT'!$A$5:$E$10005,3,0)),"")</f>
        <v>16</v>
      </c>
      <c r="R200" s="14" t="e">
        <f t="shared" si="10"/>
        <v>#REF!</v>
      </c>
      <c r="S200" s="14" t="e">
        <f t="shared" si="11"/>
        <v>#N/A</v>
      </c>
      <c r="T200" s="14"/>
      <c r="U200" s="14" t="str">
        <f ca="1">IFERROR(IF(P200="X",IF(VLOOKUP(B200,'Oficios_-_pend_criticas'!$C$3:$J$4739,5,0)="","",IF(VLOOKUP(B200,'Oficios_-_pend_criticas'!$C$3:$J$4739,7,0)="",IF(TODAY()&gt;VLOOKUP(B200,'Oficios_-_pend_criticas'!$C$3:$J$4739,5,0),"X",""),IF(VLOOKUP(B200,'Oficios_-_pend_criticas'!$C$3:$J$4739,7,0)&gt;VLOOKUP(B200,'Oficios_-_pend_criticas'!$C$3:$J$4739,5,0),"X",""))),""),"")</f>
        <v/>
      </c>
      <c r="V200" s="14" t="str">
        <f ca="1">IFERROR(IF(Q200=0,IF(VLOOKUP(B200,'Oficios_-_pend_criticas'!$C$3:$J$4739,5,0)="","",IF(VLOOKUP(B200,'Oficios_-_pend_criticas'!$C$3:$J$4739,7,0)="",IF(TODAY()&gt;VLOOKUP(B200,'Oficios_-_pend_criticas'!$C$3:$J$4739,5,0),"X",""),IF(VLOOKUP(B200,'Oficios_-_pend_criticas'!$C$3:$J$4739,7,0)&gt;VLOOKUP(B200,'Oficios_-_pend_criticas'!$C$3:$J$4739,5,0),"X",""))),""),"")</f>
        <v/>
      </c>
      <c r="W200" s="14" t="str">
        <f ca="1">IFERROR(IF(P200&lt;&gt;"X",IF(Q200&gt;0,IF(VLOOKUP(B200,'Oficios_-_pend_criticas'!$C$4:$J$4739,5,0)="","",IF(VLOOKUP(B200,'Oficios_-_pend_criticas'!$C$4:$J$4739,7,0)="",IF(TODAY()&gt;VLOOKUP(B200,'Oficios_-_pend_criticas'!$C$4:$J$4739,5,0),"X",""),IF(VLOOKUP(B200,'Oficios_-_pend_criticas'!$C$4:$J$4739,7,0)&gt;VLOOKUP(B200,'Oficios_-_pend_criticas'!$C$4:$J$4739,5,0),"X",""))),""),""),"")</f>
        <v/>
      </c>
    </row>
    <row r="201" spans="1:23" ht="33.75" hidden="1" customHeight="1" x14ac:dyDescent="0.25">
      <c r="A201" s="9" t="str">
        <f t="shared" si="9"/>
        <v/>
      </c>
      <c r="B201" s="10" t="s">
        <v>554</v>
      </c>
      <c r="C201" s="11" t="e">
        <f>IF(B201="","",VLOOKUP(B201,#REF!,6,0))</f>
        <v>#REF!</v>
      </c>
      <c r="D201" s="12" t="e">
        <f>IF(B201="","",VLOOKUP(B201,#REF!,22,0))</f>
        <v>#REF!</v>
      </c>
      <c r="E201" s="10" t="e">
        <f>IF(B201="","",VLOOKUP(B201,Consultas_públicas!$A$376:$G$3879,7,0))</f>
        <v>#N/A</v>
      </c>
      <c r="F201" s="12" t="s">
        <v>403</v>
      </c>
      <c r="G201" s="13">
        <v>43501</v>
      </c>
      <c r="H201" s="14" t="str">
        <f>IFERROR(IF(VLOOKUP(B201,'Oficios_-_pend_criticas'!$C$4:$D$4739,2,0)="","","X"),"")</f>
        <v/>
      </c>
      <c r="I201" s="12"/>
      <c r="J201" s="13"/>
      <c r="K201" s="10"/>
      <c r="L201" s="12" t="str">
        <f>IFERROR(VLOOKUP(B201,Retorno_da_RFB!$D$3:$I$6388,5,0),"")</f>
        <v>019</v>
      </c>
      <c r="M201" s="13">
        <f>IFERROR(VLOOKUP(B201,Retorno_da_RFB!$D$3:$I$6388,6,0),"")</f>
        <v>43507</v>
      </c>
      <c r="N201" s="10" t="str">
        <f>IFERROR(VLOOKUP(B201,Retorno_da_RFB!$D$3:$I$6388,3,0),"")</f>
        <v>8421.22.00</v>
      </c>
      <c r="O201" s="10" t="str">
        <f>IFERROR(VLOOKUP(B201,Retorno_da_RFB!$D$3:$I$6388,4,0),"")</f>
        <v>Filtros tangenciais para suco de maçã com dois módulos de cartucho com total de 207mq de membrana de cerâmica com passagem hidráulica de 3,5mm e porosidade 0,2 microns nominal, incluso programa para o controle remoto do filtro - versão 4 entradas e 4 saídas.</v>
      </c>
      <c r="P201" s="12" t="str">
        <f>IFERROR(IF(N201="","",IF(VLOOKUP(LEFT(N201,10),'Universo_BK-BIT'!$A$5:$E$10005,2,0)="","X",VLOOKUP(LEFT(N201,10),'Universo_BK-BIT'!$A$5:$E$10005,2,0))),"X")</f>
        <v>BK</v>
      </c>
      <c r="Q201" s="12">
        <f>IFERROR(IF(P201="X","",VLOOKUP(LEFT(N201,10),'Universo_BK-BIT'!$A$5:$E$10005,3,0)),"")</f>
        <v>14</v>
      </c>
      <c r="R201" s="14" t="e">
        <f t="shared" si="10"/>
        <v>#REF!</v>
      </c>
      <c r="S201" s="14" t="e">
        <f t="shared" si="11"/>
        <v>#N/A</v>
      </c>
      <c r="T201" s="14"/>
      <c r="U201" s="14" t="str">
        <f ca="1">IFERROR(IF(P201="X",IF(VLOOKUP(B201,'Oficios_-_pend_criticas'!$C$3:$J$4739,5,0)="","",IF(VLOOKUP(B201,'Oficios_-_pend_criticas'!$C$3:$J$4739,7,0)="",IF(TODAY()&gt;VLOOKUP(B201,'Oficios_-_pend_criticas'!$C$3:$J$4739,5,0),"X",""),IF(VLOOKUP(B201,'Oficios_-_pend_criticas'!$C$3:$J$4739,7,0)&gt;VLOOKUP(B201,'Oficios_-_pend_criticas'!$C$3:$J$4739,5,0),"X",""))),""),"")</f>
        <v/>
      </c>
      <c r="V201" s="14" t="str">
        <f ca="1">IFERROR(IF(Q201=0,IF(VLOOKUP(B201,'Oficios_-_pend_criticas'!$C$3:$J$4739,5,0)="","",IF(VLOOKUP(B201,'Oficios_-_pend_criticas'!$C$3:$J$4739,7,0)="",IF(TODAY()&gt;VLOOKUP(B201,'Oficios_-_pend_criticas'!$C$3:$J$4739,5,0),"X",""),IF(VLOOKUP(B201,'Oficios_-_pend_criticas'!$C$3:$J$4739,7,0)&gt;VLOOKUP(B201,'Oficios_-_pend_criticas'!$C$3:$J$4739,5,0),"X",""))),""),"")</f>
        <v/>
      </c>
      <c r="W201" s="14" t="str">
        <f ca="1">IFERROR(IF(P201&lt;&gt;"X",IF(Q201&gt;0,IF(VLOOKUP(B201,'Oficios_-_pend_criticas'!$C$4:$J$4739,5,0)="","",IF(VLOOKUP(B201,'Oficios_-_pend_criticas'!$C$4:$J$4739,7,0)="",IF(TODAY()&gt;VLOOKUP(B201,'Oficios_-_pend_criticas'!$C$4:$J$4739,5,0),"X",""),IF(VLOOKUP(B201,'Oficios_-_pend_criticas'!$C$4:$J$4739,7,0)&gt;VLOOKUP(B201,'Oficios_-_pend_criticas'!$C$4:$J$4739,5,0),"X",""))),""),""),"")</f>
        <v/>
      </c>
    </row>
    <row r="202" spans="1:23" ht="33.75" hidden="1" customHeight="1" x14ac:dyDescent="0.25">
      <c r="A202" s="9" t="str">
        <f t="shared" si="9"/>
        <v/>
      </c>
      <c r="B202" s="10" t="s">
        <v>556</v>
      </c>
      <c r="C202" s="11" t="e">
        <f>IF(B202="","",VLOOKUP(B202,#REF!,6,0))</f>
        <v>#REF!</v>
      </c>
      <c r="D202" s="12" t="e">
        <f>IF(B202="","",VLOOKUP(B202,#REF!,22,0))</f>
        <v>#REF!</v>
      </c>
      <c r="E202" s="10" t="e">
        <f>IF(B202="","",VLOOKUP(B202,Consultas_públicas!$A$376:$G$3879,7,0))</f>
        <v>#N/A</v>
      </c>
      <c r="F202" s="12" t="s">
        <v>557</v>
      </c>
      <c r="G202" s="13">
        <v>43509</v>
      </c>
      <c r="H202" s="14" t="str">
        <f>IFERROR(IF(VLOOKUP(B202,'Oficios_-_pend_criticas'!$C$4:$D$4739,2,0)="","","X"),"")</f>
        <v/>
      </c>
      <c r="I202" s="12"/>
      <c r="J202" s="13"/>
      <c r="K202" s="10"/>
      <c r="L202" s="12" t="str">
        <f>IFERROR(VLOOKUP(B202,Retorno_da_RFB!$D$3:$I$6388,5,0),"")</f>
        <v>028</v>
      </c>
      <c r="M202" s="13">
        <f>IFERROR(VLOOKUP(B202,Retorno_da_RFB!$D$3:$I$6388,6,0),"")</f>
        <v>43542</v>
      </c>
      <c r="N202" s="10" t="str">
        <f>IFERROR(VLOOKUP(B202,Retorno_da_RFB!$D$3:$I$6388,3,0),"")</f>
        <v>8421.29.20</v>
      </c>
      <c r="O202" s="10" t="str">
        <f>IFERROR(VLOOKUP(B202,Retorno_da_RFB!$D$3:$I$6388,4,0),"")</f>
        <v>Unidades funcionais para filtração líquidos pelo princípio de filtração por osmose inversa, utilizando da tecnologia de Microfiltração (MF), Ultrafiltração (UF), e Nanofiltração (NF) formando um sistema único de operação, para a obtenção do isolado proteico de soro de leite com 90% de proteína (WPI90) com concentração de 38% de Sólidos Totais, a partir de um concentrado proteico de soro de leite com 35% de proteína (WPC35), composta por: Unidade de microfiltração em skid com 10 estágios, com membranas de microfiltração, com 2.143m2 de área, operando a um fluxo médio de 7,9Lm²h (L/m2/h), com bombas, tanques e válvulas sanitárias; Unidade de Ultrafiltração em skid com 5 estágios, com membranas de Ultrafiltração, com 1.830m2 de aérea, operando a um fluxo médio de 11,6Lm²h (L/m2/h), com bombas, tanques, válvulas sanitárias e rota de reaproveitamento de produto com baixo sólidos/baixa proteína no final da produção; Unidade de Nanofiltração em” skid” com 2 estágios, com membranas de Nanofiltração, com 245m de aérea, operando a um fluxo médio de 1,1Lm²h (L/m2/h), com bombas, tanques e rota de reaproveitamento de produto com baixo sólidos/baixa proteína no final da produção.</v>
      </c>
      <c r="P202" s="12" t="str">
        <f>IFERROR(IF(N202="","",IF(VLOOKUP(LEFT(N202,10),'Universo_BK-BIT'!$A$5:$E$10005,2,0)="","X",VLOOKUP(LEFT(N202,10),'Universo_BK-BIT'!$A$5:$E$10005,2,0))),"X")</f>
        <v>BK</v>
      </c>
      <c r="Q202" s="12">
        <f>IFERROR(IF(P202="X","",VLOOKUP(LEFT(N202,10),'Universo_BK-BIT'!$A$5:$E$10005,3,0)),"")</f>
        <v>14</v>
      </c>
      <c r="R202" s="14" t="e">
        <f t="shared" si="10"/>
        <v>#REF!</v>
      </c>
      <c r="S202" s="14" t="e">
        <f t="shared" si="11"/>
        <v>#N/A</v>
      </c>
      <c r="T202" s="14"/>
      <c r="U202" s="14" t="str">
        <f ca="1">IFERROR(IF(P202="X",IF(VLOOKUP(B202,'Oficios_-_pend_criticas'!$C$3:$J$4739,5,0)="","",IF(VLOOKUP(B202,'Oficios_-_pend_criticas'!$C$3:$J$4739,7,0)="",IF(TODAY()&gt;VLOOKUP(B202,'Oficios_-_pend_criticas'!$C$3:$J$4739,5,0),"X",""),IF(VLOOKUP(B202,'Oficios_-_pend_criticas'!$C$3:$J$4739,7,0)&gt;VLOOKUP(B202,'Oficios_-_pend_criticas'!$C$3:$J$4739,5,0),"X",""))),""),"")</f>
        <v/>
      </c>
      <c r="V202" s="14" t="str">
        <f ca="1">IFERROR(IF(Q202=0,IF(VLOOKUP(B202,'Oficios_-_pend_criticas'!$C$3:$J$4739,5,0)="","",IF(VLOOKUP(B202,'Oficios_-_pend_criticas'!$C$3:$J$4739,7,0)="",IF(TODAY()&gt;VLOOKUP(B202,'Oficios_-_pend_criticas'!$C$3:$J$4739,5,0),"X",""),IF(VLOOKUP(B202,'Oficios_-_pend_criticas'!$C$3:$J$4739,7,0)&gt;VLOOKUP(B202,'Oficios_-_pend_criticas'!$C$3:$J$4739,5,0),"X",""))),""),"")</f>
        <v/>
      </c>
      <c r="W202" s="14" t="str">
        <f ca="1">IFERROR(IF(P202&lt;&gt;"X",IF(Q202&gt;0,IF(VLOOKUP(B202,'Oficios_-_pend_criticas'!$C$4:$J$4739,5,0)="","",IF(VLOOKUP(B202,'Oficios_-_pend_criticas'!$C$4:$J$4739,7,0)="",IF(TODAY()&gt;VLOOKUP(B202,'Oficios_-_pend_criticas'!$C$4:$J$4739,5,0),"X",""),IF(VLOOKUP(B202,'Oficios_-_pend_criticas'!$C$4:$J$4739,7,0)&gt;VLOOKUP(B202,'Oficios_-_pend_criticas'!$C$4:$J$4739,5,0),"X",""))),""),""),"")</f>
        <v/>
      </c>
    </row>
    <row r="203" spans="1:23" ht="33.75" hidden="1" customHeight="1" x14ac:dyDescent="0.25">
      <c r="A203" s="9" t="str">
        <f t="shared" si="9"/>
        <v/>
      </c>
      <c r="B203" s="10" t="s">
        <v>561</v>
      </c>
      <c r="C203" s="11" t="e">
        <f>IF(B203="","",VLOOKUP(B203,#REF!,6,0))</f>
        <v>#REF!</v>
      </c>
      <c r="D203" s="12" t="e">
        <f>IF(B203="","",VLOOKUP(B203,#REF!,22,0))</f>
        <v>#REF!</v>
      </c>
      <c r="E203" s="10" t="e">
        <f>IF(B203="","",VLOOKUP(B203,Consultas_públicas!$A$376:$G$3879,7,0))</f>
        <v>#N/A</v>
      </c>
      <c r="F203" s="12" t="s">
        <v>557</v>
      </c>
      <c r="G203" s="13">
        <v>43509</v>
      </c>
      <c r="H203" s="14" t="str">
        <f>IFERROR(IF(VLOOKUP(B203,'Oficios_-_pend_criticas'!$C$4:$D$4739,2,0)="","","X"),"")</f>
        <v/>
      </c>
      <c r="I203" s="12"/>
      <c r="J203" s="13"/>
      <c r="K203" s="10"/>
      <c r="L203" s="12" t="str">
        <f>IFERROR(VLOOKUP(B203,Retorno_da_RFB!$D$3:$I$6388,5,0),"")</f>
        <v>028</v>
      </c>
      <c r="M203" s="13">
        <f>IFERROR(VLOOKUP(B203,Retorno_da_RFB!$D$3:$I$6388,6,0),"")</f>
        <v>43542</v>
      </c>
      <c r="N203" s="10" t="str">
        <f>IFERROR(VLOOKUP(B203,Retorno_da_RFB!$D$3:$I$6388,3,0),"")</f>
        <v>8441.30.90</v>
      </c>
      <c r="O203" s="10" t="str">
        <f>IFERROR(VLOOKUP(B203,Retorno_da_RFB!$D$3:$I$6388,4,0),"")</f>
        <v>Combinações de máquinas para fabricação de embalagens de papelão ondulado, com capacidade para chapas com espessura mínima de 1,0mm e máxima de 9mm, tamanho mínimo da chapa de 460 x 600mm, e tamanho máximo de 1530 x 2800mm, altura da linha de trabalho de 2200 mm com velocidade mecânica máxima de 10.000 chapas/hora, composta por: pré-alimentador; alimentador; 5 Unidades de impressão flexográficas com carro porta cilindro para troca automática de cilindro e troca do clichê e cilindro durante a produção; câmera de controle de registro e regulagem para controle da impressão ponto a ponto e controle dimensional para correção automática de ajuste de registro longitudinal, lateral e angular durante a produção; Unidade de transferência com sistema de vácuo; Secador infravermelho; Unidade de duplo corte e vinco com acesso direto à unidade para ajustes do próximo pedido durante a produção, com sistema de trava rápida no cilindro porta forma de corte tipo “SERRAPID” e sistema de retífica da manta tipo “MICROGRIND”; Empilhador de pacotes; Unidade de controle CNC.</v>
      </c>
      <c r="P203" s="12" t="str">
        <f>IFERROR(IF(N203="","",IF(VLOOKUP(LEFT(N203,10),'Universo_BK-BIT'!$A$5:$E$10005,2,0)="","X",VLOOKUP(LEFT(N203,10),'Universo_BK-BIT'!$A$5:$E$10005,2,0))),"X")</f>
        <v>BK</v>
      </c>
      <c r="Q203" s="12">
        <f>IFERROR(IF(P203="X","",VLOOKUP(LEFT(N203,10),'Universo_BK-BIT'!$A$5:$E$10005,3,0)),"")</f>
        <v>14</v>
      </c>
      <c r="R203" s="14" t="e">
        <f t="shared" si="10"/>
        <v>#REF!</v>
      </c>
      <c r="S203" s="14" t="e">
        <f t="shared" si="11"/>
        <v>#N/A</v>
      </c>
      <c r="T203" s="14"/>
      <c r="U203" s="14" t="str">
        <f ca="1">IFERROR(IF(P203="X",IF(VLOOKUP(B203,'Oficios_-_pend_criticas'!$C$3:$J$4739,5,0)="","",IF(VLOOKUP(B203,'Oficios_-_pend_criticas'!$C$3:$J$4739,7,0)="",IF(TODAY()&gt;VLOOKUP(B203,'Oficios_-_pend_criticas'!$C$3:$J$4739,5,0),"X",""),IF(VLOOKUP(B203,'Oficios_-_pend_criticas'!$C$3:$J$4739,7,0)&gt;VLOOKUP(B203,'Oficios_-_pend_criticas'!$C$3:$J$4739,5,0),"X",""))),""),"")</f>
        <v/>
      </c>
      <c r="V203" s="14" t="str">
        <f ca="1">IFERROR(IF(Q203=0,IF(VLOOKUP(B203,'Oficios_-_pend_criticas'!$C$3:$J$4739,5,0)="","",IF(VLOOKUP(B203,'Oficios_-_pend_criticas'!$C$3:$J$4739,7,0)="",IF(TODAY()&gt;VLOOKUP(B203,'Oficios_-_pend_criticas'!$C$3:$J$4739,5,0),"X",""),IF(VLOOKUP(B203,'Oficios_-_pend_criticas'!$C$3:$J$4739,7,0)&gt;VLOOKUP(B203,'Oficios_-_pend_criticas'!$C$3:$J$4739,5,0),"X",""))),""),"")</f>
        <v/>
      </c>
      <c r="W203" s="14" t="str">
        <f ca="1">IFERROR(IF(P203&lt;&gt;"X",IF(Q203&gt;0,IF(VLOOKUP(B203,'Oficios_-_pend_criticas'!$C$4:$J$4739,5,0)="","",IF(VLOOKUP(B203,'Oficios_-_pend_criticas'!$C$4:$J$4739,7,0)="",IF(TODAY()&gt;VLOOKUP(B203,'Oficios_-_pend_criticas'!$C$4:$J$4739,5,0),"X",""),IF(VLOOKUP(B203,'Oficios_-_pend_criticas'!$C$4:$J$4739,7,0)&gt;VLOOKUP(B203,'Oficios_-_pend_criticas'!$C$4:$J$4739,5,0),"X",""))),""),""),"")</f>
        <v/>
      </c>
    </row>
    <row r="204" spans="1:23" ht="33.75" hidden="1" customHeight="1" x14ac:dyDescent="0.25">
      <c r="A204" s="9" t="str">
        <f t="shared" si="9"/>
        <v/>
      </c>
      <c r="B204" s="10" t="s">
        <v>564</v>
      </c>
      <c r="C204" s="11" t="e">
        <f>IF(B204="","",VLOOKUP(B204,#REF!,6,0))</f>
        <v>#REF!</v>
      </c>
      <c r="D204" s="12" t="e">
        <f>IF(B204="","",VLOOKUP(B204,#REF!,22,0))</f>
        <v>#REF!</v>
      </c>
      <c r="E204" s="10" t="e">
        <f>IF(B204="","",VLOOKUP(B204,Consultas_públicas!$A$376:$G$3879,7,0))</f>
        <v>#N/A</v>
      </c>
      <c r="F204" s="12" t="s">
        <v>557</v>
      </c>
      <c r="G204" s="13">
        <v>43509</v>
      </c>
      <c r="H204" s="14" t="str">
        <f>IFERROR(IF(VLOOKUP(B204,'Oficios_-_pend_criticas'!$C$4:$D$4739,2,0)="","","X"),"")</f>
        <v/>
      </c>
      <c r="I204" s="12"/>
      <c r="J204" s="13"/>
      <c r="K204" s="10"/>
      <c r="L204" s="12" t="str">
        <f>IFERROR(VLOOKUP(B204,Retorno_da_RFB!$D$3:$I$6388,5,0),"")</f>
        <v>028</v>
      </c>
      <c r="M204" s="13">
        <f>IFERROR(VLOOKUP(B204,Retorno_da_RFB!$D$3:$I$6388,6,0),"")</f>
        <v>43542</v>
      </c>
      <c r="N204" s="10" t="str">
        <f>IFERROR(VLOOKUP(B204,Retorno_da_RFB!$D$3:$I$6388,3,0),"")</f>
        <v>9031.49.90</v>
      </c>
      <c r="O204" s="10" t="str">
        <f>IFERROR(VLOOKUP(B204,Retorno_da_RFB!$D$3:$I$6388,4,0),"")</f>
        <v>Sistemas de gerenciamento de classificação de comprimento, largura e espessura de tábuas serradas, dotados de: um escâner com infravermelho modelo IR4400 com faixa de escaneamento pré definidas com escâner infravermelho, sensores de distância, triangulação 3D por laser e câmeras multisensoriais ; uma unidade ótica de medição de espessura e de largura para tábuas refiladas; controle de destopo de aproveitamento de comprimento (trimmer); controle de direcionamento e alocação das tábuas em 20 diferentes boxes de acordo com parâmetros de classificação definido em software próprio; controle do terminal de empilhamento contabilizando número de peças e volume de cada pacote de madeira empilhada e geração de etiquetas com dados de cada produto empilhado, sistema controlado por um PC industrial montado em rack próprio.</v>
      </c>
      <c r="P204" s="12" t="str">
        <f>IFERROR(IF(N204="","",IF(VLOOKUP(LEFT(N204,10),'Universo_BK-BIT'!$A$5:$E$10005,2,0)="","X",VLOOKUP(LEFT(N204,10),'Universo_BK-BIT'!$A$5:$E$10005,2,0))),"X")</f>
        <v>BK</v>
      </c>
      <c r="Q204" s="12">
        <f>IFERROR(IF(P204="X","",VLOOKUP(LEFT(N204,10),'Universo_BK-BIT'!$A$5:$E$10005,3,0)),"")</f>
        <v>14</v>
      </c>
      <c r="R204" s="14" t="e">
        <f t="shared" si="10"/>
        <v>#REF!</v>
      </c>
      <c r="S204" s="14" t="e">
        <f t="shared" si="11"/>
        <v>#N/A</v>
      </c>
      <c r="T204" s="14"/>
      <c r="U204" s="14" t="str">
        <f ca="1">IFERROR(IF(P204="X",IF(VLOOKUP(B204,'Oficios_-_pend_criticas'!$C$3:$J$4739,5,0)="","",IF(VLOOKUP(B204,'Oficios_-_pend_criticas'!$C$3:$J$4739,7,0)="",IF(TODAY()&gt;VLOOKUP(B204,'Oficios_-_pend_criticas'!$C$3:$J$4739,5,0),"X",""),IF(VLOOKUP(B204,'Oficios_-_pend_criticas'!$C$3:$J$4739,7,0)&gt;VLOOKUP(B204,'Oficios_-_pend_criticas'!$C$3:$J$4739,5,0),"X",""))),""),"")</f>
        <v/>
      </c>
      <c r="V204" s="14" t="str">
        <f ca="1">IFERROR(IF(Q204=0,IF(VLOOKUP(B204,'Oficios_-_pend_criticas'!$C$3:$J$4739,5,0)="","",IF(VLOOKUP(B204,'Oficios_-_pend_criticas'!$C$3:$J$4739,7,0)="",IF(TODAY()&gt;VLOOKUP(B204,'Oficios_-_pend_criticas'!$C$3:$J$4739,5,0),"X",""),IF(VLOOKUP(B204,'Oficios_-_pend_criticas'!$C$3:$J$4739,7,0)&gt;VLOOKUP(B204,'Oficios_-_pend_criticas'!$C$3:$J$4739,5,0),"X",""))),""),"")</f>
        <v/>
      </c>
      <c r="W204" s="14" t="str">
        <f ca="1">IFERROR(IF(P204&lt;&gt;"X",IF(Q204&gt;0,IF(VLOOKUP(B204,'Oficios_-_pend_criticas'!$C$4:$J$4739,5,0)="","",IF(VLOOKUP(B204,'Oficios_-_pend_criticas'!$C$4:$J$4739,7,0)="",IF(TODAY()&gt;VLOOKUP(B204,'Oficios_-_pend_criticas'!$C$4:$J$4739,5,0),"X",""),IF(VLOOKUP(B204,'Oficios_-_pend_criticas'!$C$4:$J$4739,7,0)&gt;VLOOKUP(B204,'Oficios_-_pend_criticas'!$C$4:$J$4739,5,0),"X",""))),""),""),"")</f>
        <v/>
      </c>
    </row>
    <row r="205" spans="1:23" ht="33.75" hidden="1" customHeight="1" x14ac:dyDescent="0.25">
      <c r="A205" s="9" t="str">
        <f t="shared" si="9"/>
        <v/>
      </c>
      <c r="B205" s="10" t="s">
        <v>566</v>
      </c>
      <c r="C205" s="11" t="e">
        <f>IF(B205="","",VLOOKUP(B205,#REF!,6,0))</f>
        <v>#REF!</v>
      </c>
      <c r="D205" s="12" t="e">
        <f>IF(B205="","",VLOOKUP(B205,#REF!,22,0))</f>
        <v>#REF!</v>
      </c>
      <c r="E205" s="10" t="e">
        <f>IF(B205="","",VLOOKUP(B205,Consultas_públicas!$A$376:$G$3879,7,0))</f>
        <v>#N/A</v>
      </c>
      <c r="F205" s="12" t="s">
        <v>557</v>
      </c>
      <c r="G205" s="13">
        <v>43509</v>
      </c>
      <c r="H205" s="14" t="str">
        <f>IFERROR(IF(VLOOKUP(B205,'Oficios_-_pend_criticas'!$C$4:$D$4739,2,0)="","","X"),"")</f>
        <v/>
      </c>
      <c r="I205" s="12"/>
      <c r="J205" s="13"/>
      <c r="K205" s="10"/>
      <c r="L205" s="12" t="str">
        <f>IFERROR(VLOOKUP(B205,Retorno_da_RFB!$D$3:$I$6388,5,0),"")</f>
        <v>028</v>
      </c>
      <c r="M205" s="13">
        <f>IFERROR(VLOOKUP(B205,Retorno_da_RFB!$D$3:$I$6388,6,0),"")</f>
        <v>43542</v>
      </c>
      <c r="N205" s="10" t="str">
        <f>IFERROR(VLOOKUP(B205,Retorno_da_RFB!$D$3:$I$6388,3,0),"")</f>
        <v>9031.49.90</v>
      </c>
      <c r="O205" s="10" t="str">
        <f>IFERROR(VLOOKUP(B205,Retorno_da_RFB!$D$3:$I$6388,4,0),"")</f>
        <v>Scanner's de identificação e visualização de defeitos em peças de madeiras maciça de comando numérico computadorizado, com capacidade de otimizar os cortes transversais ou longitudinais, por meio de identificação por lasers e câmeras, com sistema de refrigeração para as câmeras, com ou sem sistema de mecanização, com espessura máxima da madeira de 100mm, com velocidade mínima de 100m/min., com comprimento máximo da peça de 6.500mm.</v>
      </c>
      <c r="P205" s="12" t="str">
        <f>IFERROR(IF(N205="","",IF(VLOOKUP(LEFT(N205,10),'Universo_BK-BIT'!$A$5:$E$10005,2,0)="","X",VLOOKUP(LEFT(N205,10),'Universo_BK-BIT'!$A$5:$E$10005,2,0))),"X")</f>
        <v>BK</v>
      </c>
      <c r="Q205" s="12">
        <f>IFERROR(IF(P205="X","",VLOOKUP(LEFT(N205,10),'Universo_BK-BIT'!$A$5:$E$10005,3,0)),"")</f>
        <v>14</v>
      </c>
      <c r="R205" s="14" t="e">
        <f t="shared" si="10"/>
        <v>#REF!</v>
      </c>
      <c r="S205" s="14" t="e">
        <f t="shared" si="11"/>
        <v>#N/A</v>
      </c>
      <c r="T205" s="14"/>
      <c r="U205" s="14" t="str">
        <f ca="1">IFERROR(IF(P205="X",IF(VLOOKUP(B205,'Oficios_-_pend_criticas'!$C$3:$J$4739,5,0)="","",IF(VLOOKUP(B205,'Oficios_-_pend_criticas'!$C$3:$J$4739,7,0)="",IF(TODAY()&gt;VLOOKUP(B205,'Oficios_-_pend_criticas'!$C$3:$J$4739,5,0),"X",""),IF(VLOOKUP(B205,'Oficios_-_pend_criticas'!$C$3:$J$4739,7,0)&gt;VLOOKUP(B205,'Oficios_-_pend_criticas'!$C$3:$J$4739,5,0),"X",""))),""),"")</f>
        <v/>
      </c>
      <c r="V205" s="14" t="str">
        <f ca="1">IFERROR(IF(Q205=0,IF(VLOOKUP(B205,'Oficios_-_pend_criticas'!$C$3:$J$4739,5,0)="","",IF(VLOOKUP(B205,'Oficios_-_pend_criticas'!$C$3:$J$4739,7,0)="",IF(TODAY()&gt;VLOOKUP(B205,'Oficios_-_pend_criticas'!$C$3:$J$4739,5,0),"X",""),IF(VLOOKUP(B205,'Oficios_-_pend_criticas'!$C$3:$J$4739,7,0)&gt;VLOOKUP(B205,'Oficios_-_pend_criticas'!$C$3:$J$4739,5,0),"X",""))),""),"")</f>
        <v/>
      </c>
      <c r="W205" s="14" t="str">
        <f ca="1">IFERROR(IF(P205&lt;&gt;"X",IF(Q205&gt;0,IF(VLOOKUP(B205,'Oficios_-_pend_criticas'!$C$4:$J$4739,5,0)="","",IF(VLOOKUP(B205,'Oficios_-_pend_criticas'!$C$4:$J$4739,7,0)="",IF(TODAY()&gt;VLOOKUP(B205,'Oficios_-_pend_criticas'!$C$4:$J$4739,5,0),"X",""),IF(VLOOKUP(B205,'Oficios_-_pend_criticas'!$C$4:$J$4739,7,0)&gt;VLOOKUP(B205,'Oficios_-_pend_criticas'!$C$4:$J$4739,5,0),"X",""))),""),""),"")</f>
        <v/>
      </c>
    </row>
    <row r="206" spans="1:23" ht="33.75" hidden="1" customHeight="1" x14ac:dyDescent="0.25">
      <c r="A206" s="9" t="str">
        <f t="shared" si="9"/>
        <v/>
      </c>
      <c r="B206" s="10" t="s">
        <v>568</v>
      </c>
      <c r="C206" s="11" t="e">
        <f>IF(B206="","",VLOOKUP(B206,#REF!,6,0))</f>
        <v>#REF!</v>
      </c>
      <c r="D206" s="12" t="e">
        <f>IF(B206="","",VLOOKUP(B206,#REF!,22,0))</f>
        <v>#REF!</v>
      </c>
      <c r="E206" s="10" t="e">
        <f>IF(B206="","",VLOOKUP(B206,Consultas_públicas!$A$376:$G$3879,7,0))</f>
        <v>#N/A</v>
      </c>
      <c r="F206" s="12" t="s">
        <v>557</v>
      </c>
      <c r="G206" s="13">
        <v>43509</v>
      </c>
      <c r="H206" s="14" t="str">
        <f>IFERROR(IF(VLOOKUP(B206,'Oficios_-_pend_criticas'!$C$4:$D$4739,2,0)="","","X"),"")</f>
        <v/>
      </c>
      <c r="I206" s="12"/>
      <c r="J206" s="13"/>
      <c r="K206" s="10"/>
      <c r="L206" s="12" t="str">
        <f>IFERROR(VLOOKUP(B206,Retorno_da_RFB!$D$3:$I$6388,5,0),"")</f>
        <v>028</v>
      </c>
      <c r="M206" s="13">
        <f>IFERROR(VLOOKUP(B206,Retorno_da_RFB!$D$3:$I$6388,6,0),"")</f>
        <v>43542</v>
      </c>
      <c r="N206" s="10" t="str">
        <f>IFERROR(VLOOKUP(B206,Retorno_da_RFB!$D$3:$I$6388,3,0),"")</f>
        <v>8515.21.00</v>
      </c>
      <c r="O206" s="10" t="str">
        <f>IFERROR(VLOOKUP(B206,Retorno_da_RFB!$D$3:$I$6388,4,0),"")</f>
        <v>Máquinas automáticas para soldar corpo de latas cilíndricas por resistência, com sistema para formar e soldar as linguetas no corpo da lata, isenta de mercúrio, para latas de diâmetro compreendido de 52 a 105mm; altura compreendida de 50 a 254mm; com velocidade máxima de solda de até 35m/min; com capacidade máxima de produção igual ou superior a 150 latas/min, compostas de: alimentador dos recortes com ejeção de folha dupla; braço inferior de solda; transportador superior de saída; alimentador do fio de cobre DAS; monitor de solda; sistema automático para rejeição de cilindros defeituosos; braço inferior preparado para aplicação do pó eletrostático; unidade de esfriamento com aplicação de gás inerte e controlador lógico programável (CLP).</v>
      </c>
      <c r="P206" s="12" t="str">
        <f>IFERROR(IF(N206="","",IF(VLOOKUP(LEFT(N206,10),'Universo_BK-BIT'!$A$5:$E$10005,2,0)="","X",VLOOKUP(LEFT(N206,10),'Universo_BK-BIT'!$A$5:$E$10005,2,0))),"X")</f>
        <v>BK</v>
      </c>
      <c r="Q206" s="12">
        <f>IFERROR(IF(P206="X","",VLOOKUP(LEFT(N206,10),'Universo_BK-BIT'!$A$5:$E$10005,3,0)),"")</f>
        <v>14</v>
      </c>
      <c r="R206" s="14" t="e">
        <f t="shared" si="10"/>
        <v>#REF!</v>
      </c>
      <c r="S206" s="14" t="e">
        <f t="shared" si="11"/>
        <v>#N/A</v>
      </c>
      <c r="T206" s="14"/>
      <c r="U206" s="14" t="str">
        <f ca="1">IFERROR(IF(P206="X",IF(VLOOKUP(B206,'Oficios_-_pend_criticas'!$C$3:$J$4739,5,0)="","",IF(VLOOKUP(B206,'Oficios_-_pend_criticas'!$C$3:$J$4739,7,0)="",IF(TODAY()&gt;VLOOKUP(B206,'Oficios_-_pend_criticas'!$C$3:$J$4739,5,0),"X",""),IF(VLOOKUP(B206,'Oficios_-_pend_criticas'!$C$3:$J$4739,7,0)&gt;VLOOKUP(B206,'Oficios_-_pend_criticas'!$C$3:$J$4739,5,0),"X",""))),""),"")</f>
        <v/>
      </c>
      <c r="V206" s="14" t="str">
        <f ca="1">IFERROR(IF(Q206=0,IF(VLOOKUP(B206,'Oficios_-_pend_criticas'!$C$3:$J$4739,5,0)="","",IF(VLOOKUP(B206,'Oficios_-_pend_criticas'!$C$3:$J$4739,7,0)="",IF(TODAY()&gt;VLOOKUP(B206,'Oficios_-_pend_criticas'!$C$3:$J$4739,5,0),"X",""),IF(VLOOKUP(B206,'Oficios_-_pend_criticas'!$C$3:$J$4739,7,0)&gt;VLOOKUP(B206,'Oficios_-_pend_criticas'!$C$3:$J$4739,5,0),"X",""))),""),"")</f>
        <v/>
      </c>
      <c r="W206" s="14" t="str">
        <f ca="1">IFERROR(IF(P206&lt;&gt;"X",IF(Q206&gt;0,IF(VLOOKUP(B206,'Oficios_-_pend_criticas'!$C$4:$J$4739,5,0)="","",IF(VLOOKUP(B206,'Oficios_-_pend_criticas'!$C$4:$J$4739,7,0)="",IF(TODAY()&gt;VLOOKUP(B206,'Oficios_-_pend_criticas'!$C$4:$J$4739,5,0),"X",""),IF(VLOOKUP(B206,'Oficios_-_pend_criticas'!$C$4:$J$4739,7,0)&gt;VLOOKUP(B206,'Oficios_-_pend_criticas'!$C$4:$J$4739,5,0),"X",""))),""),""),"")</f>
        <v/>
      </c>
    </row>
    <row r="207" spans="1:23" ht="33.75" hidden="1" customHeight="1" x14ac:dyDescent="0.25">
      <c r="A207" s="9" t="str">
        <f t="shared" si="9"/>
        <v/>
      </c>
      <c r="B207" s="10" t="s">
        <v>570</v>
      </c>
      <c r="C207" s="11" t="e">
        <f>IF(B207="","",VLOOKUP(B207,#REF!,6,0))</f>
        <v>#REF!</v>
      </c>
      <c r="D207" s="12" t="e">
        <f>IF(B207="","",VLOOKUP(B207,#REF!,22,0))</f>
        <v>#REF!</v>
      </c>
      <c r="E207" s="10" t="e">
        <f>IF(B207="","",VLOOKUP(B207,Consultas_públicas!$A$376:$G$3879,7,0))</f>
        <v>#N/A</v>
      </c>
      <c r="F207" s="12" t="s">
        <v>557</v>
      </c>
      <c r="G207" s="13">
        <v>43509</v>
      </c>
      <c r="H207" s="14" t="str">
        <f>IFERROR(IF(VLOOKUP(B207,'Oficios_-_pend_criticas'!$C$4:$D$4739,2,0)="","","X"),"")</f>
        <v/>
      </c>
      <c r="I207" s="12"/>
      <c r="J207" s="13"/>
      <c r="K207" s="10"/>
      <c r="L207" s="12" t="str">
        <f>IFERROR(VLOOKUP(B207,Retorno_da_RFB!$D$3:$I$6388,5,0),"")</f>
        <v>028</v>
      </c>
      <c r="M207" s="13">
        <f>IFERROR(VLOOKUP(B207,Retorno_da_RFB!$D$3:$I$6388,6,0),"")</f>
        <v>43542</v>
      </c>
      <c r="N207" s="10" t="str">
        <f>IFERROR(VLOOKUP(B207,Retorno_da_RFB!$D$3:$I$6388,3,0),"")</f>
        <v>8474.20.90</v>
      </c>
      <c r="O207" s="10" t="str">
        <f>IFERROR(VLOOKUP(B207,Retorno_da_RFB!$D$3:$I$6388,4,0),"")</f>
        <v>Moinhos classificadores de impacto mecânico, dotados de uma zona de moagem, com velocidade periférica máxima de até 130m/s, um classificador dinâmico na parte superior para controlar o tamanho máximo de partícula do produto micronizado, com sistema único de mancal com eixos coaxiais; com capacidade de suportar pressão de até 10bar (g), com uma vazão de ar nominal de 3.600m3/h.</v>
      </c>
      <c r="P207" s="12" t="str">
        <f>IFERROR(IF(N207="","",IF(VLOOKUP(LEFT(N207,10),'Universo_BK-BIT'!$A$5:$E$10005,2,0)="","X",VLOOKUP(LEFT(N207,10),'Universo_BK-BIT'!$A$5:$E$10005,2,0))),"X")</f>
        <v>BK</v>
      </c>
      <c r="Q207" s="12">
        <f>IFERROR(IF(P207="X","",VLOOKUP(LEFT(N207,10),'Universo_BK-BIT'!$A$5:$E$10005,3,0)),"")</f>
        <v>14</v>
      </c>
      <c r="R207" s="14" t="e">
        <f t="shared" si="10"/>
        <v>#REF!</v>
      </c>
      <c r="S207" s="14" t="e">
        <f t="shared" si="11"/>
        <v>#N/A</v>
      </c>
      <c r="T207" s="14"/>
      <c r="U207" s="14" t="str">
        <f ca="1">IFERROR(IF(P207="X",IF(VLOOKUP(B207,'Oficios_-_pend_criticas'!$C$3:$J$4739,5,0)="","",IF(VLOOKUP(B207,'Oficios_-_pend_criticas'!$C$3:$J$4739,7,0)="",IF(TODAY()&gt;VLOOKUP(B207,'Oficios_-_pend_criticas'!$C$3:$J$4739,5,0),"X",""),IF(VLOOKUP(B207,'Oficios_-_pend_criticas'!$C$3:$J$4739,7,0)&gt;VLOOKUP(B207,'Oficios_-_pend_criticas'!$C$3:$J$4739,5,0),"X",""))),""),"")</f>
        <v/>
      </c>
      <c r="V207" s="14" t="str">
        <f ca="1">IFERROR(IF(Q207=0,IF(VLOOKUP(B207,'Oficios_-_pend_criticas'!$C$3:$J$4739,5,0)="","",IF(VLOOKUP(B207,'Oficios_-_pend_criticas'!$C$3:$J$4739,7,0)="",IF(TODAY()&gt;VLOOKUP(B207,'Oficios_-_pend_criticas'!$C$3:$J$4739,5,0),"X",""),IF(VLOOKUP(B207,'Oficios_-_pend_criticas'!$C$3:$J$4739,7,0)&gt;VLOOKUP(B207,'Oficios_-_pend_criticas'!$C$3:$J$4739,5,0),"X",""))),""),"")</f>
        <v/>
      </c>
      <c r="W207" s="14" t="str">
        <f ca="1">IFERROR(IF(P207&lt;&gt;"X",IF(Q207&gt;0,IF(VLOOKUP(B207,'Oficios_-_pend_criticas'!$C$4:$J$4739,5,0)="","",IF(VLOOKUP(B207,'Oficios_-_pend_criticas'!$C$4:$J$4739,7,0)="",IF(TODAY()&gt;VLOOKUP(B207,'Oficios_-_pend_criticas'!$C$4:$J$4739,5,0),"X",""),IF(VLOOKUP(B207,'Oficios_-_pend_criticas'!$C$4:$J$4739,7,0)&gt;VLOOKUP(B207,'Oficios_-_pend_criticas'!$C$4:$J$4739,5,0),"X",""))),""),""),"")</f>
        <v/>
      </c>
    </row>
    <row r="208" spans="1:23" ht="33.75" hidden="1" customHeight="1" x14ac:dyDescent="0.25">
      <c r="A208" s="9" t="str">
        <f t="shared" si="9"/>
        <v/>
      </c>
      <c r="B208" s="10" t="s">
        <v>573</v>
      </c>
      <c r="C208" s="11" t="e">
        <f>IF(B208="","",VLOOKUP(B208,#REF!,6,0))</f>
        <v>#REF!</v>
      </c>
      <c r="D208" s="12" t="e">
        <f>IF(B208="","",VLOOKUP(B208,#REF!,22,0))</f>
        <v>#REF!</v>
      </c>
      <c r="E208" s="10" t="e">
        <f>IF(B208="","",VLOOKUP(B208,Consultas_públicas!$A$376:$G$3879,7,0))</f>
        <v>#N/A</v>
      </c>
      <c r="F208" s="12" t="s">
        <v>557</v>
      </c>
      <c r="G208" s="13">
        <v>43509</v>
      </c>
      <c r="H208" s="14" t="str">
        <f>IFERROR(IF(VLOOKUP(B208,'Oficios_-_pend_criticas'!$C$4:$D$4739,2,0)="","","X"),"")</f>
        <v/>
      </c>
      <c r="I208" s="12"/>
      <c r="J208" s="13"/>
      <c r="K208" s="10"/>
      <c r="L208" s="12" t="str">
        <f>IFERROR(VLOOKUP(B208,Retorno_da_RFB!$D$3:$I$6388,5,0),"")</f>
        <v>028</v>
      </c>
      <c r="M208" s="13">
        <f>IFERROR(VLOOKUP(B208,Retorno_da_RFB!$D$3:$I$6388,6,0),"")</f>
        <v>43542</v>
      </c>
      <c r="N208" s="10" t="str">
        <f>IFERROR(VLOOKUP(B208,Retorno_da_RFB!$D$3:$I$6388,3,0),"")</f>
        <v>8474.20.90</v>
      </c>
      <c r="O208" s="10" t="str">
        <f>IFERROR(VLOOKUP(B208,Retorno_da_RFB!$D$3:$I$6388,4,0),"")</f>
        <v>Moinhos de jatos opostos e bases fluidizadas, dotados de zona de moagem de jatos opostos com bicos de quatro orifícios, para aceleração partículas contra elas próprias a velocidades mínima de 500m/s e  sistema de classificação dotado de uma roda classificadora, com capacidade de operação com ar comprimido na faixa de 4 a 9bar (g), possui uma vazão de ar nominal de 1.900m3/h, com capacidade  suportar pressões de até 10bar (g).</v>
      </c>
      <c r="P208" s="12" t="str">
        <f>IFERROR(IF(N208="","",IF(VLOOKUP(LEFT(N208,10),'Universo_BK-BIT'!$A$5:$E$10005,2,0)="","X",VLOOKUP(LEFT(N208,10),'Universo_BK-BIT'!$A$5:$E$10005,2,0))),"X")</f>
        <v>BK</v>
      </c>
      <c r="Q208" s="12">
        <f>IFERROR(IF(P208="X","",VLOOKUP(LEFT(N208,10),'Universo_BK-BIT'!$A$5:$E$10005,3,0)),"")</f>
        <v>14</v>
      </c>
      <c r="R208" s="14" t="e">
        <f t="shared" si="10"/>
        <v>#REF!</v>
      </c>
      <c r="S208" s="14" t="e">
        <f t="shared" si="11"/>
        <v>#N/A</v>
      </c>
      <c r="T208" s="14"/>
      <c r="U208" s="14" t="str">
        <f ca="1">IFERROR(IF(P208="X",IF(VLOOKUP(B208,'Oficios_-_pend_criticas'!$C$3:$J$4739,5,0)="","",IF(VLOOKUP(B208,'Oficios_-_pend_criticas'!$C$3:$J$4739,7,0)="",IF(TODAY()&gt;VLOOKUP(B208,'Oficios_-_pend_criticas'!$C$3:$J$4739,5,0),"X",""),IF(VLOOKUP(B208,'Oficios_-_pend_criticas'!$C$3:$J$4739,7,0)&gt;VLOOKUP(B208,'Oficios_-_pend_criticas'!$C$3:$J$4739,5,0),"X",""))),""),"")</f>
        <v/>
      </c>
      <c r="V208" s="14" t="str">
        <f ca="1">IFERROR(IF(Q208=0,IF(VLOOKUP(B208,'Oficios_-_pend_criticas'!$C$3:$J$4739,5,0)="","",IF(VLOOKUP(B208,'Oficios_-_pend_criticas'!$C$3:$J$4739,7,0)="",IF(TODAY()&gt;VLOOKUP(B208,'Oficios_-_pend_criticas'!$C$3:$J$4739,5,0),"X",""),IF(VLOOKUP(B208,'Oficios_-_pend_criticas'!$C$3:$J$4739,7,0)&gt;VLOOKUP(B208,'Oficios_-_pend_criticas'!$C$3:$J$4739,5,0),"X",""))),""),"")</f>
        <v/>
      </c>
      <c r="W208" s="14" t="str">
        <f ca="1">IFERROR(IF(P208&lt;&gt;"X",IF(Q208&gt;0,IF(VLOOKUP(B208,'Oficios_-_pend_criticas'!$C$4:$J$4739,5,0)="","",IF(VLOOKUP(B208,'Oficios_-_pend_criticas'!$C$4:$J$4739,7,0)="",IF(TODAY()&gt;VLOOKUP(B208,'Oficios_-_pend_criticas'!$C$4:$J$4739,5,0),"X",""),IF(VLOOKUP(B208,'Oficios_-_pend_criticas'!$C$4:$J$4739,7,0)&gt;VLOOKUP(B208,'Oficios_-_pend_criticas'!$C$4:$J$4739,5,0),"X",""))),""),""),"")</f>
        <v/>
      </c>
    </row>
    <row r="209" spans="1:23" ht="33.75" hidden="1" customHeight="1" x14ac:dyDescent="0.25">
      <c r="A209" s="9" t="str">
        <f t="shared" si="9"/>
        <v/>
      </c>
      <c r="B209" s="10" t="s">
        <v>575</v>
      </c>
      <c r="C209" s="11" t="e">
        <f>IF(B209="","",VLOOKUP(B209,#REF!,6,0))</f>
        <v>#REF!</v>
      </c>
      <c r="D209" s="12" t="e">
        <f>IF(B209="","",VLOOKUP(B209,#REF!,22,0))</f>
        <v>#REF!</v>
      </c>
      <c r="E209" s="10" t="e">
        <f>IF(B209="","",VLOOKUP(B209,Consultas_públicas!$A$376:$G$3879,7,0))</f>
        <v>#N/A</v>
      </c>
      <c r="F209" s="12" t="s">
        <v>557</v>
      </c>
      <c r="G209" s="13">
        <v>43509</v>
      </c>
      <c r="H209" s="14" t="str">
        <f>IFERROR(IF(VLOOKUP(B209,'Oficios_-_pend_criticas'!$C$4:$D$4739,2,0)="","","X"),"")</f>
        <v/>
      </c>
      <c r="I209" s="12"/>
      <c r="J209" s="13"/>
      <c r="K209" s="10"/>
      <c r="L209" s="12" t="str">
        <f>IFERROR(VLOOKUP(B209,Retorno_da_RFB!$D$3:$I$6388,5,0),"")</f>
        <v>028</v>
      </c>
      <c r="M209" s="13">
        <f>IFERROR(VLOOKUP(B209,Retorno_da_RFB!$D$3:$I$6388,6,0),"")</f>
        <v>43542</v>
      </c>
      <c r="N209" s="10" t="str">
        <f>IFERROR(VLOOKUP(B209,Retorno_da_RFB!$D$3:$I$6388,3,0),"")</f>
        <v>8477.80.90</v>
      </c>
      <c r="O209" s="10" t="str">
        <f>IFERROR(VLOOKUP(B209,Retorno_da_RFB!$D$3:$I$6388,4,0),"")</f>
        <v>Combinações de máquinas para produção de fitas dobradas em polipropileno (PP), velocidade máxima de produção de 500m/min, compostas de: 01 (uma) extrusora com estrutura móvel, dosador gravimétrico, misturador da resina, rosca de diâmetro de 110mm, plastificação máxima de 450g/h e matriz plana de largura de 1.350mm, 01 (uma) unidade de resfriamento e secagem do filme por meio de trocadores de calor com bomba de agua e controle de fluxo; (uma) unidade de corte do filme em fita; 01 (um) sistema de retroalimentação (retenção) do refile; um conjunto de estiragem e de retenção de fitas com cilindros normais ou aquecidos , 01 (um) conjunto de dobrador de fitas, 01 (uma) estufa térmica de aquecimento de ar com 06 metros de comprimento; 01 (uma) unidade de estiramento de fitas por meio de conjunto de cilindros; 01 (uma) unidade de fixação; 01 (uma) unidade de resfriamento; 01 (um) conjunto antiestático, 01 (um) sistema a vácuo para a sucção de aparas e deposito em contêiner, 01 (um) conjunto de painéis elétricos de controle e comando, equipado com controlador lógico programável (CLP).</v>
      </c>
      <c r="P209" s="12" t="str">
        <f>IFERROR(IF(N209="","",IF(VLOOKUP(LEFT(N209,10),'Universo_BK-BIT'!$A$5:$E$10005,2,0)="","X",VLOOKUP(LEFT(N209,10),'Universo_BK-BIT'!$A$5:$E$10005,2,0))),"X")</f>
        <v>BK</v>
      </c>
      <c r="Q209" s="12">
        <f>IFERROR(IF(P209="X","",VLOOKUP(LEFT(N209,10),'Universo_BK-BIT'!$A$5:$E$10005,3,0)),"")</f>
        <v>14</v>
      </c>
      <c r="R209" s="14" t="e">
        <f t="shared" si="10"/>
        <v>#REF!</v>
      </c>
      <c r="S209" s="14" t="e">
        <f t="shared" si="11"/>
        <v>#N/A</v>
      </c>
      <c r="T209" s="14"/>
      <c r="U209" s="14" t="str">
        <f ca="1">IFERROR(IF(P209="X",IF(VLOOKUP(B209,'Oficios_-_pend_criticas'!$C$3:$J$4739,5,0)="","",IF(VLOOKUP(B209,'Oficios_-_pend_criticas'!$C$3:$J$4739,7,0)="",IF(TODAY()&gt;VLOOKUP(B209,'Oficios_-_pend_criticas'!$C$3:$J$4739,5,0),"X",""),IF(VLOOKUP(B209,'Oficios_-_pend_criticas'!$C$3:$J$4739,7,0)&gt;VLOOKUP(B209,'Oficios_-_pend_criticas'!$C$3:$J$4739,5,0),"X",""))),""),"")</f>
        <v/>
      </c>
      <c r="V209" s="14" t="str">
        <f ca="1">IFERROR(IF(Q209=0,IF(VLOOKUP(B209,'Oficios_-_pend_criticas'!$C$3:$J$4739,5,0)="","",IF(VLOOKUP(B209,'Oficios_-_pend_criticas'!$C$3:$J$4739,7,0)="",IF(TODAY()&gt;VLOOKUP(B209,'Oficios_-_pend_criticas'!$C$3:$J$4739,5,0),"X",""),IF(VLOOKUP(B209,'Oficios_-_pend_criticas'!$C$3:$J$4739,7,0)&gt;VLOOKUP(B209,'Oficios_-_pend_criticas'!$C$3:$J$4739,5,0),"X",""))),""),"")</f>
        <v/>
      </c>
      <c r="W209" s="14" t="str">
        <f ca="1">IFERROR(IF(P209&lt;&gt;"X",IF(Q209&gt;0,IF(VLOOKUP(B209,'Oficios_-_pend_criticas'!$C$4:$J$4739,5,0)="","",IF(VLOOKUP(B209,'Oficios_-_pend_criticas'!$C$4:$J$4739,7,0)="",IF(TODAY()&gt;VLOOKUP(B209,'Oficios_-_pend_criticas'!$C$4:$J$4739,5,0),"X",""),IF(VLOOKUP(B209,'Oficios_-_pend_criticas'!$C$4:$J$4739,7,0)&gt;VLOOKUP(B209,'Oficios_-_pend_criticas'!$C$4:$J$4739,5,0),"X",""))),""),""),"")</f>
        <v/>
      </c>
    </row>
    <row r="210" spans="1:23" ht="33.75" hidden="1" customHeight="1" x14ac:dyDescent="0.25">
      <c r="A210" s="9" t="str">
        <f t="shared" si="9"/>
        <v/>
      </c>
      <c r="B210" s="10" t="s">
        <v>577</v>
      </c>
      <c r="C210" s="11" t="e">
        <f>IF(B210="","",VLOOKUP(B210,#REF!,6,0))</f>
        <v>#REF!</v>
      </c>
      <c r="D210" s="12" t="e">
        <f>IF(B210="","",VLOOKUP(B210,#REF!,22,0))</f>
        <v>#REF!</v>
      </c>
      <c r="E210" s="10" t="e">
        <f>IF(B210="","",VLOOKUP(B210,Consultas_públicas!$A$376:$G$3879,7,0))</f>
        <v>#N/A</v>
      </c>
      <c r="F210" s="12" t="s">
        <v>557</v>
      </c>
      <c r="G210" s="13">
        <v>43509</v>
      </c>
      <c r="H210" s="14" t="str">
        <f>IFERROR(IF(VLOOKUP(B210,'Oficios_-_pend_criticas'!$C$4:$D$4739,2,0)="","","X"),"")</f>
        <v/>
      </c>
      <c r="I210" s="12"/>
      <c r="J210" s="13"/>
      <c r="K210" s="10"/>
      <c r="L210" s="12" t="str">
        <f>IFERROR(VLOOKUP(B210,Retorno_da_RFB!$D$3:$I$6388,5,0),"")</f>
        <v>028</v>
      </c>
      <c r="M210" s="13">
        <f>IFERROR(VLOOKUP(B210,Retorno_da_RFB!$D$3:$I$6388,6,0),"")</f>
        <v>43542</v>
      </c>
      <c r="N210" s="10" t="str">
        <f>IFERROR(VLOOKUP(B210,Retorno_da_RFB!$D$3:$I$6388,3,0),"")</f>
        <v>8431.20.11</v>
      </c>
      <c r="O210" s="10" t="str">
        <f>IFERROR(VLOOKUP(B210,Retorno_da_RFB!$D$3:$I$6388,4,0),"")</f>
        <v>Travessas de aço liga fundida com resistência a tração de 724 mega pascal, força de rendimento de 586 mega pascal, alongamento de 50mm e redução de área de 25%, aplicadas a empilhadeiras elétricas ou combustão.</v>
      </c>
      <c r="P210" s="12" t="str">
        <f>IFERROR(IF(N210="","",IF(VLOOKUP(LEFT(N210,10),'Universo_BK-BIT'!$A$5:$E$10005,2,0)="","X",VLOOKUP(LEFT(N210,10),'Universo_BK-BIT'!$A$5:$E$10005,2,0))),"X")</f>
        <v>BK</v>
      </c>
      <c r="Q210" s="12">
        <f>IFERROR(IF(P210="X","",VLOOKUP(LEFT(N210,10),'Universo_BK-BIT'!$A$5:$E$10005,3,0)),"")</f>
        <v>14</v>
      </c>
      <c r="R210" s="14" t="e">
        <f t="shared" si="10"/>
        <v>#REF!</v>
      </c>
      <c r="S210" s="14" t="e">
        <f t="shared" si="11"/>
        <v>#N/A</v>
      </c>
      <c r="T210" s="14"/>
      <c r="U210" s="14" t="str">
        <f ca="1">IFERROR(IF(P210="X",IF(VLOOKUP(B210,'Oficios_-_pend_criticas'!$C$3:$J$4739,5,0)="","",IF(VLOOKUP(B210,'Oficios_-_pend_criticas'!$C$3:$J$4739,7,0)="",IF(TODAY()&gt;VLOOKUP(B210,'Oficios_-_pend_criticas'!$C$3:$J$4739,5,0),"X",""),IF(VLOOKUP(B210,'Oficios_-_pend_criticas'!$C$3:$J$4739,7,0)&gt;VLOOKUP(B210,'Oficios_-_pend_criticas'!$C$3:$J$4739,5,0),"X",""))),""),"")</f>
        <v/>
      </c>
      <c r="V210" s="14" t="str">
        <f ca="1">IFERROR(IF(Q210=0,IF(VLOOKUP(B210,'Oficios_-_pend_criticas'!$C$3:$J$4739,5,0)="","",IF(VLOOKUP(B210,'Oficios_-_pend_criticas'!$C$3:$J$4739,7,0)="",IF(TODAY()&gt;VLOOKUP(B210,'Oficios_-_pend_criticas'!$C$3:$J$4739,5,0),"X",""),IF(VLOOKUP(B210,'Oficios_-_pend_criticas'!$C$3:$J$4739,7,0)&gt;VLOOKUP(B210,'Oficios_-_pend_criticas'!$C$3:$J$4739,5,0),"X",""))),""),"")</f>
        <v/>
      </c>
      <c r="W210" s="14" t="str">
        <f ca="1">IFERROR(IF(P210&lt;&gt;"X",IF(Q210&gt;0,IF(VLOOKUP(B210,'Oficios_-_pend_criticas'!$C$4:$J$4739,5,0)="","",IF(VLOOKUP(B210,'Oficios_-_pend_criticas'!$C$4:$J$4739,7,0)="",IF(TODAY()&gt;VLOOKUP(B210,'Oficios_-_pend_criticas'!$C$4:$J$4739,5,0),"X",""),IF(VLOOKUP(B210,'Oficios_-_pend_criticas'!$C$4:$J$4739,7,0)&gt;VLOOKUP(B210,'Oficios_-_pend_criticas'!$C$4:$J$4739,5,0),"X",""))),""),""),"")</f>
        <v/>
      </c>
    </row>
    <row r="211" spans="1:23" ht="33.75" hidden="1" customHeight="1" x14ac:dyDescent="0.25">
      <c r="A211" s="9" t="str">
        <f t="shared" si="9"/>
        <v/>
      </c>
      <c r="B211" s="10" t="s">
        <v>579</v>
      </c>
      <c r="C211" s="11" t="e">
        <f>IF(B211="","",VLOOKUP(B211,#REF!,6,0))</f>
        <v>#REF!</v>
      </c>
      <c r="D211" s="12" t="e">
        <f>IF(B211="","",VLOOKUP(B211,#REF!,22,0))</f>
        <v>#REF!</v>
      </c>
      <c r="E211" s="10" t="e">
        <f>IF(B211="","",VLOOKUP(B211,Consultas_públicas!$A$376:$G$3879,7,0))</f>
        <v>#N/A</v>
      </c>
      <c r="F211" s="12" t="s">
        <v>557</v>
      </c>
      <c r="G211" s="13">
        <v>43509</v>
      </c>
      <c r="H211" s="14" t="str">
        <f>IFERROR(IF(VLOOKUP(B211,'Oficios_-_pend_criticas'!$C$4:$D$4739,2,0)="","","X"),"")</f>
        <v/>
      </c>
      <c r="I211" s="12"/>
      <c r="J211" s="13"/>
      <c r="K211" s="10"/>
      <c r="L211" s="12" t="str">
        <f>IFERROR(VLOOKUP(B211,Retorno_da_RFB!$D$3:$I$6388,5,0),"")</f>
        <v>028</v>
      </c>
      <c r="M211" s="13">
        <f>IFERROR(VLOOKUP(B211,Retorno_da_RFB!$D$3:$I$6388,6,0),"")</f>
        <v>43542</v>
      </c>
      <c r="N211" s="10" t="str">
        <f>IFERROR(VLOOKUP(B211,Retorno_da_RFB!$D$3:$I$6388,3,0),"")</f>
        <v>8431.20.11</v>
      </c>
      <c r="O211" s="10" t="str">
        <f>IFERROR(VLOOKUP(B211,Retorno_da_RFB!$D$3:$I$6388,4,0),"")</f>
        <v>Conjuntos de freios com diâmetro máximo de 31mm e espessura mínima de 1mm, lubrificados com óleo vegetal, cilindro com diâmetro de 28.58mm, aplicados a linha de empilhadeiras a combustão.</v>
      </c>
      <c r="P211" s="12" t="str">
        <f>IFERROR(IF(N211="","",IF(VLOOKUP(LEFT(N211,10),'Universo_BK-BIT'!$A$5:$E$10005,2,0)="","X",VLOOKUP(LEFT(N211,10),'Universo_BK-BIT'!$A$5:$E$10005,2,0))),"X")</f>
        <v>BK</v>
      </c>
      <c r="Q211" s="12">
        <f>IFERROR(IF(P211="X","",VLOOKUP(LEFT(N211,10),'Universo_BK-BIT'!$A$5:$E$10005,3,0)),"")</f>
        <v>14</v>
      </c>
      <c r="R211" s="14" t="e">
        <f t="shared" si="10"/>
        <v>#REF!</v>
      </c>
      <c r="S211" s="14" t="e">
        <f t="shared" si="11"/>
        <v>#N/A</v>
      </c>
      <c r="T211" s="14"/>
      <c r="U211" s="14" t="str">
        <f ca="1">IFERROR(IF(P211="X",IF(VLOOKUP(B211,'Oficios_-_pend_criticas'!$C$3:$J$4739,5,0)="","",IF(VLOOKUP(B211,'Oficios_-_pend_criticas'!$C$3:$J$4739,7,0)="",IF(TODAY()&gt;VLOOKUP(B211,'Oficios_-_pend_criticas'!$C$3:$J$4739,5,0),"X",""),IF(VLOOKUP(B211,'Oficios_-_pend_criticas'!$C$3:$J$4739,7,0)&gt;VLOOKUP(B211,'Oficios_-_pend_criticas'!$C$3:$J$4739,5,0),"X",""))),""),"")</f>
        <v/>
      </c>
      <c r="V211" s="14" t="str">
        <f ca="1">IFERROR(IF(Q211=0,IF(VLOOKUP(B211,'Oficios_-_pend_criticas'!$C$3:$J$4739,5,0)="","",IF(VLOOKUP(B211,'Oficios_-_pend_criticas'!$C$3:$J$4739,7,0)="",IF(TODAY()&gt;VLOOKUP(B211,'Oficios_-_pend_criticas'!$C$3:$J$4739,5,0),"X",""),IF(VLOOKUP(B211,'Oficios_-_pend_criticas'!$C$3:$J$4739,7,0)&gt;VLOOKUP(B211,'Oficios_-_pend_criticas'!$C$3:$J$4739,5,0),"X",""))),""),"")</f>
        <v/>
      </c>
      <c r="W211" s="14" t="str">
        <f ca="1">IFERROR(IF(P211&lt;&gt;"X",IF(Q211&gt;0,IF(VLOOKUP(B211,'Oficios_-_pend_criticas'!$C$4:$J$4739,5,0)="","",IF(VLOOKUP(B211,'Oficios_-_pend_criticas'!$C$4:$J$4739,7,0)="",IF(TODAY()&gt;VLOOKUP(B211,'Oficios_-_pend_criticas'!$C$4:$J$4739,5,0),"X",""),IF(VLOOKUP(B211,'Oficios_-_pend_criticas'!$C$4:$J$4739,7,0)&gt;VLOOKUP(B211,'Oficios_-_pend_criticas'!$C$4:$J$4739,5,0),"X",""))),""),""),"")</f>
        <v/>
      </c>
    </row>
    <row r="212" spans="1:23" ht="33.75" hidden="1" customHeight="1" x14ac:dyDescent="0.25">
      <c r="A212" s="9" t="str">
        <f t="shared" si="9"/>
        <v/>
      </c>
      <c r="B212" s="10" t="s">
        <v>581</v>
      </c>
      <c r="C212" s="11" t="e">
        <f>IF(B212="","",VLOOKUP(B212,#REF!,6,0))</f>
        <v>#REF!</v>
      </c>
      <c r="D212" s="12" t="e">
        <f>IF(B212="","",VLOOKUP(B212,#REF!,22,0))</f>
        <v>#REF!</v>
      </c>
      <c r="E212" s="10" t="e">
        <f>IF(B212="","",VLOOKUP(B212,Consultas_públicas!$A$376:$G$3879,7,0))</f>
        <v>#N/A</v>
      </c>
      <c r="F212" s="12" t="s">
        <v>557</v>
      </c>
      <c r="G212" s="13">
        <v>43509</v>
      </c>
      <c r="H212" s="14" t="str">
        <f>IFERROR(IF(VLOOKUP(B212,'Oficios_-_pend_criticas'!$C$4:$D$4739,2,0)="","","X"),"")</f>
        <v/>
      </c>
      <c r="I212" s="12"/>
      <c r="J212" s="13"/>
      <c r="K212" s="10"/>
      <c r="L212" s="12" t="str">
        <f>IFERROR(VLOOKUP(B212,Retorno_da_RFB!$D$3:$I$6388,5,0),"")</f>
        <v>028</v>
      </c>
      <c r="M212" s="13">
        <f>IFERROR(VLOOKUP(B212,Retorno_da_RFB!$D$3:$I$6388,6,0),"")</f>
        <v>43542</v>
      </c>
      <c r="N212" s="10" t="str">
        <f>IFERROR(VLOOKUP(B212,Retorno_da_RFB!$D$3:$I$6388,3,0),"")</f>
        <v>8431.20.11</v>
      </c>
      <c r="O212" s="10" t="str">
        <f>IFERROR(VLOOKUP(B212,Retorno_da_RFB!$D$3:$I$6388,4,0),"")</f>
        <v>Pedais do acelerador com 129,71mm de largura, 267.1mm de comprimento, 5mm de espessura da base, ângulo de abertura de 22 graus e rotação da mola de 16 graus aplicados a empilhadeiras elétricas ou combustão.</v>
      </c>
      <c r="P212" s="12" t="str">
        <f>IFERROR(IF(N212="","",IF(VLOOKUP(LEFT(N212,10),'Universo_BK-BIT'!$A$5:$E$10005,2,0)="","X",VLOOKUP(LEFT(N212,10),'Universo_BK-BIT'!$A$5:$E$10005,2,0))),"X")</f>
        <v>BK</v>
      </c>
      <c r="Q212" s="12">
        <f>IFERROR(IF(P212="X","",VLOOKUP(LEFT(N212,10),'Universo_BK-BIT'!$A$5:$E$10005,3,0)),"")</f>
        <v>14</v>
      </c>
      <c r="R212" s="14" t="e">
        <f t="shared" si="10"/>
        <v>#REF!</v>
      </c>
      <c r="S212" s="14" t="e">
        <f t="shared" si="11"/>
        <v>#N/A</v>
      </c>
      <c r="T212" s="14"/>
      <c r="U212" s="14" t="str">
        <f ca="1">IFERROR(IF(P212="X",IF(VLOOKUP(B212,'Oficios_-_pend_criticas'!$C$3:$J$4739,5,0)="","",IF(VLOOKUP(B212,'Oficios_-_pend_criticas'!$C$3:$J$4739,7,0)="",IF(TODAY()&gt;VLOOKUP(B212,'Oficios_-_pend_criticas'!$C$3:$J$4739,5,0),"X",""),IF(VLOOKUP(B212,'Oficios_-_pend_criticas'!$C$3:$J$4739,7,0)&gt;VLOOKUP(B212,'Oficios_-_pend_criticas'!$C$3:$J$4739,5,0),"X",""))),""),"")</f>
        <v/>
      </c>
      <c r="V212" s="14" t="str">
        <f ca="1">IFERROR(IF(Q212=0,IF(VLOOKUP(B212,'Oficios_-_pend_criticas'!$C$3:$J$4739,5,0)="","",IF(VLOOKUP(B212,'Oficios_-_pend_criticas'!$C$3:$J$4739,7,0)="",IF(TODAY()&gt;VLOOKUP(B212,'Oficios_-_pend_criticas'!$C$3:$J$4739,5,0),"X",""),IF(VLOOKUP(B212,'Oficios_-_pend_criticas'!$C$3:$J$4739,7,0)&gt;VLOOKUP(B212,'Oficios_-_pend_criticas'!$C$3:$J$4739,5,0),"X",""))),""),"")</f>
        <v/>
      </c>
      <c r="W212" s="14" t="str">
        <f ca="1">IFERROR(IF(P212&lt;&gt;"X",IF(Q212&gt;0,IF(VLOOKUP(B212,'Oficios_-_pend_criticas'!$C$4:$J$4739,5,0)="","",IF(VLOOKUP(B212,'Oficios_-_pend_criticas'!$C$4:$J$4739,7,0)="",IF(TODAY()&gt;VLOOKUP(B212,'Oficios_-_pend_criticas'!$C$4:$J$4739,5,0),"X",""),IF(VLOOKUP(B212,'Oficios_-_pend_criticas'!$C$4:$J$4739,7,0)&gt;VLOOKUP(B212,'Oficios_-_pend_criticas'!$C$4:$J$4739,5,0),"X",""))),""),""),"")</f>
        <v/>
      </c>
    </row>
    <row r="213" spans="1:23" ht="33.75" hidden="1" customHeight="1" x14ac:dyDescent="0.25">
      <c r="A213" s="9" t="str">
        <f t="shared" si="9"/>
        <v/>
      </c>
      <c r="B213" s="10" t="s">
        <v>583</v>
      </c>
      <c r="C213" s="11" t="e">
        <f>IF(B213="","",VLOOKUP(B213,#REF!,6,0))</f>
        <v>#REF!</v>
      </c>
      <c r="D213" s="12" t="e">
        <f>IF(B213="","",VLOOKUP(B213,#REF!,22,0))</f>
        <v>#REF!</v>
      </c>
      <c r="E213" s="10" t="e">
        <f>IF(B213="","",VLOOKUP(B213,Consultas_públicas!$A$376:$G$3879,7,0))</f>
        <v>#N/A</v>
      </c>
      <c r="F213" s="12" t="s">
        <v>557</v>
      </c>
      <c r="G213" s="13">
        <v>43509</v>
      </c>
      <c r="H213" s="14" t="str">
        <f>IFERROR(IF(VLOOKUP(B213,'Oficios_-_pend_criticas'!$C$4:$D$4739,2,0)="","","X"),"")</f>
        <v/>
      </c>
      <c r="I213" s="12"/>
      <c r="J213" s="13"/>
      <c r="K213" s="10"/>
      <c r="L213" s="12" t="str">
        <f>IFERROR(VLOOKUP(B213,Retorno_da_RFB!$D$3:$I$6388,5,0),"")</f>
        <v>028</v>
      </c>
      <c r="M213" s="13">
        <f>IFERROR(VLOOKUP(B213,Retorno_da_RFB!$D$3:$I$6388,6,0),"")</f>
        <v>43542</v>
      </c>
      <c r="N213" s="10" t="str">
        <f>IFERROR(VLOOKUP(B213,Retorno_da_RFB!$D$3:$I$6388,3,0),"")</f>
        <v>8533.40.99</v>
      </c>
      <c r="O213" s="10" t="str">
        <f>IFERROR(VLOOKUP(B213,Retorno_da_RFB!$D$3:$I$6388,4,0),"")</f>
        <v>Potenciômetros elétricos de classe de alta proteção com range de 50mm, resistência nominal de 2 kg ohm, temperatura de -40 a +85 graus Celsius e linearidade de 0.1%.</v>
      </c>
      <c r="P213" s="12" t="str">
        <f>IFERROR(IF(N213="","",IF(VLOOKUP(LEFT(N213,10),'Universo_BK-BIT'!$A$5:$E$10005,2,0)="","X",VLOOKUP(LEFT(N213,10),'Universo_BK-BIT'!$A$5:$E$10005,2,0))),"X")</f>
        <v>X</v>
      </c>
      <c r="Q213" s="12" t="str">
        <f>IFERROR(IF(P213="X","",VLOOKUP(LEFT(N213,10),'Universo_BK-BIT'!$A$5:$E$10005,3,0)),"")</f>
        <v/>
      </c>
      <c r="R213" s="14" t="e">
        <f t="shared" si="10"/>
        <v>#REF!</v>
      </c>
      <c r="S213" s="14" t="e">
        <f t="shared" si="11"/>
        <v>#N/A</v>
      </c>
      <c r="T213" s="14"/>
      <c r="U213" s="14" t="str">
        <f ca="1">IFERROR(IF(P213="X",IF(VLOOKUP(B213,'Oficios_-_pend_criticas'!$C$3:$J$4739,5,0)="","",IF(VLOOKUP(B213,'Oficios_-_pend_criticas'!$C$3:$J$4739,7,0)="",IF(TODAY()&gt;VLOOKUP(B213,'Oficios_-_pend_criticas'!$C$3:$J$4739,5,0),"X",""),IF(VLOOKUP(B213,'Oficios_-_pend_criticas'!$C$3:$J$4739,7,0)&gt;VLOOKUP(B213,'Oficios_-_pend_criticas'!$C$3:$J$4739,5,0),"X",""))),""),"")</f>
        <v>X</v>
      </c>
      <c r="V213" s="14" t="str">
        <f ca="1">IFERROR(IF(Q213=0,IF(VLOOKUP(B213,'Oficios_-_pend_criticas'!$C$3:$J$4739,5,0)="","",IF(VLOOKUP(B213,'Oficios_-_pend_criticas'!$C$3:$J$4739,7,0)="",IF(TODAY()&gt;VLOOKUP(B213,'Oficios_-_pend_criticas'!$C$3:$J$4739,5,0),"X",""),IF(VLOOKUP(B213,'Oficios_-_pend_criticas'!$C$3:$J$4739,7,0)&gt;VLOOKUP(B213,'Oficios_-_pend_criticas'!$C$3:$J$4739,5,0),"X",""))),""),"")</f>
        <v/>
      </c>
      <c r="W213" s="14" t="str">
        <f ca="1">IFERROR(IF(P213&lt;&gt;"X",IF(Q213&gt;0,IF(VLOOKUP(B213,'Oficios_-_pend_criticas'!$C$4:$J$4739,5,0)="","",IF(VLOOKUP(B213,'Oficios_-_pend_criticas'!$C$4:$J$4739,7,0)="",IF(TODAY()&gt;VLOOKUP(B213,'Oficios_-_pend_criticas'!$C$4:$J$4739,5,0),"X",""),IF(VLOOKUP(B213,'Oficios_-_pend_criticas'!$C$4:$J$4739,7,0)&gt;VLOOKUP(B213,'Oficios_-_pend_criticas'!$C$4:$J$4739,5,0),"X",""))),""),""),"")</f>
        <v/>
      </c>
    </row>
    <row r="214" spans="1:23" ht="33.75" hidden="1" customHeight="1" x14ac:dyDescent="0.25">
      <c r="A214" s="9" t="str">
        <f t="shared" si="9"/>
        <v/>
      </c>
      <c r="B214" s="10" t="s">
        <v>586</v>
      </c>
      <c r="C214" s="11" t="e">
        <f>IF(B214="","",VLOOKUP(B214,#REF!,6,0))</f>
        <v>#REF!</v>
      </c>
      <c r="D214" s="12" t="e">
        <f>IF(B214="","",VLOOKUP(B214,#REF!,22,0))</f>
        <v>#REF!</v>
      </c>
      <c r="E214" s="10" t="e">
        <f>IF(B214="","",VLOOKUP(B214,Consultas_públicas!$A$376:$G$3879,7,0))</f>
        <v>#N/A</v>
      </c>
      <c r="F214" s="12" t="s">
        <v>557</v>
      </c>
      <c r="G214" s="13">
        <v>43509</v>
      </c>
      <c r="H214" s="14" t="str">
        <f>IFERROR(IF(VLOOKUP(B214,'Oficios_-_pend_criticas'!$C$4:$D$4739,2,0)="","","X"),"")</f>
        <v/>
      </c>
      <c r="I214" s="12"/>
      <c r="J214" s="13"/>
      <c r="K214" s="10"/>
      <c r="L214" s="12" t="str">
        <f>IFERROR(VLOOKUP(B214,Retorno_da_RFB!$D$3:$I$6388,5,0),"")</f>
        <v>028</v>
      </c>
      <c r="M214" s="13">
        <f>IFERROR(VLOOKUP(B214,Retorno_da_RFB!$D$3:$I$6388,6,0),"")</f>
        <v>43542</v>
      </c>
      <c r="N214" s="10" t="str">
        <f>IFERROR(VLOOKUP(B214,Retorno_da_RFB!$D$3:$I$6388,3,0),"")</f>
        <v>8456.11.11</v>
      </c>
      <c r="O214" s="10" t="str">
        <f>IFERROR(VLOOKUP(B214,Retorno_da_RFB!$D$3:$I$6388,4,0),"")</f>
        <v>Máquinas para corte de chapas metálicas por laser de fibra, com capacidade de corte de chapas com dimensões máximas do material de 3.050 x 1.525mm, capacidade máxima de carregamento de mesa de 920Kg, com manipulador de carga e descarga automática (MPL) para fardos de matéria prima de até 2 toneladas e ciclos de 50 segundos, com velocidade máxima de posicionamento dos eixos X e Y de 170m/min, com trocador automático de até 16 bicos, com comando numérico computadorizado (CNC).</v>
      </c>
      <c r="P214" s="12" t="str">
        <f>IFERROR(IF(N214="","",IF(VLOOKUP(LEFT(N214,10),'Universo_BK-BIT'!$A$5:$E$10005,2,0)="","X",VLOOKUP(LEFT(N214,10),'Universo_BK-BIT'!$A$5:$E$10005,2,0))),"X")</f>
        <v>BK</v>
      </c>
      <c r="Q214" s="12">
        <f>IFERROR(IF(P214="X","",VLOOKUP(LEFT(N214,10),'Universo_BK-BIT'!$A$5:$E$10005,3,0)),"")</f>
        <v>12</v>
      </c>
      <c r="R214" s="14" t="e">
        <f t="shared" si="10"/>
        <v>#REF!</v>
      </c>
      <c r="S214" s="14" t="e">
        <f t="shared" si="11"/>
        <v>#N/A</v>
      </c>
      <c r="T214" s="14"/>
      <c r="U214" s="14" t="str">
        <f ca="1">IFERROR(IF(P214="X",IF(VLOOKUP(B214,'Oficios_-_pend_criticas'!$C$3:$J$4739,5,0)="","",IF(VLOOKUP(B214,'Oficios_-_pend_criticas'!$C$3:$J$4739,7,0)="",IF(TODAY()&gt;VLOOKUP(B214,'Oficios_-_pend_criticas'!$C$3:$J$4739,5,0),"X",""),IF(VLOOKUP(B214,'Oficios_-_pend_criticas'!$C$3:$J$4739,7,0)&gt;VLOOKUP(B214,'Oficios_-_pend_criticas'!$C$3:$J$4739,5,0),"X",""))),""),"")</f>
        <v/>
      </c>
      <c r="V214" s="14" t="str">
        <f ca="1">IFERROR(IF(Q214=0,IF(VLOOKUP(B214,'Oficios_-_pend_criticas'!$C$3:$J$4739,5,0)="","",IF(VLOOKUP(B214,'Oficios_-_pend_criticas'!$C$3:$J$4739,7,0)="",IF(TODAY()&gt;VLOOKUP(B214,'Oficios_-_pend_criticas'!$C$3:$J$4739,5,0),"X",""),IF(VLOOKUP(B214,'Oficios_-_pend_criticas'!$C$3:$J$4739,7,0)&gt;VLOOKUP(B214,'Oficios_-_pend_criticas'!$C$3:$J$4739,5,0),"X",""))),""),"")</f>
        <v/>
      </c>
      <c r="W214" s="14" t="str">
        <f ca="1">IFERROR(IF(P214&lt;&gt;"X",IF(Q214&gt;0,IF(VLOOKUP(B214,'Oficios_-_pend_criticas'!$C$4:$J$4739,5,0)="","",IF(VLOOKUP(B214,'Oficios_-_pend_criticas'!$C$4:$J$4739,7,0)="",IF(TODAY()&gt;VLOOKUP(B214,'Oficios_-_pend_criticas'!$C$4:$J$4739,5,0),"X",""),IF(VLOOKUP(B214,'Oficios_-_pend_criticas'!$C$4:$J$4739,7,0)&gt;VLOOKUP(B214,'Oficios_-_pend_criticas'!$C$4:$J$4739,5,0),"X",""))),""),""),"")</f>
        <v/>
      </c>
    </row>
    <row r="215" spans="1:23" ht="33.75" hidden="1" customHeight="1" x14ac:dyDescent="0.25">
      <c r="A215" s="9" t="str">
        <f t="shared" si="9"/>
        <v/>
      </c>
      <c r="B215" s="10" t="s">
        <v>589</v>
      </c>
      <c r="C215" s="11" t="e">
        <f>IF(B215="","",VLOOKUP(B215,#REF!,6,0))</f>
        <v>#REF!</v>
      </c>
      <c r="D215" s="12" t="e">
        <f>IF(B215="","",VLOOKUP(B215,#REF!,22,0))</f>
        <v>#REF!</v>
      </c>
      <c r="E215" s="10" t="e">
        <f>IF(B215="","",VLOOKUP(B215,Consultas_públicas!$A$376:$G$3879,7,0))</f>
        <v>#N/A</v>
      </c>
      <c r="F215" s="12" t="s">
        <v>557</v>
      </c>
      <c r="G215" s="13">
        <v>43509</v>
      </c>
      <c r="H215" s="14" t="str">
        <f>IFERROR(IF(VLOOKUP(B215,'Oficios_-_pend_criticas'!$C$4:$D$4739,2,0)="","","X"),"")</f>
        <v/>
      </c>
      <c r="I215" s="12"/>
      <c r="J215" s="13"/>
      <c r="K215" s="10"/>
      <c r="L215" s="12" t="str">
        <f>IFERROR(VLOOKUP(B215,Retorno_da_RFB!$D$3:$I$6388,5,0),"")</f>
        <v>028</v>
      </c>
      <c r="M215" s="13">
        <f>IFERROR(VLOOKUP(B215,Retorno_da_RFB!$D$3:$I$6388,6,0),"")</f>
        <v>43542</v>
      </c>
      <c r="N215" s="10" t="str">
        <f>IFERROR(VLOOKUP(B215,Retorno_da_RFB!$D$3:$I$6388,3,0),"")</f>
        <v>8517.62.72</v>
      </c>
      <c r="O215" s="10" t="str">
        <f>IFERROR(VLOOKUP(B215,Retorno_da_RFB!$D$3:$I$6388,4,0),"")</f>
        <v>Aparelhos receptores e emissores de dados para comunicação em rede sem fio de longo alcance, com baixo consumo de energia, baseada em topologia estrela, operando na faixa de frequência de 923MHZ, com taxa de transmissão de até 300KBP/s, próprio para coleta e transmissão de dados, equipados com sensor de GPS/GLONASS, sensor acelerômetro de 3 eixos, sensor de temperatura, sensor de comunicação “bluetooth” e sensor de comunicação por aproximação (NFC) para acesso e configuração, dotados de bateria de íon de lítio.</v>
      </c>
      <c r="P215" s="12" t="str">
        <f>IFERROR(IF(N215="","",IF(VLOOKUP(LEFT(N215,10),'Universo_BK-BIT'!$A$5:$E$10005,2,0)="","X",VLOOKUP(LEFT(N215,10),'Universo_BK-BIT'!$A$5:$E$10005,2,0))),"X")</f>
        <v>BIT</v>
      </c>
      <c r="Q215" s="12">
        <f>IFERROR(IF(P215="X","",VLOOKUP(LEFT(N215,10),'Universo_BK-BIT'!$A$5:$E$10005,3,0)),"")</f>
        <v>16</v>
      </c>
      <c r="R215" s="14" t="e">
        <f t="shared" si="10"/>
        <v>#REF!</v>
      </c>
      <c r="S215" s="14" t="e">
        <f t="shared" si="11"/>
        <v>#N/A</v>
      </c>
      <c r="T215" s="14"/>
      <c r="U215" s="14" t="str">
        <f ca="1">IFERROR(IF(P215="X",IF(VLOOKUP(B215,'Oficios_-_pend_criticas'!$C$3:$J$4739,5,0)="","",IF(VLOOKUP(B215,'Oficios_-_pend_criticas'!$C$3:$J$4739,7,0)="",IF(TODAY()&gt;VLOOKUP(B215,'Oficios_-_pend_criticas'!$C$3:$J$4739,5,0),"X",""),IF(VLOOKUP(B215,'Oficios_-_pend_criticas'!$C$3:$J$4739,7,0)&gt;VLOOKUP(B215,'Oficios_-_pend_criticas'!$C$3:$J$4739,5,0),"X",""))),""),"")</f>
        <v/>
      </c>
      <c r="V215" s="14" t="str">
        <f ca="1">IFERROR(IF(Q215=0,IF(VLOOKUP(B215,'Oficios_-_pend_criticas'!$C$3:$J$4739,5,0)="","",IF(VLOOKUP(B215,'Oficios_-_pend_criticas'!$C$3:$J$4739,7,0)="",IF(TODAY()&gt;VLOOKUP(B215,'Oficios_-_pend_criticas'!$C$3:$J$4739,5,0),"X",""),IF(VLOOKUP(B215,'Oficios_-_pend_criticas'!$C$3:$J$4739,7,0)&gt;VLOOKUP(B215,'Oficios_-_pend_criticas'!$C$3:$J$4739,5,0),"X",""))),""),"")</f>
        <v/>
      </c>
      <c r="W215" s="14" t="str">
        <f ca="1">IFERROR(IF(P215&lt;&gt;"X",IF(Q215&gt;0,IF(VLOOKUP(B215,'Oficios_-_pend_criticas'!$C$4:$J$4739,5,0)="","",IF(VLOOKUP(B215,'Oficios_-_pend_criticas'!$C$4:$J$4739,7,0)="",IF(TODAY()&gt;VLOOKUP(B215,'Oficios_-_pend_criticas'!$C$4:$J$4739,5,0),"X",""),IF(VLOOKUP(B215,'Oficios_-_pend_criticas'!$C$4:$J$4739,7,0)&gt;VLOOKUP(B215,'Oficios_-_pend_criticas'!$C$4:$J$4739,5,0),"X",""))),""),""),"")</f>
        <v/>
      </c>
    </row>
    <row r="216" spans="1:23" ht="33.75" hidden="1" customHeight="1" x14ac:dyDescent="0.25">
      <c r="A216" s="9" t="str">
        <f t="shared" si="9"/>
        <v/>
      </c>
      <c r="B216" s="10" t="s">
        <v>592</v>
      </c>
      <c r="C216" s="11" t="e">
        <f>IF(B216="","",VLOOKUP(B216,#REF!,6,0))</f>
        <v>#REF!</v>
      </c>
      <c r="D216" s="12" t="e">
        <f>IF(B216="","",VLOOKUP(B216,#REF!,22,0))</f>
        <v>#REF!</v>
      </c>
      <c r="E216" s="10" t="e">
        <f>IF(B216="","",VLOOKUP(B216,Consultas_públicas!$A$376:$G$3879,7,0))</f>
        <v>#N/A</v>
      </c>
      <c r="F216" s="12" t="s">
        <v>557</v>
      </c>
      <c r="G216" s="13">
        <v>43509</v>
      </c>
      <c r="H216" s="14" t="str">
        <f>IFERROR(IF(VLOOKUP(B216,'Oficios_-_pend_criticas'!$C$4:$D$4739,2,0)="","","X"),"")</f>
        <v/>
      </c>
      <c r="I216" s="12"/>
      <c r="J216" s="13"/>
      <c r="K216" s="10"/>
      <c r="L216" s="12" t="str">
        <f>IFERROR(VLOOKUP(B216,Retorno_da_RFB!$D$3:$I$6388,5,0),"")</f>
        <v>028</v>
      </c>
      <c r="M216" s="13">
        <f>IFERROR(VLOOKUP(B216,Retorno_da_RFB!$D$3:$I$6388,6,0),"")</f>
        <v>43542</v>
      </c>
      <c r="N216" s="10" t="str">
        <f>IFERROR(VLOOKUP(B216,Retorno_da_RFB!$D$3:$I$6388,3,0),"")</f>
        <v>8422.40.90</v>
      </c>
      <c r="O216" s="10" t="str">
        <f>IFERROR(VLOOKUP(B216,Retorno_da_RFB!$D$3:$I$6388,4,0),"")</f>
        <v>Máquinas automáticas para agrupar e embalar confeitos de pastilhas comprimidas com dimensões aproximadas entre 12,2 e 16,1mm de diâmetro e 3,8 e 5,2mm de espessura, em rolos com filme de polipropileno com dupla torção em ambas as extremidades laterais, com dimensões finais aproximadas entre 12,2 e 16,1mm de diâmetro e 19 e 45,6mm de comprimento, contendo aproximadamente entre 5 e 15 confeitos por rolo, dotadas de alimentador vibratório com transportador de corrente, sensores fotoelétrico de rejeição de produto e segurança, placas e escovas para agrupamento e montagem do rolo, sistema alimentador de filme PP com bobinas, dispositivo de corte do filme, cabeçote de embalagem e torção rotativa, com ou sem dispositivo de selagem longitudinal com “hot melt“ (cola quente), com produtividade aproximada de até 140rolos/minuto e painel de controle com tela tipo “touchscreen“ e controlador lógico programável (CLP).</v>
      </c>
      <c r="P216" s="12" t="str">
        <f>IFERROR(IF(N216="","",IF(VLOOKUP(LEFT(N216,10),'Universo_BK-BIT'!$A$5:$E$10005,2,0)="","X",VLOOKUP(LEFT(N216,10),'Universo_BK-BIT'!$A$5:$E$10005,2,0))),"X")</f>
        <v>BK</v>
      </c>
      <c r="Q216" s="12">
        <f>IFERROR(IF(P216="X","",VLOOKUP(LEFT(N216,10),'Universo_BK-BIT'!$A$5:$E$10005,3,0)),"")</f>
        <v>14</v>
      </c>
      <c r="R216" s="14" t="e">
        <f t="shared" si="10"/>
        <v>#REF!</v>
      </c>
      <c r="S216" s="14" t="e">
        <f t="shared" si="11"/>
        <v>#N/A</v>
      </c>
      <c r="T216" s="14"/>
      <c r="U216" s="14" t="str">
        <f ca="1">IFERROR(IF(P216="X",IF(VLOOKUP(B216,'Oficios_-_pend_criticas'!$C$3:$J$4739,5,0)="","",IF(VLOOKUP(B216,'Oficios_-_pend_criticas'!$C$3:$J$4739,7,0)="",IF(TODAY()&gt;VLOOKUP(B216,'Oficios_-_pend_criticas'!$C$3:$J$4739,5,0),"X",""),IF(VLOOKUP(B216,'Oficios_-_pend_criticas'!$C$3:$J$4739,7,0)&gt;VLOOKUP(B216,'Oficios_-_pend_criticas'!$C$3:$J$4739,5,0),"X",""))),""),"")</f>
        <v/>
      </c>
      <c r="V216" s="14" t="str">
        <f ca="1">IFERROR(IF(Q216=0,IF(VLOOKUP(B216,'Oficios_-_pend_criticas'!$C$3:$J$4739,5,0)="","",IF(VLOOKUP(B216,'Oficios_-_pend_criticas'!$C$3:$J$4739,7,0)="",IF(TODAY()&gt;VLOOKUP(B216,'Oficios_-_pend_criticas'!$C$3:$J$4739,5,0),"X",""),IF(VLOOKUP(B216,'Oficios_-_pend_criticas'!$C$3:$J$4739,7,0)&gt;VLOOKUP(B216,'Oficios_-_pend_criticas'!$C$3:$J$4739,5,0),"X",""))),""),"")</f>
        <v/>
      </c>
      <c r="W216" s="14" t="str">
        <f ca="1">IFERROR(IF(P216&lt;&gt;"X",IF(Q216&gt;0,IF(VLOOKUP(B216,'Oficios_-_pend_criticas'!$C$4:$J$4739,5,0)="","",IF(VLOOKUP(B216,'Oficios_-_pend_criticas'!$C$4:$J$4739,7,0)="",IF(TODAY()&gt;VLOOKUP(B216,'Oficios_-_pend_criticas'!$C$4:$J$4739,5,0),"X",""),IF(VLOOKUP(B216,'Oficios_-_pend_criticas'!$C$4:$J$4739,7,0)&gt;VLOOKUP(B216,'Oficios_-_pend_criticas'!$C$4:$J$4739,5,0),"X",""))),""),""),"")</f>
        <v/>
      </c>
    </row>
    <row r="217" spans="1:23" ht="33.75" hidden="1" customHeight="1" x14ac:dyDescent="0.25">
      <c r="A217" s="9" t="str">
        <f t="shared" si="9"/>
        <v/>
      </c>
      <c r="B217" s="10" t="s">
        <v>594</v>
      </c>
      <c r="C217" s="11" t="e">
        <f>IF(B217="","",VLOOKUP(B217,#REF!,6,0))</f>
        <v>#REF!</v>
      </c>
      <c r="D217" s="12" t="e">
        <f>IF(B217="","",VLOOKUP(B217,#REF!,22,0))</f>
        <v>#REF!</v>
      </c>
      <c r="E217" s="10" t="e">
        <f>IF(B217="","",VLOOKUP(B217,Consultas_públicas!$A$376:$G$3879,7,0))</f>
        <v>#N/A</v>
      </c>
      <c r="F217" s="12" t="s">
        <v>557</v>
      </c>
      <c r="G217" s="13">
        <v>43509</v>
      </c>
      <c r="H217" s="14" t="str">
        <f>IFERROR(IF(VLOOKUP(B217,'Oficios_-_pend_criticas'!$C$4:$D$4739,2,0)="","","X"),"")</f>
        <v/>
      </c>
      <c r="I217" s="12"/>
      <c r="J217" s="13"/>
      <c r="K217" s="10"/>
      <c r="L217" s="12" t="str">
        <f>IFERROR(VLOOKUP(B217,Retorno_da_RFB!$D$3:$I$6388,5,0),"")</f>
        <v>028</v>
      </c>
      <c r="M217" s="13">
        <f>IFERROR(VLOOKUP(B217,Retorno_da_RFB!$D$3:$I$6388,6,0),"")</f>
        <v>43542</v>
      </c>
      <c r="N217" s="10" t="str">
        <f>IFERROR(VLOOKUP(B217,Retorno_da_RFB!$D$3:$I$6388,3,0),"")</f>
        <v>8477.80.90</v>
      </c>
      <c r="O217" s="10" t="str">
        <f>IFERROR(VLOOKUP(B217,Retorno_da_RFB!$D$3:$I$6388,4,0),"")</f>
        <v>Máquinas cortadeiras e rebobinadeiras, com controlador lógico programável – PLC, com capacidade para receber rolos de filme de poliéster (BOPET) com espessura entre 8 e 50μm, de até 4.000kg de peso, até 2.550mm de largura e até 1.300mm de diâmetro e cortar/rebobinar em bobinas de até 2.000kg de peso, com largura mínima de 325mm e diâmetro máximo de 1.200mm, com velocidade de operação de até 800m/min, dotadas de: unidade de desenrolamento do rolo máster de filme de poliéster com sistemas expansivos nas extremidades para recebimento de rolos com diâmetro interno de 6 e 10 polegadas, sem necessidade de eixo interno de sustentação; sistema de corte do filme com rolo ranhurado e 5 dispositivos para posicionamento de lâminas de corte; sistema de rebobinamento composto por 4 estações de rebobinamento independentes, sem necessidade de eixo para suporte das bobinas, compostas cada uma por um par de braços acionados por motores elétricos, com capacidade para bobinas de até 2.000kg de peso e 1.200mm de diâmetro; sistema de rolos de contato composto por 4 estações de suporte de rolos de contato independentes, uma para cada unidade de bobinamento, e rolos de contato intercambiáveis de comprimentos entre 330  e 2.350mm.</v>
      </c>
      <c r="P217" s="12" t="str">
        <f>IFERROR(IF(N217="","",IF(VLOOKUP(LEFT(N217,10),'Universo_BK-BIT'!$A$5:$E$10005,2,0)="","X",VLOOKUP(LEFT(N217,10),'Universo_BK-BIT'!$A$5:$E$10005,2,0))),"X")</f>
        <v>BK</v>
      </c>
      <c r="Q217" s="12">
        <f>IFERROR(IF(P217="X","",VLOOKUP(LEFT(N217,10),'Universo_BK-BIT'!$A$5:$E$10005,3,0)),"")</f>
        <v>14</v>
      </c>
      <c r="R217" s="14" t="e">
        <f t="shared" si="10"/>
        <v>#REF!</v>
      </c>
      <c r="S217" s="14" t="e">
        <f t="shared" si="11"/>
        <v>#N/A</v>
      </c>
      <c r="T217" s="14"/>
      <c r="U217" s="14" t="str">
        <f ca="1">IFERROR(IF(P217="X",IF(VLOOKUP(B217,'Oficios_-_pend_criticas'!$C$3:$J$4739,5,0)="","",IF(VLOOKUP(B217,'Oficios_-_pend_criticas'!$C$3:$J$4739,7,0)="",IF(TODAY()&gt;VLOOKUP(B217,'Oficios_-_pend_criticas'!$C$3:$J$4739,5,0),"X",""),IF(VLOOKUP(B217,'Oficios_-_pend_criticas'!$C$3:$J$4739,7,0)&gt;VLOOKUP(B217,'Oficios_-_pend_criticas'!$C$3:$J$4739,5,0),"X",""))),""),"")</f>
        <v/>
      </c>
      <c r="V217" s="14" t="str">
        <f ca="1">IFERROR(IF(Q217=0,IF(VLOOKUP(B217,'Oficios_-_pend_criticas'!$C$3:$J$4739,5,0)="","",IF(VLOOKUP(B217,'Oficios_-_pend_criticas'!$C$3:$J$4739,7,0)="",IF(TODAY()&gt;VLOOKUP(B217,'Oficios_-_pend_criticas'!$C$3:$J$4739,5,0),"X",""),IF(VLOOKUP(B217,'Oficios_-_pend_criticas'!$C$3:$J$4739,7,0)&gt;VLOOKUP(B217,'Oficios_-_pend_criticas'!$C$3:$J$4739,5,0),"X",""))),""),"")</f>
        <v/>
      </c>
      <c r="W217" s="14" t="str">
        <f ca="1">IFERROR(IF(P217&lt;&gt;"X",IF(Q217&gt;0,IF(VLOOKUP(B217,'Oficios_-_pend_criticas'!$C$4:$J$4739,5,0)="","",IF(VLOOKUP(B217,'Oficios_-_pend_criticas'!$C$4:$J$4739,7,0)="",IF(TODAY()&gt;VLOOKUP(B217,'Oficios_-_pend_criticas'!$C$4:$J$4739,5,0),"X",""),IF(VLOOKUP(B217,'Oficios_-_pend_criticas'!$C$4:$J$4739,7,0)&gt;VLOOKUP(B217,'Oficios_-_pend_criticas'!$C$4:$J$4739,5,0),"X",""))),""),""),"")</f>
        <v/>
      </c>
    </row>
    <row r="218" spans="1:23" ht="33.75" hidden="1" customHeight="1" x14ac:dyDescent="0.25">
      <c r="A218" s="9" t="str">
        <f t="shared" si="9"/>
        <v/>
      </c>
      <c r="B218" s="10" t="s">
        <v>596</v>
      </c>
      <c r="C218" s="11" t="e">
        <f>IF(B218="","",VLOOKUP(B218,#REF!,6,0))</f>
        <v>#REF!</v>
      </c>
      <c r="D218" s="12" t="e">
        <f>IF(B218="","",VLOOKUP(B218,#REF!,22,0))</f>
        <v>#REF!</v>
      </c>
      <c r="E218" s="10" t="e">
        <f>IF(B218="","",VLOOKUP(B218,Consultas_públicas!$A$376:$G$3879,7,0))</f>
        <v>#N/A</v>
      </c>
      <c r="F218" s="12" t="s">
        <v>557</v>
      </c>
      <c r="G218" s="13">
        <v>43509</v>
      </c>
      <c r="H218" s="14" t="str">
        <f>IFERROR(IF(VLOOKUP(B218,'Oficios_-_pend_criticas'!$C$4:$D$4739,2,0)="","","X"),"")</f>
        <v/>
      </c>
      <c r="I218" s="12"/>
      <c r="J218" s="13"/>
      <c r="K218" s="10"/>
      <c r="L218" s="12" t="str">
        <f>IFERROR(VLOOKUP(B218,Retorno_da_RFB!$D$3:$I$6388,5,0),"")</f>
        <v>028</v>
      </c>
      <c r="M218" s="13">
        <f>IFERROR(VLOOKUP(B218,Retorno_da_RFB!$D$3:$I$6388,6,0),"")</f>
        <v>43542</v>
      </c>
      <c r="N218" s="10" t="str">
        <f>IFERROR(VLOOKUP(B218,Retorno_da_RFB!$D$3:$I$6388,3,0),"")</f>
        <v>8462.29.00</v>
      </c>
      <c r="O218" s="10" t="str">
        <f>IFERROR(VLOOKUP(B218,Retorno_da_RFB!$D$3:$I$6388,4,0),"")</f>
        <v>Bancadas de alinhamento e laminadora para alinhamento e tensionamento de lâminas de serra fita, com lâminas de serra fita no modelo R510 de 9,0-12,0m, face de bigorna com variante 1 de 220 x 1.000 x 60mm e largura até 230mm, e com variante 2 de 700 x 270 x 60mm e largura da lâmina de até 300mm, com unidade laminadora com variação de regulagem de aproximadamente 380mm, tensão 400V, trifásico, 50Hz.</v>
      </c>
      <c r="P218" s="12" t="str">
        <f>IFERROR(IF(N218="","",IF(VLOOKUP(LEFT(N218,10),'Universo_BK-BIT'!$A$5:$E$10005,2,0)="","X",VLOOKUP(LEFT(N218,10),'Universo_BK-BIT'!$A$5:$E$10005,2,0))),"X")</f>
        <v>BK</v>
      </c>
      <c r="Q218" s="12">
        <f>IFERROR(IF(P218="X","",VLOOKUP(LEFT(N218,10),'Universo_BK-BIT'!$A$5:$E$10005,3,0)),"")</f>
        <v>14</v>
      </c>
      <c r="R218" s="14" t="e">
        <f t="shared" si="10"/>
        <v>#REF!</v>
      </c>
      <c r="S218" s="14" t="e">
        <f t="shared" si="11"/>
        <v>#N/A</v>
      </c>
      <c r="T218" s="14"/>
      <c r="U218" s="14" t="str">
        <f ca="1">IFERROR(IF(P218="X",IF(VLOOKUP(B218,'Oficios_-_pend_criticas'!$C$3:$J$4739,5,0)="","",IF(VLOOKUP(B218,'Oficios_-_pend_criticas'!$C$3:$J$4739,7,0)="",IF(TODAY()&gt;VLOOKUP(B218,'Oficios_-_pend_criticas'!$C$3:$J$4739,5,0),"X",""),IF(VLOOKUP(B218,'Oficios_-_pend_criticas'!$C$3:$J$4739,7,0)&gt;VLOOKUP(B218,'Oficios_-_pend_criticas'!$C$3:$J$4739,5,0),"X",""))),""),"")</f>
        <v/>
      </c>
      <c r="V218" s="14" t="str">
        <f ca="1">IFERROR(IF(Q218=0,IF(VLOOKUP(B218,'Oficios_-_pend_criticas'!$C$3:$J$4739,5,0)="","",IF(VLOOKUP(B218,'Oficios_-_pend_criticas'!$C$3:$J$4739,7,0)="",IF(TODAY()&gt;VLOOKUP(B218,'Oficios_-_pend_criticas'!$C$3:$J$4739,5,0),"X",""),IF(VLOOKUP(B218,'Oficios_-_pend_criticas'!$C$3:$J$4739,7,0)&gt;VLOOKUP(B218,'Oficios_-_pend_criticas'!$C$3:$J$4739,5,0),"X",""))),""),"")</f>
        <v/>
      </c>
      <c r="W218" s="14" t="str">
        <f ca="1">IFERROR(IF(P218&lt;&gt;"X",IF(Q218&gt;0,IF(VLOOKUP(B218,'Oficios_-_pend_criticas'!$C$4:$J$4739,5,0)="","",IF(VLOOKUP(B218,'Oficios_-_pend_criticas'!$C$4:$J$4739,7,0)="",IF(TODAY()&gt;VLOOKUP(B218,'Oficios_-_pend_criticas'!$C$4:$J$4739,5,0),"X",""),IF(VLOOKUP(B218,'Oficios_-_pend_criticas'!$C$4:$J$4739,7,0)&gt;VLOOKUP(B218,'Oficios_-_pend_criticas'!$C$4:$J$4739,5,0),"X",""))),""),""),"")</f>
        <v/>
      </c>
    </row>
    <row r="219" spans="1:23" ht="33.75" hidden="1" customHeight="1" x14ac:dyDescent="0.25">
      <c r="A219" s="9" t="str">
        <f t="shared" si="9"/>
        <v/>
      </c>
      <c r="B219" s="10" t="s">
        <v>599</v>
      </c>
      <c r="C219" s="11" t="e">
        <f>IF(B219="","",VLOOKUP(B219,#REF!,6,0))</f>
        <v>#REF!</v>
      </c>
      <c r="D219" s="12" t="e">
        <f>IF(B219="","",VLOOKUP(B219,#REF!,22,0))</f>
        <v>#REF!</v>
      </c>
      <c r="E219" s="10" t="e">
        <f>IF(B219="","",VLOOKUP(B219,Consultas_públicas!$A$376:$G$3879,7,0))</f>
        <v>#N/A</v>
      </c>
      <c r="F219" s="12" t="s">
        <v>557</v>
      </c>
      <c r="G219" s="13">
        <v>43509</v>
      </c>
      <c r="H219" s="14" t="str">
        <f>IFERROR(IF(VLOOKUP(B219,'Oficios_-_pend_criticas'!$C$4:$D$4739,2,0)="","","X"),"")</f>
        <v/>
      </c>
      <c r="I219" s="12"/>
      <c r="J219" s="13"/>
      <c r="K219" s="10"/>
      <c r="L219" s="12" t="str">
        <f>IFERROR(VLOOKUP(B219,Retorno_da_RFB!$D$3:$I$6388,5,0),"")</f>
        <v>028</v>
      </c>
      <c r="M219" s="13">
        <f>IFERROR(VLOOKUP(B219,Retorno_da_RFB!$D$3:$I$6388,6,0),"")</f>
        <v>43542</v>
      </c>
      <c r="N219" s="10" t="str">
        <f>IFERROR(VLOOKUP(B219,Retorno_da_RFB!$D$3:$I$6388,3,0),"")</f>
        <v>8417.80.90</v>
      </c>
      <c r="O219" s="10" t="str">
        <f>IFERROR(VLOOKUP(B219,Retorno_da_RFB!$D$3:$I$6388,4,0),"")</f>
        <v>Fornos industriais horizontais a gás (GLP) de alta performance de zona única, usado para secar latas de alumínio para bebidas após lavagem, com capacidade de produção igual ou superior a 3.000 latas de 350ml com diâmetro 2” 11/16” por minuto, temperatura de trabalho de 330 a 375 ˚F [165 a 190˚C] e máxima de 450°F [232°C], com painel de controle com controlador lógico programável e protocolo de comunicação ethernet.</v>
      </c>
      <c r="P219" s="12" t="str">
        <f>IFERROR(IF(N219="","",IF(VLOOKUP(LEFT(N219,10),'Universo_BK-BIT'!$A$5:$E$10005,2,0)="","X",VLOOKUP(LEFT(N219,10),'Universo_BK-BIT'!$A$5:$E$10005,2,0))),"X")</f>
        <v>BK</v>
      </c>
      <c r="Q219" s="12">
        <f>IFERROR(IF(P219="X","",VLOOKUP(LEFT(N219,10),'Universo_BK-BIT'!$A$5:$E$10005,3,0)),"")</f>
        <v>14</v>
      </c>
      <c r="R219" s="14" t="e">
        <f t="shared" si="10"/>
        <v>#REF!</v>
      </c>
      <c r="S219" s="14" t="e">
        <f t="shared" si="11"/>
        <v>#N/A</v>
      </c>
      <c r="T219" s="14"/>
      <c r="U219" s="14" t="str">
        <f ca="1">IFERROR(IF(P219="X",IF(VLOOKUP(B219,'Oficios_-_pend_criticas'!$C$3:$J$4739,5,0)="","",IF(VLOOKUP(B219,'Oficios_-_pend_criticas'!$C$3:$J$4739,7,0)="",IF(TODAY()&gt;VLOOKUP(B219,'Oficios_-_pend_criticas'!$C$3:$J$4739,5,0),"X",""),IF(VLOOKUP(B219,'Oficios_-_pend_criticas'!$C$3:$J$4739,7,0)&gt;VLOOKUP(B219,'Oficios_-_pend_criticas'!$C$3:$J$4739,5,0),"X",""))),""),"")</f>
        <v/>
      </c>
      <c r="V219" s="14" t="str">
        <f ca="1">IFERROR(IF(Q219=0,IF(VLOOKUP(B219,'Oficios_-_pend_criticas'!$C$3:$J$4739,5,0)="","",IF(VLOOKUP(B219,'Oficios_-_pend_criticas'!$C$3:$J$4739,7,0)="",IF(TODAY()&gt;VLOOKUP(B219,'Oficios_-_pend_criticas'!$C$3:$J$4739,5,0),"X",""),IF(VLOOKUP(B219,'Oficios_-_pend_criticas'!$C$3:$J$4739,7,0)&gt;VLOOKUP(B219,'Oficios_-_pend_criticas'!$C$3:$J$4739,5,0),"X",""))),""),"")</f>
        <v/>
      </c>
      <c r="W219" s="14" t="str">
        <f ca="1">IFERROR(IF(P219&lt;&gt;"X",IF(Q219&gt;0,IF(VLOOKUP(B219,'Oficios_-_pend_criticas'!$C$4:$J$4739,5,0)="","",IF(VLOOKUP(B219,'Oficios_-_pend_criticas'!$C$4:$J$4739,7,0)="",IF(TODAY()&gt;VLOOKUP(B219,'Oficios_-_pend_criticas'!$C$4:$J$4739,5,0),"X",""),IF(VLOOKUP(B219,'Oficios_-_pend_criticas'!$C$4:$J$4739,7,0)&gt;VLOOKUP(B219,'Oficios_-_pend_criticas'!$C$4:$J$4739,5,0),"X",""))),""),""),"")</f>
        <v/>
      </c>
    </row>
    <row r="220" spans="1:23" ht="33.75" hidden="1" customHeight="1" x14ac:dyDescent="0.25">
      <c r="A220" s="9" t="str">
        <f t="shared" si="9"/>
        <v/>
      </c>
      <c r="B220" s="10" t="s">
        <v>601</v>
      </c>
      <c r="C220" s="11" t="e">
        <f>IF(B220="","",VLOOKUP(B220,#REF!,6,0))</f>
        <v>#REF!</v>
      </c>
      <c r="D220" s="12" t="e">
        <f>IF(B220="","",VLOOKUP(B220,#REF!,22,0))</f>
        <v>#REF!</v>
      </c>
      <c r="E220" s="10" t="e">
        <f>IF(B220="","",VLOOKUP(B220,Consultas_públicas!$A$376:$G$3879,7,0))</f>
        <v>#N/A</v>
      </c>
      <c r="F220" s="12" t="s">
        <v>557</v>
      </c>
      <c r="G220" s="13">
        <v>43509</v>
      </c>
      <c r="H220" s="14" t="str">
        <f>IFERROR(IF(VLOOKUP(B220,'Oficios_-_pend_criticas'!$C$4:$D$4739,2,0)="","","X"),"")</f>
        <v/>
      </c>
      <c r="I220" s="12"/>
      <c r="J220" s="13"/>
      <c r="K220" s="10"/>
      <c r="L220" s="12" t="str">
        <f>IFERROR(VLOOKUP(B220,Retorno_da_RFB!$D$3:$I$6388,5,0),"")</f>
        <v>028</v>
      </c>
      <c r="M220" s="13">
        <f>IFERROR(VLOOKUP(B220,Retorno_da_RFB!$D$3:$I$6388,6,0),"")</f>
        <v>43542</v>
      </c>
      <c r="N220" s="10" t="str">
        <f>IFERROR(VLOOKUP(B220,Retorno_da_RFB!$D$3:$I$6388,3,0),"")</f>
        <v>8477.10.99</v>
      </c>
      <c r="O220" s="10" t="str">
        <f>IFERROR(VLOOKUP(B220,Retorno_da_RFB!$D$3:$I$6388,4,0),"")</f>
        <v>Máquinas verticais de vulcanização por injeção de peças de elastômeros, com mesa deslizante, com sistema de extração automático, com unidade de injeção e plastificação tipo "fifo-A", com bio retrátil, com volume igual ou superior a 4.000cm³, com placas de aquecimento igual ou superior a 670 x 780mm, com temperatura máxima de até 230ºC, injeção por meio de bico único, pressão de injeção igual ou superior a 1.800bar, unidade de fechamento hidráulico com força de fechamento igual ou superior a 4.000knm, curso de abertura igual ou superior a 600mm, diâmetro rosca igual ou superior a 55mm, com controlador lógico programável (CLP), com painel operacional IHM, com tela colorida igual ou superior a 19 polegadas com toque háptico com sequência de ciclos programáveis, com controle de temperatura das placas de aquecimento em 3 zonas.</v>
      </c>
      <c r="P220" s="12" t="str">
        <f>IFERROR(IF(N220="","",IF(VLOOKUP(LEFT(N220,10),'Universo_BK-BIT'!$A$5:$E$10005,2,0)="","X",VLOOKUP(LEFT(N220,10),'Universo_BK-BIT'!$A$5:$E$10005,2,0))),"X")</f>
        <v>BK</v>
      </c>
      <c r="Q220" s="12">
        <f>IFERROR(IF(P220="X","",VLOOKUP(LEFT(N220,10),'Universo_BK-BIT'!$A$5:$E$10005,3,0)),"")</f>
        <v>14</v>
      </c>
      <c r="R220" s="14" t="e">
        <f t="shared" si="10"/>
        <v>#REF!</v>
      </c>
      <c r="S220" s="14" t="e">
        <f t="shared" si="11"/>
        <v>#N/A</v>
      </c>
      <c r="T220" s="14"/>
      <c r="U220" s="14" t="str">
        <f ca="1">IFERROR(IF(P220="X",IF(VLOOKUP(B220,'Oficios_-_pend_criticas'!$C$3:$J$4739,5,0)="","",IF(VLOOKUP(B220,'Oficios_-_pend_criticas'!$C$3:$J$4739,7,0)="",IF(TODAY()&gt;VLOOKUP(B220,'Oficios_-_pend_criticas'!$C$3:$J$4739,5,0),"X",""),IF(VLOOKUP(B220,'Oficios_-_pend_criticas'!$C$3:$J$4739,7,0)&gt;VLOOKUP(B220,'Oficios_-_pend_criticas'!$C$3:$J$4739,5,0),"X",""))),""),"")</f>
        <v/>
      </c>
      <c r="V220" s="14" t="str">
        <f ca="1">IFERROR(IF(Q220=0,IF(VLOOKUP(B220,'Oficios_-_pend_criticas'!$C$3:$J$4739,5,0)="","",IF(VLOOKUP(B220,'Oficios_-_pend_criticas'!$C$3:$J$4739,7,0)="",IF(TODAY()&gt;VLOOKUP(B220,'Oficios_-_pend_criticas'!$C$3:$J$4739,5,0),"X",""),IF(VLOOKUP(B220,'Oficios_-_pend_criticas'!$C$3:$J$4739,7,0)&gt;VLOOKUP(B220,'Oficios_-_pend_criticas'!$C$3:$J$4739,5,0),"X",""))),""),"")</f>
        <v/>
      </c>
      <c r="W220" s="14" t="str">
        <f ca="1">IFERROR(IF(P220&lt;&gt;"X",IF(Q220&gt;0,IF(VLOOKUP(B220,'Oficios_-_pend_criticas'!$C$4:$J$4739,5,0)="","",IF(VLOOKUP(B220,'Oficios_-_pend_criticas'!$C$4:$J$4739,7,0)="",IF(TODAY()&gt;VLOOKUP(B220,'Oficios_-_pend_criticas'!$C$4:$J$4739,5,0),"X",""),IF(VLOOKUP(B220,'Oficios_-_pend_criticas'!$C$4:$J$4739,7,0)&gt;VLOOKUP(B220,'Oficios_-_pend_criticas'!$C$4:$J$4739,5,0),"X",""))),""),""),"")</f>
        <v/>
      </c>
    </row>
    <row r="221" spans="1:23" ht="33.75" hidden="1" customHeight="1" x14ac:dyDescent="0.25">
      <c r="A221" s="9" t="str">
        <f t="shared" si="9"/>
        <v/>
      </c>
      <c r="B221" s="10" t="s">
        <v>604</v>
      </c>
      <c r="C221" s="11" t="e">
        <f>IF(B221="","",VLOOKUP(B221,#REF!,6,0))</f>
        <v>#REF!</v>
      </c>
      <c r="D221" s="12" t="e">
        <f>IF(B221="","",VLOOKUP(B221,#REF!,22,0))</f>
        <v>#REF!</v>
      </c>
      <c r="E221" s="10" t="e">
        <f>IF(B221="","",VLOOKUP(B221,Consultas_públicas!$A$376:$G$3879,7,0))</f>
        <v>#N/A</v>
      </c>
      <c r="F221" s="12" t="s">
        <v>557</v>
      </c>
      <c r="G221" s="13">
        <v>43509</v>
      </c>
      <c r="H221" s="14" t="str">
        <f>IFERROR(IF(VLOOKUP(B221,'Oficios_-_pend_criticas'!$C$4:$D$4739,2,0)="","","X"),"")</f>
        <v/>
      </c>
      <c r="I221" s="12"/>
      <c r="J221" s="13"/>
      <c r="K221" s="10"/>
      <c r="L221" s="12" t="str">
        <f>IFERROR(VLOOKUP(B221,Retorno_da_RFB!$D$3:$I$6388,5,0),"")</f>
        <v>028</v>
      </c>
      <c r="M221" s="13">
        <f>IFERROR(VLOOKUP(B221,Retorno_da_RFB!$D$3:$I$6388,6,0),"")</f>
        <v>43542</v>
      </c>
      <c r="N221" s="10" t="str">
        <f>IFERROR(VLOOKUP(B221,Retorno_da_RFB!$D$3:$I$6388,3,0),"")</f>
        <v>9027.10.00</v>
      </c>
      <c r="O221" s="10" t="str">
        <f>IFERROR(VLOOKUP(B221,Retorno_da_RFB!$D$3:$I$6388,4,0),"")</f>
        <v>Aparelhos para detecção contínua de gases tóxicos, inflamáveis e oxigênio, por tecnologia de sensor catalítico para os gases combustíveis; por tecnologia de sensor eletroquímico para amônia (NH3), Monóxido de Carbono (CO) de Baixo Range, Monóxido de Carbono (CO) de Alto Range, Monóxido de carbono (CO sem interferência de H2), Sulfeto de Hidrogênio (H2S), Cloro (CL2), Hidrogênio (H2), Cianeto de Hidrogênio (HCN), Dióxido de nitrogênio (NO2), Oxigênio (O2) e Dióxido de enxofre (SO2); por tecnologia de sensor de foto ionização para compostos Orgânicos Voláteis (COVs), com detecção simultânea de até 07 gases, portáteis, com faixas de medição entre 0 e 100% LEL em incrementos de 1% para gases combustíveis, entre 0 e 500ppm em incrementos de 1ppm para Amônia (NH3), entre 0 e 1.500ppm em incrementos de 1ppm para Monóxido de Carbono (CO) de baixo range, entre 0 e 9.999ppm em incrementos de 1ppm para Monóxido de Carbono (CO) de alto range, entre 0 e 1.000ppm em incrementos de 1ppm para Monóxido de Carbono (CO sem interferência de H2), entre 0 e 500ppm em incrementos de 0,1ppm para Sulfeto de Hidrogênio (H2S), entre 0 e 50ppm em incrementos de 0,1ppm para Cloro (CL2), entre 0 e 2.000ppm em incrementos de 1ppm para Hidrogênio (H2), entre 0 e 30ppm em incrementos de 0,01ppm para Cianeto de Hidrogênio (HCN), entre 0 e 150ppm em incrementos de 0,1ppm para Dióxido de nitrogênio (NO2), entre 0 e 30% por volume em incrementos de 0,1% para Oxigênio (O2),  entre 0 e 150ppm em incrementos de 0,1ppm para Dióxido de Enxofre (SO2), entre 0 e 2.000ppm em incrementos de 0,1ppm para Compostos Orgânicos Voláteis (COVs),  montados em material do corpo externo de ligas de policarbonato resistentes a impacto com grau de proteção IP66, dotados de visor LCD, botões de operação, alarmes sonoro de 108dB, vibratório e luminoso para presença de gás, bateria fraca, falha da bomba de sucção e falha de sensores, compatível com baterias internas recarregáveis, com faixa de temperatura operacional entre -20 a +55 graus Celsius, com faixa de umidade operacional entre 15% a 95% sem condensação (contínua), com memória de dados interna com capacidade de 90 dias de registros contínuos em intervalo de 10 em 10 segundos, possui transmissão de dados “wireless” entre os detectores (atual e mais 24 detectores) dentro do alcance do sinal de cada detector de até 300 metros, com ou sem bomba de sucção, compatível com software de gerenciamento online.</v>
      </c>
      <c r="P221" s="12" t="str">
        <f>IFERROR(IF(N221="","",IF(VLOOKUP(LEFT(N221,10),'Universo_BK-BIT'!$A$5:$E$10005,2,0)="","X",VLOOKUP(LEFT(N221,10),'Universo_BK-BIT'!$A$5:$E$10005,2,0))),"X")</f>
        <v>BK</v>
      </c>
      <c r="Q221" s="12">
        <f>IFERROR(IF(P221="X","",VLOOKUP(LEFT(N221,10),'Universo_BK-BIT'!$A$5:$E$10005,3,0)),"")</f>
        <v>14</v>
      </c>
      <c r="R221" s="14" t="e">
        <f t="shared" si="10"/>
        <v>#REF!</v>
      </c>
      <c r="S221" s="14" t="e">
        <f t="shared" si="11"/>
        <v>#N/A</v>
      </c>
      <c r="T221" s="14"/>
      <c r="U221" s="14" t="str">
        <f ca="1">IFERROR(IF(P221="X",IF(VLOOKUP(B221,'Oficios_-_pend_criticas'!$C$3:$J$4739,5,0)="","",IF(VLOOKUP(B221,'Oficios_-_pend_criticas'!$C$3:$J$4739,7,0)="",IF(TODAY()&gt;VLOOKUP(B221,'Oficios_-_pend_criticas'!$C$3:$J$4739,5,0),"X",""),IF(VLOOKUP(B221,'Oficios_-_pend_criticas'!$C$3:$J$4739,7,0)&gt;VLOOKUP(B221,'Oficios_-_pend_criticas'!$C$3:$J$4739,5,0),"X",""))),""),"")</f>
        <v/>
      </c>
      <c r="V221" s="14" t="str">
        <f ca="1">IFERROR(IF(Q221=0,IF(VLOOKUP(B221,'Oficios_-_pend_criticas'!$C$3:$J$4739,5,0)="","",IF(VLOOKUP(B221,'Oficios_-_pend_criticas'!$C$3:$J$4739,7,0)="",IF(TODAY()&gt;VLOOKUP(B221,'Oficios_-_pend_criticas'!$C$3:$J$4739,5,0),"X",""),IF(VLOOKUP(B221,'Oficios_-_pend_criticas'!$C$3:$J$4739,7,0)&gt;VLOOKUP(B221,'Oficios_-_pend_criticas'!$C$3:$J$4739,5,0),"X",""))),""),"")</f>
        <v/>
      </c>
      <c r="W221" s="14" t="str">
        <f ca="1">IFERROR(IF(P221&lt;&gt;"X",IF(Q221&gt;0,IF(VLOOKUP(B221,'Oficios_-_pend_criticas'!$C$4:$J$4739,5,0)="","",IF(VLOOKUP(B221,'Oficios_-_pend_criticas'!$C$4:$J$4739,7,0)="",IF(TODAY()&gt;VLOOKUP(B221,'Oficios_-_pend_criticas'!$C$4:$J$4739,5,0),"X",""),IF(VLOOKUP(B221,'Oficios_-_pend_criticas'!$C$4:$J$4739,7,0)&gt;VLOOKUP(B221,'Oficios_-_pend_criticas'!$C$4:$J$4739,5,0),"X",""))),""),""),"")</f>
        <v/>
      </c>
    </row>
    <row r="222" spans="1:23" ht="33.75" hidden="1" customHeight="1" x14ac:dyDescent="0.25">
      <c r="A222" s="9" t="str">
        <f t="shared" si="9"/>
        <v/>
      </c>
      <c r="B222" s="10" t="s">
        <v>607</v>
      </c>
      <c r="C222" s="11" t="e">
        <f>IF(B222="","",VLOOKUP(B222,#REF!,6,0))</f>
        <v>#REF!</v>
      </c>
      <c r="D222" s="12" t="e">
        <f>IF(B222="","",VLOOKUP(B222,#REF!,22,0))</f>
        <v>#REF!</v>
      </c>
      <c r="E222" s="10" t="e">
        <f>IF(B222="","",VLOOKUP(B222,Consultas_públicas!$A$376:$G$3879,7,0))</f>
        <v>#N/A</v>
      </c>
      <c r="F222" s="12" t="s">
        <v>557</v>
      </c>
      <c r="G222" s="13">
        <v>43509</v>
      </c>
      <c r="H222" s="14" t="str">
        <f>IFERROR(IF(VLOOKUP(B222,'Oficios_-_pend_criticas'!$C$4:$D$4739,2,0)="","","X"),"")</f>
        <v/>
      </c>
      <c r="I222" s="12"/>
      <c r="J222" s="13"/>
      <c r="K222" s="10"/>
      <c r="L222" s="12" t="str">
        <f>IFERROR(VLOOKUP(B222,Retorno_da_RFB!$D$3:$I$6388,5,0),"")</f>
        <v>028</v>
      </c>
      <c r="M222" s="13">
        <f>IFERROR(VLOOKUP(B222,Retorno_da_RFB!$D$3:$I$6388,6,0),"")</f>
        <v>43542</v>
      </c>
      <c r="N222" s="10" t="str">
        <f>IFERROR(VLOOKUP(B222,Retorno_da_RFB!$D$3:$I$6388,3,0),"")</f>
        <v>8428.90.90</v>
      </c>
      <c r="O222" s="10" t="str">
        <f>IFERROR(VLOOKUP(B222,Retorno_da_RFB!$D$3:$I$6388,4,0),"")</f>
        <v>Dispositivos para automação da etapa de alimentação e retirada do substrato para uso em conjunto com máquina impressora industrial a jato de tinta, operando através de braços com sucção para retirada e posicionamento do substrato a ser impresso, posicionamento do mesmo na mesa de alimentação da impressora, posterior retirada após impressão e empilhamento do material impresso, operação com até 03 folhas simultâneas, formato máximo da folha de 3,2 x 1,6m, peso máximo do substrato de 10kg, precisão de colocação de +/- 1,0mm.</v>
      </c>
      <c r="P222" s="12" t="str">
        <f>IFERROR(IF(N222="","",IF(VLOOKUP(LEFT(N222,10),'Universo_BK-BIT'!$A$5:$E$10005,2,0)="","X",VLOOKUP(LEFT(N222,10),'Universo_BK-BIT'!$A$5:$E$10005,2,0))),"X")</f>
        <v>BK</v>
      </c>
      <c r="Q222" s="12">
        <f>IFERROR(IF(P222="X","",VLOOKUP(LEFT(N222,10),'Universo_BK-BIT'!$A$5:$E$10005,3,0)),"")</f>
        <v>14</v>
      </c>
      <c r="R222" s="14" t="e">
        <f t="shared" si="10"/>
        <v>#REF!</v>
      </c>
      <c r="S222" s="14" t="e">
        <f t="shared" si="11"/>
        <v>#N/A</v>
      </c>
      <c r="T222" s="14"/>
      <c r="U222" s="14" t="str">
        <f ca="1">IFERROR(IF(P222="X",IF(VLOOKUP(B222,'Oficios_-_pend_criticas'!$C$3:$J$4739,5,0)="","",IF(VLOOKUP(B222,'Oficios_-_pend_criticas'!$C$3:$J$4739,7,0)="",IF(TODAY()&gt;VLOOKUP(B222,'Oficios_-_pend_criticas'!$C$3:$J$4739,5,0),"X",""),IF(VLOOKUP(B222,'Oficios_-_pend_criticas'!$C$3:$J$4739,7,0)&gt;VLOOKUP(B222,'Oficios_-_pend_criticas'!$C$3:$J$4739,5,0),"X",""))),""),"")</f>
        <v/>
      </c>
      <c r="V222" s="14" t="str">
        <f ca="1">IFERROR(IF(Q222=0,IF(VLOOKUP(B222,'Oficios_-_pend_criticas'!$C$3:$J$4739,5,0)="","",IF(VLOOKUP(B222,'Oficios_-_pend_criticas'!$C$3:$J$4739,7,0)="",IF(TODAY()&gt;VLOOKUP(B222,'Oficios_-_pend_criticas'!$C$3:$J$4739,5,0),"X",""),IF(VLOOKUP(B222,'Oficios_-_pend_criticas'!$C$3:$J$4739,7,0)&gt;VLOOKUP(B222,'Oficios_-_pend_criticas'!$C$3:$J$4739,5,0),"X",""))),""),"")</f>
        <v/>
      </c>
      <c r="W222" s="14" t="str">
        <f ca="1">IFERROR(IF(P222&lt;&gt;"X",IF(Q222&gt;0,IF(VLOOKUP(B222,'Oficios_-_pend_criticas'!$C$4:$J$4739,5,0)="","",IF(VLOOKUP(B222,'Oficios_-_pend_criticas'!$C$4:$J$4739,7,0)="",IF(TODAY()&gt;VLOOKUP(B222,'Oficios_-_pend_criticas'!$C$4:$J$4739,5,0),"X",""),IF(VLOOKUP(B222,'Oficios_-_pend_criticas'!$C$4:$J$4739,7,0)&gt;VLOOKUP(B222,'Oficios_-_pend_criticas'!$C$4:$J$4739,5,0),"X",""))),""),""),"")</f>
        <v/>
      </c>
    </row>
    <row r="223" spans="1:23" ht="33.75" hidden="1" customHeight="1" x14ac:dyDescent="0.25">
      <c r="A223" s="9" t="str">
        <f t="shared" si="9"/>
        <v/>
      </c>
      <c r="B223" s="10" t="s">
        <v>609</v>
      </c>
      <c r="C223" s="11" t="e">
        <f>IF(B223="","",VLOOKUP(B223,#REF!,6,0))</f>
        <v>#REF!</v>
      </c>
      <c r="D223" s="12" t="e">
        <f>IF(B223="","",VLOOKUP(B223,#REF!,22,0))</f>
        <v>#REF!</v>
      </c>
      <c r="E223" s="10" t="e">
        <f>IF(B223="","",VLOOKUP(B223,Consultas_públicas!$A$376:$G$3879,7,0))</f>
        <v>#N/A</v>
      </c>
      <c r="F223" s="12" t="s">
        <v>557</v>
      </c>
      <c r="G223" s="13">
        <v>43509</v>
      </c>
      <c r="H223" s="14" t="str">
        <f>IFERROR(IF(VLOOKUP(B223,'Oficios_-_pend_criticas'!$C$4:$D$4739,2,0)="","","X"),"")</f>
        <v/>
      </c>
      <c r="I223" s="12"/>
      <c r="J223" s="13"/>
      <c r="K223" s="10"/>
      <c r="L223" s="12" t="str">
        <f>IFERROR(VLOOKUP(B223,Retorno_da_RFB!$D$3:$I$6388,5,0),"")</f>
        <v>028</v>
      </c>
      <c r="M223" s="13">
        <f>IFERROR(VLOOKUP(B223,Retorno_da_RFB!$D$3:$I$6388,6,0),"")</f>
        <v>43542</v>
      </c>
      <c r="N223" s="10" t="str">
        <f>IFERROR(VLOOKUP(B223,Retorno_da_RFB!$D$3:$I$6388,3,0),"")</f>
        <v>9019.10.00</v>
      </c>
      <c r="O223" s="10" t="str">
        <f>IFERROR(VLOOKUP(B223,Retorno_da_RFB!$D$3:$I$6388,4,0),"")</f>
        <v>Aparelhos de hidromassagem em forma de poltrona em posição vertical sentado, destinados a estimulação e relaxamento muscular por jato de água por meio da tecnologia do ar, dotados de tela "touchscreen" permitindo que o usuário selecione os pontos de massagem desejada em até 10 níveis e com ajuste de velocidade de até 4 configurações.</v>
      </c>
      <c r="P223" s="12" t="str">
        <f>IFERROR(IF(N223="","",IF(VLOOKUP(LEFT(N223,10),'Universo_BK-BIT'!$A$5:$E$10005,2,0)="","X",VLOOKUP(LEFT(N223,10),'Universo_BK-BIT'!$A$5:$E$10005,2,0))),"X")</f>
        <v>BK</v>
      </c>
      <c r="Q223" s="12">
        <f>IFERROR(IF(P223="X","",VLOOKUP(LEFT(N223,10),'Universo_BK-BIT'!$A$5:$E$10005,3,0)),"")</f>
        <v>14</v>
      </c>
      <c r="R223" s="14" t="e">
        <f t="shared" si="10"/>
        <v>#REF!</v>
      </c>
      <c r="S223" s="14" t="e">
        <f t="shared" si="11"/>
        <v>#N/A</v>
      </c>
      <c r="T223" s="14"/>
      <c r="U223" s="14" t="str">
        <f ca="1">IFERROR(IF(P223="X",IF(VLOOKUP(B223,'Oficios_-_pend_criticas'!$C$3:$J$4739,5,0)="","",IF(VLOOKUP(B223,'Oficios_-_pend_criticas'!$C$3:$J$4739,7,0)="",IF(TODAY()&gt;VLOOKUP(B223,'Oficios_-_pend_criticas'!$C$3:$J$4739,5,0),"X",""),IF(VLOOKUP(B223,'Oficios_-_pend_criticas'!$C$3:$J$4739,7,0)&gt;VLOOKUP(B223,'Oficios_-_pend_criticas'!$C$3:$J$4739,5,0),"X",""))),""),"")</f>
        <v/>
      </c>
      <c r="V223" s="14" t="str">
        <f ca="1">IFERROR(IF(Q223=0,IF(VLOOKUP(B223,'Oficios_-_pend_criticas'!$C$3:$J$4739,5,0)="","",IF(VLOOKUP(B223,'Oficios_-_pend_criticas'!$C$3:$J$4739,7,0)="",IF(TODAY()&gt;VLOOKUP(B223,'Oficios_-_pend_criticas'!$C$3:$J$4739,5,0),"X",""),IF(VLOOKUP(B223,'Oficios_-_pend_criticas'!$C$3:$J$4739,7,0)&gt;VLOOKUP(B223,'Oficios_-_pend_criticas'!$C$3:$J$4739,5,0),"X",""))),""),"")</f>
        <v/>
      </c>
      <c r="W223" s="14" t="str">
        <f ca="1">IFERROR(IF(P223&lt;&gt;"X",IF(Q223&gt;0,IF(VLOOKUP(B223,'Oficios_-_pend_criticas'!$C$4:$J$4739,5,0)="","",IF(VLOOKUP(B223,'Oficios_-_pend_criticas'!$C$4:$J$4739,7,0)="",IF(TODAY()&gt;VLOOKUP(B223,'Oficios_-_pend_criticas'!$C$4:$J$4739,5,0),"X",""),IF(VLOOKUP(B223,'Oficios_-_pend_criticas'!$C$4:$J$4739,7,0)&gt;VLOOKUP(B223,'Oficios_-_pend_criticas'!$C$4:$J$4739,5,0),"X",""))),""),""),"")</f>
        <v/>
      </c>
    </row>
    <row r="224" spans="1:23" ht="33.75" hidden="1" customHeight="1" x14ac:dyDescent="0.25">
      <c r="A224" s="9" t="str">
        <f t="shared" si="9"/>
        <v/>
      </c>
      <c r="B224" s="10" t="s">
        <v>612</v>
      </c>
      <c r="C224" s="11" t="e">
        <f>IF(B224="","",VLOOKUP(B224,#REF!,6,0))</f>
        <v>#REF!</v>
      </c>
      <c r="D224" s="12" t="e">
        <f>IF(B224="","",VLOOKUP(B224,#REF!,22,0))</f>
        <v>#REF!</v>
      </c>
      <c r="E224" s="10" t="e">
        <f>IF(B224="","",VLOOKUP(B224,Consultas_públicas!$A$376:$G$3879,7,0))</f>
        <v>#N/A</v>
      </c>
      <c r="F224" s="12" t="s">
        <v>557</v>
      </c>
      <c r="G224" s="13">
        <v>43509</v>
      </c>
      <c r="H224" s="14" t="str">
        <f>IFERROR(IF(VLOOKUP(B224,'Oficios_-_pend_criticas'!$C$4:$D$4739,2,0)="","","X"),"")</f>
        <v/>
      </c>
      <c r="I224" s="12"/>
      <c r="J224" s="13"/>
      <c r="K224" s="10"/>
      <c r="L224" s="12" t="str">
        <f>IFERROR(VLOOKUP(B224,Retorno_da_RFB!$D$3:$I$6388,5,0),"")</f>
        <v>028</v>
      </c>
      <c r="M224" s="13">
        <f>IFERROR(VLOOKUP(B224,Retorno_da_RFB!$D$3:$I$6388,6,0),"")</f>
        <v>43542</v>
      </c>
      <c r="N224" s="10" t="str">
        <f>IFERROR(VLOOKUP(B224,Retorno_da_RFB!$D$3:$I$6388,3,0),"")</f>
        <v>8441.80.00</v>
      </c>
      <c r="O224" s="10" t="str">
        <f>IFERROR(VLOOKUP(B224,Retorno_da_RFB!$D$3:$I$6388,4,0),"")</f>
        <v>Máquinas automáticas para corte e vinco e aplicação de "hot-stamping", alimentadas por folhas soltas, espessura mínima do papel de 0,1mm, espessura máxima do cartão de 4mm, velocidade máxima igual a 8.000 folhas/hora e formato máximo de folha igual a 1060 x 760 mm, dotadas  de unidade de alimentação, unidade de corte e vinco do substrato, aplicação de acabamento superficial “hot stamping”, dispositivo de destaque e saída em pilhas.</v>
      </c>
      <c r="P224" s="12" t="str">
        <f>IFERROR(IF(N224="","",IF(VLOOKUP(LEFT(N224,10),'Universo_BK-BIT'!$A$5:$E$10005,2,0)="","X",VLOOKUP(LEFT(N224,10),'Universo_BK-BIT'!$A$5:$E$10005,2,0))),"X")</f>
        <v>BK</v>
      </c>
      <c r="Q224" s="12">
        <f>IFERROR(IF(P224="X","",VLOOKUP(LEFT(N224,10),'Universo_BK-BIT'!$A$5:$E$10005,3,0)),"")</f>
        <v>10</v>
      </c>
      <c r="R224" s="14" t="e">
        <f t="shared" si="10"/>
        <v>#REF!</v>
      </c>
      <c r="S224" s="14" t="e">
        <f t="shared" si="11"/>
        <v>#N/A</v>
      </c>
      <c r="T224" s="14"/>
      <c r="U224" s="14" t="str">
        <f ca="1">IFERROR(IF(P224="X",IF(VLOOKUP(B224,'Oficios_-_pend_criticas'!$C$3:$J$4739,5,0)="","",IF(VLOOKUP(B224,'Oficios_-_pend_criticas'!$C$3:$J$4739,7,0)="",IF(TODAY()&gt;VLOOKUP(B224,'Oficios_-_pend_criticas'!$C$3:$J$4739,5,0),"X",""),IF(VLOOKUP(B224,'Oficios_-_pend_criticas'!$C$3:$J$4739,7,0)&gt;VLOOKUP(B224,'Oficios_-_pend_criticas'!$C$3:$J$4739,5,0),"X",""))),""),"")</f>
        <v/>
      </c>
      <c r="V224" s="14" t="str">
        <f ca="1">IFERROR(IF(Q224=0,IF(VLOOKUP(B224,'Oficios_-_pend_criticas'!$C$3:$J$4739,5,0)="","",IF(VLOOKUP(B224,'Oficios_-_pend_criticas'!$C$3:$J$4739,7,0)="",IF(TODAY()&gt;VLOOKUP(B224,'Oficios_-_pend_criticas'!$C$3:$J$4739,5,0),"X",""),IF(VLOOKUP(B224,'Oficios_-_pend_criticas'!$C$3:$J$4739,7,0)&gt;VLOOKUP(B224,'Oficios_-_pend_criticas'!$C$3:$J$4739,5,0),"X",""))),""),"")</f>
        <v/>
      </c>
      <c r="W224" s="14" t="str">
        <f ca="1">IFERROR(IF(P224&lt;&gt;"X",IF(Q224&gt;0,IF(VLOOKUP(B224,'Oficios_-_pend_criticas'!$C$4:$J$4739,5,0)="","",IF(VLOOKUP(B224,'Oficios_-_pend_criticas'!$C$4:$J$4739,7,0)="",IF(TODAY()&gt;VLOOKUP(B224,'Oficios_-_pend_criticas'!$C$4:$J$4739,5,0),"X",""),IF(VLOOKUP(B224,'Oficios_-_pend_criticas'!$C$4:$J$4739,7,0)&gt;VLOOKUP(B224,'Oficios_-_pend_criticas'!$C$4:$J$4739,5,0),"X",""))),""),""),"")</f>
        <v/>
      </c>
    </row>
    <row r="225" spans="1:23" ht="33.75" hidden="1" customHeight="1" x14ac:dyDescent="0.25">
      <c r="A225" s="9" t="str">
        <f t="shared" si="9"/>
        <v/>
      </c>
      <c r="B225" s="10" t="s">
        <v>614</v>
      </c>
      <c r="C225" s="11" t="e">
        <f>IF(B225="","",VLOOKUP(B225,#REF!,6,0))</f>
        <v>#REF!</v>
      </c>
      <c r="D225" s="12" t="e">
        <f>IF(B225="","",VLOOKUP(B225,#REF!,22,0))</f>
        <v>#REF!</v>
      </c>
      <c r="E225" s="10" t="e">
        <f>IF(B225="","",VLOOKUP(B225,Consultas_públicas!$A$376:$G$3879,7,0))</f>
        <v>#N/A</v>
      </c>
      <c r="F225" s="12" t="s">
        <v>557</v>
      </c>
      <c r="G225" s="13">
        <v>43509</v>
      </c>
      <c r="H225" s="14" t="str">
        <f>IFERROR(IF(VLOOKUP(B225,'Oficios_-_pend_criticas'!$C$4:$D$4739,2,0)="","","X"),"")</f>
        <v/>
      </c>
      <c r="I225" s="12"/>
      <c r="J225" s="13"/>
      <c r="K225" s="10"/>
      <c r="L225" s="12" t="str">
        <f>IFERROR(VLOOKUP(B225,Retorno_da_RFB!$D$3:$I$6388,5,0),"")</f>
        <v>028</v>
      </c>
      <c r="M225" s="13">
        <f>IFERROR(VLOOKUP(B225,Retorno_da_RFB!$D$3:$I$6388,6,0),"")</f>
        <v>43542</v>
      </c>
      <c r="N225" s="10" t="str">
        <f>IFERROR(VLOOKUP(B225,Retorno_da_RFB!$D$3:$I$6388,3,0),"")</f>
        <v>9022.90.90</v>
      </c>
      <c r="O225" s="10" t="str">
        <f>IFERROR(VLOOKUP(B225,Retorno_da_RFB!$D$3:$I$6388,4,0),"")</f>
        <v>Kit's de acabamento frontal de console de controle e comando de equipamento de Tomografia Computadorizada dotados de partes plásticas injetadas, partes metálicas estampadas e parafusos de fixação.</v>
      </c>
      <c r="P225" s="12" t="str">
        <f>IFERROR(IF(N225="","",IF(VLOOKUP(LEFT(N225,10),'Universo_BK-BIT'!$A$5:$E$10005,2,0)="","X",VLOOKUP(LEFT(N225,10),'Universo_BK-BIT'!$A$5:$E$10005,2,0))),"X")</f>
        <v>BK</v>
      </c>
      <c r="Q225" s="12">
        <f>IFERROR(IF(P225="X","",VLOOKUP(LEFT(N225,10),'Universo_BK-BIT'!$A$5:$E$10005,3,0)),"")</f>
        <v>14</v>
      </c>
      <c r="R225" s="14" t="e">
        <f t="shared" si="10"/>
        <v>#REF!</v>
      </c>
      <c r="S225" s="14" t="e">
        <f t="shared" si="11"/>
        <v>#N/A</v>
      </c>
      <c r="T225" s="14"/>
      <c r="U225" s="14" t="str">
        <f ca="1">IFERROR(IF(P225="X",IF(VLOOKUP(B225,'Oficios_-_pend_criticas'!$C$3:$J$4739,5,0)="","",IF(VLOOKUP(B225,'Oficios_-_pend_criticas'!$C$3:$J$4739,7,0)="",IF(TODAY()&gt;VLOOKUP(B225,'Oficios_-_pend_criticas'!$C$3:$J$4739,5,0),"X",""),IF(VLOOKUP(B225,'Oficios_-_pend_criticas'!$C$3:$J$4739,7,0)&gt;VLOOKUP(B225,'Oficios_-_pend_criticas'!$C$3:$J$4739,5,0),"X",""))),""),"")</f>
        <v/>
      </c>
      <c r="V225" s="14" t="str">
        <f ca="1">IFERROR(IF(Q225=0,IF(VLOOKUP(B225,'Oficios_-_pend_criticas'!$C$3:$J$4739,5,0)="","",IF(VLOOKUP(B225,'Oficios_-_pend_criticas'!$C$3:$J$4739,7,0)="",IF(TODAY()&gt;VLOOKUP(B225,'Oficios_-_pend_criticas'!$C$3:$J$4739,5,0),"X",""),IF(VLOOKUP(B225,'Oficios_-_pend_criticas'!$C$3:$J$4739,7,0)&gt;VLOOKUP(B225,'Oficios_-_pend_criticas'!$C$3:$J$4739,5,0),"X",""))),""),"")</f>
        <v/>
      </c>
      <c r="W225" s="14" t="str">
        <f ca="1">IFERROR(IF(P225&lt;&gt;"X",IF(Q225&gt;0,IF(VLOOKUP(B225,'Oficios_-_pend_criticas'!$C$4:$J$4739,5,0)="","",IF(VLOOKUP(B225,'Oficios_-_pend_criticas'!$C$4:$J$4739,7,0)="",IF(TODAY()&gt;VLOOKUP(B225,'Oficios_-_pend_criticas'!$C$4:$J$4739,5,0),"X",""),IF(VLOOKUP(B225,'Oficios_-_pend_criticas'!$C$4:$J$4739,7,0)&gt;VLOOKUP(B225,'Oficios_-_pend_criticas'!$C$4:$J$4739,5,0),"X",""))),""),""),"")</f>
        <v/>
      </c>
    </row>
    <row r="226" spans="1:23" ht="33.75" hidden="1" customHeight="1" x14ac:dyDescent="0.25">
      <c r="A226" s="9" t="str">
        <f t="shared" si="9"/>
        <v/>
      </c>
      <c r="B226" s="10" t="s">
        <v>616</v>
      </c>
      <c r="C226" s="11" t="e">
        <f>IF(B226="","",VLOOKUP(B226,#REF!,6,0))</f>
        <v>#REF!</v>
      </c>
      <c r="D226" s="12" t="e">
        <f>IF(B226="","",VLOOKUP(B226,#REF!,22,0))</f>
        <v>#REF!</v>
      </c>
      <c r="E226" s="10" t="e">
        <f>IF(B226="","",VLOOKUP(B226,Consultas_públicas!$A$376:$G$3879,7,0))</f>
        <v>#N/A</v>
      </c>
      <c r="F226" s="12" t="s">
        <v>557</v>
      </c>
      <c r="G226" s="13">
        <v>43509</v>
      </c>
      <c r="H226" s="14" t="str">
        <f>IFERROR(IF(VLOOKUP(B226,'Oficios_-_pend_criticas'!$C$4:$D$4739,2,0)="","","X"),"")</f>
        <v/>
      </c>
      <c r="I226" s="12"/>
      <c r="J226" s="13"/>
      <c r="K226" s="10"/>
      <c r="L226" s="12" t="str">
        <f>IFERROR(VLOOKUP(B226,Retorno_da_RFB!$D$3:$I$6388,5,0),"")</f>
        <v>028</v>
      </c>
      <c r="M226" s="13">
        <f>IFERROR(VLOOKUP(B226,Retorno_da_RFB!$D$3:$I$6388,6,0),"")</f>
        <v>43542</v>
      </c>
      <c r="N226" s="10" t="str">
        <f>IFERROR(VLOOKUP(B226,Retorno_da_RFB!$D$3:$I$6388,3,0),"")</f>
        <v>8431.39.00</v>
      </c>
      <c r="O226" s="10" t="str">
        <f>IFERROR(VLOOKUP(B226,Retorno_da_RFB!$D$3:$I$6388,4,0),"")</f>
        <v>Curvas transportadoras de correia PVC preta estruturadas, com ângulo de 60 graus, raio interno de 60mm, largura da correia igual a 700mm, capacidade de carga de até 100kg, com rolete cônico de diâmetro externo de 100mm tracionado por um motor de potência 0,75kW e com velocidade máxima de 60Hz de 0,8 m/s.</v>
      </c>
      <c r="P226" s="12" t="str">
        <f>IFERROR(IF(N226="","",IF(VLOOKUP(LEFT(N226,10),'Universo_BK-BIT'!$A$5:$E$10005,2,0)="","X",VLOOKUP(LEFT(N226,10),'Universo_BK-BIT'!$A$5:$E$10005,2,0))),"X")</f>
        <v>BK</v>
      </c>
      <c r="Q226" s="12">
        <f>IFERROR(IF(P226="X","",VLOOKUP(LEFT(N226,10),'Universo_BK-BIT'!$A$5:$E$10005,3,0)),"")</f>
        <v>14</v>
      </c>
      <c r="R226" s="14" t="e">
        <f t="shared" si="10"/>
        <v>#REF!</v>
      </c>
      <c r="S226" s="14" t="e">
        <f t="shared" si="11"/>
        <v>#N/A</v>
      </c>
      <c r="T226" s="14"/>
      <c r="U226" s="14" t="str">
        <f ca="1">IFERROR(IF(P226="X",IF(VLOOKUP(B226,'Oficios_-_pend_criticas'!$C$3:$J$4739,5,0)="","",IF(VLOOKUP(B226,'Oficios_-_pend_criticas'!$C$3:$J$4739,7,0)="",IF(TODAY()&gt;VLOOKUP(B226,'Oficios_-_pend_criticas'!$C$3:$J$4739,5,0),"X",""),IF(VLOOKUP(B226,'Oficios_-_pend_criticas'!$C$3:$J$4739,7,0)&gt;VLOOKUP(B226,'Oficios_-_pend_criticas'!$C$3:$J$4739,5,0),"X",""))),""),"")</f>
        <v/>
      </c>
      <c r="V226" s="14" t="str">
        <f ca="1">IFERROR(IF(Q226=0,IF(VLOOKUP(B226,'Oficios_-_pend_criticas'!$C$3:$J$4739,5,0)="","",IF(VLOOKUP(B226,'Oficios_-_pend_criticas'!$C$3:$J$4739,7,0)="",IF(TODAY()&gt;VLOOKUP(B226,'Oficios_-_pend_criticas'!$C$3:$J$4739,5,0),"X",""),IF(VLOOKUP(B226,'Oficios_-_pend_criticas'!$C$3:$J$4739,7,0)&gt;VLOOKUP(B226,'Oficios_-_pend_criticas'!$C$3:$J$4739,5,0),"X",""))),""),"")</f>
        <v/>
      </c>
      <c r="W226" s="14" t="str">
        <f ca="1">IFERROR(IF(P226&lt;&gt;"X",IF(Q226&gt;0,IF(VLOOKUP(B226,'Oficios_-_pend_criticas'!$C$4:$J$4739,5,0)="","",IF(VLOOKUP(B226,'Oficios_-_pend_criticas'!$C$4:$J$4739,7,0)="",IF(TODAY()&gt;VLOOKUP(B226,'Oficios_-_pend_criticas'!$C$4:$J$4739,5,0),"X",""),IF(VLOOKUP(B226,'Oficios_-_pend_criticas'!$C$4:$J$4739,7,0)&gt;VLOOKUP(B226,'Oficios_-_pend_criticas'!$C$4:$J$4739,5,0),"X",""))),""),""),"")</f>
        <v/>
      </c>
    </row>
    <row r="227" spans="1:23" ht="33.75" hidden="1" customHeight="1" x14ac:dyDescent="0.25">
      <c r="A227" s="9" t="str">
        <f t="shared" si="9"/>
        <v/>
      </c>
      <c r="B227" s="10" t="s">
        <v>619</v>
      </c>
      <c r="C227" s="11" t="e">
        <f>IF(B227="","",VLOOKUP(B227,#REF!,6,0))</f>
        <v>#REF!</v>
      </c>
      <c r="D227" s="12" t="e">
        <f>IF(B227="","",VLOOKUP(B227,#REF!,22,0))</f>
        <v>#REF!</v>
      </c>
      <c r="E227" s="10" t="e">
        <f>IF(B227="","",VLOOKUP(B227,Consultas_públicas!$A$376:$G$3879,7,0))</f>
        <v>#N/A</v>
      </c>
      <c r="F227" s="12" t="s">
        <v>557</v>
      </c>
      <c r="G227" s="13">
        <v>43509</v>
      </c>
      <c r="H227" s="14" t="str">
        <f>IFERROR(IF(VLOOKUP(B227,'Oficios_-_pend_criticas'!$C$4:$D$4739,2,0)="","","X"),"")</f>
        <v>X</v>
      </c>
      <c r="I227" s="12"/>
      <c r="J227" s="13"/>
      <c r="K227" s="10"/>
      <c r="L227" s="12" t="str">
        <f>IFERROR(VLOOKUP(B227,Retorno_da_RFB!$D$3:$I$6388,5,0),"")</f>
        <v>028</v>
      </c>
      <c r="M227" s="13">
        <f>IFERROR(VLOOKUP(B227,Retorno_da_RFB!$D$3:$I$6388,6,0),"")</f>
        <v>43542</v>
      </c>
      <c r="N227" s="10" t="str">
        <f>IFERROR(VLOOKUP(B227,Retorno_da_RFB!$D$3:$I$6388,3,0),"")</f>
        <v>9405.40.90</v>
      </c>
      <c r="O227" s="10" t="str">
        <f>IFERROR(VLOOKUP(B227,Retorno_da_RFB!$D$3:$I$6388,4,0),"")</f>
        <v>Painéis de iluminação para aparelho de ressonância magnética</v>
      </c>
      <c r="P227" s="12" t="str">
        <f>IFERROR(IF(N227="","",IF(VLOOKUP(LEFT(N227,10),'Universo_BK-BIT'!$A$5:$E$10005,2,0)="","X",VLOOKUP(LEFT(N227,10),'Universo_BK-BIT'!$A$5:$E$10005,2,0))),"X")</f>
        <v>X</v>
      </c>
      <c r="Q227" s="12" t="str">
        <f>IFERROR(IF(P227="X","",VLOOKUP(LEFT(N227,10),'Universo_BK-BIT'!$A$5:$E$10005,3,0)),"")</f>
        <v/>
      </c>
      <c r="R227" s="14" t="e">
        <f t="shared" si="10"/>
        <v>#REF!</v>
      </c>
      <c r="S227" s="14" t="e">
        <f t="shared" si="11"/>
        <v>#N/A</v>
      </c>
      <c r="T227" s="14"/>
      <c r="U227" s="14" t="str">
        <f ca="1">IFERROR(IF(P227="X",IF(VLOOKUP(B227,'Oficios_-_pend_criticas'!$C$3:$J$4739,5,0)="","",IF(VLOOKUP(B227,'Oficios_-_pend_criticas'!$C$3:$J$4739,7,0)="",IF(TODAY()&gt;VLOOKUP(B227,'Oficios_-_pend_criticas'!$C$3:$J$4739,5,0),"X",""),IF(VLOOKUP(B227,'Oficios_-_pend_criticas'!$C$3:$J$4739,7,0)&gt;VLOOKUP(B227,'Oficios_-_pend_criticas'!$C$3:$J$4739,5,0),"X",""))),""),"")</f>
        <v>X</v>
      </c>
      <c r="V227" s="14" t="str">
        <f ca="1">IFERROR(IF(Q227=0,IF(VLOOKUP(B227,'Oficios_-_pend_criticas'!$C$3:$J$4739,5,0)="","",IF(VLOOKUP(B227,'Oficios_-_pend_criticas'!$C$3:$J$4739,7,0)="",IF(TODAY()&gt;VLOOKUP(B227,'Oficios_-_pend_criticas'!$C$3:$J$4739,5,0),"X",""),IF(VLOOKUP(B227,'Oficios_-_pend_criticas'!$C$3:$J$4739,7,0)&gt;VLOOKUP(B227,'Oficios_-_pend_criticas'!$C$3:$J$4739,5,0),"X",""))),""),"")</f>
        <v/>
      </c>
      <c r="W227" s="14" t="str">
        <f ca="1">IFERROR(IF(P227&lt;&gt;"X",IF(Q227&gt;0,IF(VLOOKUP(B227,'Oficios_-_pend_criticas'!$C$4:$J$4739,5,0)="","",IF(VLOOKUP(B227,'Oficios_-_pend_criticas'!$C$4:$J$4739,7,0)="",IF(TODAY()&gt;VLOOKUP(B227,'Oficios_-_pend_criticas'!$C$4:$J$4739,5,0),"X",""),IF(VLOOKUP(B227,'Oficios_-_pend_criticas'!$C$4:$J$4739,7,0)&gt;VLOOKUP(B227,'Oficios_-_pend_criticas'!$C$4:$J$4739,5,0),"X",""))),""),""),"")</f>
        <v/>
      </c>
    </row>
    <row r="228" spans="1:23" ht="33.75" hidden="1" customHeight="1" x14ac:dyDescent="0.25">
      <c r="A228" s="9" t="str">
        <f t="shared" si="9"/>
        <v/>
      </c>
      <c r="B228" s="10" t="s">
        <v>622</v>
      </c>
      <c r="C228" s="11" t="e">
        <f>IF(B228="","",VLOOKUP(B228,#REF!,6,0))</f>
        <v>#REF!</v>
      </c>
      <c r="D228" s="12" t="e">
        <f>IF(B228="","",VLOOKUP(B228,#REF!,22,0))</f>
        <v>#REF!</v>
      </c>
      <c r="E228" s="10" t="e">
        <f>IF(B228="","",VLOOKUP(B228,Consultas_públicas!$A$376:$G$3879,7,0))</f>
        <v>#N/A</v>
      </c>
      <c r="F228" s="12" t="s">
        <v>557</v>
      </c>
      <c r="G228" s="13">
        <v>43509</v>
      </c>
      <c r="H228" s="14" t="str">
        <f>IFERROR(IF(VLOOKUP(B228,'Oficios_-_pend_criticas'!$C$4:$D$4739,2,0)="","","X"),"")</f>
        <v/>
      </c>
      <c r="I228" s="12"/>
      <c r="J228" s="13"/>
      <c r="K228" s="10"/>
      <c r="L228" s="12" t="str">
        <f>IFERROR(VLOOKUP(B228,Retorno_da_RFB!$D$3:$I$6388,5,0),"")</f>
        <v>028</v>
      </c>
      <c r="M228" s="13">
        <f>IFERROR(VLOOKUP(B228,Retorno_da_RFB!$D$3:$I$6388,6,0),"")</f>
        <v>43542</v>
      </c>
      <c r="N228" s="10" t="str">
        <f>IFERROR(VLOOKUP(B228,Retorno_da_RFB!$D$3:$I$6388,3,0),"")</f>
        <v>8428.33.00</v>
      </c>
      <c r="O228" s="10" t="str">
        <f>IFERROR(VLOOKUP(B228,Retorno_da_RFB!$D$3:$I$6388,4,0),"")</f>
        <v>Transportadores de correia PU preta, angular, com ângulo de 30 graus, largura da correia igual a 700mm, capacidade de carga de até 60kg, acionada por motor e velocidade máxima a 60Hz de 0,8m/s.</v>
      </c>
      <c r="P228" s="12" t="str">
        <f>IFERROR(IF(N228="","",IF(VLOOKUP(LEFT(N228,10),'Universo_BK-BIT'!$A$5:$E$10005,2,0)="","X",VLOOKUP(LEFT(N228,10),'Universo_BK-BIT'!$A$5:$E$10005,2,0))),"X")</f>
        <v>BK</v>
      </c>
      <c r="Q228" s="12">
        <f>IFERROR(IF(P228="X","",VLOOKUP(LEFT(N228,10),'Universo_BK-BIT'!$A$5:$E$10005,3,0)),"")</f>
        <v>14</v>
      </c>
      <c r="R228" s="14" t="e">
        <f t="shared" si="10"/>
        <v>#REF!</v>
      </c>
      <c r="S228" s="14" t="e">
        <f t="shared" si="11"/>
        <v>#N/A</v>
      </c>
      <c r="T228" s="14"/>
      <c r="U228" s="14" t="str">
        <f ca="1">IFERROR(IF(P228="X",IF(VLOOKUP(B228,'Oficios_-_pend_criticas'!$C$3:$J$4739,5,0)="","",IF(VLOOKUP(B228,'Oficios_-_pend_criticas'!$C$3:$J$4739,7,0)="",IF(TODAY()&gt;VLOOKUP(B228,'Oficios_-_pend_criticas'!$C$3:$J$4739,5,0),"X",""),IF(VLOOKUP(B228,'Oficios_-_pend_criticas'!$C$3:$J$4739,7,0)&gt;VLOOKUP(B228,'Oficios_-_pend_criticas'!$C$3:$J$4739,5,0),"X",""))),""),"")</f>
        <v/>
      </c>
      <c r="V228" s="14" t="str">
        <f ca="1">IFERROR(IF(Q228=0,IF(VLOOKUP(B228,'Oficios_-_pend_criticas'!$C$3:$J$4739,5,0)="","",IF(VLOOKUP(B228,'Oficios_-_pend_criticas'!$C$3:$J$4739,7,0)="",IF(TODAY()&gt;VLOOKUP(B228,'Oficios_-_pend_criticas'!$C$3:$J$4739,5,0),"X",""),IF(VLOOKUP(B228,'Oficios_-_pend_criticas'!$C$3:$J$4739,7,0)&gt;VLOOKUP(B228,'Oficios_-_pend_criticas'!$C$3:$J$4739,5,0),"X",""))),""),"")</f>
        <v/>
      </c>
      <c r="W228" s="14" t="str">
        <f ca="1">IFERROR(IF(P228&lt;&gt;"X",IF(Q228&gt;0,IF(VLOOKUP(B228,'Oficios_-_pend_criticas'!$C$4:$J$4739,5,0)="","",IF(VLOOKUP(B228,'Oficios_-_pend_criticas'!$C$4:$J$4739,7,0)="",IF(TODAY()&gt;VLOOKUP(B228,'Oficios_-_pend_criticas'!$C$4:$J$4739,5,0),"X",""),IF(VLOOKUP(B228,'Oficios_-_pend_criticas'!$C$4:$J$4739,7,0)&gt;VLOOKUP(B228,'Oficios_-_pend_criticas'!$C$4:$J$4739,5,0),"X",""))),""),""),"")</f>
        <v/>
      </c>
    </row>
    <row r="229" spans="1:23" ht="33.75" hidden="1" customHeight="1" x14ac:dyDescent="0.25">
      <c r="A229" s="9" t="str">
        <f t="shared" si="9"/>
        <v/>
      </c>
      <c r="B229" s="10" t="s">
        <v>625</v>
      </c>
      <c r="C229" s="11" t="e">
        <f>IF(B229="","",VLOOKUP(B229,#REF!,6,0))</f>
        <v>#REF!</v>
      </c>
      <c r="D229" s="12" t="e">
        <f>IF(B229="","",VLOOKUP(B229,#REF!,22,0))</f>
        <v>#REF!</v>
      </c>
      <c r="E229" s="10" t="e">
        <f>IF(B229="","",VLOOKUP(B229,Consultas_públicas!$A$376:$G$3879,7,0))</f>
        <v>#N/A</v>
      </c>
      <c r="F229" s="12" t="s">
        <v>557</v>
      </c>
      <c r="G229" s="13">
        <v>43509</v>
      </c>
      <c r="H229" s="14" t="str">
        <f>IFERROR(IF(VLOOKUP(B229,'Oficios_-_pend_criticas'!$C$4:$D$4739,2,0)="","","X"),"")</f>
        <v/>
      </c>
      <c r="I229" s="12"/>
      <c r="J229" s="13"/>
      <c r="K229" s="10"/>
      <c r="L229" s="12" t="str">
        <f>IFERROR(VLOOKUP(B229,Retorno_da_RFB!$D$3:$I$6388,5,0),"")</f>
        <v>028</v>
      </c>
      <c r="M229" s="13">
        <f>IFERROR(VLOOKUP(B229,Retorno_da_RFB!$D$3:$I$6388,6,0),"")</f>
        <v>43542</v>
      </c>
      <c r="N229" s="10" t="str">
        <f>IFERROR(VLOOKUP(B229,Retorno_da_RFB!$D$3:$I$6388,3,0),"")</f>
        <v>8426.41.90</v>
      </c>
      <c r="O229" s="10" t="str">
        <f>IFERROR(VLOOKUP(B229,Retorno_da_RFB!$D$3:$I$6388,4,0),"")</f>
        <v>Guindastes autopropulsados, sobre pneumáticos, tipo "reach stacker", acionados por motor diesel de potência entre 250kW(335HP) a 265kW(355HP) a 2.100rpm, com capacidade de carga de 45ton, dotados de lança telescópica hidráulica com "spreader" para elevação máxima de 15.100mm, transporte e armazenamento de contêineres  padrão ISO de 20, 40 e 45' pés, com capacidade de empilhamento para contêiner de 9’ e 6" com 43ton na quinta altura da primeira fila e contêiner de 8' e 6" com 30ton na quinta altura da segunda fila, com "wheel base'' de 6.000mm de distância, equipados com módulo de controle integrado de sistema "can-bus, raio de giro de 8.000mm.</v>
      </c>
      <c r="P229" s="12" t="str">
        <f>IFERROR(IF(N229="","",IF(VLOOKUP(LEFT(N229,10),'Universo_BK-BIT'!$A$5:$E$10005,2,0)="","X",VLOOKUP(LEFT(N229,10),'Universo_BK-BIT'!$A$5:$E$10005,2,0))),"X")</f>
        <v>BK</v>
      </c>
      <c r="Q229" s="12">
        <f>IFERROR(IF(P229="X","",VLOOKUP(LEFT(N229,10),'Universo_BK-BIT'!$A$5:$E$10005,3,0)),"")</f>
        <v>14</v>
      </c>
      <c r="R229" s="14" t="e">
        <f t="shared" si="10"/>
        <v>#REF!</v>
      </c>
      <c r="S229" s="14" t="e">
        <f t="shared" si="11"/>
        <v>#N/A</v>
      </c>
      <c r="T229" s="14"/>
      <c r="U229" s="14" t="str">
        <f ca="1">IFERROR(IF(P229="X",IF(VLOOKUP(B229,'Oficios_-_pend_criticas'!$C$3:$J$4739,5,0)="","",IF(VLOOKUP(B229,'Oficios_-_pend_criticas'!$C$3:$J$4739,7,0)="",IF(TODAY()&gt;VLOOKUP(B229,'Oficios_-_pend_criticas'!$C$3:$J$4739,5,0),"X",""),IF(VLOOKUP(B229,'Oficios_-_pend_criticas'!$C$3:$J$4739,7,0)&gt;VLOOKUP(B229,'Oficios_-_pend_criticas'!$C$3:$J$4739,5,0),"X",""))),""),"")</f>
        <v/>
      </c>
      <c r="V229" s="14" t="str">
        <f ca="1">IFERROR(IF(Q229=0,IF(VLOOKUP(B229,'Oficios_-_pend_criticas'!$C$3:$J$4739,5,0)="","",IF(VLOOKUP(B229,'Oficios_-_pend_criticas'!$C$3:$J$4739,7,0)="",IF(TODAY()&gt;VLOOKUP(B229,'Oficios_-_pend_criticas'!$C$3:$J$4739,5,0),"X",""),IF(VLOOKUP(B229,'Oficios_-_pend_criticas'!$C$3:$J$4739,7,0)&gt;VLOOKUP(B229,'Oficios_-_pend_criticas'!$C$3:$J$4739,5,0),"X",""))),""),"")</f>
        <v/>
      </c>
      <c r="W229" s="14" t="str">
        <f ca="1">IFERROR(IF(P229&lt;&gt;"X",IF(Q229&gt;0,IF(VLOOKUP(B229,'Oficios_-_pend_criticas'!$C$4:$J$4739,5,0)="","",IF(VLOOKUP(B229,'Oficios_-_pend_criticas'!$C$4:$J$4739,7,0)="",IF(TODAY()&gt;VLOOKUP(B229,'Oficios_-_pend_criticas'!$C$4:$J$4739,5,0),"X",""),IF(VLOOKUP(B229,'Oficios_-_pend_criticas'!$C$4:$J$4739,7,0)&gt;VLOOKUP(B229,'Oficios_-_pend_criticas'!$C$4:$J$4739,5,0),"X",""))),""),""),"")</f>
        <v/>
      </c>
    </row>
    <row r="230" spans="1:23" ht="33.75" hidden="1" customHeight="1" x14ac:dyDescent="0.25">
      <c r="A230" s="9" t="str">
        <f t="shared" si="9"/>
        <v/>
      </c>
      <c r="B230" s="10" t="s">
        <v>627</v>
      </c>
      <c r="C230" s="11" t="e">
        <f>IF(B230="","",VLOOKUP(B230,#REF!,6,0))</f>
        <v>#REF!</v>
      </c>
      <c r="D230" s="12" t="e">
        <f>IF(B230="","",VLOOKUP(B230,#REF!,22,0))</f>
        <v>#REF!</v>
      </c>
      <c r="E230" s="10" t="e">
        <f>IF(B230="","",VLOOKUP(B230,Consultas_públicas!$A$376:$G$3879,7,0))</f>
        <v>#N/A</v>
      </c>
      <c r="F230" s="12" t="s">
        <v>557</v>
      </c>
      <c r="G230" s="13">
        <v>43509</v>
      </c>
      <c r="H230" s="14" t="str">
        <f>IFERROR(IF(VLOOKUP(B230,'Oficios_-_pend_criticas'!$C$4:$D$4739,2,0)="","","X"),"")</f>
        <v/>
      </c>
      <c r="I230" s="12"/>
      <c r="J230" s="13"/>
      <c r="K230" s="10"/>
      <c r="L230" s="12" t="str">
        <f>IFERROR(VLOOKUP(B230,Retorno_da_RFB!$D$3:$I$6388,5,0),"")</f>
        <v>028</v>
      </c>
      <c r="M230" s="13">
        <f>IFERROR(VLOOKUP(B230,Retorno_da_RFB!$D$3:$I$6388,6,0),"")</f>
        <v>43542</v>
      </c>
      <c r="N230" s="10" t="str">
        <f>IFERROR(VLOOKUP(B230,Retorno_da_RFB!$D$3:$I$6388,3,0),"")</f>
        <v>8504.40.30</v>
      </c>
      <c r="O230" s="10" t="str">
        <f>IFERROR(VLOOKUP(B230,Retorno_da_RFB!$D$3:$I$6388,4,0),"")</f>
        <v>Inversores “string” trifásicos para aplicação fotovoltaica com range de potência entre 20 e 175kw, promove a conversão de tensão DC produzida pelos arranjos fotovoltaicos em tensão AC para alimentação das cargas e sincronismo com a rede da concessionária em tensão AC (380 a 800V) em 60Hz.</v>
      </c>
      <c r="P230" s="12" t="str">
        <f>IFERROR(IF(N230="","",IF(VLOOKUP(LEFT(N230,10),'Universo_BK-BIT'!$A$5:$E$10005,2,0)="","X",VLOOKUP(LEFT(N230,10),'Universo_BK-BIT'!$A$5:$E$10005,2,0))),"X")</f>
        <v>BK</v>
      </c>
      <c r="Q230" s="12">
        <f>IFERROR(IF(P230="X","",VLOOKUP(LEFT(N230,10),'Universo_BK-BIT'!$A$5:$E$10005,3,0)),"")</f>
        <v>14</v>
      </c>
      <c r="R230" s="14" t="e">
        <f t="shared" si="10"/>
        <v>#REF!</v>
      </c>
      <c r="S230" s="14" t="e">
        <f t="shared" si="11"/>
        <v>#N/A</v>
      </c>
      <c r="T230" s="14"/>
      <c r="U230" s="14" t="str">
        <f ca="1">IFERROR(IF(P230="X",IF(VLOOKUP(B230,'Oficios_-_pend_criticas'!$C$3:$J$4739,5,0)="","",IF(VLOOKUP(B230,'Oficios_-_pend_criticas'!$C$3:$J$4739,7,0)="",IF(TODAY()&gt;VLOOKUP(B230,'Oficios_-_pend_criticas'!$C$3:$J$4739,5,0),"X",""),IF(VLOOKUP(B230,'Oficios_-_pend_criticas'!$C$3:$J$4739,7,0)&gt;VLOOKUP(B230,'Oficios_-_pend_criticas'!$C$3:$J$4739,5,0),"X",""))),""),"")</f>
        <v/>
      </c>
      <c r="V230" s="14" t="str">
        <f ca="1">IFERROR(IF(Q230=0,IF(VLOOKUP(B230,'Oficios_-_pend_criticas'!$C$3:$J$4739,5,0)="","",IF(VLOOKUP(B230,'Oficios_-_pend_criticas'!$C$3:$J$4739,7,0)="",IF(TODAY()&gt;VLOOKUP(B230,'Oficios_-_pend_criticas'!$C$3:$J$4739,5,0),"X",""),IF(VLOOKUP(B230,'Oficios_-_pend_criticas'!$C$3:$J$4739,7,0)&gt;VLOOKUP(B230,'Oficios_-_pend_criticas'!$C$3:$J$4739,5,0),"X",""))),""),"")</f>
        <v/>
      </c>
      <c r="W230" s="14" t="str">
        <f ca="1">IFERROR(IF(P230&lt;&gt;"X",IF(Q230&gt;0,IF(VLOOKUP(B230,'Oficios_-_pend_criticas'!$C$4:$J$4739,5,0)="","",IF(VLOOKUP(B230,'Oficios_-_pend_criticas'!$C$4:$J$4739,7,0)="",IF(TODAY()&gt;VLOOKUP(B230,'Oficios_-_pend_criticas'!$C$4:$J$4739,5,0),"X",""),IF(VLOOKUP(B230,'Oficios_-_pend_criticas'!$C$4:$J$4739,7,0)&gt;VLOOKUP(B230,'Oficios_-_pend_criticas'!$C$4:$J$4739,5,0),"X",""))),""),""),"")</f>
        <v/>
      </c>
    </row>
    <row r="231" spans="1:23" ht="33.75" hidden="1" customHeight="1" x14ac:dyDescent="0.25">
      <c r="A231" s="9" t="str">
        <f t="shared" si="9"/>
        <v/>
      </c>
      <c r="B231" s="10" t="s">
        <v>630</v>
      </c>
      <c r="C231" s="11" t="e">
        <f>IF(B231="","",VLOOKUP(B231,#REF!,6,0))</f>
        <v>#REF!</v>
      </c>
      <c r="D231" s="12" t="e">
        <f>IF(B231="","",VLOOKUP(B231,#REF!,22,0))</f>
        <v>#REF!</v>
      </c>
      <c r="E231" s="10" t="e">
        <f>IF(B231="","",VLOOKUP(B231,Consultas_públicas!$A$376:$G$3879,7,0))</f>
        <v>#N/A</v>
      </c>
      <c r="F231" s="12" t="s">
        <v>557</v>
      </c>
      <c r="G231" s="13">
        <v>43509</v>
      </c>
      <c r="H231" s="14" t="str">
        <f>IFERROR(IF(VLOOKUP(B231,'Oficios_-_pend_criticas'!$C$4:$D$4739,2,0)="","","X"),"")</f>
        <v/>
      </c>
      <c r="I231" s="12"/>
      <c r="J231" s="13"/>
      <c r="K231" s="10"/>
      <c r="L231" s="12" t="str">
        <f>IFERROR(VLOOKUP(B231,Retorno_da_RFB!$D$3:$I$6388,5,0),"")</f>
        <v>028</v>
      </c>
      <c r="M231" s="13">
        <f>IFERROR(VLOOKUP(B231,Retorno_da_RFB!$D$3:$I$6388,6,0),"")</f>
        <v>43542</v>
      </c>
      <c r="N231" s="10" t="str">
        <f>IFERROR(VLOOKUP(B231,Retorno_da_RFB!$D$3:$I$6388,3,0),"")</f>
        <v>8438.50.00</v>
      </c>
      <c r="O231" s="10" t="str">
        <f>IFERROR(VLOOKUP(B231,Retorno_da_RFB!$D$3:$I$6388,4,0),"")</f>
        <v>Máquinas porcionadoras de carne com peso controlado para produtos sem osso e não congelados, dotados de sistema de scanner 360º com 3 câmeras de precisão, com esteira em “V” e com capacidade máxima igual ou superior a 5.500kg/h, dependendo do tamanho e formato do produto.</v>
      </c>
      <c r="P231" s="12" t="str">
        <f>IFERROR(IF(N231="","",IF(VLOOKUP(LEFT(N231,10),'Universo_BK-BIT'!$A$5:$E$10005,2,0)="","X",VLOOKUP(LEFT(N231,10),'Universo_BK-BIT'!$A$5:$E$10005,2,0))),"X")</f>
        <v>BK</v>
      </c>
      <c r="Q231" s="12">
        <f>IFERROR(IF(P231="X","",VLOOKUP(LEFT(N231,10),'Universo_BK-BIT'!$A$5:$E$10005,3,0)),"")</f>
        <v>14</v>
      </c>
      <c r="R231" s="14" t="e">
        <f t="shared" si="10"/>
        <v>#REF!</v>
      </c>
      <c r="S231" s="14" t="e">
        <f t="shared" si="11"/>
        <v>#N/A</v>
      </c>
      <c r="T231" s="14"/>
      <c r="U231" s="14" t="str">
        <f ca="1">IFERROR(IF(P231="X",IF(VLOOKUP(B231,'Oficios_-_pend_criticas'!$C$3:$J$4739,5,0)="","",IF(VLOOKUP(B231,'Oficios_-_pend_criticas'!$C$3:$J$4739,7,0)="",IF(TODAY()&gt;VLOOKUP(B231,'Oficios_-_pend_criticas'!$C$3:$J$4739,5,0),"X",""),IF(VLOOKUP(B231,'Oficios_-_pend_criticas'!$C$3:$J$4739,7,0)&gt;VLOOKUP(B231,'Oficios_-_pend_criticas'!$C$3:$J$4739,5,0),"X",""))),""),"")</f>
        <v/>
      </c>
      <c r="V231" s="14" t="str">
        <f ca="1">IFERROR(IF(Q231=0,IF(VLOOKUP(B231,'Oficios_-_pend_criticas'!$C$3:$J$4739,5,0)="","",IF(VLOOKUP(B231,'Oficios_-_pend_criticas'!$C$3:$J$4739,7,0)="",IF(TODAY()&gt;VLOOKUP(B231,'Oficios_-_pend_criticas'!$C$3:$J$4739,5,0),"X",""),IF(VLOOKUP(B231,'Oficios_-_pend_criticas'!$C$3:$J$4739,7,0)&gt;VLOOKUP(B231,'Oficios_-_pend_criticas'!$C$3:$J$4739,5,0),"X",""))),""),"")</f>
        <v/>
      </c>
      <c r="W231" s="14" t="str">
        <f ca="1">IFERROR(IF(P231&lt;&gt;"X",IF(Q231&gt;0,IF(VLOOKUP(B231,'Oficios_-_pend_criticas'!$C$4:$J$4739,5,0)="","",IF(VLOOKUP(B231,'Oficios_-_pend_criticas'!$C$4:$J$4739,7,0)="",IF(TODAY()&gt;VLOOKUP(B231,'Oficios_-_pend_criticas'!$C$4:$J$4739,5,0),"X",""),IF(VLOOKUP(B231,'Oficios_-_pend_criticas'!$C$4:$J$4739,7,0)&gt;VLOOKUP(B231,'Oficios_-_pend_criticas'!$C$4:$J$4739,5,0),"X",""))),""),""),"")</f>
        <v/>
      </c>
    </row>
    <row r="232" spans="1:23" ht="33.75" hidden="1" customHeight="1" x14ac:dyDescent="0.25">
      <c r="A232" s="9" t="str">
        <f t="shared" si="9"/>
        <v/>
      </c>
      <c r="B232" s="10" t="s">
        <v>632</v>
      </c>
      <c r="C232" s="11" t="e">
        <f>IF(B232="","",VLOOKUP(B232,#REF!,6,0))</f>
        <v>#REF!</v>
      </c>
      <c r="D232" s="12" t="e">
        <f>IF(B232="","",VLOOKUP(B232,#REF!,22,0))</f>
        <v>#REF!</v>
      </c>
      <c r="E232" s="10" t="e">
        <f>IF(B232="","",VLOOKUP(B232,Consultas_públicas!$A$376:$G$3879,7,0))</f>
        <v>#N/A</v>
      </c>
      <c r="F232" s="12" t="s">
        <v>557</v>
      </c>
      <c r="G232" s="13">
        <v>43509</v>
      </c>
      <c r="H232" s="14" t="str">
        <f>IFERROR(IF(VLOOKUP(B232,'Oficios_-_pend_criticas'!$C$4:$D$4739,2,0)="","","X"),"")</f>
        <v/>
      </c>
      <c r="I232" s="12"/>
      <c r="J232" s="13"/>
      <c r="K232" s="10"/>
      <c r="L232" s="12" t="str">
        <f>IFERROR(VLOOKUP(B232,Retorno_da_RFB!$D$3:$I$6388,5,0),"")</f>
        <v>028</v>
      </c>
      <c r="M232" s="13">
        <f>IFERROR(VLOOKUP(B232,Retorno_da_RFB!$D$3:$I$6388,6,0),"")</f>
        <v>43542</v>
      </c>
      <c r="N232" s="10" t="str">
        <f>IFERROR(VLOOKUP(B232,Retorno_da_RFB!$D$3:$I$6388,3,0),"")</f>
        <v>8477.10.11</v>
      </c>
      <c r="O232" s="10" t="str">
        <f>IFERROR(VLOOKUP(B232,Retorno_da_RFB!$D$3:$I$6388,4,0),"")</f>
        <v>Injetoras horizontais para moldar por injeção pré-formas de politereftalato de etileno (PET), com força de fechamento de 350 toneladas métricas com unidade de fechamento atuada por motor elétrico, curso máximo de abertura 700mm, distanciamento entre as colunas na vertical e horizontal compreendido entre 920 e 920mm, calibração  automática de altura do molde, painel de operação com programação de perfil de injeção dedicado para preformas PET, controle de servo-válvula de injeção, controle proporcional de velocidade e pressão de extração, unidade de potência hidráulica enclausurada com 2 motores elétricos refrigerados por ar, sistema de filtragem de óleo com interruptor de pressão, funções de injeção e plastificação simultâneas, interligadas, baixa geração de acetaldeído (AA), capacidade de injeção máxima de 7.600g de PET, volume de injeção máxima de 6.770cm3, capacidade de plastificação máxima até 1.400kg/h de PET, pressão de injeção máxima de 1.250bar, sistema de extração de preformas com três ou quatro estágios e resfriamento forçado e controlado das superfícies interna e externa das preformas, desumidificador de ar dedicado, controle baseado em PC industrial com conexão EtherCAT, disponibilidade de monitoração e diagnóstico remoto, transdutores de posição com resolução de 5 mícrons, circuitos de controle de entradas e saídas com comunicação EtherCAT.</v>
      </c>
      <c r="P232" s="12" t="str">
        <f>IFERROR(IF(N232="","",IF(VLOOKUP(LEFT(N232,10),'Universo_BK-BIT'!$A$5:$E$10005,2,0)="","X",VLOOKUP(LEFT(N232,10),'Universo_BK-BIT'!$A$5:$E$10005,2,0))),"X")</f>
        <v>BK</v>
      </c>
      <c r="Q232" s="12">
        <f>IFERROR(IF(P232="X","",VLOOKUP(LEFT(N232,10),'Universo_BK-BIT'!$A$5:$E$10005,3,0)),"")</f>
        <v>14</v>
      </c>
      <c r="R232" s="14" t="e">
        <f t="shared" si="10"/>
        <v>#REF!</v>
      </c>
      <c r="S232" s="14" t="e">
        <f t="shared" si="11"/>
        <v>#N/A</v>
      </c>
      <c r="T232" s="14"/>
      <c r="U232" s="14" t="str">
        <f ca="1">IFERROR(IF(P232="X",IF(VLOOKUP(B232,'Oficios_-_pend_criticas'!$C$3:$J$4739,5,0)="","",IF(VLOOKUP(B232,'Oficios_-_pend_criticas'!$C$3:$J$4739,7,0)="",IF(TODAY()&gt;VLOOKUP(B232,'Oficios_-_pend_criticas'!$C$3:$J$4739,5,0),"X",""),IF(VLOOKUP(B232,'Oficios_-_pend_criticas'!$C$3:$J$4739,7,0)&gt;VLOOKUP(B232,'Oficios_-_pend_criticas'!$C$3:$J$4739,5,0),"X",""))),""),"")</f>
        <v/>
      </c>
      <c r="V232" s="14" t="str">
        <f ca="1">IFERROR(IF(Q232=0,IF(VLOOKUP(B232,'Oficios_-_pend_criticas'!$C$3:$J$4739,5,0)="","",IF(VLOOKUP(B232,'Oficios_-_pend_criticas'!$C$3:$J$4739,7,0)="",IF(TODAY()&gt;VLOOKUP(B232,'Oficios_-_pend_criticas'!$C$3:$J$4739,5,0),"X",""),IF(VLOOKUP(B232,'Oficios_-_pend_criticas'!$C$3:$J$4739,7,0)&gt;VLOOKUP(B232,'Oficios_-_pend_criticas'!$C$3:$J$4739,5,0),"X",""))),""),"")</f>
        <v/>
      </c>
      <c r="W232" s="14" t="str">
        <f ca="1">IFERROR(IF(P232&lt;&gt;"X",IF(Q232&gt;0,IF(VLOOKUP(B232,'Oficios_-_pend_criticas'!$C$4:$J$4739,5,0)="","",IF(VLOOKUP(B232,'Oficios_-_pend_criticas'!$C$4:$J$4739,7,0)="",IF(TODAY()&gt;VLOOKUP(B232,'Oficios_-_pend_criticas'!$C$4:$J$4739,5,0),"X",""),IF(VLOOKUP(B232,'Oficios_-_pend_criticas'!$C$4:$J$4739,7,0)&gt;VLOOKUP(B232,'Oficios_-_pend_criticas'!$C$4:$J$4739,5,0),"X",""))),""),""),"")</f>
        <v/>
      </c>
    </row>
    <row r="233" spans="1:23" ht="33.75" hidden="1" customHeight="1" x14ac:dyDescent="0.25">
      <c r="A233" s="9" t="str">
        <f t="shared" si="9"/>
        <v/>
      </c>
      <c r="B233" s="10" t="s">
        <v>634</v>
      </c>
      <c r="C233" s="11" t="e">
        <f>IF(B233="","",VLOOKUP(B233,#REF!,6,0))</f>
        <v>#REF!</v>
      </c>
      <c r="D233" s="12" t="e">
        <f>IF(B233="","",VLOOKUP(B233,#REF!,22,0))</f>
        <v>#REF!</v>
      </c>
      <c r="E233" s="10" t="e">
        <f>IF(B233="","",VLOOKUP(B233,Consultas_públicas!$A$376:$G$3879,7,0))</f>
        <v>#N/A</v>
      </c>
      <c r="F233" s="12" t="s">
        <v>557</v>
      </c>
      <c r="G233" s="13">
        <v>43509</v>
      </c>
      <c r="H233" s="14" t="str">
        <f>IFERROR(IF(VLOOKUP(B233,'Oficios_-_pend_criticas'!$C$4:$D$4739,2,0)="","","X"),"")</f>
        <v/>
      </c>
      <c r="I233" s="12"/>
      <c r="J233" s="13"/>
      <c r="K233" s="10"/>
      <c r="L233" s="12" t="str">
        <f>IFERROR(VLOOKUP(B233,Retorno_da_RFB!$D$3:$I$6388,5,0),"")</f>
        <v>028</v>
      </c>
      <c r="M233" s="13">
        <f>IFERROR(VLOOKUP(B233,Retorno_da_RFB!$D$3:$I$6388,6,0),"")</f>
        <v>43542</v>
      </c>
      <c r="N233" s="10" t="str">
        <f>IFERROR(VLOOKUP(B233,Retorno_da_RFB!$D$3:$I$6388,3,0),"")</f>
        <v>8427.20.90</v>
      </c>
      <c r="O233" s="10" t="str">
        <f>IFERROR(VLOOKUP(B233,Retorno_da_RFB!$D$3:$I$6388,4,0),"")</f>
        <v>Empilhadeiras autopropulsadas, com capacidade de carga entre 4.000 e 6.000kg, acionadas por motor a combustão com potência igual ou superior a 60HP, e um sistema de arrefecimento com radiador padrão do tipo "combi-cooler" que contempla um resfriador de óleo da transmissão, com um gerenciador do sistema veicular (VSM) que controla todas as funções elétricas da máquina e freios de banho a óleo.</v>
      </c>
      <c r="P233" s="12" t="str">
        <f>IFERROR(IF(N233="","",IF(VLOOKUP(LEFT(N233,10),'Universo_BK-BIT'!$A$5:$E$10005,2,0)="","X",VLOOKUP(LEFT(N233,10),'Universo_BK-BIT'!$A$5:$E$10005,2,0))),"X")</f>
        <v>BK</v>
      </c>
      <c r="Q233" s="12">
        <f>IFERROR(IF(P233="X","",VLOOKUP(LEFT(N233,10),'Universo_BK-BIT'!$A$5:$E$10005,3,0)),"")</f>
        <v>14</v>
      </c>
      <c r="R233" s="14" t="e">
        <f t="shared" si="10"/>
        <v>#REF!</v>
      </c>
      <c r="S233" s="14" t="e">
        <f t="shared" si="11"/>
        <v>#N/A</v>
      </c>
      <c r="T233" s="14"/>
      <c r="U233" s="14" t="str">
        <f ca="1">IFERROR(IF(P233="X",IF(VLOOKUP(B233,'Oficios_-_pend_criticas'!$C$3:$J$4739,5,0)="","",IF(VLOOKUP(B233,'Oficios_-_pend_criticas'!$C$3:$J$4739,7,0)="",IF(TODAY()&gt;VLOOKUP(B233,'Oficios_-_pend_criticas'!$C$3:$J$4739,5,0),"X",""),IF(VLOOKUP(B233,'Oficios_-_pend_criticas'!$C$3:$J$4739,7,0)&gt;VLOOKUP(B233,'Oficios_-_pend_criticas'!$C$3:$J$4739,5,0),"X",""))),""),"")</f>
        <v/>
      </c>
      <c r="V233" s="14" t="str">
        <f ca="1">IFERROR(IF(Q233=0,IF(VLOOKUP(B233,'Oficios_-_pend_criticas'!$C$3:$J$4739,5,0)="","",IF(VLOOKUP(B233,'Oficios_-_pend_criticas'!$C$3:$J$4739,7,0)="",IF(TODAY()&gt;VLOOKUP(B233,'Oficios_-_pend_criticas'!$C$3:$J$4739,5,0),"X",""),IF(VLOOKUP(B233,'Oficios_-_pend_criticas'!$C$3:$J$4739,7,0)&gt;VLOOKUP(B233,'Oficios_-_pend_criticas'!$C$3:$J$4739,5,0),"X",""))),""),"")</f>
        <v/>
      </c>
      <c r="W233" s="14" t="str">
        <f ca="1">IFERROR(IF(P233&lt;&gt;"X",IF(Q233&gt;0,IF(VLOOKUP(B233,'Oficios_-_pend_criticas'!$C$4:$J$4739,5,0)="","",IF(VLOOKUP(B233,'Oficios_-_pend_criticas'!$C$4:$J$4739,7,0)="",IF(TODAY()&gt;VLOOKUP(B233,'Oficios_-_pend_criticas'!$C$4:$J$4739,5,0),"X",""),IF(VLOOKUP(B233,'Oficios_-_pend_criticas'!$C$4:$J$4739,7,0)&gt;VLOOKUP(B233,'Oficios_-_pend_criticas'!$C$4:$J$4739,5,0),"X",""))),""),""),"")</f>
        <v/>
      </c>
    </row>
    <row r="234" spans="1:23" ht="33.75" hidden="1" customHeight="1" x14ac:dyDescent="0.25">
      <c r="A234" s="9" t="str">
        <f t="shared" si="9"/>
        <v/>
      </c>
      <c r="B234" s="10" t="s">
        <v>637</v>
      </c>
      <c r="C234" s="11" t="e">
        <f>IF(B234="","",VLOOKUP(B234,#REF!,6,0))</f>
        <v>#REF!</v>
      </c>
      <c r="D234" s="12" t="e">
        <f>IF(B234="","",VLOOKUP(B234,#REF!,22,0))</f>
        <v>#REF!</v>
      </c>
      <c r="E234" s="10" t="e">
        <f>IF(B234="","",VLOOKUP(B234,Consultas_públicas!$A$376:$G$3879,7,0))</f>
        <v>#N/A</v>
      </c>
      <c r="F234" s="12" t="s">
        <v>557</v>
      </c>
      <c r="G234" s="13">
        <v>43509</v>
      </c>
      <c r="H234" s="14" t="str">
        <f>IFERROR(IF(VLOOKUP(B234,'Oficios_-_pend_criticas'!$C$4:$D$4739,2,0)="","","X"),"")</f>
        <v/>
      </c>
      <c r="I234" s="12"/>
      <c r="J234" s="13"/>
      <c r="K234" s="10"/>
      <c r="L234" s="12" t="str">
        <f>IFERROR(VLOOKUP(B234,Retorno_da_RFB!$D$3:$I$6388,5,0),"")</f>
        <v>028</v>
      </c>
      <c r="M234" s="13">
        <f>IFERROR(VLOOKUP(B234,Retorno_da_RFB!$D$3:$I$6388,6,0),"")</f>
        <v>43542</v>
      </c>
      <c r="N234" s="10" t="str">
        <f>IFERROR(VLOOKUP(B234,Retorno_da_RFB!$D$3:$I$6388,3,0),"")</f>
        <v>8421.99.99</v>
      </c>
      <c r="O234" s="10" t="str">
        <f>IFERROR(VLOOKUP(B234,Retorno_da_RFB!$D$3:$I$6388,4,0),"")</f>
        <v>Pacotes de membranas de osmose reversa para uso em sistemas ST ou similares, com execução espiral modificada diâmetro 198mm, altura compreendida entre 840 a 1.000mm, pressão máxima de trabalho de até 75bar.</v>
      </c>
      <c r="P234" s="12" t="str">
        <f>IFERROR(IF(N234="","",IF(VLOOKUP(LEFT(N234,10),'Universo_BK-BIT'!$A$5:$E$10005,2,0)="","X",VLOOKUP(LEFT(N234,10),'Universo_BK-BIT'!$A$5:$E$10005,2,0))),"X")</f>
        <v>BK</v>
      </c>
      <c r="Q234" s="12">
        <f>IFERROR(IF(P234="X","",VLOOKUP(LEFT(N234,10),'Universo_BK-BIT'!$A$5:$E$10005,3,0)),"")</f>
        <v>14</v>
      </c>
      <c r="R234" s="14" t="e">
        <f t="shared" si="10"/>
        <v>#REF!</v>
      </c>
      <c r="S234" s="14" t="e">
        <f t="shared" si="11"/>
        <v>#N/A</v>
      </c>
      <c r="T234" s="14"/>
      <c r="U234" s="14" t="str">
        <f ca="1">IFERROR(IF(P234="X",IF(VLOOKUP(B234,'Oficios_-_pend_criticas'!$C$3:$J$4739,5,0)="","",IF(VLOOKUP(B234,'Oficios_-_pend_criticas'!$C$3:$J$4739,7,0)="",IF(TODAY()&gt;VLOOKUP(B234,'Oficios_-_pend_criticas'!$C$3:$J$4739,5,0),"X",""),IF(VLOOKUP(B234,'Oficios_-_pend_criticas'!$C$3:$J$4739,7,0)&gt;VLOOKUP(B234,'Oficios_-_pend_criticas'!$C$3:$J$4739,5,0),"X",""))),""),"")</f>
        <v/>
      </c>
      <c r="V234" s="14" t="str">
        <f ca="1">IFERROR(IF(Q234=0,IF(VLOOKUP(B234,'Oficios_-_pend_criticas'!$C$3:$J$4739,5,0)="","",IF(VLOOKUP(B234,'Oficios_-_pend_criticas'!$C$3:$J$4739,7,0)="",IF(TODAY()&gt;VLOOKUP(B234,'Oficios_-_pend_criticas'!$C$3:$J$4739,5,0),"X",""),IF(VLOOKUP(B234,'Oficios_-_pend_criticas'!$C$3:$J$4739,7,0)&gt;VLOOKUP(B234,'Oficios_-_pend_criticas'!$C$3:$J$4739,5,0),"X",""))),""),"")</f>
        <v/>
      </c>
      <c r="W234" s="14" t="str">
        <f ca="1">IFERROR(IF(P234&lt;&gt;"X",IF(Q234&gt;0,IF(VLOOKUP(B234,'Oficios_-_pend_criticas'!$C$4:$J$4739,5,0)="","",IF(VLOOKUP(B234,'Oficios_-_pend_criticas'!$C$4:$J$4739,7,0)="",IF(TODAY()&gt;VLOOKUP(B234,'Oficios_-_pend_criticas'!$C$4:$J$4739,5,0),"X",""),IF(VLOOKUP(B234,'Oficios_-_pend_criticas'!$C$4:$J$4739,7,0)&gt;VLOOKUP(B234,'Oficios_-_pend_criticas'!$C$4:$J$4739,5,0),"X",""))),""),""),"")</f>
        <v/>
      </c>
    </row>
    <row r="235" spans="1:23" ht="33.75" hidden="1" customHeight="1" x14ac:dyDescent="0.25">
      <c r="A235" s="9" t="str">
        <f t="shared" si="9"/>
        <v/>
      </c>
      <c r="B235" s="10" t="s">
        <v>640</v>
      </c>
      <c r="C235" s="11" t="e">
        <f>IF(B235="","",VLOOKUP(B235,#REF!,6,0))</f>
        <v>#REF!</v>
      </c>
      <c r="D235" s="12" t="e">
        <f>IF(B235="","",VLOOKUP(B235,#REF!,22,0))</f>
        <v>#REF!</v>
      </c>
      <c r="E235" s="10" t="e">
        <f>IF(B235="","",VLOOKUP(B235,Consultas_públicas!$A$376:$G$3879,7,0))</f>
        <v>#N/A</v>
      </c>
      <c r="F235" s="12" t="s">
        <v>557</v>
      </c>
      <c r="G235" s="13">
        <v>43509</v>
      </c>
      <c r="H235" s="14" t="str">
        <f>IFERROR(IF(VLOOKUP(B235,'Oficios_-_pend_criticas'!$C$4:$D$4739,2,0)="","","X"),"")</f>
        <v/>
      </c>
      <c r="I235" s="12"/>
      <c r="J235" s="13"/>
      <c r="K235" s="10"/>
      <c r="L235" s="12" t="str">
        <f>IFERROR(VLOOKUP(B235,Retorno_da_RFB!$D$3:$I$6388,5,0),"")</f>
        <v>028</v>
      </c>
      <c r="M235" s="13">
        <f>IFERROR(VLOOKUP(B235,Retorno_da_RFB!$D$3:$I$6388,6,0),"")</f>
        <v>43542</v>
      </c>
      <c r="N235" s="10" t="str">
        <f>IFERROR(VLOOKUP(B235,Retorno_da_RFB!$D$3:$I$6388,3,0),"")</f>
        <v>8464.90.19</v>
      </c>
      <c r="O235" s="10" t="str">
        <f>IFERROR(VLOOKUP(B235,Retorno_da_RFB!$D$3:$I$6388,4,0),"")</f>
        <v>Centros de furação para realizar de 1 a 4 furos simultaneamente em chapas de vidro com espessura máxima igual ou superior a 12mm e dimensões máximas iguais ou superiores a , diâmetro máximo de furação igual ou superior a 26mm, velocidade máxima dos eixos igual ou a 4.500rpm, com fixação automática das chapas de vidro durante a furação, com ou sem unidades rolantes de entrada e de saída.</v>
      </c>
      <c r="P235" s="12" t="str">
        <f>IFERROR(IF(N235="","",IF(VLOOKUP(LEFT(N235,10),'Universo_BK-BIT'!$A$5:$E$10005,2,0)="","X",VLOOKUP(LEFT(N235,10),'Universo_BK-BIT'!$A$5:$E$10005,2,0))),"X")</f>
        <v>BK</v>
      </c>
      <c r="Q235" s="12">
        <f>IFERROR(IF(P235="X","",VLOOKUP(LEFT(N235,10),'Universo_BK-BIT'!$A$5:$E$10005,3,0)),"")</f>
        <v>14</v>
      </c>
      <c r="R235" s="14" t="e">
        <f t="shared" si="10"/>
        <v>#REF!</v>
      </c>
      <c r="S235" s="14" t="e">
        <f t="shared" si="11"/>
        <v>#N/A</v>
      </c>
      <c r="T235" s="14"/>
      <c r="U235" s="14" t="str">
        <f ca="1">IFERROR(IF(P235="X",IF(VLOOKUP(B235,'Oficios_-_pend_criticas'!$C$3:$J$4739,5,0)="","",IF(VLOOKUP(B235,'Oficios_-_pend_criticas'!$C$3:$J$4739,7,0)="",IF(TODAY()&gt;VLOOKUP(B235,'Oficios_-_pend_criticas'!$C$3:$J$4739,5,0),"X",""),IF(VLOOKUP(B235,'Oficios_-_pend_criticas'!$C$3:$J$4739,7,0)&gt;VLOOKUP(B235,'Oficios_-_pend_criticas'!$C$3:$J$4739,5,0),"X",""))),""),"")</f>
        <v/>
      </c>
      <c r="V235" s="14" t="str">
        <f ca="1">IFERROR(IF(Q235=0,IF(VLOOKUP(B235,'Oficios_-_pend_criticas'!$C$3:$J$4739,5,0)="","",IF(VLOOKUP(B235,'Oficios_-_pend_criticas'!$C$3:$J$4739,7,0)="",IF(TODAY()&gt;VLOOKUP(B235,'Oficios_-_pend_criticas'!$C$3:$J$4739,5,0),"X",""),IF(VLOOKUP(B235,'Oficios_-_pend_criticas'!$C$3:$J$4739,7,0)&gt;VLOOKUP(B235,'Oficios_-_pend_criticas'!$C$3:$J$4739,5,0),"X",""))),""),"")</f>
        <v/>
      </c>
      <c r="W235" s="14" t="str">
        <f ca="1">IFERROR(IF(P235&lt;&gt;"X",IF(Q235&gt;0,IF(VLOOKUP(B235,'Oficios_-_pend_criticas'!$C$4:$J$4739,5,0)="","",IF(VLOOKUP(B235,'Oficios_-_pend_criticas'!$C$4:$J$4739,7,0)="",IF(TODAY()&gt;VLOOKUP(B235,'Oficios_-_pend_criticas'!$C$4:$J$4739,5,0),"X",""),IF(VLOOKUP(B235,'Oficios_-_pend_criticas'!$C$4:$J$4739,7,0)&gt;VLOOKUP(B235,'Oficios_-_pend_criticas'!$C$4:$J$4739,5,0),"X",""))),""),""),"")</f>
        <v/>
      </c>
    </row>
    <row r="236" spans="1:23" ht="33.75" hidden="1" customHeight="1" x14ac:dyDescent="0.25">
      <c r="A236" s="9" t="str">
        <f t="shared" si="9"/>
        <v/>
      </c>
      <c r="B236" s="10" t="s">
        <v>642</v>
      </c>
      <c r="C236" s="11" t="e">
        <f>IF(B236="","",VLOOKUP(B236,#REF!,6,0))</f>
        <v>#REF!</v>
      </c>
      <c r="D236" s="12" t="e">
        <f>IF(B236="","",VLOOKUP(B236,#REF!,22,0))</f>
        <v>#REF!</v>
      </c>
      <c r="E236" s="10" t="e">
        <f>IF(B236="","",VLOOKUP(B236,Consultas_públicas!$A$376:$G$3879,7,0))</f>
        <v>#N/A</v>
      </c>
      <c r="F236" s="12" t="s">
        <v>557</v>
      </c>
      <c r="G236" s="13">
        <v>43509</v>
      </c>
      <c r="H236" s="14" t="str">
        <f>IFERROR(IF(VLOOKUP(B236,'Oficios_-_pend_criticas'!$C$4:$D$4739,2,0)="","","X"),"")</f>
        <v/>
      </c>
      <c r="I236" s="12"/>
      <c r="J236" s="13"/>
      <c r="K236" s="10"/>
      <c r="L236" s="12" t="str">
        <f>IFERROR(VLOOKUP(B236,Retorno_da_RFB!$D$3:$I$6388,5,0),"")</f>
        <v>028</v>
      </c>
      <c r="M236" s="13">
        <f>IFERROR(VLOOKUP(B236,Retorno_da_RFB!$D$3:$I$6388,6,0),"")</f>
        <v>43542</v>
      </c>
      <c r="N236" s="10" t="str">
        <f>IFERROR(VLOOKUP(B236,Retorno_da_RFB!$D$3:$I$6388,3,0),"")</f>
        <v>8427.10.19</v>
      </c>
      <c r="O236" s="10" t="str">
        <f>IFERROR(VLOOKUP(B236,Retorno_da_RFB!$D$3:$I$6388,4,0),"")</f>
        <v>Empilhadeiras autopropulsadas de motor elétrico de tração de corrente alternada (AC), contrabalanceadas, saída lateral para bateria, capacidade máxima de carga entre 1.800 e 5.000 kg (incluindo os limites), com ou sem torre de elevação em 3 versões, altura máxima de elevação dos garfos entre 2.846 e 7.500mm (incluindo os limites).</v>
      </c>
      <c r="P236" s="12" t="str">
        <f>IFERROR(IF(N236="","",IF(VLOOKUP(LEFT(N236,10),'Universo_BK-BIT'!$A$5:$E$10005,2,0)="","X",VLOOKUP(LEFT(N236,10),'Universo_BK-BIT'!$A$5:$E$10005,2,0))),"X")</f>
        <v>BK</v>
      </c>
      <c r="Q236" s="12">
        <f>IFERROR(IF(P236="X","",VLOOKUP(LEFT(N236,10),'Universo_BK-BIT'!$A$5:$E$10005,3,0)),"")</f>
        <v>14</v>
      </c>
      <c r="R236" s="14" t="e">
        <f t="shared" si="10"/>
        <v>#REF!</v>
      </c>
      <c r="S236" s="14" t="e">
        <f t="shared" si="11"/>
        <v>#N/A</v>
      </c>
      <c r="T236" s="14"/>
      <c r="U236" s="14" t="str">
        <f ca="1">IFERROR(IF(P236="X",IF(VLOOKUP(B236,'Oficios_-_pend_criticas'!$C$3:$J$4739,5,0)="","",IF(VLOOKUP(B236,'Oficios_-_pend_criticas'!$C$3:$J$4739,7,0)="",IF(TODAY()&gt;VLOOKUP(B236,'Oficios_-_pend_criticas'!$C$3:$J$4739,5,0),"X",""),IF(VLOOKUP(B236,'Oficios_-_pend_criticas'!$C$3:$J$4739,7,0)&gt;VLOOKUP(B236,'Oficios_-_pend_criticas'!$C$3:$J$4739,5,0),"X",""))),""),"")</f>
        <v/>
      </c>
      <c r="V236" s="14" t="str">
        <f ca="1">IFERROR(IF(Q236=0,IF(VLOOKUP(B236,'Oficios_-_pend_criticas'!$C$3:$J$4739,5,0)="","",IF(VLOOKUP(B236,'Oficios_-_pend_criticas'!$C$3:$J$4739,7,0)="",IF(TODAY()&gt;VLOOKUP(B236,'Oficios_-_pend_criticas'!$C$3:$J$4739,5,0),"X",""),IF(VLOOKUP(B236,'Oficios_-_pend_criticas'!$C$3:$J$4739,7,0)&gt;VLOOKUP(B236,'Oficios_-_pend_criticas'!$C$3:$J$4739,5,0),"X",""))),""),"")</f>
        <v/>
      </c>
      <c r="W236" s="14" t="str">
        <f ca="1">IFERROR(IF(P236&lt;&gt;"X",IF(Q236&gt;0,IF(VLOOKUP(B236,'Oficios_-_pend_criticas'!$C$4:$J$4739,5,0)="","",IF(VLOOKUP(B236,'Oficios_-_pend_criticas'!$C$4:$J$4739,7,0)="",IF(TODAY()&gt;VLOOKUP(B236,'Oficios_-_pend_criticas'!$C$4:$J$4739,5,0),"X",""),IF(VLOOKUP(B236,'Oficios_-_pend_criticas'!$C$4:$J$4739,7,0)&gt;VLOOKUP(B236,'Oficios_-_pend_criticas'!$C$4:$J$4739,5,0),"X",""))),""),""),"")</f>
        <v/>
      </c>
    </row>
    <row r="237" spans="1:23" ht="33.75" hidden="1" customHeight="1" x14ac:dyDescent="0.25">
      <c r="A237" s="9" t="str">
        <f t="shared" si="9"/>
        <v/>
      </c>
      <c r="B237" s="10" t="s">
        <v>644</v>
      </c>
      <c r="C237" s="11" t="e">
        <f>IF(B237="","",VLOOKUP(B237,#REF!,6,0))</f>
        <v>#REF!</v>
      </c>
      <c r="D237" s="12" t="e">
        <f>IF(B237="","",VLOOKUP(B237,#REF!,22,0))</f>
        <v>#REF!</v>
      </c>
      <c r="E237" s="10" t="e">
        <f>IF(B237="","",VLOOKUP(B237,Consultas_públicas!$A$376:$G$3879,7,0))</f>
        <v>#N/A</v>
      </c>
      <c r="F237" s="12" t="s">
        <v>557</v>
      </c>
      <c r="G237" s="13">
        <v>43509</v>
      </c>
      <c r="H237" s="14" t="str">
        <f>IFERROR(IF(VLOOKUP(B237,'Oficios_-_pend_criticas'!$C$4:$D$4739,2,0)="","","X"),"")</f>
        <v/>
      </c>
      <c r="I237" s="12"/>
      <c r="J237" s="13"/>
      <c r="K237" s="10"/>
      <c r="L237" s="12" t="str">
        <f>IFERROR(VLOOKUP(B237,Retorno_da_RFB!$D$3:$I$6388,5,0),"")</f>
        <v>028</v>
      </c>
      <c r="M237" s="13">
        <f>IFERROR(VLOOKUP(B237,Retorno_da_RFB!$D$3:$I$6388,6,0),"")</f>
        <v>43542</v>
      </c>
      <c r="N237" s="10" t="str">
        <f>IFERROR(VLOOKUP(B237,Retorno_da_RFB!$D$3:$I$6388,3,0),"")</f>
        <v>9027.10.00</v>
      </c>
      <c r="O237" s="10" t="str">
        <f>IFERROR(VLOOKUP(B237,Retorno_da_RFB!$D$3:$I$6388,4,0),"")</f>
        <v>Aparelhos para detecção contínua de gases tóxicos, por tecnologia de sensor eletroquímico para Monóxido de Carbono (CO), Monóxido de carbono (CO sem interferência de H2), Sulfeto de Hidrogênio (H2S), Dióxido de Nitrogênio (NO2) e Dióxido de Enxofre (SO2), com detecção máxima de 01 gás, com tecnologia (DualSense) com dois sensores idênticos e com operação simultânea para detecção do mesmo tipo de gás, portáteis, com faixas de medição entre 0 e 1.000ppm em incrementos de 1ppm para Monóxido de Carbono (CO), entre 0 e 1.000ppm em incrementos de 1ppm para Monóxido de carbono (CO sem interferência de H2), entre 0 e 500ppm em incrementos de 0,1ppm para Sulfeto de Hidrogênio (H2S), entre 0 e 150ppm em incrementos de 0,1ppm para Dióxido de Nitrogênio (NO2), entre 0 e 150ppm em incrementos de 0,1ppm para Dióxido de Enxofre (SO2), montados em material de policarbonato com revestimento protetor emborrachado antiestático (parte superior da estrutura) e policarbonato condutor (parte inferior da estrutura), com grau de proteção IP66 e IP67, dotados de visor LCD, botões de operação, alarmes sonoro de 100dB, vibratório e luminoso para presença de gás, bateria fraca, e falha de sensores, possui bateria interna substituível, com faixa de temperatura operacional entre -40 e +50 graus Celsius, com faixa de umidade operacional entre 15% e 95% sem condensação (contínua), compatível com software de gerenciamento online.</v>
      </c>
      <c r="P237" s="12" t="str">
        <f>IFERROR(IF(N237="","",IF(VLOOKUP(LEFT(N237,10),'Universo_BK-BIT'!$A$5:$E$10005,2,0)="","X",VLOOKUP(LEFT(N237,10),'Universo_BK-BIT'!$A$5:$E$10005,2,0))),"X")</f>
        <v>BK</v>
      </c>
      <c r="Q237" s="12">
        <f>IFERROR(IF(P237="X","",VLOOKUP(LEFT(N237,10),'Universo_BK-BIT'!$A$5:$E$10005,3,0)),"")</f>
        <v>14</v>
      </c>
      <c r="R237" s="14" t="e">
        <f t="shared" si="10"/>
        <v>#REF!</v>
      </c>
      <c r="S237" s="14" t="e">
        <f t="shared" si="11"/>
        <v>#N/A</v>
      </c>
      <c r="T237" s="14"/>
      <c r="U237" s="14" t="str">
        <f ca="1">IFERROR(IF(P237="X",IF(VLOOKUP(B237,'Oficios_-_pend_criticas'!$C$3:$J$4739,5,0)="","",IF(VLOOKUP(B237,'Oficios_-_pend_criticas'!$C$3:$J$4739,7,0)="",IF(TODAY()&gt;VLOOKUP(B237,'Oficios_-_pend_criticas'!$C$3:$J$4739,5,0),"X",""),IF(VLOOKUP(B237,'Oficios_-_pend_criticas'!$C$3:$J$4739,7,0)&gt;VLOOKUP(B237,'Oficios_-_pend_criticas'!$C$3:$J$4739,5,0),"X",""))),""),"")</f>
        <v/>
      </c>
      <c r="V237" s="14" t="str">
        <f ca="1">IFERROR(IF(Q237=0,IF(VLOOKUP(B237,'Oficios_-_pend_criticas'!$C$3:$J$4739,5,0)="","",IF(VLOOKUP(B237,'Oficios_-_pend_criticas'!$C$3:$J$4739,7,0)="",IF(TODAY()&gt;VLOOKUP(B237,'Oficios_-_pend_criticas'!$C$3:$J$4739,5,0),"X",""),IF(VLOOKUP(B237,'Oficios_-_pend_criticas'!$C$3:$J$4739,7,0)&gt;VLOOKUP(B237,'Oficios_-_pend_criticas'!$C$3:$J$4739,5,0),"X",""))),""),"")</f>
        <v/>
      </c>
      <c r="W237" s="14" t="str">
        <f ca="1">IFERROR(IF(P237&lt;&gt;"X",IF(Q237&gt;0,IF(VLOOKUP(B237,'Oficios_-_pend_criticas'!$C$4:$J$4739,5,0)="","",IF(VLOOKUP(B237,'Oficios_-_pend_criticas'!$C$4:$J$4739,7,0)="",IF(TODAY()&gt;VLOOKUP(B237,'Oficios_-_pend_criticas'!$C$4:$J$4739,5,0),"X",""),IF(VLOOKUP(B237,'Oficios_-_pend_criticas'!$C$4:$J$4739,7,0)&gt;VLOOKUP(B237,'Oficios_-_pend_criticas'!$C$4:$J$4739,5,0),"X",""))),""),""),"")</f>
        <v/>
      </c>
    </row>
    <row r="238" spans="1:23" ht="33.75" hidden="1" customHeight="1" x14ac:dyDescent="0.25">
      <c r="A238" s="9" t="str">
        <f t="shared" si="9"/>
        <v/>
      </c>
      <c r="B238" s="10" t="s">
        <v>646</v>
      </c>
      <c r="C238" s="11" t="e">
        <f>IF(B238="","",VLOOKUP(B238,#REF!,6,0))</f>
        <v>#REF!</v>
      </c>
      <c r="D238" s="12" t="e">
        <f>IF(B238="","",VLOOKUP(B238,#REF!,22,0))</f>
        <v>#REF!</v>
      </c>
      <c r="E238" s="10" t="e">
        <f>IF(B238="","",VLOOKUP(B238,Consultas_públicas!$A$376:$G$3879,7,0))</f>
        <v>#N/A</v>
      </c>
      <c r="F238" s="12" t="s">
        <v>557</v>
      </c>
      <c r="G238" s="13">
        <v>43509</v>
      </c>
      <c r="H238" s="14" t="str">
        <f>IFERROR(IF(VLOOKUP(B238,'Oficios_-_pend_criticas'!$C$4:$D$4739,2,0)="","","X"),"")</f>
        <v/>
      </c>
      <c r="I238" s="12"/>
      <c r="J238" s="13"/>
      <c r="K238" s="10"/>
      <c r="L238" s="12" t="str">
        <f>IFERROR(VLOOKUP(B238,Retorno_da_RFB!$D$3:$I$6388,5,0),"")</f>
        <v>028</v>
      </c>
      <c r="M238" s="13">
        <f>IFERROR(VLOOKUP(B238,Retorno_da_RFB!$D$3:$I$6388,6,0),"")</f>
        <v>43542</v>
      </c>
      <c r="N238" s="10" t="str">
        <f>IFERROR(VLOOKUP(B238,Retorno_da_RFB!$D$3:$I$6388,3,0),"")</f>
        <v>8443.91.99</v>
      </c>
      <c r="O238" s="10" t="str">
        <f>IFERROR(VLOOKUP(B238,Retorno_da_RFB!$D$3:$I$6388,4,0),"")</f>
        <v>Máquinas automáticas para rebobinar de forma contínua filmes plásticos e materiais autoadesivos com velocidade máxima de operação de 200m/min, capazes de rebobinar filmes em bobinas com largura de até 660mm, diâmetro máximo de 1.016mm, peso máximo de 680kg e diâmetro interno do canudo de 76mm ou 152mm, tensão de trabalho de 22 a 378N, dotadas de rebobinador duplo com eixo em balanço e mandris expansíveis pneumaticamente, controle de tensão por rolo compensador e sistema de troca automática de bobinas a 200m/min (máxima velocidade), dotadas de conjunto de painéis de controle IHM e com controlador lógico programável (CLP).</v>
      </c>
      <c r="P238" s="12" t="str">
        <f>IFERROR(IF(N238="","",IF(VLOOKUP(LEFT(N238,10),'Universo_BK-BIT'!$A$5:$E$10005,2,0)="","X",VLOOKUP(LEFT(N238,10),'Universo_BK-BIT'!$A$5:$E$10005,2,0))),"X")</f>
        <v>BK</v>
      </c>
      <c r="Q238" s="12">
        <f>IFERROR(IF(P238="X","",VLOOKUP(LEFT(N238,10),'Universo_BK-BIT'!$A$5:$E$10005,3,0)),"")</f>
        <v>14</v>
      </c>
      <c r="R238" s="14" t="e">
        <f t="shared" si="10"/>
        <v>#REF!</v>
      </c>
      <c r="S238" s="14" t="e">
        <f t="shared" si="11"/>
        <v>#N/A</v>
      </c>
      <c r="T238" s="14"/>
      <c r="U238" s="14" t="str">
        <f ca="1">IFERROR(IF(P238="X",IF(VLOOKUP(B238,'Oficios_-_pend_criticas'!$C$3:$J$4739,5,0)="","",IF(VLOOKUP(B238,'Oficios_-_pend_criticas'!$C$3:$J$4739,7,0)="",IF(TODAY()&gt;VLOOKUP(B238,'Oficios_-_pend_criticas'!$C$3:$J$4739,5,0),"X",""),IF(VLOOKUP(B238,'Oficios_-_pend_criticas'!$C$3:$J$4739,7,0)&gt;VLOOKUP(B238,'Oficios_-_pend_criticas'!$C$3:$J$4739,5,0),"X",""))),""),"")</f>
        <v/>
      </c>
      <c r="V238" s="14" t="str">
        <f ca="1">IFERROR(IF(Q238=0,IF(VLOOKUP(B238,'Oficios_-_pend_criticas'!$C$3:$J$4739,5,0)="","",IF(VLOOKUP(B238,'Oficios_-_pend_criticas'!$C$3:$J$4739,7,0)="",IF(TODAY()&gt;VLOOKUP(B238,'Oficios_-_pend_criticas'!$C$3:$J$4739,5,0),"X",""),IF(VLOOKUP(B238,'Oficios_-_pend_criticas'!$C$3:$J$4739,7,0)&gt;VLOOKUP(B238,'Oficios_-_pend_criticas'!$C$3:$J$4739,5,0),"X",""))),""),"")</f>
        <v/>
      </c>
      <c r="W238" s="14" t="str">
        <f ca="1">IFERROR(IF(P238&lt;&gt;"X",IF(Q238&gt;0,IF(VLOOKUP(B238,'Oficios_-_pend_criticas'!$C$4:$J$4739,5,0)="","",IF(VLOOKUP(B238,'Oficios_-_pend_criticas'!$C$4:$J$4739,7,0)="",IF(TODAY()&gt;VLOOKUP(B238,'Oficios_-_pend_criticas'!$C$4:$J$4739,5,0),"X",""),IF(VLOOKUP(B238,'Oficios_-_pend_criticas'!$C$4:$J$4739,7,0)&gt;VLOOKUP(B238,'Oficios_-_pend_criticas'!$C$4:$J$4739,5,0),"X",""))),""),""),"")</f>
        <v/>
      </c>
    </row>
    <row r="239" spans="1:23" ht="33.75" hidden="1" customHeight="1" x14ac:dyDescent="0.25">
      <c r="A239" s="9" t="str">
        <f t="shared" si="9"/>
        <v/>
      </c>
      <c r="B239" s="10" t="s">
        <v>649</v>
      </c>
      <c r="C239" s="11" t="e">
        <f>IF(B239="","",VLOOKUP(B239,#REF!,6,0))</f>
        <v>#REF!</v>
      </c>
      <c r="D239" s="12" t="e">
        <f>IF(B239="","",VLOOKUP(B239,#REF!,22,0))</f>
        <v>#REF!</v>
      </c>
      <c r="E239" s="10" t="e">
        <f>IF(B239="","",VLOOKUP(B239,Consultas_públicas!$A$376:$G$3879,7,0))</f>
        <v>#N/A</v>
      </c>
      <c r="F239" s="12" t="s">
        <v>557</v>
      </c>
      <c r="G239" s="13">
        <v>43509</v>
      </c>
      <c r="H239" s="14" t="str">
        <f>IFERROR(IF(VLOOKUP(B239,'Oficios_-_pend_criticas'!$C$4:$D$4739,2,0)="","","X"),"")</f>
        <v/>
      </c>
      <c r="I239" s="12"/>
      <c r="J239" s="13"/>
      <c r="K239" s="10"/>
      <c r="L239" s="12" t="str">
        <f>IFERROR(VLOOKUP(B239,Retorno_da_RFB!$D$3:$I$6388,5,0),"")</f>
        <v>028</v>
      </c>
      <c r="M239" s="13">
        <f>IFERROR(VLOOKUP(B239,Retorno_da_RFB!$D$3:$I$6388,6,0),"")</f>
        <v>43542</v>
      </c>
      <c r="N239" s="10" t="str">
        <f>IFERROR(VLOOKUP(B239,Retorno_da_RFB!$D$3:$I$6388,3,0),"")</f>
        <v>8438.50.00</v>
      </c>
      <c r="O239" s="10" t="str">
        <f>IFERROR(VLOOKUP(B239,Retorno_da_RFB!$D$3:$I$6388,4,0),"")</f>
        <v>Máquinas automáticas porcionadoras e embutidoras a vácuo de produtos cárneos, com capacidade máxima igual ou superior a 2.000kg/h com bomba para transporte de produto, pressão de até 72bar, com sistema de torcionamento, porcionamento a partir de 5g, com tanque de armazenamento de produto em processamento, com bomba de vácuo integrada na máquina e painel para controle da operação.</v>
      </c>
      <c r="P239" s="12" t="str">
        <f>IFERROR(IF(N239="","",IF(VLOOKUP(LEFT(N239,10),'Universo_BK-BIT'!$A$5:$E$10005,2,0)="","X",VLOOKUP(LEFT(N239,10),'Universo_BK-BIT'!$A$5:$E$10005,2,0))),"X")</f>
        <v>BK</v>
      </c>
      <c r="Q239" s="12">
        <f>IFERROR(IF(P239="X","",VLOOKUP(LEFT(N239,10),'Universo_BK-BIT'!$A$5:$E$10005,3,0)),"")</f>
        <v>14</v>
      </c>
      <c r="R239" s="14" t="e">
        <f t="shared" si="10"/>
        <v>#REF!</v>
      </c>
      <c r="S239" s="14" t="e">
        <f t="shared" si="11"/>
        <v>#N/A</v>
      </c>
      <c r="T239" s="14"/>
      <c r="U239" s="14" t="str">
        <f ca="1">IFERROR(IF(P239="X",IF(VLOOKUP(B239,'Oficios_-_pend_criticas'!$C$3:$J$4739,5,0)="","",IF(VLOOKUP(B239,'Oficios_-_pend_criticas'!$C$3:$J$4739,7,0)="",IF(TODAY()&gt;VLOOKUP(B239,'Oficios_-_pend_criticas'!$C$3:$J$4739,5,0),"X",""),IF(VLOOKUP(B239,'Oficios_-_pend_criticas'!$C$3:$J$4739,7,0)&gt;VLOOKUP(B239,'Oficios_-_pend_criticas'!$C$3:$J$4739,5,0),"X",""))),""),"")</f>
        <v/>
      </c>
      <c r="V239" s="14" t="str">
        <f ca="1">IFERROR(IF(Q239=0,IF(VLOOKUP(B239,'Oficios_-_pend_criticas'!$C$3:$J$4739,5,0)="","",IF(VLOOKUP(B239,'Oficios_-_pend_criticas'!$C$3:$J$4739,7,0)="",IF(TODAY()&gt;VLOOKUP(B239,'Oficios_-_pend_criticas'!$C$3:$J$4739,5,0),"X",""),IF(VLOOKUP(B239,'Oficios_-_pend_criticas'!$C$3:$J$4739,7,0)&gt;VLOOKUP(B239,'Oficios_-_pend_criticas'!$C$3:$J$4739,5,0),"X",""))),""),"")</f>
        <v/>
      </c>
      <c r="W239" s="14" t="str">
        <f ca="1">IFERROR(IF(P239&lt;&gt;"X",IF(Q239&gt;0,IF(VLOOKUP(B239,'Oficios_-_pend_criticas'!$C$4:$J$4739,5,0)="","",IF(VLOOKUP(B239,'Oficios_-_pend_criticas'!$C$4:$J$4739,7,0)="",IF(TODAY()&gt;VLOOKUP(B239,'Oficios_-_pend_criticas'!$C$4:$J$4739,5,0),"X",""),IF(VLOOKUP(B239,'Oficios_-_pend_criticas'!$C$4:$J$4739,7,0)&gt;VLOOKUP(B239,'Oficios_-_pend_criticas'!$C$4:$J$4739,5,0),"X",""))),""),""),"")</f>
        <v/>
      </c>
    </row>
    <row r="240" spans="1:23" ht="33.75" hidden="1" customHeight="1" x14ac:dyDescent="0.25">
      <c r="A240" s="9" t="str">
        <f t="shared" si="9"/>
        <v/>
      </c>
      <c r="B240" s="10" t="s">
        <v>651</v>
      </c>
      <c r="C240" s="11" t="e">
        <f>IF(B240="","",VLOOKUP(B240,#REF!,6,0))</f>
        <v>#REF!</v>
      </c>
      <c r="D240" s="12" t="e">
        <f>IF(B240="","",VLOOKUP(B240,#REF!,22,0))</f>
        <v>#REF!</v>
      </c>
      <c r="E240" s="10" t="e">
        <f>IF(B240="","",VLOOKUP(B240,Consultas_públicas!$A$376:$G$3879,7,0))</f>
        <v>#N/A</v>
      </c>
      <c r="F240" s="12" t="s">
        <v>557</v>
      </c>
      <c r="G240" s="13">
        <v>43509</v>
      </c>
      <c r="H240" s="14" t="str">
        <f>IFERROR(IF(VLOOKUP(B240,'Oficios_-_pend_criticas'!$C$4:$D$4739,2,0)="","","X"),"")</f>
        <v/>
      </c>
      <c r="I240" s="12"/>
      <c r="J240" s="13"/>
      <c r="K240" s="10"/>
      <c r="L240" s="12" t="str">
        <f>IFERROR(VLOOKUP(B240,Retorno_da_RFB!$D$3:$I$6388,5,0),"")</f>
        <v>028</v>
      </c>
      <c r="M240" s="13">
        <f>IFERROR(VLOOKUP(B240,Retorno_da_RFB!$D$3:$I$6388,6,0),"")</f>
        <v>43542</v>
      </c>
      <c r="N240" s="10" t="str">
        <f>IFERROR(VLOOKUP(B240,Retorno_da_RFB!$D$3:$I$6388,3,0),"")</f>
        <v>8479.89.11</v>
      </c>
      <c r="O240" s="10" t="str">
        <f>IFERROR(VLOOKUP(B240,Retorno_da_RFB!$D$3:$I$6388,4,0),"")</f>
        <v>Máquinas compressoras rotativas automáticas para fabricação de confeitos comprimidos, com capacidade de produção compreendida entre aproximadamente 88.200 e 470.400 comprimidos/h, com força máxima de pré-compressão e compressão de 100kN, para fabricação de comprimidos com diâmetro ou comprimento máximo de aproximadamente 25mm e espessura máxima de aproximadamente 8,5mm, dotadas de torre básica (rotor) intercambiável com 49 estações de puncionamento, saída dupla, compressão de camada  única ou dupla, área de compressão vedada à prova de poeira, torre secundária (rotor) intercambiável para troca rápida de “setup” com 49 estações de puncionamento, cames de enchimento e 2 jogos de ferramental consistindo de punções superiores e inferiores tipo EU 1” - 441, matrizes para punções tipo EU 1” – 441, para comprimidos com diâmetro de 16,1mm e comprimidos retangulares de 19mm X 14mm, controladas por sistema computadorizado com software dedicado e interface homem-máquina (IHM).</v>
      </c>
      <c r="P240" s="12" t="str">
        <f>IFERROR(IF(N240="","",IF(VLOOKUP(LEFT(N240,10),'Universo_BK-BIT'!$A$5:$E$10005,2,0)="","X",VLOOKUP(LEFT(N240,10),'Universo_BK-BIT'!$A$5:$E$10005,2,0))),"X")</f>
        <v>BK</v>
      </c>
      <c r="Q240" s="12">
        <f>IFERROR(IF(P240="X","",VLOOKUP(LEFT(N240,10),'Universo_BK-BIT'!$A$5:$E$10005,3,0)),"")</f>
        <v>14</v>
      </c>
      <c r="R240" s="14" t="e">
        <f t="shared" si="10"/>
        <v>#REF!</v>
      </c>
      <c r="S240" s="14" t="e">
        <f t="shared" si="11"/>
        <v>#N/A</v>
      </c>
      <c r="T240" s="14"/>
      <c r="U240" s="14" t="str">
        <f ca="1">IFERROR(IF(P240="X",IF(VLOOKUP(B240,'Oficios_-_pend_criticas'!$C$3:$J$4739,5,0)="","",IF(VLOOKUP(B240,'Oficios_-_pend_criticas'!$C$3:$J$4739,7,0)="",IF(TODAY()&gt;VLOOKUP(B240,'Oficios_-_pend_criticas'!$C$3:$J$4739,5,0),"X",""),IF(VLOOKUP(B240,'Oficios_-_pend_criticas'!$C$3:$J$4739,7,0)&gt;VLOOKUP(B240,'Oficios_-_pend_criticas'!$C$3:$J$4739,5,0),"X",""))),""),"")</f>
        <v/>
      </c>
      <c r="V240" s="14" t="str">
        <f ca="1">IFERROR(IF(Q240=0,IF(VLOOKUP(B240,'Oficios_-_pend_criticas'!$C$3:$J$4739,5,0)="","",IF(VLOOKUP(B240,'Oficios_-_pend_criticas'!$C$3:$J$4739,7,0)="",IF(TODAY()&gt;VLOOKUP(B240,'Oficios_-_pend_criticas'!$C$3:$J$4739,5,0),"X",""),IF(VLOOKUP(B240,'Oficios_-_pend_criticas'!$C$3:$J$4739,7,0)&gt;VLOOKUP(B240,'Oficios_-_pend_criticas'!$C$3:$J$4739,5,0),"X",""))),""),"")</f>
        <v/>
      </c>
      <c r="W240" s="14" t="str">
        <f ca="1">IFERROR(IF(P240&lt;&gt;"X",IF(Q240&gt;0,IF(VLOOKUP(B240,'Oficios_-_pend_criticas'!$C$4:$J$4739,5,0)="","",IF(VLOOKUP(B240,'Oficios_-_pend_criticas'!$C$4:$J$4739,7,0)="",IF(TODAY()&gt;VLOOKUP(B240,'Oficios_-_pend_criticas'!$C$4:$J$4739,5,0),"X",""),IF(VLOOKUP(B240,'Oficios_-_pend_criticas'!$C$4:$J$4739,7,0)&gt;VLOOKUP(B240,'Oficios_-_pend_criticas'!$C$4:$J$4739,5,0),"X",""))),""),""),"")</f>
        <v/>
      </c>
    </row>
    <row r="241" spans="1:23" ht="33.75" hidden="1" customHeight="1" x14ac:dyDescent="0.25">
      <c r="A241" s="9" t="str">
        <f t="shared" si="9"/>
        <v/>
      </c>
      <c r="B241" s="10" t="s">
        <v>654</v>
      </c>
      <c r="C241" s="11" t="e">
        <f>IF(B241="","",VLOOKUP(B241,#REF!,6,0))</f>
        <v>#REF!</v>
      </c>
      <c r="D241" s="12" t="e">
        <f>IF(B241="","",VLOOKUP(B241,#REF!,22,0))</f>
        <v>#REF!</v>
      </c>
      <c r="E241" s="10" t="e">
        <f>IF(B241="","",VLOOKUP(B241,Consultas_públicas!$A$376:$G$3879,7,0))</f>
        <v>#N/A</v>
      </c>
      <c r="F241" s="12" t="s">
        <v>557</v>
      </c>
      <c r="G241" s="13">
        <v>43509</v>
      </c>
      <c r="H241" s="14" t="str">
        <f>IFERROR(IF(VLOOKUP(B241,'Oficios_-_pend_criticas'!$C$4:$D$4739,2,0)="","","X"),"")</f>
        <v/>
      </c>
      <c r="I241" s="12"/>
      <c r="J241" s="13"/>
      <c r="K241" s="10"/>
      <c r="L241" s="12" t="str">
        <f>IFERROR(VLOOKUP(B241,Retorno_da_RFB!$D$3:$I$6388,5,0),"")</f>
        <v>028</v>
      </c>
      <c r="M241" s="13">
        <f>IFERROR(VLOOKUP(B241,Retorno_da_RFB!$D$3:$I$6388,6,0),"")</f>
        <v>43542</v>
      </c>
      <c r="N241" s="10" t="str">
        <f>IFERROR(VLOOKUP(B241,Retorno_da_RFB!$D$3:$I$6388,3,0),"")</f>
        <v>9031.20.90</v>
      </c>
      <c r="O241" s="10" t="str">
        <f>IFERROR(VLOOKUP(B241,Retorno_da_RFB!$D$3:$I$6388,4,0),"")</f>
        <v>Racks dotados de uma bancada e dois kit’s de acessórios para testes de válvulas de controle, sendo um para válvulas de controle de locomotivas e o outro para válvulas de controle de vagões, o Rack realiza análises automáticas, configuração, regulagem e testes de funcionamento e estanqueidade de válvulas de sistemas de freio de vagões e válvulas de sistemas de freio de locomotivas controladas por computador, interface eletrônica com software para interface entre bancada e válvula e parametrização, precisão de análise pneumática de centésimo de PSI para teste de funcionamento e teste de estanqueidade, pressão máxima de trabalho de 165psi, atualização automática de softwares de válvulas do sistema de freio de locomotivas via internet.</v>
      </c>
      <c r="P241" s="12" t="str">
        <f>IFERROR(IF(N241="","",IF(VLOOKUP(LEFT(N241,10),'Universo_BK-BIT'!$A$5:$E$10005,2,0)="","X",VLOOKUP(LEFT(N241,10),'Universo_BK-BIT'!$A$5:$E$10005,2,0))),"X")</f>
        <v>BK</v>
      </c>
      <c r="Q241" s="12">
        <f>IFERROR(IF(P241="X","",VLOOKUP(LEFT(N241,10),'Universo_BK-BIT'!$A$5:$E$10005,3,0)),"")</f>
        <v>14</v>
      </c>
      <c r="R241" s="14" t="e">
        <f t="shared" si="10"/>
        <v>#REF!</v>
      </c>
      <c r="S241" s="14" t="e">
        <f t="shared" si="11"/>
        <v>#N/A</v>
      </c>
      <c r="T241" s="14"/>
      <c r="U241" s="14" t="str">
        <f ca="1">IFERROR(IF(P241="X",IF(VLOOKUP(B241,'Oficios_-_pend_criticas'!$C$3:$J$4739,5,0)="","",IF(VLOOKUP(B241,'Oficios_-_pend_criticas'!$C$3:$J$4739,7,0)="",IF(TODAY()&gt;VLOOKUP(B241,'Oficios_-_pend_criticas'!$C$3:$J$4739,5,0),"X",""),IF(VLOOKUP(B241,'Oficios_-_pend_criticas'!$C$3:$J$4739,7,0)&gt;VLOOKUP(B241,'Oficios_-_pend_criticas'!$C$3:$J$4739,5,0),"X",""))),""),"")</f>
        <v/>
      </c>
      <c r="V241" s="14" t="str">
        <f ca="1">IFERROR(IF(Q241=0,IF(VLOOKUP(B241,'Oficios_-_pend_criticas'!$C$3:$J$4739,5,0)="","",IF(VLOOKUP(B241,'Oficios_-_pend_criticas'!$C$3:$J$4739,7,0)="",IF(TODAY()&gt;VLOOKUP(B241,'Oficios_-_pend_criticas'!$C$3:$J$4739,5,0),"X",""),IF(VLOOKUP(B241,'Oficios_-_pend_criticas'!$C$3:$J$4739,7,0)&gt;VLOOKUP(B241,'Oficios_-_pend_criticas'!$C$3:$J$4739,5,0),"X",""))),""),"")</f>
        <v/>
      </c>
      <c r="W241" s="14" t="str">
        <f ca="1">IFERROR(IF(P241&lt;&gt;"X",IF(Q241&gt;0,IF(VLOOKUP(B241,'Oficios_-_pend_criticas'!$C$4:$J$4739,5,0)="","",IF(VLOOKUP(B241,'Oficios_-_pend_criticas'!$C$4:$J$4739,7,0)="",IF(TODAY()&gt;VLOOKUP(B241,'Oficios_-_pend_criticas'!$C$4:$J$4739,5,0),"X",""),IF(VLOOKUP(B241,'Oficios_-_pend_criticas'!$C$4:$J$4739,7,0)&gt;VLOOKUP(B241,'Oficios_-_pend_criticas'!$C$4:$J$4739,5,0),"X",""))),""),""),"")</f>
        <v/>
      </c>
    </row>
    <row r="242" spans="1:23" ht="33.75" hidden="1" customHeight="1" x14ac:dyDescent="0.25">
      <c r="A242" s="9" t="str">
        <f t="shared" si="9"/>
        <v/>
      </c>
      <c r="B242" s="10" t="s">
        <v>657</v>
      </c>
      <c r="C242" s="11" t="e">
        <f>IF(B242="","",VLOOKUP(B242,#REF!,6,0))</f>
        <v>#REF!</v>
      </c>
      <c r="D242" s="12" t="e">
        <f>IF(B242="","",VLOOKUP(B242,#REF!,22,0))</f>
        <v>#REF!</v>
      </c>
      <c r="E242" s="10" t="e">
        <f>IF(B242="","",VLOOKUP(B242,Consultas_públicas!$A$376:$G$3879,7,0))</f>
        <v>#N/A</v>
      </c>
      <c r="F242" s="12" t="s">
        <v>557</v>
      </c>
      <c r="G242" s="13">
        <v>43509</v>
      </c>
      <c r="H242" s="14" t="str">
        <f>IFERROR(IF(VLOOKUP(B242,'Oficios_-_pend_criticas'!$C$4:$D$4739,2,0)="","","X"),"")</f>
        <v/>
      </c>
      <c r="I242" s="12"/>
      <c r="J242" s="13"/>
      <c r="K242" s="10"/>
      <c r="L242" s="12" t="str">
        <f>IFERROR(VLOOKUP(B242,Retorno_da_RFB!$D$3:$I$6388,5,0),"")</f>
        <v>028</v>
      </c>
      <c r="M242" s="13">
        <f>IFERROR(VLOOKUP(B242,Retorno_da_RFB!$D$3:$I$6388,6,0),"")</f>
        <v>43542</v>
      </c>
      <c r="N242" s="10" t="str">
        <f>IFERROR(VLOOKUP(B242,Retorno_da_RFB!$D$3:$I$6388,3,0),"")</f>
        <v>8458.91.00</v>
      </c>
      <c r="O242" s="10" t="str">
        <f>IFERROR(VLOOKUP(B242,Retorno_da_RFB!$D$3:$I$6388,4,0),"")</f>
        <v>Centros de torneamento vertical para peças metálicas, de comando numérico computadorizado (CNC), para operações de torneamento e retifica, diâmetro padrão máximo da placa de até 160mm, comprimento máximo da peça de 400mm; contraponta hidráulico; luneta autocentrante; curso no eixo X igual ou inferior a 340mm, curso no eixo Z igual ou inferior a 625mm, avanço rápido nos eixos X e Z de 30m/min, dotados de base fabricada em material altamente estabilizado termicamente e de propriedade antivibratória, equipados com 1 torre tipo disco de 12 posições, 1 unidade de retificação, unidade de dressamento, unidade hidráulica; unidade de resfriamento; 1 esteira de transporte de peças; transportador de cavacos; exaustor de nevoas e unidade de refrigeração.</v>
      </c>
      <c r="P242" s="12" t="str">
        <f>IFERROR(IF(N242="","",IF(VLOOKUP(LEFT(N242,10),'Universo_BK-BIT'!$A$5:$E$10005,2,0)="","X",VLOOKUP(LEFT(N242,10),'Universo_BK-BIT'!$A$5:$E$10005,2,0))),"X")</f>
        <v>BK</v>
      </c>
      <c r="Q242" s="12">
        <f>IFERROR(IF(P242="X","",VLOOKUP(LEFT(N242,10),'Universo_BK-BIT'!$A$5:$E$10005,3,0)),"")</f>
        <v>14</v>
      </c>
      <c r="R242" s="14" t="e">
        <f t="shared" si="10"/>
        <v>#REF!</v>
      </c>
      <c r="S242" s="14" t="e">
        <f t="shared" si="11"/>
        <v>#N/A</v>
      </c>
      <c r="T242" s="14"/>
      <c r="U242" s="14" t="str">
        <f ca="1">IFERROR(IF(P242="X",IF(VLOOKUP(B242,'Oficios_-_pend_criticas'!$C$3:$J$4739,5,0)="","",IF(VLOOKUP(B242,'Oficios_-_pend_criticas'!$C$3:$J$4739,7,0)="",IF(TODAY()&gt;VLOOKUP(B242,'Oficios_-_pend_criticas'!$C$3:$J$4739,5,0),"X",""),IF(VLOOKUP(B242,'Oficios_-_pend_criticas'!$C$3:$J$4739,7,0)&gt;VLOOKUP(B242,'Oficios_-_pend_criticas'!$C$3:$J$4739,5,0),"X",""))),""),"")</f>
        <v/>
      </c>
      <c r="V242" s="14" t="str">
        <f ca="1">IFERROR(IF(Q242=0,IF(VLOOKUP(B242,'Oficios_-_pend_criticas'!$C$3:$J$4739,5,0)="","",IF(VLOOKUP(B242,'Oficios_-_pend_criticas'!$C$3:$J$4739,7,0)="",IF(TODAY()&gt;VLOOKUP(B242,'Oficios_-_pend_criticas'!$C$3:$J$4739,5,0),"X",""),IF(VLOOKUP(B242,'Oficios_-_pend_criticas'!$C$3:$J$4739,7,0)&gt;VLOOKUP(B242,'Oficios_-_pend_criticas'!$C$3:$J$4739,5,0),"X",""))),""),"")</f>
        <v/>
      </c>
      <c r="W242" s="14" t="str">
        <f ca="1">IFERROR(IF(P242&lt;&gt;"X",IF(Q242&gt;0,IF(VLOOKUP(B242,'Oficios_-_pend_criticas'!$C$4:$J$4739,5,0)="","",IF(VLOOKUP(B242,'Oficios_-_pend_criticas'!$C$4:$J$4739,7,0)="",IF(TODAY()&gt;VLOOKUP(B242,'Oficios_-_pend_criticas'!$C$4:$J$4739,5,0),"X",""),IF(VLOOKUP(B242,'Oficios_-_pend_criticas'!$C$4:$J$4739,7,0)&gt;VLOOKUP(B242,'Oficios_-_pend_criticas'!$C$4:$J$4739,5,0),"X",""))),""),""),"")</f>
        <v/>
      </c>
    </row>
    <row r="243" spans="1:23" ht="33.75" hidden="1" customHeight="1" x14ac:dyDescent="0.25">
      <c r="A243" s="9" t="str">
        <f t="shared" si="9"/>
        <v/>
      </c>
      <c r="B243" s="10" t="s">
        <v>660</v>
      </c>
      <c r="C243" s="11" t="e">
        <f>IF(B243="","",VLOOKUP(B243,#REF!,6,0))</f>
        <v>#REF!</v>
      </c>
      <c r="D243" s="12" t="e">
        <f>IF(B243="","",VLOOKUP(B243,#REF!,22,0))</f>
        <v>#REF!</v>
      </c>
      <c r="E243" s="10" t="e">
        <f>IF(B243="","",VLOOKUP(B243,Consultas_públicas!$A$376:$G$3879,7,0))</f>
        <v>#N/A</v>
      </c>
      <c r="F243" s="12" t="s">
        <v>557</v>
      </c>
      <c r="G243" s="13">
        <v>43509</v>
      </c>
      <c r="H243" s="14" t="str">
        <f>IFERROR(IF(VLOOKUP(B243,'Oficios_-_pend_criticas'!$C$4:$D$4739,2,0)="","","X"),"")</f>
        <v/>
      </c>
      <c r="I243" s="12"/>
      <c r="J243" s="13"/>
      <c r="K243" s="10"/>
      <c r="L243" s="12" t="str">
        <f>IFERROR(VLOOKUP(B243,Retorno_da_RFB!$D$3:$I$6388,5,0),"")</f>
        <v>028</v>
      </c>
      <c r="M243" s="13">
        <f>IFERROR(VLOOKUP(B243,Retorno_da_RFB!$D$3:$I$6388,6,0),"")</f>
        <v>43542</v>
      </c>
      <c r="N243" s="10" t="str">
        <f>IFERROR(VLOOKUP(B243,Retorno_da_RFB!$D$3:$I$6388,3,0),"")</f>
        <v>8458.91.00</v>
      </c>
      <c r="O243" s="10" t="str">
        <f>IFERROR(VLOOKUP(B243,Retorno_da_RFB!$D$3:$I$6388,4,0),"")</f>
        <v>Centros de torneamento vertical para peças metálicas, de comando numérico computadorizado (CNC), para operações de faceamento, torneamento, fresamento, furação, rosqueamento e recartilha, com 2 estações de trabalho, morsa hidráulica autocentrante, diâmetro máximo da placa igual ou inferior a 260mm, comprimento máximo da peça de 630mm; contraponta hidráulico; luneta autocentrante; curso nos eixos X, Z e Y igual ou inferior a 340mm, 740mm e 50mm, avanço rápido nos eixos X, Z e Y de 30, 40 e 10m/min respectivamente, dotados de base fabricada em material altamente estabilizado termicamente e de propriedade antivibratória, equipados com 2 torres tipo disco de 12 posições cada e 1 torre com 5 posições axiais duplas com interface vertical para 5 ferramentas na parte superior e 5 ferramentas na parte inferior e uma estação para garra de peças; unidade de transferência de peças com sistema de giro acoplado na esteira de entrada de peças, unidade hidráulica; unidade de resfriamento; esteira de saída de peças; transportador de cavacos; exaustor de nevoas e unidade de refrigeração.</v>
      </c>
      <c r="P243" s="12" t="str">
        <f>IFERROR(IF(N243="","",IF(VLOOKUP(LEFT(N243,10),'Universo_BK-BIT'!$A$5:$E$10005,2,0)="","X",VLOOKUP(LEFT(N243,10),'Universo_BK-BIT'!$A$5:$E$10005,2,0))),"X")</f>
        <v>BK</v>
      </c>
      <c r="Q243" s="12">
        <f>IFERROR(IF(P243="X","",VLOOKUP(LEFT(N243,10),'Universo_BK-BIT'!$A$5:$E$10005,3,0)),"")</f>
        <v>14</v>
      </c>
      <c r="R243" s="14" t="e">
        <f t="shared" si="10"/>
        <v>#REF!</v>
      </c>
      <c r="S243" s="14" t="e">
        <f t="shared" si="11"/>
        <v>#N/A</v>
      </c>
      <c r="T243" s="14"/>
      <c r="U243" s="14" t="str">
        <f ca="1">IFERROR(IF(P243="X",IF(VLOOKUP(B243,'Oficios_-_pend_criticas'!$C$3:$J$4739,5,0)="","",IF(VLOOKUP(B243,'Oficios_-_pend_criticas'!$C$3:$J$4739,7,0)="",IF(TODAY()&gt;VLOOKUP(B243,'Oficios_-_pend_criticas'!$C$3:$J$4739,5,0),"X",""),IF(VLOOKUP(B243,'Oficios_-_pend_criticas'!$C$3:$J$4739,7,0)&gt;VLOOKUP(B243,'Oficios_-_pend_criticas'!$C$3:$J$4739,5,0),"X",""))),""),"")</f>
        <v/>
      </c>
      <c r="V243" s="14" t="str">
        <f ca="1">IFERROR(IF(Q243=0,IF(VLOOKUP(B243,'Oficios_-_pend_criticas'!$C$3:$J$4739,5,0)="","",IF(VLOOKUP(B243,'Oficios_-_pend_criticas'!$C$3:$J$4739,7,0)="",IF(TODAY()&gt;VLOOKUP(B243,'Oficios_-_pend_criticas'!$C$3:$J$4739,5,0),"X",""),IF(VLOOKUP(B243,'Oficios_-_pend_criticas'!$C$3:$J$4739,7,0)&gt;VLOOKUP(B243,'Oficios_-_pend_criticas'!$C$3:$J$4739,5,0),"X",""))),""),"")</f>
        <v/>
      </c>
      <c r="W243" s="14" t="str">
        <f ca="1">IFERROR(IF(P243&lt;&gt;"X",IF(Q243&gt;0,IF(VLOOKUP(B243,'Oficios_-_pend_criticas'!$C$4:$J$4739,5,0)="","",IF(VLOOKUP(B243,'Oficios_-_pend_criticas'!$C$4:$J$4739,7,0)="",IF(TODAY()&gt;VLOOKUP(B243,'Oficios_-_pend_criticas'!$C$4:$J$4739,5,0),"X",""),IF(VLOOKUP(B243,'Oficios_-_pend_criticas'!$C$4:$J$4739,7,0)&gt;VLOOKUP(B243,'Oficios_-_pend_criticas'!$C$4:$J$4739,5,0),"X",""))),""),""),"")</f>
        <v/>
      </c>
    </row>
    <row r="244" spans="1:23" ht="33.75" hidden="1" customHeight="1" x14ac:dyDescent="0.25">
      <c r="A244" s="9" t="str">
        <f t="shared" si="9"/>
        <v/>
      </c>
      <c r="B244" s="10" t="s">
        <v>662</v>
      </c>
      <c r="C244" s="11" t="e">
        <f>IF(B244="","",VLOOKUP(B244,#REF!,6,0))</f>
        <v>#REF!</v>
      </c>
      <c r="D244" s="12" t="e">
        <f>IF(B244="","",VLOOKUP(B244,#REF!,22,0))</f>
        <v>#REF!</v>
      </c>
      <c r="E244" s="10" t="e">
        <f>IF(B244="","",VLOOKUP(B244,Consultas_públicas!$A$376:$G$3879,7,0))</f>
        <v>#N/A</v>
      </c>
      <c r="F244" s="12" t="s">
        <v>557</v>
      </c>
      <c r="G244" s="13">
        <v>43509</v>
      </c>
      <c r="H244" s="14" t="str">
        <f>IFERROR(IF(VLOOKUP(B244,'Oficios_-_pend_criticas'!$C$4:$D$4739,2,0)="","","X"),"")</f>
        <v/>
      </c>
      <c r="I244" s="12"/>
      <c r="J244" s="13"/>
      <c r="K244" s="10"/>
      <c r="L244" s="12" t="str">
        <f>IFERROR(VLOOKUP(B244,Retorno_da_RFB!$D$3:$I$6388,5,0),"")</f>
        <v>028</v>
      </c>
      <c r="M244" s="13">
        <f>IFERROR(VLOOKUP(B244,Retorno_da_RFB!$D$3:$I$6388,6,0),"")</f>
        <v>43542</v>
      </c>
      <c r="N244" s="10" t="str">
        <f>IFERROR(VLOOKUP(B244,Retorno_da_RFB!$D$3:$I$6388,3,0),"")</f>
        <v>8421.39.90</v>
      </c>
      <c r="O244" s="10" t="str">
        <f>IFERROR(VLOOKUP(B244,Retorno_da_RFB!$D$3:$I$6388,4,0),"")</f>
        <v>Equipamentos para purificação de biogás pelo princípio de adsorção cinética (kPSA), que consiste em camadas idênticas que são preenchidos com adsorventes exclusivos, com atuação de válvula única rotativa e utilizando como base materiais adsorventes como, Zeólitos, Carvão ativado, crivos moleculares e outros, podendo remover do biogás base o gás carbônico (CO2), nitrogênio (N2) e oxigênio (O2). O sistema funciona com pressão de operação de 7 a 10bar e concentrações de saída acima de 96% de metano (CH4), gás carbônico (CO2), nitrogênio (N2) e oxigênio (O2) abaixo de 2% e 0,3% respectivamente na base seca, o equipamento é dotado de vasos de adsorção, válvula rotativa, tubulações, manômetros, sensores de pressão, painéis elétricos e de controle.</v>
      </c>
      <c r="P244" s="12" t="str">
        <f>IFERROR(IF(N244="","",IF(VLOOKUP(LEFT(N244,10),'Universo_BK-BIT'!$A$5:$E$10005,2,0)="","X",VLOOKUP(LEFT(N244,10),'Universo_BK-BIT'!$A$5:$E$10005,2,0))),"X")</f>
        <v>BK</v>
      </c>
      <c r="Q244" s="12">
        <f>IFERROR(IF(P244="X","",VLOOKUP(LEFT(N244,10),'Universo_BK-BIT'!$A$5:$E$10005,3,0)),"")</f>
        <v>14</v>
      </c>
      <c r="R244" s="14" t="e">
        <f t="shared" si="10"/>
        <v>#REF!</v>
      </c>
      <c r="S244" s="14" t="e">
        <f t="shared" si="11"/>
        <v>#N/A</v>
      </c>
      <c r="T244" s="14"/>
      <c r="U244" s="14" t="str">
        <f ca="1">IFERROR(IF(P244="X",IF(VLOOKUP(B244,'Oficios_-_pend_criticas'!$C$3:$J$4739,5,0)="","",IF(VLOOKUP(B244,'Oficios_-_pend_criticas'!$C$3:$J$4739,7,0)="",IF(TODAY()&gt;VLOOKUP(B244,'Oficios_-_pend_criticas'!$C$3:$J$4739,5,0),"X",""),IF(VLOOKUP(B244,'Oficios_-_pend_criticas'!$C$3:$J$4739,7,0)&gt;VLOOKUP(B244,'Oficios_-_pend_criticas'!$C$3:$J$4739,5,0),"X",""))),""),"")</f>
        <v/>
      </c>
      <c r="V244" s="14" t="str">
        <f ca="1">IFERROR(IF(Q244=0,IF(VLOOKUP(B244,'Oficios_-_pend_criticas'!$C$3:$J$4739,5,0)="","",IF(VLOOKUP(B244,'Oficios_-_pend_criticas'!$C$3:$J$4739,7,0)="",IF(TODAY()&gt;VLOOKUP(B244,'Oficios_-_pend_criticas'!$C$3:$J$4739,5,0),"X",""),IF(VLOOKUP(B244,'Oficios_-_pend_criticas'!$C$3:$J$4739,7,0)&gt;VLOOKUP(B244,'Oficios_-_pend_criticas'!$C$3:$J$4739,5,0),"X",""))),""),"")</f>
        <v/>
      </c>
      <c r="W244" s="14" t="str">
        <f ca="1">IFERROR(IF(P244&lt;&gt;"X",IF(Q244&gt;0,IF(VLOOKUP(B244,'Oficios_-_pend_criticas'!$C$4:$J$4739,5,0)="","",IF(VLOOKUP(B244,'Oficios_-_pend_criticas'!$C$4:$J$4739,7,0)="",IF(TODAY()&gt;VLOOKUP(B244,'Oficios_-_pend_criticas'!$C$4:$J$4739,5,0),"X",""),IF(VLOOKUP(B244,'Oficios_-_pend_criticas'!$C$4:$J$4739,7,0)&gt;VLOOKUP(B244,'Oficios_-_pend_criticas'!$C$4:$J$4739,5,0),"X",""))),""),""),"")</f>
        <v/>
      </c>
    </row>
    <row r="245" spans="1:23" ht="33.75" hidden="1" customHeight="1" x14ac:dyDescent="0.25">
      <c r="A245" s="9" t="str">
        <f t="shared" si="9"/>
        <v/>
      </c>
      <c r="B245" s="10" t="s">
        <v>665</v>
      </c>
      <c r="C245" s="11" t="e">
        <f>IF(B245="","",VLOOKUP(B245,#REF!,6,0))</f>
        <v>#REF!</v>
      </c>
      <c r="D245" s="12" t="e">
        <f>IF(B245="","",VLOOKUP(B245,#REF!,22,0))</f>
        <v>#REF!</v>
      </c>
      <c r="E245" s="10" t="e">
        <f>IF(B245="","",VLOOKUP(B245,Consultas_públicas!$A$376:$G$3879,7,0))</f>
        <v>#N/A</v>
      </c>
      <c r="F245" s="12" t="s">
        <v>557</v>
      </c>
      <c r="G245" s="13">
        <v>43509</v>
      </c>
      <c r="H245" s="14" t="str">
        <f>IFERROR(IF(VLOOKUP(B245,'Oficios_-_pend_criticas'!$C$4:$D$4739,2,0)="","","X"),"")</f>
        <v/>
      </c>
      <c r="I245" s="12"/>
      <c r="J245" s="13"/>
      <c r="K245" s="10"/>
      <c r="L245" s="12" t="str">
        <f>IFERROR(VLOOKUP(B245,Retorno_da_RFB!$D$3:$I$6388,5,0),"")</f>
        <v>028</v>
      </c>
      <c r="M245" s="13">
        <f>IFERROR(VLOOKUP(B245,Retorno_da_RFB!$D$3:$I$6388,6,0),"")</f>
        <v>43542</v>
      </c>
      <c r="N245" s="10" t="str">
        <f>IFERROR(VLOOKUP(B245,Retorno_da_RFB!$D$3:$I$6388,3,0),"")</f>
        <v>8421.29.30</v>
      </c>
      <c r="O245" s="10" t="str">
        <f>IFERROR(VLOOKUP(B245,Retorno_da_RFB!$D$3:$I$6388,4,0),"")</f>
        <v>Filtros prensa de placas verticais utilizados para desaguar minério, com até 60 câmaras de filtragem de 30, 40 ou 50mm de profundidade, dotados de 4 cilindros hidráulicos paralelos que trabalham recuados durante a filtragem e que estão localizados nas laterais das placas verticais, com capacidade de até 250 toneladas por hora</v>
      </c>
      <c r="P245" s="12" t="str">
        <f>IFERROR(IF(N245="","",IF(VLOOKUP(LEFT(N245,10),'Universo_BK-BIT'!$A$5:$E$10005,2,0)="","X",VLOOKUP(LEFT(N245,10),'Universo_BK-BIT'!$A$5:$E$10005,2,0))),"X")</f>
        <v>BK</v>
      </c>
      <c r="Q245" s="12">
        <f>IFERROR(IF(P245="X","",VLOOKUP(LEFT(N245,10),'Universo_BK-BIT'!$A$5:$E$10005,3,0)),"")</f>
        <v>14</v>
      </c>
      <c r="R245" s="14" t="e">
        <f t="shared" si="10"/>
        <v>#REF!</v>
      </c>
      <c r="S245" s="14" t="e">
        <f t="shared" si="11"/>
        <v>#N/A</v>
      </c>
      <c r="T245" s="14"/>
      <c r="U245" s="14" t="str">
        <f ca="1">IFERROR(IF(P245="X",IF(VLOOKUP(B245,'Oficios_-_pend_criticas'!$C$3:$J$4739,5,0)="","",IF(VLOOKUP(B245,'Oficios_-_pend_criticas'!$C$3:$J$4739,7,0)="",IF(TODAY()&gt;VLOOKUP(B245,'Oficios_-_pend_criticas'!$C$3:$J$4739,5,0),"X",""),IF(VLOOKUP(B245,'Oficios_-_pend_criticas'!$C$3:$J$4739,7,0)&gt;VLOOKUP(B245,'Oficios_-_pend_criticas'!$C$3:$J$4739,5,0),"X",""))),""),"")</f>
        <v/>
      </c>
      <c r="V245" s="14" t="str">
        <f ca="1">IFERROR(IF(Q245=0,IF(VLOOKUP(B245,'Oficios_-_pend_criticas'!$C$3:$J$4739,5,0)="","",IF(VLOOKUP(B245,'Oficios_-_pend_criticas'!$C$3:$J$4739,7,0)="",IF(TODAY()&gt;VLOOKUP(B245,'Oficios_-_pend_criticas'!$C$3:$J$4739,5,0),"X",""),IF(VLOOKUP(B245,'Oficios_-_pend_criticas'!$C$3:$J$4739,7,0)&gt;VLOOKUP(B245,'Oficios_-_pend_criticas'!$C$3:$J$4739,5,0),"X",""))),""),"")</f>
        <v/>
      </c>
      <c r="W245" s="14" t="str">
        <f ca="1">IFERROR(IF(P245&lt;&gt;"X",IF(Q245&gt;0,IF(VLOOKUP(B245,'Oficios_-_pend_criticas'!$C$4:$J$4739,5,0)="","",IF(VLOOKUP(B245,'Oficios_-_pend_criticas'!$C$4:$J$4739,7,0)="",IF(TODAY()&gt;VLOOKUP(B245,'Oficios_-_pend_criticas'!$C$4:$J$4739,5,0),"X",""),IF(VLOOKUP(B245,'Oficios_-_pend_criticas'!$C$4:$J$4739,7,0)&gt;VLOOKUP(B245,'Oficios_-_pend_criticas'!$C$4:$J$4739,5,0),"X",""))),""),""),"")</f>
        <v/>
      </c>
    </row>
    <row r="246" spans="1:23" ht="33.75" hidden="1" customHeight="1" x14ac:dyDescent="0.25">
      <c r="A246" s="9" t="str">
        <f t="shared" si="9"/>
        <v/>
      </c>
      <c r="B246" s="10" t="s">
        <v>668</v>
      </c>
      <c r="C246" s="11" t="e">
        <f>IF(B246="","",VLOOKUP(B246,#REF!,6,0))</f>
        <v>#REF!</v>
      </c>
      <c r="D246" s="12" t="e">
        <f>IF(B246="","",VLOOKUP(B246,#REF!,22,0))</f>
        <v>#REF!</v>
      </c>
      <c r="E246" s="10" t="e">
        <f>IF(B246="","",VLOOKUP(B246,Consultas_públicas!$A$376:$G$3879,7,0))</f>
        <v>#N/A</v>
      </c>
      <c r="F246" s="12" t="s">
        <v>557</v>
      </c>
      <c r="G246" s="13">
        <v>43509</v>
      </c>
      <c r="H246" s="14" t="str">
        <f>IFERROR(IF(VLOOKUP(B246,'Oficios_-_pend_criticas'!$C$4:$D$4739,2,0)="","","X"),"")</f>
        <v/>
      </c>
      <c r="I246" s="12"/>
      <c r="J246" s="13"/>
      <c r="K246" s="10"/>
      <c r="L246" s="12" t="str">
        <f>IFERROR(VLOOKUP(B246,Retorno_da_RFB!$D$3:$I$6388,5,0),"")</f>
        <v>028</v>
      </c>
      <c r="M246" s="13">
        <f>IFERROR(VLOOKUP(B246,Retorno_da_RFB!$D$3:$I$6388,6,0),"")</f>
        <v>43542</v>
      </c>
      <c r="N246" s="10" t="str">
        <f>IFERROR(VLOOKUP(B246,Retorno_da_RFB!$D$3:$I$6388,3,0),"")</f>
        <v>8443.39.10</v>
      </c>
      <c r="O246" s="10" t="str">
        <f>IFERROR(VLOOKUP(B246,Retorno_da_RFB!$D$3:$I$6388,4,0),"")</f>
        <v>Máquinas de impressão digital, por jato de tinta, de uso industrial, com 2 ou 4 cabeças de impressão micropiezoelétrica, 1.280 injetores por cabeça, alta qualidade de impressão, com resolução operando entre 360 e 1.200dpi, e tamanhos de gotas entre 7 e 21 picolitros, impressão de até 4 cores (C, M, Y, K), operadas com tinta à base de solvente para impressão de materiais à base de PVC, como produtos de tecidos, canvas, vinil, PVC, lonas e outros materiais; velocidade de impressão de até 83m2/h; especificação de materiais a serem impressos com 1mm de espessura máxima, com largura máxima de impressão de 320cm.</v>
      </c>
      <c r="P246" s="12" t="str">
        <f>IFERROR(IF(N246="","",IF(VLOOKUP(LEFT(N246,10),'Universo_BK-BIT'!$A$5:$E$10005,2,0)="","X",VLOOKUP(LEFT(N246,10),'Universo_BK-BIT'!$A$5:$E$10005,2,0))),"X")</f>
        <v>BK</v>
      </c>
      <c r="Q246" s="12">
        <f>IFERROR(IF(P246="X","",VLOOKUP(LEFT(N246,10),'Universo_BK-BIT'!$A$5:$E$10005,3,0)),"")</f>
        <v>14</v>
      </c>
      <c r="R246" s="14" t="e">
        <f t="shared" si="10"/>
        <v>#REF!</v>
      </c>
      <c r="S246" s="14" t="e">
        <f t="shared" si="11"/>
        <v>#N/A</v>
      </c>
      <c r="T246" s="14"/>
      <c r="U246" s="14" t="str">
        <f ca="1">IFERROR(IF(P246="X",IF(VLOOKUP(B246,'Oficios_-_pend_criticas'!$C$3:$J$4739,5,0)="","",IF(VLOOKUP(B246,'Oficios_-_pend_criticas'!$C$3:$J$4739,7,0)="",IF(TODAY()&gt;VLOOKUP(B246,'Oficios_-_pend_criticas'!$C$3:$J$4739,5,0),"X",""),IF(VLOOKUP(B246,'Oficios_-_pend_criticas'!$C$3:$J$4739,7,0)&gt;VLOOKUP(B246,'Oficios_-_pend_criticas'!$C$3:$J$4739,5,0),"X",""))),""),"")</f>
        <v/>
      </c>
      <c r="V246" s="14" t="str">
        <f ca="1">IFERROR(IF(Q246=0,IF(VLOOKUP(B246,'Oficios_-_pend_criticas'!$C$3:$J$4739,5,0)="","",IF(VLOOKUP(B246,'Oficios_-_pend_criticas'!$C$3:$J$4739,7,0)="",IF(TODAY()&gt;VLOOKUP(B246,'Oficios_-_pend_criticas'!$C$3:$J$4739,5,0),"X",""),IF(VLOOKUP(B246,'Oficios_-_pend_criticas'!$C$3:$J$4739,7,0)&gt;VLOOKUP(B246,'Oficios_-_pend_criticas'!$C$3:$J$4739,5,0),"X",""))),""),"")</f>
        <v/>
      </c>
      <c r="W246" s="14" t="str">
        <f ca="1">IFERROR(IF(P246&lt;&gt;"X",IF(Q246&gt;0,IF(VLOOKUP(B246,'Oficios_-_pend_criticas'!$C$4:$J$4739,5,0)="","",IF(VLOOKUP(B246,'Oficios_-_pend_criticas'!$C$4:$J$4739,7,0)="",IF(TODAY()&gt;VLOOKUP(B246,'Oficios_-_pend_criticas'!$C$4:$J$4739,5,0),"X",""),IF(VLOOKUP(B246,'Oficios_-_pend_criticas'!$C$4:$J$4739,7,0)&gt;VLOOKUP(B246,'Oficios_-_pend_criticas'!$C$4:$J$4739,5,0),"X",""))),""),""),"")</f>
        <v/>
      </c>
    </row>
    <row r="247" spans="1:23" ht="33.75" hidden="1" customHeight="1" x14ac:dyDescent="0.25">
      <c r="A247" s="9" t="str">
        <f t="shared" si="9"/>
        <v/>
      </c>
      <c r="B247" s="10" t="s">
        <v>671</v>
      </c>
      <c r="C247" s="11" t="e">
        <f>IF(B247="","",VLOOKUP(B247,#REF!,6,0))</f>
        <v>#REF!</v>
      </c>
      <c r="D247" s="12" t="e">
        <f>IF(B247="","",VLOOKUP(B247,#REF!,22,0))</f>
        <v>#REF!</v>
      </c>
      <c r="E247" s="10" t="e">
        <f>IF(B247="","",VLOOKUP(B247,Consultas_públicas!$A$376:$G$3879,7,0))</f>
        <v>#N/A</v>
      </c>
      <c r="F247" s="12" t="s">
        <v>557</v>
      </c>
      <c r="G247" s="13">
        <v>43509</v>
      </c>
      <c r="H247" s="14" t="str">
        <f>IFERROR(IF(VLOOKUP(B247,'Oficios_-_pend_criticas'!$C$4:$D$4739,2,0)="","","X"),"")</f>
        <v/>
      </c>
      <c r="I247" s="12"/>
      <c r="J247" s="13"/>
      <c r="K247" s="10"/>
      <c r="L247" s="12" t="str">
        <f>IFERROR(VLOOKUP(B247,Retorno_da_RFB!$D$3:$I$6388,5,0),"")</f>
        <v>028</v>
      </c>
      <c r="M247" s="13">
        <f>IFERROR(VLOOKUP(B247,Retorno_da_RFB!$D$3:$I$6388,6,0),"")</f>
        <v>43542</v>
      </c>
      <c r="N247" s="10" t="str">
        <f>IFERROR(VLOOKUP(B247,Retorno_da_RFB!$D$3:$I$6388,3,0),"")</f>
        <v>8427.20.90</v>
      </c>
      <c r="O247" s="10" t="str">
        <f>IFERROR(VLOOKUP(B247,Retorno_da_RFB!$D$3:$I$6388,4,0),"")</f>
        <v>Empilhadeiras elétricas trilaterais para elevação, transporte, armazenagem de cargas, com capacidade de carga compreendida entre 300 e 2.000kg, altura livre do solo entre eixos de 75mm, altura do garfo abaixados em relação ao solo de 80mm, 2 motores de elevação e um motor de tração com potência mínima de 7,5kW funcionando em AC (corrente alternada), equipadas com pantógrafo extensível automático.</v>
      </c>
      <c r="P247" s="12" t="str">
        <f>IFERROR(IF(N247="","",IF(VLOOKUP(LEFT(N247,10),'Universo_BK-BIT'!$A$5:$E$10005,2,0)="","X",VLOOKUP(LEFT(N247,10),'Universo_BK-BIT'!$A$5:$E$10005,2,0))),"X")</f>
        <v>BK</v>
      </c>
      <c r="Q247" s="12">
        <f>IFERROR(IF(P247="X","",VLOOKUP(LEFT(N247,10),'Universo_BK-BIT'!$A$5:$E$10005,3,0)),"")</f>
        <v>14</v>
      </c>
      <c r="R247" s="14" t="e">
        <f t="shared" si="10"/>
        <v>#REF!</v>
      </c>
      <c r="S247" s="14" t="e">
        <f t="shared" si="11"/>
        <v>#N/A</v>
      </c>
      <c r="T247" s="14"/>
      <c r="U247" s="14" t="str">
        <f ca="1">IFERROR(IF(P247="X",IF(VLOOKUP(B247,'Oficios_-_pend_criticas'!$C$3:$J$4739,5,0)="","",IF(VLOOKUP(B247,'Oficios_-_pend_criticas'!$C$3:$J$4739,7,0)="",IF(TODAY()&gt;VLOOKUP(B247,'Oficios_-_pend_criticas'!$C$3:$J$4739,5,0),"X",""),IF(VLOOKUP(B247,'Oficios_-_pend_criticas'!$C$3:$J$4739,7,0)&gt;VLOOKUP(B247,'Oficios_-_pend_criticas'!$C$3:$J$4739,5,0),"X",""))),""),"")</f>
        <v/>
      </c>
      <c r="V247" s="14" t="str">
        <f ca="1">IFERROR(IF(Q247=0,IF(VLOOKUP(B247,'Oficios_-_pend_criticas'!$C$3:$J$4739,5,0)="","",IF(VLOOKUP(B247,'Oficios_-_pend_criticas'!$C$3:$J$4739,7,0)="",IF(TODAY()&gt;VLOOKUP(B247,'Oficios_-_pend_criticas'!$C$3:$J$4739,5,0),"X",""),IF(VLOOKUP(B247,'Oficios_-_pend_criticas'!$C$3:$J$4739,7,0)&gt;VLOOKUP(B247,'Oficios_-_pend_criticas'!$C$3:$J$4739,5,0),"X",""))),""),"")</f>
        <v/>
      </c>
      <c r="W247" s="14" t="str">
        <f ca="1">IFERROR(IF(P247&lt;&gt;"X",IF(Q247&gt;0,IF(VLOOKUP(B247,'Oficios_-_pend_criticas'!$C$4:$J$4739,5,0)="","",IF(VLOOKUP(B247,'Oficios_-_pend_criticas'!$C$4:$J$4739,7,0)="",IF(TODAY()&gt;VLOOKUP(B247,'Oficios_-_pend_criticas'!$C$4:$J$4739,5,0),"X",""),IF(VLOOKUP(B247,'Oficios_-_pend_criticas'!$C$4:$J$4739,7,0)&gt;VLOOKUP(B247,'Oficios_-_pend_criticas'!$C$4:$J$4739,5,0),"X",""))),""),""),"")</f>
        <v/>
      </c>
    </row>
    <row r="248" spans="1:23" ht="33.75" hidden="1" customHeight="1" x14ac:dyDescent="0.25">
      <c r="A248" s="9" t="str">
        <f t="shared" si="9"/>
        <v/>
      </c>
      <c r="B248" s="10" t="s">
        <v>673</v>
      </c>
      <c r="C248" s="11" t="e">
        <f>IF(B248="","",VLOOKUP(B248,#REF!,6,0))</f>
        <v>#REF!</v>
      </c>
      <c r="D248" s="12" t="e">
        <f>IF(B248="","",VLOOKUP(B248,#REF!,22,0))</f>
        <v>#REF!</v>
      </c>
      <c r="E248" s="10" t="e">
        <f>IF(B248="","",VLOOKUP(B248,Consultas_públicas!$A$376:$G$3879,7,0))</f>
        <v>#N/A</v>
      </c>
      <c r="F248" s="12" t="s">
        <v>557</v>
      </c>
      <c r="G248" s="13">
        <v>43509</v>
      </c>
      <c r="H248" s="14" t="str">
        <f>IFERROR(IF(VLOOKUP(B248,'Oficios_-_pend_criticas'!$C$4:$D$4739,2,0)="","","X"),"")</f>
        <v/>
      </c>
      <c r="I248" s="12"/>
      <c r="J248" s="13"/>
      <c r="K248" s="10"/>
      <c r="L248" s="12" t="str">
        <f>IFERROR(VLOOKUP(B248,Retorno_da_RFB!$D$3:$I$6388,5,0),"")</f>
        <v>028</v>
      </c>
      <c r="M248" s="13">
        <f>IFERROR(VLOOKUP(B248,Retorno_da_RFB!$D$3:$I$6388,6,0),"")</f>
        <v>43542</v>
      </c>
      <c r="N248" s="10" t="str">
        <f>IFERROR(VLOOKUP(B248,Retorno_da_RFB!$D$3:$I$6388,3,0),"")</f>
        <v>8427.10.19</v>
      </c>
      <c r="O248" s="10" t="str">
        <f>IFERROR(VLOOKUP(B248,Retorno_da_RFB!$D$3:$I$6388,4,0),"")</f>
        <v>Empilhadeiras autopropulsadas, de motor elétrico e corrente alternada (AC), contrabalanceadas, de capacidade máxima de carga entre 1.200 e 6.500kg, com torre de 2, 3 e 4 estágios, altura máxima de elevação de garfos entre 2,50 e 13,0m.</v>
      </c>
      <c r="P248" s="12" t="str">
        <f>IFERROR(IF(N248="","",IF(VLOOKUP(LEFT(N248,10),'Universo_BK-BIT'!$A$5:$E$10005,2,0)="","X",VLOOKUP(LEFT(N248,10),'Universo_BK-BIT'!$A$5:$E$10005,2,0))),"X")</f>
        <v>BK</v>
      </c>
      <c r="Q248" s="12">
        <f>IFERROR(IF(P248="X","",VLOOKUP(LEFT(N248,10),'Universo_BK-BIT'!$A$5:$E$10005,3,0)),"")</f>
        <v>14</v>
      </c>
      <c r="R248" s="14" t="e">
        <f t="shared" si="10"/>
        <v>#REF!</v>
      </c>
      <c r="S248" s="14" t="e">
        <f t="shared" si="11"/>
        <v>#N/A</v>
      </c>
      <c r="T248" s="14"/>
      <c r="U248" s="14" t="str">
        <f ca="1">IFERROR(IF(P248="X",IF(VLOOKUP(B248,'Oficios_-_pend_criticas'!$C$3:$J$4739,5,0)="","",IF(VLOOKUP(B248,'Oficios_-_pend_criticas'!$C$3:$J$4739,7,0)="",IF(TODAY()&gt;VLOOKUP(B248,'Oficios_-_pend_criticas'!$C$3:$J$4739,5,0),"X",""),IF(VLOOKUP(B248,'Oficios_-_pend_criticas'!$C$3:$J$4739,7,0)&gt;VLOOKUP(B248,'Oficios_-_pend_criticas'!$C$3:$J$4739,5,0),"X",""))),""),"")</f>
        <v/>
      </c>
      <c r="V248" s="14" t="str">
        <f ca="1">IFERROR(IF(Q248=0,IF(VLOOKUP(B248,'Oficios_-_pend_criticas'!$C$3:$J$4739,5,0)="","",IF(VLOOKUP(B248,'Oficios_-_pend_criticas'!$C$3:$J$4739,7,0)="",IF(TODAY()&gt;VLOOKUP(B248,'Oficios_-_pend_criticas'!$C$3:$J$4739,5,0),"X",""),IF(VLOOKUP(B248,'Oficios_-_pend_criticas'!$C$3:$J$4739,7,0)&gt;VLOOKUP(B248,'Oficios_-_pend_criticas'!$C$3:$J$4739,5,0),"X",""))),""),"")</f>
        <v/>
      </c>
      <c r="W248" s="14" t="str">
        <f ca="1">IFERROR(IF(P248&lt;&gt;"X",IF(Q248&gt;0,IF(VLOOKUP(B248,'Oficios_-_pend_criticas'!$C$4:$J$4739,5,0)="","",IF(VLOOKUP(B248,'Oficios_-_pend_criticas'!$C$4:$J$4739,7,0)="",IF(TODAY()&gt;VLOOKUP(B248,'Oficios_-_pend_criticas'!$C$4:$J$4739,5,0),"X",""),IF(VLOOKUP(B248,'Oficios_-_pend_criticas'!$C$4:$J$4739,7,0)&gt;VLOOKUP(B248,'Oficios_-_pend_criticas'!$C$4:$J$4739,5,0),"X",""))),""),""),"")</f>
        <v/>
      </c>
    </row>
    <row r="249" spans="1:23" ht="33.75" hidden="1" customHeight="1" x14ac:dyDescent="0.25">
      <c r="A249" s="9" t="str">
        <f t="shared" si="9"/>
        <v/>
      </c>
      <c r="B249" s="10" t="s">
        <v>675</v>
      </c>
      <c r="C249" s="11" t="e">
        <f>IF(B249="","",VLOOKUP(B249,#REF!,6,0))</f>
        <v>#REF!</v>
      </c>
      <c r="D249" s="12" t="e">
        <f>IF(B249="","",VLOOKUP(B249,#REF!,22,0))</f>
        <v>#REF!</v>
      </c>
      <c r="E249" s="10" t="e">
        <f>IF(B249="","",VLOOKUP(B249,Consultas_públicas!$A$376:$G$3879,7,0))</f>
        <v>#N/A</v>
      </c>
      <c r="F249" s="12" t="s">
        <v>557</v>
      </c>
      <c r="G249" s="13">
        <v>43509</v>
      </c>
      <c r="H249" s="14" t="str">
        <f>IFERROR(IF(VLOOKUP(B249,'Oficios_-_pend_criticas'!$C$4:$D$4739,2,0)="","","X"),"")</f>
        <v/>
      </c>
      <c r="I249" s="12"/>
      <c r="J249" s="13"/>
      <c r="K249" s="10"/>
      <c r="L249" s="12" t="str">
        <f>IFERROR(VLOOKUP(B249,Retorno_da_RFB!$D$3:$I$6388,5,0),"")</f>
        <v>028</v>
      </c>
      <c r="M249" s="13">
        <f>IFERROR(VLOOKUP(B249,Retorno_da_RFB!$D$3:$I$6388,6,0),"")</f>
        <v>43542</v>
      </c>
      <c r="N249" s="10" t="str">
        <f>IFERROR(VLOOKUP(B249,Retorno_da_RFB!$D$3:$I$6388,3,0),"")</f>
        <v>8443.39.10</v>
      </c>
      <c r="O249" s="10" t="str">
        <f>IFERROR(VLOOKUP(B249,Retorno_da_RFB!$D$3:$I$6388,4,0),"")</f>
        <v>Máquinas de impressão digital, por jato de tinta, de uso industrial, em formato de mesa plana, com 2 cabeças de impressão micropiezoelétrica, 1.280 injetores por cabeça, alta qualidade de impressão, com resolução operando entre 300 e 1.200dpi, e tamanhos de gotas entre 7 e 21 picolitros, impressão de no mínimo 4 cores (C, M, Y, K) e no máximo 6 cores (C, M, Y, K, W, Cl), operadas com tinta UV e cura por meio de lâmpadas LED posicionadas ao lado das cabeças de impressão, velocidade de impressão de até 25m2/h; especificação de materiais a serem impressos com até 50mm de espessura máxima, com área máxima de impressão de 250 x 130cm.</v>
      </c>
      <c r="P249" s="12" t="str">
        <f>IFERROR(IF(N249="","",IF(VLOOKUP(LEFT(N249,10),'Universo_BK-BIT'!$A$5:$E$10005,2,0)="","X",VLOOKUP(LEFT(N249,10),'Universo_BK-BIT'!$A$5:$E$10005,2,0))),"X")</f>
        <v>BK</v>
      </c>
      <c r="Q249" s="12">
        <f>IFERROR(IF(P249="X","",VLOOKUP(LEFT(N249,10),'Universo_BK-BIT'!$A$5:$E$10005,3,0)),"")</f>
        <v>14</v>
      </c>
      <c r="R249" s="14" t="e">
        <f t="shared" si="10"/>
        <v>#REF!</v>
      </c>
      <c r="S249" s="14" t="e">
        <f t="shared" si="11"/>
        <v>#N/A</v>
      </c>
      <c r="T249" s="14"/>
      <c r="U249" s="14" t="str">
        <f ca="1">IFERROR(IF(P249="X",IF(VLOOKUP(B249,'Oficios_-_pend_criticas'!$C$3:$J$4739,5,0)="","",IF(VLOOKUP(B249,'Oficios_-_pend_criticas'!$C$3:$J$4739,7,0)="",IF(TODAY()&gt;VLOOKUP(B249,'Oficios_-_pend_criticas'!$C$3:$J$4739,5,0),"X",""),IF(VLOOKUP(B249,'Oficios_-_pend_criticas'!$C$3:$J$4739,7,0)&gt;VLOOKUP(B249,'Oficios_-_pend_criticas'!$C$3:$J$4739,5,0),"X",""))),""),"")</f>
        <v/>
      </c>
      <c r="V249" s="14" t="str">
        <f ca="1">IFERROR(IF(Q249=0,IF(VLOOKUP(B249,'Oficios_-_pend_criticas'!$C$3:$J$4739,5,0)="","",IF(VLOOKUP(B249,'Oficios_-_pend_criticas'!$C$3:$J$4739,7,0)="",IF(TODAY()&gt;VLOOKUP(B249,'Oficios_-_pend_criticas'!$C$3:$J$4739,5,0),"X",""),IF(VLOOKUP(B249,'Oficios_-_pend_criticas'!$C$3:$J$4739,7,0)&gt;VLOOKUP(B249,'Oficios_-_pend_criticas'!$C$3:$J$4739,5,0),"X",""))),""),"")</f>
        <v/>
      </c>
      <c r="W249" s="14" t="str">
        <f ca="1">IFERROR(IF(P249&lt;&gt;"X",IF(Q249&gt;0,IF(VLOOKUP(B249,'Oficios_-_pend_criticas'!$C$4:$J$4739,5,0)="","",IF(VLOOKUP(B249,'Oficios_-_pend_criticas'!$C$4:$J$4739,7,0)="",IF(TODAY()&gt;VLOOKUP(B249,'Oficios_-_pend_criticas'!$C$4:$J$4739,5,0),"X",""),IF(VLOOKUP(B249,'Oficios_-_pend_criticas'!$C$4:$J$4739,7,0)&gt;VLOOKUP(B249,'Oficios_-_pend_criticas'!$C$4:$J$4739,5,0),"X",""))),""),""),"")</f>
        <v/>
      </c>
    </row>
    <row r="250" spans="1:23" ht="33.75" hidden="1" customHeight="1" x14ac:dyDescent="0.25">
      <c r="A250" s="9" t="str">
        <f t="shared" si="9"/>
        <v/>
      </c>
      <c r="B250" s="10" t="s">
        <v>677</v>
      </c>
      <c r="C250" s="11" t="e">
        <f>IF(B250="","",VLOOKUP(B250,#REF!,6,0))</f>
        <v>#REF!</v>
      </c>
      <c r="D250" s="12" t="e">
        <f>IF(B250="","",VLOOKUP(B250,#REF!,22,0))</f>
        <v>#REF!</v>
      </c>
      <c r="E250" s="10" t="e">
        <f>IF(B250="","",VLOOKUP(B250,Consultas_públicas!$A$376:$G$3879,7,0))</f>
        <v>#N/A</v>
      </c>
      <c r="F250" s="12" t="s">
        <v>557</v>
      </c>
      <c r="G250" s="13">
        <v>43509</v>
      </c>
      <c r="H250" s="14" t="str">
        <f>IFERROR(IF(VLOOKUP(B250,'Oficios_-_pend_criticas'!$C$4:$D$4739,2,0)="","","X"),"")</f>
        <v/>
      </c>
      <c r="I250" s="12"/>
      <c r="J250" s="13"/>
      <c r="K250" s="10"/>
      <c r="L250" s="12" t="str">
        <f>IFERROR(VLOOKUP(B250,Retorno_da_RFB!$D$3:$I$6388,5,0),"")</f>
        <v>028</v>
      </c>
      <c r="M250" s="13">
        <f>IFERROR(VLOOKUP(B250,Retorno_da_RFB!$D$3:$I$6388,6,0),"")</f>
        <v>43542</v>
      </c>
      <c r="N250" s="10" t="str">
        <f>IFERROR(VLOOKUP(B250,Retorno_da_RFB!$D$3:$I$6388,3,0),"")</f>
        <v>9027.30.20</v>
      </c>
      <c r="O250" s="10" t="str">
        <f>IFERROR(VLOOKUP(B250,Retorno_da_RFB!$D$3:$I$6388,4,0),"")</f>
        <v>Analisadores bioquímicos veterinário portáteis, resultados quantitativos, relatório, capacidade de armazenamento de 5.000 resultados, tempo de resposta de 12 minutos para a medição paralela de até 15 parâmetros para o diagnóstico clínico, analisados por métodos de colorimétrica, ponto final, cinética – turbodimetria e radioimunoensaio leitura por espectrofotometria, único sistema completo compostos reagentes liofilizados painéis dispostos em rotores selados, identificados com código de barras, para o processamento de amostras de sangue total, soro e de plasma com um volume mínimo de 100ul, tudo em um sistema de centrifugação, separação de amostras, diluição e calibração automática, resultados impressos em papel térmico autoadesivo com faixas de referência validadas em mais de 100 espécies animais; imprime indicadores de interferência de hemólise (HEM), icterícia (ITC), lipemia (LIP) e gravação da amostra de controle de qualidade, conectividade por meio de portas USB, A / B e Ethernet, entrada de CD-ROM para atualização do sistema, integração do sistema LIS, o equipamento não requer manutenção ou fluxo de água, requisito de potência mínima de 12V, possibilidade de conexão a baterias veiculares.</v>
      </c>
      <c r="P250" s="12" t="str">
        <f>IFERROR(IF(N250="","",IF(VLOOKUP(LEFT(N250,10),'Universo_BK-BIT'!$A$5:$E$10005,2,0)="","X",VLOOKUP(LEFT(N250,10),'Universo_BK-BIT'!$A$5:$E$10005,2,0))),"X")</f>
        <v>BK</v>
      </c>
      <c r="Q250" s="12">
        <f>IFERROR(IF(P250="X","",VLOOKUP(LEFT(N250,10),'Universo_BK-BIT'!$A$5:$E$10005,3,0)),"")</f>
        <v>14</v>
      </c>
      <c r="R250" s="14" t="e">
        <f t="shared" si="10"/>
        <v>#REF!</v>
      </c>
      <c r="S250" s="14" t="e">
        <f t="shared" si="11"/>
        <v>#N/A</v>
      </c>
      <c r="T250" s="14"/>
      <c r="U250" s="14" t="str">
        <f ca="1">IFERROR(IF(P250="X",IF(VLOOKUP(B250,'Oficios_-_pend_criticas'!$C$3:$J$4739,5,0)="","",IF(VLOOKUP(B250,'Oficios_-_pend_criticas'!$C$3:$J$4739,7,0)="",IF(TODAY()&gt;VLOOKUP(B250,'Oficios_-_pend_criticas'!$C$3:$J$4739,5,0),"X",""),IF(VLOOKUP(B250,'Oficios_-_pend_criticas'!$C$3:$J$4739,7,0)&gt;VLOOKUP(B250,'Oficios_-_pend_criticas'!$C$3:$J$4739,5,0),"X",""))),""),"")</f>
        <v/>
      </c>
      <c r="V250" s="14" t="str">
        <f ca="1">IFERROR(IF(Q250=0,IF(VLOOKUP(B250,'Oficios_-_pend_criticas'!$C$3:$J$4739,5,0)="","",IF(VLOOKUP(B250,'Oficios_-_pend_criticas'!$C$3:$J$4739,7,0)="",IF(TODAY()&gt;VLOOKUP(B250,'Oficios_-_pend_criticas'!$C$3:$J$4739,5,0),"X",""),IF(VLOOKUP(B250,'Oficios_-_pend_criticas'!$C$3:$J$4739,7,0)&gt;VLOOKUP(B250,'Oficios_-_pend_criticas'!$C$3:$J$4739,5,0),"X",""))),""),"")</f>
        <v/>
      </c>
      <c r="W250" s="14" t="str">
        <f ca="1">IFERROR(IF(P250&lt;&gt;"X",IF(Q250&gt;0,IF(VLOOKUP(B250,'Oficios_-_pend_criticas'!$C$4:$J$4739,5,0)="","",IF(VLOOKUP(B250,'Oficios_-_pend_criticas'!$C$4:$J$4739,7,0)="",IF(TODAY()&gt;VLOOKUP(B250,'Oficios_-_pend_criticas'!$C$4:$J$4739,5,0),"X",""),IF(VLOOKUP(B250,'Oficios_-_pend_criticas'!$C$4:$J$4739,7,0)&gt;VLOOKUP(B250,'Oficios_-_pend_criticas'!$C$4:$J$4739,5,0),"X",""))),""),""),"")</f>
        <v/>
      </c>
    </row>
    <row r="251" spans="1:23" ht="33.75" hidden="1" customHeight="1" x14ac:dyDescent="0.25">
      <c r="A251" s="9" t="str">
        <f t="shared" si="9"/>
        <v/>
      </c>
      <c r="B251" s="10" t="s">
        <v>680</v>
      </c>
      <c r="C251" s="11" t="e">
        <f>IF(B251="","",VLOOKUP(B251,#REF!,6,0))</f>
        <v>#REF!</v>
      </c>
      <c r="D251" s="12" t="e">
        <f>IF(B251="","",VLOOKUP(B251,#REF!,22,0))</f>
        <v>#REF!</v>
      </c>
      <c r="E251" s="10" t="e">
        <f>IF(B251="","",VLOOKUP(B251,Consultas_públicas!$A$376:$G$3879,7,0))</f>
        <v>#N/A</v>
      </c>
      <c r="F251" s="12" t="s">
        <v>557</v>
      </c>
      <c r="G251" s="13">
        <v>43509</v>
      </c>
      <c r="H251" s="14" t="str">
        <f>IFERROR(IF(VLOOKUP(B251,'Oficios_-_pend_criticas'!$C$4:$D$4739,2,0)="","","X"),"")</f>
        <v/>
      </c>
      <c r="I251" s="12"/>
      <c r="J251" s="13"/>
      <c r="K251" s="10"/>
      <c r="L251" s="12" t="str">
        <f>IFERROR(VLOOKUP(B251,Retorno_da_RFB!$D$3:$I$6388,5,0),"")</f>
        <v>028</v>
      </c>
      <c r="M251" s="13">
        <f>IFERROR(VLOOKUP(B251,Retorno_da_RFB!$D$3:$I$6388,6,0),"")</f>
        <v>43542</v>
      </c>
      <c r="N251" s="10" t="str">
        <f>IFERROR(VLOOKUP(B251,Retorno_da_RFB!$D$3:$I$6388,3,0),"")</f>
        <v>8487.90.00</v>
      </c>
      <c r="O251" s="10" t="str">
        <f>IFERROR(VLOOKUP(B251,Retorno_da_RFB!$D$3:$I$6388,4,0),"")</f>
        <v>Eixos metálicos emborrachados para as máquinas de montagem para bolsas de borracha de eixo, com diâmetro mínimo de 50 mm, com engate para troca rápida, com design especifico de uma das extremidades para a montagem do anel metálico.</v>
      </c>
      <c r="P251" s="12" t="str">
        <f>IFERROR(IF(N251="","",IF(VLOOKUP(LEFT(N251,10),'Universo_BK-BIT'!$A$5:$E$10005,2,0)="","X",VLOOKUP(LEFT(N251,10),'Universo_BK-BIT'!$A$5:$E$10005,2,0))),"X")</f>
        <v>BK</v>
      </c>
      <c r="Q251" s="12">
        <f>IFERROR(IF(P251="X","",VLOOKUP(LEFT(N251,10),'Universo_BK-BIT'!$A$5:$E$10005,3,0)),"")</f>
        <v>14</v>
      </c>
      <c r="R251" s="14" t="e">
        <f t="shared" si="10"/>
        <v>#REF!</v>
      </c>
      <c r="S251" s="14" t="e">
        <f t="shared" si="11"/>
        <v>#N/A</v>
      </c>
      <c r="T251" s="14"/>
      <c r="U251" s="14" t="str">
        <f ca="1">IFERROR(IF(P251="X",IF(VLOOKUP(B251,'Oficios_-_pend_criticas'!$C$3:$J$4739,5,0)="","",IF(VLOOKUP(B251,'Oficios_-_pend_criticas'!$C$3:$J$4739,7,0)="",IF(TODAY()&gt;VLOOKUP(B251,'Oficios_-_pend_criticas'!$C$3:$J$4739,5,0),"X",""),IF(VLOOKUP(B251,'Oficios_-_pend_criticas'!$C$3:$J$4739,7,0)&gt;VLOOKUP(B251,'Oficios_-_pend_criticas'!$C$3:$J$4739,5,0),"X",""))),""),"")</f>
        <v/>
      </c>
      <c r="V251" s="14" t="str">
        <f ca="1">IFERROR(IF(Q251=0,IF(VLOOKUP(B251,'Oficios_-_pend_criticas'!$C$3:$J$4739,5,0)="","",IF(VLOOKUP(B251,'Oficios_-_pend_criticas'!$C$3:$J$4739,7,0)="",IF(TODAY()&gt;VLOOKUP(B251,'Oficios_-_pend_criticas'!$C$3:$J$4739,5,0),"X",""),IF(VLOOKUP(B251,'Oficios_-_pend_criticas'!$C$3:$J$4739,7,0)&gt;VLOOKUP(B251,'Oficios_-_pend_criticas'!$C$3:$J$4739,5,0),"X",""))),""),"")</f>
        <v/>
      </c>
      <c r="W251" s="14" t="str">
        <f ca="1">IFERROR(IF(P251&lt;&gt;"X",IF(Q251&gt;0,IF(VLOOKUP(B251,'Oficios_-_pend_criticas'!$C$4:$J$4739,5,0)="","",IF(VLOOKUP(B251,'Oficios_-_pend_criticas'!$C$4:$J$4739,7,0)="",IF(TODAY()&gt;VLOOKUP(B251,'Oficios_-_pend_criticas'!$C$4:$J$4739,5,0),"X",""),IF(VLOOKUP(B251,'Oficios_-_pend_criticas'!$C$4:$J$4739,7,0)&gt;VLOOKUP(B251,'Oficios_-_pend_criticas'!$C$4:$J$4739,5,0),"X",""))),""),""),"")</f>
        <v/>
      </c>
    </row>
    <row r="252" spans="1:23" ht="33.75" hidden="1" customHeight="1" x14ac:dyDescent="0.25">
      <c r="A252" s="9" t="str">
        <f t="shared" si="9"/>
        <v/>
      </c>
      <c r="B252" s="10" t="s">
        <v>683</v>
      </c>
      <c r="C252" s="11" t="e">
        <f>IF(B252="","",VLOOKUP(B252,#REF!,6,0))</f>
        <v>#REF!</v>
      </c>
      <c r="D252" s="12" t="e">
        <f>IF(B252="","",VLOOKUP(B252,#REF!,22,0))</f>
        <v>#REF!</v>
      </c>
      <c r="E252" s="10" t="e">
        <f>IF(B252="","",VLOOKUP(B252,Consultas_públicas!$A$376:$G$3879,7,0))</f>
        <v>#N/A</v>
      </c>
      <c r="F252" s="12" t="s">
        <v>557</v>
      </c>
      <c r="G252" s="13">
        <v>43509</v>
      </c>
      <c r="H252" s="14" t="str">
        <f>IFERROR(IF(VLOOKUP(B252,'Oficios_-_pend_criticas'!$C$4:$D$4739,2,0)="","","X"),"")</f>
        <v/>
      </c>
      <c r="I252" s="12"/>
      <c r="J252" s="13"/>
      <c r="K252" s="10"/>
      <c r="L252" s="12" t="str">
        <f>IFERROR(VLOOKUP(B252,Retorno_da_RFB!$D$3:$I$6388,5,0),"")</f>
        <v>028</v>
      </c>
      <c r="M252" s="13">
        <f>IFERROR(VLOOKUP(B252,Retorno_da_RFB!$D$3:$I$6388,6,0),"")</f>
        <v>43542</v>
      </c>
      <c r="N252" s="10" t="str">
        <f>IFERROR(VLOOKUP(B252,Retorno_da_RFB!$D$3:$I$6388,3,0),"")</f>
        <v>8467.19.00</v>
      </c>
      <c r="O252" s="10" t="str">
        <f>IFERROR(VLOOKUP(B252,Retorno_da_RFB!$D$3:$I$6388,4,0),"")</f>
        <v>Máquinas pneumáticas para furação e retirada do ar nos anéis das bolsas de borracha do eixo reto e eixo com gomo (covulada), com perfuradores metálicos com diâmetro de 4mm e comprimento de 80mm, com capacidade produtiva de 8 peças/min.</v>
      </c>
      <c r="P252" s="12" t="str">
        <f>IFERROR(IF(N252="","",IF(VLOOKUP(LEFT(N252,10),'Universo_BK-BIT'!$A$5:$E$10005,2,0)="","X",VLOOKUP(LEFT(N252,10),'Universo_BK-BIT'!$A$5:$E$10005,2,0))),"X")</f>
        <v>BK</v>
      </c>
      <c r="Q252" s="12">
        <f>IFERROR(IF(P252="X","",VLOOKUP(LEFT(N252,10),'Universo_BK-BIT'!$A$5:$E$10005,3,0)),"")</f>
        <v>14</v>
      </c>
      <c r="R252" s="14" t="e">
        <f t="shared" si="10"/>
        <v>#REF!</v>
      </c>
      <c r="S252" s="14" t="e">
        <f t="shared" si="11"/>
        <v>#N/A</v>
      </c>
      <c r="T252" s="14"/>
      <c r="U252" s="14" t="str">
        <f ca="1">IFERROR(IF(P252="X",IF(VLOOKUP(B252,'Oficios_-_pend_criticas'!$C$3:$J$4739,5,0)="","",IF(VLOOKUP(B252,'Oficios_-_pend_criticas'!$C$3:$J$4739,7,0)="",IF(TODAY()&gt;VLOOKUP(B252,'Oficios_-_pend_criticas'!$C$3:$J$4739,5,0),"X",""),IF(VLOOKUP(B252,'Oficios_-_pend_criticas'!$C$3:$J$4739,7,0)&gt;VLOOKUP(B252,'Oficios_-_pend_criticas'!$C$3:$J$4739,5,0),"X",""))),""),"")</f>
        <v/>
      </c>
      <c r="V252" s="14" t="str">
        <f ca="1">IFERROR(IF(Q252=0,IF(VLOOKUP(B252,'Oficios_-_pend_criticas'!$C$3:$J$4739,5,0)="","",IF(VLOOKUP(B252,'Oficios_-_pend_criticas'!$C$3:$J$4739,7,0)="",IF(TODAY()&gt;VLOOKUP(B252,'Oficios_-_pend_criticas'!$C$3:$J$4739,5,0),"X",""),IF(VLOOKUP(B252,'Oficios_-_pend_criticas'!$C$3:$J$4739,7,0)&gt;VLOOKUP(B252,'Oficios_-_pend_criticas'!$C$3:$J$4739,5,0),"X",""))),""),"")</f>
        <v/>
      </c>
      <c r="W252" s="14" t="str">
        <f ca="1">IFERROR(IF(P252&lt;&gt;"X",IF(Q252&gt;0,IF(VLOOKUP(B252,'Oficios_-_pend_criticas'!$C$4:$J$4739,5,0)="","",IF(VLOOKUP(B252,'Oficios_-_pend_criticas'!$C$4:$J$4739,7,0)="",IF(TODAY()&gt;VLOOKUP(B252,'Oficios_-_pend_criticas'!$C$4:$J$4739,5,0),"X",""),IF(VLOOKUP(B252,'Oficios_-_pend_criticas'!$C$4:$J$4739,7,0)&gt;VLOOKUP(B252,'Oficios_-_pend_criticas'!$C$4:$J$4739,5,0),"X",""))),""),""),"")</f>
        <v/>
      </c>
    </row>
    <row r="253" spans="1:23" ht="33.75" hidden="1" customHeight="1" x14ac:dyDescent="0.25">
      <c r="A253" s="9" t="str">
        <f t="shared" si="9"/>
        <v/>
      </c>
      <c r="B253" s="10" t="s">
        <v>686</v>
      </c>
      <c r="C253" s="11" t="e">
        <f>IF(B253="","",VLOOKUP(B253,#REF!,6,0))</f>
        <v>#REF!</v>
      </c>
      <c r="D253" s="12" t="e">
        <f>IF(B253="","",VLOOKUP(B253,#REF!,22,0))</f>
        <v>#REF!</v>
      </c>
      <c r="E253" s="10" t="e">
        <f>IF(B253="","",VLOOKUP(B253,Consultas_públicas!$A$376:$G$3879,7,0))</f>
        <v>#N/A</v>
      </c>
      <c r="F253" s="12" t="s">
        <v>557</v>
      </c>
      <c r="G253" s="13">
        <v>43509</v>
      </c>
      <c r="H253" s="14" t="str">
        <f>IFERROR(IF(VLOOKUP(B253,'Oficios_-_pend_criticas'!$C$4:$D$4739,2,0)="","","X"),"")</f>
        <v/>
      </c>
      <c r="I253" s="12"/>
      <c r="J253" s="13"/>
      <c r="K253" s="10"/>
      <c r="L253" s="12" t="str">
        <f>IFERROR(VLOOKUP(B253,Retorno_da_RFB!$D$3:$I$6388,5,0),"")</f>
        <v>028</v>
      </c>
      <c r="M253" s="13">
        <f>IFERROR(VLOOKUP(B253,Retorno_da_RFB!$D$3:$I$6388,6,0),"")</f>
        <v>43542</v>
      </c>
      <c r="N253" s="10" t="str">
        <f>IFERROR(VLOOKUP(B253,Retorno_da_RFB!$D$3:$I$6388,3,0),"")</f>
        <v>8421.99.99</v>
      </c>
      <c r="O253" s="10" t="str">
        <f>IFERROR(VLOOKUP(B253,Retorno_da_RFB!$D$3:$I$6388,4,0),"")</f>
        <v>Módulos completos de reposição de osmose inversa para sistema DT, dotados de eixo, flange de conexão e acessórios, diâmetro 215mm, altura compreendida entre 1.200 e 1.450mm, pressão máxima de até 75bar.</v>
      </c>
      <c r="P253" s="12" t="str">
        <f>IFERROR(IF(N253="","",IF(VLOOKUP(LEFT(N253,10),'Universo_BK-BIT'!$A$5:$E$10005,2,0)="","X",VLOOKUP(LEFT(N253,10),'Universo_BK-BIT'!$A$5:$E$10005,2,0))),"X")</f>
        <v>BK</v>
      </c>
      <c r="Q253" s="12">
        <f>IFERROR(IF(P253="X","",VLOOKUP(LEFT(N253,10),'Universo_BK-BIT'!$A$5:$E$10005,3,0)),"")</f>
        <v>14</v>
      </c>
      <c r="R253" s="14" t="e">
        <f t="shared" si="10"/>
        <v>#REF!</v>
      </c>
      <c r="S253" s="14" t="e">
        <f t="shared" si="11"/>
        <v>#N/A</v>
      </c>
      <c r="T253" s="14"/>
      <c r="U253" s="14" t="str">
        <f ca="1">IFERROR(IF(P253="X",IF(VLOOKUP(B253,'Oficios_-_pend_criticas'!$C$3:$J$4739,5,0)="","",IF(VLOOKUP(B253,'Oficios_-_pend_criticas'!$C$3:$J$4739,7,0)="",IF(TODAY()&gt;VLOOKUP(B253,'Oficios_-_pend_criticas'!$C$3:$J$4739,5,0),"X",""),IF(VLOOKUP(B253,'Oficios_-_pend_criticas'!$C$3:$J$4739,7,0)&gt;VLOOKUP(B253,'Oficios_-_pend_criticas'!$C$3:$J$4739,5,0),"X",""))),""),"")</f>
        <v/>
      </c>
      <c r="V253" s="14" t="str">
        <f ca="1">IFERROR(IF(Q253=0,IF(VLOOKUP(B253,'Oficios_-_pend_criticas'!$C$3:$J$4739,5,0)="","",IF(VLOOKUP(B253,'Oficios_-_pend_criticas'!$C$3:$J$4739,7,0)="",IF(TODAY()&gt;VLOOKUP(B253,'Oficios_-_pend_criticas'!$C$3:$J$4739,5,0),"X",""),IF(VLOOKUP(B253,'Oficios_-_pend_criticas'!$C$3:$J$4739,7,0)&gt;VLOOKUP(B253,'Oficios_-_pend_criticas'!$C$3:$J$4739,5,0),"X",""))),""),"")</f>
        <v/>
      </c>
      <c r="W253" s="14" t="str">
        <f ca="1">IFERROR(IF(P253&lt;&gt;"X",IF(Q253&gt;0,IF(VLOOKUP(B253,'Oficios_-_pend_criticas'!$C$4:$J$4739,5,0)="","",IF(VLOOKUP(B253,'Oficios_-_pend_criticas'!$C$4:$J$4739,7,0)="",IF(TODAY()&gt;VLOOKUP(B253,'Oficios_-_pend_criticas'!$C$4:$J$4739,5,0),"X",""),IF(VLOOKUP(B253,'Oficios_-_pend_criticas'!$C$4:$J$4739,7,0)&gt;VLOOKUP(B253,'Oficios_-_pend_criticas'!$C$4:$J$4739,5,0),"X",""))),""),""),"")</f>
        <v/>
      </c>
    </row>
    <row r="254" spans="1:23" ht="33.75" hidden="1" customHeight="1" x14ac:dyDescent="0.25">
      <c r="A254" s="9" t="str">
        <f t="shared" si="9"/>
        <v/>
      </c>
      <c r="B254" s="10" t="s">
        <v>688</v>
      </c>
      <c r="C254" s="11" t="e">
        <f>IF(B254="","",VLOOKUP(B254,#REF!,6,0))</f>
        <v>#REF!</v>
      </c>
      <c r="D254" s="12" t="e">
        <f>IF(B254="","",VLOOKUP(B254,#REF!,22,0))</f>
        <v>#REF!</v>
      </c>
      <c r="E254" s="10" t="e">
        <f>IF(B254="","",VLOOKUP(B254,Consultas_públicas!$A$376:$G$3879,7,0))</f>
        <v>#N/A</v>
      </c>
      <c r="F254" s="12" t="s">
        <v>557</v>
      </c>
      <c r="G254" s="13">
        <v>43509</v>
      </c>
      <c r="H254" s="14" t="str">
        <f>IFERROR(IF(VLOOKUP(B254,'Oficios_-_pend_criticas'!$C$4:$D$4739,2,0)="","","X"),"")</f>
        <v/>
      </c>
      <c r="I254" s="12"/>
      <c r="J254" s="13"/>
      <c r="K254" s="10"/>
      <c r="L254" s="12" t="str">
        <f>IFERROR(VLOOKUP(B254,Retorno_da_RFB!$D$3:$I$6388,5,0),"")</f>
        <v>028</v>
      </c>
      <c r="M254" s="13">
        <f>IFERROR(VLOOKUP(B254,Retorno_da_RFB!$D$3:$I$6388,6,0),"")</f>
        <v>43542</v>
      </c>
      <c r="N254" s="10" t="str">
        <f>IFERROR(VLOOKUP(B254,Retorno_da_RFB!$D$3:$I$6388,3,0),"")</f>
        <v>8421.99.99</v>
      </c>
      <c r="O254" s="10" t="str">
        <f>IFERROR(VLOOKUP(B254,Retorno_da_RFB!$D$3:$I$6388,4,0),"")</f>
        <v>Membranas de osmose reversa para sistema DT, dotadas duas capas eletrosoldadas e uma almofada interna, diâmetro de 186mm.</v>
      </c>
      <c r="P254" s="12" t="str">
        <f>IFERROR(IF(N254="","",IF(VLOOKUP(LEFT(N254,10),'Universo_BK-BIT'!$A$5:$E$10005,2,0)="","X",VLOOKUP(LEFT(N254,10),'Universo_BK-BIT'!$A$5:$E$10005,2,0))),"X")</f>
        <v>BK</v>
      </c>
      <c r="Q254" s="12">
        <f>IFERROR(IF(P254="X","",VLOOKUP(LEFT(N254,10),'Universo_BK-BIT'!$A$5:$E$10005,3,0)),"")</f>
        <v>14</v>
      </c>
      <c r="R254" s="14" t="e">
        <f t="shared" si="10"/>
        <v>#REF!</v>
      </c>
      <c r="S254" s="14" t="e">
        <f t="shared" si="11"/>
        <v>#N/A</v>
      </c>
      <c r="T254" s="14"/>
      <c r="U254" s="14" t="str">
        <f ca="1">IFERROR(IF(P254="X",IF(VLOOKUP(B254,'Oficios_-_pend_criticas'!$C$3:$J$4739,5,0)="","",IF(VLOOKUP(B254,'Oficios_-_pend_criticas'!$C$3:$J$4739,7,0)="",IF(TODAY()&gt;VLOOKUP(B254,'Oficios_-_pend_criticas'!$C$3:$J$4739,5,0),"X",""),IF(VLOOKUP(B254,'Oficios_-_pend_criticas'!$C$3:$J$4739,7,0)&gt;VLOOKUP(B254,'Oficios_-_pend_criticas'!$C$3:$J$4739,5,0),"X",""))),""),"")</f>
        <v/>
      </c>
      <c r="V254" s="14" t="str">
        <f ca="1">IFERROR(IF(Q254=0,IF(VLOOKUP(B254,'Oficios_-_pend_criticas'!$C$3:$J$4739,5,0)="","",IF(VLOOKUP(B254,'Oficios_-_pend_criticas'!$C$3:$J$4739,7,0)="",IF(TODAY()&gt;VLOOKUP(B254,'Oficios_-_pend_criticas'!$C$3:$J$4739,5,0),"X",""),IF(VLOOKUP(B254,'Oficios_-_pend_criticas'!$C$3:$J$4739,7,0)&gt;VLOOKUP(B254,'Oficios_-_pend_criticas'!$C$3:$J$4739,5,0),"X",""))),""),"")</f>
        <v/>
      </c>
      <c r="W254" s="14" t="str">
        <f ca="1">IFERROR(IF(P254&lt;&gt;"X",IF(Q254&gt;0,IF(VLOOKUP(B254,'Oficios_-_pend_criticas'!$C$4:$J$4739,5,0)="","",IF(VLOOKUP(B254,'Oficios_-_pend_criticas'!$C$4:$J$4739,7,0)="",IF(TODAY()&gt;VLOOKUP(B254,'Oficios_-_pend_criticas'!$C$4:$J$4739,5,0),"X",""),IF(VLOOKUP(B254,'Oficios_-_pend_criticas'!$C$4:$J$4739,7,0)&gt;VLOOKUP(B254,'Oficios_-_pend_criticas'!$C$4:$J$4739,5,0),"X",""))),""),""),"")</f>
        <v/>
      </c>
    </row>
    <row r="255" spans="1:23" ht="33.75" hidden="1" customHeight="1" x14ac:dyDescent="0.25">
      <c r="A255" s="9" t="str">
        <f t="shared" si="9"/>
        <v/>
      </c>
      <c r="B255" s="10" t="s">
        <v>690</v>
      </c>
      <c r="C255" s="11" t="e">
        <f>IF(B255="","",VLOOKUP(B255,#REF!,6,0))</f>
        <v>#REF!</v>
      </c>
      <c r="D255" s="12" t="e">
        <f>IF(B255="","",VLOOKUP(B255,#REF!,22,0))</f>
        <v>#REF!</v>
      </c>
      <c r="E255" s="10" t="e">
        <f>IF(B255="","",VLOOKUP(B255,Consultas_públicas!$A$376:$G$3879,7,0))</f>
        <v>#N/A</v>
      </c>
      <c r="F255" s="12" t="s">
        <v>557</v>
      </c>
      <c r="G255" s="13">
        <v>43509</v>
      </c>
      <c r="H255" s="14" t="str">
        <f>IFERROR(IF(VLOOKUP(B255,'Oficios_-_pend_criticas'!$C$4:$D$4739,2,0)="","","X"),"")</f>
        <v/>
      </c>
      <c r="I255" s="12"/>
      <c r="J255" s="13"/>
      <c r="K255" s="10"/>
      <c r="L255" s="12" t="str">
        <f>IFERROR(VLOOKUP(B255,Retorno_da_RFB!$D$3:$I$6388,5,0),"")</f>
        <v>028</v>
      </c>
      <c r="M255" s="13">
        <f>IFERROR(VLOOKUP(B255,Retorno_da_RFB!$D$3:$I$6388,6,0),"")</f>
        <v>43542</v>
      </c>
      <c r="N255" s="10" t="str">
        <f>IFERROR(VLOOKUP(B255,Retorno_da_RFB!$D$3:$I$6388,3,0),"")</f>
        <v>8421.99.99</v>
      </c>
      <c r="O255" s="10" t="str">
        <f>IFERROR(VLOOKUP(B255,Retorno_da_RFB!$D$3:$I$6388,4,0),"")</f>
        <v>Discos hidráulicos, para suporte de membranas de osmose reversa para sistema DT, com diâmetro de 198mm.</v>
      </c>
      <c r="P255" s="12" t="str">
        <f>IFERROR(IF(N255="","",IF(VLOOKUP(LEFT(N255,10),'Universo_BK-BIT'!$A$5:$E$10005,2,0)="","X",VLOOKUP(LEFT(N255,10),'Universo_BK-BIT'!$A$5:$E$10005,2,0))),"X")</f>
        <v>BK</v>
      </c>
      <c r="Q255" s="12">
        <f>IFERROR(IF(P255="X","",VLOOKUP(LEFT(N255,10),'Universo_BK-BIT'!$A$5:$E$10005,3,0)),"")</f>
        <v>14</v>
      </c>
      <c r="R255" s="14" t="e">
        <f t="shared" si="10"/>
        <v>#REF!</v>
      </c>
      <c r="S255" s="14" t="e">
        <f t="shared" si="11"/>
        <v>#N/A</v>
      </c>
      <c r="T255" s="14"/>
      <c r="U255" s="14" t="str">
        <f ca="1">IFERROR(IF(P255="X",IF(VLOOKUP(B255,'Oficios_-_pend_criticas'!$C$3:$J$4739,5,0)="","",IF(VLOOKUP(B255,'Oficios_-_pend_criticas'!$C$3:$J$4739,7,0)="",IF(TODAY()&gt;VLOOKUP(B255,'Oficios_-_pend_criticas'!$C$3:$J$4739,5,0),"X",""),IF(VLOOKUP(B255,'Oficios_-_pend_criticas'!$C$3:$J$4739,7,0)&gt;VLOOKUP(B255,'Oficios_-_pend_criticas'!$C$3:$J$4739,5,0),"X",""))),""),"")</f>
        <v/>
      </c>
      <c r="V255" s="14" t="str">
        <f ca="1">IFERROR(IF(Q255=0,IF(VLOOKUP(B255,'Oficios_-_pend_criticas'!$C$3:$J$4739,5,0)="","",IF(VLOOKUP(B255,'Oficios_-_pend_criticas'!$C$3:$J$4739,7,0)="",IF(TODAY()&gt;VLOOKUP(B255,'Oficios_-_pend_criticas'!$C$3:$J$4739,5,0),"X",""),IF(VLOOKUP(B255,'Oficios_-_pend_criticas'!$C$3:$J$4739,7,0)&gt;VLOOKUP(B255,'Oficios_-_pend_criticas'!$C$3:$J$4739,5,0),"X",""))),""),"")</f>
        <v/>
      </c>
      <c r="W255" s="14" t="str">
        <f ca="1">IFERROR(IF(P255&lt;&gt;"X",IF(Q255&gt;0,IF(VLOOKUP(B255,'Oficios_-_pend_criticas'!$C$4:$J$4739,5,0)="","",IF(VLOOKUP(B255,'Oficios_-_pend_criticas'!$C$4:$J$4739,7,0)="",IF(TODAY()&gt;VLOOKUP(B255,'Oficios_-_pend_criticas'!$C$4:$J$4739,5,0),"X",""),IF(VLOOKUP(B255,'Oficios_-_pend_criticas'!$C$4:$J$4739,7,0)&gt;VLOOKUP(B255,'Oficios_-_pend_criticas'!$C$4:$J$4739,5,0),"X",""))),""),""),"")</f>
        <v/>
      </c>
    </row>
    <row r="256" spans="1:23" ht="33.75" hidden="1" customHeight="1" x14ac:dyDescent="0.25">
      <c r="A256" s="9" t="str">
        <f t="shared" si="9"/>
        <v/>
      </c>
      <c r="B256" s="10" t="s">
        <v>692</v>
      </c>
      <c r="C256" s="11" t="e">
        <f>IF(B256="","",VLOOKUP(B256,#REF!,6,0))</f>
        <v>#REF!</v>
      </c>
      <c r="D256" s="12" t="e">
        <f>IF(B256="","",VLOOKUP(B256,#REF!,22,0))</f>
        <v>#REF!</v>
      </c>
      <c r="E256" s="10" t="e">
        <f>IF(B256="","",VLOOKUP(B256,Consultas_públicas!$A$376:$G$3879,7,0))</f>
        <v>#N/A</v>
      </c>
      <c r="F256" s="12" t="s">
        <v>557</v>
      </c>
      <c r="G256" s="13">
        <v>43509</v>
      </c>
      <c r="H256" s="14" t="str">
        <f>IFERROR(IF(VLOOKUP(B256,'Oficios_-_pend_criticas'!$C$4:$D$4739,2,0)="","","X"),"")</f>
        <v/>
      </c>
      <c r="I256" s="12"/>
      <c r="J256" s="13"/>
      <c r="K256" s="10"/>
      <c r="L256" s="12" t="str">
        <f>IFERROR(VLOOKUP(B256,Retorno_da_RFB!$D$3:$I$6388,5,0),"")</f>
        <v>028</v>
      </c>
      <c r="M256" s="13">
        <f>IFERROR(VLOOKUP(B256,Retorno_da_RFB!$D$3:$I$6388,6,0),"")</f>
        <v>43542</v>
      </c>
      <c r="N256" s="10" t="str">
        <f>IFERROR(VLOOKUP(B256,Retorno_da_RFB!$D$3:$I$6388,3,0),"")</f>
        <v>8443.91.99</v>
      </c>
      <c r="O256" s="10" t="str">
        <f>IFERROR(VLOOKUP(B256,Retorno_da_RFB!$D$3:$I$6388,4,0),"")</f>
        <v>Máquinas automáticas para desbobinar de forma contínua filmes plásticos e materiais autoadesivos com velocidade máxima de operação de 200m/min, capazes de receber bobinas com larguras de até 660mm, diâmetro máximo de 1.16mm, peso máximo de 589kg e diâmetro interno do tubete de 76 ou 152mm, tensão de trabalho de 35 a 244N, dotadas de desbobinador duplo com eixos em balanço e mandris expansíveis pneumaticamente, elevadores pneumáticos de bobinas, sistema de troca automática de bobinas a 200m/min (máxima velocidade) com emenda de topo (sem sobreposição de material), painel de controle IHM e controlador lógico programável (CLP).</v>
      </c>
      <c r="P256" s="12" t="str">
        <f>IFERROR(IF(N256="","",IF(VLOOKUP(LEFT(N256,10),'Universo_BK-BIT'!$A$5:$E$10005,2,0)="","X",VLOOKUP(LEFT(N256,10),'Universo_BK-BIT'!$A$5:$E$10005,2,0))),"X")</f>
        <v>BK</v>
      </c>
      <c r="Q256" s="12">
        <f>IFERROR(IF(P256="X","",VLOOKUP(LEFT(N256,10),'Universo_BK-BIT'!$A$5:$E$10005,3,0)),"")</f>
        <v>14</v>
      </c>
      <c r="R256" s="14" t="e">
        <f t="shared" si="10"/>
        <v>#REF!</v>
      </c>
      <c r="S256" s="14" t="e">
        <f t="shared" si="11"/>
        <v>#N/A</v>
      </c>
      <c r="T256" s="14"/>
      <c r="U256" s="14" t="str">
        <f ca="1">IFERROR(IF(P256="X",IF(VLOOKUP(B256,'Oficios_-_pend_criticas'!$C$3:$J$4739,5,0)="","",IF(VLOOKUP(B256,'Oficios_-_pend_criticas'!$C$3:$J$4739,7,0)="",IF(TODAY()&gt;VLOOKUP(B256,'Oficios_-_pend_criticas'!$C$3:$J$4739,5,0),"X",""),IF(VLOOKUP(B256,'Oficios_-_pend_criticas'!$C$3:$J$4739,7,0)&gt;VLOOKUP(B256,'Oficios_-_pend_criticas'!$C$3:$J$4739,5,0),"X",""))),""),"")</f>
        <v/>
      </c>
      <c r="V256" s="14" t="str">
        <f ca="1">IFERROR(IF(Q256=0,IF(VLOOKUP(B256,'Oficios_-_pend_criticas'!$C$3:$J$4739,5,0)="","",IF(VLOOKUP(B256,'Oficios_-_pend_criticas'!$C$3:$J$4739,7,0)="",IF(TODAY()&gt;VLOOKUP(B256,'Oficios_-_pend_criticas'!$C$3:$J$4739,5,0),"X",""),IF(VLOOKUP(B256,'Oficios_-_pend_criticas'!$C$3:$J$4739,7,0)&gt;VLOOKUP(B256,'Oficios_-_pend_criticas'!$C$3:$J$4739,5,0),"X",""))),""),"")</f>
        <v/>
      </c>
      <c r="W256" s="14" t="str">
        <f ca="1">IFERROR(IF(P256&lt;&gt;"X",IF(Q256&gt;0,IF(VLOOKUP(B256,'Oficios_-_pend_criticas'!$C$4:$J$4739,5,0)="","",IF(VLOOKUP(B256,'Oficios_-_pend_criticas'!$C$4:$J$4739,7,0)="",IF(TODAY()&gt;VLOOKUP(B256,'Oficios_-_pend_criticas'!$C$4:$J$4739,5,0),"X",""),IF(VLOOKUP(B256,'Oficios_-_pend_criticas'!$C$4:$J$4739,7,0)&gt;VLOOKUP(B256,'Oficios_-_pend_criticas'!$C$4:$J$4739,5,0),"X",""))),""),""),"")</f>
        <v/>
      </c>
    </row>
    <row r="257" spans="1:23" ht="33.75" hidden="1" customHeight="1" x14ac:dyDescent="0.25">
      <c r="A257" s="9" t="str">
        <f t="shared" si="9"/>
        <v/>
      </c>
      <c r="B257" s="10" t="s">
        <v>694</v>
      </c>
      <c r="C257" s="11" t="e">
        <f>IF(B257="","",VLOOKUP(B257,#REF!,6,0))</f>
        <v>#REF!</v>
      </c>
      <c r="D257" s="12" t="e">
        <f>IF(B257="","",VLOOKUP(B257,#REF!,22,0))</f>
        <v>#REF!</v>
      </c>
      <c r="E257" s="10" t="e">
        <f>IF(B257="","",VLOOKUP(B257,Consultas_públicas!$A$376:$G$3879,7,0))</f>
        <v>#N/A</v>
      </c>
      <c r="F257" s="12" t="s">
        <v>557</v>
      </c>
      <c r="G257" s="13">
        <v>43509</v>
      </c>
      <c r="H257" s="14" t="str">
        <f>IFERROR(IF(VLOOKUP(B257,'Oficios_-_pend_criticas'!$C$4:$D$4739,2,0)="","","X"),"")</f>
        <v/>
      </c>
      <c r="I257" s="12"/>
      <c r="J257" s="13"/>
      <c r="K257" s="10"/>
      <c r="L257" s="12" t="str">
        <f>IFERROR(VLOOKUP(B257,Retorno_da_RFB!$D$3:$I$6388,5,0),"")</f>
        <v>028</v>
      </c>
      <c r="M257" s="13">
        <f>IFERROR(VLOOKUP(B257,Retorno_da_RFB!$D$3:$I$6388,6,0),"")</f>
        <v>43542</v>
      </c>
      <c r="N257" s="10" t="str">
        <f>IFERROR(VLOOKUP(B257,Retorno_da_RFB!$D$3:$I$6388,3,0),"")</f>
        <v>8504.40.90</v>
      </c>
      <c r="O257" s="10" t="str">
        <f>IFERROR(VLOOKUP(B257,Retorno_da_RFB!$D$3:$I$6388,4,0),"")</f>
        <v>Unidades conversoras elétricas estáticas de corrente alternada em corrente contínua com regulação por chaveamento, conjugada em rack para transporte, tem como função de simular o comportamento de uma bateria real em condições de operação entre 0% e 100% de carga para aplicação de testes de avaliação de sistemas de baterias, desenvolvimento de sistemas de energia para veículos, desenvolvimento e testes para sistemas de acionamentos de propulsão elétrica e sistemas híbridos", dotado de: fonte de alimentação com conversor elétrico estático de corrente alternada possuindo conjuntos de semicondutores como elementos conversores, com entrada de alimentação para tensões entre 380 e 480V, abrangendo faixa de potência de 0 a +/- 32kW, faixa de tensão de 0DC a 65VDC, faixa de corrente de 0 a +/-  600A, faixa de resistência interna de 0 a 110 megaohm e capacitância de saída comutável 6 / 17.2mF; Interfaces-padrão RS232 com conector D-sub de 9 pinos tipo fêmea no painel frontal ; I/O Interface X105 analógica e digital com conector D-sub de 25 pinos tipo fêmea no painel traseiro; Interface de controle e comando por intermédio de um display de LCD integrado, volante de seleção e botoeiras; Sistema de retificação e inversão PWM de corrente regulados por semicondutor IGBT, capaz de inverter as  tensões de saída para corrente continua até 65V, proteção embutida para sobre tensão e sobre corrente; módulo de gabinete móvel com proteção IP20 para instalação da fonte de alimentação e seus componentes; cabo RS232 de 1.8m, plugues dummy x101 e x105.</v>
      </c>
      <c r="P257" s="12" t="str">
        <f>IFERROR(IF(N257="","",IF(VLOOKUP(LEFT(N257,10),'Universo_BK-BIT'!$A$5:$E$10005,2,0)="","X",VLOOKUP(LEFT(N257,10),'Universo_BK-BIT'!$A$5:$E$10005,2,0))),"X")</f>
        <v>BK</v>
      </c>
      <c r="Q257" s="12">
        <f>IFERROR(IF(P257="X","",VLOOKUP(LEFT(N257,10),'Universo_BK-BIT'!$A$5:$E$10005,3,0)),"")</f>
        <v>14</v>
      </c>
      <c r="R257" s="14" t="e">
        <f t="shared" si="10"/>
        <v>#REF!</v>
      </c>
      <c r="S257" s="14" t="e">
        <f t="shared" si="11"/>
        <v>#N/A</v>
      </c>
      <c r="T257" s="14"/>
      <c r="U257" s="14" t="str">
        <f ca="1">IFERROR(IF(P257="X",IF(VLOOKUP(B257,'Oficios_-_pend_criticas'!$C$3:$J$4739,5,0)="","",IF(VLOOKUP(B257,'Oficios_-_pend_criticas'!$C$3:$J$4739,7,0)="",IF(TODAY()&gt;VLOOKUP(B257,'Oficios_-_pend_criticas'!$C$3:$J$4739,5,0),"X",""),IF(VLOOKUP(B257,'Oficios_-_pend_criticas'!$C$3:$J$4739,7,0)&gt;VLOOKUP(B257,'Oficios_-_pend_criticas'!$C$3:$J$4739,5,0),"X",""))),""),"")</f>
        <v/>
      </c>
      <c r="V257" s="14" t="str">
        <f ca="1">IFERROR(IF(Q257=0,IF(VLOOKUP(B257,'Oficios_-_pend_criticas'!$C$3:$J$4739,5,0)="","",IF(VLOOKUP(B257,'Oficios_-_pend_criticas'!$C$3:$J$4739,7,0)="",IF(TODAY()&gt;VLOOKUP(B257,'Oficios_-_pend_criticas'!$C$3:$J$4739,5,0),"X",""),IF(VLOOKUP(B257,'Oficios_-_pend_criticas'!$C$3:$J$4739,7,0)&gt;VLOOKUP(B257,'Oficios_-_pend_criticas'!$C$3:$J$4739,5,0),"X",""))),""),"")</f>
        <v/>
      </c>
      <c r="W257" s="14" t="str">
        <f ca="1">IFERROR(IF(P257&lt;&gt;"X",IF(Q257&gt;0,IF(VLOOKUP(B257,'Oficios_-_pend_criticas'!$C$4:$J$4739,5,0)="","",IF(VLOOKUP(B257,'Oficios_-_pend_criticas'!$C$4:$J$4739,7,0)="",IF(TODAY()&gt;VLOOKUP(B257,'Oficios_-_pend_criticas'!$C$4:$J$4739,5,0),"X",""),IF(VLOOKUP(B257,'Oficios_-_pend_criticas'!$C$4:$J$4739,7,0)&gt;VLOOKUP(B257,'Oficios_-_pend_criticas'!$C$4:$J$4739,5,0),"X",""))),""),""),"")</f>
        <v/>
      </c>
    </row>
    <row r="258" spans="1:23" ht="33.75" hidden="1" customHeight="1" x14ac:dyDescent="0.25">
      <c r="A258" s="9" t="str">
        <f t="shared" si="9"/>
        <v/>
      </c>
      <c r="B258" s="10" t="s">
        <v>697</v>
      </c>
      <c r="C258" s="11" t="e">
        <f>IF(B258="","",VLOOKUP(B258,#REF!,6,0))</f>
        <v>#REF!</v>
      </c>
      <c r="D258" s="12" t="e">
        <f>IF(B258="","",VLOOKUP(B258,#REF!,22,0))</f>
        <v>#REF!</v>
      </c>
      <c r="E258" s="10" t="e">
        <f>IF(B258="","",VLOOKUP(B258,Consultas_públicas!$A$376:$G$3879,7,0))</f>
        <v>#N/A</v>
      </c>
      <c r="F258" s="12" t="s">
        <v>557</v>
      </c>
      <c r="G258" s="13">
        <v>43509</v>
      </c>
      <c r="H258" s="14" t="str">
        <f>IFERROR(IF(VLOOKUP(B258,'Oficios_-_pend_criticas'!$C$4:$D$4739,2,0)="","","X"),"")</f>
        <v/>
      </c>
      <c r="I258" s="12"/>
      <c r="J258" s="13"/>
      <c r="K258" s="10"/>
      <c r="L258" s="12" t="str">
        <f>IFERROR(VLOOKUP(B258,Retorno_da_RFB!$D$3:$I$6388,5,0),"")</f>
        <v>028</v>
      </c>
      <c r="M258" s="13">
        <f>IFERROR(VLOOKUP(B258,Retorno_da_RFB!$D$3:$I$6388,6,0),"")</f>
        <v>43542</v>
      </c>
      <c r="N258" s="10" t="str">
        <f>IFERROR(VLOOKUP(B258,Retorno_da_RFB!$D$3:$I$6388,3,0),"")</f>
        <v>8436.80.00</v>
      </c>
      <c r="O258" s="10" t="str">
        <f>IFERROR(VLOOKUP(B258,Retorno_da_RFB!$D$3:$I$6388,4,0),"")</f>
        <v>Equipamentos despendoadores de milho semente para uso agrícola, automotor, com motor térmico, refrigeração a liquido por “água”, a diesel com deslocamento hidrostático, velocidade máxima 25km/h, pneus traseiros e dianteiros 270/95R38 integrado ao equipamento, com cabine panorâmica pressurizada classe 4, facas de corte em 6 fileiras, 1 sistema de 6 linhas com 4 pneus em cada linha para arrancar os pendoes do milho semente e 2 trituradores para triturar o milho macho com capacidade de corte de 2 linhas de milho, montados sobre o chassi.</v>
      </c>
      <c r="P258" s="12" t="str">
        <f>IFERROR(IF(N258="","",IF(VLOOKUP(LEFT(N258,10),'Universo_BK-BIT'!$A$5:$E$10005,2,0)="","X",VLOOKUP(LEFT(N258,10),'Universo_BK-BIT'!$A$5:$E$10005,2,0))),"X")</f>
        <v>BK</v>
      </c>
      <c r="Q258" s="12">
        <f>IFERROR(IF(P258="X","",VLOOKUP(LEFT(N258,10),'Universo_BK-BIT'!$A$5:$E$10005,3,0)),"")</f>
        <v>14</v>
      </c>
      <c r="R258" s="14" t="e">
        <f t="shared" si="10"/>
        <v>#REF!</v>
      </c>
      <c r="S258" s="14" t="e">
        <f t="shared" si="11"/>
        <v>#N/A</v>
      </c>
      <c r="T258" s="14"/>
      <c r="U258" s="14" t="str">
        <f ca="1">IFERROR(IF(P258="X",IF(VLOOKUP(B258,'Oficios_-_pend_criticas'!$C$3:$J$4739,5,0)="","",IF(VLOOKUP(B258,'Oficios_-_pend_criticas'!$C$3:$J$4739,7,0)="",IF(TODAY()&gt;VLOOKUP(B258,'Oficios_-_pend_criticas'!$C$3:$J$4739,5,0),"X",""),IF(VLOOKUP(B258,'Oficios_-_pend_criticas'!$C$3:$J$4739,7,0)&gt;VLOOKUP(B258,'Oficios_-_pend_criticas'!$C$3:$J$4739,5,0),"X",""))),""),"")</f>
        <v/>
      </c>
      <c r="V258" s="14" t="str">
        <f ca="1">IFERROR(IF(Q258=0,IF(VLOOKUP(B258,'Oficios_-_pend_criticas'!$C$3:$J$4739,5,0)="","",IF(VLOOKUP(B258,'Oficios_-_pend_criticas'!$C$3:$J$4739,7,0)="",IF(TODAY()&gt;VLOOKUP(B258,'Oficios_-_pend_criticas'!$C$3:$J$4739,5,0),"X",""),IF(VLOOKUP(B258,'Oficios_-_pend_criticas'!$C$3:$J$4739,7,0)&gt;VLOOKUP(B258,'Oficios_-_pend_criticas'!$C$3:$J$4739,5,0),"X",""))),""),"")</f>
        <v/>
      </c>
      <c r="W258" s="14" t="str">
        <f ca="1">IFERROR(IF(P258&lt;&gt;"X",IF(Q258&gt;0,IF(VLOOKUP(B258,'Oficios_-_pend_criticas'!$C$4:$J$4739,5,0)="","",IF(VLOOKUP(B258,'Oficios_-_pend_criticas'!$C$4:$J$4739,7,0)="",IF(TODAY()&gt;VLOOKUP(B258,'Oficios_-_pend_criticas'!$C$4:$J$4739,5,0),"X",""),IF(VLOOKUP(B258,'Oficios_-_pend_criticas'!$C$4:$J$4739,7,0)&gt;VLOOKUP(B258,'Oficios_-_pend_criticas'!$C$4:$J$4739,5,0),"X",""))),""),""),"")</f>
        <v/>
      </c>
    </row>
    <row r="259" spans="1:23" ht="33.75" hidden="1" customHeight="1" x14ac:dyDescent="0.25">
      <c r="A259" s="9" t="str">
        <f t="shared" ref="A259:A322" si="12">IF(COUNTIF(B:B,B259)&gt;1,"X","")</f>
        <v/>
      </c>
      <c r="B259" s="10" t="s">
        <v>700</v>
      </c>
      <c r="C259" s="11" t="e">
        <f>IF(B259="","",VLOOKUP(B259,#REF!,6,0))</f>
        <v>#REF!</v>
      </c>
      <c r="D259" s="12" t="e">
        <f>IF(B259="","",VLOOKUP(B259,#REF!,22,0))</f>
        <v>#REF!</v>
      </c>
      <c r="E259" s="10" t="e">
        <f>IF(B259="","",VLOOKUP(B259,Consultas_públicas!$A$376:$G$3879,7,0))</f>
        <v>#N/A</v>
      </c>
      <c r="F259" s="12" t="s">
        <v>557</v>
      </c>
      <c r="G259" s="13">
        <v>43509</v>
      </c>
      <c r="H259" s="14" t="str">
        <f>IFERROR(IF(VLOOKUP(B259,'Oficios_-_pend_criticas'!$C$4:$D$4739,2,0)="","","X"),"")</f>
        <v/>
      </c>
      <c r="I259" s="12"/>
      <c r="J259" s="13"/>
      <c r="K259" s="10"/>
      <c r="L259" s="12" t="str">
        <f>IFERROR(VLOOKUP(B259,Retorno_da_RFB!$D$3:$I$6388,5,0),"")</f>
        <v>028</v>
      </c>
      <c r="M259" s="13">
        <f>IFERROR(VLOOKUP(B259,Retorno_da_RFB!$D$3:$I$6388,6,0),"")</f>
        <v>43542</v>
      </c>
      <c r="N259" s="10" t="str">
        <f>IFERROR(VLOOKUP(B259,Retorno_da_RFB!$D$3:$I$6388,3,0),"")</f>
        <v>9027.50.90</v>
      </c>
      <c r="O259" s="10" t="str">
        <f>IFERROR(VLOOKUP(B259,Retorno_da_RFB!$D$3:$I$6388,4,0),"")</f>
        <v>Detector de chama/fogo multi-espectrum, capazes de detectar espectrum de luz com comprimento de onda IR e visível, com sensibilidade espectral de 400 a 700 nanômetros para luz visível e 0,7 a 5 microns para IR, sensibilidade ajustável entre “Muito Alta”, “Alta”, “Media” e “Baixa”, tempo de resposta entre 3 a 5 segundos para uma distância de 30 metros e entre 3 a 10 segundos para uma distância de 60 metros, anglo de visão de 90 ou 110° e range de 60 metros, indicação visual AZUL para alimentação, VERMELHO para alarmes e AMARELO para falhas, 2 entradas para conexões elétricas 3/4 padrão NPT ou M25, invólucro a prova de explosão em aço inoxidável 316 polido ou alumínio com acabamento marítimo em epóxi cor vermelha, intrinsicamente seguro para uso em áreas classificadas com aprovação nacional Inmetro, índice de proteção IP66, alimentação elétrica 24Vcc, comunicação analógica e digital via 4 - 20mA, “modbus” e saídas relé, temperatura de operação entre -40 a 85°C para um ângulo de visão de 110º e entre -60 a 85º para um ângulo de visão de 90° e humidade entre 5 a 98%, podendo ou não estar acompanhado do suporte de montagem.</v>
      </c>
      <c r="P259" s="12" t="str">
        <f>IFERROR(IF(N259="","",IF(VLOOKUP(LEFT(N259,10),'Universo_BK-BIT'!$A$5:$E$10005,2,0)="","X",VLOOKUP(LEFT(N259,10),'Universo_BK-BIT'!$A$5:$E$10005,2,0))),"X")</f>
        <v>BK</v>
      </c>
      <c r="Q259" s="12">
        <f>IFERROR(IF(P259="X","",VLOOKUP(LEFT(N259,10),'Universo_BK-BIT'!$A$5:$E$10005,3,0)),"")</f>
        <v>14</v>
      </c>
      <c r="R259" s="14" t="e">
        <f t="shared" ref="R259:R322" si="13">IF(N259="","",IF(LEFT(N259,10)=LEFT(D259,10),"","X"))</f>
        <v>#REF!</v>
      </c>
      <c r="S259" s="14" t="e">
        <f t="shared" ref="S259:S322" si="14">IF(O259="","",IF(LEN(O259)&lt;=LEN(E259)+2,IF(LEN(O259)&gt;=LEN(E259)-2,"","X"),"X"))</f>
        <v>#N/A</v>
      </c>
      <c r="T259" s="14"/>
      <c r="U259" s="14" t="str">
        <f ca="1">IFERROR(IF(P259="X",IF(VLOOKUP(B259,'Oficios_-_pend_criticas'!$C$3:$J$4739,5,0)="","",IF(VLOOKUP(B259,'Oficios_-_pend_criticas'!$C$3:$J$4739,7,0)="",IF(TODAY()&gt;VLOOKUP(B259,'Oficios_-_pend_criticas'!$C$3:$J$4739,5,0),"X",""),IF(VLOOKUP(B259,'Oficios_-_pend_criticas'!$C$3:$J$4739,7,0)&gt;VLOOKUP(B259,'Oficios_-_pend_criticas'!$C$3:$J$4739,5,0),"X",""))),""),"")</f>
        <v/>
      </c>
      <c r="V259" s="14" t="str">
        <f ca="1">IFERROR(IF(Q259=0,IF(VLOOKUP(B259,'Oficios_-_pend_criticas'!$C$3:$J$4739,5,0)="","",IF(VLOOKUP(B259,'Oficios_-_pend_criticas'!$C$3:$J$4739,7,0)="",IF(TODAY()&gt;VLOOKUP(B259,'Oficios_-_pend_criticas'!$C$3:$J$4739,5,0),"X",""),IF(VLOOKUP(B259,'Oficios_-_pend_criticas'!$C$3:$J$4739,7,0)&gt;VLOOKUP(B259,'Oficios_-_pend_criticas'!$C$3:$J$4739,5,0),"X",""))),""),"")</f>
        <v/>
      </c>
      <c r="W259" s="14" t="str">
        <f ca="1">IFERROR(IF(P259&lt;&gt;"X",IF(Q259&gt;0,IF(VLOOKUP(B259,'Oficios_-_pend_criticas'!$C$4:$J$4739,5,0)="","",IF(VLOOKUP(B259,'Oficios_-_pend_criticas'!$C$4:$J$4739,7,0)="",IF(TODAY()&gt;VLOOKUP(B259,'Oficios_-_pend_criticas'!$C$4:$J$4739,5,0),"X",""),IF(VLOOKUP(B259,'Oficios_-_pend_criticas'!$C$4:$J$4739,7,0)&gt;VLOOKUP(B259,'Oficios_-_pend_criticas'!$C$4:$J$4739,5,0),"X",""))),""),""),"")</f>
        <v/>
      </c>
    </row>
    <row r="260" spans="1:23" ht="33.75" hidden="1" customHeight="1" x14ac:dyDescent="0.25">
      <c r="A260" s="9" t="str">
        <f t="shared" si="12"/>
        <v/>
      </c>
      <c r="B260" s="10" t="s">
        <v>702</v>
      </c>
      <c r="C260" s="11" t="e">
        <f>IF(B260="","",VLOOKUP(B260,#REF!,6,0))</f>
        <v>#REF!</v>
      </c>
      <c r="D260" s="12" t="e">
        <f>IF(B260="","",VLOOKUP(B260,#REF!,22,0))</f>
        <v>#REF!</v>
      </c>
      <c r="E260" s="10" t="e">
        <f>IF(B260="","",VLOOKUP(B260,Consultas_públicas!$A$376:$G$3879,7,0))</f>
        <v>#N/A</v>
      </c>
      <c r="F260" s="12" t="s">
        <v>557</v>
      </c>
      <c r="G260" s="13">
        <v>43509</v>
      </c>
      <c r="H260" s="14" t="str">
        <f>IFERROR(IF(VLOOKUP(B260,'Oficios_-_pend_criticas'!$C$4:$D$4739,2,0)="","","X"),"")</f>
        <v/>
      </c>
      <c r="I260" s="12"/>
      <c r="J260" s="13"/>
      <c r="K260" s="10"/>
      <c r="L260" s="12" t="str">
        <f>IFERROR(VLOOKUP(B260,Retorno_da_RFB!$D$3:$I$6388,5,0),"")</f>
        <v>028</v>
      </c>
      <c r="M260" s="13">
        <f>IFERROR(VLOOKUP(B260,Retorno_da_RFB!$D$3:$I$6388,6,0),"")</f>
        <v>43542</v>
      </c>
      <c r="N260" s="10" t="str">
        <f>IFERROR(VLOOKUP(B260,Retorno_da_RFB!$D$3:$I$6388,3,0),"")</f>
        <v>8480.60.00</v>
      </c>
      <c r="O260" s="10" t="str">
        <f>IFERROR(VLOOKUP(B260,Retorno_da_RFB!$D$3:$I$6388,4,0),"")</f>
        <v>Moldes corrugados, intercalares, de aço galvanizado S350GD + Z450MAC, com dimensões 5.200 x 1.087,5 x 2 mm, utilizados na fabricação de placas de fibrocimento reforçada com fios sintéticos.</v>
      </c>
      <c r="P260" s="12" t="str">
        <f>IFERROR(IF(N260="","",IF(VLOOKUP(LEFT(N260,10),'Universo_BK-BIT'!$A$5:$E$10005,2,0)="","X",VLOOKUP(LEFT(N260,10),'Universo_BK-BIT'!$A$5:$E$10005,2,0))),"X")</f>
        <v>BK</v>
      </c>
      <c r="Q260" s="12">
        <f>IFERROR(IF(P260="X","",VLOOKUP(LEFT(N260,10),'Universo_BK-BIT'!$A$5:$E$10005,3,0)),"")</f>
        <v>14</v>
      </c>
      <c r="R260" s="14" t="e">
        <f t="shared" si="13"/>
        <v>#REF!</v>
      </c>
      <c r="S260" s="14" t="e">
        <f t="shared" si="14"/>
        <v>#N/A</v>
      </c>
      <c r="T260" s="14"/>
      <c r="U260" s="14" t="str">
        <f ca="1">IFERROR(IF(P260="X",IF(VLOOKUP(B260,'Oficios_-_pend_criticas'!$C$3:$J$4739,5,0)="","",IF(VLOOKUP(B260,'Oficios_-_pend_criticas'!$C$3:$J$4739,7,0)="",IF(TODAY()&gt;VLOOKUP(B260,'Oficios_-_pend_criticas'!$C$3:$J$4739,5,0),"X",""),IF(VLOOKUP(B260,'Oficios_-_pend_criticas'!$C$3:$J$4739,7,0)&gt;VLOOKUP(B260,'Oficios_-_pend_criticas'!$C$3:$J$4739,5,0),"X",""))),""),"")</f>
        <v/>
      </c>
      <c r="V260" s="14" t="str">
        <f ca="1">IFERROR(IF(Q260=0,IF(VLOOKUP(B260,'Oficios_-_pend_criticas'!$C$3:$J$4739,5,0)="","",IF(VLOOKUP(B260,'Oficios_-_pend_criticas'!$C$3:$J$4739,7,0)="",IF(TODAY()&gt;VLOOKUP(B260,'Oficios_-_pend_criticas'!$C$3:$J$4739,5,0),"X",""),IF(VLOOKUP(B260,'Oficios_-_pend_criticas'!$C$3:$J$4739,7,0)&gt;VLOOKUP(B260,'Oficios_-_pend_criticas'!$C$3:$J$4739,5,0),"X",""))),""),"")</f>
        <v/>
      </c>
      <c r="W260" s="14" t="str">
        <f ca="1">IFERROR(IF(P260&lt;&gt;"X",IF(Q260&gt;0,IF(VLOOKUP(B260,'Oficios_-_pend_criticas'!$C$4:$J$4739,5,0)="","",IF(VLOOKUP(B260,'Oficios_-_pend_criticas'!$C$4:$J$4739,7,0)="",IF(TODAY()&gt;VLOOKUP(B260,'Oficios_-_pend_criticas'!$C$4:$J$4739,5,0),"X",""),IF(VLOOKUP(B260,'Oficios_-_pend_criticas'!$C$4:$J$4739,7,0)&gt;VLOOKUP(B260,'Oficios_-_pend_criticas'!$C$4:$J$4739,5,0),"X",""))),""),""),"")</f>
        <v/>
      </c>
    </row>
    <row r="261" spans="1:23" ht="33.75" hidden="1" customHeight="1" x14ac:dyDescent="0.25">
      <c r="A261" s="9" t="str">
        <f t="shared" si="12"/>
        <v/>
      </c>
      <c r="B261" s="10" t="s">
        <v>705</v>
      </c>
      <c r="C261" s="11" t="e">
        <f>IF(B261="","",VLOOKUP(B261,#REF!,6,0))</f>
        <v>#REF!</v>
      </c>
      <c r="D261" s="12" t="e">
        <f>IF(B261="","",VLOOKUP(B261,#REF!,22,0))</f>
        <v>#REF!</v>
      </c>
      <c r="E261" s="10" t="e">
        <f>IF(B261="","",VLOOKUP(B261,Consultas_públicas!$A$376:$G$3879,7,0))</f>
        <v>#N/A</v>
      </c>
      <c r="F261" s="12" t="s">
        <v>557</v>
      </c>
      <c r="G261" s="13">
        <v>43509</v>
      </c>
      <c r="H261" s="14" t="str">
        <f>IFERROR(IF(VLOOKUP(B261,'Oficios_-_pend_criticas'!$C$4:$D$4739,2,0)="","","X"),"")</f>
        <v/>
      </c>
      <c r="I261" s="12"/>
      <c r="J261" s="13"/>
      <c r="K261" s="10"/>
      <c r="L261" s="12" t="str">
        <f>IFERROR(VLOOKUP(B261,Retorno_da_RFB!$D$3:$I$6388,5,0),"")</f>
        <v>028</v>
      </c>
      <c r="M261" s="13">
        <f>IFERROR(VLOOKUP(B261,Retorno_da_RFB!$D$3:$I$6388,6,0),"")</f>
        <v>43542</v>
      </c>
      <c r="N261" s="10" t="str">
        <f>IFERROR(VLOOKUP(B261,Retorno_da_RFB!$D$3:$I$6388,3,0),"")</f>
        <v>8422.40.90</v>
      </c>
      <c r="O261" s="10" t="str">
        <f>IFERROR(VLOOKUP(B261,Retorno_da_RFB!$D$3:$I$6388,4,0),"")</f>
        <v>Máquinas embaladoras/envolvedoras/termoseladoras semiautomáticas para embalagem de alimentos, por meio de envolvimento de filmes de PVC estiráveis/extensíveis ou poliolefínico retrátil em bandejas rígidas ou de PS (poliestireno expandido), com sistema de para múltiplas bandejas, comprimento igual ou inferior a 260mm, largura igual ou inferior a 195mm e altura igual ou superior a 155mm, com alimentação manual das bandejas e velocidade de 6 a 8 bandejas/min.</v>
      </c>
      <c r="P261" s="12" t="str">
        <f>IFERROR(IF(N261="","",IF(VLOOKUP(LEFT(N261,10),'Universo_BK-BIT'!$A$5:$E$10005,2,0)="","X",VLOOKUP(LEFT(N261,10),'Universo_BK-BIT'!$A$5:$E$10005,2,0))),"X")</f>
        <v>BK</v>
      </c>
      <c r="Q261" s="12">
        <f>IFERROR(IF(P261="X","",VLOOKUP(LEFT(N261,10),'Universo_BK-BIT'!$A$5:$E$10005,3,0)),"")</f>
        <v>14</v>
      </c>
      <c r="R261" s="14" t="e">
        <f t="shared" si="13"/>
        <v>#REF!</v>
      </c>
      <c r="S261" s="14" t="e">
        <f t="shared" si="14"/>
        <v>#N/A</v>
      </c>
      <c r="T261" s="14"/>
      <c r="U261" s="14" t="str">
        <f ca="1">IFERROR(IF(P261="X",IF(VLOOKUP(B261,'Oficios_-_pend_criticas'!$C$3:$J$4739,5,0)="","",IF(VLOOKUP(B261,'Oficios_-_pend_criticas'!$C$3:$J$4739,7,0)="",IF(TODAY()&gt;VLOOKUP(B261,'Oficios_-_pend_criticas'!$C$3:$J$4739,5,0),"X",""),IF(VLOOKUP(B261,'Oficios_-_pend_criticas'!$C$3:$J$4739,7,0)&gt;VLOOKUP(B261,'Oficios_-_pend_criticas'!$C$3:$J$4739,5,0),"X",""))),""),"")</f>
        <v/>
      </c>
      <c r="V261" s="14" t="str">
        <f ca="1">IFERROR(IF(Q261=0,IF(VLOOKUP(B261,'Oficios_-_pend_criticas'!$C$3:$J$4739,5,0)="","",IF(VLOOKUP(B261,'Oficios_-_pend_criticas'!$C$3:$J$4739,7,0)="",IF(TODAY()&gt;VLOOKUP(B261,'Oficios_-_pend_criticas'!$C$3:$J$4739,5,0),"X",""),IF(VLOOKUP(B261,'Oficios_-_pend_criticas'!$C$3:$J$4739,7,0)&gt;VLOOKUP(B261,'Oficios_-_pend_criticas'!$C$3:$J$4739,5,0),"X",""))),""),"")</f>
        <v/>
      </c>
      <c r="W261" s="14" t="str">
        <f ca="1">IFERROR(IF(P261&lt;&gt;"X",IF(Q261&gt;0,IF(VLOOKUP(B261,'Oficios_-_pend_criticas'!$C$4:$J$4739,5,0)="","",IF(VLOOKUP(B261,'Oficios_-_pend_criticas'!$C$4:$J$4739,7,0)="",IF(TODAY()&gt;VLOOKUP(B261,'Oficios_-_pend_criticas'!$C$4:$J$4739,5,0),"X",""),IF(VLOOKUP(B261,'Oficios_-_pend_criticas'!$C$4:$J$4739,7,0)&gt;VLOOKUP(B261,'Oficios_-_pend_criticas'!$C$4:$J$4739,5,0),"X",""))),""),""),"")</f>
        <v/>
      </c>
    </row>
    <row r="262" spans="1:23" ht="33.75" hidden="1" customHeight="1" x14ac:dyDescent="0.25">
      <c r="A262" s="9" t="str">
        <f t="shared" si="12"/>
        <v/>
      </c>
      <c r="B262" s="10" t="s">
        <v>707</v>
      </c>
      <c r="C262" s="11" t="e">
        <f>IF(B262="","",VLOOKUP(B262,#REF!,6,0))</f>
        <v>#REF!</v>
      </c>
      <c r="D262" s="12" t="e">
        <f>IF(B262="","",VLOOKUP(B262,#REF!,22,0))</f>
        <v>#REF!</v>
      </c>
      <c r="E262" s="10" t="e">
        <f>IF(B262="","",VLOOKUP(B262,Consultas_públicas!$A$376:$G$3879,7,0))</f>
        <v>#N/A</v>
      </c>
      <c r="F262" s="12" t="s">
        <v>557</v>
      </c>
      <c r="G262" s="13">
        <v>43509</v>
      </c>
      <c r="H262" s="14" t="str">
        <f>IFERROR(IF(VLOOKUP(B262,'Oficios_-_pend_criticas'!$C$4:$D$4739,2,0)="","","X"),"")</f>
        <v/>
      </c>
      <c r="I262" s="12"/>
      <c r="J262" s="13"/>
      <c r="K262" s="10"/>
      <c r="L262" s="12" t="str">
        <f>IFERROR(VLOOKUP(B262,Retorno_da_RFB!$D$3:$I$6388,5,0),"")</f>
        <v>028</v>
      </c>
      <c r="M262" s="13">
        <f>IFERROR(VLOOKUP(B262,Retorno_da_RFB!$D$3:$I$6388,6,0),"")</f>
        <v>43542</v>
      </c>
      <c r="N262" s="10" t="str">
        <f>IFERROR(VLOOKUP(B262,Retorno_da_RFB!$D$3:$I$6388,3,0),"")</f>
        <v>8443.13.90</v>
      </c>
      <c r="O262" s="10" t="str">
        <f>IFERROR(VLOOKUP(B262,Retorno_da_RFB!$D$3:$I$6388,4,0),"")</f>
        <v>Impressoras "offset" para decoração e revestimento de corpos de latas de alumínio para bebidas de tamanhos e diâmetros variados, constituídas de: disco com 24 estações de mandris intercambiáveis, para impressão de até 8 cores; sistema de transferência contínua das embalagens por disco plano de 20 estações; unidades aplicadoras de verniz externo por rolo de gravura de giro reverso com mecanismo de acionamento direto e unidade extratora de névoa; tanque de verniz com controle de temperatura, viscosidade e agitação; sistemas de controle de temperatura; sistemas de lubrificação automáticos;  conjunto de reguladores de pressão de ar comprimido, 9 tinteiros de alta velocidade acompanhados de coifas de exaustão; capacidade de produção de até 2.200 latas/min; painel de controle com  controlador lógico programável (CLP) e protocolo de comunicação ethernet; motor de 125HP; acompanhada ou não de acessórios para armazenamento, setup e/ou remoção/movimentação dos tinteiros.</v>
      </c>
      <c r="P262" s="12" t="str">
        <f>IFERROR(IF(N262="","",IF(VLOOKUP(LEFT(N262,10),'Universo_BK-BIT'!$A$5:$E$10005,2,0)="","X",VLOOKUP(LEFT(N262,10),'Universo_BK-BIT'!$A$5:$E$10005,2,0))),"X")</f>
        <v>BK</v>
      </c>
      <c r="Q262" s="12">
        <f>IFERROR(IF(P262="X","",VLOOKUP(LEFT(N262,10),'Universo_BK-BIT'!$A$5:$E$10005,3,0)),"")</f>
        <v>14</v>
      </c>
      <c r="R262" s="14" t="e">
        <f t="shared" si="13"/>
        <v>#REF!</v>
      </c>
      <c r="S262" s="14" t="e">
        <f t="shared" si="14"/>
        <v>#N/A</v>
      </c>
      <c r="T262" s="14"/>
      <c r="U262" s="14" t="str">
        <f ca="1">IFERROR(IF(P262="X",IF(VLOOKUP(B262,'Oficios_-_pend_criticas'!$C$3:$J$4739,5,0)="","",IF(VLOOKUP(B262,'Oficios_-_pend_criticas'!$C$3:$J$4739,7,0)="",IF(TODAY()&gt;VLOOKUP(B262,'Oficios_-_pend_criticas'!$C$3:$J$4739,5,0),"X",""),IF(VLOOKUP(B262,'Oficios_-_pend_criticas'!$C$3:$J$4739,7,0)&gt;VLOOKUP(B262,'Oficios_-_pend_criticas'!$C$3:$J$4739,5,0),"X",""))),""),"")</f>
        <v/>
      </c>
      <c r="V262" s="14" t="str">
        <f ca="1">IFERROR(IF(Q262=0,IF(VLOOKUP(B262,'Oficios_-_pend_criticas'!$C$3:$J$4739,5,0)="","",IF(VLOOKUP(B262,'Oficios_-_pend_criticas'!$C$3:$J$4739,7,0)="",IF(TODAY()&gt;VLOOKUP(B262,'Oficios_-_pend_criticas'!$C$3:$J$4739,5,0),"X",""),IF(VLOOKUP(B262,'Oficios_-_pend_criticas'!$C$3:$J$4739,7,0)&gt;VLOOKUP(B262,'Oficios_-_pend_criticas'!$C$3:$J$4739,5,0),"X",""))),""),"")</f>
        <v/>
      </c>
      <c r="W262" s="14" t="str">
        <f ca="1">IFERROR(IF(P262&lt;&gt;"X",IF(Q262&gt;0,IF(VLOOKUP(B262,'Oficios_-_pend_criticas'!$C$4:$J$4739,5,0)="","",IF(VLOOKUP(B262,'Oficios_-_pend_criticas'!$C$4:$J$4739,7,0)="",IF(TODAY()&gt;VLOOKUP(B262,'Oficios_-_pend_criticas'!$C$4:$J$4739,5,0),"X",""),IF(VLOOKUP(B262,'Oficios_-_pend_criticas'!$C$4:$J$4739,7,0)&gt;VLOOKUP(B262,'Oficios_-_pend_criticas'!$C$4:$J$4739,5,0),"X",""))),""),""),"")</f>
        <v/>
      </c>
    </row>
    <row r="263" spans="1:23" ht="33.75" hidden="1" customHeight="1" x14ac:dyDescent="0.25">
      <c r="A263" s="9" t="str">
        <f t="shared" si="12"/>
        <v/>
      </c>
      <c r="B263" s="10" t="s">
        <v>710</v>
      </c>
      <c r="C263" s="11" t="e">
        <f>IF(B263="","",VLOOKUP(B263,#REF!,6,0))</f>
        <v>#REF!</v>
      </c>
      <c r="D263" s="12" t="e">
        <f>IF(B263="","",VLOOKUP(B263,#REF!,22,0))</f>
        <v>#REF!</v>
      </c>
      <c r="E263" s="10" t="e">
        <f>IF(B263="","",VLOOKUP(B263,Consultas_públicas!$A$376:$G$3879,7,0))</f>
        <v>#N/A</v>
      </c>
      <c r="F263" s="12" t="s">
        <v>557</v>
      </c>
      <c r="G263" s="13">
        <v>43509</v>
      </c>
      <c r="H263" s="14" t="str">
        <f>IFERROR(IF(VLOOKUP(B263,'Oficios_-_pend_criticas'!$C$4:$D$4739,2,0)="","","X"),"")</f>
        <v/>
      </c>
      <c r="I263" s="12"/>
      <c r="J263" s="13"/>
      <c r="K263" s="10"/>
      <c r="L263" s="12" t="str">
        <f>IFERROR(VLOOKUP(B263,Retorno_da_RFB!$D$3:$I$6388,5,0),"")</f>
        <v>028</v>
      </c>
      <c r="M263" s="13">
        <f>IFERROR(VLOOKUP(B263,Retorno_da_RFB!$D$3:$I$6388,6,0),"")</f>
        <v>43542</v>
      </c>
      <c r="N263" s="10" t="str">
        <f>IFERROR(VLOOKUP(B263,Retorno_da_RFB!$D$3:$I$6388,3,0),"")</f>
        <v>8454.30.90</v>
      </c>
      <c r="O263" s="10" t="str">
        <f>IFERROR(VLOOKUP(B263,Retorno_da_RFB!$D$3:$I$6388,4,0),"")</f>
        <v>Moldes retangulares com paredes internas revestidas de grafite de baixa aderência para converter metal líquido em placas sólidas de alumínio por gravidade por meio de sapatas de suporte com resfriamento por cortina d’água filtrada por telas, para produção de lingotes medindo entre 585 e 610mm de espessura, e entre 1.600 e 2.000mm de largura; podendo conter ou não bojões de drenagem.</v>
      </c>
      <c r="P263" s="12" t="str">
        <f>IFERROR(IF(N263="","",IF(VLOOKUP(LEFT(N263,10),'Universo_BK-BIT'!$A$5:$E$10005,2,0)="","X",VLOOKUP(LEFT(N263,10),'Universo_BK-BIT'!$A$5:$E$10005,2,0))),"X")</f>
        <v>BK</v>
      </c>
      <c r="Q263" s="12">
        <f>IFERROR(IF(P263="X","",VLOOKUP(LEFT(N263,10),'Universo_BK-BIT'!$A$5:$E$10005,3,0)),"")</f>
        <v>14</v>
      </c>
      <c r="R263" s="14" t="e">
        <f t="shared" si="13"/>
        <v>#REF!</v>
      </c>
      <c r="S263" s="14" t="e">
        <f t="shared" si="14"/>
        <v>#N/A</v>
      </c>
      <c r="T263" s="14"/>
      <c r="U263" s="14" t="str">
        <f ca="1">IFERROR(IF(P263="X",IF(VLOOKUP(B263,'Oficios_-_pend_criticas'!$C$3:$J$4739,5,0)="","",IF(VLOOKUP(B263,'Oficios_-_pend_criticas'!$C$3:$J$4739,7,0)="",IF(TODAY()&gt;VLOOKUP(B263,'Oficios_-_pend_criticas'!$C$3:$J$4739,5,0),"X",""),IF(VLOOKUP(B263,'Oficios_-_pend_criticas'!$C$3:$J$4739,7,0)&gt;VLOOKUP(B263,'Oficios_-_pend_criticas'!$C$3:$J$4739,5,0),"X",""))),""),"")</f>
        <v/>
      </c>
      <c r="V263" s="14" t="str">
        <f ca="1">IFERROR(IF(Q263=0,IF(VLOOKUP(B263,'Oficios_-_pend_criticas'!$C$3:$J$4739,5,0)="","",IF(VLOOKUP(B263,'Oficios_-_pend_criticas'!$C$3:$J$4739,7,0)="",IF(TODAY()&gt;VLOOKUP(B263,'Oficios_-_pend_criticas'!$C$3:$J$4739,5,0),"X",""),IF(VLOOKUP(B263,'Oficios_-_pend_criticas'!$C$3:$J$4739,7,0)&gt;VLOOKUP(B263,'Oficios_-_pend_criticas'!$C$3:$J$4739,5,0),"X",""))),""),"")</f>
        <v/>
      </c>
      <c r="W263" s="14" t="str">
        <f ca="1">IFERROR(IF(P263&lt;&gt;"X",IF(Q263&gt;0,IF(VLOOKUP(B263,'Oficios_-_pend_criticas'!$C$4:$J$4739,5,0)="","",IF(VLOOKUP(B263,'Oficios_-_pend_criticas'!$C$4:$J$4739,7,0)="",IF(TODAY()&gt;VLOOKUP(B263,'Oficios_-_pend_criticas'!$C$4:$J$4739,5,0),"X",""),IF(VLOOKUP(B263,'Oficios_-_pend_criticas'!$C$4:$J$4739,7,0)&gt;VLOOKUP(B263,'Oficios_-_pend_criticas'!$C$4:$J$4739,5,0),"X",""))),""),""),"")</f>
        <v/>
      </c>
    </row>
    <row r="264" spans="1:23" ht="33.75" hidden="1" customHeight="1" x14ac:dyDescent="0.25">
      <c r="A264" s="9" t="str">
        <f t="shared" si="12"/>
        <v/>
      </c>
      <c r="B264" s="10" t="s">
        <v>713</v>
      </c>
      <c r="C264" s="11" t="e">
        <f>IF(B264="","",VLOOKUP(B264,#REF!,6,0))</f>
        <v>#REF!</v>
      </c>
      <c r="D264" s="12" t="e">
        <f>IF(B264="","",VLOOKUP(B264,#REF!,22,0))</f>
        <v>#REF!</v>
      </c>
      <c r="E264" s="10" t="e">
        <f>IF(B264="","",VLOOKUP(B264,Consultas_públicas!$A$376:$G$3879,7,0))</f>
        <v>#N/A</v>
      </c>
      <c r="F264" s="12" t="s">
        <v>557</v>
      </c>
      <c r="G264" s="13">
        <v>43509</v>
      </c>
      <c r="H264" s="14" t="str">
        <f>IFERROR(IF(VLOOKUP(B264,'Oficios_-_pend_criticas'!$C$4:$D$4739,2,0)="","","X"),"")</f>
        <v/>
      </c>
      <c r="I264" s="12"/>
      <c r="J264" s="13"/>
      <c r="K264" s="10"/>
      <c r="L264" s="12" t="str">
        <f>IFERROR(VLOOKUP(B264,Retorno_da_RFB!$D$3:$I$6388,5,0),"")</f>
        <v>028</v>
      </c>
      <c r="M264" s="13">
        <f>IFERROR(VLOOKUP(B264,Retorno_da_RFB!$D$3:$I$6388,6,0),"")</f>
        <v>43542</v>
      </c>
      <c r="N264" s="10" t="str">
        <f>IFERROR(VLOOKUP(B264,Retorno_da_RFB!$D$3:$I$6388,3,0),"")</f>
        <v>8413.70.90</v>
      </c>
      <c r="O264" s="10" t="str">
        <f>IFERROR(VLOOKUP(B264,Retorno_da_RFB!$D$3:$I$6388,4,0),"")</f>
        <v>Bombas centrífugas com motor hidráulico acoplado, utilizados no sistema de bombeamento de soluções químicas, ácidas e corrosivas, própria para equipamentos de alta performance, sistemas de irrigação e remoção de água de inundação, contendo a bomba corpo em aço inoxidável, propulsor em polipropileno, vazão máxima de até 460gpm, motores flangeados entre 8 e 18HP com 1 eixo chaveado, pressão máxima de 145psi.</v>
      </c>
      <c r="P264" s="12" t="str">
        <f>IFERROR(IF(N264="","",IF(VLOOKUP(LEFT(N264,10),'Universo_BK-BIT'!$A$5:$E$10005,2,0)="","X",VLOOKUP(LEFT(N264,10),'Universo_BK-BIT'!$A$5:$E$10005,2,0))),"X")</f>
        <v>BK</v>
      </c>
      <c r="Q264" s="12">
        <f>IFERROR(IF(P264="X","",VLOOKUP(LEFT(N264,10),'Universo_BK-BIT'!$A$5:$E$10005,3,0)),"")</f>
        <v>14</v>
      </c>
      <c r="R264" s="14" t="e">
        <f t="shared" si="13"/>
        <v>#REF!</v>
      </c>
      <c r="S264" s="14" t="e">
        <f t="shared" si="14"/>
        <v>#N/A</v>
      </c>
      <c r="T264" s="14"/>
      <c r="U264" s="14" t="str">
        <f ca="1">IFERROR(IF(P264="X",IF(VLOOKUP(B264,'Oficios_-_pend_criticas'!$C$3:$J$4739,5,0)="","",IF(VLOOKUP(B264,'Oficios_-_pend_criticas'!$C$3:$J$4739,7,0)="",IF(TODAY()&gt;VLOOKUP(B264,'Oficios_-_pend_criticas'!$C$3:$J$4739,5,0),"X",""),IF(VLOOKUP(B264,'Oficios_-_pend_criticas'!$C$3:$J$4739,7,0)&gt;VLOOKUP(B264,'Oficios_-_pend_criticas'!$C$3:$J$4739,5,0),"X",""))),""),"")</f>
        <v/>
      </c>
      <c r="V264" s="14" t="str">
        <f ca="1">IFERROR(IF(Q264=0,IF(VLOOKUP(B264,'Oficios_-_pend_criticas'!$C$3:$J$4739,5,0)="","",IF(VLOOKUP(B264,'Oficios_-_pend_criticas'!$C$3:$J$4739,7,0)="",IF(TODAY()&gt;VLOOKUP(B264,'Oficios_-_pend_criticas'!$C$3:$J$4739,5,0),"X",""),IF(VLOOKUP(B264,'Oficios_-_pend_criticas'!$C$3:$J$4739,7,0)&gt;VLOOKUP(B264,'Oficios_-_pend_criticas'!$C$3:$J$4739,5,0),"X",""))),""),"")</f>
        <v/>
      </c>
      <c r="W264" s="14" t="str">
        <f ca="1">IFERROR(IF(P264&lt;&gt;"X",IF(Q264&gt;0,IF(VLOOKUP(B264,'Oficios_-_pend_criticas'!$C$4:$J$4739,5,0)="","",IF(VLOOKUP(B264,'Oficios_-_pend_criticas'!$C$4:$J$4739,7,0)="",IF(TODAY()&gt;VLOOKUP(B264,'Oficios_-_pend_criticas'!$C$4:$J$4739,5,0),"X",""),IF(VLOOKUP(B264,'Oficios_-_pend_criticas'!$C$4:$J$4739,7,0)&gt;VLOOKUP(B264,'Oficios_-_pend_criticas'!$C$4:$J$4739,5,0),"X",""))),""),""),"")</f>
        <v/>
      </c>
    </row>
    <row r="265" spans="1:23" ht="75" hidden="1" customHeight="1" x14ac:dyDescent="0.25">
      <c r="A265" s="9" t="str">
        <f t="shared" si="12"/>
        <v/>
      </c>
      <c r="B265" s="10" t="s">
        <v>716</v>
      </c>
      <c r="C265" s="11" t="e">
        <f>IF(B265="","",VLOOKUP(B265,#REF!,6,0))</f>
        <v>#REF!</v>
      </c>
      <c r="D265" s="12" t="e">
        <f>IF(B265="","",VLOOKUP(B265,#REF!,22,0))</f>
        <v>#REF!</v>
      </c>
      <c r="E265" s="10" t="e">
        <f>IF(B265="","",VLOOKUP(B265,Consultas_públicas!$A$376:$G$3879,7,0))</f>
        <v>#N/A</v>
      </c>
      <c r="F265" s="12" t="s">
        <v>557</v>
      </c>
      <c r="G265" s="13">
        <v>43509</v>
      </c>
      <c r="H265" s="14" t="str">
        <f>IFERROR(IF(VLOOKUP(B265,'Oficios_-_pend_criticas'!$C$4:$D$4739,2,0)="","","X"),"")</f>
        <v/>
      </c>
      <c r="I265" s="12"/>
      <c r="J265" s="13"/>
      <c r="K265" s="10"/>
      <c r="L265" s="12" t="str">
        <f>IFERROR(VLOOKUP(B265,Retorno_da_RFB!$D$3:$I$6388,5,0),"")</f>
        <v>028</v>
      </c>
      <c r="M265" s="13">
        <f>IFERROR(VLOOKUP(B265,Retorno_da_RFB!$D$3:$I$6388,6,0),"")</f>
        <v>43542</v>
      </c>
      <c r="N265" s="10" t="str">
        <f>IFERROR(VLOOKUP(B265,Retorno_da_RFB!$D$3:$I$6388,3,0),"")</f>
        <v>8479.30.00</v>
      </c>
      <c r="O265" s="10" t="str">
        <f>IFERROR(VLOOKUP(B265,Retorno_da_RFB!$D$3:$I$6388,4,0),"")</f>
        <v>Prensas para a produção de pellets de madeira dura "hardwood", com matriz com diâmetro de 825mm, com largura dos furos de 6mm e superfície de 6.220cm², com potência de 330kW, com capacidade de produção máxima de 5t/hora, com matriz plana estática, com cabeçote giratório de 2 rolos compressores, com sistema hidráulico, painéis de comando e controle equipados com controlador lógico programável (CLP).</v>
      </c>
      <c r="P265" s="12" t="str">
        <f>IFERROR(IF(N265="","",IF(VLOOKUP(LEFT(N265,10),'Universo_BK-BIT'!$A$5:$E$10005,2,0)="","X",VLOOKUP(LEFT(N265,10),'Universo_BK-BIT'!$A$5:$E$10005,2,0))),"X")</f>
        <v>BK</v>
      </c>
      <c r="Q265" s="12">
        <f>IFERROR(IF(P265="X","",VLOOKUP(LEFT(N265,10),'Universo_BK-BIT'!$A$5:$E$10005,3,0)),"")</f>
        <v>14</v>
      </c>
      <c r="R265" s="14" t="e">
        <f t="shared" si="13"/>
        <v>#REF!</v>
      </c>
      <c r="S265" s="14" t="e">
        <f t="shared" si="14"/>
        <v>#N/A</v>
      </c>
      <c r="T265" s="14"/>
      <c r="U265" s="14" t="str">
        <f ca="1">IFERROR(IF(P265="X",IF(VLOOKUP(B265,'Oficios_-_pend_criticas'!$C$3:$J$4739,5,0)="","",IF(VLOOKUP(B265,'Oficios_-_pend_criticas'!$C$3:$J$4739,7,0)="",IF(TODAY()&gt;VLOOKUP(B265,'Oficios_-_pend_criticas'!$C$3:$J$4739,5,0),"X",""),IF(VLOOKUP(B265,'Oficios_-_pend_criticas'!$C$3:$J$4739,7,0)&gt;VLOOKUP(B265,'Oficios_-_pend_criticas'!$C$3:$J$4739,5,0),"X",""))),""),"")</f>
        <v/>
      </c>
      <c r="V265" s="14" t="str">
        <f ca="1">IFERROR(IF(Q265=0,IF(VLOOKUP(B265,'Oficios_-_pend_criticas'!$C$3:$J$4739,5,0)="","",IF(VLOOKUP(B265,'Oficios_-_pend_criticas'!$C$3:$J$4739,7,0)="",IF(TODAY()&gt;VLOOKUP(B265,'Oficios_-_pend_criticas'!$C$3:$J$4739,5,0),"X",""),IF(VLOOKUP(B265,'Oficios_-_pend_criticas'!$C$3:$J$4739,7,0)&gt;VLOOKUP(B265,'Oficios_-_pend_criticas'!$C$3:$J$4739,5,0),"X",""))),""),"")</f>
        <v/>
      </c>
      <c r="W265" s="14" t="str">
        <f ca="1">IFERROR(IF(P265&lt;&gt;"X",IF(Q265&gt;0,IF(VLOOKUP(B265,'Oficios_-_pend_criticas'!$C$4:$J$4739,5,0)="","",IF(VLOOKUP(B265,'Oficios_-_pend_criticas'!$C$4:$J$4739,7,0)="",IF(TODAY()&gt;VLOOKUP(B265,'Oficios_-_pend_criticas'!$C$4:$J$4739,5,0),"X",""),IF(VLOOKUP(B265,'Oficios_-_pend_criticas'!$C$4:$J$4739,7,0)&gt;VLOOKUP(B265,'Oficios_-_pend_criticas'!$C$4:$J$4739,5,0),"X",""))),""),""),"")</f>
        <v/>
      </c>
    </row>
    <row r="266" spans="1:23" ht="33.75" hidden="1" customHeight="1" x14ac:dyDescent="0.25">
      <c r="A266" s="9" t="str">
        <f t="shared" si="12"/>
        <v/>
      </c>
      <c r="B266" s="10" t="s">
        <v>718</v>
      </c>
      <c r="C266" s="11" t="e">
        <f>IF(B266="","",VLOOKUP(B266,#REF!,6,0))</f>
        <v>#REF!</v>
      </c>
      <c r="D266" s="12" t="e">
        <f>IF(B266="","",VLOOKUP(B266,#REF!,22,0))</f>
        <v>#REF!</v>
      </c>
      <c r="E266" s="10" t="e">
        <f>IF(B266="","",VLOOKUP(B266,Consultas_públicas!$A$376:$G$3879,7,0))</f>
        <v>#N/A</v>
      </c>
      <c r="F266" s="12" t="s">
        <v>557</v>
      </c>
      <c r="G266" s="13">
        <v>43509</v>
      </c>
      <c r="H266" s="14" t="str">
        <f>IFERROR(IF(VLOOKUP(B266,'Oficios_-_pend_criticas'!$C$4:$D$4739,2,0)="","","X"),"")</f>
        <v/>
      </c>
      <c r="I266" s="12"/>
      <c r="J266" s="13"/>
      <c r="K266" s="10"/>
      <c r="L266" s="12" t="str">
        <f>IFERROR(VLOOKUP(B266,Retorno_da_RFB!$D$3:$I$6388,5,0),"")</f>
        <v>028</v>
      </c>
      <c r="M266" s="13">
        <f>IFERROR(VLOOKUP(B266,Retorno_da_RFB!$D$3:$I$6388,6,0),"")</f>
        <v>43542</v>
      </c>
      <c r="N266" s="10" t="str">
        <f>IFERROR(VLOOKUP(B266,Retorno_da_RFB!$D$3:$I$6388,3,0),"")</f>
        <v>8431.20.11</v>
      </c>
      <c r="O266" s="10" t="str">
        <f>IFERROR(VLOOKUP(B266,Retorno_da_RFB!$D$3:$I$6388,4,0),"")</f>
        <v>Conjuntos de carenagem em polímero com painel LCD e display, carenagem com espessura de 2.5 milímetros, injetado em estileno etileno de acrilonitrila e textura th-114.</v>
      </c>
      <c r="P266" s="12" t="str">
        <f>IFERROR(IF(N266="","",IF(VLOOKUP(LEFT(N266,10),'Universo_BK-BIT'!$A$5:$E$10005,2,0)="","X",VLOOKUP(LEFT(N266,10),'Universo_BK-BIT'!$A$5:$E$10005,2,0))),"X")</f>
        <v>BK</v>
      </c>
      <c r="Q266" s="12">
        <f>IFERROR(IF(P266="X","",VLOOKUP(LEFT(N266,10),'Universo_BK-BIT'!$A$5:$E$10005,3,0)),"")</f>
        <v>14</v>
      </c>
      <c r="R266" s="14" t="e">
        <f t="shared" si="13"/>
        <v>#REF!</v>
      </c>
      <c r="S266" s="14" t="e">
        <f t="shared" si="14"/>
        <v>#N/A</v>
      </c>
      <c r="T266" s="14"/>
      <c r="U266" s="14" t="str">
        <f ca="1">IFERROR(IF(P266="X",IF(VLOOKUP(B266,'Oficios_-_pend_criticas'!$C$3:$J$4739,5,0)="","",IF(VLOOKUP(B266,'Oficios_-_pend_criticas'!$C$3:$J$4739,7,0)="",IF(TODAY()&gt;VLOOKUP(B266,'Oficios_-_pend_criticas'!$C$3:$J$4739,5,0),"X",""),IF(VLOOKUP(B266,'Oficios_-_pend_criticas'!$C$3:$J$4739,7,0)&gt;VLOOKUP(B266,'Oficios_-_pend_criticas'!$C$3:$J$4739,5,0),"X",""))),""),"")</f>
        <v/>
      </c>
      <c r="V266" s="14" t="str">
        <f ca="1">IFERROR(IF(Q266=0,IF(VLOOKUP(B266,'Oficios_-_pend_criticas'!$C$3:$J$4739,5,0)="","",IF(VLOOKUP(B266,'Oficios_-_pend_criticas'!$C$3:$J$4739,7,0)="",IF(TODAY()&gt;VLOOKUP(B266,'Oficios_-_pend_criticas'!$C$3:$J$4739,5,0),"X",""),IF(VLOOKUP(B266,'Oficios_-_pend_criticas'!$C$3:$J$4739,7,0)&gt;VLOOKUP(B266,'Oficios_-_pend_criticas'!$C$3:$J$4739,5,0),"X",""))),""),"")</f>
        <v/>
      </c>
      <c r="W266" s="14" t="str">
        <f ca="1">IFERROR(IF(P266&lt;&gt;"X",IF(Q266&gt;0,IF(VLOOKUP(B266,'Oficios_-_pend_criticas'!$C$4:$J$4739,5,0)="","",IF(VLOOKUP(B266,'Oficios_-_pend_criticas'!$C$4:$J$4739,7,0)="",IF(TODAY()&gt;VLOOKUP(B266,'Oficios_-_pend_criticas'!$C$4:$J$4739,5,0),"X",""),IF(VLOOKUP(B266,'Oficios_-_pend_criticas'!$C$4:$J$4739,7,0)&gt;VLOOKUP(B266,'Oficios_-_pend_criticas'!$C$4:$J$4739,5,0),"X",""))),""),""),"")</f>
        <v/>
      </c>
    </row>
    <row r="267" spans="1:23" ht="33.75" hidden="1" customHeight="1" x14ac:dyDescent="0.25">
      <c r="A267" s="9" t="str">
        <f t="shared" si="12"/>
        <v/>
      </c>
      <c r="B267" s="10" t="s">
        <v>720</v>
      </c>
      <c r="C267" s="11" t="e">
        <f>IF(B267="","",VLOOKUP(B267,#REF!,6,0))</f>
        <v>#REF!</v>
      </c>
      <c r="D267" s="12" t="e">
        <f>IF(B267="","",VLOOKUP(B267,#REF!,22,0))</f>
        <v>#REF!</v>
      </c>
      <c r="E267" s="10" t="e">
        <f>IF(B267="","",VLOOKUP(B267,Consultas_públicas!$A$376:$G$3879,7,0))</f>
        <v>#N/A</v>
      </c>
      <c r="F267" s="12" t="s">
        <v>557</v>
      </c>
      <c r="G267" s="13">
        <v>43509</v>
      </c>
      <c r="H267" s="14" t="str">
        <f>IFERROR(IF(VLOOKUP(B267,'Oficios_-_pend_criticas'!$C$4:$D$4739,2,0)="","","X"),"")</f>
        <v/>
      </c>
      <c r="I267" s="12"/>
      <c r="J267" s="13"/>
      <c r="K267" s="10"/>
      <c r="L267" s="12" t="str">
        <f>IFERROR(VLOOKUP(B267,Retorno_da_RFB!$D$3:$I$6388,5,0),"")</f>
        <v>028</v>
      </c>
      <c r="M267" s="13">
        <f>IFERROR(VLOOKUP(B267,Retorno_da_RFB!$D$3:$I$6388,6,0),"")</f>
        <v>43542</v>
      </c>
      <c r="N267" s="10" t="str">
        <f>IFERROR(VLOOKUP(B267,Retorno_da_RFB!$D$3:$I$6388,3,0),"")</f>
        <v>8431.20.11</v>
      </c>
      <c r="O267" s="10" t="str">
        <f>IFERROR(VLOOKUP(B267,Retorno_da_RFB!$D$3:$I$6388,4,0),"")</f>
        <v>Ancoradores de corrente com rosca para empilhadeira com comprimento de 128 milímetros e um diâmetro de 25 milímetros.</v>
      </c>
      <c r="P267" s="12" t="str">
        <f>IFERROR(IF(N267="","",IF(VLOOKUP(LEFT(N267,10),'Universo_BK-BIT'!$A$5:$E$10005,2,0)="","X",VLOOKUP(LEFT(N267,10),'Universo_BK-BIT'!$A$5:$E$10005,2,0))),"X")</f>
        <v>BK</v>
      </c>
      <c r="Q267" s="12">
        <f>IFERROR(IF(P267="X","",VLOOKUP(LEFT(N267,10),'Universo_BK-BIT'!$A$5:$E$10005,3,0)),"")</f>
        <v>14</v>
      </c>
      <c r="R267" s="14" t="e">
        <f t="shared" si="13"/>
        <v>#REF!</v>
      </c>
      <c r="S267" s="14" t="e">
        <f t="shared" si="14"/>
        <v>#N/A</v>
      </c>
      <c r="T267" s="14"/>
      <c r="U267" s="14" t="str">
        <f ca="1">IFERROR(IF(P267="X",IF(VLOOKUP(B267,'Oficios_-_pend_criticas'!$C$3:$J$4739,5,0)="","",IF(VLOOKUP(B267,'Oficios_-_pend_criticas'!$C$3:$J$4739,7,0)="",IF(TODAY()&gt;VLOOKUP(B267,'Oficios_-_pend_criticas'!$C$3:$J$4739,5,0),"X",""),IF(VLOOKUP(B267,'Oficios_-_pend_criticas'!$C$3:$J$4739,7,0)&gt;VLOOKUP(B267,'Oficios_-_pend_criticas'!$C$3:$J$4739,5,0),"X",""))),""),"")</f>
        <v/>
      </c>
      <c r="V267" s="14" t="str">
        <f ca="1">IFERROR(IF(Q267=0,IF(VLOOKUP(B267,'Oficios_-_pend_criticas'!$C$3:$J$4739,5,0)="","",IF(VLOOKUP(B267,'Oficios_-_pend_criticas'!$C$3:$J$4739,7,0)="",IF(TODAY()&gt;VLOOKUP(B267,'Oficios_-_pend_criticas'!$C$3:$J$4739,5,0),"X",""),IF(VLOOKUP(B267,'Oficios_-_pend_criticas'!$C$3:$J$4739,7,0)&gt;VLOOKUP(B267,'Oficios_-_pend_criticas'!$C$3:$J$4739,5,0),"X",""))),""),"")</f>
        <v/>
      </c>
      <c r="W267" s="14" t="str">
        <f ca="1">IFERROR(IF(P267&lt;&gt;"X",IF(Q267&gt;0,IF(VLOOKUP(B267,'Oficios_-_pend_criticas'!$C$4:$J$4739,5,0)="","",IF(VLOOKUP(B267,'Oficios_-_pend_criticas'!$C$4:$J$4739,7,0)="",IF(TODAY()&gt;VLOOKUP(B267,'Oficios_-_pend_criticas'!$C$4:$J$4739,5,0),"X",""),IF(VLOOKUP(B267,'Oficios_-_pend_criticas'!$C$4:$J$4739,7,0)&gt;VLOOKUP(B267,'Oficios_-_pend_criticas'!$C$4:$J$4739,5,0),"X",""))),""),""),"")</f>
        <v/>
      </c>
    </row>
    <row r="268" spans="1:23" ht="33.75" hidden="1" customHeight="1" x14ac:dyDescent="0.25">
      <c r="A268" s="9" t="str">
        <f t="shared" si="12"/>
        <v/>
      </c>
      <c r="B268" s="10" t="s">
        <v>722</v>
      </c>
      <c r="C268" s="11" t="e">
        <f>IF(B268="","",VLOOKUP(B268,#REF!,6,0))</f>
        <v>#REF!</v>
      </c>
      <c r="D268" s="12" t="e">
        <f>IF(B268="","",VLOOKUP(B268,#REF!,22,0))</f>
        <v>#REF!</v>
      </c>
      <c r="E268" s="10" t="e">
        <f>IF(B268="","",VLOOKUP(B268,Consultas_públicas!$A$376:$G$3879,7,0))</f>
        <v>#N/A</v>
      </c>
      <c r="F268" s="12" t="s">
        <v>557</v>
      </c>
      <c r="G268" s="13">
        <v>43509</v>
      </c>
      <c r="H268" s="14" t="str">
        <f>IFERROR(IF(VLOOKUP(B268,'Oficios_-_pend_criticas'!$C$4:$D$4739,2,0)="","","X"),"")</f>
        <v/>
      </c>
      <c r="I268" s="12"/>
      <c r="J268" s="13"/>
      <c r="K268" s="10"/>
      <c r="L268" s="12" t="str">
        <f>IFERROR(VLOOKUP(B268,Retorno_da_RFB!$D$3:$I$6388,5,0),"")</f>
        <v>028</v>
      </c>
      <c r="M268" s="13">
        <f>IFERROR(VLOOKUP(B268,Retorno_da_RFB!$D$3:$I$6388,6,0),"")</f>
        <v>43542</v>
      </c>
      <c r="N268" s="10" t="str">
        <f>IFERROR(VLOOKUP(B268,Retorno_da_RFB!$D$3:$I$6388,3,0),"")</f>
        <v>8431.20.11</v>
      </c>
      <c r="O268" s="10" t="str">
        <f>IFERROR(VLOOKUP(B268,Retorno_da_RFB!$D$3:$I$6388,4,0),"")</f>
        <v>Pontas de eixo com filetes com raio de 5 milímetros e ângulo de 5 graus.</v>
      </c>
      <c r="P268" s="12" t="str">
        <f>IFERROR(IF(N268="","",IF(VLOOKUP(LEFT(N268,10),'Universo_BK-BIT'!$A$5:$E$10005,2,0)="","X",VLOOKUP(LEFT(N268,10),'Universo_BK-BIT'!$A$5:$E$10005,2,0))),"X")</f>
        <v>BK</v>
      </c>
      <c r="Q268" s="12">
        <f>IFERROR(IF(P268="X","",VLOOKUP(LEFT(N268,10),'Universo_BK-BIT'!$A$5:$E$10005,3,0)),"")</f>
        <v>14</v>
      </c>
      <c r="R268" s="14" t="e">
        <f t="shared" si="13"/>
        <v>#REF!</v>
      </c>
      <c r="S268" s="14" t="e">
        <f t="shared" si="14"/>
        <v>#N/A</v>
      </c>
      <c r="T268" s="14"/>
      <c r="U268" s="14" t="str">
        <f ca="1">IFERROR(IF(P268="X",IF(VLOOKUP(B268,'Oficios_-_pend_criticas'!$C$3:$J$4739,5,0)="","",IF(VLOOKUP(B268,'Oficios_-_pend_criticas'!$C$3:$J$4739,7,0)="",IF(TODAY()&gt;VLOOKUP(B268,'Oficios_-_pend_criticas'!$C$3:$J$4739,5,0),"X",""),IF(VLOOKUP(B268,'Oficios_-_pend_criticas'!$C$3:$J$4739,7,0)&gt;VLOOKUP(B268,'Oficios_-_pend_criticas'!$C$3:$J$4739,5,0),"X",""))),""),"")</f>
        <v/>
      </c>
      <c r="V268" s="14" t="str">
        <f ca="1">IFERROR(IF(Q268=0,IF(VLOOKUP(B268,'Oficios_-_pend_criticas'!$C$3:$J$4739,5,0)="","",IF(VLOOKUP(B268,'Oficios_-_pend_criticas'!$C$3:$J$4739,7,0)="",IF(TODAY()&gt;VLOOKUP(B268,'Oficios_-_pend_criticas'!$C$3:$J$4739,5,0),"X",""),IF(VLOOKUP(B268,'Oficios_-_pend_criticas'!$C$3:$J$4739,7,0)&gt;VLOOKUP(B268,'Oficios_-_pend_criticas'!$C$3:$J$4739,5,0),"X",""))),""),"")</f>
        <v/>
      </c>
      <c r="W268" s="14" t="str">
        <f ca="1">IFERROR(IF(P268&lt;&gt;"X",IF(Q268&gt;0,IF(VLOOKUP(B268,'Oficios_-_pend_criticas'!$C$4:$J$4739,5,0)="","",IF(VLOOKUP(B268,'Oficios_-_pend_criticas'!$C$4:$J$4739,7,0)="",IF(TODAY()&gt;VLOOKUP(B268,'Oficios_-_pend_criticas'!$C$4:$J$4739,5,0),"X",""),IF(VLOOKUP(B268,'Oficios_-_pend_criticas'!$C$4:$J$4739,7,0)&gt;VLOOKUP(B268,'Oficios_-_pend_criticas'!$C$4:$J$4739,5,0),"X",""))),""),""),"")</f>
        <v/>
      </c>
    </row>
    <row r="269" spans="1:23" ht="33.75" hidden="1" customHeight="1" x14ac:dyDescent="0.25">
      <c r="A269" s="9" t="str">
        <f t="shared" si="12"/>
        <v/>
      </c>
      <c r="B269" s="10" t="s">
        <v>724</v>
      </c>
      <c r="C269" s="11" t="e">
        <f>IF(B269="","",VLOOKUP(B269,#REF!,6,0))</f>
        <v>#REF!</v>
      </c>
      <c r="D269" s="12" t="e">
        <f>IF(B269="","",VLOOKUP(B269,#REF!,22,0))</f>
        <v>#REF!</v>
      </c>
      <c r="E269" s="10" t="e">
        <f>IF(B269="","",VLOOKUP(B269,Consultas_públicas!$A$376:$G$3879,7,0))</f>
        <v>#N/A</v>
      </c>
      <c r="F269" s="12" t="s">
        <v>557</v>
      </c>
      <c r="G269" s="13">
        <v>43509</v>
      </c>
      <c r="H269" s="14" t="str">
        <f>IFERROR(IF(VLOOKUP(B269,'Oficios_-_pend_criticas'!$C$4:$D$4739,2,0)="","","X"),"")</f>
        <v/>
      </c>
      <c r="I269" s="12"/>
      <c r="J269" s="13"/>
      <c r="K269" s="10"/>
      <c r="L269" s="12" t="str">
        <f>IFERROR(VLOOKUP(B269,Retorno_da_RFB!$D$3:$I$6388,5,0),"")</f>
        <v>028</v>
      </c>
      <c r="M269" s="13">
        <f>IFERROR(VLOOKUP(B269,Retorno_da_RFB!$D$3:$I$6388,6,0),"")</f>
        <v>43542</v>
      </c>
      <c r="N269" s="10" t="str">
        <f>IFERROR(VLOOKUP(B269,Retorno_da_RFB!$D$3:$I$6388,3,0),"")</f>
        <v>8462.91.19</v>
      </c>
      <c r="O269" s="10" t="str">
        <f>IFERROR(VLOOKUP(B269,Retorno_da_RFB!$D$3:$I$6388,4,0),"")</f>
        <v>Prensas hidráulicas para cravação de terminais em mangueiras, com mancal de deslizamento na ferramenta de prensagem isento de lubrificação, força de prensagem entre 200 e 340 toneladas, diâmetro máximo de prensagem entre 100 e 165mm, curso entre 45 e 70mm, velocidade de abertura das ferramentas entre 7,9 e 44mm/s, fechamento entre 3 e 30mm/s prensagem entre 1,3 e 2,3mm/s.</v>
      </c>
      <c r="P269" s="12" t="str">
        <f>IFERROR(IF(N269="","",IF(VLOOKUP(LEFT(N269,10),'Universo_BK-BIT'!$A$5:$E$10005,2,0)="","X",VLOOKUP(LEFT(N269,10),'Universo_BK-BIT'!$A$5:$E$10005,2,0))),"X")</f>
        <v>BK</v>
      </c>
      <c r="Q269" s="12">
        <f>IFERROR(IF(P269="X","",VLOOKUP(LEFT(N269,10),'Universo_BK-BIT'!$A$5:$E$10005,3,0)),"")</f>
        <v>14</v>
      </c>
      <c r="R269" s="14" t="e">
        <f t="shared" si="13"/>
        <v>#REF!</v>
      </c>
      <c r="S269" s="14" t="e">
        <f t="shared" si="14"/>
        <v>#N/A</v>
      </c>
      <c r="T269" s="14"/>
      <c r="U269" s="14" t="str">
        <f ca="1">IFERROR(IF(P269="X",IF(VLOOKUP(B269,'Oficios_-_pend_criticas'!$C$3:$J$4739,5,0)="","",IF(VLOOKUP(B269,'Oficios_-_pend_criticas'!$C$3:$J$4739,7,0)="",IF(TODAY()&gt;VLOOKUP(B269,'Oficios_-_pend_criticas'!$C$3:$J$4739,5,0),"X",""),IF(VLOOKUP(B269,'Oficios_-_pend_criticas'!$C$3:$J$4739,7,0)&gt;VLOOKUP(B269,'Oficios_-_pend_criticas'!$C$3:$J$4739,5,0),"X",""))),""),"")</f>
        <v/>
      </c>
      <c r="V269" s="14" t="str">
        <f ca="1">IFERROR(IF(Q269=0,IF(VLOOKUP(B269,'Oficios_-_pend_criticas'!$C$3:$J$4739,5,0)="","",IF(VLOOKUP(B269,'Oficios_-_pend_criticas'!$C$3:$J$4739,7,0)="",IF(TODAY()&gt;VLOOKUP(B269,'Oficios_-_pend_criticas'!$C$3:$J$4739,5,0),"X",""),IF(VLOOKUP(B269,'Oficios_-_pend_criticas'!$C$3:$J$4739,7,0)&gt;VLOOKUP(B269,'Oficios_-_pend_criticas'!$C$3:$J$4739,5,0),"X",""))),""),"")</f>
        <v/>
      </c>
      <c r="W269" s="14" t="str">
        <f ca="1">IFERROR(IF(P269&lt;&gt;"X",IF(Q269&gt;0,IF(VLOOKUP(B269,'Oficios_-_pend_criticas'!$C$4:$J$4739,5,0)="","",IF(VLOOKUP(B269,'Oficios_-_pend_criticas'!$C$4:$J$4739,7,0)="",IF(TODAY()&gt;VLOOKUP(B269,'Oficios_-_pend_criticas'!$C$4:$J$4739,5,0),"X",""),IF(VLOOKUP(B269,'Oficios_-_pend_criticas'!$C$4:$J$4739,7,0)&gt;VLOOKUP(B269,'Oficios_-_pend_criticas'!$C$4:$J$4739,5,0),"X",""))),""),""),"")</f>
        <v/>
      </c>
    </row>
    <row r="270" spans="1:23" ht="33.75" hidden="1" customHeight="1" x14ac:dyDescent="0.25">
      <c r="A270" s="9" t="str">
        <f t="shared" si="12"/>
        <v/>
      </c>
      <c r="B270" s="10" t="s">
        <v>727</v>
      </c>
      <c r="C270" s="11" t="e">
        <f>IF(B270="","",VLOOKUP(B270,#REF!,6,0))</f>
        <v>#REF!</v>
      </c>
      <c r="D270" s="12" t="e">
        <f>IF(B270="","",VLOOKUP(B270,#REF!,22,0))</f>
        <v>#REF!</v>
      </c>
      <c r="E270" s="10" t="e">
        <f>IF(B270="","",VLOOKUP(B270,Consultas_públicas!$A$376:$G$3879,7,0))</f>
        <v>#N/A</v>
      </c>
      <c r="F270" s="12" t="s">
        <v>557</v>
      </c>
      <c r="G270" s="13">
        <v>43509</v>
      </c>
      <c r="H270" s="14" t="str">
        <f>IFERROR(IF(VLOOKUP(B270,'Oficios_-_pend_criticas'!$C$4:$D$4739,2,0)="","","X"),"")</f>
        <v/>
      </c>
      <c r="I270" s="12"/>
      <c r="J270" s="13"/>
      <c r="K270" s="10"/>
      <c r="L270" s="12" t="str">
        <f>IFERROR(VLOOKUP(B270,Retorno_da_RFB!$D$3:$I$6388,5,0),"")</f>
        <v>028</v>
      </c>
      <c r="M270" s="13">
        <f>IFERROR(VLOOKUP(B270,Retorno_da_RFB!$D$3:$I$6388,6,0),"")</f>
        <v>43542</v>
      </c>
      <c r="N270" s="10" t="str">
        <f>IFERROR(VLOOKUP(B270,Retorno_da_RFB!$D$3:$I$6388,3,0),"")</f>
        <v>8438.10.00</v>
      </c>
      <c r="O270" s="10" t="str">
        <f>IFERROR(VLOOKUP(B270,Retorno_da_RFB!$D$3:$I$6388,4,0),"")</f>
        <v>Máquinas utilizadas para a fabricação de bolachas e biscoitos monocolor e bicolor, base com movimentação horizontal e vertical. Molde de colagem fixo e rotatório com capacidade máxima de produto de 80 fileiras de biscoitos por minuto equipadas com 2 tremonhas para a alimentação de duas massas diferentes simultaneamente. Cada tremonha está equipada com dois rolos de pré-alimentação de aço inox, à distância fixa, para alimentação de eixos equipados com bombas de lóbulos. Velocidade da colagem de até 80bpm (batidas por minutos). Corte de fio com velocidade de até 200bpm (batidas por minuto). Corte com diafragma com velocidade de até 80 bpm (batidas por minuto). Diafragma móvel para a produção de bolachas co-extrudadas. painel de comando numérico. contendo unidades de bomba e placas porta-moldes removíveis de fácil de extração para a troca de produto e a limpeza da máquina.</v>
      </c>
      <c r="P270" s="12" t="str">
        <f>IFERROR(IF(N270="","",IF(VLOOKUP(LEFT(N270,10),'Universo_BK-BIT'!$A$5:$E$10005,2,0)="","X",VLOOKUP(LEFT(N270,10),'Universo_BK-BIT'!$A$5:$E$10005,2,0))),"X")</f>
        <v>BK</v>
      </c>
      <c r="Q270" s="12">
        <f>IFERROR(IF(P270="X","",VLOOKUP(LEFT(N270,10),'Universo_BK-BIT'!$A$5:$E$10005,3,0)),"")</f>
        <v>14</v>
      </c>
      <c r="R270" s="14" t="e">
        <f t="shared" si="13"/>
        <v>#REF!</v>
      </c>
      <c r="S270" s="14" t="e">
        <f t="shared" si="14"/>
        <v>#N/A</v>
      </c>
      <c r="T270" s="14"/>
      <c r="U270" s="14" t="str">
        <f ca="1">IFERROR(IF(P270="X",IF(VLOOKUP(B270,'Oficios_-_pend_criticas'!$C$3:$J$4739,5,0)="","",IF(VLOOKUP(B270,'Oficios_-_pend_criticas'!$C$3:$J$4739,7,0)="",IF(TODAY()&gt;VLOOKUP(B270,'Oficios_-_pend_criticas'!$C$3:$J$4739,5,0),"X",""),IF(VLOOKUP(B270,'Oficios_-_pend_criticas'!$C$3:$J$4739,7,0)&gt;VLOOKUP(B270,'Oficios_-_pend_criticas'!$C$3:$J$4739,5,0),"X",""))),""),"")</f>
        <v/>
      </c>
      <c r="V270" s="14" t="str">
        <f ca="1">IFERROR(IF(Q270=0,IF(VLOOKUP(B270,'Oficios_-_pend_criticas'!$C$3:$J$4739,5,0)="","",IF(VLOOKUP(B270,'Oficios_-_pend_criticas'!$C$3:$J$4739,7,0)="",IF(TODAY()&gt;VLOOKUP(B270,'Oficios_-_pend_criticas'!$C$3:$J$4739,5,0),"X",""),IF(VLOOKUP(B270,'Oficios_-_pend_criticas'!$C$3:$J$4739,7,0)&gt;VLOOKUP(B270,'Oficios_-_pend_criticas'!$C$3:$J$4739,5,0),"X",""))),""),"")</f>
        <v/>
      </c>
      <c r="W270" s="14" t="str">
        <f ca="1">IFERROR(IF(P270&lt;&gt;"X",IF(Q270&gt;0,IF(VLOOKUP(B270,'Oficios_-_pend_criticas'!$C$4:$J$4739,5,0)="","",IF(VLOOKUP(B270,'Oficios_-_pend_criticas'!$C$4:$J$4739,7,0)="",IF(TODAY()&gt;VLOOKUP(B270,'Oficios_-_pend_criticas'!$C$4:$J$4739,5,0),"X",""),IF(VLOOKUP(B270,'Oficios_-_pend_criticas'!$C$4:$J$4739,7,0)&gt;VLOOKUP(B270,'Oficios_-_pend_criticas'!$C$4:$J$4739,5,0),"X",""))),""),""),"")</f>
        <v/>
      </c>
    </row>
    <row r="271" spans="1:23" ht="33.75" hidden="1" customHeight="1" x14ac:dyDescent="0.25">
      <c r="A271" s="9" t="str">
        <f t="shared" si="12"/>
        <v/>
      </c>
      <c r="B271" s="10" t="s">
        <v>730</v>
      </c>
      <c r="C271" s="11" t="e">
        <f>IF(B271="","",VLOOKUP(B271,#REF!,6,0))</f>
        <v>#REF!</v>
      </c>
      <c r="D271" s="12" t="e">
        <f>IF(B271="","",VLOOKUP(B271,#REF!,22,0))</f>
        <v>#REF!</v>
      </c>
      <c r="E271" s="10" t="e">
        <f>IF(B271="","",VLOOKUP(B271,Consultas_públicas!$A$376:$G$3879,7,0))</f>
        <v>#N/A</v>
      </c>
      <c r="F271" s="12" t="s">
        <v>557</v>
      </c>
      <c r="G271" s="13">
        <v>43509</v>
      </c>
      <c r="H271" s="14" t="str">
        <f>IFERROR(IF(VLOOKUP(B271,'Oficios_-_pend_criticas'!$C$4:$D$4739,2,0)="","","X"),"")</f>
        <v/>
      </c>
      <c r="I271" s="12"/>
      <c r="J271" s="13"/>
      <c r="K271" s="10"/>
      <c r="L271" s="12" t="str">
        <f>IFERROR(VLOOKUP(B271,Retorno_da_RFB!$D$3:$I$6388,5,0),"")</f>
        <v>028</v>
      </c>
      <c r="M271" s="13">
        <f>IFERROR(VLOOKUP(B271,Retorno_da_RFB!$D$3:$I$6388,6,0),"")</f>
        <v>43542</v>
      </c>
      <c r="N271" s="10" t="str">
        <f>IFERROR(VLOOKUP(B271,Retorno_da_RFB!$D$3:$I$6388,3,0),"")</f>
        <v>9027.10.00</v>
      </c>
      <c r="O271" s="10" t="str">
        <f>IFERROR(VLOOKUP(B271,Retorno_da_RFB!$D$3:$I$6388,4,0),"")</f>
        <v>Analisadores de gases, pelo método detecção de ionização de chama (FID), para medir a concentração de metano ou de hidrocarbonetos totais em uma amostra de gás, com tempo de resposta de 1,5 segundos a 90% da escala, com ponto inferior da escala de 0 a 30ppm e ponto superior da escala de 30.000ppm.</v>
      </c>
      <c r="P271" s="12" t="str">
        <f>IFERROR(IF(N271="","",IF(VLOOKUP(LEFT(N271,10),'Universo_BK-BIT'!$A$5:$E$10005,2,0)="","X",VLOOKUP(LEFT(N271,10),'Universo_BK-BIT'!$A$5:$E$10005,2,0))),"X")</f>
        <v>BK</v>
      </c>
      <c r="Q271" s="12">
        <f>IFERROR(IF(P271="X","",VLOOKUP(LEFT(N271,10),'Universo_BK-BIT'!$A$5:$E$10005,3,0)),"")</f>
        <v>14</v>
      </c>
      <c r="R271" s="14" t="e">
        <f t="shared" si="13"/>
        <v>#REF!</v>
      </c>
      <c r="S271" s="14" t="e">
        <f t="shared" si="14"/>
        <v>#N/A</v>
      </c>
      <c r="T271" s="14"/>
      <c r="U271" s="14" t="str">
        <f ca="1">IFERROR(IF(P271="X",IF(VLOOKUP(B271,'Oficios_-_pend_criticas'!$C$3:$J$4739,5,0)="","",IF(VLOOKUP(B271,'Oficios_-_pend_criticas'!$C$3:$J$4739,7,0)="",IF(TODAY()&gt;VLOOKUP(B271,'Oficios_-_pend_criticas'!$C$3:$J$4739,5,0),"X",""),IF(VLOOKUP(B271,'Oficios_-_pend_criticas'!$C$3:$J$4739,7,0)&gt;VLOOKUP(B271,'Oficios_-_pend_criticas'!$C$3:$J$4739,5,0),"X",""))),""),"")</f>
        <v/>
      </c>
      <c r="V271" s="14" t="str">
        <f ca="1">IFERROR(IF(Q271=0,IF(VLOOKUP(B271,'Oficios_-_pend_criticas'!$C$3:$J$4739,5,0)="","",IF(VLOOKUP(B271,'Oficios_-_pend_criticas'!$C$3:$J$4739,7,0)="",IF(TODAY()&gt;VLOOKUP(B271,'Oficios_-_pend_criticas'!$C$3:$J$4739,5,0),"X",""),IF(VLOOKUP(B271,'Oficios_-_pend_criticas'!$C$3:$J$4739,7,0)&gt;VLOOKUP(B271,'Oficios_-_pend_criticas'!$C$3:$J$4739,5,0),"X",""))),""),"")</f>
        <v/>
      </c>
      <c r="W271" s="14" t="str">
        <f ca="1">IFERROR(IF(P271&lt;&gt;"X",IF(Q271&gt;0,IF(VLOOKUP(B271,'Oficios_-_pend_criticas'!$C$4:$J$4739,5,0)="","",IF(VLOOKUP(B271,'Oficios_-_pend_criticas'!$C$4:$J$4739,7,0)="",IF(TODAY()&gt;VLOOKUP(B271,'Oficios_-_pend_criticas'!$C$4:$J$4739,5,0),"X",""),IF(VLOOKUP(B271,'Oficios_-_pend_criticas'!$C$4:$J$4739,7,0)&gt;VLOOKUP(B271,'Oficios_-_pend_criticas'!$C$4:$J$4739,5,0),"X",""))),""),""),"")</f>
        <v/>
      </c>
    </row>
    <row r="272" spans="1:23" ht="33.75" hidden="1" customHeight="1" x14ac:dyDescent="0.25">
      <c r="A272" s="9" t="str">
        <f t="shared" si="12"/>
        <v/>
      </c>
      <c r="B272" s="10" t="s">
        <v>732</v>
      </c>
      <c r="C272" s="11" t="e">
        <f>IF(B272="","",VLOOKUP(B272,#REF!,6,0))</f>
        <v>#REF!</v>
      </c>
      <c r="D272" s="12" t="e">
        <f>IF(B272="","",VLOOKUP(B272,#REF!,22,0))</f>
        <v>#REF!</v>
      </c>
      <c r="E272" s="10" t="e">
        <f>IF(B272="","",VLOOKUP(B272,Consultas_públicas!$A$376:$G$3879,7,0))</f>
        <v>#N/A</v>
      </c>
      <c r="F272" s="12" t="s">
        <v>557</v>
      </c>
      <c r="G272" s="13">
        <v>43509</v>
      </c>
      <c r="H272" s="14" t="str">
        <f>IFERROR(IF(VLOOKUP(B272,'Oficios_-_pend_criticas'!$C$4:$D$4739,2,0)="","","X"),"")</f>
        <v/>
      </c>
      <c r="I272" s="12"/>
      <c r="J272" s="13"/>
      <c r="K272" s="10"/>
      <c r="L272" s="12" t="str">
        <f>IFERROR(VLOOKUP(B272,Retorno_da_RFB!$D$3:$I$6388,5,0),"")</f>
        <v>028</v>
      </c>
      <c r="M272" s="13">
        <f>IFERROR(VLOOKUP(B272,Retorno_da_RFB!$D$3:$I$6388,6,0),"")</f>
        <v>43542</v>
      </c>
      <c r="N272" s="10" t="str">
        <f>IFERROR(VLOOKUP(B272,Retorno_da_RFB!$D$3:$I$6388,3,0),"")</f>
        <v>8414.59.90</v>
      </c>
      <c r="O272" s="10" t="str">
        <f>IFERROR(VLOOKUP(B272,Retorno_da_RFB!$D$3:$I$6388,4,0),"")</f>
        <v>Ventiladores axiais com motor de rotor externo e controle de velocidade programável por meio de software de controle interno, com protocolo de comunicação "Modbus" integrado, hélices de diâmetro entre 1.000 e 1.800mm, com potências de motor entre 6.000 e 14.000W, vazão de ar entre 8.000 e até 85.000m³/h, perda de carga entre 0 e 1.500Pa.</v>
      </c>
      <c r="P272" s="12" t="str">
        <f>IFERROR(IF(N272="","",IF(VLOOKUP(LEFT(N272,10),'Universo_BK-BIT'!$A$5:$E$10005,2,0)="","X",VLOOKUP(LEFT(N272,10),'Universo_BK-BIT'!$A$5:$E$10005,2,0))),"X")</f>
        <v>BK</v>
      </c>
      <c r="Q272" s="12">
        <f>IFERROR(IF(P272="X","",VLOOKUP(LEFT(N272,10),'Universo_BK-BIT'!$A$5:$E$10005,3,0)),"")</f>
        <v>14</v>
      </c>
      <c r="R272" s="14" t="e">
        <f t="shared" si="13"/>
        <v>#REF!</v>
      </c>
      <c r="S272" s="14" t="e">
        <f t="shared" si="14"/>
        <v>#N/A</v>
      </c>
      <c r="T272" s="14"/>
      <c r="U272" s="14" t="str">
        <f ca="1">IFERROR(IF(P272="X",IF(VLOOKUP(B272,'Oficios_-_pend_criticas'!$C$3:$J$4739,5,0)="","",IF(VLOOKUP(B272,'Oficios_-_pend_criticas'!$C$3:$J$4739,7,0)="",IF(TODAY()&gt;VLOOKUP(B272,'Oficios_-_pend_criticas'!$C$3:$J$4739,5,0),"X",""),IF(VLOOKUP(B272,'Oficios_-_pend_criticas'!$C$3:$J$4739,7,0)&gt;VLOOKUP(B272,'Oficios_-_pend_criticas'!$C$3:$J$4739,5,0),"X",""))),""),"")</f>
        <v/>
      </c>
      <c r="V272" s="14" t="str">
        <f ca="1">IFERROR(IF(Q272=0,IF(VLOOKUP(B272,'Oficios_-_pend_criticas'!$C$3:$J$4739,5,0)="","",IF(VLOOKUP(B272,'Oficios_-_pend_criticas'!$C$3:$J$4739,7,0)="",IF(TODAY()&gt;VLOOKUP(B272,'Oficios_-_pend_criticas'!$C$3:$J$4739,5,0),"X",""),IF(VLOOKUP(B272,'Oficios_-_pend_criticas'!$C$3:$J$4739,7,0)&gt;VLOOKUP(B272,'Oficios_-_pend_criticas'!$C$3:$J$4739,5,0),"X",""))),""),"")</f>
        <v/>
      </c>
      <c r="W272" s="14" t="str">
        <f ca="1">IFERROR(IF(P272&lt;&gt;"X",IF(Q272&gt;0,IF(VLOOKUP(B272,'Oficios_-_pend_criticas'!$C$4:$J$4739,5,0)="","",IF(VLOOKUP(B272,'Oficios_-_pend_criticas'!$C$4:$J$4739,7,0)="",IF(TODAY()&gt;VLOOKUP(B272,'Oficios_-_pend_criticas'!$C$4:$J$4739,5,0),"X",""),IF(VLOOKUP(B272,'Oficios_-_pend_criticas'!$C$4:$J$4739,7,0)&gt;VLOOKUP(B272,'Oficios_-_pend_criticas'!$C$4:$J$4739,5,0),"X",""))),""),""),"")</f>
        <v/>
      </c>
    </row>
    <row r="273" spans="1:23" ht="33.75" hidden="1" customHeight="1" x14ac:dyDescent="0.25">
      <c r="A273" s="9" t="str">
        <f t="shared" si="12"/>
        <v/>
      </c>
      <c r="B273" s="10" t="s">
        <v>735</v>
      </c>
      <c r="C273" s="11" t="e">
        <f>IF(B273="","",VLOOKUP(B273,#REF!,6,0))</f>
        <v>#REF!</v>
      </c>
      <c r="D273" s="12" t="e">
        <f>IF(B273="","",VLOOKUP(B273,#REF!,22,0))</f>
        <v>#REF!</v>
      </c>
      <c r="E273" s="10" t="e">
        <f>IF(B273="","",VLOOKUP(B273,Consultas_públicas!$A$376:$G$3879,7,0))</f>
        <v>#N/A</v>
      </c>
      <c r="F273" s="12" t="s">
        <v>557</v>
      </c>
      <c r="G273" s="13">
        <v>43509</v>
      </c>
      <c r="H273" s="14" t="str">
        <f>IFERROR(IF(VLOOKUP(B273,'Oficios_-_pend_criticas'!$C$4:$D$4739,2,0)="","","X"),"")</f>
        <v/>
      </c>
      <c r="I273" s="12"/>
      <c r="J273" s="13"/>
      <c r="K273" s="10"/>
      <c r="L273" s="12" t="str">
        <f>IFERROR(VLOOKUP(B273,Retorno_da_RFB!$D$3:$I$6388,5,0),"")</f>
        <v>028</v>
      </c>
      <c r="M273" s="13">
        <f>IFERROR(VLOOKUP(B273,Retorno_da_RFB!$D$3:$I$6388,6,0),"")</f>
        <v>43542</v>
      </c>
      <c r="N273" s="10" t="str">
        <f>IFERROR(VLOOKUP(B273,Retorno_da_RFB!$D$3:$I$6388,3,0),"")</f>
        <v>8414.59.90</v>
      </c>
      <c r="O273" s="10" t="str">
        <f>IFERROR(VLOOKUP(B273,Retorno_da_RFB!$D$3:$I$6388,4,0),"")</f>
        <v>Ventiladores axiais com motor de rotor externo e controle de velocidade programável por meio de software de controle interno, com protocolo de comunicação "Modbus" integrado, hélices hibridas "HyBlade" plástica sobreinjetada em lâmina de alumínio com diâmetro  entre 400 e 990mm, com potências de motor entre 120 e 6.000W, vazão de ar entre 4.000 e  42.000m³/h, perda de carga entre 0 e 460Pa.</v>
      </c>
      <c r="P273" s="12" t="str">
        <f>IFERROR(IF(N273="","",IF(VLOOKUP(LEFT(N273,10),'Universo_BK-BIT'!$A$5:$E$10005,2,0)="","X",VLOOKUP(LEFT(N273,10),'Universo_BK-BIT'!$A$5:$E$10005,2,0))),"X")</f>
        <v>BK</v>
      </c>
      <c r="Q273" s="12">
        <f>IFERROR(IF(P273="X","",VLOOKUP(LEFT(N273,10),'Universo_BK-BIT'!$A$5:$E$10005,3,0)),"")</f>
        <v>14</v>
      </c>
      <c r="R273" s="14" t="e">
        <f t="shared" si="13"/>
        <v>#REF!</v>
      </c>
      <c r="S273" s="14" t="e">
        <f t="shared" si="14"/>
        <v>#N/A</v>
      </c>
      <c r="T273" s="14"/>
      <c r="U273" s="14" t="str">
        <f ca="1">IFERROR(IF(P273="X",IF(VLOOKUP(B273,'Oficios_-_pend_criticas'!$C$3:$J$4739,5,0)="","",IF(VLOOKUP(B273,'Oficios_-_pend_criticas'!$C$3:$J$4739,7,0)="",IF(TODAY()&gt;VLOOKUP(B273,'Oficios_-_pend_criticas'!$C$3:$J$4739,5,0),"X",""),IF(VLOOKUP(B273,'Oficios_-_pend_criticas'!$C$3:$J$4739,7,0)&gt;VLOOKUP(B273,'Oficios_-_pend_criticas'!$C$3:$J$4739,5,0),"X",""))),""),"")</f>
        <v/>
      </c>
      <c r="V273" s="14" t="str">
        <f ca="1">IFERROR(IF(Q273=0,IF(VLOOKUP(B273,'Oficios_-_pend_criticas'!$C$3:$J$4739,5,0)="","",IF(VLOOKUP(B273,'Oficios_-_pend_criticas'!$C$3:$J$4739,7,0)="",IF(TODAY()&gt;VLOOKUP(B273,'Oficios_-_pend_criticas'!$C$3:$J$4739,5,0),"X",""),IF(VLOOKUP(B273,'Oficios_-_pend_criticas'!$C$3:$J$4739,7,0)&gt;VLOOKUP(B273,'Oficios_-_pend_criticas'!$C$3:$J$4739,5,0),"X",""))),""),"")</f>
        <v/>
      </c>
      <c r="W273" s="14" t="str">
        <f ca="1">IFERROR(IF(P273&lt;&gt;"X",IF(Q273&gt;0,IF(VLOOKUP(B273,'Oficios_-_pend_criticas'!$C$4:$J$4739,5,0)="","",IF(VLOOKUP(B273,'Oficios_-_pend_criticas'!$C$4:$J$4739,7,0)="",IF(TODAY()&gt;VLOOKUP(B273,'Oficios_-_pend_criticas'!$C$4:$J$4739,5,0),"X",""),IF(VLOOKUP(B273,'Oficios_-_pend_criticas'!$C$4:$J$4739,7,0)&gt;VLOOKUP(B273,'Oficios_-_pend_criticas'!$C$4:$J$4739,5,0),"X",""))),""),""),"")</f>
        <v/>
      </c>
    </row>
    <row r="274" spans="1:23" ht="33.75" hidden="1" customHeight="1" x14ac:dyDescent="0.25">
      <c r="A274" s="9" t="str">
        <f t="shared" si="12"/>
        <v/>
      </c>
      <c r="B274" s="10" t="s">
        <v>737</v>
      </c>
      <c r="C274" s="11" t="e">
        <f>IF(B274="","",VLOOKUP(B274,#REF!,6,0))</f>
        <v>#REF!</v>
      </c>
      <c r="D274" s="12" t="e">
        <f>IF(B274="","",VLOOKUP(B274,#REF!,22,0))</f>
        <v>#REF!</v>
      </c>
      <c r="E274" s="10" t="e">
        <f>IF(B274="","",VLOOKUP(B274,Consultas_públicas!$A$376:$G$3879,7,0))</f>
        <v>#N/A</v>
      </c>
      <c r="F274" s="12" t="s">
        <v>557</v>
      </c>
      <c r="G274" s="13">
        <v>43509</v>
      </c>
      <c r="H274" s="14" t="str">
        <f>IFERROR(IF(VLOOKUP(B274,'Oficios_-_pend_criticas'!$C$4:$D$4739,2,0)="","","X"),"")</f>
        <v/>
      </c>
      <c r="I274" s="12"/>
      <c r="J274" s="13"/>
      <c r="K274" s="10"/>
      <c r="L274" s="12" t="str">
        <f>IFERROR(VLOOKUP(B274,Retorno_da_RFB!$D$3:$I$6388,5,0),"")</f>
        <v>028</v>
      </c>
      <c r="M274" s="13">
        <f>IFERROR(VLOOKUP(B274,Retorno_da_RFB!$D$3:$I$6388,6,0),"")</f>
        <v>43542</v>
      </c>
      <c r="N274" s="10" t="str">
        <f>IFERROR(VLOOKUP(B274,Retorno_da_RFB!$D$3:$I$6388,3,0),"")</f>
        <v>8426.41.90</v>
      </c>
      <c r="O274" s="10" t="str">
        <f>IFERROR(VLOOKUP(B274,Retorno_da_RFB!$D$3:$I$6388,4,0),"")</f>
        <v>Guindastes hidráulicos autopropelidos sobre pneus, para uso industrial, não rodoviário, acionados por motor Diesel ou gasolina e gás (dual fuel) de 4 cilindros, com 2 eixos direcionáveis sendo 1 ou 2 eixos tracionáveis (4x2 ou 4x4) com sistema de direção independente nos eixos para modos de direção caranguejo e coordenado, freios a disco hidráulicos, sistemas de operação do guindaste computadorizado com indicador gráfico do momento de carga, capacidade de içamento entre 8,1 toneladas e 22 toneladas, comprimento de lança principal estendida entre 10,1 metros e 21,6 metros, com 3 ou 4 seções de lança principal e altura máxima da lança de 14,6 metros até 29 metros.</v>
      </c>
      <c r="P274" s="12" t="str">
        <f>IFERROR(IF(N274="","",IF(VLOOKUP(LEFT(N274,10),'Universo_BK-BIT'!$A$5:$E$10005,2,0)="","X",VLOOKUP(LEFT(N274,10),'Universo_BK-BIT'!$A$5:$E$10005,2,0))),"X")</f>
        <v>BK</v>
      </c>
      <c r="Q274" s="12">
        <f>IFERROR(IF(P274="X","",VLOOKUP(LEFT(N274,10),'Universo_BK-BIT'!$A$5:$E$10005,3,0)),"")</f>
        <v>14</v>
      </c>
      <c r="R274" s="14" t="e">
        <f t="shared" si="13"/>
        <v>#REF!</v>
      </c>
      <c r="S274" s="14" t="e">
        <f t="shared" si="14"/>
        <v>#N/A</v>
      </c>
      <c r="T274" s="14"/>
      <c r="U274" s="14" t="str">
        <f ca="1">IFERROR(IF(P274="X",IF(VLOOKUP(B274,'Oficios_-_pend_criticas'!$C$3:$J$4739,5,0)="","",IF(VLOOKUP(B274,'Oficios_-_pend_criticas'!$C$3:$J$4739,7,0)="",IF(TODAY()&gt;VLOOKUP(B274,'Oficios_-_pend_criticas'!$C$3:$J$4739,5,0),"X",""),IF(VLOOKUP(B274,'Oficios_-_pend_criticas'!$C$3:$J$4739,7,0)&gt;VLOOKUP(B274,'Oficios_-_pend_criticas'!$C$3:$J$4739,5,0),"X",""))),""),"")</f>
        <v/>
      </c>
      <c r="V274" s="14" t="str">
        <f ca="1">IFERROR(IF(Q274=0,IF(VLOOKUP(B274,'Oficios_-_pend_criticas'!$C$3:$J$4739,5,0)="","",IF(VLOOKUP(B274,'Oficios_-_pend_criticas'!$C$3:$J$4739,7,0)="",IF(TODAY()&gt;VLOOKUP(B274,'Oficios_-_pend_criticas'!$C$3:$J$4739,5,0),"X",""),IF(VLOOKUP(B274,'Oficios_-_pend_criticas'!$C$3:$J$4739,7,0)&gt;VLOOKUP(B274,'Oficios_-_pend_criticas'!$C$3:$J$4739,5,0),"X",""))),""),"")</f>
        <v/>
      </c>
      <c r="W274" s="14" t="str">
        <f ca="1">IFERROR(IF(P274&lt;&gt;"X",IF(Q274&gt;0,IF(VLOOKUP(B274,'Oficios_-_pend_criticas'!$C$4:$J$4739,5,0)="","",IF(VLOOKUP(B274,'Oficios_-_pend_criticas'!$C$4:$J$4739,7,0)="",IF(TODAY()&gt;VLOOKUP(B274,'Oficios_-_pend_criticas'!$C$4:$J$4739,5,0),"X",""),IF(VLOOKUP(B274,'Oficios_-_pend_criticas'!$C$4:$J$4739,7,0)&gt;VLOOKUP(B274,'Oficios_-_pend_criticas'!$C$4:$J$4739,5,0),"X",""))),""),""),"")</f>
        <v/>
      </c>
    </row>
    <row r="275" spans="1:23" ht="33.75" hidden="1" customHeight="1" x14ac:dyDescent="0.25">
      <c r="A275" s="9" t="str">
        <f t="shared" si="12"/>
        <v/>
      </c>
      <c r="B275" s="10" t="s">
        <v>739</v>
      </c>
      <c r="C275" s="11" t="e">
        <f>IF(B275="","",VLOOKUP(B275,#REF!,6,0))</f>
        <v>#REF!</v>
      </c>
      <c r="D275" s="12" t="e">
        <f>IF(B275="","",VLOOKUP(B275,#REF!,22,0))</f>
        <v>#REF!</v>
      </c>
      <c r="E275" s="10" t="e">
        <f>IF(B275="","",VLOOKUP(B275,Consultas_públicas!$A$376:$G$3879,7,0))</f>
        <v>#N/A</v>
      </c>
      <c r="F275" s="12" t="s">
        <v>557</v>
      </c>
      <c r="G275" s="13">
        <v>43509</v>
      </c>
      <c r="H275" s="14" t="str">
        <f>IFERROR(IF(VLOOKUP(B275,'Oficios_-_pend_criticas'!$C$4:$D$4739,2,0)="","","X"),"")</f>
        <v/>
      </c>
      <c r="I275" s="12"/>
      <c r="J275" s="13"/>
      <c r="K275" s="10"/>
      <c r="L275" s="12" t="str">
        <f>IFERROR(VLOOKUP(B275,Retorno_da_RFB!$D$3:$I$6388,5,0),"")</f>
        <v>028</v>
      </c>
      <c r="M275" s="13">
        <f>IFERROR(VLOOKUP(B275,Retorno_da_RFB!$D$3:$I$6388,6,0),"")</f>
        <v>43542</v>
      </c>
      <c r="N275" s="10" t="str">
        <f>IFERROR(VLOOKUP(B275,Retorno_da_RFB!$D$3:$I$6388,3,0),"")</f>
        <v>8443.31.11</v>
      </c>
      <c r="O275" s="10" t="str">
        <f>IFERROR(VLOOKUP(B275,Retorno_da_RFB!$D$3:$I$6388,4,0),"")</f>
        <v>Impressoras multifuncionais coloridas (4 cores), para uso corporativo e alto volume de impressão com capacidade de entrada de papel máxima de 830 folhas (com bandeja adicional instalada) e ciclo de trabalho mensal de até 45.000 páginas, operando com cabeça de impressão equipada com 800 injetores em preto e 800 injetores por cada cor, alimentada por sistema de bolsas de tinta individuais substituíveis nas  cores preto, ciano, magenta e amarelo, resolução máxima de impressão de 4.800x1.200dpi, e tamanho de folha máximo de 216 x 6.000mm, sistema de saída rápida da primeira folha em 4.8 segundos na cor preta e 5.3 segundos em cores sem necessidade de aquecimento, contendo: alimentador automático de documentos de 50 folhas, copiadora com tamanho máximo de cópia de 21,6cm x 35,6cm e função cópia frente e verso com eliminação de furos e sombras, capacidade de impressão frente e verso automática, realizando impressão em altas velocidades de até 34 ppm (em preto ou em cores no modo rascunho), scanner com Mesa digitalizadora colorida / Automática de face dupla e resolução máxima de 9.600 x 9.600dpi interpolada, fax preto/branco e em cores com memória para até 550 páginas, conectividade por meio de sistema de impressão wireless direta via "smartphones" e "tablets" e conexões de USB de alta velocidade (compatível com a especificação USB 2.0), LAN sem fio IEEE (802.11 b / g / n), Ethernet com fio (1000 Base-T / 100 Base-TX / 10 Base-T), Wi-Fi Direct ®, operando com reduzido consumo de energia de 0,2kwh quando em funcionamento, acionada por Visor LCD “touch” colorido de 4,3”.</v>
      </c>
      <c r="P275" s="12" t="str">
        <f>IFERROR(IF(N275="","",IF(VLOOKUP(LEFT(N275,10),'Universo_BK-BIT'!$A$5:$E$10005,2,0)="","X",VLOOKUP(LEFT(N275,10),'Universo_BK-BIT'!$A$5:$E$10005,2,0))),"X")</f>
        <v>BIT</v>
      </c>
      <c r="Q275" s="12">
        <f>IFERROR(IF(P275="X","",VLOOKUP(LEFT(N275,10),'Universo_BK-BIT'!$A$5:$E$10005,3,0)),"")</f>
        <v>12</v>
      </c>
      <c r="R275" s="14" t="e">
        <f t="shared" si="13"/>
        <v>#REF!</v>
      </c>
      <c r="S275" s="14" t="e">
        <f t="shared" si="14"/>
        <v>#N/A</v>
      </c>
      <c r="T275" s="14"/>
      <c r="U275" s="14" t="str">
        <f ca="1">IFERROR(IF(P275="X",IF(VLOOKUP(B275,'Oficios_-_pend_criticas'!$C$3:$J$4739,5,0)="","",IF(VLOOKUP(B275,'Oficios_-_pend_criticas'!$C$3:$J$4739,7,0)="",IF(TODAY()&gt;VLOOKUP(B275,'Oficios_-_pend_criticas'!$C$3:$J$4739,5,0),"X",""),IF(VLOOKUP(B275,'Oficios_-_pend_criticas'!$C$3:$J$4739,7,0)&gt;VLOOKUP(B275,'Oficios_-_pend_criticas'!$C$3:$J$4739,5,0),"X",""))),""),"")</f>
        <v/>
      </c>
      <c r="V275" s="14" t="str">
        <f ca="1">IFERROR(IF(Q275=0,IF(VLOOKUP(B275,'Oficios_-_pend_criticas'!$C$3:$J$4739,5,0)="","",IF(VLOOKUP(B275,'Oficios_-_pend_criticas'!$C$3:$J$4739,7,0)="",IF(TODAY()&gt;VLOOKUP(B275,'Oficios_-_pend_criticas'!$C$3:$J$4739,5,0),"X",""),IF(VLOOKUP(B275,'Oficios_-_pend_criticas'!$C$3:$J$4739,7,0)&gt;VLOOKUP(B275,'Oficios_-_pend_criticas'!$C$3:$J$4739,5,0),"X",""))),""),"")</f>
        <v/>
      </c>
      <c r="W275" s="14" t="str">
        <f ca="1">IFERROR(IF(P275&lt;&gt;"X",IF(Q275&gt;0,IF(VLOOKUP(B275,'Oficios_-_pend_criticas'!$C$4:$J$4739,5,0)="","",IF(VLOOKUP(B275,'Oficios_-_pend_criticas'!$C$4:$J$4739,7,0)="",IF(TODAY()&gt;VLOOKUP(B275,'Oficios_-_pend_criticas'!$C$4:$J$4739,5,0),"X",""),IF(VLOOKUP(B275,'Oficios_-_pend_criticas'!$C$4:$J$4739,7,0)&gt;VLOOKUP(B275,'Oficios_-_pend_criticas'!$C$4:$J$4739,5,0),"X",""))),""),""),"")</f>
        <v/>
      </c>
    </row>
    <row r="276" spans="1:23" ht="33.75" hidden="1" customHeight="1" x14ac:dyDescent="0.25">
      <c r="A276" s="9" t="str">
        <f t="shared" si="12"/>
        <v/>
      </c>
      <c r="B276" s="10" t="s">
        <v>742</v>
      </c>
      <c r="C276" s="11" t="e">
        <f>IF(B276="","",VLOOKUP(B276,#REF!,6,0))</f>
        <v>#REF!</v>
      </c>
      <c r="D276" s="12" t="e">
        <f>IF(B276="","",VLOOKUP(B276,#REF!,22,0))</f>
        <v>#REF!</v>
      </c>
      <c r="E276" s="10" t="s">
        <v>743</v>
      </c>
      <c r="F276" s="12" t="s">
        <v>557</v>
      </c>
      <c r="G276" s="13">
        <v>43509</v>
      </c>
      <c r="H276" s="14" t="str">
        <f>IFERROR(IF(VLOOKUP(B276,'Oficios_-_pend_criticas'!$C$4:$D$4739,2,0)="","","X"),"")</f>
        <v/>
      </c>
      <c r="I276" s="12"/>
      <c r="J276" s="13"/>
      <c r="K276" s="10"/>
      <c r="L276" s="12" t="str">
        <f>IFERROR(VLOOKUP(B276,Retorno_da_RFB!$D$3:$I$6388,5,0),"")</f>
        <v>028</v>
      </c>
      <c r="M276" s="13">
        <f>IFERROR(VLOOKUP(B276,Retorno_da_RFB!$D$3:$I$6388,6,0),"")</f>
        <v>43542</v>
      </c>
      <c r="N276" s="10" t="str">
        <f>IFERROR(VLOOKUP(B276,Retorno_da_RFB!$D$3:$I$6388,3,0),"")</f>
        <v>8457.10.00</v>
      </c>
      <c r="O276" s="10" t="str">
        <f>IFERROR(VLOOKUP(B276,Retorno_da_RFB!$D$3:$I$6388,4,0),"")</f>
        <v>Centros de usinagem vertical de alta velocidade, com rotação igual ou equipado com rolamentos híbridos de cerâmica com comando numérico computadorizado (CNC), com 3 eixos com acionamento linear direto (Motor Linear) com , velocidade de avanço rápido nos eixos X, Y e Z de 61m/min, com estrutura em forma de pirâmide construído em concreto polímero, sistema de compensação de temperatura inteligente, magazine com capacidade igual ou inferior a 68 ferramentas, com trocador automático de ferramentas, transportador de cavacos, apalpador 3D infravermelho para preparação e inspeção da peça e sistema de medição de ferramentas a laser.</v>
      </c>
      <c r="P276" s="12" t="str">
        <f>IFERROR(IF(N276="","",IF(VLOOKUP(LEFT(N276,10),'Universo_BK-BIT'!$A$5:$E$10005,2,0)="","X",VLOOKUP(LEFT(N276,10),'Universo_BK-BIT'!$A$5:$E$10005,2,0))),"X")</f>
        <v>BK</v>
      </c>
      <c r="Q276" s="12">
        <f>IFERROR(IF(P276="X","",VLOOKUP(LEFT(N276,10),'Universo_BK-BIT'!$A$5:$E$10005,3,0)),"")</f>
        <v>14</v>
      </c>
      <c r="R276" s="14" t="e">
        <f t="shared" si="13"/>
        <v>#REF!</v>
      </c>
      <c r="S276" s="14" t="str">
        <f t="shared" si="14"/>
        <v>X</v>
      </c>
      <c r="T276" s="14"/>
      <c r="U276" s="14" t="str">
        <f ca="1">IFERROR(IF(P276="X",IF(VLOOKUP(B276,'Oficios_-_pend_criticas'!$C$3:$J$4739,5,0)="","",IF(VLOOKUP(B276,'Oficios_-_pend_criticas'!$C$3:$J$4739,7,0)="",IF(TODAY()&gt;VLOOKUP(B276,'Oficios_-_pend_criticas'!$C$3:$J$4739,5,0),"X",""),IF(VLOOKUP(B276,'Oficios_-_pend_criticas'!$C$3:$J$4739,7,0)&gt;VLOOKUP(B276,'Oficios_-_pend_criticas'!$C$3:$J$4739,5,0),"X",""))),""),"")</f>
        <v/>
      </c>
      <c r="V276" s="14" t="str">
        <f ca="1">IFERROR(IF(Q276=0,IF(VLOOKUP(B276,'Oficios_-_pend_criticas'!$C$3:$J$4739,5,0)="","",IF(VLOOKUP(B276,'Oficios_-_pend_criticas'!$C$3:$J$4739,7,0)="",IF(TODAY()&gt;VLOOKUP(B276,'Oficios_-_pend_criticas'!$C$3:$J$4739,5,0),"X",""),IF(VLOOKUP(B276,'Oficios_-_pend_criticas'!$C$3:$J$4739,7,0)&gt;VLOOKUP(B276,'Oficios_-_pend_criticas'!$C$3:$J$4739,5,0),"X",""))),""),"")</f>
        <v/>
      </c>
      <c r="W276" s="14" t="str">
        <f ca="1">IFERROR(IF(P276&lt;&gt;"X",IF(Q276&gt;0,IF(VLOOKUP(B276,'Oficios_-_pend_criticas'!$C$4:$J$4739,5,0)="","",IF(VLOOKUP(B276,'Oficios_-_pend_criticas'!$C$4:$J$4739,7,0)="",IF(TODAY()&gt;VLOOKUP(B276,'Oficios_-_pend_criticas'!$C$4:$J$4739,5,0),"X",""),IF(VLOOKUP(B276,'Oficios_-_pend_criticas'!$C$4:$J$4739,7,0)&gt;VLOOKUP(B276,'Oficios_-_pend_criticas'!$C$4:$J$4739,5,0),"X",""))),""),""),"")</f>
        <v/>
      </c>
    </row>
    <row r="277" spans="1:23" ht="33.75" hidden="1" customHeight="1" x14ac:dyDescent="0.25">
      <c r="A277" s="9" t="str">
        <f t="shared" si="12"/>
        <v/>
      </c>
      <c r="B277" s="10" t="s">
        <v>745</v>
      </c>
      <c r="C277" s="11" t="e">
        <f>IF(B277="","",VLOOKUP(B277,#REF!,6,0))</f>
        <v>#REF!</v>
      </c>
      <c r="D277" s="12" t="e">
        <f>IF(B277="","",VLOOKUP(B277,#REF!,22,0))</f>
        <v>#REF!</v>
      </c>
      <c r="E277" s="10" t="e">
        <f>IF(B277="","",VLOOKUP(B277,Consultas_públicas!$A$376:$G$3879,7,0))</f>
        <v>#N/A</v>
      </c>
      <c r="F277" s="12" t="s">
        <v>557</v>
      </c>
      <c r="G277" s="13">
        <v>43509</v>
      </c>
      <c r="H277" s="14" t="str">
        <f>IFERROR(IF(VLOOKUP(B277,'Oficios_-_pend_criticas'!$C$4:$D$4739,2,0)="","","X"),"")</f>
        <v/>
      </c>
      <c r="I277" s="12"/>
      <c r="J277" s="13"/>
      <c r="K277" s="10"/>
      <c r="L277" s="12" t="str">
        <f>IFERROR(VLOOKUP(B277,Retorno_da_RFB!$D$3:$I$6388,5,0),"")</f>
        <v>028</v>
      </c>
      <c r="M277" s="13">
        <f>IFERROR(VLOOKUP(B277,Retorno_da_RFB!$D$3:$I$6388,6,0),"")</f>
        <v>43542</v>
      </c>
      <c r="N277" s="10" t="str">
        <f>IFERROR(VLOOKUP(B277,Retorno_da_RFB!$D$3:$I$6388,3,0),"")</f>
        <v>9027.50.90</v>
      </c>
      <c r="O277" s="10" t="str">
        <f>IFERROR(VLOOKUP(B277,Retorno_da_RFB!$D$3:$I$6388,4,0),"")</f>
        <v>Analisadores para determinação dos parâmetros básicos do segundo estágio da hemostasia em testes de coagulação e imunoturbidimétricos por meio de medição fotométrica por monocanal foto-ótico com comprimento de onda de 405nm, dotados de bloco de incubação para 4 amostras e 1 cavidades para reagente, aquecido a 37,4°C +/- 0,4°C.</v>
      </c>
      <c r="P277" s="12" t="str">
        <f>IFERROR(IF(N277="","",IF(VLOOKUP(LEFT(N277,10),'Universo_BK-BIT'!$A$5:$E$10005,2,0)="","X",VLOOKUP(LEFT(N277,10),'Universo_BK-BIT'!$A$5:$E$10005,2,0))),"X")</f>
        <v>BK</v>
      </c>
      <c r="Q277" s="12">
        <f>IFERROR(IF(P277="X","",VLOOKUP(LEFT(N277,10),'Universo_BK-BIT'!$A$5:$E$10005,3,0)),"")</f>
        <v>14</v>
      </c>
      <c r="R277" s="14" t="e">
        <f t="shared" si="13"/>
        <v>#REF!</v>
      </c>
      <c r="S277" s="14" t="e">
        <f t="shared" si="14"/>
        <v>#N/A</v>
      </c>
      <c r="T277" s="14"/>
      <c r="U277" s="14" t="str">
        <f ca="1">IFERROR(IF(P277="X",IF(VLOOKUP(B277,'Oficios_-_pend_criticas'!$C$3:$J$4739,5,0)="","",IF(VLOOKUP(B277,'Oficios_-_pend_criticas'!$C$3:$J$4739,7,0)="",IF(TODAY()&gt;VLOOKUP(B277,'Oficios_-_pend_criticas'!$C$3:$J$4739,5,0),"X",""),IF(VLOOKUP(B277,'Oficios_-_pend_criticas'!$C$3:$J$4739,7,0)&gt;VLOOKUP(B277,'Oficios_-_pend_criticas'!$C$3:$J$4739,5,0),"X",""))),""),"")</f>
        <v/>
      </c>
      <c r="V277" s="14" t="str">
        <f ca="1">IFERROR(IF(Q277=0,IF(VLOOKUP(B277,'Oficios_-_pend_criticas'!$C$3:$J$4739,5,0)="","",IF(VLOOKUP(B277,'Oficios_-_pend_criticas'!$C$3:$J$4739,7,0)="",IF(TODAY()&gt;VLOOKUP(B277,'Oficios_-_pend_criticas'!$C$3:$J$4739,5,0),"X",""),IF(VLOOKUP(B277,'Oficios_-_pend_criticas'!$C$3:$J$4739,7,0)&gt;VLOOKUP(B277,'Oficios_-_pend_criticas'!$C$3:$J$4739,5,0),"X",""))),""),"")</f>
        <v/>
      </c>
      <c r="W277" s="14" t="str">
        <f ca="1">IFERROR(IF(P277&lt;&gt;"X",IF(Q277&gt;0,IF(VLOOKUP(B277,'Oficios_-_pend_criticas'!$C$4:$J$4739,5,0)="","",IF(VLOOKUP(B277,'Oficios_-_pend_criticas'!$C$4:$J$4739,7,0)="",IF(TODAY()&gt;VLOOKUP(B277,'Oficios_-_pend_criticas'!$C$4:$J$4739,5,0),"X",""),IF(VLOOKUP(B277,'Oficios_-_pend_criticas'!$C$4:$J$4739,7,0)&gt;VLOOKUP(B277,'Oficios_-_pend_criticas'!$C$4:$J$4739,5,0),"X",""))),""),""),"")</f>
        <v/>
      </c>
    </row>
    <row r="278" spans="1:23" ht="33.75" hidden="1" customHeight="1" x14ac:dyDescent="0.25">
      <c r="A278" s="9" t="str">
        <f t="shared" si="12"/>
        <v/>
      </c>
      <c r="B278" s="10" t="s">
        <v>747</v>
      </c>
      <c r="C278" s="11" t="e">
        <f>IF(B278="","",VLOOKUP(B278,#REF!,6,0))</f>
        <v>#REF!</v>
      </c>
      <c r="D278" s="12" t="e">
        <f>IF(B278="","",VLOOKUP(B278,#REF!,22,0))</f>
        <v>#REF!</v>
      </c>
      <c r="E278" s="10" t="e">
        <f>IF(B278="","",VLOOKUP(B278,Consultas_públicas!$A$376:$G$3879,7,0))</f>
        <v>#N/A</v>
      </c>
      <c r="F278" s="12" t="s">
        <v>557</v>
      </c>
      <c r="G278" s="13">
        <v>43509</v>
      </c>
      <c r="H278" s="14" t="str">
        <f>IFERROR(IF(VLOOKUP(B278,'Oficios_-_pend_criticas'!$C$4:$D$4739,2,0)="","","X"),"")</f>
        <v/>
      </c>
      <c r="I278" s="12"/>
      <c r="J278" s="13"/>
      <c r="K278" s="10"/>
      <c r="L278" s="12" t="str">
        <f>IFERROR(VLOOKUP(B278,Retorno_da_RFB!$D$3:$I$6388,5,0),"")</f>
        <v>028</v>
      </c>
      <c r="M278" s="13">
        <f>IFERROR(VLOOKUP(B278,Retorno_da_RFB!$D$3:$I$6388,6,0),"")</f>
        <v>43542</v>
      </c>
      <c r="N278" s="10" t="str">
        <f>IFERROR(VLOOKUP(B278,Retorno_da_RFB!$D$3:$I$6388,3,0),"")</f>
        <v>8479.82.10</v>
      </c>
      <c r="O278" s="10" t="str">
        <f>IFERROR(VLOOKUP(B278,Retorno_da_RFB!$D$3:$I$6388,4,0),"")</f>
        <v>Misturadores dinâmicos, instalados em linha, para misturar vapor, oxigênio e/ou produtos químicos de alta corrosão ( dióxido de cloro ) com a corrente de polpa de celulose, diretamente no equipamento, por meio de 3 bocais de adição de fluido, com as partes em contato com a polpa celulose fabricadas em titânio, com capacidade de produção de até 6.400 toneladas secas/dia ( 6.400adt/d ).</v>
      </c>
      <c r="P278" s="12" t="str">
        <f>IFERROR(IF(N278="","",IF(VLOOKUP(LEFT(N278,10),'Universo_BK-BIT'!$A$5:$E$10005,2,0)="","X",VLOOKUP(LEFT(N278,10),'Universo_BK-BIT'!$A$5:$E$10005,2,0))),"X")</f>
        <v>BK</v>
      </c>
      <c r="Q278" s="12">
        <f>IFERROR(IF(P278="X","",VLOOKUP(LEFT(N278,10),'Universo_BK-BIT'!$A$5:$E$10005,3,0)),"")</f>
        <v>14</v>
      </c>
      <c r="R278" s="14" t="e">
        <f t="shared" si="13"/>
        <v>#REF!</v>
      </c>
      <c r="S278" s="14" t="e">
        <f t="shared" si="14"/>
        <v>#N/A</v>
      </c>
      <c r="T278" s="14"/>
      <c r="U278" s="14" t="str">
        <f ca="1">IFERROR(IF(P278="X",IF(VLOOKUP(B278,'Oficios_-_pend_criticas'!$C$3:$J$4739,5,0)="","",IF(VLOOKUP(B278,'Oficios_-_pend_criticas'!$C$3:$J$4739,7,0)="",IF(TODAY()&gt;VLOOKUP(B278,'Oficios_-_pend_criticas'!$C$3:$J$4739,5,0),"X",""),IF(VLOOKUP(B278,'Oficios_-_pend_criticas'!$C$3:$J$4739,7,0)&gt;VLOOKUP(B278,'Oficios_-_pend_criticas'!$C$3:$J$4739,5,0),"X",""))),""),"")</f>
        <v/>
      </c>
      <c r="V278" s="14" t="str">
        <f ca="1">IFERROR(IF(Q278=0,IF(VLOOKUP(B278,'Oficios_-_pend_criticas'!$C$3:$J$4739,5,0)="","",IF(VLOOKUP(B278,'Oficios_-_pend_criticas'!$C$3:$J$4739,7,0)="",IF(TODAY()&gt;VLOOKUP(B278,'Oficios_-_pend_criticas'!$C$3:$J$4739,5,0),"X",""),IF(VLOOKUP(B278,'Oficios_-_pend_criticas'!$C$3:$J$4739,7,0)&gt;VLOOKUP(B278,'Oficios_-_pend_criticas'!$C$3:$J$4739,5,0),"X",""))),""),"")</f>
        <v/>
      </c>
      <c r="W278" s="14" t="str">
        <f ca="1">IFERROR(IF(P278&lt;&gt;"X",IF(Q278&gt;0,IF(VLOOKUP(B278,'Oficios_-_pend_criticas'!$C$4:$J$4739,5,0)="","",IF(VLOOKUP(B278,'Oficios_-_pend_criticas'!$C$4:$J$4739,7,0)="",IF(TODAY()&gt;VLOOKUP(B278,'Oficios_-_pend_criticas'!$C$4:$J$4739,5,0),"X",""),IF(VLOOKUP(B278,'Oficios_-_pend_criticas'!$C$4:$J$4739,7,0)&gt;VLOOKUP(B278,'Oficios_-_pend_criticas'!$C$4:$J$4739,5,0),"X",""))),""),""),"")</f>
        <v/>
      </c>
    </row>
    <row r="279" spans="1:23" ht="33.75" hidden="1" customHeight="1" x14ac:dyDescent="0.25">
      <c r="A279" s="9" t="str">
        <f t="shared" si="12"/>
        <v/>
      </c>
      <c r="B279" s="10" t="s">
        <v>749</v>
      </c>
      <c r="C279" s="11" t="e">
        <f>IF(B279="","",VLOOKUP(B279,#REF!,6,0))</f>
        <v>#REF!</v>
      </c>
      <c r="D279" s="12" t="e">
        <f>IF(B279="","",VLOOKUP(B279,#REF!,22,0))</f>
        <v>#REF!</v>
      </c>
      <c r="E279" s="10" t="e">
        <f>IF(B279="","",VLOOKUP(B279,Consultas_públicas!$A$376:$G$3879,7,0))</f>
        <v>#N/A</v>
      </c>
      <c r="F279" s="12" t="s">
        <v>557</v>
      </c>
      <c r="G279" s="13">
        <v>43509</v>
      </c>
      <c r="H279" s="14" t="str">
        <f>IFERROR(IF(VLOOKUP(B279,'Oficios_-_pend_criticas'!$C$4:$D$4739,2,0)="","","X"),"")</f>
        <v/>
      </c>
      <c r="I279" s="12"/>
      <c r="J279" s="13"/>
      <c r="K279" s="10"/>
      <c r="L279" s="12" t="str">
        <f>IFERROR(VLOOKUP(B279,Retorno_da_RFB!$D$3:$I$6388,5,0),"")</f>
        <v>028</v>
      </c>
      <c r="M279" s="13">
        <f>IFERROR(VLOOKUP(B279,Retorno_da_RFB!$D$3:$I$6388,6,0),"")</f>
        <v>43542</v>
      </c>
      <c r="N279" s="10" t="str">
        <f>IFERROR(VLOOKUP(B279,Retorno_da_RFB!$D$3:$I$6388,3,0),"")</f>
        <v>8433.20.90</v>
      </c>
      <c r="O279" s="10" t="str">
        <f>IFERROR(VLOOKUP(B279,Retorno_da_RFB!$D$3:$I$6388,4,0),"")</f>
        <v>Máquinas robotizadas, hidráulica, multifuncional, sem implemento, sobre esteiras de aço ou borracha comandadas por controle remoto, com raio de ação de até 150 metros, com motor aspirado ou turbinado de potência até 250HP, para trabalhos em terrenos com inclinação de até 55 graus, com sistema de auto nivelamento e engates rápidos para acoplar implementos.</v>
      </c>
      <c r="P279" s="12" t="str">
        <f>IFERROR(IF(N279="","",IF(VLOOKUP(LEFT(N279,10),'Universo_BK-BIT'!$A$5:$E$10005,2,0)="","X",VLOOKUP(LEFT(N279,10),'Universo_BK-BIT'!$A$5:$E$10005,2,0))),"X")</f>
        <v>BK</v>
      </c>
      <c r="Q279" s="12">
        <f>IFERROR(IF(P279="X","",VLOOKUP(LEFT(N279,10),'Universo_BK-BIT'!$A$5:$E$10005,3,0)),"")</f>
        <v>14</v>
      </c>
      <c r="R279" s="14" t="e">
        <f t="shared" si="13"/>
        <v>#REF!</v>
      </c>
      <c r="S279" s="14" t="e">
        <f t="shared" si="14"/>
        <v>#N/A</v>
      </c>
      <c r="T279" s="14"/>
      <c r="U279" s="14" t="str">
        <f ca="1">IFERROR(IF(P279="X",IF(VLOOKUP(B279,'Oficios_-_pend_criticas'!$C$3:$J$4739,5,0)="","",IF(VLOOKUP(B279,'Oficios_-_pend_criticas'!$C$3:$J$4739,7,0)="",IF(TODAY()&gt;VLOOKUP(B279,'Oficios_-_pend_criticas'!$C$3:$J$4739,5,0),"X",""),IF(VLOOKUP(B279,'Oficios_-_pend_criticas'!$C$3:$J$4739,7,0)&gt;VLOOKUP(B279,'Oficios_-_pend_criticas'!$C$3:$J$4739,5,0),"X",""))),""),"")</f>
        <v/>
      </c>
      <c r="V279" s="14" t="str">
        <f ca="1">IFERROR(IF(Q279=0,IF(VLOOKUP(B279,'Oficios_-_pend_criticas'!$C$3:$J$4739,5,0)="","",IF(VLOOKUP(B279,'Oficios_-_pend_criticas'!$C$3:$J$4739,7,0)="",IF(TODAY()&gt;VLOOKUP(B279,'Oficios_-_pend_criticas'!$C$3:$J$4739,5,0),"X",""),IF(VLOOKUP(B279,'Oficios_-_pend_criticas'!$C$3:$J$4739,7,0)&gt;VLOOKUP(B279,'Oficios_-_pend_criticas'!$C$3:$J$4739,5,0),"X",""))),""),"")</f>
        <v/>
      </c>
      <c r="W279" s="14" t="str">
        <f ca="1">IFERROR(IF(P279&lt;&gt;"X",IF(Q279&gt;0,IF(VLOOKUP(B279,'Oficios_-_pend_criticas'!$C$4:$J$4739,5,0)="","",IF(VLOOKUP(B279,'Oficios_-_pend_criticas'!$C$4:$J$4739,7,0)="",IF(TODAY()&gt;VLOOKUP(B279,'Oficios_-_pend_criticas'!$C$4:$J$4739,5,0),"X",""),IF(VLOOKUP(B279,'Oficios_-_pend_criticas'!$C$4:$J$4739,7,0)&gt;VLOOKUP(B279,'Oficios_-_pend_criticas'!$C$4:$J$4739,5,0),"X",""))),""),""),"")</f>
        <v/>
      </c>
    </row>
    <row r="280" spans="1:23" ht="33.75" hidden="1" customHeight="1" x14ac:dyDescent="0.25">
      <c r="A280" s="9" t="str">
        <f t="shared" si="12"/>
        <v/>
      </c>
      <c r="B280" s="10" t="s">
        <v>752</v>
      </c>
      <c r="C280" s="11" t="e">
        <f>IF(B280="","",VLOOKUP(B280,#REF!,6,0))</f>
        <v>#REF!</v>
      </c>
      <c r="D280" s="12" t="e">
        <f>IF(B280="","",VLOOKUP(B280,#REF!,22,0))</f>
        <v>#REF!</v>
      </c>
      <c r="E280" s="10" t="e">
        <f>IF(B280="","",VLOOKUP(B280,Consultas_públicas!$A$376:$G$3879,7,0))</f>
        <v>#N/A</v>
      </c>
      <c r="F280" s="12" t="s">
        <v>253</v>
      </c>
      <c r="G280" s="13">
        <v>43516</v>
      </c>
      <c r="H280" s="14" t="str">
        <f>IFERROR(IF(VLOOKUP(B280,'Oficios_-_pend_criticas'!$C$4:$D$4739,2,0)="","","X"),"")</f>
        <v/>
      </c>
      <c r="I280" s="12"/>
      <c r="J280" s="13"/>
      <c r="K280" s="10"/>
      <c r="L280" s="12" t="str">
        <f>IFERROR(VLOOKUP(B280,Retorno_da_RFB!$D$3:$I$6388,5,0),"")</f>
        <v>030</v>
      </c>
      <c r="M280" s="13">
        <f>IFERROR(VLOOKUP(B280,Retorno_da_RFB!$D$3:$I$6388,6,0),"")</f>
        <v>43544</v>
      </c>
      <c r="N280" s="10" t="str">
        <f>IFERROR(VLOOKUP(B280,Retorno_da_RFB!$D$3:$I$6388,3,0),"")</f>
        <v>8479.89.99</v>
      </c>
      <c r="O280" s="10" t="str">
        <f>IFERROR(VLOOKUP(B280,Retorno_da_RFB!$D$3:$I$6388,4,0),"")</f>
        <v>Unidades funcionais, montadas em SKID, para especificação do ponto de orvalho do gás natural através de refrigeração mecânica, com capacidade volumétrica de até 500.000m³/dia e temperatura de até -9.98°C a 45.89kgf/cm2, compostas de: 1 permutador de calor gás /líquido; 1 permutador de gás/gás; 1 refrigerador de gás; 1 vaso recuperador de óleo; 1 vaso separador a frio; sensores e medidores para instrumentação e controle; sistemas de alívio; válvulas e tubulações de interligação.</v>
      </c>
      <c r="P280" s="12" t="str">
        <f>IFERROR(IF(N280="","",IF(VLOOKUP(LEFT(N280,10),'Universo_BK-BIT'!$A$5:$E$10005,2,0)="","X",VLOOKUP(LEFT(N280,10),'Universo_BK-BIT'!$A$5:$E$10005,2,0))),"X")</f>
        <v>BK</v>
      </c>
      <c r="Q280" s="12">
        <f>IFERROR(IF(P280="X","",VLOOKUP(LEFT(N280,10),'Universo_BK-BIT'!$A$5:$E$10005,3,0)),"")</f>
        <v>14</v>
      </c>
      <c r="R280" s="14" t="e">
        <f t="shared" si="13"/>
        <v>#REF!</v>
      </c>
      <c r="S280" s="14" t="e">
        <f t="shared" si="14"/>
        <v>#N/A</v>
      </c>
      <c r="T280" s="14"/>
      <c r="U280" s="14" t="str">
        <f ca="1">IFERROR(IF(P280="X",IF(VLOOKUP(B280,'Oficios_-_pend_criticas'!$C$3:$J$4739,5,0)="","",IF(VLOOKUP(B280,'Oficios_-_pend_criticas'!$C$3:$J$4739,7,0)="",IF(TODAY()&gt;VLOOKUP(B280,'Oficios_-_pend_criticas'!$C$3:$J$4739,5,0),"X",""),IF(VLOOKUP(B280,'Oficios_-_pend_criticas'!$C$3:$J$4739,7,0)&gt;VLOOKUP(B280,'Oficios_-_pend_criticas'!$C$3:$J$4739,5,0),"X",""))),""),"")</f>
        <v/>
      </c>
      <c r="V280" s="14" t="str">
        <f ca="1">IFERROR(IF(Q280=0,IF(VLOOKUP(B280,'Oficios_-_pend_criticas'!$C$3:$J$4739,5,0)="","",IF(VLOOKUP(B280,'Oficios_-_pend_criticas'!$C$3:$J$4739,7,0)="",IF(TODAY()&gt;VLOOKUP(B280,'Oficios_-_pend_criticas'!$C$3:$J$4739,5,0),"X",""),IF(VLOOKUP(B280,'Oficios_-_pend_criticas'!$C$3:$J$4739,7,0)&gt;VLOOKUP(B280,'Oficios_-_pend_criticas'!$C$3:$J$4739,5,0),"X",""))),""),"")</f>
        <v/>
      </c>
      <c r="W280" s="14" t="str">
        <f ca="1">IFERROR(IF(P280&lt;&gt;"X",IF(Q280&gt;0,IF(VLOOKUP(B280,'Oficios_-_pend_criticas'!$C$4:$J$4739,5,0)="","",IF(VLOOKUP(B280,'Oficios_-_pend_criticas'!$C$4:$J$4739,7,0)="",IF(TODAY()&gt;VLOOKUP(B280,'Oficios_-_pend_criticas'!$C$4:$J$4739,5,0),"X",""),IF(VLOOKUP(B280,'Oficios_-_pend_criticas'!$C$4:$J$4739,7,0)&gt;VLOOKUP(B280,'Oficios_-_pend_criticas'!$C$4:$J$4739,5,0),"X",""))),""),""),"")</f>
        <v/>
      </c>
    </row>
    <row r="281" spans="1:23" ht="33.75" hidden="1" customHeight="1" x14ac:dyDescent="0.25">
      <c r="A281" s="9" t="str">
        <f t="shared" si="12"/>
        <v/>
      </c>
      <c r="B281" s="10" t="s">
        <v>754</v>
      </c>
      <c r="C281" s="11" t="e">
        <f>IF(B281="","",VLOOKUP(B281,#REF!,6,0))</f>
        <v>#REF!</v>
      </c>
      <c r="D281" s="12" t="e">
        <f>IF(B281="","",VLOOKUP(B281,#REF!,22,0))</f>
        <v>#REF!</v>
      </c>
      <c r="E281" s="10" t="e">
        <f>IF(B281="","",VLOOKUP(B281,Consultas_públicas!$A$376:$G$3879,7,0))</f>
        <v>#N/A</v>
      </c>
      <c r="F281" s="12" t="s">
        <v>253</v>
      </c>
      <c r="G281" s="13">
        <v>43516</v>
      </c>
      <c r="H281" s="14" t="str">
        <f>IFERROR(IF(VLOOKUP(B281,'Oficios_-_pend_criticas'!$C$4:$D$4739,2,0)="","","X"),"")</f>
        <v/>
      </c>
      <c r="I281" s="12"/>
      <c r="J281" s="13"/>
      <c r="K281" s="10"/>
      <c r="L281" s="12" t="str">
        <f>IFERROR(VLOOKUP(B281,Retorno_da_RFB!$D$3:$I$6388,5,0),"")</f>
        <v>030</v>
      </c>
      <c r="M281" s="13">
        <f>IFERROR(VLOOKUP(B281,Retorno_da_RFB!$D$3:$I$6388,6,0),"")</f>
        <v>43544</v>
      </c>
      <c r="N281" s="10" t="str">
        <f>IFERROR(VLOOKUP(B281,Retorno_da_RFB!$D$3:$I$6388,3,0),"")</f>
        <v>8479.90.90</v>
      </c>
      <c r="O281" s="10" t="str">
        <f>IFERROR(VLOOKUP(B281,Retorno_da_RFB!$D$3:$I$6388,4,0),"")</f>
        <v>Dromos mandris, parte própria para máquina bobinadora mecânica para enrolamento e tratamento de tiras de aço a quente.</v>
      </c>
      <c r="P281" s="12" t="str">
        <f>IFERROR(IF(N281="","",IF(VLOOKUP(LEFT(N281,10),'Universo_BK-BIT'!$A$5:$E$10005,2,0)="","X",VLOOKUP(LEFT(N281,10),'Universo_BK-BIT'!$A$5:$E$10005,2,0))),"X")</f>
        <v>BK</v>
      </c>
      <c r="Q281" s="12">
        <f>IFERROR(IF(P281="X","",VLOOKUP(LEFT(N281,10),'Universo_BK-BIT'!$A$5:$E$10005,3,0)),"")</f>
        <v>14</v>
      </c>
      <c r="R281" s="14" t="e">
        <f t="shared" si="13"/>
        <v>#REF!</v>
      </c>
      <c r="S281" s="14" t="e">
        <f t="shared" si="14"/>
        <v>#N/A</v>
      </c>
      <c r="T281" s="14"/>
      <c r="U281" s="14" t="str">
        <f ca="1">IFERROR(IF(P281="X",IF(VLOOKUP(B281,'Oficios_-_pend_criticas'!$C$3:$J$4739,5,0)="","",IF(VLOOKUP(B281,'Oficios_-_pend_criticas'!$C$3:$J$4739,7,0)="",IF(TODAY()&gt;VLOOKUP(B281,'Oficios_-_pend_criticas'!$C$3:$J$4739,5,0),"X",""),IF(VLOOKUP(B281,'Oficios_-_pend_criticas'!$C$3:$J$4739,7,0)&gt;VLOOKUP(B281,'Oficios_-_pend_criticas'!$C$3:$J$4739,5,0),"X",""))),""),"")</f>
        <v/>
      </c>
      <c r="V281" s="14" t="str">
        <f ca="1">IFERROR(IF(Q281=0,IF(VLOOKUP(B281,'Oficios_-_pend_criticas'!$C$3:$J$4739,5,0)="","",IF(VLOOKUP(B281,'Oficios_-_pend_criticas'!$C$3:$J$4739,7,0)="",IF(TODAY()&gt;VLOOKUP(B281,'Oficios_-_pend_criticas'!$C$3:$J$4739,5,0),"X",""),IF(VLOOKUP(B281,'Oficios_-_pend_criticas'!$C$3:$J$4739,7,0)&gt;VLOOKUP(B281,'Oficios_-_pend_criticas'!$C$3:$J$4739,5,0),"X",""))),""),"")</f>
        <v/>
      </c>
      <c r="W281" s="14" t="str">
        <f ca="1">IFERROR(IF(P281&lt;&gt;"X",IF(Q281&gt;0,IF(VLOOKUP(B281,'Oficios_-_pend_criticas'!$C$4:$J$4739,5,0)="","",IF(VLOOKUP(B281,'Oficios_-_pend_criticas'!$C$4:$J$4739,7,0)="",IF(TODAY()&gt;VLOOKUP(B281,'Oficios_-_pend_criticas'!$C$4:$J$4739,5,0),"X",""),IF(VLOOKUP(B281,'Oficios_-_pend_criticas'!$C$4:$J$4739,7,0)&gt;VLOOKUP(B281,'Oficios_-_pend_criticas'!$C$4:$J$4739,5,0),"X",""))),""),""),"")</f>
        <v/>
      </c>
    </row>
    <row r="282" spans="1:23" ht="33.75" hidden="1" customHeight="1" x14ac:dyDescent="0.25">
      <c r="A282" s="9" t="str">
        <f t="shared" si="12"/>
        <v/>
      </c>
      <c r="B282" s="10" t="s">
        <v>756</v>
      </c>
      <c r="C282" s="11" t="e">
        <f>IF(B282="","",VLOOKUP(B282,#REF!,6,0))</f>
        <v>#REF!</v>
      </c>
      <c r="D282" s="12" t="e">
        <f>IF(B282="","",VLOOKUP(B282,#REF!,22,0))</f>
        <v>#REF!</v>
      </c>
      <c r="E282" s="10" t="e">
        <f>IF(B282="","",VLOOKUP(B282,Consultas_públicas!$A$376:$G$3879,7,0))</f>
        <v>#N/A</v>
      </c>
      <c r="F282" s="12" t="s">
        <v>253</v>
      </c>
      <c r="G282" s="13">
        <v>43516</v>
      </c>
      <c r="H282" s="14" t="str">
        <f>IFERROR(IF(VLOOKUP(B282,'Oficios_-_pend_criticas'!$C$4:$D$4739,2,0)="","","X"),"")</f>
        <v/>
      </c>
      <c r="I282" s="12"/>
      <c r="J282" s="13"/>
      <c r="K282" s="10"/>
      <c r="L282" s="12" t="str">
        <f>IFERROR(VLOOKUP(B282,Retorno_da_RFB!$D$3:$I$6388,5,0),"")</f>
        <v>030</v>
      </c>
      <c r="M282" s="13">
        <f>IFERROR(VLOOKUP(B282,Retorno_da_RFB!$D$3:$I$6388,6,0),"")</f>
        <v>43544</v>
      </c>
      <c r="N282" s="10" t="str">
        <f>IFERROR(VLOOKUP(B282,Retorno_da_RFB!$D$3:$I$6388,3,0),"")</f>
        <v>8431.20.11</v>
      </c>
      <c r="O282" s="10" t="str">
        <f>IFERROR(VLOOKUP(B282,Retorno_da_RFB!$D$3:$I$6388,4,0),"")</f>
        <v>Esteiras portas cabos e mangueiras com comprimento de até 2.000 milímetros, dotadas de chicote elétrico, com guia articulada em forma de esteira.</v>
      </c>
      <c r="P282" s="12" t="str">
        <f>IFERROR(IF(N282="","",IF(VLOOKUP(LEFT(N282,10),'Universo_BK-BIT'!$A$5:$E$10005,2,0)="","X",VLOOKUP(LEFT(N282,10),'Universo_BK-BIT'!$A$5:$E$10005,2,0))),"X")</f>
        <v>BK</v>
      </c>
      <c r="Q282" s="12">
        <f>IFERROR(IF(P282="X","",VLOOKUP(LEFT(N282,10),'Universo_BK-BIT'!$A$5:$E$10005,3,0)),"")</f>
        <v>14</v>
      </c>
      <c r="R282" s="14" t="e">
        <f t="shared" si="13"/>
        <v>#REF!</v>
      </c>
      <c r="S282" s="14" t="e">
        <f t="shared" si="14"/>
        <v>#N/A</v>
      </c>
      <c r="T282" s="14"/>
      <c r="U282" s="14" t="str">
        <f ca="1">IFERROR(IF(P282="X",IF(VLOOKUP(B282,'Oficios_-_pend_criticas'!$C$3:$J$4739,5,0)="","",IF(VLOOKUP(B282,'Oficios_-_pend_criticas'!$C$3:$J$4739,7,0)="",IF(TODAY()&gt;VLOOKUP(B282,'Oficios_-_pend_criticas'!$C$3:$J$4739,5,0),"X",""),IF(VLOOKUP(B282,'Oficios_-_pend_criticas'!$C$3:$J$4739,7,0)&gt;VLOOKUP(B282,'Oficios_-_pend_criticas'!$C$3:$J$4739,5,0),"X",""))),""),"")</f>
        <v/>
      </c>
      <c r="V282" s="14" t="str">
        <f ca="1">IFERROR(IF(Q282=0,IF(VLOOKUP(B282,'Oficios_-_pend_criticas'!$C$3:$J$4739,5,0)="","",IF(VLOOKUP(B282,'Oficios_-_pend_criticas'!$C$3:$J$4739,7,0)="",IF(TODAY()&gt;VLOOKUP(B282,'Oficios_-_pend_criticas'!$C$3:$J$4739,5,0),"X",""),IF(VLOOKUP(B282,'Oficios_-_pend_criticas'!$C$3:$J$4739,7,0)&gt;VLOOKUP(B282,'Oficios_-_pend_criticas'!$C$3:$J$4739,5,0),"X",""))),""),"")</f>
        <v/>
      </c>
      <c r="W282" s="14" t="str">
        <f ca="1">IFERROR(IF(P282&lt;&gt;"X",IF(Q282&gt;0,IF(VLOOKUP(B282,'Oficios_-_pend_criticas'!$C$4:$J$4739,5,0)="","",IF(VLOOKUP(B282,'Oficios_-_pend_criticas'!$C$4:$J$4739,7,0)="",IF(TODAY()&gt;VLOOKUP(B282,'Oficios_-_pend_criticas'!$C$4:$J$4739,5,0),"X",""),IF(VLOOKUP(B282,'Oficios_-_pend_criticas'!$C$4:$J$4739,7,0)&gt;VLOOKUP(B282,'Oficios_-_pend_criticas'!$C$4:$J$4739,5,0),"X",""))),""),""),"")</f>
        <v/>
      </c>
    </row>
    <row r="283" spans="1:23" ht="33.75" hidden="1" customHeight="1" x14ac:dyDescent="0.25">
      <c r="A283" s="9" t="str">
        <f t="shared" si="12"/>
        <v/>
      </c>
      <c r="B283" s="10" t="s">
        <v>758</v>
      </c>
      <c r="C283" s="11" t="e">
        <f>IF(B283="","",VLOOKUP(B283,#REF!,6,0))</f>
        <v>#REF!</v>
      </c>
      <c r="D283" s="12" t="e">
        <f>IF(B283="","",VLOOKUP(B283,#REF!,22,0))</f>
        <v>#REF!</v>
      </c>
      <c r="E283" s="10" t="e">
        <f>IF(B283="","",VLOOKUP(B283,Consultas_públicas!$A$376:$G$3879,7,0))</f>
        <v>#N/A</v>
      </c>
      <c r="F283" s="12" t="s">
        <v>253</v>
      </c>
      <c r="G283" s="13">
        <v>43516</v>
      </c>
      <c r="H283" s="14" t="str">
        <f>IFERROR(IF(VLOOKUP(B283,'Oficios_-_pend_criticas'!$C$4:$D$4739,2,0)="","","X"),"")</f>
        <v/>
      </c>
      <c r="I283" s="12"/>
      <c r="J283" s="13"/>
      <c r="K283" s="10"/>
      <c r="L283" s="12" t="str">
        <f>IFERROR(VLOOKUP(B283,Retorno_da_RFB!$D$3:$I$6388,5,0),"")</f>
        <v>030</v>
      </c>
      <c r="M283" s="13">
        <f>IFERROR(VLOOKUP(B283,Retorno_da_RFB!$D$3:$I$6388,6,0),"")</f>
        <v>43544</v>
      </c>
      <c r="N283" s="10" t="str">
        <f>IFERROR(VLOOKUP(B283,Retorno_da_RFB!$D$3:$I$6388,3,0),"")</f>
        <v>8421.39.90</v>
      </c>
      <c r="O283" s="10" t="str">
        <f>IFERROR(VLOOKUP(B283,Retorno_da_RFB!$D$3:$I$6388,4,0),"")</f>
        <v>Biodigestores para produção de biogás a partir do processo de digestão anaeróbica de resíduos orgânicos, com controlador lógico e programável (CLP), biorreator, unidade de comando e unidade de armazenagem de biogás, com capacidade mínima de processamento de 1.000kg de resíduos orgânicos diários, produção de biogás mínima de 100m3/dia, com composição de metano (CH4 ) entre 50 a 70% do volume, com pressão máxima de 33mbar para geração de energia elétrica calorífica, gás biometano e fertilizantes orgânicos</v>
      </c>
      <c r="P283" s="12" t="str">
        <f>IFERROR(IF(N283="","",IF(VLOOKUP(LEFT(N283,10),'Universo_BK-BIT'!$A$5:$E$10005,2,0)="","X",VLOOKUP(LEFT(N283,10),'Universo_BK-BIT'!$A$5:$E$10005,2,0))),"X")</f>
        <v>BK</v>
      </c>
      <c r="Q283" s="12">
        <f>IFERROR(IF(P283="X","",VLOOKUP(LEFT(N283,10),'Universo_BK-BIT'!$A$5:$E$10005,3,0)),"")</f>
        <v>14</v>
      </c>
      <c r="R283" s="14" t="e">
        <f t="shared" si="13"/>
        <v>#REF!</v>
      </c>
      <c r="S283" s="14" t="e">
        <f t="shared" si="14"/>
        <v>#N/A</v>
      </c>
      <c r="T283" s="14"/>
      <c r="U283" s="14" t="str">
        <f ca="1">IFERROR(IF(P283="X",IF(VLOOKUP(B283,'Oficios_-_pend_criticas'!$C$3:$J$4739,5,0)="","",IF(VLOOKUP(B283,'Oficios_-_pend_criticas'!$C$3:$J$4739,7,0)="",IF(TODAY()&gt;VLOOKUP(B283,'Oficios_-_pend_criticas'!$C$3:$J$4739,5,0),"X",""),IF(VLOOKUP(B283,'Oficios_-_pend_criticas'!$C$3:$J$4739,7,0)&gt;VLOOKUP(B283,'Oficios_-_pend_criticas'!$C$3:$J$4739,5,0),"X",""))),""),"")</f>
        <v/>
      </c>
      <c r="V283" s="14" t="str">
        <f ca="1">IFERROR(IF(Q283=0,IF(VLOOKUP(B283,'Oficios_-_pend_criticas'!$C$3:$J$4739,5,0)="","",IF(VLOOKUP(B283,'Oficios_-_pend_criticas'!$C$3:$J$4739,7,0)="",IF(TODAY()&gt;VLOOKUP(B283,'Oficios_-_pend_criticas'!$C$3:$J$4739,5,0),"X",""),IF(VLOOKUP(B283,'Oficios_-_pend_criticas'!$C$3:$J$4739,7,0)&gt;VLOOKUP(B283,'Oficios_-_pend_criticas'!$C$3:$J$4739,5,0),"X",""))),""),"")</f>
        <v/>
      </c>
      <c r="W283" s="14" t="str">
        <f ca="1">IFERROR(IF(P283&lt;&gt;"X",IF(Q283&gt;0,IF(VLOOKUP(B283,'Oficios_-_pend_criticas'!$C$4:$J$4739,5,0)="","",IF(VLOOKUP(B283,'Oficios_-_pend_criticas'!$C$4:$J$4739,7,0)="",IF(TODAY()&gt;VLOOKUP(B283,'Oficios_-_pend_criticas'!$C$4:$J$4739,5,0),"X",""),IF(VLOOKUP(B283,'Oficios_-_pend_criticas'!$C$4:$J$4739,7,0)&gt;VLOOKUP(B283,'Oficios_-_pend_criticas'!$C$4:$J$4739,5,0),"X",""))),""),""),"")</f>
        <v/>
      </c>
    </row>
    <row r="284" spans="1:23" ht="33.75" hidden="1" customHeight="1" x14ac:dyDescent="0.25">
      <c r="A284" s="9" t="str">
        <f t="shared" si="12"/>
        <v/>
      </c>
      <c r="B284" s="10" t="s">
        <v>760</v>
      </c>
      <c r="C284" s="11" t="e">
        <f>IF(B284="","",VLOOKUP(B284,#REF!,6,0))</f>
        <v>#REF!</v>
      </c>
      <c r="D284" s="12" t="e">
        <f>IF(B284="","",VLOOKUP(B284,#REF!,22,0))</f>
        <v>#REF!</v>
      </c>
      <c r="E284" s="10" t="e">
        <f>IF(B284="","",VLOOKUP(B284,Consultas_públicas!$A$376:$G$3879,7,0))</f>
        <v>#N/A</v>
      </c>
      <c r="F284" s="12" t="s">
        <v>253</v>
      </c>
      <c r="G284" s="13">
        <v>43516</v>
      </c>
      <c r="H284" s="14" t="str">
        <f>IFERROR(IF(VLOOKUP(B284,'Oficios_-_pend_criticas'!$C$4:$D$4739,2,0)="","","X"),"")</f>
        <v/>
      </c>
      <c r="I284" s="12"/>
      <c r="J284" s="13"/>
      <c r="K284" s="10"/>
      <c r="L284" s="12" t="str">
        <f>IFERROR(VLOOKUP(B284,Retorno_da_RFB!$D$3:$I$6388,5,0),"")</f>
        <v>030</v>
      </c>
      <c r="M284" s="13">
        <f>IFERROR(VLOOKUP(B284,Retorno_da_RFB!$D$3:$I$6388,6,0),"")</f>
        <v>43544</v>
      </c>
      <c r="N284" s="10" t="str">
        <f>IFERROR(VLOOKUP(B284,Retorno_da_RFB!$D$3:$I$6388,3,0),"")</f>
        <v>8412.21.10</v>
      </c>
      <c r="O284" s="10" t="str">
        <f>IFERROR(VLOOKUP(B284,Retorno_da_RFB!$D$3:$I$6388,4,0),"")</f>
        <v>Cilindros hidráulicos de elevação do carro da torre, pressão operacional de 12 até 22 megapascal, temperatura de -30 a + 85°C, pressão de curso sem carga de 6bar, comprimento de 804 milímetros e um diâmetro de 20 milímetro, comprimento de 340 milímetros até o ponto de fixação.</v>
      </c>
      <c r="P284" s="12" t="str">
        <f>IFERROR(IF(N284="","",IF(VLOOKUP(LEFT(N284,10),'Universo_BK-BIT'!$A$5:$E$10005,2,0)="","X",VLOOKUP(LEFT(N284,10),'Universo_BK-BIT'!$A$5:$E$10005,2,0))),"X")</f>
        <v>BK</v>
      </c>
      <c r="Q284" s="12">
        <f>IFERROR(IF(P284="X","",VLOOKUP(LEFT(N284,10),'Universo_BK-BIT'!$A$5:$E$10005,3,0)),"")</f>
        <v>14</v>
      </c>
      <c r="R284" s="14" t="e">
        <f t="shared" si="13"/>
        <v>#REF!</v>
      </c>
      <c r="S284" s="14" t="e">
        <f t="shared" si="14"/>
        <v>#N/A</v>
      </c>
      <c r="T284" s="14"/>
      <c r="U284" s="14" t="str">
        <f ca="1">IFERROR(IF(P284="X",IF(VLOOKUP(B284,'Oficios_-_pend_criticas'!$C$3:$J$4739,5,0)="","",IF(VLOOKUP(B284,'Oficios_-_pend_criticas'!$C$3:$J$4739,7,0)="",IF(TODAY()&gt;VLOOKUP(B284,'Oficios_-_pend_criticas'!$C$3:$J$4739,5,0),"X",""),IF(VLOOKUP(B284,'Oficios_-_pend_criticas'!$C$3:$J$4739,7,0)&gt;VLOOKUP(B284,'Oficios_-_pend_criticas'!$C$3:$J$4739,5,0),"X",""))),""),"")</f>
        <v/>
      </c>
      <c r="V284" s="14" t="str">
        <f ca="1">IFERROR(IF(Q284=0,IF(VLOOKUP(B284,'Oficios_-_pend_criticas'!$C$3:$J$4739,5,0)="","",IF(VLOOKUP(B284,'Oficios_-_pend_criticas'!$C$3:$J$4739,7,0)="",IF(TODAY()&gt;VLOOKUP(B284,'Oficios_-_pend_criticas'!$C$3:$J$4739,5,0),"X",""),IF(VLOOKUP(B284,'Oficios_-_pend_criticas'!$C$3:$J$4739,7,0)&gt;VLOOKUP(B284,'Oficios_-_pend_criticas'!$C$3:$J$4739,5,0),"X",""))),""),"")</f>
        <v/>
      </c>
      <c r="W284" s="14" t="str">
        <f ca="1">IFERROR(IF(P284&lt;&gt;"X",IF(Q284&gt;0,IF(VLOOKUP(B284,'Oficios_-_pend_criticas'!$C$4:$J$4739,5,0)="","",IF(VLOOKUP(B284,'Oficios_-_pend_criticas'!$C$4:$J$4739,7,0)="",IF(TODAY()&gt;VLOOKUP(B284,'Oficios_-_pend_criticas'!$C$4:$J$4739,5,0),"X",""),IF(VLOOKUP(B284,'Oficios_-_pend_criticas'!$C$4:$J$4739,7,0)&gt;VLOOKUP(B284,'Oficios_-_pend_criticas'!$C$4:$J$4739,5,0),"X",""))),""),""),"")</f>
        <v/>
      </c>
    </row>
    <row r="285" spans="1:23" ht="33.75" hidden="1" customHeight="1" x14ac:dyDescent="0.25">
      <c r="A285" s="9" t="str">
        <f t="shared" si="12"/>
        <v/>
      </c>
      <c r="B285" s="10" t="s">
        <v>762</v>
      </c>
      <c r="C285" s="11" t="e">
        <f>IF(B285="","",VLOOKUP(B285,#REF!,6,0))</f>
        <v>#REF!</v>
      </c>
      <c r="D285" s="12" t="e">
        <f>IF(B285="","",VLOOKUP(B285,#REF!,22,0))</f>
        <v>#REF!</v>
      </c>
      <c r="E285" s="10" t="e">
        <f>IF(B285="","",VLOOKUP(B285,Consultas_públicas!$A$376:$G$3879,7,0))</f>
        <v>#N/A</v>
      </c>
      <c r="F285" s="12" t="s">
        <v>253</v>
      </c>
      <c r="G285" s="13">
        <v>43516</v>
      </c>
      <c r="H285" s="14" t="str">
        <f>IFERROR(IF(VLOOKUP(B285,'Oficios_-_pend_criticas'!$C$4:$D$4739,2,0)="","","X"),"")</f>
        <v/>
      </c>
      <c r="I285" s="12"/>
      <c r="J285" s="13"/>
      <c r="K285" s="10"/>
      <c r="L285" s="12" t="str">
        <f>IFERROR(VLOOKUP(B285,Retorno_da_RFB!$D$3:$I$6388,5,0),"")</f>
        <v>030</v>
      </c>
      <c r="M285" s="13">
        <f>IFERROR(VLOOKUP(B285,Retorno_da_RFB!$D$3:$I$6388,6,0),"")</f>
        <v>43544</v>
      </c>
      <c r="N285" s="10" t="str">
        <f>IFERROR(VLOOKUP(B285,Retorno_da_RFB!$D$3:$I$6388,3,0),"")</f>
        <v>8479.89.99</v>
      </c>
      <c r="O285" s="10" t="str">
        <f>IFERROR(VLOOKUP(B285,Retorno_da_RFB!$D$3:$I$6388,4,0),"")</f>
        <v>Equipamentos automáticos para aplicação de fita adesiva com força máxima de aplicação de 40N em cada fita e tempo de prensagem entre 5 e 10 segundos, para montagem do display de painel de veículo automóvel, com capacidade de aplicação e montagem de 60 peças por hora, dotados de estrutura da estação de trabalho com cabina superior, scanner para leitura de código 2D para sistema de rastreamento, cortina de luz de segurança, sistema de visão com 2 câmeras com resolução de 12Mpx com sistema de iluminação externa, válvula proporcional para controle de força, braço de posicionamento, sensores indutivos de presença dos componentes, sistema com movimentação pneumática acoplado a um sistema de vácuo para coleta dos difusores, atuadores elétricos para movimentação do carro de transporte da peça, sistema de automação com controlador lógico programável (CLP) e painel de interface homem máquina (IHM) com tela de 9 polegadas, com capacidade de comunicação em rede com ou sem fio e computador industrial.</v>
      </c>
      <c r="P285" s="12" t="str">
        <f>IFERROR(IF(N285="","",IF(VLOOKUP(LEFT(N285,10),'Universo_BK-BIT'!$A$5:$E$10005,2,0)="","X",VLOOKUP(LEFT(N285,10),'Universo_BK-BIT'!$A$5:$E$10005,2,0))),"X")</f>
        <v>BK</v>
      </c>
      <c r="Q285" s="12">
        <f>IFERROR(IF(P285="X","",VLOOKUP(LEFT(N285,10),'Universo_BK-BIT'!$A$5:$E$10005,3,0)),"")</f>
        <v>14</v>
      </c>
      <c r="R285" s="14" t="e">
        <f t="shared" si="13"/>
        <v>#REF!</v>
      </c>
      <c r="S285" s="14" t="e">
        <f t="shared" si="14"/>
        <v>#N/A</v>
      </c>
      <c r="T285" s="14"/>
      <c r="U285" s="14" t="str">
        <f ca="1">IFERROR(IF(P285="X",IF(VLOOKUP(B285,'Oficios_-_pend_criticas'!$C$3:$J$4739,5,0)="","",IF(VLOOKUP(B285,'Oficios_-_pend_criticas'!$C$3:$J$4739,7,0)="",IF(TODAY()&gt;VLOOKUP(B285,'Oficios_-_pend_criticas'!$C$3:$J$4739,5,0),"X",""),IF(VLOOKUP(B285,'Oficios_-_pend_criticas'!$C$3:$J$4739,7,0)&gt;VLOOKUP(B285,'Oficios_-_pend_criticas'!$C$3:$J$4739,5,0),"X",""))),""),"")</f>
        <v/>
      </c>
      <c r="V285" s="14" t="str">
        <f ca="1">IFERROR(IF(Q285=0,IF(VLOOKUP(B285,'Oficios_-_pend_criticas'!$C$3:$J$4739,5,0)="","",IF(VLOOKUP(B285,'Oficios_-_pend_criticas'!$C$3:$J$4739,7,0)="",IF(TODAY()&gt;VLOOKUP(B285,'Oficios_-_pend_criticas'!$C$3:$J$4739,5,0),"X",""),IF(VLOOKUP(B285,'Oficios_-_pend_criticas'!$C$3:$J$4739,7,0)&gt;VLOOKUP(B285,'Oficios_-_pend_criticas'!$C$3:$J$4739,5,0),"X",""))),""),"")</f>
        <v/>
      </c>
      <c r="W285" s="14" t="str">
        <f ca="1">IFERROR(IF(P285&lt;&gt;"X",IF(Q285&gt;0,IF(VLOOKUP(B285,'Oficios_-_pend_criticas'!$C$4:$J$4739,5,0)="","",IF(VLOOKUP(B285,'Oficios_-_pend_criticas'!$C$4:$J$4739,7,0)="",IF(TODAY()&gt;VLOOKUP(B285,'Oficios_-_pend_criticas'!$C$4:$J$4739,5,0),"X",""),IF(VLOOKUP(B285,'Oficios_-_pend_criticas'!$C$4:$J$4739,7,0)&gt;VLOOKUP(B285,'Oficios_-_pend_criticas'!$C$4:$J$4739,5,0),"X",""))),""),""),"")</f>
        <v/>
      </c>
    </row>
    <row r="286" spans="1:23" ht="33.75" hidden="1" customHeight="1" x14ac:dyDescent="0.25">
      <c r="A286" s="9" t="str">
        <f t="shared" si="12"/>
        <v/>
      </c>
      <c r="B286" s="10" t="s">
        <v>764</v>
      </c>
      <c r="C286" s="11" t="e">
        <f>IF(B286="","",VLOOKUP(B286,#REF!,6,0))</f>
        <v>#REF!</v>
      </c>
      <c r="D286" s="12" t="e">
        <f>IF(B286="","",VLOOKUP(B286,#REF!,22,0))</f>
        <v>#REF!</v>
      </c>
      <c r="E286" s="10" t="e">
        <f>IF(B286="","",VLOOKUP(B286,Consultas_públicas!$A$376:$G$3879,7,0))</f>
        <v>#N/A</v>
      </c>
      <c r="F286" s="12" t="s">
        <v>253</v>
      </c>
      <c r="G286" s="13">
        <v>43516</v>
      </c>
      <c r="H286" s="14" t="str">
        <f>IFERROR(IF(VLOOKUP(B286,'Oficios_-_pend_criticas'!$C$4:$D$4739,2,0)="","","X"),"")</f>
        <v/>
      </c>
      <c r="I286" s="12"/>
      <c r="J286" s="13"/>
      <c r="K286" s="10"/>
      <c r="L286" s="12" t="str">
        <f>IFERROR(VLOOKUP(B286,Retorno_da_RFB!$D$3:$I$6388,5,0),"")</f>
        <v>030</v>
      </c>
      <c r="M286" s="13">
        <f>IFERROR(VLOOKUP(B286,Retorno_da_RFB!$D$3:$I$6388,6,0),"")</f>
        <v>43544</v>
      </c>
      <c r="N286" s="10" t="str">
        <f>IFERROR(VLOOKUP(B286,Retorno_da_RFB!$D$3:$I$6388,3,0),"")</f>
        <v>8419.32.00</v>
      </c>
      <c r="O286" s="10" t="str">
        <f>IFERROR(VLOOKUP(B286,Retorno_da_RFB!$D$3:$I$6388,4,0),"")</f>
        <v>Secadores de madeira com capacidade útil de 311m3 com câmara de 22m de largura, 8,5m de profundidade e com 8,4m de altura, com porta de 22m de largura e 6,1m de altura; com potência térmica instalada de 5.885.359Kcal (6.843kW); sistema de recuperação de energia e perdas de transmissão nas estruturas das paredes e exaustão, sistema de dispersão de água fria a alta pressão com HPS 100bar e medição da umidade da madeira por zonas de medição dentro da câmara.</v>
      </c>
      <c r="P286" s="12" t="str">
        <f>IFERROR(IF(N286="","",IF(VLOOKUP(LEFT(N286,10),'Universo_BK-BIT'!$A$5:$E$10005,2,0)="","X",VLOOKUP(LEFT(N286,10),'Universo_BK-BIT'!$A$5:$E$10005,2,0))),"X")</f>
        <v>BK</v>
      </c>
      <c r="Q286" s="12">
        <f>IFERROR(IF(P286="X","",VLOOKUP(LEFT(N286,10),'Universo_BK-BIT'!$A$5:$E$10005,3,0)),"")</f>
        <v>14</v>
      </c>
      <c r="R286" s="14" t="e">
        <f t="shared" si="13"/>
        <v>#REF!</v>
      </c>
      <c r="S286" s="14" t="e">
        <f t="shared" si="14"/>
        <v>#N/A</v>
      </c>
      <c r="T286" s="14"/>
      <c r="U286" s="14" t="str">
        <f ca="1">IFERROR(IF(P286="X",IF(VLOOKUP(B286,'Oficios_-_pend_criticas'!$C$3:$J$4739,5,0)="","",IF(VLOOKUP(B286,'Oficios_-_pend_criticas'!$C$3:$J$4739,7,0)="",IF(TODAY()&gt;VLOOKUP(B286,'Oficios_-_pend_criticas'!$C$3:$J$4739,5,0),"X",""),IF(VLOOKUP(B286,'Oficios_-_pend_criticas'!$C$3:$J$4739,7,0)&gt;VLOOKUP(B286,'Oficios_-_pend_criticas'!$C$3:$J$4739,5,0),"X",""))),""),"")</f>
        <v/>
      </c>
      <c r="V286" s="14" t="str">
        <f ca="1">IFERROR(IF(Q286=0,IF(VLOOKUP(B286,'Oficios_-_pend_criticas'!$C$3:$J$4739,5,0)="","",IF(VLOOKUP(B286,'Oficios_-_pend_criticas'!$C$3:$J$4739,7,0)="",IF(TODAY()&gt;VLOOKUP(B286,'Oficios_-_pend_criticas'!$C$3:$J$4739,5,0),"X",""),IF(VLOOKUP(B286,'Oficios_-_pend_criticas'!$C$3:$J$4739,7,0)&gt;VLOOKUP(B286,'Oficios_-_pend_criticas'!$C$3:$J$4739,5,0),"X",""))),""),"")</f>
        <v/>
      </c>
      <c r="W286" s="14" t="str">
        <f ca="1">IFERROR(IF(P286&lt;&gt;"X",IF(Q286&gt;0,IF(VLOOKUP(B286,'Oficios_-_pend_criticas'!$C$4:$J$4739,5,0)="","",IF(VLOOKUP(B286,'Oficios_-_pend_criticas'!$C$4:$J$4739,7,0)="",IF(TODAY()&gt;VLOOKUP(B286,'Oficios_-_pend_criticas'!$C$4:$J$4739,5,0),"X",""),IF(VLOOKUP(B286,'Oficios_-_pend_criticas'!$C$4:$J$4739,7,0)&gt;VLOOKUP(B286,'Oficios_-_pend_criticas'!$C$4:$J$4739,5,0),"X",""))),""),""),"")</f>
        <v/>
      </c>
    </row>
    <row r="287" spans="1:23" ht="33.75" hidden="1" customHeight="1" x14ac:dyDescent="0.25">
      <c r="A287" s="9" t="str">
        <f t="shared" si="12"/>
        <v/>
      </c>
      <c r="B287" s="10" t="s">
        <v>767</v>
      </c>
      <c r="C287" s="11" t="e">
        <f>IF(B287="","",VLOOKUP(B287,#REF!,6,0))</f>
        <v>#REF!</v>
      </c>
      <c r="D287" s="12" t="e">
        <f>IF(B287="","",VLOOKUP(B287,#REF!,22,0))</f>
        <v>#REF!</v>
      </c>
      <c r="E287" s="10" t="e">
        <f>IF(B287="","",VLOOKUP(B287,Consultas_públicas!$A$376:$G$3879,7,0))</f>
        <v>#N/A</v>
      </c>
      <c r="F287" s="12" t="s">
        <v>253</v>
      </c>
      <c r="G287" s="13">
        <v>43516</v>
      </c>
      <c r="H287" s="14" t="str">
        <f>IFERROR(IF(VLOOKUP(B287,'Oficios_-_pend_criticas'!$C$4:$D$4739,2,0)="","","X"),"")</f>
        <v/>
      </c>
      <c r="I287" s="12"/>
      <c r="J287" s="13"/>
      <c r="K287" s="10"/>
      <c r="L287" s="12" t="str">
        <f>IFERROR(VLOOKUP(B287,Retorno_da_RFB!$D$3:$I$6388,5,0),"")</f>
        <v>030</v>
      </c>
      <c r="M287" s="13">
        <f>IFERROR(VLOOKUP(B287,Retorno_da_RFB!$D$3:$I$6388,6,0),"")</f>
        <v>43544</v>
      </c>
      <c r="N287" s="10" t="str">
        <f>IFERROR(VLOOKUP(B287,Retorno_da_RFB!$D$3:$I$6388,3,0),"")</f>
        <v>9030.33.90</v>
      </c>
      <c r="O287" s="10" t="str">
        <f>IFERROR(VLOOKUP(B287,Retorno_da_RFB!$D$3:$I$6388,4,0),"")</f>
        <v>Equipamentos para controle da tensão, proteção e funcionamento de instalações de reatância capacitiva, dotados de varistores de óxido metálico, resistores de amortecimento, links ópticos, dispositivos de proteção rápido "CAPTHOR", painel de operação “OSU” e capacitor de acoplamento, corrente de curto circuito nominal igual ou superior a 63kArms/0,50s, nível de isolação igual ou superior a 343,62kV pico, dispositivo de desvio de corrente isolado a gás SF6 “Bypass Breaker”, tensão nominal para a terra 550kV e tensão nominal do polo igual ou superior 170kV, nível de isolação para terra igual ou superior 1.550kV pico, corrente nominal igual ou superior 2.000A e corrente de fechamento igual ou superior a 89,6kA pico, tensão de reinserção igual ou superior a 360kV, mecanismo de operação a mola, e elo de conexão da plataforma ao solo por intermédio de até 6 colunas de sinais (2 por fase), tensão nominal 550kV, distância de escoamento de no mínimo 11.000mm, quantidade de fibras ópticas igual ou superior a 16 unidades.</v>
      </c>
      <c r="P287" s="12" t="str">
        <f>IFERROR(IF(N287="","",IF(VLOOKUP(LEFT(N287,10),'Universo_BK-BIT'!$A$5:$E$10005,2,0)="","X",VLOOKUP(LEFT(N287,10),'Universo_BK-BIT'!$A$5:$E$10005,2,0))),"X")</f>
        <v>BK</v>
      </c>
      <c r="Q287" s="12">
        <f>IFERROR(IF(P287="X","",VLOOKUP(LEFT(N287,10),'Universo_BK-BIT'!$A$5:$E$10005,3,0)),"")</f>
        <v>14</v>
      </c>
      <c r="R287" s="14" t="e">
        <f t="shared" si="13"/>
        <v>#REF!</v>
      </c>
      <c r="S287" s="14" t="e">
        <f t="shared" si="14"/>
        <v>#N/A</v>
      </c>
      <c r="T287" s="14"/>
      <c r="U287" s="14" t="str">
        <f ca="1">IFERROR(IF(P287="X",IF(VLOOKUP(B287,'Oficios_-_pend_criticas'!$C$3:$J$4739,5,0)="","",IF(VLOOKUP(B287,'Oficios_-_pend_criticas'!$C$3:$J$4739,7,0)="",IF(TODAY()&gt;VLOOKUP(B287,'Oficios_-_pend_criticas'!$C$3:$J$4739,5,0),"X",""),IF(VLOOKUP(B287,'Oficios_-_pend_criticas'!$C$3:$J$4739,7,0)&gt;VLOOKUP(B287,'Oficios_-_pend_criticas'!$C$3:$J$4739,5,0),"X",""))),""),"")</f>
        <v/>
      </c>
      <c r="V287" s="14" t="str">
        <f ca="1">IFERROR(IF(Q287=0,IF(VLOOKUP(B287,'Oficios_-_pend_criticas'!$C$3:$J$4739,5,0)="","",IF(VLOOKUP(B287,'Oficios_-_pend_criticas'!$C$3:$J$4739,7,0)="",IF(TODAY()&gt;VLOOKUP(B287,'Oficios_-_pend_criticas'!$C$3:$J$4739,5,0),"X",""),IF(VLOOKUP(B287,'Oficios_-_pend_criticas'!$C$3:$J$4739,7,0)&gt;VLOOKUP(B287,'Oficios_-_pend_criticas'!$C$3:$J$4739,5,0),"X",""))),""),"")</f>
        <v/>
      </c>
      <c r="W287" s="14" t="str">
        <f ca="1">IFERROR(IF(P287&lt;&gt;"X",IF(Q287&gt;0,IF(VLOOKUP(B287,'Oficios_-_pend_criticas'!$C$4:$J$4739,5,0)="","",IF(VLOOKUP(B287,'Oficios_-_pend_criticas'!$C$4:$J$4739,7,0)="",IF(TODAY()&gt;VLOOKUP(B287,'Oficios_-_pend_criticas'!$C$4:$J$4739,5,0),"X",""),IF(VLOOKUP(B287,'Oficios_-_pend_criticas'!$C$4:$J$4739,7,0)&gt;VLOOKUP(B287,'Oficios_-_pend_criticas'!$C$4:$J$4739,5,0),"X",""))),""),""),"")</f>
        <v/>
      </c>
    </row>
    <row r="288" spans="1:23" ht="33.75" hidden="1" customHeight="1" x14ac:dyDescent="0.25">
      <c r="A288" s="9" t="str">
        <f t="shared" si="12"/>
        <v/>
      </c>
      <c r="B288" s="10" t="s">
        <v>770</v>
      </c>
      <c r="C288" s="11" t="e">
        <f>IF(B288="","",VLOOKUP(B288,#REF!,6,0))</f>
        <v>#REF!</v>
      </c>
      <c r="D288" s="12" t="e">
        <f>IF(B288="","",VLOOKUP(B288,#REF!,22,0))</f>
        <v>#REF!</v>
      </c>
      <c r="E288" s="10" t="e">
        <f>IF(B288="","",VLOOKUP(B288,Consultas_públicas!$A$376:$G$3879,7,0))</f>
        <v>#N/A</v>
      </c>
      <c r="F288" s="12" t="s">
        <v>253</v>
      </c>
      <c r="G288" s="13">
        <v>43516</v>
      </c>
      <c r="H288" s="14" t="str">
        <f>IFERROR(IF(VLOOKUP(B288,'Oficios_-_pend_criticas'!$C$4:$D$4739,2,0)="","","X"),"")</f>
        <v/>
      </c>
      <c r="I288" s="12"/>
      <c r="J288" s="13"/>
      <c r="K288" s="10"/>
      <c r="L288" s="12" t="str">
        <f>IFERROR(VLOOKUP(B288,Retorno_da_RFB!$D$3:$I$6388,5,0),"")</f>
        <v>030</v>
      </c>
      <c r="M288" s="13">
        <f>IFERROR(VLOOKUP(B288,Retorno_da_RFB!$D$3:$I$6388,6,0),"")</f>
        <v>43544</v>
      </c>
      <c r="N288" s="10" t="str">
        <f>IFERROR(VLOOKUP(B288,Retorno_da_RFB!$D$3:$I$6388,3,0),"")</f>
        <v>8537.10.20</v>
      </c>
      <c r="O288" s="10" t="str">
        <f>IFERROR(VLOOKUP(B288,Retorno_da_RFB!$D$3:$I$6388,4,0),"")</f>
        <v>Sistemas de proteção, controle e supervisão MACH de banco de capacitores tipo série para instalação em linhas de transmissão, montados em painel metálico padrão com controlador lógico programável de dados, módulos de entradas e saídas analógicas, digitais, conversores de interface ótica, switches, computadores, GPS, fonte de alimentação, hardwares de comunicação com portas Ethernet e performance de até 1,2GHz, e softwares compatíveis e dotado de comunicação óptica com os sensores de corrente da plataforma.</v>
      </c>
      <c r="P288" s="12" t="str">
        <f>IFERROR(IF(N288="","",IF(VLOOKUP(LEFT(N288,10),'Universo_BK-BIT'!$A$5:$E$10005,2,0)="","X",VLOOKUP(LEFT(N288,10),'Universo_BK-BIT'!$A$5:$E$10005,2,0))),"X")</f>
        <v>BIT</v>
      </c>
      <c r="Q288" s="12">
        <f>IFERROR(IF(P288="X","",VLOOKUP(LEFT(N288,10),'Universo_BK-BIT'!$A$5:$E$10005,3,0)),"")</f>
        <v>14</v>
      </c>
      <c r="R288" s="14" t="e">
        <f t="shared" si="13"/>
        <v>#REF!</v>
      </c>
      <c r="S288" s="14" t="e">
        <f t="shared" si="14"/>
        <v>#N/A</v>
      </c>
      <c r="T288" s="14"/>
      <c r="U288" s="14" t="str">
        <f ca="1">IFERROR(IF(P288="X",IF(VLOOKUP(B288,'Oficios_-_pend_criticas'!$C$3:$J$4739,5,0)="","",IF(VLOOKUP(B288,'Oficios_-_pend_criticas'!$C$3:$J$4739,7,0)="",IF(TODAY()&gt;VLOOKUP(B288,'Oficios_-_pend_criticas'!$C$3:$J$4739,5,0),"X",""),IF(VLOOKUP(B288,'Oficios_-_pend_criticas'!$C$3:$J$4739,7,0)&gt;VLOOKUP(B288,'Oficios_-_pend_criticas'!$C$3:$J$4739,5,0),"X",""))),""),"")</f>
        <v/>
      </c>
      <c r="V288" s="14" t="str">
        <f ca="1">IFERROR(IF(Q288=0,IF(VLOOKUP(B288,'Oficios_-_pend_criticas'!$C$3:$J$4739,5,0)="","",IF(VLOOKUP(B288,'Oficios_-_pend_criticas'!$C$3:$J$4739,7,0)="",IF(TODAY()&gt;VLOOKUP(B288,'Oficios_-_pend_criticas'!$C$3:$J$4739,5,0),"X",""),IF(VLOOKUP(B288,'Oficios_-_pend_criticas'!$C$3:$J$4739,7,0)&gt;VLOOKUP(B288,'Oficios_-_pend_criticas'!$C$3:$J$4739,5,0),"X",""))),""),"")</f>
        <v/>
      </c>
      <c r="W288" s="14" t="str">
        <f ca="1">IFERROR(IF(P288&lt;&gt;"X",IF(Q288&gt;0,IF(VLOOKUP(B288,'Oficios_-_pend_criticas'!$C$4:$J$4739,5,0)="","",IF(VLOOKUP(B288,'Oficios_-_pend_criticas'!$C$4:$J$4739,7,0)="",IF(TODAY()&gt;VLOOKUP(B288,'Oficios_-_pend_criticas'!$C$4:$J$4739,5,0),"X",""),IF(VLOOKUP(B288,'Oficios_-_pend_criticas'!$C$4:$J$4739,7,0)&gt;VLOOKUP(B288,'Oficios_-_pend_criticas'!$C$4:$J$4739,5,0),"X",""))),""),""),"")</f>
        <v/>
      </c>
    </row>
    <row r="289" spans="1:23" ht="33.75" hidden="1" customHeight="1" x14ac:dyDescent="0.25">
      <c r="A289" s="9" t="str">
        <f t="shared" si="12"/>
        <v/>
      </c>
      <c r="B289" s="10" t="s">
        <v>773</v>
      </c>
      <c r="C289" s="11" t="e">
        <f>IF(B289="","",VLOOKUP(B289,#REF!,6,0))</f>
        <v>#REF!</v>
      </c>
      <c r="D289" s="12" t="e">
        <f>IF(B289="","",VLOOKUP(B289,#REF!,22,0))</f>
        <v>#REF!</v>
      </c>
      <c r="E289" s="10" t="e">
        <f>IF(B289="","",VLOOKUP(B289,Consultas_públicas!$A$376:$G$3879,7,0))</f>
        <v>#N/A</v>
      </c>
      <c r="F289" s="12" t="s">
        <v>253</v>
      </c>
      <c r="G289" s="13">
        <v>43516</v>
      </c>
      <c r="H289" s="14" t="str">
        <f>IFERROR(IF(VLOOKUP(B289,'Oficios_-_pend_criticas'!$C$4:$D$4739,2,0)="","","X"),"")</f>
        <v/>
      </c>
      <c r="I289" s="12"/>
      <c r="J289" s="13"/>
      <c r="K289" s="10"/>
      <c r="L289" s="12" t="str">
        <f>IFERROR(VLOOKUP(B289,Retorno_da_RFB!$D$3:$I$6388,5,0),"")</f>
        <v>030</v>
      </c>
      <c r="M289" s="13">
        <f>IFERROR(VLOOKUP(B289,Retorno_da_RFB!$D$3:$I$6388,6,0),"")</f>
        <v>43544</v>
      </c>
      <c r="N289" s="10" t="str">
        <f>IFERROR(VLOOKUP(B289,Retorno_da_RFB!$D$3:$I$6388,3,0),"")</f>
        <v>8438.50.00</v>
      </c>
      <c r="O289" s="10" t="str">
        <f>IFERROR(VLOOKUP(B289,Retorno_da_RFB!$D$3:$I$6388,4,0),"")</f>
        <v>Máquinas para produção de bifes industriais, dotados de tecnologia massageadora para achatar produtos de carne com 2 esteiras de largura de 800mm, com 2 reguladores de ajuste milimétrico e espessura máxima de até 40mm, com sistema de pré-seleção de peças cárneas, com capacidade de 2 x 150 pesagens/minuto e com sistema de saída formador de porções pré-determinadas compreendidas entre 500g até 5Kg dispostas em bolsas plásticas ou caixas de alta capacidade.</v>
      </c>
      <c r="P289" s="12" t="str">
        <f>IFERROR(IF(N289="","",IF(VLOOKUP(LEFT(N289,10),'Universo_BK-BIT'!$A$5:$E$10005,2,0)="","X",VLOOKUP(LEFT(N289,10),'Universo_BK-BIT'!$A$5:$E$10005,2,0))),"X")</f>
        <v>BK</v>
      </c>
      <c r="Q289" s="12">
        <f>IFERROR(IF(P289="X","",VLOOKUP(LEFT(N289,10),'Universo_BK-BIT'!$A$5:$E$10005,3,0)),"")</f>
        <v>14</v>
      </c>
      <c r="R289" s="14" t="e">
        <f t="shared" si="13"/>
        <v>#REF!</v>
      </c>
      <c r="S289" s="14" t="e">
        <f t="shared" si="14"/>
        <v>#N/A</v>
      </c>
      <c r="T289" s="14"/>
      <c r="U289" s="14" t="str">
        <f ca="1">IFERROR(IF(P289="X",IF(VLOOKUP(B289,'Oficios_-_pend_criticas'!$C$3:$J$4739,5,0)="","",IF(VLOOKUP(B289,'Oficios_-_pend_criticas'!$C$3:$J$4739,7,0)="",IF(TODAY()&gt;VLOOKUP(B289,'Oficios_-_pend_criticas'!$C$3:$J$4739,5,0),"X",""),IF(VLOOKUP(B289,'Oficios_-_pend_criticas'!$C$3:$J$4739,7,0)&gt;VLOOKUP(B289,'Oficios_-_pend_criticas'!$C$3:$J$4739,5,0),"X",""))),""),"")</f>
        <v/>
      </c>
      <c r="V289" s="14" t="str">
        <f ca="1">IFERROR(IF(Q289=0,IF(VLOOKUP(B289,'Oficios_-_pend_criticas'!$C$3:$J$4739,5,0)="","",IF(VLOOKUP(B289,'Oficios_-_pend_criticas'!$C$3:$J$4739,7,0)="",IF(TODAY()&gt;VLOOKUP(B289,'Oficios_-_pend_criticas'!$C$3:$J$4739,5,0),"X",""),IF(VLOOKUP(B289,'Oficios_-_pend_criticas'!$C$3:$J$4739,7,0)&gt;VLOOKUP(B289,'Oficios_-_pend_criticas'!$C$3:$J$4739,5,0),"X",""))),""),"")</f>
        <v/>
      </c>
      <c r="W289" s="14" t="str">
        <f ca="1">IFERROR(IF(P289&lt;&gt;"X",IF(Q289&gt;0,IF(VLOOKUP(B289,'Oficios_-_pend_criticas'!$C$4:$J$4739,5,0)="","",IF(VLOOKUP(B289,'Oficios_-_pend_criticas'!$C$4:$J$4739,7,0)="",IF(TODAY()&gt;VLOOKUP(B289,'Oficios_-_pend_criticas'!$C$4:$J$4739,5,0),"X",""),IF(VLOOKUP(B289,'Oficios_-_pend_criticas'!$C$4:$J$4739,7,0)&gt;VLOOKUP(B289,'Oficios_-_pend_criticas'!$C$4:$J$4739,5,0),"X",""))),""),""),"")</f>
        <v/>
      </c>
    </row>
    <row r="290" spans="1:23" ht="33.75" hidden="1" customHeight="1" x14ac:dyDescent="0.25">
      <c r="A290" s="9" t="str">
        <f t="shared" si="12"/>
        <v/>
      </c>
      <c r="B290" s="10" t="s">
        <v>775</v>
      </c>
      <c r="C290" s="11" t="e">
        <f>IF(B290="","",VLOOKUP(B290,#REF!,6,0))</f>
        <v>#REF!</v>
      </c>
      <c r="D290" s="12" t="e">
        <f>IF(B290="","",VLOOKUP(B290,#REF!,22,0))</f>
        <v>#REF!</v>
      </c>
      <c r="E290" s="10" t="e">
        <f>IF(B290="","",VLOOKUP(B290,Consultas_públicas!$A$376:$G$3879,7,0))</f>
        <v>#N/A</v>
      </c>
      <c r="F290" s="12" t="s">
        <v>253</v>
      </c>
      <c r="G290" s="13">
        <v>43516</v>
      </c>
      <c r="H290" s="14" t="str">
        <f>IFERROR(IF(VLOOKUP(B290,'Oficios_-_pend_criticas'!$C$4:$D$4739,2,0)="","","X"),"")</f>
        <v/>
      </c>
      <c r="I290" s="12"/>
      <c r="J290" s="13"/>
      <c r="K290" s="10"/>
      <c r="L290" s="12" t="str">
        <f>IFERROR(VLOOKUP(B290,Retorno_da_RFB!$D$3:$I$6388,5,0),"")</f>
        <v>030</v>
      </c>
      <c r="M290" s="13">
        <f>IFERROR(VLOOKUP(B290,Retorno_da_RFB!$D$3:$I$6388,6,0),"")</f>
        <v>43544</v>
      </c>
      <c r="N290" s="10" t="str">
        <f>IFERROR(VLOOKUP(B290,Retorno_da_RFB!$D$3:$I$6388,3,0),"")</f>
        <v>9027.30.19</v>
      </c>
      <c r="O290" s="10" t="str">
        <f>IFERROR(VLOOKUP(B290,Retorno_da_RFB!$D$3:$I$6388,4,0),"")</f>
        <v xml:space="preserve">Espectrofotômetros de Infravermelho próximo por reflectância com faixa de 950 a 1.650nm, para análise quantitativa de diversos materiais através da interação da energia radiante com a matéria, bem como seus acessórios e consumíveis, com detector de InGaAs de 256 pixels, possui sistema de segurança classe IP - 65 resistente a poeira e a umidade, dotados de um microcomputador e monitor com interface “touchscreen” integrado ao equipamento. </v>
      </c>
      <c r="P290" s="12" t="str">
        <f>IFERROR(IF(N290="","",IF(VLOOKUP(LEFT(N290,10),'Universo_BK-BIT'!$A$5:$E$10005,2,0)="","X",VLOOKUP(LEFT(N290,10),'Universo_BK-BIT'!$A$5:$E$10005,2,0))),"X")</f>
        <v>BK</v>
      </c>
      <c r="Q290" s="12">
        <f>IFERROR(IF(P290="X","",VLOOKUP(LEFT(N290,10),'Universo_BK-BIT'!$A$5:$E$10005,3,0)),"")</f>
        <v>14</v>
      </c>
      <c r="R290" s="14" t="e">
        <f t="shared" si="13"/>
        <v>#REF!</v>
      </c>
      <c r="S290" s="14" t="e">
        <f t="shared" si="14"/>
        <v>#N/A</v>
      </c>
      <c r="T290" s="14"/>
      <c r="U290" s="14" t="str">
        <f ca="1">IFERROR(IF(P290="X",IF(VLOOKUP(B290,'Oficios_-_pend_criticas'!$C$3:$J$4739,5,0)="","",IF(VLOOKUP(B290,'Oficios_-_pend_criticas'!$C$3:$J$4739,7,0)="",IF(TODAY()&gt;VLOOKUP(B290,'Oficios_-_pend_criticas'!$C$3:$J$4739,5,0),"X",""),IF(VLOOKUP(B290,'Oficios_-_pend_criticas'!$C$3:$J$4739,7,0)&gt;VLOOKUP(B290,'Oficios_-_pend_criticas'!$C$3:$J$4739,5,0),"X",""))),""),"")</f>
        <v/>
      </c>
      <c r="V290" s="14" t="str">
        <f ca="1">IFERROR(IF(Q290=0,IF(VLOOKUP(B290,'Oficios_-_pend_criticas'!$C$3:$J$4739,5,0)="","",IF(VLOOKUP(B290,'Oficios_-_pend_criticas'!$C$3:$J$4739,7,0)="",IF(TODAY()&gt;VLOOKUP(B290,'Oficios_-_pend_criticas'!$C$3:$J$4739,5,0),"X",""),IF(VLOOKUP(B290,'Oficios_-_pend_criticas'!$C$3:$J$4739,7,0)&gt;VLOOKUP(B290,'Oficios_-_pend_criticas'!$C$3:$J$4739,5,0),"X",""))),""),"")</f>
        <v/>
      </c>
      <c r="W290" s="14" t="str">
        <f ca="1">IFERROR(IF(P290&lt;&gt;"X",IF(Q290&gt;0,IF(VLOOKUP(B290,'Oficios_-_pend_criticas'!$C$4:$J$4739,5,0)="","",IF(VLOOKUP(B290,'Oficios_-_pend_criticas'!$C$4:$J$4739,7,0)="",IF(TODAY()&gt;VLOOKUP(B290,'Oficios_-_pend_criticas'!$C$4:$J$4739,5,0),"X",""),IF(VLOOKUP(B290,'Oficios_-_pend_criticas'!$C$4:$J$4739,7,0)&gt;VLOOKUP(B290,'Oficios_-_pend_criticas'!$C$4:$J$4739,5,0),"X",""))),""),""),"")</f>
        <v/>
      </c>
    </row>
    <row r="291" spans="1:23" ht="33.75" hidden="1" customHeight="1" x14ac:dyDescent="0.25">
      <c r="A291" s="9" t="str">
        <f t="shared" si="12"/>
        <v/>
      </c>
      <c r="B291" s="10" t="s">
        <v>777</v>
      </c>
      <c r="C291" s="11" t="e">
        <f>IF(B291="","",VLOOKUP(B291,#REF!,6,0))</f>
        <v>#REF!</v>
      </c>
      <c r="D291" s="12" t="e">
        <f>IF(B291="","",VLOOKUP(B291,#REF!,22,0))</f>
        <v>#REF!</v>
      </c>
      <c r="E291" s="10" t="e">
        <f>IF(B291="","",VLOOKUP(B291,Consultas_públicas!$A$376:$G$3879,7,0))</f>
        <v>#N/A</v>
      </c>
      <c r="F291" s="12" t="s">
        <v>253</v>
      </c>
      <c r="G291" s="13">
        <v>43516</v>
      </c>
      <c r="H291" s="14" t="str">
        <f>IFERROR(IF(VLOOKUP(B291,'Oficios_-_pend_criticas'!$C$4:$D$4739,2,0)="","","X"),"")</f>
        <v/>
      </c>
      <c r="I291" s="12"/>
      <c r="J291" s="13"/>
      <c r="K291" s="10"/>
      <c r="L291" s="12" t="str">
        <f>IFERROR(VLOOKUP(B291,Retorno_da_RFB!$D$3:$I$6388,5,0),"")</f>
        <v>030</v>
      </c>
      <c r="M291" s="13">
        <f>IFERROR(VLOOKUP(B291,Retorno_da_RFB!$D$3:$I$6388,6,0),"")</f>
        <v>43544</v>
      </c>
      <c r="N291" s="10" t="str">
        <f>IFERROR(VLOOKUP(B291,Retorno_da_RFB!$D$3:$I$6388,3,0),"")</f>
        <v>8544.70.10</v>
      </c>
      <c r="O291" s="10" t="str">
        <f>IFERROR(VLOOKUP(B291,Retorno_da_RFB!$D$3:$I$6388,4,0),"")</f>
        <v>Colunas de cabos de fibra óptica com revestimento externo de material dielétrico, 62,5/125µm, para sistemas de compensação série de até 2.000A, contendo links para conexão e utilizados para interligação entre equipamentos e coluna HV para passagem de fibra óptica e interligação com sistema de proteção e controle.</v>
      </c>
      <c r="P291" s="12" t="str">
        <f>IFERROR(IF(N291="","",IF(VLOOKUP(LEFT(N291,10),'Universo_BK-BIT'!$A$5:$E$10005,2,0)="","X",VLOOKUP(LEFT(N291,10),'Universo_BK-BIT'!$A$5:$E$10005,2,0))),"X")</f>
        <v>BIT</v>
      </c>
      <c r="Q291" s="12">
        <f>IFERROR(IF(P291="X","",VLOOKUP(LEFT(N291,10),'Universo_BK-BIT'!$A$5:$E$10005,3,0)),"")</f>
        <v>14</v>
      </c>
      <c r="R291" s="14" t="e">
        <f t="shared" si="13"/>
        <v>#REF!</v>
      </c>
      <c r="S291" s="14" t="e">
        <f t="shared" si="14"/>
        <v>#N/A</v>
      </c>
      <c r="T291" s="14"/>
      <c r="U291" s="14" t="str">
        <f ca="1">IFERROR(IF(P291="X",IF(VLOOKUP(B291,'Oficios_-_pend_criticas'!$C$3:$J$4739,5,0)="","",IF(VLOOKUP(B291,'Oficios_-_pend_criticas'!$C$3:$J$4739,7,0)="",IF(TODAY()&gt;VLOOKUP(B291,'Oficios_-_pend_criticas'!$C$3:$J$4739,5,0),"X",""),IF(VLOOKUP(B291,'Oficios_-_pend_criticas'!$C$3:$J$4739,7,0)&gt;VLOOKUP(B291,'Oficios_-_pend_criticas'!$C$3:$J$4739,5,0),"X",""))),""),"")</f>
        <v/>
      </c>
      <c r="V291" s="14" t="str">
        <f ca="1">IFERROR(IF(Q291=0,IF(VLOOKUP(B291,'Oficios_-_pend_criticas'!$C$3:$J$4739,5,0)="","",IF(VLOOKUP(B291,'Oficios_-_pend_criticas'!$C$3:$J$4739,7,0)="",IF(TODAY()&gt;VLOOKUP(B291,'Oficios_-_pend_criticas'!$C$3:$J$4739,5,0),"X",""),IF(VLOOKUP(B291,'Oficios_-_pend_criticas'!$C$3:$J$4739,7,0)&gt;VLOOKUP(B291,'Oficios_-_pend_criticas'!$C$3:$J$4739,5,0),"X",""))),""),"")</f>
        <v/>
      </c>
      <c r="W291" s="14" t="str">
        <f ca="1">IFERROR(IF(P291&lt;&gt;"X",IF(Q291&gt;0,IF(VLOOKUP(B291,'Oficios_-_pend_criticas'!$C$4:$J$4739,5,0)="","",IF(VLOOKUP(B291,'Oficios_-_pend_criticas'!$C$4:$J$4739,7,0)="",IF(TODAY()&gt;VLOOKUP(B291,'Oficios_-_pend_criticas'!$C$4:$J$4739,5,0),"X",""),IF(VLOOKUP(B291,'Oficios_-_pend_criticas'!$C$4:$J$4739,7,0)&gt;VLOOKUP(B291,'Oficios_-_pend_criticas'!$C$4:$J$4739,5,0),"X",""))),""),""),"")</f>
        <v/>
      </c>
    </row>
    <row r="292" spans="1:23" ht="33.75" hidden="1" customHeight="1" x14ac:dyDescent="0.25">
      <c r="A292" s="9" t="str">
        <f t="shared" si="12"/>
        <v/>
      </c>
      <c r="B292" s="10" t="s">
        <v>780</v>
      </c>
      <c r="C292" s="11" t="e">
        <f>IF(B292="","",VLOOKUP(B292,#REF!,6,0))</f>
        <v>#REF!</v>
      </c>
      <c r="D292" s="12" t="e">
        <f>IF(B292="","",VLOOKUP(B292,#REF!,22,0))</f>
        <v>#REF!</v>
      </c>
      <c r="E292" s="10" t="e">
        <f>IF(B292="","",VLOOKUP(B292,Consultas_públicas!$A$376:$G$3879,7,0))</f>
        <v>#N/A</v>
      </c>
      <c r="F292" s="12" t="s">
        <v>253</v>
      </c>
      <c r="G292" s="13">
        <v>43516</v>
      </c>
      <c r="H292" s="14" t="str">
        <f>IFERROR(IF(VLOOKUP(B292,'Oficios_-_pend_criticas'!$C$4:$D$4739,2,0)="","","X"),"")</f>
        <v/>
      </c>
      <c r="I292" s="12"/>
      <c r="J292" s="13"/>
      <c r="K292" s="10"/>
      <c r="L292" s="12" t="str">
        <f>IFERROR(VLOOKUP(B292,Retorno_da_RFB!$D$3:$I$6388,5,0),"")</f>
        <v>030</v>
      </c>
      <c r="M292" s="13">
        <f>IFERROR(VLOOKUP(B292,Retorno_da_RFB!$D$3:$I$6388,6,0),"")</f>
        <v>43544</v>
      </c>
      <c r="N292" s="10" t="str">
        <f>IFERROR(VLOOKUP(B292,Retorno_da_RFB!$D$3:$I$6388,3,0),"")</f>
        <v>8443.32.99</v>
      </c>
      <c r="O292" s="10" t="str">
        <f>IFERROR(VLOOKUP(B292,Retorno_da_RFB!$D$3:$I$6388,4,0),"")</f>
        <v>Impressoras a jato de tinta colorida, para uso corporativo e alto volume de impressão, com ciclo de trabalho mensal de até 45.000 páginas e capacidade total de entrada de papel de até 830 folhas com bandeja adicional instalada, tamanho de folha máximo de 216 x 60.000mm, função de impressão frente e verso automática, sistema jato de tinta de 4 cores (ciano, magenta, amarelo e preto) com 800 injetores em preto e 800 injetores por cada cor alimentado por Bolsas de tinta individuais, resolução máxima de impressão 4.800 x 1.200dpi, velocidade máxima de impressão de 34ppm em preto ou em cores e saída rápida da primeira página sem necessidade de aquecimento, conectividade USB, "Wireless", rede cabeada Ethernet, Wi-Fi "Direct", e sistema de impressão remota, com tela táctil a cores de 2,4", baixo consumo de energia sendo 21W quando em funcionamento.</v>
      </c>
      <c r="P292" s="12" t="str">
        <f>IFERROR(IF(N292="","",IF(VLOOKUP(LEFT(N292,10),'Universo_BK-BIT'!$A$5:$E$10005,2,0)="","X",VLOOKUP(LEFT(N292,10),'Universo_BK-BIT'!$A$5:$E$10005,2,0))),"X")</f>
        <v>BIT</v>
      </c>
      <c r="Q292" s="12">
        <f>IFERROR(IF(P292="X","",VLOOKUP(LEFT(N292,10),'Universo_BK-BIT'!$A$5:$E$10005,3,0)),"")</f>
        <v>16</v>
      </c>
      <c r="R292" s="14" t="e">
        <f t="shared" si="13"/>
        <v>#REF!</v>
      </c>
      <c r="S292" s="14" t="e">
        <f t="shared" si="14"/>
        <v>#N/A</v>
      </c>
      <c r="T292" s="14"/>
      <c r="U292" s="14" t="str">
        <f ca="1">IFERROR(IF(P292="X",IF(VLOOKUP(B292,'Oficios_-_pend_criticas'!$C$3:$J$4739,5,0)="","",IF(VLOOKUP(B292,'Oficios_-_pend_criticas'!$C$3:$J$4739,7,0)="",IF(TODAY()&gt;VLOOKUP(B292,'Oficios_-_pend_criticas'!$C$3:$J$4739,5,0),"X",""),IF(VLOOKUP(B292,'Oficios_-_pend_criticas'!$C$3:$J$4739,7,0)&gt;VLOOKUP(B292,'Oficios_-_pend_criticas'!$C$3:$J$4739,5,0),"X",""))),""),"")</f>
        <v/>
      </c>
      <c r="V292" s="14" t="str">
        <f ca="1">IFERROR(IF(Q292=0,IF(VLOOKUP(B292,'Oficios_-_pend_criticas'!$C$3:$J$4739,5,0)="","",IF(VLOOKUP(B292,'Oficios_-_pend_criticas'!$C$3:$J$4739,7,0)="",IF(TODAY()&gt;VLOOKUP(B292,'Oficios_-_pend_criticas'!$C$3:$J$4739,5,0),"X",""),IF(VLOOKUP(B292,'Oficios_-_pend_criticas'!$C$3:$J$4739,7,0)&gt;VLOOKUP(B292,'Oficios_-_pend_criticas'!$C$3:$J$4739,5,0),"X",""))),""),"")</f>
        <v/>
      </c>
      <c r="W292" s="14" t="str">
        <f ca="1">IFERROR(IF(P292&lt;&gt;"X",IF(Q292&gt;0,IF(VLOOKUP(B292,'Oficios_-_pend_criticas'!$C$4:$J$4739,5,0)="","",IF(VLOOKUP(B292,'Oficios_-_pend_criticas'!$C$4:$J$4739,7,0)="",IF(TODAY()&gt;VLOOKUP(B292,'Oficios_-_pend_criticas'!$C$4:$J$4739,5,0),"X",""),IF(VLOOKUP(B292,'Oficios_-_pend_criticas'!$C$4:$J$4739,7,0)&gt;VLOOKUP(B292,'Oficios_-_pend_criticas'!$C$4:$J$4739,5,0),"X",""))),""),""),"")</f>
        <v/>
      </c>
    </row>
    <row r="293" spans="1:23" ht="33.75" hidden="1" customHeight="1" x14ac:dyDescent="0.25">
      <c r="A293" s="9" t="str">
        <f t="shared" si="12"/>
        <v/>
      </c>
      <c r="B293" s="10" t="s">
        <v>782</v>
      </c>
      <c r="C293" s="11" t="e">
        <f>IF(B293="","",VLOOKUP(B293,#REF!,6,0))</f>
        <v>#REF!</v>
      </c>
      <c r="D293" s="12" t="e">
        <f>IF(B293="","",VLOOKUP(B293,#REF!,22,0))</f>
        <v>#REF!</v>
      </c>
      <c r="E293" s="10" t="e">
        <f>IF(B293="","",VLOOKUP(B293,Consultas_públicas!$A$376:$G$3879,7,0))</f>
        <v>#N/A</v>
      </c>
      <c r="F293" s="12" t="s">
        <v>253</v>
      </c>
      <c r="G293" s="13">
        <v>43516</v>
      </c>
      <c r="H293" s="14" t="str">
        <f>IFERROR(IF(VLOOKUP(B293,'Oficios_-_pend_criticas'!$C$4:$D$4739,2,0)="","","X"),"")</f>
        <v/>
      </c>
      <c r="I293" s="12"/>
      <c r="J293" s="13"/>
      <c r="K293" s="10"/>
      <c r="L293" s="12" t="str">
        <f>IFERROR(VLOOKUP(B293,Retorno_da_RFB!$D$3:$I$6388,5,0),"")</f>
        <v>030</v>
      </c>
      <c r="M293" s="13">
        <f>IFERROR(VLOOKUP(B293,Retorno_da_RFB!$D$3:$I$6388,6,0),"")</f>
        <v>43544</v>
      </c>
      <c r="N293" s="10" t="str">
        <f>IFERROR(VLOOKUP(B293,Retorno_da_RFB!$D$3:$I$6388,3,0),"")</f>
        <v>8424.30.90</v>
      </c>
      <c r="O293" s="10" t="str">
        <f>IFERROR(VLOOKUP(B293,Retorno_da_RFB!$D$3:$I$6388,4,0),"")</f>
        <v>Lavadoras de amortecedores composta por uma mesa rotativa de 6 estações, com carga/descarga manual do amortecedor, escovamento, lavagem por spray com desengraxante de caráter neutro a alcalino a 50°C com pressão de 7,5bar e vazão de 100L/min, enxague por spray com água a temperatura ambiente, pressão de 7,5bar e vazão de 100L/min, sopro de ar frio por meio de ventilador de 500mc/h a 0,75kPa, secagem com ar quente por meio de secador de 800L/min a 8.000Pa e 250W.</v>
      </c>
      <c r="P293" s="12" t="str">
        <f>IFERROR(IF(N293="","",IF(VLOOKUP(LEFT(N293,10),'Universo_BK-BIT'!$A$5:$E$10005,2,0)="","X",VLOOKUP(LEFT(N293,10),'Universo_BK-BIT'!$A$5:$E$10005,2,0))),"X")</f>
        <v>BK</v>
      </c>
      <c r="Q293" s="12">
        <f>IFERROR(IF(P293="X","",VLOOKUP(LEFT(N293,10),'Universo_BK-BIT'!$A$5:$E$10005,3,0)),"")</f>
        <v>14</v>
      </c>
      <c r="R293" s="14" t="e">
        <f t="shared" si="13"/>
        <v>#REF!</v>
      </c>
      <c r="S293" s="14" t="e">
        <f t="shared" si="14"/>
        <v>#N/A</v>
      </c>
      <c r="T293" s="14"/>
      <c r="U293" s="14" t="str">
        <f ca="1">IFERROR(IF(P293="X",IF(VLOOKUP(B293,'Oficios_-_pend_criticas'!$C$3:$J$4739,5,0)="","",IF(VLOOKUP(B293,'Oficios_-_pend_criticas'!$C$3:$J$4739,7,0)="",IF(TODAY()&gt;VLOOKUP(B293,'Oficios_-_pend_criticas'!$C$3:$J$4739,5,0),"X",""),IF(VLOOKUP(B293,'Oficios_-_pend_criticas'!$C$3:$J$4739,7,0)&gt;VLOOKUP(B293,'Oficios_-_pend_criticas'!$C$3:$J$4739,5,0),"X",""))),""),"")</f>
        <v/>
      </c>
      <c r="V293" s="14" t="str">
        <f ca="1">IFERROR(IF(Q293=0,IF(VLOOKUP(B293,'Oficios_-_pend_criticas'!$C$3:$J$4739,5,0)="","",IF(VLOOKUP(B293,'Oficios_-_pend_criticas'!$C$3:$J$4739,7,0)="",IF(TODAY()&gt;VLOOKUP(B293,'Oficios_-_pend_criticas'!$C$3:$J$4739,5,0),"X",""),IF(VLOOKUP(B293,'Oficios_-_pend_criticas'!$C$3:$J$4739,7,0)&gt;VLOOKUP(B293,'Oficios_-_pend_criticas'!$C$3:$J$4739,5,0),"X",""))),""),"")</f>
        <v/>
      </c>
      <c r="W293" s="14" t="str">
        <f ca="1">IFERROR(IF(P293&lt;&gt;"X",IF(Q293&gt;0,IF(VLOOKUP(B293,'Oficios_-_pend_criticas'!$C$4:$J$4739,5,0)="","",IF(VLOOKUP(B293,'Oficios_-_pend_criticas'!$C$4:$J$4739,7,0)="",IF(TODAY()&gt;VLOOKUP(B293,'Oficios_-_pend_criticas'!$C$4:$J$4739,5,0),"X",""),IF(VLOOKUP(B293,'Oficios_-_pend_criticas'!$C$4:$J$4739,7,0)&gt;VLOOKUP(B293,'Oficios_-_pend_criticas'!$C$4:$J$4739,5,0),"X",""))),""),""),"")</f>
        <v/>
      </c>
    </row>
    <row r="294" spans="1:23" ht="33.75" hidden="1" customHeight="1" x14ac:dyDescent="0.25">
      <c r="A294" s="9" t="str">
        <f t="shared" si="12"/>
        <v/>
      </c>
      <c r="B294" s="10" t="s">
        <v>784</v>
      </c>
      <c r="C294" s="11" t="e">
        <f>IF(B294="","",VLOOKUP(B294,#REF!,6,0))</f>
        <v>#REF!</v>
      </c>
      <c r="D294" s="12" t="e">
        <f>IF(B294="","",VLOOKUP(B294,#REF!,22,0))</f>
        <v>#REF!</v>
      </c>
      <c r="E294" s="10" t="e">
        <f>IF(B294="","",VLOOKUP(B294,Consultas_públicas!$A$376:$G$3879,7,0))</f>
        <v>#N/A</v>
      </c>
      <c r="F294" s="12" t="s">
        <v>253</v>
      </c>
      <c r="G294" s="13">
        <v>43516</v>
      </c>
      <c r="H294" s="14" t="str">
        <f>IFERROR(IF(VLOOKUP(B294,'Oficios_-_pend_criticas'!$C$4:$D$4739,2,0)="","","X"),"")</f>
        <v/>
      </c>
      <c r="I294" s="12"/>
      <c r="J294" s="13"/>
      <c r="K294" s="10"/>
      <c r="L294" s="12" t="str">
        <f>IFERROR(VLOOKUP(B294,Retorno_da_RFB!$D$3:$I$6388,5,0),"")</f>
        <v>030</v>
      </c>
      <c r="M294" s="13">
        <f>IFERROR(VLOOKUP(B294,Retorno_da_RFB!$D$3:$I$6388,6,0),"")</f>
        <v>43544</v>
      </c>
      <c r="N294" s="10" t="str">
        <f>IFERROR(VLOOKUP(B294,Retorno_da_RFB!$D$3:$I$6388,3,0),"")</f>
        <v>9031.80.20</v>
      </c>
      <c r="O294" s="10" t="str">
        <f>IFERROR(VLOOKUP(B294,Retorno_da_RFB!$D$3:$I$6388,4,0),"")</f>
        <v>Equipamentos para medição tridimensional de barras de aço especial em tempo real por sistema óptico de visão computacional, capazes de medir espessura, largura, raio, ângulo, diagonal e área com geometria quadrada e redonda, variando entre 65 e 270mm, com uma resolução de £0,01mm e precisão de -+0,05mm, dentro de uma exposição mínima de 0,1ms.</v>
      </c>
      <c r="P294" s="12" t="str">
        <f>IFERROR(IF(N294="","",IF(VLOOKUP(LEFT(N294,10),'Universo_BK-BIT'!$A$5:$E$10005,2,0)="","X",VLOOKUP(LEFT(N294,10),'Universo_BK-BIT'!$A$5:$E$10005,2,0))),"X")</f>
        <v>BK</v>
      </c>
      <c r="Q294" s="12">
        <f>IFERROR(IF(P294="X","",VLOOKUP(LEFT(N294,10),'Universo_BK-BIT'!$A$5:$E$10005,3,0)),"")</f>
        <v>14</v>
      </c>
      <c r="R294" s="14" t="e">
        <f t="shared" si="13"/>
        <v>#REF!</v>
      </c>
      <c r="S294" s="14" t="e">
        <f t="shared" si="14"/>
        <v>#N/A</v>
      </c>
      <c r="T294" s="14"/>
      <c r="U294" s="14" t="str">
        <f ca="1">IFERROR(IF(P294="X",IF(VLOOKUP(B294,'Oficios_-_pend_criticas'!$C$3:$J$4739,5,0)="","",IF(VLOOKUP(B294,'Oficios_-_pend_criticas'!$C$3:$J$4739,7,0)="",IF(TODAY()&gt;VLOOKUP(B294,'Oficios_-_pend_criticas'!$C$3:$J$4739,5,0),"X",""),IF(VLOOKUP(B294,'Oficios_-_pend_criticas'!$C$3:$J$4739,7,0)&gt;VLOOKUP(B294,'Oficios_-_pend_criticas'!$C$3:$J$4739,5,0),"X",""))),""),"")</f>
        <v/>
      </c>
      <c r="V294" s="14" t="str">
        <f ca="1">IFERROR(IF(Q294=0,IF(VLOOKUP(B294,'Oficios_-_pend_criticas'!$C$3:$J$4739,5,0)="","",IF(VLOOKUP(B294,'Oficios_-_pend_criticas'!$C$3:$J$4739,7,0)="",IF(TODAY()&gt;VLOOKUP(B294,'Oficios_-_pend_criticas'!$C$3:$J$4739,5,0),"X",""),IF(VLOOKUP(B294,'Oficios_-_pend_criticas'!$C$3:$J$4739,7,0)&gt;VLOOKUP(B294,'Oficios_-_pend_criticas'!$C$3:$J$4739,5,0),"X",""))),""),"")</f>
        <v/>
      </c>
      <c r="W294" s="14" t="str">
        <f ca="1">IFERROR(IF(P294&lt;&gt;"X",IF(Q294&gt;0,IF(VLOOKUP(B294,'Oficios_-_pend_criticas'!$C$4:$J$4739,5,0)="","",IF(VLOOKUP(B294,'Oficios_-_pend_criticas'!$C$4:$J$4739,7,0)="",IF(TODAY()&gt;VLOOKUP(B294,'Oficios_-_pend_criticas'!$C$4:$J$4739,5,0),"X",""),IF(VLOOKUP(B294,'Oficios_-_pend_criticas'!$C$4:$J$4739,7,0)&gt;VLOOKUP(B294,'Oficios_-_pend_criticas'!$C$4:$J$4739,5,0),"X",""))),""),""),"")</f>
        <v/>
      </c>
    </row>
    <row r="295" spans="1:23" ht="33.75" hidden="1" customHeight="1" x14ac:dyDescent="0.25">
      <c r="A295" s="9" t="str">
        <f t="shared" si="12"/>
        <v/>
      </c>
      <c r="B295" s="10" t="s">
        <v>786</v>
      </c>
      <c r="C295" s="11" t="e">
        <f>IF(B295="","",VLOOKUP(B295,#REF!,6,0))</f>
        <v>#REF!</v>
      </c>
      <c r="D295" s="12" t="e">
        <f>IF(B295="","",VLOOKUP(B295,#REF!,22,0))</f>
        <v>#REF!</v>
      </c>
      <c r="E295" s="10" t="e">
        <f>IF(B295="","",VLOOKUP(B295,Consultas_públicas!$A$376:$G$3879,7,0))</f>
        <v>#N/A</v>
      </c>
      <c r="F295" s="12" t="s">
        <v>253</v>
      </c>
      <c r="G295" s="13">
        <v>43516</v>
      </c>
      <c r="H295" s="14" t="str">
        <f>IFERROR(IF(VLOOKUP(B295,'Oficios_-_pend_criticas'!$C$4:$D$4739,2,0)="","","X"),"")</f>
        <v/>
      </c>
      <c r="I295" s="12"/>
      <c r="J295" s="13"/>
      <c r="K295" s="10"/>
      <c r="L295" s="12" t="str">
        <f>IFERROR(VLOOKUP(B295,Retorno_da_RFB!$D$3:$I$6388,5,0),"")</f>
        <v>030</v>
      </c>
      <c r="M295" s="13">
        <f>IFERROR(VLOOKUP(B295,Retorno_da_RFB!$D$3:$I$6388,6,0),"")</f>
        <v>43544</v>
      </c>
      <c r="N295" s="10" t="str">
        <f>IFERROR(VLOOKUP(B295,Retorno_da_RFB!$D$3:$I$6388,3,0),"")</f>
        <v>8480.71.00</v>
      </c>
      <c r="O295" s="10" t="str">
        <f>IFERROR(VLOOKUP(B295,Retorno_da_RFB!$D$3:$I$6388,4,0),"")</f>
        <v>Moldes para injeção de 32 cavidades para fabricação do componente atuador para embalagens de aerossol, em polipropileno, tamanho máximo aproximado de 596 x 696 x 615mm, com capacidade máxima de produção entre 10.000 e 12.000unid/h, “full hot runner” (sem produção de galhos) cavidades e demais componentes da zona moldante fabricados em aços especiais como DIN 1.2085, 1.2343, 1.2379, 1.2162, e/ou bronze alumínio, com tratamentos distintos para endurecimento e/ou resistência a brasão, com jogo completo de postiços e pinos para injeção de segundo tipo de atuador.</v>
      </c>
      <c r="P295" s="12" t="str">
        <f>IFERROR(IF(N295="","",IF(VLOOKUP(LEFT(N295,10),'Universo_BK-BIT'!$A$5:$E$10005,2,0)="","X",VLOOKUP(LEFT(N295,10),'Universo_BK-BIT'!$A$5:$E$10005,2,0))),"X")</f>
        <v>BK</v>
      </c>
      <c r="Q295" s="12">
        <f>IFERROR(IF(P295="X","",VLOOKUP(LEFT(N295,10),'Universo_BK-BIT'!$A$5:$E$10005,3,0)),"")</f>
        <v>14</v>
      </c>
      <c r="R295" s="14" t="e">
        <f t="shared" si="13"/>
        <v>#REF!</v>
      </c>
      <c r="S295" s="14" t="e">
        <f t="shared" si="14"/>
        <v>#N/A</v>
      </c>
      <c r="T295" s="14"/>
      <c r="U295" s="14" t="str">
        <f ca="1">IFERROR(IF(P295="X",IF(VLOOKUP(B295,'Oficios_-_pend_criticas'!$C$3:$J$4739,5,0)="","",IF(VLOOKUP(B295,'Oficios_-_pend_criticas'!$C$3:$J$4739,7,0)="",IF(TODAY()&gt;VLOOKUP(B295,'Oficios_-_pend_criticas'!$C$3:$J$4739,5,0),"X",""),IF(VLOOKUP(B295,'Oficios_-_pend_criticas'!$C$3:$J$4739,7,0)&gt;VLOOKUP(B295,'Oficios_-_pend_criticas'!$C$3:$J$4739,5,0),"X",""))),""),"")</f>
        <v/>
      </c>
      <c r="V295" s="14" t="str">
        <f ca="1">IFERROR(IF(Q295=0,IF(VLOOKUP(B295,'Oficios_-_pend_criticas'!$C$3:$J$4739,5,0)="","",IF(VLOOKUP(B295,'Oficios_-_pend_criticas'!$C$3:$J$4739,7,0)="",IF(TODAY()&gt;VLOOKUP(B295,'Oficios_-_pend_criticas'!$C$3:$J$4739,5,0),"X",""),IF(VLOOKUP(B295,'Oficios_-_pend_criticas'!$C$3:$J$4739,7,0)&gt;VLOOKUP(B295,'Oficios_-_pend_criticas'!$C$3:$J$4739,5,0),"X",""))),""),"")</f>
        <v/>
      </c>
      <c r="W295" s="14" t="str">
        <f ca="1">IFERROR(IF(P295&lt;&gt;"X",IF(Q295&gt;0,IF(VLOOKUP(B295,'Oficios_-_pend_criticas'!$C$4:$J$4739,5,0)="","",IF(VLOOKUP(B295,'Oficios_-_pend_criticas'!$C$4:$J$4739,7,0)="",IF(TODAY()&gt;VLOOKUP(B295,'Oficios_-_pend_criticas'!$C$4:$J$4739,5,0),"X",""),IF(VLOOKUP(B295,'Oficios_-_pend_criticas'!$C$4:$J$4739,7,0)&gt;VLOOKUP(B295,'Oficios_-_pend_criticas'!$C$4:$J$4739,5,0),"X",""))),""),""),"")</f>
        <v/>
      </c>
    </row>
    <row r="296" spans="1:23" ht="33.75" hidden="1" customHeight="1" x14ac:dyDescent="0.25">
      <c r="A296" s="9" t="str">
        <f t="shared" si="12"/>
        <v/>
      </c>
      <c r="B296" s="10" t="s">
        <v>788</v>
      </c>
      <c r="C296" s="11" t="e">
        <f>IF(B296="","",VLOOKUP(B296,#REF!,6,0))</f>
        <v>#REF!</v>
      </c>
      <c r="D296" s="12" t="e">
        <f>IF(B296="","",VLOOKUP(B296,#REF!,22,0))</f>
        <v>#REF!</v>
      </c>
      <c r="E296" s="10" t="e">
        <f>IF(B296="","",VLOOKUP(B296,Consultas_públicas!$A$376:$G$3879,7,0))</f>
        <v>#N/A</v>
      </c>
      <c r="F296" s="12" t="s">
        <v>253</v>
      </c>
      <c r="G296" s="13">
        <v>43516</v>
      </c>
      <c r="H296" s="14" t="str">
        <f>IFERROR(IF(VLOOKUP(B296,'Oficios_-_pend_criticas'!$C$4:$D$4739,2,0)="","","X"),"")</f>
        <v/>
      </c>
      <c r="I296" s="12"/>
      <c r="J296" s="13"/>
      <c r="K296" s="10"/>
      <c r="L296" s="12" t="str">
        <f>IFERROR(VLOOKUP(B296,Retorno_da_RFB!$D$3:$I$6388,5,0),"")</f>
        <v>030</v>
      </c>
      <c r="M296" s="13">
        <f>IFERROR(VLOOKUP(B296,Retorno_da_RFB!$D$3:$I$6388,6,0),"")</f>
        <v>43544</v>
      </c>
      <c r="N296" s="10" t="str">
        <f>IFERROR(VLOOKUP(B296,Retorno_da_RFB!$D$3:$I$6388,3,0),"")</f>
        <v>8480.71.00</v>
      </c>
      <c r="O296" s="10" t="str">
        <f>IFERROR(VLOOKUP(B296,Retorno_da_RFB!$D$3:$I$6388,4,0),"")</f>
        <v>Moldes para injeção de 24 cavidades para fabricação do componente sobre tampa para embalagens de aerossol, em polipropileno, tamanho máximo aproximado de 446 x 646 x 500mm, com capacidade máxima de produção entre 10.000 e 12.000unid/h, “full rot runner” (sem produção de galhos), cavidades e demais componentes da zona moldante fabricados em aços especiais como DIN 1.2085, 1.2083, 1.2343, com tratamentos distintos para endurecimento e/ou resistência à abrasão.</v>
      </c>
      <c r="P296" s="12" t="str">
        <f>IFERROR(IF(N296="","",IF(VLOOKUP(LEFT(N296,10),'Universo_BK-BIT'!$A$5:$E$10005,2,0)="","X",VLOOKUP(LEFT(N296,10),'Universo_BK-BIT'!$A$5:$E$10005,2,0))),"X")</f>
        <v>BK</v>
      </c>
      <c r="Q296" s="12">
        <f>IFERROR(IF(P296="X","",VLOOKUP(LEFT(N296,10),'Universo_BK-BIT'!$A$5:$E$10005,3,0)),"")</f>
        <v>14</v>
      </c>
      <c r="R296" s="14" t="e">
        <f t="shared" si="13"/>
        <v>#REF!</v>
      </c>
      <c r="S296" s="14" t="e">
        <f t="shared" si="14"/>
        <v>#N/A</v>
      </c>
      <c r="T296" s="14"/>
      <c r="U296" s="14" t="str">
        <f ca="1">IFERROR(IF(P296="X",IF(VLOOKUP(B296,'Oficios_-_pend_criticas'!$C$3:$J$4739,5,0)="","",IF(VLOOKUP(B296,'Oficios_-_pend_criticas'!$C$3:$J$4739,7,0)="",IF(TODAY()&gt;VLOOKUP(B296,'Oficios_-_pend_criticas'!$C$3:$J$4739,5,0),"X",""),IF(VLOOKUP(B296,'Oficios_-_pend_criticas'!$C$3:$J$4739,7,0)&gt;VLOOKUP(B296,'Oficios_-_pend_criticas'!$C$3:$J$4739,5,0),"X",""))),""),"")</f>
        <v/>
      </c>
      <c r="V296" s="14" t="str">
        <f ca="1">IFERROR(IF(Q296=0,IF(VLOOKUP(B296,'Oficios_-_pend_criticas'!$C$3:$J$4739,5,0)="","",IF(VLOOKUP(B296,'Oficios_-_pend_criticas'!$C$3:$J$4739,7,0)="",IF(TODAY()&gt;VLOOKUP(B296,'Oficios_-_pend_criticas'!$C$3:$J$4739,5,0),"X",""),IF(VLOOKUP(B296,'Oficios_-_pend_criticas'!$C$3:$J$4739,7,0)&gt;VLOOKUP(B296,'Oficios_-_pend_criticas'!$C$3:$J$4739,5,0),"X",""))),""),"")</f>
        <v/>
      </c>
      <c r="W296" s="14" t="str">
        <f ca="1">IFERROR(IF(P296&lt;&gt;"X",IF(Q296&gt;0,IF(VLOOKUP(B296,'Oficios_-_pend_criticas'!$C$4:$J$4739,5,0)="","",IF(VLOOKUP(B296,'Oficios_-_pend_criticas'!$C$4:$J$4739,7,0)="",IF(TODAY()&gt;VLOOKUP(B296,'Oficios_-_pend_criticas'!$C$4:$J$4739,5,0),"X",""),IF(VLOOKUP(B296,'Oficios_-_pend_criticas'!$C$4:$J$4739,7,0)&gt;VLOOKUP(B296,'Oficios_-_pend_criticas'!$C$4:$J$4739,5,0),"X",""))),""),""),"")</f>
        <v/>
      </c>
    </row>
    <row r="297" spans="1:23" ht="33.75" hidden="1" customHeight="1" x14ac:dyDescent="0.25">
      <c r="A297" s="9" t="str">
        <f t="shared" si="12"/>
        <v/>
      </c>
      <c r="B297" s="10" t="s">
        <v>790</v>
      </c>
      <c r="C297" s="11" t="e">
        <f>IF(B297="","",VLOOKUP(B297,#REF!,6,0))</f>
        <v>#REF!</v>
      </c>
      <c r="D297" s="12" t="e">
        <f>IF(B297="","",VLOOKUP(B297,#REF!,22,0))</f>
        <v>#REF!</v>
      </c>
      <c r="E297" s="10" t="e">
        <f>IF(B297="","",VLOOKUP(B297,Consultas_públicas!$A$376:$G$3879,7,0))</f>
        <v>#N/A</v>
      </c>
      <c r="F297" s="12" t="s">
        <v>253</v>
      </c>
      <c r="G297" s="13">
        <v>43516</v>
      </c>
      <c r="H297" s="14" t="str">
        <f>IFERROR(IF(VLOOKUP(B297,'Oficios_-_pend_criticas'!$C$4:$D$4739,2,0)="","","X"),"")</f>
        <v/>
      </c>
      <c r="I297" s="12"/>
      <c r="J297" s="13"/>
      <c r="K297" s="10"/>
      <c r="L297" s="12" t="str">
        <f>IFERROR(VLOOKUP(B297,Retorno_da_RFB!$D$3:$I$6388,5,0),"")</f>
        <v>030</v>
      </c>
      <c r="M297" s="13">
        <f>IFERROR(VLOOKUP(B297,Retorno_da_RFB!$D$3:$I$6388,6,0),"")</f>
        <v>43544</v>
      </c>
      <c r="N297" s="10" t="str">
        <f>IFERROR(VLOOKUP(B297,Retorno_da_RFB!$D$3:$I$6388,3,0),"")</f>
        <v>8422.40.90</v>
      </c>
      <c r="O297" s="10" t="str">
        <f>IFERROR(VLOOKUP(B297,Retorno_da_RFB!$D$3:$I$6388,4,0),"")</f>
        <v>Máquinas embaladoras de bobinas de papel, para aplicação de filme plástico estirável, em todas as faces das bobinas, para sua conservação, proteção, transporte e armazenamento, com capacidade para embalar bobinas de 1.500 a 3.000mm de diâmetro e 2.500 a 3.000mm de largura, com produção estimada que alcança 15 jumbos por hora, densidade mínima de 140kg/m3, peso máximo de 5.000kg, dotadas de rampa de conexão, transportador das bobinas, berço rotativo com cabeçote de filme plástico estirável, verticalizador, levantador de bobinas, esteiras de roletes, carro transportador sobre trilhos, elevador hidráulico com esteira, esteiras para bobinas na vertical, painel de botões e interface homem/máquina, com potência estimada de 50kW e Controlador Lógico Programável – CLP.</v>
      </c>
      <c r="P297" s="12" t="str">
        <f>IFERROR(IF(N297="","",IF(VLOOKUP(LEFT(N297,10),'Universo_BK-BIT'!$A$5:$E$10005,2,0)="","X",VLOOKUP(LEFT(N297,10),'Universo_BK-BIT'!$A$5:$E$10005,2,0))),"X")</f>
        <v>BK</v>
      </c>
      <c r="Q297" s="12">
        <f>IFERROR(IF(P297="X","",VLOOKUP(LEFT(N297,10),'Universo_BK-BIT'!$A$5:$E$10005,3,0)),"")</f>
        <v>14</v>
      </c>
      <c r="R297" s="14" t="e">
        <f t="shared" si="13"/>
        <v>#REF!</v>
      </c>
      <c r="S297" s="14" t="e">
        <f t="shared" si="14"/>
        <v>#N/A</v>
      </c>
      <c r="T297" s="14"/>
      <c r="U297" s="14" t="str">
        <f ca="1">IFERROR(IF(P297="X",IF(VLOOKUP(B297,'Oficios_-_pend_criticas'!$C$3:$J$4739,5,0)="","",IF(VLOOKUP(B297,'Oficios_-_pend_criticas'!$C$3:$J$4739,7,0)="",IF(TODAY()&gt;VLOOKUP(B297,'Oficios_-_pend_criticas'!$C$3:$J$4739,5,0),"X",""),IF(VLOOKUP(B297,'Oficios_-_pend_criticas'!$C$3:$J$4739,7,0)&gt;VLOOKUP(B297,'Oficios_-_pend_criticas'!$C$3:$J$4739,5,0),"X",""))),""),"")</f>
        <v/>
      </c>
      <c r="V297" s="14" t="str">
        <f ca="1">IFERROR(IF(Q297=0,IF(VLOOKUP(B297,'Oficios_-_pend_criticas'!$C$3:$J$4739,5,0)="","",IF(VLOOKUP(B297,'Oficios_-_pend_criticas'!$C$3:$J$4739,7,0)="",IF(TODAY()&gt;VLOOKUP(B297,'Oficios_-_pend_criticas'!$C$3:$J$4739,5,0),"X",""),IF(VLOOKUP(B297,'Oficios_-_pend_criticas'!$C$3:$J$4739,7,0)&gt;VLOOKUP(B297,'Oficios_-_pend_criticas'!$C$3:$J$4739,5,0),"X",""))),""),"")</f>
        <v/>
      </c>
      <c r="W297" s="14" t="str">
        <f ca="1">IFERROR(IF(P297&lt;&gt;"X",IF(Q297&gt;0,IF(VLOOKUP(B297,'Oficios_-_pend_criticas'!$C$4:$J$4739,5,0)="","",IF(VLOOKUP(B297,'Oficios_-_pend_criticas'!$C$4:$J$4739,7,0)="",IF(TODAY()&gt;VLOOKUP(B297,'Oficios_-_pend_criticas'!$C$4:$J$4739,5,0),"X",""),IF(VLOOKUP(B297,'Oficios_-_pend_criticas'!$C$4:$J$4739,7,0)&gt;VLOOKUP(B297,'Oficios_-_pend_criticas'!$C$4:$J$4739,5,0),"X",""))),""),""),"")</f>
        <v/>
      </c>
    </row>
    <row r="298" spans="1:23" ht="36.75" hidden="1" customHeight="1" x14ac:dyDescent="0.25">
      <c r="A298" s="9" t="str">
        <f t="shared" si="12"/>
        <v/>
      </c>
      <c r="B298" s="10" t="s">
        <v>792</v>
      </c>
      <c r="C298" s="11" t="e">
        <f>IF(B298="","",VLOOKUP(B298,#REF!,6,0))</f>
        <v>#REF!</v>
      </c>
      <c r="D298" s="12" t="e">
        <f>IF(B298="","",VLOOKUP(B298,#REF!,22,0))</f>
        <v>#REF!</v>
      </c>
      <c r="E298" s="10" t="e">
        <f>IF(B298="","",VLOOKUP(B298,Consultas_públicas!$A$376:$G$3879,7,0))</f>
        <v>#N/A</v>
      </c>
      <c r="F298" s="12" t="s">
        <v>253</v>
      </c>
      <c r="G298" s="13">
        <v>43516</v>
      </c>
      <c r="H298" s="14" t="str">
        <f>IFERROR(IF(VLOOKUP(B298,'Oficios_-_pend_criticas'!$C$4:$D$4739,2,0)="","","X"),"")</f>
        <v/>
      </c>
      <c r="I298" s="12"/>
      <c r="J298" s="13"/>
      <c r="K298" s="10"/>
      <c r="L298" s="12" t="str">
        <f>IFERROR(VLOOKUP(B298,Retorno_da_RFB!$D$3:$I$6388,5,0),"")</f>
        <v>030</v>
      </c>
      <c r="M298" s="13">
        <f>IFERROR(VLOOKUP(B298,Retorno_da_RFB!$D$3:$I$6388,6,0),"")</f>
        <v>43544</v>
      </c>
      <c r="N298" s="10" t="str">
        <f>IFERROR(VLOOKUP(B298,Retorno_da_RFB!$D$3:$I$6388,3,0),"")</f>
        <v>8419.89.99</v>
      </c>
      <c r="O298" s="10" t="str">
        <f>IFERROR(VLOOKUP(B298,Retorno_da_RFB!$D$3:$I$6388,4,0),"")</f>
        <v>Desumidificadores para retirada de umidade excessiva de sala fria com capacidade de 34,47kg de ar/hora, dotados de recuperador de calor para economia de até 22% de energia elétrica, 3 filtros de ar e painel de controle.</v>
      </c>
      <c r="P298" s="12" t="str">
        <f>IFERROR(IF(N298="","",IF(VLOOKUP(LEFT(N298,10),'Universo_BK-BIT'!$A$5:$E$10005,2,0)="","X",VLOOKUP(LEFT(N298,10),'Universo_BK-BIT'!$A$5:$E$10005,2,0))),"X")</f>
        <v>BK</v>
      </c>
      <c r="Q298" s="12">
        <f>IFERROR(IF(P298="X","",VLOOKUP(LEFT(N298,10),'Universo_BK-BIT'!$A$5:$E$10005,3,0)),"")</f>
        <v>14</v>
      </c>
      <c r="R298" s="14" t="e">
        <f t="shared" si="13"/>
        <v>#REF!</v>
      </c>
      <c r="S298" s="14" t="e">
        <f t="shared" si="14"/>
        <v>#N/A</v>
      </c>
      <c r="T298" s="14"/>
      <c r="U298" s="14" t="str">
        <f ca="1">IFERROR(IF(P298="X",IF(VLOOKUP(B298,'Oficios_-_pend_criticas'!$C$3:$J$4739,5,0)="","",IF(VLOOKUP(B298,'Oficios_-_pend_criticas'!$C$3:$J$4739,7,0)="",IF(TODAY()&gt;VLOOKUP(B298,'Oficios_-_pend_criticas'!$C$3:$J$4739,5,0),"X",""),IF(VLOOKUP(B298,'Oficios_-_pend_criticas'!$C$3:$J$4739,7,0)&gt;VLOOKUP(B298,'Oficios_-_pend_criticas'!$C$3:$J$4739,5,0),"X",""))),""),"")</f>
        <v/>
      </c>
      <c r="V298" s="14" t="str">
        <f ca="1">IFERROR(IF(Q298=0,IF(VLOOKUP(B298,'Oficios_-_pend_criticas'!$C$3:$J$4739,5,0)="","",IF(VLOOKUP(B298,'Oficios_-_pend_criticas'!$C$3:$J$4739,7,0)="",IF(TODAY()&gt;VLOOKUP(B298,'Oficios_-_pend_criticas'!$C$3:$J$4739,5,0),"X",""),IF(VLOOKUP(B298,'Oficios_-_pend_criticas'!$C$3:$J$4739,7,0)&gt;VLOOKUP(B298,'Oficios_-_pend_criticas'!$C$3:$J$4739,5,0),"X",""))),""),"")</f>
        <v/>
      </c>
      <c r="W298" s="14" t="str">
        <f ca="1">IFERROR(IF(P298&lt;&gt;"X",IF(Q298&gt;0,IF(VLOOKUP(B298,'Oficios_-_pend_criticas'!$C$4:$J$4739,5,0)="","",IF(VLOOKUP(B298,'Oficios_-_pend_criticas'!$C$4:$J$4739,7,0)="",IF(TODAY()&gt;VLOOKUP(B298,'Oficios_-_pend_criticas'!$C$4:$J$4739,5,0),"X",""),IF(VLOOKUP(B298,'Oficios_-_pend_criticas'!$C$4:$J$4739,7,0)&gt;VLOOKUP(B298,'Oficios_-_pend_criticas'!$C$4:$J$4739,5,0),"X",""))),""),""),"")</f>
        <v/>
      </c>
    </row>
    <row r="299" spans="1:23" ht="36.75" hidden="1" customHeight="1" x14ac:dyDescent="0.25">
      <c r="A299" s="9" t="str">
        <f t="shared" si="12"/>
        <v/>
      </c>
      <c r="B299" s="10" t="s">
        <v>795</v>
      </c>
      <c r="C299" s="11" t="e">
        <f>IF(B299="","",VLOOKUP(B299,#REF!,6,0))</f>
        <v>#REF!</v>
      </c>
      <c r="D299" s="12" t="e">
        <f>IF(B299="","",VLOOKUP(B299,#REF!,22,0))</f>
        <v>#REF!</v>
      </c>
      <c r="E299" s="10" t="e">
        <f>IF(B299="","",VLOOKUP(B299,Consultas_públicas!$A$376:$G$3879,7,0))</f>
        <v>#N/A</v>
      </c>
      <c r="F299" s="12" t="s">
        <v>253</v>
      </c>
      <c r="G299" s="13">
        <v>43516</v>
      </c>
      <c r="H299" s="14" t="str">
        <f>IFERROR(IF(VLOOKUP(B299,'Oficios_-_pend_criticas'!$C$4:$D$4739,2,0)="","","X"),"")</f>
        <v/>
      </c>
      <c r="I299" s="12"/>
      <c r="J299" s="13"/>
      <c r="K299" s="10"/>
      <c r="L299" s="12" t="str">
        <f>IFERROR(VLOOKUP(B299,Retorno_da_RFB!$D$3:$I$6388,5,0),"")</f>
        <v>030</v>
      </c>
      <c r="M299" s="13">
        <f>IFERROR(VLOOKUP(B299,Retorno_da_RFB!$D$3:$I$6388,6,0),"")</f>
        <v>43544</v>
      </c>
      <c r="N299" s="10" t="str">
        <f>IFERROR(VLOOKUP(B299,Retorno_da_RFB!$D$3:$I$6388,3,0),"")</f>
        <v>8462.91.19</v>
      </c>
      <c r="O299" s="10" t="str">
        <f>IFERROR(VLOOKUP(B299,Retorno_da_RFB!$D$3:$I$6388,4,0),"")</f>
        <v>Prensas hidráulicas para ajustes de estampo de pressofusão versão para fosso, força de fechamento de 400ton, plano superior basculante em 180°, curso de extração alongado em 850mm, paralelismo com controle eletrônico, carro para cilindros auxiliares, sistema hidráulico para movimentação de 4 + 4 radiais do estampo, armário elétrico com ar condicionado, painel de comando lateral com IHM, iluminação em LED, cilindro de extração hidráulico, pacote para 4.0, atendimento a NR12 e sistema de segurança integrado ao PLC, tensão de 380V, 60Hz, comandos em 24Vcc, documentação técnica na metodologia WCM, manuais, desenhos e lista de peças de reposição.</v>
      </c>
      <c r="P299" s="12" t="str">
        <f>IFERROR(IF(N299="","",IF(VLOOKUP(LEFT(N299,10),'Universo_BK-BIT'!$A$5:$E$10005,2,0)="","X",VLOOKUP(LEFT(N299,10),'Universo_BK-BIT'!$A$5:$E$10005,2,0))),"X")</f>
        <v>BK</v>
      </c>
      <c r="Q299" s="12">
        <f>IFERROR(IF(P299="X","",VLOOKUP(LEFT(N299,10),'Universo_BK-BIT'!$A$5:$E$10005,3,0)),"")</f>
        <v>14</v>
      </c>
      <c r="R299" s="14" t="e">
        <f t="shared" si="13"/>
        <v>#REF!</v>
      </c>
      <c r="S299" s="14" t="e">
        <f t="shared" si="14"/>
        <v>#N/A</v>
      </c>
      <c r="T299" s="14"/>
      <c r="U299" s="14" t="str">
        <f ca="1">IFERROR(IF(P299="X",IF(VLOOKUP(B299,'Oficios_-_pend_criticas'!$C$3:$J$4739,5,0)="","",IF(VLOOKUP(B299,'Oficios_-_pend_criticas'!$C$3:$J$4739,7,0)="",IF(TODAY()&gt;VLOOKUP(B299,'Oficios_-_pend_criticas'!$C$3:$J$4739,5,0),"X",""),IF(VLOOKUP(B299,'Oficios_-_pend_criticas'!$C$3:$J$4739,7,0)&gt;VLOOKUP(B299,'Oficios_-_pend_criticas'!$C$3:$J$4739,5,0),"X",""))),""),"")</f>
        <v/>
      </c>
      <c r="V299" s="14" t="str">
        <f ca="1">IFERROR(IF(Q299=0,IF(VLOOKUP(B299,'Oficios_-_pend_criticas'!$C$3:$J$4739,5,0)="","",IF(VLOOKUP(B299,'Oficios_-_pend_criticas'!$C$3:$J$4739,7,0)="",IF(TODAY()&gt;VLOOKUP(B299,'Oficios_-_pend_criticas'!$C$3:$J$4739,5,0),"X",""),IF(VLOOKUP(B299,'Oficios_-_pend_criticas'!$C$3:$J$4739,7,0)&gt;VLOOKUP(B299,'Oficios_-_pend_criticas'!$C$3:$J$4739,5,0),"X",""))),""),"")</f>
        <v/>
      </c>
      <c r="W299" s="14" t="str">
        <f ca="1">IFERROR(IF(P299&lt;&gt;"X",IF(Q299&gt;0,IF(VLOOKUP(B299,'Oficios_-_pend_criticas'!$C$4:$J$4739,5,0)="","",IF(VLOOKUP(B299,'Oficios_-_pend_criticas'!$C$4:$J$4739,7,0)="",IF(TODAY()&gt;VLOOKUP(B299,'Oficios_-_pend_criticas'!$C$4:$J$4739,5,0),"X",""),IF(VLOOKUP(B299,'Oficios_-_pend_criticas'!$C$4:$J$4739,7,0)&gt;VLOOKUP(B299,'Oficios_-_pend_criticas'!$C$4:$J$4739,5,0),"X",""))),""),""),"")</f>
        <v/>
      </c>
    </row>
    <row r="300" spans="1:23" ht="36.75" hidden="1" customHeight="1" x14ac:dyDescent="0.25">
      <c r="A300" s="9" t="str">
        <f t="shared" si="12"/>
        <v/>
      </c>
      <c r="B300" s="10" t="s">
        <v>797</v>
      </c>
      <c r="C300" s="11" t="e">
        <f>IF(B300="","",VLOOKUP(B300,#REF!,6,0))</f>
        <v>#REF!</v>
      </c>
      <c r="D300" s="12" t="e">
        <f>IF(B300="","",VLOOKUP(B300,#REF!,22,0))</f>
        <v>#REF!</v>
      </c>
      <c r="E300" s="10" t="e">
        <f>IF(B300="","",VLOOKUP(B300,Consultas_públicas!$A$376:$G$3879,7,0))</f>
        <v>#N/A</v>
      </c>
      <c r="F300" s="12" t="s">
        <v>253</v>
      </c>
      <c r="G300" s="13">
        <v>43516</v>
      </c>
      <c r="H300" s="14" t="str">
        <f>IFERROR(IF(VLOOKUP(B300,'Oficios_-_pend_criticas'!$C$4:$D$4739,2,0)="","","X"),"")</f>
        <v/>
      </c>
      <c r="I300" s="12"/>
      <c r="J300" s="13"/>
      <c r="K300" s="10"/>
      <c r="L300" s="12" t="str">
        <f>IFERROR(VLOOKUP(B300,Retorno_da_RFB!$D$3:$I$6388,5,0),"")</f>
        <v>030</v>
      </c>
      <c r="M300" s="13">
        <f>IFERROR(VLOOKUP(B300,Retorno_da_RFB!$D$3:$I$6388,6,0),"")</f>
        <v>43544</v>
      </c>
      <c r="N300" s="10" t="str">
        <f>IFERROR(VLOOKUP(B300,Retorno_da_RFB!$D$3:$I$6388,3,0),"")</f>
        <v>8464.10.00</v>
      </c>
      <c r="O300" s="10" t="str">
        <f>IFERROR(VLOOKUP(B300,Retorno_da_RFB!$D$3:$I$6388,4,0),"")</f>
        <v>Serras automáticas tipo ponte de controle numérico com eixos interpolados, equipadas com 5 cabeçotes de corte para discos até Ø450mm orientável de 370º, cabeçote central inclinável automático de 0º a 90º e curso vertical de 300mm sobre trenó com guias lineares com recirculação de esferas, composta de: 1 barreira de segurança fixa com portão de acesso e fechadura de segurança; ventosas incluindo respectivo software de administração e carter disco de até Ø 500mm; 1 carrinho de carregamento automático com 8 rolos motorizados, 1 câmera Nikon para capturar a imagem de contornos; 1 leitor de diâmetro de ferramenta para detecção de desgaste; 1 leitor de espessura das chapas; 1 roleira motorizada de carga; até 3 ventiladores de secagem de peças; 1 esteira transportadora curta para zona de corte; 1 esteira transportadora curta de descarga, 1 climatizador de 800w com filtro para quadro elétrico.</v>
      </c>
      <c r="P300" s="12" t="str">
        <f>IFERROR(IF(N300="","",IF(VLOOKUP(LEFT(N300,10),'Universo_BK-BIT'!$A$5:$E$10005,2,0)="","X",VLOOKUP(LEFT(N300,10),'Universo_BK-BIT'!$A$5:$E$10005,2,0))),"X")</f>
        <v>BK</v>
      </c>
      <c r="Q300" s="12">
        <f>IFERROR(IF(P300="X","",VLOOKUP(LEFT(N300,10),'Universo_BK-BIT'!$A$5:$E$10005,3,0)),"")</f>
        <v>14</v>
      </c>
      <c r="R300" s="14" t="e">
        <f t="shared" si="13"/>
        <v>#REF!</v>
      </c>
      <c r="S300" s="14" t="e">
        <f t="shared" si="14"/>
        <v>#N/A</v>
      </c>
      <c r="T300" s="14"/>
      <c r="U300" s="14" t="str">
        <f ca="1">IFERROR(IF(P300="X",IF(VLOOKUP(B300,'Oficios_-_pend_criticas'!$C$3:$J$4739,5,0)="","",IF(VLOOKUP(B300,'Oficios_-_pend_criticas'!$C$3:$J$4739,7,0)="",IF(TODAY()&gt;VLOOKUP(B300,'Oficios_-_pend_criticas'!$C$3:$J$4739,5,0),"X",""),IF(VLOOKUP(B300,'Oficios_-_pend_criticas'!$C$3:$J$4739,7,0)&gt;VLOOKUP(B300,'Oficios_-_pend_criticas'!$C$3:$J$4739,5,0),"X",""))),""),"")</f>
        <v/>
      </c>
      <c r="V300" s="14" t="str">
        <f ca="1">IFERROR(IF(Q300=0,IF(VLOOKUP(B300,'Oficios_-_pend_criticas'!$C$3:$J$4739,5,0)="","",IF(VLOOKUP(B300,'Oficios_-_pend_criticas'!$C$3:$J$4739,7,0)="",IF(TODAY()&gt;VLOOKUP(B300,'Oficios_-_pend_criticas'!$C$3:$J$4739,5,0),"X",""),IF(VLOOKUP(B300,'Oficios_-_pend_criticas'!$C$3:$J$4739,7,0)&gt;VLOOKUP(B300,'Oficios_-_pend_criticas'!$C$3:$J$4739,5,0),"X",""))),""),"")</f>
        <v/>
      </c>
      <c r="W300" s="14" t="str">
        <f ca="1">IFERROR(IF(P300&lt;&gt;"X",IF(Q300&gt;0,IF(VLOOKUP(B300,'Oficios_-_pend_criticas'!$C$4:$J$4739,5,0)="","",IF(VLOOKUP(B300,'Oficios_-_pend_criticas'!$C$4:$J$4739,7,0)="",IF(TODAY()&gt;VLOOKUP(B300,'Oficios_-_pend_criticas'!$C$4:$J$4739,5,0),"X",""),IF(VLOOKUP(B300,'Oficios_-_pend_criticas'!$C$4:$J$4739,7,0)&gt;VLOOKUP(B300,'Oficios_-_pend_criticas'!$C$4:$J$4739,5,0),"X",""))),""),""),"")</f>
        <v/>
      </c>
    </row>
    <row r="301" spans="1:23" ht="36.75" hidden="1" customHeight="1" x14ac:dyDescent="0.25">
      <c r="A301" s="9" t="str">
        <f t="shared" si="12"/>
        <v/>
      </c>
      <c r="B301" s="10" t="s">
        <v>799</v>
      </c>
      <c r="C301" s="11" t="e">
        <f>IF(B301="","",VLOOKUP(B301,#REF!,6,0))</f>
        <v>#REF!</v>
      </c>
      <c r="D301" s="12" t="e">
        <f>IF(B301="","",VLOOKUP(B301,#REF!,22,0))</f>
        <v>#REF!</v>
      </c>
      <c r="E301" s="10" t="e">
        <f>IF(B301="","",VLOOKUP(B301,Consultas_públicas!$A$376:$G$3879,7,0))</f>
        <v>#N/A</v>
      </c>
      <c r="F301" s="12" t="s">
        <v>253</v>
      </c>
      <c r="G301" s="13">
        <v>43516</v>
      </c>
      <c r="H301" s="14" t="str">
        <f>IFERROR(IF(VLOOKUP(B301,'Oficios_-_pend_criticas'!$C$4:$D$4739,2,0)="","","X"),"")</f>
        <v/>
      </c>
      <c r="I301" s="12"/>
      <c r="J301" s="13"/>
      <c r="K301" s="10"/>
      <c r="L301" s="12" t="str">
        <f>IFERROR(VLOOKUP(B301,Retorno_da_RFB!$D$3:$I$6388,5,0),"")</f>
        <v>030</v>
      </c>
      <c r="M301" s="13">
        <f>IFERROR(VLOOKUP(B301,Retorno_da_RFB!$D$3:$I$6388,6,0),"")</f>
        <v>43544</v>
      </c>
      <c r="N301" s="10" t="str">
        <f>IFERROR(VLOOKUP(B301,Retorno_da_RFB!$D$3:$I$6388,3,0),"")</f>
        <v>8479.89.99</v>
      </c>
      <c r="O301" s="10" t="str">
        <f>IFERROR(VLOOKUP(B301,Retorno_da_RFB!$D$3:$I$6388,4,0),"")</f>
        <v>Cortinas de ar (Modelo Compact) para produção de fluxo de ar de alta pressão para bloqueio de até 80% de transferência de calor natural, com dimensão de 400 x 400 x 2.600mm e temperatura de trabalho entre -25 e +40◦C, dotadas de painel de controle, módulo exaustor para descarte do ar não utilizado e módulo cooler para controle de velocidade do ventilador da cortina de ar.</v>
      </c>
      <c r="P301" s="12" t="str">
        <f>IFERROR(IF(N301="","",IF(VLOOKUP(LEFT(N301,10),'Universo_BK-BIT'!$A$5:$E$10005,2,0)="","X",VLOOKUP(LEFT(N301,10),'Universo_BK-BIT'!$A$5:$E$10005,2,0))),"X")</f>
        <v>BK</v>
      </c>
      <c r="Q301" s="12">
        <f>IFERROR(IF(P301="X","",VLOOKUP(LEFT(N301,10),'Universo_BK-BIT'!$A$5:$E$10005,3,0)),"")</f>
        <v>14</v>
      </c>
      <c r="R301" s="14" t="e">
        <f t="shared" si="13"/>
        <v>#REF!</v>
      </c>
      <c r="S301" s="14" t="e">
        <f t="shared" si="14"/>
        <v>#N/A</v>
      </c>
      <c r="T301" s="14"/>
      <c r="U301" s="14" t="str">
        <f ca="1">IFERROR(IF(P301="X",IF(VLOOKUP(B301,'Oficios_-_pend_criticas'!$C$3:$J$4739,5,0)="","",IF(VLOOKUP(B301,'Oficios_-_pend_criticas'!$C$3:$J$4739,7,0)="",IF(TODAY()&gt;VLOOKUP(B301,'Oficios_-_pend_criticas'!$C$3:$J$4739,5,0),"X",""),IF(VLOOKUP(B301,'Oficios_-_pend_criticas'!$C$3:$J$4739,7,0)&gt;VLOOKUP(B301,'Oficios_-_pend_criticas'!$C$3:$J$4739,5,0),"X",""))),""),"")</f>
        <v/>
      </c>
      <c r="V301" s="14" t="str">
        <f ca="1">IFERROR(IF(Q301=0,IF(VLOOKUP(B301,'Oficios_-_pend_criticas'!$C$3:$J$4739,5,0)="","",IF(VLOOKUP(B301,'Oficios_-_pend_criticas'!$C$3:$J$4739,7,0)="",IF(TODAY()&gt;VLOOKUP(B301,'Oficios_-_pend_criticas'!$C$3:$J$4739,5,0),"X",""),IF(VLOOKUP(B301,'Oficios_-_pend_criticas'!$C$3:$J$4739,7,0)&gt;VLOOKUP(B301,'Oficios_-_pend_criticas'!$C$3:$J$4739,5,0),"X",""))),""),"")</f>
        <v/>
      </c>
      <c r="W301" s="14" t="str">
        <f ca="1">IFERROR(IF(P301&lt;&gt;"X",IF(Q301&gt;0,IF(VLOOKUP(B301,'Oficios_-_pend_criticas'!$C$4:$J$4739,5,0)="","",IF(VLOOKUP(B301,'Oficios_-_pend_criticas'!$C$4:$J$4739,7,0)="",IF(TODAY()&gt;VLOOKUP(B301,'Oficios_-_pend_criticas'!$C$4:$J$4739,5,0),"X",""),IF(VLOOKUP(B301,'Oficios_-_pend_criticas'!$C$4:$J$4739,7,0)&gt;VLOOKUP(B301,'Oficios_-_pend_criticas'!$C$4:$J$4739,5,0),"X",""))),""),""),"")</f>
        <v/>
      </c>
    </row>
    <row r="302" spans="1:23" ht="36.75" hidden="1" customHeight="1" x14ac:dyDescent="0.25">
      <c r="A302" s="9" t="str">
        <f t="shared" si="12"/>
        <v/>
      </c>
      <c r="B302" s="10" t="s">
        <v>801</v>
      </c>
      <c r="C302" s="11" t="e">
        <f>IF(B302="","",VLOOKUP(B302,#REF!,6,0))</f>
        <v>#REF!</v>
      </c>
      <c r="D302" s="12" t="e">
        <f>IF(B302="","",VLOOKUP(B302,#REF!,22,0))</f>
        <v>#REF!</v>
      </c>
      <c r="E302" s="10" t="e">
        <f>IF(B302="","",VLOOKUP(B302,Consultas_públicas!$A$376:$G$3879,7,0))</f>
        <v>#N/A</v>
      </c>
      <c r="F302" s="12" t="s">
        <v>253</v>
      </c>
      <c r="G302" s="13">
        <v>43516</v>
      </c>
      <c r="H302" s="14" t="str">
        <f>IFERROR(IF(VLOOKUP(B302,'Oficios_-_pend_criticas'!$C$4:$D$4739,2,0)="","","X"),"")</f>
        <v/>
      </c>
      <c r="I302" s="12"/>
      <c r="J302" s="13"/>
      <c r="K302" s="10"/>
      <c r="L302" s="12" t="str">
        <f>IFERROR(VLOOKUP(B302,Retorno_da_RFB!$D$3:$I$6388,5,0),"")</f>
        <v>030</v>
      </c>
      <c r="M302" s="13">
        <f>IFERROR(VLOOKUP(B302,Retorno_da_RFB!$D$3:$I$6388,6,0),"")</f>
        <v>43544</v>
      </c>
      <c r="N302" s="10" t="str">
        <f>IFERROR(VLOOKUP(B302,Retorno_da_RFB!$D$3:$I$6388,3,0),"")</f>
        <v>8479.89.99</v>
      </c>
      <c r="O302" s="10" t="str">
        <f>IFERROR(VLOOKUP(B302,Retorno_da_RFB!$D$3:$I$6388,4,0),"")</f>
        <v>Cortinas de ar (Modelo Basic) para produção de fluxo de ar de alta pressão para bloqueio de até 80% de transferência de calor natural, com dimensão de 400 x 400 x 2.600mm e temperatura de trabalho entre -27 e +16°C, dotadas de módulo exaustor para controlar a saída de ar e controlador de fluxo.</v>
      </c>
      <c r="P302" s="12" t="str">
        <f>IFERROR(IF(N302="","",IF(VLOOKUP(LEFT(N302,10),'Universo_BK-BIT'!$A$5:$E$10005,2,0)="","X",VLOOKUP(LEFT(N302,10),'Universo_BK-BIT'!$A$5:$E$10005,2,0))),"X")</f>
        <v>BK</v>
      </c>
      <c r="Q302" s="12">
        <f>IFERROR(IF(P302="X","",VLOOKUP(LEFT(N302,10),'Universo_BK-BIT'!$A$5:$E$10005,3,0)),"")</f>
        <v>14</v>
      </c>
      <c r="R302" s="14" t="e">
        <f t="shared" si="13"/>
        <v>#REF!</v>
      </c>
      <c r="S302" s="14" t="e">
        <f t="shared" si="14"/>
        <v>#N/A</v>
      </c>
      <c r="T302" s="14"/>
      <c r="U302" s="14" t="str">
        <f ca="1">IFERROR(IF(P302="X",IF(VLOOKUP(B302,'Oficios_-_pend_criticas'!$C$3:$J$4739,5,0)="","",IF(VLOOKUP(B302,'Oficios_-_pend_criticas'!$C$3:$J$4739,7,0)="",IF(TODAY()&gt;VLOOKUP(B302,'Oficios_-_pend_criticas'!$C$3:$J$4739,5,0),"X",""),IF(VLOOKUP(B302,'Oficios_-_pend_criticas'!$C$3:$J$4739,7,0)&gt;VLOOKUP(B302,'Oficios_-_pend_criticas'!$C$3:$J$4739,5,0),"X",""))),""),"")</f>
        <v/>
      </c>
      <c r="V302" s="14" t="str">
        <f ca="1">IFERROR(IF(Q302=0,IF(VLOOKUP(B302,'Oficios_-_pend_criticas'!$C$3:$J$4739,5,0)="","",IF(VLOOKUP(B302,'Oficios_-_pend_criticas'!$C$3:$J$4739,7,0)="",IF(TODAY()&gt;VLOOKUP(B302,'Oficios_-_pend_criticas'!$C$3:$J$4739,5,0),"X",""),IF(VLOOKUP(B302,'Oficios_-_pend_criticas'!$C$3:$J$4739,7,0)&gt;VLOOKUP(B302,'Oficios_-_pend_criticas'!$C$3:$J$4739,5,0),"X",""))),""),"")</f>
        <v/>
      </c>
      <c r="W302" s="14" t="str">
        <f ca="1">IFERROR(IF(P302&lt;&gt;"X",IF(Q302&gt;0,IF(VLOOKUP(B302,'Oficios_-_pend_criticas'!$C$4:$J$4739,5,0)="","",IF(VLOOKUP(B302,'Oficios_-_pend_criticas'!$C$4:$J$4739,7,0)="",IF(TODAY()&gt;VLOOKUP(B302,'Oficios_-_pend_criticas'!$C$4:$J$4739,5,0),"X",""),IF(VLOOKUP(B302,'Oficios_-_pend_criticas'!$C$4:$J$4739,7,0)&gt;VLOOKUP(B302,'Oficios_-_pend_criticas'!$C$4:$J$4739,5,0),"X",""))),""),""),"")</f>
        <v/>
      </c>
    </row>
    <row r="303" spans="1:23" ht="36.75" hidden="1" customHeight="1" x14ac:dyDescent="0.25">
      <c r="A303" s="9" t="str">
        <f t="shared" si="12"/>
        <v/>
      </c>
      <c r="B303" s="10" t="s">
        <v>803</v>
      </c>
      <c r="C303" s="11" t="e">
        <f>IF(B303="","",VLOOKUP(B303,#REF!,6,0))</f>
        <v>#REF!</v>
      </c>
      <c r="D303" s="12" t="e">
        <f>IF(B303="","",VLOOKUP(B303,#REF!,22,0))</f>
        <v>#REF!</v>
      </c>
      <c r="E303" s="10" t="e">
        <f>IF(B303="","",VLOOKUP(B303,Consultas_públicas!$A$376:$G$3879,7,0))</f>
        <v>#N/A</v>
      </c>
      <c r="F303" s="12" t="s">
        <v>253</v>
      </c>
      <c r="G303" s="13">
        <v>43516</v>
      </c>
      <c r="H303" s="14" t="str">
        <f>IFERROR(IF(VLOOKUP(B303,'Oficios_-_pend_criticas'!$C$4:$D$4739,2,0)="","","X"),"")</f>
        <v/>
      </c>
      <c r="I303" s="12"/>
      <c r="J303" s="13"/>
      <c r="K303" s="10"/>
      <c r="L303" s="12" t="str">
        <f>IFERROR(VLOOKUP(B303,Retorno_da_RFB!$D$3:$I$6388,5,0),"")</f>
        <v>030</v>
      </c>
      <c r="M303" s="13">
        <f>IFERROR(VLOOKUP(B303,Retorno_da_RFB!$D$3:$I$6388,6,0),"")</f>
        <v>43544</v>
      </c>
      <c r="N303" s="10" t="str">
        <f>IFERROR(VLOOKUP(B303,Retorno_da_RFB!$D$3:$I$6388,3,0),"")</f>
        <v>8445.19.22</v>
      </c>
      <c r="O303" s="10" t="str">
        <f>IFERROR(VLOOKUP(B303,Retorno_da_RFB!$D$3:$I$6388,4,0),"")</f>
        <v>Máquinas descaroçadeiras de algodão de 98" de largura com 201 serras de até 16" de diâmetro, 330 dentes por serra, 615rpm, com capacidade de produção de até 25 fardos de fibra por hora, rolo agitador de 5rpm de discos inclinados, rolo aplicador de 504rpm, 2 estágios de recuperação de semente, calha do piolho, cilindro de escova de 1.550rpm e rosca de impureza de 93rpm.</v>
      </c>
      <c r="P303" s="12" t="str">
        <f>IFERROR(IF(N303="","",IF(VLOOKUP(LEFT(N303,10),'Universo_BK-BIT'!$A$5:$E$10005,2,0)="","X",VLOOKUP(LEFT(N303,10),'Universo_BK-BIT'!$A$5:$E$10005,2,0))),"X")</f>
        <v>BK</v>
      </c>
      <c r="Q303" s="12">
        <f>IFERROR(IF(P303="X","",VLOOKUP(LEFT(N303,10),'Universo_BK-BIT'!$A$5:$E$10005,3,0)),"")</f>
        <v>14</v>
      </c>
      <c r="R303" s="14" t="e">
        <f t="shared" si="13"/>
        <v>#REF!</v>
      </c>
      <c r="S303" s="14" t="e">
        <f t="shared" si="14"/>
        <v>#N/A</v>
      </c>
      <c r="T303" s="14"/>
      <c r="U303" s="14" t="str">
        <f ca="1">IFERROR(IF(P303="X",IF(VLOOKUP(B303,'Oficios_-_pend_criticas'!$C$3:$J$4739,5,0)="","",IF(VLOOKUP(B303,'Oficios_-_pend_criticas'!$C$3:$J$4739,7,0)="",IF(TODAY()&gt;VLOOKUP(B303,'Oficios_-_pend_criticas'!$C$3:$J$4739,5,0),"X",""),IF(VLOOKUP(B303,'Oficios_-_pend_criticas'!$C$3:$J$4739,7,0)&gt;VLOOKUP(B303,'Oficios_-_pend_criticas'!$C$3:$J$4739,5,0),"X",""))),""),"")</f>
        <v/>
      </c>
      <c r="V303" s="14" t="str">
        <f ca="1">IFERROR(IF(Q303=0,IF(VLOOKUP(B303,'Oficios_-_pend_criticas'!$C$3:$J$4739,5,0)="","",IF(VLOOKUP(B303,'Oficios_-_pend_criticas'!$C$3:$J$4739,7,0)="",IF(TODAY()&gt;VLOOKUP(B303,'Oficios_-_pend_criticas'!$C$3:$J$4739,5,0),"X",""),IF(VLOOKUP(B303,'Oficios_-_pend_criticas'!$C$3:$J$4739,7,0)&gt;VLOOKUP(B303,'Oficios_-_pend_criticas'!$C$3:$J$4739,5,0),"X",""))),""),"")</f>
        <v/>
      </c>
      <c r="W303" s="14" t="str">
        <f ca="1">IFERROR(IF(P303&lt;&gt;"X",IF(Q303&gt;0,IF(VLOOKUP(B303,'Oficios_-_pend_criticas'!$C$4:$J$4739,5,0)="","",IF(VLOOKUP(B303,'Oficios_-_pend_criticas'!$C$4:$J$4739,7,0)="",IF(TODAY()&gt;VLOOKUP(B303,'Oficios_-_pend_criticas'!$C$4:$J$4739,5,0),"X",""),IF(VLOOKUP(B303,'Oficios_-_pend_criticas'!$C$4:$J$4739,7,0)&gt;VLOOKUP(B303,'Oficios_-_pend_criticas'!$C$4:$J$4739,5,0),"X",""))),""),""),"")</f>
        <v/>
      </c>
    </row>
    <row r="304" spans="1:23" ht="36.75" hidden="1" customHeight="1" x14ac:dyDescent="0.25">
      <c r="A304" s="9" t="str">
        <f t="shared" si="12"/>
        <v/>
      </c>
      <c r="B304" s="10" t="s">
        <v>806</v>
      </c>
      <c r="C304" s="11" t="e">
        <f>IF(B304="","",VLOOKUP(B304,#REF!,6,0))</f>
        <v>#REF!</v>
      </c>
      <c r="D304" s="12" t="e">
        <f>IF(B304="","",VLOOKUP(B304,#REF!,22,0))</f>
        <v>#REF!</v>
      </c>
      <c r="E304" s="10" t="e">
        <f>IF(B304="","",VLOOKUP(B304,Consultas_públicas!$A$376:$G$3879,7,0))</f>
        <v>#N/A</v>
      </c>
      <c r="F304" s="12" t="s">
        <v>253</v>
      </c>
      <c r="G304" s="13">
        <v>43516</v>
      </c>
      <c r="H304" s="14" t="str">
        <f>IFERROR(IF(VLOOKUP(B304,'Oficios_-_pend_criticas'!$C$4:$D$4739,2,0)="","","X"),"")</f>
        <v/>
      </c>
      <c r="I304" s="12"/>
      <c r="J304" s="13"/>
      <c r="K304" s="10"/>
      <c r="L304" s="12" t="str">
        <f>IFERROR(VLOOKUP(B304,Retorno_da_RFB!$D$3:$I$6388,5,0),"")</f>
        <v>030</v>
      </c>
      <c r="M304" s="13">
        <f>IFERROR(VLOOKUP(B304,Retorno_da_RFB!$D$3:$I$6388,6,0),"")</f>
        <v>43544</v>
      </c>
      <c r="N304" s="10" t="str">
        <f>IFERROR(VLOOKUP(B304,Retorno_da_RFB!$D$3:$I$6388,3,0),"")</f>
        <v>8465.95.11</v>
      </c>
      <c r="O304" s="10" t="str">
        <f>IFERROR(VLOOKUP(B304,Retorno_da_RFB!$D$3:$I$6388,4,0),"")</f>
        <v>Máquinas-ferramentas automáticas para furar painéis laminados, painéis dotados de partículas de madeira ou madeiras maciças, com inserção automática de cola e/ou cavilha, controladas por um controle numérico computadorizado (CNC), com área de trabalho de 900mm ou superior no eixo X, espessura da peça a ser trabalhada de no mínimo 10mm e no máximo 40mm, com ou sem grupo furação vertical, com um ou dois dispositivos de vibração.</v>
      </c>
      <c r="P304" s="12" t="str">
        <f>IFERROR(IF(N304="","",IF(VLOOKUP(LEFT(N304,10),'Universo_BK-BIT'!$A$5:$E$10005,2,0)="","X",VLOOKUP(LEFT(N304,10),'Universo_BK-BIT'!$A$5:$E$10005,2,0))),"X")</f>
        <v>BK</v>
      </c>
      <c r="Q304" s="12">
        <f>IFERROR(IF(P304="X","",VLOOKUP(LEFT(N304,10),'Universo_BK-BIT'!$A$5:$E$10005,3,0)),"")</f>
        <v>14</v>
      </c>
      <c r="R304" s="14" t="e">
        <f t="shared" si="13"/>
        <v>#REF!</v>
      </c>
      <c r="S304" s="14" t="e">
        <f t="shared" si="14"/>
        <v>#N/A</v>
      </c>
      <c r="T304" s="14"/>
      <c r="U304" s="14" t="str">
        <f ca="1">IFERROR(IF(P304="X",IF(VLOOKUP(B304,'Oficios_-_pend_criticas'!$C$3:$J$4739,5,0)="","",IF(VLOOKUP(B304,'Oficios_-_pend_criticas'!$C$3:$J$4739,7,0)="",IF(TODAY()&gt;VLOOKUP(B304,'Oficios_-_pend_criticas'!$C$3:$J$4739,5,0),"X",""),IF(VLOOKUP(B304,'Oficios_-_pend_criticas'!$C$3:$J$4739,7,0)&gt;VLOOKUP(B304,'Oficios_-_pend_criticas'!$C$3:$J$4739,5,0),"X",""))),""),"")</f>
        <v/>
      </c>
      <c r="V304" s="14" t="str">
        <f ca="1">IFERROR(IF(Q304=0,IF(VLOOKUP(B304,'Oficios_-_pend_criticas'!$C$3:$J$4739,5,0)="","",IF(VLOOKUP(B304,'Oficios_-_pend_criticas'!$C$3:$J$4739,7,0)="",IF(TODAY()&gt;VLOOKUP(B304,'Oficios_-_pend_criticas'!$C$3:$J$4739,5,0),"X",""),IF(VLOOKUP(B304,'Oficios_-_pend_criticas'!$C$3:$J$4739,7,0)&gt;VLOOKUP(B304,'Oficios_-_pend_criticas'!$C$3:$J$4739,5,0),"X",""))),""),"")</f>
        <v/>
      </c>
      <c r="W304" s="14" t="str">
        <f ca="1">IFERROR(IF(P304&lt;&gt;"X",IF(Q304&gt;0,IF(VLOOKUP(B304,'Oficios_-_pend_criticas'!$C$4:$J$4739,5,0)="","",IF(VLOOKUP(B304,'Oficios_-_pend_criticas'!$C$4:$J$4739,7,0)="",IF(TODAY()&gt;VLOOKUP(B304,'Oficios_-_pend_criticas'!$C$4:$J$4739,5,0),"X",""),IF(VLOOKUP(B304,'Oficios_-_pend_criticas'!$C$4:$J$4739,7,0)&gt;VLOOKUP(B304,'Oficios_-_pend_criticas'!$C$4:$J$4739,5,0),"X",""))),""),""),"")</f>
        <v/>
      </c>
    </row>
    <row r="305" spans="1:23" ht="36.75" hidden="1" customHeight="1" x14ac:dyDescent="0.25">
      <c r="A305" s="9" t="str">
        <f t="shared" si="12"/>
        <v/>
      </c>
      <c r="B305" s="10" t="s">
        <v>809</v>
      </c>
      <c r="C305" s="11" t="e">
        <f>IF(B305="","",VLOOKUP(B305,#REF!,6,0))</f>
        <v>#REF!</v>
      </c>
      <c r="D305" s="12" t="e">
        <f>IF(B305="","",VLOOKUP(B305,#REF!,22,0))</f>
        <v>#REF!</v>
      </c>
      <c r="E305" s="10" t="e">
        <f>IF(B305="","",VLOOKUP(B305,Consultas_públicas!$A$376:$G$3879,7,0))</f>
        <v>#N/A</v>
      </c>
      <c r="F305" s="12" t="s">
        <v>253</v>
      </c>
      <c r="G305" s="13">
        <v>43516</v>
      </c>
      <c r="H305" s="14" t="str">
        <f>IFERROR(IF(VLOOKUP(B305,'Oficios_-_pend_criticas'!$C$4:$D$4739,2,0)="","","X"),"")</f>
        <v/>
      </c>
      <c r="I305" s="12"/>
      <c r="J305" s="13"/>
      <c r="K305" s="10"/>
      <c r="L305" s="12" t="str">
        <f>IFERROR(VLOOKUP(B305,Retorno_da_RFB!$D$3:$I$6388,5,0),"")</f>
        <v>030</v>
      </c>
      <c r="M305" s="13">
        <f>IFERROR(VLOOKUP(B305,Retorno_da_RFB!$D$3:$I$6388,6,0),"")</f>
        <v>43544</v>
      </c>
      <c r="N305" s="10" t="str">
        <f>IFERROR(VLOOKUP(B305,Retorno_da_RFB!$D$3:$I$6388,3,0),"")</f>
        <v>8474.20.90</v>
      </c>
      <c r="O305" s="10" t="str">
        <f>IFERROR(VLOOKUP(B305,Retorno_da_RFB!$D$3:$I$6388,4,0),"")</f>
        <v>Reatores de decriptação a hidrogênio para fragmentação grosseira de liga de Neodímio-Ferro-Boro e outras ligas para ímãs de terras raras, utilizados para processamento de pequenas quantidades de liga metálica, profundidade interna 267mm, diâmetro interno 95,3mm, composto por: vaso de pressão, com capacidade de 1.800mL, temperatura máxima de 600°C, pressão máxima (em 350°C) de 413bar, pressão máxima (em 600°C) de 290bar; cabeçote, cilindro, e partes internas construídas em aço T316SS; conexões externas construídas em aço inoxidável; cabeçote com manômetro de pressão, disco de ruptura em inconel, termopar tipo J, transdutor de pressão, e conjunto de válvulas; suporte para piso com levantamento pneumático para o vaso aquecedor; controlador de temperatura.</v>
      </c>
      <c r="P305" s="12" t="str">
        <f>IFERROR(IF(N305="","",IF(VLOOKUP(LEFT(N305,10),'Universo_BK-BIT'!$A$5:$E$10005,2,0)="","X",VLOOKUP(LEFT(N305,10),'Universo_BK-BIT'!$A$5:$E$10005,2,0))),"X")</f>
        <v>BK</v>
      </c>
      <c r="Q305" s="12">
        <f>IFERROR(IF(P305="X","",VLOOKUP(LEFT(N305,10),'Universo_BK-BIT'!$A$5:$E$10005,3,0)),"")</f>
        <v>14</v>
      </c>
      <c r="R305" s="14" t="e">
        <f t="shared" si="13"/>
        <v>#REF!</v>
      </c>
      <c r="S305" s="14" t="e">
        <f t="shared" si="14"/>
        <v>#N/A</v>
      </c>
      <c r="T305" s="14"/>
      <c r="U305" s="14" t="str">
        <f ca="1">IFERROR(IF(P305="X",IF(VLOOKUP(B305,'Oficios_-_pend_criticas'!$C$3:$J$4739,5,0)="","",IF(VLOOKUP(B305,'Oficios_-_pend_criticas'!$C$3:$J$4739,7,0)="",IF(TODAY()&gt;VLOOKUP(B305,'Oficios_-_pend_criticas'!$C$3:$J$4739,5,0),"X",""),IF(VLOOKUP(B305,'Oficios_-_pend_criticas'!$C$3:$J$4739,7,0)&gt;VLOOKUP(B305,'Oficios_-_pend_criticas'!$C$3:$J$4739,5,0),"X",""))),""),"")</f>
        <v/>
      </c>
      <c r="V305" s="14" t="str">
        <f ca="1">IFERROR(IF(Q305=0,IF(VLOOKUP(B305,'Oficios_-_pend_criticas'!$C$3:$J$4739,5,0)="","",IF(VLOOKUP(B305,'Oficios_-_pend_criticas'!$C$3:$J$4739,7,0)="",IF(TODAY()&gt;VLOOKUP(B305,'Oficios_-_pend_criticas'!$C$3:$J$4739,5,0),"X",""),IF(VLOOKUP(B305,'Oficios_-_pend_criticas'!$C$3:$J$4739,7,0)&gt;VLOOKUP(B305,'Oficios_-_pend_criticas'!$C$3:$J$4739,5,0),"X",""))),""),"")</f>
        <v/>
      </c>
      <c r="W305" s="14" t="str">
        <f ca="1">IFERROR(IF(P305&lt;&gt;"X",IF(Q305&gt;0,IF(VLOOKUP(B305,'Oficios_-_pend_criticas'!$C$4:$J$4739,5,0)="","",IF(VLOOKUP(B305,'Oficios_-_pend_criticas'!$C$4:$J$4739,7,0)="",IF(TODAY()&gt;VLOOKUP(B305,'Oficios_-_pend_criticas'!$C$4:$J$4739,5,0),"X",""),IF(VLOOKUP(B305,'Oficios_-_pend_criticas'!$C$4:$J$4739,7,0)&gt;VLOOKUP(B305,'Oficios_-_pend_criticas'!$C$4:$J$4739,5,0),"X",""))),""),""),"")</f>
        <v/>
      </c>
    </row>
    <row r="306" spans="1:23" ht="36.75" hidden="1" customHeight="1" x14ac:dyDescent="0.25">
      <c r="A306" s="9" t="str">
        <f t="shared" si="12"/>
        <v/>
      </c>
      <c r="B306" s="10" t="s">
        <v>811</v>
      </c>
      <c r="C306" s="11" t="e">
        <f>IF(B306="","",VLOOKUP(B306,#REF!,6,0))</f>
        <v>#REF!</v>
      </c>
      <c r="D306" s="12" t="e">
        <f>IF(B306="","",VLOOKUP(B306,#REF!,22,0))</f>
        <v>#REF!</v>
      </c>
      <c r="E306" s="10" t="e">
        <f>IF(B306="","",VLOOKUP(B306,Consultas_públicas!$A$376:$G$3879,7,0))</f>
        <v>#N/A</v>
      </c>
      <c r="F306" s="12" t="s">
        <v>253</v>
      </c>
      <c r="G306" s="13">
        <v>43516</v>
      </c>
      <c r="H306" s="14" t="str">
        <f>IFERROR(IF(VLOOKUP(B306,'Oficios_-_pend_criticas'!$C$4:$D$4739,2,0)="","","X"),"")</f>
        <v/>
      </c>
      <c r="I306" s="12"/>
      <c r="J306" s="13"/>
      <c r="K306" s="10"/>
      <c r="L306" s="12" t="str">
        <f>IFERROR(VLOOKUP(B306,Retorno_da_RFB!$D$3:$I$6388,5,0),"")</f>
        <v>030</v>
      </c>
      <c r="M306" s="13">
        <f>IFERROR(VLOOKUP(B306,Retorno_da_RFB!$D$3:$I$6388,6,0),"")</f>
        <v>43544</v>
      </c>
      <c r="N306" s="10" t="str">
        <f>IFERROR(VLOOKUP(B306,Retorno_da_RFB!$D$3:$I$6388,3,0),"")</f>
        <v>9027.80.99</v>
      </c>
      <c r="O306" s="10" t="str">
        <f>IFERROR(VLOOKUP(B306,Retorno_da_RFB!$D$3:$I$6388,4,0),"")</f>
        <v>Equipamentos para dissolução de amostras em ácidos ou bases em laboratório, por micro-ondas, com potência máxima de 1.900W; cavidade de micro-ondas capaz de suportar volume de até 70,5 litros; porta responsiva fabricada em aço inoxidável, com 4 travas internas para prevenir a emissão de radiação de micro-ondas em caso de fechamento inadequado ou desalinhamento; capacidade de processamento de no máximo 44 amostras simultaneamente com volumes de 100mL; controle individual de temperatura interna de todos os vasos por meio de sensor de temperatura sem contato direto, com terminal de controle com tela LCD.</v>
      </c>
      <c r="P306" s="12" t="str">
        <f>IFERROR(IF(N306="","",IF(VLOOKUP(LEFT(N306,10),'Universo_BK-BIT'!$A$5:$E$10005,2,0)="","X",VLOOKUP(LEFT(N306,10),'Universo_BK-BIT'!$A$5:$E$10005,2,0))),"X")</f>
        <v>BK</v>
      </c>
      <c r="Q306" s="12">
        <f>IFERROR(IF(P306="X","",VLOOKUP(LEFT(N306,10),'Universo_BK-BIT'!$A$5:$E$10005,3,0)),"")</f>
        <v>14</v>
      </c>
      <c r="R306" s="14" t="e">
        <f t="shared" si="13"/>
        <v>#REF!</v>
      </c>
      <c r="S306" s="14" t="e">
        <f t="shared" si="14"/>
        <v>#N/A</v>
      </c>
      <c r="T306" s="14"/>
      <c r="U306" s="14" t="str">
        <f ca="1">IFERROR(IF(P306="X",IF(VLOOKUP(B306,'Oficios_-_pend_criticas'!$C$3:$J$4739,5,0)="","",IF(VLOOKUP(B306,'Oficios_-_pend_criticas'!$C$3:$J$4739,7,0)="",IF(TODAY()&gt;VLOOKUP(B306,'Oficios_-_pend_criticas'!$C$3:$J$4739,5,0),"X",""),IF(VLOOKUP(B306,'Oficios_-_pend_criticas'!$C$3:$J$4739,7,0)&gt;VLOOKUP(B306,'Oficios_-_pend_criticas'!$C$3:$J$4739,5,0),"X",""))),""),"")</f>
        <v/>
      </c>
      <c r="V306" s="14" t="str">
        <f ca="1">IFERROR(IF(Q306=0,IF(VLOOKUP(B306,'Oficios_-_pend_criticas'!$C$3:$J$4739,5,0)="","",IF(VLOOKUP(B306,'Oficios_-_pend_criticas'!$C$3:$J$4739,7,0)="",IF(TODAY()&gt;VLOOKUP(B306,'Oficios_-_pend_criticas'!$C$3:$J$4739,5,0),"X",""),IF(VLOOKUP(B306,'Oficios_-_pend_criticas'!$C$3:$J$4739,7,0)&gt;VLOOKUP(B306,'Oficios_-_pend_criticas'!$C$3:$J$4739,5,0),"X",""))),""),"")</f>
        <v/>
      </c>
      <c r="W306" s="14" t="str">
        <f ca="1">IFERROR(IF(P306&lt;&gt;"X",IF(Q306&gt;0,IF(VLOOKUP(B306,'Oficios_-_pend_criticas'!$C$4:$J$4739,5,0)="","",IF(VLOOKUP(B306,'Oficios_-_pend_criticas'!$C$4:$J$4739,7,0)="",IF(TODAY()&gt;VLOOKUP(B306,'Oficios_-_pend_criticas'!$C$4:$J$4739,5,0),"X",""),IF(VLOOKUP(B306,'Oficios_-_pend_criticas'!$C$4:$J$4739,7,0)&gt;VLOOKUP(B306,'Oficios_-_pend_criticas'!$C$4:$J$4739,5,0),"X",""))),""),""),"")</f>
        <v/>
      </c>
    </row>
    <row r="307" spans="1:23" ht="36.75" hidden="1" customHeight="1" x14ac:dyDescent="0.25">
      <c r="A307" s="9" t="str">
        <f t="shared" si="12"/>
        <v/>
      </c>
      <c r="B307" s="10" t="s">
        <v>813</v>
      </c>
      <c r="C307" s="11" t="e">
        <f>IF(B307="","",VLOOKUP(B307,#REF!,6,0))</f>
        <v>#REF!</v>
      </c>
      <c r="D307" s="12" t="e">
        <f>IF(B307="","",VLOOKUP(B307,#REF!,22,0))</f>
        <v>#REF!</v>
      </c>
      <c r="E307" s="10" t="e">
        <f>IF(B307="","",VLOOKUP(B307,Consultas_públicas!$A$376:$G$3879,7,0))</f>
        <v>#N/A</v>
      </c>
      <c r="F307" s="12" t="s">
        <v>253</v>
      </c>
      <c r="G307" s="13">
        <v>43516</v>
      </c>
      <c r="H307" s="14" t="str">
        <f>IFERROR(IF(VLOOKUP(B307,'Oficios_-_pend_criticas'!$C$4:$D$4739,2,0)="","","X"),"")</f>
        <v/>
      </c>
      <c r="I307" s="12"/>
      <c r="J307" s="13"/>
      <c r="K307" s="10"/>
      <c r="L307" s="12" t="str">
        <f>IFERROR(VLOOKUP(B307,Retorno_da_RFB!$D$3:$I$6388,5,0),"")</f>
        <v>030</v>
      </c>
      <c r="M307" s="13">
        <f>IFERROR(VLOOKUP(B307,Retorno_da_RFB!$D$3:$I$6388,6,0),"")</f>
        <v>43544</v>
      </c>
      <c r="N307" s="10" t="str">
        <f>IFERROR(VLOOKUP(B307,Retorno_da_RFB!$D$3:$I$6388,3,0),"")</f>
        <v>8443.32.99</v>
      </c>
      <c r="O307" s="10" t="str">
        <f>IFERROR(VLOOKUP(B307,Retorno_da_RFB!$D$3:$I$6388,4,0),"")</f>
        <v>Máquinas de impressão e de personalização de cartões plásticos (PVC e composto de PVC) para identificação de bens e pessoas, por meio dos processos de sublimação de cores “Dye Sublimation” e transferência térmica monocromática, de borda a borda em um lado do cartão, utilizando fitas “ribbons” com “Smartchips” embutidos, com resolução de impressão de 300dpi, velocidade de impressão monocromática máxima de 700cartões/h, velocidade de impressão a cores (YMCKO) máxima de 150 cartões/hora e espessura do cartão de 0,25 a 1,02mm, com alimentação manual de cartões com indicação por meio de LED, dotadas de alimentador de cartão com ajuste automático da espessura e capacidade para 100 cartões (30 mil) e recipiente de saída de cartão com capacidade para 100 cartões (30 mil), e podendo conter um ou mais dos seguintes opcionais: codificação de cartões, por meio de porta USB ou Ethernet, utilizando codificador de tarja magnética (ISO 7811) e/ou kit de integração de codificador sem contato de terceiros; programas específicos para criação de cartões e de crachás; interfaces (portas) de comunicação Ethernet 10/100 integrado e/ou 802.11ac com Mfi; tampa da máquina com fechamento por meio de chave para evitar roubo de cartões.</v>
      </c>
      <c r="P307" s="12" t="str">
        <f>IFERROR(IF(N307="","",IF(VLOOKUP(LEFT(N307,10),'Universo_BK-BIT'!$A$5:$E$10005,2,0)="","X",VLOOKUP(LEFT(N307,10),'Universo_BK-BIT'!$A$5:$E$10005,2,0))),"X")</f>
        <v>BIT</v>
      </c>
      <c r="Q307" s="12">
        <f>IFERROR(IF(P307="X","",VLOOKUP(LEFT(N307,10),'Universo_BK-BIT'!$A$5:$E$10005,3,0)),"")</f>
        <v>16</v>
      </c>
      <c r="R307" s="14" t="e">
        <f t="shared" si="13"/>
        <v>#REF!</v>
      </c>
      <c r="S307" s="14" t="e">
        <f t="shared" si="14"/>
        <v>#N/A</v>
      </c>
      <c r="T307" s="14"/>
      <c r="U307" s="14" t="str">
        <f ca="1">IFERROR(IF(P307="X",IF(VLOOKUP(B307,'Oficios_-_pend_criticas'!$C$3:$J$4739,5,0)="","",IF(VLOOKUP(B307,'Oficios_-_pend_criticas'!$C$3:$J$4739,7,0)="",IF(TODAY()&gt;VLOOKUP(B307,'Oficios_-_pend_criticas'!$C$3:$J$4739,5,0),"X",""),IF(VLOOKUP(B307,'Oficios_-_pend_criticas'!$C$3:$J$4739,7,0)&gt;VLOOKUP(B307,'Oficios_-_pend_criticas'!$C$3:$J$4739,5,0),"X",""))),""),"")</f>
        <v/>
      </c>
      <c r="V307" s="14" t="str">
        <f ca="1">IFERROR(IF(Q307=0,IF(VLOOKUP(B307,'Oficios_-_pend_criticas'!$C$3:$J$4739,5,0)="","",IF(VLOOKUP(B307,'Oficios_-_pend_criticas'!$C$3:$J$4739,7,0)="",IF(TODAY()&gt;VLOOKUP(B307,'Oficios_-_pend_criticas'!$C$3:$J$4739,5,0),"X",""),IF(VLOOKUP(B307,'Oficios_-_pend_criticas'!$C$3:$J$4739,7,0)&gt;VLOOKUP(B307,'Oficios_-_pend_criticas'!$C$3:$J$4739,5,0),"X",""))),""),"")</f>
        <v/>
      </c>
      <c r="W307" s="14" t="str">
        <f ca="1">IFERROR(IF(P307&lt;&gt;"X",IF(Q307&gt;0,IF(VLOOKUP(B307,'Oficios_-_pend_criticas'!$C$4:$J$4739,5,0)="","",IF(VLOOKUP(B307,'Oficios_-_pend_criticas'!$C$4:$J$4739,7,0)="",IF(TODAY()&gt;VLOOKUP(B307,'Oficios_-_pend_criticas'!$C$4:$J$4739,5,0),"X",""),IF(VLOOKUP(B307,'Oficios_-_pend_criticas'!$C$4:$J$4739,7,0)&gt;VLOOKUP(B307,'Oficios_-_pend_criticas'!$C$4:$J$4739,5,0),"X",""))),""),""),"")</f>
        <v/>
      </c>
    </row>
    <row r="308" spans="1:23" ht="36.75" hidden="1" customHeight="1" x14ac:dyDescent="0.25">
      <c r="A308" s="9" t="str">
        <f t="shared" si="12"/>
        <v/>
      </c>
      <c r="B308" s="10" t="s">
        <v>815</v>
      </c>
      <c r="C308" s="11" t="e">
        <f>IF(B308="","",VLOOKUP(B308,#REF!,6,0))</f>
        <v>#REF!</v>
      </c>
      <c r="D308" s="12" t="e">
        <f>IF(B308="","",VLOOKUP(B308,#REF!,22,0))</f>
        <v>#REF!</v>
      </c>
      <c r="E308" s="10" t="e">
        <f>IF(B308="","",VLOOKUP(B308,Consultas_públicas!$A$376:$G$3879,7,0))</f>
        <v>#N/A</v>
      </c>
      <c r="F308" s="12" t="s">
        <v>253</v>
      </c>
      <c r="G308" s="13">
        <v>43516</v>
      </c>
      <c r="H308" s="14" t="str">
        <f>IFERROR(IF(VLOOKUP(B308,'Oficios_-_pend_criticas'!$C$4:$D$4739,2,0)="","","X"),"")</f>
        <v/>
      </c>
      <c r="I308" s="12"/>
      <c r="J308" s="13"/>
      <c r="K308" s="10"/>
      <c r="L308" s="12" t="str">
        <f>IFERROR(VLOOKUP(B308,Retorno_da_RFB!$D$3:$I$6388,5,0),"")</f>
        <v>030</v>
      </c>
      <c r="M308" s="13">
        <f>IFERROR(VLOOKUP(B308,Retorno_da_RFB!$D$3:$I$6388,6,0),"")</f>
        <v>43544</v>
      </c>
      <c r="N308" s="10" t="str">
        <f>IFERROR(VLOOKUP(B308,Retorno_da_RFB!$D$3:$I$6388,3,0),"")</f>
        <v>8504.40.40</v>
      </c>
      <c r="O308" s="10" t="str">
        <f>IFERROR(VLOOKUP(B308,Retorno_da_RFB!$D$3:$I$6388,4,0),"")</f>
        <v>Equipamentos de alimentação ininterrupta de energia (UPS ou no break) para alimentação de instalações de processamentos de dados com capacidade de 300 a 1.200kW, alimentação trifásica 480V (3F+N) e tensão de saída trifásica 480V (3F+N) podendo ser, intervalo de frequência de entrada 45 a 65Hz com tecnologia on-line dupla conversão de eficiência otimizada com sistema de gerenciamento variável de módulos (VMMS), fator de potência de saída igual a 1 maximizando a potência disponível, display LCD.</v>
      </c>
      <c r="P308" s="12" t="str">
        <f>IFERROR(IF(N308="","",IF(VLOOKUP(LEFT(N308,10),'Universo_BK-BIT'!$A$5:$E$10005,2,0)="","X",VLOOKUP(LEFT(N308,10),'Universo_BK-BIT'!$A$5:$E$10005,2,0))),"X")</f>
        <v>BIT</v>
      </c>
      <c r="Q308" s="12">
        <f>IFERROR(IF(P308="X","",VLOOKUP(LEFT(N308,10),'Universo_BK-BIT'!$A$5:$E$10005,3,0)),"")</f>
        <v>14</v>
      </c>
      <c r="R308" s="14" t="e">
        <f t="shared" si="13"/>
        <v>#REF!</v>
      </c>
      <c r="S308" s="14" t="e">
        <f t="shared" si="14"/>
        <v>#N/A</v>
      </c>
      <c r="T308" s="14"/>
      <c r="U308" s="14" t="str">
        <f ca="1">IFERROR(IF(P308="X",IF(VLOOKUP(B308,'Oficios_-_pend_criticas'!$C$3:$J$4739,5,0)="","",IF(VLOOKUP(B308,'Oficios_-_pend_criticas'!$C$3:$J$4739,7,0)="",IF(TODAY()&gt;VLOOKUP(B308,'Oficios_-_pend_criticas'!$C$3:$J$4739,5,0),"X",""),IF(VLOOKUP(B308,'Oficios_-_pend_criticas'!$C$3:$J$4739,7,0)&gt;VLOOKUP(B308,'Oficios_-_pend_criticas'!$C$3:$J$4739,5,0),"X",""))),""),"")</f>
        <v/>
      </c>
      <c r="V308" s="14" t="str">
        <f ca="1">IFERROR(IF(Q308=0,IF(VLOOKUP(B308,'Oficios_-_pend_criticas'!$C$3:$J$4739,5,0)="","",IF(VLOOKUP(B308,'Oficios_-_pend_criticas'!$C$3:$J$4739,7,0)="",IF(TODAY()&gt;VLOOKUP(B308,'Oficios_-_pend_criticas'!$C$3:$J$4739,5,0),"X",""),IF(VLOOKUP(B308,'Oficios_-_pend_criticas'!$C$3:$J$4739,7,0)&gt;VLOOKUP(B308,'Oficios_-_pend_criticas'!$C$3:$J$4739,5,0),"X",""))),""),"")</f>
        <v/>
      </c>
      <c r="W308" s="14" t="str">
        <f ca="1">IFERROR(IF(P308&lt;&gt;"X",IF(Q308&gt;0,IF(VLOOKUP(B308,'Oficios_-_pend_criticas'!$C$4:$J$4739,5,0)="","",IF(VLOOKUP(B308,'Oficios_-_pend_criticas'!$C$4:$J$4739,7,0)="",IF(TODAY()&gt;VLOOKUP(B308,'Oficios_-_pend_criticas'!$C$4:$J$4739,5,0),"X",""),IF(VLOOKUP(B308,'Oficios_-_pend_criticas'!$C$4:$J$4739,7,0)&gt;VLOOKUP(B308,'Oficios_-_pend_criticas'!$C$4:$J$4739,5,0),"X",""))),""),""),"")</f>
        <v/>
      </c>
    </row>
    <row r="309" spans="1:23" ht="36.75" hidden="1" customHeight="1" x14ac:dyDescent="0.25">
      <c r="A309" s="9" t="str">
        <f t="shared" si="12"/>
        <v/>
      </c>
      <c r="B309" s="10" t="s">
        <v>818</v>
      </c>
      <c r="C309" s="11" t="e">
        <f>IF(B309="","",VLOOKUP(B309,#REF!,6,0))</f>
        <v>#REF!</v>
      </c>
      <c r="D309" s="12" t="e">
        <f>IF(B309="","",VLOOKUP(B309,#REF!,22,0))</f>
        <v>#REF!</v>
      </c>
      <c r="E309" s="10" t="e">
        <f>IF(B309="","",VLOOKUP(B309,Consultas_públicas!$A$376:$G$3879,7,0))</f>
        <v>#N/A</v>
      </c>
      <c r="F309" s="12" t="s">
        <v>253</v>
      </c>
      <c r="G309" s="13">
        <v>43516</v>
      </c>
      <c r="H309" s="14" t="str">
        <f>IFERROR(IF(VLOOKUP(B309,'Oficios_-_pend_criticas'!$C$4:$D$4739,2,0)="","","X"),"")</f>
        <v/>
      </c>
      <c r="I309" s="12"/>
      <c r="J309" s="13"/>
      <c r="K309" s="10"/>
      <c r="L309" s="12" t="str">
        <f>IFERROR(VLOOKUP(B309,Retorno_da_RFB!$D$3:$I$6388,5,0),"")</f>
        <v>030</v>
      </c>
      <c r="M309" s="13">
        <f>IFERROR(VLOOKUP(B309,Retorno_da_RFB!$D$3:$I$6388,6,0),"")</f>
        <v>43544</v>
      </c>
      <c r="N309" s="10" t="str">
        <f>IFERROR(VLOOKUP(B309,Retorno_da_RFB!$D$3:$I$6388,3,0),"")</f>
        <v>8424.30.90</v>
      </c>
      <c r="O309" s="10" t="str">
        <f>IFERROR(VLOOKUP(B309,Retorno_da_RFB!$D$3:$I$6388,4,0),"")</f>
        <v>Máquinas CNC para jateamento de eixos e engrenagens com granalha de aço, com uma mesa indexável controlada por CNC com capacidade para 400kg e precisão de 0,15mm, de quatro estações, sendo duas para carga e descarga, e duas para processamento de peças, com oito bicos de curso vertical 1.000mm, curso horizontal 500mm e inclinação de -75º a 90º em relação ao plano horizontal controlados por CNC, com controle de pressão e vazão de granalha via CNC.</v>
      </c>
      <c r="P309" s="12" t="str">
        <f>IFERROR(IF(N309="","",IF(VLOOKUP(LEFT(N309,10),'Universo_BK-BIT'!$A$5:$E$10005,2,0)="","X",VLOOKUP(LEFT(N309,10),'Universo_BK-BIT'!$A$5:$E$10005,2,0))),"X")</f>
        <v>BK</v>
      </c>
      <c r="Q309" s="12">
        <f>IFERROR(IF(P309="X","",VLOOKUP(LEFT(N309,10),'Universo_BK-BIT'!$A$5:$E$10005,3,0)),"")</f>
        <v>14</v>
      </c>
      <c r="R309" s="14" t="e">
        <f t="shared" si="13"/>
        <v>#REF!</v>
      </c>
      <c r="S309" s="14" t="e">
        <f t="shared" si="14"/>
        <v>#N/A</v>
      </c>
      <c r="T309" s="14"/>
      <c r="U309" s="14" t="str">
        <f ca="1">IFERROR(IF(P309="X",IF(VLOOKUP(B309,'Oficios_-_pend_criticas'!$C$3:$J$4739,5,0)="","",IF(VLOOKUP(B309,'Oficios_-_pend_criticas'!$C$3:$J$4739,7,0)="",IF(TODAY()&gt;VLOOKUP(B309,'Oficios_-_pend_criticas'!$C$3:$J$4739,5,0),"X",""),IF(VLOOKUP(B309,'Oficios_-_pend_criticas'!$C$3:$J$4739,7,0)&gt;VLOOKUP(B309,'Oficios_-_pend_criticas'!$C$3:$J$4739,5,0),"X",""))),""),"")</f>
        <v/>
      </c>
      <c r="V309" s="14" t="str">
        <f ca="1">IFERROR(IF(Q309=0,IF(VLOOKUP(B309,'Oficios_-_pend_criticas'!$C$3:$J$4739,5,0)="","",IF(VLOOKUP(B309,'Oficios_-_pend_criticas'!$C$3:$J$4739,7,0)="",IF(TODAY()&gt;VLOOKUP(B309,'Oficios_-_pend_criticas'!$C$3:$J$4739,5,0),"X",""),IF(VLOOKUP(B309,'Oficios_-_pend_criticas'!$C$3:$J$4739,7,0)&gt;VLOOKUP(B309,'Oficios_-_pend_criticas'!$C$3:$J$4739,5,0),"X",""))),""),"")</f>
        <v/>
      </c>
      <c r="W309" s="14" t="str">
        <f ca="1">IFERROR(IF(P309&lt;&gt;"X",IF(Q309&gt;0,IF(VLOOKUP(B309,'Oficios_-_pend_criticas'!$C$4:$J$4739,5,0)="","",IF(VLOOKUP(B309,'Oficios_-_pend_criticas'!$C$4:$J$4739,7,0)="",IF(TODAY()&gt;VLOOKUP(B309,'Oficios_-_pend_criticas'!$C$4:$J$4739,5,0),"X",""),IF(VLOOKUP(B309,'Oficios_-_pend_criticas'!$C$4:$J$4739,7,0)&gt;VLOOKUP(B309,'Oficios_-_pend_criticas'!$C$4:$J$4739,5,0),"X",""))),""),""),"")</f>
        <v/>
      </c>
    </row>
    <row r="310" spans="1:23" ht="36.75" hidden="1" customHeight="1" x14ac:dyDescent="0.25">
      <c r="A310" s="9" t="str">
        <f t="shared" si="12"/>
        <v/>
      </c>
      <c r="B310" s="10" t="s">
        <v>820</v>
      </c>
      <c r="C310" s="11" t="e">
        <f>IF(B310="","",VLOOKUP(B310,#REF!,6,0))</f>
        <v>#REF!</v>
      </c>
      <c r="D310" s="12" t="e">
        <f>IF(B310="","",VLOOKUP(B310,#REF!,22,0))</f>
        <v>#REF!</v>
      </c>
      <c r="E310" s="10" t="e">
        <f>IF(B310="","",VLOOKUP(B310,Consultas_públicas!$A$376:$G$3879,7,0))</f>
        <v>#N/A</v>
      </c>
      <c r="F310" s="12" t="s">
        <v>253</v>
      </c>
      <c r="G310" s="13">
        <v>43516</v>
      </c>
      <c r="H310" s="14" t="str">
        <f>IFERROR(IF(VLOOKUP(B310,'Oficios_-_pend_criticas'!$C$4:$D$4739,2,0)="","","X"),"")</f>
        <v/>
      </c>
      <c r="I310" s="12"/>
      <c r="J310" s="13"/>
      <c r="K310" s="10"/>
      <c r="L310" s="12" t="str">
        <f>IFERROR(VLOOKUP(B310,Retorno_da_RFB!$D$3:$I$6388,5,0),"")</f>
        <v>030</v>
      </c>
      <c r="M310" s="13">
        <f>IFERROR(VLOOKUP(B310,Retorno_da_RFB!$D$3:$I$6388,6,0),"")</f>
        <v>43544</v>
      </c>
      <c r="N310" s="10" t="str">
        <f>IFERROR(VLOOKUP(B310,Retorno_da_RFB!$D$3:$I$6388,3,0),"")</f>
        <v>8464.90.19</v>
      </c>
      <c r="O310" s="10" t="str">
        <f>IFERROR(VLOOKUP(B310,Retorno_da_RFB!$D$3:$I$6388,4,0),"")</f>
        <v>Máquinas para lapidação e polimentos das 4 laterais de chapas de vidro com perfis arredondados de espessura de 3 a 8mm e/ou de 3 a 12mm, dotadas de: 2 lapidadoras bilaterais, sendo uma com dimensão trabalhável máxima igual a 1.200 x 2.000mm e mínimo 80 x 140mm, e a outra de no máximo 2.000 x 1.200mm e mínimo 150 x 80mm, com velocidade de avanço máxima igual a 10m/min, com dispositivo de enquadramento e alinhamento das chapas de vidro, com dispositivo para desbastar as bordas das lâminas através de mandris, com rebolos diamantados com ajustes independentes, com rebolos de polimento automáticos com avanço acionado por comando eletropneumático controlado por um programador lógico programável (PLC), com sistema de refrigeração dos rebolos em circuito fechado da água, com reservatório para a recirculação da água, com dispositivo de desbaste dos cantos da chapa de vidro, com 1 mesa de translação angular para transporte das chapas de vidro entre as lapidadoras bilaterais.</v>
      </c>
      <c r="P310" s="12" t="str">
        <f>IFERROR(IF(N310="","",IF(VLOOKUP(LEFT(N310,10),'Universo_BK-BIT'!$A$5:$E$10005,2,0)="","X",VLOOKUP(LEFT(N310,10),'Universo_BK-BIT'!$A$5:$E$10005,2,0))),"X")</f>
        <v>BK</v>
      </c>
      <c r="Q310" s="12">
        <f>IFERROR(IF(P310="X","",VLOOKUP(LEFT(N310,10),'Universo_BK-BIT'!$A$5:$E$10005,3,0)),"")</f>
        <v>14</v>
      </c>
      <c r="R310" s="14" t="e">
        <f t="shared" si="13"/>
        <v>#REF!</v>
      </c>
      <c r="S310" s="14" t="e">
        <f t="shared" si="14"/>
        <v>#N/A</v>
      </c>
      <c r="T310" s="14"/>
      <c r="U310" s="14" t="str">
        <f ca="1">IFERROR(IF(P310="X",IF(VLOOKUP(B310,'Oficios_-_pend_criticas'!$C$3:$J$4739,5,0)="","",IF(VLOOKUP(B310,'Oficios_-_pend_criticas'!$C$3:$J$4739,7,0)="",IF(TODAY()&gt;VLOOKUP(B310,'Oficios_-_pend_criticas'!$C$3:$J$4739,5,0),"X",""),IF(VLOOKUP(B310,'Oficios_-_pend_criticas'!$C$3:$J$4739,7,0)&gt;VLOOKUP(B310,'Oficios_-_pend_criticas'!$C$3:$J$4739,5,0),"X",""))),""),"")</f>
        <v/>
      </c>
      <c r="V310" s="14" t="str">
        <f ca="1">IFERROR(IF(Q310=0,IF(VLOOKUP(B310,'Oficios_-_pend_criticas'!$C$3:$J$4739,5,0)="","",IF(VLOOKUP(B310,'Oficios_-_pend_criticas'!$C$3:$J$4739,7,0)="",IF(TODAY()&gt;VLOOKUP(B310,'Oficios_-_pend_criticas'!$C$3:$J$4739,5,0),"X",""),IF(VLOOKUP(B310,'Oficios_-_pend_criticas'!$C$3:$J$4739,7,0)&gt;VLOOKUP(B310,'Oficios_-_pend_criticas'!$C$3:$J$4739,5,0),"X",""))),""),"")</f>
        <v/>
      </c>
      <c r="W310" s="14" t="str">
        <f ca="1">IFERROR(IF(P310&lt;&gt;"X",IF(Q310&gt;0,IF(VLOOKUP(B310,'Oficios_-_pend_criticas'!$C$4:$J$4739,5,0)="","",IF(VLOOKUP(B310,'Oficios_-_pend_criticas'!$C$4:$J$4739,7,0)="",IF(TODAY()&gt;VLOOKUP(B310,'Oficios_-_pend_criticas'!$C$4:$J$4739,5,0),"X",""),IF(VLOOKUP(B310,'Oficios_-_pend_criticas'!$C$4:$J$4739,7,0)&gt;VLOOKUP(B310,'Oficios_-_pend_criticas'!$C$4:$J$4739,5,0),"X",""))),""),""),"")</f>
        <v/>
      </c>
    </row>
    <row r="311" spans="1:23" ht="36.75" hidden="1" customHeight="1" x14ac:dyDescent="0.25">
      <c r="A311" s="9" t="str">
        <f t="shared" si="12"/>
        <v/>
      </c>
      <c r="B311" s="10" t="s">
        <v>822</v>
      </c>
      <c r="C311" s="11" t="e">
        <f>IF(B311="","",VLOOKUP(B311,#REF!,6,0))</f>
        <v>#REF!</v>
      </c>
      <c r="D311" s="12" t="e">
        <f>IF(B311="","",VLOOKUP(B311,#REF!,22,0))</f>
        <v>#REF!</v>
      </c>
      <c r="E311" s="10" t="e">
        <f>IF(B311="","",VLOOKUP(B311,Consultas_públicas!$A$376:$G$3879,7,0))</f>
        <v>#N/A</v>
      </c>
      <c r="F311" s="12" t="s">
        <v>253</v>
      </c>
      <c r="G311" s="13">
        <v>43516</v>
      </c>
      <c r="H311" s="14" t="str">
        <f>IFERROR(IF(VLOOKUP(B311,'Oficios_-_pend_criticas'!$C$4:$D$4739,2,0)="","","X"),"")</f>
        <v/>
      </c>
      <c r="I311" s="12"/>
      <c r="J311" s="13"/>
      <c r="K311" s="10"/>
      <c r="L311" s="12" t="str">
        <f>IFERROR(VLOOKUP(B311,Retorno_da_RFB!$D$3:$I$6388,5,0),"")</f>
        <v>030</v>
      </c>
      <c r="M311" s="13">
        <f>IFERROR(VLOOKUP(B311,Retorno_da_RFB!$D$3:$I$6388,6,0),"")</f>
        <v>43544</v>
      </c>
      <c r="N311" s="10" t="str">
        <f>IFERROR(VLOOKUP(B311,Retorno_da_RFB!$D$3:$I$6388,3,0),"")</f>
        <v>8427.20.90</v>
      </c>
      <c r="O311" s="10" t="str">
        <f>IFERROR(VLOOKUP(B311,Retorno_da_RFB!$D$3:$I$6388,4,0),"")</f>
        <v>Empilhadeiras autopropulsadas, acionadas por motor a gasolina, diesel ou GLP (gás liquefeito de petróleo), para transporte e armazenagem de cargas; com centro de carga igual e/ou acima de 500mm; com dois tipos de mastros duplex (dois estágios) ou tríplex (três estágios); com elevação dos garfos até 7.000mm; dotadas de sistema de estabilidade SAS (sistema de estabilidade ativa) que proporciona maior segurança, conferido pelo eixo direcional que dispõem de cilindro hidráulico bloqueador ativado por controle eletrônico, controle de velocidade e inclinação do mastro de elevação com sensor de carga e de altura de elevação, nivelamento automático de inclinação dos garfos acionado por botão localizado na alavanca de inclinação e sistema de sincronização do volante com as rodas traseiras (direcionais).</v>
      </c>
      <c r="P311" s="12" t="str">
        <f>IFERROR(IF(N311="","",IF(VLOOKUP(LEFT(N311,10),'Universo_BK-BIT'!$A$5:$E$10005,2,0)="","X",VLOOKUP(LEFT(N311,10),'Universo_BK-BIT'!$A$5:$E$10005,2,0))),"X")</f>
        <v>BK</v>
      </c>
      <c r="Q311" s="12">
        <f>IFERROR(IF(P311="X","",VLOOKUP(LEFT(N311,10),'Universo_BK-BIT'!$A$5:$E$10005,3,0)),"")</f>
        <v>14</v>
      </c>
      <c r="R311" s="14" t="e">
        <f t="shared" si="13"/>
        <v>#REF!</v>
      </c>
      <c r="S311" s="14" t="e">
        <f t="shared" si="14"/>
        <v>#N/A</v>
      </c>
      <c r="T311" s="14"/>
      <c r="U311" s="14" t="str">
        <f ca="1">IFERROR(IF(P311="X",IF(VLOOKUP(B311,'Oficios_-_pend_criticas'!$C$3:$J$4739,5,0)="","",IF(VLOOKUP(B311,'Oficios_-_pend_criticas'!$C$3:$J$4739,7,0)="",IF(TODAY()&gt;VLOOKUP(B311,'Oficios_-_pend_criticas'!$C$3:$J$4739,5,0),"X",""),IF(VLOOKUP(B311,'Oficios_-_pend_criticas'!$C$3:$J$4739,7,0)&gt;VLOOKUP(B311,'Oficios_-_pend_criticas'!$C$3:$J$4739,5,0),"X",""))),""),"")</f>
        <v/>
      </c>
      <c r="V311" s="14" t="str">
        <f ca="1">IFERROR(IF(Q311=0,IF(VLOOKUP(B311,'Oficios_-_pend_criticas'!$C$3:$J$4739,5,0)="","",IF(VLOOKUP(B311,'Oficios_-_pend_criticas'!$C$3:$J$4739,7,0)="",IF(TODAY()&gt;VLOOKUP(B311,'Oficios_-_pend_criticas'!$C$3:$J$4739,5,0),"X",""),IF(VLOOKUP(B311,'Oficios_-_pend_criticas'!$C$3:$J$4739,7,0)&gt;VLOOKUP(B311,'Oficios_-_pend_criticas'!$C$3:$J$4739,5,0),"X",""))),""),"")</f>
        <v/>
      </c>
      <c r="W311" s="14" t="str">
        <f ca="1">IFERROR(IF(P311&lt;&gt;"X",IF(Q311&gt;0,IF(VLOOKUP(B311,'Oficios_-_pend_criticas'!$C$4:$J$4739,5,0)="","",IF(VLOOKUP(B311,'Oficios_-_pend_criticas'!$C$4:$J$4739,7,0)="",IF(TODAY()&gt;VLOOKUP(B311,'Oficios_-_pend_criticas'!$C$4:$J$4739,5,0),"X",""),IF(VLOOKUP(B311,'Oficios_-_pend_criticas'!$C$4:$J$4739,7,0)&gt;VLOOKUP(B311,'Oficios_-_pend_criticas'!$C$4:$J$4739,5,0),"X",""))),""),""),"")</f>
        <v/>
      </c>
    </row>
    <row r="312" spans="1:23" ht="36.75" hidden="1" customHeight="1" x14ac:dyDescent="0.25">
      <c r="A312" s="9" t="str">
        <f t="shared" si="12"/>
        <v/>
      </c>
      <c r="B312" s="10" t="s">
        <v>824</v>
      </c>
      <c r="C312" s="11" t="e">
        <f>IF(B312="","",VLOOKUP(B312,#REF!,6,0))</f>
        <v>#REF!</v>
      </c>
      <c r="D312" s="12" t="e">
        <f>IF(B312="","",VLOOKUP(B312,#REF!,22,0))</f>
        <v>#REF!</v>
      </c>
      <c r="E312" s="10" t="e">
        <f>IF(B312="","",VLOOKUP(B312,Consultas_públicas!$A$376:$G$3879,7,0))</f>
        <v>#N/A</v>
      </c>
      <c r="F312" s="12" t="s">
        <v>253</v>
      </c>
      <c r="G312" s="13">
        <v>43516</v>
      </c>
      <c r="H312" s="14" t="str">
        <f>IFERROR(IF(VLOOKUP(B312,'Oficios_-_pend_criticas'!$C$4:$D$4739,2,0)="","","X"),"")</f>
        <v/>
      </c>
      <c r="I312" s="12"/>
      <c r="J312" s="13"/>
      <c r="K312" s="10"/>
      <c r="L312" s="12" t="str">
        <f>IFERROR(VLOOKUP(B312,Retorno_da_RFB!$D$3:$I$6388,5,0),"")</f>
        <v>030</v>
      </c>
      <c r="M312" s="13">
        <f>IFERROR(VLOOKUP(B312,Retorno_da_RFB!$D$3:$I$6388,6,0),"")</f>
        <v>43544</v>
      </c>
      <c r="N312" s="10" t="str">
        <f>IFERROR(VLOOKUP(B312,Retorno_da_RFB!$D$3:$I$6388,3,0),"")</f>
        <v>8480.71.00</v>
      </c>
      <c r="O312" s="10" t="str">
        <f>IFERROR(VLOOKUP(B312,Retorno_da_RFB!$D$3:$I$6388,4,0),"")</f>
        <v>Moldes para injeção de 32 cavidades para fabricação do componente atuador para embalagens de aerossol, em polipropileno, tamanho máximo aproximado de 446 x 646 x 490mm, com capacidade máxima de produção entre 13.000 e 15.500 unidades/h, “full hot runner “(sem produção de galhos), cavidades e demais componentes da zona moldante fabricado em aços especiais como DIN 1.2085, 1.2343, 1.2379, 1,2162, e/ou bronze alumínio, com tratamentos distintos para endurecimento e/ou resistência à abrasão, com jogo completo de postiços e pinos para injeção de segundo tipo de atuador.</v>
      </c>
      <c r="P312" s="12" t="str">
        <f>IFERROR(IF(N312="","",IF(VLOOKUP(LEFT(N312,10),'Universo_BK-BIT'!$A$5:$E$10005,2,0)="","X",VLOOKUP(LEFT(N312,10),'Universo_BK-BIT'!$A$5:$E$10005,2,0))),"X")</f>
        <v>BK</v>
      </c>
      <c r="Q312" s="12">
        <f>IFERROR(IF(P312="X","",VLOOKUP(LEFT(N312,10),'Universo_BK-BIT'!$A$5:$E$10005,3,0)),"")</f>
        <v>14</v>
      </c>
      <c r="R312" s="14" t="e">
        <f t="shared" si="13"/>
        <v>#REF!</v>
      </c>
      <c r="S312" s="14" t="e">
        <f t="shared" si="14"/>
        <v>#N/A</v>
      </c>
      <c r="T312" s="14"/>
      <c r="U312" s="14" t="str">
        <f ca="1">IFERROR(IF(P312="X",IF(VLOOKUP(B312,'Oficios_-_pend_criticas'!$C$3:$J$4739,5,0)="","",IF(VLOOKUP(B312,'Oficios_-_pend_criticas'!$C$3:$J$4739,7,0)="",IF(TODAY()&gt;VLOOKUP(B312,'Oficios_-_pend_criticas'!$C$3:$J$4739,5,0),"X",""),IF(VLOOKUP(B312,'Oficios_-_pend_criticas'!$C$3:$J$4739,7,0)&gt;VLOOKUP(B312,'Oficios_-_pend_criticas'!$C$3:$J$4739,5,0),"X",""))),""),"")</f>
        <v/>
      </c>
      <c r="V312" s="14" t="str">
        <f ca="1">IFERROR(IF(Q312=0,IF(VLOOKUP(B312,'Oficios_-_pend_criticas'!$C$3:$J$4739,5,0)="","",IF(VLOOKUP(B312,'Oficios_-_pend_criticas'!$C$3:$J$4739,7,0)="",IF(TODAY()&gt;VLOOKUP(B312,'Oficios_-_pend_criticas'!$C$3:$J$4739,5,0),"X",""),IF(VLOOKUP(B312,'Oficios_-_pend_criticas'!$C$3:$J$4739,7,0)&gt;VLOOKUP(B312,'Oficios_-_pend_criticas'!$C$3:$J$4739,5,0),"X",""))),""),"")</f>
        <v/>
      </c>
      <c r="W312" s="14" t="str">
        <f ca="1">IFERROR(IF(P312&lt;&gt;"X",IF(Q312&gt;0,IF(VLOOKUP(B312,'Oficios_-_pend_criticas'!$C$4:$J$4739,5,0)="","",IF(VLOOKUP(B312,'Oficios_-_pend_criticas'!$C$4:$J$4739,7,0)="",IF(TODAY()&gt;VLOOKUP(B312,'Oficios_-_pend_criticas'!$C$4:$J$4739,5,0),"X",""),IF(VLOOKUP(B312,'Oficios_-_pend_criticas'!$C$4:$J$4739,7,0)&gt;VLOOKUP(B312,'Oficios_-_pend_criticas'!$C$4:$J$4739,5,0),"X",""))),""),""),"")</f>
        <v/>
      </c>
    </row>
    <row r="313" spans="1:23" ht="36.75" hidden="1" customHeight="1" x14ac:dyDescent="0.25">
      <c r="A313" s="9" t="str">
        <f t="shared" si="12"/>
        <v/>
      </c>
      <c r="B313" s="10" t="s">
        <v>826</v>
      </c>
      <c r="C313" s="11" t="e">
        <f>IF(B313="","",VLOOKUP(B313,#REF!,6,0))</f>
        <v>#REF!</v>
      </c>
      <c r="D313" s="12" t="e">
        <f>IF(B313="","",VLOOKUP(B313,#REF!,22,0))</f>
        <v>#REF!</v>
      </c>
      <c r="E313" s="10" t="e">
        <f>IF(B313="","",VLOOKUP(B313,Consultas_públicas!$A$376:$G$3879,7,0))</f>
        <v>#N/A</v>
      </c>
      <c r="F313" s="12" t="s">
        <v>253</v>
      </c>
      <c r="G313" s="13">
        <v>43516</v>
      </c>
      <c r="H313" s="14" t="str">
        <f>IFERROR(IF(VLOOKUP(B313,'Oficios_-_pend_criticas'!$C$4:$D$4739,2,0)="","","X"),"")</f>
        <v/>
      </c>
      <c r="I313" s="12"/>
      <c r="J313" s="13"/>
      <c r="K313" s="10"/>
      <c r="L313" s="12" t="str">
        <f>IFERROR(VLOOKUP(B313,Retorno_da_RFB!$D$3:$I$6388,5,0),"")</f>
        <v>030</v>
      </c>
      <c r="M313" s="13">
        <f>IFERROR(VLOOKUP(B313,Retorno_da_RFB!$D$3:$I$6388,6,0),"")</f>
        <v>43544</v>
      </c>
      <c r="N313" s="10" t="str">
        <f>IFERROR(VLOOKUP(B313,Retorno_da_RFB!$D$3:$I$6388,3,0),"")</f>
        <v>8517.70.99</v>
      </c>
      <c r="O313" s="10" t="str">
        <f>IFERROR(VLOOKUP(B313,Retorno_da_RFB!$D$3:$I$6388,4,0),"")</f>
        <v xml:space="preserve">Blocos compactos para telefonia, para conexões em centrais telefônicas e centrais de redistribuição nas redes de Banda Larga com conexões metálicas, conexões metálicas em linha, e engates rápidos do tipo permanente, para bastidor de perfil cilíndrico sem selante, sendo o corpo do bloco confeccionado em blenda de polímeros termoplásticos de engenharia, PBT/PC, (Polibutileno Terefitalado/Policarbonato), moldados por injeção, garantindo precisão dimensional e baixa variação dimensional dentro do range de temperaturas de operação, temperatura máxima de operação de até + 55°C; terminais e conexões confeccionados em materiais metálicos com tratamento superficial, que garantem alta condutibilidade e maior fluxo de dados nas conexões. </v>
      </c>
      <c r="P313" s="12" t="str">
        <f>IFERROR(IF(N313="","",IF(VLOOKUP(LEFT(N313,10),'Universo_BK-BIT'!$A$5:$E$10005,2,0)="","X",VLOOKUP(LEFT(N313,10),'Universo_BK-BIT'!$A$5:$E$10005,2,0))),"X")</f>
        <v>BIT</v>
      </c>
      <c r="Q313" s="12">
        <f>IFERROR(IF(P313="X","",VLOOKUP(LEFT(N313,10),'Universo_BK-BIT'!$A$5:$E$10005,3,0)),"")</f>
        <v>8</v>
      </c>
      <c r="R313" s="14" t="e">
        <f t="shared" si="13"/>
        <v>#REF!</v>
      </c>
      <c r="S313" s="14" t="e">
        <f t="shared" si="14"/>
        <v>#N/A</v>
      </c>
      <c r="T313" s="14"/>
      <c r="U313" s="14" t="str">
        <f ca="1">IFERROR(IF(P313="X",IF(VLOOKUP(B313,'Oficios_-_pend_criticas'!$C$3:$J$4739,5,0)="","",IF(VLOOKUP(B313,'Oficios_-_pend_criticas'!$C$3:$J$4739,7,0)="",IF(TODAY()&gt;VLOOKUP(B313,'Oficios_-_pend_criticas'!$C$3:$J$4739,5,0),"X",""),IF(VLOOKUP(B313,'Oficios_-_pend_criticas'!$C$3:$J$4739,7,0)&gt;VLOOKUP(B313,'Oficios_-_pend_criticas'!$C$3:$J$4739,5,0),"X",""))),""),"")</f>
        <v/>
      </c>
      <c r="V313" s="14" t="str">
        <f ca="1">IFERROR(IF(Q313=0,IF(VLOOKUP(B313,'Oficios_-_pend_criticas'!$C$3:$J$4739,5,0)="","",IF(VLOOKUP(B313,'Oficios_-_pend_criticas'!$C$3:$J$4739,7,0)="",IF(TODAY()&gt;VLOOKUP(B313,'Oficios_-_pend_criticas'!$C$3:$J$4739,5,0),"X",""),IF(VLOOKUP(B313,'Oficios_-_pend_criticas'!$C$3:$J$4739,7,0)&gt;VLOOKUP(B313,'Oficios_-_pend_criticas'!$C$3:$J$4739,5,0),"X",""))),""),"")</f>
        <v/>
      </c>
      <c r="W313" s="14" t="str">
        <f ca="1">IFERROR(IF(P313&lt;&gt;"X",IF(Q313&gt;0,IF(VLOOKUP(B313,'Oficios_-_pend_criticas'!$C$4:$J$4739,5,0)="","",IF(VLOOKUP(B313,'Oficios_-_pend_criticas'!$C$4:$J$4739,7,0)="",IF(TODAY()&gt;VLOOKUP(B313,'Oficios_-_pend_criticas'!$C$4:$J$4739,5,0),"X",""),IF(VLOOKUP(B313,'Oficios_-_pend_criticas'!$C$4:$J$4739,7,0)&gt;VLOOKUP(B313,'Oficios_-_pend_criticas'!$C$4:$J$4739,5,0),"X",""))),""),""),"")</f>
        <v/>
      </c>
    </row>
    <row r="314" spans="1:23" ht="36.75" hidden="1" customHeight="1" x14ac:dyDescent="0.25">
      <c r="A314" s="9" t="str">
        <f t="shared" si="12"/>
        <v/>
      </c>
      <c r="B314" s="10" t="s">
        <v>829</v>
      </c>
      <c r="C314" s="11" t="e">
        <f>IF(B314="","",VLOOKUP(B314,#REF!,6,0))</f>
        <v>#REF!</v>
      </c>
      <c r="D314" s="12" t="e">
        <f>IF(B314="","",VLOOKUP(B314,#REF!,22,0))</f>
        <v>#REF!</v>
      </c>
      <c r="E314" s="10" t="e">
        <f>IF(B314="","",VLOOKUP(B314,Consultas_públicas!$A$376:$G$3879,7,0))</f>
        <v>#N/A</v>
      </c>
      <c r="F314" s="12" t="s">
        <v>253</v>
      </c>
      <c r="G314" s="13">
        <v>43516</v>
      </c>
      <c r="H314" s="14" t="str">
        <f>IFERROR(IF(VLOOKUP(B314,'Oficios_-_pend_criticas'!$C$4:$D$4739,2,0)="","","X"),"")</f>
        <v/>
      </c>
      <c r="I314" s="12"/>
      <c r="J314" s="13"/>
      <c r="K314" s="10"/>
      <c r="L314" s="12" t="str">
        <f>IFERROR(VLOOKUP(B314,Retorno_da_RFB!$D$3:$I$6388,5,0),"")</f>
        <v>030</v>
      </c>
      <c r="M314" s="13">
        <f>IFERROR(VLOOKUP(B314,Retorno_da_RFB!$D$3:$I$6388,6,0),"")</f>
        <v>43544</v>
      </c>
      <c r="N314" s="10" t="str">
        <f>IFERROR(VLOOKUP(B314,Retorno_da_RFB!$D$3:$I$6388,3,0),"")</f>
        <v>9011.80.90</v>
      </c>
      <c r="O314" s="10" t="str">
        <f>IFERROR(VLOOKUP(B314,Retorno_da_RFB!$D$3:$I$6388,4,0),"")</f>
        <v>Microscópios cirúrgicos com zoom motorizado apocromático com fator 1:6, objetiva variável de 200 a 625mm sem troca de objetivas, Iluminação através de fonte integrada de LED ou lâmpada Xenon de 300W, autobalanceamento e aspiração de ar da capa cirúrgica, câmera de vídeo 1CCD Full HD 1.080p ou 3CCD Full HD 1080p ou 3CCD 4K 2160p dentro do corpo do aparelho, tela de vídeo touchscreen de 24” HD acoplada em braço extensível, podendo ter configurações opcionais incluindo ou não movimento XY angulado, sistema de fluorescência intraoperatória, monitor de vídeo, sistema de coobservação, sistema frente à frente, pedal de comando, sistema de focagem automática no centro do campo da câmera com o pressionar de um botão, sistema que permite conectar um sinal HD externo (por exemplo, imagem endoscópica) e exibir as imagens externas no monitor integrado do sistema.</v>
      </c>
      <c r="P314" s="12" t="str">
        <f>IFERROR(IF(N314="","",IF(VLOOKUP(LEFT(N314,10),'Universo_BK-BIT'!$A$5:$E$10005,2,0)="","X",VLOOKUP(LEFT(N314,10),'Universo_BK-BIT'!$A$5:$E$10005,2,0))),"X")</f>
        <v>BK</v>
      </c>
      <c r="Q314" s="12">
        <f>IFERROR(IF(P314="X","",VLOOKUP(LEFT(N314,10),'Universo_BK-BIT'!$A$5:$E$10005,3,0)),"")</f>
        <v>14</v>
      </c>
      <c r="R314" s="14" t="e">
        <f t="shared" si="13"/>
        <v>#REF!</v>
      </c>
      <c r="S314" s="14" t="e">
        <f t="shared" si="14"/>
        <v>#N/A</v>
      </c>
      <c r="T314" s="14"/>
      <c r="U314" s="14" t="str">
        <f ca="1">IFERROR(IF(P314="X",IF(VLOOKUP(B314,'Oficios_-_pend_criticas'!$C$3:$J$4739,5,0)="","",IF(VLOOKUP(B314,'Oficios_-_pend_criticas'!$C$3:$J$4739,7,0)="",IF(TODAY()&gt;VLOOKUP(B314,'Oficios_-_pend_criticas'!$C$3:$J$4739,5,0),"X",""),IF(VLOOKUP(B314,'Oficios_-_pend_criticas'!$C$3:$J$4739,7,0)&gt;VLOOKUP(B314,'Oficios_-_pend_criticas'!$C$3:$J$4739,5,0),"X",""))),""),"")</f>
        <v/>
      </c>
      <c r="V314" s="14" t="str">
        <f ca="1">IFERROR(IF(Q314=0,IF(VLOOKUP(B314,'Oficios_-_pend_criticas'!$C$3:$J$4739,5,0)="","",IF(VLOOKUP(B314,'Oficios_-_pend_criticas'!$C$3:$J$4739,7,0)="",IF(TODAY()&gt;VLOOKUP(B314,'Oficios_-_pend_criticas'!$C$3:$J$4739,5,0),"X",""),IF(VLOOKUP(B314,'Oficios_-_pend_criticas'!$C$3:$J$4739,7,0)&gt;VLOOKUP(B314,'Oficios_-_pend_criticas'!$C$3:$J$4739,5,0),"X",""))),""),"")</f>
        <v/>
      </c>
      <c r="W314" s="14" t="str">
        <f ca="1">IFERROR(IF(P314&lt;&gt;"X",IF(Q314&gt;0,IF(VLOOKUP(B314,'Oficios_-_pend_criticas'!$C$4:$J$4739,5,0)="","",IF(VLOOKUP(B314,'Oficios_-_pend_criticas'!$C$4:$J$4739,7,0)="",IF(TODAY()&gt;VLOOKUP(B314,'Oficios_-_pend_criticas'!$C$4:$J$4739,5,0),"X",""),IF(VLOOKUP(B314,'Oficios_-_pend_criticas'!$C$4:$J$4739,7,0)&gt;VLOOKUP(B314,'Oficios_-_pend_criticas'!$C$4:$J$4739,5,0),"X",""))),""),""),"")</f>
        <v/>
      </c>
    </row>
    <row r="315" spans="1:23" ht="36.75" hidden="1" customHeight="1" x14ac:dyDescent="0.25">
      <c r="A315" s="9" t="str">
        <f t="shared" si="12"/>
        <v/>
      </c>
      <c r="B315" s="10" t="s">
        <v>832</v>
      </c>
      <c r="C315" s="11" t="e">
        <f>IF(B315="","",VLOOKUP(B315,#REF!,6,0))</f>
        <v>#REF!</v>
      </c>
      <c r="D315" s="12" t="e">
        <f>IF(B315="","",VLOOKUP(B315,#REF!,22,0))</f>
        <v>#REF!</v>
      </c>
      <c r="E315" s="10" t="e">
        <f>IF(B315="","",VLOOKUP(B315,Consultas_públicas!$A$376:$G$3879,7,0))</f>
        <v>#N/A</v>
      </c>
      <c r="F315" s="12" t="s">
        <v>253</v>
      </c>
      <c r="G315" s="13">
        <v>43516</v>
      </c>
      <c r="H315" s="14" t="str">
        <f>IFERROR(IF(VLOOKUP(B315,'Oficios_-_pend_criticas'!$C$4:$D$4739,2,0)="","","X"),"")</f>
        <v/>
      </c>
      <c r="I315" s="12"/>
      <c r="J315" s="13"/>
      <c r="K315" s="10"/>
      <c r="L315" s="12" t="str">
        <f>IFERROR(VLOOKUP(B315,Retorno_da_RFB!$D$3:$I$6388,5,0),"")</f>
        <v>030</v>
      </c>
      <c r="M315" s="13">
        <f>IFERROR(VLOOKUP(B315,Retorno_da_RFB!$D$3:$I$6388,6,0),"")</f>
        <v>43544</v>
      </c>
      <c r="N315" s="10" t="str">
        <f>IFERROR(VLOOKUP(B315,Retorno_da_RFB!$D$3:$I$6388,3,0),"")</f>
        <v>8439.10.30</v>
      </c>
      <c r="O315" s="10" t="str">
        <f>IFERROR(VLOOKUP(B315,Retorno_da_RFB!$D$3:$I$6388,4,0),"")</f>
        <v>Desfibradores totalmente automáticos, autopressurizados, para a produção de microfibras de madeira com granulometria inferior a 0,05mm, controlados por um controlador lógico programável (PLC), com diâmetro do rotor com 509mm, com potência 75kW, com controle de temperatura automático, com 108 martelos de aço temperado, com condutor vibratório, com um separador gravimétrico de média pressão, com separador rotativo de granulometria, com roscas cônicas de alimentação equipadas por um motor de 6 polos W22 DIP zona 21 ABNT (anti-incêndio, anti-explosão automático), 1 joeira vibradora, com eletro ventilador de extração com sistema ciclone, com ciclone de sedimentação para o moinho de martelos, com sistema de detecção de faíscas e extinção incêndio.</v>
      </c>
      <c r="P315" s="12" t="str">
        <f>IFERROR(IF(N315="","",IF(VLOOKUP(LEFT(N315,10),'Universo_BK-BIT'!$A$5:$E$10005,2,0)="","X",VLOOKUP(LEFT(N315,10),'Universo_BK-BIT'!$A$5:$E$10005,2,0))),"X")</f>
        <v>BK</v>
      </c>
      <c r="Q315" s="12">
        <f>IFERROR(IF(P315="X","",VLOOKUP(LEFT(N315,10),'Universo_BK-BIT'!$A$5:$E$10005,3,0)),"")</f>
        <v>14</v>
      </c>
      <c r="R315" s="14" t="e">
        <f t="shared" si="13"/>
        <v>#REF!</v>
      </c>
      <c r="S315" s="14" t="e">
        <f t="shared" si="14"/>
        <v>#N/A</v>
      </c>
      <c r="T315" s="14"/>
      <c r="U315" s="14" t="str">
        <f ca="1">IFERROR(IF(P315="X",IF(VLOOKUP(B315,'Oficios_-_pend_criticas'!$C$3:$J$4739,5,0)="","",IF(VLOOKUP(B315,'Oficios_-_pend_criticas'!$C$3:$J$4739,7,0)="",IF(TODAY()&gt;VLOOKUP(B315,'Oficios_-_pend_criticas'!$C$3:$J$4739,5,0),"X",""),IF(VLOOKUP(B315,'Oficios_-_pend_criticas'!$C$3:$J$4739,7,0)&gt;VLOOKUP(B315,'Oficios_-_pend_criticas'!$C$3:$J$4739,5,0),"X",""))),""),"")</f>
        <v/>
      </c>
      <c r="V315" s="14" t="str">
        <f ca="1">IFERROR(IF(Q315=0,IF(VLOOKUP(B315,'Oficios_-_pend_criticas'!$C$3:$J$4739,5,0)="","",IF(VLOOKUP(B315,'Oficios_-_pend_criticas'!$C$3:$J$4739,7,0)="",IF(TODAY()&gt;VLOOKUP(B315,'Oficios_-_pend_criticas'!$C$3:$J$4739,5,0),"X",""),IF(VLOOKUP(B315,'Oficios_-_pend_criticas'!$C$3:$J$4739,7,0)&gt;VLOOKUP(B315,'Oficios_-_pend_criticas'!$C$3:$J$4739,5,0),"X",""))),""),"")</f>
        <v/>
      </c>
      <c r="W315" s="14" t="str">
        <f ca="1">IFERROR(IF(P315&lt;&gt;"X",IF(Q315&gt;0,IF(VLOOKUP(B315,'Oficios_-_pend_criticas'!$C$4:$J$4739,5,0)="","",IF(VLOOKUP(B315,'Oficios_-_pend_criticas'!$C$4:$J$4739,7,0)="",IF(TODAY()&gt;VLOOKUP(B315,'Oficios_-_pend_criticas'!$C$4:$J$4739,5,0),"X",""),IF(VLOOKUP(B315,'Oficios_-_pend_criticas'!$C$4:$J$4739,7,0)&gt;VLOOKUP(B315,'Oficios_-_pend_criticas'!$C$4:$J$4739,5,0),"X",""))),""),""),"")</f>
        <v/>
      </c>
    </row>
    <row r="316" spans="1:23" ht="36.75" hidden="1" customHeight="1" x14ac:dyDescent="0.25">
      <c r="A316" s="9" t="str">
        <f t="shared" si="12"/>
        <v/>
      </c>
      <c r="B316" s="10" t="s">
        <v>835</v>
      </c>
      <c r="C316" s="11" t="e">
        <f>IF(B316="","",VLOOKUP(B316,#REF!,6,0))</f>
        <v>#REF!</v>
      </c>
      <c r="D316" s="12" t="e">
        <f>IF(B316="","",VLOOKUP(B316,#REF!,22,0))</f>
        <v>#REF!</v>
      </c>
      <c r="E316" s="10" t="e">
        <f>IF(B316="","",VLOOKUP(B316,Consultas_públicas!$A$376:$G$3879,7,0))</f>
        <v>#N/A</v>
      </c>
      <c r="F316" s="12" t="s">
        <v>253</v>
      </c>
      <c r="G316" s="13">
        <v>43516</v>
      </c>
      <c r="H316" s="14" t="str">
        <f>IFERROR(IF(VLOOKUP(B316,'Oficios_-_pend_criticas'!$C$4:$D$4739,2,0)="","","X"),"")</f>
        <v/>
      </c>
      <c r="I316" s="12"/>
      <c r="J316" s="13"/>
      <c r="K316" s="10"/>
      <c r="L316" s="12" t="str">
        <f>IFERROR(VLOOKUP(B316,Retorno_da_RFB!$D$3:$I$6388,5,0),"")</f>
        <v>030</v>
      </c>
      <c r="M316" s="13">
        <f>IFERROR(VLOOKUP(B316,Retorno_da_RFB!$D$3:$I$6388,6,0),"")</f>
        <v>43544</v>
      </c>
      <c r="N316" s="10" t="str">
        <f>IFERROR(VLOOKUP(B316,Retorno_da_RFB!$D$3:$I$6388,3,0),"")</f>
        <v>9027.80.99</v>
      </c>
      <c r="O316" s="10" t="str">
        <f>IFERROR(VLOOKUP(B316,Retorno_da_RFB!$D$3:$I$6388,4,0),"")</f>
        <v>Equipamentos analisadores de tamanho de partículas por difração a laser, com range de 0,01 até 3.500µm (dependendo da preparação e tipo de amostra) em faixa de lente única de alinhamento automático; alimentado por tensão de 100/240V, 50/60Hz, potência máxima 200W; dimensões: largura 690mm, profundidade 300mm, altura 450mm; taxa de aquisição de dados 10kHz; com módulos de dispersão de amostra de pós secos, suspensões e emulsões.</v>
      </c>
      <c r="P316" s="12" t="str">
        <f>IFERROR(IF(N316="","",IF(VLOOKUP(LEFT(N316,10),'Universo_BK-BIT'!$A$5:$E$10005,2,0)="","X",VLOOKUP(LEFT(N316,10),'Universo_BK-BIT'!$A$5:$E$10005,2,0))),"X")</f>
        <v>BK</v>
      </c>
      <c r="Q316" s="12">
        <f>IFERROR(IF(P316="X","",VLOOKUP(LEFT(N316,10),'Universo_BK-BIT'!$A$5:$E$10005,3,0)),"")</f>
        <v>14</v>
      </c>
      <c r="R316" s="14" t="e">
        <f t="shared" si="13"/>
        <v>#REF!</v>
      </c>
      <c r="S316" s="14" t="e">
        <f t="shared" si="14"/>
        <v>#N/A</v>
      </c>
      <c r="T316" s="14"/>
      <c r="U316" s="14" t="str">
        <f ca="1">IFERROR(IF(P316="X",IF(VLOOKUP(B316,'Oficios_-_pend_criticas'!$C$3:$J$4739,5,0)="","",IF(VLOOKUP(B316,'Oficios_-_pend_criticas'!$C$3:$J$4739,7,0)="",IF(TODAY()&gt;VLOOKUP(B316,'Oficios_-_pend_criticas'!$C$3:$J$4739,5,0),"X",""),IF(VLOOKUP(B316,'Oficios_-_pend_criticas'!$C$3:$J$4739,7,0)&gt;VLOOKUP(B316,'Oficios_-_pend_criticas'!$C$3:$J$4739,5,0),"X",""))),""),"")</f>
        <v/>
      </c>
      <c r="V316" s="14" t="str">
        <f ca="1">IFERROR(IF(Q316=0,IF(VLOOKUP(B316,'Oficios_-_pend_criticas'!$C$3:$J$4739,5,0)="","",IF(VLOOKUP(B316,'Oficios_-_pend_criticas'!$C$3:$J$4739,7,0)="",IF(TODAY()&gt;VLOOKUP(B316,'Oficios_-_pend_criticas'!$C$3:$J$4739,5,0),"X",""),IF(VLOOKUP(B316,'Oficios_-_pend_criticas'!$C$3:$J$4739,7,0)&gt;VLOOKUP(B316,'Oficios_-_pend_criticas'!$C$3:$J$4739,5,0),"X",""))),""),"")</f>
        <v/>
      </c>
      <c r="W316" s="14" t="str">
        <f ca="1">IFERROR(IF(P316&lt;&gt;"X",IF(Q316&gt;0,IF(VLOOKUP(B316,'Oficios_-_pend_criticas'!$C$4:$J$4739,5,0)="","",IF(VLOOKUP(B316,'Oficios_-_pend_criticas'!$C$4:$J$4739,7,0)="",IF(TODAY()&gt;VLOOKUP(B316,'Oficios_-_pend_criticas'!$C$4:$J$4739,5,0),"X",""),IF(VLOOKUP(B316,'Oficios_-_pend_criticas'!$C$4:$J$4739,7,0)&gt;VLOOKUP(B316,'Oficios_-_pend_criticas'!$C$4:$J$4739,5,0),"X",""))),""),""),"")</f>
        <v/>
      </c>
    </row>
    <row r="317" spans="1:23" ht="36.75" hidden="1" customHeight="1" x14ac:dyDescent="0.25">
      <c r="A317" s="9" t="str">
        <f t="shared" si="12"/>
        <v/>
      </c>
      <c r="B317" s="10" t="s">
        <v>837</v>
      </c>
      <c r="C317" s="11" t="e">
        <f>IF(B317="","",VLOOKUP(B317,#REF!,6,0))</f>
        <v>#REF!</v>
      </c>
      <c r="D317" s="12" t="e">
        <f>IF(B317="","",VLOOKUP(B317,#REF!,22,0))</f>
        <v>#REF!</v>
      </c>
      <c r="E317" s="10" t="e">
        <f>IF(B317="","",VLOOKUP(B317,Consultas_públicas!$A$376:$G$3879,7,0))</f>
        <v>#N/A</v>
      </c>
      <c r="F317" s="12" t="s">
        <v>253</v>
      </c>
      <c r="G317" s="13">
        <v>43516</v>
      </c>
      <c r="H317" s="14" t="str">
        <f>IFERROR(IF(VLOOKUP(B317,'Oficios_-_pend_criticas'!$C$4:$D$4739,2,0)="","","X"),"")</f>
        <v/>
      </c>
      <c r="I317" s="12"/>
      <c r="J317" s="13"/>
      <c r="K317" s="10"/>
      <c r="L317" s="12" t="str">
        <f>IFERROR(VLOOKUP(B317,Retorno_da_RFB!$D$3:$I$6388,5,0),"")</f>
        <v>030</v>
      </c>
      <c r="M317" s="13">
        <f>IFERROR(VLOOKUP(B317,Retorno_da_RFB!$D$3:$I$6388,6,0),"")</f>
        <v>43544</v>
      </c>
      <c r="N317" s="10" t="str">
        <f>IFERROR(VLOOKUP(B317,Retorno_da_RFB!$D$3:$I$6388,3,0),"")</f>
        <v>8421.39.90</v>
      </c>
      <c r="O317" s="10" t="str">
        <f>IFERROR(VLOOKUP(B317,Retorno_da_RFB!$D$3:$I$6388,4,0),"")</f>
        <v>Filtros totalmente automático em painéis de aço galvanizado com tratamento de pintura ante corrosão salina para limpeza do ar, com ar comprimido de 189 mangas, continuo, controlado por um controlador logico programável (PLC), equipado com 1 motor de 44,5kW, com capacidade total de ar de 24.500m³/h, com emissão máxima de 15mg/Nm³, com superfície filtrante de 312m², com válvulas certificadas sem retorno ante explosão com ciclo automático ajustável de auto regulação com dispositivo de controle de limpeza, com dispositivo de frequência de reversão do ar, com portas ante explosão, com sistema de circuito fechado da expulsão do pó, com sistema de aspiração assistido com sistema ante incêndio, com barreira perimetral permanente ante deflagração, com válvula rotativa.</v>
      </c>
      <c r="P317" s="12" t="str">
        <f>IFERROR(IF(N317="","",IF(VLOOKUP(LEFT(N317,10),'Universo_BK-BIT'!$A$5:$E$10005,2,0)="","X",VLOOKUP(LEFT(N317,10),'Universo_BK-BIT'!$A$5:$E$10005,2,0))),"X")</f>
        <v>BK</v>
      </c>
      <c r="Q317" s="12">
        <f>IFERROR(IF(P317="X","",VLOOKUP(LEFT(N317,10),'Universo_BK-BIT'!$A$5:$E$10005,3,0)),"")</f>
        <v>14</v>
      </c>
      <c r="R317" s="14" t="e">
        <f t="shared" si="13"/>
        <v>#REF!</v>
      </c>
      <c r="S317" s="14" t="e">
        <f t="shared" si="14"/>
        <v>#N/A</v>
      </c>
      <c r="T317" s="14"/>
      <c r="U317" s="14" t="str">
        <f ca="1">IFERROR(IF(P317="X",IF(VLOOKUP(B317,'Oficios_-_pend_criticas'!$C$3:$J$4739,5,0)="","",IF(VLOOKUP(B317,'Oficios_-_pend_criticas'!$C$3:$J$4739,7,0)="",IF(TODAY()&gt;VLOOKUP(B317,'Oficios_-_pend_criticas'!$C$3:$J$4739,5,0),"X",""),IF(VLOOKUP(B317,'Oficios_-_pend_criticas'!$C$3:$J$4739,7,0)&gt;VLOOKUP(B317,'Oficios_-_pend_criticas'!$C$3:$J$4739,5,0),"X",""))),""),"")</f>
        <v/>
      </c>
      <c r="V317" s="14" t="str">
        <f ca="1">IFERROR(IF(Q317=0,IF(VLOOKUP(B317,'Oficios_-_pend_criticas'!$C$3:$J$4739,5,0)="","",IF(VLOOKUP(B317,'Oficios_-_pend_criticas'!$C$3:$J$4739,7,0)="",IF(TODAY()&gt;VLOOKUP(B317,'Oficios_-_pend_criticas'!$C$3:$J$4739,5,0),"X",""),IF(VLOOKUP(B317,'Oficios_-_pend_criticas'!$C$3:$J$4739,7,0)&gt;VLOOKUP(B317,'Oficios_-_pend_criticas'!$C$3:$J$4739,5,0),"X",""))),""),"")</f>
        <v/>
      </c>
      <c r="W317" s="14" t="str">
        <f ca="1">IFERROR(IF(P317&lt;&gt;"X",IF(Q317&gt;0,IF(VLOOKUP(B317,'Oficios_-_pend_criticas'!$C$4:$J$4739,5,0)="","",IF(VLOOKUP(B317,'Oficios_-_pend_criticas'!$C$4:$J$4739,7,0)="",IF(TODAY()&gt;VLOOKUP(B317,'Oficios_-_pend_criticas'!$C$4:$J$4739,5,0),"X",""),IF(VLOOKUP(B317,'Oficios_-_pend_criticas'!$C$4:$J$4739,7,0)&gt;VLOOKUP(B317,'Oficios_-_pend_criticas'!$C$4:$J$4739,5,0),"X",""))),""),""),"")</f>
        <v/>
      </c>
    </row>
    <row r="318" spans="1:23" ht="36.75" hidden="1" customHeight="1" x14ac:dyDescent="0.25">
      <c r="A318" s="9" t="str">
        <f t="shared" si="12"/>
        <v/>
      </c>
      <c r="B318" s="10" t="s">
        <v>839</v>
      </c>
      <c r="C318" s="11" t="e">
        <f>IF(B318="","",VLOOKUP(B318,#REF!,6,0))</f>
        <v>#REF!</v>
      </c>
      <c r="D318" s="12" t="e">
        <f>IF(B318="","",VLOOKUP(B318,#REF!,22,0))</f>
        <v>#REF!</v>
      </c>
      <c r="E318" s="10" t="e">
        <f>IF(B318="","",VLOOKUP(B318,Consultas_públicas!$A$376:$G$3879,7,0))</f>
        <v>#N/A</v>
      </c>
      <c r="F318" s="12" t="s">
        <v>253</v>
      </c>
      <c r="G318" s="13">
        <v>43516</v>
      </c>
      <c r="H318" s="14" t="str">
        <f>IFERROR(IF(VLOOKUP(B318,'Oficios_-_pend_criticas'!$C$4:$D$4739,2,0)="","","X"),"")</f>
        <v/>
      </c>
      <c r="I318" s="12"/>
      <c r="J318" s="13"/>
      <c r="K318" s="10"/>
      <c r="L318" s="12" t="str">
        <f>IFERROR(VLOOKUP(B318,Retorno_da_RFB!$D$3:$I$6388,5,0),"")</f>
        <v>030</v>
      </c>
      <c r="M318" s="13">
        <f>IFERROR(VLOOKUP(B318,Retorno_da_RFB!$D$3:$I$6388,6,0),"")</f>
        <v>43544</v>
      </c>
      <c r="N318" s="10" t="str">
        <f>IFERROR(VLOOKUP(B318,Retorno_da_RFB!$D$3:$I$6388,3,0),"")</f>
        <v>8479.30.00</v>
      </c>
      <c r="O318" s="10" t="str">
        <f>IFERROR(VLOOKUP(B318,Retorno_da_RFB!$D$3:$I$6388,4,0),"")</f>
        <v>Prensas para a produção de pellets de madeira dura "hardwood”, totalmente em aço inox, com matriz com diâmetro interno de 660mm para fabricar pellets de 6mm, com potência de 220kW, com capacidade de produção mínima aproximada de 2ton/hora, com matriz giratória, com cabeçote estático de 2 rolos compressores, com sistema hidráulico, painéis de comando e controle equipados com controlador lógico programável (PLC) controle de temperatura e umidade, equipadas com sistema detector de faíscas extintor e incêndio.</v>
      </c>
      <c r="P318" s="12" t="str">
        <f>IFERROR(IF(N318="","",IF(VLOOKUP(LEFT(N318,10),'Universo_BK-BIT'!$A$5:$E$10005,2,0)="","X",VLOOKUP(LEFT(N318,10),'Universo_BK-BIT'!$A$5:$E$10005,2,0))),"X")</f>
        <v>BK</v>
      </c>
      <c r="Q318" s="12">
        <f>IFERROR(IF(P318="X","",VLOOKUP(LEFT(N318,10),'Universo_BK-BIT'!$A$5:$E$10005,3,0)),"")</f>
        <v>14</v>
      </c>
      <c r="R318" s="14" t="e">
        <f t="shared" si="13"/>
        <v>#REF!</v>
      </c>
      <c r="S318" s="14" t="e">
        <f t="shared" si="14"/>
        <v>#N/A</v>
      </c>
      <c r="T318" s="14"/>
      <c r="U318" s="14" t="str">
        <f ca="1">IFERROR(IF(P318="X",IF(VLOOKUP(B318,'Oficios_-_pend_criticas'!$C$3:$J$4739,5,0)="","",IF(VLOOKUP(B318,'Oficios_-_pend_criticas'!$C$3:$J$4739,7,0)="",IF(TODAY()&gt;VLOOKUP(B318,'Oficios_-_pend_criticas'!$C$3:$J$4739,5,0),"X",""),IF(VLOOKUP(B318,'Oficios_-_pend_criticas'!$C$3:$J$4739,7,0)&gt;VLOOKUP(B318,'Oficios_-_pend_criticas'!$C$3:$J$4739,5,0),"X",""))),""),"")</f>
        <v/>
      </c>
      <c r="V318" s="14" t="str">
        <f ca="1">IFERROR(IF(Q318=0,IF(VLOOKUP(B318,'Oficios_-_pend_criticas'!$C$3:$J$4739,5,0)="","",IF(VLOOKUP(B318,'Oficios_-_pend_criticas'!$C$3:$J$4739,7,0)="",IF(TODAY()&gt;VLOOKUP(B318,'Oficios_-_pend_criticas'!$C$3:$J$4739,5,0),"X",""),IF(VLOOKUP(B318,'Oficios_-_pend_criticas'!$C$3:$J$4739,7,0)&gt;VLOOKUP(B318,'Oficios_-_pend_criticas'!$C$3:$J$4739,5,0),"X",""))),""),"")</f>
        <v/>
      </c>
      <c r="W318" s="14" t="str">
        <f ca="1">IFERROR(IF(P318&lt;&gt;"X",IF(Q318&gt;0,IF(VLOOKUP(B318,'Oficios_-_pend_criticas'!$C$4:$J$4739,5,0)="","",IF(VLOOKUP(B318,'Oficios_-_pend_criticas'!$C$4:$J$4739,7,0)="",IF(TODAY()&gt;VLOOKUP(B318,'Oficios_-_pend_criticas'!$C$4:$J$4739,5,0),"X",""),IF(VLOOKUP(B318,'Oficios_-_pend_criticas'!$C$4:$J$4739,7,0)&gt;VLOOKUP(B318,'Oficios_-_pend_criticas'!$C$4:$J$4739,5,0),"X",""))),""),""),"")</f>
        <v/>
      </c>
    </row>
    <row r="319" spans="1:23" ht="36.75" hidden="1" customHeight="1" x14ac:dyDescent="0.25">
      <c r="A319" s="9" t="str">
        <f t="shared" si="12"/>
        <v/>
      </c>
      <c r="B319" s="10" t="s">
        <v>841</v>
      </c>
      <c r="C319" s="11" t="e">
        <f>IF(B319="","",VLOOKUP(B319,#REF!,6,0))</f>
        <v>#REF!</v>
      </c>
      <c r="D319" s="12" t="e">
        <f>IF(B319="","",VLOOKUP(B319,#REF!,22,0))</f>
        <v>#REF!</v>
      </c>
      <c r="E319" s="10" t="e">
        <f>IF(B319="","",VLOOKUP(B319,Consultas_públicas!$A$376:$G$3879,7,0))</f>
        <v>#N/A</v>
      </c>
      <c r="F319" s="12" t="s">
        <v>253</v>
      </c>
      <c r="G319" s="13">
        <v>43516</v>
      </c>
      <c r="H319" s="14" t="str">
        <f>IFERROR(IF(VLOOKUP(B319,'Oficios_-_pend_criticas'!$C$4:$D$4739,2,0)="","","X"),"")</f>
        <v/>
      </c>
      <c r="I319" s="12"/>
      <c r="J319" s="13"/>
      <c r="K319" s="10"/>
      <c r="L319" s="12" t="str">
        <f>IFERROR(VLOOKUP(B319,Retorno_da_RFB!$D$3:$I$6388,5,0),"")</f>
        <v>030</v>
      </c>
      <c r="M319" s="13">
        <f>IFERROR(VLOOKUP(B319,Retorno_da_RFB!$D$3:$I$6388,6,0),"")</f>
        <v>43544</v>
      </c>
      <c r="N319" s="10" t="str">
        <f>IFERROR(VLOOKUP(B319,Retorno_da_RFB!$D$3:$I$6388,3,0),"")</f>
        <v>8418.69.99</v>
      </c>
      <c r="O319" s="10" t="str">
        <f>IFERROR(VLOOKUP(B319,Retorno_da_RFB!$D$3:$I$6388,4,0),"")</f>
        <v>Resfriadores em contracorrente em aço inox para pellets de madeira, com capacidade de 3t/h, capacidade do ar em contracorrente de 7.000m³/h, com porta de acesso vertical, com válvula de alimentação rotativa, com 2 sensores de nível, equipados com uma tremonha de descarga em aço inox, dotados com um sensor de transbordamento e de temperatura, dispositivo de descarga com grade acionado por motorredutor de movimento excêntrico, equipados com detector de faíscas e extintor antincendio.</v>
      </c>
      <c r="P319" s="12" t="str">
        <f>IFERROR(IF(N319="","",IF(VLOOKUP(LEFT(N319,10),'Universo_BK-BIT'!$A$5:$E$10005,2,0)="","X",VLOOKUP(LEFT(N319,10),'Universo_BK-BIT'!$A$5:$E$10005,2,0))),"X")</f>
        <v>BK</v>
      </c>
      <c r="Q319" s="12">
        <f>IFERROR(IF(P319="X","",VLOOKUP(LEFT(N319,10),'Universo_BK-BIT'!$A$5:$E$10005,3,0)),"")</f>
        <v>14</v>
      </c>
      <c r="R319" s="14" t="e">
        <f t="shared" si="13"/>
        <v>#REF!</v>
      </c>
      <c r="S319" s="14" t="e">
        <f t="shared" si="14"/>
        <v>#N/A</v>
      </c>
      <c r="T319" s="14"/>
      <c r="U319" s="14" t="str">
        <f ca="1">IFERROR(IF(P319="X",IF(VLOOKUP(B319,'Oficios_-_pend_criticas'!$C$3:$J$4739,5,0)="","",IF(VLOOKUP(B319,'Oficios_-_pend_criticas'!$C$3:$J$4739,7,0)="",IF(TODAY()&gt;VLOOKUP(B319,'Oficios_-_pend_criticas'!$C$3:$J$4739,5,0),"X",""),IF(VLOOKUP(B319,'Oficios_-_pend_criticas'!$C$3:$J$4739,7,0)&gt;VLOOKUP(B319,'Oficios_-_pend_criticas'!$C$3:$J$4739,5,0),"X",""))),""),"")</f>
        <v/>
      </c>
      <c r="V319" s="14" t="str">
        <f ca="1">IFERROR(IF(Q319=0,IF(VLOOKUP(B319,'Oficios_-_pend_criticas'!$C$3:$J$4739,5,0)="","",IF(VLOOKUP(B319,'Oficios_-_pend_criticas'!$C$3:$J$4739,7,0)="",IF(TODAY()&gt;VLOOKUP(B319,'Oficios_-_pend_criticas'!$C$3:$J$4739,5,0),"X",""),IF(VLOOKUP(B319,'Oficios_-_pend_criticas'!$C$3:$J$4739,7,0)&gt;VLOOKUP(B319,'Oficios_-_pend_criticas'!$C$3:$J$4739,5,0),"X",""))),""),"")</f>
        <v/>
      </c>
      <c r="W319" s="14" t="str">
        <f ca="1">IFERROR(IF(P319&lt;&gt;"X",IF(Q319&gt;0,IF(VLOOKUP(B319,'Oficios_-_pend_criticas'!$C$4:$J$4739,5,0)="","",IF(VLOOKUP(B319,'Oficios_-_pend_criticas'!$C$4:$J$4739,7,0)="",IF(TODAY()&gt;VLOOKUP(B319,'Oficios_-_pend_criticas'!$C$4:$J$4739,5,0),"X",""),IF(VLOOKUP(B319,'Oficios_-_pend_criticas'!$C$4:$J$4739,7,0)&gt;VLOOKUP(B319,'Oficios_-_pend_criticas'!$C$4:$J$4739,5,0),"X",""))),""),""),"")</f>
        <v/>
      </c>
    </row>
    <row r="320" spans="1:23" ht="36.75" hidden="1" customHeight="1" x14ac:dyDescent="0.25">
      <c r="A320" s="9" t="str">
        <f t="shared" si="12"/>
        <v/>
      </c>
      <c r="B320" s="10" t="s">
        <v>844</v>
      </c>
      <c r="C320" s="11" t="e">
        <f>IF(B320="","",VLOOKUP(B320,#REF!,6,0))</f>
        <v>#REF!</v>
      </c>
      <c r="D320" s="12" t="e">
        <f>IF(B320="","",VLOOKUP(B320,#REF!,22,0))</f>
        <v>#REF!</v>
      </c>
      <c r="E320" s="10" t="e">
        <f>IF(B320="","",VLOOKUP(B320,Consultas_públicas!$A$376:$G$3879,7,0))</f>
        <v>#N/A</v>
      </c>
      <c r="F320" s="12" t="s">
        <v>253</v>
      </c>
      <c r="G320" s="13">
        <v>43516</v>
      </c>
      <c r="H320" s="14" t="str">
        <f>IFERROR(IF(VLOOKUP(B320,'Oficios_-_pend_criticas'!$C$4:$D$4739,2,0)="","","X"),"")</f>
        <v/>
      </c>
      <c r="I320" s="12"/>
      <c r="J320" s="13"/>
      <c r="K320" s="10"/>
      <c r="L320" s="12" t="str">
        <f>IFERROR(VLOOKUP(B320,Retorno_da_RFB!$D$3:$I$6388,5,0),"")</f>
        <v>030</v>
      </c>
      <c r="M320" s="13">
        <f>IFERROR(VLOOKUP(B320,Retorno_da_RFB!$D$3:$I$6388,6,0),"")</f>
        <v>43544</v>
      </c>
      <c r="N320" s="10" t="str">
        <f>IFERROR(VLOOKUP(B320,Retorno_da_RFB!$D$3:$I$6388,3,0),"")</f>
        <v>8426.49.90</v>
      </c>
      <c r="O320" s="10" t="str">
        <f>IFERROR(VLOOKUP(B320,Retorno_da_RFB!$D$3:$I$6388,4,0),"")</f>
        <v>Manipuladores hidráulicos para movimentação de materiais, autopropulsados sobre esteiras ou trilhos e distância na parte inferior de até 10m e largura inferior a 8m adequado para passagem de caminhões e vagões ferroviários, equipados com cabine a frente, implemento frontal industrial articulado (lança e braço) com alcance igual ou superior a 1m (ao nível do solo) e equipados ou não com ferramentas de trabalho, tais como: garras hidráulicas (de diversos usos), eletroímã, “clamshell” e tesoura hidráulica, entre outros, acionados por motor diesel ou elétrico com potência igual ou superior a 135HP ou 135kW e peso total igual ou superior 20ton.</v>
      </c>
      <c r="P320" s="12" t="str">
        <f>IFERROR(IF(N320="","",IF(VLOOKUP(LEFT(N320,10),'Universo_BK-BIT'!$A$5:$E$10005,2,0)="","X",VLOOKUP(LEFT(N320,10),'Universo_BK-BIT'!$A$5:$E$10005,2,0))),"X")</f>
        <v>BK</v>
      </c>
      <c r="Q320" s="12">
        <f>IFERROR(IF(P320="X","",VLOOKUP(LEFT(N320,10),'Universo_BK-BIT'!$A$5:$E$10005,3,0)),"")</f>
        <v>14</v>
      </c>
      <c r="R320" s="14" t="e">
        <f t="shared" si="13"/>
        <v>#REF!</v>
      </c>
      <c r="S320" s="14" t="e">
        <f t="shared" si="14"/>
        <v>#N/A</v>
      </c>
      <c r="T320" s="14"/>
      <c r="U320" s="14" t="str">
        <f ca="1">IFERROR(IF(P320="X",IF(VLOOKUP(B320,'Oficios_-_pend_criticas'!$C$3:$J$4739,5,0)="","",IF(VLOOKUP(B320,'Oficios_-_pend_criticas'!$C$3:$J$4739,7,0)="",IF(TODAY()&gt;VLOOKUP(B320,'Oficios_-_pend_criticas'!$C$3:$J$4739,5,0),"X",""),IF(VLOOKUP(B320,'Oficios_-_pend_criticas'!$C$3:$J$4739,7,0)&gt;VLOOKUP(B320,'Oficios_-_pend_criticas'!$C$3:$J$4739,5,0),"X",""))),""),"")</f>
        <v/>
      </c>
      <c r="V320" s="14" t="str">
        <f ca="1">IFERROR(IF(Q320=0,IF(VLOOKUP(B320,'Oficios_-_pend_criticas'!$C$3:$J$4739,5,0)="","",IF(VLOOKUP(B320,'Oficios_-_pend_criticas'!$C$3:$J$4739,7,0)="",IF(TODAY()&gt;VLOOKUP(B320,'Oficios_-_pend_criticas'!$C$3:$J$4739,5,0),"X",""),IF(VLOOKUP(B320,'Oficios_-_pend_criticas'!$C$3:$J$4739,7,0)&gt;VLOOKUP(B320,'Oficios_-_pend_criticas'!$C$3:$J$4739,5,0),"X",""))),""),"")</f>
        <v/>
      </c>
      <c r="W320" s="14" t="str">
        <f ca="1">IFERROR(IF(P320&lt;&gt;"X",IF(Q320&gt;0,IF(VLOOKUP(B320,'Oficios_-_pend_criticas'!$C$4:$J$4739,5,0)="","",IF(VLOOKUP(B320,'Oficios_-_pend_criticas'!$C$4:$J$4739,7,0)="",IF(TODAY()&gt;VLOOKUP(B320,'Oficios_-_pend_criticas'!$C$4:$J$4739,5,0),"X",""),IF(VLOOKUP(B320,'Oficios_-_pend_criticas'!$C$4:$J$4739,7,0)&gt;VLOOKUP(B320,'Oficios_-_pend_criticas'!$C$4:$J$4739,5,0),"X",""))),""),""),"")</f>
        <v/>
      </c>
    </row>
    <row r="321" spans="1:23" ht="36.75" hidden="1" customHeight="1" x14ac:dyDescent="0.25">
      <c r="A321" s="9" t="str">
        <f t="shared" si="12"/>
        <v/>
      </c>
      <c r="B321" s="10" t="s">
        <v>847</v>
      </c>
      <c r="C321" s="11" t="e">
        <f>IF(B321="","",VLOOKUP(B321,#REF!,6,0))</f>
        <v>#REF!</v>
      </c>
      <c r="D321" s="12" t="e">
        <f>IF(B321="","",VLOOKUP(B321,#REF!,22,0))</f>
        <v>#REF!</v>
      </c>
      <c r="E321" s="10" t="e">
        <f>IF(B321="","",VLOOKUP(B321,Consultas_públicas!$A$376:$G$3879,7,0))</f>
        <v>#N/A</v>
      </c>
      <c r="F321" s="12" t="s">
        <v>253</v>
      </c>
      <c r="G321" s="13">
        <v>43516</v>
      </c>
      <c r="H321" s="14" t="str">
        <f>IFERROR(IF(VLOOKUP(B321,'Oficios_-_pend_criticas'!$C$4:$D$4739,2,0)="","","X"),"")</f>
        <v/>
      </c>
      <c r="I321" s="12"/>
      <c r="J321" s="13"/>
      <c r="K321" s="10"/>
      <c r="L321" s="12" t="str">
        <f>IFERROR(VLOOKUP(B321,Retorno_da_RFB!$D$3:$I$6388,5,0),"")</f>
        <v>030</v>
      </c>
      <c r="M321" s="13">
        <f>IFERROR(VLOOKUP(B321,Retorno_da_RFB!$D$3:$I$6388,6,0),"")</f>
        <v>43544</v>
      </c>
      <c r="N321" s="10" t="str">
        <f>IFERROR(VLOOKUP(B321,Retorno_da_RFB!$D$3:$I$6388,3,0),"")</f>
        <v>8474.10.00</v>
      </c>
      <c r="O321" s="10" t="str">
        <f>IFERROR(VLOOKUP(B321,Retorno_da_RFB!$D$3:$I$6388,4,0),"")</f>
        <v>Máquinas para separação de resíduos ferrosos para pós (massa cerâmica), deferrizador a rolo de ação contínua, com estrutura em aço inox, dotadas de válvula de distribuição, rolo de separação dos resíduos ferrosos com diâmetro de 300mm, imãs em neodímio com potência magnética nominal de 16.000 Gauss, com capacidade máxima de alimentação igual ou inferior a 40t/h.</v>
      </c>
      <c r="P321" s="12" t="str">
        <f>IFERROR(IF(N321="","",IF(VLOOKUP(LEFT(N321,10),'Universo_BK-BIT'!$A$5:$E$10005,2,0)="","X",VLOOKUP(LEFT(N321,10),'Universo_BK-BIT'!$A$5:$E$10005,2,0))),"X")</f>
        <v>BK</v>
      </c>
      <c r="Q321" s="12">
        <f>IFERROR(IF(P321="X","",VLOOKUP(LEFT(N321,10),'Universo_BK-BIT'!$A$5:$E$10005,3,0)),"")</f>
        <v>14</v>
      </c>
      <c r="R321" s="14" t="e">
        <f t="shared" si="13"/>
        <v>#REF!</v>
      </c>
      <c r="S321" s="14" t="e">
        <f t="shared" si="14"/>
        <v>#N/A</v>
      </c>
      <c r="T321" s="14"/>
      <c r="U321" s="14" t="str">
        <f ca="1">IFERROR(IF(P321="X",IF(VLOOKUP(B321,'Oficios_-_pend_criticas'!$C$3:$J$4739,5,0)="","",IF(VLOOKUP(B321,'Oficios_-_pend_criticas'!$C$3:$J$4739,7,0)="",IF(TODAY()&gt;VLOOKUP(B321,'Oficios_-_pend_criticas'!$C$3:$J$4739,5,0),"X",""),IF(VLOOKUP(B321,'Oficios_-_pend_criticas'!$C$3:$J$4739,7,0)&gt;VLOOKUP(B321,'Oficios_-_pend_criticas'!$C$3:$J$4739,5,0),"X",""))),""),"")</f>
        <v/>
      </c>
      <c r="V321" s="14" t="str">
        <f ca="1">IFERROR(IF(Q321=0,IF(VLOOKUP(B321,'Oficios_-_pend_criticas'!$C$3:$J$4739,5,0)="","",IF(VLOOKUP(B321,'Oficios_-_pend_criticas'!$C$3:$J$4739,7,0)="",IF(TODAY()&gt;VLOOKUP(B321,'Oficios_-_pend_criticas'!$C$3:$J$4739,5,0),"X",""),IF(VLOOKUP(B321,'Oficios_-_pend_criticas'!$C$3:$J$4739,7,0)&gt;VLOOKUP(B321,'Oficios_-_pend_criticas'!$C$3:$J$4739,5,0),"X",""))),""),"")</f>
        <v/>
      </c>
      <c r="W321" s="14" t="str">
        <f ca="1">IFERROR(IF(P321&lt;&gt;"X",IF(Q321&gt;0,IF(VLOOKUP(B321,'Oficios_-_pend_criticas'!$C$4:$J$4739,5,0)="","",IF(VLOOKUP(B321,'Oficios_-_pend_criticas'!$C$4:$J$4739,7,0)="",IF(TODAY()&gt;VLOOKUP(B321,'Oficios_-_pend_criticas'!$C$4:$J$4739,5,0),"X",""),IF(VLOOKUP(B321,'Oficios_-_pend_criticas'!$C$4:$J$4739,7,0)&gt;VLOOKUP(B321,'Oficios_-_pend_criticas'!$C$4:$J$4739,5,0),"X",""))),""),""),"")</f>
        <v/>
      </c>
    </row>
    <row r="322" spans="1:23" ht="36.75" hidden="1" customHeight="1" x14ac:dyDescent="0.25">
      <c r="A322" s="9" t="str">
        <f t="shared" si="12"/>
        <v/>
      </c>
      <c r="B322" s="10" t="s">
        <v>849</v>
      </c>
      <c r="C322" s="11" t="e">
        <f>IF(B322="","",VLOOKUP(B322,#REF!,6,0))</f>
        <v>#REF!</v>
      </c>
      <c r="D322" s="12" t="e">
        <f>IF(B322="","",VLOOKUP(B322,#REF!,22,0))</f>
        <v>#REF!</v>
      </c>
      <c r="E322" s="10" t="e">
        <f>IF(B322="","",VLOOKUP(B322,Consultas_públicas!$A$376:$G$3879,7,0))</f>
        <v>#N/A</v>
      </c>
      <c r="F322" s="12" t="s">
        <v>253</v>
      </c>
      <c r="G322" s="13">
        <v>43516</v>
      </c>
      <c r="H322" s="14" t="str">
        <f>IFERROR(IF(VLOOKUP(B322,'Oficios_-_pend_criticas'!$C$4:$D$4739,2,0)="","","X"),"")</f>
        <v/>
      </c>
      <c r="I322" s="12"/>
      <c r="J322" s="13"/>
      <c r="K322" s="10"/>
      <c r="L322" s="12" t="str">
        <f>IFERROR(VLOOKUP(B322,Retorno_da_RFB!$D$3:$I$6388,5,0),"")</f>
        <v>030</v>
      </c>
      <c r="M322" s="13">
        <f>IFERROR(VLOOKUP(B322,Retorno_da_RFB!$D$3:$I$6388,6,0),"")</f>
        <v>43544</v>
      </c>
      <c r="N322" s="10" t="str">
        <f>IFERROR(VLOOKUP(B322,Retorno_da_RFB!$D$3:$I$6388,3,0),"")</f>
        <v>9031.20.90</v>
      </c>
      <c r="O322" s="10" t="str">
        <f>IFERROR(VLOOKUP(B322,Retorno_da_RFB!$D$3:$I$6388,4,0),"")</f>
        <v>Equipamentos para a realização de ensaios não destrutivos, por meio da técnica de vazamento de fluxo magnético para inspeção automática de tubos de aço sem costura, com faixa de diâmetro externo de 168,3 a 420,0mm, espessura de 5,0 a 60,0mm e comprimento de 6,0 a 15,0 metros, compostos por: 2 módulos de teste, 1 sistema de marcação das regiões do tubo com indicações de descontinuidade, medidores de velocidade do tubo, 1 unidade de desmagnetização, e sistema de acionadores mecânicos para transporte e estabilização do tubo durante o ensaio.</v>
      </c>
      <c r="P322" s="12" t="str">
        <f>IFERROR(IF(N322="","",IF(VLOOKUP(LEFT(N322,10),'Universo_BK-BIT'!$A$5:$E$10005,2,0)="","X",VLOOKUP(LEFT(N322,10),'Universo_BK-BIT'!$A$5:$E$10005,2,0))),"X")</f>
        <v>BK</v>
      </c>
      <c r="Q322" s="12">
        <f>IFERROR(IF(P322="X","",VLOOKUP(LEFT(N322,10),'Universo_BK-BIT'!$A$5:$E$10005,3,0)),"")</f>
        <v>14</v>
      </c>
      <c r="R322" s="14" t="e">
        <f t="shared" si="13"/>
        <v>#REF!</v>
      </c>
      <c r="S322" s="14" t="e">
        <f t="shared" si="14"/>
        <v>#N/A</v>
      </c>
      <c r="T322" s="14"/>
      <c r="U322" s="14" t="str">
        <f ca="1">IFERROR(IF(P322="X",IF(VLOOKUP(B322,'Oficios_-_pend_criticas'!$C$3:$J$4739,5,0)="","",IF(VLOOKUP(B322,'Oficios_-_pend_criticas'!$C$3:$J$4739,7,0)="",IF(TODAY()&gt;VLOOKUP(B322,'Oficios_-_pend_criticas'!$C$3:$J$4739,5,0),"X",""),IF(VLOOKUP(B322,'Oficios_-_pend_criticas'!$C$3:$J$4739,7,0)&gt;VLOOKUP(B322,'Oficios_-_pend_criticas'!$C$3:$J$4739,5,0),"X",""))),""),"")</f>
        <v/>
      </c>
      <c r="V322" s="14" t="str">
        <f ca="1">IFERROR(IF(Q322=0,IF(VLOOKUP(B322,'Oficios_-_pend_criticas'!$C$3:$J$4739,5,0)="","",IF(VLOOKUP(B322,'Oficios_-_pend_criticas'!$C$3:$J$4739,7,0)="",IF(TODAY()&gt;VLOOKUP(B322,'Oficios_-_pend_criticas'!$C$3:$J$4739,5,0),"X",""),IF(VLOOKUP(B322,'Oficios_-_pend_criticas'!$C$3:$J$4739,7,0)&gt;VLOOKUP(B322,'Oficios_-_pend_criticas'!$C$3:$J$4739,5,0),"X",""))),""),"")</f>
        <v/>
      </c>
      <c r="W322" s="14" t="str">
        <f ca="1">IFERROR(IF(P322&lt;&gt;"X",IF(Q322&gt;0,IF(VLOOKUP(B322,'Oficios_-_pend_criticas'!$C$4:$J$4739,5,0)="","",IF(VLOOKUP(B322,'Oficios_-_pend_criticas'!$C$4:$J$4739,7,0)="",IF(TODAY()&gt;VLOOKUP(B322,'Oficios_-_pend_criticas'!$C$4:$J$4739,5,0),"X",""),IF(VLOOKUP(B322,'Oficios_-_pend_criticas'!$C$4:$J$4739,7,0)&gt;VLOOKUP(B322,'Oficios_-_pend_criticas'!$C$4:$J$4739,5,0),"X",""))),""),""),"")</f>
        <v/>
      </c>
    </row>
    <row r="323" spans="1:23" ht="36.75" hidden="1" customHeight="1" x14ac:dyDescent="0.25">
      <c r="A323" s="9" t="str">
        <f t="shared" ref="A323:A386" si="15">IF(COUNTIF(B:B,B323)&gt;1,"X","")</f>
        <v/>
      </c>
      <c r="B323" s="10" t="s">
        <v>851</v>
      </c>
      <c r="C323" s="11" t="e">
        <f>IF(B323="","",VLOOKUP(B323,#REF!,6,0))</f>
        <v>#REF!</v>
      </c>
      <c r="D323" s="12" t="e">
        <f>IF(B323="","",VLOOKUP(B323,#REF!,22,0))</f>
        <v>#REF!</v>
      </c>
      <c r="E323" s="10" t="e">
        <f>IF(B323="","",VLOOKUP(B323,Consultas_públicas!$A$376:$G$3879,7,0))</f>
        <v>#N/A</v>
      </c>
      <c r="F323" s="12" t="s">
        <v>253</v>
      </c>
      <c r="G323" s="13">
        <v>43516</v>
      </c>
      <c r="H323" s="14" t="str">
        <f>IFERROR(IF(VLOOKUP(B323,'Oficios_-_pend_criticas'!$C$4:$D$4739,2,0)="","","X"),"")</f>
        <v/>
      </c>
      <c r="I323" s="12"/>
      <c r="J323" s="13"/>
      <c r="K323" s="10"/>
      <c r="L323" s="12" t="str">
        <f>IFERROR(VLOOKUP(B323,Retorno_da_RFB!$D$3:$I$6388,5,0),"")</f>
        <v>030</v>
      </c>
      <c r="M323" s="13">
        <f>IFERROR(VLOOKUP(B323,Retorno_da_RFB!$D$3:$I$6388,6,0),"")</f>
        <v>43544</v>
      </c>
      <c r="N323" s="10" t="str">
        <f>IFERROR(VLOOKUP(B323,Retorno_da_RFB!$D$3:$I$6388,3,0),"")</f>
        <v>8419.39.00</v>
      </c>
      <c r="O323" s="10" t="str">
        <f>IFERROR(VLOOKUP(B323,Retorno_da_RFB!$D$3:$I$6388,4,0),"")</f>
        <v>Secadores industriais horizontais, a gás, monocanais a rolos, com 5 plano, para secagem final de pisos e revestimentos cerâmicos, instalado anteriormente ao processo de queima, completo de ventiladores e motores, com largura do canal de secagem 2.850mm e comprimento do canal de 31,1m.</v>
      </c>
      <c r="P323" s="12" t="str">
        <f>IFERROR(IF(N323="","",IF(VLOOKUP(LEFT(N323,10),'Universo_BK-BIT'!$A$5:$E$10005,2,0)="","X",VLOOKUP(LEFT(N323,10),'Universo_BK-BIT'!$A$5:$E$10005,2,0))),"X")</f>
        <v>BK</v>
      </c>
      <c r="Q323" s="12">
        <f>IFERROR(IF(P323="X","",VLOOKUP(LEFT(N323,10),'Universo_BK-BIT'!$A$5:$E$10005,3,0)),"")</f>
        <v>14</v>
      </c>
      <c r="R323" s="14" t="e">
        <f t="shared" ref="R323:R386" si="16">IF(N323="","",IF(LEFT(N323,10)=LEFT(D323,10),"","X"))</f>
        <v>#REF!</v>
      </c>
      <c r="S323" s="14" t="e">
        <f t="shared" ref="S323:S386" si="17">IF(O323="","",IF(LEN(O323)&lt;=LEN(E323)+2,IF(LEN(O323)&gt;=LEN(E323)-2,"","X"),"X"))</f>
        <v>#N/A</v>
      </c>
      <c r="T323" s="14"/>
      <c r="U323" s="14" t="str">
        <f ca="1">IFERROR(IF(P323="X",IF(VLOOKUP(B323,'Oficios_-_pend_criticas'!$C$3:$J$4739,5,0)="","",IF(VLOOKUP(B323,'Oficios_-_pend_criticas'!$C$3:$J$4739,7,0)="",IF(TODAY()&gt;VLOOKUP(B323,'Oficios_-_pend_criticas'!$C$3:$J$4739,5,0),"X",""),IF(VLOOKUP(B323,'Oficios_-_pend_criticas'!$C$3:$J$4739,7,0)&gt;VLOOKUP(B323,'Oficios_-_pend_criticas'!$C$3:$J$4739,5,0),"X",""))),""),"")</f>
        <v/>
      </c>
      <c r="V323" s="14" t="str">
        <f ca="1">IFERROR(IF(Q323=0,IF(VLOOKUP(B323,'Oficios_-_pend_criticas'!$C$3:$J$4739,5,0)="","",IF(VLOOKUP(B323,'Oficios_-_pend_criticas'!$C$3:$J$4739,7,0)="",IF(TODAY()&gt;VLOOKUP(B323,'Oficios_-_pend_criticas'!$C$3:$J$4739,5,0),"X",""),IF(VLOOKUP(B323,'Oficios_-_pend_criticas'!$C$3:$J$4739,7,0)&gt;VLOOKUP(B323,'Oficios_-_pend_criticas'!$C$3:$J$4739,5,0),"X",""))),""),"")</f>
        <v/>
      </c>
      <c r="W323" s="14" t="str">
        <f ca="1">IFERROR(IF(P323&lt;&gt;"X",IF(Q323&gt;0,IF(VLOOKUP(B323,'Oficios_-_pend_criticas'!$C$4:$J$4739,5,0)="","",IF(VLOOKUP(B323,'Oficios_-_pend_criticas'!$C$4:$J$4739,7,0)="",IF(TODAY()&gt;VLOOKUP(B323,'Oficios_-_pend_criticas'!$C$4:$J$4739,5,0),"X",""),IF(VLOOKUP(B323,'Oficios_-_pend_criticas'!$C$4:$J$4739,7,0)&gt;VLOOKUP(B323,'Oficios_-_pend_criticas'!$C$4:$J$4739,5,0),"X",""))),""),""),"")</f>
        <v/>
      </c>
    </row>
    <row r="324" spans="1:23" ht="36.75" hidden="1" customHeight="1" x14ac:dyDescent="0.25">
      <c r="A324" s="9" t="str">
        <f t="shared" si="15"/>
        <v/>
      </c>
      <c r="B324" s="10" t="s">
        <v>853</v>
      </c>
      <c r="C324" s="11" t="e">
        <f>IF(B324="","",VLOOKUP(B324,#REF!,6,0))</f>
        <v>#REF!</v>
      </c>
      <c r="D324" s="12" t="e">
        <f>IF(B324="","",VLOOKUP(B324,#REF!,22,0))</f>
        <v>#REF!</v>
      </c>
      <c r="E324" s="10" t="e">
        <f>IF(B324="","",VLOOKUP(B324,Consultas_públicas!$A$376:$G$3879,7,0))</f>
        <v>#N/A</v>
      </c>
      <c r="F324" s="12" t="s">
        <v>253</v>
      </c>
      <c r="G324" s="13">
        <v>43516</v>
      </c>
      <c r="H324" s="14" t="str">
        <f>IFERROR(IF(VLOOKUP(B324,'Oficios_-_pend_criticas'!$C$4:$D$4739,2,0)="","","X"),"")</f>
        <v/>
      </c>
      <c r="I324" s="12"/>
      <c r="J324" s="13"/>
      <c r="K324" s="10"/>
      <c r="L324" s="12" t="str">
        <f>IFERROR(VLOOKUP(B324,Retorno_da_RFB!$D$3:$I$6388,5,0),"")</f>
        <v>030</v>
      </c>
      <c r="M324" s="13">
        <f>IFERROR(VLOOKUP(B324,Retorno_da_RFB!$D$3:$I$6388,6,0),"")</f>
        <v>43544</v>
      </c>
      <c r="N324" s="10" t="str">
        <f>IFERROR(VLOOKUP(B324,Retorno_da_RFB!$D$3:$I$6388,3,0),"")</f>
        <v>8419.39.00</v>
      </c>
      <c r="O324" s="10" t="str">
        <f>IFERROR(VLOOKUP(B324,Retorno_da_RFB!$D$3:$I$6388,4,0),"")</f>
        <v>Secadores industriais horizontais, a gás, monocanais a rolos, com 1 plano, para secagem final de pisos e revestimentos cerâmicos, instalado anteriormente ao processo de queima, completo de ventiladores e motores, com largura do canal de secagem 2.950mm e comprimento do canal de 18,9m.</v>
      </c>
      <c r="P324" s="12" t="str">
        <f>IFERROR(IF(N324="","",IF(VLOOKUP(LEFT(N324,10),'Universo_BK-BIT'!$A$5:$E$10005,2,0)="","X",VLOOKUP(LEFT(N324,10),'Universo_BK-BIT'!$A$5:$E$10005,2,0))),"X")</f>
        <v>BK</v>
      </c>
      <c r="Q324" s="12">
        <f>IFERROR(IF(P324="X","",VLOOKUP(LEFT(N324,10),'Universo_BK-BIT'!$A$5:$E$10005,3,0)),"")</f>
        <v>14</v>
      </c>
      <c r="R324" s="14" t="e">
        <f t="shared" si="16"/>
        <v>#REF!</v>
      </c>
      <c r="S324" s="14" t="e">
        <f t="shared" si="17"/>
        <v>#N/A</v>
      </c>
      <c r="T324" s="14"/>
      <c r="U324" s="14" t="str">
        <f ca="1">IFERROR(IF(P324="X",IF(VLOOKUP(B324,'Oficios_-_pend_criticas'!$C$3:$J$4739,5,0)="","",IF(VLOOKUP(B324,'Oficios_-_pend_criticas'!$C$3:$J$4739,7,0)="",IF(TODAY()&gt;VLOOKUP(B324,'Oficios_-_pend_criticas'!$C$3:$J$4739,5,0),"X",""),IF(VLOOKUP(B324,'Oficios_-_pend_criticas'!$C$3:$J$4739,7,0)&gt;VLOOKUP(B324,'Oficios_-_pend_criticas'!$C$3:$J$4739,5,0),"X",""))),""),"")</f>
        <v/>
      </c>
      <c r="V324" s="14" t="str">
        <f ca="1">IFERROR(IF(Q324=0,IF(VLOOKUP(B324,'Oficios_-_pend_criticas'!$C$3:$J$4739,5,0)="","",IF(VLOOKUP(B324,'Oficios_-_pend_criticas'!$C$3:$J$4739,7,0)="",IF(TODAY()&gt;VLOOKUP(B324,'Oficios_-_pend_criticas'!$C$3:$J$4739,5,0),"X",""),IF(VLOOKUP(B324,'Oficios_-_pend_criticas'!$C$3:$J$4739,7,0)&gt;VLOOKUP(B324,'Oficios_-_pend_criticas'!$C$3:$J$4739,5,0),"X",""))),""),"")</f>
        <v/>
      </c>
      <c r="W324" s="14" t="str">
        <f ca="1">IFERROR(IF(P324&lt;&gt;"X",IF(Q324&gt;0,IF(VLOOKUP(B324,'Oficios_-_pend_criticas'!$C$4:$J$4739,5,0)="","",IF(VLOOKUP(B324,'Oficios_-_pend_criticas'!$C$4:$J$4739,7,0)="",IF(TODAY()&gt;VLOOKUP(B324,'Oficios_-_pend_criticas'!$C$4:$J$4739,5,0),"X",""),IF(VLOOKUP(B324,'Oficios_-_pend_criticas'!$C$4:$J$4739,7,0)&gt;VLOOKUP(B324,'Oficios_-_pend_criticas'!$C$4:$J$4739,5,0),"X",""))),""),""),"")</f>
        <v/>
      </c>
    </row>
    <row r="325" spans="1:23" ht="36.75" hidden="1" customHeight="1" x14ac:dyDescent="0.25">
      <c r="A325" s="9" t="str">
        <f t="shared" si="15"/>
        <v/>
      </c>
      <c r="B325" s="10" t="s">
        <v>855</v>
      </c>
      <c r="C325" s="11" t="e">
        <f>IF(B325="","",VLOOKUP(B325,#REF!,6,0))</f>
        <v>#REF!</v>
      </c>
      <c r="D325" s="12" t="e">
        <f>IF(B325="","",VLOOKUP(B325,#REF!,22,0))</f>
        <v>#REF!</v>
      </c>
      <c r="E325" s="10" t="e">
        <f>IF(B325="","",VLOOKUP(B325,Consultas_públicas!$A$376:$G$3879,7,0))</f>
        <v>#N/A</v>
      </c>
      <c r="F325" s="12" t="s">
        <v>253</v>
      </c>
      <c r="G325" s="13">
        <v>43516</v>
      </c>
      <c r="H325" s="14" t="str">
        <f>IFERROR(IF(VLOOKUP(B325,'Oficios_-_pend_criticas'!$C$4:$D$4739,2,0)="","","X"),"")</f>
        <v/>
      </c>
      <c r="I325" s="12"/>
      <c r="J325" s="13"/>
      <c r="K325" s="10"/>
      <c r="L325" s="12" t="str">
        <f>IFERROR(VLOOKUP(B325,Retorno_da_RFB!$D$3:$I$6388,5,0),"")</f>
        <v>030</v>
      </c>
      <c r="M325" s="13">
        <f>IFERROR(VLOOKUP(B325,Retorno_da_RFB!$D$3:$I$6388,6,0),"")</f>
        <v>43544</v>
      </c>
      <c r="N325" s="10" t="str">
        <f>IFERROR(VLOOKUP(B325,Retorno_da_RFB!$D$3:$I$6388,3,0),"")</f>
        <v>8407.90.00</v>
      </c>
      <c r="O325" s="10" t="str">
        <f>IFERROR(VLOOKUP(B325,Retorno_da_RFB!$D$3:$I$6388,4,0),"")</f>
        <v>Motores de combustão interna de 4 tempos operados com mistura de gasolina e óleo, monocilindro, com deslocamento do pistão de 53cc, diâmetro x curso do pistão de 43.5 x 35.8mm, potência de 3,35HP a 8.500rpm, torque máximo de 2.5Nm a 4.500rpm, com refrigeração por meio de ventilação forçada por ar, carburador de diafragma e partida manual por meio do cordel auto retrátil.</v>
      </c>
      <c r="P325" s="12" t="str">
        <f>IFERROR(IF(N325="","",IF(VLOOKUP(LEFT(N325,10),'Universo_BK-BIT'!$A$5:$E$10005,2,0)="","X",VLOOKUP(LEFT(N325,10),'Universo_BK-BIT'!$A$5:$E$10005,2,0))),"X")</f>
        <v>BK</v>
      </c>
      <c r="Q325" s="12">
        <f>IFERROR(IF(P325="X","",VLOOKUP(LEFT(N325,10),'Universo_BK-BIT'!$A$5:$E$10005,3,0)),"")</f>
        <v>14</v>
      </c>
      <c r="R325" s="14" t="e">
        <f t="shared" si="16"/>
        <v>#REF!</v>
      </c>
      <c r="S325" s="14" t="e">
        <f t="shared" si="17"/>
        <v>#N/A</v>
      </c>
      <c r="T325" s="14"/>
      <c r="U325" s="14" t="str">
        <f ca="1">IFERROR(IF(P325="X",IF(VLOOKUP(B325,'Oficios_-_pend_criticas'!$C$3:$J$4739,5,0)="","",IF(VLOOKUP(B325,'Oficios_-_pend_criticas'!$C$3:$J$4739,7,0)="",IF(TODAY()&gt;VLOOKUP(B325,'Oficios_-_pend_criticas'!$C$3:$J$4739,5,0),"X",""),IF(VLOOKUP(B325,'Oficios_-_pend_criticas'!$C$3:$J$4739,7,0)&gt;VLOOKUP(B325,'Oficios_-_pend_criticas'!$C$3:$J$4739,5,0),"X",""))),""),"")</f>
        <v/>
      </c>
      <c r="V325" s="14" t="str">
        <f ca="1">IFERROR(IF(Q325=0,IF(VLOOKUP(B325,'Oficios_-_pend_criticas'!$C$3:$J$4739,5,0)="","",IF(VLOOKUP(B325,'Oficios_-_pend_criticas'!$C$3:$J$4739,7,0)="",IF(TODAY()&gt;VLOOKUP(B325,'Oficios_-_pend_criticas'!$C$3:$J$4739,5,0),"X",""),IF(VLOOKUP(B325,'Oficios_-_pend_criticas'!$C$3:$J$4739,7,0)&gt;VLOOKUP(B325,'Oficios_-_pend_criticas'!$C$3:$J$4739,5,0),"X",""))),""),"")</f>
        <v/>
      </c>
      <c r="W325" s="14" t="str">
        <f ca="1">IFERROR(IF(P325&lt;&gt;"X",IF(Q325&gt;0,IF(VLOOKUP(B325,'Oficios_-_pend_criticas'!$C$4:$J$4739,5,0)="","",IF(VLOOKUP(B325,'Oficios_-_pend_criticas'!$C$4:$J$4739,7,0)="",IF(TODAY()&gt;VLOOKUP(B325,'Oficios_-_pend_criticas'!$C$4:$J$4739,5,0),"X",""),IF(VLOOKUP(B325,'Oficios_-_pend_criticas'!$C$4:$J$4739,7,0)&gt;VLOOKUP(B325,'Oficios_-_pend_criticas'!$C$4:$J$4739,5,0),"X",""))),""),""),"")</f>
        <v/>
      </c>
    </row>
    <row r="326" spans="1:23" ht="36.75" hidden="1" customHeight="1" x14ac:dyDescent="0.25">
      <c r="A326" s="9" t="str">
        <f t="shared" si="15"/>
        <v/>
      </c>
      <c r="B326" s="10" t="s">
        <v>858</v>
      </c>
      <c r="C326" s="11" t="e">
        <f>IF(B326="","",VLOOKUP(B326,#REF!,6,0))</f>
        <v>#REF!</v>
      </c>
      <c r="D326" s="12" t="e">
        <f>IF(B326="","",VLOOKUP(B326,#REF!,22,0))</f>
        <v>#REF!</v>
      </c>
      <c r="E326" s="10" t="e">
        <f>IF(B326="","",VLOOKUP(B326,Consultas_públicas!$A$376:$G$3879,7,0))</f>
        <v>#N/A</v>
      </c>
      <c r="F326" s="12" t="s">
        <v>253</v>
      </c>
      <c r="G326" s="13">
        <v>43516</v>
      </c>
      <c r="H326" s="14" t="str">
        <f>IFERROR(IF(VLOOKUP(B326,'Oficios_-_pend_criticas'!$C$4:$D$4739,2,0)="","","X"),"")</f>
        <v/>
      </c>
      <c r="I326" s="12"/>
      <c r="J326" s="13"/>
      <c r="K326" s="10"/>
      <c r="L326" s="12" t="str">
        <f>IFERROR(VLOOKUP(B326,Retorno_da_RFB!$D$3:$I$6388,5,0),"")</f>
        <v>030</v>
      </c>
      <c r="M326" s="13">
        <f>IFERROR(VLOOKUP(B326,Retorno_da_RFB!$D$3:$I$6388,6,0),"")</f>
        <v>43544</v>
      </c>
      <c r="N326" s="10" t="str">
        <f>IFERROR(VLOOKUP(B326,Retorno_da_RFB!$D$3:$I$6388,3,0),"")</f>
        <v>8462.91.19</v>
      </c>
      <c r="O326" s="10" t="str">
        <f>IFERROR(VLOOKUP(B326,Retorno_da_RFB!$D$3:$I$6388,4,0),"")</f>
        <v>Prensas hidráulicas automáticas para compactar e enfardar latas de alumínio; com câmara para redução de volume com pressão específica de 400N/cm2; força de compactação de 680kN; abertura de entrada de 800 x 400mm; êmbolo de compactação e duas unidades de corte especiais; capacidade de produção de 600kg por hora com produção de fardos de 450x450x200 a 300mm (ajustável) de densidade de até 650kg/m3; placas de desgaste substituíveis fabricadas em aço de alta resistência à abrasão (HARDOX); painel de comando e monitoramento com controlador lógico programável (CLP), protocolo de comunicação ethernet  e refrigeração interna por ar condicionado; sistema de resfriamento do fluido hidráulico a ar (resfriador) e mesas de movimentação de fardos com sensores e fim de curso.</v>
      </c>
      <c r="P326" s="12" t="str">
        <f>IFERROR(IF(N326="","",IF(VLOOKUP(LEFT(N326,10),'Universo_BK-BIT'!$A$5:$E$10005,2,0)="","X",VLOOKUP(LEFT(N326,10),'Universo_BK-BIT'!$A$5:$E$10005,2,0))),"X")</f>
        <v>BK</v>
      </c>
      <c r="Q326" s="12">
        <f>IFERROR(IF(P326="X","",VLOOKUP(LEFT(N326,10),'Universo_BK-BIT'!$A$5:$E$10005,3,0)),"")</f>
        <v>14</v>
      </c>
      <c r="R326" s="14" t="e">
        <f t="shared" si="16"/>
        <v>#REF!</v>
      </c>
      <c r="S326" s="14" t="e">
        <f t="shared" si="17"/>
        <v>#N/A</v>
      </c>
      <c r="T326" s="14"/>
      <c r="U326" s="14" t="str">
        <f ca="1">IFERROR(IF(P326="X",IF(VLOOKUP(B326,'Oficios_-_pend_criticas'!$C$3:$J$4739,5,0)="","",IF(VLOOKUP(B326,'Oficios_-_pend_criticas'!$C$3:$J$4739,7,0)="",IF(TODAY()&gt;VLOOKUP(B326,'Oficios_-_pend_criticas'!$C$3:$J$4739,5,0),"X",""),IF(VLOOKUP(B326,'Oficios_-_pend_criticas'!$C$3:$J$4739,7,0)&gt;VLOOKUP(B326,'Oficios_-_pend_criticas'!$C$3:$J$4739,5,0),"X",""))),""),"")</f>
        <v/>
      </c>
      <c r="V326" s="14" t="str">
        <f ca="1">IFERROR(IF(Q326=0,IF(VLOOKUP(B326,'Oficios_-_pend_criticas'!$C$3:$J$4739,5,0)="","",IF(VLOOKUP(B326,'Oficios_-_pend_criticas'!$C$3:$J$4739,7,0)="",IF(TODAY()&gt;VLOOKUP(B326,'Oficios_-_pend_criticas'!$C$3:$J$4739,5,0),"X",""),IF(VLOOKUP(B326,'Oficios_-_pend_criticas'!$C$3:$J$4739,7,0)&gt;VLOOKUP(B326,'Oficios_-_pend_criticas'!$C$3:$J$4739,5,0),"X",""))),""),"")</f>
        <v/>
      </c>
      <c r="W326" s="14" t="str">
        <f ca="1">IFERROR(IF(P326&lt;&gt;"X",IF(Q326&gt;0,IF(VLOOKUP(B326,'Oficios_-_pend_criticas'!$C$4:$J$4739,5,0)="","",IF(VLOOKUP(B326,'Oficios_-_pend_criticas'!$C$4:$J$4739,7,0)="",IF(TODAY()&gt;VLOOKUP(B326,'Oficios_-_pend_criticas'!$C$4:$J$4739,5,0),"X",""),IF(VLOOKUP(B326,'Oficios_-_pend_criticas'!$C$4:$J$4739,7,0)&gt;VLOOKUP(B326,'Oficios_-_pend_criticas'!$C$4:$J$4739,5,0),"X",""))),""),""),"")</f>
        <v/>
      </c>
    </row>
    <row r="327" spans="1:23" ht="36.75" hidden="1" customHeight="1" x14ac:dyDescent="0.25">
      <c r="A327" s="9" t="str">
        <f t="shared" si="15"/>
        <v/>
      </c>
      <c r="B327" s="10" t="s">
        <v>860</v>
      </c>
      <c r="C327" s="11" t="e">
        <f>IF(B327="","",VLOOKUP(B327,#REF!,6,0))</f>
        <v>#REF!</v>
      </c>
      <c r="D327" s="12" t="e">
        <f>IF(B327="","",VLOOKUP(B327,#REF!,22,0))</f>
        <v>#REF!</v>
      </c>
      <c r="E327" s="10" t="e">
        <f>IF(B327="","",VLOOKUP(B327,Consultas_públicas!$A$376:$G$3879,7,0))</f>
        <v>#N/A</v>
      </c>
      <c r="F327" s="12" t="s">
        <v>253</v>
      </c>
      <c r="G327" s="13">
        <v>43516</v>
      </c>
      <c r="H327" s="14" t="str">
        <f>IFERROR(IF(VLOOKUP(B327,'Oficios_-_pend_criticas'!$C$4:$D$4739,2,0)="","","X"),"")</f>
        <v/>
      </c>
      <c r="I327" s="12"/>
      <c r="J327" s="13"/>
      <c r="K327" s="10"/>
      <c r="L327" s="12" t="str">
        <f>IFERROR(VLOOKUP(B327,Retorno_da_RFB!$D$3:$I$6388,5,0),"")</f>
        <v>030</v>
      </c>
      <c r="M327" s="13">
        <f>IFERROR(VLOOKUP(B327,Retorno_da_RFB!$D$3:$I$6388,6,0),"")</f>
        <v>43544</v>
      </c>
      <c r="N327" s="10" t="str">
        <f>IFERROR(VLOOKUP(B327,Retorno_da_RFB!$D$3:$I$6388,3,0),"")</f>
        <v>8427.20.10</v>
      </c>
      <c r="O327" s="10" t="str">
        <f>IFERROR(VLOOKUP(B327,Retorno_da_RFB!$D$3:$I$6388,4,0),"")</f>
        <v>Empilhadeiras autopropulsadas, acionadas por gás liquefeito de petróleo (GLP), com capacidade de carga de 35.000 libras (15,8ton), com torre elevadora de dois estágios, inclinação de 9 graus para a frente e para trás, com capacidade de deslocamento horizontal dos garfos, com transmissão de troca automática de 3 velocidades, eixo de transmissão planetário e pneus sólidos de borracha.</v>
      </c>
      <c r="P327" s="12" t="str">
        <f>IFERROR(IF(N327="","",IF(VLOOKUP(LEFT(N327,10),'Universo_BK-BIT'!$A$5:$E$10005,2,0)="","X",VLOOKUP(LEFT(N327,10),'Universo_BK-BIT'!$A$5:$E$10005,2,0))),"X")</f>
        <v>BK</v>
      </c>
      <c r="Q327" s="12">
        <f>IFERROR(IF(P327="X","",VLOOKUP(LEFT(N327,10),'Universo_BK-BIT'!$A$5:$E$10005,3,0)),"")</f>
        <v>14</v>
      </c>
      <c r="R327" s="14" t="e">
        <f t="shared" si="16"/>
        <v>#REF!</v>
      </c>
      <c r="S327" s="14" t="e">
        <f t="shared" si="17"/>
        <v>#N/A</v>
      </c>
      <c r="T327" s="14"/>
      <c r="U327" s="14" t="str">
        <f ca="1">IFERROR(IF(P327="X",IF(VLOOKUP(B327,'Oficios_-_pend_criticas'!$C$3:$J$4739,5,0)="","",IF(VLOOKUP(B327,'Oficios_-_pend_criticas'!$C$3:$J$4739,7,0)="",IF(TODAY()&gt;VLOOKUP(B327,'Oficios_-_pend_criticas'!$C$3:$J$4739,5,0),"X",""),IF(VLOOKUP(B327,'Oficios_-_pend_criticas'!$C$3:$J$4739,7,0)&gt;VLOOKUP(B327,'Oficios_-_pend_criticas'!$C$3:$J$4739,5,0),"X",""))),""),"")</f>
        <v/>
      </c>
      <c r="V327" s="14" t="str">
        <f ca="1">IFERROR(IF(Q327=0,IF(VLOOKUP(B327,'Oficios_-_pend_criticas'!$C$3:$J$4739,5,0)="","",IF(VLOOKUP(B327,'Oficios_-_pend_criticas'!$C$3:$J$4739,7,0)="",IF(TODAY()&gt;VLOOKUP(B327,'Oficios_-_pend_criticas'!$C$3:$J$4739,5,0),"X",""),IF(VLOOKUP(B327,'Oficios_-_pend_criticas'!$C$3:$J$4739,7,0)&gt;VLOOKUP(B327,'Oficios_-_pend_criticas'!$C$3:$J$4739,5,0),"X",""))),""),"")</f>
        <v/>
      </c>
      <c r="W327" s="14" t="str">
        <f ca="1">IFERROR(IF(P327&lt;&gt;"X",IF(Q327&gt;0,IF(VLOOKUP(B327,'Oficios_-_pend_criticas'!$C$4:$J$4739,5,0)="","",IF(VLOOKUP(B327,'Oficios_-_pend_criticas'!$C$4:$J$4739,7,0)="",IF(TODAY()&gt;VLOOKUP(B327,'Oficios_-_pend_criticas'!$C$4:$J$4739,5,0),"X",""),IF(VLOOKUP(B327,'Oficios_-_pend_criticas'!$C$4:$J$4739,7,0)&gt;VLOOKUP(B327,'Oficios_-_pend_criticas'!$C$4:$J$4739,5,0),"X",""))),""),""),"")</f>
        <v/>
      </c>
    </row>
    <row r="328" spans="1:23" ht="36.75" hidden="1" customHeight="1" x14ac:dyDescent="0.25">
      <c r="A328" s="9" t="str">
        <f t="shared" si="15"/>
        <v/>
      </c>
      <c r="B328" s="10" t="s">
        <v>863</v>
      </c>
      <c r="C328" s="11" t="e">
        <f>IF(B328="","",VLOOKUP(B328,#REF!,6,0))</f>
        <v>#REF!</v>
      </c>
      <c r="D328" s="12" t="e">
        <f>IF(B328="","",VLOOKUP(B328,#REF!,22,0))</f>
        <v>#REF!</v>
      </c>
      <c r="E328" s="10" t="e">
        <f>IF(B328="","",VLOOKUP(B328,Consultas_públicas!$A$376:$G$3879,7,0))</f>
        <v>#N/A</v>
      </c>
      <c r="F328" s="12" t="s">
        <v>253</v>
      </c>
      <c r="G328" s="13">
        <v>43516</v>
      </c>
      <c r="H328" s="14" t="str">
        <f>IFERROR(IF(VLOOKUP(B328,'Oficios_-_pend_criticas'!$C$4:$D$4739,2,0)="","","X"),"")</f>
        <v/>
      </c>
      <c r="I328" s="12"/>
      <c r="J328" s="13"/>
      <c r="K328" s="10"/>
      <c r="L328" s="12" t="str">
        <f>IFERROR(VLOOKUP(B328,Retorno_da_RFB!$D$3:$I$6388,5,0),"")</f>
        <v>030</v>
      </c>
      <c r="M328" s="13">
        <f>IFERROR(VLOOKUP(B328,Retorno_da_RFB!$D$3:$I$6388,6,0),"")</f>
        <v>43544</v>
      </c>
      <c r="N328" s="10" t="str">
        <f>IFERROR(VLOOKUP(B328,Retorno_da_RFB!$D$3:$I$6388,3,0),"")</f>
        <v>8462.91.19</v>
      </c>
      <c r="O328" s="10" t="str">
        <f>IFERROR(VLOOKUP(B328,Retorno_da_RFB!$D$3:$I$6388,4,0),"")</f>
        <v>Prensas hidráulicas para prensar, compactar e enfardar sucatas de latas e rebarbas do processo de produção de latas de alumínio, com no mínimo 3 cilindros hidráulicos, com câmara para redução de volume com compactação por 3 lados, com pressão específica igual ou superior a 509N/cm2, com força de compressão igual ou superior a 800kN, com abertura da câmara de compactação de 1.400 x 900mm, dimensão do fardo de 450 x 450 x 200 a 400mm, com capacidade de produzir 1.600kg/hora ou mais de sucata de alumínio compactada com densidade mínima de 600kg/m3, com placas de desgaste substituíveis fabricadas em aço de alta resistência à abrasão; painel elétrico de comando e monitoramento com controlador lógico programável (CLP), tela sensível ao toque "touchscreen", refrigeração interna por ar condicionado e protocolo de comunicação Ethernet; sistema de resfriamento do fluído hidráulico por "chiller".</v>
      </c>
      <c r="P328" s="12" t="str">
        <f>IFERROR(IF(N328="","",IF(VLOOKUP(LEFT(N328,10),'Universo_BK-BIT'!$A$5:$E$10005,2,0)="","X",VLOOKUP(LEFT(N328,10),'Universo_BK-BIT'!$A$5:$E$10005,2,0))),"X")</f>
        <v>BK</v>
      </c>
      <c r="Q328" s="12">
        <f>IFERROR(IF(P328="X","",VLOOKUP(LEFT(N328,10),'Universo_BK-BIT'!$A$5:$E$10005,3,0)),"")</f>
        <v>14</v>
      </c>
      <c r="R328" s="14" t="e">
        <f t="shared" si="16"/>
        <v>#REF!</v>
      </c>
      <c r="S328" s="14" t="e">
        <f t="shared" si="17"/>
        <v>#N/A</v>
      </c>
      <c r="T328" s="14"/>
      <c r="U328" s="14" t="str">
        <f ca="1">IFERROR(IF(P328="X",IF(VLOOKUP(B328,'Oficios_-_pend_criticas'!$C$3:$J$4739,5,0)="","",IF(VLOOKUP(B328,'Oficios_-_pend_criticas'!$C$3:$J$4739,7,0)="",IF(TODAY()&gt;VLOOKUP(B328,'Oficios_-_pend_criticas'!$C$3:$J$4739,5,0),"X",""),IF(VLOOKUP(B328,'Oficios_-_pend_criticas'!$C$3:$J$4739,7,0)&gt;VLOOKUP(B328,'Oficios_-_pend_criticas'!$C$3:$J$4739,5,0),"X",""))),""),"")</f>
        <v/>
      </c>
      <c r="V328" s="14" t="str">
        <f ca="1">IFERROR(IF(Q328=0,IF(VLOOKUP(B328,'Oficios_-_pend_criticas'!$C$3:$J$4739,5,0)="","",IF(VLOOKUP(B328,'Oficios_-_pend_criticas'!$C$3:$J$4739,7,0)="",IF(TODAY()&gt;VLOOKUP(B328,'Oficios_-_pend_criticas'!$C$3:$J$4739,5,0),"X",""),IF(VLOOKUP(B328,'Oficios_-_pend_criticas'!$C$3:$J$4739,7,0)&gt;VLOOKUP(B328,'Oficios_-_pend_criticas'!$C$3:$J$4739,5,0),"X",""))),""),"")</f>
        <v/>
      </c>
      <c r="W328" s="14" t="str">
        <f ca="1">IFERROR(IF(P328&lt;&gt;"X",IF(Q328&gt;0,IF(VLOOKUP(B328,'Oficios_-_pend_criticas'!$C$4:$J$4739,5,0)="","",IF(VLOOKUP(B328,'Oficios_-_pend_criticas'!$C$4:$J$4739,7,0)="",IF(TODAY()&gt;VLOOKUP(B328,'Oficios_-_pend_criticas'!$C$4:$J$4739,5,0),"X",""),IF(VLOOKUP(B328,'Oficios_-_pend_criticas'!$C$4:$J$4739,7,0)&gt;VLOOKUP(B328,'Oficios_-_pend_criticas'!$C$4:$J$4739,5,0),"X",""))),""),""),"")</f>
        <v/>
      </c>
    </row>
    <row r="329" spans="1:23" ht="36.75" hidden="1" customHeight="1" x14ac:dyDescent="0.25">
      <c r="A329" s="9" t="str">
        <f t="shared" si="15"/>
        <v/>
      </c>
      <c r="B329" s="10" t="s">
        <v>865</v>
      </c>
      <c r="C329" s="11" t="e">
        <f>IF(B329="","",VLOOKUP(B329,#REF!,6,0))</f>
        <v>#REF!</v>
      </c>
      <c r="D329" s="12" t="e">
        <f>IF(B329="","",VLOOKUP(B329,#REF!,22,0))</f>
        <v>#REF!</v>
      </c>
      <c r="E329" s="10" t="e">
        <f>IF(B329="","",VLOOKUP(B329,Consultas_públicas!$A$376:$G$3879,7,0))</f>
        <v>#N/A</v>
      </c>
      <c r="F329" s="12" t="s">
        <v>253</v>
      </c>
      <c r="G329" s="13">
        <v>43516</v>
      </c>
      <c r="H329" s="14" t="str">
        <f>IFERROR(IF(VLOOKUP(B329,'Oficios_-_pend_criticas'!$C$4:$D$4739,2,0)="","","X"),"")</f>
        <v/>
      </c>
      <c r="I329" s="12"/>
      <c r="J329" s="13"/>
      <c r="K329" s="10"/>
      <c r="L329" s="12" t="str">
        <f>IFERROR(VLOOKUP(B329,Retorno_da_RFB!$D$3:$I$6388,5,0),"")</f>
        <v>030</v>
      </c>
      <c r="M329" s="13">
        <f>IFERROR(VLOOKUP(B329,Retorno_da_RFB!$D$3:$I$6388,6,0),"")</f>
        <v>43544</v>
      </c>
      <c r="N329" s="10" t="str">
        <f>IFERROR(VLOOKUP(B329,Retorno_da_RFB!$D$3:$I$6388,3,0),"")</f>
        <v>8443.19.90</v>
      </c>
      <c r="O329" s="10" t="str">
        <f>IFERROR(VLOOKUP(B329,Retorno_da_RFB!$D$3:$I$6388,4,0),"")</f>
        <v>Máquinas rotativas para impressão em tecido por cilindros, de largura de impressão de até 225cm, até 12 cores, velocidade de até 100m/min, com dispositivos de limpeza e centralizador de tecidos, com tapete dotados de sistema automático de aplicação de cola e lavagem.</v>
      </c>
      <c r="P329" s="12" t="str">
        <f>IFERROR(IF(N329="","",IF(VLOOKUP(LEFT(N329,10),'Universo_BK-BIT'!$A$5:$E$10005,2,0)="","X",VLOOKUP(LEFT(N329,10),'Universo_BK-BIT'!$A$5:$E$10005,2,0))),"X")</f>
        <v>BK</v>
      </c>
      <c r="Q329" s="12">
        <f>IFERROR(IF(P329="X","",VLOOKUP(LEFT(N329,10),'Universo_BK-BIT'!$A$5:$E$10005,3,0)),"")</f>
        <v>14</v>
      </c>
      <c r="R329" s="14" t="e">
        <f t="shared" si="16"/>
        <v>#REF!</v>
      </c>
      <c r="S329" s="14" t="e">
        <f t="shared" si="17"/>
        <v>#N/A</v>
      </c>
      <c r="T329" s="14"/>
      <c r="U329" s="14" t="str">
        <f ca="1">IFERROR(IF(P329="X",IF(VLOOKUP(B329,'Oficios_-_pend_criticas'!$C$3:$J$4739,5,0)="","",IF(VLOOKUP(B329,'Oficios_-_pend_criticas'!$C$3:$J$4739,7,0)="",IF(TODAY()&gt;VLOOKUP(B329,'Oficios_-_pend_criticas'!$C$3:$J$4739,5,0),"X",""),IF(VLOOKUP(B329,'Oficios_-_pend_criticas'!$C$3:$J$4739,7,0)&gt;VLOOKUP(B329,'Oficios_-_pend_criticas'!$C$3:$J$4739,5,0),"X",""))),""),"")</f>
        <v/>
      </c>
      <c r="V329" s="14" t="str">
        <f ca="1">IFERROR(IF(Q329=0,IF(VLOOKUP(B329,'Oficios_-_pend_criticas'!$C$3:$J$4739,5,0)="","",IF(VLOOKUP(B329,'Oficios_-_pend_criticas'!$C$3:$J$4739,7,0)="",IF(TODAY()&gt;VLOOKUP(B329,'Oficios_-_pend_criticas'!$C$3:$J$4739,5,0),"X",""),IF(VLOOKUP(B329,'Oficios_-_pend_criticas'!$C$3:$J$4739,7,0)&gt;VLOOKUP(B329,'Oficios_-_pend_criticas'!$C$3:$J$4739,5,0),"X",""))),""),"")</f>
        <v/>
      </c>
      <c r="W329" s="14" t="str">
        <f ca="1">IFERROR(IF(P329&lt;&gt;"X",IF(Q329&gt;0,IF(VLOOKUP(B329,'Oficios_-_pend_criticas'!$C$4:$J$4739,5,0)="","",IF(VLOOKUP(B329,'Oficios_-_pend_criticas'!$C$4:$J$4739,7,0)="",IF(TODAY()&gt;VLOOKUP(B329,'Oficios_-_pend_criticas'!$C$4:$J$4739,5,0),"X",""),IF(VLOOKUP(B329,'Oficios_-_pend_criticas'!$C$4:$J$4739,7,0)&gt;VLOOKUP(B329,'Oficios_-_pend_criticas'!$C$4:$J$4739,5,0),"X",""))),""),""),"")</f>
        <v/>
      </c>
    </row>
    <row r="330" spans="1:23" ht="36.75" hidden="1" customHeight="1" x14ac:dyDescent="0.25">
      <c r="A330" s="9" t="str">
        <f t="shared" si="15"/>
        <v/>
      </c>
      <c r="B330" s="10" t="s">
        <v>867</v>
      </c>
      <c r="C330" s="11" t="e">
        <f>IF(B330="","",VLOOKUP(B330,#REF!,6,0))</f>
        <v>#REF!</v>
      </c>
      <c r="D330" s="12" t="e">
        <f>IF(B330="","",VLOOKUP(B330,#REF!,22,0))</f>
        <v>#REF!</v>
      </c>
      <c r="E330" s="10" t="e">
        <f>IF(B330="","",VLOOKUP(B330,Consultas_públicas!$A$376:$G$3879,7,0))</f>
        <v>#N/A</v>
      </c>
      <c r="F330" s="12" t="s">
        <v>253</v>
      </c>
      <c r="G330" s="13">
        <v>43516</v>
      </c>
      <c r="H330" s="14" t="str">
        <f>IFERROR(IF(VLOOKUP(B330,'Oficios_-_pend_criticas'!$C$4:$D$4739,2,0)="","","X"),"")</f>
        <v/>
      </c>
      <c r="I330" s="12"/>
      <c r="J330" s="13"/>
      <c r="K330" s="10"/>
      <c r="L330" s="12" t="str">
        <f>IFERROR(VLOOKUP(B330,Retorno_da_RFB!$D$3:$I$6388,5,0),"")</f>
        <v>030</v>
      </c>
      <c r="M330" s="13">
        <f>IFERROR(VLOOKUP(B330,Retorno_da_RFB!$D$3:$I$6388,6,0),"")</f>
        <v>43544</v>
      </c>
      <c r="N330" s="10" t="str">
        <f>IFERROR(VLOOKUP(B330,Retorno_da_RFB!$D$3:$I$6388,3,0),"")</f>
        <v>8481.80.21</v>
      </c>
      <c r="O330" s="10" t="str">
        <f>IFERROR(VLOOKUP(B330,Retorno_da_RFB!$D$3:$I$6388,4,0),"")</f>
        <v>Purgadores com cápsula de expansão termostática, para drenagem de linha de vapor limpo ou puro utilizados em áreas classificadas como estéreis de indústrias farmacêuticas , fabricados com corpo e tampa em aço inoxidável AISI 316L, atendendo a norma ASME BPE e PED, elemento termostático interno em aço inoxidável, anel “o ring” em FKM, acabamento de superfície interno de 1,6 a 3,2 Ra, pressão máxima de operação de 7bar, temperatura máxima de operação de 170°C, diâmetro nominal de 1/2 polegada e conexões sanitárias “tri clamp”, com certificação FDA, USP e ADI.</v>
      </c>
      <c r="P330" s="12" t="str">
        <f>IFERROR(IF(N330="","",IF(VLOOKUP(LEFT(N330,10),'Universo_BK-BIT'!$A$5:$E$10005,2,0)="","X",VLOOKUP(LEFT(N330,10),'Universo_BK-BIT'!$A$5:$E$10005,2,0))),"X")</f>
        <v>BK</v>
      </c>
      <c r="Q330" s="12">
        <f>IFERROR(IF(P330="X","",VLOOKUP(LEFT(N330,10),'Universo_BK-BIT'!$A$5:$E$10005,3,0)),"")</f>
        <v>14</v>
      </c>
      <c r="R330" s="14" t="e">
        <f t="shared" si="16"/>
        <v>#REF!</v>
      </c>
      <c r="S330" s="14" t="e">
        <f t="shared" si="17"/>
        <v>#N/A</v>
      </c>
      <c r="T330" s="14"/>
      <c r="U330" s="14" t="str">
        <f ca="1">IFERROR(IF(P330="X",IF(VLOOKUP(B330,'Oficios_-_pend_criticas'!$C$3:$J$4739,5,0)="","",IF(VLOOKUP(B330,'Oficios_-_pend_criticas'!$C$3:$J$4739,7,0)="",IF(TODAY()&gt;VLOOKUP(B330,'Oficios_-_pend_criticas'!$C$3:$J$4739,5,0),"X",""),IF(VLOOKUP(B330,'Oficios_-_pend_criticas'!$C$3:$J$4739,7,0)&gt;VLOOKUP(B330,'Oficios_-_pend_criticas'!$C$3:$J$4739,5,0),"X",""))),""),"")</f>
        <v/>
      </c>
      <c r="V330" s="14" t="str">
        <f ca="1">IFERROR(IF(Q330=0,IF(VLOOKUP(B330,'Oficios_-_pend_criticas'!$C$3:$J$4739,5,0)="","",IF(VLOOKUP(B330,'Oficios_-_pend_criticas'!$C$3:$J$4739,7,0)="",IF(TODAY()&gt;VLOOKUP(B330,'Oficios_-_pend_criticas'!$C$3:$J$4739,5,0),"X",""),IF(VLOOKUP(B330,'Oficios_-_pend_criticas'!$C$3:$J$4739,7,0)&gt;VLOOKUP(B330,'Oficios_-_pend_criticas'!$C$3:$J$4739,5,0),"X",""))),""),"")</f>
        <v/>
      </c>
      <c r="W330" s="14" t="str">
        <f ca="1">IFERROR(IF(P330&lt;&gt;"X",IF(Q330&gt;0,IF(VLOOKUP(B330,'Oficios_-_pend_criticas'!$C$4:$J$4739,5,0)="","",IF(VLOOKUP(B330,'Oficios_-_pend_criticas'!$C$4:$J$4739,7,0)="",IF(TODAY()&gt;VLOOKUP(B330,'Oficios_-_pend_criticas'!$C$4:$J$4739,5,0),"X",""),IF(VLOOKUP(B330,'Oficios_-_pend_criticas'!$C$4:$J$4739,7,0)&gt;VLOOKUP(B330,'Oficios_-_pend_criticas'!$C$4:$J$4739,5,0),"X",""))),""),""),"")</f>
        <v/>
      </c>
    </row>
    <row r="331" spans="1:23" ht="36.75" hidden="1" customHeight="1" x14ac:dyDescent="0.25">
      <c r="A331" s="9" t="str">
        <f t="shared" si="15"/>
        <v/>
      </c>
      <c r="B331" s="10" t="s">
        <v>870</v>
      </c>
      <c r="C331" s="11" t="e">
        <f>IF(B331="","",VLOOKUP(B331,#REF!,6,0))</f>
        <v>#REF!</v>
      </c>
      <c r="D331" s="12" t="e">
        <f>IF(B331="","",VLOOKUP(B331,#REF!,22,0))</f>
        <v>#REF!</v>
      </c>
      <c r="E331" s="10" t="e">
        <f>IF(B331="","",VLOOKUP(B331,Consultas_públicas!$A$376:$G$3879,7,0))</f>
        <v>#N/A</v>
      </c>
      <c r="F331" s="12" t="s">
        <v>253</v>
      </c>
      <c r="G331" s="13">
        <v>43516</v>
      </c>
      <c r="H331" s="14" t="str">
        <f>IFERROR(IF(VLOOKUP(B331,'Oficios_-_pend_criticas'!$C$4:$D$4739,2,0)="","","X"),"")</f>
        <v/>
      </c>
      <c r="I331" s="12"/>
      <c r="J331" s="13"/>
      <c r="K331" s="10"/>
      <c r="L331" s="12" t="str">
        <f>IFERROR(VLOOKUP(B331,Retorno_da_RFB!$D$3:$I$6388,5,0),"")</f>
        <v>030</v>
      </c>
      <c r="M331" s="13">
        <f>IFERROR(VLOOKUP(B331,Retorno_da_RFB!$D$3:$I$6388,6,0),"")</f>
        <v>43544</v>
      </c>
      <c r="N331" s="10" t="str">
        <f>IFERROR(VLOOKUP(B331,Retorno_da_RFB!$D$3:$I$6388,3,0),"")</f>
        <v>8474.20.90</v>
      </c>
      <c r="O331" s="10" t="str">
        <f>IFERROR(VLOOKUP(B331,Retorno_da_RFB!$D$3:$I$6388,4,0),"")</f>
        <v>Britadores cônicos para processamento mineral, ajustáveis por meio de sistema de regulagem automática conectado a um sistema hidráulico “hydroset”, com estrutura principal construída sem partes móveis; eixo principal bi apoiado nas extremidades do britador; chassi sobre amortecedores de borracha; acionado por motor elétrico com potência igual ou superior a 500kW, com sistema de alívio da câmara para material não britável por meio de válvula de alívio elétrica controlada eletronicamente com Controlador Lógico Programável (PLC);sistemas de proteção contra poeira do tipo pressurizado; sensor de nível do tipo radar; silo de alimentação de aço revestido de borracha com duas escotilhas para inspeção; com excentricidades variáveis entre 30 e 70mm; faixa de APF variável entre 10 e 44mm ou entre 13 e 51mm, comprimento máximo de 5.902mm, largura máxima de 3.150mm, altura total máxima igual ou inferior a 4.353mm; tanque de óleo do sistema de lubrificação e “hydroset”; sistema de monitoramento dos instrumentos do tanque; sistema de refrigeração do óleo contendo dois ventiladores; filtro off-line para lubrificação principal, com capacidade nominal igual ou superior a 100t/h.</v>
      </c>
      <c r="P331" s="12" t="str">
        <f>IFERROR(IF(N331="","",IF(VLOOKUP(LEFT(N331,10),'Universo_BK-BIT'!$A$5:$E$10005,2,0)="","X",VLOOKUP(LEFT(N331,10),'Universo_BK-BIT'!$A$5:$E$10005,2,0))),"X")</f>
        <v>BK</v>
      </c>
      <c r="Q331" s="12">
        <f>IFERROR(IF(P331="X","",VLOOKUP(LEFT(N331,10),'Universo_BK-BIT'!$A$5:$E$10005,3,0)),"")</f>
        <v>14</v>
      </c>
      <c r="R331" s="14" t="e">
        <f t="shared" si="16"/>
        <v>#REF!</v>
      </c>
      <c r="S331" s="14" t="e">
        <f t="shared" si="17"/>
        <v>#N/A</v>
      </c>
      <c r="T331" s="14"/>
      <c r="U331" s="14" t="str">
        <f ca="1">IFERROR(IF(P331="X",IF(VLOOKUP(B331,'Oficios_-_pend_criticas'!$C$3:$J$4739,5,0)="","",IF(VLOOKUP(B331,'Oficios_-_pend_criticas'!$C$3:$J$4739,7,0)="",IF(TODAY()&gt;VLOOKUP(B331,'Oficios_-_pend_criticas'!$C$3:$J$4739,5,0),"X",""),IF(VLOOKUP(B331,'Oficios_-_pend_criticas'!$C$3:$J$4739,7,0)&gt;VLOOKUP(B331,'Oficios_-_pend_criticas'!$C$3:$J$4739,5,0),"X",""))),""),"")</f>
        <v/>
      </c>
      <c r="V331" s="14" t="str">
        <f ca="1">IFERROR(IF(Q331=0,IF(VLOOKUP(B331,'Oficios_-_pend_criticas'!$C$3:$J$4739,5,0)="","",IF(VLOOKUP(B331,'Oficios_-_pend_criticas'!$C$3:$J$4739,7,0)="",IF(TODAY()&gt;VLOOKUP(B331,'Oficios_-_pend_criticas'!$C$3:$J$4739,5,0),"X",""),IF(VLOOKUP(B331,'Oficios_-_pend_criticas'!$C$3:$J$4739,7,0)&gt;VLOOKUP(B331,'Oficios_-_pend_criticas'!$C$3:$J$4739,5,0),"X",""))),""),"")</f>
        <v/>
      </c>
      <c r="W331" s="14" t="str">
        <f ca="1">IFERROR(IF(P331&lt;&gt;"X",IF(Q331&gt;0,IF(VLOOKUP(B331,'Oficios_-_pend_criticas'!$C$4:$J$4739,5,0)="","",IF(VLOOKUP(B331,'Oficios_-_pend_criticas'!$C$4:$J$4739,7,0)="",IF(TODAY()&gt;VLOOKUP(B331,'Oficios_-_pend_criticas'!$C$4:$J$4739,5,0),"X",""),IF(VLOOKUP(B331,'Oficios_-_pend_criticas'!$C$4:$J$4739,7,0)&gt;VLOOKUP(B331,'Oficios_-_pend_criticas'!$C$4:$J$4739,5,0),"X",""))),""),""),"")</f>
        <v/>
      </c>
    </row>
    <row r="332" spans="1:23" ht="36.75" hidden="1" customHeight="1" x14ac:dyDescent="0.25">
      <c r="A332" s="9" t="str">
        <f t="shared" si="15"/>
        <v/>
      </c>
      <c r="B332" s="10" t="s">
        <v>872</v>
      </c>
      <c r="C332" s="11" t="e">
        <f>IF(B332="","",VLOOKUP(B332,#REF!,6,0))</f>
        <v>#REF!</v>
      </c>
      <c r="D332" s="12" t="e">
        <f>IF(B332="","",VLOOKUP(B332,#REF!,22,0))</f>
        <v>#REF!</v>
      </c>
      <c r="E332" s="10" t="e">
        <f>IF(B332="","",VLOOKUP(B332,Consultas_públicas!$A$376:$G$3879,7,0))</f>
        <v>#N/A</v>
      </c>
      <c r="F332" s="12" t="s">
        <v>253</v>
      </c>
      <c r="G332" s="13">
        <v>43516</v>
      </c>
      <c r="H332" s="14" t="str">
        <f>IFERROR(IF(VLOOKUP(B332,'Oficios_-_pend_criticas'!$C$4:$D$4739,2,0)="","","X"),"")</f>
        <v/>
      </c>
      <c r="I332" s="12"/>
      <c r="J332" s="13"/>
      <c r="K332" s="10"/>
      <c r="L332" s="12" t="str">
        <f>IFERROR(VLOOKUP(B332,Retorno_da_RFB!$D$3:$I$6388,5,0),"")</f>
        <v>030</v>
      </c>
      <c r="M332" s="13">
        <f>IFERROR(VLOOKUP(B332,Retorno_da_RFB!$D$3:$I$6388,6,0),"")</f>
        <v>43544</v>
      </c>
      <c r="N332" s="10" t="str">
        <f>IFERROR(VLOOKUP(B332,Retorno_da_RFB!$D$3:$I$6388,3,0),"")</f>
        <v>8430.41.90</v>
      </c>
      <c r="O332" s="10" t="str">
        <f>IFERROR(VLOOKUP(B332,Retorno_da_RFB!$D$3:$I$6388,4,0),"")</f>
        <v>Equipamentos para perfuração de rochas, auto propulsoras sobre esteiras, equipadas com motor diesel de 403kW e um compressor do tipo parafuso, de vazão de ar de 28,3m³/min, pressão de trabalho até 30bar, com um braço fixo, dotadas de uma perfuratriz tipo martelo de fundo (DTH) de 4", 5" ou 6", para execução de furos com diâmetros compreendidos entre 115 e 203mm, profundidade de perfuração de até 53.6m e cabine com ar condicionado e certificada FOPS/ROPS.</v>
      </c>
      <c r="P332" s="12" t="str">
        <f>IFERROR(IF(N332="","",IF(VLOOKUP(LEFT(N332,10),'Universo_BK-BIT'!$A$5:$E$10005,2,0)="","X",VLOOKUP(LEFT(N332,10),'Universo_BK-BIT'!$A$5:$E$10005,2,0))),"X")</f>
        <v>BK</v>
      </c>
      <c r="Q332" s="12">
        <f>IFERROR(IF(P332="X","",VLOOKUP(LEFT(N332,10),'Universo_BK-BIT'!$A$5:$E$10005,3,0)),"")</f>
        <v>14</v>
      </c>
      <c r="R332" s="14" t="e">
        <f t="shared" si="16"/>
        <v>#REF!</v>
      </c>
      <c r="S332" s="14" t="e">
        <f t="shared" si="17"/>
        <v>#N/A</v>
      </c>
      <c r="T332" s="14"/>
      <c r="U332" s="14" t="str">
        <f ca="1">IFERROR(IF(P332="X",IF(VLOOKUP(B332,'Oficios_-_pend_criticas'!$C$3:$J$4739,5,0)="","",IF(VLOOKUP(B332,'Oficios_-_pend_criticas'!$C$3:$J$4739,7,0)="",IF(TODAY()&gt;VLOOKUP(B332,'Oficios_-_pend_criticas'!$C$3:$J$4739,5,0),"X",""),IF(VLOOKUP(B332,'Oficios_-_pend_criticas'!$C$3:$J$4739,7,0)&gt;VLOOKUP(B332,'Oficios_-_pend_criticas'!$C$3:$J$4739,5,0),"X",""))),""),"")</f>
        <v/>
      </c>
      <c r="V332" s="14" t="str">
        <f ca="1">IFERROR(IF(Q332=0,IF(VLOOKUP(B332,'Oficios_-_pend_criticas'!$C$3:$J$4739,5,0)="","",IF(VLOOKUP(B332,'Oficios_-_pend_criticas'!$C$3:$J$4739,7,0)="",IF(TODAY()&gt;VLOOKUP(B332,'Oficios_-_pend_criticas'!$C$3:$J$4739,5,0),"X",""),IF(VLOOKUP(B332,'Oficios_-_pend_criticas'!$C$3:$J$4739,7,0)&gt;VLOOKUP(B332,'Oficios_-_pend_criticas'!$C$3:$J$4739,5,0),"X",""))),""),"")</f>
        <v/>
      </c>
      <c r="W332" s="14" t="str">
        <f ca="1">IFERROR(IF(P332&lt;&gt;"X",IF(Q332&gt;0,IF(VLOOKUP(B332,'Oficios_-_pend_criticas'!$C$4:$J$4739,5,0)="","",IF(VLOOKUP(B332,'Oficios_-_pend_criticas'!$C$4:$J$4739,7,0)="",IF(TODAY()&gt;VLOOKUP(B332,'Oficios_-_pend_criticas'!$C$4:$J$4739,5,0),"X",""),IF(VLOOKUP(B332,'Oficios_-_pend_criticas'!$C$4:$J$4739,7,0)&gt;VLOOKUP(B332,'Oficios_-_pend_criticas'!$C$4:$J$4739,5,0),"X",""))),""),""),"")</f>
        <v/>
      </c>
    </row>
    <row r="333" spans="1:23" ht="36.75" hidden="1" customHeight="1" x14ac:dyDescent="0.25">
      <c r="A333" s="9" t="str">
        <f t="shared" si="15"/>
        <v/>
      </c>
      <c r="B333" s="10" t="s">
        <v>875</v>
      </c>
      <c r="C333" s="11" t="e">
        <f>IF(B333="","",VLOOKUP(B333,#REF!,6,0))</f>
        <v>#REF!</v>
      </c>
      <c r="D333" s="12" t="e">
        <f>IF(B333="","",VLOOKUP(B333,#REF!,22,0))</f>
        <v>#REF!</v>
      </c>
      <c r="E333" s="10" t="e">
        <f>IF(B333="","",VLOOKUP(B333,Consultas_públicas!$A$376:$G$3879,7,0))</f>
        <v>#N/A</v>
      </c>
      <c r="F333" s="12" t="s">
        <v>253</v>
      </c>
      <c r="G333" s="13">
        <v>43516</v>
      </c>
      <c r="H333" s="14" t="str">
        <f>IFERROR(IF(VLOOKUP(B333,'Oficios_-_pend_criticas'!$C$4:$D$4739,2,0)="","","X"),"")</f>
        <v/>
      </c>
      <c r="I333" s="12"/>
      <c r="J333" s="13"/>
      <c r="K333" s="10"/>
      <c r="L333" s="12" t="str">
        <f>IFERROR(VLOOKUP(B333,Retorno_da_RFB!$D$3:$I$6388,5,0),"")</f>
        <v>030</v>
      </c>
      <c r="M333" s="13">
        <f>IFERROR(VLOOKUP(B333,Retorno_da_RFB!$D$3:$I$6388,6,0),"")</f>
        <v>43544</v>
      </c>
      <c r="N333" s="10" t="str">
        <f>IFERROR(VLOOKUP(B333,Retorno_da_RFB!$D$3:$I$6388,3,0),"")</f>
        <v>8441.80.00</v>
      </c>
      <c r="O333" s="10" t="str">
        <f>IFERROR(VLOOKUP(B333,Retorno_da_RFB!$D$3:$I$6388,4,0),"")</f>
        <v>Máquinas automáticas para corte e vinco e aplicação de "hot-stamping", alimentada por folhas soltas, gramatura mínima do papel de 90g/m2, gramatura máxima do cartão de 2.000g/m2, velocidade máxima igual ou superior a 5.500 folhas/hora e formato máximo igual a 750 x 1.060mm.</v>
      </c>
      <c r="P333" s="12" t="str">
        <f>IFERROR(IF(N333="","",IF(VLOOKUP(LEFT(N333,10),'Universo_BK-BIT'!$A$5:$E$10005,2,0)="","X",VLOOKUP(LEFT(N333,10),'Universo_BK-BIT'!$A$5:$E$10005,2,0))),"X")</f>
        <v>BK</v>
      </c>
      <c r="Q333" s="12">
        <f>IFERROR(IF(P333="X","",VLOOKUP(LEFT(N333,10),'Universo_BK-BIT'!$A$5:$E$10005,3,0)),"")</f>
        <v>10</v>
      </c>
      <c r="R333" s="14" t="e">
        <f t="shared" si="16"/>
        <v>#REF!</v>
      </c>
      <c r="S333" s="14" t="e">
        <f t="shared" si="17"/>
        <v>#N/A</v>
      </c>
      <c r="T333" s="14"/>
      <c r="U333" s="14" t="str">
        <f ca="1">IFERROR(IF(P333="X",IF(VLOOKUP(B333,'Oficios_-_pend_criticas'!$C$3:$J$4739,5,0)="","",IF(VLOOKUP(B333,'Oficios_-_pend_criticas'!$C$3:$J$4739,7,0)="",IF(TODAY()&gt;VLOOKUP(B333,'Oficios_-_pend_criticas'!$C$3:$J$4739,5,0),"X",""),IF(VLOOKUP(B333,'Oficios_-_pend_criticas'!$C$3:$J$4739,7,0)&gt;VLOOKUP(B333,'Oficios_-_pend_criticas'!$C$3:$J$4739,5,0),"X",""))),""),"")</f>
        <v/>
      </c>
      <c r="V333" s="14" t="str">
        <f ca="1">IFERROR(IF(Q333=0,IF(VLOOKUP(B333,'Oficios_-_pend_criticas'!$C$3:$J$4739,5,0)="","",IF(VLOOKUP(B333,'Oficios_-_pend_criticas'!$C$3:$J$4739,7,0)="",IF(TODAY()&gt;VLOOKUP(B333,'Oficios_-_pend_criticas'!$C$3:$J$4739,5,0),"X",""),IF(VLOOKUP(B333,'Oficios_-_pend_criticas'!$C$3:$J$4739,7,0)&gt;VLOOKUP(B333,'Oficios_-_pend_criticas'!$C$3:$J$4739,5,0),"X",""))),""),"")</f>
        <v/>
      </c>
      <c r="W333" s="14" t="str">
        <f ca="1">IFERROR(IF(P333&lt;&gt;"X",IF(Q333&gt;0,IF(VLOOKUP(B333,'Oficios_-_pend_criticas'!$C$4:$J$4739,5,0)="","",IF(VLOOKUP(B333,'Oficios_-_pend_criticas'!$C$4:$J$4739,7,0)="",IF(TODAY()&gt;VLOOKUP(B333,'Oficios_-_pend_criticas'!$C$4:$J$4739,5,0),"X",""),IF(VLOOKUP(B333,'Oficios_-_pend_criticas'!$C$4:$J$4739,7,0)&gt;VLOOKUP(B333,'Oficios_-_pend_criticas'!$C$4:$J$4739,5,0),"X",""))),""),""),"")</f>
        <v/>
      </c>
    </row>
    <row r="334" spans="1:23" ht="36.75" hidden="1" customHeight="1" x14ac:dyDescent="0.25">
      <c r="A334" s="9" t="str">
        <f t="shared" si="15"/>
        <v/>
      </c>
      <c r="B334" s="10" t="s">
        <v>877</v>
      </c>
      <c r="C334" s="11" t="e">
        <f>IF(B334="","",VLOOKUP(B334,#REF!,6,0))</f>
        <v>#REF!</v>
      </c>
      <c r="D334" s="12" t="e">
        <f>IF(B334="","",VLOOKUP(B334,#REF!,22,0))</f>
        <v>#REF!</v>
      </c>
      <c r="E334" s="10" t="e">
        <f>IF(B334="","",VLOOKUP(B334,Consultas_públicas!$A$376:$G$3879,7,0))</f>
        <v>#N/A</v>
      </c>
      <c r="F334" s="12" t="s">
        <v>253</v>
      </c>
      <c r="G334" s="13">
        <v>43516</v>
      </c>
      <c r="H334" s="14" t="str">
        <f>IFERROR(IF(VLOOKUP(B334,'Oficios_-_pend_criticas'!$C$4:$D$4739,2,0)="","","X"),"")</f>
        <v/>
      </c>
      <c r="I334" s="12"/>
      <c r="J334" s="13"/>
      <c r="K334" s="10"/>
      <c r="L334" s="12" t="str">
        <f>IFERROR(VLOOKUP(B334,Retorno_da_RFB!$D$3:$I$6388,5,0),"")</f>
        <v>030</v>
      </c>
      <c r="M334" s="13">
        <f>IFERROR(VLOOKUP(B334,Retorno_da_RFB!$D$3:$I$6388,6,0),"")</f>
        <v>43544</v>
      </c>
      <c r="N334" s="10" t="str">
        <f>IFERROR(VLOOKUP(B334,Retorno_da_RFB!$D$3:$I$6388,3,0),"")</f>
        <v>8428.90.90</v>
      </c>
      <c r="O334" s="10" t="str">
        <f>IFERROR(VLOOKUP(B334,Retorno_da_RFB!$D$3:$I$6388,4,0),"")</f>
        <v>Transportadores autônomos sobre rodas, com trajetória guiada por meio de pontos magnéticos, tipo AGV (automated guided vehicle), para transporte de box armazenadores de revestimento cerâmicos, plataformas de cargas e/ou silos, com capacidade máxima de carga igual ou inferior a 15.000kg, dotados de sistemas automáticos de segurança com monitoramento continuo do perímetro, com ou sem estação de recarga da bateria.</v>
      </c>
      <c r="P334" s="12" t="str">
        <f>IFERROR(IF(N334="","",IF(VLOOKUP(LEFT(N334,10),'Universo_BK-BIT'!$A$5:$E$10005,2,0)="","X",VLOOKUP(LEFT(N334,10),'Universo_BK-BIT'!$A$5:$E$10005,2,0))),"X")</f>
        <v>BK</v>
      </c>
      <c r="Q334" s="12">
        <f>IFERROR(IF(P334="X","",VLOOKUP(LEFT(N334,10),'Universo_BK-BIT'!$A$5:$E$10005,3,0)),"")</f>
        <v>14</v>
      </c>
      <c r="R334" s="14" t="e">
        <f t="shared" si="16"/>
        <v>#REF!</v>
      </c>
      <c r="S334" s="14" t="e">
        <f t="shared" si="17"/>
        <v>#N/A</v>
      </c>
      <c r="T334" s="14"/>
      <c r="U334" s="14" t="str">
        <f ca="1">IFERROR(IF(P334="X",IF(VLOOKUP(B334,'Oficios_-_pend_criticas'!$C$3:$J$4739,5,0)="","",IF(VLOOKUP(B334,'Oficios_-_pend_criticas'!$C$3:$J$4739,7,0)="",IF(TODAY()&gt;VLOOKUP(B334,'Oficios_-_pend_criticas'!$C$3:$J$4739,5,0),"X",""),IF(VLOOKUP(B334,'Oficios_-_pend_criticas'!$C$3:$J$4739,7,0)&gt;VLOOKUP(B334,'Oficios_-_pend_criticas'!$C$3:$J$4739,5,0),"X",""))),""),"")</f>
        <v/>
      </c>
      <c r="V334" s="14" t="str">
        <f ca="1">IFERROR(IF(Q334=0,IF(VLOOKUP(B334,'Oficios_-_pend_criticas'!$C$3:$J$4739,5,0)="","",IF(VLOOKUP(B334,'Oficios_-_pend_criticas'!$C$3:$J$4739,7,0)="",IF(TODAY()&gt;VLOOKUP(B334,'Oficios_-_pend_criticas'!$C$3:$J$4739,5,0),"X",""),IF(VLOOKUP(B334,'Oficios_-_pend_criticas'!$C$3:$J$4739,7,0)&gt;VLOOKUP(B334,'Oficios_-_pend_criticas'!$C$3:$J$4739,5,0),"X",""))),""),"")</f>
        <v/>
      </c>
      <c r="W334" s="14" t="str">
        <f ca="1">IFERROR(IF(P334&lt;&gt;"X",IF(Q334&gt;0,IF(VLOOKUP(B334,'Oficios_-_pend_criticas'!$C$4:$J$4739,5,0)="","",IF(VLOOKUP(B334,'Oficios_-_pend_criticas'!$C$4:$J$4739,7,0)="",IF(TODAY()&gt;VLOOKUP(B334,'Oficios_-_pend_criticas'!$C$4:$J$4739,5,0),"X",""),IF(VLOOKUP(B334,'Oficios_-_pend_criticas'!$C$4:$J$4739,7,0)&gt;VLOOKUP(B334,'Oficios_-_pend_criticas'!$C$4:$J$4739,5,0),"X",""))),""),""),"")</f>
        <v/>
      </c>
    </row>
    <row r="335" spans="1:23" ht="36.75" hidden="1" customHeight="1" x14ac:dyDescent="0.25">
      <c r="A335" s="9" t="str">
        <f t="shared" si="15"/>
        <v/>
      </c>
      <c r="B335" s="10" t="s">
        <v>879</v>
      </c>
      <c r="C335" s="11" t="e">
        <f>IF(B335="","",VLOOKUP(B335,#REF!,6,0))</f>
        <v>#REF!</v>
      </c>
      <c r="D335" s="12" t="e">
        <f>IF(B335="","",VLOOKUP(B335,#REF!,22,0))</f>
        <v>#REF!</v>
      </c>
      <c r="E335" s="10" t="e">
        <f>IF(B335="","",VLOOKUP(B335,Consultas_públicas!$A$376:$G$3879,7,0))</f>
        <v>#N/A</v>
      </c>
      <c r="F335" s="12" t="s">
        <v>253</v>
      </c>
      <c r="G335" s="13">
        <v>43516</v>
      </c>
      <c r="H335" s="14" t="str">
        <f>IFERROR(IF(VLOOKUP(B335,'Oficios_-_pend_criticas'!$C$4:$D$4739,2,0)="","","X"),"")</f>
        <v/>
      </c>
      <c r="I335" s="12"/>
      <c r="J335" s="13"/>
      <c r="K335" s="10"/>
      <c r="L335" s="12" t="str">
        <f>IFERROR(VLOOKUP(B335,Retorno_da_RFB!$D$3:$I$6388,5,0),"")</f>
        <v>030</v>
      </c>
      <c r="M335" s="13">
        <f>IFERROR(VLOOKUP(B335,Retorno_da_RFB!$D$3:$I$6388,6,0),"")</f>
        <v>43544</v>
      </c>
      <c r="N335" s="10" t="str">
        <f>IFERROR(VLOOKUP(B335,Retorno_da_RFB!$D$3:$I$6388,3,0),"")</f>
        <v>8438.50.00</v>
      </c>
      <c r="O335" s="10" t="str">
        <f>IFERROR(VLOOKUP(B335,Retorno_da_RFB!$D$3:$I$6388,4,0),"")</f>
        <v>Máquinas para preparar massa de hambúrguer, dotadas de moedor de peças cárneas resfriadas ou congeladas com até -18ºC, com capacidade máxima igual ou superior a 7.000kg/h, dotados de dispositivo ejetor hidráulico da rosca de moagem e conjunto de corte e discos de 200mm, com carrinho elevador de alimentação.</v>
      </c>
      <c r="P335" s="12" t="str">
        <f>IFERROR(IF(N335="","",IF(VLOOKUP(LEFT(N335,10),'Universo_BK-BIT'!$A$5:$E$10005,2,0)="","X",VLOOKUP(LEFT(N335,10),'Universo_BK-BIT'!$A$5:$E$10005,2,0))),"X")</f>
        <v>BK</v>
      </c>
      <c r="Q335" s="12">
        <f>IFERROR(IF(P335="X","",VLOOKUP(LEFT(N335,10),'Universo_BK-BIT'!$A$5:$E$10005,3,0)),"")</f>
        <v>14</v>
      </c>
      <c r="R335" s="14" t="e">
        <f t="shared" si="16"/>
        <v>#REF!</v>
      </c>
      <c r="S335" s="14" t="e">
        <f t="shared" si="17"/>
        <v>#N/A</v>
      </c>
      <c r="T335" s="14"/>
      <c r="U335" s="14" t="str">
        <f ca="1">IFERROR(IF(P335="X",IF(VLOOKUP(B335,'Oficios_-_pend_criticas'!$C$3:$J$4739,5,0)="","",IF(VLOOKUP(B335,'Oficios_-_pend_criticas'!$C$3:$J$4739,7,0)="",IF(TODAY()&gt;VLOOKUP(B335,'Oficios_-_pend_criticas'!$C$3:$J$4739,5,0),"X",""),IF(VLOOKUP(B335,'Oficios_-_pend_criticas'!$C$3:$J$4739,7,0)&gt;VLOOKUP(B335,'Oficios_-_pend_criticas'!$C$3:$J$4739,5,0),"X",""))),""),"")</f>
        <v/>
      </c>
      <c r="V335" s="14" t="str">
        <f ca="1">IFERROR(IF(Q335=0,IF(VLOOKUP(B335,'Oficios_-_pend_criticas'!$C$3:$J$4739,5,0)="","",IF(VLOOKUP(B335,'Oficios_-_pend_criticas'!$C$3:$J$4739,7,0)="",IF(TODAY()&gt;VLOOKUP(B335,'Oficios_-_pend_criticas'!$C$3:$J$4739,5,0),"X",""),IF(VLOOKUP(B335,'Oficios_-_pend_criticas'!$C$3:$J$4739,7,0)&gt;VLOOKUP(B335,'Oficios_-_pend_criticas'!$C$3:$J$4739,5,0),"X",""))),""),"")</f>
        <v/>
      </c>
      <c r="W335" s="14" t="str">
        <f ca="1">IFERROR(IF(P335&lt;&gt;"X",IF(Q335&gt;0,IF(VLOOKUP(B335,'Oficios_-_pend_criticas'!$C$4:$J$4739,5,0)="","",IF(VLOOKUP(B335,'Oficios_-_pend_criticas'!$C$4:$J$4739,7,0)="",IF(TODAY()&gt;VLOOKUP(B335,'Oficios_-_pend_criticas'!$C$4:$J$4739,5,0),"X",""),IF(VLOOKUP(B335,'Oficios_-_pend_criticas'!$C$4:$J$4739,7,0)&gt;VLOOKUP(B335,'Oficios_-_pend_criticas'!$C$4:$J$4739,5,0),"X",""))),""),""),"")</f>
        <v/>
      </c>
    </row>
    <row r="336" spans="1:23" ht="36.75" hidden="1" customHeight="1" x14ac:dyDescent="0.25">
      <c r="A336" s="9" t="str">
        <f t="shared" si="15"/>
        <v/>
      </c>
      <c r="B336" s="10" t="s">
        <v>881</v>
      </c>
      <c r="C336" s="11" t="e">
        <f>IF(B336="","",VLOOKUP(B336,#REF!,6,0))</f>
        <v>#REF!</v>
      </c>
      <c r="D336" s="12" t="e">
        <f>IF(B336="","",VLOOKUP(B336,#REF!,22,0))</f>
        <v>#REF!</v>
      </c>
      <c r="E336" s="10" t="e">
        <f>IF(B336="","",VLOOKUP(B336,Consultas_públicas!$A$376:$G$3879,7,0))</f>
        <v>#N/A</v>
      </c>
      <c r="F336" s="12" t="s">
        <v>253</v>
      </c>
      <c r="G336" s="13">
        <v>43516</v>
      </c>
      <c r="H336" s="14" t="str">
        <f>IFERROR(IF(VLOOKUP(B336,'Oficios_-_pend_criticas'!$C$4:$D$4739,2,0)="","","X"),"")</f>
        <v/>
      </c>
      <c r="I336" s="12"/>
      <c r="J336" s="13"/>
      <c r="K336" s="10"/>
      <c r="L336" s="12" t="str">
        <f>IFERROR(VLOOKUP(B336,Retorno_da_RFB!$D$3:$I$6388,5,0),"")</f>
        <v>030</v>
      </c>
      <c r="M336" s="13">
        <f>IFERROR(VLOOKUP(B336,Retorno_da_RFB!$D$3:$I$6388,6,0),"")</f>
        <v>43544</v>
      </c>
      <c r="N336" s="10" t="str">
        <f>IFERROR(VLOOKUP(B336,Retorno_da_RFB!$D$3:$I$6388,3,0),"")</f>
        <v>8433.60.90</v>
      </c>
      <c r="O336" s="10" t="str">
        <f>IFERROR(VLOOKUP(B336,Retorno_da_RFB!$D$3:$I$6388,4,0),"")</f>
        <v>Selecionadoras de vegetais, grãos, cereais e outros produtos por meio da visualização da cor, tamanho, formato e textura, para produtos com dimensões variadas, capacidade de seleção de até 12 toneladas/h, esteira com velocidade de até 3m/seg., câmeras com sistema tri-cromático de cores e scanners a laser para inspeção dos produtos, dotadas de 1 alimentador vibratório e 1 esteira transportadora de cinta para aceleração, gabinete com componentes elétricos e eletrônicos e software para múltiplas aplicações.</v>
      </c>
      <c r="P336" s="12" t="str">
        <f>IFERROR(IF(N336="","",IF(VLOOKUP(LEFT(N336,10),'Universo_BK-BIT'!$A$5:$E$10005,2,0)="","X",VLOOKUP(LEFT(N336,10),'Universo_BK-BIT'!$A$5:$E$10005,2,0))),"X")</f>
        <v>BK</v>
      </c>
      <c r="Q336" s="12">
        <f>IFERROR(IF(P336="X","",VLOOKUP(LEFT(N336,10),'Universo_BK-BIT'!$A$5:$E$10005,3,0)),"")</f>
        <v>14</v>
      </c>
      <c r="R336" s="14" t="e">
        <f t="shared" si="16"/>
        <v>#REF!</v>
      </c>
      <c r="S336" s="14" t="e">
        <f t="shared" si="17"/>
        <v>#N/A</v>
      </c>
      <c r="T336" s="14"/>
      <c r="U336" s="14" t="str">
        <f ca="1">IFERROR(IF(P336="X",IF(VLOOKUP(B336,'Oficios_-_pend_criticas'!$C$3:$J$4739,5,0)="","",IF(VLOOKUP(B336,'Oficios_-_pend_criticas'!$C$3:$J$4739,7,0)="",IF(TODAY()&gt;VLOOKUP(B336,'Oficios_-_pend_criticas'!$C$3:$J$4739,5,0),"X",""),IF(VLOOKUP(B336,'Oficios_-_pend_criticas'!$C$3:$J$4739,7,0)&gt;VLOOKUP(B336,'Oficios_-_pend_criticas'!$C$3:$J$4739,5,0),"X",""))),""),"")</f>
        <v/>
      </c>
      <c r="V336" s="14" t="str">
        <f ca="1">IFERROR(IF(Q336=0,IF(VLOOKUP(B336,'Oficios_-_pend_criticas'!$C$3:$J$4739,5,0)="","",IF(VLOOKUP(B336,'Oficios_-_pend_criticas'!$C$3:$J$4739,7,0)="",IF(TODAY()&gt;VLOOKUP(B336,'Oficios_-_pend_criticas'!$C$3:$J$4739,5,0),"X",""),IF(VLOOKUP(B336,'Oficios_-_pend_criticas'!$C$3:$J$4739,7,0)&gt;VLOOKUP(B336,'Oficios_-_pend_criticas'!$C$3:$J$4739,5,0),"X",""))),""),"")</f>
        <v/>
      </c>
      <c r="W336" s="14" t="str">
        <f ca="1">IFERROR(IF(P336&lt;&gt;"X",IF(Q336&gt;0,IF(VLOOKUP(B336,'Oficios_-_pend_criticas'!$C$4:$J$4739,5,0)="","",IF(VLOOKUP(B336,'Oficios_-_pend_criticas'!$C$4:$J$4739,7,0)="",IF(TODAY()&gt;VLOOKUP(B336,'Oficios_-_pend_criticas'!$C$4:$J$4739,5,0),"X",""),IF(VLOOKUP(B336,'Oficios_-_pend_criticas'!$C$4:$J$4739,7,0)&gt;VLOOKUP(B336,'Oficios_-_pend_criticas'!$C$4:$J$4739,5,0),"X",""))),""),""),"")</f>
        <v/>
      </c>
    </row>
    <row r="337" spans="1:23" ht="36.75" hidden="1" customHeight="1" x14ac:dyDescent="0.25">
      <c r="A337" s="9" t="str">
        <f t="shared" si="15"/>
        <v/>
      </c>
      <c r="B337" s="10" t="s">
        <v>884</v>
      </c>
      <c r="C337" s="11" t="e">
        <f>IF(B337="","",VLOOKUP(B337,#REF!,6,0))</f>
        <v>#REF!</v>
      </c>
      <c r="D337" s="12" t="e">
        <f>IF(B337="","",VLOOKUP(B337,#REF!,22,0))</f>
        <v>#REF!</v>
      </c>
      <c r="E337" s="10" t="e">
        <f>IF(B337="","",VLOOKUP(B337,Consultas_públicas!$A$376:$G$3879,7,0))</f>
        <v>#N/A</v>
      </c>
      <c r="F337" s="12" t="s">
        <v>253</v>
      </c>
      <c r="G337" s="13">
        <v>43516</v>
      </c>
      <c r="H337" s="14" t="str">
        <f>IFERROR(IF(VLOOKUP(B337,'Oficios_-_pend_criticas'!$C$4:$D$4739,2,0)="","","X"),"")</f>
        <v/>
      </c>
      <c r="I337" s="12"/>
      <c r="J337" s="13"/>
      <c r="K337" s="10"/>
      <c r="L337" s="12" t="str">
        <f>IFERROR(VLOOKUP(B337,Retorno_da_RFB!$D$3:$I$6388,5,0),"")</f>
        <v>030</v>
      </c>
      <c r="M337" s="13">
        <f>IFERROR(VLOOKUP(B337,Retorno_da_RFB!$D$3:$I$6388,6,0),"")</f>
        <v>43544</v>
      </c>
      <c r="N337" s="10" t="str">
        <f>IFERROR(VLOOKUP(B337,Retorno_da_RFB!$D$3:$I$6388,3,0),"")</f>
        <v>8543.70.99</v>
      </c>
      <c r="O337" s="10" t="str">
        <f>IFERROR(VLOOKUP(B337,Retorno_da_RFB!$D$3:$I$6388,4,0),"")</f>
        <v>Dispositivos eletrônicos destinados a controle de iluminação, microprocessados, com capacidade de operação e controle autônomo e/ou via wireless, tensão de alimentação de 90 a 305Vca, corrente de carga de até 10A, utilizados em luminárias de vias públicas, dotados de: conector (soquete) padrão: nema, sensor de luz, medidor de energia, antena RF, controlador de relé e alarme.</v>
      </c>
      <c r="P337" s="12" t="str">
        <f>IFERROR(IF(N337="","",IF(VLOOKUP(LEFT(N337,10),'Universo_BK-BIT'!$A$5:$E$10005,2,0)="","X",VLOOKUP(LEFT(N337,10),'Universo_BK-BIT'!$A$5:$E$10005,2,0))),"X")</f>
        <v>BIT</v>
      </c>
      <c r="Q337" s="12">
        <f>IFERROR(IF(P337="X","",VLOOKUP(LEFT(N337,10),'Universo_BK-BIT'!$A$5:$E$10005,3,0)),"")</f>
        <v>12</v>
      </c>
      <c r="R337" s="14" t="e">
        <f t="shared" si="16"/>
        <v>#REF!</v>
      </c>
      <c r="S337" s="14" t="e">
        <f t="shared" si="17"/>
        <v>#N/A</v>
      </c>
      <c r="T337" s="14"/>
      <c r="U337" s="14" t="str">
        <f ca="1">IFERROR(IF(P337="X",IF(VLOOKUP(B337,'Oficios_-_pend_criticas'!$C$3:$J$4739,5,0)="","",IF(VLOOKUP(B337,'Oficios_-_pend_criticas'!$C$3:$J$4739,7,0)="",IF(TODAY()&gt;VLOOKUP(B337,'Oficios_-_pend_criticas'!$C$3:$J$4739,5,0),"X",""),IF(VLOOKUP(B337,'Oficios_-_pend_criticas'!$C$3:$J$4739,7,0)&gt;VLOOKUP(B337,'Oficios_-_pend_criticas'!$C$3:$J$4739,5,0),"X",""))),""),"")</f>
        <v/>
      </c>
      <c r="V337" s="14" t="str">
        <f ca="1">IFERROR(IF(Q337=0,IF(VLOOKUP(B337,'Oficios_-_pend_criticas'!$C$3:$J$4739,5,0)="","",IF(VLOOKUP(B337,'Oficios_-_pend_criticas'!$C$3:$J$4739,7,0)="",IF(TODAY()&gt;VLOOKUP(B337,'Oficios_-_pend_criticas'!$C$3:$J$4739,5,0),"X",""),IF(VLOOKUP(B337,'Oficios_-_pend_criticas'!$C$3:$J$4739,7,0)&gt;VLOOKUP(B337,'Oficios_-_pend_criticas'!$C$3:$J$4739,5,0),"X",""))),""),"")</f>
        <v/>
      </c>
      <c r="W337" s="14" t="str">
        <f ca="1">IFERROR(IF(P337&lt;&gt;"X",IF(Q337&gt;0,IF(VLOOKUP(B337,'Oficios_-_pend_criticas'!$C$4:$J$4739,5,0)="","",IF(VLOOKUP(B337,'Oficios_-_pend_criticas'!$C$4:$J$4739,7,0)="",IF(TODAY()&gt;VLOOKUP(B337,'Oficios_-_pend_criticas'!$C$4:$J$4739,5,0),"X",""),IF(VLOOKUP(B337,'Oficios_-_pend_criticas'!$C$4:$J$4739,7,0)&gt;VLOOKUP(B337,'Oficios_-_pend_criticas'!$C$4:$J$4739,5,0),"X",""))),""),""),"")</f>
        <v/>
      </c>
    </row>
    <row r="338" spans="1:23" ht="36.75" hidden="1" customHeight="1" x14ac:dyDescent="0.25">
      <c r="A338" s="9" t="str">
        <f t="shared" si="15"/>
        <v/>
      </c>
      <c r="B338" s="10" t="s">
        <v>886</v>
      </c>
      <c r="C338" s="11" t="e">
        <f>IF(B338="","",VLOOKUP(B338,#REF!,6,0))</f>
        <v>#REF!</v>
      </c>
      <c r="D338" s="12" t="e">
        <f>IF(B338="","",VLOOKUP(B338,#REF!,22,0))</f>
        <v>#REF!</v>
      </c>
      <c r="E338" s="10" t="e">
        <f>IF(B338="","",VLOOKUP(B338,Consultas_públicas!$A$376:$G$3879,7,0))</f>
        <v>#N/A</v>
      </c>
      <c r="F338" s="12" t="s">
        <v>253</v>
      </c>
      <c r="G338" s="13">
        <v>43516</v>
      </c>
      <c r="H338" s="14" t="str">
        <f>IFERROR(IF(VLOOKUP(B338,'Oficios_-_pend_criticas'!$C$4:$D$4739,2,0)="","","X"),"")</f>
        <v/>
      </c>
      <c r="I338" s="12"/>
      <c r="J338" s="13"/>
      <c r="K338" s="10"/>
      <c r="L338" s="12" t="str">
        <f>IFERROR(VLOOKUP(B338,Retorno_da_RFB!$D$3:$I$6388,5,0),"")</f>
        <v>030</v>
      </c>
      <c r="M338" s="13">
        <f>IFERROR(VLOOKUP(B338,Retorno_da_RFB!$D$3:$I$6388,6,0),"")</f>
        <v>43544</v>
      </c>
      <c r="N338" s="10" t="str">
        <f>IFERROR(VLOOKUP(B338,Retorno_da_RFB!$D$3:$I$6388,3,0),"")</f>
        <v>8543.70.99</v>
      </c>
      <c r="O338" s="10" t="str">
        <f>IFERROR(VLOOKUP(B338,Retorno_da_RFB!$D$3:$I$6388,4,0),"")</f>
        <v>Equipamentos eletrônicos de processamento e/ou controle de sinais de imagens e vídeos, próprios para utilização em painéis de LED, autônomos, montados em gabinete especifico, com resolução máxima compreendida entre 800 x 600 e 4.092 x 2.160 pixels; interfaces de configuração via porta USB, DVI e/ou RJ45; tensão de alimentação entre 100 e 240V; frequência de operação (rede) de 50/60Hz.</v>
      </c>
      <c r="P338" s="12" t="str">
        <f>IFERROR(IF(N338="","",IF(VLOOKUP(LEFT(N338,10),'Universo_BK-BIT'!$A$5:$E$10005,2,0)="","X",VLOOKUP(LEFT(N338,10),'Universo_BK-BIT'!$A$5:$E$10005,2,0))),"X")</f>
        <v>BIT</v>
      </c>
      <c r="Q338" s="12">
        <f>IFERROR(IF(P338="X","",VLOOKUP(LEFT(N338,10),'Universo_BK-BIT'!$A$5:$E$10005,3,0)),"")</f>
        <v>12</v>
      </c>
      <c r="R338" s="14" t="e">
        <f t="shared" si="16"/>
        <v>#REF!</v>
      </c>
      <c r="S338" s="14" t="e">
        <f t="shared" si="17"/>
        <v>#N/A</v>
      </c>
      <c r="T338" s="14"/>
      <c r="U338" s="14" t="str">
        <f ca="1">IFERROR(IF(P338="X",IF(VLOOKUP(B338,'Oficios_-_pend_criticas'!$C$3:$J$4739,5,0)="","",IF(VLOOKUP(B338,'Oficios_-_pend_criticas'!$C$3:$J$4739,7,0)="",IF(TODAY()&gt;VLOOKUP(B338,'Oficios_-_pend_criticas'!$C$3:$J$4739,5,0),"X",""),IF(VLOOKUP(B338,'Oficios_-_pend_criticas'!$C$3:$J$4739,7,0)&gt;VLOOKUP(B338,'Oficios_-_pend_criticas'!$C$3:$J$4739,5,0),"X",""))),""),"")</f>
        <v/>
      </c>
      <c r="V338" s="14" t="str">
        <f ca="1">IFERROR(IF(Q338=0,IF(VLOOKUP(B338,'Oficios_-_pend_criticas'!$C$3:$J$4739,5,0)="","",IF(VLOOKUP(B338,'Oficios_-_pend_criticas'!$C$3:$J$4739,7,0)="",IF(TODAY()&gt;VLOOKUP(B338,'Oficios_-_pend_criticas'!$C$3:$J$4739,5,0),"X",""),IF(VLOOKUP(B338,'Oficios_-_pend_criticas'!$C$3:$J$4739,7,0)&gt;VLOOKUP(B338,'Oficios_-_pend_criticas'!$C$3:$J$4739,5,0),"X",""))),""),"")</f>
        <v/>
      </c>
      <c r="W338" s="14" t="str">
        <f ca="1">IFERROR(IF(P338&lt;&gt;"X",IF(Q338&gt;0,IF(VLOOKUP(B338,'Oficios_-_pend_criticas'!$C$4:$J$4739,5,0)="","",IF(VLOOKUP(B338,'Oficios_-_pend_criticas'!$C$4:$J$4739,7,0)="",IF(TODAY()&gt;VLOOKUP(B338,'Oficios_-_pend_criticas'!$C$4:$J$4739,5,0),"X",""),IF(VLOOKUP(B338,'Oficios_-_pend_criticas'!$C$4:$J$4739,7,0)&gt;VLOOKUP(B338,'Oficios_-_pend_criticas'!$C$4:$J$4739,5,0),"X",""))),""),""),"")</f>
        <v/>
      </c>
    </row>
    <row r="339" spans="1:23" ht="36.75" hidden="1" customHeight="1" x14ac:dyDescent="0.25">
      <c r="A339" s="9" t="str">
        <f t="shared" si="15"/>
        <v/>
      </c>
      <c r="B339" s="10" t="s">
        <v>888</v>
      </c>
      <c r="C339" s="11" t="e">
        <f>IF(B339="","",VLOOKUP(B339,#REF!,6,0))</f>
        <v>#REF!</v>
      </c>
      <c r="D339" s="12" t="e">
        <f>IF(B339="","",VLOOKUP(B339,#REF!,22,0))</f>
        <v>#REF!</v>
      </c>
      <c r="E339" s="10" t="e">
        <f>IF(B339="","",VLOOKUP(B339,Consultas_públicas!$A$376:$G$3879,7,0))</f>
        <v>#N/A</v>
      </c>
      <c r="F339" s="12" t="s">
        <v>253</v>
      </c>
      <c r="G339" s="13">
        <v>43516</v>
      </c>
      <c r="H339" s="14" t="str">
        <f>IFERROR(IF(VLOOKUP(B339,'Oficios_-_pend_criticas'!$C$4:$D$4739,2,0)="","","X"),"")</f>
        <v/>
      </c>
      <c r="I339" s="12"/>
      <c r="J339" s="13"/>
      <c r="K339" s="10"/>
      <c r="L339" s="12" t="str">
        <f>IFERROR(VLOOKUP(B339,Retorno_da_RFB!$D$3:$I$6388,5,0),"")</f>
        <v>030</v>
      </c>
      <c r="M339" s="13">
        <f>IFERROR(VLOOKUP(B339,Retorno_da_RFB!$D$3:$I$6388,6,0),"")</f>
        <v>43544</v>
      </c>
      <c r="N339" s="10" t="str">
        <f>IFERROR(VLOOKUP(B339,Retorno_da_RFB!$D$3:$I$6388,3,0),"")</f>
        <v>8443.19.10</v>
      </c>
      <c r="O339" s="10" t="str">
        <f>IFERROR(VLOOKUP(B339,Retorno_da_RFB!$D$3:$I$6388,4,0),"")</f>
        <v>Máquinas automáticas de impressão serigráfica para decoração simultânea de corpo e ombro de garrafas de vidro, aplicando até 5 cores podendo ser cores cerâmicas, UV (ultra violeta)  e orgânicas, com precisão de registro de cor a cor de +/- 0,2mm, com capacidade para processar garrafas com altura de 76 a 304mm, diâmetro do corpo de 44 a 96mm e diâmetro do ombro de 26 e 88mm, com capacidade de produção nominal de até 200 garrafas/min, com sentido de operação da esquerda para a direita ou da direita para a esquerda, dotada de esteira transportadora, “stacker” de alimentação, cinco panelas dispensadoras, dois painéis registradores óticos, sistema de refrigeração integrado, PLC (controlador lógico programável), painel de controle de operação tipo "touchscreen", IHM.</v>
      </c>
      <c r="P339" s="12" t="str">
        <f>IFERROR(IF(N339="","",IF(VLOOKUP(LEFT(N339,10),'Universo_BK-BIT'!$A$5:$E$10005,2,0)="","X",VLOOKUP(LEFT(N339,10),'Universo_BK-BIT'!$A$5:$E$10005,2,0))),"X")</f>
        <v>BK</v>
      </c>
      <c r="Q339" s="12">
        <f>IFERROR(IF(P339="X","",VLOOKUP(LEFT(N339,10),'Universo_BK-BIT'!$A$5:$E$10005,3,0)),"")</f>
        <v>14</v>
      </c>
      <c r="R339" s="14" t="e">
        <f t="shared" si="16"/>
        <v>#REF!</v>
      </c>
      <c r="S339" s="14" t="e">
        <f t="shared" si="17"/>
        <v>#N/A</v>
      </c>
      <c r="T339" s="14"/>
      <c r="U339" s="14" t="str">
        <f ca="1">IFERROR(IF(P339="X",IF(VLOOKUP(B339,'Oficios_-_pend_criticas'!$C$3:$J$4739,5,0)="","",IF(VLOOKUP(B339,'Oficios_-_pend_criticas'!$C$3:$J$4739,7,0)="",IF(TODAY()&gt;VLOOKUP(B339,'Oficios_-_pend_criticas'!$C$3:$J$4739,5,0),"X",""),IF(VLOOKUP(B339,'Oficios_-_pend_criticas'!$C$3:$J$4739,7,0)&gt;VLOOKUP(B339,'Oficios_-_pend_criticas'!$C$3:$J$4739,5,0),"X",""))),""),"")</f>
        <v/>
      </c>
      <c r="V339" s="14" t="str">
        <f ca="1">IFERROR(IF(Q339=0,IF(VLOOKUP(B339,'Oficios_-_pend_criticas'!$C$3:$J$4739,5,0)="","",IF(VLOOKUP(B339,'Oficios_-_pend_criticas'!$C$3:$J$4739,7,0)="",IF(TODAY()&gt;VLOOKUP(B339,'Oficios_-_pend_criticas'!$C$3:$J$4739,5,0),"X",""),IF(VLOOKUP(B339,'Oficios_-_pend_criticas'!$C$3:$J$4739,7,0)&gt;VLOOKUP(B339,'Oficios_-_pend_criticas'!$C$3:$J$4739,5,0),"X",""))),""),"")</f>
        <v/>
      </c>
      <c r="W339" s="14" t="str">
        <f ca="1">IFERROR(IF(P339&lt;&gt;"X",IF(Q339&gt;0,IF(VLOOKUP(B339,'Oficios_-_pend_criticas'!$C$4:$J$4739,5,0)="","",IF(VLOOKUP(B339,'Oficios_-_pend_criticas'!$C$4:$J$4739,7,0)="",IF(TODAY()&gt;VLOOKUP(B339,'Oficios_-_pend_criticas'!$C$4:$J$4739,5,0),"X",""),IF(VLOOKUP(B339,'Oficios_-_pend_criticas'!$C$4:$J$4739,7,0)&gt;VLOOKUP(B339,'Oficios_-_pend_criticas'!$C$4:$J$4739,5,0),"X",""))),""),""),"")</f>
        <v/>
      </c>
    </row>
    <row r="340" spans="1:23" ht="36.75" hidden="1" customHeight="1" x14ac:dyDescent="0.25">
      <c r="A340" s="9" t="str">
        <f t="shared" si="15"/>
        <v/>
      </c>
      <c r="B340" s="10" t="s">
        <v>891</v>
      </c>
      <c r="C340" s="11" t="e">
        <f>IF(B340="","",VLOOKUP(B340,#REF!,6,0))</f>
        <v>#REF!</v>
      </c>
      <c r="D340" s="12" t="e">
        <f>IF(B340="","",VLOOKUP(B340,#REF!,22,0))</f>
        <v>#REF!</v>
      </c>
      <c r="E340" s="10" t="e">
        <f>IF(B340="","",VLOOKUP(B340,Consultas_públicas!$A$376:$G$3879,7,0))</f>
        <v>#N/A</v>
      </c>
      <c r="F340" s="12" t="s">
        <v>253</v>
      </c>
      <c r="G340" s="13">
        <v>43516</v>
      </c>
      <c r="H340" s="14" t="str">
        <f>IFERROR(IF(VLOOKUP(B340,'Oficios_-_pend_criticas'!$C$4:$D$4739,2,0)="","","X"),"")</f>
        <v/>
      </c>
      <c r="I340" s="12"/>
      <c r="J340" s="13"/>
      <c r="K340" s="10"/>
      <c r="L340" s="12" t="str">
        <f>IFERROR(VLOOKUP(B340,Retorno_da_RFB!$D$3:$I$6388,5,0),"")</f>
        <v>030</v>
      </c>
      <c r="M340" s="13">
        <f>IFERROR(VLOOKUP(B340,Retorno_da_RFB!$D$3:$I$6388,6,0),"")</f>
        <v>43544</v>
      </c>
      <c r="N340" s="10" t="str">
        <f>IFERROR(VLOOKUP(B340,Retorno_da_RFB!$D$3:$I$6388,3,0),"")</f>
        <v>8517.70.99</v>
      </c>
      <c r="O340" s="10" t="str">
        <f>IFERROR(VLOOKUP(B340,Retorno_da_RFB!$D$3:$I$6388,4,0),"")</f>
        <v>Caixas para emendas, fusões e derivações de fibras ópticas para redes de banda larga aéreas e subterrâneas, compostas por uma base oval, que deriva até oito saídas cilíndricas, e até seis bandejas de acomodação para fusão de fibras, com anel mecânico e domos cilíndricos, para a acomodação física de cabos aéreos ou subterrâneos, com capacidade de entrada para receber feixes de cabos de até 25mm de diâmetro e capacidade de saída para feixes de cabos de até 10mm de diâmetro, confeccionadas em polímero termoplástico moldado por injeção, encaixes precisos e Grau de Proteção IP 65, garantindo proteção às emendas, fusões e derivações contra poeira e umidade.</v>
      </c>
      <c r="P340" s="12" t="str">
        <f>IFERROR(IF(N340="","",IF(VLOOKUP(LEFT(N340,10),'Universo_BK-BIT'!$A$5:$E$10005,2,0)="","X",VLOOKUP(LEFT(N340,10),'Universo_BK-BIT'!$A$5:$E$10005,2,0))),"X")</f>
        <v>BIT</v>
      </c>
      <c r="Q340" s="12">
        <f>IFERROR(IF(P340="X","",VLOOKUP(LEFT(N340,10),'Universo_BK-BIT'!$A$5:$E$10005,3,0)),"")</f>
        <v>8</v>
      </c>
      <c r="R340" s="14" t="e">
        <f t="shared" si="16"/>
        <v>#REF!</v>
      </c>
      <c r="S340" s="14" t="e">
        <f t="shared" si="17"/>
        <v>#N/A</v>
      </c>
      <c r="T340" s="14"/>
      <c r="U340" s="14" t="str">
        <f ca="1">IFERROR(IF(P340="X",IF(VLOOKUP(B340,'Oficios_-_pend_criticas'!$C$3:$J$4739,5,0)="","",IF(VLOOKUP(B340,'Oficios_-_pend_criticas'!$C$3:$J$4739,7,0)="",IF(TODAY()&gt;VLOOKUP(B340,'Oficios_-_pend_criticas'!$C$3:$J$4739,5,0),"X",""),IF(VLOOKUP(B340,'Oficios_-_pend_criticas'!$C$3:$J$4739,7,0)&gt;VLOOKUP(B340,'Oficios_-_pend_criticas'!$C$3:$J$4739,5,0),"X",""))),""),"")</f>
        <v/>
      </c>
      <c r="V340" s="14" t="str">
        <f ca="1">IFERROR(IF(Q340=0,IF(VLOOKUP(B340,'Oficios_-_pend_criticas'!$C$3:$J$4739,5,0)="","",IF(VLOOKUP(B340,'Oficios_-_pend_criticas'!$C$3:$J$4739,7,0)="",IF(TODAY()&gt;VLOOKUP(B340,'Oficios_-_pend_criticas'!$C$3:$J$4739,5,0),"X",""),IF(VLOOKUP(B340,'Oficios_-_pend_criticas'!$C$3:$J$4739,7,0)&gt;VLOOKUP(B340,'Oficios_-_pend_criticas'!$C$3:$J$4739,5,0),"X",""))),""),"")</f>
        <v/>
      </c>
      <c r="W340" s="14" t="str">
        <f ca="1">IFERROR(IF(P340&lt;&gt;"X",IF(Q340&gt;0,IF(VLOOKUP(B340,'Oficios_-_pend_criticas'!$C$4:$J$4739,5,0)="","",IF(VLOOKUP(B340,'Oficios_-_pend_criticas'!$C$4:$J$4739,7,0)="",IF(TODAY()&gt;VLOOKUP(B340,'Oficios_-_pend_criticas'!$C$4:$J$4739,5,0),"X",""),IF(VLOOKUP(B340,'Oficios_-_pend_criticas'!$C$4:$J$4739,7,0)&gt;VLOOKUP(B340,'Oficios_-_pend_criticas'!$C$4:$J$4739,5,0),"X",""))),""),""),"")</f>
        <v/>
      </c>
    </row>
    <row r="341" spans="1:23" ht="36.75" hidden="1" customHeight="1" x14ac:dyDescent="0.25">
      <c r="A341" s="9" t="str">
        <f t="shared" si="15"/>
        <v/>
      </c>
      <c r="B341" s="10" t="s">
        <v>893</v>
      </c>
      <c r="C341" s="11" t="e">
        <f>IF(B341="","",VLOOKUP(B341,#REF!,6,0))</f>
        <v>#REF!</v>
      </c>
      <c r="D341" s="12" t="e">
        <f>IF(B341="","",VLOOKUP(B341,#REF!,22,0))</f>
        <v>#REF!</v>
      </c>
      <c r="E341" s="10" t="e">
        <f>IF(B341="","",VLOOKUP(B341,Consultas_públicas!$A$376:$G$3879,7,0))</f>
        <v>#N/A</v>
      </c>
      <c r="F341" s="12" t="s">
        <v>253</v>
      </c>
      <c r="G341" s="13">
        <v>43516</v>
      </c>
      <c r="H341" s="14" t="str">
        <f>IFERROR(IF(VLOOKUP(B341,'Oficios_-_pend_criticas'!$C$4:$D$4739,2,0)="","","X"),"")</f>
        <v/>
      </c>
      <c r="I341" s="12"/>
      <c r="J341" s="13"/>
      <c r="K341" s="10"/>
      <c r="L341" s="12" t="str">
        <f>IFERROR(VLOOKUP(B341,Retorno_da_RFB!$D$3:$I$6388,5,0),"")</f>
        <v>030</v>
      </c>
      <c r="M341" s="13">
        <f>IFERROR(VLOOKUP(B341,Retorno_da_RFB!$D$3:$I$6388,6,0),"")</f>
        <v>43544</v>
      </c>
      <c r="N341" s="10" t="str">
        <f>IFERROR(VLOOKUP(B341,Retorno_da_RFB!$D$3:$I$6388,3,0),"")</f>
        <v>8425.39.10</v>
      </c>
      <c r="O341" s="10" t="str">
        <f>IFERROR(VLOOKUP(B341,Retorno_da_RFB!$D$3:$I$6388,4,0),"")</f>
        <v xml:space="preserve">Puxadores hidráulicos rebocáveis sobre 2 rodas, para lançamento de 1 cabo com diâmetro máximo de 16mm, em redes de transmissão de energia elétrica, tração máxima de 50kN à velocidade de 2km/h, velocidade máxima de lançamento de 5km/h à tração de 17kN, roda-guia com diâmetro de 400mm, massa de 2.500kg, motor diesel de 55,4kW refrigerado a água, transmissão hidráulica com circuito fechado e pré-ajuste para regulação automática da velocidade de tração, freio hidráulico negativo auto atuante, sistema de resfriamento do óleo hidráulico, eixo rígido para reboque à velocidade máxima de 30km/h com freio de estacionamento mecânico, enrolador automático de carretel incorporado com auto carregamento e enrolamento de nível automático, estabilizador de lâmina frontal com atuação hidráulica, garra de tração de cabo com atuação hidráulica para mudança de carretel, ponto de ligação à terra, tela a cores 7", gravador de tração e velocidade integrado, controle remoto por rádio, sistema de diagnóstico remoto com localização GPS. </v>
      </c>
      <c r="P341" s="12" t="str">
        <f>IFERROR(IF(N341="","",IF(VLOOKUP(LEFT(N341,10),'Universo_BK-BIT'!$A$5:$E$10005,2,0)="","X",VLOOKUP(LEFT(N341,10),'Universo_BK-BIT'!$A$5:$E$10005,2,0))),"X")</f>
        <v>BK</v>
      </c>
      <c r="Q341" s="12">
        <f>IFERROR(IF(P341="X","",VLOOKUP(LEFT(N341,10),'Universo_BK-BIT'!$A$5:$E$10005,3,0)),"")</f>
        <v>14</v>
      </c>
      <c r="R341" s="14" t="e">
        <f t="shared" si="16"/>
        <v>#REF!</v>
      </c>
      <c r="S341" s="14" t="e">
        <f t="shared" si="17"/>
        <v>#N/A</v>
      </c>
      <c r="T341" s="14"/>
      <c r="U341" s="14" t="str">
        <f ca="1">IFERROR(IF(P341="X",IF(VLOOKUP(B341,'Oficios_-_pend_criticas'!$C$3:$J$4739,5,0)="","",IF(VLOOKUP(B341,'Oficios_-_pend_criticas'!$C$3:$J$4739,7,0)="",IF(TODAY()&gt;VLOOKUP(B341,'Oficios_-_pend_criticas'!$C$3:$J$4739,5,0),"X",""),IF(VLOOKUP(B341,'Oficios_-_pend_criticas'!$C$3:$J$4739,7,0)&gt;VLOOKUP(B341,'Oficios_-_pend_criticas'!$C$3:$J$4739,5,0),"X",""))),""),"")</f>
        <v/>
      </c>
      <c r="V341" s="14" t="str">
        <f ca="1">IFERROR(IF(Q341=0,IF(VLOOKUP(B341,'Oficios_-_pend_criticas'!$C$3:$J$4739,5,0)="","",IF(VLOOKUP(B341,'Oficios_-_pend_criticas'!$C$3:$J$4739,7,0)="",IF(TODAY()&gt;VLOOKUP(B341,'Oficios_-_pend_criticas'!$C$3:$J$4739,5,0),"X",""),IF(VLOOKUP(B341,'Oficios_-_pend_criticas'!$C$3:$J$4739,7,0)&gt;VLOOKUP(B341,'Oficios_-_pend_criticas'!$C$3:$J$4739,5,0),"X",""))),""),"")</f>
        <v/>
      </c>
      <c r="W341" s="14" t="str">
        <f ca="1">IFERROR(IF(P341&lt;&gt;"X",IF(Q341&gt;0,IF(VLOOKUP(B341,'Oficios_-_pend_criticas'!$C$4:$J$4739,5,0)="","",IF(VLOOKUP(B341,'Oficios_-_pend_criticas'!$C$4:$J$4739,7,0)="",IF(TODAY()&gt;VLOOKUP(B341,'Oficios_-_pend_criticas'!$C$4:$J$4739,5,0),"X",""),IF(VLOOKUP(B341,'Oficios_-_pend_criticas'!$C$4:$J$4739,7,0)&gt;VLOOKUP(B341,'Oficios_-_pend_criticas'!$C$4:$J$4739,5,0),"X",""))),""),""),"")</f>
        <v/>
      </c>
    </row>
    <row r="342" spans="1:23" ht="36.75" hidden="1" customHeight="1" x14ac:dyDescent="0.25">
      <c r="A342" s="9" t="str">
        <f t="shared" si="15"/>
        <v/>
      </c>
      <c r="B342" s="10" t="s">
        <v>896</v>
      </c>
      <c r="C342" s="11" t="e">
        <f>IF(B342="","",VLOOKUP(B342,#REF!,6,0))</f>
        <v>#REF!</v>
      </c>
      <c r="D342" s="12" t="e">
        <f>IF(B342="","",VLOOKUP(B342,#REF!,22,0))</f>
        <v>#REF!</v>
      </c>
      <c r="E342" s="10" t="e">
        <f>IF(B342="","",VLOOKUP(B342,Consultas_públicas!$A$376:$G$3879,7,0))</f>
        <v>#N/A</v>
      </c>
      <c r="F342" s="12" t="s">
        <v>253</v>
      </c>
      <c r="G342" s="13">
        <v>43516</v>
      </c>
      <c r="H342" s="14" t="str">
        <f>IFERROR(IF(VLOOKUP(B342,'Oficios_-_pend_criticas'!$C$4:$D$4739,2,0)="","","X"),"")</f>
        <v/>
      </c>
      <c r="I342" s="12"/>
      <c r="J342" s="13"/>
      <c r="K342" s="10"/>
      <c r="L342" s="12" t="str">
        <f>IFERROR(VLOOKUP(B342,Retorno_da_RFB!$D$3:$I$6388,5,0),"")</f>
        <v>030</v>
      </c>
      <c r="M342" s="13">
        <f>IFERROR(VLOOKUP(B342,Retorno_da_RFB!$D$3:$I$6388,6,0),"")</f>
        <v>43544</v>
      </c>
      <c r="N342" s="10" t="str">
        <f>IFERROR(VLOOKUP(B342,Retorno_da_RFB!$D$3:$I$6388,3,0),"")</f>
        <v>8438.10.00</v>
      </c>
      <c r="O342" s="10" t="str">
        <f>IFERROR(VLOOKUP(B342,Retorno_da_RFB!$D$3:$I$6388,4,0),"")</f>
        <v>Máquinas automáticas para fermentação de massa de pães, dotadas de câmara de fermentação com 38 níveis e 1.100 ou menos bandejas, com capacidade de fermentação igual ou inferior a 2.860kg/hora, ajuste automático de temperatura e humidade e controlador lógico programável.</v>
      </c>
      <c r="P342" s="12" t="str">
        <f>IFERROR(IF(N342="","",IF(VLOOKUP(LEFT(N342,10),'Universo_BK-BIT'!$A$5:$E$10005,2,0)="","X",VLOOKUP(LEFT(N342,10),'Universo_BK-BIT'!$A$5:$E$10005,2,0))),"X")</f>
        <v>BK</v>
      </c>
      <c r="Q342" s="12">
        <f>IFERROR(IF(P342="X","",VLOOKUP(LEFT(N342,10),'Universo_BK-BIT'!$A$5:$E$10005,3,0)),"")</f>
        <v>14</v>
      </c>
      <c r="R342" s="14" t="e">
        <f t="shared" si="16"/>
        <v>#REF!</v>
      </c>
      <c r="S342" s="14" t="e">
        <f t="shared" si="17"/>
        <v>#N/A</v>
      </c>
      <c r="T342" s="14"/>
      <c r="U342" s="14" t="str">
        <f ca="1">IFERROR(IF(P342="X",IF(VLOOKUP(B342,'Oficios_-_pend_criticas'!$C$3:$J$4739,5,0)="","",IF(VLOOKUP(B342,'Oficios_-_pend_criticas'!$C$3:$J$4739,7,0)="",IF(TODAY()&gt;VLOOKUP(B342,'Oficios_-_pend_criticas'!$C$3:$J$4739,5,0),"X",""),IF(VLOOKUP(B342,'Oficios_-_pend_criticas'!$C$3:$J$4739,7,0)&gt;VLOOKUP(B342,'Oficios_-_pend_criticas'!$C$3:$J$4739,5,0),"X",""))),""),"")</f>
        <v/>
      </c>
      <c r="V342" s="14" t="str">
        <f ca="1">IFERROR(IF(Q342=0,IF(VLOOKUP(B342,'Oficios_-_pend_criticas'!$C$3:$J$4739,5,0)="","",IF(VLOOKUP(B342,'Oficios_-_pend_criticas'!$C$3:$J$4739,7,0)="",IF(TODAY()&gt;VLOOKUP(B342,'Oficios_-_pend_criticas'!$C$3:$J$4739,5,0),"X",""),IF(VLOOKUP(B342,'Oficios_-_pend_criticas'!$C$3:$J$4739,7,0)&gt;VLOOKUP(B342,'Oficios_-_pend_criticas'!$C$3:$J$4739,5,0),"X",""))),""),"")</f>
        <v/>
      </c>
      <c r="W342" s="14" t="str">
        <f ca="1">IFERROR(IF(P342&lt;&gt;"X",IF(Q342&gt;0,IF(VLOOKUP(B342,'Oficios_-_pend_criticas'!$C$4:$J$4739,5,0)="","",IF(VLOOKUP(B342,'Oficios_-_pend_criticas'!$C$4:$J$4739,7,0)="",IF(TODAY()&gt;VLOOKUP(B342,'Oficios_-_pend_criticas'!$C$4:$J$4739,5,0),"X",""),IF(VLOOKUP(B342,'Oficios_-_pend_criticas'!$C$4:$J$4739,7,0)&gt;VLOOKUP(B342,'Oficios_-_pend_criticas'!$C$4:$J$4739,5,0),"X",""))),""),""),"")</f>
        <v/>
      </c>
    </row>
    <row r="343" spans="1:23" ht="36.75" hidden="1" customHeight="1" x14ac:dyDescent="0.25">
      <c r="A343" s="9" t="str">
        <f t="shared" si="15"/>
        <v/>
      </c>
      <c r="B343" s="10" t="s">
        <v>898</v>
      </c>
      <c r="C343" s="11" t="e">
        <f>IF(B343="","",VLOOKUP(B343,#REF!,6,0))</f>
        <v>#REF!</v>
      </c>
      <c r="D343" s="12" t="e">
        <f>IF(B343="","",VLOOKUP(B343,#REF!,22,0))</f>
        <v>#REF!</v>
      </c>
      <c r="E343" s="10" t="e">
        <f>IF(B343="","",VLOOKUP(B343,Consultas_públicas!$A$376:$G$3879,7,0))</f>
        <v>#N/A</v>
      </c>
      <c r="F343" s="12" t="s">
        <v>253</v>
      </c>
      <c r="G343" s="13">
        <v>43516</v>
      </c>
      <c r="H343" s="14" t="str">
        <f>IFERROR(IF(VLOOKUP(B343,'Oficios_-_pend_criticas'!$C$4:$D$4739,2,0)="","","X"),"")</f>
        <v/>
      </c>
      <c r="I343" s="12"/>
      <c r="J343" s="13"/>
      <c r="K343" s="10"/>
      <c r="L343" s="12" t="str">
        <f>IFERROR(VLOOKUP(B343,Retorno_da_RFB!$D$3:$I$6388,5,0),"")</f>
        <v>030</v>
      </c>
      <c r="M343" s="13">
        <f>IFERROR(VLOOKUP(B343,Retorno_da_RFB!$D$3:$I$6388,6,0),"")</f>
        <v>43544</v>
      </c>
      <c r="N343" s="10" t="str">
        <f>IFERROR(VLOOKUP(B343,Retorno_da_RFB!$D$3:$I$6388,3,0),"")</f>
        <v>8481.80.92</v>
      </c>
      <c r="O343" s="10" t="str">
        <f>IFERROR(VLOOKUP(B343,Retorno_da_RFB!$D$3:$I$6388,4,0),"")</f>
        <v>Válvulas solenoides de 3 vias, normalmente fechadas, para fluxo de ar, gases e líquidos leves, com taxa de vazamento máximo de 150µL/min de ar na porta normalmente fechada, volume interno máximo de 72µL e pressão de operação máxima de 30 PSID, a serem usadas em ventiladores mecânicos para pacientes neonatais, pediátricos ou adultos.</v>
      </c>
      <c r="P343" s="12" t="str">
        <f>IFERROR(IF(N343="","",IF(VLOOKUP(LEFT(N343,10),'Universo_BK-BIT'!$A$5:$E$10005,2,0)="","X",VLOOKUP(LEFT(N343,10),'Universo_BK-BIT'!$A$5:$E$10005,2,0))),"X")</f>
        <v>BK</v>
      </c>
      <c r="Q343" s="12">
        <f>IFERROR(IF(P343="X","",VLOOKUP(LEFT(N343,10),'Universo_BK-BIT'!$A$5:$E$10005,3,0)),"")</f>
        <v>14</v>
      </c>
      <c r="R343" s="14" t="e">
        <f t="shared" si="16"/>
        <v>#REF!</v>
      </c>
      <c r="S343" s="14" t="e">
        <f t="shared" si="17"/>
        <v>#N/A</v>
      </c>
      <c r="T343" s="14"/>
      <c r="U343" s="14" t="str">
        <f ca="1">IFERROR(IF(P343="X",IF(VLOOKUP(B343,'Oficios_-_pend_criticas'!$C$3:$J$4739,5,0)="","",IF(VLOOKUP(B343,'Oficios_-_pend_criticas'!$C$3:$J$4739,7,0)="",IF(TODAY()&gt;VLOOKUP(B343,'Oficios_-_pend_criticas'!$C$3:$J$4739,5,0),"X",""),IF(VLOOKUP(B343,'Oficios_-_pend_criticas'!$C$3:$J$4739,7,0)&gt;VLOOKUP(B343,'Oficios_-_pend_criticas'!$C$3:$J$4739,5,0),"X",""))),""),"")</f>
        <v/>
      </c>
      <c r="V343" s="14" t="str">
        <f ca="1">IFERROR(IF(Q343=0,IF(VLOOKUP(B343,'Oficios_-_pend_criticas'!$C$3:$J$4739,5,0)="","",IF(VLOOKUP(B343,'Oficios_-_pend_criticas'!$C$3:$J$4739,7,0)="",IF(TODAY()&gt;VLOOKUP(B343,'Oficios_-_pend_criticas'!$C$3:$J$4739,5,0),"X",""),IF(VLOOKUP(B343,'Oficios_-_pend_criticas'!$C$3:$J$4739,7,0)&gt;VLOOKUP(B343,'Oficios_-_pend_criticas'!$C$3:$J$4739,5,0),"X",""))),""),"")</f>
        <v/>
      </c>
      <c r="W343" s="14" t="str">
        <f ca="1">IFERROR(IF(P343&lt;&gt;"X",IF(Q343&gt;0,IF(VLOOKUP(B343,'Oficios_-_pend_criticas'!$C$4:$J$4739,5,0)="","",IF(VLOOKUP(B343,'Oficios_-_pend_criticas'!$C$4:$J$4739,7,0)="",IF(TODAY()&gt;VLOOKUP(B343,'Oficios_-_pend_criticas'!$C$4:$J$4739,5,0),"X",""),IF(VLOOKUP(B343,'Oficios_-_pend_criticas'!$C$4:$J$4739,7,0)&gt;VLOOKUP(B343,'Oficios_-_pend_criticas'!$C$4:$J$4739,5,0),"X",""))),""),""),"")</f>
        <v/>
      </c>
    </row>
    <row r="344" spans="1:23" ht="36.75" hidden="1" customHeight="1" x14ac:dyDescent="0.25">
      <c r="A344" s="9" t="str">
        <f t="shared" si="15"/>
        <v/>
      </c>
      <c r="B344" s="10" t="s">
        <v>901</v>
      </c>
      <c r="C344" s="11" t="e">
        <f>IF(B344="","",VLOOKUP(B344,#REF!,6,0))</f>
        <v>#REF!</v>
      </c>
      <c r="D344" s="12" t="e">
        <f>IF(B344="","",VLOOKUP(B344,#REF!,22,0))</f>
        <v>#REF!</v>
      </c>
      <c r="E344" s="10" t="e">
        <f>IF(B344="","",VLOOKUP(B344,Consultas_públicas!$A$376:$G$3879,7,0))</f>
        <v>#N/A</v>
      </c>
      <c r="F344" s="12" t="s">
        <v>253</v>
      </c>
      <c r="G344" s="13">
        <v>43516</v>
      </c>
      <c r="H344" s="14" t="str">
        <f>IFERROR(IF(VLOOKUP(B344,'Oficios_-_pend_criticas'!$C$4:$D$4739,2,0)="","","X"),"")</f>
        <v/>
      </c>
      <c r="I344" s="12"/>
      <c r="J344" s="13"/>
      <c r="K344" s="10"/>
      <c r="L344" s="12" t="str">
        <f>IFERROR(VLOOKUP(B344,Retorno_da_RFB!$D$3:$I$6388,5,0),"")</f>
        <v>030</v>
      </c>
      <c r="M344" s="13">
        <f>IFERROR(VLOOKUP(B344,Retorno_da_RFB!$D$3:$I$6388,6,0),"")</f>
        <v>43544</v>
      </c>
      <c r="N344" s="10" t="str">
        <f>IFERROR(VLOOKUP(B344,Retorno_da_RFB!$D$3:$I$6388,3,0),"")</f>
        <v>9027.80.12</v>
      </c>
      <c r="O344" s="10" t="str">
        <f>IFERROR(VLOOKUP(B344,Retorno_da_RFB!$D$3:$I$6388,4,0),"")</f>
        <v>Viscosímetros utilizados para medir a viscosidade de um fluído estático através de uma paleta que gira em uma velocidade controlada e pré-determinada com variação de velocidade de 20-2000rpm e em geral a variação da viscosidade: 20-50.000cP em 80rpm e 10-25.000cP em 160rpm; amplitude térmica do sistema de 0 até 99,9°C e com taxa de aquecimento de até 14°C/min.</v>
      </c>
      <c r="P344" s="12" t="str">
        <f>IFERROR(IF(N344="","",IF(VLOOKUP(LEFT(N344,10),'Universo_BK-BIT'!$A$5:$E$10005,2,0)="","X",VLOOKUP(LEFT(N344,10),'Universo_BK-BIT'!$A$5:$E$10005,2,0))),"X")</f>
        <v>BK</v>
      </c>
      <c r="Q344" s="12">
        <f>IFERROR(IF(P344="X","",VLOOKUP(LEFT(N344,10),'Universo_BK-BIT'!$A$5:$E$10005,3,0)),"")</f>
        <v>14</v>
      </c>
      <c r="R344" s="14" t="e">
        <f t="shared" si="16"/>
        <v>#REF!</v>
      </c>
      <c r="S344" s="14" t="e">
        <f t="shared" si="17"/>
        <v>#N/A</v>
      </c>
      <c r="T344" s="14"/>
      <c r="U344" s="14" t="str">
        <f ca="1">IFERROR(IF(P344="X",IF(VLOOKUP(B344,'Oficios_-_pend_criticas'!$C$3:$J$4739,5,0)="","",IF(VLOOKUP(B344,'Oficios_-_pend_criticas'!$C$3:$J$4739,7,0)="",IF(TODAY()&gt;VLOOKUP(B344,'Oficios_-_pend_criticas'!$C$3:$J$4739,5,0),"X",""),IF(VLOOKUP(B344,'Oficios_-_pend_criticas'!$C$3:$J$4739,7,0)&gt;VLOOKUP(B344,'Oficios_-_pend_criticas'!$C$3:$J$4739,5,0),"X",""))),""),"")</f>
        <v/>
      </c>
      <c r="V344" s="14" t="str">
        <f ca="1">IFERROR(IF(Q344=0,IF(VLOOKUP(B344,'Oficios_-_pend_criticas'!$C$3:$J$4739,5,0)="","",IF(VLOOKUP(B344,'Oficios_-_pend_criticas'!$C$3:$J$4739,7,0)="",IF(TODAY()&gt;VLOOKUP(B344,'Oficios_-_pend_criticas'!$C$3:$J$4739,5,0),"X",""),IF(VLOOKUP(B344,'Oficios_-_pend_criticas'!$C$3:$J$4739,7,0)&gt;VLOOKUP(B344,'Oficios_-_pend_criticas'!$C$3:$J$4739,5,0),"X",""))),""),"")</f>
        <v/>
      </c>
      <c r="W344" s="14" t="str">
        <f ca="1">IFERROR(IF(P344&lt;&gt;"X",IF(Q344&gt;0,IF(VLOOKUP(B344,'Oficios_-_pend_criticas'!$C$4:$J$4739,5,0)="","",IF(VLOOKUP(B344,'Oficios_-_pend_criticas'!$C$4:$J$4739,7,0)="",IF(TODAY()&gt;VLOOKUP(B344,'Oficios_-_pend_criticas'!$C$4:$J$4739,5,0),"X",""),IF(VLOOKUP(B344,'Oficios_-_pend_criticas'!$C$4:$J$4739,7,0)&gt;VLOOKUP(B344,'Oficios_-_pend_criticas'!$C$4:$J$4739,5,0),"X",""))),""),""),"")</f>
        <v/>
      </c>
    </row>
    <row r="345" spans="1:23" ht="36.75" hidden="1" customHeight="1" x14ac:dyDescent="0.25">
      <c r="A345" s="9" t="str">
        <f t="shared" si="15"/>
        <v/>
      </c>
      <c r="B345" s="10" t="s">
        <v>904</v>
      </c>
      <c r="C345" s="11" t="e">
        <f>IF(B345="","",VLOOKUP(B345,#REF!,6,0))</f>
        <v>#REF!</v>
      </c>
      <c r="D345" s="12" t="e">
        <f>IF(B345="","",VLOOKUP(B345,#REF!,22,0))</f>
        <v>#REF!</v>
      </c>
      <c r="E345" s="10" t="e">
        <f>IF(B345="","",VLOOKUP(B345,Consultas_públicas!$A$376:$G$3879,7,0))</f>
        <v>#N/A</v>
      </c>
      <c r="F345" s="12" t="s">
        <v>253</v>
      </c>
      <c r="G345" s="13">
        <v>43516</v>
      </c>
      <c r="H345" s="14" t="str">
        <f>IFERROR(IF(VLOOKUP(B345,'Oficios_-_pend_criticas'!$C$4:$D$4739,2,0)="","","X"),"")</f>
        <v/>
      </c>
      <c r="I345" s="12"/>
      <c r="J345" s="13"/>
      <c r="K345" s="10"/>
      <c r="L345" s="12" t="str">
        <f>IFERROR(VLOOKUP(B345,Retorno_da_RFB!$D$3:$I$6388,5,0),"")</f>
        <v>030</v>
      </c>
      <c r="M345" s="13">
        <f>IFERROR(VLOOKUP(B345,Retorno_da_RFB!$D$3:$I$6388,6,0),"")</f>
        <v>43544</v>
      </c>
      <c r="N345" s="10" t="str">
        <f>IFERROR(VLOOKUP(B345,Retorno_da_RFB!$D$3:$I$6388,3,0),"")</f>
        <v>8457.30.90</v>
      </c>
      <c r="O345" s="10" t="str">
        <f>IFERROR(VLOOKUP(B345,Retorno_da_RFB!$D$3:$I$6388,4,0),"")</f>
        <v>Máquinas de estações múltiplas com 4 estações de operação sendo: orientação de rotação 1, orientação de rotação 2, expansão 1 e 1 dispositivo de gravação em alto relevo para produção de latas retangulares (1-5) litros com capacidade para (30 – 35) latas por minutos, com transportador de saída comandada por controlador lógico programável (CLP).</v>
      </c>
      <c r="P345" s="12" t="str">
        <f>IFERROR(IF(N345="","",IF(VLOOKUP(LEFT(N345,10),'Universo_BK-BIT'!$A$5:$E$10005,2,0)="","X",VLOOKUP(LEFT(N345,10),'Universo_BK-BIT'!$A$5:$E$10005,2,0))),"X")</f>
        <v>BK</v>
      </c>
      <c r="Q345" s="12">
        <f>IFERROR(IF(P345="X","",VLOOKUP(LEFT(N345,10),'Universo_BK-BIT'!$A$5:$E$10005,3,0)),"")</f>
        <v>14</v>
      </c>
      <c r="R345" s="14" t="e">
        <f t="shared" si="16"/>
        <v>#REF!</v>
      </c>
      <c r="S345" s="14" t="e">
        <f t="shared" si="17"/>
        <v>#N/A</v>
      </c>
      <c r="T345" s="14"/>
      <c r="U345" s="14" t="str">
        <f ca="1">IFERROR(IF(P345="X",IF(VLOOKUP(B345,'Oficios_-_pend_criticas'!$C$3:$J$4739,5,0)="","",IF(VLOOKUP(B345,'Oficios_-_pend_criticas'!$C$3:$J$4739,7,0)="",IF(TODAY()&gt;VLOOKUP(B345,'Oficios_-_pend_criticas'!$C$3:$J$4739,5,0),"X",""),IF(VLOOKUP(B345,'Oficios_-_pend_criticas'!$C$3:$J$4739,7,0)&gt;VLOOKUP(B345,'Oficios_-_pend_criticas'!$C$3:$J$4739,5,0),"X",""))),""),"")</f>
        <v/>
      </c>
      <c r="V345" s="14" t="str">
        <f ca="1">IFERROR(IF(Q345=0,IF(VLOOKUP(B345,'Oficios_-_pend_criticas'!$C$3:$J$4739,5,0)="","",IF(VLOOKUP(B345,'Oficios_-_pend_criticas'!$C$3:$J$4739,7,0)="",IF(TODAY()&gt;VLOOKUP(B345,'Oficios_-_pend_criticas'!$C$3:$J$4739,5,0),"X",""),IF(VLOOKUP(B345,'Oficios_-_pend_criticas'!$C$3:$J$4739,7,0)&gt;VLOOKUP(B345,'Oficios_-_pend_criticas'!$C$3:$J$4739,5,0),"X",""))),""),"")</f>
        <v/>
      </c>
      <c r="W345" s="14" t="str">
        <f ca="1">IFERROR(IF(P345&lt;&gt;"X",IF(Q345&gt;0,IF(VLOOKUP(B345,'Oficios_-_pend_criticas'!$C$4:$J$4739,5,0)="","",IF(VLOOKUP(B345,'Oficios_-_pend_criticas'!$C$4:$J$4739,7,0)="",IF(TODAY()&gt;VLOOKUP(B345,'Oficios_-_pend_criticas'!$C$4:$J$4739,5,0),"X",""),IF(VLOOKUP(B345,'Oficios_-_pend_criticas'!$C$4:$J$4739,7,0)&gt;VLOOKUP(B345,'Oficios_-_pend_criticas'!$C$4:$J$4739,5,0),"X",""))),""),""),"")</f>
        <v/>
      </c>
    </row>
    <row r="346" spans="1:23" ht="36.75" hidden="1" customHeight="1" x14ac:dyDescent="0.25">
      <c r="A346" s="9" t="str">
        <f t="shared" si="15"/>
        <v/>
      </c>
      <c r="B346" s="10" t="s">
        <v>907</v>
      </c>
      <c r="C346" s="11" t="e">
        <f>IF(B346="","",VLOOKUP(B346,#REF!,6,0))</f>
        <v>#REF!</v>
      </c>
      <c r="D346" s="12" t="e">
        <f>IF(B346="","",VLOOKUP(B346,#REF!,22,0))</f>
        <v>#REF!</v>
      </c>
      <c r="E346" s="10" t="e">
        <f>IF(B346="","",VLOOKUP(B346,Consultas_públicas!$A$376:$G$3879,7,0))</f>
        <v>#N/A</v>
      </c>
      <c r="F346" s="12" t="s">
        <v>253</v>
      </c>
      <c r="G346" s="13">
        <v>43516</v>
      </c>
      <c r="H346" s="14" t="str">
        <f>IFERROR(IF(VLOOKUP(B346,'Oficios_-_pend_criticas'!$C$4:$D$4739,2,0)="","","X"),"")</f>
        <v/>
      </c>
      <c r="I346" s="12"/>
      <c r="J346" s="13"/>
      <c r="K346" s="10"/>
      <c r="L346" s="12" t="str">
        <f>IFERROR(VLOOKUP(B346,Retorno_da_RFB!$D$3:$I$6388,5,0),"")</f>
        <v>030</v>
      </c>
      <c r="M346" s="13">
        <f>IFERROR(VLOOKUP(B346,Retorno_da_RFB!$D$3:$I$6388,6,0),"")</f>
        <v>43544</v>
      </c>
      <c r="N346" s="10" t="str">
        <f>IFERROR(VLOOKUP(B346,Retorno_da_RFB!$D$3:$I$6388,3,0),"")</f>
        <v>8515.21.00</v>
      </c>
      <c r="O346" s="10" t="str">
        <f>IFERROR(VLOOKUP(B346,Retorno_da_RFB!$D$3:$I$6388,4,0),"")</f>
        <v>Máquinas de solda por costura de folha de flandres com capacidade de até 100 latas por minuto com transpasse na costura de 0,6mm, livre de mercúrio no rolete inferior dotada de dupla coroa sincronizada via CLP e acionamentos por meio de servo motores com transportador de saída e sistema de refrigeração a água.</v>
      </c>
      <c r="P346" s="12" t="str">
        <f>IFERROR(IF(N346="","",IF(VLOOKUP(LEFT(N346,10),'Universo_BK-BIT'!$A$5:$E$10005,2,0)="","X",VLOOKUP(LEFT(N346,10),'Universo_BK-BIT'!$A$5:$E$10005,2,0))),"X")</f>
        <v>BK</v>
      </c>
      <c r="Q346" s="12">
        <f>IFERROR(IF(P346="X","",VLOOKUP(LEFT(N346,10),'Universo_BK-BIT'!$A$5:$E$10005,3,0)),"")</f>
        <v>14</v>
      </c>
      <c r="R346" s="14" t="e">
        <f t="shared" si="16"/>
        <v>#REF!</v>
      </c>
      <c r="S346" s="14" t="e">
        <f t="shared" si="17"/>
        <v>#N/A</v>
      </c>
      <c r="T346" s="14"/>
      <c r="U346" s="14" t="str">
        <f ca="1">IFERROR(IF(P346="X",IF(VLOOKUP(B346,'Oficios_-_pend_criticas'!$C$3:$J$4739,5,0)="","",IF(VLOOKUP(B346,'Oficios_-_pend_criticas'!$C$3:$J$4739,7,0)="",IF(TODAY()&gt;VLOOKUP(B346,'Oficios_-_pend_criticas'!$C$3:$J$4739,5,0),"X",""),IF(VLOOKUP(B346,'Oficios_-_pend_criticas'!$C$3:$J$4739,7,0)&gt;VLOOKUP(B346,'Oficios_-_pend_criticas'!$C$3:$J$4739,5,0),"X",""))),""),"")</f>
        <v/>
      </c>
      <c r="V346" s="14" t="str">
        <f ca="1">IFERROR(IF(Q346=0,IF(VLOOKUP(B346,'Oficios_-_pend_criticas'!$C$3:$J$4739,5,0)="","",IF(VLOOKUP(B346,'Oficios_-_pend_criticas'!$C$3:$J$4739,7,0)="",IF(TODAY()&gt;VLOOKUP(B346,'Oficios_-_pend_criticas'!$C$3:$J$4739,5,0),"X",""),IF(VLOOKUP(B346,'Oficios_-_pend_criticas'!$C$3:$J$4739,7,0)&gt;VLOOKUP(B346,'Oficios_-_pend_criticas'!$C$3:$J$4739,5,0),"X",""))),""),"")</f>
        <v/>
      </c>
      <c r="W346" s="14" t="str">
        <f ca="1">IFERROR(IF(P346&lt;&gt;"X",IF(Q346&gt;0,IF(VLOOKUP(B346,'Oficios_-_pend_criticas'!$C$4:$J$4739,5,0)="","",IF(VLOOKUP(B346,'Oficios_-_pend_criticas'!$C$4:$J$4739,7,0)="",IF(TODAY()&gt;VLOOKUP(B346,'Oficios_-_pend_criticas'!$C$4:$J$4739,5,0),"X",""),IF(VLOOKUP(B346,'Oficios_-_pend_criticas'!$C$4:$J$4739,7,0)&gt;VLOOKUP(B346,'Oficios_-_pend_criticas'!$C$4:$J$4739,5,0),"X",""))),""),""),"")</f>
        <v/>
      </c>
    </row>
    <row r="347" spans="1:23" ht="36.75" hidden="1" customHeight="1" x14ac:dyDescent="0.25">
      <c r="A347" s="9" t="str">
        <f t="shared" si="15"/>
        <v/>
      </c>
      <c r="B347" s="10" t="s">
        <v>909</v>
      </c>
      <c r="C347" s="11" t="e">
        <f>IF(B347="","",VLOOKUP(B347,#REF!,6,0))</f>
        <v>#REF!</v>
      </c>
      <c r="D347" s="12" t="e">
        <f>IF(B347="","",VLOOKUP(B347,#REF!,22,0))</f>
        <v>#REF!</v>
      </c>
      <c r="E347" s="10" t="e">
        <f>IF(B347="","",VLOOKUP(B347,Consultas_públicas!$A$376:$G$3879,7,0))</f>
        <v>#N/A</v>
      </c>
      <c r="F347" s="12" t="s">
        <v>253</v>
      </c>
      <c r="G347" s="13">
        <v>43516</v>
      </c>
      <c r="H347" s="14" t="str">
        <f>IFERROR(IF(VLOOKUP(B347,'Oficios_-_pend_criticas'!$C$4:$D$4739,2,0)="","","X"),"")</f>
        <v/>
      </c>
      <c r="I347" s="12"/>
      <c r="J347" s="13"/>
      <c r="K347" s="10"/>
      <c r="L347" s="12" t="str">
        <f>IFERROR(VLOOKUP(B347,Retorno_da_RFB!$D$3:$I$6388,5,0),"")</f>
        <v>030</v>
      </c>
      <c r="M347" s="13">
        <f>IFERROR(VLOOKUP(B347,Retorno_da_RFB!$D$3:$I$6388,6,0),"")</f>
        <v>43544</v>
      </c>
      <c r="N347" s="10" t="str">
        <f>IFERROR(VLOOKUP(B347,Retorno_da_RFB!$D$3:$I$6388,3,0),"")</f>
        <v>8428.90.90</v>
      </c>
      <c r="O347" s="10" t="str">
        <f>IFERROR(VLOOKUP(B347,Retorno_da_RFB!$D$3:$I$6388,4,0),"")</f>
        <v>Máquinas para transferência automática e estanque de suspensões bifásicas (sólido e líquido) de insumos farmacêuticos ativos altamente tóxicos entre equipamentos, por meio de sucção à vácuo por bomba com velocidade de sucção de 300nm3/h e potência de 8,60kW, em tanque com volume de 19 litros.</v>
      </c>
      <c r="P347" s="12" t="str">
        <f>IFERROR(IF(N347="","",IF(VLOOKUP(LEFT(N347,10),'Universo_BK-BIT'!$A$5:$E$10005,2,0)="","X",VLOOKUP(LEFT(N347,10),'Universo_BK-BIT'!$A$5:$E$10005,2,0))),"X")</f>
        <v>BK</v>
      </c>
      <c r="Q347" s="12">
        <f>IFERROR(IF(P347="X","",VLOOKUP(LEFT(N347,10),'Universo_BK-BIT'!$A$5:$E$10005,3,0)),"")</f>
        <v>14</v>
      </c>
      <c r="R347" s="14" t="e">
        <f t="shared" si="16"/>
        <v>#REF!</v>
      </c>
      <c r="S347" s="14" t="e">
        <f t="shared" si="17"/>
        <v>#N/A</v>
      </c>
      <c r="T347" s="14"/>
      <c r="U347" s="14" t="str">
        <f ca="1">IFERROR(IF(P347="X",IF(VLOOKUP(B347,'Oficios_-_pend_criticas'!$C$3:$J$4739,5,0)="","",IF(VLOOKUP(B347,'Oficios_-_pend_criticas'!$C$3:$J$4739,7,0)="",IF(TODAY()&gt;VLOOKUP(B347,'Oficios_-_pend_criticas'!$C$3:$J$4739,5,0),"X",""),IF(VLOOKUP(B347,'Oficios_-_pend_criticas'!$C$3:$J$4739,7,0)&gt;VLOOKUP(B347,'Oficios_-_pend_criticas'!$C$3:$J$4739,5,0),"X",""))),""),"")</f>
        <v/>
      </c>
      <c r="V347" s="14" t="str">
        <f ca="1">IFERROR(IF(Q347=0,IF(VLOOKUP(B347,'Oficios_-_pend_criticas'!$C$3:$J$4739,5,0)="","",IF(VLOOKUP(B347,'Oficios_-_pend_criticas'!$C$3:$J$4739,7,0)="",IF(TODAY()&gt;VLOOKUP(B347,'Oficios_-_pend_criticas'!$C$3:$J$4739,5,0),"X",""),IF(VLOOKUP(B347,'Oficios_-_pend_criticas'!$C$3:$J$4739,7,0)&gt;VLOOKUP(B347,'Oficios_-_pend_criticas'!$C$3:$J$4739,5,0),"X",""))),""),"")</f>
        <v/>
      </c>
      <c r="W347" s="14" t="str">
        <f ca="1">IFERROR(IF(P347&lt;&gt;"X",IF(Q347&gt;0,IF(VLOOKUP(B347,'Oficios_-_pend_criticas'!$C$4:$J$4739,5,0)="","",IF(VLOOKUP(B347,'Oficios_-_pend_criticas'!$C$4:$J$4739,7,0)="",IF(TODAY()&gt;VLOOKUP(B347,'Oficios_-_pend_criticas'!$C$4:$J$4739,5,0),"X",""),IF(VLOOKUP(B347,'Oficios_-_pend_criticas'!$C$4:$J$4739,7,0)&gt;VLOOKUP(B347,'Oficios_-_pend_criticas'!$C$4:$J$4739,5,0),"X",""))),""),""),"")</f>
        <v/>
      </c>
    </row>
    <row r="348" spans="1:23" ht="36.75" hidden="1" customHeight="1" x14ac:dyDescent="0.25">
      <c r="A348" s="9" t="str">
        <f t="shared" si="15"/>
        <v/>
      </c>
      <c r="B348" s="10" t="s">
        <v>911</v>
      </c>
      <c r="C348" s="11" t="e">
        <f>IF(B348="","",VLOOKUP(B348,#REF!,6,0))</f>
        <v>#REF!</v>
      </c>
      <c r="D348" s="12" t="e">
        <f>IF(B348="","",VLOOKUP(B348,#REF!,22,0))</f>
        <v>#REF!</v>
      </c>
      <c r="E348" s="10" t="e">
        <f>IF(B348="","",VLOOKUP(B348,Consultas_públicas!$A$376:$G$3879,7,0))</f>
        <v>#N/A</v>
      </c>
      <c r="F348" s="12" t="s">
        <v>253</v>
      </c>
      <c r="G348" s="13">
        <v>43516</v>
      </c>
      <c r="H348" s="14" t="str">
        <f>IFERROR(IF(VLOOKUP(B348,'Oficios_-_pend_criticas'!$C$4:$D$4739,2,0)="","","X"),"")</f>
        <v/>
      </c>
      <c r="I348" s="12"/>
      <c r="J348" s="13"/>
      <c r="K348" s="10"/>
      <c r="L348" s="12" t="str">
        <f>IFERROR(VLOOKUP(B348,Retorno_da_RFB!$D$3:$I$6388,5,0),"")</f>
        <v>030</v>
      </c>
      <c r="M348" s="13">
        <f>IFERROR(VLOOKUP(B348,Retorno_da_RFB!$D$3:$I$6388,6,0),"")</f>
        <v>43544</v>
      </c>
      <c r="N348" s="10" t="str">
        <f>IFERROR(VLOOKUP(B348,Retorno_da_RFB!$D$3:$I$6388,3,0),"")</f>
        <v>8414.80.11</v>
      </c>
      <c r="O348" s="10" t="str">
        <f>IFERROR(VLOOKUP(B348,Retorno_da_RFB!$D$3:$I$6388,4,0),"")</f>
        <v>Compressores de ar de deslocamento alternativo estacionários de pistão, isentos de óleo na câmara de compressão, com ou sem motor sem eixo (Shaftless motor), potência de 150 até 550kW, acoplado diretamente no virabrequim, com pressão de descarga de 25 a 40bar e vazão de ar entre 743 e 3.200m3/h.</v>
      </c>
      <c r="P348" s="12" t="str">
        <f>IFERROR(IF(N348="","",IF(VLOOKUP(LEFT(N348,10),'Universo_BK-BIT'!$A$5:$E$10005,2,0)="","X",VLOOKUP(LEFT(N348,10),'Universo_BK-BIT'!$A$5:$E$10005,2,0))),"X")</f>
        <v>BK</v>
      </c>
      <c r="Q348" s="12">
        <f>IFERROR(IF(P348="X","",VLOOKUP(LEFT(N348,10),'Universo_BK-BIT'!$A$5:$E$10005,3,0)),"")</f>
        <v>14</v>
      </c>
      <c r="R348" s="14" t="e">
        <f t="shared" si="16"/>
        <v>#REF!</v>
      </c>
      <c r="S348" s="14" t="e">
        <f t="shared" si="17"/>
        <v>#N/A</v>
      </c>
      <c r="T348" s="14"/>
      <c r="U348" s="14" t="str">
        <f ca="1">IFERROR(IF(P348="X",IF(VLOOKUP(B348,'Oficios_-_pend_criticas'!$C$3:$J$4739,5,0)="","",IF(VLOOKUP(B348,'Oficios_-_pend_criticas'!$C$3:$J$4739,7,0)="",IF(TODAY()&gt;VLOOKUP(B348,'Oficios_-_pend_criticas'!$C$3:$J$4739,5,0),"X",""),IF(VLOOKUP(B348,'Oficios_-_pend_criticas'!$C$3:$J$4739,7,0)&gt;VLOOKUP(B348,'Oficios_-_pend_criticas'!$C$3:$J$4739,5,0),"X",""))),""),"")</f>
        <v/>
      </c>
      <c r="V348" s="14" t="str">
        <f ca="1">IFERROR(IF(Q348=0,IF(VLOOKUP(B348,'Oficios_-_pend_criticas'!$C$3:$J$4739,5,0)="","",IF(VLOOKUP(B348,'Oficios_-_pend_criticas'!$C$3:$J$4739,7,0)="",IF(TODAY()&gt;VLOOKUP(B348,'Oficios_-_pend_criticas'!$C$3:$J$4739,5,0),"X",""),IF(VLOOKUP(B348,'Oficios_-_pend_criticas'!$C$3:$J$4739,7,0)&gt;VLOOKUP(B348,'Oficios_-_pend_criticas'!$C$3:$J$4739,5,0),"X",""))),""),"")</f>
        <v/>
      </c>
      <c r="W348" s="14" t="str">
        <f ca="1">IFERROR(IF(P348&lt;&gt;"X",IF(Q348&gt;0,IF(VLOOKUP(B348,'Oficios_-_pend_criticas'!$C$4:$J$4739,5,0)="","",IF(VLOOKUP(B348,'Oficios_-_pend_criticas'!$C$4:$J$4739,7,0)="",IF(TODAY()&gt;VLOOKUP(B348,'Oficios_-_pend_criticas'!$C$4:$J$4739,5,0),"X",""),IF(VLOOKUP(B348,'Oficios_-_pend_criticas'!$C$4:$J$4739,7,0)&gt;VLOOKUP(B348,'Oficios_-_pend_criticas'!$C$4:$J$4739,5,0),"X",""))),""),""),"")</f>
        <v/>
      </c>
    </row>
    <row r="349" spans="1:23" ht="36.75" hidden="1" customHeight="1" x14ac:dyDescent="0.25">
      <c r="A349" s="9" t="str">
        <f t="shared" si="15"/>
        <v/>
      </c>
      <c r="B349" s="10" t="s">
        <v>914</v>
      </c>
      <c r="C349" s="11" t="e">
        <f>IF(B349="","",VLOOKUP(B349,#REF!,6,0))</f>
        <v>#REF!</v>
      </c>
      <c r="D349" s="12" t="e">
        <f>IF(B349="","",VLOOKUP(B349,#REF!,22,0))</f>
        <v>#REF!</v>
      </c>
      <c r="E349" s="10" t="e">
        <f>IF(B349="","",VLOOKUP(B349,Consultas_públicas!$A$376:$G$3879,7,0))</f>
        <v>#N/A</v>
      </c>
      <c r="F349" s="12" t="s">
        <v>253</v>
      </c>
      <c r="G349" s="13">
        <v>43516</v>
      </c>
      <c r="H349" s="14" t="str">
        <f>IFERROR(IF(VLOOKUP(B349,'Oficios_-_pend_criticas'!$C$4:$D$4739,2,0)="","","X"),"")</f>
        <v/>
      </c>
      <c r="I349" s="12"/>
      <c r="J349" s="13"/>
      <c r="K349" s="10"/>
      <c r="L349" s="12" t="str">
        <f>IFERROR(VLOOKUP(B349,Retorno_da_RFB!$D$3:$I$6388,5,0),"")</f>
        <v>030</v>
      </c>
      <c r="M349" s="13">
        <f>IFERROR(VLOOKUP(B349,Retorno_da_RFB!$D$3:$I$6388,6,0),"")</f>
        <v>43544</v>
      </c>
      <c r="N349" s="10" t="str">
        <f>IFERROR(VLOOKUP(B349,Retorno_da_RFB!$D$3:$I$6388,3,0),"")</f>
        <v>8441.10.90</v>
      </c>
      <c r="O349" s="10" t="str">
        <f>IFERROR(VLOOKUP(B349,Retorno_da_RFB!$D$3:$I$6388,4,0),"")</f>
        <v>Cortadeiras automáticas de rótulos e etiquetas capazes de operar com papel adesivado com espessura entre 35 até 250micras, por troquelagem com largura máxima de repetição de 457mm, corte rotativo com velocidade mecânica máxima de 120m/min ou semi-rotativo (Híbrido) “Easy Change” com velocidade mecânica máxima de 60m/min, contendo alinhador ultrassônico, mesa de emenda, sensor de final de bobina com diâmetro máximo de 700mm, sistema de remoção esqueleto, unidade flexográfica com secagem UV rotativa para aplicação em registro de “cold foil”, laminação ou verniz, unidade de corte longitudinal e rebobinador duplo com 700mm de diâmetro em cada rebobinador.</v>
      </c>
      <c r="P349" s="12" t="str">
        <f>IFERROR(IF(N349="","",IF(VLOOKUP(LEFT(N349,10),'Universo_BK-BIT'!$A$5:$E$10005,2,0)="","X",VLOOKUP(LEFT(N349,10),'Universo_BK-BIT'!$A$5:$E$10005,2,0))),"X")</f>
        <v>BK</v>
      </c>
      <c r="Q349" s="12">
        <f>IFERROR(IF(P349="X","",VLOOKUP(LEFT(N349,10),'Universo_BK-BIT'!$A$5:$E$10005,3,0)),"")</f>
        <v>14</v>
      </c>
      <c r="R349" s="14" t="e">
        <f t="shared" si="16"/>
        <v>#REF!</v>
      </c>
      <c r="S349" s="14" t="e">
        <f t="shared" si="17"/>
        <v>#N/A</v>
      </c>
      <c r="T349" s="14"/>
      <c r="U349" s="14" t="str">
        <f ca="1">IFERROR(IF(P349="X",IF(VLOOKUP(B349,'Oficios_-_pend_criticas'!$C$3:$J$4739,5,0)="","",IF(VLOOKUP(B349,'Oficios_-_pend_criticas'!$C$3:$J$4739,7,0)="",IF(TODAY()&gt;VLOOKUP(B349,'Oficios_-_pend_criticas'!$C$3:$J$4739,5,0),"X",""),IF(VLOOKUP(B349,'Oficios_-_pend_criticas'!$C$3:$J$4739,7,0)&gt;VLOOKUP(B349,'Oficios_-_pend_criticas'!$C$3:$J$4739,5,0),"X",""))),""),"")</f>
        <v/>
      </c>
      <c r="V349" s="14" t="str">
        <f ca="1">IFERROR(IF(Q349=0,IF(VLOOKUP(B349,'Oficios_-_pend_criticas'!$C$3:$J$4739,5,0)="","",IF(VLOOKUP(B349,'Oficios_-_pend_criticas'!$C$3:$J$4739,7,0)="",IF(TODAY()&gt;VLOOKUP(B349,'Oficios_-_pend_criticas'!$C$3:$J$4739,5,0),"X",""),IF(VLOOKUP(B349,'Oficios_-_pend_criticas'!$C$3:$J$4739,7,0)&gt;VLOOKUP(B349,'Oficios_-_pend_criticas'!$C$3:$J$4739,5,0),"X",""))),""),"")</f>
        <v/>
      </c>
      <c r="W349" s="14" t="str">
        <f ca="1">IFERROR(IF(P349&lt;&gt;"X",IF(Q349&gt;0,IF(VLOOKUP(B349,'Oficios_-_pend_criticas'!$C$4:$J$4739,5,0)="","",IF(VLOOKUP(B349,'Oficios_-_pend_criticas'!$C$4:$J$4739,7,0)="",IF(TODAY()&gt;VLOOKUP(B349,'Oficios_-_pend_criticas'!$C$4:$J$4739,5,0),"X",""),IF(VLOOKUP(B349,'Oficios_-_pend_criticas'!$C$4:$J$4739,7,0)&gt;VLOOKUP(B349,'Oficios_-_pend_criticas'!$C$4:$J$4739,5,0),"X",""))),""),""),"")</f>
        <v/>
      </c>
    </row>
    <row r="350" spans="1:23" ht="36.75" hidden="1" customHeight="1" x14ac:dyDescent="0.25">
      <c r="A350" s="9" t="str">
        <f t="shared" si="15"/>
        <v/>
      </c>
      <c r="B350" s="10" t="s">
        <v>916</v>
      </c>
      <c r="C350" s="11" t="e">
        <f>IF(B350="","",VLOOKUP(B350,#REF!,6,0))</f>
        <v>#REF!</v>
      </c>
      <c r="D350" s="12" t="e">
        <f>IF(B350="","",VLOOKUP(B350,#REF!,22,0))</f>
        <v>#REF!</v>
      </c>
      <c r="E350" s="10" t="e">
        <f>IF(B350="","",VLOOKUP(B350,Consultas_públicas!$A$376:$G$3879,7,0))</f>
        <v>#N/A</v>
      </c>
      <c r="F350" s="12" t="s">
        <v>917</v>
      </c>
      <c r="G350" s="13">
        <v>43522</v>
      </c>
      <c r="H350" s="14" t="str">
        <f>IFERROR(IF(VLOOKUP(B350,'Oficios_-_pend_criticas'!$C$4:$D$4739,2,0)="","","X"),"")</f>
        <v/>
      </c>
      <c r="I350" s="12"/>
      <c r="J350" s="13"/>
      <c r="K350" s="10"/>
      <c r="L350" s="12" t="str">
        <f>IFERROR(VLOOKUP(B350,Retorno_da_RFB!$D$3:$I$6388,5,0),"")</f>
        <v>029</v>
      </c>
      <c r="M350" s="13">
        <f>IFERROR(VLOOKUP(B350,Retorno_da_RFB!$D$3:$I$6388,6,0),"")</f>
        <v>43543</v>
      </c>
      <c r="N350" s="10" t="str">
        <f>IFERROR(VLOOKUP(B350,Retorno_da_RFB!$D$3:$I$6388,3,0),"")</f>
        <v>8422.40.90</v>
      </c>
      <c r="O350" s="10" t="str">
        <f>IFERROR(VLOOKUP(B350,Retorno_da_RFB!$D$3:$I$6388,4,0),"")</f>
        <v>Máquinas automáticas para carregamento de produtos pré-embalados em caixas de papelão tipo RSC, com controlador lógico programável, painel de comando central, compostas de cadeia de 02 transportadores dotados de mini caçambas intercambiáveis montadas em correia dentada, com sistema de rejeição de pacotes desordenados através de identificação por fotocélulas,  01 unidade de montagem e transporte de caixas vazias, 01 unidade robótica para carregamento das caixas por transferência suspensa dos pacotes através de ventosas com aspiração por geração de vácuo, com  controle de camadas para abastecimento pelo topo das caixas, 01 transportador de caixas cheias, sistema HMI com tela sensível ao toque, dispositivo óptico de contagem, identificação e rejeição de caixas com produtos faltantes.</v>
      </c>
      <c r="P350" s="12" t="str">
        <f>IFERROR(IF(N350="","",IF(VLOOKUP(LEFT(N350,10),'Universo_BK-BIT'!$A$5:$E$10005,2,0)="","X",VLOOKUP(LEFT(N350,10),'Universo_BK-BIT'!$A$5:$E$10005,2,0))),"X")</f>
        <v>BK</v>
      </c>
      <c r="Q350" s="12">
        <f>IFERROR(IF(P350="X","",VLOOKUP(LEFT(N350,10),'Universo_BK-BIT'!$A$5:$E$10005,3,0)),"")</f>
        <v>14</v>
      </c>
      <c r="R350" s="14" t="e">
        <f t="shared" si="16"/>
        <v>#REF!</v>
      </c>
      <c r="S350" s="14" t="e">
        <f t="shared" si="17"/>
        <v>#N/A</v>
      </c>
      <c r="T350" s="14"/>
      <c r="U350" s="14" t="str">
        <f ca="1">IFERROR(IF(P350="X",IF(VLOOKUP(B350,'Oficios_-_pend_criticas'!$C$3:$J$4739,5,0)="","",IF(VLOOKUP(B350,'Oficios_-_pend_criticas'!$C$3:$J$4739,7,0)="",IF(TODAY()&gt;VLOOKUP(B350,'Oficios_-_pend_criticas'!$C$3:$J$4739,5,0),"X",""),IF(VLOOKUP(B350,'Oficios_-_pend_criticas'!$C$3:$J$4739,7,0)&gt;VLOOKUP(B350,'Oficios_-_pend_criticas'!$C$3:$J$4739,5,0),"X",""))),""),"")</f>
        <v/>
      </c>
      <c r="V350" s="14" t="str">
        <f ca="1">IFERROR(IF(Q350=0,IF(VLOOKUP(B350,'Oficios_-_pend_criticas'!$C$3:$J$4739,5,0)="","",IF(VLOOKUP(B350,'Oficios_-_pend_criticas'!$C$3:$J$4739,7,0)="",IF(TODAY()&gt;VLOOKUP(B350,'Oficios_-_pend_criticas'!$C$3:$J$4739,5,0),"X",""),IF(VLOOKUP(B350,'Oficios_-_pend_criticas'!$C$3:$J$4739,7,0)&gt;VLOOKUP(B350,'Oficios_-_pend_criticas'!$C$3:$J$4739,5,0),"X",""))),""),"")</f>
        <v/>
      </c>
      <c r="W350" s="14" t="str">
        <f ca="1">IFERROR(IF(P350&lt;&gt;"X",IF(Q350&gt;0,IF(VLOOKUP(B350,'Oficios_-_pend_criticas'!$C$4:$J$4739,5,0)="","",IF(VLOOKUP(B350,'Oficios_-_pend_criticas'!$C$4:$J$4739,7,0)="",IF(TODAY()&gt;VLOOKUP(B350,'Oficios_-_pend_criticas'!$C$4:$J$4739,5,0),"X",""),IF(VLOOKUP(B350,'Oficios_-_pend_criticas'!$C$4:$J$4739,7,0)&gt;VLOOKUP(B350,'Oficios_-_pend_criticas'!$C$4:$J$4739,5,0),"X",""))),""),""),"")</f>
        <v/>
      </c>
    </row>
    <row r="351" spans="1:23" ht="36.75" hidden="1" customHeight="1" x14ac:dyDescent="0.25">
      <c r="A351" s="9" t="str">
        <f t="shared" si="15"/>
        <v/>
      </c>
      <c r="B351" s="10" t="s">
        <v>920</v>
      </c>
      <c r="C351" s="11" t="e">
        <f>IF(B351="","",VLOOKUP(B351,#REF!,6,0))</f>
        <v>#REF!</v>
      </c>
      <c r="D351" s="12" t="e">
        <f>IF(B351="","",VLOOKUP(B351,#REF!,22,0))</f>
        <v>#REF!</v>
      </c>
      <c r="E351" s="10" t="e">
        <f>IF(B351="","",VLOOKUP(B351,Consultas_públicas!$A$376:$G$3879,7,0))</f>
        <v>#N/A</v>
      </c>
      <c r="F351" s="12" t="s">
        <v>917</v>
      </c>
      <c r="G351" s="13">
        <v>43522</v>
      </c>
      <c r="H351" s="14" t="str">
        <f>IFERROR(IF(VLOOKUP(B351,'Oficios_-_pend_criticas'!$C$4:$D$4739,2,0)="","","X"),"")</f>
        <v/>
      </c>
      <c r="I351" s="12"/>
      <c r="J351" s="13"/>
      <c r="K351" s="10"/>
      <c r="L351" s="12" t="str">
        <f>IFERROR(VLOOKUP(B351,Retorno_da_RFB!$D$3:$I$6388,5,0),"")</f>
        <v>029</v>
      </c>
      <c r="M351" s="13">
        <f>IFERROR(VLOOKUP(B351,Retorno_da_RFB!$D$3:$I$6388,6,0),"")</f>
        <v>43543</v>
      </c>
      <c r="N351" s="10" t="str">
        <f>IFERROR(VLOOKUP(B351,Retorno_da_RFB!$D$3:$I$6388,3,0),"")</f>
        <v>8428.39.90</v>
      </c>
      <c r="O351" s="10" t="str">
        <f>IFERROR(VLOOKUP(B351,Retorno_da_RFB!$D$3:$I$6388,4,0),"")</f>
        <v>Sistemas de roscas helicoidais para a extração em silos de fundo plano ou inclinado de produtos e/ou materiais difíceis, pesados ou leves, pulverulentos ou fibrosos, secos ou úmidos que apresentam um péssimo escoamento natural em silos, acionado por um motor hidráulico realizando um giro planetário (360°), garantindo uma extração do material segundo o princípio PEPS (primeiro a entrar, primeiro a sair) e uma partida em condição de silo cheio a partir de qualquer posição do helicoide sem intervenção humana dentro do silo.</v>
      </c>
      <c r="P351" s="12" t="str">
        <f>IFERROR(IF(N351="","",IF(VLOOKUP(LEFT(N351,10),'Universo_BK-BIT'!$A$5:$E$10005,2,0)="","X",VLOOKUP(LEFT(N351,10),'Universo_BK-BIT'!$A$5:$E$10005,2,0))),"X")</f>
        <v>BK</v>
      </c>
      <c r="Q351" s="12">
        <f>IFERROR(IF(P351="X","",VLOOKUP(LEFT(N351,10),'Universo_BK-BIT'!$A$5:$E$10005,3,0)),"")</f>
        <v>14</v>
      </c>
      <c r="R351" s="14" t="e">
        <f t="shared" si="16"/>
        <v>#REF!</v>
      </c>
      <c r="S351" s="14" t="e">
        <f t="shared" si="17"/>
        <v>#N/A</v>
      </c>
      <c r="T351" s="14"/>
      <c r="U351" s="14" t="str">
        <f ca="1">IFERROR(IF(P351="X",IF(VLOOKUP(B351,'Oficios_-_pend_criticas'!$C$3:$J$4739,5,0)="","",IF(VLOOKUP(B351,'Oficios_-_pend_criticas'!$C$3:$J$4739,7,0)="",IF(TODAY()&gt;VLOOKUP(B351,'Oficios_-_pend_criticas'!$C$3:$J$4739,5,0),"X",""),IF(VLOOKUP(B351,'Oficios_-_pend_criticas'!$C$3:$J$4739,7,0)&gt;VLOOKUP(B351,'Oficios_-_pend_criticas'!$C$3:$J$4739,5,0),"X",""))),""),"")</f>
        <v/>
      </c>
      <c r="V351" s="14" t="str">
        <f ca="1">IFERROR(IF(Q351=0,IF(VLOOKUP(B351,'Oficios_-_pend_criticas'!$C$3:$J$4739,5,0)="","",IF(VLOOKUP(B351,'Oficios_-_pend_criticas'!$C$3:$J$4739,7,0)="",IF(TODAY()&gt;VLOOKUP(B351,'Oficios_-_pend_criticas'!$C$3:$J$4739,5,0),"X",""),IF(VLOOKUP(B351,'Oficios_-_pend_criticas'!$C$3:$J$4739,7,0)&gt;VLOOKUP(B351,'Oficios_-_pend_criticas'!$C$3:$J$4739,5,0),"X",""))),""),"")</f>
        <v/>
      </c>
      <c r="W351" s="14" t="str">
        <f ca="1">IFERROR(IF(P351&lt;&gt;"X",IF(Q351&gt;0,IF(VLOOKUP(B351,'Oficios_-_pend_criticas'!$C$4:$J$4739,5,0)="","",IF(VLOOKUP(B351,'Oficios_-_pend_criticas'!$C$4:$J$4739,7,0)="",IF(TODAY()&gt;VLOOKUP(B351,'Oficios_-_pend_criticas'!$C$4:$J$4739,5,0),"X",""),IF(VLOOKUP(B351,'Oficios_-_pend_criticas'!$C$4:$J$4739,7,0)&gt;VLOOKUP(B351,'Oficios_-_pend_criticas'!$C$4:$J$4739,5,0),"X",""))),""),""),"")</f>
        <v/>
      </c>
    </row>
    <row r="352" spans="1:23" ht="36.75" hidden="1" customHeight="1" x14ac:dyDescent="0.25">
      <c r="A352" s="9" t="str">
        <f t="shared" si="15"/>
        <v/>
      </c>
      <c r="B352" s="10" t="s">
        <v>922</v>
      </c>
      <c r="C352" s="11" t="e">
        <f>IF(B352="","",VLOOKUP(B352,#REF!,6,0))</f>
        <v>#REF!</v>
      </c>
      <c r="D352" s="12" t="e">
        <f>IF(B352="","",VLOOKUP(B352,#REF!,22,0))</f>
        <v>#REF!</v>
      </c>
      <c r="E352" s="10" t="e">
        <f>IF(B352="","",VLOOKUP(B352,Consultas_públicas!$A$376:$G$3879,7,0))</f>
        <v>#N/A</v>
      </c>
      <c r="F352" s="12" t="s">
        <v>917</v>
      </c>
      <c r="G352" s="13">
        <v>43522</v>
      </c>
      <c r="H352" s="14" t="str">
        <f>IFERROR(IF(VLOOKUP(B352,'Oficios_-_pend_criticas'!$C$4:$D$4739,2,0)="","","X"),"")</f>
        <v/>
      </c>
      <c r="I352" s="12"/>
      <c r="J352" s="13"/>
      <c r="K352" s="10"/>
      <c r="L352" s="12" t="str">
        <f>IFERROR(VLOOKUP(B352,Retorno_da_RFB!$D$3:$I$6388,5,0),"")</f>
        <v>029</v>
      </c>
      <c r="M352" s="13">
        <f>IFERROR(VLOOKUP(B352,Retorno_da_RFB!$D$3:$I$6388,6,0),"")</f>
        <v>43543</v>
      </c>
      <c r="N352" s="10" t="str">
        <f>IFERROR(VLOOKUP(B352,Retorno_da_RFB!$D$3:$I$6388,3,0),"")</f>
        <v>8428.39.90</v>
      </c>
      <c r="O352" s="10" t="str">
        <f>IFERROR(VLOOKUP(B352,Retorno_da_RFB!$D$3:$I$6388,4,0),"")</f>
        <v>Roscas varredoras com sensor anti-encravamento, para realizar em silos de fundo plano a retirada integral do talude residual de produto com facilidade de escoamento natural em gravidade, com capacidade de 25 a 300t/h, fazendo um giro de 360° no silo, sem intervenção humana dentro do silo.</v>
      </c>
      <c r="P352" s="12" t="str">
        <f>IFERROR(IF(N352="","",IF(VLOOKUP(LEFT(N352,10),'Universo_BK-BIT'!$A$5:$E$10005,2,0)="","X",VLOOKUP(LEFT(N352,10),'Universo_BK-BIT'!$A$5:$E$10005,2,0))),"X")</f>
        <v>BK</v>
      </c>
      <c r="Q352" s="12">
        <f>IFERROR(IF(P352="X","",VLOOKUP(LEFT(N352,10),'Universo_BK-BIT'!$A$5:$E$10005,3,0)),"")</f>
        <v>14</v>
      </c>
      <c r="R352" s="14" t="e">
        <f t="shared" si="16"/>
        <v>#REF!</v>
      </c>
      <c r="S352" s="14" t="e">
        <f t="shared" si="17"/>
        <v>#N/A</v>
      </c>
      <c r="T352" s="14"/>
      <c r="U352" s="14" t="str">
        <f ca="1">IFERROR(IF(P352="X",IF(VLOOKUP(B352,'Oficios_-_pend_criticas'!$C$3:$J$4739,5,0)="","",IF(VLOOKUP(B352,'Oficios_-_pend_criticas'!$C$3:$J$4739,7,0)="",IF(TODAY()&gt;VLOOKUP(B352,'Oficios_-_pend_criticas'!$C$3:$J$4739,5,0),"X",""),IF(VLOOKUP(B352,'Oficios_-_pend_criticas'!$C$3:$J$4739,7,0)&gt;VLOOKUP(B352,'Oficios_-_pend_criticas'!$C$3:$J$4739,5,0),"X",""))),""),"")</f>
        <v/>
      </c>
      <c r="V352" s="14" t="str">
        <f ca="1">IFERROR(IF(Q352=0,IF(VLOOKUP(B352,'Oficios_-_pend_criticas'!$C$3:$J$4739,5,0)="","",IF(VLOOKUP(B352,'Oficios_-_pend_criticas'!$C$3:$J$4739,7,0)="",IF(TODAY()&gt;VLOOKUP(B352,'Oficios_-_pend_criticas'!$C$3:$J$4739,5,0),"X",""),IF(VLOOKUP(B352,'Oficios_-_pend_criticas'!$C$3:$J$4739,7,0)&gt;VLOOKUP(B352,'Oficios_-_pend_criticas'!$C$3:$J$4739,5,0),"X",""))),""),"")</f>
        <v/>
      </c>
      <c r="W352" s="14" t="str">
        <f ca="1">IFERROR(IF(P352&lt;&gt;"X",IF(Q352&gt;0,IF(VLOOKUP(B352,'Oficios_-_pend_criticas'!$C$4:$J$4739,5,0)="","",IF(VLOOKUP(B352,'Oficios_-_pend_criticas'!$C$4:$J$4739,7,0)="",IF(TODAY()&gt;VLOOKUP(B352,'Oficios_-_pend_criticas'!$C$4:$J$4739,5,0),"X",""),IF(VLOOKUP(B352,'Oficios_-_pend_criticas'!$C$4:$J$4739,7,0)&gt;VLOOKUP(B352,'Oficios_-_pend_criticas'!$C$4:$J$4739,5,0),"X",""))),""),""),"")</f>
        <v/>
      </c>
    </row>
    <row r="353" spans="1:23" ht="36.75" hidden="1" customHeight="1" x14ac:dyDescent="0.25">
      <c r="A353" s="9" t="str">
        <f t="shared" si="15"/>
        <v/>
      </c>
      <c r="B353" s="10" t="s">
        <v>924</v>
      </c>
      <c r="C353" s="11" t="e">
        <f>IF(B353="","",VLOOKUP(B353,#REF!,6,0))</f>
        <v>#REF!</v>
      </c>
      <c r="D353" s="12" t="e">
        <f>IF(B353="","",VLOOKUP(B353,#REF!,22,0))</f>
        <v>#REF!</v>
      </c>
      <c r="E353" s="10" t="e">
        <f>IF(B353="","",VLOOKUP(B353,Consultas_públicas!$A$376:$G$3879,7,0))</f>
        <v>#N/A</v>
      </c>
      <c r="F353" s="12" t="s">
        <v>917</v>
      </c>
      <c r="G353" s="13">
        <v>43522</v>
      </c>
      <c r="H353" s="14" t="str">
        <f>IFERROR(IF(VLOOKUP(B353,'Oficios_-_pend_criticas'!$C$4:$D$4739,2,0)="","","X"),"")</f>
        <v/>
      </c>
      <c r="I353" s="12"/>
      <c r="J353" s="13"/>
      <c r="K353" s="10"/>
      <c r="L353" s="12" t="str">
        <f>IFERROR(VLOOKUP(B353,Retorno_da_RFB!$D$3:$I$6388,5,0),"")</f>
        <v>029</v>
      </c>
      <c r="M353" s="13">
        <f>IFERROR(VLOOKUP(B353,Retorno_da_RFB!$D$3:$I$6388,6,0),"")</f>
        <v>43543</v>
      </c>
      <c r="N353" s="10" t="str">
        <f>IFERROR(VLOOKUP(B353,Retorno_da_RFB!$D$3:$I$6388,3,0),"")</f>
        <v>8431.20.11</v>
      </c>
      <c r="O353" s="10" t="str">
        <f>IFERROR(VLOOKUP(B353,Retorno_da_RFB!$D$3:$I$6388,4,0),"")</f>
        <v>Conjuntos soldados de fixação de torre de elevação com 380.7mm de abertura entre roletes e largura total de 700mm, altura de 449mm a 514.00mm, com proteção anticorrosiva, 204.4mm de profundidade para empilhadeiras.</v>
      </c>
      <c r="P353" s="12" t="str">
        <f>IFERROR(IF(N353="","",IF(VLOOKUP(LEFT(N353,10),'Universo_BK-BIT'!$A$5:$E$10005,2,0)="","X",VLOOKUP(LEFT(N353,10),'Universo_BK-BIT'!$A$5:$E$10005,2,0))),"X")</f>
        <v>BK</v>
      </c>
      <c r="Q353" s="12">
        <f>IFERROR(IF(P353="X","",VLOOKUP(LEFT(N353,10),'Universo_BK-BIT'!$A$5:$E$10005,3,0)),"")</f>
        <v>14</v>
      </c>
      <c r="R353" s="14" t="e">
        <f t="shared" si="16"/>
        <v>#REF!</v>
      </c>
      <c r="S353" s="14" t="e">
        <f t="shared" si="17"/>
        <v>#N/A</v>
      </c>
      <c r="T353" s="14"/>
      <c r="U353" s="14" t="str">
        <f ca="1">IFERROR(IF(P353="X",IF(VLOOKUP(B353,'Oficios_-_pend_criticas'!$C$3:$J$4739,5,0)="","",IF(VLOOKUP(B353,'Oficios_-_pend_criticas'!$C$3:$J$4739,7,0)="",IF(TODAY()&gt;VLOOKUP(B353,'Oficios_-_pend_criticas'!$C$3:$J$4739,5,0),"X",""),IF(VLOOKUP(B353,'Oficios_-_pend_criticas'!$C$3:$J$4739,7,0)&gt;VLOOKUP(B353,'Oficios_-_pend_criticas'!$C$3:$J$4739,5,0),"X",""))),""),"")</f>
        <v/>
      </c>
      <c r="V353" s="14" t="str">
        <f ca="1">IFERROR(IF(Q353=0,IF(VLOOKUP(B353,'Oficios_-_pend_criticas'!$C$3:$J$4739,5,0)="","",IF(VLOOKUP(B353,'Oficios_-_pend_criticas'!$C$3:$J$4739,7,0)="",IF(TODAY()&gt;VLOOKUP(B353,'Oficios_-_pend_criticas'!$C$3:$J$4739,5,0),"X",""),IF(VLOOKUP(B353,'Oficios_-_pend_criticas'!$C$3:$J$4739,7,0)&gt;VLOOKUP(B353,'Oficios_-_pend_criticas'!$C$3:$J$4739,5,0),"X",""))),""),"")</f>
        <v/>
      </c>
      <c r="W353" s="14" t="str">
        <f ca="1">IFERROR(IF(P353&lt;&gt;"X",IF(Q353&gt;0,IF(VLOOKUP(B353,'Oficios_-_pend_criticas'!$C$4:$J$4739,5,0)="","",IF(VLOOKUP(B353,'Oficios_-_pend_criticas'!$C$4:$J$4739,7,0)="",IF(TODAY()&gt;VLOOKUP(B353,'Oficios_-_pend_criticas'!$C$4:$J$4739,5,0),"X",""),IF(VLOOKUP(B353,'Oficios_-_pend_criticas'!$C$4:$J$4739,7,0)&gt;VLOOKUP(B353,'Oficios_-_pend_criticas'!$C$4:$J$4739,5,0),"X",""))),""),""),"")</f>
        <v/>
      </c>
    </row>
    <row r="354" spans="1:23" ht="36.75" hidden="1" customHeight="1" x14ac:dyDescent="0.25">
      <c r="A354" s="9" t="str">
        <f t="shared" si="15"/>
        <v/>
      </c>
      <c r="B354" s="10" t="s">
        <v>926</v>
      </c>
      <c r="C354" s="11" t="e">
        <f>IF(B354="","",VLOOKUP(B354,#REF!,6,0))</f>
        <v>#REF!</v>
      </c>
      <c r="D354" s="12" t="e">
        <f>IF(B354="","",VLOOKUP(B354,#REF!,22,0))</f>
        <v>#REF!</v>
      </c>
      <c r="E354" s="10" t="e">
        <f>IF(B354="","",VLOOKUP(B354,Consultas_públicas!$A$376:$G$3879,7,0))</f>
        <v>#N/A</v>
      </c>
      <c r="F354" s="12" t="s">
        <v>917</v>
      </c>
      <c r="G354" s="13">
        <v>43522</v>
      </c>
      <c r="H354" s="14" t="str">
        <f>IFERROR(IF(VLOOKUP(B354,'Oficios_-_pend_criticas'!$C$4:$D$4739,2,0)="","","X"),"")</f>
        <v/>
      </c>
      <c r="I354" s="12"/>
      <c r="J354" s="13"/>
      <c r="K354" s="10"/>
      <c r="L354" s="12" t="str">
        <f>IFERROR(VLOOKUP(B354,Retorno_da_RFB!$D$3:$I$6388,5,0),"")</f>
        <v>029</v>
      </c>
      <c r="M354" s="13">
        <f>IFERROR(VLOOKUP(B354,Retorno_da_RFB!$D$3:$I$6388,6,0),"")</f>
        <v>43543</v>
      </c>
      <c r="N354" s="10" t="str">
        <f>IFERROR(VLOOKUP(B354,Retorno_da_RFB!$D$3:$I$6388,3,0),"")</f>
        <v>8474.10.00</v>
      </c>
      <c r="O354" s="10" t="str">
        <f>IFERROR(VLOOKUP(B354,Retorno_da_RFB!$D$3:$I$6388,4,0),"")</f>
        <v>Conjuntos - coletores, distribuidores e separadores de água da escória, para sistema de granulação de escória de alto-forno, compostos de: 1 tambor cilíndrico rotativo de peneiramento e desaguamento tipo "TROMMEL" com crivo, para fluxo de até  10t/min e 0,2 a 1,2 rotações/min, paredes laterais formadas por peneira de telas filtrantes de malhas finas de aço inox AISI 316L resistentes à ferrugem, com pista de rolagem, flanges, corpo, segmento dentado, suporte das telas , cubo e conjunto de elementos de fixação das telas, telas filtrantes que são fabricados em aço inox AISI 316L, discos centrais para fixação das telas internas que são fabricados predominantemente em aço carbono.</v>
      </c>
      <c r="P354" s="12" t="str">
        <f>IFERROR(IF(N354="","",IF(VLOOKUP(LEFT(N354,10),'Universo_BK-BIT'!$A$5:$E$10005,2,0)="","X",VLOOKUP(LEFT(N354,10),'Universo_BK-BIT'!$A$5:$E$10005,2,0))),"X")</f>
        <v>BK</v>
      </c>
      <c r="Q354" s="12">
        <f>IFERROR(IF(P354="X","",VLOOKUP(LEFT(N354,10),'Universo_BK-BIT'!$A$5:$E$10005,3,0)),"")</f>
        <v>14</v>
      </c>
      <c r="R354" s="14" t="e">
        <f t="shared" si="16"/>
        <v>#REF!</v>
      </c>
      <c r="S354" s="14" t="e">
        <f t="shared" si="17"/>
        <v>#N/A</v>
      </c>
      <c r="T354" s="14"/>
      <c r="U354" s="14" t="str">
        <f ca="1">IFERROR(IF(P354="X",IF(VLOOKUP(B354,'Oficios_-_pend_criticas'!$C$3:$J$4739,5,0)="","",IF(VLOOKUP(B354,'Oficios_-_pend_criticas'!$C$3:$J$4739,7,0)="",IF(TODAY()&gt;VLOOKUP(B354,'Oficios_-_pend_criticas'!$C$3:$J$4739,5,0),"X",""),IF(VLOOKUP(B354,'Oficios_-_pend_criticas'!$C$3:$J$4739,7,0)&gt;VLOOKUP(B354,'Oficios_-_pend_criticas'!$C$3:$J$4739,5,0),"X",""))),""),"")</f>
        <v/>
      </c>
      <c r="V354" s="14" t="str">
        <f ca="1">IFERROR(IF(Q354=0,IF(VLOOKUP(B354,'Oficios_-_pend_criticas'!$C$3:$J$4739,5,0)="","",IF(VLOOKUP(B354,'Oficios_-_pend_criticas'!$C$3:$J$4739,7,0)="",IF(TODAY()&gt;VLOOKUP(B354,'Oficios_-_pend_criticas'!$C$3:$J$4739,5,0),"X",""),IF(VLOOKUP(B354,'Oficios_-_pend_criticas'!$C$3:$J$4739,7,0)&gt;VLOOKUP(B354,'Oficios_-_pend_criticas'!$C$3:$J$4739,5,0),"X",""))),""),"")</f>
        <v/>
      </c>
      <c r="W354" s="14" t="str">
        <f ca="1">IFERROR(IF(P354&lt;&gt;"X",IF(Q354&gt;0,IF(VLOOKUP(B354,'Oficios_-_pend_criticas'!$C$4:$J$4739,5,0)="","",IF(VLOOKUP(B354,'Oficios_-_pend_criticas'!$C$4:$J$4739,7,0)="",IF(TODAY()&gt;VLOOKUP(B354,'Oficios_-_pend_criticas'!$C$4:$J$4739,5,0),"X",""),IF(VLOOKUP(B354,'Oficios_-_pend_criticas'!$C$4:$J$4739,7,0)&gt;VLOOKUP(B354,'Oficios_-_pend_criticas'!$C$4:$J$4739,5,0),"X",""))),""),""),"")</f>
        <v/>
      </c>
    </row>
    <row r="355" spans="1:23" ht="36.75" hidden="1" customHeight="1" x14ac:dyDescent="0.25">
      <c r="A355" s="9" t="str">
        <f t="shared" si="15"/>
        <v/>
      </c>
      <c r="B355" s="10" t="s">
        <v>928</v>
      </c>
      <c r="C355" s="11" t="e">
        <f>IF(B355="","",VLOOKUP(B355,#REF!,6,0))</f>
        <v>#REF!</v>
      </c>
      <c r="D355" s="12" t="e">
        <f>IF(B355="","",VLOOKUP(B355,#REF!,22,0))</f>
        <v>#REF!</v>
      </c>
      <c r="E355" s="10" t="e">
        <f>IF(B355="","",VLOOKUP(B355,Consultas_públicas!$A$376:$G$3879,7,0))</f>
        <v>#N/A</v>
      </c>
      <c r="F355" s="12" t="s">
        <v>917</v>
      </c>
      <c r="G355" s="13">
        <v>43522</v>
      </c>
      <c r="H355" s="14" t="str">
        <f>IFERROR(IF(VLOOKUP(B355,'Oficios_-_pend_criticas'!$C$4:$D$4739,2,0)="","","X"),"")</f>
        <v/>
      </c>
      <c r="I355" s="12"/>
      <c r="J355" s="13"/>
      <c r="K355" s="10"/>
      <c r="L355" s="12" t="str">
        <f>IFERROR(VLOOKUP(B355,Retorno_da_RFB!$D$3:$I$6388,5,0),"")</f>
        <v>029</v>
      </c>
      <c r="M355" s="13">
        <f>IFERROR(VLOOKUP(B355,Retorno_da_RFB!$D$3:$I$6388,6,0),"")</f>
        <v>43543</v>
      </c>
      <c r="N355" s="10" t="str">
        <f>IFERROR(VLOOKUP(B355,Retorno_da_RFB!$D$3:$I$6388,3,0),"")</f>
        <v>8428.90.90</v>
      </c>
      <c r="O355" s="10" t="str">
        <f>IFERROR(VLOOKUP(B355,Retorno_da_RFB!$D$3:$I$6388,4,0),"")</f>
        <v>Curvas transportadoras de correia PVC preta estruturadas, com ângulo de 90 graus, raio interno de 660mm, largura da correia igual a 700mm, capacidade de carga de até 100kg, com rolete cônico de diâmetro externo de 100mm tracionado por um motor de potência 0,75kW e com velocidade máxima a 60Hz de 0,8m/s.</v>
      </c>
      <c r="P355" s="12" t="str">
        <f>IFERROR(IF(N355="","",IF(VLOOKUP(LEFT(N355,10),'Universo_BK-BIT'!$A$5:$E$10005,2,0)="","X",VLOOKUP(LEFT(N355,10),'Universo_BK-BIT'!$A$5:$E$10005,2,0))),"X")</f>
        <v>BK</v>
      </c>
      <c r="Q355" s="12">
        <f>IFERROR(IF(P355="X","",VLOOKUP(LEFT(N355,10),'Universo_BK-BIT'!$A$5:$E$10005,3,0)),"")</f>
        <v>14</v>
      </c>
      <c r="R355" s="14" t="e">
        <f t="shared" si="16"/>
        <v>#REF!</v>
      </c>
      <c r="S355" s="14" t="e">
        <f t="shared" si="17"/>
        <v>#N/A</v>
      </c>
      <c r="T355" s="14"/>
      <c r="U355" s="14" t="str">
        <f ca="1">IFERROR(IF(P355="X",IF(VLOOKUP(B355,'Oficios_-_pend_criticas'!$C$3:$J$4739,5,0)="","",IF(VLOOKUP(B355,'Oficios_-_pend_criticas'!$C$3:$J$4739,7,0)="",IF(TODAY()&gt;VLOOKUP(B355,'Oficios_-_pend_criticas'!$C$3:$J$4739,5,0),"X",""),IF(VLOOKUP(B355,'Oficios_-_pend_criticas'!$C$3:$J$4739,7,0)&gt;VLOOKUP(B355,'Oficios_-_pend_criticas'!$C$3:$J$4739,5,0),"X",""))),""),"")</f>
        <v/>
      </c>
      <c r="V355" s="14" t="str">
        <f ca="1">IFERROR(IF(Q355=0,IF(VLOOKUP(B355,'Oficios_-_pend_criticas'!$C$3:$J$4739,5,0)="","",IF(VLOOKUP(B355,'Oficios_-_pend_criticas'!$C$3:$J$4739,7,0)="",IF(TODAY()&gt;VLOOKUP(B355,'Oficios_-_pend_criticas'!$C$3:$J$4739,5,0),"X",""),IF(VLOOKUP(B355,'Oficios_-_pend_criticas'!$C$3:$J$4739,7,0)&gt;VLOOKUP(B355,'Oficios_-_pend_criticas'!$C$3:$J$4739,5,0),"X",""))),""),"")</f>
        <v/>
      </c>
      <c r="W355" s="14" t="str">
        <f ca="1">IFERROR(IF(P355&lt;&gt;"X",IF(Q355&gt;0,IF(VLOOKUP(B355,'Oficios_-_pend_criticas'!$C$4:$J$4739,5,0)="","",IF(VLOOKUP(B355,'Oficios_-_pend_criticas'!$C$4:$J$4739,7,0)="",IF(TODAY()&gt;VLOOKUP(B355,'Oficios_-_pend_criticas'!$C$4:$J$4739,5,0),"X",""),IF(VLOOKUP(B355,'Oficios_-_pend_criticas'!$C$4:$J$4739,7,0)&gt;VLOOKUP(B355,'Oficios_-_pend_criticas'!$C$4:$J$4739,5,0),"X",""))),""),""),"")</f>
        <v/>
      </c>
    </row>
    <row r="356" spans="1:23" ht="36.75" hidden="1" customHeight="1" x14ac:dyDescent="0.25">
      <c r="A356" s="9" t="str">
        <f t="shared" si="15"/>
        <v/>
      </c>
      <c r="B356" s="10" t="s">
        <v>930</v>
      </c>
      <c r="C356" s="11" t="e">
        <f>IF(B356="","",VLOOKUP(B356,#REF!,6,0))</f>
        <v>#REF!</v>
      </c>
      <c r="D356" s="12" t="e">
        <f>IF(B356="","",VLOOKUP(B356,#REF!,22,0))</f>
        <v>#REF!</v>
      </c>
      <c r="E356" s="10" t="e">
        <f>IF(B356="","",VLOOKUP(B356,Consultas_públicas!$A$376:$G$3879,7,0))</f>
        <v>#N/A</v>
      </c>
      <c r="F356" s="12" t="s">
        <v>917</v>
      </c>
      <c r="G356" s="13">
        <v>43522</v>
      </c>
      <c r="H356" s="14" t="str">
        <f>IFERROR(IF(VLOOKUP(B356,'Oficios_-_pend_criticas'!$C$4:$D$4739,2,0)="","","X"),"")</f>
        <v/>
      </c>
      <c r="I356" s="12"/>
      <c r="J356" s="13"/>
      <c r="K356" s="10"/>
      <c r="L356" s="12" t="str">
        <f>IFERROR(VLOOKUP(B356,Retorno_da_RFB!$D$3:$I$6388,5,0),"")</f>
        <v>029</v>
      </c>
      <c r="M356" s="13">
        <f>IFERROR(VLOOKUP(B356,Retorno_da_RFB!$D$3:$I$6388,6,0),"")</f>
        <v>43543</v>
      </c>
      <c r="N356" s="10" t="str">
        <f>IFERROR(VLOOKUP(B356,Retorno_da_RFB!$D$3:$I$6388,3,0),"")</f>
        <v>9027.50.90</v>
      </c>
      <c r="O356" s="10" t="str">
        <f>IFERROR(VLOOKUP(B356,Retorno_da_RFB!$D$3:$I$6388,4,0),"")</f>
        <v>Detectores de chamas/fogo multi-espectrum, capazes de detectarem “espectrum” de luz com comprimento de onda UV, IR e visível, com sensibilidade espectral de 185 a 260 nanômetros para UV, 400 a 700 nanômetros para luz visível e 0,7 a 3,5 microns para IR, sensibilidade ajustável entre “Muito Alta”, “Alta”, “Media” e “Baixa”, tempo de resposta entre 3 a 5 segundos para uma distância de 30 metros e entre 3 a 10 segundos para uma distância de 60 metros, anglo de visão de 90° e range de 60 metros, indicação visual AZUL para alimentação, VERMELHO para alarmes e AMARELO para falhas, 2 entradas para conexões elétricas 3/4 padrão NPT ou M25, invólucro a prova de explosão em aço inoxidável 316 polido ou alumínio com acabamento marítimo em epóxi cor vermelha, intrinsicamente seguro para uso em áreas classificadas com aprovação nacional Inmetro, índice de proteção IP66, alimentação elétrica 24Vcc, comunicação analógica e digital via 4 - 20mA, “modbus” e saídas relé, com ou sem comunicação Hart, temperatura de operação entre -40 a 85°C e humidade entre 5 a 98%, podendo ou não estar acompanhado do suporte de montagem.</v>
      </c>
      <c r="P356" s="12" t="str">
        <f>IFERROR(IF(N356="","",IF(VLOOKUP(LEFT(N356,10),'Universo_BK-BIT'!$A$5:$E$10005,2,0)="","X",VLOOKUP(LEFT(N356,10),'Universo_BK-BIT'!$A$5:$E$10005,2,0))),"X")</f>
        <v>BK</v>
      </c>
      <c r="Q356" s="12">
        <f>IFERROR(IF(P356="X","",VLOOKUP(LEFT(N356,10),'Universo_BK-BIT'!$A$5:$E$10005,3,0)),"")</f>
        <v>14</v>
      </c>
      <c r="R356" s="14" t="e">
        <f t="shared" si="16"/>
        <v>#REF!</v>
      </c>
      <c r="S356" s="14" t="e">
        <f t="shared" si="17"/>
        <v>#N/A</v>
      </c>
      <c r="T356" s="14"/>
      <c r="U356" s="14" t="str">
        <f ca="1">IFERROR(IF(P356="X",IF(VLOOKUP(B356,'Oficios_-_pend_criticas'!$C$3:$J$4739,5,0)="","",IF(VLOOKUP(B356,'Oficios_-_pend_criticas'!$C$3:$J$4739,7,0)="",IF(TODAY()&gt;VLOOKUP(B356,'Oficios_-_pend_criticas'!$C$3:$J$4739,5,0),"X",""),IF(VLOOKUP(B356,'Oficios_-_pend_criticas'!$C$3:$J$4739,7,0)&gt;VLOOKUP(B356,'Oficios_-_pend_criticas'!$C$3:$J$4739,5,0),"X",""))),""),"")</f>
        <v/>
      </c>
      <c r="V356" s="14" t="str">
        <f ca="1">IFERROR(IF(Q356=0,IF(VLOOKUP(B356,'Oficios_-_pend_criticas'!$C$3:$J$4739,5,0)="","",IF(VLOOKUP(B356,'Oficios_-_pend_criticas'!$C$3:$J$4739,7,0)="",IF(TODAY()&gt;VLOOKUP(B356,'Oficios_-_pend_criticas'!$C$3:$J$4739,5,0),"X",""),IF(VLOOKUP(B356,'Oficios_-_pend_criticas'!$C$3:$J$4739,7,0)&gt;VLOOKUP(B356,'Oficios_-_pend_criticas'!$C$3:$J$4739,5,0),"X",""))),""),"")</f>
        <v/>
      </c>
      <c r="W356" s="14" t="str">
        <f ca="1">IFERROR(IF(P356&lt;&gt;"X",IF(Q356&gt;0,IF(VLOOKUP(B356,'Oficios_-_pend_criticas'!$C$4:$J$4739,5,0)="","",IF(VLOOKUP(B356,'Oficios_-_pend_criticas'!$C$4:$J$4739,7,0)="",IF(TODAY()&gt;VLOOKUP(B356,'Oficios_-_pend_criticas'!$C$4:$J$4739,5,0),"X",""),IF(VLOOKUP(B356,'Oficios_-_pend_criticas'!$C$4:$J$4739,7,0)&gt;VLOOKUP(B356,'Oficios_-_pend_criticas'!$C$4:$J$4739,5,0),"X",""))),""),""),"")</f>
        <v/>
      </c>
    </row>
    <row r="357" spans="1:23" ht="36.75" hidden="1" customHeight="1" x14ac:dyDescent="0.25">
      <c r="A357" s="9" t="str">
        <f t="shared" si="15"/>
        <v/>
      </c>
      <c r="B357" s="10" t="s">
        <v>932</v>
      </c>
      <c r="C357" s="11" t="e">
        <f>IF(B357="","",VLOOKUP(B357,#REF!,6,0))</f>
        <v>#REF!</v>
      </c>
      <c r="D357" s="12" t="e">
        <f>IF(B357="","",VLOOKUP(B357,#REF!,22,0))</f>
        <v>#REF!</v>
      </c>
      <c r="E357" s="10" t="e">
        <f>IF(B357="","",VLOOKUP(B357,Consultas_públicas!$A$376:$G$3879,7,0))</f>
        <v>#N/A</v>
      </c>
      <c r="F357" s="12" t="s">
        <v>917</v>
      </c>
      <c r="G357" s="13">
        <v>43522</v>
      </c>
      <c r="H357" s="14" t="str">
        <f>IFERROR(IF(VLOOKUP(B357,'Oficios_-_pend_criticas'!$C$4:$D$4739,2,0)="","","X"),"")</f>
        <v/>
      </c>
      <c r="I357" s="12"/>
      <c r="J357" s="13"/>
      <c r="K357" s="10"/>
      <c r="L357" s="12" t="str">
        <f>IFERROR(VLOOKUP(B357,Retorno_da_RFB!$D$3:$I$6388,5,0),"")</f>
        <v>029</v>
      </c>
      <c r="M357" s="13">
        <f>IFERROR(VLOOKUP(B357,Retorno_da_RFB!$D$3:$I$6388,6,0),"")</f>
        <v>43543</v>
      </c>
      <c r="N357" s="10" t="str">
        <f>IFERROR(VLOOKUP(B357,Retorno_da_RFB!$D$3:$I$6388,3,0),"")</f>
        <v>9018.19.90</v>
      </c>
      <c r="O357" s="10" t="str">
        <f>IFERROR(VLOOKUP(B357,Retorno_da_RFB!$D$3:$I$6388,4,0),"")</f>
        <v>Suportes dotados por anel metálico para fixação e alinhamento de tampas de acabamento do magneto de equipamentos de ressonância magnética, possui diâmetro interno igual a 949,324mm e diâmetro externo igual a 1141,315mm; contém braços metálicos instalados radialmente no perímetro do anel (que possuem dimensão de 331,4 x 113,9mm); contém parafusos e porcas metálicas, porcas de poliamida, silicone translúcido adesivo para selagem, material selante para manutenção preventiva e gaixetas para vedação.</v>
      </c>
      <c r="P357" s="12" t="str">
        <f>IFERROR(IF(N357="","",IF(VLOOKUP(LEFT(N357,10),'Universo_BK-BIT'!$A$5:$E$10005,2,0)="","X",VLOOKUP(LEFT(N357,10),'Universo_BK-BIT'!$A$5:$E$10005,2,0))),"X")</f>
        <v>BK</v>
      </c>
      <c r="Q357" s="12">
        <f>IFERROR(IF(P357="X","",VLOOKUP(LEFT(N357,10),'Universo_BK-BIT'!$A$5:$E$10005,3,0)),"")</f>
        <v>14</v>
      </c>
      <c r="R357" s="14" t="e">
        <f t="shared" si="16"/>
        <v>#REF!</v>
      </c>
      <c r="S357" s="14" t="e">
        <f t="shared" si="17"/>
        <v>#N/A</v>
      </c>
      <c r="T357" s="14"/>
      <c r="U357" s="14" t="str">
        <f ca="1">IFERROR(IF(P357="X",IF(VLOOKUP(B357,'Oficios_-_pend_criticas'!$C$3:$J$4739,5,0)="","",IF(VLOOKUP(B357,'Oficios_-_pend_criticas'!$C$3:$J$4739,7,0)="",IF(TODAY()&gt;VLOOKUP(B357,'Oficios_-_pend_criticas'!$C$3:$J$4739,5,0),"X",""),IF(VLOOKUP(B357,'Oficios_-_pend_criticas'!$C$3:$J$4739,7,0)&gt;VLOOKUP(B357,'Oficios_-_pend_criticas'!$C$3:$J$4739,5,0),"X",""))),""),"")</f>
        <v/>
      </c>
      <c r="V357" s="14" t="str">
        <f ca="1">IFERROR(IF(Q357=0,IF(VLOOKUP(B357,'Oficios_-_pend_criticas'!$C$3:$J$4739,5,0)="","",IF(VLOOKUP(B357,'Oficios_-_pend_criticas'!$C$3:$J$4739,7,0)="",IF(TODAY()&gt;VLOOKUP(B357,'Oficios_-_pend_criticas'!$C$3:$J$4739,5,0),"X",""),IF(VLOOKUP(B357,'Oficios_-_pend_criticas'!$C$3:$J$4739,7,0)&gt;VLOOKUP(B357,'Oficios_-_pend_criticas'!$C$3:$J$4739,5,0),"X",""))),""),"")</f>
        <v/>
      </c>
      <c r="W357" s="14" t="str">
        <f ca="1">IFERROR(IF(P357&lt;&gt;"X",IF(Q357&gt;0,IF(VLOOKUP(B357,'Oficios_-_pend_criticas'!$C$4:$J$4739,5,0)="","",IF(VLOOKUP(B357,'Oficios_-_pend_criticas'!$C$4:$J$4739,7,0)="",IF(TODAY()&gt;VLOOKUP(B357,'Oficios_-_pend_criticas'!$C$4:$J$4739,5,0),"X",""),IF(VLOOKUP(B357,'Oficios_-_pend_criticas'!$C$4:$J$4739,7,0)&gt;VLOOKUP(B357,'Oficios_-_pend_criticas'!$C$4:$J$4739,5,0),"X",""))),""),""),"")</f>
        <v/>
      </c>
    </row>
    <row r="358" spans="1:23" ht="36.75" hidden="1" customHeight="1" x14ac:dyDescent="0.25">
      <c r="A358" s="9" t="str">
        <f t="shared" si="15"/>
        <v/>
      </c>
      <c r="B358" s="10" t="s">
        <v>935</v>
      </c>
      <c r="C358" s="11" t="e">
        <f>IF(B358="","",VLOOKUP(B358,#REF!,6,0))</f>
        <v>#REF!</v>
      </c>
      <c r="D358" s="12" t="e">
        <f>IF(B358="","",VLOOKUP(B358,#REF!,22,0))</f>
        <v>#REF!</v>
      </c>
      <c r="E358" s="10" t="e">
        <f>IF(B358="","",VLOOKUP(B358,Consultas_públicas!$A$376:$G$3879,7,0))</f>
        <v>#N/A</v>
      </c>
      <c r="F358" s="12" t="s">
        <v>917</v>
      </c>
      <c r="G358" s="13">
        <v>43522</v>
      </c>
      <c r="H358" s="14" t="str">
        <f>IFERROR(IF(VLOOKUP(B358,'Oficios_-_pend_criticas'!$C$4:$D$4739,2,0)="","","X"),"")</f>
        <v/>
      </c>
      <c r="I358" s="12"/>
      <c r="J358" s="13"/>
      <c r="K358" s="10"/>
      <c r="L358" s="12" t="str">
        <f>IFERROR(VLOOKUP(B358,Retorno_da_RFB!$D$3:$I$6388,5,0),"")</f>
        <v>029</v>
      </c>
      <c r="M358" s="13">
        <f>IFERROR(VLOOKUP(B358,Retorno_da_RFB!$D$3:$I$6388,6,0),"")</f>
        <v>43543</v>
      </c>
      <c r="N358" s="10" t="str">
        <f>IFERROR(VLOOKUP(B358,Retorno_da_RFB!$D$3:$I$6388,3,0),"")</f>
        <v>9018.19.90</v>
      </c>
      <c r="O358" s="10" t="str">
        <f>IFERROR(VLOOKUP(B358,Retorno_da_RFB!$D$3:$I$6388,4,0),"")</f>
        <v>Pontes base para mesa deslizante da ressonância magnética utilizadas durante o escaneamento de pacientes, com a dimensão de 1.934.7 x 546mm; constituídas por partes plásticas, uma cinta de borracha dentada presa à roldana de deslizamento e sensor de fim de curso; contém materiais metálicos constituídos por componentes paramagnéticos.</v>
      </c>
      <c r="P358" s="12" t="str">
        <f>IFERROR(IF(N358="","",IF(VLOOKUP(LEFT(N358,10),'Universo_BK-BIT'!$A$5:$E$10005,2,0)="","X",VLOOKUP(LEFT(N358,10),'Universo_BK-BIT'!$A$5:$E$10005,2,0))),"X")</f>
        <v>BK</v>
      </c>
      <c r="Q358" s="12">
        <f>IFERROR(IF(P358="X","",VLOOKUP(LEFT(N358,10),'Universo_BK-BIT'!$A$5:$E$10005,3,0)),"")</f>
        <v>14</v>
      </c>
      <c r="R358" s="14" t="e">
        <f t="shared" si="16"/>
        <v>#REF!</v>
      </c>
      <c r="S358" s="14" t="e">
        <f t="shared" si="17"/>
        <v>#N/A</v>
      </c>
      <c r="T358" s="14"/>
      <c r="U358" s="14" t="str">
        <f ca="1">IFERROR(IF(P358="X",IF(VLOOKUP(B358,'Oficios_-_pend_criticas'!$C$3:$J$4739,5,0)="","",IF(VLOOKUP(B358,'Oficios_-_pend_criticas'!$C$3:$J$4739,7,0)="",IF(TODAY()&gt;VLOOKUP(B358,'Oficios_-_pend_criticas'!$C$3:$J$4739,5,0),"X",""),IF(VLOOKUP(B358,'Oficios_-_pend_criticas'!$C$3:$J$4739,7,0)&gt;VLOOKUP(B358,'Oficios_-_pend_criticas'!$C$3:$J$4739,5,0),"X",""))),""),"")</f>
        <v/>
      </c>
      <c r="V358" s="14" t="str">
        <f ca="1">IFERROR(IF(Q358=0,IF(VLOOKUP(B358,'Oficios_-_pend_criticas'!$C$3:$J$4739,5,0)="","",IF(VLOOKUP(B358,'Oficios_-_pend_criticas'!$C$3:$J$4739,7,0)="",IF(TODAY()&gt;VLOOKUP(B358,'Oficios_-_pend_criticas'!$C$3:$J$4739,5,0),"X",""),IF(VLOOKUP(B358,'Oficios_-_pend_criticas'!$C$3:$J$4739,7,0)&gt;VLOOKUP(B358,'Oficios_-_pend_criticas'!$C$3:$J$4739,5,0),"X",""))),""),"")</f>
        <v/>
      </c>
      <c r="W358" s="14" t="str">
        <f ca="1">IFERROR(IF(P358&lt;&gt;"X",IF(Q358&gt;0,IF(VLOOKUP(B358,'Oficios_-_pend_criticas'!$C$4:$J$4739,5,0)="","",IF(VLOOKUP(B358,'Oficios_-_pend_criticas'!$C$4:$J$4739,7,0)="",IF(TODAY()&gt;VLOOKUP(B358,'Oficios_-_pend_criticas'!$C$4:$J$4739,5,0),"X",""),IF(VLOOKUP(B358,'Oficios_-_pend_criticas'!$C$4:$J$4739,7,0)&gt;VLOOKUP(B358,'Oficios_-_pend_criticas'!$C$4:$J$4739,5,0),"X",""))),""),""),"")</f>
        <v/>
      </c>
    </row>
    <row r="359" spans="1:23" ht="36.75" hidden="1" customHeight="1" x14ac:dyDescent="0.25">
      <c r="A359" s="9" t="str">
        <f t="shared" si="15"/>
        <v/>
      </c>
      <c r="B359" s="10" t="s">
        <v>937</v>
      </c>
      <c r="C359" s="11" t="e">
        <f>IF(B359="","",VLOOKUP(B359,#REF!,6,0))</f>
        <v>#REF!</v>
      </c>
      <c r="D359" s="12" t="e">
        <f>IF(B359="","",VLOOKUP(B359,#REF!,22,0))</f>
        <v>#REF!</v>
      </c>
      <c r="E359" s="10" t="e">
        <f>IF(B359="","",VLOOKUP(B359,Consultas_públicas!$A$376:$G$3879,7,0))</f>
        <v>#N/A</v>
      </c>
      <c r="F359" s="12" t="s">
        <v>917</v>
      </c>
      <c r="G359" s="13">
        <v>43522</v>
      </c>
      <c r="H359" s="14" t="str">
        <f>IFERROR(IF(VLOOKUP(B359,'Oficios_-_pend_criticas'!$C$4:$D$4739,2,0)="","","X"),"")</f>
        <v/>
      </c>
      <c r="I359" s="12"/>
      <c r="J359" s="13"/>
      <c r="K359" s="10"/>
      <c r="L359" s="12" t="str">
        <f>IFERROR(VLOOKUP(B359,Retorno_da_RFB!$D$3:$I$6388,5,0),"")</f>
        <v>029</v>
      </c>
      <c r="M359" s="13">
        <f>IFERROR(VLOOKUP(B359,Retorno_da_RFB!$D$3:$I$6388,6,0),"")</f>
        <v>43543</v>
      </c>
      <c r="N359" s="10" t="str">
        <f>IFERROR(VLOOKUP(B359,Retorno_da_RFB!$D$3:$I$6388,3,0),"")</f>
        <v>8428.33.00</v>
      </c>
      <c r="O359" s="10" t="str">
        <f>IFERROR(VLOOKUP(B359,Retorno_da_RFB!$D$3:$I$6388,4,0),"")</f>
        <v>Correias transportadoras em curva, de PVC preta, estruturada, com angulo de 60 graus, raio interno de 660mm, largura da correia igual a 800mm, capacidade de carga de até 100kgs, com rolete cônico de diâmetro externo de 100mm tracionado por um motor de potência de 1,5kW e com velocidade máxima a 60Hz de 2m/s.</v>
      </c>
      <c r="P359" s="12" t="str">
        <f>IFERROR(IF(N359="","",IF(VLOOKUP(LEFT(N359,10),'Universo_BK-BIT'!$A$5:$E$10005,2,0)="","X",VLOOKUP(LEFT(N359,10),'Universo_BK-BIT'!$A$5:$E$10005,2,0))),"X")</f>
        <v>BK</v>
      </c>
      <c r="Q359" s="12">
        <f>IFERROR(IF(P359="X","",VLOOKUP(LEFT(N359,10),'Universo_BK-BIT'!$A$5:$E$10005,3,0)),"")</f>
        <v>14</v>
      </c>
      <c r="R359" s="14" t="e">
        <f t="shared" si="16"/>
        <v>#REF!</v>
      </c>
      <c r="S359" s="14" t="e">
        <f t="shared" si="17"/>
        <v>#N/A</v>
      </c>
      <c r="T359" s="14"/>
      <c r="U359" s="14" t="str">
        <f ca="1">IFERROR(IF(P359="X",IF(VLOOKUP(B359,'Oficios_-_pend_criticas'!$C$3:$J$4739,5,0)="","",IF(VLOOKUP(B359,'Oficios_-_pend_criticas'!$C$3:$J$4739,7,0)="",IF(TODAY()&gt;VLOOKUP(B359,'Oficios_-_pend_criticas'!$C$3:$J$4739,5,0),"X",""),IF(VLOOKUP(B359,'Oficios_-_pend_criticas'!$C$3:$J$4739,7,0)&gt;VLOOKUP(B359,'Oficios_-_pend_criticas'!$C$3:$J$4739,5,0),"X",""))),""),"")</f>
        <v/>
      </c>
      <c r="V359" s="14" t="str">
        <f ca="1">IFERROR(IF(Q359=0,IF(VLOOKUP(B359,'Oficios_-_pend_criticas'!$C$3:$J$4739,5,0)="","",IF(VLOOKUP(B359,'Oficios_-_pend_criticas'!$C$3:$J$4739,7,0)="",IF(TODAY()&gt;VLOOKUP(B359,'Oficios_-_pend_criticas'!$C$3:$J$4739,5,0),"X",""),IF(VLOOKUP(B359,'Oficios_-_pend_criticas'!$C$3:$J$4739,7,0)&gt;VLOOKUP(B359,'Oficios_-_pend_criticas'!$C$3:$J$4739,5,0),"X",""))),""),"")</f>
        <v/>
      </c>
      <c r="W359" s="14" t="str">
        <f ca="1">IFERROR(IF(P359&lt;&gt;"X",IF(Q359&gt;0,IF(VLOOKUP(B359,'Oficios_-_pend_criticas'!$C$4:$J$4739,5,0)="","",IF(VLOOKUP(B359,'Oficios_-_pend_criticas'!$C$4:$J$4739,7,0)="",IF(TODAY()&gt;VLOOKUP(B359,'Oficios_-_pend_criticas'!$C$4:$J$4739,5,0),"X",""),IF(VLOOKUP(B359,'Oficios_-_pend_criticas'!$C$4:$J$4739,7,0)&gt;VLOOKUP(B359,'Oficios_-_pend_criticas'!$C$4:$J$4739,5,0),"X",""))),""),""),"")</f>
        <v/>
      </c>
    </row>
    <row r="360" spans="1:23" ht="36.75" hidden="1" customHeight="1" x14ac:dyDescent="0.25">
      <c r="A360" s="9" t="str">
        <f t="shared" si="15"/>
        <v/>
      </c>
      <c r="B360" s="10" t="s">
        <v>939</v>
      </c>
      <c r="C360" s="11" t="e">
        <f>IF(B360="","",VLOOKUP(B360,#REF!,6,0))</f>
        <v>#REF!</v>
      </c>
      <c r="D360" s="12" t="e">
        <f>IF(B360="","",VLOOKUP(B360,#REF!,22,0))</f>
        <v>#REF!</v>
      </c>
      <c r="E360" s="10" t="e">
        <f>IF(B360="","",VLOOKUP(B360,Consultas_públicas!$A$376:$G$3879,7,0))</f>
        <v>#N/A</v>
      </c>
      <c r="F360" s="12" t="s">
        <v>917</v>
      </c>
      <c r="G360" s="13">
        <v>43522</v>
      </c>
      <c r="H360" s="14" t="str">
        <f>IFERROR(IF(VLOOKUP(B360,'Oficios_-_pend_criticas'!$C$4:$D$4739,2,0)="","","X"),"")</f>
        <v/>
      </c>
      <c r="I360" s="12"/>
      <c r="J360" s="13"/>
      <c r="K360" s="10"/>
      <c r="L360" s="12" t="str">
        <f>IFERROR(VLOOKUP(B360,Retorno_da_RFB!$D$3:$I$6388,5,0),"")</f>
        <v>029</v>
      </c>
      <c r="M360" s="13">
        <f>IFERROR(VLOOKUP(B360,Retorno_da_RFB!$D$3:$I$6388,6,0),"")</f>
        <v>43543</v>
      </c>
      <c r="N360" s="10" t="str">
        <f>IFERROR(VLOOKUP(B360,Retorno_da_RFB!$D$3:$I$6388,3,0),"")</f>
        <v>8445.11.90</v>
      </c>
      <c r="O360" s="10" t="str">
        <f>IFERROR(VLOOKUP(B360,Retorno_da_RFB!$D$3:$I$6388,4,0),"")</f>
        <v>Máquinas para confecção de rolos de materiais têxteis próprios para uso em máquinas penteadeiras, operando com tecnologia de enrolamento por correia, velocidade máxima igual ou superior a 230m/min e capacidade máxima igual ou superior a 600kg/h.</v>
      </c>
      <c r="P360" s="12" t="str">
        <f>IFERROR(IF(N360="","",IF(VLOOKUP(LEFT(N360,10),'Universo_BK-BIT'!$A$5:$E$10005,2,0)="","X",VLOOKUP(LEFT(N360,10),'Universo_BK-BIT'!$A$5:$E$10005,2,0))),"X")</f>
        <v>BK</v>
      </c>
      <c r="Q360" s="12">
        <f>IFERROR(IF(P360="X","",VLOOKUP(LEFT(N360,10),'Universo_BK-BIT'!$A$5:$E$10005,3,0)),"")</f>
        <v>14</v>
      </c>
      <c r="R360" s="14" t="e">
        <f t="shared" si="16"/>
        <v>#REF!</v>
      </c>
      <c r="S360" s="14" t="e">
        <f t="shared" si="17"/>
        <v>#N/A</v>
      </c>
      <c r="T360" s="14"/>
      <c r="U360" s="14" t="str">
        <f ca="1">IFERROR(IF(P360="X",IF(VLOOKUP(B360,'Oficios_-_pend_criticas'!$C$3:$J$4739,5,0)="","",IF(VLOOKUP(B360,'Oficios_-_pend_criticas'!$C$3:$J$4739,7,0)="",IF(TODAY()&gt;VLOOKUP(B360,'Oficios_-_pend_criticas'!$C$3:$J$4739,5,0),"X",""),IF(VLOOKUP(B360,'Oficios_-_pend_criticas'!$C$3:$J$4739,7,0)&gt;VLOOKUP(B360,'Oficios_-_pend_criticas'!$C$3:$J$4739,5,0),"X",""))),""),"")</f>
        <v/>
      </c>
      <c r="V360" s="14" t="str">
        <f ca="1">IFERROR(IF(Q360=0,IF(VLOOKUP(B360,'Oficios_-_pend_criticas'!$C$3:$J$4739,5,0)="","",IF(VLOOKUP(B360,'Oficios_-_pend_criticas'!$C$3:$J$4739,7,0)="",IF(TODAY()&gt;VLOOKUP(B360,'Oficios_-_pend_criticas'!$C$3:$J$4739,5,0),"X",""),IF(VLOOKUP(B360,'Oficios_-_pend_criticas'!$C$3:$J$4739,7,0)&gt;VLOOKUP(B360,'Oficios_-_pend_criticas'!$C$3:$J$4739,5,0),"X",""))),""),"")</f>
        <v/>
      </c>
      <c r="W360" s="14" t="str">
        <f ca="1">IFERROR(IF(P360&lt;&gt;"X",IF(Q360&gt;0,IF(VLOOKUP(B360,'Oficios_-_pend_criticas'!$C$4:$J$4739,5,0)="","",IF(VLOOKUP(B360,'Oficios_-_pend_criticas'!$C$4:$J$4739,7,0)="",IF(TODAY()&gt;VLOOKUP(B360,'Oficios_-_pend_criticas'!$C$4:$J$4739,5,0),"X",""),IF(VLOOKUP(B360,'Oficios_-_pend_criticas'!$C$4:$J$4739,7,0)&gt;VLOOKUP(B360,'Oficios_-_pend_criticas'!$C$4:$J$4739,5,0),"X",""))),""),""),"")</f>
        <v/>
      </c>
    </row>
    <row r="361" spans="1:23" ht="36.75" hidden="1" customHeight="1" x14ac:dyDescent="0.25">
      <c r="A361" s="9" t="str">
        <f t="shared" si="15"/>
        <v/>
      </c>
      <c r="B361" s="10" t="s">
        <v>942</v>
      </c>
      <c r="C361" s="11" t="e">
        <f>IF(B361="","",VLOOKUP(B361,#REF!,6,0))</f>
        <v>#REF!</v>
      </c>
      <c r="D361" s="12" t="e">
        <f>IF(B361="","",VLOOKUP(B361,#REF!,22,0))</f>
        <v>#REF!</v>
      </c>
      <c r="E361" s="10" t="e">
        <f>IF(B361="","",VLOOKUP(B361,Consultas_públicas!$A$376:$G$3879,7,0))</f>
        <v>#N/A</v>
      </c>
      <c r="F361" s="12" t="s">
        <v>917</v>
      </c>
      <c r="G361" s="13">
        <v>43522</v>
      </c>
      <c r="H361" s="14" t="str">
        <f>IFERROR(IF(VLOOKUP(B361,'Oficios_-_pend_criticas'!$C$4:$D$4739,2,0)="","","X"),"")</f>
        <v/>
      </c>
      <c r="I361" s="12"/>
      <c r="J361" s="13"/>
      <c r="K361" s="10"/>
      <c r="L361" s="12" t="str">
        <f>IFERROR(VLOOKUP(B361,Retorno_da_RFB!$D$3:$I$6388,5,0),"")</f>
        <v>029</v>
      </c>
      <c r="M361" s="13">
        <f>IFERROR(VLOOKUP(B361,Retorno_da_RFB!$D$3:$I$6388,6,0),"")</f>
        <v>43543</v>
      </c>
      <c r="N361" s="10" t="str">
        <f>IFERROR(VLOOKUP(B361,Retorno_da_RFB!$D$3:$I$6388,3,0),"")</f>
        <v>8474.80.10</v>
      </c>
      <c r="O361" s="10" t="str">
        <f>IFERROR(VLOOKUP(B361,Retorno_da_RFB!$D$3:$I$6388,4,0),"")</f>
        <v>Combinações de máquinas automáticas para preparação e mistura de areia, para fabricação de machos de areia inorgânica, compostas de: misturador de areia, aditivos e resina de capacidade de 1,3t/h; sistema de umidificação automático que mantêm a viscosidade constante e carro de transporte de areia para as máquinas.</v>
      </c>
      <c r="P361" s="12" t="str">
        <f>IFERROR(IF(N361="","",IF(VLOOKUP(LEFT(N361,10),'Universo_BK-BIT'!$A$5:$E$10005,2,0)="","X",VLOOKUP(LEFT(N361,10),'Universo_BK-BIT'!$A$5:$E$10005,2,0))),"X")</f>
        <v>BK</v>
      </c>
      <c r="Q361" s="12">
        <f>IFERROR(IF(P361="X","",VLOOKUP(LEFT(N361,10),'Universo_BK-BIT'!$A$5:$E$10005,3,0)),"")</f>
        <v>14</v>
      </c>
      <c r="R361" s="14" t="e">
        <f t="shared" si="16"/>
        <v>#REF!</v>
      </c>
      <c r="S361" s="14" t="e">
        <f t="shared" si="17"/>
        <v>#N/A</v>
      </c>
      <c r="T361" s="14"/>
      <c r="U361" s="14" t="str">
        <f ca="1">IFERROR(IF(P361="X",IF(VLOOKUP(B361,'Oficios_-_pend_criticas'!$C$3:$J$4739,5,0)="","",IF(VLOOKUP(B361,'Oficios_-_pend_criticas'!$C$3:$J$4739,7,0)="",IF(TODAY()&gt;VLOOKUP(B361,'Oficios_-_pend_criticas'!$C$3:$J$4739,5,0),"X",""),IF(VLOOKUP(B361,'Oficios_-_pend_criticas'!$C$3:$J$4739,7,0)&gt;VLOOKUP(B361,'Oficios_-_pend_criticas'!$C$3:$J$4739,5,0),"X",""))),""),"")</f>
        <v/>
      </c>
      <c r="V361" s="14" t="str">
        <f ca="1">IFERROR(IF(Q361=0,IF(VLOOKUP(B361,'Oficios_-_pend_criticas'!$C$3:$J$4739,5,0)="","",IF(VLOOKUP(B361,'Oficios_-_pend_criticas'!$C$3:$J$4739,7,0)="",IF(TODAY()&gt;VLOOKUP(B361,'Oficios_-_pend_criticas'!$C$3:$J$4739,5,0),"X",""),IF(VLOOKUP(B361,'Oficios_-_pend_criticas'!$C$3:$J$4739,7,0)&gt;VLOOKUP(B361,'Oficios_-_pend_criticas'!$C$3:$J$4739,5,0),"X",""))),""),"")</f>
        <v/>
      </c>
      <c r="W361" s="14" t="str">
        <f ca="1">IFERROR(IF(P361&lt;&gt;"X",IF(Q361&gt;0,IF(VLOOKUP(B361,'Oficios_-_pend_criticas'!$C$4:$J$4739,5,0)="","",IF(VLOOKUP(B361,'Oficios_-_pend_criticas'!$C$4:$J$4739,7,0)="",IF(TODAY()&gt;VLOOKUP(B361,'Oficios_-_pend_criticas'!$C$4:$J$4739,5,0),"X",""),IF(VLOOKUP(B361,'Oficios_-_pend_criticas'!$C$4:$J$4739,7,0)&gt;VLOOKUP(B361,'Oficios_-_pend_criticas'!$C$4:$J$4739,5,0),"X",""))),""),""),"")</f>
        <v/>
      </c>
    </row>
    <row r="362" spans="1:23" ht="36.75" hidden="1" customHeight="1" x14ac:dyDescent="0.25">
      <c r="A362" s="9" t="str">
        <f t="shared" si="15"/>
        <v/>
      </c>
      <c r="B362" s="10" t="s">
        <v>945</v>
      </c>
      <c r="C362" s="11" t="e">
        <f>IF(B362="","",VLOOKUP(B362,#REF!,6,0))</f>
        <v>#REF!</v>
      </c>
      <c r="D362" s="12" t="e">
        <f>IF(B362="","",VLOOKUP(B362,#REF!,22,0))</f>
        <v>#REF!</v>
      </c>
      <c r="E362" s="10" t="e">
        <f>IF(B362="","",VLOOKUP(B362,Consultas_públicas!$A$376:$G$3879,7,0))</f>
        <v>#N/A</v>
      </c>
      <c r="F362" s="12" t="s">
        <v>917</v>
      </c>
      <c r="G362" s="13">
        <v>43522</v>
      </c>
      <c r="H362" s="14" t="str">
        <f>IFERROR(IF(VLOOKUP(B362,'Oficios_-_pend_criticas'!$C$4:$D$4739,2,0)="","","X"),"")</f>
        <v/>
      </c>
      <c r="I362" s="12"/>
      <c r="J362" s="13"/>
      <c r="K362" s="10"/>
      <c r="L362" s="12" t="str">
        <f>IFERROR(VLOOKUP(B362,Retorno_da_RFB!$D$3:$I$6388,5,0),"")</f>
        <v>029</v>
      </c>
      <c r="M362" s="13">
        <f>IFERROR(VLOOKUP(B362,Retorno_da_RFB!$D$3:$I$6388,6,0),"")</f>
        <v>43543</v>
      </c>
      <c r="N362" s="10" t="str">
        <f>IFERROR(VLOOKUP(B362,Retorno_da_RFB!$D$3:$I$6388,3,0),"")</f>
        <v>9019.10.00</v>
      </c>
      <c r="O362" s="10" t="str">
        <f>IFERROR(VLOOKUP(B362,Retorno_da_RFB!$D$3:$I$6388,4,0),"")</f>
        <v>Displays TFT 1.77" na cor branca, para utilização em comandos de massagem, de resolução 128x160RGB, com área efetiva 28.03 x 35.04mm, dimensão externa 34 x 43.78 x 2.40mm, com Interface de comunicação SPI, retro Iluminação com dois LEDs na cor Branco Frio, uniformidade da Retro Iluminação maior ou igual a 80%, contraste típico 500Cr, tempo de Resposta 8ms, choque térmico com ciclos oscilando a cada 30 minutos com a temperatura de -20 graus Celsius até 70 graus Celsius .</v>
      </c>
      <c r="P362" s="12" t="str">
        <f>IFERROR(IF(N362="","",IF(VLOOKUP(LEFT(N362,10),'Universo_BK-BIT'!$A$5:$E$10005,2,0)="","X",VLOOKUP(LEFT(N362,10),'Universo_BK-BIT'!$A$5:$E$10005,2,0))),"X")</f>
        <v>BK</v>
      </c>
      <c r="Q362" s="12">
        <f>IFERROR(IF(P362="X","",VLOOKUP(LEFT(N362,10),'Universo_BK-BIT'!$A$5:$E$10005,3,0)),"")</f>
        <v>14</v>
      </c>
      <c r="R362" s="14" t="e">
        <f t="shared" si="16"/>
        <v>#REF!</v>
      </c>
      <c r="S362" s="14" t="e">
        <f t="shared" si="17"/>
        <v>#N/A</v>
      </c>
      <c r="T362" s="14"/>
      <c r="U362" s="14" t="str">
        <f ca="1">IFERROR(IF(P362="X",IF(VLOOKUP(B362,'Oficios_-_pend_criticas'!$C$3:$J$4739,5,0)="","",IF(VLOOKUP(B362,'Oficios_-_pend_criticas'!$C$3:$J$4739,7,0)="",IF(TODAY()&gt;VLOOKUP(B362,'Oficios_-_pend_criticas'!$C$3:$J$4739,5,0),"X",""),IF(VLOOKUP(B362,'Oficios_-_pend_criticas'!$C$3:$J$4739,7,0)&gt;VLOOKUP(B362,'Oficios_-_pend_criticas'!$C$3:$J$4739,5,0),"X",""))),""),"")</f>
        <v/>
      </c>
      <c r="V362" s="14" t="str">
        <f ca="1">IFERROR(IF(Q362=0,IF(VLOOKUP(B362,'Oficios_-_pend_criticas'!$C$3:$J$4739,5,0)="","",IF(VLOOKUP(B362,'Oficios_-_pend_criticas'!$C$3:$J$4739,7,0)="",IF(TODAY()&gt;VLOOKUP(B362,'Oficios_-_pend_criticas'!$C$3:$J$4739,5,0),"X",""),IF(VLOOKUP(B362,'Oficios_-_pend_criticas'!$C$3:$J$4739,7,0)&gt;VLOOKUP(B362,'Oficios_-_pend_criticas'!$C$3:$J$4739,5,0),"X",""))),""),"")</f>
        <v/>
      </c>
      <c r="W362" s="14" t="str">
        <f ca="1">IFERROR(IF(P362&lt;&gt;"X",IF(Q362&gt;0,IF(VLOOKUP(B362,'Oficios_-_pend_criticas'!$C$4:$J$4739,5,0)="","",IF(VLOOKUP(B362,'Oficios_-_pend_criticas'!$C$4:$J$4739,7,0)="",IF(TODAY()&gt;VLOOKUP(B362,'Oficios_-_pend_criticas'!$C$4:$J$4739,5,0),"X",""),IF(VLOOKUP(B362,'Oficios_-_pend_criticas'!$C$4:$J$4739,7,0)&gt;VLOOKUP(B362,'Oficios_-_pend_criticas'!$C$4:$J$4739,5,0),"X",""))),""),""),"")</f>
        <v/>
      </c>
    </row>
    <row r="363" spans="1:23" ht="36.75" hidden="1" customHeight="1" x14ac:dyDescent="0.25">
      <c r="A363" s="9" t="str">
        <f t="shared" si="15"/>
        <v/>
      </c>
      <c r="B363" s="10" t="s">
        <v>947</v>
      </c>
      <c r="C363" s="11" t="e">
        <f>IF(B363="","",VLOOKUP(B363,#REF!,6,0))</f>
        <v>#REF!</v>
      </c>
      <c r="D363" s="12" t="e">
        <f>IF(B363="","",VLOOKUP(B363,#REF!,22,0))</f>
        <v>#REF!</v>
      </c>
      <c r="E363" s="10" t="e">
        <f>IF(B363="","",VLOOKUP(B363,Consultas_públicas!$A$376:$G$3879,7,0))</f>
        <v>#N/A</v>
      </c>
      <c r="F363" s="12" t="s">
        <v>917</v>
      </c>
      <c r="G363" s="13">
        <v>43522</v>
      </c>
      <c r="H363" s="14" t="str">
        <f>IFERROR(IF(VLOOKUP(B363,'Oficios_-_pend_criticas'!$C$4:$D$4739,2,0)="","","X"),"")</f>
        <v/>
      </c>
      <c r="I363" s="12"/>
      <c r="J363" s="13"/>
      <c r="K363" s="10"/>
      <c r="L363" s="12" t="str">
        <f>IFERROR(VLOOKUP(B363,Retorno_da_RFB!$D$3:$I$6388,5,0),"")</f>
        <v>029</v>
      </c>
      <c r="M363" s="13">
        <f>IFERROR(VLOOKUP(B363,Retorno_da_RFB!$D$3:$I$6388,6,0),"")</f>
        <v>43543</v>
      </c>
      <c r="N363" s="10" t="str">
        <f>IFERROR(VLOOKUP(B363,Retorno_da_RFB!$D$3:$I$6388,3,0),"")</f>
        <v>8421.21.00</v>
      </c>
      <c r="O363" s="10" t="str">
        <f>IFERROR(VLOOKUP(B363,Retorno_da_RFB!$D$3:$I$6388,4,0),"")</f>
        <v>Combinações de máquinas para tratamento de chorume, para filtrar a substância líquida resultante do processo de decomposição de resíduos em aterros de resíduos urbanos, utilizando tecnologia de membrana de osmose reversa Fluxo de tratamento variável Compreendido entre 100 a 250 m3/dia, através de duas etapas de tratamento, montado em contêiner marítimo de 40', composto por módulos específicos para lixiviados, bombas, instrumentação, sistema de pré-filtração, tubos de alta e baixa pressão, Filtros de cesto; Filtros de areia, Filtros de segurança, Bombas centrífugas, Bombas de pistão de alta pressão, Bomba em Linha, Módulos de osmose reversa de primeiro e segundo estágio, Bombas de dosage, Válvulas reguladoras de pressão, Trocador de íons,  Torre de desgaseificação, Soprador, Compressor, Válvulas de diafragma, Válvulas motorizada, PLC, Software para o controle, Quadro elétrico, Conversores de frequência Sensores de pressão, Pressostatos, Manômetros, Fluxômetros, Rotâmetro, Interruptores de fluxo, pH metros, Medidores de condutividade, Sensores de temperatura, Tubos de baixa pressão em PVC, Tubos de Aço de alta pressão e tubos flexíveis.</v>
      </c>
      <c r="P363" s="12" t="str">
        <f>IFERROR(IF(N363="","",IF(VLOOKUP(LEFT(N363,10),'Universo_BK-BIT'!$A$5:$E$10005,2,0)="","X",VLOOKUP(LEFT(N363,10),'Universo_BK-BIT'!$A$5:$E$10005,2,0))),"X")</f>
        <v>BK</v>
      </c>
      <c r="Q363" s="12">
        <f>IFERROR(IF(P363="X","",VLOOKUP(LEFT(N363,10),'Universo_BK-BIT'!$A$5:$E$10005,3,0)),"")</f>
        <v>14</v>
      </c>
      <c r="R363" s="14" t="e">
        <f t="shared" si="16"/>
        <v>#REF!</v>
      </c>
      <c r="S363" s="14" t="e">
        <f t="shared" si="17"/>
        <v>#N/A</v>
      </c>
      <c r="T363" s="14"/>
      <c r="U363" s="14" t="str">
        <f ca="1">IFERROR(IF(P363="X",IF(VLOOKUP(B363,'Oficios_-_pend_criticas'!$C$3:$J$4739,5,0)="","",IF(VLOOKUP(B363,'Oficios_-_pend_criticas'!$C$3:$J$4739,7,0)="",IF(TODAY()&gt;VLOOKUP(B363,'Oficios_-_pend_criticas'!$C$3:$J$4739,5,0),"X",""),IF(VLOOKUP(B363,'Oficios_-_pend_criticas'!$C$3:$J$4739,7,0)&gt;VLOOKUP(B363,'Oficios_-_pend_criticas'!$C$3:$J$4739,5,0),"X",""))),""),"")</f>
        <v/>
      </c>
      <c r="V363" s="14" t="str">
        <f ca="1">IFERROR(IF(Q363=0,IF(VLOOKUP(B363,'Oficios_-_pend_criticas'!$C$3:$J$4739,5,0)="","",IF(VLOOKUP(B363,'Oficios_-_pend_criticas'!$C$3:$J$4739,7,0)="",IF(TODAY()&gt;VLOOKUP(B363,'Oficios_-_pend_criticas'!$C$3:$J$4739,5,0),"X",""),IF(VLOOKUP(B363,'Oficios_-_pend_criticas'!$C$3:$J$4739,7,0)&gt;VLOOKUP(B363,'Oficios_-_pend_criticas'!$C$3:$J$4739,5,0),"X",""))),""),"")</f>
        <v/>
      </c>
      <c r="W363" s="14" t="str">
        <f ca="1">IFERROR(IF(P363&lt;&gt;"X",IF(Q363&gt;0,IF(VLOOKUP(B363,'Oficios_-_pend_criticas'!$C$4:$J$4739,5,0)="","",IF(VLOOKUP(B363,'Oficios_-_pend_criticas'!$C$4:$J$4739,7,0)="",IF(TODAY()&gt;VLOOKUP(B363,'Oficios_-_pend_criticas'!$C$4:$J$4739,5,0),"X",""),IF(VLOOKUP(B363,'Oficios_-_pend_criticas'!$C$4:$J$4739,7,0)&gt;VLOOKUP(B363,'Oficios_-_pend_criticas'!$C$4:$J$4739,5,0),"X",""))),""),""),"")</f>
        <v/>
      </c>
    </row>
    <row r="364" spans="1:23" ht="36.75" hidden="1" customHeight="1" x14ac:dyDescent="0.25">
      <c r="A364" s="9" t="str">
        <f t="shared" si="15"/>
        <v/>
      </c>
      <c r="B364" s="10" t="s">
        <v>950</v>
      </c>
      <c r="C364" s="11" t="e">
        <f>IF(B364="","",VLOOKUP(B364,#REF!,6,0))</f>
        <v>#REF!</v>
      </c>
      <c r="D364" s="12" t="e">
        <f>IF(B364="","",VLOOKUP(B364,#REF!,22,0))</f>
        <v>#REF!</v>
      </c>
      <c r="E364" s="10" t="e">
        <f>IF(B364="","",VLOOKUP(B364,Consultas_públicas!$A$376:$G$3879,7,0))</f>
        <v>#N/A</v>
      </c>
      <c r="F364" s="12" t="s">
        <v>917</v>
      </c>
      <c r="G364" s="13">
        <v>43522</v>
      </c>
      <c r="H364" s="14" t="str">
        <f>IFERROR(IF(VLOOKUP(B364,'Oficios_-_pend_criticas'!$C$4:$D$4739,2,0)="","","X"),"")</f>
        <v/>
      </c>
      <c r="I364" s="12"/>
      <c r="J364" s="13"/>
      <c r="K364" s="10"/>
      <c r="L364" s="12" t="str">
        <f>IFERROR(VLOOKUP(B364,Retorno_da_RFB!$D$3:$I$6388,5,0),"")</f>
        <v>029</v>
      </c>
      <c r="M364" s="13">
        <f>IFERROR(VLOOKUP(B364,Retorno_da_RFB!$D$3:$I$6388,6,0),"")</f>
        <v>43543</v>
      </c>
      <c r="N364" s="10" t="str">
        <f>IFERROR(VLOOKUP(B364,Retorno_da_RFB!$D$3:$I$6388,3,0),"")</f>
        <v>8456.11.19</v>
      </c>
      <c r="O364" s="10" t="str">
        <f>IFERROR(VLOOKUP(B364,Retorno_da_RFB!$D$3:$I$6388,4,0),"")</f>
        <v>Centros de corte a laser, com controle numérico computadorizado (CNC), com fonte laser de disco área de trabalho de corte de até 4,0 x 2,0m, com dispositivo automático de carga ou descarga de chapas metálicas, sistema para marcar, gravar ou rotular o produto, com unidade de refrigeração e coletor de pó, e sistema contra colisão magnético, trocador de bicos automáticos, com sistema de armazenamento e alimentação de chapas automático com capacidade =&gt; 5 tons.</v>
      </c>
      <c r="P364" s="12" t="str">
        <f>IFERROR(IF(N364="","",IF(VLOOKUP(LEFT(N364,10),'Universo_BK-BIT'!$A$5:$E$10005,2,0)="","X",VLOOKUP(LEFT(N364,10),'Universo_BK-BIT'!$A$5:$E$10005,2,0))),"X")</f>
        <v>BK</v>
      </c>
      <c r="Q364" s="12">
        <f>IFERROR(IF(P364="X","",VLOOKUP(LEFT(N364,10),'Universo_BK-BIT'!$A$5:$E$10005,3,0)),"")</f>
        <v>14</v>
      </c>
      <c r="R364" s="14" t="e">
        <f t="shared" si="16"/>
        <v>#REF!</v>
      </c>
      <c r="S364" s="14" t="e">
        <f t="shared" si="17"/>
        <v>#N/A</v>
      </c>
      <c r="T364" s="14"/>
      <c r="U364" s="14" t="str">
        <f ca="1">IFERROR(IF(P364="X",IF(VLOOKUP(B364,'Oficios_-_pend_criticas'!$C$3:$J$4739,5,0)="","",IF(VLOOKUP(B364,'Oficios_-_pend_criticas'!$C$3:$J$4739,7,0)="",IF(TODAY()&gt;VLOOKUP(B364,'Oficios_-_pend_criticas'!$C$3:$J$4739,5,0),"X",""),IF(VLOOKUP(B364,'Oficios_-_pend_criticas'!$C$3:$J$4739,7,0)&gt;VLOOKUP(B364,'Oficios_-_pend_criticas'!$C$3:$J$4739,5,0),"X",""))),""),"")</f>
        <v/>
      </c>
      <c r="V364" s="14" t="str">
        <f ca="1">IFERROR(IF(Q364=0,IF(VLOOKUP(B364,'Oficios_-_pend_criticas'!$C$3:$J$4739,5,0)="","",IF(VLOOKUP(B364,'Oficios_-_pend_criticas'!$C$3:$J$4739,7,0)="",IF(TODAY()&gt;VLOOKUP(B364,'Oficios_-_pend_criticas'!$C$3:$J$4739,5,0),"X",""),IF(VLOOKUP(B364,'Oficios_-_pend_criticas'!$C$3:$J$4739,7,0)&gt;VLOOKUP(B364,'Oficios_-_pend_criticas'!$C$3:$J$4739,5,0),"X",""))),""),"")</f>
        <v/>
      </c>
      <c r="W364" s="14" t="str">
        <f ca="1">IFERROR(IF(P364&lt;&gt;"X",IF(Q364&gt;0,IF(VLOOKUP(B364,'Oficios_-_pend_criticas'!$C$4:$J$4739,5,0)="","",IF(VLOOKUP(B364,'Oficios_-_pend_criticas'!$C$4:$J$4739,7,0)="",IF(TODAY()&gt;VLOOKUP(B364,'Oficios_-_pend_criticas'!$C$4:$J$4739,5,0),"X",""),IF(VLOOKUP(B364,'Oficios_-_pend_criticas'!$C$4:$J$4739,7,0)&gt;VLOOKUP(B364,'Oficios_-_pend_criticas'!$C$4:$J$4739,5,0),"X",""))),""),""),"")</f>
        <v/>
      </c>
    </row>
    <row r="365" spans="1:23" ht="36.75" hidden="1" customHeight="1" x14ac:dyDescent="0.25">
      <c r="A365" s="9" t="str">
        <f t="shared" si="15"/>
        <v/>
      </c>
      <c r="B365" s="10" t="s">
        <v>952</v>
      </c>
      <c r="C365" s="11" t="e">
        <f>IF(B365="","",VLOOKUP(B365,#REF!,6,0))</f>
        <v>#REF!</v>
      </c>
      <c r="D365" s="12" t="e">
        <f>IF(B365="","",VLOOKUP(B365,#REF!,22,0))</f>
        <v>#REF!</v>
      </c>
      <c r="E365" s="10" t="e">
        <f>IF(B365="","",VLOOKUP(B365,Consultas_públicas!$A$376:$G$3879,7,0))</f>
        <v>#N/A</v>
      </c>
      <c r="F365" s="12" t="s">
        <v>917</v>
      </c>
      <c r="G365" s="13">
        <v>43522</v>
      </c>
      <c r="H365" s="14" t="str">
        <f>IFERROR(IF(VLOOKUP(B365,'Oficios_-_pend_criticas'!$C$4:$D$4739,2,0)="","","X"),"")</f>
        <v/>
      </c>
      <c r="I365" s="12"/>
      <c r="J365" s="13"/>
      <c r="K365" s="10"/>
      <c r="L365" s="12" t="str">
        <f>IFERROR(VLOOKUP(B365,Retorno_da_RFB!$D$3:$I$6388,5,0),"")</f>
        <v>029</v>
      </c>
      <c r="M365" s="13">
        <f>IFERROR(VLOOKUP(B365,Retorno_da_RFB!$D$3:$I$6388,6,0),"")</f>
        <v>43543</v>
      </c>
      <c r="N365" s="10" t="str">
        <f>IFERROR(VLOOKUP(B365,Retorno_da_RFB!$D$3:$I$6388,3,0),"")</f>
        <v>8428.90.90</v>
      </c>
      <c r="O365" s="10" t="str">
        <f>IFERROR(VLOOKUP(B365,Retorno_da_RFB!$D$3:$I$6388,4,0),"")</f>
        <v>Máquinas automáticas para movimentação e estocagem de revestimento cerâmico, com capacidade igual ou superior a 11.000m²/dia, dotadas de carregador/descarregador dos revestimentos crus nos boxes de estocagem, carregador/descarregador dos revestimentos queimados nas plataformas de estocagem com manuseio por meio de ventosas e/ou sucção, programadores de filas, roleiras, correias e curvas de conexão.</v>
      </c>
      <c r="P365" s="12" t="str">
        <f>IFERROR(IF(N365="","",IF(VLOOKUP(LEFT(N365,10),'Universo_BK-BIT'!$A$5:$E$10005,2,0)="","X",VLOOKUP(LEFT(N365,10),'Universo_BK-BIT'!$A$5:$E$10005,2,0))),"X")</f>
        <v>BK</v>
      </c>
      <c r="Q365" s="12">
        <f>IFERROR(IF(P365="X","",VLOOKUP(LEFT(N365,10),'Universo_BK-BIT'!$A$5:$E$10005,3,0)),"")</f>
        <v>14</v>
      </c>
      <c r="R365" s="14" t="e">
        <f t="shared" si="16"/>
        <v>#REF!</v>
      </c>
      <c r="S365" s="14" t="e">
        <f t="shared" si="17"/>
        <v>#N/A</v>
      </c>
      <c r="T365" s="14"/>
      <c r="U365" s="14" t="str">
        <f ca="1">IFERROR(IF(P365="X",IF(VLOOKUP(B365,'Oficios_-_pend_criticas'!$C$3:$J$4739,5,0)="","",IF(VLOOKUP(B365,'Oficios_-_pend_criticas'!$C$3:$J$4739,7,0)="",IF(TODAY()&gt;VLOOKUP(B365,'Oficios_-_pend_criticas'!$C$3:$J$4739,5,0),"X",""),IF(VLOOKUP(B365,'Oficios_-_pend_criticas'!$C$3:$J$4739,7,0)&gt;VLOOKUP(B365,'Oficios_-_pend_criticas'!$C$3:$J$4739,5,0),"X",""))),""),"")</f>
        <v/>
      </c>
      <c r="V365" s="14" t="str">
        <f ca="1">IFERROR(IF(Q365=0,IF(VLOOKUP(B365,'Oficios_-_pend_criticas'!$C$3:$J$4739,5,0)="","",IF(VLOOKUP(B365,'Oficios_-_pend_criticas'!$C$3:$J$4739,7,0)="",IF(TODAY()&gt;VLOOKUP(B365,'Oficios_-_pend_criticas'!$C$3:$J$4739,5,0),"X",""),IF(VLOOKUP(B365,'Oficios_-_pend_criticas'!$C$3:$J$4739,7,0)&gt;VLOOKUP(B365,'Oficios_-_pend_criticas'!$C$3:$J$4739,5,0),"X",""))),""),"")</f>
        <v/>
      </c>
      <c r="W365" s="14" t="str">
        <f ca="1">IFERROR(IF(P365&lt;&gt;"X",IF(Q365&gt;0,IF(VLOOKUP(B365,'Oficios_-_pend_criticas'!$C$4:$J$4739,5,0)="","",IF(VLOOKUP(B365,'Oficios_-_pend_criticas'!$C$4:$J$4739,7,0)="",IF(TODAY()&gt;VLOOKUP(B365,'Oficios_-_pend_criticas'!$C$4:$J$4739,5,0),"X",""),IF(VLOOKUP(B365,'Oficios_-_pend_criticas'!$C$4:$J$4739,7,0)&gt;VLOOKUP(B365,'Oficios_-_pend_criticas'!$C$4:$J$4739,5,0),"X",""))),""),""),"")</f>
        <v/>
      </c>
    </row>
    <row r="366" spans="1:23" ht="36.75" hidden="1" customHeight="1" x14ac:dyDescent="0.25">
      <c r="A366" s="9" t="str">
        <f t="shared" si="15"/>
        <v/>
      </c>
      <c r="B366" s="10" t="s">
        <v>954</v>
      </c>
      <c r="C366" s="11" t="e">
        <f>IF(B366="","",VLOOKUP(B366,#REF!,6,0))</f>
        <v>#REF!</v>
      </c>
      <c r="D366" s="12" t="e">
        <f>IF(B366="","",VLOOKUP(B366,#REF!,22,0))</f>
        <v>#REF!</v>
      </c>
      <c r="E366" s="10" t="e">
        <f>IF(B366="","",VLOOKUP(B366,Consultas_públicas!$A$376:$G$3879,7,0))</f>
        <v>#N/A</v>
      </c>
      <c r="F366" s="12" t="s">
        <v>917</v>
      </c>
      <c r="G366" s="13">
        <v>43522</v>
      </c>
      <c r="H366" s="14" t="str">
        <f>IFERROR(IF(VLOOKUP(B366,'Oficios_-_pend_criticas'!$C$4:$D$4739,2,0)="","","X"),"")</f>
        <v/>
      </c>
      <c r="I366" s="12"/>
      <c r="J366" s="13"/>
      <c r="K366" s="10"/>
      <c r="L366" s="12" t="str">
        <f>IFERROR(VLOOKUP(B366,Retorno_da_RFB!$D$3:$I$6388,5,0),"")</f>
        <v>029</v>
      </c>
      <c r="M366" s="13">
        <f>IFERROR(VLOOKUP(B366,Retorno_da_RFB!$D$3:$I$6388,6,0),"")</f>
        <v>43543</v>
      </c>
      <c r="N366" s="10" t="str">
        <f>IFERROR(VLOOKUP(B366,Retorno_da_RFB!$D$3:$I$6388,3,0),"")</f>
        <v>8708.94.12</v>
      </c>
      <c r="O366" s="10" t="str">
        <f>IFERROR(VLOOKUP(B366,Retorno_da_RFB!$D$3:$I$6388,4,0),"")</f>
        <v>Colunas de direção com instrumento multifunções, desvio de direção série 2000 OMNIA CAN-bus, com sete interruptores basculantes comutadores de alternância, séries 700/1000/1200/1400/1500, interruptores de arranque de partida série 14.0322, regulagem da inclinação de 35°, regulagem telescópica da altura de 60mm e desvio de direção do volante com retorno automático dos indicadores de direção, utilizadas em pulverizadores agrícolas.</v>
      </c>
      <c r="P366" s="12" t="str">
        <f>IFERROR(IF(N366="","",IF(VLOOKUP(LEFT(N366,10),'Universo_BK-BIT'!$A$5:$E$10005,2,0)="","X",VLOOKUP(LEFT(N366,10),'Universo_BK-BIT'!$A$5:$E$10005,2,0))),"X")</f>
        <v>BK</v>
      </c>
      <c r="Q366" s="12">
        <f>IFERROR(IF(P366="X","",VLOOKUP(LEFT(N366,10),'Universo_BK-BIT'!$A$5:$E$10005,3,0)),"")</f>
        <v>14</v>
      </c>
      <c r="R366" s="14" t="e">
        <f t="shared" si="16"/>
        <v>#REF!</v>
      </c>
      <c r="S366" s="14" t="e">
        <f t="shared" si="17"/>
        <v>#N/A</v>
      </c>
      <c r="T366" s="14"/>
      <c r="U366" s="14" t="str">
        <f ca="1">IFERROR(IF(P366="X",IF(VLOOKUP(B366,'Oficios_-_pend_criticas'!$C$3:$J$4739,5,0)="","",IF(VLOOKUP(B366,'Oficios_-_pend_criticas'!$C$3:$J$4739,7,0)="",IF(TODAY()&gt;VLOOKUP(B366,'Oficios_-_pend_criticas'!$C$3:$J$4739,5,0),"X",""),IF(VLOOKUP(B366,'Oficios_-_pend_criticas'!$C$3:$J$4739,7,0)&gt;VLOOKUP(B366,'Oficios_-_pend_criticas'!$C$3:$J$4739,5,0),"X",""))),""),"")</f>
        <v/>
      </c>
      <c r="V366" s="14" t="str">
        <f ca="1">IFERROR(IF(Q366=0,IF(VLOOKUP(B366,'Oficios_-_pend_criticas'!$C$3:$J$4739,5,0)="","",IF(VLOOKUP(B366,'Oficios_-_pend_criticas'!$C$3:$J$4739,7,0)="",IF(TODAY()&gt;VLOOKUP(B366,'Oficios_-_pend_criticas'!$C$3:$J$4739,5,0),"X",""),IF(VLOOKUP(B366,'Oficios_-_pend_criticas'!$C$3:$J$4739,7,0)&gt;VLOOKUP(B366,'Oficios_-_pend_criticas'!$C$3:$J$4739,5,0),"X",""))),""),"")</f>
        <v/>
      </c>
      <c r="W366" s="14" t="str">
        <f ca="1">IFERROR(IF(P366&lt;&gt;"X",IF(Q366&gt;0,IF(VLOOKUP(B366,'Oficios_-_pend_criticas'!$C$4:$J$4739,5,0)="","",IF(VLOOKUP(B366,'Oficios_-_pend_criticas'!$C$4:$J$4739,7,0)="",IF(TODAY()&gt;VLOOKUP(B366,'Oficios_-_pend_criticas'!$C$4:$J$4739,5,0),"X",""),IF(VLOOKUP(B366,'Oficios_-_pend_criticas'!$C$4:$J$4739,7,0)&gt;VLOOKUP(B366,'Oficios_-_pend_criticas'!$C$4:$J$4739,5,0),"X",""))),""),""),"")</f>
        <v/>
      </c>
    </row>
    <row r="367" spans="1:23" ht="36.75" hidden="1" customHeight="1" x14ac:dyDescent="0.25">
      <c r="A367" s="9" t="str">
        <f t="shared" si="15"/>
        <v/>
      </c>
      <c r="B367" s="10" t="s">
        <v>957</v>
      </c>
      <c r="C367" s="11" t="e">
        <f>IF(B367="","",VLOOKUP(B367,#REF!,6,0))</f>
        <v>#REF!</v>
      </c>
      <c r="D367" s="12" t="e">
        <f>IF(B367="","",VLOOKUP(B367,#REF!,22,0))</f>
        <v>#REF!</v>
      </c>
      <c r="E367" s="10" t="e">
        <f>IF(B367="","",VLOOKUP(B367,Consultas_públicas!$A$376:$G$3879,7,0))</f>
        <v>#N/A</v>
      </c>
      <c r="F367" s="12" t="s">
        <v>917</v>
      </c>
      <c r="G367" s="13">
        <v>43522</v>
      </c>
      <c r="H367" s="14" t="str">
        <f>IFERROR(IF(VLOOKUP(B367,'Oficios_-_pend_criticas'!$C$4:$D$4739,2,0)="","","X"),"")</f>
        <v/>
      </c>
      <c r="I367" s="12"/>
      <c r="J367" s="13"/>
      <c r="K367" s="10"/>
      <c r="L367" s="12" t="str">
        <f>IFERROR(VLOOKUP(B367,Retorno_da_RFB!$D$3:$I$6388,5,0),"")</f>
        <v>029</v>
      </c>
      <c r="M367" s="13">
        <f>IFERROR(VLOOKUP(B367,Retorno_da_RFB!$D$3:$I$6388,6,0),"")</f>
        <v>43543</v>
      </c>
      <c r="N367" s="10" t="str">
        <f>IFERROR(VLOOKUP(B367,Retorno_da_RFB!$D$3:$I$6388,3,0),"")</f>
        <v>8417.80.90</v>
      </c>
      <c r="O367" s="10" t="str">
        <f>IFERROR(VLOOKUP(B367,Retorno_da_RFB!$D$3:$I$6388,4,0),"")</f>
        <v>Equipamentos automáticos de tratamento e acabamento para processo de decoração de garrafas de vidro, com aquecimento a gás, com capacidade nominal de até 149 ton/dia e velocidade nominal de processamento de até 400bpm, dotados de alimentador automático com largura de 16 pol, túnel com zona de aquecimento com 19 subzonas reguladas por temperatura e 24 pontos de regulação automática de temperatura, com termopares tipo “K”, cabeça dupla, sendo 1 cabeça para regulação de temperatura e a segunda para verificação de segurança ou leitura, zona de recozimento para plena aderência da tinta ao corpo das garrafas e resfriamento com entradas de resfriamento controladas automaticamente por servo motor, refrigeração com inversor de frequência, zona de saída, recirculadores com acionamento direto do motor (sistema MDD), sem correias para transmissão de energia e impulsor de baixo ruído de aço inoxidável, com sistema de exaustão de gases, queimadores laterais com pressão de operação de gás de 500mba, sistema misturador Venturi, controle de temperatura automático com temperatura máxima de trabalho de até 650˚C, sistema de tratamento com spray superior de ar frio com redundância, painel elétrico, controle CLP, painel de operação “touchscreen” e interface homem-máquina (IHM).</v>
      </c>
      <c r="P367" s="12" t="str">
        <f>IFERROR(IF(N367="","",IF(VLOOKUP(LEFT(N367,10),'Universo_BK-BIT'!$A$5:$E$10005,2,0)="","X",VLOOKUP(LEFT(N367,10),'Universo_BK-BIT'!$A$5:$E$10005,2,0))),"X")</f>
        <v>BK</v>
      </c>
      <c r="Q367" s="12">
        <f>IFERROR(IF(P367="X","",VLOOKUP(LEFT(N367,10),'Universo_BK-BIT'!$A$5:$E$10005,3,0)),"")</f>
        <v>14</v>
      </c>
      <c r="R367" s="14" t="e">
        <f t="shared" si="16"/>
        <v>#REF!</v>
      </c>
      <c r="S367" s="14" t="e">
        <f t="shared" si="17"/>
        <v>#N/A</v>
      </c>
      <c r="T367" s="14"/>
      <c r="U367" s="14" t="str">
        <f ca="1">IFERROR(IF(P367="X",IF(VLOOKUP(B367,'Oficios_-_pend_criticas'!$C$3:$J$4739,5,0)="","",IF(VLOOKUP(B367,'Oficios_-_pend_criticas'!$C$3:$J$4739,7,0)="",IF(TODAY()&gt;VLOOKUP(B367,'Oficios_-_pend_criticas'!$C$3:$J$4739,5,0),"X",""),IF(VLOOKUP(B367,'Oficios_-_pend_criticas'!$C$3:$J$4739,7,0)&gt;VLOOKUP(B367,'Oficios_-_pend_criticas'!$C$3:$J$4739,5,0),"X",""))),""),"")</f>
        <v/>
      </c>
      <c r="V367" s="14" t="str">
        <f ca="1">IFERROR(IF(Q367=0,IF(VLOOKUP(B367,'Oficios_-_pend_criticas'!$C$3:$J$4739,5,0)="","",IF(VLOOKUP(B367,'Oficios_-_pend_criticas'!$C$3:$J$4739,7,0)="",IF(TODAY()&gt;VLOOKUP(B367,'Oficios_-_pend_criticas'!$C$3:$J$4739,5,0),"X",""),IF(VLOOKUP(B367,'Oficios_-_pend_criticas'!$C$3:$J$4739,7,0)&gt;VLOOKUP(B367,'Oficios_-_pend_criticas'!$C$3:$J$4739,5,0),"X",""))),""),"")</f>
        <v/>
      </c>
      <c r="W367" s="14" t="str">
        <f ca="1">IFERROR(IF(P367&lt;&gt;"X",IF(Q367&gt;0,IF(VLOOKUP(B367,'Oficios_-_pend_criticas'!$C$4:$J$4739,5,0)="","",IF(VLOOKUP(B367,'Oficios_-_pend_criticas'!$C$4:$J$4739,7,0)="",IF(TODAY()&gt;VLOOKUP(B367,'Oficios_-_pend_criticas'!$C$4:$J$4739,5,0),"X",""),IF(VLOOKUP(B367,'Oficios_-_pend_criticas'!$C$4:$J$4739,7,0)&gt;VLOOKUP(B367,'Oficios_-_pend_criticas'!$C$4:$J$4739,5,0),"X",""))),""),""),"")</f>
        <v/>
      </c>
    </row>
    <row r="368" spans="1:23" ht="36.75" hidden="1" customHeight="1" x14ac:dyDescent="0.25">
      <c r="A368" s="9" t="str">
        <f t="shared" si="15"/>
        <v/>
      </c>
      <c r="B368" s="10" t="s">
        <v>959</v>
      </c>
      <c r="C368" s="11" t="e">
        <f>IF(B368="","",VLOOKUP(B368,#REF!,6,0))</f>
        <v>#REF!</v>
      </c>
      <c r="D368" s="12" t="e">
        <f>IF(B368="","",VLOOKUP(B368,#REF!,22,0))</f>
        <v>#REF!</v>
      </c>
      <c r="E368" s="10" t="e">
        <f>IF(B368="","",VLOOKUP(B368,Consultas_públicas!$A$376:$G$3879,7,0))</f>
        <v>#N/A</v>
      </c>
      <c r="F368" s="12" t="s">
        <v>917</v>
      </c>
      <c r="G368" s="13">
        <v>43522</v>
      </c>
      <c r="H368" s="14" t="str">
        <f>IFERROR(IF(VLOOKUP(B368,'Oficios_-_pend_criticas'!$C$4:$D$4739,2,0)="","","X"),"")</f>
        <v/>
      </c>
      <c r="I368" s="12"/>
      <c r="J368" s="13"/>
      <c r="K368" s="10"/>
      <c r="L368" s="12" t="str">
        <f>IFERROR(VLOOKUP(B368,Retorno_da_RFB!$D$3:$I$6388,5,0),"")</f>
        <v>029</v>
      </c>
      <c r="M368" s="13">
        <f>IFERROR(VLOOKUP(B368,Retorno_da_RFB!$D$3:$I$6388,6,0),"")</f>
        <v>43543</v>
      </c>
      <c r="N368" s="10" t="str">
        <f>IFERROR(VLOOKUP(B368,Retorno_da_RFB!$D$3:$I$6388,3,0),"")</f>
        <v>8421.29.30</v>
      </c>
      <c r="O368" s="10" t="str">
        <f>IFERROR(VLOOKUP(B368,Retorno_da_RFB!$D$3:$I$6388,4,0),"")</f>
        <v>Filtros-prensas automáticos para processamento de Lignina, com área de filtração de 11m2 compostas por 13 placas com dimensões 800mm x 800mm cada, sistema de descarga das tortas, estação de compressão de água, unidade hidráulica e painel de controle.</v>
      </c>
      <c r="P368" s="12" t="str">
        <f>IFERROR(IF(N368="","",IF(VLOOKUP(LEFT(N368,10),'Universo_BK-BIT'!$A$5:$E$10005,2,0)="","X",VLOOKUP(LEFT(N368,10),'Universo_BK-BIT'!$A$5:$E$10005,2,0))),"X")</f>
        <v>BK</v>
      </c>
      <c r="Q368" s="12">
        <f>IFERROR(IF(P368="X","",VLOOKUP(LEFT(N368,10),'Universo_BK-BIT'!$A$5:$E$10005,3,0)),"")</f>
        <v>14</v>
      </c>
      <c r="R368" s="14" t="e">
        <f t="shared" si="16"/>
        <v>#REF!</v>
      </c>
      <c r="S368" s="14" t="e">
        <f t="shared" si="17"/>
        <v>#N/A</v>
      </c>
      <c r="T368" s="14"/>
      <c r="U368" s="14" t="str">
        <f ca="1">IFERROR(IF(P368="X",IF(VLOOKUP(B368,'Oficios_-_pend_criticas'!$C$3:$J$4739,5,0)="","",IF(VLOOKUP(B368,'Oficios_-_pend_criticas'!$C$3:$J$4739,7,0)="",IF(TODAY()&gt;VLOOKUP(B368,'Oficios_-_pend_criticas'!$C$3:$J$4739,5,0),"X",""),IF(VLOOKUP(B368,'Oficios_-_pend_criticas'!$C$3:$J$4739,7,0)&gt;VLOOKUP(B368,'Oficios_-_pend_criticas'!$C$3:$J$4739,5,0),"X",""))),""),"")</f>
        <v/>
      </c>
      <c r="V368" s="14" t="str">
        <f ca="1">IFERROR(IF(Q368=0,IF(VLOOKUP(B368,'Oficios_-_pend_criticas'!$C$3:$J$4739,5,0)="","",IF(VLOOKUP(B368,'Oficios_-_pend_criticas'!$C$3:$J$4739,7,0)="",IF(TODAY()&gt;VLOOKUP(B368,'Oficios_-_pend_criticas'!$C$3:$J$4739,5,0),"X",""),IF(VLOOKUP(B368,'Oficios_-_pend_criticas'!$C$3:$J$4739,7,0)&gt;VLOOKUP(B368,'Oficios_-_pend_criticas'!$C$3:$J$4739,5,0),"X",""))),""),"")</f>
        <v/>
      </c>
      <c r="W368" s="14" t="str">
        <f ca="1">IFERROR(IF(P368&lt;&gt;"X",IF(Q368&gt;0,IF(VLOOKUP(B368,'Oficios_-_pend_criticas'!$C$4:$J$4739,5,0)="","",IF(VLOOKUP(B368,'Oficios_-_pend_criticas'!$C$4:$J$4739,7,0)="",IF(TODAY()&gt;VLOOKUP(B368,'Oficios_-_pend_criticas'!$C$4:$J$4739,5,0),"X",""),IF(VLOOKUP(B368,'Oficios_-_pend_criticas'!$C$4:$J$4739,7,0)&gt;VLOOKUP(B368,'Oficios_-_pend_criticas'!$C$4:$J$4739,5,0),"X",""))),""),""),"")</f>
        <v/>
      </c>
    </row>
    <row r="369" spans="1:23" ht="36.75" hidden="1" customHeight="1" x14ac:dyDescent="0.25">
      <c r="A369" s="9" t="str">
        <f t="shared" si="15"/>
        <v/>
      </c>
      <c r="B369" s="10" t="s">
        <v>961</v>
      </c>
      <c r="C369" s="11" t="e">
        <f>IF(B369="","",VLOOKUP(B369,#REF!,6,0))</f>
        <v>#REF!</v>
      </c>
      <c r="D369" s="12" t="e">
        <f>IF(B369="","",VLOOKUP(B369,#REF!,22,0))</f>
        <v>#REF!</v>
      </c>
      <c r="E369" s="10" t="e">
        <f>IF(B369="","",VLOOKUP(B369,Consultas_públicas!$A$376:$G$3879,7,0))</f>
        <v>#N/A</v>
      </c>
      <c r="F369" s="12" t="s">
        <v>917</v>
      </c>
      <c r="G369" s="13">
        <v>43522</v>
      </c>
      <c r="H369" s="14" t="str">
        <f>IFERROR(IF(VLOOKUP(B369,'Oficios_-_pend_criticas'!$C$4:$D$4739,2,0)="","","X"),"")</f>
        <v/>
      </c>
      <c r="I369" s="12"/>
      <c r="J369" s="13"/>
      <c r="K369" s="10"/>
      <c r="L369" s="12" t="str">
        <f>IFERROR(VLOOKUP(B369,Retorno_da_RFB!$D$3:$I$6388,5,0),"")</f>
        <v>029</v>
      </c>
      <c r="M369" s="13">
        <f>IFERROR(VLOOKUP(B369,Retorno_da_RFB!$D$3:$I$6388,6,0),"")</f>
        <v>43543</v>
      </c>
      <c r="N369" s="10" t="str">
        <f>IFERROR(VLOOKUP(B369,Retorno_da_RFB!$D$3:$I$6388,3,0),"")</f>
        <v>8517.70.99</v>
      </c>
      <c r="O369" s="10" t="str">
        <f>IFERROR(VLOOKUP(B369,Retorno_da_RFB!$D$3:$I$6388,4,0),"")</f>
        <v>Caixas de terminação para fibras ópticas para redes de banda larga, aéreas, instaladas em postes, ou subterrâneas, instaladas em galerias e plenos com caixa de manutenção e tampa nas ruas e calçadas ou condomínios residenciais, comerciais e industriais, com base e bandejas articuladas, com capacidade de até 16 assinantes via conectores de campo, interconexão entre cabos ópticos de distribuição com cabos ópticos de derivação ou de rede de assinantes tipo “Drop Cable”, até 3 dispositivos para divisão de sinais por tecnologia PLC (“Planar “Lightwave Circuits”, totalizando 16 conexões, e até 16 fusões com remontes, sistema de tranca dedicada para evitar acessos indevidos, tampa com sistema de fechamento tipo parafuso central e duas presilhas prisioneiras, confeccionada em polímero termoplástico moldado por injeção, com encaixes precisos, grau de proteção IP 65 garantindo proteção contra poeira e umidade.</v>
      </c>
      <c r="P369" s="12" t="str">
        <f>IFERROR(IF(N369="","",IF(VLOOKUP(LEFT(N369,10),'Universo_BK-BIT'!$A$5:$E$10005,2,0)="","X",VLOOKUP(LEFT(N369,10),'Universo_BK-BIT'!$A$5:$E$10005,2,0))),"X")</f>
        <v>BIT</v>
      </c>
      <c r="Q369" s="12">
        <f>IFERROR(IF(P369="X","",VLOOKUP(LEFT(N369,10),'Universo_BK-BIT'!$A$5:$E$10005,3,0)),"")</f>
        <v>8</v>
      </c>
      <c r="R369" s="14" t="e">
        <f t="shared" si="16"/>
        <v>#REF!</v>
      </c>
      <c r="S369" s="14" t="e">
        <f t="shared" si="17"/>
        <v>#N/A</v>
      </c>
      <c r="T369" s="14"/>
      <c r="U369" s="14" t="str">
        <f ca="1">IFERROR(IF(P369="X",IF(VLOOKUP(B369,'Oficios_-_pend_criticas'!$C$3:$J$4739,5,0)="","",IF(VLOOKUP(B369,'Oficios_-_pend_criticas'!$C$3:$J$4739,7,0)="",IF(TODAY()&gt;VLOOKUP(B369,'Oficios_-_pend_criticas'!$C$3:$J$4739,5,0),"X",""),IF(VLOOKUP(B369,'Oficios_-_pend_criticas'!$C$3:$J$4739,7,0)&gt;VLOOKUP(B369,'Oficios_-_pend_criticas'!$C$3:$J$4739,5,0),"X",""))),""),"")</f>
        <v/>
      </c>
      <c r="V369" s="14" t="str">
        <f ca="1">IFERROR(IF(Q369=0,IF(VLOOKUP(B369,'Oficios_-_pend_criticas'!$C$3:$J$4739,5,0)="","",IF(VLOOKUP(B369,'Oficios_-_pend_criticas'!$C$3:$J$4739,7,0)="",IF(TODAY()&gt;VLOOKUP(B369,'Oficios_-_pend_criticas'!$C$3:$J$4739,5,0),"X",""),IF(VLOOKUP(B369,'Oficios_-_pend_criticas'!$C$3:$J$4739,7,0)&gt;VLOOKUP(B369,'Oficios_-_pend_criticas'!$C$3:$J$4739,5,0),"X",""))),""),"")</f>
        <v/>
      </c>
      <c r="W369" s="14" t="str">
        <f ca="1">IFERROR(IF(P369&lt;&gt;"X",IF(Q369&gt;0,IF(VLOOKUP(B369,'Oficios_-_pend_criticas'!$C$4:$J$4739,5,0)="","",IF(VLOOKUP(B369,'Oficios_-_pend_criticas'!$C$4:$J$4739,7,0)="",IF(TODAY()&gt;VLOOKUP(B369,'Oficios_-_pend_criticas'!$C$4:$J$4739,5,0),"X",""),IF(VLOOKUP(B369,'Oficios_-_pend_criticas'!$C$4:$J$4739,7,0)&gt;VLOOKUP(B369,'Oficios_-_pend_criticas'!$C$4:$J$4739,5,0),"X",""))),""),""),"")</f>
        <v/>
      </c>
    </row>
    <row r="370" spans="1:23" ht="36.75" hidden="1" customHeight="1" x14ac:dyDescent="0.25">
      <c r="A370" s="9" t="str">
        <f t="shared" si="15"/>
        <v/>
      </c>
      <c r="B370" s="10" t="s">
        <v>963</v>
      </c>
      <c r="C370" s="11" t="e">
        <f>IF(B370="","",VLOOKUP(B370,#REF!,6,0))</f>
        <v>#REF!</v>
      </c>
      <c r="D370" s="12" t="e">
        <f>IF(B370="","",VLOOKUP(B370,#REF!,22,0))</f>
        <v>#REF!</v>
      </c>
      <c r="E370" s="10" t="e">
        <f>IF(B370="","",VLOOKUP(B370,Consultas_públicas!$A$376:$G$3879,7,0))</f>
        <v>#N/A</v>
      </c>
      <c r="F370" s="12" t="s">
        <v>917</v>
      </c>
      <c r="G370" s="13">
        <v>43522</v>
      </c>
      <c r="H370" s="14" t="str">
        <f>IFERROR(IF(VLOOKUP(B370,'Oficios_-_pend_criticas'!$C$4:$D$4739,2,0)="","","X"),"")</f>
        <v/>
      </c>
      <c r="I370" s="12"/>
      <c r="J370" s="13"/>
      <c r="K370" s="10"/>
      <c r="L370" s="12" t="str">
        <f>IFERROR(VLOOKUP(B370,Retorno_da_RFB!$D$3:$I$6388,5,0),"")</f>
        <v>029</v>
      </c>
      <c r="M370" s="13">
        <f>IFERROR(VLOOKUP(B370,Retorno_da_RFB!$D$3:$I$6388,6,0),"")</f>
        <v>43543</v>
      </c>
      <c r="N370" s="10" t="str">
        <f>IFERROR(VLOOKUP(B370,Retorno_da_RFB!$D$3:$I$6388,3,0),"")</f>
        <v>8438.10.00</v>
      </c>
      <c r="O370" s="10" t="str">
        <f>IFERROR(VLOOKUP(B370,Retorno_da_RFB!$D$3:$I$6388,4,0),"")</f>
        <v>Combinações de máquinas destinadas à produção de pães de hambúrgueres, com capacidade para 6.400 unidades por hora em 4 linhas, contendo porcionador e moldador eletrônico controlado por PLC para peças de 20 a 180 gramas, roletes pressionadores, transportador de saída com seletor, dispositivo para alinhamento, estação de moldagem com 650mm de largura, correia com movimento reversível, dispensador de farinha, dispositivo para alinhamento e pressionamento, estação para aplicação de sementes e umidificação.</v>
      </c>
      <c r="P370" s="12" t="str">
        <f>IFERROR(IF(N370="","",IF(VLOOKUP(LEFT(N370,10),'Universo_BK-BIT'!$A$5:$E$10005,2,0)="","X",VLOOKUP(LEFT(N370,10),'Universo_BK-BIT'!$A$5:$E$10005,2,0))),"X")</f>
        <v>BK</v>
      </c>
      <c r="Q370" s="12">
        <f>IFERROR(IF(P370="X","",VLOOKUP(LEFT(N370,10),'Universo_BK-BIT'!$A$5:$E$10005,3,0)),"")</f>
        <v>14</v>
      </c>
      <c r="R370" s="14" t="e">
        <f t="shared" si="16"/>
        <v>#REF!</v>
      </c>
      <c r="S370" s="14" t="e">
        <f t="shared" si="17"/>
        <v>#N/A</v>
      </c>
      <c r="T370" s="14"/>
      <c r="U370" s="14" t="str">
        <f ca="1">IFERROR(IF(P370="X",IF(VLOOKUP(B370,'Oficios_-_pend_criticas'!$C$3:$J$4739,5,0)="","",IF(VLOOKUP(B370,'Oficios_-_pend_criticas'!$C$3:$J$4739,7,0)="",IF(TODAY()&gt;VLOOKUP(B370,'Oficios_-_pend_criticas'!$C$3:$J$4739,5,0),"X",""),IF(VLOOKUP(B370,'Oficios_-_pend_criticas'!$C$3:$J$4739,7,0)&gt;VLOOKUP(B370,'Oficios_-_pend_criticas'!$C$3:$J$4739,5,0),"X",""))),""),"")</f>
        <v/>
      </c>
      <c r="V370" s="14" t="str">
        <f ca="1">IFERROR(IF(Q370=0,IF(VLOOKUP(B370,'Oficios_-_pend_criticas'!$C$3:$J$4739,5,0)="","",IF(VLOOKUP(B370,'Oficios_-_pend_criticas'!$C$3:$J$4739,7,0)="",IF(TODAY()&gt;VLOOKUP(B370,'Oficios_-_pend_criticas'!$C$3:$J$4739,5,0),"X",""),IF(VLOOKUP(B370,'Oficios_-_pend_criticas'!$C$3:$J$4739,7,0)&gt;VLOOKUP(B370,'Oficios_-_pend_criticas'!$C$3:$J$4739,5,0),"X",""))),""),"")</f>
        <v/>
      </c>
      <c r="W370" s="14" t="str">
        <f ca="1">IFERROR(IF(P370&lt;&gt;"X",IF(Q370&gt;0,IF(VLOOKUP(B370,'Oficios_-_pend_criticas'!$C$4:$J$4739,5,0)="","",IF(VLOOKUP(B370,'Oficios_-_pend_criticas'!$C$4:$J$4739,7,0)="",IF(TODAY()&gt;VLOOKUP(B370,'Oficios_-_pend_criticas'!$C$4:$J$4739,5,0),"X",""),IF(VLOOKUP(B370,'Oficios_-_pend_criticas'!$C$4:$J$4739,7,0)&gt;VLOOKUP(B370,'Oficios_-_pend_criticas'!$C$4:$J$4739,5,0),"X",""))),""),""),"")</f>
        <v/>
      </c>
    </row>
    <row r="371" spans="1:23" ht="36.75" hidden="1" customHeight="1" x14ac:dyDescent="0.25">
      <c r="A371" s="9" t="str">
        <f t="shared" si="15"/>
        <v/>
      </c>
      <c r="B371" s="10" t="s">
        <v>965</v>
      </c>
      <c r="C371" s="11" t="e">
        <f>IF(B371="","",VLOOKUP(B371,#REF!,6,0))</f>
        <v>#REF!</v>
      </c>
      <c r="D371" s="12" t="e">
        <f>IF(B371="","",VLOOKUP(B371,#REF!,22,0))</f>
        <v>#REF!</v>
      </c>
      <c r="E371" s="10" t="e">
        <f>IF(B371="","",VLOOKUP(B371,Consultas_públicas!$A$376:$G$3879,7,0))</f>
        <v>#N/A</v>
      </c>
      <c r="F371" s="12" t="s">
        <v>917</v>
      </c>
      <c r="G371" s="13">
        <v>43522</v>
      </c>
      <c r="H371" s="14" t="str">
        <f>IFERROR(IF(VLOOKUP(B371,'Oficios_-_pend_criticas'!$C$4:$D$4739,2,0)="","","X"),"")</f>
        <v/>
      </c>
      <c r="I371" s="12"/>
      <c r="J371" s="13"/>
      <c r="K371" s="10"/>
      <c r="L371" s="12" t="str">
        <f>IFERROR(VLOOKUP(B371,Retorno_da_RFB!$D$3:$I$6388,5,0),"")</f>
        <v>029</v>
      </c>
      <c r="M371" s="13">
        <f>IFERROR(VLOOKUP(B371,Retorno_da_RFB!$D$3:$I$6388,6,0),"")</f>
        <v>43543</v>
      </c>
      <c r="N371" s="10" t="str">
        <f>IFERROR(VLOOKUP(B371,Retorno_da_RFB!$D$3:$I$6388,3,0),"")</f>
        <v>8422.40.90</v>
      </c>
      <c r="O371" s="10" t="str">
        <f>IFERROR(VLOOKUP(B371,Retorno_da_RFB!$D$3:$I$6388,4,0),"")</f>
        <v>Máquinas automáticas para compressão e embalagem de blocos e rolos de espuma de poliuretano com capacidade de comprimir blocos com comprimento de 1.000 a 2.200mm, largura de 800 a 2.200mm e altura de 500 a 1.250mm, rolos de espumas com largura de 1.600 a 2.200mm e diâmetro de 800 e 1.600mm, com esteira compressora e fechamento hidráulico do formato de espuma, embalagem com filme de polietileno, com corte e solda com resfriamento, capacidade de produção de 20 a 30 ciclos/hora.</v>
      </c>
      <c r="P371" s="12" t="str">
        <f>IFERROR(IF(N371="","",IF(VLOOKUP(LEFT(N371,10),'Universo_BK-BIT'!$A$5:$E$10005,2,0)="","X",VLOOKUP(LEFT(N371,10),'Universo_BK-BIT'!$A$5:$E$10005,2,0))),"X")</f>
        <v>BK</v>
      </c>
      <c r="Q371" s="12">
        <f>IFERROR(IF(P371="X","",VLOOKUP(LEFT(N371,10),'Universo_BK-BIT'!$A$5:$E$10005,3,0)),"")</f>
        <v>14</v>
      </c>
      <c r="R371" s="14" t="e">
        <f t="shared" si="16"/>
        <v>#REF!</v>
      </c>
      <c r="S371" s="14" t="e">
        <f t="shared" si="17"/>
        <v>#N/A</v>
      </c>
      <c r="T371" s="14"/>
      <c r="U371" s="14" t="str">
        <f ca="1">IFERROR(IF(P371="X",IF(VLOOKUP(B371,'Oficios_-_pend_criticas'!$C$3:$J$4739,5,0)="","",IF(VLOOKUP(B371,'Oficios_-_pend_criticas'!$C$3:$J$4739,7,0)="",IF(TODAY()&gt;VLOOKUP(B371,'Oficios_-_pend_criticas'!$C$3:$J$4739,5,0),"X",""),IF(VLOOKUP(B371,'Oficios_-_pend_criticas'!$C$3:$J$4739,7,0)&gt;VLOOKUP(B371,'Oficios_-_pend_criticas'!$C$3:$J$4739,5,0),"X",""))),""),"")</f>
        <v/>
      </c>
      <c r="V371" s="14" t="str">
        <f ca="1">IFERROR(IF(Q371=0,IF(VLOOKUP(B371,'Oficios_-_pend_criticas'!$C$3:$J$4739,5,0)="","",IF(VLOOKUP(B371,'Oficios_-_pend_criticas'!$C$3:$J$4739,7,0)="",IF(TODAY()&gt;VLOOKUP(B371,'Oficios_-_pend_criticas'!$C$3:$J$4739,5,0),"X",""),IF(VLOOKUP(B371,'Oficios_-_pend_criticas'!$C$3:$J$4739,7,0)&gt;VLOOKUP(B371,'Oficios_-_pend_criticas'!$C$3:$J$4739,5,0),"X",""))),""),"")</f>
        <v/>
      </c>
      <c r="W371" s="14" t="str">
        <f ca="1">IFERROR(IF(P371&lt;&gt;"X",IF(Q371&gt;0,IF(VLOOKUP(B371,'Oficios_-_pend_criticas'!$C$4:$J$4739,5,0)="","",IF(VLOOKUP(B371,'Oficios_-_pend_criticas'!$C$4:$J$4739,7,0)="",IF(TODAY()&gt;VLOOKUP(B371,'Oficios_-_pend_criticas'!$C$4:$J$4739,5,0),"X",""),IF(VLOOKUP(B371,'Oficios_-_pend_criticas'!$C$4:$J$4739,7,0)&gt;VLOOKUP(B371,'Oficios_-_pend_criticas'!$C$4:$J$4739,5,0),"X",""))),""),""),"")</f>
        <v/>
      </c>
    </row>
    <row r="372" spans="1:23" ht="36.75" hidden="1" customHeight="1" x14ac:dyDescent="0.25">
      <c r="A372" s="9" t="str">
        <f t="shared" si="15"/>
        <v/>
      </c>
      <c r="B372" s="10" t="s">
        <v>967</v>
      </c>
      <c r="C372" s="11" t="e">
        <f>IF(B372="","",VLOOKUP(B372,#REF!,6,0))</f>
        <v>#REF!</v>
      </c>
      <c r="D372" s="12" t="e">
        <f>IF(B372="","",VLOOKUP(B372,#REF!,22,0))</f>
        <v>#REF!</v>
      </c>
      <c r="E372" s="10" t="e">
        <f>IF(B372="","",VLOOKUP(B372,Consultas_públicas!$A$376:$G$3879,7,0))</f>
        <v>#N/A</v>
      </c>
      <c r="F372" s="12" t="s">
        <v>917</v>
      </c>
      <c r="G372" s="13">
        <v>43522</v>
      </c>
      <c r="H372" s="14" t="str">
        <f>IFERROR(IF(VLOOKUP(B372,'Oficios_-_pend_criticas'!$C$4:$D$4739,2,0)="","","X"),"")</f>
        <v/>
      </c>
      <c r="I372" s="12"/>
      <c r="J372" s="13"/>
      <c r="K372" s="10"/>
      <c r="L372" s="12" t="str">
        <f>IFERROR(VLOOKUP(B372,Retorno_da_RFB!$D$3:$I$6388,5,0),"")</f>
        <v>029</v>
      </c>
      <c r="M372" s="13">
        <f>IFERROR(VLOOKUP(B372,Retorno_da_RFB!$D$3:$I$6388,6,0),"")</f>
        <v>43543</v>
      </c>
      <c r="N372" s="10" t="str">
        <f>IFERROR(VLOOKUP(B372,Retorno_da_RFB!$D$3:$I$6388,3,0),"")</f>
        <v>8438.50.00</v>
      </c>
      <c r="O372" s="10" t="str">
        <f>IFERROR(VLOOKUP(B372,Retorno_da_RFB!$D$3:$I$6388,4,0),"")</f>
        <v>Equipamentos para preparação e injeção de salmoura em peças de carne com e sem osso, com sistema de injeção por “efeito spray”, dotados de 910 pontos de injeção distribuídos em 130 agulhas intercambiáveis e multiperfuradas, com capacidade para executar 1 ciclo por segundo, com pressão monitorada para injeção estática (sem movimento da agulha) em cada peça, volume de injeção regulável, equipadas com dois sistemas de filtragem independentes e capacidade máxima de 4.000kg/h.</v>
      </c>
      <c r="P372" s="12" t="str">
        <f>IFERROR(IF(N372="","",IF(VLOOKUP(LEFT(N372,10),'Universo_BK-BIT'!$A$5:$E$10005,2,0)="","X",VLOOKUP(LEFT(N372,10),'Universo_BK-BIT'!$A$5:$E$10005,2,0))),"X")</f>
        <v>BK</v>
      </c>
      <c r="Q372" s="12">
        <f>IFERROR(IF(P372="X","",VLOOKUP(LEFT(N372,10),'Universo_BK-BIT'!$A$5:$E$10005,3,0)),"")</f>
        <v>14</v>
      </c>
      <c r="R372" s="14" t="e">
        <f t="shared" si="16"/>
        <v>#REF!</v>
      </c>
      <c r="S372" s="14" t="e">
        <f t="shared" si="17"/>
        <v>#N/A</v>
      </c>
      <c r="T372" s="14"/>
      <c r="U372" s="14" t="str">
        <f ca="1">IFERROR(IF(P372="X",IF(VLOOKUP(B372,'Oficios_-_pend_criticas'!$C$3:$J$4739,5,0)="","",IF(VLOOKUP(B372,'Oficios_-_pend_criticas'!$C$3:$J$4739,7,0)="",IF(TODAY()&gt;VLOOKUP(B372,'Oficios_-_pend_criticas'!$C$3:$J$4739,5,0),"X",""),IF(VLOOKUP(B372,'Oficios_-_pend_criticas'!$C$3:$J$4739,7,0)&gt;VLOOKUP(B372,'Oficios_-_pend_criticas'!$C$3:$J$4739,5,0),"X",""))),""),"")</f>
        <v/>
      </c>
      <c r="V372" s="14" t="str">
        <f ca="1">IFERROR(IF(Q372=0,IF(VLOOKUP(B372,'Oficios_-_pend_criticas'!$C$3:$J$4739,5,0)="","",IF(VLOOKUP(B372,'Oficios_-_pend_criticas'!$C$3:$J$4739,7,0)="",IF(TODAY()&gt;VLOOKUP(B372,'Oficios_-_pend_criticas'!$C$3:$J$4739,5,0),"X",""),IF(VLOOKUP(B372,'Oficios_-_pend_criticas'!$C$3:$J$4739,7,0)&gt;VLOOKUP(B372,'Oficios_-_pend_criticas'!$C$3:$J$4739,5,0),"X",""))),""),"")</f>
        <v/>
      </c>
      <c r="W372" s="14" t="str">
        <f ca="1">IFERROR(IF(P372&lt;&gt;"X",IF(Q372&gt;0,IF(VLOOKUP(B372,'Oficios_-_pend_criticas'!$C$4:$J$4739,5,0)="","",IF(VLOOKUP(B372,'Oficios_-_pend_criticas'!$C$4:$J$4739,7,0)="",IF(TODAY()&gt;VLOOKUP(B372,'Oficios_-_pend_criticas'!$C$4:$J$4739,5,0),"X",""),IF(VLOOKUP(B372,'Oficios_-_pend_criticas'!$C$4:$J$4739,7,0)&gt;VLOOKUP(B372,'Oficios_-_pend_criticas'!$C$4:$J$4739,5,0),"X",""))),""),""),"")</f>
        <v/>
      </c>
    </row>
    <row r="373" spans="1:23" ht="36.75" hidden="1" customHeight="1" x14ac:dyDescent="0.25">
      <c r="A373" s="9" t="str">
        <f t="shared" si="15"/>
        <v/>
      </c>
      <c r="B373" s="10" t="s">
        <v>969</v>
      </c>
      <c r="C373" s="11" t="e">
        <f>IF(B373="","",VLOOKUP(B373,#REF!,6,0))</f>
        <v>#REF!</v>
      </c>
      <c r="D373" s="12" t="e">
        <f>IF(B373="","",VLOOKUP(B373,#REF!,22,0))</f>
        <v>#REF!</v>
      </c>
      <c r="E373" s="10" t="e">
        <f>IF(B373="","",VLOOKUP(B373,Consultas_públicas!$A$376:$G$3879,7,0))</f>
        <v>#N/A</v>
      </c>
      <c r="F373" s="12" t="s">
        <v>917</v>
      </c>
      <c r="G373" s="13">
        <v>43522</v>
      </c>
      <c r="H373" s="14" t="str">
        <f>IFERROR(IF(VLOOKUP(B373,'Oficios_-_pend_criticas'!$C$4:$D$4739,2,0)="","","X"),"")</f>
        <v/>
      </c>
      <c r="I373" s="12"/>
      <c r="J373" s="13"/>
      <c r="K373" s="10"/>
      <c r="L373" s="12" t="str">
        <f>IFERROR(VLOOKUP(B373,Retorno_da_RFB!$D$3:$I$6388,5,0),"")</f>
        <v>029</v>
      </c>
      <c r="M373" s="13">
        <f>IFERROR(VLOOKUP(B373,Retorno_da_RFB!$D$3:$I$6388,6,0),"")</f>
        <v>43543</v>
      </c>
      <c r="N373" s="10" t="str">
        <f>IFERROR(VLOOKUP(B373,Retorno_da_RFB!$D$3:$I$6388,3,0),"")</f>
        <v>8454.10.00</v>
      </c>
      <c r="O373" s="10" t="str">
        <f>IFERROR(VLOOKUP(B373,Retorno_da_RFB!$D$3:$I$6388,4,0),"")</f>
        <v>Fornos conversores para transformação, por corrente de oxigênio, de gusa em aço líquido; com capacidade de produção de até 180 toneladas por corrida, dotados de vaso principal equipado com canais de refrigeração a água de 50m³/h no cone superior e tubulações do sistema de agitação por Nitrogênio de até 1.700N.m³/h no fundo, anel com munhões equipados com sistema de ventilação a ar de até 350m³/min (ventiladores, tubulações e motores) e lamelas de sustentação, escudo de proteção de escória, juntas rotativas para entrada de gases, água e o sistema de medição de temperatura online Q-TEMP.</v>
      </c>
      <c r="P373" s="12" t="str">
        <f>IFERROR(IF(N373="","",IF(VLOOKUP(LEFT(N373,10),'Universo_BK-BIT'!$A$5:$E$10005,2,0)="","X",VLOOKUP(LEFT(N373,10),'Universo_BK-BIT'!$A$5:$E$10005,2,0))),"X")</f>
        <v>BK</v>
      </c>
      <c r="Q373" s="12">
        <f>IFERROR(IF(P373="X","",VLOOKUP(LEFT(N373,10),'Universo_BK-BIT'!$A$5:$E$10005,3,0)),"")</f>
        <v>14</v>
      </c>
      <c r="R373" s="14" t="e">
        <f t="shared" si="16"/>
        <v>#REF!</v>
      </c>
      <c r="S373" s="14" t="e">
        <f t="shared" si="17"/>
        <v>#N/A</v>
      </c>
      <c r="T373" s="14"/>
      <c r="U373" s="14" t="str">
        <f ca="1">IFERROR(IF(P373="X",IF(VLOOKUP(B373,'Oficios_-_pend_criticas'!$C$3:$J$4739,5,0)="","",IF(VLOOKUP(B373,'Oficios_-_pend_criticas'!$C$3:$J$4739,7,0)="",IF(TODAY()&gt;VLOOKUP(B373,'Oficios_-_pend_criticas'!$C$3:$J$4739,5,0),"X",""),IF(VLOOKUP(B373,'Oficios_-_pend_criticas'!$C$3:$J$4739,7,0)&gt;VLOOKUP(B373,'Oficios_-_pend_criticas'!$C$3:$J$4739,5,0),"X",""))),""),"")</f>
        <v/>
      </c>
      <c r="V373" s="14" t="str">
        <f ca="1">IFERROR(IF(Q373=0,IF(VLOOKUP(B373,'Oficios_-_pend_criticas'!$C$3:$J$4739,5,0)="","",IF(VLOOKUP(B373,'Oficios_-_pend_criticas'!$C$3:$J$4739,7,0)="",IF(TODAY()&gt;VLOOKUP(B373,'Oficios_-_pend_criticas'!$C$3:$J$4739,5,0),"X",""),IF(VLOOKUP(B373,'Oficios_-_pend_criticas'!$C$3:$J$4739,7,0)&gt;VLOOKUP(B373,'Oficios_-_pend_criticas'!$C$3:$J$4739,5,0),"X",""))),""),"")</f>
        <v/>
      </c>
      <c r="W373" s="14" t="str">
        <f ca="1">IFERROR(IF(P373&lt;&gt;"X",IF(Q373&gt;0,IF(VLOOKUP(B373,'Oficios_-_pend_criticas'!$C$4:$J$4739,5,0)="","",IF(VLOOKUP(B373,'Oficios_-_pend_criticas'!$C$4:$J$4739,7,0)="",IF(TODAY()&gt;VLOOKUP(B373,'Oficios_-_pend_criticas'!$C$4:$J$4739,5,0),"X",""),IF(VLOOKUP(B373,'Oficios_-_pend_criticas'!$C$4:$J$4739,7,0)&gt;VLOOKUP(B373,'Oficios_-_pend_criticas'!$C$4:$J$4739,5,0),"X",""))),""),""),"")</f>
        <v/>
      </c>
    </row>
    <row r="374" spans="1:23" ht="36.75" hidden="1" customHeight="1" x14ac:dyDescent="0.25">
      <c r="A374" s="9" t="str">
        <f t="shared" si="15"/>
        <v/>
      </c>
      <c r="B374" s="10" t="s">
        <v>972</v>
      </c>
      <c r="C374" s="11" t="e">
        <f>IF(B374="","",VLOOKUP(B374,#REF!,6,0))</f>
        <v>#REF!</v>
      </c>
      <c r="D374" s="12" t="e">
        <f>IF(B374="","",VLOOKUP(B374,#REF!,22,0))</f>
        <v>#REF!</v>
      </c>
      <c r="E374" s="10" t="e">
        <f>IF(B374="","",VLOOKUP(B374,Consultas_públicas!$A$376:$G$3879,7,0))</f>
        <v>#N/A</v>
      </c>
      <c r="F374" s="12" t="s">
        <v>917</v>
      </c>
      <c r="G374" s="13">
        <v>43522</v>
      </c>
      <c r="H374" s="14" t="str">
        <f>IFERROR(IF(VLOOKUP(B374,'Oficios_-_pend_criticas'!$C$4:$D$4739,2,0)="","","X"),"")</f>
        <v/>
      </c>
      <c r="I374" s="12"/>
      <c r="J374" s="13"/>
      <c r="K374" s="10"/>
      <c r="L374" s="12" t="str">
        <f>IFERROR(VLOOKUP(B374,Retorno_da_RFB!$D$3:$I$6388,5,0),"")</f>
        <v>029</v>
      </c>
      <c r="M374" s="13">
        <f>IFERROR(VLOOKUP(B374,Retorno_da_RFB!$D$3:$I$6388,6,0),"")</f>
        <v>43543</v>
      </c>
      <c r="N374" s="10" t="str">
        <f>IFERROR(VLOOKUP(B374,Retorno_da_RFB!$D$3:$I$6388,3,0),"")</f>
        <v>9027.30.19</v>
      </c>
      <c r="O374" s="10" t="str">
        <f>IFERROR(VLOOKUP(B374,Retorno_da_RFB!$D$3:$I$6388,4,0),"")</f>
        <v>Espectrômetros de emissão óptica por plasma acoplado indutivamente, alimentados por tensão de 208/230V a 60Hz, cobertura espectral de 166 a 847nm, resolução de 7pm a 200nm, com capacidade de observação do plasma em via axial e radial, para análise de concentrações baixas e altas na mesma amostra, composto por: sistema óptico tipo policromador com grade echelle e prisma de dispersão cruza; trocador de calor com capacidade de resfriamento para 1.000W; banco óptico purgado (com argônio ou nitrogênio), com distância focal de 383mm e estabilizado termicamente a 38°C; detector de estado sólido para cobertura simultânea de toda gama de comprimentos de onda; caixa de gás automática, com controlador de fluxo mássico; fenda de entrada para baixos e altos comprimentos de onda; câmara de nebulização ciclônica; e sistema de introdução de amostras, de fácil acesso, composto por minibomba peristáltica.</v>
      </c>
      <c r="P374" s="12" t="str">
        <f>IFERROR(IF(N374="","",IF(VLOOKUP(LEFT(N374,10),'Universo_BK-BIT'!$A$5:$E$10005,2,0)="","X",VLOOKUP(LEFT(N374,10),'Universo_BK-BIT'!$A$5:$E$10005,2,0))),"X")</f>
        <v>BK</v>
      </c>
      <c r="Q374" s="12">
        <f>IFERROR(IF(P374="X","",VLOOKUP(LEFT(N374,10),'Universo_BK-BIT'!$A$5:$E$10005,3,0)),"")</f>
        <v>14</v>
      </c>
      <c r="R374" s="14" t="e">
        <f t="shared" si="16"/>
        <v>#REF!</v>
      </c>
      <c r="S374" s="14" t="e">
        <f t="shared" si="17"/>
        <v>#N/A</v>
      </c>
      <c r="T374" s="14"/>
      <c r="U374" s="14" t="str">
        <f ca="1">IFERROR(IF(P374="X",IF(VLOOKUP(B374,'Oficios_-_pend_criticas'!$C$3:$J$4739,5,0)="","",IF(VLOOKUP(B374,'Oficios_-_pend_criticas'!$C$3:$J$4739,7,0)="",IF(TODAY()&gt;VLOOKUP(B374,'Oficios_-_pend_criticas'!$C$3:$J$4739,5,0),"X",""),IF(VLOOKUP(B374,'Oficios_-_pend_criticas'!$C$3:$J$4739,7,0)&gt;VLOOKUP(B374,'Oficios_-_pend_criticas'!$C$3:$J$4739,5,0),"X",""))),""),"")</f>
        <v/>
      </c>
      <c r="V374" s="14" t="str">
        <f ca="1">IFERROR(IF(Q374=0,IF(VLOOKUP(B374,'Oficios_-_pend_criticas'!$C$3:$J$4739,5,0)="","",IF(VLOOKUP(B374,'Oficios_-_pend_criticas'!$C$3:$J$4739,7,0)="",IF(TODAY()&gt;VLOOKUP(B374,'Oficios_-_pend_criticas'!$C$3:$J$4739,5,0),"X",""),IF(VLOOKUP(B374,'Oficios_-_pend_criticas'!$C$3:$J$4739,7,0)&gt;VLOOKUP(B374,'Oficios_-_pend_criticas'!$C$3:$J$4739,5,0),"X",""))),""),"")</f>
        <v/>
      </c>
      <c r="W374" s="14" t="str">
        <f ca="1">IFERROR(IF(P374&lt;&gt;"X",IF(Q374&gt;0,IF(VLOOKUP(B374,'Oficios_-_pend_criticas'!$C$4:$J$4739,5,0)="","",IF(VLOOKUP(B374,'Oficios_-_pend_criticas'!$C$4:$J$4739,7,0)="",IF(TODAY()&gt;VLOOKUP(B374,'Oficios_-_pend_criticas'!$C$4:$J$4739,5,0),"X",""),IF(VLOOKUP(B374,'Oficios_-_pend_criticas'!$C$4:$J$4739,7,0)&gt;VLOOKUP(B374,'Oficios_-_pend_criticas'!$C$4:$J$4739,5,0),"X",""))),""),""),"")</f>
        <v/>
      </c>
    </row>
    <row r="375" spans="1:23" ht="36.75" hidden="1" customHeight="1" x14ac:dyDescent="0.25">
      <c r="A375" s="9" t="str">
        <f t="shared" si="15"/>
        <v/>
      </c>
      <c r="B375" s="10" t="s">
        <v>974</v>
      </c>
      <c r="C375" s="11" t="e">
        <f>IF(B375="","",VLOOKUP(B375,#REF!,6,0))</f>
        <v>#REF!</v>
      </c>
      <c r="D375" s="12" t="e">
        <f>IF(B375="","",VLOOKUP(B375,#REF!,22,0))</f>
        <v>#REF!</v>
      </c>
      <c r="E375" s="10" t="e">
        <f>IF(B375="","",VLOOKUP(B375,Consultas_públicas!$A$376:$G$3879,7,0))</f>
        <v>#N/A</v>
      </c>
      <c r="F375" s="12" t="s">
        <v>917</v>
      </c>
      <c r="G375" s="13">
        <v>43522</v>
      </c>
      <c r="H375" s="14" t="str">
        <f>IFERROR(IF(VLOOKUP(B375,'Oficios_-_pend_criticas'!$C$4:$D$4739,2,0)="","","X"),"")</f>
        <v/>
      </c>
      <c r="I375" s="12"/>
      <c r="J375" s="13"/>
      <c r="K375" s="10"/>
      <c r="L375" s="12" t="str">
        <f>IFERROR(VLOOKUP(B375,Retorno_da_RFB!$D$3:$I$6388,5,0),"")</f>
        <v>029</v>
      </c>
      <c r="M375" s="13">
        <f>IFERROR(VLOOKUP(B375,Retorno_da_RFB!$D$3:$I$6388,6,0),"")</f>
        <v>43543</v>
      </c>
      <c r="N375" s="10" t="str">
        <f>IFERROR(VLOOKUP(B375,Retorno_da_RFB!$D$3:$I$6388,3,0),"")</f>
        <v>8429.52.19</v>
      </c>
      <c r="O375" s="10" t="str">
        <f>IFERROR(VLOOKUP(B375,Retorno_da_RFB!$D$3:$I$6388,4,0),"")</f>
        <v>Escavadeiras hidráulicas com capacidade de rotação da estrutura superior de 360 graus com velocidade de giro 11,5rpm, potência no volante igual a 43kW / 57,66HP a 2.200rpm, com esteiras de aço, e lâmina no chassi inferior capacidade de carga com caçamba padrão de  0,28m³ ,com força de escavação na caçamba de 56kn e força de escavação no braço de 38kN, e peso operacional de 7.280kg, com profundidade máxima de escavação de 4.020mm, velocidade máxima de deslocamento 4,4km/h, raio e giro traseiro de 1800mm.</v>
      </c>
      <c r="P375" s="12" t="str">
        <f>IFERROR(IF(N375="","",IF(VLOOKUP(LEFT(N375,10),'Universo_BK-BIT'!$A$5:$E$10005,2,0)="","X",VLOOKUP(LEFT(N375,10),'Universo_BK-BIT'!$A$5:$E$10005,2,0))),"X")</f>
        <v>BK</v>
      </c>
      <c r="Q375" s="12">
        <f>IFERROR(IF(P375="X","",VLOOKUP(LEFT(N375,10),'Universo_BK-BIT'!$A$5:$E$10005,3,0)),"")</f>
        <v>14</v>
      </c>
      <c r="R375" s="14" t="e">
        <f t="shared" si="16"/>
        <v>#REF!</v>
      </c>
      <c r="S375" s="14" t="e">
        <f t="shared" si="17"/>
        <v>#N/A</v>
      </c>
      <c r="T375" s="14"/>
      <c r="U375" s="14" t="str">
        <f ca="1">IFERROR(IF(P375="X",IF(VLOOKUP(B375,'Oficios_-_pend_criticas'!$C$3:$J$4739,5,0)="","",IF(VLOOKUP(B375,'Oficios_-_pend_criticas'!$C$3:$J$4739,7,0)="",IF(TODAY()&gt;VLOOKUP(B375,'Oficios_-_pend_criticas'!$C$3:$J$4739,5,0),"X",""),IF(VLOOKUP(B375,'Oficios_-_pend_criticas'!$C$3:$J$4739,7,0)&gt;VLOOKUP(B375,'Oficios_-_pend_criticas'!$C$3:$J$4739,5,0),"X",""))),""),"")</f>
        <v/>
      </c>
      <c r="V375" s="14" t="str">
        <f ca="1">IFERROR(IF(Q375=0,IF(VLOOKUP(B375,'Oficios_-_pend_criticas'!$C$3:$J$4739,5,0)="","",IF(VLOOKUP(B375,'Oficios_-_pend_criticas'!$C$3:$J$4739,7,0)="",IF(TODAY()&gt;VLOOKUP(B375,'Oficios_-_pend_criticas'!$C$3:$J$4739,5,0),"X",""),IF(VLOOKUP(B375,'Oficios_-_pend_criticas'!$C$3:$J$4739,7,0)&gt;VLOOKUP(B375,'Oficios_-_pend_criticas'!$C$3:$J$4739,5,0),"X",""))),""),"")</f>
        <v/>
      </c>
      <c r="W375" s="14" t="str">
        <f ca="1">IFERROR(IF(P375&lt;&gt;"X",IF(Q375&gt;0,IF(VLOOKUP(B375,'Oficios_-_pend_criticas'!$C$4:$J$4739,5,0)="","",IF(VLOOKUP(B375,'Oficios_-_pend_criticas'!$C$4:$J$4739,7,0)="",IF(TODAY()&gt;VLOOKUP(B375,'Oficios_-_pend_criticas'!$C$4:$J$4739,5,0),"X",""),IF(VLOOKUP(B375,'Oficios_-_pend_criticas'!$C$4:$J$4739,7,0)&gt;VLOOKUP(B375,'Oficios_-_pend_criticas'!$C$4:$J$4739,5,0),"X",""))),""),""),"")</f>
        <v/>
      </c>
    </row>
    <row r="376" spans="1:23" ht="36.75" hidden="1" customHeight="1" x14ac:dyDescent="0.25">
      <c r="A376" s="9" t="str">
        <f t="shared" si="15"/>
        <v/>
      </c>
      <c r="B376" s="10" t="s">
        <v>977</v>
      </c>
      <c r="C376" s="11" t="e">
        <f>IF(B376="","",VLOOKUP(B376,#REF!,6,0))</f>
        <v>#REF!</v>
      </c>
      <c r="D376" s="12" t="e">
        <f>IF(B376="","",VLOOKUP(B376,#REF!,22,0))</f>
        <v>#REF!</v>
      </c>
      <c r="E376" s="10" t="e">
        <f>IF(B376="","",VLOOKUP(B376,Consultas_públicas!$A$376:$G$3879,7,0))</f>
        <v>#N/A</v>
      </c>
      <c r="F376" s="12" t="s">
        <v>917</v>
      </c>
      <c r="G376" s="13">
        <v>43522</v>
      </c>
      <c r="H376" s="14" t="str">
        <f>IFERROR(IF(VLOOKUP(B376,'Oficios_-_pend_criticas'!$C$4:$D$4739,2,0)="","","X"),"")</f>
        <v/>
      </c>
      <c r="I376" s="12"/>
      <c r="J376" s="13"/>
      <c r="K376" s="10"/>
      <c r="L376" s="12" t="str">
        <f>IFERROR(VLOOKUP(B376,Retorno_da_RFB!$D$3:$I$6388,5,0),"")</f>
        <v>029</v>
      </c>
      <c r="M376" s="13">
        <f>IFERROR(VLOOKUP(B376,Retorno_da_RFB!$D$3:$I$6388,6,0),"")</f>
        <v>43543</v>
      </c>
      <c r="N376" s="10" t="str">
        <f>IFERROR(VLOOKUP(B376,Retorno_da_RFB!$D$3:$I$6388,3,0),"")</f>
        <v>8477.20.10</v>
      </c>
      <c r="O376" s="10" t="str">
        <f>IFERROR(VLOOKUP(B376,Retorno_da_RFB!$D$3:$I$6388,4,0),"")</f>
        <v>Combinações de máquinas, controladas por software “touchscreen”, para fabricação de monofilamentos por extrusão, com cristalização e desumidificação de PET, para fabricação de escovas e vassouras a partir de lascas de garrafa PET recicladas; com produção de monofilamentos de PET plumável e liso de 0, 18 a 2,00 de diâmetro (seção redonda) e monofilamentos de PP plumável de 0,20 a 1,50mm de diâmetro (seção redonda); com temperaturas de fusão de até 300ºC; com capacidade de produção máxima de 200 Kg/h (quando alimentada por “flakes” de PET) e de 120 K/h (quando alimentada por PP homopolímero), com sistema de troca automática de filtros; com sistema de desumidificação com ponto de orvalho abaixo de -40ºC.</v>
      </c>
      <c r="P376" s="12" t="str">
        <f>IFERROR(IF(N376="","",IF(VLOOKUP(LEFT(N376,10),'Universo_BK-BIT'!$A$5:$E$10005,2,0)="","X",VLOOKUP(LEFT(N376,10),'Universo_BK-BIT'!$A$5:$E$10005,2,0))),"X")</f>
        <v>BK</v>
      </c>
      <c r="Q376" s="12">
        <f>IFERROR(IF(P376="X","",VLOOKUP(LEFT(N376,10),'Universo_BK-BIT'!$A$5:$E$10005,3,0)),"")</f>
        <v>14</v>
      </c>
      <c r="R376" s="14" t="e">
        <f t="shared" si="16"/>
        <v>#REF!</v>
      </c>
      <c r="S376" s="14" t="e">
        <f t="shared" si="17"/>
        <v>#N/A</v>
      </c>
      <c r="T376" s="14"/>
      <c r="U376" s="14" t="str">
        <f ca="1">IFERROR(IF(P376="X",IF(VLOOKUP(B376,'Oficios_-_pend_criticas'!$C$3:$J$4739,5,0)="","",IF(VLOOKUP(B376,'Oficios_-_pend_criticas'!$C$3:$J$4739,7,0)="",IF(TODAY()&gt;VLOOKUP(B376,'Oficios_-_pend_criticas'!$C$3:$J$4739,5,0),"X",""),IF(VLOOKUP(B376,'Oficios_-_pend_criticas'!$C$3:$J$4739,7,0)&gt;VLOOKUP(B376,'Oficios_-_pend_criticas'!$C$3:$J$4739,5,0),"X",""))),""),"")</f>
        <v/>
      </c>
      <c r="V376" s="14" t="str">
        <f ca="1">IFERROR(IF(Q376=0,IF(VLOOKUP(B376,'Oficios_-_pend_criticas'!$C$3:$J$4739,5,0)="","",IF(VLOOKUP(B376,'Oficios_-_pend_criticas'!$C$3:$J$4739,7,0)="",IF(TODAY()&gt;VLOOKUP(B376,'Oficios_-_pend_criticas'!$C$3:$J$4739,5,0),"X",""),IF(VLOOKUP(B376,'Oficios_-_pend_criticas'!$C$3:$J$4739,7,0)&gt;VLOOKUP(B376,'Oficios_-_pend_criticas'!$C$3:$J$4739,5,0),"X",""))),""),"")</f>
        <v/>
      </c>
      <c r="W376" s="14" t="str">
        <f ca="1">IFERROR(IF(P376&lt;&gt;"X",IF(Q376&gt;0,IF(VLOOKUP(B376,'Oficios_-_pend_criticas'!$C$4:$J$4739,5,0)="","",IF(VLOOKUP(B376,'Oficios_-_pend_criticas'!$C$4:$J$4739,7,0)="",IF(TODAY()&gt;VLOOKUP(B376,'Oficios_-_pend_criticas'!$C$4:$J$4739,5,0),"X",""),IF(VLOOKUP(B376,'Oficios_-_pend_criticas'!$C$4:$J$4739,7,0)&gt;VLOOKUP(B376,'Oficios_-_pend_criticas'!$C$4:$J$4739,5,0),"X",""))),""),""),"")</f>
        <v/>
      </c>
    </row>
    <row r="377" spans="1:23" ht="36.75" hidden="1" customHeight="1" x14ac:dyDescent="0.25">
      <c r="A377" s="9" t="str">
        <f t="shared" si="15"/>
        <v/>
      </c>
      <c r="B377" s="10" t="s">
        <v>979</v>
      </c>
      <c r="C377" s="11" t="e">
        <f>IF(B377="","",VLOOKUP(B377,#REF!,6,0))</f>
        <v>#REF!</v>
      </c>
      <c r="D377" s="12" t="e">
        <f>IF(B377="","",VLOOKUP(B377,#REF!,22,0))</f>
        <v>#REF!</v>
      </c>
      <c r="E377" s="10" t="e">
        <f>IF(B377="","",VLOOKUP(B377,Consultas_públicas!$A$376:$G$3879,7,0))</f>
        <v>#N/A</v>
      </c>
      <c r="F377" s="12" t="s">
        <v>917</v>
      </c>
      <c r="G377" s="13">
        <v>43522</v>
      </c>
      <c r="H377" s="14" t="str">
        <f>IFERROR(IF(VLOOKUP(B377,'Oficios_-_pend_criticas'!$C$4:$D$4739,2,0)="","","X"),"")</f>
        <v/>
      </c>
      <c r="I377" s="12"/>
      <c r="J377" s="13"/>
      <c r="K377" s="10"/>
      <c r="L377" s="12" t="str">
        <f>IFERROR(VLOOKUP(B377,Retorno_da_RFB!$D$3:$I$6388,5,0),"")</f>
        <v>029</v>
      </c>
      <c r="M377" s="13">
        <f>IFERROR(VLOOKUP(B377,Retorno_da_RFB!$D$3:$I$6388,6,0),"")</f>
        <v>43543</v>
      </c>
      <c r="N377" s="10" t="str">
        <f>IFERROR(VLOOKUP(B377,Retorno_da_RFB!$D$3:$I$6388,3,0),"")</f>
        <v>8421.19.90</v>
      </c>
      <c r="O377" s="10" t="str">
        <f>IFERROR(VLOOKUP(B377,Retorno_da_RFB!$D$3:$I$6388,4,0),"")</f>
        <v>Centrífugas “decanters” horizontais, cilíndricas/cônicas para a separação de sólidos em meios líquidos, com diâmetro de tambor de 529mm e relação de comprimento/diâmetro 1:4, com comprimento x largura x altura (aproximadamente) de 4500 x 1600 x 1.150mm, velocidade de rotação máxima de 3.500rpm (variável), fator de aceleração máxima de 3.300G, velocidade diferencial 1-30rpm (variável), com capacidade entre 20 e 60m³/h, acabamento sanitário, projetado conforme diretrizes para proteção contra explosão, dotado de unidade de inertização com dimensões aproximadas de 1.000 x 800 x 300mm, para introdução de gás inerte de nitrogênio com pressão de entrada de 4-6bar; com painel elétrico e painel de controle integrados; dotado de variador de regulagem em rotação do tipo impeller com acionamento automático.</v>
      </c>
      <c r="P377" s="12" t="str">
        <f>IFERROR(IF(N377="","",IF(VLOOKUP(LEFT(N377,10),'Universo_BK-BIT'!$A$5:$E$10005,2,0)="","X",VLOOKUP(LEFT(N377,10),'Universo_BK-BIT'!$A$5:$E$10005,2,0))),"X")</f>
        <v>BK</v>
      </c>
      <c r="Q377" s="12">
        <f>IFERROR(IF(P377="X","",VLOOKUP(LEFT(N377,10),'Universo_BK-BIT'!$A$5:$E$10005,3,0)),"")</f>
        <v>14</v>
      </c>
      <c r="R377" s="14" t="e">
        <f t="shared" si="16"/>
        <v>#REF!</v>
      </c>
      <c r="S377" s="14" t="e">
        <f t="shared" si="17"/>
        <v>#N/A</v>
      </c>
      <c r="T377" s="14"/>
      <c r="U377" s="14" t="str">
        <f ca="1">IFERROR(IF(P377="X",IF(VLOOKUP(B377,'Oficios_-_pend_criticas'!$C$3:$J$4739,5,0)="","",IF(VLOOKUP(B377,'Oficios_-_pend_criticas'!$C$3:$J$4739,7,0)="",IF(TODAY()&gt;VLOOKUP(B377,'Oficios_-_pend_criticas'!$C$3:$J$4739,5,0),"X",""),IF(VLOOKUP(B377,'Oficios_-_pend_criticas'!$C$3:$J$4739,7,0)&gt;VLOOKUP(B377,'Oficios_-_pend_criticas'!$C$3:$J$4739,5,0),"X",""))),""),"")</f>
        <v/>
      </c>
      <c r="V377" s="14" t="str">
        <f ca="1">IFERROR(IF(Q377=0,IF(VLOOKUP(B377,'Oficios_-_pend_criticas'!$C$3:$J$4739,5,0)="","",IF(VLOOKUP(B377,'Oficios_-_pend_criticas'!$C$3:$J$4739,7,0)="",IF(TODAY()&gt;VLOOKUP(B377,'Oficios_-_pend_criticas'!$C$3:$J$4739,5,0),"X",""),IF(VLOOKUP(B377,'Oficios_-_pend_criticas'!$C$3:$J$4739,7,0)&gt;VLOOKUP(B377,'Oficios_-_pend_criticas'!$C$3:$J$4739,5,0),"X",""))),""),"")</f>
        <v/>
      </c>
      <c r="W377" s="14" t="str">
        <f ca="1">IFERROR(IF(P377&lt;&gt;"X",IF(Q377&gt;0,IF(VLOOKUP(B377,'Oficios_-_pend_criticas'!$C$4:$J$4739,5,0)="","",IF(VLOOKUP(B377,'Oficios_-_pend_criticas'!$C$4:$J$4739,7,0)="",IF(TODAY()&gt;VLOOKUP(B377,'Oficios_-_pend_criticas'!$C$4:$J$4739,5,0),"X",""),IF(VLOOKUP(B377,'Oficios_-_pend_criticas'!$C$4:$J$4739,7,0)&gt;VLOOKUP(B377,'Oficios_-_pend_criticas'!$C$4:$J$4739,5,0),"X",""))),""),""),"")</f>
        <v/>
      </c>
    </row>
    <row r="378" spans="1:23" ht="36.75" hidden="1" customHeight="1" x14ac:dyDescent="0.25">
      <c r="A378" s="9" t="str">
        <f t="shared" si="15"/>
        <v/>
      </c>
      <c r="B378" s="10" t="s">
        <v>982</v>
      </c>
      <c r="C378" s="11" t="e">
        <f>IF(B378="","",VLOOKUP(B378,#REF!,6,0))</f>
        <v>#REF!</v>
      </c>
      <c r="D378" s="12" t="e">
        <f>IF(B378="","",VLOOKUP(B378,#REF!,22,0))</f>
        <v>#REF!</v>
      </c>
      <c r="E378" s="10" t="e">
        <f>IF(B378="","",VLOOKUP(B378,Consultas_públicas!$A$376:$G$3879,7,0))</f>
        <v>#N/A</v>
      </c>
      <c r="F378" s="12" t="s">
        <v>917</v>
      </c>
      <c r="G378" s="13">
        <v>43522</v>
      </c>
      <c r="H378" s="14" t="str">
        <f>IFERROR(IF(VLOOKUP(B378,'Oficios_-_pend_criticas'!$C$4:$D$4739,2,0)="","","X"),"")</f>
        <v/>
      </c>
      <c r="I378" s="12"/>
      <c r="J378" s="13"/>
      <c r="K378" s="10"/>
      <c r="L378" s="12" t="str">
        <f>IFERROR(VLOOKUP(B378,Retorno_da_RFB!$D$3:$I$6388,5,0),"")</f>
        <v>029</v>
      </c>
      <c r="M378" s="13">
        <f>IFERROR(VLOOKUP(B378,Retorno_da_RFB!$D$3:$I$6388,6,0),"")</f>
        <v>43543</v>
      </c>
      <c r="N378" s="10" t="str">
        <f>IFERROR(VLOOKUP(B378,Retorno_da_RFB!$D$3:$I$6388,3,0),"")</f>
        <v>9018.19.90</v>
      </c>
      <c r="O378" s="10" t="str">
        <f>IFERROR(VLOOKUP(B378,Retorno_da_RFB!$D$3:$I$6388,4,0),"")</f>
        <v>Conjuntos de tampas para magneto de ressonância magnética com capacidade de proteção da parte eletrônica interna do equipamento contra poeira e umidade do ambiente; dotados de quinze grandes partes fabricadas em material plástico anti-chamas, com adição de fibra de vidro, subdivididas em partes plásticas menores, contendo miscelâneas de fixação (parafusos, porcas, arruelas) fabricadas em liga metálica paramagnética e partes eletrônicas (cabeamentos e conectores eletrônicos, LED laser de alinhamento, LED de iluminação, microfone, autofalantes, etc.); componentes em conformidade com padrão RoH.</v>
      </c>
      <c r="P378" s="12" t="str">
        <f>IFERROR(IF(N378="","",IF(VLOOKUP(LEFT(N378,10),'Universo_BK-BIT'!$A$5:$E$10005,2,0)="","X",VLOOKUP(LEFT(N378,10),'Universo_BK-BIT'!$A$5:$E$10005,2,0))),"X")</f>
        <v>BK</v>
      </c>
      <c r="Q378" s="12">
        <f>IFERROR(IF(P378="X","",VLOOKUP(LEFT(N378,10),'Universo_BK-BIT'!$A$5:$E$10005,3,0)),"")</f>
        <v>14</v>
      </c>
      <c r="R378" s="14" t="e">
        <f t="shared" si="16"/>
        <v>#REF!</v>
      </c>
      <c r="S378" s="14" t="e">
        <f t="shared" si="17"/>
        <v>#N/A</v>
      </c>
      <c r="T378" s="14"/>
      <c r="U378" s="14" t="str">
        <f ca="1">IFERROR(IF(P378="X",IF(VLOOKUP(B378,'Oficios_-_pend_criticas'!$C$3:$J$4739,5,0)="","",IF(VLOOKUP(B378,'Oficios_-_pend_criticas'!$C$3:$J$4739,7,0)="",IF(TODAY()&gt;VLOOKUP(B378,'Oficios_-_pend_criticas'!$C$3:$J$4739,5,0),"X",""),IF(VLOOKUP(B378,'Oficios_-_pend_criticas'!$C$3:$J$4739,7,0)&gt;VLOOKUP(B378,'Oficios_-_pend_criticas'!$C$3:$J$4739,5,0),"X",""))),""),"")</f>
        <v/>
      </c>
      <c r="V378" s="14" t="str">
        <f ca="1">IFERROR(IF(Q378=0,IF(VLOOKUP(B378,'Oficios_-_pend_criticas'!$C$3:$J$4739,5,0)="","",IF(VLOOKUP(B378,'Oficios_-_pend_criticas'!$C$3:$J$4739,7,0)="",IF(TODAY()&gt;VLOOKUP(B378,'Oficios_-_pend_criticas'!$C$3:$J$4739,5,0),"X",""),IF(VLOOKUP(B378,'Oficios_-_pend_criticas'!$C$3:$J$4739,7,0)&gt;VLOOKUP(B378,'Oficios_-_pend_criticas'!$C$3:$J$4739,5,0),"X",""))),""),"")</f>
        <v/>
      </c>
      <c r="W378" s="14" t="str">
        <f ca="1">IFERROR(IF(P378&lt;&gt;"X",IF(Q378&gt;0,IF(VLOOKUP(B378,'Oficios_-_pend_criticas'!$C$4:$J$4739,5,0)="","",IF(VLOOKUP(B378,'Oficios_-_pend_criticas'!$C$4:$J$4739,7,0)="",IF(TODAY()&gt;VLOOKUP(B378,'Oficios_-_pend_criticas'!$C$4:$J$4739,5,0),"X",""),IF(VLOOKUP(B378,'Oficios_-_pend_criticas'!$C$4:$J$4739,7,0)&gt;VLOOKUP(B378,'Oficios_-_pend_criticas'!$C$4:$J$4739,5,0),"X",""))),""),""),"")</f>
        <v/>
      </c>
    </row>
    <row r="379" spans="1:23" ht="36.75" hidden="1" customHeight="1" x14ac:dyDescent="0.25">
      <c r="A379" s="9" t="str">
        <f t="shared" si="15"/>
        <v/>
      </c>
      <c r="B379" s="10" t="s">
        <v>984</v>
      </c>
      <c r="C379" s="11" t="e">
        <f>IF(B379="","",VLOOKUP(B379,#REF!,6,0))</f>
        <v>#REF!</v>
      </c>
      <c r="D379" s="12" t="e">
        <f>IF(B379="","",VLOOKUP(B379,#REF!,22,0))</f>
        <v>#REF!</v>
      </c>
      <c r="E379" s="10" t="e">
        <f>IF(B379="","",VLOOKUP(B379,Consultas_públicas!$A$376:$G$3879,7,0))</f>
        <v>#N/A</v>
      </c>
      <c r="F379" s="12" t="s">
        <v>917</v>
      </c>
      <c r="G379" s="13">
        <v>43522</v>
      </c>
      <c r="H379" s="14" t="str">
        <f>IFERROR(IF(VLOOKUP(B379,'Oficios_-_pend_criticas'!$C$4:$D$4739,2,0)="","","X"),"")</f>
        <v/>
      </c>
      <c r="I379" s="12"/>
      <c r="J379" s="13"/>
      <c r="K379" s="10"/>
      <c r="L379" s="12" t="str">
        <f>IFERROR(VLOOKUP(B379,Retorno_da_RFB!$D$3:$I$6388,5,0),"")</f>
        <v>029</v>
      </c>
      <c r="M379" s="13">
        <f>IFERROR(VLOOKUP(B379,Retorno_da_RFB!$D$3:$I$6388,6,0),"")</f>
        <v>43543</v>
      </c>
      <c r="N379" s="10" t="str">
        <f>IFERROR(VLOOKUP(B379,Retorno_da_RFB!$D$3:$I$6388,3,0),"")</f>
        <v>8501.53.10</v>
      </c>
      <c r="O379" s="10" t="str">
        <f>IFERROR(VLOOKUP(B379,Retorno_da_RFB!$D$3:$I$6388,4,0),"")</f>
        <v>Servo motores elétricos resfriados a água e etileno glicol, de corrente alternada, trifásico, potência de 468kW, com rotor de imãs permanentes, tensão de 400V, rotação de 300rpm, com 48 polos, dotados de acoplamento com rolamento de pressão axial, sistema de resfriamento e painel elétrico de comando, apresentado em corpo único, próprio para movimentação de roscas de extrusão de polietileno.</v>
      </c>
      <c r="P379" s="12" t="str">
        <f>IFERROR(IF(N379="","",IF(VLOOKUP(LEFT(N379,10),'Universo_BK-BIT'!$A$5:$E$10005,2,0)="","X",VLOOKUP(LEFT(N379,10),'Universo_BK-BIT'!$A$5:$E$10005,2,0))),"X")</f>
        <v>BK</v>
      </c>
      <c r="Q379" s="12">
        <f>IFERROR(IF(P379="X","",VLOOKUP(LEFT(N379,10),'Universo_BK-BIT'!$A$5:$E$10005,3,0)),"")</f>
        <v>14</v>
      </c>
      <c r="R379" s="14" t="e">
        <f t="shared" si="16"/>
        <v>#REF!</v>
      </c>
      <c r="S379" s="14" t="e">
        <f t="shared" si="17"/>
        <v>#N/A</v>
      </c>
      <c r="T379" s="14"/>
      <c r="U379" s="14" t="str">
        <f ca="1">IFERROR(IF(P379="X",IF(VLOOKUP(B379,'Oficios_-_pend_criticas'!$C$3:$J$4739,5,0)="","",IF(VLOOKUP(B379,'Oficios_-_pend_criticas'!$C$3:$J$4739,7,0)="",IF(TODAY()&gt;VLOOKUP(B379,'Oficios_-_pend_criticas'!$C$3:$J$4739,5,0),"X",""),IF(VLOOKUP(B379,'Oficios_-_pend_criticas'!$C$3:$J$4739,7,0)&gt;VLOOKUP(B379,'Oficios_-_pend_criticas'!$C$3:$J$4739,5,0),"X",""))),""),"")</f>
        <v/>
      </c>
      <c r="V379" s="14" t="str">
        <f ca="1">IFERROR(IF(Q379=0,IF(VLOOKUP(B379,'Oficios_-_pend_criticas'!$C$3:$J$4739,5,0)="","",IF(VLOOKUP(B379,'Oficios_-_pend_criticas'!$C$3:$J$4739,7,0)="",IF(TODAY()&gt;VLOOKUP(B379,'Oficios_-_pend_criticas'!$C$3:$J$4739,5,0),"X",""),IF(VLOOKUP(B379,'Oficios_-_pend_criticas'!$C$3:$J$4739,7,0)&gt;VLOOKUP(B379,'Oficios_-_pend_criticas'!$C$3:$J$4739,5,0),"X",""))),""),"")</f>
        <v/>
      </c>
      <c r="W379" s="14" t="str">
        <f ca="1">IFERROR(IF(P379&lt;&gt;"X",IF(Q379&gt;0,IF(VLOOKUP(B379,'Oficios_-_pend_criticas'!$C$4:$J$4739,5,0)="","",IF(VLOOKUP(B379,'Oficios_-_pend_criticas'!$C$4:$J$4739,7,0)="",IF(TODAY()&gt;VLOOKUP(B379,'Oficios_-_pend_criticas'!$C$4:$J$4739,5,0),"X",""),IF(VLOOKUP(B379,'Oficios_-_pend_criticas'!$C$4:$J$4739,7,0)&gt;VLOOKUP(B379,'Oficios_-_pend_criticas'!$C$4:$J$4739,5,0),"X",""))),""),""),"")</f>
        <v/>
      </c>
    </row>
    <row r="380" spans="1:23" ht="36.75" hidden="1" customHeight="1" x14ac:dyDescent="0.25">
      <c r="A380" s="9" t="str">
        <f t="shared" si="15"/>
        <v/>
      </c>
      <c r="B380" s="10" t="s">
        <v>987</v>
      </c>
      <c r="C380" s="11" t="e">
        <f>IF(B380="","",VLOOKUP(B380,#REF!,6,0))</f>
        <v>#REF!</v>
      </c>
      <c r="D380" s="12" t="e">
        <f>IF(B380="","",VLOOKUP(B380,#REF!,22,0))</f>
        <v>#REF!</v>
      </c>
      <c r="E380" s="10" t="e">
        <f>IF(B380="","",VLOOKUP(B380,Consultas_públicas!$A$376:$G$3879,7,0))</f>
        <v>#N/A</v>
      </c>
      <c r="F380" s="12" t="s">
        <v>917</v>
      </c>
      <c r="G380" s="13">
        <v>43522</v>
      </c>
      <c r="H380" s="14" t="str">
        <f>IFERROR(IF(VLOOKUP(B380,'Oficios_-_pend_criticas'!$C$4:$D$4739,2,0)="","","X"),"")</f>
        <v/>
      </c>
      <c r="I380" s="12"/>
      <c r="J380" s="13"/>
      <c r="K380" s="10"/>
      <c r="L380" s="12" t="str">
        <f>IFERROR(VLOOKUP(B380,Retorno_da_RFB!$D$3:$I$6388,5,0),"")</f>
        <v>029</v>
      </c>
      <c r="M380" s="13">
        <f>IFERROR(VLOOKUP(B380,Retorno_da_RFB!$D$3:$I$6388,6,0),"")</f>
        <v>43543</v>
      </c>
      <c r="N380" s="10" t="str">
        <f>IFERROR(VLOOKUP(B380,Retorno_da_RFB!$D$3:$I$6388,3,0),"")</f>
        <v>9027.80.99</v>
      </c>
      <c r="O380" s="10" t="str">
        <f>IFERROR(VLOOKUP(B380,Retorno_da_RFB!$D$3:$I$6388,4,0),"")</f>
        <v>Analisadores de tamanho de partículas (granulômetros), para pó e/ou suspensões, por difração a laser ou espalhamento de luz e/ou com medição de potencial zeta em conjunto ou isoladamente, com faixas analíticas de 0,1 a 1.000 micra ou 0,1 a 2.600 micra ou 0,02 a 2.600 micra ou 0,01 a 3.500 micra ou 1 nanômetro a 9.500 nanômetros.</v>
      </c>
      <c r="P380" s="12" t="str">
        <f>IFERROR(IF(N380="","",IF(VLOOKUP(LEFT(N380,10),'Universo_BK-BIT'!$A$5:$E$10005,2,0)="","X",VLOOKUP(LEFT(N380,10),'Universo_BK-BIT'!$A$5:$E$10005,2,0))),"X")</f>
        <v>BK</v>
      </c>
      <c r="Q380" s="12">
        <f>IFERROR(IF(P380="X","",VLOOKUP(LEFT(N380,10),'Universo_BK-BIT'!$A$5:$E$10005,3,0)),"")</f>
        <v>14</v>
      </c>
      <c r="R380" s="14" t="e">
        <f t="shared" si="16"/>
        <v>#REF!</v>
      </c>
      <c r="S380" s="14" t="e">
        <f t="shared" si="17"/>
        <v>#N/A</v>
      </c>
      <c r="T380" s="14"/>
      <c r="U380" s="14" t="str">
        <f ca="1">IFERROR(IF(P380="X",IF(VLOOKUP(B380,'Oficios_-_pend_criticas'!$C$3:$J$4739,5,0)="","",IF(VLOOKUP(B380,'Oficios_-_pend_criticas'!$C$3:$J$4739,7,0)="",IF(TODAY()&gt;VLOOKUP(B380,'Oficios_-_pend_criticas'!$C$3:$J$4739,5,0),"X",""),IF(VLOOKUP(B380,'Oficios_-_pend_criticas'!$C$3:$J$4739,7,0)&gt;VLOOKUP(B380,'Oficios_-_pend_criticas'!$C$3:$J$4739,5,0),"X",""))),""),"")</f>
        <v/>
      </c>
      <c r="V380" s="14" t="str">
        <f ca="1">IFERROR(IF(Q380=0,IF(VLOOKUP(B380,'Oficios_-_pend_criticas'!$C$3:$J$4739,5,0)="","",IF(VLOOKUP(B380,'Oficios_-_pend_criticas'!$C$3:$J$4739,7,0)="",IF(TODAY()&gt;VLOOKUP(B380,'Oficios_-_pend_criticas'!$C$3:$J$4739,5,0),"X",""),IF(VLOOKUP(B380,'Oficios_-_pend_criticas'!$C$3:$J$4739,7,0)&gt;VLOOKUP(B380,'Oficios_-_pend_criticas'!$C$3:$J$4739,5,0),"X",""))),""),"")</f>
        <v/>
      </c>
      <c r="W380" s="14" t="str">
        <f ca="1">IFERROR(IF(P380&lt;&gt;"X",IF(Q380&gt;0,IF(VLOOKUP(B380,'Oficios_-_pend_criticas'!$C$4:$J$4739,5,0)="","",IF(VLOOKUP(B380,'Oficios_-_pend_criticas'!$C$4:$J$4739,7,0)="",IF(TODAY()&gt;VLOOKUP(B380,'Oficios_-_pend_criticas'!$C$4:$J$4739,5,0),"X",""),IF(VLOOKUP(B380,'Oficios_-_pend_criticas'!$C$4:$J$4739,7,0)&gt;VLOOKUP(B380,'Oficios_-_pend_criticas'!$C$4:$J$4739,5,0),"X",""))),""),""),"")</f>
        <v/>
      </c>
    </row>
    <row r="381" spans="1:23" ht="36.75" hidden="1" customHeight="1" x14ac:dyDescent="0.25">
      <c r="A381" s="9" t="str">
        <f t="shared" si="15"/>
        <v/>
      </c>
      <c r="B381" s="10" t="s">
        <v>989</v>
      </c>
      <c r="C381" s="11" t="e">
        <f>IF(B381="","",VLOOKUP(B381,#REF!,6,0))</f>
        <v>#REF!</v>
      </c>
      <c r="D381" s="12" t="e">
        <f>IF(B381="","",VLOOKUP(B381,#REF!,22,0))</f>
        <v>#REF!</v>
      </c>
      <c r="E381" s="10" t="e">
        <f>IF(B381="","",VLOOKUP(B381,Consultas_públicas!$A$376:$G$3879,7,0))</f>
        <v>#N/A</v>
      </c>
      <c r="F381" s="12" t="s">
        <v>917</v>
      </c>
      <c r="G381" s="13">
        <v>43522</v>
      </c>
      <c r="H381" s="14" t="str">
        <f>IFERROR(IF(VLOOKUP(B381,'Oficios_-_pend_criticas'!$C$4:$D$4739,2,0)="","","X"),"")</f>
        <v/>
      </c>
      <c r="I381" s="12"/>
      <c r="J381" s="13"/>
      <c r="K381" s="10"/>
      <c r="L381" s="12" t="str">
        <f>IFERROR(VLOOKUP(B381,Retorno_da_RFB!$D$3:$I$6388,5,0),"")</f>
        <v>029</v>
      </c>
      <c r="M381" s="13">
        <f>IFERROR(VLOOKUP(B381,Retorno_da_RFB!$D$3:$I$6388,6,0),"")</f>
        <v>43543</v>
      </c>
      <c r="N381" s="10" t="str">
        <f>IFERROR(VLOOKUP(B381,Retorno_da_RFB!$D$3:$I$6388,3,0),"")</f>
        <v>9018.19.90</v>
      </c>
      <c r="O381" s="10" t="str">
        <f>IFERROR(VLOOKUP(B381,Retorno_da_RFB!$D$3:$I$6388,4,0),"")</f>
        <v>Suportes metálicos de sustentação e fixação da ponte para deslocamento de mesa com paciente para a parte interna do equipamento de ressonância magnética durante a realização de exames, com as dimensões 333.25mm de comprimento, 339.5mm de altura e 120mm de largura; dotados de partes metálicas, soldadas em pontos específicos, contendo baixa histerese magnética e alta resistência mecânica; contato entre os braços de fixação e o magneto contém espumas de uretano celular de alta densidade porosa, fixadas por meio de cola específica.</v>
      </c>
      <c r="P381" s="12" t="str">
        <f>IFERROR(IF(N381="","",IF(VLOOKUP(LEFT(N381,10),'Universo_BK-BIT'!$A$5:$E$10005,2,0)="","X",VLOOKUP(LEFT(N381,10),'Universo_BK-BIT'!$A$5:$E$10005,2,0))),"X")</f>
        <v>BK</v>
      </c>
      <c r="Q381" s="12">
        <f>IFERROR(IF(P381="X","",VLOOKUP(LEFT(N381,10),'Universo_BK-BIT'!$A$5:$E$10005,3,0)),"")</f>
        <v>14</v>
      </c>
      <c r="R381" s="14" t="e">
        <f t="shared" si="16"/>
        <v>#REF!</v>
      </c>
      <c r="S381" s="14" t="e">
        <f t="shared" si="17"/>
        <v>#N/A</v>
      </c>
      <c r="T381" s="14"/>
      <c r="U381" s="14" t="str">
        <f ca="1">IFERROR(IF(P381="X",IF(VLOOKUP(B381,'Oficios_-_pend_criticas'!$C$3:$J$4739,5,0)="","",IF(VLOOKUP(B381,'Oficios_-_pend_criticas'!$C$3:$J$4739,7,0)="",IF(TODAY()&gt;VLOOKUP(B381,'Oficios_-_pend_criticas'!$C$3:$J$4739,5,0),"X",""),IF(VLOOKUP(B381,'Oficios_-_pend_criticas'!$C$3:$J$4739,7,0)&gt;VLOOKUP(B381,'Oficios_-_pend_criticas'!$C$3:$J$4739,5,0),"X",""))),""),"")</f>
        <v/>
      </c>
      <c r="V381" s="14" t="str">
        <f ca="1">IFERROR(IF(Q381=0,IF(VLOOKUP(B381,'Oficios_-_pend_criticas'!$C$3:$J$4739,5,0)="","",IF(VLOOKUP(B381,'Oficios_-_pend_criticas'!$C$3:$J$4739,7,0)="",IF(TODAY()&gt;VLOOKUP(B381,'Oficios_-_pend_criticas'!$C$3:$J$4739,5,0),"X",""),IF(VLOOKUP(B381,'Oficios_-_pend_criticas'!$C$3:$J$4739,7,0)&gt;VLOOKUP(B381,'Oficios_-_pend_criticas'!$C$3:$J$4739,5,0),"X",""))),""),"")</f>
        <v/>
      </c>
      <c r="W381" s="14" t="str">
        <f ca="1">IFERROR(IF(P381&lt;&gt;"X",IF(Q381&gt;0,IF(VLOOKUP(B381,'Oficios_-_pend_criticas'!$C$4:$J$4739,5,0)="","",IF(VLOOKUP(B381,'Oficios_-_pend_criticas'!$C$4:$J$4739,7,0)="",IF(TODAY()&gt;VLOOKUP(B381,'Oficios_-_pend_criticas'!$C$4:$J$4739,5,0),"X",""),IF(VLOOKUP(B381,'Oficios_-_pend_criticas'!$C$4:$J$4739,7,0)&gt;VLOOKUP(B381,'Oficios_-_pend_criticas'!$C$4:$J$4739,5,0),"X",""))),""),""),"")</f>
        <v/>
      </c>
    </row>
    <row r="382" spans="1:23" ht="36.75" hidden="1" customHeight="1" x14ac:dyDescent="0.25">
      <c r="A382" s="9" t="str">
        <f t="shared" si="15"/>
        <v/>
      </c>
      <c r="B382" s="10" t="s">
        <v>991</v>
      </c>
      <c r="C382" s="11" t="e">
        <f>IF(B382="","",VLOOKUP(B382,#REF!,6,0))</f>
        <v>#REF!</v>
      </c>
      <c r="D382" s="12" t="e">
        <f>IF(B382="","",VLOOKUP(B382,#REF!,22,0))</f>
        <v>#REF!</v>
      </c>
      <c r="E382" s="10" t="e">
        <f>IF(B382="","",VLOOKUP(B382,Consultas_públicas!$A$376:$G$3879,7,0))</f>
        <v>#N/A</v>
      </c>
      <c r="F382" s="12" t="s">
        <v>917</v>
      </c>
      <c r="G382" s="13">
        <v>43522</v>
      </c>
      <c r="H382" s="14" t="str">
        <f>IFERROR(IF(VLOOKUP(B382,'Oficios_-_pend_criticas'!$C$4:$D$4739,2,0)="","","X"),"")</f>
        <v/>
      </c>
      <c r="I382" s="12"/>
      <c r="J382" s="13"/>
      <c r="K382" s="10"/>
      <c r="L382" s="12" t="str">
        <f>IFERROR(VLOOKUP(B382,Retorno_da_RFB!$D$3:$I$6388,5,0),"")</f>
        <v>029</v>
      </c>
      <c r="M382" s="13">
        <f>IFERROR(VLOOKUP(B382,Retorno_da_RFB!$D$3:$I$6388,6,0),"")</f>
        <v>43543</v>
      </c>
      <c r="N382" s="10" t="str">
        <f>IFERROR(VLOOKUP(B382,Retorno_da_RFB!$D$3:$I$6388,3,0),"")</f>
        <v>9022.14.19</v>
      </c>
      <c r="O382" s="10" t="str">
        <f>IFERROR(VLOOKUP(B382,Retorno_da_RFB!$D$3:$I$6388,4,0),"")</f>
        <v>Aparelhos móveis para aquisição de imagens por raios X em procedimentos cirúrgicos, desmontados ou montados, compreendendo arco móvel em "C"; console; gerador de raios-X de 40kHz; ânodo estacionário; intensificador de imagem de 9” em modo triplo; dispositivo de visualização; computador e unidades de entrada de dados.</v>
      </c>
      <c r="P382" s="12" t="str">
        <f>IFERROR(IF(N382="","",IF(VLOOKUP(LEFT(N382,10),'Universo_BK-BIT'!$A$5:$E$10005,2,0)="","X",VLOOKUP(LEFT(N382,10),'Universo_BK-BIT'!$A$5:$E$10005,2,0))),"X")</f>
        <v>BK</v>
      </c>
      <c r="Q382" s="12">
        <f>IFERROR(IF(P382="X","",VLOOKUP(LEFT(N382,10),'Universo_BK-BIT'!$A$5:$E$10005,3,0)),"")</f>
        <v>14</v>
      </c>
      <c r="R382" s="14" t="e">
        <f t="shared" si="16"/>
        <v>#REF!</v>
      </c>
      <c r="S382" s="14" t="e">
        <f t="shared" si="17"/>
        <v>#N/A</v>
      </c>
      <c r="T382" s="14"/>
      <c r="U382" s="14" t="str">
        <f ca="1">IFERROR(IF(P382="X",IF(VLOOKUP(B382,'Oficios_-_pend_criticas'!$C$3:$J$4739,5,0)="","",IF(VLOOKUP(B382,'Oficios_-_pend_criticas'!$C$3:$J$4739,7,0)="",IF(TODAY()&gt;VLOOKUP(B382,'Oficios_-_pend_criticas'!$C$3:$J$4739,5,0),"X",""),IF(VLOOKUP(B382,'Oficios_-_pend_criticas'!$C$3:$J$4739,7,0)&gt;VLOOKUP(B382,'Oficios_-_pend_criticas'!$C$3:$J$4739,5,0),"X",""))),""),"")</f>
        <v/>
      </c>
      <c r="V382" s="14" t="str">
        <f ca="1">IFERROR(IF(Q382=0,IF(VLOOKUP(B382,'Oficios_-_pend_criticas'!$C$3:$J$4739,5,0)="","",IF(VLOOKUP(B382,'Oficios_-_pend_criticas'!$C$3:$J$4739,7,0)="",IF(TODAY()&gt;VLOOKUP(B382,'Oficios_-_pend_criticas'!$C$3:$J$4739,5,0),"X",""),IF(VLOOKUP(B382,'Oficios_-_pend_criticas'!$C$3:$J$4739,7,0)&gt;VLOOKUP(B382,'Oficios_-_pend_criticas'!$C$3:$J$4739,5,0),"X",""))),""),"")</f>
        <v/>
      </c>
      <c r="W382" s="14" t="str">
        <f ca="1">IFERROR(IF(P382&lt;&gt;"X",IF(Q382&gt;0,IF(VLOOKUP(B382,'Oficios_-_pend_criticas'!$C$4:$J$4739,5,0)="","",IF(VLOOKUP(B382,'Oficios_-_pend_criticas'!$C$4:$J$4739,7,0)="",IF(TODAY()&gt;VLOOKUP(B382,'Oficios_-_pend_criticas'!$C$4:$J$4739,5,0),"X",""),IF(VLOOKUP(B382,'Oficios_-_pend_criticas'!$C$4:$J$4739,7,0)&gt;VLOOKUP(B382,'Oficios_-_pend_criticas'!$C$4:$J$4739,5,0),"X",""))),""),""),"")</f>
        <v/>
      </c>
    </row>
    <row r="383" spans="1:23" ht="36.75" hidden="1" customHeight="1" x14ac:dyDescent="0.25">
      <c r="A383" s="9" t="str">
        <f t="shared" si="15"/>
        <v/>
      </c>
      <c r="B383" s="10" t="s">
        <v>994</v>
      </c>
      <c r="C383" s="11" t="e">
        <f>IF(B383="","",VLOOKUP(B383,#REF!,6,0))</f>
        <v>#REF!</v>
      </c>
      <c r="D383" s="12" t="e">
        <f>IF(B383="","",VLOOKUP(B383,#REF!,22,0))</f>
        <v>#REF!</v>
      </c>
      <c r="E383" s="10" t="e">
        <f>IF(B383="","",VLOOKUP(B383,Consultas_públicas!$A$376:$G$3879,7,0))</f>
        <v>#N/A</v>
      </c>
      <c r="F383" s="12" t="s">
        <v>917</v>
      </c>
      <c r="G383" s="13">
        <v>43522</v>
      </c>
      <c r="H383" s="14" t="str">
        <f>IFERROR(IF(VLOOKUP(B383,'Oficios_-_pend_criticas'!$C$4:$D$4739,2,0)="","","X"),"")</f>
        <v/>
      </c>
      <c r="I383" s="12"/>
      <c r="J383" s="13"/>
      <c r="K383" s="10"/>
      <c r="L383" s="12" t="str">
        <f>IFERROR(VLOOKUP(B383,Retorno_da_RFB!$D$3:$I$6388,5,0),"")</f>
        <v>029</v>
      </c>
      <c r="M383" s="13">
        <f>IFERROR(VLOOKUP(B383,Retorno_da_RFB!$D$3:$I$6388,6,0),"")</f>
        <v>43543</v>
      </c>
      <c r="N383" s="10" t="str">
        <f>IFERROR(VLOOKUP(B383,Retorno_da_RFB!$D$3:$I$6388,3,0),"")</f>
        <v>8517.70.99</v>
      </c>
      <c r="O383" s="10" t="str">
        <f>IFERROR(VLOOKUP(B383,Retorno_da_RFB!$D$3:$I$6388,4,0),"")</f>
        <v>Subconjuntos para aparelho emissor com receptor incorporado, digital, com tela sensível ao toque “smartwatch” podendo conter, tela de visualização “display” com dispositivo sensível ao toque, estruturas de fixação, suportes, coroa, calços, protetores, conectores, motores de "vibracall", microfones, alto-falantes, sensores, teclas, botões, antenas, cabos, contatos elétricos, visores, lentes, etiquetas, elementos de fixação, adesivos, molduras, coberturas decorativas, imãs ou dispositivos magnéticos, películas, vedações, circuitos impressos.</v>
      </c>
      <c r="P383" s="12" t="str">
        <f>IFERROR(IF(N383="","",IF(VLOOKUP(LEFT(N383,10),'Universo_BK-BIT'!$A$5:$E$10005,2,0)="","X",VLOOKUP(LEFT(N383,10),'Universo_BK-BIT'!$A$5:$E$10005,2,0))),"X")</f>
        <v>BIT</v>
      </c>
      <c r="Q383" s="12">
        <f>IFERROR(IF(P383="X","",VLOOKUP(LEFT(N383,10),'Universo_BK-BIT'!$A$5:$E$10005,3,0)),"")</f>
        <v>8</v>
      </c>
      <c r="R383" s="14" t="e">
        <f t="shared" si="16"/>
        <v>#REF!</v>
      </c>
      <c r="S383" s="14" t="e">
        <f t="shared" si="17"/>
        <v>#N/A</v>
      </c>
      <c r="T383" s="14"/>
      <c r="U383" s="14" t="str">
        <f ca="1">IFERROR(IF(P383="X",IF(VLOOKUP(B383,'Oficios_-_pend_criticas'!$C$3:$J$4739,5,0)="","",IF(VLOOKUP(B383,'Oficios_-_pend_criticas'!$C$3:$J$4739,7,0)="",IF(TODAY()&gt;VLOOKUP(B383,'Oficios_-_pend_criticas'!$C$3:$J$4739,5,0),"X",""),IF(VLOOKUP(B383,'Oficios_-_pend_criticas'!$C$3:$J$4739,7,0)&gt;VLOOKUP(B383,'Oficios_-_pend_criticas'!$C$3:$J$4739,5,0),"X",""))),""),"")</f>
        <v/>
      </c>
      <c r="V383" s="14" t="str">
        <f ca="1">IFERROR(IF(Q383=0,IF(VLOOKUP(B383,'Oficios_-_pend_criticas'!$C$3:$J$4739,5,0)="","",IF(VLOOKUP(B383,'Oficios_-_pend_criticas'!$C$3:$J$4739,7,0)="",IF(TODAY()&gt;VLOOKUP(B383,'Oficios_-_pend_criticas'!$C$3:$J$4739,5,0),"X",""),IF(VLOOKUP(B383,'Oficios_-_pend_criticas'!$C$3:$J$4739,7,0)&gt;VLOOKUP(B383,'Oficios_-_pend_criticas'!$C$3:$J$4739,5,0),"X",""))),""),"")</f>
        <v/>
      </c>
      <c r="W383" s="14" t="str">
        <f ca="1">IFERROR(IF(P383&lt;&gt;"X",IF(Q383&gt;0,IF(VLOOKUP(B383,'Oficios_-_pend_criticas'!$C$4:$J$4739,5,0)="","",IF(VLOOKUP(B383,'Oficios_-_pend_criticas'!$C$4:$J$4739,7,0)="",IF(TODAY()&gt;VLOOKUP(B383,'Oficios_-_pend_criticas'!$C$4:$J$4739,5,0),"X",""),IF(VLOOKUP(B383,'Oficios_-_pend_criticas'!$C$4:$J$4739,7,0)&gt;VLOOKUP(B383,'Oficios_-_pend_criticas'!$C$4:$J$4739,5,0),"X",""))),""),""),"")</f>
        <v/>
      </c>
    </row>
    <row r="384" spans="1:23" ht="36.75" hidden="1" customHeight="1" x14ac:dyDescent="0.25">
      <c r="A384" s="9" t="str">
        <f t="shared" si="15"/>
        <v/>
      </c>
      <c r="B384" s="10" t="s">
        <v>996</v>
      </c>
      <c r="C384" s="11" t="e">
        <f>IF(B384="","",VLOOKUP(B384,#REF!,6,0))</f>
        <v>#REF!</v>
      </c>
      <c r="D384" s="12" t="e">
        <f>IF(B384="","",VLOOKUP(B384,#REF!,22,0))</f>
        <v>#REF!</v>
      </c>
      <c r="E384" s="10" t="e">
        <f>IF(B384="","",VLOOKUP(B384,Consultas_públicas!$A$376:$G$3879,7,0))</f>
        <v>#N/A</v>
      </c>
      <c r="F384" s="12" t="s">
        <v>917</v>
      </c>
      <c r="G384" s="13">
        <v>43522</v>
      </c>
      <c r="H384" s="14" t="str">
        <f>IFERROR(IF(VLOOKUP(B384,'Oficios_-_pend_criticas'!$C$4:$D$4739,2,0)="","","X"),"")</f>
        <v/>
      </c>
      <c r="I384" s="12"/>
      <c r="J384" s="13"/>
      <c r="K384" s="10"/>
      <c r="L384" s="12" t="str">
        <f>IFERROR(VLOOKUP(B384,Retorno_da_RFB!$D$3:$I$6388,5,0),"")</f>
        <v>029</v>
      </c>
      <c r="M384" s="13">
        <f>IFERROR(VLOOKUP(B384,Retorno_da_RFB!$D$3:$I$6388,6,0),"")</f>
        <v>43543</v>
      </c>
      <c r="N384" s="10" t="str">
        <f>IFERROR(VLOOKUP(B384,Retorno_da_RFB!$D$3:$I$6388,3,0),"")</f>
        <v>8419.89.99</v>
      </c>
      <c r="O384" s="10" t="str">
        <f>IFERROR(VLOOKUP(B384,Retorno_da_RFB!$D$3:$I$6388,4,0),"")</f>
        <v>Sistemas de extração paralela por solvente automatizado com 5 tipos diferentes de extração “Soxhlet” aquecido, fluxo contínuo, extração a quente e extração contínua econômica, com Grau 2 de poluição do meio-ambiente, para até 6 extrações simultâneas, capacidade para até 2 litros de solvente, com sensor de proteção de analitos e display “touchscreen” colorido de 7 polegadas.</v>
      </c>
      <c r="P384" s="12" t="str">
        <f>IFERROR(IF(N384="","",IF(VLOOKUP(LEFT(N384,10),'Universo_BK-BIT'!$A$5:$E$10005,2,0)="","X",VLOOKUP(LEFT(N384,10),'Universo_BK-BIT'!$A$5:$E$10005,2,0))),"X")</f>
        <v>BK</v>
      </c>
      <c r="Q384" s="12">
        <f>IFERROR(IF(P384="X","",VLOOKUP(LEFT(N384,10),'Universo_BK-BIT'!$A$5:$E$10005,3,0)),"")</f>
        <v>14</v>
      </c>
      <c r="R384" s="14" t="e">
        <f t="shared" si="16"/>
        <v>#REF!</v>
      </c>
      <c r="S384" s="14" t="e">
        <f t="shared" si="17"/>
        <v>#N/A</v>
      </c>
      <c r="T384" s="14"/>
      <c r="U384" s="14" t="str">
        <f ca="1">IFERROR(IF(P384="X",IF(VLOOKUP(B384,'Oficios_-_pend_criticas'!$C$3:$J$4739,5,0)="","",IF(VLOOKUP(B384,'Oficios_-_pend_criticas'!$C$3:$J$4739,7,0)="",IF(TODAY()&gt;VLOOKUP(B384,'Oficios_-_pend_criticas'!$C$3:$J$4739,5,0),"X",""),IF(VLOOKUP(B384,'Oficios_-_pend_criticas'!$C$3:$J$4739,7,0)&gt;VLOOKUP(B384,'Oficios_-_pend_criticas'!$C$3:$J$4739,5,0),"X",""))),""),"")</f>
        <v/>
      </c>
      <c r="V384" s="14" t="str">
        <f ca="1">IFERROR(IF(Q384=0,IF(VLOOKUP(B384,'Oficios_-_pend_criticas'!$C$3:$J$4739,5,0)="","",IF(VLOOKUP(B384,'Oficios_-_pend_criticas'!$C$3:$J$4739,7,0)="",IF(TODAY()&gt;VLOOKUP(B384,'Oficios_-_pend_criticas'!$C$3:$J$4739,5,0),"X",""),IF(VLOOKUP(B384,'Oficios_-_pend_criticas'!$C$3:$J$4739,7,0)&gt;VLOOKUP(B384,'Oficios_-_pend_criticas'!$C$3:$J$4739,5,0),"X",""))),""),"")</f>
        <v/>
      </c>
      <c r="W384" s="14" t="str">
        <f ca="1">IFERROR(IF(P384&lt;&gt;"X",IF(Q384&gt;0,IF(VLOOKUP(B384,'Oficios_-_pend_criticas'!$C$4:$J$4739,5,0)="","",IF(VLOOKUP(B384,'Oficios_-_pend_criticas'!$C$4:$J$4739,7,0)="",IF(TODAY()&gt;VLOOKUP(B384,'Oficios_-_pend_criticas'!$C$4:$J$4739,5,0),"X",""),IF(VLOOKUP(B384,'Oficios_-_pend_criticas'!$C$4:$J$4739,7,0)&gt;VLOOKUP(B384,'Oficios_-_pend_criticas'!$C$4:$J$4739,5,0),"X",""))),""),""),"")</f>
        <v/>
      </c>
    </row>
    <row r="385" spans="1:23" ht="36.75" hidden="1" customHeight="1" x14ac:dyDescent="0.25">
      <c r="A385" s="9" t="str">
        <f t="shared" si="15"/>
        <v/>
      </c>
      <c r="B385" s="10" t="s">
        <v>998</v>
      </c>
      <c r="C385" s="11" t="e">
        <f>IF(B385="","",VLOOKUP(B385,#REF!,6,0))</f>
        <v>#REF!</v>
      </c>
      <c r="D385" s="12" t="e">
        <f>IF(B385="","",VLOOKUP(B385,#REF!,22,0))</f>
        <v>#REF!</v>
      </c>
      <c r="E385" s="10" t="e">
        <f>IF(B385="","",VLOOKUP(B385,Consultas_públicas!$A$376:$G$3879,7,0))</f>
        <v>#N/A</v>
      </c>
      <c r="F385" s="12" t="s">
        <v>917</v>
      </c>
      <c r="G385" s="13">
        <v>43522</v>
      </c>
      <c r="H385" s="14" t="str">
        <f>IFERROR(IF(VLOOKUP(B385,'Oficios_-_pend_criticas'!$C$4:$D$4739,2,0)="","","X"),"")</f>
        <v/>
      </c>
      <c r="I385" s="12"/>
      <c r="J385" s="13"/>
      <c r="K385" s="10"/>
      <c r="L385" s="12" t="str">
        <f>IFERROR(VLOOKUP(B385,Retorno_da_RFB!$D$3:$I$6388,5,0),"")</f>
        <v>029</v>
      </c>
      <c r="M385" s="13">
        <f>IFERROR(VLOOKUP(B385,Retorno_da_RFB!$D$3:$I$6388,6,0),"")</f>
        <v>43543</v>
      </c>
      <c r="N385" s="10" t="str">
        <f>IFERROR(VLOOKUP(B385,Retorno_da_RFB!$D$3:$I$6388,3,0),"")</f>
        <v>9018.19.90</v>
      </c>
      <c r="O385" s="10" t="str">
        <f>IFERROR(VLOOKUP(B385,Retorno_da_RFB!$D$3:$I$6388,4,0),"")</f>
        <v>Conjuntos de hardwares de computador que se conectam diretamente em um slot PCI da placa-mãe do computador da ressonância magnética, dotados de duas placas (placa de função básica e placa de função estendida), cabo “ribbon” e um cabo de alimentação; ambas as placas de circuito impresso de fibra de vidro (FR4), possuindo a superfície com duas faces, repleta de trilhas condutoras e componentes SMD soldados na placa, produzidas seguindo as normas de ROHS “compliance”; sendo o cabo “ribbon” dotado por um condutor flat de 28AWG (American Wire Gauge) e de conectores IDC (Insulation-displacement Connector) de 34 vias, com o material isolante de PVC e comprimento igual a 300mm (com tolerância de + 6mm), responsável pela transmissão de dados entre as placa de função básica e placa de função estendida; O cabo de alimentação é composto por material condutor (cobre estanhado) de 18 AWG, com o material isolante de PVC e comprimento igual a 235mm (com tolerância de + 20mm).</v>
      </c>
      <c r="P385" s="12" t="str">
        <f>IFERROR(IF(N385="","",IF(VLOOKUP(LEFT(N385,10),'Universo_BK-BIT'!$A$5:$E$10005,2,0)="","X",VLOOKUP(LEFT(N385,10),'Universo_BK-BIT'!$A$5:$E$10005,2,0))),"X")</f>
        <v>BK</v>
      </c>
      <c r="Q385" s="12">
        <f>IFERROR(IF(P385="X","",VLOOKUP(LEFT(N385,10),'Universo_BK-BIT'!$A$5:$E$10005,3,0)),"")</f>
        <v>14</v>
      </c>
      <c r="R385" s="14" t="e">
        <f t="shared" si="16"/>
        <v>#REF!</v>
      </c>
      <c r="S385" s="14" t="e">
        <f t="shared" si="17"/>
        <v>#N/A</v>
      </c>
      <c r="T385" s="14"/>
      <c r="U385" s="14" t="str">
        <f ca="1">IFERROR(IF(P385="X",IF(VLOOKUP(B385,'Oficios_-_pend_criticas'!$C$3:$J$4739,5,0)="","",IF(VLOOKUP(B385,'Oficios_-_pend_criticas'!$C$3:$J$4739,7,0)="",IF(TODAY()&gt;VLOOKUP(B385,'Oficios_-_pend_criticas'!$C$3:$J$4739,5,0),"X",""),IF(VLOOKUP(B385,'Oficios_-_pend_criticas'!$C$3:$J$4739,7,0)&gt;VLOOKUP(B385,'Oficios_-_pend_criticas'!$C$3:$J$4739,5,0),"X",""))),""),"")</f>
        <v/>
      </c>
      <c r="V385" s="14" t="str">
        <f ca="1">IFERROR(IF(Q385=0,IF(VLOOKUP(B385,'Oficios_-_pend_criticas'!$C$3:$J$4739,5,0)="","",IF(VLOOKUP(B385,'Oficios_-_pend_criticas'!$C$3:$J$4739,7,0)="",IF(TODAY()&gt;VLOOKUP(B385,'Oficios_-_pend_criticas'!$C$3:$J$4739,5,0),"X",""),IF(VLOOKUP(B385,'Oficios_-_pend_criticas'!$C$3:$J$4739,7,0)&gt;VLOOKUP(B385,'Oficios_-_pend_criticas'!$C$3:$J$4739,5,0),"X",""))),""),"")</f>
        <v/>
      </c>
      <c r="W385" s="14" t="str">
        <f ca="1">IFERROR(IF(P385&lt;&gt;"X",IF(Q385&gt;0,IF(VLOOKUP(B385,'Oficios_-_pend_criticas'!$C$4:$J$4739,5,0)="","",IF(VLOOKUP(B385,'Oficios_-_pend_criticas'!$C$4:$J$4739,7,0)="",IF(TODAY()&gt;VLOOKUP(B385,'Oficios_-_pend_criticas'!$C$4:$J$4739,5,0),"X",""),IF(VLOOKUP(B385,'Oficios_-_pend_criticas'!$C$4:$J$4739,7,0)&gt;VLOOKUP(B385,'Oficios_-_pend_criticas'!$C$4:$J$4739,5,0),"X",""))),""),""),"")</f>
        <v/>
      </c>
    </row>
    <row r="386" spans="1:23" ht="36.75" hidden="1" customHeight="1" x14ac:dyDescent="0.25">
      <c r="A386" s="9" t="str">
        <f t="shared" si="15"/>
        <v/>
      </c>
      <c r="B386" s="10" t="s">
        <v>1000</v>
      </c>
      <c r="C386" s="11" t="e">
        <f>IF(B386="","",VLOOKUP(B386,#REF!,6,0))</f>
        <v>#REF!</v>
      </c>
      <c r="D386" s="12" t="e">
        <f>IF(B386="","",VLOOKUP(B386,#REF!,22,0))</f>
        <v>#REF!</v>
      </c>
      <c r="E386" s="10" t="e">
        <f>IF(B386="","",VLOOKUP(B386,Consultas_públicas!$A$376:$G$3879,7,0))</f>
        <v>#N/A</v>
      </c>
      <c r="F386" s="12" t="s">
        <v>917</v>
      </c>
      <c r="G386" s="13">
        <v>43522</v>
      </c>
      <c r="H386" s="14" t="str">
        <f>IFERROR(IF(VLOOKUP(B386,'Oficios_-_pend_criticas'!$C$4:$D$4739,2,0)="","","X"),"")</f>
        <v/>
      </c>
      <c r="I386" s="12"/>
      <c r="J386" s="13"/>
      <c r="K386" s="10"/>
      <c r="L386" s="12" t="str">
        <f>IFERROR(VLOOKUP(B386,Retorno_da_RFB!$D$3:$I$6388,5,0),"")</f>
        <v>029</v>
      </c>
      <c r="M386" s="13">
        <f>IFERROR(VLOOKUP(B386,Retorno_da_RFB!$D$3:$I$6388,6,0),"")</f>
        <v>43543</v>
      </c>
      <c r="N386" s="10" t="str">
        <f>IFERROR(VLOOKUP(B386,Retorno_da_RFB!$D$3:$I$6388,3,0),"")</f>
        <v>8422.30.10</v>
      </c>
      <c r="O386" s="10" t="str">
        <f>IFERROR(VLOOKUP(B386,Retorno_da_RFB!$D$3:$I$6388,4,0),"")</f>
        <v>Máquinas automáticas rotativas para aplicação de rótulos em frascos formados de politereftalato de etileno (PET), orientadora (MDO) de dupla estações de bobinas independentes com medidas de 138 à 535mm, e dispositivo de controle de tensão do filme, sistema contínuo de correção automática de posição vertical, controlado por servo-motores e aplicador automático de cola quente (HOT-MELT), com 9 à 20 cabeçotes e medida de recipiente de 40 à 160mm, com velocidade máxima de 60.000rph, com controladores lógicos programáveis (CLP’s), dotadas de painel de operação com tela tipo “touchscreen”.</v>
      </c>
      <c r="P386" s="12" t="str">
        <f>IFERROR(IF(N386="","",IF(VLOOKUP(LEFT(N386,10),'Universo_BK-BIT'!$A$5:$E$10005,2,0)="","X",VLOOKUP(LEFT(N386,10),'Universo_BK-BIT'!$A$5:$E$10005,2,0))),"X")</f>
        <v>BK</v>
      </c>
      <c r="Q386" s="12">
        <f>IFERROR(IF(P386="X","",VLOOKUP(LEFT(N386,10),'Universo_BK-BIT'!$A$5:$E$10005,3,0)),"")</f>
        <v>14</v>
      </c>
      <c r="R386" s="14" t="e">
        <f t="shared" si="16"/>
        <v>#REF!</v>
      </c>
      <c r="S386" s="14" t="e">
        <f t="shared" si="17"/>
        <v>#N/A</v>
      </c>
      <c r="T386" s="14"/>
      <c r="U386" s="14" t="str">
        <f ca="1">IFERROR(IF(P386="X",IF(VLOOKUP(B386,'Oficios_-_pend_criticas'!$C$3:$J$4739,5,0)="","",IF(VLOOKUP(B386,'Oficios_-_pend_criticas'!$C$3:$J$4739,7,0)="",IF(TODAY()&gt;VLOOKUP(B386,'Oficios_-_pend_criticas'!$C$3:$J$4739,5,0),"X",""),IF(VLOOKUP(B386,'Oficios_-_pend_criticas'!$C$3:$J$4739,7,0)&gt;VLOOKUP(B386,'Oficios_-_pend_criticas'!$C$3:$J$4739,5,0),"X",""))),""),"")</f>
        <v/>
      </c>
      <c r="V386" s="14" t="str">
        <f ca="1">IFERROR(IF(Q386=0,IF(VLOOKUP(B386,'Oficios_-_pend_criticas'!$C$3:$J$4739,5,0)="","",IF(VLOOKUP(B386,'Oficios_-_pend_criticas'!$C$3:$J$4739,7,0)="",IF(TODAY()&gt;VLOOKUP(B386,'Oficios_-_pend_criticas'!$C$3:$J$4739,5,0),"X",""),IF(VLOOKUP(B386,'Oficios_-_pend_criticas'!$C$3:$J$4739,7,0)&gt;VLOOKUP(B386,'Oficios_-_pend_criticas'!$C$3:$J$4739,5,0),"X",""))),""),"")</f>
        <v/>
      </c>
      <c r="W386" s="14" t="str">
        <f ca="1">IFERROR(IF(P386&lt;&gt;"X",IF(Q386&gt;0,IF(VLOOKUP(B386,'Oficios_-_pend_criticas'!$C$4:$J$4739,5,0)="","",IF(VLOOKUP(B386,'Oficios_-_pend_criticas'!$C$4:$J$4739,7,0)="",IF(TODAY()&gt;VLOOKUP(B386,'Oficios_-_pend_criticas'!$C$4:$J$4739,5,0),"X",""),IF(VLOOKUP(B386,'Oficios_-_pend_criticas'!$C$4:$J$4739,7,0)&gt;VLOOKUP(B386,'Oficios_-_pend_criticas'!$C$4:$J$4739,5,0),"X",""))),""),""),"")</f>
        <v/>
      </c>
    </row>
    <row r="387" spans="1:23" ht="36.75" hidden="1" customHeight="1" x14ac:dyDescent="0.25">
      <c r="A387" s="9" t="str">
        <f t="shared" ref="A387:A450" si="18">IF(COUNTIF(B:B,B387)&gt;1,"X","")</f>
        <v/>
      </c>
      <c r="B387" s="10" t="s">
        <v>1002</v>
      </c>
      <c r="C387" s="11" t="e">
        <f>IF(B387="","",VLOOKUP(B387,#REF!,6,0))</f>
        <v>#REF!</v>
      </c>
      <c r="D387" s="12" t="e">
        <f>IF(B387="","",VLOOKUP(B387,#REF!,22,0))</f>
        <v>#REF!</v>
      </c>
      <c r="E387" s="10" t="e">
        <f>IF(B387="","",VLOOKUP(B387,Consultas_públicas!$A$376:$G$3879,7,0))</f>
        <v>#N/A</v>
      </c>
      <c r="F387" s="12" t="s">
        <v>917</v>
      </c>
      <c r="G387" s="13">
        <v>43522</v>
      </c>
      <c r="H387" s="14" t="str">
        <f>IFERROR(IF(VLOOKUP(B387,'Oficios_-_pend_criticas'!$C$4:$D$4739,2,0)="","","X"),"")</f>
        <v/>
      </c>
      <c r="I387" s="12"/>
      <c r="J387" s="13"/>
      <c r="K387" s="10"/>
      <c r="L387" s="12" t="str">
        <f>IFERROR(VLOOKUP(B387,Retorno_da_RFB!$D$3:$I$6388,5,0),"")</f>
        <v>029</v>
      </c>
      <c r="M387" s="13">
        <f>IFERROR(VLOOKUP(B387,Retorno_da_RFB!$D$3:$I$6388,6,0),"")</f>
        <v>43543</v>
      </c>
      <c r="N387" s="10" t="str">
        <f>IFERROR(VLOOKUP(B387,Retorno_da_RFB!$D$3:$I$6388,3,0),"")</f>
        <v>8514.20.11</v>
      </c>
      <c r="O387" s="10" t="str">
        <f>IFERROR(VLOOKUP(B387,Retorno_da_RFB!$D$3:$I$6388,4,0),"")</f>
        <v>Fornos tubulares para sinterização de liga de NdFeB, turbo-molecular, de aquecimento por indução, de alto vácuo, temperatura operacional máxima de 1.200°C, pressão de vácuo de 10-5mbar, potência máxima de 2kW, potência de retenção de 1,6kW, dotados: medidor de pressão dos tipos Pirani e Penning, para monitoramento de alto vácuo e baixo vácuo; válvula de operação; tubo de trabalho com 50mm de diâmetro interno, para comprimento de aquecimento de 550 mm, com blindagem térmica, hermeticamente vedado, acessado por meio de flange de vácuo de aço inoxidável removível; possibilita trabalho em atmosferas especiais. Sistema seguro, automático e preciso de controle de temperatura e pressão pelo sistema digital integrado – CLP.</v>
      </c>
      <c r="P387" s="12" t="str">
        <f>IFERROR(IF(N387="","",IF(VLOOKUP(LEFT(N387,10),'Universo_BK-BIT'!$A$5:$E$10005,2,0)="","X",VLOOKUP(LEFT(N387,10),'Universo_BK-BIT'!$A$5:$E$10005,2,0))),"X")</f>
        <v>BK</v>
      </c>
      <c r="Q387" s="12">
        <f>IFERROR(IF(P387="X","",VLOOKUP(LEFT(N387,10),'Universo_BK-BIT'!$A$5:$E$10005,3,0)),"")</f>
        <v>14</v>
      </c>
      <c r="R387" s="14" t="e">
        <f t="shared" ref="R387:R450" si="19">IF(N387="","",IF(LEFT(N387,10)=LEFT(D387,10),"","X"))</f>
        <v>#REF!</v>
      </c>
      <c r="S387" s="14" t="e">
        <f t="shared" ref="S387:S450" si="20">IF(O387="","",IF(LEN(O387)&lt;=LEN(E387)+2,IF(LEN(O387)&gt;=LEN(E387)-2,"","X"),"X"))</f>
        <v>#N/A</v>
      </c>
      <c r="T387" s="14"/>
      <c r="U387" s="14" t="str">
        <f ca="1">IFERROR(IF(P387="X",IF(VLOOKUP(B387,'Oficios_-_pend_criticas'!$C$3:$J$4739,5,0)="","",IF(VLOOKUP(B387,'Oficios_-_pend_criticas'!$C$3:$J$4739,7,0)="",IF(TODAY()&gt;VLOOKUP(B387,'Oficios_-_pend_criticas'!$C$3:$J$4739,5,0),"X",""),IF(VLOOKUP(B387,'Oficios_-_pend_criticas'!$C$3:$J$4739,7,0)&gt;VLOOKUP(B387,'Oficios_-_pend_criticas'!$C$3:$J$4739,5,0),"X",""))),""),"")</f>
        <v/>
      </c>
      <c r="V387" s="14" t="str">
        <f ca="1">IFERROR(IF(Q387=0,IF(VLOOKUP(B387,'Oficios_-_pend_criticas'!$C$3:$J$4739,5,0)="","",IF(VLOOKUP(B387,'Oficios_-_pend_criticas'!$C$3:$J$4739,7,0)="",IF(TODAY()&gt;VLOOKUP(B387,'Oficios_-_pend_criticas'!$C$3:$J$4739,5,0),"X",""),IF(VLOOKUP(B387,'Oficios_-_pend_criticas'!$C$3:$J$4739,7,0)&gt;VLOOKUP(B387,'Oficios_-_pend_criticas'!$C$3:$J$4739,5,0),"X",""))),""),"")</f>
        <v/>
      </c>
      <c r="W387" s="14" t="str">
        <f ca="1">IFERROR(IF(P387&lt;&gt;"X",IF(Q387&gt;0,IF(VLOOKUP(B387,'Oficios_-_pend_criticas'!$C$4:$J$4739,5,0)="","",IF(VLOOKUP(B387,'Oficios_-_pend_criticas'!$C$4:$J$4739,7,0)="",IF(TODAY()&gt;VLOOKUP(B387,'Oficios_-_pend_criticas'!$C$4:$J$4739,5,0),"X",""),IF(VLOOKUP(B387,'Oficios_-_pend_criticas'!$C$4:$J$4739,7,0)&gt;VLOOKUP(B387,'Oficios_-_pend_criticas'!$C$4:$J$4739,5,0),"X",""))),""),""),"")</f>
        <v/>
      </c>
    </row>
    <row r="388" spans="1:23" ht="36.75" hidden="1" customHeight="1" x14ac:dyDescent="0.25">
      <c r="A388" s="9" t="str">
        <f t="shared" si="18"/>
        <v/>
      </c>
      <c r="B388" s="10" t="s">
        <v>1005</v>
      </c>
      <c r="C388" s="11" t="e">
        <f>IF(B388="","",VLOOKUP(B388,#REF!,6,0))</f>
        <v>#REF!</v>
      </c>
      <c r="D388" s="12" t="e">
        <f>IF(B388="","",VLOOKUP(B388,#REF!,22,0))</f>
        <v>#REF!</v>
      </c>
      <c r="E388" s="10" t="e">
        <f>IF(B388="","",VLOOKUP(B388,Consultas_públicas!$A$376:$G$3879,7,0))</f>
        <v>#N/A</v>
      </c>
      <c r="F388" s="12" t="s">
        <v>917</v>
      </c>
      <c r="G388" s="13">
        <v>43522</v>
      </c>
      <c r="H388" s="14" t="str">
        <f>IFERROR(IF(VLOOKUP(B388,'Oficios_-_pend_criticas'!$C$4:$D$4739,2,0)="","","X"),"")</f>
        <v/>
      </c>
      <c r="I388" s="12"/>
      <c r="J388" s="13"/>
      <c r="K388" s="10"/>
      <c r="L388" s="12" t="str">
        <f>IFERROR(VLOOKUP(B388,Retorno_da_RFB!$D$3:$I$6388,5,0),"")</f>
        <v>029</v>
      </c>
      <c r="M388" s="13">
        <f>IFERROR(VLOOKUP(B388,Retorno_da_RFB!$D$3:$I$6388,6,0),"")</f>
        <v>43543</v>
      </c>
      <c r="N388" s="10" t="str">
        <f>IFERROR(VLOOKUP(B388,Retorno_da_RFB!$D$3:$I$6388,3,0),"")</f>
        <v>8428.90.90</v>
      </c>
      <c r="O388" s="10" t="str">
        <f>IFERROR(VLOOKUP(B388,Retorno_da_RFB!$D$3:$I$6388,4,0),"")</f>
        <v>Máquinas para carregar e descarregar peças cerâmicas em plataformas metálicas, dispondo-as em planos sobrepostos, dotadas de ventosas ou dispositivo aspirante para fixação das peças, com respectivos alimentadores de entrada e de saída e formadores de filas.</v>
      </c>
      <c r="P388" s="12" t="str">
        <f>IFERROR(IF(N388="","",IF(VLOOKUP(LEFT(N388,10),'Universo_BK-BIT'!$A$5:$E$10005,2,0)="","X",VLOOKUP(LEFT(N388,10),'Universo_BK-BIT'!$A$5:$E$10005,2,0))),"X")</f>
        <v>BK</v>
      </c>
      <c r="Q388" s="12">
        <f>IFERROR(IF(P388="X","",VLOOKUP(LEFT(N388,10),'Universo_BK-BIT'!$A$5:$E$10005,3,0)),"")</f>
        <v>14</v>
      </c>
      <c r="R388" s="14" t="e">
        <f t="shared" si="19"/>
        <v>#REF!</v>
      </c>
      <c r="S388" s="14" t="e">
        <f t="shared" si="20"/>
        <v>#N/A</v>
      </c>
      <c r="T388" s="14"/>
      <c r="U388" s="14" t="str">
        <f ca="1">IFERROR(IF(P388="X",IF(VLOOKUP(B388,'Oficios_-_pend_criticas'!$C$3:$J$4739,5,0)="","",IF(VLOOKUP(B388,'Oficios_-_pend_criticas'!$C$3:$J$4739,7,0)="",IF(TODAY()&gt;VLOOKUP(B388,'Oficios_-_pend_criticas'!$C$3:$J$4739,5,0),"X",""),IF(VLOOKUP(B388,'Oficios_-_pend_criticas'!$C$3:$J$4739,7,0)&gt;VLOOKUP(B388,'Oficios_-_pend_criticas'!$C$3:$J$4739,5,0),"X",""))),""),"")</f>
        <v/>
      </c>
      <c r="V388" s="14" t="str">
        <f ca="1">IFERROR(IF(Q388=0,IF(VLOOKUP(B388,'Oficios_-_pend_criticas'!$C$3:$J$4739,5,0)="","",IF(VLOOKUP(B388,'Oficios_-_pend_criticas'!$C$3:$J$4739,7,0)="",IF(TODAY()&gt;VLOOKUP(B388,'Oficios_-_pend_criticas'!$C$3:$J$4739,5,0),"X",""),IF(VLOOKUP(B388,'Oficios_-_pend_criticas'!$C$3:$J$4739,7,0)&gt;VLOOKUP(B388,'Oficios_-_pend_criticas'!$C$3:$J$4739,5,0),"X",""))),""),"")</f>
        <v/>
      </c>
      <c r="W388" s="14" t="str">
        <f ca="1">IFERROR(IF(P388&lt;&gt;"X",IF(Q388&gt;0,IF(VLOOKUP(B388,'Oficios_-_pend_criticas'!$C$4:$J$4739,5,0)="","",IF(VLOOKUP(B388,'Oficios_-_pend_criticas'!$C$4:$J$4739,7,0)="",IF(TODAY()&gt;VLOOKUP(B388,'Oficios_-_pend_criticas'!$C$4:$J$4739,5,0),"X",""),IF(VLOOKUP(B388,'Oficios_-_pend_criticas'!$C$4:$J$4739,7,0)&gt;VLOOKUP(B388,'Oficios_-_pend_criticas'!$C$4:$J$4739,5,0),"X",""))),""),""),"")</f>
        <v/>
      </c>
    </row>
    <row r="389" spans="1:23" ht="36.75" hidden="1" customHeight="1" x14ac:dyDescent="0.25">
      <c r="A389" s="9" t="str">
        <f t="shared" si="18"/>
        <v/>
      </c>
      <c r="B389" s="10" t="s">
        <v>1007</v>
      </c>
      <c r="C389" s="11" t="e">
        <f>IF(B389="","",VLOOKUP(B389,#REF!,6,0))</f>
        <v>#REF!</v>
      </c>
      <c r="D389" s="12" t="e">
        <f>IF(B389="","",VLOOKUP(B389,#REF!,22,0))</f>
        <v>#REF!</v>
      </c>
      <c r="E389" s="10" t="e">
        <f>IF(B389="","",VLOOKUP(B389,Consultas_públicas!$A$376:$G$3879,7,0))</f>
        <v>#N/A</v>
      </c>
      <c r="F389" s="12" t="s">
        <v>917</v>
      </c>
      <c r="G389" s="13">
        <v>43522</v>
      </c>
      <c r="H389" s="14" t="str">
        <f>IFERROR(IF(VLOOKUP(B389,'Oficios_-_pend_criticas'!$C$4:$D$4739,2,0)="","","X"),"")</f>
        <v/>
      </c>
      <c r="I389" s="12"/>
      <c r="J389" s="13"/>
      <c r="K389" s="10"/>
      <c r="L389" s="12" t="str">
        <f>IFERROR(VLOOKUP(B389,Retorno_da_RFB!$D$3:$I$6388,5,0),"")</f>
        <v>029</v>
      </c>
      <c r="M389" s="13">
        <f>IFERROR(VLOOKUP(B389,Retorno_da_RFB!$D$3:$I$6388,6,0),"")</f>
        <v>43543</v>
      </c>
      <c r="N389" s="10" t="str">
        <f>IFERROR(VLOOKUP(B389,Retorno_da_RFB!$D$3:$I$6388,3,0),"")</f>
        <v>8431.39.00</v>
      </c>
      <c r="O389" s="10" t="str">
        <f>IFERROR(VLOOKUP(B389,Retorno_da_RFB!$D$3:$I$6388,4,0),"")</f>
        <v>Componentes eletrônicos para separação de pedidos por meio de "displays" luminosos que indicam posição e quantidade a ser separada para uso em separador automatizado, contendo entre 500 a 600 "displays" coloridos de 4 dígitos, entre 500 a 600 lâmpadas de orientação para a parte traseira da estação.</v>
      </c>
      <c r="P389" s="12" t="str">
        <f>IFERROR(IF(N389="","",IF(VLOOKUP(LEFT(N389,10),'Universo_BK-BIT'!$A$5:$E$10005,2,0)="","X",VLOOKUP(LEFT(N389,10),'Universo_BK-BIT'!$A$5:$E$10005,2,0))),"X")</f>
        <v>BK</v>
      </c>
      <c r="Q389" s="12">
        <f>IFERROR(IF(P389="X","",VLOOKUP(LEFT(N389,10),'Universo_BK-BIT'!$A$5:$E$10005,3,0)),"")</f>
        <v>14</v>
      </c>
      <c r="R389" s="14" t="e">
        <f t="shared" si="19"/>
        <v>#REF!</v>
      </c>
      <c r="S389" s="14" t="e">
        <f t="shared" si="20"/>
        <v>#N/A</v>
      </c>
      <c r="T389" s="14"/>
      <c r="U389" s="14" t="str">
        <f ca="1">IFERROR(IF(P389="X",IF(VLOOKUP(B389,'Oficios_-_pend_criticas'!$C$3:$J$4739,5,0)="","",IF(VLOOKUP(B389,'Oficios_-_pend_criticas'!$C$3:$J$4739,7,0)="",IF(TODAY()&gt;VLOOKUP(B389,'Oficios_-_pend_criticas'!$C$3:$J$4739,5,0),"X",""),IF(VLOOKUP(B389,'Oficios_-_pend_criticas'!$C$3:$J$4739,7,0)&gt;VLOOKUP(B389,'Oficios_-_pend_criticas'!$C$3:$J$4739,5,0),"X",""))),""),"")</f>
        <v/>
      </c>
      <c r="V389" s="14" t="str">
        <f ca="1">IFERROR(IF(Q389=0,IF(VLOOKUP(B389,'Oficios_-_pend_criticas'!$C$3:$J$4739,5,0)="","",IF(VLOOKUP(B389,'Oficios_-_pend_criticas'!$C$3:$J$4739,7,0)="",IF(TODAY()&gt;VLOOKUP(B389,'Oficios_-_pend_criticas'!$C$3:$J$4739,5,0),"X",""),IF(VLOOKUP(B389,'Oficios_-_pend_criticas'!$C$3:$J$4739,7,0)&gt;VLOOKUP(B389,'Oficios_-_pend_criticas'!$C$3:$J$4739,5,0),"X",""))),""),"")</f>
        <v/>
      </c>
      <c r="W389" s="14" t="str">
        <f ca="1">IFERROR(IF(P389&lt;&gt;"X",IF(Q389&gt;0,IF(VLOOKUP(B389,'Oficios_-_pend_criticas'!$C$4:$J$4739,5,0)="","",IF(VLOOKUP(B389,'Oficios_-_pend_criticas'!$C$4:$J$4739,7,0)="",IF(TODAY()&gt;VLOOKUP(B389,'Oficios_-_pend_criticas'!$C$4:$J$4739,5,0),"X",""),IF(VLOOKUP(B389,'Oficios_-_pend_criticas'!$C$4:$J$4739,7,0)&gt;VLOOKUP(B389,'Oficios_-_pend_criticas'!$C$4:$J$4739,5,0),"X",""))),""),""),"")</f>
        <v/>
      </c>
    </row>
    <row r="390" spans="1:23" ht="36.75" hidden="1" customHeight="1" x14ac:dyDescent="0.25">
      <c r="A390" s="9" t="str">
        <f t="shared" si="18"/>
        <v/>
      </c>
      <c r="B390" s="10" t="s">
        <v>1009</v>
      </c>
      <c r="C390" s="11" t="e">
        <f>IF(B390="","",VLOOKUP(B390,#REF!,6,0))</f>
        <v>#REF!</v>
      </c>
      <c r="D390" s="12" t="e">
        <f>IF(B390="","",VLOOKUP(B390,#REF!,22,0))</f>
        <v>#REF!</v>
      </c>
      <c r="E390" s="10" t="e">
        <f>IF(B390="","",VLOOKUP(B390,Consultas_públicas!$A$376:$G$3879,7,0))</f>
        <v>#N/A</v>
      </c>
      <c r="F390" s="12" t="s">
        <v>917</v>
      </c>
      <c r="G390" s="13">
        <v>43522</v>
      </c>
      <c r="H390" s="14" t="str">
        <f>IFERROR(IF(VLOOKUP(B390,'Oficios_-_pend_criticas'!$C$4:$D$4739,2,0)="","","X"),"")</f>
        <v/>
      </c>
      <c r="I390" s="12"/>
      <c r="J390" s="13"/>
      <c r="K390" s="10"/>
      <c r="L390" s="12" t="str">
        <f>IFERROR(VLOOKUP(B390,Retorno_da_RFB!$D$3:$I$6388,5,0),"")</f>
        <v>029</v>
      </c>
      <c r="M390" s="13">
        <f>IFERROR(VLOOKUP(B390,Retorno_da_RFB!$D$3:$I$6388,6,0),"")</f>
        <v>43543</v>
      </c>
      <c r="N390" s="10" t="str">
        <f>IFERROR(VLOOKUP(B390,Retorno_da_RFB!$D$3:$I$6388,3,0),"")</f>
        <v>9027.50.90</v>
      </c>
      <c r="O390" s="10" t="str">
        <f>IFERROR(VLOOKUP(B390,Retorno_da_RFB!$D$3:$I$6388,4,0),"")</f>
        <v>Analisadores computadorizados do móvel para medição de partículas em produtos triturados, através de difração a laser e processamento das imagens em um sistema para determinar a distribuição do tamanho de partículas, com capacidade de medição do tamanho das partículas na faixa de 10 a 5.000µm, consumo de 0,25kW e ar comprimido de 10 a 15Nm³/h.</v>
      </c>
      <c r="P390" s="12" t="str">
        <f>IFERROR(IF(N390="","",IF(VLOOKUP(LEFT(N390,10),'Universo_BK-BIT'!$A$5:$E$10005,2,0)="","X",VLOOKUP(LEFT(N390,10),'Universo_BK-BIT'!$A$5:$E$10005,2,0))),"X")</f>
        <v>BK</v>
      </c>
      <c r="Q390" s="12">
        <f>IFERROR(IF(P390="X","",VLOOKUP(LEFT(N390,10),'Universo_BK-BIT'!$A$5:$E$10005,3,0)),"")</f>
        <v>14</v>
      </c>
      <c r="R390" s="14" t="e">
        <f t="shared" si="19"/>
        <v>#REF!</v>
      </c>
      <c r="S390" s="14" t="e">
        <f t="shared" si="20"/>
        <v>#N/A</v>
      </c>
      <c r="T390" s="14"/>
      <c r="U390" s="14" t="str">
        <f ca="1">IFERROR(IF(P390="X",IF(VLOOKUP(B390,'Oficios_-_pend_criticas'!$C$3:$J$4739,5,0)="","",IF(VLOOKUP(B390,'Oficios_-_pend_criticas'!$C$3:$J$4739,7,0)="",IF(TODAY()&gt;VLOOKUP(B390,'Oficios_-_pend_criticas'!$C$3:$J$4739,5,0),"X",""),IF(VLOOKUP(B390,'Oficios_-_pend_criticas'!$C$3:$J$4739,7,0)&gt;VLOOKUP(B390,'Oficios_-_pend_criticas'!$C$3:$J$4739,5,0),"X",""))),""),"")</f>
        <v/>
      </c>
      <c r="V390" s="14" t="str">
        <f ca="1">IFERROR(IF(Q390=0,IF(VLOOKUP(B390,'Oficios_-_pend_criticas'!$C$3:$J$4739,5,0)="","",IF(VLOOKUP(B390,'Oficios_-_pend_criticas'!$C$3:$J$4739,7,0)="",IF(TODAY()&gt;VLOOKUP(B390,'Oficios_-_pend_criticas'!$C$3:$J$4739,5,0),"X",""),IF(VLOOKUP(B390,'Oficios_-_pend_criticas'!$C$3:$J$4739,7,0)&gt;VLOOKUP(B390,'Oficios_-_pend_criticas'!$C$3:$J$4739,5,0),"X",""))),""),"")</f>
        <v/>
      </c>
      <c r="W390" s="14" t="str">
        <f ca="1">IFERROR(IF(P390&lt;&gt;"X",IF(Q390&gt;0,IF(VLOOKUP(B390,'Oficios_-_pend_criticas'!$C$4:$J$4739,5,0)="","",IF(VLOOKUP(B390,'Oficios_-_pend_criticas'!$C$4:$J$4739,7,0)="",IF(TODAY()&gt;VLOOKUP(B390,'Oficios_-_pend_criticas'!$C$4:$J$4739,5,0),"X",""),IF(VLOOKUP(B390,'Oficios_-_pend_criticas'!$C$4:$J$4739,7,0)&gt;VLOOKUP(B390,'Oficios_-_pend_criticas'!$C$4:$J$4739,5,0),"X",""))),""),""),"")</f>
        <v/>
      </c>
    </row>
    <row r="391" spans="1:23" ht="36.75" hidden="1" customHeight="1" x14ac:dyDescent="0.25">
      <c r="A391" s="9" t="str">
        <f t="shared" si="18"/>
        <v/>
      </c>
      <c r="B391" s="10" t="s">
        <v>1011</v>
      </c>
      <c r="C391" s="11" t="e">
        <f>IF(B391="","",VLOOKUP(B391,#REF!,6,0))</f>
        <v>#REF!</v>
      </c>
      <c r="D391" s="12" t="e">
        <f>IF(B391="","",VLOOKUP(B391,#REF!,22,0))</f>
        <v>#REF!</v>
      </c>
      <c r="E391" s="10" t="e">
        <f>IF(B391="","",VLOOKUP(B391,Consultas_públicas!$A$376:$G$3879,7,0))</f>
        <v>#N/A</v>
      </c>
      <c r="F391" s="12" t="s">
        <v>917</v>
      </c>
      <c r="G391" s="13">
        <v>43522</v>
      </c>
      <c r="H391" s="14" t="str">
        <f>IFERROR(IF(VLOOKUP(B391,'Oficios_-_pend_criticas'!$C$4:$D$4739,2,0)="","","X"),"")</f>
        <v/>
      </c>
      <c r="I391" s="12"/>
      <c r="J391" s="13"/>
      <c r="K391" s="10"/>
      <c r="L391" s="12" t="str">
        <f>IFERROR(VLOOKUP(B391,Retorno_da_RFB!$D$3:$I$6388,5,0),"")</f>
        <v>029</v>
      </c>
      <c r="M391" s="13">
        <f>IFERROR(VLOOKUP(B391,Retorno_da_RFB!$D$3:$I$6388,6,0),"")</f>
        <v>43543</v>
      </c>
      <c r="N391" s="10" t="str">
        <f>IFERROR(VLOOKUP(B391,Retorno_da_RFB!$D$3:$I$6388,3,0),"")</f>
        <v>9031.49.90</v>
      </c>
      <c r="O391" s="10" t="str">
        <f>IFERROR(VLOOKUP(B391,Retorno_da_RFB!$D$3:$I$6388,4,0),"")</f>
        <v>Aparelhos para controle estrutural e de tonalidade de revestimentos cerâmicos, com gerenciamento da classificação, operando através de sistema óptico de visão por tele câmaras, associados à sistema de iluminação, com capacidade para operar com revestimentos de dimensões iguais ou inferiores a 1.200x1.800mm.</v>
      </c>
      <c r="P391" s="12" t="str">
        <f>IFERROR(IF(N391="","",IF(VLOOKUP(LEFT(N391,10),'Universo_BK-BIT'!$A$5:$E$10005,2,0)="","X",VLOOKUP(LEFT(N391,10),'Universo_BK-BIT'!$A$5:$E$10005,2,0))),"X")</f>
        <v>BK</v>
      </c>
      <c r="Q391" s="12">
        <f>IFERROR(IF(P391="X","",VLOOKUP(LEFT(N391,10),'Universo_BK-BIT'!$A$5:$E$10005,3,0)),"")</f>
        <v>14</v>
      </c>
      <c r="R391" s="14" t="e">
        <f t="shared" si="19"/>
        <v>#REF!</v>
      </c>
      <c r="S391" s="14" t="e">
        <f t="shared" si="20"/>
        <v>#N/A</v>
      </c>
      <c r="T391" s="14"/>
      <c r="U391" s="14" t="str">
        <f ca="1">IFERROR(IF(P391="X",IF(VLOOKUP(B391,'Oficios_-_pend_criticas'!$C$3:$J$4739,5,0)="","",IF(VLOOKUP(B391,'Oficios_-_pend_criticas'!$C$3:$J$4739,7,0)="",IF(TODAY()&gt;VLOOKUP(B391,'Oficios_-_pend_criticas'!$C$3:$J$4739,5,0),"X",""),IF(VLOOKUP(B391,'Oficios_-_pend_criticas'!$C$3:$J$4739,7,0)&gt;VLOOKUP(B391,'Oficios_-_pend_criticas'!$C$3:$J$4739,5,0),"X",""))),""),"")</f>
        <v/>
      </c>
      <c r="V391" s="14" t="str">
        <f ca="1">IFERROR(IF(Q391=0,IF(VLOOKUP(B391,'Oficios_-_pend_criticas'!$C$3:$J$4739,5,0)="","",IF(VLOOKUP(B391,'Oficios_-_pend_criticas'!$C$3:$J$4739,7,0)="",IF(TODAY()&gt;VLOOKUP(B391,'Oficios_-_pend_criticas'!$C$3:$J$4739,5,0),"X",""),IF(VLOOKUP(B391,'Oficios_-_pend_criticas'!$C$3:$J$4739,7,0)&gt;VLOOKUP(B391,'Oficios_-_pend_criticas'!$C$3:$J$4739,5,0),"X",""))),""),"")</f>
        <v/>
      </c>
      <c r="W391" s="14" t="str">
        <f ca="1">IFERROR(IF(P391&lt;&gt;"X",IF(Q391&gt;0,IF(VLOOKUP(B391,'Oficios_-_pend_criticas'!$C$4:$J$4739,5,0)="","",IF(VLOOKUP(B391,'Oficios_-_pend_criticas'!$C$4:$J$4739,7,0)="",IF(TODAY()&gt;VLOOKUP(B391,'Oficios_-_pend_criticas'!$C$4:$J$4739,5,0),"X",""),IF(VLOOKUP(B391,'Oficios_-_pend_criticas'!$C$4:$J$4739,7,0)&gt;VLOOKUP(B391,'Oficios_-_pend_criticas'!$C$4:$J$4739,5,0),"X",""))),""),""),"")</f>
        <v/>
      </c>
    </row>
    <row r="392" spans="1:23" ht="36.75" hidden="1" customHeight="1" x14ac:dyDescent="0.25">
      <c r="A392" s="9" t="str">
        <f t="shared" si="18"/>
        <v/>
      </c>
      <c r="B392" s="10" t="s">
        <v>1013</v>
      </c>
      <c r="C392" s="11" t="e">
        <f>IF(B392="","",VLOOKUP(B392,#REF!,6,0))</f>
        <v>#REF!</v>
      </c>
      <c r="D392" s="12" t="e">
        <f>IF(B392="","",VLOOKUP(B392,#REF!,22,0))</f>
        <v>#REF!</v>
      </c>
      <c r="E392" s="10" t="e">
        <f>IF(B392="","",VLOOKUP(B392,Consultas_públicas!$A$376:$G$3879,7,0))</f>
        <v>#N/A</v>
      </c>
      <c r="F392" s="12" t="s">
        <v>917</v>
      </c>
      <c r="G392" s="13">
        <v>43522</v>
      </c>
      <c r="H392" s="14" t="str">
        <f>IFERROR(IF(VLOOKUP(B392,'Oficios_-_pend_criticas'!$C$4:$D$4739,2,0)="","","X"),"")</f>
        <v/>
      </c>
      <c r="I392" s="12"/>
      <c r="J392" s="13"/>
      <c r="K392" s="10"/>
      <c r="L392" s="12" t="str">
        <f>IFERROR(VLOOKUP(B392,Retorno_da_RFB!$D$3:$I$6388,5,0),"")</f>
        <v>029</v>
      </c>
      <c r="M392" s="13">
        <f>IFERROR(VLOOKUP(B392,Retorno_da_RFB!$D$3:$I$6388,6,0),"")</f>
        <v>43543</v>
      </c>
      <c r="N392" s="10" t="str">
        <f>IFERROR(VLOOKUP(B392,Retorno_da_RFB!$D$3:$I$6388,3,0),"")</f>
        <v>9022.90.90</v>
      </c>
      <c r="O392" s="10" t="str">
        <f>IFERROR(VLOOKUP(B392,Retorno_da_RFB!$D$3:$I$6388,4,0),"")</f>
        <v>Placas de circuito impresso de fibra de vidro (FR4), possuindo a superfície com duas faces, repleta de trilhas condutoras e componentes SMD soldados na placa; contém dois canais de interface serial de alta velocidade entre o DAS (Data Acquisition System) e o computador da console, sendo utilizada no modelo de tomografia computadorizada; possui a função principal de armazenar os dados de imagem captadas pelo detector do gantry da tomografia computadorizada, obtidos durante o disparo de raio-X no exame clínico</v>
      </c>
      <c r="P392" s="12" t="str">
        <f>IFERROR(IF(N392="","",IF(VLOOKUP(LEFT(N392,10),'Universo_BK-BIT'!$A$5:$E$10005,2,0)="","X",VLOOKUP(LEFT(N392,10),'Universo_BK-BIT'!$A$5:$E$10005,2,0))),"X")</f>
        <v>BK</v>
      </c>
      <c r="Q392" s="12">
        <f>IFERROR(IF(P392="X","",VLOOKUP(LEFT(N392,10),'Universo_BK-BIT'!$A$5:$E$10005,3,0)),"")</f>
        <v>14</v>
      </c>
      <c r="R392" s="14" t="e">
        <f t="shared" si="19"/>
        <v>#REF!</v>
      </c>
      <c r="S392" s="14" t="e">
        <f t="shared" si="20"/>
        <v>#N/A</v>
      </c>
      <c r="T392" s="14"/>
      <c r="U392" s="14" t="str">
        <f ca="1">IFERROR(IF(P392="X",IF(VLOOKUP(B392,'Oficios_-_pend_criticas'!$C$3:$J$4739,5,0)="","",IF(VLOOKUP(B392,'Oficios_-_pend_criticas'!$C$3:$J$4739,7,0)="",IF(TODAY()&gt;VLOOKUP(B392,'Oficios_-_pend_criticas'!$C$3:$J$4739,5,0),"X",""),IF(VLOOKUP(B392,'Oficios_-_pend_criticas'!$C$3:$J$4739,7,0)&gt;VLOOKUP(B392,'Oficios_-_pend_criticas'!$C$3:$J$4739,5,0),"X",""))),""),"")</f>
        <v/>
      </c>
      <c r="V392" s="14" t="str">
        <f ca="1">IFERROR(IF(Q392=0,IF(VLOOKUP(B392,'Oficios_-_pend_criticas'!$C$3:$J$4739,5,0)="","",IF(VLOOKUP(B392,'Oficios_-_pend_criticas'!$C$3:$J$4739,7,0)="",IF(TODAY()&gt;VLOOKUP(B392,'Oficios_-_pend_criticas'!$C$3:$J$4739,5,0),"X",""),IF(VLOOKUP(B392,'Oficios_-_pend_criticas'!$C$3:$J$4739,7,0)&gt;VLOOKUP(B392,'Oficios_-_pend_criticas'!$C$3:$J$4739,5,0),"X",""))),""),"")</f>
        <v/>
      </c>
      <c r="W392" s="14" t="str">
        <f ca="1">IFERROR(IF(P392&lt;&gt;"X",IF(Q392&gt;0,IF(VLOOKUP(B392,'Oficios_-_pend_criticas'!$C$4:$J$4739,5,0)="","",IF(VLOOKUP(B392,'Oficios_-_pend_criticas'!$C$4:$J$4739,7,0)="",IF(TODAY()&gt;VLOOKUP(B392,'Oficios_-_pend_criticas'!$C$4:$J$4739,5,0),"X",""),IF(VLOOKUP(B392,'Oficios_-_pend_criticas'!$C$4:$J$4739,7,0)&gt;VLOOKUP(B392,'Oficios_-_pend_criticas'!$C$4:$J$4739,5,0),"X",""))),""),""),"")</f>
        <v/>
      </c>
    </row>
    <row r="393" spans="1:23" ht="36.75" hidden="1" customHeight="1" x14ac:dyDescent="0.25">
      <c r="A393" s="9" t="str">
        <f t="shared" si="18"/>
        <v/>
      </c>
      <c r="B393" s="10" t="s">
        <v>1015</v>
      </c>
      <c r="C393" s="11" t="e">
        <f>IF(B393="","",VLOOKUP(B393,#REF!,6,0))</f>
        <v>#REF!</v>
      </c>
      <c r="D393" s="12" t="e">
        <f>IF(B393="","",VLOOKUP(B393,#REF!,22,0))</f>
        <v>#REF!</v>
      </c>
      <c r="E393" s="10" t="e">
        <f>IF(B393="","",VLOOKUP(B393,Consultas_públicas!$A$376:$G$3879,7,0))</f>
        <v>#N/A</v>
      </c>
      <c r="F393" s="12" t="s">
        <v>917</v>
      </c>
      <c r="G393" s="13">
        <v>43522</v>
      </c>
      <c r="H393" s="14" t="str">
        <f>IFERROR(IF(VLOOKUP(B393,'Oficios_-_pend_criticas'!$C$4:$D$4739,2,0)="","","X"),"")</f>
        <v/>
      </c>
      <c r="I393" s="12"/>
      <c r="J393" s="13"/>
      <c r="K393" s="10"/>
      <c r="L393" s="12" t="str">
        <f>IFERROR(VLOOKUP(B393,Retorno_da_RFB!$D$3:$I$6388,5,0),"")</f>
        <v>029</v>
      </c>
      <c r="M393" s="13">
        <f>IFERROR(VLOOKUP(B393,Retorno_da_RFB!$D$3:$I$6388,6,0),"")</f>
        <v>43543</v>
      </c>
      <c r="N393" s="10" t="str">
        <f>IFERROR(VLOOKUP(B393,Retorno_da_RFB!$D$3:$I$6388,3,0),"")</f>
        <v>8422.40.90</v>
      </c>
      <c r="O393" s="10" t="str">
        <f>IFERROR(VLOOKUP(B393,Retorno_da_RFB!$D$3:$I$6388,4,0),"")</f>
        <v>Máquinas automáticas verticais eletrônicas continua para formação, montagem, enchimento e fechamento de caixa de papelão com dimensões de 8.280 x 2.200mm, sistema eletrônico de dimensionamento e seleção de caixas com velocidade de 70 à 100ppm, sistema eletrônico de dupla comando de separação, com sistema de seleção e formação de frascos controlados por 2 servo-motores de 4 pinças, com velocidade máxima de formação de 30caixas/min, sistema mecânico de fechamento e vedação por meio de bicos perpendiculares para aplicação de cola quente (HOT-MELT), com controladores lógicos programáveis (CLP’s), dotadas de painel de operação com tela tipo “touchscreen”.</v>
      </c>
      <c r="P393" s="12" t="str">
        <f>IFERROR(IF(N393="","",IF(VLOOKUP(LEFT(N393,10),'Universo_BK-BIT'!$A$5:$E$10005,2,0)="","X",VLOOKUP(LEFT(N393,10),'Universo_BK-BIT'!$A$5:$E$10005,2,0))),"X")</f>
        <v>BK</v>
      </c>
      <c r="Q393" s="12">
        <f>IFERROR(IF(P393="X","",VLOOKUP(LEFT(N393,10),'Universo_BK-BIT'!$A$5:$E$10005,3,0)),"")</f>
        <v>14</v>
      </c>
      <c r="R393" s="14" t="e">
        <f t="shared" si="19"/>
        <v>#REF!</v>
      </c>
      <c r="S393" s="14" t="e">
        <f t="shared" si="20"/>
        <v>#N/A</v>
      </c>
      <c r="T393" s="14"/>
      <c r="U393" s="14" t="str">
        <f ca="1">IFERROR(IF(P393="X",IF(VLOOKUP(B393,'Oficios_-_pend_criticas'!$C$3:$J$4739,5,0)="","",IF(VLOOKUP(B393,'Oficios_-_pend_criticas'!$C$3:$J$4739,7,0)="",IF(TODAY()&gt;VLOOKUP(B393,'Oficios_-_pend_criticas'!$C$3:$J$4739,5,0),"X",""),IF(VLOOKUP(B393,'Oficios_-_pend_criticas'!$C$3:$J$4739,7,0)&gt;VLOOKUP(B393,'Oficios_-_pend_criticas'!$C$3:$J$4739,5,0),"X",""))),""),"")</f>
        <v/>
      </c>
      <c r="V393" s="14" t="str">
        <f ca="1">IFERROR(IF(Q393=0,IF(VLOOKUP(B393,'Oficios_-_pend_criticas'!$C$3:$J$4739,5,0)="","",IF(VLOOKUP(B393,'Oficios_-_pend_criticas'!$C$3:$J$4739,7,0)="",IF(TODAY()&gt;VLOOKUP(B393,'Oficios_-_pend_criticas'!$C$3:$J$4739,5,0),"X",""),IF(VLOOKUP(B393,'Oficios_-_pend_criticas'!$C$3:$J$4739,7,0)&gt;VLOOKUP(B393,'Oficios_-_pend_criticas'!$C$3:$J$4739,5,0),"X",""))),""),"")</f>
        <v/>
      </c>
      <c r="W393" s="14" t="str">
        <f ca="1">IFERROR(IF(P393&lt;&gt;"X",IF(Q393&gt;0,IF(VLOOKUP(B393,'Oficios_-_pend_criticas'!$C$4:$J$4739,5,0)="","",IF(VLOOKUP(B393,'Oficios_-_pend_criticas'!$C$4:$J$4739,7,0)="",IF(TODAY()&gt;VLOOKUP(B393,'Oficios_-_pend_criticas'!$C$4:$J$4739,5,0),"X",""),IF(VLOOKUP(B393,'Oficios_-_pend_criticas'!$C$4:$J$4739,7,0)&gt;VLOOKUP(B393,'Oficios_-_pend_criticas'!$C$4:$J$4739,5,0),"X",""))),""),""),"")</f>
        <v/>
      </c>
    </row>
    <row r="394" spans="1:23" ht="36.75" hidden="1" customHeight="1" x14ac:dyDescent="0.25">
      <c r="A394" s="9" t="str">
        <f t="shared" si="18"/>
        <v/>
      </c>
      <c r="B394" s="10" t="s">
        <v>1017</v>
      </c>
      <c r="C394" s="11" t="e">
        <f>IF(B394="","",VLOOKUP(B394,#REF!,6,0))</f>
        <v>#REF!</v>
      </c>
      <c r="D394" s="12" t="e">
        <f>IF(B394="","",VLOOKUP(B394,#REF!,22,0))</f>
        <v>#REF!</v>
      </c>
      <c r="E394" s="10" t="e">
        <f>IF(B394="","",VLOOKUP(B394,Consultas_públicas!$A$376:$G$3879,7,0))</f>
        <v>#N/A</v>
      </c>
      <c r="F394" s="12" t="s">
        <v>917</v>
      </c>
      <c r="G394" s="13">
        <v>43522</v>
      </c>
      <c r="H394" s="14" t="str">
        <f>IFERROR(IF(VLOOKUP(B394,'Oficios_-_pend_criticas'!$C$4:$D$4739,2,0)="","","X"),"")</f>
        <v/>
      </c>
      <c r="I394" s="12"/>
      <c r="J394" s="13"/>
      <c r="K394" s="10"/>
      <c r="L394" s="12" t="str">
        <f>IFERROR(VLOOKUP(B394,Retorno_da_RFB!$D$3:$I$6388,5,0),"")</f>
        <v>029</v>
      </c>
      <c r="M394" s="13">
        <f>IFERROR(VLOOKUP(B394,Retorno_da_RFB!$D$3:$I$6388,6,0),"")</f>
        <v>43543</v>
      </c>
      <c r="N394" s="10" t="str">
        <f>IFERROR(VLOOKUP(B394,Retorno_da_RFB!$D$3:$I$6388,3,0),"")</f>
        <v>8428.90.90</v>
      </c>
      <c r="O394" s="10" t="str">
        <f>IFERROR(VLOOKUP(B394,Retorno_da_RFB!$D$3:$I$6388,4,0),"")</f>
        <v>Máquinas para paletização de caixas de revestimentos cerâmicos, capazes de operar com caixas de revestimentos com dimensões iguais ou inferiores a 120 x 180cm, dotadas de pinça motorizada com movimento automático em 5 eixos.</v>
      </c>
      <c r="P394" s="12" t="str">
        <f>IFERROR(IF(N394="","",IF(VLOOKUP(LEFT(N394,10),'Universo_BK-BIT'!$A$5:$E$10005,2,0)="","X",VLOOKUP(LEFT(N394,10),'Universo_BK-BIT'!$A$5:$E$10005,2,0))),"X")</f>
        <v>BK</v>
      </c>
      <c r="Q394" s="12">
        <f>IFERROR(IF(P394="X","",VLOOKUP(LEFT(N394,10),'Universo_BK-BIT'!$A$5:$E$10005,3,0)),"")</f>
        <v>14</v>
      </c>
      <c r="R394" s="14" t="e">
        <f t="shared" si="19"/>
        <v>#REF!</v>
      </c>
      <c r="S394" s="14" t="e">
        <f t="shared" si="20"/>
        <v>#N/A</v>
      </c>
      <c r="T394" s="14"/>
      <c r="U394" s="14" t="str">
        <f ca="1">IFERROR(IF(P394="X",IF(VLOOKUP(B394,'Oficios_-_pend_criticas'!$C$3:$J$4739,5,0)="","",IF(VLOOKUP(B394,'Oficios_-_pend_criticas'!$C$3:$J$4739,7,0)="",IF(TODAY()&gt;VLOOKUP(B394,'Oficios_-_pend_criticas'!$C$3:$J$4739,5,0),"X",""),IF(VLOOKUP(B394,'Oficios_-_pend_criticas'!$C$3:$J$4739,7,0)&gt;VLOOKUP(B394,'Oficios_-_pend_criticas'!$C$3:$J$4739,5,0),"X",""))),""),"")</f>
        <v/>
      </c>
      <c r="V394" s="14" t="str">
        <f ca="1">IFERROR(IF(Q394=0,IF(VLOOKUP(B394,'Oficios_-_pend_criticas'!$C$3:$J$4739,5,0)="","",IF(VLOOKUP(B394,'Oficios_-_pend_criticas'!$C$3:$J$4739,7,0)="",IF(TODAY()&gt;VLOOKUP(B394,'Oficios_-_pend_criticas'!$C$3:$J$4739,5,0),"X",""),IF(VLOOKUP(B394,'Oficios_-_pend_criticas'!$C$3:$J$4739,7,0)&gt;VLOOKUP(B394,'Oficios_-_pend_criticas'!$C$3:$J$4739,5,0),"X",""))),""),"")</f>
        <v/>
      </c>
      <c r="W394" s="14" t="str">
        <f ca="1">IFERROR(IF(P394&lt;&gt;"X",IF(Q394&gt;0,IF(VLOOKUP(B394,'Oficios_-_pend_criticas'!$C$4:$J$4739,5,0)="","",IF(VLOOKUP(B394,'Oficios_-_pend_criticas'!$C$4:$J$4739,7,0)="",IF(TODAY()&gt;VLOOKUP(B394,'Oficios_-_pend_criticas'!$C$4:$J$4739,5,0),"X",""),IF(VLOOKUP(B394,'Oficios_-_pend_criticas'!$C$4:$J$4739,7,0)&gt;VLOOKUP(B394,'Oficios_-_pend_criticas'!$C$4:$J$4739,5,0),"X",""))),""),""),"")</f>
        <v/>
      </c>
    </row>
    <row r="395" spans="1:23" ht="36.75" hidden="1" customHeight="1" x14ac:dyDescent="0.25">
      <c r="A395" s="9" t="str">
        <f t="shared" si="18"/>
        <v/>
      </c>
      <c r="B395" s="10" t="s">
        <v>1018</v>
      </c>
      <c r="C395" s="11" t="e">
        <f>IF(B395="","",VLOOKUP(B395,#REF!,6,0))</f>
        <v>#REF!</v>
      </c>
      <c r="D395" s="12" t="e">
        <f>IF(B395="","",VLOOKUP(B395,#REF!,22,0))</f>
        <v>#REF!</v>
      </c>
      <c r="E395" s="10" t="e">
        <f>IF(B395="","",VLOOKUP(B395,Consultas_públicas!$A$376:$G$3879,7,0))</f>
        <v>#N/A</v>
      </c>
      <c r="F395" s="12" t="s">
        <v>917</v>
      </c>
      <c r="G395" s="13">
        <v>43522</v>
      </c>
      <c r="H395" s="14" t="str">
        <f>IFERROR(IF(VLOOKUP(B395,'Oficios_-_pend_criticas'!$C$4:$D$4739,2,0)="","","X"),"")</f>
        <v/>
      </c>
      <c r="I395" s="12"/>
      <c r="J395" s="13"/>
      <c r="K395" s="10"/>
      <c r="L395" s="12" t="str">
        <f>IFERROR(VLOOKUP(B395,Retorno_da_RFB!$D$3:$I$6388,5,0),"")</f>
        <v>029</v>
      </c>
      <c r="M395" s="13">
        <f>IFERROR(VLOOKUP(B395,Retorno_da_RFB!$D$3:$I$6388,6,0),"")</f>
        <v>43543</v>
      </c>
      <c r="N395" s="10" t="str">
        <f>IFERROR(VLOOKUP(B395,Retorno_da_RFB!$D$3:$I$6388,3,0),"")</f>
        <v>8481.80.92</v>
      </c>
      <c r="O395" s="10" t="str">
        <f>IFERROR(VLOOKUP(B395,Retorno_da_RFB!$D$3:$I$6388,4,0),"")</f>
        <v>Válvulas direcionais proporcionais, para controle de vazão “óleo-hidráulica” de cilindros hidráulicos, operadas com “feedback” elétrico de posição integrado, pressão máxima de operação inferior ou igual a 200bar e vazão máxima inferior ou igual a 500 litros/minutos @ delta P = 1bar e nível de integridade de segurança SIL 2 “Safety Integrity Level”, posição de segurança com retorno por mola.</v>
      </c>
      <c r="P395" s="12" t="str">
        <f>IFERROR(IF(N395="","",IF(VLOOKUP(LEFT(N395,10),'Universo_BK-BIT'!$A$5:$E$10005,2,0)="","X",VLOOKUP(LEFT(N395,10),'Universo_BK-BIT'!$A$5:$E$10005,2,0))),"X")</f>
        <v>BK</v>
      </c>
      <c r="Q395" s="12">
        <f>IFERROR(IF(P395="X","",VLOOKUP(LEFT(N395,10),'Universo_BK-BIT'!$A$5:$E$10005,3,0)),"")</f>
        <v>14</v>
      </c>
      <c r="R395" s="14" t="e">
        <f t="shared" si="19"/>
        <v>#REF!</v>
      </c>
      <c r="S395" s="14" t="e">
        <f t="shared" si="20"/>
        <v>#N/A</v>
      </c>
      <c r="T395" s="14"/>
      <c r="U395" s="14" t="str">
        <f ca="1">IFERROR(IF(P395="X",IF(VLOOKUP(B395,'Oficios_-_pend_criticas'!$C$3:$J$4739,5,0)="","",IF(VLOOKUP(B395,'Oficios_-_pend_criticas'!$C$3:$J$4739,7,0)="",IF(TODAY()&gt;VLOOKUP(B395,'Oficios_-_pend_criticas'!$C$3:$J$4739,5,0),"X",""),IF(VLOOKUP(B395,'Oficios_-_pend_criticas'!$C$3:$J$4739,7,0)&gt;VLOOKUP(B395,'Oficios_-_pend_criticas'!$C$3:$J$4739,5,0),"X",""))),""),"")</f>
        <v/>
      </c>
      <c r="V395" s="14" t="str">
        <f ca="1">IFERROR(IF(Q395=0,IF(VLOOKUP(B395,'Oficios_-_pend_criticas'!$C$3:$J$4739,5,0)="","",IF(VLOOKUP(B395,'Oficios_-_pend_criticas'!$C$3:$J$4739,7,0)="",IF(TODAY()&gt;VLOOKUP(B395,'Oficios_-_pend_criticas'!$C$3:$J$4739,5,0),"X",""),IF(VLOOKUP(B395,'Oficios_-_pend_criticas'!$C$3:$J$4739,7,0)&gt;VLOOKUP(B395,'Oficios_-_pend_criticas'!$C$3:$J$4739,5,0),"X",""))),""),"")</f>
        <v/>
      </c>
      <c r="W395" s="14" t="str">
        <f ca="1">IFERROR(IF(P395&lt;&gt;"X",IF(Q395&gt;0,IF(VLOOKUP(B395,'Oficios_-_pend_criticas'!$C$4:$J$4739,5,0)="","",IF(VLOOKUP(B395,'Oficios_-_pend_criticas'!$C$4:$J$4739,7,0)="",IF(TODAY()&gt;VLOOKUP(B395,'Oficios_-_pend_criticas'!$C$4:$J$4739,5,0),"X",""),IF(VLOOKUP(B395,'Oficios_-_pend_criticas'!$C$4:$J$4739,7,0)&gt;VLOOKUP(B395,'Oficios_-_pend_criticas'!$C$4:$J$4739,5,0),"X",""))),""),""),"")</f>
        <v/>
      </c>
    </row>
    <row r="396" spans="1:23" ht="36.75" hidden="1" customHeight="1" x14ac:dyDescent="0.25">
      <c r="A396" s="9" t="str">
        <f t="shared" si="18"/>
        <v/>
      </c>
      <c r="B396" s="10" t="s">
        <v>1020</v>
      </c>
      <c r="C396" s="11" t="e">
        <f>IF(B396="","",VLOOKUP(B396,#REF!,6,0))</f>
        <v>#REF!</v>
      </c>
      <c r="D396" s="12" t="e">
        <f>IF(B396="","",VLOOKUP(B396,#REF!,22,0))</f>
        <v>#REF!</v>
      </c>
      <c r="E396" s="10" t="e">
        <f>IF(B396="","",VLOOKUP(B396,Consultas_públicas!$A$376:$G$3879,7,0))</f>
        <v>#N/A</v>
      </c>
      <c r="F396" s="12" t="s">
        <v>917</v>
      </c>
      <c r="G396" s="13">
        <v>43522</v>
      </c>
      <c r="H396" s="14" t="str">
        <f>IFERROR(IF(VLOOKUP(B396,'Oficios_-_pend_criticas'!$C$4:$D$4739,2,0)="","","X"),"")</f>
        <v/>
      </c>
      <c r="I396" s="12"/>
      <c r="J396" s="13"/>
      <c r="K396" s="10"/>
      <c r="L396" s="12" t="str">
        <f>IFERROR(VLOOKUP(B396,Retorno_da_RFB!$D$3:$I$6388,5,0),"")</f>
        <v>029</v>
      </c>
      <c r="M396" s="13">
        <f>IFERROR(VLOOKUP(B396,Retorno_da_RFB!$D$3:$I$6388,6,0),"")</f>
        <v>43543</v>
      </c>
      <c r="N396" s="10" t="str">
        <f>IFERROR(VLOOKUP(B396,Retorno_da_RFB!$D$3:$I$6388,3,0),"")</f>
        <v>8424.89.90</v>
      </c>
      <c r="O396" s="10" t="str">
        <f>IFERROR(VLOOKUP(B396,Retorno_da_RFB!$D$3:$I$6388,4,0),"")</f>
        <v>Máquinas para aplicação de películas de revestimento em comprimidos farmacêuticos, por pulverização, para processamento de aproximadamente 90kg/batelada (variável em função das características dos produtos em processamento), dotadas de: tambor de revestimento perfurado com formação cônica nas suas extremidades e cilíndrica ao centro, volume igual a 125 litros; sistema de pulverização central com barra giratória e removível, com 3 bocais de pulverização e bomba peristáltica; sistema de tratamento do ar de admissão com desumidificador, controle de temperatura e monitoramento de pressão; sistema de exaustão com coletor de pó, filtro e silenciador; sistema automático de limpeza “Wash-In-Place” (WIP); dispositivo de descarga dos comprimidos; com controlador lógico programável (CLP), painel de interface homem-máquina, sistema de controle automatizado atendendo aos requisitos da norma 21 CFR parte 11 do FDA (Food and Drug Administration), aptas para o processamento de produtos com base solvente inflamável sem risco de explosões.</v>
      </c>
      <c r="P396" s="12" t="str">
        <f>IFERROR(IF(N396="","",IF(VLOOKUP(LEFT(N396,10),'Universo_BK-BIT'!$A$5:$E$10005,2,0)="","X",VLOOKUP(LEFT(N396,10),'Universo_BK-BIT'!$A$5:$E$10005,2,0))),"X")</f>
        <v>BK</v>
      </c>
      <c r="Q396" s="12">
        <f>IFERROR(IF(P396="X","",VLOOKUP(LEFT(N396,10),'Universo_BK-BIT'!$A$5:$E$10005,3,0)),"")</f>
        <v>14</v>
      </c>
      <c r="R396" s="14" t="e">
        <f t="shared" si="19"/>
        <v>#REF!</v>
      </c>
      <c r="S396" s="14" t="e">
        <f t="shared" si="20"/>
        <v>#N/A</v>
      </c>
      <c r="T396" s="14"/>
      <c r="U396" s="14" t="str">
        <f ca="1">IFERROR(IF(P396="X",IF(VLOOKUP(B396,'Oficios_-_pend_criticas'!$C$3:$J$4739,5,0)="","",IF(VLOOKUP(B396,'Oficios_-_pend_criticas'!$C$3:$J$4739,7,0)="",IF(TODAY()&gt;VLOOKUP(B396,'Oficios_-_pend_criticas'!$C$3:$J$4739,5,0),"X",""),IF(VLOOKUP(B396,'Oficios_-_pend_criticas'!$C$3:$J$4739,7,0)&gt;VLOOKUP(B396,'Oficios_-_pend_criticas'!$C$3:$J$4739,5,0),"X",""))),""),"")</f>
        <v/>
      </c>
      <c r="V396" s="14" t="str">
        <f ca="1">IFERROR(IF(Q396=0,IF(VLOOKUP(B396,'Oficios_-_pend_criticas'!$C$3:$J$4739,5,0)="","",IF(VLOOKUP(B396,'Oficios_-_pend_criticas'!$C$3:$J$4739,7,0)="",IF(TODAY()&gt;VLOOKUP(B396,'Oficios_-_pend_criticas'!$C$3:$J$4739,5,0),"X",""),IF(VLOOKUP(B396,'Oficios_-_pend_criticas'!$C$3:$J$4739,7,0)&gt;VLOOKUP(B396,'Oficios_-_pend_criticas'!$C$3:$J$4739,5,0),"X",""))),""),"")</f>
        <v/>
      </c>
      <c r="W396" s="14" t="str">
        <f ca="1">IFERROR(IF(P396&lt;&gt;"X",IF(Q396&gt;0,IF(VLOOKUP(B396,'Oficios_-_pend_criticas'!$C$4:$J$4739,5,0)="","",IF(VLOOKUP(B396,'Oficios_-_pend_criticas'!$C$4:$J$4739,7,0)="",IF(TODAY()&gt;VLOOKUP(B396,'Oficios_-_pend_criticas'!$C$4:$J$4739,5,0),"X",""),IF(VLOOKUP(B396,'Oficios_-_pend_criticas'!$C$4:$J$4739,7,0)&gt;VLOOKUP(B396,'Oficios_-_pend_criticas'!$C$4:$J$4739,5,0),"X",""))),""),""),"")</f>
        <v/>
      </c>
    </row>
    <row r="397" spans="1:23" ht="36.75" hidden="1" customHeight="1" x14ac:dyDescent="0.25">
      <c r="A397" s="9" t="str">
        <f t="shared" si="18"/>
        <v/>
      </c>
      <c r="B397" s="10" t="s">
        <v>1022</v>
      </c>
      <c r="C397" s="11" t="e">
        <f>IF(B397="","",VLOOKUP(B397,#REF!,6,0))</f>
        <v>#REF!</v>
      </c>
      <c r="D397" s="12" t="e">
        <f>IF(B397="","",VLOOKUP(B397,#REF!,22,0))</f>
        <v>#REF!</v>
      </c>
      <c r="E397" s="10" t="e">
        <f>IF(B397="","",VLOOKUP(B397,Consultas_públicas!$A$376:$G$3879,7,0))</f>
        <v>#N/A</v>
      </c>
      <c r="F397" s="12" t="s">
        <v>917</v>
      </c>
      <c r="G397" s="13">
        <v>43522</v>
      </c>
      <c r="H397" s="14" t="str">
        <f>IFERROR(IF(VLOOKUP(B397,'Oficios_-_pend_criticas'!$C$4:$D$4739,2,0)="","","X"),"")</f>
        <v/>
      </c>
      <c r="I397" s="12"/>
      <c r="J397" s="13"/>
      <c r="K397" s="10"/>
      <c r="L397" s="12" t="str">
        <f>IFERROR(VLOOKUP(B397,Retorno_da_RFB!$D$3:$I$6388,5,0),"")</f>
        <v>029</v>
      </c>
      <c r="M397" s="13">
        <f>IFERROR(VLOOKUP(B397,Retorno_da_RFB!$D$3:$I$6388,6,0),"")</f>
        <v>43543</v>
      </c>
      <c r="N397" s="10" t="str">
        <f>IFERROR(VLOOKUP(B397,Retorno_da_RFB!$D$3:$I$6388,3,0),"")</f>
        <v>8422.30.29</v>
      </c>
      <c r="O397" s="10" t="str">
        <f>IFERROR(VLOOKUP(B397,Retorno_da_RFB!$D$3:$I$6388,4,0),"")</f>
        <v>Máquinas envasadoras verticais automáticas, para formar, encher e selar embalagens de 3 soldas, com conteúdo mínimo de 900g e máximo de 5kg, com capacidade máxima de até 3.000 embalagens/hora, para bobinas de até 850mm de largura, com motor sem escovas, mordaças com lamina de corte acionada por cilindro pneumático, com sistema de arrefecimento da soldadura horizontal por ar, com sistema de arraste por corrente perfurada e à vácuo, com sistema de zíper, desbobinador automático e motorizado, centragem automática das bobinas, detecção das uniões das bobinas, com controlador lógico programável (CLP) com sistema de acesso remoto.</v>
      </c>
      <c r="P397" s="12" t="str">
        <f>IFERROR(IF(N397="","",IF(VLOOKUP(LEFT(N397,10),'Universo_BK-BIT'!$A$5:$E$10005,2,0)="","X",VLOOKUP(LEFT(N397,10),'Universo_BK-BIT'!$A$5:$E$10005,2,0))),"X")</f>
        <v>BK</v>
      </c>
      <c r="Q397" s="12">
        <f>IFERROR(IF(P397="X","",VLOOKUP(LEFT(N397,10),'Universo_BK-BIT'!$A$5:$E$10005,3,0)),"")</f>
        <v>14</v>
      </c>
      <c r="R397" s="14" t="e">
        <f t="shared" si="19"/>
        <v>#REF!</v>
      </c>
      <c r="S397" s="14" t="e">
        <f t="shared" si="20"/>
        <v>#N/A</v>
      </c>
      <c r="T397" s="14"/>
      <c r="U397" s="14" t="str">
        <f ca="1">IFERROR(IF(P397="X",IF(VLOOKUP(B397,'Oficios_-_pend_criticas'!$C$3:$J$4739,5,0)="","",IF(VLOOKUP(B397,'Oficios_-_pend_criticas'!$C$3:$J$4739,7,0)="",IF(TODAY()&gt;VLOOKUP(B397,'Oficios_-_pend_criticas'!$C$3:$J$4739,5,0),"X",""),IF(VLOOKUP(B397,'Oficios_-_pend_criticas'!$C$3:$J$4739,7,0)&gt;VLOOKUP(B397,'Oficios_-_pend_criticas'!$C$3:$J$4739,5,0),"X",""))),""),"")</f>
        <v/>
      </c>
      <c r="V397" s="14" t="str">
        <f ca="1">IFERROR(IF(Q397=0,IF(VLOOKUP(B397,'Oficios_-_pend_criticas'!$C$3:$J$4739,5,0)="","",IF(VLOOKUP(B397,'Oficios_-_pend_criticas'!$C$3:$J$4739,7,0)="",IF(TODAY()&gt;VLOOKUP(B397,'Oficios_-_pend_criticas'!$C$3:$J$4739,5,0),"X",""),IF(VLOOKUP(B397,'Oficios_-_pend_criticas'!$C$3:$J$4739,7,0)&gt;VLOOKUP(B397,'Oficios_-_pend_criticas'!$C$3:$J$4739,5,0),"X",""))),""),"")</f>
        <v/>
      </c>
      <c r="W397" s="14" t="str">
        <f ca="1">IFERROR(IF(P397&lt;&gt;"X",IF(Q397&gt;0,IF(VLOOKUP(B397,'Oficios_-_pend_criticas'!$C$4:$J$4739,5,0)="","",IF(VLOOKUP(B397,'Oficios_-_pend_criticas'!$C$4:$J$4739,7,0)="",IF(TODAY()&gt;VLOOKUP(B397,'Oficios_-_pend_criticas'!$C$4:$J$4739,5,0),"X",""),IF(VLOOKUP(B397,'Oficios_-_pend_criticas'!$C$4:$J$4739,7,0)&gt;VLOOKUP(B397,'Oficios_-_pend_criticas'!$C$4:$J$4739,5,0),"X",""))),""),""),"")</f>
        <v/>
      </c>
    </row>
    <row r="398" spans="1:23" ht="36.75" hidden="1" customHeight="1" x14ac:dyDescent="0.25">
      <c r="A398" s="9" t="str">
        <f t="shared" si="18"/>
        <v/>
      </c>
      <c r="B398" s="10" t="s">
        <v>1024</v>
      </c>
      <c r="C398" s="11" t="e">
        <f>IF(B398="","",VLOOKUP(B398,#REF!,6,0))</f>
        <v>#REF!</v>
      </c>
      <c r="D398" s="12" t="e">
        <f>IF(B398="","",VLOOKUP(B398,#REF!,22,0))</f>
        <v>#REF!</v>
      </c>
      <c r="E398" s="10" t="e">
        <f>IF(B398="","",VLOOKUP(B398,Consultas_públicas!$A$376:$G$3879,7,0))</f>
        <v>#N/A</v>
      </c>
      <c r="F398" s="12" t="s">
        <v>917</v>
      </c>
      <c r="G398" s="13">
        <v>43522</v>
      </c>
      <c r="H398" s="14" t="str">
        <f>IFERROR(IF(VLOOKUP(B398,'Oficios_-_pend_criticas'!$C$4:$D$4739,2,0)="","","X"),"")</f>
        <v/>
      </c>
      <c r="I398" s="12"/>
      <c r="J398" s="13"/>
      <c r="K398" s="10"/>
      <c r="L398" s="12" t="str">
        <f>IFERROR(VLOOKUP(B398,Retorno_da_RFB!$D$3:$I$6388,5,0),"")</f>
        <v>029</v>
      </c>
      <c r="M398" s="13">
        <f>IFERROR(VLOOKUP(B398,Retorno_da_RFB!$D$3:$I$6388,6,0),"")</f>
        <v>43543</v>
      </c>
      <c r="N398" s="10" t="str">
        <f>IFERROR(VLOOKUP(B398,Retorno_da_RFB!$D$3:$I$6388,3,0),"")</f>
        <v>8428.90.90</v>
      </c>
      <c r="O398" s="10" t="str">
        <f>IFERROR(VLOOKUP(B398,Retorno_da_RFB!$D$3:$I$6388,4,0),"")</f>
        <v>Unidade funcional para descarregamento de gás natural de unidade marítima para gasoduto onshore, com capacidade de movimentação nominal de 14M (N).m3/dia para uma pressão de 50 barg e 05°C, e na condição de pico com capacidade de movimentação de 21 M (N).m3/dia para uma pressão de 80 barg e 05°C por braço, composta de: dois braços de descarregamento  marítimo de aço, com duplo contrapeso tipo DCMA, com aproximadamente, diâmetro de 12”, largura de 55” e altura de 18,1m, contendo dispositivos de engate e desengate rápidos nas extremidades móveis; painel de controle elétrico e dispositivo de controle a distância; armário com dispositivo controlador lógico programável, tipo PLC; unidade de potência hidráulica; dois conjuntos acumuladores de energia tipo ERS; duas unidades de seleção de válvulas; tubos e cabos elétricos de conexão.</v>
      </c>
      <c r="P398" s="12" t="str">
        <f>IFERROR(IF(N398="","",IF(VLOOKUP(LEFT(N398,10),'Universo_BK-BIT'!$A$5:$E$10005,2,0)="","X",VLOOKUP(LEFT(N398,10),'Universo_BK-BIT'!$A$5:$E$10005,2,0))),"X")</f>
        <v>BK</v>
      </c>
      <c r="Q398" s="12">
        <f>IFERROR(IF(P398="X","",VLOOKUP(LEFT(N398,10),'Universo_BK-BIT'!$A$5:$E$10005,3,0)),"")</f>
        <v>14</v>
      </c>
      <c r="R398" s="14" t="e">
        <f t="shared" si="19"/>
        <v>#REF!</v>
      </c>
      <c r="S398" s="14" t="e">
        <f t="shared" si="20"/>
        <v>#N/A</v>
      </c>
      <c r="T398" s="14"/>
      <c r="U398" s="14" t="str">
        <f ca="1">IFERROR(IF(P398="X",IF(VLOOKUP(B398,'Oficios_-_pend_criticas'!$C$3:$J$4739,5,0)="","",IF(VLOOKUP(B398,'Oficios_-_pend_criticas'!$C$3:$J$4739,7,0)="",IF(TODAY()&gt;VLOOKUP(B398,'Oficios_-_pend_criticas'!$C$3:$J$4739,5,0),"X",""),IF(VLOOKUP(B398,'Oficios_-_pend_criticas'!$C$3:$J$4739,7,0)&gt;VLOOKUP(B398,'Oficios_-_pend_criticas'!$C$3:$J$4739,5,0),"X",""))),""),"")</f>
        <v/>
      </c>
      <c r="V398" s="14" t="str">
        <f ca="1">IFERROR(IF(Q398=0,IF(VLOOKUP(B398,'Oficios_-_pend_criticas'!$C$3:$J$4739,5,0)="","",IF(VLOOKUP(B398,'Oficios_-_pend_criticas'!$C$3:$J$4739,7,0)="",IF(TODAY()&gt;VLOOKUP(B398,'Oficios_-_pend_criticas'!$C$3:$J$4739,5,0),"X",""),IF(VLOOKUP(B398,'Oficios_-_pend_criticas'!$C$3:$J$4739,7,0)&gt;VLOOKUP(B398,'Oficios_-_pend_criticas'!$C$3:$J$4739,5,0),"X",""))),""),"")</f>
        <v/>
      </c>
      <c r="W398" s="14" t="str">
        <f ca="1">IFERROR(IF(P398&lt;&gt;"X",IF(Q398&gt;0,IF(VLOOKUP(B398,'Oficios_-_pend_criticas'!$C$4:$J$4739,5,0)="","",IF(VLOOKUP(B398,'Oficios_-_pend_criticas'!$C$4:$J$4739,7,0)="",IF(TODAY()&gt;VLOOKUP(B398,'Oficios_-_pend_criticas'!$C$4:$J$4739,5,0),"X",""),IF(VLOOKUP(B398,'Oficios_-_pend_criticas'!$C$4:$J$4739,7,0)&gt;VLOOKUP(B398,'Oficios_-_pend_criticas'!$C$4:$J$4739,5,0),"X",""))),""),""),"")</f>
        <v/>
      </c>
    </row>
    <row r="399" spans="1:23" ht="36.75" hidden="1" customHeight="1" x14ac:dyDescent="0.25">
      <c r="A399" s="9" t="str">
        <f t="shared" si="18"/>
        <v/>
      </c>
      <c r="B399" s="10" t="s">
        <v>1026</v>
      </c>
      <c r="C399" s="11" t="e">
        <f>IF(B399="","",VLOOKUP(B399,#REF!,6,0))</f>
        <v>#REF!</v>
      </c>
      <c r="D399" s="12" t="e">
        <f>IF(B399="","",VLOOKUP(B399,#REF!,22,0))</f>
        <v>#REF!</v>
      </c>
      <c r="E399" s="10" t="e">
        <f>IF(B399="","",VLOOKUP(B399,Consultas_públicas!$A$376:$G$3879,7,0))</f>
        <v>#N/A</v>
      </c>
      <c r="F399" s="12" t="s">
        <v>917</v>
      </c>
      <c r="G399" s="13">
        <v>43522</v>
      </c>
      <c r="H399" s="14" t="str">
        <f>IFERROR(IF(VLOOKUP(B399,'Oficios_-_pend_criticas'!$C$4:$D$4739,2,0)="","","X"),"")</f>
        <v/>
      </c>
      <c r="I399" s="12"/>
      <c r="J399" s="13"/>
      <c r="K399" s="10"/>
      <c r="L399" s="12" t="str">
        <f>IFERROR(VLOOKUP(B399,Retorno_da_RFB!$D$3:$I$6388,5,0),"")</f>
        <v>029</v>
      </c>
      <c r="M399" s="13">
        <f>IFERROR(VLOOKUP(B399,Retorno_da_RFB!$D$3:$I$6388,6,0),"")</f>
        <v>43543</v>
      </c>
      <c r="N399" s="10" t="str">
        <f>IFERROR(VLOOKUP(B399,Retorno_da_RFB!$D$3:$I$6388,3,0),"")</f>
        <v>8462.29.00</v>
      </c>
      <c r="O399" s="10" t="str">
        <f>IFERROR(VLOOKUP(B399,Retorno_da_RFB!$D$3:$I$6388,4,0),"")</f>
        <v>Máquinas para a conformação de chapas metálicas em helicoides com acionamentos hidráulicos, para fabricação de roscas transportadoras e roscas sem fim, equipadas com duplo acionamento axial para a formação de helicoides com a mão esquerda ou direita, sendo totalmente programáveis, podendo formar hélices de materiais de até 15mm de espessura, com passo máximo da helicoide (comprimento) de até 600mm, com capacidade de conformar chapas de aço carbono e até chapas de aço inoxidável, com limite elástico de até 400N/mm2, diâmetro externo entre 145 a 360mm e diâmetro interno entre 50,8 a 101,4mm, possuindo mandíbulas hidráulicas para produção rápida e eficiente com o mínimo de manuseio do operador (equipadas com dois motores de 0,37kW para acionamentos de movimentos, e dois motores de 3,0kW para acionamentos hidráulicos), sendo controlada por um único operador a partir de um console integrado à máquina, a IHM (Interface Homem-Máquina, cuja tela é de 5,7”, sensível ao toque, com resolução de 640 x 480 pixels) pode ser conectada para dados via “Ethernet”, RS232 &amp; RS422/485 e saídas USB (frontal e traseira).</v>
      </c>
      <c r="P399" s="12" t="str">
        <f>IFERROR(IF(N399="","",IF(VLOOKUP(LEFT(N399,10),'Universo_BK-BIT'!$A$5:$E$10005,2,0)="","X",VLOOKUP(LEFT(N399,10),'Universo_BK-BIT'!$A$5:$E$10005,2,0))),"X")</f>
        <v>BK</v>
      </c>
      <c r="Q399" s="12">
        <f>IFERROR(IF(P399="X","",VLOOKUP(LEFT(N399,10),'Universo_BK-BIT'!$A$5:$E$10005,3,0)),"")</f>
        <v>14</v>
      </c>
      <c r="R399" s="14" t="e">
        <f t="shared" si="19"/>
        <v>#REF!</v>
      </c>
      <c r="S399" s="14" t="e">
        <f t="shared" si="20"/>
        <v>#N/A</v>
      </c>
      <c r="T399" s="14"/>
      <c r="U399" s="14" t="str">
        <f ca="1">IFERROR(IF(P399="X",IF(VLOOKUP(B399,'Oficios_-_pend_criticas'!$C$3:$J$4739,5,0)="","",IF(VLOOKUP(B399,'Oficios_-_pend_criticas'!$C$3:$J$4739,7,0)="",IF(TODAY()&gt;VLOOKUP(B399,'Oficios_-_pend_criticas'!$C$3:$J$4739,5,0),"X",""),IF(VLOOKUP(B399,'Oficios_-_pend_criticas'!$C$3:$J$4739,7,0)&gt;VLOOKUP(B399,'Oficios_-_pend_criticas'!$C$3:$J$4739,5,0),"X",""))),""),"")</f>
        <v/>
      </c>
      <c r="V399" s="14" t="str">
        <f ca="1">IFERROR(IF(Q399=0,IF(VLOOKUP(B399,'Oficios_-_pend_criticas'!$C$3:$J$4739,5,0)="","",IF(VLOOKUP(B399,'Oficios_-_pend_criticas'!$C$3:$J$4739,7,0)="",IF(TODAY()&gt;VLOOKUP(B399,'Oficios_-_pend_criticas'!$C$3:$J$4739,5,0),"X",""),IF(VLOOKUP(B399,'Oficios_-_pend_criticas'!$C$3:$J$4739,7,0)&gt;VLOOKUP(B399,'Oficios_-_pend_criticas'!$C$3:$J$4739,5,0),"X",""))),""),"")</f>
        <v/>
      </c>
      <c r="W399" s="14" t="str">
        <f ca="1">IFERROR(IF(P399&lt;&gt;"X",IF(Q399&gt;0,IF(VLOOKUP(B399,'Oficios_-_pend_criticas'!$C$4:$J$4739,5,0)="","",IF(VLOOKUP(B399,'Oficios_-_pend_criticas'!$C$4:$J$4739,7,0)="",IF(TODAY()&gt;VLOOKUP(B399,'Oficios_-_pend_criticas'!$C$4:$J$4739,5,0),"X",""),IF(VLOOKUP(B399,'Oficios_-_pend_criticas'!$C$4:$J$4739,7,0)&gt;VLOOKUP(B399,'Oficios_-_pend_criticas'!$C$4:$J$4739,5,0),"X",""))),""),""),"")</f>
        <v/>
      </c>
    </row>
    <row r="400" spans="1:23" ht="36.75" hidden="1" customHeight="1" x14ac:dyDescent="0.25">
      <c r="A400" s="9" t="str">
        <f t="shared" si="18"/>
        <v/>
      </c>
      <c r="B400" s="10" t="s">
        <v>1028</v>
      </c>
      <c r="C400" s="11" t="e">
        <f>IF(B400="","",VLOOKUP(B400,#REF!,6,0))</f>
        <v>#REF!</v>
      </c>
      <c r="D400" s="12" t="e">
        <f>IF(B400="","",VLOOKUP(B400,#REF!,22,0))</f>
        <v>#REF!</v>
      </c>
      <c r="E400" s="10" t="e">
        <f>IF(B400="","",VLOOKUP(B400,Consultas_públicas!$A$376:$G$3879,7,0))</f>
        <v>#N/A</v>
      </c>
      <c r="F400" s="12" t="s">
        <v>917</v>
      </c>
      <c r="G400" s="13">
        <v>43522</v>
      </c>
      <c r="H400" s="14" t="str">
        <f>IFERROR(IF(VLOOKUP(B400,'Oficios_-_pend_criticas'!$C$4:$D$4739,2,0)="","","X"),"")</f>
        <v/>
      </c>
      <c r="I400" s="12"/>
      <c r="J400" s="13"/>
      <c r="K400" s="10"/>
      <c r="L400" s="12" t="str">
        <f>IFERROR(VLOOKUP(B400,Retorno_da_RFB!$D$3:$I$6388,5,0),"")</f>
        <v>029</v>
      </c>
      <c r="M400" s="13">
        <f>IFERROR(VLOOKUP(B400,Retorno_da_RFB!$D$3:$I$6388,6,0),"")</f>
        <v>43543</v>
      </c>
      <c r="N400" s="10" t="str">
        <f>IFERROR(VLOOKUP(B400,Retorno_da_RFB!$D$3:$I$6388,3,0),"")</f>
        <v>8428.90.90</v>
      </c>
      <c r="O400" s="10" t="str">
        <f>IFERROR(VLOOKUP(B400,Retorno_da_RFB!$D$3:$I$6388,4,0),"")</f>
        <v>Equipamentos automáticos para transporte, movimentação e recuperação de caixas, para montagem de pedidos, com separação de itens produto-ao-homem orientada por sinais luminosos por meio de projetores ( sistema “pick-to-light”), com 297 robôs de deslocamento horizontal bidirecional , cada um com capacidade de carga de 30kg, velocidade de deslocamento de 3,1m/s e elevação de 1,6m/s; estações de entrada de materiais; estações de saída do tipo carrossel; com painéis elétricos com controladores lógicos programáveis; grades de proteção; grades guias e estruturas próprias para deslocamento horizontal dos robôs e suporte do equipamento, sensores, carregadores de bateria dos robôs, componentes elétricos e eletrônicos para seu funcionamento.</v>
      </c>
      <c r="P400" s="12" t="str">
        <f>IFERROR(IF(N400="","",IF(VLOOKUP(LEFT(N400,10),'Universo_BK-BIT'!$A$5:$E$10005,2,0)="","X",VLOOKUP(LEFT(N400,10),'Universo_BK-BIT'!$A$5:$E$10005,2,0))),"X")</f>
        <v>BK</v>
      </c>
      <c r="Q400" s="12">
        <f>IFERROR(IF(P400="X","",VLOOKUP(LEFT(N400,10),'Universo_BK-BIT'!$A$5:$E$10005,3,0)),"")</f>
        <v>14</v>
      </c>
      <c r="R400" s="14" t="e">
        <f t="shared" si="19"/>
        <v>#REF!</v>
      </c>
      <c r="S400" s="14" t="e">
        <f t="shared" si="20"/>
        <v>#N/A</v>
      </c>
      <c r="T400" s="14"/>
      <c r="U400" s="14" t="str">
        <f ca="1">IFERROR(IF(P400="X",IF(VLOOKUP(B400,'Oficios_-_pend_criticas'!$C$3:$J$4739,5,0)="","",IF(VLOOKUP(B400,'Oficios_-_pend_criticas'!$C$3:$J$4739,7,0)="",IF(TODAY()&gt;VLOOKUP(B400,'Oficios_-_pend_criticas'!$C$3:$J$4739,5,0),"X",""),IF(VLOOKUP(B400,'Oficios_-_pend_criticas'!$C$3:$J$4739,7,0)&gt;VLOOKUP(B400,'Oficios_-_pend_criticas'!$C$3:$J$4739,5,0),"X",""))),""),"")</f>
        <v/>
      </c>
      <c r="V400" s="14" t="str">
        <f ca="1">IFERROR(IF(Q400=0,IF(VLOOKUP(B400,'Oficios_-_pend_criticas'!$C$3:$J$4739,5,0)="","",IF(VLOOKUP(B400,'Oficios_-_pend_criticas'!$C$3:$J$4739,7,0)="",IF(TODAY()&gt;VLOOKUP(B400,'Oficios_-_pend_criticas'!$C$3:$J$4739,5,0),"X",""),IF(VLOOKUP(B400,'Oficios_-_pend_criticas'!$C$3:$J$4739,7,0)&gt;VLOOKUP(B400,'Oficios_-_pend_criticas'!$C$3:$J$4739,5,0),"X",""))),""),"")</f>
        <v/>
      </c>
      <c r="W400" s="14" t="str">
        <f ca="1">IFERROR(IF(P400&lt;&gt;"X",IF(Q400&gt;0,IF(VLOOKUP(B400,'Oficios_-_pend_criticas'!$C$4:$J$4739,5,0)="","",IF(VLOOKUP(B400,'Oficios_-_pend_criticas'!$C$4:$J$4739,7,0)="",IF(TODAY()&gt;VLOOKUP(B400,'Oficios_-_pend_criticas'!$C$4:$J$4739,5,0),"X",""),IF(VLOOKUP(B400,'Oficios_-_pend_criticas'!$C$4:$J$4739,7,0)&gt;VLOOKUP(B400,'Oficios_-_pend_criticas'!$C$4:$J$4739,5,0),"X",""))),""),""),"")</f>
        <v/>
      </c>
    </row>
    <row r="401" spans="1:23" ht="36.75" hidden="1" customHeight="1" x14ac:dyDescent="0.25">
      <c r="A401" s="9" t="str">
        <f t="shared" si="18"/>
        <v/>
      </c>
      <c r="B401" s="10" t="s">
        <v>1030</v>
      </c>
      <c r="C401" s="11" t="e">
        <f>IF(B401="","",VLOOKUP(B401,#REF!,6,0))</f>
        <v>#REF!</v>
      </c>
      <c r="D401" s="12" t="e">
        <f>IF(B401="","",VLOOKUP(B401,#REF!,22,0))</f>
        <v>#REF!</v>
      </c>
      <c r="E401" s="10" t="e">
        <f>IF(B401="","",VLOOKUP(B401,Consultas_públicas!$A$376:$G$3879,7,0))</f>
        <v>#N/A</v>
      </c>
      <c r="F401" s="12" t="s">
        <v>917</v>
      </c>
      <c r="G401" s="13">
        <v>43522</v>
      </c>
      <c r="H401" s="14" t="str">
        <f>IFERROR(IF(VLOOKUP(B401,'Oficios_-_pend_criticas'!$C$4:$D$4739,2,0)="","","X"),"")</f>
        <v/>
      </c>
      <c r="I401" s="12"/>
      <c r="J401" s="13"/>
      <c r="K401" s="10"/>
      <c r="L401" s="12" t="str">
        <f>IFERROR(VLOOKUP(B401,Retorno_da_RFB!$D$3:$I$6388,5,0),"")</f>
        <v>029</v>
      </c>
      <c r="M401" s="13">
        <f>IFERROR(VLOOKUP(B401,Retorno_da_RFB!$D$3:$I$6388,6,0),"")</f>
        <v>43543</v>
      </c>
      <c r="N401" s="10" t="str">
        <f>IFERROR(VLOOKUP(B401,Retorno_da_RFB!$D$3:$I$6388,3,0),"")</f>
        <v>8459.39.00</v>
      </c>
      <c r="O401" s="10" t="str">
        <f>IFERROR(VLOOKUP(B401,Retorno_da_RFB!$D$3:$I$6388,4,0),"")</f>
        <v>Fresadoras orbitais com Comando Numérico Computadorizado (CNC) para fresamento excêntrico em desbaste dos mancais principais, contrapesos e mancais de biela de virabrequins, com estrutura inclinada em polímero de concreto, trilhos em ferro fundido integrados dotadas de: gabinetes acusticamente isolados, estabilidade dos fusos de tamanho A11, principal e oposto, através de sistema com rolamentos duplos de 180mm de diâmetro; monitoramento de fixação e posicionamento via transdutores lineares, suporte giratório da peça, lunetas com 2 vias de pressão, transportador de cavacos com posicionamento flexível; gerador de programas de usinagem, carcaça do cabeçote de fresamento em aço coquilhado, compensação de temperatura via sensor de monitoramento IR; sistema patenteado de controle da força de corte. rotação máxima nos cabeçotes de fresamento de 430rpm e torque máximo de 2.918Nm.</v>
      </c>
      <c r="P401" s="12" t="str">
        <f>IFERROR(IF(N401="","",IF(VLOOKUP(LEFT(N401,10),'Universo_BK-BIT'!$A$5:$E$10005,2,0)="","X",VLOOKUP(LEFT(N401,10),'Universo_BK-BIT'!$A$5:$E$10005,2,0))),"X")</f>
        <v>BK</v>
      </c>
      <c r="Q401" s="12">
        <f>IFERROR(IF(P401="X","",VLOOKUP(LEFT(N401,10),'Universo_BK-BIT'!$A$5:$E$10005,3,0)),"")</f>
        <v>14</v>
      </c>
      <c r="R401" s="14" t="e">
        <f t="shared" si="19"/>
        <v>#REF!</v>
      </c>
      <c r="S401" s="14" t="e">
        <f t="shared" si="20"/>
        <v>#N/A</v>
      </c>
      <c r="T401" s="14"/>
      <c r="U401" s="14" t="str">
        <f ca="1">IFERROR(IF(P401="X",IF(VLOOKUP(B401,'Oficios_-_pend_criticas'!$C$3:$J$4739,5,0)="","",IF(VLOOKUP(B401,'Oficios_-_pend_criticas'!$C$3:$J$4739,7,0)="",IF(TODAY()&gt;VLOOKUP(B401,'Oficios_-_pend_criticas'!$C$3:$J$4739,5,0),"X",""),IF(VLOOKUP(B401,'Oficios_-_pend_criticas'!$C$3:$J$4739,7,0)&gt;VLOOKUP(B401,'Oficios_-_pend_criticas'!$C$3:$J$4739,5,0),"X",""))),""),"")</f>
        <v/>
      </c>
      <c r="V401" s="14" t="str">
        <f ca="1">IFERROR(IF(Q401=0,IF(VLOOKUP(B401,'Oficios_-_pend_criticas'!$C$3:$J$4739,5,0)="","",IF(VLOOKUP(B401,'Oficios_-_pend_criticas'!$C$3:$J$4739,7,0)="",IF(TODAY()&gt;VLOOKUP(B401,'Oficios_-_pend_criticas'!$C$3:$J$4739,5,0),"X",""),IF(VLOOKUP(B401,'Oficios_-_pend_criticas'!$C$3:$J$4739,7,0)&gt;VLOOKUP(B401,'Oficios_-_pend_criticas'!$C$3:$J$4739,5,0),"X",""))),""),"")</f>
        <v/>
      </c>
      <c r="W401" s="14" t="str">
        <f ca="1">IFERROR(IF(P401&lt;&gt;"X",IF(Q401&gt;0,IF(VLOOKUP(B401,'Oficios_-_pend_criticas'!$C$4:$J$4739,5,0)="","",IF(VLOOKUP(B401,'Oficios_-_pend_criticas'!$C$4:$J$4739,7,0)="",IF(TODAY()&gt;VLOOKUP(B401,'Oficios_-_pend_criticas'!$C$4:$J$4739,5,0),"X",""),IF(VLOOKUP(B401,'Oficios_-_pend_criticas'!$C$4:$J$4739,7,0)&gt;VLOOKUP(B401,'Oficios_-_pend_criticas'!$C$4:$J$4739,5,0),"X",""))),""),""),"")</f>
        <v/>
      </c>
    </row>
    <row r="402" spans="1:23" ht="36.75" hidden="1" customHeight="1" x14ac:dyDescent="0.25">
      <c r="A402" s="9" t="str">
        <f t="shared" si="18"/>
        <v/>
      </c>
      <c r="B402" s="10" t="s">
        <v>1033</v>
      </c>
      <c r="C402" s="11" t="e">
        <f>IF(B402="","",VLOOKUP(B402,#REF!,6,0))</f>
        <v>#REF!</v>
      </c>
      <c r="D402" s="12" t="e">
        <f>IF(B402="","",VLOOKUP(B402,#REF!,22,0))</f>
        <v>#REF!</v>
      </c>
      <c r="E402" s="10" t="e">
        <f>IF(B402="","",VLOOKUP(B402,Consultas_públicas!$A$376:$G$3879,7,0))</f>
        <v>#N/A</v>
      </c>
      <c r="F402" s="12" t="s">
        <v>917</v>
      </c>
      <c r="G402" s="13">
        <v>43522</v>
      </c>
      <c r="H402" s="14" t="str">
        <f>IFERROR(IF(VLOOKUP(B402,'Oficios_-_pend_criticas'!$C$4:$D$4739,2,0)="","","X"),"")</f>
        <v/>
      </c>
      <c r="I402" s="12"/>
      <c r="J402" s="13"/>
      <c r="K402" s="10"/>
      <c r="L402" s="12" t="str">
        <f>IFERROR(VLOOKUP(B402,Retorno_da_RFB!$D$3:$I$6388,5,0),"")</f>
        <v>029</v>
      </c>
      <c r="M402" s="13">
        <f>IFERROR(VLOOKUP(B402,Retorno_da_RFB!$D$3:$I$6388,6,0),"")</f>
        <v>43543</v>
      </c>
      <c r="N402" s="10" t="str">
        <f>IFERROR(VLOOKUP(B402,Retorno_da_RFB!$D$3:$I$6388,3,0),"")</f>
        <v>8443.39.10</v>
      </c>
      <c r="O402" s="10" t="str">
        <f>IFERROR(VLOOKUP(B402,Retorno_da_RFB!$D$3:$I$6388,4,0),"")</f>
        <v>Máquinas de impressão digital, por jato de tinta, com recorte conjugado, de uso industrial, com 1 cabeça de impressão micropiezoelétrica, 1.440 injetores, alta qualidade de impressão, com resolução operando entre 540 e 1.440dpi, e tamanhos de gotas entre 4 e 14 picolitros, impressão de no mínimo 4 cores (C, M, Y, K) e no máximo 7 cores (C, M, Y, K, Lc, Lm, W), operadas com tinta à base de solvente, velocidade de impressão de até 17,5m2/h; especificação de materiais a serem impressos com 1mm de espessura máxima, com largura máxima de impressão de 161cm.</v>
      </c>
      <c r="P402" s="12" t="str">
        <f>IFERROR(IF(N402="","",IF(VLOOKUP(LEFT(N402,10),'Universo_BK-BIT'!$A$5:$E$10005,2,0)="","X",VLOOKUP(LEFT(N402,10),'Universo_BK-BIT'!$A$5:$E$10005,2,0))),"X")</f>
        <v>BK</v>
      </c>
      <c r="Q402" s="12">
        <f>IFERROR(IF(P402="X","",VLOOKUP(LEFT(N402,10),'Universo_BK-BIT'!$A$5:$E$10005,3,0)),"")</f>
        <v>14</v>
      </c>
      <c r="R402" s="14" t="e">
        <f t="shared" si="19"/>
        <v>#REF!</v>
      </c>
      <c r="S402" s="14" t="e">
        <f t="shared" si="20"/>
        <v>#N/A</v>
      </c>
      <c r="T402" s="14"/>
      <c r="U402" s="14" t="str">
        <f ca="1">IFERROR(IF(P402="X",IF(VLOOKUP(B402,'Oficios_-_pend_criticas'!$C$3:$J$4739,5,0)="","",IF(VLOOKUP(B402,'Oficios_-_pend_criticas'!$C$3:$J$4739,7,0)="",IF(TODAY()&gt;VLOOKUP(B402,'Oficios_-_pend_criticas'!$C$3:$J$4739,5,0),"X",""),IF(VLOOKUP(B402,'Oficios_-_pend_criticas'!$C$3:$J$4739,7,0)&gt;VLOOKUP(B402,'Oficios_-_pend_criticas'!$C$3:$J$4739,5,0),"X",""))),""),"")</f>
        <v/>
      </c>
      <c r="V402" s="14" t="str">
        <f ca="1">IFERROR(IF(Q402=0,IF(VLOOKUP(B402,'Oficios_-_pend_criticas'!$C$3:$J$4739,5,0)="","",IF(VLOOKUP(B402,'Oficios_-_pend_criticas'!$C$3:$J$4739,7,0)="",IF(TODAY()&gt;VLOOKUP(B402,'Oficios_-_pend_criticas'!$C$3:$J$4739,5,0),"X",""),IF(VLOOKUP(B402,'Oficios_-_pend_criticas'!$C$3:$J$4739,7,0)&gt;VLOOKUP(B402,'Oficios_-_pend_criticas'!$C$3:$J$4739,5,0),"X",""))),""),"")</f>
        <v/>
      </c>
      <c r="W402" s="14" t="str">
        <f ca="1">IFERROR(IF(P402&lt;&gt;"X",IF(Q402&gt;0,IF(VLOOKUP(B402,'Oficios_-_pend_criticas'!$C$4:$J$4739,5,0)="","",IF(VLOOKUP(B402,'Oficios_-_pend_criticas'!$C$4:$J$4739,7,0)="",IF(TODAY()&gt;VLOOKUP(B402,'Oficios_-_pend_criticas'!$C$4:$J$4739,5,0),"X",""),IF(VLOOKUP(B402,'Oficios_-_pend_criticas'!$C$4:$J$4739,7,0)&gt;VLOOKUP(B402,'Oficios_-_pend_criticas'!$C$4:$J$4739,5,0),"X",""))),""),""),"")</f>
        <v/>
      </c>
    </row>
    <row r="403" spans="1:23" ht="36.75" hidden="1" customHeight="1" x14ac:dyDescent="0.25">
      <c r="A403" s="9" t="str">
        <f t="shared" si="18"/>
        <v/>
      </c>
      <c r="B403" s="10" t="s">
        <v>1035</v>
      </c>
      <c r="C403" s="11" t="e">
        <f>IF(B403="","",VLOOKUP(B403,#REF!,6,0))</f>
        <v>#REF!</v>
      </c>
      <c r="D403" s="12" t="e">
        <f>IF(B403="","",VLOOKUP(B403,#REF!,22,0))</f>
        <v>#REF!</v>
      </c>
      <c r="E403" s="10" t="e">
        <f>IF(B403="","",VLOOKUP(B403,Consultas_públicas!$A$376:$G$3879,7,0))</f>
        <v>#N/A</v>
      </c>
      <c r="F403" s="12" t="s">
        <v>917</v>
      </c>
      <c r="G403" s="13">
        <v>43522</v>
      </c>
      <c r="H403" s="14" t="str">
        <f>IFERROR(IF(VLOOKUP(B403,'Oficios_-_pend_criticas'!$C$4:$D$4739,2,0)="","","X"),"")</f>
        <v/>
      </c>
      <c r="I403" s="12"/>
      <c r="J403" s="13"/>
      <c r="K403" s="10"/>
      <c r="L403" s="12" t="str">
        <f>IFERROR(VLOOKUP(B403,Retorno_da_RFB!$D$3:$I$6388,5,0),"")</f>
        <v>029</v>
      </c>
      <c r="M403" s="13">
        <f>IFERROR(VLOOKUP(B403,Retorno_da_RFB!$D$3:$I$6388,6,0),"")</f>
        <v>43543</v>
      </c>
      <c r="N403" s="10" t="str">
        <f>IFERROR(VLOOKUP(B403,Retorno_da_RFB!$D$3:$I$6388,3,0),"")</f>
        <v>8443.39.10</v>
      </c>
      <c r="O403" s="10" t="str">
        <f>IFERROR(VLOOKUP(B403,Retorno_da_RFB!$D$3:$I$6388,4,0),"")</f>
        <v>Máquinas de impressão digital, por jato de tinta, de uso industrial, com 4 cabeças de impressão micropiezoelétrica, 1.440 injetores por cabeça, alta qualidade de impressão, com resolução operando entre 540 e 1.440dpi, e tamanhos de gotas entre 3 e 35 picolitros, impressão de no mínimo 4 cores (C ou Bl, M, Y, K) e no máximo 6 cores (C, M, Y, K, LC, LM), operadas com tinta à base de água para impressão em papel para sublimação, ou tinta solvente para impressão de mídias à base de PVC; velocidade de impressão de até 58m2/h, especificação de materiais a serem impressos com 1mm de espessura máxima, com largura máxima de impressão de 162cm.</v>
      </c>
      <c r="P403" s="12" t="str">
        <f>IFERROR(IF(N403="","",IF(VLOOKUP(LEFT(N403,10),'Universo_BK-BIT'!$A$5:$E$10005,2,0)="","X",VLOOKUP(LEFT(N403,10),'Universo_BK-BIT'!$A$5:$E$10005,2,0))),"X")</f>
        <v>BK</v>
      </c>
      <c r="Q403" s="12">
        <f>IFERROR(IF(P403="X","",VLOOKUP(LEFT(N403,10),'Universo_BK-BIT'!$A$5:$E$10005,3,0)),"")</f>
        <v>14</v>
      </c>
      <c r="R403" s="14" t="e">
        <f t="shared" si="19"/>
        <v>#REF!</v>
      </c>
      <c r="S403" s="14" t="e">
        <f t="shared" si="20"/>
        <v>#N/A</v>
      </c>
      <c r="T403" s="14"/>
      <c r="U403" s="14" t="str">
        <f ca="1">IFERROR(IF(P403="X",IF(VLOOKUP(B403,'Oficios_-_pend_criticas'!$C$3:$J$4739,5,0)="","",IF(VLOOKUP(B403,'Oficios_-_pend_criticas'!$C$3:$J$4739,7,0)="",IF(TODAY()&gt;VLOOKUP(B403,'Oficios_-_pend_criticas'!$C$3:$J$4739,5,0),"X",""),IF(VLOOKUP(B403,'Oficios_-_pend_criticas'!$C$3:$J$4739,7,0)&gt;VLOOKUP(B403,'Oficios_-_pend_criticas'!$C$3:$J$4739,5,0),"X",""))),""),"")</f>
        <v/>
      </c>
      <c r="V403" s="14" t="str">
        <f ca="1">IFERROR(IF(Q403=0,IF(VLOOKUP(B403,'Oficios_-_pend_criticas'!$C$3:$J$4739,5,0)="","",IF(VLOOKUP(B403,'Oficios_-_pend_criticas'!$C$3:$J$4739,7,0)="",IF(TODAY()&gt;VLOOKUP(B403,'Oficios_-_pend_criticas'!$C$3:$J$4739,5,0),"X",""),IF(VLOOKUP(B403,'Oficios_-_pend_criticas'!$C$3:$J$4739,7,0)&gt;VLOOKUP(B403,'Oficios_-_pend_criticas'!$C$3:$J$4739,5,0),"X",""))),""),"")</f>
        <v/>
      </c>
      <c r="W403" s="14" t="str">
        <f ca="1">IFERROR(IF(P403&lt;&gt;"X",IF(Q403&gt;0,IF(VLOOKUP(B403,'Oficios_-_pend_criticas'!$C$4:$J$4739,5,0)="","",IF(VLOOKUP(B403,'Oficios_-_pend_criticas'!$C$4:$J$4739,7,0)="",IF(TODAY()&gt;VLOOKUP(B403,'Oficios_-_pend_criticas'!$C$4:$J$4739,5,0),"X",""),IF(VLOOKUP(B403,'Oficios_-_pend_criticas'!$C$4:$J$4739,7,0)&gt;VLOOKUP(B403,'Oficios_-_pend_criticas'!$C$4:$J$4739,5,0),"X",""))),""),""),"")</f>
        <v/>
      </c>
    </row>
    <row r="404" spans="1:23" ht="36.75" hidden="1" customHeight="1" x14ac:dyDescent="0.25">
      <c r="A404" s="9" t="str">
        <f t="shared" si="18"/>
        <v/>
      </c>
      <c r="B404" s="10" t="s">
        <v>1037</v>
      </c>
      <c r="C404" s="11" t="e">
        <f>IF(B404="","",VLOOKUP(B404,#REF!,6,0))</f>
        <v>#REF!</v>
      </c>
      <c r="D404" s="12" t="e">
        <f>IF(B404="","",VLOOKUP(B404,#REF!,22,0))</f>
        <v>#REF!</v>
      </c>
      <c r="E404" s="10" t="e">
        <f>IF(B404="","",VLOOKUP(B404,Consultas_públicas!$A$376:$G$3879,7,0))</f>
        <v>#N/A</v>
      </c>
      <c r="F404" s="12" t="s">
        <v>917</v>
      </c>
      <c r="G404" s="13">
        <v>43522</v>
      </c>
      <c r="H404" s="14" t="str">
        <f>IFERROR(IF(VLOOKUP(B404,'Oficios_-_pend_criticas'!$C$4:$D$4739,2,0)="","","X"),"")</f>
        <v/>
      </c>
      <c r="I404" s="12"/>
      <c r="J404" s="13"/>
      <c r="K404" s="10"/>
      <c r="L404" s="12" t="str">
        <f>IFERROR(VLOOKUP(B404,Retorno_da_RFB!$D$3:$I$6388,5,0),"")</f>
        <v>029</v>
      </c>
      <c r="M404" s="13">
        <f>IFERROR(VLOOKUP(B404,Retorno_da_RFB!$D$3:$I$6388,6,0),"")</f>
        <v>43543</v>
      </c>
      <c r="N404" s="10" t="str">
        <f>IFERROR(VLOOKUP(B404,Retorno_da_RFB!$D$3:$I$6388,3,0),"")</f>
        <v>8443.39.10</v>
      </c>
      <c r="O404" s="10" t="str">
        <f>IFERROR(VLOOKUP(B404,Retorno_da_RFB!$D$3:$I$6388,4,0),"")</f>
        <v>Máquinas de impressão digital, por jato de tinta, de uso industrial, com 2 cabeças de impressão micropiezoelétrica, alta qualidade de impressão, com resolução operando entre 360 e 1.440dpi, e tamanhos de gotas inferiores a 35 picolitros, impressão de no mínimo 4 cores (Bl, M, Y, K) e no máximo 6 cores (Bl, M, Y, K, LB, LM), operadas com tinta à base de água para impressão em papel para sublimação, velocidade de impressão de até 32m2/h, especificação de materiais a serem impressos com 1mm de espessura máxima, com largura máxima de impressão de 190cm.</v>
      </c>
      <c r="P404" s="12" t="str">
        <f>IFERROR(IF(N404="","",IF(VLOOKUP(LEFT(N404,10),'Universo_BK-BIT'!$A$5:$E$10005,2,0)="","X",VLOOKUP(LEFT(N404,10),'Universo_BK-BIT'!$A$5:$E$10005,2,0))),"X")</f>
        <v>BK</v>
      </c>
      <c r="Q404" s="12">
        <f>IFERROR(IF(P404="X","",VLOOKUP(LEFT(N404,10),'Universo_BK-BIT'!$A$5:$E$10005,3,0)),"")</f>
        <v>14</v>
      </c>
      <c r="R404" s="14" t="e">
        <f t="shared" si="19"/>
        <v>#REF!</v>
      </c>
      <c r="S404" s="14" t="e">
        <f t="shared" si="20"/>
        <v>#N/A</v>
      </c>
      <c r="T404" s="14"/>
      <c r="U404" s="14" t="str">
        <f ca="1">IFERROR(IF(P404="X",IF(VLOOKUP(B404,'Oficios_-_pend_criticas'!$C$3:$J$4739,5,0)="","",IF(VLOOKUP(B404,'Oficios_-_pend_criticas'!$C$3:$J$4739,7,0)="",IF(TODAY()&gt;VLOOKUP(B404,'Oficios_-_pend_criticas'!$C$3:$J$4739,5,0),"X",""),IF(VLOOKUP(B404,'Oficios_-_pend_criticas'!$C$3:$J$4739,7,0)&gt;VLOOKUP(B404,'Oficios_-_pend_criticas'!$C$3:$J$4739,5,0),"X",""))),""),"")</f>
        <v/>
      </c>
      <c r="V404" s="14" t="str">
        <f ca="1">IFERROR(IF(Q404=0,IF(VLOOKUP(B404,'Oficios_-_pend_criticas'!$C$3:$J$4739,5,0)="","",IF(VLOOKUP(B404,'Oficios_-_pend_criticas'!$C$3:$J$4739,7,0)="",IF(TODAY()&gt;VLOOKUP(B404,'Oficios_-_pend_criticas'!$C$3:$J$4739,5,0),"X",""),IF(VLOOKUP(B404,'Oficios_-_pend_criticas'!$C$3:$J$4739,7,0)&gt;VLOOKUP(B404,'Oficios_-_pend_criticas'!$C$3:$J$4739,5,0),"X",""))),""),"")</f>
        <v/>
      </c>
      <c r="W404" s="14" t="str">
        <f ca="1">IFERROR(IF(P404&lt;&gt;"X",IF(Q404&gt;0,IF(VLOOKUP(B404,'Oficios_-_pend_criticas'!$C$4:$J$4739,5,0)="","",IF(VLOOKUP(B404,'Oficios_-_pend_criticas'!$C$4:$J$4739,7,0)="",IF(TODAY()&gt;VLOOKUP(B404,'Oficios_-_pend_criticas'!$C$4:$J$4739,5,0),"X",""),IF(VLOOKUP(B404,'Oficios_-_pend_criticas'!$C$4:$J$4739,7,0)&gt;VLOOKUP(B404,'Oficios_-_pend_criticas'!$C$4:$J$4739,5,0),"X",""))),""),""),"")</f>
        <v/>
      </c>
    </row>
    <row r="405" spans="1:23" ht="36.75" hidden="1" customHeight="1" x14ac:dyDescent="0.25">
      <c r="A405" s="9" t="str">
        <f t="shared" si="18"/>
        <v/>
      </c>
      <c r="B405" s="10" t="s">
        <v>1039</v>
      </c>
      <c r="C405" s="11" t="e">
        <f>IF(B405="","",VLOOKUP(B405,#REF!,6,0))</f>
        <v>#REF!</v>
      </c>
      <c r="D405" s="12" t="e">
        <f>IF(B405="","",VLOOKUP(B405,#REF!,22,0))</f>
        <v>#REF!</v>
      </c>
      <c r="E405" s="10" t="e">
        <f>IF(B405="","",VLOOKUP(B405,Consultas_públicas!$A$376:$G$3879,7,0))</f>
        <v>#N/A</v>
      </c>
      <c r="F405" s="12" t="s">
        <v>917</v>
      </c>
      <c r="G405" s="13">
        <v>43522</v>
      </c>
      <c r="H405" s="14" t="str">
        <f>IFERROR(IF(VLOOKUP(B405,'Oficios_-_pend_criticas'!$C$4:$D$4739,2,0)="","","X"),"")</f>
        <v/>
      </c>
      <c r="I405" s="12"/>
      <c r="J405" s="13"/>
      <c r="K405" s="10"/>
      <c r="L405" s="12" t="str">
        <f>IFERROR(VLOOKUP(B405,Retorno_da_RFB!$D$3:$I$6388,5,0),"")</f>
        <v>029</v>
      </c>
      <c r="M405" s="13">
        <f>IFERROR(VLOOKUP(B405,Retorno_da_RFB!$D$3:$I$6388,6,0),"")</f>
        <v>43543</v>
      </c>
      <c r="N405" s="10" t="str">
        <f>IFERROR(VLOOKUP(B405,Retorno_da_RFB!$D$3:$I$6388,3,0),"")</f>
        <v>8443.39.10</v>
      </c>
      <c r="O405" s="10" t="str">
        <f>IFERROR(VLOOKUP(B405,Retorno_da_RFB!$D$3:$I$6388,4,0),"")</f>
        <v>Máquinas de impressão digital, por jato de tinta, de uso industrial, com 6 cabeças de impressão micropiezoelétrica, 1.280 injetores por cabeça, alta qualidade de impressão, com resolução operando entre 300 e 1.200dpi, e tamanhos de gotas entre 7 e 21 picolitros, impressão de no mínimo 4 cores (Bl, M, Y, K) e no máximo 6 cores (Bl, M, Y, K, LBl, LM), operadas com tinta à base de água para impressão em papel para sublimação, velocidade de impressão de até 150m2/h, especificação de materiais a serem impressos com 1mm de espessura máxima, com largura máxima de impressão de 189cm.</v>
      </c>
      <c r="P405" s="12" t="str">
        <f>IFERROR(IF(N405="","",IF(VLOOKUP(LEFT(N405,10),'Universo_BK-BIT'!$A$5:$E$10005,2,0)="","X",VLOOKUP(LEFT(N405,10),'Universo_BK-BIT'!$A$5:$E$10005,2,0))),"X")</f>
        <v>BK</v>
      </c>
      <c r="Q405" s="12">
        <f>IFERROR(IF(P405="X","",VLOOKUP(LEFT(N405,10),'Universo_BK-BIT'!$A$5:$E$10005,3,0)),"")</f>
        <v>14</v>
      </c>
      <c r="R405" s="14" t="e">
        <f t="shared" si="19"/>
        <v>#REF!</v>
      </c>
      <c r="S405" s="14" t="e">
        <f t="shared" si="20"/>
        <v>#N/A</v>
      </c>
      <c r="T405" s="14"/>
      <c r="U405" s="14" t="str">
        <f ca="1">IFERROR(IF(P405="X",IF(VLOOKUP(B405,'Oficios_-_pend_criticas'!$C$3:$J$4739,5,0)="","",IF(VLOOKUP(B405,'Oficios_-_pend_criticas'!$C$3:$J$4739,7,0)="",IF(TODAY()&gt;VLOOKUP(B405,'Oficios_-_pend_criticas'!$C$3:$J$4739,5,0),"X",""),IF(VLOOKUP(B405,'Oficios_-_pend_criticas'!$C$3:$J$4739,7,0)&gt;VLOOKUP(B405,'Oficios_-_pend_criticas'!$C$3:$J$4739,5,0),"X",""))),""),"")</f>
        <v/>
      </c>
      <c r="V405" s="14" t="str">
        <f ca="1">IFERROR(IF(Q405=0,IF(VLOOKUP(B405,'Oficios_-_pend_criticas'!$C$3:$J$4739,5,0)="","",IF(VLOOKUP(B405,'Oficios_-_pend_criticas'!$C$3:$J$4739,7,0)="",IF(TODAY()&gt;VLOOKUP(B405,'Oficios_-_pend_criticas'!$C$3:$J$4739,5,0),"X",""),IF(VLOOKUP(B405,'Oficios_-_pend_criticas'!$C$3:$J$4739,7,0)&gt;VLOOKUP(B405,'Oficios_-_pend_criticas'!$C$3:$J$4739,5,0),"X",""))),""),"")</f>
        <v/>
      </c>
      <c r="W405" s="14" t="str">
        <f ca="1">IFERROR(IF(P405&lt;&gt;"X",IF(Q405&gt;0,IF(VLOOKUP(B405,'Oficios_-_pend_criticas'!$C$4:$J$4739,5,0)="","",IF(VLOOKUP(B405,'Oficios_-_pend_criticas'!$C$4:$J$4739,7,0)="",IF(TODAY()&gt;VLOOKUP(B405,'Oficios_-_pend_criticas'!$C$4:$J$4739,5,0),"X",""),IF(VLOOKUP(B405,'Oficios_-_pend_criticas'!$C$4:$J$4739,7,0)&gt;VLOOKUP(B405,'Oficios_-_pend_criticas'!$C$4:$J$4739,5,0),"X",""))),""),""),"")</f>
        <v/>
      </c>
    </row>
    <row r="406" spans="1:23" ht="36.75" hidden="1" customHeight="1" x14ac:dyDescent="0.25">
      <c r="A406" s="9" t="str">
        <f t="shared" si="18"/>
        <v/>
      </c>
      <c r="B406" s="10" t="s">
        <v>1041</v>
      </c>
      <c r="C406" s="11" t="e">
        <f>IF(B406="","",VLOOKUP(B406,#REF!,6,0))</f>
        <v>#REF!</v>
      </c>
      <c r="D406" s="12" t="e">
        <f>IF(B406="","",VLOOKUP(B406,#REF!,22,0))</f>
        <v>#REF!</v>
      </c>
      <c r="E406" s="10" t="e">
        <f>IF(B406="","",VLOOKUP(B406,Consultas_públicas!$A$376:$G$3879,7,0))</f>
        <v>#N/A</v>
      </c>
      <c r="F406" s="12" t="s">
        <v>917</v>
      </c>
      <c r="G406" s="13">
        <v>43522</v>
      </c>
      <c r="H406" s="14" t="str">
        <f>IFERROR(IF(VLOOKUP(B406,'Oficios_-_pend_criticas'!$C$4:$D$4739,2,0)="","","X"),"")</f>
        <v/>
      </c>
      <c r="I406" s="12"/>
      <c r="J406" s="13"/>
      <c r="K406" s="10"/>
      <c r="L406" s="12" t="str">
        <f>IFERROR(VLOOKUP(B406,Retorno_da_RFB!$D$3:$I$6388,5,0),"")</f>
        <v>029</v>
      </c>
      <c r="M406" s="13">
        <f>IFERROR(VLOOKUP(B406,Retorno_da_RFB!$D$3:$I$6388,6,0),"")</f>
        <v>43543</v>
      </c>
      <c r="N406" s="10" t="str">
        <f>IFERROR(VLOOKUP(B406,Retorno_da_RFB!$D$3:$I$6388,3,0),"")</f>
        <v>8504.90.30</v>
      </c>
      <c r="O406" s="10" t="str">
        <f>IFERROR(VLOOKUP(B406,Retorno_da_RFB!$D$3:$I$6388,4,0),"")</f>
        <v>Buchas condensivas para uso em alta extra tensão para faixa acima de 245 até 1.200kV, de papel impregnado em óleo (OIP) ou de papel impregnado em resina (RIP) ou de isolante sintético impregnado com resina (RIS).</v>
      </c>
      <c r="P406" s="12" t="str">
        <f>IFERROR(IF(N406="","",IF(VLOOKUP(LEFT(N406,10),'Universo_BK-BIT'!$A$5:$E$10005,2,0)="","X",VLOOKUP(LEFT(N406,10),'Universo_BK-BIT'!$A$5:$E$10005,2,0))),"X")</f>
        <v>BK</v>
      </c>
      <c r="Q406" s="12">
        <f>IFERROR(IF(P406="X","",VLOOKUP(LEFT(N406,10),'Universo_BK-BIT'!$A$5:$E$10005,3,0)),"")</f>
        <v>14</v>
      </c>
      <c r="R406" s="14" t="e">
        <f t="shared" si="19"/>
        <v>#REF!</v>
      </c>
      <c r="S406" s="14" t="e">
        <f t="shared" si="20"/>
        <v>#N/A</v>
      </c>
      <c r="T406" s="14"/>
      <c r="U406" s="14" t="str">
        <f ca="1">IFERROR(IF(P406="X",IF(VLOOKUP(B406,'Oficios_-_pend_criticas'!$C$3:$J$4739,5,0)="","",IF(VLOOKUP(B406,'Oficios_-_pend_criticas'!$C$3:$J$4739,7,0)="",IF(TODAY()&gt;VLOOKUP(B406,'Oficios_-_pend_criticas'!$C$3:$J$4739,5,0),"X",""),IF(VLOOKUP(B406,'Oficios_-_pend_criticas'!$C$3:$J$4739,7,0)&gt;VLOOKUP(B406,'Oficios_-_pend_criticas'!$C$3:$J$4739,5,0),"X",""))),""),"")</f>
        <v/>
      </c>
      <c r="V406" s="14" t="str">
        <f ca="1">IFERROR(IF(Q406=0,IF(VLOOKUP(B406,'Oficios_-_pend_criticas'!$C$3:$J$4739,5,0)="","",IF(VLOOKUP(B406,'Oficios_-_pend_criticas'!$C$3:$J$4739,7,0)="",IF(TODAY()&gt;VLOOKUP(B406,'Oficios_-_pend_criticas'!$C$3:$J$4739,5,0),"X",""),IF(VLOOKUP(B406,'Oficios_-_pend_criticas'!$C$3:$J$4739,7,0)&gt;VLOOKUP(B406,'Oficios_-_pend_criticas'!$C$3:$J$4739,5,0),"X",""))),""),"")</f>
        <v/>
      </c>
      <c r="W406" s="14" t="str">
        <f ca="1">IFERROR(IF(P406&lt;&gt;"X",IF(Q406&gt;0,IF(VLOOKUP(B406,'Oficios_-_pend_criticas'!$C$4:$J$4739,5,0)="","",IF(VLOOKUP(B406,'Oficios_-_pend_criticas'!$C$4:$J$4739,7,0)="",IF(TODAY()&gt;VLOOKUP(B406,'Oficios_-_pend_criticas'!$C$4:$J$4739,5,0),"X",""),IF(VLOOKUP(B406,'Oficios_-_pend_criticas'!$C$4:$J$4739,7,0)&gt;VLOOKUP(B406,'Oficios_-_pend_criticas'!$C$4:$J$4739,5,0),"X",""))),""),""),"")</f>
        <v/>
      </c>
    </row>
    <row r="407" spans="1:23" ht="36.75" hidden="1" customHeight="1" x14ac:dyDescent="0.25">
      <c r="A407" s="9" t="str">
        <f t="shared" si="18"/>
        <v/>
      </c>
      <c r="B407" s="10" t="s">
        <v>1044</v>
      </c>
      <c r="C407" s="11" t="e">
        <f>IF(B407="","",VLOOKUP(B407,#REF!,6,0))</f>
        <v>#REF!</v>
      </c>
      <c r="D407" s="12" t="e">
        <f>IF(B407="","",VLOOKUP(B407,#REF!,22,0))</f>
        <v>#REF!</v>
      </c>
      <c r="E407" s="10" t="e">
        <f>IF(B407="","",VLOOKUP(B407,Consultas_públicas!$A$376:$G$3879,7,0))</f>
        <v>#N/A</v>
      </c>
      <c r="F407" s="12" t="s">
        <v>917</v>
      </c>
      <c r="G407" s="13">
        <v>43522</v>
      </c>
      <c r="H407" s="14" t="str">
        <f>IFERROR(IF(VLOOKUP(B407,'Oficios_-_pend_criticas'!$C$4:$D$4739,2,0)="","","X"),"")</f>
        <v/>
      </c>
      <c r="I407" s="12"/>
      <c r="J407" s="13"/>
      <c r="K407" s="10"/>
      <c r="L407" s="12" t="str">
        <f>IFERROR(VLOOKUP(B407,Retorno_da_RFB!$D$3:$I$6388,5,0),"")</f>
        <v>029</v>
      </c>
      <c r="M407" s="13">
        <f>IFERROR(VLOOKUP(B407,Retorno_da_RFB!$D$3:$I$6388,6,0),"")</f>
        <v>43543</v>
      </c>
      <c r="N407" s="10" t="str">
        <f>IFERROR(VLOOKUP(B407,Retorno_da_RFB!$D$3:$I$6388,3,0),"")</f>
        <v>8421.29.90</v>
      </c>
      <c r="O407" s="10" t="str">
        <f>IFERROR(VLOOKUP(B407,Retorno_da_RFB!$D$3:$I$6388,4,0),"")</f>
        <v>Filtros automáticos, rotativo, de discos cerâmicos para filtração capilar, com descarga de sólidos por raspadores, com área de filtragem de 144m2, dotados de 15 (quinze) discos de 3.800mm de diâmetro cada um com 12 (doze) setores, totalizando 180 (cento e oitenta) setores filtrantes e reservatório para polpa de minério, com volume de 35m3.</v>
      </c>
      <c r="P407" s="12" t="str">
        <f>IFERROR(IF(N407="","",IF(VLOOKUP(LEFT(N407,10),'Universo_BK-BIT'!$A$5:$E$10005,2,0)="","X",VLOOKUP(LEFT(N407,10),'Universo_BK-BIT'!$A$5:$E$10005,2,0))),"X")</f>
        <v>BK</v>
      </c>
      <c r="Q407" s="12">
        <f>IFERROR(IF(P407="X","",VLOOKUP(LEFT(N407,10),'Universo_BK-BIT'!$A$5:$E$10005,3,0)),"")</f>
        <v>14</v>
      </c>
      <c r="R407" s="14" t="e">
        <f t="shared" si="19"/>
        <v>#REF!</v>
      </c>
      <c r="S407" s="14" t="e">
        <f t="shared" si="20"/>
        <v>#N/A</v>
      </c>
      <c r="T407" s="14"/>
      <c r="U407" s="14" t="str">
        <f ca="1">IFERROR(IF(P407="X",IF(VLOOKUP(B407,'Oficios_-_pend_criticas'!$C$3:$J$4739,5,0)="","",IF(VLOOKUP(B407,'Oficios_-_pend_criticas'!$C$3:$J$4739,7,0)="",IF(TODAY()&gt;VLOOKUP(B407,'Oficios_-_pend_criticas'!$C$3:$J$4739,5,0),"X",""),IF(VLOOKUP(B407,'Oficios_-_pend_criticas'!$C$3:$J$4739,7,0)&gt;VLOOKUP(B407,'Oficios_-_pend_criticas'!$C$3:$J$4739,5,0),"X",""))),""),"")</f>
        <v/>
      </c>
      <c r="V407" s="14" t="str">
        <f ca="1">IFERROR(IF(Q407=0,IF(VLOOKUP(B407,'Oficios_-_pend_criticas'!$C$3:$J$4739,5,0)="","",IF(VLOOKUP(B407,'Oficios_-_pend_criticas'!$C$3:$J$4739,7,0)="",IF(TODAY()&gt;VLOOKUP(B407,'Oficios_-_pend_criticas'!$C$3:$J$4739,5,0),"X",""),IF(VLOOKUP(B407,'Oficios_-_pend_criticas'!$C$3:$J$4739,7,0)&gt;VLOOKUP(B407,'Oficios_-_pend_criticas'!$C$3:$J$4739,5,0),"X",""))),""),"")</f>
        <v/>
      </c>
      <c r="W407" s="14" t="str">
        <f ca="1">IFERROR(IF(P407&lt;&gt;"X",IF(Q407&gt;0,IF(VLOOKUP(B407,'Oficios_-_pend_criticas'!$C$4:$J$4739,5,0)="","",IF(VLOOKUP(B407,'Oficios_-_pend_criticas'!$C$4:$J$4739,7,0)="",IF(TODAY()&gt;VLOOKUP(B407,'Oficios_-_pend_criticas'!$C$4:$J$4739,5,0),"X",""),IF(VLOOKUP(B407,'Oficios_-_pend_criticas'!$C$4:$J$4739,7,0)&gt;VLOOKUP(B407,'Oficios_-_pend_criticas'!$C$4:$J$4739,5,0),"X",""))),""),""),"")</f>
        <v/>
      </c>
    </row>
    <row r="408" spans="1:23" ht="36.75" hidden="1" customHeight="1" x14ac:dyDescent="0.25">
      <c r="A408" s="9" t="str">
        <f t="shared" si="18"/>
        <v/>
      </c>
      <c r="B408" s="10" t="s">
        <v>1047</v>
      </c>
      <c r="C408" s="11" t="e">
        <f>IF(B408="","",VLOOKUP(B408,#REF!,6,0))</f>
        <v>#REF!</v>
      </c>
      <c r="D408" s="12" t="e">
        <f>IF(B408="","",VLOOKUP(B408,#REF!,22,0))</f>
        <v>#REF!</v>
      </c>
      <c r="E408" s="10" t="e">
        <f>IF(B408="","",VLOOKUP(B408,Consultas_públicas!$A$376:$G$3879,7,0))</f>
        <v>#N/A</v>
      </c>
      <c r="F408" s="12" t="s">
        <v>917</v>
      </c>
      <c r="G408" s="13">
        <v>43522</v>
      </c>
      <c r="H408" s="14" t="str">
        <f>IFERROR(IF(VLOOKUP(B408,'Oficios_-_pend_criticas'!$C$4:$D$4739,2,0)="","","X"),"")</f>
        <v/>
      </c>
      <c r="I408" s="12"/>
      <c r="J408" s="13"/>
      <c r="K408" s="10"/>
      <c r="L408" s="12" t="str">
        <f>IFERROR(VLOOKUP(B408,Retorno_da_RFB!$D$3:$I$6388,5,0),"")</f>
        <v>029</v>
      </c>
      <c r="M408" s="13">
        <f>IFERROR(VLOOKUP(B408,Retorno_da_RFB!$D$3:$I$6388,6,0),"")</f>
        <v>43543</v>
      </c>
      <c r="N408" s="10" t="str">
        <f>IFERROR(VLOOKUP(B408,Retorno_da_RFB!$D$3:$I$6388,3,0),"")</f>
        <v>8443.39.10</v>
      </c>
      <c r="O408" s="10" t="str">
        <f>IFERROR(VLOOKUP(B408,Retorno_da_RFB!$D$3:$I$6388,4,0),"")</f>
        <v>Impressoras de etiquetas digitais de alta qualidade imprimindo com tecnologia jato de tinta de 7 cores (preto mate e preto, ciano, magenta, amarelo, verde, laranja, branco) sem necessidade de pré-tratamento dos suportes de etiquetas, operando com velocidade de impressão de até 8,2 metros lineares p/min e tamanhos de imagem máximo de 315,2 x 914,4mm, e resolução máxima de 1.440 x 720dpi, trabalhando com bobinas de 80 a 334mm (ajustável a qualquer largura dentro desta margem), dotadas de: desbobinador com capacidade de desbobinagem máxima de 100kg de peso/600mm de diâmetro com um cilindro interior de 76mm, matriz de cabeças de impressão com micro injetores com tecnologia de gotas de tinta de tamanho variável, sistema de suavização de bordas, sistema duplo de secagem por aquecedor e secagem com ar, sistema de rebobinagem, totalmente controlada por CLP interno e painel “touch” com interface intuitiva.</v>
      </c>
      <c r="P408" s="12" t="str">
        <f>IFERROR(IF(N408="","",IF(VLOOKUP(LEFT(N408,10),'Universo_BK-BIT'!$A$5:$E$10005,2,0)="","X",VLOOKUP(LEFT(N408,10),'Universo_BK-BIT'!$A$5:$E$10005,2,0))),"X")</f>
        <v>BK</v>
      </c>
      <c r="Q408" s="12">
        <f>IFERROR(IF(P408="X","",VLOOKUP(LEFT(N408,10),'Universo_BK-BIT'!$A$5:$E$10005,3,0)),"")</f>
        <v>14</v>
      </c>
      <c r="R408" s="14" t="e">
        <f t="shared" si="19"/>
        <v>#REF!</v>
      </c>
      <c r="S408" s="14" t="e">
        <f t="shared" si="20"/>
        <v>#N/A</v>
      </c>
      <c r="T408" s="14"/>
      <c r="U408" s="14" t="str">
        <f ca="1">IFERROR(IF(P408="X",IF(VLOOKUP(B408,'Oficios_-_pend_criticas'!$C$3:$J$4739,5,0)="","",IF(VLOOKUP(B408,'Oficios_-_pend_criticas'!$C$3:$J$4739,7,0)="",IF(TODAY()&gt;VLOOKUP(B408,'Oficios_-_pend_criticas'!$C$3:$J$4739,5,0),"X",""),IF(VLOOKUP(B408,'Oficios_-_pend_criticas'!$C$3:$J$4739,7,0)&gt;VLOOKUP(B408,'Oficios_-_pend_criticas'!$C$3:$J$4739,5,0),"X",""))),""),"")</f>
        <v/>
      </c>
      <c r="V408" s="14" t="str">
        <f ca="1">IFERROR(IF(Q408=0,IF(VLOOKUP(B408,'Oficios_-_pend_criticas'!$C$3:$J$4739,5,0)="","",IF(VLOOKUP(B408,'Oficios_-_pend_criticas'!$C$3:$J$4739,7,0)="",IF(TODAY()&gt;VLOOKUP(B408,'Oficios_-_pend_criticas'!$C$3:$J$4739,5,0),"X",""),IF(VLOOKUP(B408,'Oficios_-_pend_criticas'!$C$3:$J$4739,7,0)&gt;VLOOKUP(B408,'Oficios_-_pend_criticas'!$C$3:$J$4739,5,0),"X",""))),""),"")</f>
        <v/>
      </c>
      <c r="W408" s="14" t="str">
        <f ca="1">IFERROR(IF(P408&lt;&gt;"X",IF(Q408&gt;0,IF(VLOOKUP(B408,'Oficios_-_pend_criticas'!$C$4:$J$4739,5,0)="","",IF(VLOOKUP(B408,'Oficios_-_pend_criticas'!$C$4:$J$4739,7,0)="",IF(TODAY()&gt;VLOOKUP(B408,'Oficios_-_pend_criticas'!$C$4:$J$4739,5,0),"X",""),IF(VLOOKUP(B408,'Oficios_-_pend_criticas'!$C$4:$J$4739,7,0)&gt;VLOOKUP(B408,'Oficios_-_pend_criticas'!$C$4:$J$4739,5,0),"X",""))),""),""),"")</f>
        <v/>
      </c>
    </row>
    <row r="409" spans="1:23" ht="36.75" hidden="1" customHeight="1" x14ac:dyDescent="0.25">
      <c r="A409" s="9" t="str">
        <f t="shared" si="18"/>
        <v/>
      </c>
      <c r="B409" s="10" t="s">
        <v>1049</v>
      </c>
      <c r="C409" s="11" t="e">
        <f>IF(B409="","",VLOOKUP(B409,#REF!,6,0))</f>
        <v>#REF!</v>
      </c>
      <c r="D409" s="12" t="e">
        <f>IF(B409="","",VLOOKUP(B409,#REF!,22,0))</f>
        <v>#REF!</v>
      </c>
      <c r="E409" s="10" t="e">
        <f>IF(B409="","",VLOOKUP(B409,Consultas_públicas!$A$376:$G$3879,7,0))</f>
        <v>#N/A</v>
      </c>
      <c r="F409" s="12" t="s">
        <v>917</v>
      </c>
      <c r="G409" s="13">
        <v>43522</v>
      </c>
      <c r="H409" s="14" t="str">
        <f>IFERROR(IF(VLOOKUP(B409,'Oficios_-_pend_criticas'!$C$4:$D$4739,2,0)="","","X"),"")</f>
        <v/>
      </c>
      <c r="I409" s="12"/>
      <c r="J409" s="13"/>
      <c r="K409" s="10"/>
      <c r="L409" s="12" t="str">
        <f>IFERROR(VLOOKUP(B409,Retorno_da_RFB!$D$3:$I$6388,5,0),"")</f>
        <v>029</v>
      </c>
      <c r="M409" s="13">
        <f>IFERROR(VLOOKUP(B409,Retorno_da_RFB!$D$3:$I$6388,6,0),"")</f>
        <v>43543</v>
      </c>
      <c r="N409" s="10" t="str">
        <f>IFERROR(VLOOKUP(B409,Retorno_da_RFB!$D$3:$I$6388,3,0),"")</f>
        <v>8430.41.20</v>
      </c>
      <c r="O409" s="10" t="str">
        <f>IFERROR(VLOOKUP(B409,Retorno_da_RFB!$D$3:$I$6388,4,0),"")</f>
        <v>Máquinas perfuratrizes rotativas direcional, horizontal, autopropulsada, movida sobre esteiras, equipadas com motor de 6 cilindros, potência bruta máxima de 190HP, módulo ECU para controle e leitura do motor; empuxo e puxada da máquina de 27.200kg (60.000lbs); mandril com torque de até 12.000Nm e velocidade máxima de rotação de 210rpm; velocidade máxima de deslocamento 4,4km/h; sistema de fluído de perfuração com fluxo de até 492L/min;  sistema de morsa com abertura superior; carregador de hastes semiautomático com barras de segurança; sistema CAN projetado em tela LED; bloqueio hidráulico remoto; sistema de alerta de colisão elétrico.</v>
      </c>
      <c r="P409" s="12" t="str">
        <f>IFERROR(IF(N409="","",IF(VLOOKUP(LEFT(N409,10),'Universo_BK-BIT'!$A$5:$E$10005,2,0)="","X",VLOOKUP(LEFT(N409,10),'Universo_BK-BIT'!$A$5:$E$10005,2,0))),"X")</f>
        <v>BK</v>
      </c>
      <c r="Q409" s="12">
        <f>IFERROR(IF(P409="X","",VLOOKUP(LEFT(N409,10),'Universo_BK-BIT'!$A$5:$E$10005,3,0)),"")</f>
        <v>14</v>
      </c>
      <c r="R409" s="14" t="e">
        <f t="shared" si="19"/>
        <v>#REF!</v>
      </c>
      <c r="S409" s="14" t="e">
        <f t="shared" si="20"/>
        <v>#N/A</v>
      </c>
      <c r="T409" s="14"/>
      <c r="U409" s="14" t="str">
        <f ca="1">IFERROR(IF(P409="X",IF(VLOOKUP(B409,'Oficios_-_pend_criticas'!$C$3:$J$4739,5,0)="","",IF(VLOOKUP(B409,'Oficios_-_pend_criticas'!$C$3:$J$4739,7,0)="",IF(TODAY()&gt;VLOOKUP(B409,'Oficios_-_pend_criticas'!$C$3:$J$4739,5,0),"X",""),IF(VLOOKUP(B409,'Oficios_-_pend_criticas'!$C$3:$J$4739,7,0)&gt;VLOOKUP(B409,'Oficios_-_pend_criticas'!$C$3:$J$4739,5,0),"X",""))),""),"")</f>
        <v/>
      </c>
      <c r="V409" s="14" t="str">
        <f ca="1">IFERROR(IF(Q409=0,IF(VLOOKUP(B409,'Oficios_-_pend_criticas'!$C$3:$J$4739,5,0)="","",IF(VLOOKUP(B409,'Oficios_-_pend_criticas'!$C$3:$J$4739,7,0)="",IF(TODAY()&gt;VLOOKUP(B409,'Oficios_-_pend_criticas'!$C$3:$J$4739,5,0),"X",""),IF(VLOOKUP(B409,'Oficios_-_pend_criticas'!$C$3:$J$4739,7,0)&gt;VLOOKUP(B409,'Oficios_-_pend_criticas'!$C$3:$J$4739,5,0),"X",""))),""),"")</f>
        <v/>
      </c>
      <c r="W409" s="14" t="str">
        <f ca="1">IFERROR(IF(P409&lt;&gt;"X",IF(Q409&gt;0,IF(VLOOKUP(B409,'Oficios_-_pend_criticas'!$C$4:$J$4739,5,0)="","",IF(VLOOKUP(B409,'Oficios_-_pend_criticas'!$C$4:$J$4739,7,0)="",IF(TODAY()&gt;VLOOKUP(B409,'Oficios_-_pend_criticas'!$C$4:$J$4739,5,0),"X",""),IF(VLOOKUP(B409,'Oficios_-_pend_criticas'!$C$4:$J$4739,7,0)&gt;VLOOKUP(B409,'Oficios_-_pend_criticas'!$C$4:$J$4739,5,0),"X",""))),""),""),"")</f>
        <v/>
      </c>
    </row>
    <row r="410" spans="1:23" ht="36.75" hidden="1" customHeight="1" x14ac:dyDescent="0.25">
      <c r="A410" s="9" t="str">
        <f t="shared" si="18"/>
        <v/>
      </c>
      <c r="B410" s="10" t="s">
        <v>1052</v>
      </c>
      <c r="C410" s="11" t="e">
        <f>IF(B410="","",VLOOKUP(B410,#REF!,6,0))</f>
        <v>#REF!</v>
      </c>
      <c r="D410" s="12" t="e">
        <f>IF(B410="","",VLOOKUP(B410,#REF!,22,0))</f>
        <v>#REF!</v>
      </c>
      <c r="E410" s="10" t="e">
        <f>IF(B410="","",VLOOKUP(B410,Consultas_públicas!$A$376:$G$3879,7,0))</f>
        <v>#N/A</v>
      </c>
      <c r="F410" s="12" t="s">
        <v>917</v>
      </c>
      <c r="G410" s="13">
        <v>43522</v>
      </c>
      <c r="H410" s="14" t="str">
        <f>IFERROR(IF(VLOOKUP(B410,'Oficios_-_pend_criticas'!$C$4:$D$4739,2,0)="","","X"),"")</f>
        <v/>
      </c>
      <c r="I410" s="12"/>
      <c r="J410" s="13"/>
      <c r="K410" s="10"/>
      <c r="L410" s="12" t="str">
        <f>IFERROR(VLOOKUP(B410,Retorno_da_RFB!$D$3:$I$6388,5,0),"")</f>
        <v>029</v>
      </c>
      <c r="M410" s="13">
        <f>IFERROR(VLOOKUP(B410,Retorno_da_RFB!$D$3:$I$6388,6,0),"")</f>
        <v>43543</v>
      </c>
      <c r="N410" s="10" t="str">
        <f>IFERROR(VLOOKUP(B410,Retorno_da_RFB!$D$3:$I$6388,3,0),"")</f>
        <v>8459.21.99</v>
      </c>
      <c r="O410" s="10" t="str">
        <f>IFERROR(VLOOKUP(B410,Retorno_da_RFB!$D$3:$I$6388,4,0),"")</f>
        <v>Máquinas exclusivas para furação profunda horizontal de peças não cilíndricas, com profundidade de furação controlada por comando numérico computadorizado (CNC) ou controle lógico programável (CLP), para furação de barras, placas e peças de aço e materiais não ferrosos, com mesa de 600 x 1.000mm, diâmetro de furação mínimo de 10mm e máximo de 25mm, comprimento máximo de furação de 500mm, eixo árvore com velocidade máxima de 6.000rpm, curso do eixo X de 600mm, curso do eixo Y de 380mm, bomba de refrigeração com vazão entre 30 a 60litros/min, equipada com transportador de cavacos e carenagem completa.</v>
      </c>
      <c r="P410" s="12" t="str">
        <f>IFERROR(IF(N410="","",IF(VLOOKUP(LEFT(N410,10),'Universo_BK-BIT'!$A$5:$E$10005,2,0)="","X",VLOOKUP(LEFT(N410,10),'Universo_BK-BIT'!$A$5:$E$10005,2,0))),"X")</f>
        <v>BK</v>
      </c>
      <c r="Q410" s="12">
        <f>IFERROR(IF(P410="X","",VLOOKUP(LEFT(N410,10),'Universo_BK-BIT'!$A$5:$E$10005,3,0)),"")</f>
        <v>14</v>
      </c>
      <c r="R410" s="14" t="e">
        <f t="shared" si="19"/>
        <v>#REF!</v>
      </c>
      <c r="S410" s="14" t="e">
        <f t="shared" si="20"/>
        <v>#N/A</v>
      </c>
      <c r="T410" s="14"/>
      <c r="U410" s="14" t="str">
        <f ca="1">IFERROR(IF(P410="X",IF(VLOOKUP(B410,'Oficios_-_pend_criticas'!$C$3:$J$4739,5,0)="","",IF(VLOOKUP(B410,'Oficios_-_pend_criticas'!$C$3:$J$4739,7,0)="",IF(TODAY()&gt;VLOOKUP(B410,'Oficios_-_pend_criticas'!$C$3:$J$4739,5,0),"X",""),IF(VLOOKUP(B410,'Oficios_-_pend_criticas'!$C$3:$J$4739,7,0)&gt;VLOOKUP(B410,'Oficios_-_pend_criticas'!$C$3:$J$4739,5,0),"X",""))),""),"")</f>
        <v/>
      </c>
      <c r="V410" s="14" t="str">
        <f ca="1">IFERROR(IF(Q410=0,IF(VLOOKUP(B410,'Oficios_-_pend_criticas'!$C$3:$J$4739,5,0)="","",IF(VLOOKUP(B410,'Oficios_-_pend_criticas'!$C$3:$J$4739,7,0)="",IF(TODAY()&gt;VLOOKUP(B410,'Oficios_-_pend_criticas'!$C$3:$J$4739,5,0),"X",""),IF(VLOOKUP(B410,'Oficios_-_pend_criticas'!$C$3:$J$4739,7,0)&gt;VLOOKUP(B410,'Oficios_-_pend_criticas'!$C$3:$J$4739,5,0),"X",""))),""),"")</f>
        <v/>
      </c>
      <c r="W410" s="14" t="str">
        <f ca="1">IFERROR(IF(P410&lt;&gt;"X",IF(Q410&gt;0,IF(VLOOKUP(B410,'Oficios_-_pend_criticas'!$C$4:$J$4739,5,0)="","",IF(VLOOKUP(B410,'Oficios_-_pend_criticas'!$C$4:$J$4739,7,0)="",IF(TODAY()&gt;VLOOKUP(B410,'Oficios_-_pend_criticas'!$C$4:$J$4739,5,0),"X",""),IF(VLOOKUP(B410,'Oficios_-_pend_criticas'!$C$4:$J$4739,7,0)&gt;VLOOKUP(B410,'Oficios_-_pend_criticas'!$C$4:$J$4739,5,0),"X",""))),""),""),"")</f>
        <v/>
      </c>
    </row>
    <row r="411" spans="1:23" ht="36.75" hidden="1" customHeight="1" x14ac:dyDescent="0.25">
      <c r="A411" s="9" t="str">
        <f t="shared" si="18"/>
        <v/>
      </c>
      <c r="B411" s="10" t="s">
        <v>1055</v>
      </c>
      <c r="C411" s="11" t="e">
        <f>IF(B411="","",VLOOKUP(B411,#REF!,6,0))</f>
        <v>#REF!</v>
      </c>
      <c r="D411" s="12" t="e">
        <f>IF(B411="","",VLOOKUP(B411,#REF!,22,0))</f>
        <v>#REF!</v>
      </c>
      <c r="E411" s="10" t="e">
        <f>IF(B411="","",VLOOKUP(B411,Consultas_públicas!$A$376:$G$3879,7,0))</f>
        <v>#N/A</v>
      </c>
      <c r="F411" s="12" t="s">
        <v>917</v>
      </c>
      <c r="G411" s="13">
        <v>43522</v>
      </c>
      <c r="H411" s="14" t="str">
        <f>IFERROR(IF(VLOOKUP(B411,'Oficios_-_pend_criticas'!$C$4:$D$4739,2,0)="","","X"),"")</f>
        <v/>
      </c>
      <c r="I411" s="12"/>
      <c r="J411" s="13"/>
      <c r="K411" s="10"/>
      <c r="L411" s="12" t="str">
        <f>IFERROR(VLOOKUP(B411,Retorno_da_RFB!$D$3:$I$6388,5,0),"")</f>
        <v>029</v>
      </c>
      <c r="M411" s="13">
        <f>IFERROR(VLOOKUP(B411,Retorno_da_RFB!$D$3:$I$6388,6,0),"")</f>
        <v>43543</v>
      </c>
      <c r="N411" s="10" t="str">
        <f>IFERROR(VLOOKUP(B411,Retorno_da_RFB!$D$3:$I$6388,3,0),"")</f>
        <v>9018.50.90</v>
      </c>
      <c r="O411" s="10" t="str">
        <f>IFERROR(VLOOKUP(B411,Retorno_da_RFB!$D$3:$I$6388,4,0),"")</f>
        <v>Pupilômetros digitais, para medições de distância interpupilar, com medições de distância, pupilar binocular de 45~82mm, e com lente para operador de + 1,5d.</v>
      </c>
      <c r="P411" s="12" t="str">
        <f>IFERROR(IF(N411="","",IF(VLOOKUP(LEFT(N411,10),'Universo_BK-BIT'!$A$5:$E$10005,2,0)="","X",VLOOKUP(LEFT(N411,10),'Universo_BK-BIT'!$A$5:$E$10005,2,0))),"X")</f>
        <v>BK</v>
      </c>
      <c r="Q411" s="12">
        <f>IFERROR(IF(P411="X","",VLOOKUP(LEFT(N411,10),'Universo_BK-BIT'!$A$5:$E$10005,3,0)),"")</f>
        <v>14</v>
      </c>
      <c r="R411" s="14" t="e">
        <f t="shared" si="19"/>
        <v>#REF!</v>
      </c>
      <c r="S411" s="14" t="e">
        <f t="shared" si="20"/>
        <v>#N/A</v>
      </c>
      <c r="T411" s="14"/>
      <c r="U411" s="14" t="str">
        <f ca="1">IFERROR(IF(P411="X",IF(VLOOKUP(B411,'Oficios_-_pend_criticas'!$C$3:$J$4739,5,0)="","",IF(VLOOKUP(B411,'Oficios_-_pend_criticas'!$C$3:$J$4739,7,0)="",IF(TODAY()&gt;VLOOKUP(B411,'Oficios_-_pend_criticas'!$C$3:$J$4739,5,0),"X",""),IF(VLOOKUP(B411,'Oficios_-_pend_criticas'!$C$3:$J$4739,7,0)&gt;VLOOKUP(B411,'Oficios_-_pend_criticas'!$C$3:$J$4739,5,0),"X",""))),""),"")</f>
        <v/>
      </c>
      <c r="V411" s="14" t="str">
        <f ca="1">IFERROR(IF(Q411=0,IF(VLOOKUP(B411,'Oficios_-_pend_criticas'!$C$3:$J$4739,5,0)="","",IF(VLOOKUP(B411,'Oficios_-_pend_criticas'!$C$3:$J$4739,7,0)="",IF(TODAY()&gt;VLOOKUP(B411,'Oficios_-_pend_criticas'!$C$3:$J$4739,5,0),"X",""),IF(VLOOKUP(B411,'Oficios_-_pend_criticas'!$C$3:$J$4739,7,0)&gt;VLOOKUP(B411,'Oficios_-_pend_criticas'!$C$3:$J$4739,5,0),"X",""))),""),"")</f>
        <v/>
      </c>
      <c r="W411" s="14" t="str">
        <f ca="1">IFERROR(IF(P411&lt;&gt;"X",IF(Q411&gt;0,IF(VLOOKUP(B411,'Oficios_-_pend_criticas'!$C$4:$J$4739,5,0)="","",IF(VLOOKUP(B411,'Oficios_-_pend_criticas'!$C$4:$J$4739,7,0)="",IF(TODAY()&gt;VLOOKUP(B411,'Oficios_-_pend_criticas'!$C$4:$J$4739,5,0),"X",""),IF(VLOOKUP(B411,'Oficios_-_pend_criticas'!$C$4:$J$4739,7,0)&gt;VLOOKUP(B411,'Oficios_-_pend_criticas'!$C$4:$J$4739,5,0),"X",""))),""),""),"")</f>
        <v/>
      </c>
    </row>
    <row r="412" spans="1:23" ht="36.75" hidden="1" customHeight="1" x14ac:dyDescent="0.25">
      <c r="A412" s="9" t="str">
        <f t="shared" si="18"/>
        <v/>
      </c>
      <c r="B412" s="10" t="s">
        <v>1057</v>
      </c>
      <c r="C412" s="11" t="e">
        <f>IF(B412="","",VLOOKUP(B412,#REF!,6,0))</f>
        <v>#REF!</v>
      </c>
      <c r="D412" s="12" t="e">
        <f>IF(B412="","",VLOOKUP(B412,#REF!,22,0))</f>
        <v>#REF!</v>
      </c>
      <c r="E412" s="10" t="e">
        <f>IF(B412="","",VLOOKUP(B412,Consultas_públicas!$A$376:$G$3879,7,0))</f>
        <v>#N/A</v>
      </c>
      <c r="F412" s="12" t="s">
        <v>917</v>
      </c>
      <c r="G412" s="13">
        <v>43522</v>
      </c>
      <c r="H412" s="14" t="str">
        <f>IFERROR(IF(VLOOKUP(B412,'Oficios_-_pend_criticas'!$C$4:$D$4739,2,0)="","","X"),"")</f>
        <v/>
      </c>
      <c r="I412" s="12"/>
      <c r="J412" s="13"/>
      <c r="K412" s="10"/>
      <c r="L412" s="12" t="str">
        <f>IFERROR(VLOOKUP(B412,Retorno_da_RFB!$D$3:$I$6388,5,0),"")</f>
        <v>029</v>
      </c>
      <c r="M412" s="13">
        <f>IFERROR(VLOOKUP(B412,Retorno_da_RFB!$D$3:$I$6388,6,0),"")</f>
        <v>43543</v>
      </c>
      <c r="N412" s="10" t="str">
        <f>IFERROR(VLOOKUP(B412,Retorno_da_RFB!$D$3:$I$6388,3,0),"")</f>
        <v>9031.80.99</v>
      </c>
      <c r="O412" s="10" t="str">
        <f>IFERROR(VLOOKUP(B412,Retorno_da_RFB!$D$3:$I$6388,4,0),"")</f>
        <v>Aparelhos para inspeção de produtos têxteis e/ou papéis, por meio de sensores indutivos e de análise digital, utilizados para detectar partículas de metais magnéticos e não magnéticos em feltros ou produtos têxteis e/ou papéis, dotados de cabeçotes sensores, caixa de controle com 10 unidades eletrônicas, base de suporte, conjunto de cabos de ligação, gabinete de controle e PC industrial e software para operação e monitoramento remoto, com velocidade igual ou superior a 300 metros/minuto.</v>
      </c>
      <c r="P412" s="12" t="str">
        <f>IFERROR(IF(N412="","",IF(VLOOKUP(LEFT(N412,10),'Universo_BK-BIT'!$A$5:$E$10005,2,0)="","X",VLOOKUP(LEFT(N412,10),'Universo_BK-BIT'!$A$5:$E$10005,2,0))),"X")</f>
        <v>BK</v>
      </c>
      <c r="Q412" s="12">
        <f>IFERROR(IF(P412="X","",VLOOKUP(LEFT(N412,10),'Universo_BK-BIT'!$A$5:$E$10005,3,0)),"")</f>
        <v>14</v>
      </c>
      <c r="R412" s="14" t="e">
        <f t="shared" si="19"/>
        <v>#REF!</v>
      </c>
      <c r="S412" s="14" t="e">
        <f t="shared" si="20"/>
        <v>#N/A</v>
      </c>
      <c r="T412" s="14"/>
      <c r="U412" s="14" t="str">
        <f ca="1">IFERROR(IF(P412="X",IF(VLOOKUP(B412,'Oficios_-_pend_criticas'!$C$3:$J$4739,5,0)="","",IF(VLOOKUP(B412,'Oficios_-_pend_criticas'!$C$3:$J$4739,7,0)="",IF(TODAY()&gt;VLOOKUP(B412,'Oficios_-_pend_criticas'!$C$3:$J$4739,5,0),"X",""),IF(VLOOKUP(B412,'Oficios_-_pend_criticas'!$C$3:$J$4739,7,0)&gt;VLOOKUP(B412,'Oficios_-_pend_criticas'!$C$3:$J$4739,5,0),"X",""))),""),"")</f>
        <v/>
      </c>
      <c r="V412" s="14" t="str">
        <f ca="1">IFERROR(IF(Q412=0,IF(VLOOKUP(B412,'Oficios_-_pend_criticas'!$C$3:$J$4739,5,0)="","",IF(VLOOKUP(B412,'Oficios_-_pend_criticas'!$C$3:$J$4739,7,0)="",IF(TODAY()&gt;VLOOKUP(B412,'Oficios_-_pend_criticas'!$C$3:$J$4739,5,0),"X",""),IF(VLOOKUP(B412,'Oficios_-_pend_criticas'!$C$3:$J$4739,7,0)&gt;VLOOKUP(B412,'Oficios_-_pend_criticas'!$C$3:$J$4739,5,0),"X",""))),""),"")</f>
        <v/>
      </c>
      <c r="W412" s="14" t="str">
        <f ca="1">IFERROR(IF(P412&lt;&gt;"X",IF(Q412&gt;0,IF(VLOOKUP(B412,'Oficios_-_pend_criticas'!$C$4:$J$4739,5,0)="","",IF(VLOOKUP(B412,'Oficios_-_pend_criticas'!$C$4:$J$4739,7,0)="",IF(TODAY()&gt;VLOOKUP(B412,'Oficios_-_pend_criticas'!$C$4:$J$4739,5,0),"X",""),IF(VLOOKUP(B412,'Oficios_-_pend_criticas'!$C$4:$J$4739,7,0)&gt;VLOOKUP(B412,'Oficios_-_pend_criticas'!$C$4:$J$4739,5,0),"X",""))),""),""),"")</f>
        <v/>
      </c>
    </row>
    <row r="413" spans="1:23" ht="36.75" hidden="1" customHeight="1" x14ac:dyDescent="0.25">
      <c r="A413" s="9" t="str">
        <f t="shared" si="18"/>
        <v/>
      </c>
      <c r="B413" s="10" t="s">
        <v>1059</v>
      </c>
      <c r="C413" s="11" t="e">
        <f>IF(B413="","",VLOOKUP(B413,#REF!,6,0))</f>
        <v>#REF!</v>
      </c>
      <c r="D413" s="12" t="e">
        <f>IF(B413="","",VLOOKUP(B413,#REF!,22,0))</f>
        <v>#REF!</v>
      </c>
      <c r="E413" s="10" t="e">
        <f>IF(B413="","",VLOOKUP(B413,Consultas_públicas!$A$376:$G$3879,7,0))</f>
        <v>#N/A</v>
      </c>
      <c r="F413" s="12" t="s">
        <v>917</v>
      </c>
      <c r="G413" s="13">
        <v>43522</v>
      </c>
      <c r="H413" s="14" t="str">
        <f>IFERROR(IF(VLOOKUP(B413,'Oficios_-_pend_criticas'!$C$4:$D$4739,2,0)="","","X"),"")</f>
        <v/>
      </c>
      <c r="I413" s="12"/>
      <c r="J413" s="13"/>
      <c r="K413" s="10"/>
      <c r="L413" s="12" t="str">
        <f>IFERROR(VLOOKUP(B413,Retorno_da_RFB!$D$3:$I$6388,5,0),"")</f>
        <v>029</v>
      </c>
      <c r="M413" s="13">
        <f>IFERROR(VLOOKUP(B413,Retorno_da_RFB!$D$3:$I$6388,6,0),"")</f>
        <v>43543</v>
      </c>
      <c r="N413" s="10" t="str">
        <f>IFERROR(VLOOKUP(B413,Retorno_da_RFB!$D$3:$I$6388,3,0),"")</f>
        <v>8427.10.90</v>
      </c>
      <c r="O413" s="10" t="str">
        <f>IFERROR(VLOOKUP(B413,Retorno_da_RFB!$D$3:$I$6388,4,0),"")</f>
        <v>Veículos de condução automática (AVG) para transporte de carretéis com pesos de até 1.400kg a 600mm de baricentro, sem estabilizadores, com capacidade de elevação de até 2,35m, dotados de sistema de navegação a laser, sensores ópticos de proximidade e controlados por supervisório AVG com tecnologia sem fio, com sistema de limpeza.</v>
      </c>
      <c r="P413" s="12" t="str">
        <f>IFERROR(IF(N413="","",IF(VLOOKUP(LEFT(N413,10),'Universo_BK-BIT'!$A$5:$E$10005,2,0)="","X",VLOOKUP(LEFT(N413,10),'Universo_BK-BIT'!$A$5:$E$10005,2,0))),"X")</f>
        <v>BK</v>
      </c>
      <c r="Q413" s="12">
        <f>IFERROR(IF(P413="X","",VLOOKUP(LEFT(N413,10),'Universo_BK-BIT'!$A$5:$E$10005,3,0)),"")</f>
        <v>14</v>
      </c>
      <c r="R413" s="14" t="e">
        <f t="shared" si="19"/>
        <v>#REF!</v>
      </c>
      <c r="S413" s="14" t="e">
        <f t="shared" si="20"/>
        <v>#N/A</v>
      </c>
      <c r="T413" s="14"/>
      <c r="U413" s="14" t="str">
        <f ca="1">IFERROR(IF(P413="X",IF(VLOOKUP(B413,'Oficios_-_pend_criticas'!$C$3:$J$4739,5,0)="","",IF(VLOOKUP(B413,'Oficios_-_pend_criticas'!$C$3:$J$4739,7,0)="",IF(TODAY()&gt;VLOOKUP(B413,'Oficios_-_pend_criticas'!$C$3:$J$4739,5,0),"X",""),IF(VLOOKUP(B413,'Oficios_-_pend_criticas'!$C$3:$J$4739,7,0)&gt;VLOOKUP(B413,'Oficios_-_pend_criticas'!$C$3:$J$4739,5,0),"X",""))),""),"")</f>
        <v/>
      </c>
      <c r="V413" s="14" t="str">
        <f ca="1">IFERROR(IF(Q413=0,IF(VLOOKUP(B413,'Oficios_-_pend_criticas'!$C$3:$J$4739,5,0)="","",IF(VLOOKUP(B413,'Oficios_-_pend_criticas'!$C$3:$J$4739,7,0)="",IF(TODAY()&gt;VLOOKUP(B413,'Oficios_-_pend_criticas'!$C$3:$J$4739,5,0),"X",""),IF(VLOOKUP(B413,'Oficios_-_pend_criticas'!$C$3:$J$4739,7,0)&gt;VLOOKUP(B413,'Oficios_-_pend_criticas'!$C$3:$J$4739,5,0),"X",""))),""),"")</f>
        <v/>
      </c>
      <c r="W413" s="14" t="str">
        <f ca="1">IFERROR(IF(P413&lt;&gt;"X",IF(Q413&gt;0,IF(VLOOKUP(B413,'Oficios_-_pend_criticas'!$C$4:$J$4739,5,0)="","",IF(VLOOKUP(B413,'Oficios_-_pend_criticas'!$C$4:$J$4739,7,0)="",IF(TODAY()&gt;VLOOKUP(B413,'Oficios_-_pend_criticas'!$C$4:$J$4739,5,0),"X",""),IF(VLOOKUP(B413,'Oficios_-_pend_criticas'!$C$4:$J$4739,7,0)&gt;VLOOKUP(B413,'Oficios_-_pend_criticas'!$C$4:$J$4739,5,0),"X",""))),""),""),"")</f>
        <v/>
      </c>
    </row>
    <row r="414" spans="1:23" ht="36.75" hidden="1" customHeight="1" x14ac:dyDescent="0.25">
      <c r="A414" s="9" t="str">
        <f t="shared" si="18"/>
        <v/>
      </c>
      <c r="B414" s="10" t="s">
        <v>1061</v>
      </c>
      <c r="C414" s="11" t="e">
        <f>IF(B414="","",VLOOKUP(B414,#REF!,6,0))</f>
        <v>#REF!</v>
      </c>
      <c r="D414" s="12" t="e">
        <f>IF(B414="","",VLOOKUP(B414,#REF!,22,0))</f>
        <v>#REF!</v>
      </c>
      <c r="E414" s="10" t="e">
        <f>IF(B414="","",VLOOKUP(B414,Consultas_públicas!$A$376:$G$3879,7,0))</f>
        <v>#N/A</v>
      </c>
      <c r="F414" s="12" t="s">
        <v>917</v>
      </c>
      <c r="G414" s="13">
        <v>43522</v>
      </c>
      <c r="H414" s="14" t="str">
        <f>IFERROR(IF(VLOOKUP(B414,'Oficios_-_pend_criticas'!$C$4:$D$4739,2,0)="","","X"),"")</f>
        <v/>
      </c>
      <c r="I414" s="12"/>
      <c r="J414" s="13"/>
      <c r="K414" s="10"/>
      <c r="L414" s="12" t="str">
        <f>IFERROR(VLOOKUP(B414,Retorno_da_RFB!$D$3:$I$6388,5,0),"")</f>
        <v>029</v>
      </c>
      <c r="M414" s="13">
        <f>IFERROR(VLOOKUP(B414,Retorno_da_RFB!$D$3:$I$6388,6,0),"")</f>
        <v>43543</v>
      </c>
      <c r="N414" s="10" t="str">
        <f>IFERROR(VLOOKUP(B414,Retorno_da_RFB!$D$3:$I$6388,3,0),"")</f>
        <v>8479.89.99</v>
      </c>
      <c r="O414" s="10" t="str">
        <f>IFERROR(VLOOKUP(B414,Retorno_da_RFB!$D$3:$I$6388,4,0),"")</f>
        <v>Separadores balísticos para classificação de resíduos sólidos urbanos domésticos, resíduos da coleta seletiva e industriais, com fluxo volumétrico igual ou inferior 200m³/h, com pás de triagem perfuradas, com malha de peneiramento padrão de triagem de dimensão e forma variáveis, sendo possível obter diferentes tamanhos de finos de acordo com a malha de peneiramento, e parte externa do equipamento fixa e constantemente apoiada na estrutura de suporte sem variar a inclinação.</v>
      </c>
      <c r="P414" s="12" t="str">
        <f>IFERROR(IF(N414="","",IF(VLOOKUP(LEFT(N414,10),'Universo_BK-BIT'!$A$5:$E$10005,2,0)="","X",VLOOKUP(LEFT(N414,10),'Universo_BK-BIT'!$A$5:$E$10005,2,0))),"X")</f>
        <v>BK</v>
      </c>
      <c r="Q414" s="12">
        <f>IFERROR(IF(P414="X","",VLOOKUP(LEFT(N414,10),'Universo_BK-BIT'!$A$5:$E$10005,3,0)),"")</f>
        <v>14</v>
      </c>
      <c r="R414" s="14" t="e">
        <f t="shared" si="19"/>
        <v>#REF!</v>
      </c>
      <c r="S414" s="14" t="e">
        <f t="shared" si="20"/>
        <v>#N/A</v>
      </c>
      <c r="T414" s="14"/>
      <c r="U414" s="14" t="str">
        <f ca="1">IFERROR(IF(P414="X",IF(VLOOKUP(B414,'Oficios_-_pend_criticas'!$C$3:$J$4739,5,0)="","",IF(VLOOKUP(B414,'Oficios_-_pend_criticas'!$C$3:$J$4739,7,0)="",IF(TODAY()&gt;VLOOKUP(B414,'Oficios_-_pend_criticas'!$C$3:$J$4739,5,0),"X",""),IF(VLOOKUP(B414,'Oficios_-_pend_criticas'!$C$3:$J$4739,7,0)&gt;VLOOKUP(B414,'Oficios_-_pend_criticas'!$C$3:$J$4739,5,0),"X",""))),""),"")</f>
        <v/>
      </c>
      <c r="V414" s="14" t="str">
        <f ca="1">IFERROR(IF(Q414=0,IF(VLOOKUP(B414,'Oficios_-_pend_criticas'!$C$3:$J$4739,5,0)="","",IF(VLOOKUP(B414,'Oficios_-_pend_criticas'!$C$3:$J$4739,7,0)="",IF(TODAY()&gt;VLOOKUP(B414,'Oficios_-_pend_criticas'!$C$3:$J$4739,5,0),"X",""),IF(VLOOKUP(B414,'Oficios_-_pend_criticas'!$C$3:$J$4739,7,0)&gt;VLOOKUP(B414,'Oficios_-_pend_criticas'!$C$3:$J$4739,5,0),"X",""))),""),"")</f>
        <v/>
      </c>
      <c r="W414" s="14" t="str">
        <f ca="1">IFERROR(IF(P414&lt;&gt;"X",IF(Q414&gt;0,IF(VLOOKUP(B414,'Oficios_-_pend_criticas'!$C$4:$J$4739,5,0)="","",IF(VLOOKUP(B414,'Oficios_-_pend_criticas'!$C$4:$J$4739,7,0)="",IF(TODAY()&gt;VLOOKUP(B414,'Oficios_-_pend_criticas'!$C$4:$J$4739,5,0),"X",""),IF(VLOOKUP(B414,'Oficios_-_pend_criticas'!$C$4:$J$4739,7,0)&gt;VLOOKUP(B414,'Oficios_-_pend_criticas'!$C$4:$J$4739,5,0),"X",""))),""),""),"")</f>
        <v/>
      </c>
    </row>
    <row r="415" spans="1:23" ht="36.75" hidden="1" customHeight="1" x14ac:dyDescent="0.25">
      <c r="A415" s="9" t="str">
        <f t="shared" si="18"/>
        <v/>
      </c>
      <c r="B415" s="10" t="s">
        <v>1063</v>
      </c>
      <c r="C415" s="11" t="e">
        <f>IF(B415="","",VLOOKUP(B415,#REF!,6,0))</f>
        <v>#REF!</v>
      </c>
      <c r="D415" s="12" t="e">
        <f>IF(B415="","",VLOOKUP(B415,#REF!,22,0))</f>
        <v>#REF!</v>
      </c>
      <c r="E415" s="10" t="e">
        <f>IF(B415="","",VLOOKUP(B415,Consultas_públicas!$A$376:$G$3879,7,0))</f>
        <v>#N/A</v>
      </c>
      <c r="F415" s="12" t="s">
        <v>917</v>
      </c>
      <c r="G415" s="13">
        <v>43522</v>
      </c>
      <c r="H415" s="14" t="str">
        <f>IFERROR(IF(VLOOKUP(B415,'Oficios_-_pend_criticas'!$C$4:$D$4739,2,0)="","","X"),"")</f>
        <v/>
      </c>
      <c r="I415" s="12"/>
      <c r="J415" s="13"/>
      <c r="K415" s="10"/>
      <c r="L415" s="12" t="str">
        <f>IFERROR(VLOOKUP(B415,Retorno_da_RFB!$D$3:$I$6388,5,0),"")</f>
        <v>029</v>
      </c>
      <c r="M415" s="13">
        <f>IFERROR(VLOOKUP(B415,Retorno_da_RFB!$D$3:$I$6388,6,0),"")</f>
        <v>43543</v>
      </c>
      <c r="N415" s="10" t="str">
        <f>IFERROR(VLOOKUP(B415,Retorno_da_RFB!$D$3:$I$6388,3,0),"")</f>
        <v>8464.20.90</v>
      </c>
      <c r="O415" s="10" t="str">
        <f>IFERROR(VLOOKUP(B415,Retorno_da_RFB!$D$3:$I$6388,4,0),"")</f>
        <v>Combinações de máquinas para tratamento de superfície de chapas de rochas ornamentais, compostas de até 5 plataformas giratórias duplas para chapas, com capacidade de até 68t; 1 carregador automático com ventosa e 1 transportador de rolos a pente para paginação, com painel elétrico independente e até 3 mesas de rolos para conexão entre as unidades; 1 máquina para levigamento e polimento de chapas com até 2.200mm de largura com 20 mandris Rotor planetários verticais e bimotores para 20 cabeças com 7 porta-abrasivos para o polimento, e com até 4 cabeças intercambiáveis com 5 pratos orbitais para coroas diamantadas destinadas ao levigamento; 1 escova rotativa motorizada para lavagem da chapa; trave móvel única com 3 pontos de apoio com velocidade de deslizamento transversal de 0 a 60m/s; painel elétrico principal e painel de comando com tela “touchscreen”; 1 barra de leitura da entrada da chapa com sensores e sonar; controle de espessura do abrasivo com transonar; grupo de até 3 ventiladores de secagem da chapa; até 3 mesas de rolos para conexão entre as unidades; 1 descarregador basculante intermediário e automático para as chapas levigadas, com painel elétrico independente e capacidade de até 1.200kg; 1 enceratriz automática com 4 mandris e painel elétrico independente; 1 mesa de rolos para conexão entre as unidades; 1 aplicador de produto anti-risco com painel elétrico independente; 3 mesas de rolos para conexão entre as unidades; 1 descarregador automático com ventosas duplo para chapas polidas; 1 transportador de rolos a pente para paginação com painel elétrico independente; e 2 passarelas para o transportador de rolos.</v>
      </c>
      <c r="P415" s="12" t="str">
        <f>IFERROR(IF(N415="","",IF(VLOOKUP(LEFT(N415,10),'Universo_BK-BIT'!$A$5:$E$10005,2,0)="","X",VLOOKUP(LEFT(N415,10),'Universo_BK-BIT'!$A$5:$E$10005,2,0))),"X")</f>
        <v>BK</v>
      </c>
      <c r="Q415" s="12">
        <f>IFERROR(IF(P415="X","",VLOOKUP(LEFT(N415,10),'Universo_BK-BIT'!$A$5:$E$10005,3,0)),"")</f>
        <v>14</v>
      </c>
      <c r="R415" s="14" t="e">
        <f t="shared" si="19"/>
        <v>#REF!</v>
      </c>
      <c r="S415" s="14" t="e">
        <f t="shared" si="20"/>
        <v>#N/A</v>
      </c>
      <c r="T415" s="14"/>
      <c r="U415" s="14" t="str">
        <f ca="1">IFERROR(IF(P415="X",IF(VLOOKUP(B415,'Oficios_-_pend_criticas'!$C$3:$J$4739,5,0)="","",IF(VLOOKUP(B415,'Oficios_-_pend_criticas'!$C$3:$J$4739,7,0)="",IF(TODAY()&gt;VLOOKUP(B415,'Oficios_-_pend_criticas'!$C$3:$J$4739,5,0),"X",""),IF(VLOOKUP(B415,'Oficios_-_pend_criticas'!$C$3:$J$4739,7,0)&gt;VLOOKUP(B415,'Oficios_-_pend_criticas'!$C$3:$J$4739,5,0),"X",""))),""),"")</f>
        <v/>
      </c>
      <c r="V415" s="14" t="str">
        <f ca="1">IFERROR(IF(Q415=0,IF(VLOOKUP(B415,'Oficios_-_pend_criticas'!$C$3:$J$4739,5,0)="","",IF(VLOOKUP(B415,'Oficios_-_pend_criticas'!$C$3:$J$4739,7,0)="",IF(TODAY()&gt;VLOOKUP(B415,'Oficios_-_pend_criticas'!$C$3:$J$4739,5,0),"X",""),IF(VLOOKUP(B415,'Oficios_-_pend_criticas'!$C$3:$J$4739,7,0)&gt;VLOOKUP(B415,'Oficios_-_pend_criticas'!$C$3:$J$4739,5,0),"X",""))),""),"")</f>
        <v/>
      </c>
      <c r="W415" s="14" t="str">
        <f ca="1">IFERROR(IF(P415&lt;&gt;"X",IF(Q415&gt;0,IF(VLOOKUP(B415,'Oficios_-_pend_criticas'!$C$4:$J$4739,5,0)="","",IF(VLOOKUP(B415,'Oficios_-_pend_criticas'!$C$4:$J$4739,7,0)="",IF(TODAY()&gt;VLOOKUP(B415,'Oficios_-_pend_criticas'!$C$4:$J$4739,5,0),"X",""),IF(VLOOKUP(B415,'Oficios_-_pend_criticas'!$C$4:$J$4739,7,0)&gt;VLOOKUP(B415,'Oficios_-_pend_criticas'!$C$4:$J$4739,5,0),"X",""))),""),""),"")</f>
        <v/>
      </c>
    </row>
    <row r="416" spans="1:23" ht="36.75" hidden="1" customHeight="1" x14ac:dyDescent="0.25">
      <c r="A416" s="9" t="str">
        <f t="shared" si="18"/>
        <v/>
      </c>
      <c r="B416" s="10" t="s">
        <v>1066</v>
      </c>
      <c r="C416" s="11" t="e">
        <f>IF(B416="","",VLOOKUP(B416,#REF!,6,0))</f>
        <v>#REF!</v>
      </c>
      <c r="D416" s="12" t="e">
        <f>IF(B416="","",VLOOKUP(B416,#REF!,22,0))</f>
        <v>#REF!</v>
      </c>
      <c r="E416" s="10" t="e">
        <f>IF(B416="","",VLOOKUP(B416,Consultas_públicas!$A$376:$G$3879,7,0))</f>
        <v>#N/A</v>
      </c>
      <c r="F416" s="12" t="s">
        <v>917</v>
      </c>
      <c r="G416" s="13">
        <v>43522</v>
      </c>
      <c r="H416" s="14" t="str">
        <f>IFERROR(IF(VLOOKUP(B416,'Oficios_-_pend_criticas'!$C$4:$D$4739,2,0)="","","X"),"")</f>
        <v/>
      </c>
      <c r="I416" s="12"/>
      <c r="J416" s="13"/>
      <c r="K416" s="10"/>
      <c r="L416" s="12" t="str">
        <f>IFERROR(VLOOKUP(B416,Retorno_da_RFB!$D$3:$I$6388,5,0),"")</f>
        <v>029</v>
      </c>
      <c r="M416" s="13">
        <f>IFERROR(VLOOKUP(B416,Retorno_da_RFB!$D$3:$I$6388,6,0),"")</f>
        <v>43543</v>
      </c>
      <c r="N416" s="10" t="str">
        <f>IFERROR(VLOOKUP(B416,Retorno_da_RFB!$D$3:$I$6388,3,0),"")</f>
        <v>8440.10.90</v>
      </c>
      <c r="O416" s="10" t="str">
        <f>IFERROR(VLOOKUP(B416,Retorno_da_RFB!$D$3:$I$6388,4,0),"")</f>
        <v>Máquinas formadoras de capas duras para livros, para acoplamento do cartão rígido ao forro da capa, alimentação manual do forro, posicionamento do cartão, prensagem do conjunto, operando com duas estações sequenciais de processamento, formato máximo da capa de 500 x 700mm, espessura máxima do cartão de 5mm, capacidade máxima de 400 peças/hora.</v>
      </c>
      <c r="P416" s="12" t="str">
        <f>IFERROR(IF(N416="","",IF(VLOOKUP(LEFT(N416,10),'Universo_BK-BIT'!$A$5:$E$10005,2,0)="","X",VLOOKUP(LEFT(N416,10),'Universo_BK-BIT'!$A$5:$E$10005,2,0))),"X")</f>
        <v>BK</v>
      </c>
      <c r="Q416" s="12">
        <f>IFERROR(IF(P416="X","",VLOOKUP(LEFT(N416,10),'Universo_BK-BIT'!$A$5:$E$10005,3,0)),"")</f>
        <v>14</v>
      </c>
      <c r="R416" s="14" t="e">
        <f t="shared" si="19"/>
        <v>#REF!</v>
      </c>
      <c r="S416" s="14" t="e">
        <f t="shared" si="20"/>
        <v>#N/A</v>
      </c>
      <c r="T416" s="14"/>
      <c r="U416" s="14" t="str">
        <f ca="1">IFERROR(IF(P416="X",IF(VLOOKUP(B416,'Oficios_-_pend_criticas'!$C$3:$J$4739,5,0)="","",IF(VLOOKUP(B416,'Oficios_-_pend_criticas'!$C$3:$J$4739,7,0)="",IF(TODAY()&gt;VLOOKUP(B416,'Oficios_-_pend_criticas'!$C$3:$J$4739,5,0),"X",""),IF(VLOOKUP(B416,'Oficios_-_pend_criticas'!$C$3:$J$4739,7,0)&gt;VLOOKUP(B416,'Oficios_-_pend_criticas'!$C$3:$J$4739,5,0),"X",""))),""),"")</f>
        <v/>
      </c>
      <c r="V416" s="14" t="str">
        <f ca="1">IFERROR(IF(Q416=0,IF(VLOOKUP(B416,'Oficios_-_pend_criticas'!$C$3:$J$4739,5,0)="","",IF(VLOOKUP(B416,'Oficios_-_pend_criticas'!$C$3:$J$4739,7,0)="",IF(TODAY()&gt;VLOOKUP(B416,'Oficios_-_pend_criticas'!$C$3:$J$4739,5,0),"X",""),IF(VLOOKUP(B416,'Oficios_-_pend_criticas'!$C$3:$J$4739,7,0)&gt;VLOOKUP(B416,'Oficios_-_pend_criticas'!$C$3:$J$4739,5,0),"X",""))),""),"")</f>
        <v/>
      </c>
      <c r="W416" s="14" t="str">
        <f ca="1">IFERROR(IF(P416&lt;&gt;"X",IF(Q416&gt;0,IF(VLOOKUP(B416,'Oficios_-_pend_criticas'!$C$4:$J$4739,5,0)="","",IF(VLOOKUP(B416,'Oficios_-_pend_criticas'!$C$4:$J$4739,7,0)="",IF(TODAY()&gt;VLOOKUP(B416,'Oficios_-_pend_criticas'!$C$4:$J$4739,5,0),"X",""),IF(VLOOKUP(B416,'Oficios_-_pend_criticas'!$C$4:$J$4739,7,0)&gt;VLOOKUP(B416,'Oficios_-_pend_criticas'!$C$4:$J$4739,5,0),"X",""))),""),""),"")</f>
        <v/>
      </c>
    </row>
    <row r="417" spans="1:23" ht="36.75" hidden="1" customHeight="1" x14ac:dyDescent="0.25">
      <c r="A417" s="9" t="str">
        <f t="shared" si="18"/>
        <v/>
      </c>
      <c r="B417" s="10" t="s">
        <v>1069</v>
      </c>
      <c r="C417" s="11" t="e">
        <f>IF(B417="","",VLOOKUP(B417,#REF!,6,0))</f>
        <v>#REF!</v>
      </c>
      <c r="D417" s="12" t="e">
        <f>IF(B417="","",VLOOKUP(B417,#REF!,22,0))</f>
        <v>#REF!</v>
      </c>
      <c r="E417" s="10" t="e">
        <f>IF(B417="","",VLOOKUP(B417,Consultas_públicas!$A$376:$G$3879,7,0))</f>
        <v>#N/A</v>
      </c>
      <c r="F417" s="12" t="s">
        <v>917</v>
      </c>
      <c r="G417" s="13">
        <v>43522</v>
      </c>
      <c r="H417" s="14" t="str">
        <f>IFERROR(IF(VLOOKUP(B417,'Oficios_-_pend_criticas'!$C$4:$D$4739,2,0)="","","X"),"")</f>
        <v/>
      </c>
      <c r="I417" s="12"/>
      <c r="J417" s="13"/>
      <c r="K417" s="10"/>
      <c r="L417" s="12" t="str">
        <f>IFERROR(VLOOKUP(B417,Retorno_da_RFB!$D$3:$I$6388,5,0),"")</f>
        <v>029</v>
      </c>
      <c r="M417" s="13">
        <f>IFERROR(VLOOKUP(B417,Retorno_da_RFB!$D$3:$I$6388,6,0),"")</f>
        <v>43543</v>
      </c>
      <c r="N417" s="10" t="str">
        <f>IFERROR(VLOOKUP(B417,Retorno_da_RFB!$D$3:$I$6388,3,0),"")</f>
        <v>8440.10.90</v>
      </c>
      <c r="O417" s="10" t="str">
        <f>IFERROR(VLOOKUP(B417,Retorno_da_RFB!$D$3:$I$6388,4,0),"")</f>
        <v>Máquinas para colagem das guardas de livros em gaze, com formato máximo de 420 x 350mm e espessura máxima de 80mm, capacidade máxima de 400 peças/minuto.</v>
      </c>
      <c r="P417" s="12" t="str">
        <f>IFERROR(IF(N417="","",IF(VLOOKUP(LEFT(N417,10),'Universo_BK-BIT'!$A$5:$E$10005,2,0)="","X",VLOOKUP(LEFT(N417,10),'Universo_BK-BIT'!$A$5:$E$10005,2,0))),"X")</f>
        <v>BK</v>
      </c>
      <c r="Q417" s="12">
        <f>IFERROR(IF(P417="X","",VLOOKUP(LEFT(N417,10),'Universo_BK-BIT'!$A$5:$E$10005,3,0)),"")</f>
        <v>14</v>
      </c>
      <c r="R417" s="14" t="e">
        <f t="shared" si="19"/>
        <v>#REF!</v>
      </c>
      <c r="S417" s="14" t="e">
        <f t="shared" si="20"/>
        <v>#N/A</v>
      </c>
      <c r="T417" s="14"/>
      <c r="U417" s="14" t="str">
        <f ca="1">IFERROR(IF(P417="X",IF(VLOOKUP(B417,'Oficios_-_pend_criticas'!$C$3:$J$4739,5,0)="","",IF(VLOOKUP(B417,'Oficios_-_pend_criticas'!$C$3:$J$4739,7,0)="",IF(TODAY()&gt;VLOOKUP(B417,'Oficios_-_pend_criticas'!$C$3:$J$4739,5,0),"X",""),IF(VLOOKUP(B417,'Oficios_-_pend_criticas'!$C$3:$J$4739,7,0)&gt;VLOOKUP(B417,'Oficios_-_pend_criticas'!$C$3:$J$4739,5,0),"X",""))),""),"")</f>
        <v/>
      </c>
      <c r="V417" s="14" t="str">
        <f ca="1">IFERROR(IF(Q417=0,IF(VLOOKUP(B417,'Oficios_-_pend_criticas'!$C$3:$J$4739,5,0)="","",IF(VLOOKUP(B417,'Oficios_-_pend_criticas'!$C$3:$J$4739,7,0)="",IF(TODAY()&gt;VLOOKUP(B417,'Oficios_-_pend_criticas'!$C$3:$J$4739,5,0),"X",""),IF(VLOOKUP(B417,'Oficios_-_pend_criticas'!$C$3:$J$4739,7,0)&gt;VLOOKUP(B417,'Oficios_-_pend_criticas'!$C$3:$J$4739,5,0),"X",""))),""),"")</f>
        <v/>
      </c>
      <c r="W417" s="14" t="str">
        <f ca="1">IFERROR(IF(P417&lt;&gt;"X",IF(Q417&gt;0,IF(VLOOKUP(B417,'Oficios_-_pend_criticas'!$C$4:$J$4739,5,0)="","",IF(VLOOKUP(B417,'Oficios_-_pend_criticas'!$C$4:$J$4739,7,0)="",IF(TODAY()&gt;VLOOKUP(B417,'Oficios_-_pend_criticas'!$C$4:$J$4739,5,0),"X",""),IF(VLOOKUP(B417,'Oficios_-_pend_criticas'!$C$4:$J$4739,7,0)&gt;VLOOKUP(B417,'Oficios_-_pend_criticas'!$C$4:$J$4739,5,0),"X",""))),""),""),"")</f>
        <v/>
      </c>
    </row>
    <row r="418" spans="1:23" ht="36.75" hidden="1" customHeight="1" x14ac:dyDescent="0.25">
      <c r="A418" s="9" t="str">
        <f t="shared" si="18"/>
        <v/>
      </c>
      <c r="B418" s="10" t="s">
        <v>1071</v>
      </c>
      <c r="C418" s="11" t="e">
        <f>IF(B418="","",VLOOKUP(B418,#REF!,6,0))</f>
        <v>#REF!</v>
      </c>
      <c r="D418" s="12" t="e">
        <f>IF(B418="","",VLOOKUP(B418,#REF!,22,0))</f>
        <v>#REF!</v>
      </c>
      <c r="E418" s="10" t="e">
        <f>IF(B418="","",VLOOKUP(B418,Consultas_públicas!$A$376:$G$3879,7,0))</f>
        <v>#N/A</v>
      </c>
      <c r="F418" s="12" t="s">
        <v>917</v>
      </c>
      <c r="G418" s="13">
        <v>43522</v>
      </c>
      <c r="H418" s="14" t="str">
        <f>IFERROR(IF(VLOOKUP(B418,'Oficios_-_pend_criticas'!$C$4:$D$4739,2,0)="","","X"),"")</f>
        <v/>
      </c>
      <c r="I418" s="12"/>
      <c r="J418" s="13"/>
      <c r="K418" s="10"/>
      <c r="L418" s="12" t="str">
        <f>IFERROR(VLOOKUP(B418,Retorno_da_RFB!$D$3:$I$6388,5,0),"")</f>
        <v>029</v>
      </c>
      <c r="M418" s="13">
        <f>IFERROR(VLOOKUP(B418,Retorno_da_RFB!$D$3:$I$6388,6,0),"")</f>
        <v>43543</v>
      </c>
      <c r="N418" s="10" t="str">
        <f>IFERROR(VLOOKUP(B418,Retorno_da_RFB!$D$3:$I$6388,3,0),"")</f>
        <v>8440.10.90</v>
      </c>
      <c r="O418" s="10" t="str">
        <f>IFERROR(VLOOKUP(B418,Retorno_da_RFB!$D$3:$I$6388,4,0),"")</f>
        <v>Máquinas para aplicação automática de cabeceado em miolos de livros de capa dura, alimentação manual, com duas estações de aplicação de cabeceado, formato máximo de 450 x 350mm, espessura máxima de 80mm e capacidade máxima de 700 ciclos/hora.</v>
      </c>
      <c r="P418" s="12" t="str">
        <f>IFERROR(IF(N418="","",IF(VLOOKUP(LEFT(N418,10),'Universo_BK-BIT'!$A$5:$E$10005,2,0)="","X",VLOOKUP(LEFT(N418,10),'Universo_BK-BIT'!$A$5:$E$10005,2,0))),"X")</f>
        <v>BK</v>
      </c>
      <c r="Q418" s="12">
        <f>IFERROR(IF(P418="X","",VLOOKUP(LEFT(N418,10),'Universo_BK-BIT'!$A$5:$E$10005,3,0)),"")</f>
        <v>14</v>
      </c>
      <c r="R418" s="14" t="e">
        <f t="shared" si="19"/>
        <v>#REF!</v>
      </c>
      <c r="S418" s="14" t="e">
        <f t="shared" si="20"/>
        <v>#N/A</v>
      </c>
      <c r="T418" s="14"/>
      <c r="U418" s="14" t="str">
        <f ca="1">IFERROR(IF(P418="X",IF(VLOOKUP(B418,'Oficios_-_pend_criticas'!$C$3:$J$4739,5,0)="","",IF(VLOOKUP(B418,'Oficios_-_pend_criticas'!$C$3:$J$4739,7,0)="",IF(TODAY()&gt;VLOOKUP(B418,'Oficios_-_pend_criticas'!$C$3:$J$4739,5,0),"X",""),IF(VLOOKUP(B418,'Oficios_-_pend_criticas'!$C$3:$J$4739,7,0)&gt;VLOOKUP(B418,'Oficios_-_pend_criticas'!$C$3:$J$4739,5,0),"X",""))),""),"")</f>
        <v/>
      </c>
      <c r="V418" s="14" t="str">
        <f ca="1">IFERROR(IF(Q418=0,IF(VLOOKUP(B418,'Oficios_-_pend_criticas'!$C$3:$J$4739,5,0)="","",IF(VLOOKUP(B418,'Oficios_-_pend_criticas'!$C$3:$J$4739,7,0)="",IF(TODAY()&gt;VLOOKUP(B418,'Oficios_-_pend_criticas'!$C$3:$J$4739,5,0),"X",""),IF(VLOOKUP(B418,'Oficios_-_pend_criticas'!$C$3:$J$4739,7,0)&gt;VLOOKUP(B418,'Oficios_-_pend_criticas'!$C$3:$J$4739,5,0),"X",""))),""),"")</f>
        <v/>
      </c>
      <c r="W418" s="14" t="str">
        <f ca="1">IFERROR(IF(P418&lt;&gt;"X",IF(Q418&gt;0,IF(VLOOKUP(B418,'Oficios_-_pend_criticas'!$C$4:$J$4739,5,0)="","",IF(VLOOKUP(B418,'Oficios_-_pend_criticas'!$C$4:$J$4739,7,0)="",IF(TODAY()&gt;VLOOKUP(B418,'Oficios_-_pend_criticas'!$C$4:$J$4739,5,0),"X",""),IF(VLOOKUP(B418,'Oficios_-_pend_criticas'!$C$4:$J$4739,7,0)&gt;VLOOKUP(B418,'Oficios_-_pend_criticas'!$C$4:$J$4739,5,0),"X",""))),""),""),"")</f>
        <v/>
      </c>
    </row>
    <row r="419" spans="1:23" ht="36.75" hidden="1" customHeight="1" x14ac:dyDescent="0.25">
      <c r="A419" s="9" t="str">
        <f t="shared" si="18"/>
        <v/>
      </c>
      <c r="B419" s="10" t="s">
        <v>1073</v>
      </c>
      <c r="C419" s="11" t="e">
        <f>IF(B419="","",VLOOKUP(B419,#REF!,6,0))</f>
        <v>#REF!</v>
      </c>
      <c r="D419" s="12" t="e">
        <f>IF(B419="","",VLOOKUP(B419,#REF!,22,0))</f>
        <v>#REF!</v>
      </c>
      <c r="E419" s="10" t="e">
        <f>IF(B419="","",VLOOKUP(B419,Consultas_públicas!$A$376:$G$3879,7,0))</f>
        <v>#N/A</v>
      </c>
      <c r="F419" s="12" t="s">
        <v>917</v>
      </c>
      <c r="G419" s="13">
        <v>43522</v>
      </c>
      <c r="H419" s="14" t="str">
        <f>IFERROR(IF(VLOOKUP(B419,'Oficios_-_pend_criticas'!$C$4:$D$4739,2,0)="","","X"),"")</f>
        <v/>
      </c>
      <c r="I419" s="12"/>
      <c r="J419" s="13"/>
      <c r="K419" s="10"/>
      <c r="L419" s="12" t="str">
        <f>IFERROR(VLOOKUP(B419,Retorno_da_RFB!$D$3:$I$6388,5,0),"")</f>
        <v>029</v>
      </c>
      <c r="M419" s="13">
        <f>IFERROR(VLOOKUP(B419,Retorno_da_RFB!$D$3:$I$6388,6,0),"")</f>
        <v>43543</v>
      </c>
      <c r="N419" s="10" t="str">
        <f>IFERROR(VLOOKUP(B419,Retorno_da_RFB!$D$3:$I$6388,3,0),"")</f>
        <v>8514.10.10</v>
      </c>
      <c r="O419" s="10" t="str">
        <f>IFERROR(VLOOKUP(B419,Retorno_da_RFB!$D$3:$I$6388,4,0),"")</f>
        <v>Fornos horizontais com sistema de aquecimento por recirculação de ar e radiação, para curvatura e laminação de vidros automotivos, operando com moldes na medida de até 1.475mm de comprimento por 2.700mm de largura e 450mm de altura para vidros com espessura de 2,1+2,1mm até 3,0+3,0mm, capacidade de produção entre 180 a 370 peças por turno de 8 horas com 16 vagões.</v>
      </c>
      <c r="P419" s="12" t="str">
        <f>IFERROR(IF(N419="","",IF(VLOOKUP(LEFT(N419,10),'Universo_BK-BIT'!$A$5:$E$10005,2,0)="","X",VLOOKUP(LEFT(N419,10),'Universo_BK-BIT'!$A$5:$E$10005,2,0))),"X")</f>
        <v>BK</v>
      </c>
      <c r="Q419" s="12">
        <f>IFERROR(IF(P419="X","",VLOOKUP(LEFT(N419,10),'Universo_BK-BIT'!$A$5:$E$10005,3,0)),"")</f>
        <v>14</v>
      </c>
      <c r="R419" s="14" t="e">
        <f t="shared" si="19"/>
        <v>#REF!</v>
      </c>
      <c r="S419" s="14" t="e">
        <f t="shared" si="20"/>
        <v>#N/A</v>
      </c>
      <c r="T419" s="14"/>
      <c r="U419" s="14" t="str">
        <f ca="1">IFERROR(IF(P419="X",IF(VLOOKUP(B419,'Oficios_-_pend_criticas'!$C$3:$J$4739,5,0)="","",IF(VLOOKUP(B419,'Oficios_-_pend_criticas'!$C$3:$J$4739,7,0)="",IF(TODAY()&gt;VLOOKUP(B419,'Oficios_-_pend_criticas'!$C$3:$J$4739,5,0),"X",""),IF(VLOOKUP(B419,'Oficios_-_pend_criticas'!$C$3:$J$4739,7,0)&gt;VLOOKUP(B419,'Oficios_-_pend_criticas'!$C$3:$J$4739,5,0),"X",""))),""),"")</f>
        <v/>
      </c>
      <c r="V419" s="14" t="str">
        <f ca="1">IFERROR(IF(Q419=0,IF(VLOOKUP(B419,'Oficios_-_pend_criticas'!$C$3:$J$4739,5,0)="","",IF(VLOOKUP(B419,'Oficios_-_pend_criticas'!$C$3:$J$4739,7,0)="",IF(TODAY()&gt;VLOOKUP(B419,'Oficios_-_pend_criticas'!$C$3:$J$4739,5,0),"X",""),IF(VLOOKUP(B419,'Oficios_-_pend_criticas'!$C$3:$J$4739,7,0)&gt;VLOOKUP(B419,'Oficios_-_pend_criticas'!$C$3:$J$4739,5,0),"X",""))),""),"")</f>
        <v/>
      </c>
      <c r="W419" s="14" t="str">
        <f ca="1">IFERROR(IF(P419&lt;&gt;"X",IF(Q419&gt;0,IF(VLOOKUP(B419,'Oficios_-_pend_criticas'!$C$4:$J$4739,5,0)="","",IF(VLOOKUP(B419,'Oficios_-_pend_criticas'!$C$4:$J$4739,7,0)="",IF(TODAY()&gt;VLOOKUP(B419,'Oficios_-_pend_criticas'!$C$4:$J$4739,5,0),"X",""),IF(VLOOKUP(B419,'Oficios_-_pend_criticas'!$C$4:$J$4739,7,0)&gt;VLOOKUP(B419,'Oficios_-_pend_criticas'!$C$4:$J$4739,5,0),"X",""))),""),""),"")</f>
        <v/>
      </c>
    </row>
    <row r="420" spans="1:23" ht="36.75" hidden="1" customHeight="1" x14ac:dyDescent="0.25">
      <c r="A420" s="9" t="str">
        <f t="shared" si="18"/>
        <v/>
      </c>
      <c r="B420" s="10" t="s">
        <v>1076</v>
      </c>
      <c r="C420" s="11" t="e">
        <f>IF(B420="","",VLOOKUP(B420,#REF!,6,0))</f>
        <v>#REF!</v>
      </c>
      <c r="D420" s="12" t="e">
        <f>IF(B420="","",VLOOKUP(B420,#REF!,22,0))</f>
        <v>#REF!</v>
      </c>
      <c r="E420" s="10" t="e">
        <f>IF(B420="","",VLOOKUP(B420,Consultas_públicas!$A$376:$G$3879,7,0))</f>
        <v>#N/A</v>
      </c>
      <c r="F420" s="12" t="s">
        <v>917</v>
      </c>
      <c r="G420" s="13">
        <v>43522</v>
      </c>
      <c r="H420" s="14" t="str">
        <f>IFERROR(IF(VLOOKUP(B420,'Oficios_-_pend_criticas'!$C$4:$D$4739,2,0)="","","X"),"")</f>
        <v/>
      </c>
      <c r="I420" s="12"/>
      <c r="J420" s="13"/>
      <c r="K420" s="10"/>
      <c r="L420" s="12" t="str">
        <f>IFERROR(VLOOKUP(B420,Retorno_da_RFB!$D$3:$I$6388,5,0),"")</f>
        <v>029</v>
      </c>
      <c r="M420" s="13">
        <f>IFERROR(VLOOKUP(B420,Retorno_da_RFB!$D$3:$I$6388,6,0),"")</f>
        <v>43543</v>
      </c>
      <c r="N420" s="10" t="str">
        <f>IFERROR(VLOOKUP(B420,Retorno_da_RFB!$D$3:$I$6388,3,0),"")</f>
        <v>8479.89.99</v>
      </c>
      <c r="O420" s="10" t="str">
        <f>IFERROR(VLOOKUP(B420,Retorno_da_RFB!$D$3:$I$6388,4,0),"")</f>
        <v>Separadores balísticos para classificação de papel, papel cartão e papelão, com fluxo volumétrico de até 60m³/h dispondo de 6 pás de peneiramento em formato Z, sendo possível obter diferentes tamanhos de finos de acordo com a malha, e parte externa do equipamento fixa e constantemente apoiada na estrutura de suporte sem variar a inclinação.</v>
      </c>
      <c r="P420" s="12" t="str">
        <f>IFERROR(IF(N420="","",IF(VLOOKUP(LEFT(N420,10),'Universo_BK-BIT'!$A$5:$E$10005,2,0)="","X",VLOOKUP(LEFT(N420,10),'Universo_BK-BIT'!$A$5:$E$10005,2,0))),"X")</f>
        <v>BK</v>
      </c>
      <c r="Q420" s="12">
        <f>IFERROR(IF(P420="X","",VLOOKUP(LEFT(N420,10),'Universo_BK-BIT'!$A$5:$E$10005,3,0)),"")</f>
        <v>14</v>
      </c>
      <c r="R420" s="14" t="e">
        <f t="shared" si="19"/>
        <v>#REF!</v>
      </c>
      <c r="S420" s="14" t="e">
        <f t="shared" si="20"/>
        <v>#N/A</v>
      </c>
      <c r="T420" s="14"/>
      <c r="U420" s="14" t="str">
        <f ca="1">IFERROR(IF(P420="X",IF(VLOOKUP(B420,'Oficios_-_pend_criticas'!$C$3:$J$4739,5,0)="","",IF(VLOOKUP(B420,'Oficios_-_pend_criticas'!$C$3:$J$4739,7,0)="",IF(TODAY()&gt;VLOOKUP(B420,'Oficios_-_pend_criticas'!$C$3:$J$4739,5,0),"X",""),IF(VLOOKUP(B420,'Oficios_-_pend_criticas'!$C$3:$J$4739,7,0)&gt;VLOOKUP(B420,'Oficios_-_pend_criticas'!$C$3:$J$4739,5,0),"X",""))),""),"")</f>
        <v/>
      </c>
      <c r="V420" s="14" t="str">
        <f ca="1">IFERROR(IF(Q420=0,IF(VLOOKUP(B420,'Oficios_-_pend_criticas'!$C$3:$J$4739,5,0)="","",IF(VLOOKUP(B420,'Oficios_-_pend_criticas'!$C$3:$J$4739,7,0)="",IF(TODAY()&gt;VLOOKUP(B420,'Oficios_-_pend_criticas'!$C$3:$J$4739,5,0),"X",""),IF(VLOOKUP(B420,'Oficios_-_pend_criticas'!$C$3:$J$4739,7,0)&gt;VLOOKUP(B420,'Oficios_-_pend_criticas'!$C$3:$J$4739,5,0),"X",""))),""),"")</f>
        <v/>
      </c>
      <c r="W420" s="14" t="str">
        <f ca="1">IFERROR(IF(P420&lt;&gt;"X",IF(Q420&gt;0,IF(VLOOKUP(B420,'Oficios_-_pend_criticas'!$C$4:$J$4739,5,0)="","",IF(VLOOKUP(B420,'Oficios_-_pend_criticas'!$C$4:$J$4739,7,0)="",IF(TODAY()&gt;VLOOKUP(B420,'Oficios_-_pend_criticas'!$C$4:$J$4739,5,0),"X",""),IF(VLOOKUP(B420,'Oficios_-_pend_criticas'!$C$4:$J$4739,7,0)&gt;VLOOKUP(B420,'Oficios_-_pend_criticas'!$C$4:$J$4739,5,0),"X",""))),""),""),"")</f>
        <v/>
      </c>
    </row>
    <row r="421" spans="1:23" ht="36.75" hidden="1" customHeight="1" x14ac:dyDescent="0.25">
      <c r="A421" s="9" t="str">
        <f t="shared" si="18"/>
        <v/>
      </c>
      <c r="B421" s="10" t="s">
        <v>1078</v>
      </c>
      <c r="C421" s="11" t="e">
        <f>IF(B421="","",VLOOKUP(B421,#REF!,6,0))</f>
        <v>#REF!</v>
      </c>
      <c r="D421" s="12" t="e">
        <f>IF(B421="","",VLOOKUP(B421,#REF!,22,0))</f>
        <v>#REF!</v>
      </c>
      <c r="E421" s="10" t="e">
        <f>IF(B421="","",VLOOKUP(B421,Consultas_públicas!$A$376:$G$3879,7,0))</f>
        <v>#N/A</v>
      </c>
      <c r="F421" s="12" t="s">
        <v>917</v>
      </c>
      <c r="G421" s="13">
        <v>43522</v>
      </c>
      <c r="H421" s="14" t="str">
        <f>IFERROR(IF(VLOOKUP(B421,'Oficios_-_pend_criticas'!$C$4:$D$4739,2,0)="","","X"),"")</f>
        <v/>
      </c>
      <c r="I421" s="12"/>
      <c r="J421" s="13"/>
      <c r="K421" s="10"/>
      <c r="L421" s="12" t="str">
        <f>IFERROR(VLOOKUP(B421,Retorno_da_RFB!$D$3:$I$6388,5,0),"")</f>
        <v>029</v>
      </c>
      <c r="M421" s="13">
        <f>IFERROR(VLOOKUP(B421,Retorno_da_RFB!$D$3:$I$6388,6,0),"")</f>
        <v>43543</v>
      </c>
      <c r="N421" s="10" t="str">
        <f>IFERROR(VLOOKUP(B421,Retorno_da_RFB!$D$3:$I$6388,3,0),"")</f>
        <v>8428.90.90</v>
      </c>
      <c r="O421" s="10" t="str">
        <f>IFERROR(VLOOKUP(B421,Retorno_da_RFB!$D$3:$I$6388,4,0),"")</f>
        <v>Máquinas de armazenamento vertical, com seleção automática individual de bandejas, para carga, descarga e transporte de chapas de aço com dimensão máxima de 4.100 x 2.070mm e espessura máxima de 25mm, dotadas de 1 torre com altura de 4.000 a 6.700mm e armazenamento com até 80 bandejas, dispositivo de sucção por ventosas com capacidade máxima de carga de 1.600kg, estação de entrada e saída com controlador lógico programável (CLP).</v>
      </c>
      <c r="P421" s="12" t="str">
        <f>IFERROR(IF(N421="","",IF(VLOOKUP(LEFT(N421,10),'Universo_BK-BIT'!$A$5:$E$10005,2,0)="","X",VLOOKUP(LEFT(N421,10),'Universo_BK-BIT'!$A$5:$E$10005,2,0))),"X")</f>
        <v>BK</v>
      </c>
      <c r="Q421" s="12">
        <f>IFERROR(IF(P421="X","",VLOOKUP(LEFT(N421,10),'Universo_BK-BIT'!$A$5:$E$10005,3,0)),"")</f>
        <v>14</v>
      </c>
      <c r="R421" s="14" t="e">
        <f t="shared" si="19"/>
        <v>#REF!</v>
      </c>
      <c r="S421" s="14" t="e">
        <f t="shared" si="20"/>
        <v>#N/A</v>
      </c>
      <c r="T421" s="14"/>
      <c r="U421" s="14" t="str">
        <f ca="1">IFERROR(IF(P421="X",IF(VLOOKUP(B421,'Oficios_-_pend_criticas'!$C$3:$J$4739,5,0)="","",IF(VLOOKUP(B421,'Oficios_-_pend_criticas'!$C$3:$J$4739,7,0)="",IF(TODAY()&gt;VLOOKUP(B421,'Oficios_-_pend_criticas'!$C$3:$J$4739,5,0),"X",""),IF(VLOOKUP(B421,'Oficios_-_pend_criticas'!$C$3:$J$4739,7,0)&gt;VLOOKUP(B421,'Oficios_-_pend_criticas'!$C$3:$J$4739,5,0),"X",""))),""),"")</f>
        <v/>
      </c>
      <c r="V421" s="14" t="str">
        <f ca="1">IFERROR(IF(Q421=0,IF(VLOOKUP(B421,'Oficios_-_pend_criticas'!$C$3:$J$4739,5,0)="","",IF(VLOOKUP(B421,'Oficios_-_pend_criticas'!$C$3:$J$4739,7,0)="",IF(TODAY()&gt;VLOOKUP(B421,'Oficios_-_pend_criticas'!$C$3:$J$4739,5,0),"X",""),IF(VLOOKUP(B421,'Oficios_-_pend_criticas'!$C$3:$J$4739,7,0)&gt;VLOOKUP(B421,'Oficios_-_pend_criticas'!$C$3:$J$4739,5,0),"X",""))),""),"")</f>
        <v/>
      </c>
      <c r="W421" s="14" t="str">
        <f ca="1">IFERROR(IF(P421&lt;&gt;"X",IF(Q421&gt;0,IF(VLOOKUP(B421,'Oficios_-_pend_criticas'!$C$4:$J$4739,5,0)="","",IF(VLOOKUP(B421,'Oficios_-_pend_criticas'!$C$4:$J$4739,7,0)="",IF(TODAY()&gt;VLOOKUP(B421,'Oficios_-_pend_criticas'!$C$4:$J$4739,5,0),"X",""),IF(VLOOKUP(B421,'Oficios_-_pend_criticas'!$C$4:$J$4739,7,0)&gt;VLOOKUP(B421,'Oficios_-_pend_criticas'!$C$4:$J$4739,5,0),"X",""))),""),""),"")</f>
        <v/>
      </c>
    </row>
    <row r="422" spans="1:23" ht="36.75" hidden="1" customHeight="1" x14ac:dyDescent="0.25">
      <c r="A422" s="9" t="str">
        <f t="shared" si="18"/>
        <v/>
      </c>
      <c r="B422" s="10" t="s">
        <v>1080</v>
      </c>
      <c r="C422" s="11" t="e">
        <f>IF(B422="","",VLOOKUP(B422,#REF!,6,0))</f>
        <v>#REF!</v>
      </c>
      <c r="D422" s="12" t="e">
        <f>IF(B422="","",VLOOKUP(B422,#REF!,22,0))</f>
        <v>#REF!</v>
      </c>
      <c r="E422" s="10" t="e">
        <f>IF(B422="","",VLOOKUP(B422,Consultas_públicas!$A$376:$G$3879,7,0))</f>
        <v>#N/A</v>
      </c>
      <c r="F422" s="12" t="s">
        <v>917</v>
      </c>
      <c r="G422" s="13">
        <v>43522</v>
      </c>
      <c r="H422" s="14" t="str">
        <f>IFERROR(IF(VLOOKUP(B422,'Oficios_-_pend_criticas'!$C$4:$D$4739,2,0)="","","X"),"")</f>
        <v/>
      </c>
      <c r="I422" s="12"/>
      <c r="J422" s="13"/>
      <c r="K422" s="10"/>
      <c r="L422" s="12" t="str">
        <f>IFERROR(VLOOKUP(B422,Retorno_da_RFB!$D$3:$I$6388,5,0),"")</f>
        <v>029</v>
      </c>
      <c r="M422" s="13">
        <f>IFERROR(VLOOKUP(B422,Retorno_da_RFB!$D$3:$I$6388,6,0),"")</f>
        <v>43543</v>
      </c>
      <c r="N422" s="10" t="str">
        <f>IFERROR(VLOOKUP(B422,Retorno_da_RFB!$D$3:$I$6388,3,0),"")</f>
        <v>8427.90.00</v>
      </c>
      <c r="O422" s="10" t="str">
        <f>IFERROR(VLOOKUP(B422,Retorno_da_RFB!$D$3:$I$6388,4,0),"")</f>
        <v>Plataformas elevatórias hidráulicas para trabalhos aéreos, tipo tesoura, com capacidade de carga igual ou superior a 10 toneladas, com elevação máxima da plataforma igual ou superior a 6.950mm, de peso líquido igual ou superior a 6.000kg, dotadas de uma estrutura pantográfica contendo cilindros hidráulicos, e de uma cabine contendo um painel de comando (PLC) e um conjunto composto por motor, bomba e tanque de armazenamento de óleo.</v>
      </c>
      <c r="P422" s="12" t="str">
        <f>IFERROR(IF(N422="","",IF(VLOOKUP(LEFT(N422,10),'Universo_BK-BIT'!$A$5:$E$10005,2,0)="","X",VLOOKUP(LEFT(N422,10),'Universo_BK-BIT'!$A$5:$E$10005,2,0))),"X")</f>
        <v>BK</v>
      </c>
      <c r="Q422" s="12">
        <f>IFERROR(IF(P422="X","",VLOOKUP(LEFT(N422,10),'Universo_BK-BIT'!$A$5:$E$10005,3,0)),"")</f>
        <v>14</v>
      </c>
      <c r="R422" s="14" t="e">
        <f t="shared" si="19"/>
        <v>#REF!</v>
      </c>
      <c r="S422" s="14" t="e">
        <f t="shared" si="20"/>
        <v>#N/A</v>
      </c>
      <c r="T422" s="14"/>
      <c r="U422" s="14" t="str">
        <f ca="1">IFERROR(IF(P422="X",IF(VLOOKUP(B422,'Oficios_-_pend_criticas'!$C$3:$J$4739,5,0)="","",IF(VLOOKUP(B422,'Oficios_-_pend_criticas'!$C$3:$J$4739,7,0)="",IF(TODAY()&gt;VLOOKUP(B422,'Oficios_-_pend_criticas'!$C$3:$J$4739,5,0),"X",""),IF(VLOOKUP(B422,'Oficios_-_pend_criticas'!$C$3:$J$4739,7,0)&gt;VLOOKUP(B422,'Oficios_-_pend_criticas'!$C$3:$J$4739,5,0),"X",""))),""),"")</f>
        <v/>
      </c>
      <c r="V422" s="14" t="str">
        <f ca="1">IFERROR(IF(Q422=0,IF(VLOOKUP(B422,'Oficios_-_pend_criticas'!$C$3:$J$4739,5,0)="","",IF(VLOOKUP(B422,'Oficios_-_pend_criticas'!$C$3:$J$4739,7,0)="",IF(TODAY()&gt;VLOOKUP(B422,'Oficios_-_pend_criticas'!$C$3:$J$4739,5,0),"X",""),IF(VLOOKUP(B422,'Oficios_-_pend_criticas'!$C$3:$J$4739,7,0)&gt;VLOOKUP(B422,'Oficios_-_pend_criticas'!$C$3:$J$4739,5,0),"X",""))),""),"")</f>
        <v/>
      </c>
      <c r="W422" s="14" t="str">
        <f ca="1">IFERROR(IF(P422&lt;&gt;"X",IF(Q422&gt;0,IF(VLOOKUP(B422,'Oficios_-_pend_criticas'!$C$4:$J$4739,5,0)="","",IF(VLOOKUP(B422,'Oficios_-_pend_criticas'!$C$4:$J$4739,7,0)="",IF(TODAY()&gt;VLOOKUP(B422,'Oficios_-_pend_criticas'!$C$4:$J$4739,5,0),"X",""),IF(VLOOKUP(B422,'Oficios_-_pend_criticas'!$C$4:$J$4739,7,0)&gt;VLOOKUP(B422,'Oficios_-_pend_criticas'!$C$4:$J$4739,5,0),"X",""))),""),""),"")</f>
        <v/>
      </c>
    </row>
    <row r="423" spans="1:23" ht="36.75" hidden="1" customHeight="1" x14ac:dyDescent="0.25">
      <c r="A423" s="9" t="str">
        <f t="shared" si="18"/>
        <v/>
      </c>
      <c r="B423" s="10" t="s">
        <v>1083</v>
      </c>
      <c r="C423" s="11" t="e">
        <f>IF(B423="","",VLOOKUP(B423,#REF!,6,0))</f>
        <v>#REF!</v>
      </c>
      <c r="D423" s="12" t="e">
        <f>IF(B423="","",VLOOKUP(B423,#REF!,22,0))</f>
        <v>#REF!</v>
      </c>
      <c r="E423" s="10" t="e">
        <f>IF(B423="","",VLOOKUP(B423,Consultas_públicas!$A$376:$G$3879,7,0))</f>
        <v>#N/A</v>
      </c>
      <c r="F423" s="12" t="s">
        <v>917</v>
      </c>
      <c r="G423" s="13">
        <v>43522</v>
      </c>
      <c r="H423" s="14" t="str">
        <f>IFERROR(IF(VLOOKUP(B423,'Oficios_-_pend_criticas'!$C$4:$D$4739,2,0)="","","X"),"")</f>
        <v/>
      </c>
      <c r="I423" s="12"/>
      <c r="J423" s="13"/>
      <c r="K423" s="10"/>
      <c r="L423" s="12" t="str">
        <f>IFERROR(VLOOKUP(B423,Retorno_da_RFB!$D$3:$I$6388,5,0),"")</f>
        <v>029</v>
      </c>
      <c r="M423" s="13">
        <f>IFERROR(VLOOKUP(B423,Retorno_da_RFB!$D$3:$I$6388,6,0),"")</f>
        <v>43543</v>
      </c>
      <c r="N423" s="10" t="str">
        <f>IFERROR(VLOOKUP(B423,Retorno_da_RFB!$D$3:$I$6388,3,0),"")</f>
        <v>8479.89.99</v>
      </c>
      <c r="O423" s="10" t="str">
        <f>IFERROR(VLOOKUP(B423,Retorno_da_RFB!$D$3:$I$6388,4,0),"")</f>
        <v>Separadores balísticos para classificação de resíduos sólidos urbanos domésticos, resíduos da coleta seletiva e industriais, com fluxo volumétrico igual ou inferior 200m³/h, dispondo de pás de triagem com regulagem de inclinação manual compreendida entre 0 e 25° com ou sem auxílio de dispositivo hidráulico; parte externa do equipamento fixa e constantemente apoiada na estrutura de suporte sem variar a inclinação; e malha de peneiramento de resíduos finos sendo possível obter diferentes tamanhos.</v>
      </c>
      <c r="P423" s="12" t="str">
        <f>IFERROR(IF(N423="","",IF(VLOOKUP(LEFT(N423,10),'Universo_BK-BIT'!$A$5:$E$10005,2,0)="","X",VLOOKUP(LEFT(N423,10),'Universo_BK-BIT'!$A$5:$E$10005,2,0))),"X")</f>
        <v>BK</v>
      </c>
      <c r="Q423" s="12">
        <f>IFERROR(IF(P423="X","",VLOOKUP(LEFT(N423,10),'Universo_BK-BIT'!$A$5:$E$10005,3,0)),"")</f>
        <v>14</v>
      </c>
      <c r="R423" s="14" t="e">
        <f t="shared" si="19"/>
        <v>#REF!</v>
      </c>
      <c r="S423" s="14" t="e">
        <f t="shared" si="20"/>
        <v>#N/A</v>
      </c>
      <c r="T423" s="14"/>
      <c r="U423" s="14" t="str">
        <f ca="1">IFERROR(IF(P423="X",IF(VLOOKUP(B423,'Oficios_-_pend_criticas'!$C$3:$J$4739,5,0)="","",IF(VLOOKUP(B423,'Oficios_-_pend_criticas'!$C$3:$J$4739,7,0)="",IF(TODAY()&gt;VLOOKUP(B423,'Oficios_-_pend_criticas'!$C$3:$J$4739,5,0),"X",""),IF(VLOOKUP(B423,'Oficios_-_pend_criticas'!$C$3:$J$4739,7,0)&gt;VLOOKUP(B423,'Oficios_-_pend_criticas'!$C$3:$J$4739,5,0),"X",""))),""),"")</f>
        <v/>
      </c>
      <c r="V423" s="14" t="str">
        <f ca="1">IFERROR(IF(Q423=0,IF(VLOOKUP(B423,'Oficios_-_pend_criticas'!$C$3:$J$4739,5,0)="","",IF(VLOOKUP(B423,'Oficios_-_pend_criticas'!$C$3:$J$4739,7,0)="",IF(TODAY()&gt;VLOOKUP(B423,'Oficios_-_pend_criticas'!$C$3:$J$4739,5,0),"X",""),IF(VLOOKUP(B423,'Oficios_-_pend_criticas'!$C$3:$J$4739,7,0)&gt;VLOOKUP(B423,'Oficios_-_pend_criticas'!$C$3:$J$4739,5,0),"X",""))),""),"")</f>
        <v/>
      </c>
      <c r="W423" s="14" t="str">
        <f ca="1">IFERROR(IF(P423&lt;&gt;"X",IF(Q423&gt;0,IF(VLOOKUP(B423,'Oficios_-_pend_criticas'!$C$4:$J$4739,5,0)="","",IF(VLOOKUP(B423,'Oficios_-_pend_criticas'!$C$4:$J$4739,7,0)="",IF(TODAY()&gt;VLOOKUP(B423,'Oficios_-_pend_criticas'!$C$4:$J$4739,5,0),"X",""),IF(VLOOKUP(B423,'Oficios_-_pend_criticas'!$C$4:$J$4739,7,0)&gt;VLOOKUP(B423,'Oficios_-_pend_criticas'!$C$4:$J$4739,5,0),"X",""))),""),""),"")</f>
        <v/>
      </c>
    </row>
    <row r="424" spans="1:23" ht="36.75" hidden="1" customHeight="1" x14ac:dyDescent="0.25">
      <c r="A424" s="9" t="str">
        <f t="shared" si="18"/>
        <v/>
      </c>
      <c r="B424" s="10" t="s">
        <v>1085</v>
      </c>
      <c r="C424" s="11" t="e">
        <f>IF(B424="","",VLOOKUP(B424,#REF!,6,0))</f>
        <v>#REF!</v>
      </c>
      <c r="D424" s="12" t="e">
        <f>IF(B424="","",VLOOKUP(B424,#REF!,22,0))</f>
        <v>#REF!</v>
      </c>
      <c r="E424" s="10" t="e">
        <f>IF(B424="","",VLOOKUP(B424,Consultas_públicas!$A$376:$G$3879,7,0))</f>
        <v>#N/A</v>
      </c>
      <c r="F424" s="12" t="s">
        <v>917</v>
      </c>
      <c r="G424" s="13">
        <v>43522</v>
      </c>
      <c r="H424" s="14" t="str">
        <f>IFERROR(IF(VLOOKUP(B424,'Oficios_-_pend_criticas'!$C$4:$D$4739,2,0)="","","X"),"")</f>
        <v/>
      </c>
      <c r="I424" s="12"/>
      <c r="J424" s="13"/>
      <c r="K424" s="10"/>
      <c r="L424" s="12" t="str">
        <f>IFERROR(VLOOKUP(B424,Retorno_da_RFB!$D$3:$I$6388,5,0),"")</f>
        <v>029</v>
      </c>
      <c r="M424" s="13">
        <f>IFERROR(VLOOKUP(B424,Retorno_da_RFB!$D$3:$I$6388,6,0),"")</f>
        <v>43543</v>
      </c>
      <c r="N424" s="10" t="str">
        <f>IFERROR(VLOOKUP(B424,Retorno_da_RFB!$D$3:$I$6388,3,0),"")</f>
        <v>8459.21.99</v>
      </c>
      <c r="O424" s="10" t="str">
        <f>IFERROR(VLOOKUP(B424,Retorno_da_RFB!$D$3:$I$6388,4,0),"")</f>
        <v>Máquinas exclusivas para furação profunda horizontal de barras, controladas por controle numérico computadorizado (CNC) ou controle lógico programável (CLP), para furação de barras redondas de aço e materiais não ferrosos, dotadas de 1, 2 ou 4 estações de trabalho, diâmetro de furação mínimo de 3mm e máximo de 12mm, comprimento máximo de furação de 500, podendo opcionalmente chegar até 1.000mm, eixo árvore com velocidade máxima de 6000rpm, velocidade de movimentação de até 5000m/min, bomba de refrigeração com vazão entre 30 a 80 litros/min, equipadas com transportador de cavacos e carenagem completa.</v>
      </c>
      <c r="P424" s="12" t="str">
        <f>IFERROR(IF(N424="","",IF(VLOOKUP(LEFT(N424,10),'Universo_BK-BIT'!$A$5:$E$10005,2,0)="","X",VLOOKUP(LEFT(N424,10),'Universo_BK-BIT'!$A$5:$E$10005,2,0))),"X")</f>
        <v>BK</v>
      </c>
      <c r="Q424" s="12">
        <f>IFERROR(IF(P424="X","",VLOOKUP(LEFT(N424,10),'Universo_BK-BIT'!$A$5:$E$10005,3,0)),"")</f>
        <v>14</v>
      </c>
      <c r="R424" s="14" t="e">
        <f t="shared" si="19"/>
        <v>#REF!</v>
      </c>
      <c r="S424" s="14" t="e">
        <f t="shared" si="20"/>
        <v>#N/A</v>
      </c>
      <c r="T424" s="14"/>
      <c r="U424" s="14" t="str">
        <f ca="1">IFERROR(IF(P424="X",IF(VLOOKUP(B424,'Oficios_-_pend_criticas'!$C$3:$J$4739,5,0)="","",IF(VLOOKUP(B424,'Oficios_-_pend_criticas'!$C$3:$J$4739,7,0)="",IF(TODAY()&gt;VLOOKUP(B424,'Oficios_-_pend_criticas'!$C$3:$J$4739,5,0),"X",""),IF(VLOOKUP(B424,'Oficios_-_pend_criticas'!$C$3:$J$4739,7,0)&gt;VLOOKUP(B424,'Oficios_-_pend_criticas'!$C$3:$J$4739,5,0),"X",""))),""),"")</f>
        <v/>
      </c>
      <c r="V424" s="14" t="str">
        <f ca="1">IFERROR(IF(Q424=0,IF(VLOOKUP(B424,'Oficios_-_pend_criticas'!$C$3:$J$4739,5,0)="","",IF(VLOOKUP(B424,'Oficios_-_pend_criticas'!$C$3:$J$4739,7,0)="",IF(TODAY()&gt;VLOOKUP(B424,'Oficios_-_pend_criticas'!$C$3:$J$4739,5,0),"X",""),IF(VLOOKUP(B424,'Oficios_-_pend_criticas'!$C$3:$J$4739,7,0)&gt;VLOOKUP(B424,'Oficios_-_pend_criticas'!$C$3:$J$4739,5,0),"X",""))),""),"")</f>
        <v/>
      </c>
      <c r="W424" s="14" t="str">
        <f ca="1">IFERROR(IF(P424&lt;&gt;"X",IF(Q424&gt;0,IF(VLOOKUP(B424,'Oficios_-_pend_criticas'!$C$4:$J$4739,5,0)="","",IF(VLOOKUP(B424,'Oficios_-_pend_criticas'!$C$4:$J$4739,7,0)="",IF(TODAY()&gt;VLOOKUP(B424,'Oficios_-_pend_criticas'!$C$4:$J$4739,5,0),"X",""),IF(VLOOKUP(B424,'Oficios_-_pend_criticas'!$C$4:$J$4739,7,0)&gt;VLOOKUP(B424,'Oficios_-_pend_criticas'!$C$4:$J$4739,5,0),"X",""))),""),""),"")</f>
        <v/>
      </c>
    </row>
    <row r="425" spans="1:23" ht="36.75" customHeight="1" x14ac:dyDescent="0.25">
      <c r="A425" s="9" t="str">
        <f t="shared" si="18"/>
        <v/>
      </c>
      <c r="B425" s="10" t="s">
        <v>1087</v>
      </c>
      <c r="C425" s="11" t="e">
        <f>IF(B425="","",VLOOKUP(B425,#REF!,6,0))</f>
        <v>#REF!</v>
      </c>
      <c r="D425" s="12" t="e">
        <f>IF(B425="","",VLOOKUP(B425,#REF!,22,0))</f>
        <v>#REF!</v>
      </c>
      <c r="E425" s="10" t="e">
        <f>IF(B425="","",VLOOKUP(B425,Consultas_públicas!$A$376:$G$3879,7,0))</f>
        <v>#N/A</v>
      </c>
      <c r="F425" s="12" t="s">
        <v>1088</v>
      </c>
      <c r="G425" s="13">
        <v>43531</v>
      </c>
      <c r="H425" s="14" t="str">
        <f>IFERROR(IF(VLOOKUP(B425,'Oficios_-_pend_criticas'!$C$4:$D$4739,2,0)="","","X"),"")</f>
        <v/>
      </c>
      <c r="I425" s="12"/>
      <c r="J425" s="13"/>
      <c r="K425" s="10"/>
      <c r="L425" s="12" t="str">
        <f>IFERROR(VLOOKUP(B425,Retorno_da_RFB!$D$3:$I$6388,5,0),"")</f>
        <v>031</v>
      </c>
      <c r="M425" s="13">
        <f>IFERROR(VLOOKUP(B425,Retorno_da_RFB!$D$3:$I$6388,6,0),"")</f>
        <v>43545</v>
      </c>
      <c r="N425" s="10" t="str">
        <f>IFERROR(VLOOKUP(B425,Retorno_da_RFB!$D$3:$I$6388,3,0),"")</f>
        <v>8419.89.99</v>
      </c>
      <c r="O425" s="10" t="str">
        <f>IFERROR(VLOOKUP(B425,Retorno_da_RFB!$D$3:$I$6388,4,0),"")</f>
        <v>Pré-aquecedores para recuperação de calor em alto forno, utilizando calor residual através de fluxos gasosos frio e quente por entre trocadores de calor, pressão de trabalho 200mbar, temperatura de entrada de 333ºC e de saída 140ºC; dotados de: 3 trocadores de calor tubulares com 525 tubos cada com diâmetro de 25,4mm, espessura de parede de 2,5mm e comprimento de 7.585mm e eliminador de gotas fabricado em aço carbono.</v>
      </c>
      <c r="P425" s="12" t="str">
        <f>IFERROR(IF(N425="","",IF(VLOOKUP(LEFT(N425,10),'Universo_BK-BIT'!$A$5:$E$10005,2,0)="","X",VLOOKUP(LEFT(N425,10),'Universo_BK-BIT'!$A$5:$E$10005,2,0))),"X")</f>
        <v>BK</v>
      </c>
      <c r="Q425" s="12">
        <f>IFERROR(IF(P425="X","",VLOOKUP(LEFT(N425,10),'Universo_BK-BIT'!$A$5:$E$10005,3,0)),"")</f>
        <v>14</v>
      </c>
      <c r="R425" s="14" t="e">
        <f t="shared" si="19"/>
        <v>#REF!</v>
      </c>
      <c r="S425" s="14" t="e">
        <f t="shared" si="20"/>
        <v>#N/A</v>
      </c>
      <c r="T425" s="14"/>
      <c r="U425" s="14" t="str">
        <f ca="1">IFERROR(IF(P425="X",IF(VLOOKUP(B425,'Oficios_-_pend_criticas'!$C$3:$J$4739,5,0)="","",IF(VLOOKUP(B425,'Oficios_-_pend_criticas'!$C$3:$J$4739,7,0)="",IF(TODAY()&gt;VLOOKUP(B425,'Oficios_-_pend_criticas'!$C$3:$J$4739,5,0),"X",""),IF(VLOOKUP(B425,'Oficios_-_pend_criticas'!$C$3:$J$4739,7,0)&gt;VLOOKUP(B425,'Oficios_-_pend_criticas'!$C$3:$J$4739,5,0),"X",""))),""),"")</f>
        <v/>
      </c>
      <c r="V425" s="14" t="str">
        <f ca="1">IFERROR(IF(Q425=0,IF(VLOOKUP(B425,'Oficios_-_pend_criticas'!$C$3:$J$4739,5,0)="","",IF(VLOOKUP(B425,'Oficios_-_pend_criticas'!$C$3:$J$4739,7,0)="",IF(TODAY()&gt;VLOOKUP(B425,'Oficios_-_pend_criticas'!$C$3:$J$4739,5,0),"X",""),IF(VLOOKUP(B425,'Oficios_-_pend_criticas'!$C$3:$J$4739,7,0)&gt;VLOOKUP(B425,'Oficios_-_pend_criticas'!$C$3:$J$4739,5,0),"X",""))),""),"")</f>
        <v/>
      </c>
      <c r="W425" s="14" t="str">
        <f ca="1">IFERROR(IF(P425&lt;&gt;"X",IF(Q425&gt;0,IF(VLOOKUP(B425,'Oficios_-_pend_criticas'!$C$4:$J$4739,5,0)="","",IF(VLOOKUP(B425,'Oficios_-_pend_criticas'!$C$4:$J$4739,7,0)="",IF(TODAY()&gt;VLOOKUP(B425,'Oficios_-_pend_criticas'!$C$4:$J$4739,5,0),"X",""),IF(VLOOKUP(B425,'Oficios_-_pend_criticas'!$C$4:$J$4739,7,0)&gt;VLOOKUP(B425,'Oficios_-_pend_criticas'!$C$4:$J$4739,5,0),"X",""))),""),""),"")</f>
        <v/>
      </c>
    </row>
    <row r="426" spans="1:23" ht="36.75" customHeight="1" x14ac:dyDescent="0.25">
      <c r="A426" s="9" t="str">
        <f t="shared" si="18"/>
        <v/>
      </c>
      <c r="B426" s="10" t="s">
        <v>1091</v>
      </c>
      <c r="C426" s="11" t="e">
        <f>IF(B426="","",VLOOKUP(B426,#REF!,6,0))</f>
        <v>#REF!</v>
      </c>
      <c r="D426" s="12" t="e">
        <f>IF(B426="","",VLOOKUP(B426,#REF!,22,0))</f>
        <v>#REF!</v>
      </c>
      <c r="E426" s="10" t="e">
        <f>IF(B426="","",VLOOKUP(B426,Consultas_públicas!$A$376:$G$3879,7,0))</f>
        <v>#N/A</v>
      </c>
      <c r="F426" s="12" t="s">
        <v>1088</v>
      </c>
      <c r="G426" s="13">
        <v>43531</v>
      </c>
      <c r="H426" s="14" t="str">
        <f>IFERROR(IF(VLOOKUP(B426,'Oficios_-_pend_criticas'!$C$4:$D$4739,2,0)="","","X"),"")</f>
        <v/>
      </c>
      <c r="I426" s="12"/>
      <c r="J426" s="13"/>
      <c r="K426" s="10"/>
      <c r="L426" s="12" t="str">
        <f>IFERROR(VLOOKUP(B426,Retorno_da_RFB!$D$3:$I$6388,5,0),"")</f>
        <v>031</v>
      </c>
      <c r="M426" s="13">
        <f>IFERROR(VLOOKUP(B426,Retorno_da_RFB!$D$3:$I$6388,6,0),"")</f>
        <v>43545</v>
      </c>
      <c r="N426" s="10" t="str">
        <f>IFERROR(VLOOKUP(B426,Retorno_da_RFB!$D$3:$I$6388,3,0),"")</f>
        <v>8431.20.11</v>
      </c>
      <c r="O426" s="10" t="str">
        <f>IFERROR(VLOOKUP(B426,Retorno_da_RFB!$D$3:$I$6388,4,0),"")</f>
        <v>Conjuntos de freios com diâmetro máximo de 312mm e espessura mínima de 1mm, lubrificados com óleo vegetal, cilindro com diâmetro de 28.58mm, aplicado a linha de empilhadeiras a combustão.</v>
      </c>
      <c r="P426" s="12" t="str">
        <f>IFERROR(IF(N426="","",IF(VLOOKUP(LEFT(N426,10),'Universo_BK-BIT'!$A$5:$E$10005,2,0)="","X",VLOOKUP(LEFT(N426,10),'Universo_BK-BIT'!$A$5:$E$10005,2,0))),"X")</f>
        <v>BK</v>
      </c>
      <c r="Q426" s="12">
        <f>IFERROR(IF(P426="X","",VLOOKUP(LEFT(N426,10),'Universo_BK-BIT'!$A$5:$E$10005,3,0)),"")</f>
        <v>14</v>
      </c>
      <c r="R426" s="14" t="e">
        <f t="shared" si="19"/>
        <v>#REF!</v>
      </c>
      <c r="S426" s="14" t="e">
        <f t="shared" si="20"/>
        <v>#N/A</v>
      </c>
      <c r="T426" s="14"/>
      <c r="U426" s="14" t="str">
        <f ca="1">IFERROR(IF(P426="X",IF(VLOOKUP(B426,'Oficios_-_pend_criticas'!$C$3:$J$4739,5,0)="","",IF(VLOOKUP(B426,'Oficios_-_pend_criticas'!$C$3:$J$4739,7,0)="",IF(TODAY()&gt;VLOOKUP(B426,'Oficios_-_pend_criticas'!$C$3:$J$4739,5,0),"X",""),IF(VLOOKUP(B426,'Oficios_-_pend_criticas'!$C$3:$J$4739,7,0)&gt;VLOOKUP(B426,'Oficios_-_pend_criticas'!$C$3:$J$4739,5,0),"X",""))),""),"")</f>
        <v/>
      </c>
      <c r="V426" s="14" t="str">
        <f ca="1">IFERROR(IF(Q426=0,IF(VLOOKUP(B426,'Oficios_-_pend_criticas'!$C$3:$J$4739,5,0)="","",IF(VLOOKUP(B426,'Oficios_-_pend_criticas'!$C$3:$J$4739,7,0)="",IF(TODAY()&gt;VLOOKUP(B426,'Oficios_-_pend_criticas'!$C$3:$J$4739,5,0),"X",""),IF(VLOOKUP(B426,'Oficios_-_pend_criticas'!$C$3:$J$4739,7,0)&gt;VLOOKUP(B426,'Oficios_-_pend_criticas'!$C$3:$J$4739,5,0),"X",""))),""),"")</f>
        <v/>
      </c>
      <c r="W426" s="14" t="str">
        <f ca="1">IFERROR(IF(P426&lt;&gt;"X",IF(Q426&gt;0,IF(VLOOKUP(B426,'Oficios_-_pend_criticas'!$C$4:$J$4739,5,0)="","",IF(VLOOKUP(B426,'Oficios_-_pend_criticas'!$C$4:$J$4739,7,0)="",IF(TODAY()&gt;VLOOKUP(B426,'Oficios_-_pend_criticas'!$C$4:$J$4739,5,0),"X",""),IF(VLOOKUP(B426,'Oficios_-_pend_criticas'!$C$4:$J$4739,7,0)&gt;VLOOKUP(B426,'Oficios_-_pend_criticas'!$C$4:$J$4739,5,0),"X",""))),""),""),"")</f>
        <v/>
      </c>
    </row>
    <row r="427" spans="1:23" ht="36.75" customHeight="1" x14ac:dyDescent="0.25">
      <c r="A427" s="9" t="str">
        <f t="shared" si="18"/>
        <v/>
      </c>
      <c r="B427" s="10" t="s">
        <v>1093</v>
      </c>
      <c r="C427" s="11" t="e">
        <f>IF(B427="","",VLOOKUP(B427,#REF!,6,0))</f>
        <v>#REF!</v>
      </c>
      <c r="D427" s="12" t="e">
        <f>IF(B427="","",VLOOKUP(B427,#REF!,22,0))</f>
        <v>#REF!</v>
      </c>
      <c r="E427" s="10" t="e">
        <f>IF(B427="","",VLOOKUP(B427,Consultas_públicas!$A$376:$G$3879,7,0))</f>
        <v>#N/A</v>
      </c>
      <c r="F427" s="12" t="s">
        <v>1088</v>
      </c>
      <c r="G427" s="13">
        <v>43531</v>
      </c>
      <c r="H427" s="14" t="str">
        <f>IFERROR(IF(VLOOKUP(B427,'Oficios_-_pend_criticas'!$C$4:$D$4739,2,0)="","","X"),"")</f>
        <v/>
      </c>
      <c r="I427" s="12"/>
      <c r="J427" s="13"/>
      <c r="K427" s="10"/>
      <c r="L427" s="12" t="str">
        <f>IFERROR(VLOOKUP(B427,Retorno_da_RFB!$D$3:$I$6388,5,0),"")</f>
        <v>031</v>
      </c>
      <c r="M427" s="13">
        <f>IFERROR(VLOOKUP(B427,Retorno_da_RFB!$D$3:$I$6388,6,0),"")</f>
        <v>43545</v>
      </c>
      <c r="N427" s="10" t="str">
        <f>IFERROR(VLOOKUP(B427,Retorno_da_RFB!$D$3:$I$6388,3,0),"")</f>
        <v>9031.80.99</v>
      </c>
      <c r="O427" s="10" t="str">
        <f>IFERROR(VLOOKUP(B427,Retorno_da_RFB!$D$3:$I$6388,4,0),"")</f>
        <v>Potenciômetros elétricos, range de 50mm, resistência nominal de 2kg ohm, temperatura de -40 a +85 graus Celsius, linearidade de 0.1%, aplicado a linha de empilhadeiras elétricas retráteis.</v>
      </c>
      <c r="P427" s="12" t="str">
        <f>IFERROR(IF(N427="","",IF(VLOOKUP(LEFT(N427,10),'Universo_BK-BIT'!$A$5:$E$10005,2,0)="","X",VLOOKUP(LEFT(N427,10),'Universo_BK-BIT'!$A$5:$E$10005,2,0))),"X")</f>
        <v>BK</v>
      </c>
      <c r="Q427" s="12">
        <f>IFERROR(IF(P427="X","",VLOOKUP(LEFT(N427,10),'Universo_BK-BIT'!$A$5:$E$10005,3,0)),"")</f>
        <v>14</v>
      </c>
      <c r="R427" s="14" t="e">
        <f t="shared" si="19"/>
        <v>#REF!</v>
      </c>
      <c r="S427" s="14" t="e">
        <f t="shared" si="20"/>
        <v>#N/A</v>
      </c>
      <c r="T427" s="14"/>
      <c r="U427" s="14" t="str">
        <f ca="1">IFERROR(IF(P427="X",IF(VLOOKUP(B427,'Oficios_-_pend_criticas'!$C$3:$J$4739,5,0)="","",IF(VLOOKUP(B427,'Oficios_-_pend_criticas'!$C$3:$J$4739,7,0)="",IF(TODAY()&gt;VLOOKUP(B427,'Oficios_-_pend_criticas'!$C$3:$J$4739,5,0),"X",""),IF(VLOOKUP(B427,'Oficios_-_pend_criticas'!$C$3:$J$4739,7,0)&gt;VLOOKUP(B427,'Oficios_-_pend_criticas'!$C$3:$J$4739,5,0),"X",""))),""),"")</f>
        <v/>
      </c>
      <c r="V427" s="14" t="str">
        <f ca="1">IFERROR(IF(Q427=0,IF(VLOOKUP(B427,'Oficios_-_pend_criticas'!$C$3:$J$4739,5,0)="","",IF(VLOOKUP(B427,'Oficios_-_pend_criticas'!$C$3:$J$4739,7,0)="",IF(TODAY()&gt;VLOOKUP(B427,'Oficios_-_pend_criticas'!$C$3:$J$4739,5,0),"X",""),IF(VLOOKUP(B427,'Oficios_-_pend_criticas'!$C$3:$J$4739,7,0)&gt;VLOOKUP(B427,'Oficios_-_pend_criticas'!$C$3:$J$4739,5,0),"X",""))),""),"")</f>
        <v/>
      </c>
      <c r="W427" s="14" t="str">
        <f ca="1">IFERROR(IF(P427&lt;&gt;"X",IF(Q427&gt;0,IF(VLOOKUP(B427,'Oficios_-_pend_criticas'!$C$4:$J$4739,5,0)="","",IF(VLOOKUP(B427,'Oficios_-_pend_criticas'!$C$4:$J$4739,7,0)="",IF(TODAY()&gt;VLOOKUP(B427,'Oficios_-_pend_criticas'!$C$4:$J$4739,5,0),"X",""),IF(VLOOKUP(B427,'Oficios_-_pend_criticas'!$C$4:$J$4739,7,0)&gt;VLOOKUP(B427,'Oficios_-_pend_criticas'!$C$4:$J$4739,5,0),"X",""))),""),""),"")</f>
        <v/>
      </c>
    </row>
    <row r="428" spans="1:23" ht="36.75" customHeight="1" x14ac:dyDescent="0.25">
      <c r="A428" s="9" t="str">
        <f t="shared" si="18"/>
        <v/>
      </c>
      <c r="B428" s="10" t="s">
        <v>1095</v>
      </c>
      <c r="C428" s="11" t="e">
        <f>IF(B428="","",VLOOKUP(B428,#REF!,6,0))</f>
        <v>#REF!</v>
      </c>
      <c r="D428" s="12" t="e">
        <f>IF(B428="","",VLOOKUP(B428,#REF!,22,0))</f>
        <v>#REF!</v>
      </c>
      <c r="E428" s="10" t="e">
        <f>IF(B428="","",VLOOKUP(B428,Consultas_públicas!$A$376:$G$3879,7,0))</f>
        <v>#N/A</v>
      </c>
      <c r="F428" s="12" t="s">
        <v>1088</v>
      </c>
      <c r="G428" s="13">
        <v>43531</v>
      </c>
      <c r="H428" s="14" t="str">
        <f>IFERROR(IF(VLOOKUP(B428,'Oficios_-_pend_criticas'!$C$4:$D$4739,2,0)="","","X"),"")</f>
        <v/>
      </c>
      <c r="I428" s="12"/>
      <c r="J428" s="13"/>
      <c r="K428" s="10"/>
      <c r="L428" s="12" t="str">
        <f>IFERROR(VLOOKUP(B428,Retorno_da_RFB!$D$3:$I$6388,5,0),"")</f>
        <v>031</v>
      </c>
      <c r="M428" s="13">
        <f>IFERROR(VLOOKUP(B428,Retorno_da_RFB!$D$3:$I$6388,6,0),"")</f>
        <v>43545</v>
      </c>
      <c r="N428" s="10" t="str">
        <f>IFERROR(VLOOKUP(B428,Retorno_da_RFB!$D$3:$I$6388,3,0),"")</f>
        <v>8477.80.90</v>
      </c>
      <c r="O428" s="10" t="str">
        <f>IFERROR(VLOOKUP(B428,Retorno_da_RFB!$D$3:$I$6388,4,0),"")</f>
        <v>Combinações de máquinas para filtragem, granulação e cristalização de resina PET reciclada, compostas deu; uma bomba de engrenagem com pressão de saída de até 350bar, pressão do diferencial de até 250bar e temperatura de trabalho de até 350°C, um filtro de polímero com sistema troca-telas de pistão duplo e 4 cavidades com operação de retrolavagem automática e contínua (sem interrupção do processo), com capacidade de até 2.500kg/h, e um granulador submerso em água com corte na cabeça e cristalização em linha.</v>
      </c>
      <c r="P428" s="12" t="str">
        <f>IFERROR(IF(N428="","",IF(VLOOKUP(LEFT(N428,10),'Universo_BK-BIT'!$A$5:$E$10005,2,0)="","X",VLOOKUP(LEFT(N428,10),'Universo_BK-BIT'!$A$5:$E$10005,2,0))),"X")</f>
        <v>BK</v>
      </c>
      <c r="Q428" s="12">
        <f>IFERROR(IF(P428="X","",VLOOKUP(LEFT(N428,10),'Universo_BK-BIT'!$A$5:$E$10005,3,0)),"")</f>
        <v>14</v>
      </c>
      <c r="R428" s="14" t="e">
        <f t="shared" si="19"/>
        <v>#REF!</v>
      </c>
      <c r="S428" s="14" t="e">
        <f t="shared" si="20"/>
        <v>#N/A</v>
      </c>
      <c r="T428" s="14"/>
      <c r="U428" s="14" t="str">
        <f ca="1">IFERROR(IF(P428="X",IF(VLOOKUP(B428,'Oficios_-_pend_criticas'!$C$3:$J$4739,5,0)="","",IF(VLOOKUP(B428,'Oficios_-_pend_criticas'!$C$3:$J$4739,7,0)="",IF(TODAY()&gt;VLOOKUP(B428,'Oficios_-_pend_criticas'!$C$3:$J$4739,5,0),"X",""),IF(VLOOKUP(B428,'Oficios_-_pend_criticas'!$C$3:$J$4739,7,0)&gt;VLOOKUP(B428,'Oficios_-_pend_criticas'!$C$3:$J$4739,5,0),"X",""))),""),"")</f>
        <v/>
      </c>
      <c r="V428" s="14" t="str">
        <f ca="1">IFERROR(IF(Q428=0,IF(VLOOKUP(B428,'Oficios_-_pend_criticas'!$C$3:$J$4739,5,0)="","",IF(VLOOKUP(B428,'Oficios_-_pend_criticas'!$C$3:$J$4739,7,0)="",IF(TODAY()&gt;VLOOKUP(B428,'Oficios_-_pend_criticas'!$C$3:$J$4739,5,0),"X",""),IF(VLOOKUP(B428,'Oficios_-_pend_criticas'!$C$3:$J$4739,7,0)&gt;VLOOKUP(B428,'Oficios_-_pend_criticas'!$C$3:$J$4739,5,0),"X",""))),""),"")</f>
        <v/>
      </c>
      <c r="W428" s="14" t="str">
        <f ca="1">IFERROR(IF(P428&lt;&gt;"X",IF(Q428&gt;0,IF(VLOOKUP(B428,'Oficios_-_pend_criticas'!$C$4:$J$4739,5,0)="","",IF(VLOOKUP(B428,'Oficios_-_pend_criticas'!$C$4:$J$4739,7,0)="",IF(TODAY()&gt;VLOOKUP(B428,'Oficios_-_pend_criticas'!$C$4:$J$4739,5,0),"X",""),IF(VLOOKUP(B428,'Oficios_-_pend_criticas'!$C$4:$J$4739,7,0)&gt;VLOOKUP(B428,'Oficios_-_pend_criticas'!$C$4:$J$4739,5,0),"X",""))),""),""),"")</f>
        <v/>
      </c>
    </row>
    <row r="429" spans="1:23" ht="36.75" customHeight="1" x14ac:dyDescent="0.25">
      <c r="A429" s="9" t="str">
        <f t="shared" si="18"/>
        <v/>
      </c>
      <c r="B429" s="10" t="s">
        <v>1097</v>
      </c>
      <c r="C429" s="11" t="e">
        <f>IF(B429="","",VLOOKUP(B429,#REF!,6,0))</f>
        <v>#REF!</v>
      </c>
      <c r="D429" s="12" t="e">
        <f>IF(B429="","",VLOOKUP(B429,#REF!,22,0))</f>
        <v>#REF!</v>
      </c>
      <c r="E429" s="10" t="e">
        <f>IF(B429="","",VLOOKUP(B429,Consultas_públicas!$A$376:$G$3879,7,0))</f>
        <v>#N/A</v>
      </c>
      <c r="F429" s="12" t="s">
        <v>1088</v>
      </c>
      <c r="G429" s="13">
        <v>43531</v>
      </c>
      <c r="H429" s="14" t="str">
        <f>IFERROR(IF(VLOOKUP(B429,'Oficios_-_pend_criticas'!$C$4:$D$4739,2,0)="","","X"),"")</f>
        <v/>
      </c>
      <c r="I429" s="12"/>
      <c r="J429" s="13"/>
      <c r="K429" s="10"/>
      <c r="L429" s="12" t="str">
        <f>IFERROR(VLOOKUP(B429,Retorno_da_RFB!$D$3:$I$6388,5,0),"")</f>
        <v>031</v>
      </c>
      <c r="M429" s="13">
        <f>IFERROR(VLOOKUP(B429,Retorno_da_RFB!$D$3:$I$6388,6,0),"")</f>
        <v>43545</v>
      </c>
      <c r="N429" s="10" t="str">
        <f>IFERROR(VLOOKUP(B429,Retorno_da_RFB!$D$3:$I$6388,3,0),"")</f>
        <v>9031.49.90</v>
      </c>
      <c r="O429" s="10" t="str">
        <f>IFERROR(VLOOKUP(B429,Retorno_da_RFB!$D$3:$I$6388,4,0),"")</f>
        <v>Máquinas automáticas de inspeção de controle de qualidade de componentes cilíndricos revestidos com DLC (Diamond-Like Carbon), de diâmetros entre 15 e 38mm e comprimentos entre 20 e 75mm, dotadas de: mesa de alimentação gradual; sistema de polimento; sistema de desempoeiramento por sopro; sistema de desmagnetização residual; sistema de transporte passo-a-passo dos componentes por posições de medição dimensional integrada a medição de temperatura por pirômetro ótico, de inspeção superficial por câmera, de separação de peças reprovadas, de marcação a laser, de oleamento para proteção contra corrosão; esteira de saída e acúmulo de peças para embalagem, painel elétrico completo integrado e conexão através de computador.</v>
      </c>
      <c r="P429" s="12" t="str">
        <f>IFERROR(IF(N429="","",IF(VLOOKUP(LEFT(N429,10),'Universo_BK-BIT'!$A$5:$E$10005,2,0)="","X",VLOOKUP(LEFT(N429,10),'Universo_BK-BIT'!$A$5:$E$10005,2,0))),"X")</f>
        <v>BK</v>
      </c>
      <c r="Q429" s="12">
        <f>IFERROR(IF(P429="X","",VLOOKUP(LEFT(N429,10),'Universo_BK-BIT'!$A$5:$E$10005,3,0)),"")</f>
        <v>14</v>
      </c>
      <c r="R429" s="14" t="e">
        <f t="shared" si="19"/>
        <v>#REF!</v>
      </c>
      <c r="S429" s="14" t="e">
        <f t="shared" si="20"/>
        <v>#N/A</v>
      </c>
      <c r="T429" s="14"/>
      <c r="U429" s="14" t="str">
        <f ca="1">IFERROR(IF(P429="X",IF(VLOOKUP(B429,'Oficios_-_pend_criticas'!$C$3:$J$4739,5,0)="","",IF(VLOOKUP(B429,'Oficios_-_pend_criticas'!$C$3:$J$4739,7,0)="",IF(TODAY()&gt;VLOOKUP(B429,'Oficios_-_pend_criticas'!$C$3:$J$4739,5,0),"X",""),IF(VLOOKUP(B429,'Oficios_-_pend_criticas'!$C$3:$J$4739,7,0)&gt;VLOOKUP(B429,'Oficios_-_pend_criticas'!$C$3:$J$4739,5,0),"X",""))),""),"")</f>
        <v/>
      </c>
      <c r="V429" s="14" t="str">
        <f ca="1">IFERROR(IF(Q429=0,IF(VLOOKUP(B429,'Oficios_-_pend_criticas'!$C$3:$J$4739,5,0)="","",IF(VLOOKUP(B429,'Oficios_-_pend_criticas'!$C$3:$J$4739,7,0)="",IF(TODAY()&gt;VLOOKUP(B429,'Oficios_-_pend_criticas'!$C$3:$J$4739,5,0),"X",""),IF(VLOOKUP(B429,'Oficios_-_pend_criticas'!$C$3:$J$4739,7,0)&gt;VLOOKUP(B429,'Oficios_-_pend_criticas'!$C$3:$J$4739,5,0),"X",""))),""),"")</f>
        <v/>
      </c>
      <c r="W429" s="14" t="str">
        <f ca="1">IFERROR(IF(P429&lt;&gt;"X",IF(Q429&gt;0,IF(VLOOKUP(B429,'Oficios_-_pend_criticas'!$C$4:$J$4739,5,0)="","",IF(VLOOKUP(B429,'Oficios_-_pend_criticas'!$C$4:$J$4739,7,0)="",IF(TODAY()&gt;VLOOKUP(B429,'Oficios_-_pend_criticas'!$C$4:$J$4739,5,0),"X",""),IF(VLOOKUP(B429,'Oficios_-_pend_criticas'!$C$4:$J$4739,7,0)&gt;VLOOKUP(B429,'Oficios_-_pend_criticas'!$C$4:$J$4739,5,0),"X",""))),""),""),"")</f>
        <v/>
      </c>
    </row>
    <row r="430" spans="1:23" ht="36.75" customHeight="1" x14ac:dyDescent="0.25">
      <c r="A430" s="9" t="str">
        <f t="shared" si="18"/>
        <v/>
      </c>
      <c r="B430" s="10" t="s">
        <v>1099</v>
      </c>
      <c r="C430" s="11" t="e">
        <f>IF(B430="","",VLOOKUP(B430,#REF!,6,0))</f>
        <v>#REF!</v>
      </c>
      <c r="D430" s="12" t="e">
        <f>IF(B430="","",VLOOKUP(B430,#REF!,22,0))</f>
        <v>#REF!</v>
      </c>
      <c r="E430" s="10" t="e">
        <f>IF(B430="","",VLOOKUP(B430,Consultas_públicas!$A$376:$G$3879,7,0))</f>
        <v>#N/A</v>
      </c>
      <c r="F430" s="12" t="s">
        <v>1088</v>
      </c>
      <c r="G430" s="13">
        <v>43531</v>
      </c>
      <c r="H430" s="14" t="str">
        <f>IFERROR(IF(VLOOKUP(B430,'Oficios_-_pend_criticas'!$C$4:$D$4739,2,0)="","","X"),"")</f>
        <v/>
      </c>
      <c r="I430" s="12"/>
      <c r="J430" s="13"/>
      <c r="K430" s="10"/>
      <c r="L430" s="12" t="str">
        <f>IFERROR(VLOOKUP(B430,Retorno_da_RFB!$D$3:$I$6388,5,0),"")</f>
        <v>031</v>
      </c>
      <c r="M430" s="13">
        <f>IFERROR(VLOOKUP(B430,Retorno_da_RFB!$D$3:$I$6388,6,0),"")</f>
        <v>43545</v>
      </c>
      <c r="N430" s="10" t="str">
        <f>IFERROR(VLOOKUP(B430,Retorno_da_RFB!$D$3:$I$6388,3,0),"")</f>
        <v>8422.30.10</v>
      </c>
      <c r="O430" s="10" t="str">
        <f>IFERROR(VLOOKUP(B430,Retorno_da_RFB!$D$3:$I$6388,4,0),"")</f>
        <v>Máquinas para encapsulamento de “Softgel” totalmente automatizadas, controladas por CLP, com controle térmico/pneumático, velocidade de 5rpm, box de Gelatina, rolos, cunha de enchimento,  com capacidade produtiva de 115.440 cápsulas/hora para cápsulas 8# OV e 58.800 para cápsulas 20# OB em uma área de 2040x960x1900mm, dotadas de: Tanques térmicos para estoque de gelatina, reator de fusão de gelatina, tanque misturador de matéria-prima e bandejas de secagem.</v>
      </c>
      <c r="P430" s="12" t="str">
        <f>IFERROR(IF(N430="","",IF(VLOOKUP(LEFT(N430,10),'Universo_BK-BIT'!$A$5:$E$10005,2,0)="","X",VLOOKUP(LEFT(N430,10),'Universo_BK-BIT'!$A$5:$E$10005,2,0))),"X")</f>
        <v>BK</v>
      </c>
      <c r="Q430" s="12">
        <f>IFERROR(IF(P430="X","",VLOOKUP(LEFT(N430,10),'Universo_BK-BIT'!$A$5:$E$10005,3,0)),"")</f>
        <v>14</v>
      </c>
      <c r="R430" s="14" t="e">
        <f t="shared" si="19"/>
        <v>#REF!</v>
      </c>
      <c r="S430" s="14" t="e">
        <f t="shared" si="20"/>
        <v>#N/A</v>
      </c>
      <c r="T430" s="14"/>
      <c r="U430" s="14" t="str">
        <f ca="1">IFERROR(IF(P430="X",IF(VLOOKUP(B430,'Oficios_-_pend_criticas'!$C$3:$J$4739,5,0)="","",IF(VLOOKUP(B430,'Oficios_-_pend_criticas'!$C$3:$J$4739,7,0)="",IF(TODAY()&gt;VLOOKUP(B430,'Oficios_-_pend_criticas'!$C$3:$J$4739,5,0),"X",""),IF(VLOOKUP(B430,'Oficios_-_pend_criticas'!$C$3:$J$4739,7,0)&gt;VLOOKUP(B430,'Oficios_-_pend_criticas'!$C$3:$J$4739,5,0),"X",""))),""),"")</f>
        <v/>
      </c>
      <c r="V430" s="14" t="str">
        <f ca="1">IFERROR(IF(Q430=0,IF(VLOOKUP(B430,'Oficios_-_pend_criticas'!$C$3:$J$4739,5,0)="","",IF(VLOOKUP(B430,'Oficios_-_pend_criticas'!$C$3:$J$4739,7,0)="",IF(TODAY()&gt;VLOOKUP(B430,'Oficios_-_pend_criticas'!$C$3:$J$4739,5,0),"X",""),IF(VLOOKUP(B430,'Oficios_-_pend_criticas'!$C$3:$J$4739,7,0)&gt;VLOOKUP(B430,'Oficios_-_pend_criticas'!$C$3:$J$4739,5,0),"X",""))),""),"")</f>
        <v/>
      </c>
      <c r="W430" s="14" t="str">
        <f ca="1">IFERROR(IF(P430&lt;&gt;"X",IF(Q430&gt;0,IF(VLOOKUP(B430,'Oficios_-_pend_criticas'!$C$4:$J$4739,5,0)="","",IF(VLOOKUP(B430,'Oficios_-_pend_criticas'!$C$4:$J$4739,7,0)="",IF(TODAY()&gt;VLOOKUP(B430,'Oficios_-_pend_criticas'!$C$4:$J$4739,5,0),"X",""),IF(VLOOKUP(B430,'Oficios_-_pend_criticas'!$C$4:$J$4739,7,0)&gt;VLOOKUP(B430,'Oficios_-_pend_criticas'!$C$4:$J$4739,5,0),"X",""))),""),""),"")</f>
        <v/>
      </c>
    </row>
    <row r="431" spans="1:23" ht="36.75" customHeight="1" x14ac:dyDescent="0.25">
      <c r="A431" s="9" t="str">
        <f t="shared" si="18"/>
        <v/>
      </c>
      <c r="B431" s="10" t="s">
        <v>1101</v>
      </c>
      <c r="C431" s="11" t="e">
        <f>IF(B431="","",VLOOKUP(B431,#REF!,6,0))</f>
        <v>#REF!</v>
      </c>
      <c r="D431" s="12" t="e">
        <f>IF(B431="","",VLOOKUP(B431,#REF!,22,0))</f>
        <v>#REF!</v>
      </c>
      <c r="E431" s="10" t="e">
        <f>IF(B431="","",VLOOKUP(B431,Consultas_públicas!$A$376:$G$3879,7,0))</f>
        <v>#N/A</v>
      </c>
      <c r="F431" s="12" t="s">
        <v>1088</v>
      </c>
      <c r="G431" s="13">
        <v>43531</v>
      </c>
      <c r="H431" s="14" t="str">
        <f>IFERROR(IF(VLOOKUP(B431,'Oficios_-_pend_criticas'!$C$4:$D$4739,2,0)="","","X"),"")</f>
        <v/>
      </c>
      <c r="I431" s="12"/>
      <c r="J431" s="13"/>
      <c r="K431" s="10"/>
      <c r="L431" s="12" t="str">
        <f>IFERROR(VLOOKUP(B431,Retorno_da_RFB!$D$3:$I$6388,5,0),"")</f>
        <v>031</v>
      </c>
      <c r="M431" s="13">
        <f>IFERROR(VLOOKUP(B431,Retorno_da_RFB!$D$3:$I$6388,6,0),"")</f>
        <v>43545</v>
      </c>
      <c r="N431" s="10" t="str">
        <f>IFERROR(VLOOKUP(B431,Retorno_da_RFB!$D$3:$I$6388,3,0),"")</f>
        <v>8428.90.90</v>
      </c>
      <c r="O431" s="10" t="str">
        <f>IFERROR(VLOOKUP(B431,Retorno_da_RFB!$D$3:$I$6388,4,0),"")</f>
        <v>Alimentadores automáticos para recebimento e posicionamento de peças automotivas dotados de sistema de recebimento de peças, não vibratório, tipo escada pneumática, com sensor de nível no recipiente de peças para capacidade de 4 horas de produção, placa de preparação de ar, conjunto de válvulas, sensores e comutadores, mangueira de 9m com secção transversal específica para o tipo peça alimentado e posicionador com alojamento para recebimento de peças com sensor de peça presente e haste para prensagem das peças no conjunto trambulador.</v>
      </c>
      <c r="P431" s="12" t="str">
        <f>IFERROR(IF(N431="","",IF(VLOOKUP(LEFT(N431,10),'Universo_BK-BIT'!$A$5:$E$10005,2,0)="","X",VLOOKUP(LEFT(N431,10),'Universo_BK-BIT'!$A$5:$E$10005,2,0))),"X")</f>
        <v>BK</v>
      </c>
      <c r="Q431" s="12">
        <f>IFERROR(IF(P431="X","",VLOOKUP(LEFT(N431,10),'Universo_BK-BIT'!$A$5:$E$10005,3,0)),"")</f>
        <v>14</v>
      </c>
      <c r="R431" s="14" t="e">
        <f t="shared" si="19"/>
        <v>#REF!</v>
      </c>
      <c r="S431" s="14" t="e">
        <f t="shared" si="20"/>
        <v>#N/A</v>
      </c>
      <c r="T431" s="14"/>
      <c r="U431" s="14" t="str">
        <f ca="1">IFERROR(IF(P431="X",IF(VLOOKUP(B431,'Oficios_-_pend_criticas'!$C$3:$J$4739,5,0)="","",IF(VLOOKUP(B431,'Oficios_-_pend_criticas'!$C$3:$J$4739,7,0)="",IF(TODAY()&gt;VLOOKUP(B431,'Oficios_-_pend_criticas'!$C$3:$J$4739,5,0),"X",""),IF(VLOOKUP(B431,'Oficios_-_pend_criticas'!$C$3:$J$4739,7,0)&gt;VLOOKUP(B431,'Oficios_-_pend_criticas'!$C$3:$J$4739,5,0),"X",""))),""),"")</f>
        <v/>
      </c>
      <c r="V431" s="14" t="str">
        <f ca="1">IFERROR(IF(Q431=0,IF(VLOOKUP(B431,'Oficios_-_pend_criticas'!$C$3:$J$4739,5,0)="","",IF(VLOOKUP(B431,'Oficios_-_pend_criticas'!$C$3:$J$4739,7,0)="",IF(TODAY()&gt;VLOOKUP(B431,'Oficios_-_pend_criticas'!$C$3:$J$4739,5,0),"X",""),IF(VLOOKUP(B431,'Oficios_-_pend_criticas'!$C$3:$J$4739,7,0)&gt;VLOOKUP(B431,'Oficios_-_pend_criticas'!$C$3:$J$4739,5,0),"X",""))),""),"")</f>
        <v/>
      </c>
      <c r="W431" s="14" t="str">
        <f ca="1">IFERROR(IF(P431&lt;&gt;"X",IF(Q431&gt;0,IF(VLOOKUP(B431,'Oficios_-_pend_criticas'!$C$4:$J$4739,5,0)="","",IF(VLOOKUP(B431,'Oficios_-_pend_criticas'!$C$4:$J$4739,7,0)="",IF(TODAY()&gt;VLOOKUP(B431,'Oficios_-_pend_criticas'!$C$4:$J$4739,5,0),"X",""),IF(VLOOKUP(B431,'Oficios_-_pend_criticas'!$C$4:$J$4739,7,0)&gt;VLOOKUP(B431,'Oficios_-_pend_criticas'!$C$4:$J$4739,5,0),"X",""))),""),""),"")</f>
        <v/>
      </c>
    </row>
    <row r="432" spans="1:23" ht="36.75" customHeight="1" x14ac:dyDescent="0.25">
      <c r="A432" s="9" t="str">
        <f t="shared" si="18"/>
        <v/>
      </c>
      <c r="B432" s="10" t="s">
        <v>1103</v>
      </c>
      <c r="C432" s="11" t="e">
        <f>IF(B432="","",VLOOKUP(B432,#REF!,6,0))</f>
        <v>#REF!</v>
      </c>
      <c r="D432" s="12" t="e">
        <f>IF(B432="","",VLOOKUP(B432,#REF!,22,0))</f>
        <v>#REF!</v>
      </c>
      <c r="E432" s="10" t="e">
        <f>IF(B432="","",VLOOKUP(B432,Consultas_públicas!$A$376:$G$3879,7,0))</f>
        <v>#N/A</v>
      </c>
      <c r="F432" s="12" t="s">
        <v>1088</v>
      </c>
      <c r="G432" s="13">
        <v>43531</v>
      </c>
      <c r="H432" s="14" t="str">
        <f>IFERROR(IF(VLOOKUP(B432,'Oficios_-_pend_criticas'!$C$4:$D$4739,2,0)="","","X"),"")</f>
        <v/>
      </c>
      <c r="I432" s="12"/>
      <c r="J432" s="13"/>
      <c r="K432" s="10"/>
      <c r="L432" s="12" t="str">
        <f>IFERROR(VLOOKUP(B432,Retorno_da_RFB!$D$3:$I$6388,5,0),"")</f>
        <v>031</v>
      </c>
      <c r="M432" s="13">
        <f>IFERROR(VLOOKUP(B432,Retorno_da_RFB!$D$3:$I$6388,6,0),"")</f>
        <v>43545</v>
      </c>
      <c r="N432" s="10" t="str">
        <f>IFERROR(VLOOKUP(B432,Retorno_da_RFB!$D$3:$I$6388,3,0),"")</f>
        <v>8479.89.99</v>
      </c>
      <c r="O432" s="10" t="str">
        <f>IFERROR(VLOOKUP(B432,Retorno_da_RFB!$D$3:$I$6388,4,0),"")</f>
        <v>Dispositivos destinados a integrar uma ilha de solda, denominados grupo de mesas completas (direito e esquerdo), projetados para fixação e posicionamento de peças automotivas a serem soldadas nas operações dos projetos específicos, com coordenadas x, y e z, compostos de: mesa de aço (para instalação na mesa giratória de movimentação de peça para operação de solda na ilha); centradores móveis construídos de aço; cilindros pneumáticos de blocagem; suportes para realização de solda do produto e sensores de presença de peça.</v>
      </c>
      <c r="P432" s="12" t="str">
        <f>IFERROR(IF(N432="","",IF(VLOOKUP(LEFT(N432,10),'Universo_BK-BIT'!$A$5:$E$10005,2,0)="","X",VLOOKUP(LEFT(N432,10),'Universo_BK-BIT'!$A$5:$E$10005,2,0))),"X")</f>
        <v>BK</v>
      </c>
      <c r="Q432" s="12">
        <f>IFERROR(IF(P432="X","",VLOOKUP(LEFT(N432,10),'Universo_BK-BIT'!$A$5:$E$10005,3,0)),"")</f>
        <v>14</v>
      </c>
      <c r="R432" s="14" t="e">
        <f t="shared" si="19"/>
        <v>#REF!</v>
      </c>
      <c r="S432" s="14" t="e">
        <f t="shared" si="20"/>
        <v>#N/A</v>
      </c>
      <c r="T432" s="14"/>
      <c r="U432" s="14" t="str">
        <f ca="1">IFERROR(IF(P432="X",IF(VLOOKUP(B432,'Oficios_-_pend_criticas'!$C$3:$J$4739,5,0)="","",IF(VLOOKUP(B432,'Oficios_-_pend_criticas'!$C$3:$J$4739,7,0)="",IF(TODAY()&gt;VLOOKUP(B432,'Oficios_-_pend_criticas'!$C$3:$J$4739,5,0),"X",""),IF(VLOOKUP(B432,'Oficios_-_pend_criticas'!$C$3:$J$4739,7,0)&gt;VLOOKUP(B432,'Oficios_-_pend_criticas'!$C$3:$J$4739,5,0),"X",""))),""),"")</f>
        <v/>
      </c>
      <c r="V432" s="14" t="str">
        <f ca="1">IFERROR(IF(Q432=0,IF(VLOOKUP(B432,'Oficios_-_pend_criticas'!$C$3:$J$4739,5,0)="","",IF(VLOOKUP(B432,'Oficios_-_pend_criticas'!$C$3:$J$4739,7,0)="",IF(TODAY()&gt;VLOOKUP(B432,'Oficios_-_pend_criticas'!$C$3:$J$4739,5,0),"X",""),IF(VLOOKUP(B432,'Oficios_-_pend_criticas'!$C$3:$J$4739,7,0)&gt;VLOOKUP(B432,'Oficios_-_pend_criticas'!$C$3:$J$4739,5,0),"X",""))),""),"")</f>
        <v/>
      </c>
      <c r="W432" s="14" t="str">
        <f ca="1">IFERROR(IF(P432&lt;&gt;"X",IF(Q432&gt;0,IF(VLOOKUP(B432,'Oficios_-_pend_criticas'!$C$4:$J$4739,5,0)="","",IF(VLOOKUP(B432,'Oficios_-_pend_criticas'!$C$4:$J$4739,7,0)="",IF(TODAY()&gt;VLOOKUP(B432,'Oficios_-_pend_criticas'!$C$4:$J$4739,5,0),"X",""),IF(VLOOKUP(B432,'Oficios_-_pend_criticas'!$C$4:$J$4739,7,0)&gt;VLOOKUP(B432,'Oficios_-_pend_criticas'!$C$4:$J$4739,5,0),"X",""))),""),""),"")</f>
        <v/>
      </c>
    </row>
    <row r="433" spans="1:23" ht="36.75" customHeight="1" x14ac:dyDescent="0.25">
      <c r="A433" s="9" t="str">
        <f t="shared" si="18"/>
        <v/>
      </c>
      <c r="B433" s="10" t="s">
        <v>1105</v>
      </c>
      <c r="C433" s="11" t="e">
        <f>IF(B433="","",VLOOKUP(B433,#REF!,6,0))</f>
        <v>#REF!</v>
      </c>
      <c r="D433" s="12" t="e">
        <f>IF(B433="","",VLOOKUP(B433,#REF!,22,0))</f>
        <v>#REF!</v>
      </c>
      <c r="E433" s="10" t="e">
        <f>IF(B433="","",VLOOKUP(B433,Consultas_públicas!$A$376:$G$3879,7,0))</f>
        <v>#N/A</v>
      </c>
      <c r="F433" s="12" t="s">
        <v>1088</v>
      </c>
      <c r="G433" s="13">
        <v>43531</v>
      </c>
      <c r="H433" s="14" t="str">
        <f>IFERROR(IF(VLOOKUP(B433,'Oficios_-_pend_criticas'!$C$4:$D$4739,2,0)="","","X"),"")</f>
        <v/>
      </c>
      <c r="I433" s="12"/>
      <c r="J433" s="13"/>
      <c r="K433" s="10"/>
      <c r="L433" s="12" t="str">
        <f>IFERROR(VLOOKUP(B433,Retorno_da_RFB!$D$3:$I$6388,5,0),"")</f>
        <v>031</v>
      </c>
      <c r="M433" s="13">
        <f>IFERROR(VLOOKUP(B433,Retorno_da_RFB!$D$3:$I$6388,6,0),"")</f>
        <v>43545</v>
      </c>
      <c r="N433" s="10" t="str">
        <f>IFERROR(VLOOKUP(B433,Retorno_da_RFB!$D$3:$I$6388,3,0),"")</f>
        <v>8417.80.90</v>
      </c>
      <c r="O433" s="10" t="str">
        <f>IFERROR(VLOOKUP(B433,Retorno_da_RFB!$D$3:$I$6388,4,0),"")</f>
        <v>Combinações de máquinas para regeneração térmica de areia descartada de fundição com capacidade para 3 toneladas por hora com potência total instalada de 40kW ou mais composta de: 1 forno calcinador com câmara de calcinação tipo leito fluido com queimador a gás natural, soprador de ar com 17,2kW para fluidificação do ar pré-aquecido por meio do recuperador de calor e sistema de controle de nível de areia por células de carga; 1 rosca transportadora helicoidal de 2,2kW; 1 resfriador de areia tipo leito fluidizado com trocador de calor duplo água/ar e insuflador de ar de 22kW; 1 conjunto de painéis elétricos para acionamento de motores e sistema de controle e automação dotado de Controlador Lógico programável (CLP) e dispositivo de interface homem-máquina.</v>
      </c>
      <c r="P433" s="12" t="str">
        <f>IFERROR(IF(N433="","",IF(VLOOKUP(LEFT(N433,10),'Universo_BK-BIT'!$A$5:$E$10005,2,0)="","X",VLOOKUP(LEFT(N433,10),'Universo_BK-BIT'!$A$5:$E$10005,2,0))),"X")</f>
        <v>BK</v>
      </c>
      <c r="Q433" s="12">
        <f>IFERROR(IF(P433="X","",VLOOKUP(LEFT(N433,10),'Universo_BK-BIT'!$A$5:$E$10005,3,0)),"")</f>
        <v>14</v>
      </c>
      <c r="R433" s="14" t="e">
        <f t="shared" si="19"/>
        <v>#REF!</v>
      </c>
      <c r="S433" s="14" t="e">
        <f t="shared" si="20"/>
        <v>#N/A</v>
      </c>
      <c r="T433" s="14"/>
      <c r="U433" s="14" t="str">
        <f ca="1">IFERROR(IF(P433="X",IF(VLOOKUP(B433,'Oficios_-_pend_criticas'!$C$3:$J$4739,5,0)="","",IF(VLOOKUP(B433,'Oficios_-_pend_criticas'!$C$3:$J$4739,7,0)="",IF(TODAY()&gt;VLOOKUP(B433,'Oficios_-_pend_criticas'!$C$3:$J$4739,5,0),"X",""),IF(VLOOKUP(B433,'Oficios_-_pend_criticas'!$C$3:$J$4739,7,0)&gt;VLOOKUP(B433,'Oficios_-_pend_criticas'!$C$3:$J$4739,5,0),"X",""))),""),"")</f>
        <v/>
      </c>
      <c r="V433" s="14" t="str">
        <f ca="1">IFERROR(IF(Q433=0,IF(VLOOKUP(B433,'Oficios_-_pend_criticas'!$C$3:$J$4739,5,0)="","",IF(VLOOKUP(B433,'Oficios_-_pend_criticas'!$C$3:$J$4739,7,0)="",IF(TODAY()&gt;VLOOKUP(B433,'Oficios_-_pend_criticas'!$C$3:$J$4739,5,0),"X",""),IF(VLOOKUP(B433,'Oficios_-_pend_criticas'!$C$3:$J$4739,7,0)&gt;VLOOKUP(B433,'Oficios_-_pend_criticas'!$C$3:$J$4739,5,0),"X",""))),""),"")</f>
        <v/>
      </c>
      <c r="W433" s="14" t="str">
        <f ca="1">IFERROR(IF(P433&lt;&gt;"X",IF(Q433&gt;0,IF(VLOOKUP(B433,'Oficios_-_pend_criticas'!$C$4:$J$4739,5,0)="","",IF(VLOOKUP(B433,'Oficios_-_pend_criticas'!$C$4:$J$4739,7,0)="",IF(TODAY()&gt;VLOOKUP(B433,'Oficios_-_pend_criticas'!$C$4:$J$4739,5,0),"X",""),IF(VLOOKUP(B433,'Oficios_-_pend_criticas'!$C$4:$J$4739,7,0)&gt;VLOOKUP(B433,'Oficios_-_pend_criticas'!$C$4:$J$4739,5,0),"X",""))),""),""),"")</f>
        <v/>
      </c>
    </row>
    <row r="434" spans="1:23" ht="36.75" customHeight="1" x14ac:dyDescent="0.25">
      <c r="A434" s="9" t="str">
        <f t="shared" si="18"/>
        <v/>
      </c>
      <c r="B434" s="10" t="s">
        <v>1107</v>
      </c>
      <c r="C434" s="11" t="e">
        <f>IF(B434="","",VLOOKUP(B434,#REF!,6,0))</f>
        <v>#REF!</v>
      </c>
      <c r="D434" s="12" t="e">
        <f>IF(B434="","",VLOOKUP(B434,#REF!,22,0))</f>
        <v>#REF!</v>
      </c>
      <c r="E434" s="10" t="e">
        <f>IF(B434="","",VLOOKUP(B434,Consultas_públicas!$A$376:$G$3879,7,0))</f>
        <v>#N/A</v>
      </c>
      <c r="F434" s="12" t="s">
        <v>1088</v>
      </c>
      <c r="G434" s="13">
        <v>43531</v>
      </c>
      <c r="H434" s="14" t="str">
        <f>IFERROR(IF(VLOOKUP(B434,'Oficios_-_pend_criticas'!$C$4:$D$4739,2,0)="","","X"),"")</f>
        <v/>
      </c>
      <c r="I434" s="12"/>
      <c r="J434" s="13"/>
      <c r="K434" s="10"/>
      <c r="L434" s="12" t="str">
        <f>IFERROR(VLOOKUP(B434,Retorno_da_RFB!$D$3:$I$6388,5,0),"")</f>
        <v>031</v>
      </c>
      <c r="M434" s="13">
        <f>IFERROR(VLOOKUP(B434,Retorno_da_RFB!$D$3:$I$6388,6,0),"")</f>
        <v>43545</v>
      </c>
      <c r="N434" s="10" t="str">
        <f>IFERROR(VLOOKUP(B434,Retorno_da_RFB!$D$3:$I$6388,3,0),"")</f>
        <v>8428.20.90</v>
      </c>
      <c r="O434" s="10" t="str">
        <f>IFERROR(VLOOKUP(B434,Retorno_da_RFB!$D$3:$I$6388,4,0),"")</f>
        <v>Carros fabricados em estrutura metálica, com sensor frontal a laser para o monitoramento das manobras, com rodas pivotantes e motorizadas esterçantes, com controle eletrônico proporcional, com controle de tração através de suspensão elástica, com capacidade máxima de carga de 16.000kg, com velocidade de translado de até 3km/h, com 4 punções de centralização (2 por lado) para acoplamento aos assentos predispostos na prensa, desenvolvido especialmente para operação de troca estampo rápido em prensas com sistema CRS (cambio rápido “stampo”).</v>
      </c>
      <c r="P434" s="12" t="str">
        <f>IFERROR(IF(N434="","",IF(VLOOKUP(LEFT(N434,10),'Universo_BK-BIT'!$A$5:$E$10005,2,0)="","X",VLOOKUP(LEFT(N434,10),'Universo_BK-BIT'!$A$5:$E$10005,2,0))),"X")</f>
        <v>BK</v>
      </c>
      <c r="Q434" s="12">
        <f>IFERROR(IF(P434="X","",VLOOKUP(LEFT(N434,10),'Universo_BK-BIT'!$A$5:$E$10005,3,0)),"")</f>
        <v>14</v>
      </c>
      <c r="R434" s="14" t="e">
        <f t="shared" si="19"/>
        <v>#REF!</v>
      </c>
      <c r="S434" s="14" t="e">
        <f t="shared" si="20"/>
        <v>#N/A</v>
      </c>
      <c r="T434" s="14"/>
      <c r="U434" s="14" t="str">
        <f ca="1">IFERROR(IF(P434="X",IF(VLOOKUP(B434,'Oficios_-_pend_criticas'!$C$3:$J$4739,5,0)="","",IF(VLOOKUP(B434,'Oficios_-_pend_criticas'!$C$3:$J$4739,7,0)="",IF(TODAY()&gt;VLOOKUP(B434,'Oficios_-_pend_criticas'!$C$3:$J$4739,5,0),"X",""),IF(VLOOKUP(B434,'Oficios_-_pend_criticas'!$C$3:$J$4739,7,0)&gt;VLOOKUP(B434,'Oficios_-_pend_criticas'!$C$3:$J$4739,5,0),"X",""))),""),"")</f>
        <v/>
      </c>
      <c r="V434" s="14" t="str">
        <f ca="1">IFERROR(IF(Q434=0,IF(VLOOKUP(B434,'Oficios_-_pend_criticas'!$C$3:$J$4739,5,0)="","",IF(VLOOKUP(B434,'Oficios_-_pend_criticas'!$C$3:$J$4739,7,0)="",IF(TODAY()&gt;VLOOKUP(B434,'Oficios_-_pend_criticas'!$C$3:$J$4739,5,0),"X",""),IF(VLOOKUP(B434,'Oficios_-_pend_criticas'!$C$3:$J$4739,7,0)&gt;VLOOKUP(B434,'Oficios_-_pend_criticas'!$C$3:$J$4739,5,0),"X",""))),""),"")</f>
        <v/>
      </c>
      <c r="W434" s="14" t="str">
        <f ca="1">IFERROR(IF(P434&lt;&gt;"X",IF(Q434&gt;0,IF(VLOOKUP(B434,'Oficios_-_pend_criticas'!$C$4:$J$4739,5,0)="","",IF(VLOOKUP(B434,'Oficios_-_pend_criticas'!$C$4:$J$4739,7,0)="",IF(TODAY()&gt;VLOOKUP(B434,'Oficios_-_pend_criticas'!$C$4:$J$4739,5,0),"X",""),IF(VLOOKUP(B434,'Oficios_-_pend_criticas'!$C$4:$J$4739,7,0)&gt;VLOOKUP(B434,'Oficios_-_pend_criticas'!$C$4:$J$4739,5,0),"X",""))),""),""),"")</f>
        <v/>
      </c>
    </row>
    <row r="435" spans="1:23" ht="36.75" customHeight="1" x14ac:dyDescent="0.25">
      <c r="A435" s="9" t="str">
        <f t="shared" si="18"/>
        <v/>
      </c>
      <c r="B435" s="10" t="s">
        <v>1109</v>
      </c>
      <c r="C435" s="11" t="e">
        <f>IF(B435="","",VLOOKUP(B435,#REF!,6,0))</f>
        <v>#REF!</v>
      </c>
      <c r="D435" s="12" t="e">
        <f>IF(B435="","",VLOOKUP(B435,#REF!,22,0))</f>
        <v>#REF!</v>
      </c>
      <c r="E435" s="10" t="e">
        <f>IF(B435="","",VLOOKUP(B435,Consultas_públicas!$A$376:$G$3879,7,0))</f>
        <v>#N/A</v>
      </c>
      <c r="F435" s="12" t="s">
        <v>1088</v>
      </c>
      <c r="G435" s="13">
        <v>43531</v>
      </c>
      <c r="H435" s="14" t="str">
        <f>IFERROR(IF(VLOOKUP(B435,'Oficios_-_pend_criticas'!$C$4:$D$4739,2,0)="","","X"),"")</f>
        <v/>
      </c>
      <c r="I435" s="12"/>
      <c r="J435" s="13"/>
      <c r="K435" s="10"/>
      <c r="L435" s="12" t="str">
        <f>IFERROR(VLOOKUP(B435,Retorno_da_RFB!$D$3:$I$6388,5,0),"")</f>
        <v>031</v>
      </c>
      <c r="M435" s="13">
        <f>IFERROR(VLOOKUP(B435,Retorno_da_RFB!$D$3:$I$6388,6,0),"")</f>
        <v>43545</v>
      </c>
      <c r="N435" s="10" t="str">
        <f>IFERROR(VLOOKUP(B435,Retorno_da_RFB!$D$3:$I$6388,3,0),"")</f>
        <v>8414.59.90</v>
      </c>
      <c r="O435" s="10" t="str">
        <f>IFERROR(VLOOKUP(B435,Retorno_da_RFB!$D$3:$I$6388,4,0),"")</f>
        <v>Ventiladores radiais com motor de rotor externo e controle de velocidade programável através de software de controle interno, com protocolo de comunicação "Modbus" integrado, hélices de diâmetro entre 250 e 1.500mm, com potências de motor entre 400 e 12.000W, vazão de ar entre 800 e até 50.000m³/h, perda de carga entre 0 e 2.600Pa.</v>
      </c>
      <c r="P435" s="12" t="str">
        <f>IFERROR(IF(N435="","",IF(VLOOKUP(LEFT(N435,10),'Universo_BK-BIT'!$A$5:$E$10005,2,0)="","X",VLOOKUP(LEFT(N435,10),'Universo_BK-BIT'!$A$5:$E$10005,2,0))),"X")</f>
        <v>BK</v>
      </c>
      <c r="Q435" s="12">
        <f>IFERROR(IF(P435="X","",VLOOKUP(LEFT(N435,10),'Universo_BK-BIT'!$A$5:$E$10005,3,0)),"")</f>
        <v>14</v>
      </c>
      <c r="R435" s="14" t="e">
        <f t="shared" si="19"/>
        <v>#REF!</v>
      </c>
      <c r="S435" s="14" t="e">
        <f t="shared" si="20"/>
        <v>#N/A</v>
      </c>
      <c r="T435" s="14"/>
      <c r="U435" s="14" t="str">
        <f ca="1">IFERROR(IF(P435="X",IF(VLOOKUP(B435,'Oficios_-_pend_criticas'!$C$3:$J$4739,5,0)="","",IF(VLOOKUP(B435,'Oficios_-_pend_criticas'!$C$3:$J$4739,7,0)="",IF(TODAY()&gt;VLOOKUP(B435,'Oficios_-_pend_criticas'!$C$3:$J$4739,5,0),"X",""),IF(VLOOKUP(B435,'Oficios_-_pend_criticas'!$C$3:$J$4739,7,0)&gt;VLOOKUP(B435,'Oficios_-_pend_criticas'!$C$3:$J$4739,5,0),"X",""))),""),"")</f>
        <v/>
      </c>
      <c r="V435" s="14" t="str">
        <f ca="1">IFERROR(IF(Q435=0,IF(VLOOKUP(B435,'Oficios_-_pend_criticas'!$C$3:$J$4739,5,0)="","",IF(VLOOKUP(B435,'Oficios_-_pend_criticas'!$C$3:$J$4739,7,0)="",IF(TODAY()&gt;VLOOKUP(B435,'Oficios_-_pend_criticas'!$C$3:$J$4739,5,0),"X",""),IF(VLOOKUP(B435,'Oficios_-_pend_criticas'!$C$3:$J$4739,7,0)&gt;VLOOKUP(B435,'Oficios_-_pend_criticas'!$C$3:$J$4739,5,0),"X",""))),""),"")</f>
        <v/>
      </c>
      <c r="W435" s="14" t="str">
        <f ca="1">IFERROR(IF(P435&lt;&gt;"X",IF(Q435&gt;0,IF(VLOOKUP(B435,'Oficios_-_pend_criticas'!$C$4:$J$4739,5,0)="","",IF(VLOOKUP(B435,'Oficios_-_pend_criticas'!$C$4:$J$4739,7,0)="",IF(TODAY()&gt;VLOOKUP(B435,'Oficios_-_pend_criticas'!$C$4:$J$4739,5,0),"X",""),IF(VLOOKUP(B435,'Oficios_-_pend_criticas'!$C$4:$J$4739,7,0)&gt;VLOOKUP(B435,'Oficios_-_pend_criticas'!$C$4:$J$4739,5,0),"X",""))),""),""),"")</f>
        <v/>
      </c>
    </row>
    <row r="436" spans="1:23" ht="36.75" customHeight="1" x14ac:dyDescent="0.25">
      <c r="A436" s="9" t="str">
        <f t="shared" si="18"/>
        <v/>
      </c>
      <c r="B436" s="10" t="s">
        <v>1111</v>
      </c>
      <c r="C436" s="11" t="e">
        <f>IF(B436="","",VLOOKUP(B436,#REF!,6,0))</f>
        <v>#REF!</v>
      </c>
      <c r="D436" s="12" t="e">
        <f>IF(B436="","",VLOOKUP(B436,#REF!,22,0))</f>
        <v>#REF!</v>
      </c>
      <c r="E436" s="10" t="e">
        <f>IF(B436="","",VLOOKUP(B436,Consultas_públicas!$A$376:$G$3879,7,0))</f>
        <v>#N/A</v>
      </c>
      <c r="F436" s="12" t="s">
        <v>1088</v>
      </c>
      <c r="G436" s="13">
        <v>43531</v>
      </c>
      <c r="H436" s="14" t="str">
        <f>IFERROR(IF(VLOOKUP(B436,'Oficios_-_pend_criticas'!$C$4:$D$4739,2,0)="","","X"),"")</f>
        <v/>
      </c>
      <c r="I436" s="12"/>
      <c r="J436" s="13"/>
      <c r="K436" s="10"/>
      <c r="L436" s="12" t="str">
        <f>IFERROR(VLOOKUP(B436,Retorno_da_RFB!$D$3:$I$6388,5,0),"")</f>
        <v>031</v>
      </c>
      <c r="M436" s="13">
        <f>IFERROR(VLOOKUP(B436,Retorno_da_RFB!$D$3:$I$6388,6,0),"")</f>
        <v>43545</v>
      </c>
      <c r="N436" s="10" t="str">
        <f>IFERROR(VLOOKUP(B436,Retorno_da_RFB!$D$3:$I$6388,3,0),"")</f>
        <v>8443.19.10</v>
      </c>
      <c r="O436" s="10" t="str">
        <f>IFERROR(VLOOKUP(B436,Retorno_da_RFB!$D$3:$I$6388,4,0),"")</f>
        <v>Máquinas automáticas de impressão serigráfica para decoração simultânea de corpo e ombro de garrafas de vidro, aplicando até 5 cores podendo ser cores cerâmicas, UV (ultra violeta) e orgânicas, com precisão de registro de cor a cor de +/- 0,2mm, com capacidade para processar garrafas com altura de 76 a 304mm, diâmetro do corpo de 44 a 96mm e diâmetro do ombro de 26 e 88mm, com capacidade de produção nominal de até 200 garrafas/min, com sentido de operação da esquerda para a direita ou da direita para a esquerda, dotada de esteira transportadora, cinco panelas dispensadoras, dois painéis registradores óticos, sistema de refrigeração integrado, PLC (controlador lógico programável), painel de controle de operação tipo "touchscreen", IHM e demais componentes próprios do equipamento de decoração.</v>
      </c>
      <c r="P436" s="12" t="str">
        <f>IFERROR(IF(N436="","",IF(VLOOKUP(LEFT(N436,10),'Universo_BK-BIT'!$A$5:$E$10005,2,0)="","X",VLOOKUP(LEFT(N436,10),'Universo_BK-BIT'!$A$5:$E$10005,2,0))),"X")</f>
        <v>BK</v>
      </c>
      <c r="Q436" s="12">
        <f>IFERROR(IF(P436="X","",VLOOKUP(LEFT(N436,10),'Universo_BK-BIT'!$A$5:$E$10005,3,0)),"")</f>
        <v>14</v>
      </c>
      <c r="R436" s="14" t="e">
        <f t="shared" si="19"/>
        <v>#REF!</v>
      </c>
      <c r="S436" s="14" t="e">
        <f t="shared" si="20"/>
        <v>#N/A</v>
      </c>
      <c r="T436" s="14"/>
      <c r="U436" s="14" t="str">
        <f ca="1">IFERROR(IF(P436="X",IF(VLOOKUP(B436,'Oficios_-_pend_criticas'!$C$3:$J$4739,5,0)="","",IF(VLOOKUP(B436,'Oficios_-_pend_criticas'!$C$3:$J$4739,7,0)="",IF(TODAY()&gt;VLOOKUP(B436,'Oficios_-_pend_criticas'!$C$3:$J$4739,5,0),"X",""),IF(VLOOKUP(B436,'Oficios_-_pend_criticas'!$C$3:$J$4739,7,0)&gt;VLOOKUP(B436,'Oficios_-_pend_criticas'!$C$3:$J$4739,5,0),"X",""))),""),"")</f>
        <v/>
      </c>
      <c r="V436" s="14" t="str">
        <f ca="1">IFERROR(IF(Q436=0,IF(VLOOKUP(B436,'Oficios_-_pend_criticas'!$C$3:$J$4739,5,0)="","",IF(VLOOKUP(B436,'Oficios_-_pend_criticas'!$C$3:$J$4739,7,0)="",IF(TODAY()&gt;VLOOKUP(B436,'Oficios_-_pend_criticas'!$C$3:$J$4739,5,0),"X",""),IF(VLOOKUP(B436,'Oficios_-_pend_criticas'!$C$3:$J$4739,7,0)&gt;VLOOKUP(B436,'Oficios_-_pend_criticas'!$C$3:$J$4739,5,0),"X",""))),""),"")</f>
        <v/>
      </c>
      <c r="W436" s="14" t="str">
        <f ca="1">IFERROR(IF(P436&lt;&gt;"X",IF(Q436&gt;0,IF(VLOOKUP(B436,'Oficios_-_pend_criticas'!$C$4:$J$4739,5,0)="","",IF(VLOOKUP(B436,'Oficios_-_pend_criticas'!$C$4:$J$4739,7,0)="",IF(TODAY()&gt;VLOOKUP(B436,'Oficios_-_pend_criticas'!$C$4:$J$4739,5,0),"X",""),IF(VLOOKUP(B436,'Oficios_-_pend_criticas'!$C$4:$J$4739,7,0)&gt;VLOOKUP(B436,'Oficios_-_pend_criticas'!$C$4:$J$4739,5,0),"X",""))),""),""),"")</f>
        <v/>
      </c>
    </row>
    <row r="437" spans="1:23" ht="36.75" customHeight="1" x14ac:dyDescent="0.25">
      <c r="A437" s="9" t="str">
        <f t="shared" si="18"/>
        <v/>
      </c>
      <c r="B437" s="10" t="s">
        <v>1113</v>
      </c>
      <c r="C437" s="11" t="e">
        <f>IF(B437="","",VLOOKUP(B437,#REF!,6,0))</f>
        <v>#REF!</v>
      </c>
      <c r="D437" s="12" t="e">
        <f>IF(B437="","",VLOOKUP(B437,#REF!,22,0))</f>
        <v>#REF!</v>
      </c>
      <c r="E437" s="10" t="e">
        <f>IF(B437="","",VLOOKUP(B437,Consultas_públicas!$A$376:$G$3879,7,0))</f>
        <v>#N/A</v>
      </c>
      <c r="F437" s="12" t="s">
        <v>1088</v>
      </c>
      <c r="G437" s="13">
        <v>43531</v>
      </c>
      <c r="H437" s="14" t="str">
        <f>IFERROR(IF(VLOOKUP(B437,'Oficios_-_pend_criticas'!$C$4:$D$4739,2,0)="","","X"),"")</f>
        <v/>
      </c>
      <c r="I437" s="12"/>
      <c r="J437" s="13"/>
      <c r="K437" s="10"/>
      <c r="L437" s="12" t="str">
        <f>IFERROR(VLOOKUP(B437,Retorno_da_RFB!$D$3:$I$6388,5,0),"")</f>
        <v>031</v>
      </c>
      <c r="M437" s="13">
        <f>IFERROR(VLOOKUP(B437,Retorno_da_RFB!$D$3:$I$6388,6,0),"")</f>
        <v>43545</v>
      </c>
      <c r="N437" s="10" t="str">
        <f>IFERROR(VLOOKUP(B437,Retorno_da_RFB!$D$3:$I$6388,3,0),"")</f>
        <v>8477.10.21</v>
      </c>
      <c r="O437" s="10" t="str">
        <f>IFERROR(VLOOKUP(B437,Retorno_da_RFB!$D$3:$I$6388,4,0),"")</f>
        <v>Máquinas horizontais de moldagem por injeção de termoplásticos, para moldar peças plásticas monocolores, com capacidade de injeção inferior ou igual a 5.000g e forca de fechamento inferior ou igual a 9.000kN, rosca de diâmetro de até 110mm, com rotação máxima da rosca de até 200rpm, para moldes de até 450mm com possibilidade de altura máxima de até 1.100mm, volume de injeção compreendido entre 2.000cm³ e 5.000cm³ e velocidade de injeção até 800g/s, dotadas de funil auxiliar para armazenar matéria-prima, painel de comando keba “touchscreen” de 10”, colorido e de controle operacional intuitivo com recurso gráfico e unidade de fechamento de duas placas, com acionamento por servo motores, curso de abertura compreendido entre 1.700mm e 2.050mm, distância (h x v) entre as colunas compreendida entre 915 x 915mm e 1.080 x 1.080mm.</v>
      </c>
      <c r="P437" s="12" t="str">
        <f>IFERROR(IF(N437="","",IF(VLOOKUP(LEFT(N437,10),'Universo_BK-BIT'!$A$5:$E$10005,2,0)="","X",VLOOKUP(LEFT(N437,10),'Universo_BK-BIT'!$A$5:$E$10005,2,0))),"X")</f>
        <v>BK</v>
      </c>
      <c r="Q437" s="12">
        <f>IFERROR(IF(P437="X","",VLOOKUP(LEFT(N437,10),'Universo_BK-BIT'!$A$5:$E$10005,3,0)),"")</f>
        <v>14</v>
      </c>
      <c r="R437" s="14" t="e">
        <f t="shared" si="19"/>
        <v>#REF!</v>
      </c>
      <c r="S437" s="14" t="e">
        <f t="shared" si="20"/>
        <v>#N/A</v>
      </c>
      <c r="T437" s="14"/>
      <c r="U437" s="14" t="str">
        <f ca="1">IFERROR(IF(P437="X",IF(VLOOKUP(B437,'Oficios_-_pend_criticas'!$C$3:$J$4739,5,0)="","",IF(VLOOKUP(B437,'Oficios_-_pend_criticas'!$C$3:$J$4739,7,0)="",IF(TODAY()&gt;VLOOKUP(B437,'Oficios_-_pend_criticas'!$C$3:$J$4739,5,0),"X",""),IF(VLOOKUP(B437,'Oficios_-_pend_criticas'!$C$3:$J$4739,7,0)&gt;VLOOKUP(B437,'Oficios_-_pend_criticas'!$C$3:$J$4739,5,0),"X",""))),""),"")</f>
        <v/>
      </c>
      <c r="V437" s="14" t="str">
        <f ca="1">IFERROR(IF(Q437=0,IF(VLOOKUP(B437,'Oficios_-_pend_criticas'!$C$3:$J$4739,5,0)="","",IF(VLOOKUP(B437,'Oficios_-_pend_criticas'!$C$3:$J$4739,7,0)="",IF(TODAY()&gt;VLOOKUP(B437,'Oficios_-_pend_criticas'!$C$3:$J$4739,5,0),"X",""),IF(VLOOKUP(B437,'Oficios_-_pend_criticas'!$C$3:$J$4739,7,0)&gt;VLOOKUP(B437,'Oficios_-_pend_criticas'!$C$3:$J$4739,5,0),"X",""))),""),"")</f>
        <v/>
      </c>
      <c r="W437" s="14" t="str">
        <f ca="1">IFERROR(IF(P437&lt;&gt;"X",IF(Q437&gt;0,IF(VLOOKUP(B437,'Oficios_-_pend_criticas'!$C$4:$J$4739,5,0)="","",IF(VLOOKUP(B437,'Oficios_-_pend_criticas'!$C$4:$J$4739,7,0)="",IF(TODAY()&gt;VLOOKUP(B437,'Oficios_-_pend_criticas'!$C$4:$J$4739,5,0),"X",""),IF(VLOOKUP(B437,'Oficios_-_pend_criticas'!$C$4:$J$4739,7,0)&gt;VLOOKUP(B437,'Oficios_-_pend_criticas'!$C$4:$J$4739,5,0),"X",""))),""),""),"")</f>
        <v/>
      </c>
    </row>
    <row r="438" spans="1:23" ht="36.75" customHeight="1" x14ac:dyDescent="0.25">
      <c r="A438" s="9" t="str">
        <f t="shared" si="18"/>
        <v/>
      </c>
      <c r="B438" s="10" t="s">
        <v>1115</v>
      </c>
      <c r="C438" s="11" t="e">
        <f>IF(B438="","",VLOOKUP(B438,#REF!,6,0))</f>
        <v>#REF!</v>
      </c>
      <c r="D438" s="12" t="e">
        <f>IF(B438="","",VLOOKUP(B438,#REF!,22,0))</f>
        <v>#REF!</v>
      </c>
      <c r="E438" s="10" t="e">
        <f>IF(B438="","",VLOOKUP(B438,Consultas_públicas!$A$376:$G$3879,7,0))</f>
        <v>#N/A</v>
      </c>
      <c r="F438" s="12" t="s">
        <v>1088</v>
      </c>
      <c r="G438" s="13">
        <v>43531</v>
      </c>
      <c r="H438" s="14" t="str">
        <f>IFERROR(IF(VLOOKUP(B438,'Oficios_-_pend_criticas'!$C$4:$D$4739,2,0)="","","X"),"")</f>
        <v/>
      </c>
      <c r="I438" s="12"/>
      <c r="J438" s="13"/>
      <c r="K438" s="10"/>
      <c r="L438" s="12" t="str">
        <f>IFERROR(VLOOKUP(B438,Retorno_da_RFB!$D$3:$I$6388,5,0),"")</f>
        <v>031</v>
      </c>
      <c r="M438" s="13">
        <f>IFERROR(VLOOKUP(B438,Retorno_da_RFB!$D$3:$I$6388,6,0),"")</f>
        <v>43545</v>
      </c>
      <c r="N438" s="10" t="str">
        <f>IFERROR(VLOOKUP(B438,Retorno_da_RFB!$D$3:$I$6388,3,0),"")</f>
        <v>8514.20.11</v>
      </c>
      <c r="O438" s="10" t="str">
        <f>IFERROR(VLOOKUP(B438,Retorno_da_RFB!$D$3:$I$6388,4,0),"")</f>
        <v>Fornos industriais, horizontais, de aquecimento por indução, para sinterização de ligas de Nd-Fe-B, para cargas de até 600kg, temperatura de operação máxima de 1.300 °C, potência máxima de aquecimento 145kW, comandando por controlador lógico programável, composto por: câmara de vácuo de parede dupla de água; sistema de arrefecimento de tubos de aço; bombas; e medidores de vácuo, possui sistema de carregamento por antecâmara com atmosfera protetiva de Nitrogênio, capaz de trocar de atmosfera protetiva, Nitrogênio – Argônio de acordo com o ciclo térmico.</v>
      </c>
      <c r="P438" s="12" t="str">
        <f>IFERROR(IF(N438="","",IF(VLOOKUP(LEFT(N438,10),'Universo_BK-BIT'!$A$5:$E$10005,2,0)="","X",VLOOKUP(LEFT(N438,10),'Universo_BK-BIT'!$A$5:$E$10005,2,0))),"X")</f>
        <v>BK</v>
      </c>
      <c r="Q438" s="12">
        <f>IFERROR(IF(P438="X","",VLOOKUP(LEFT(N438,10),'Universo_BK-BIT'!$A$5:$E$10005,3,0)),"")</f>
        <v>14</v>
      </c>
      <c r="R438" s="14" t="e">
        <f t="shared" si="19"/>
        <v>#REF!</v>
      </c>
      <c r="S438" s="14" t="e">
        <f t="shared" si="20"/>
        <v>#N/A</v>
      </c>
      <c r="T438" s="14"/>
      <c r="U438" s="14" t="str">
        <f ca="1">IFERROR(IF(P438="X",IF(VLOOKUP(B438,'Oficios_-_pend_criticas'!$C$3:$J$4739,5,0)="","",IF(VLOOKUP(B438,'Oficios_-_pend_criticas'!$C$3:$J$4739,7,0)="",IF(TODAY()&gt;VLOOKUP(B438,'Oficios_-_pend_criticas'!$C$3:$J$4739,5,0),"X",""),IF(VLOOKUP(B438,'Oficios_-_pend_criticas'!$C$3:$J$4739,7,0)&gt;VLOOKUP(B438,'Oficios_-_pend_criticas'!$C$3:$J$4739,5,0),"X",""))),""),"")</f>
        <v/>
      </c>
      <c r="V438" s="14" t="str">
        <f ca="1">IFERROR(IF(Q438=0,IF(VLOOKUP(B438,'Oficios_-_pend_criticas'!$C$3:$J$4739,5,0)="","",IF(VLOOKUP(B438,'Oficios_-_pend_criticas'!$C$3:$J$4739,7,0)="",IF(TODAY()&gt;VLOOKUP(B438,'Oficios_-_pend_criticas'!$C$3:$J$4739,5,0),"X",""),IF(VLOOKUP(B438,'Oficios_-_pend_criticas'!$C$3:$J$4739,7,0)&gt;VLOOKUP(B438,'Oficios_-_pend_criticas'!$C$3:$J$4739,5,0),"X",""))),""),"")</f>
        <v/>
      </c>
      <c r="W438" s="14" t="str">
        <f ca="1">IFERROR(IF(P438&lt;&gt;"X",IF(Q438&gt;0,IF(VLOOKUP(B438,'Oficios_-_pend_criticas'!$C$4:$J$4739,5,0)="","",IF(VLOOKUP(B438,'Oficios_-_pend_criticas'!$C$4:$J$4739,7,0)="",IF(TODAY()&gt;VLOOKUP(B438,'Oficios_-_pend_criticas'!$C$4:$J$4739,5,0),"X",""),IF(VLOOKUP(B438,'Oficios_-_pend_criticas'!$C$4:$J$4739,7,0)&gt;VLOOKUP(B438,'Oficios_-_pend_criticas'!$C$4:$J$4739,5,0),"X",""))),""),""),"")</f>
        <v/>
      </c>
    </row>
    <row r="439" spans="1:23" ht="36.75" customHeight="1" x14ac:dyDescent="0.25">
      <c r="A439" s="9" t="str">
        <f t="shared" si="18"/>
        <v/>
      </c>
      <c r="B439" s="10" t="s">
        <v>1117</v>
      </c>
      <c r="C439" s="11" t="e">
        <f>IF(B439="","",VLOOKUP(B439,#REF!,6,0))</f>
        <v>#REF!</v>
      </c>
      <c r="D439" s="12" t="e">
        <f>IF(B439="","",VLOOKUP(B439,#REF!,22,0))</f>
        <v>#REF!</v>
      </c>
      <c r="E439" s="10" t="e">
        <f>IF(B439="","",VLOOKUP(B439,Consultas_públicas!$A$376:$G$3879,7,0))</f>
        <v>#N/A</v>
      </c>
      <c r="F439" s="12" t="s">
        <v>1088</v>
      </c>
      <c r="G439" s="13">
        <v>43531</v>
      </c>
      <c r="H439" s="14" t="str">
        <f>IFERROR(IF(VLOOKUP(B439,'Oficios_-_pend_criticas'!$C$4:$D$4739,2,0)="","","X"),"")</f>
        <v/>
      </c>
      <c r="I439" s="12"/>
      <c r="J439" s="13"/>
      <c r="K439" s="10"/>
      <c r="L439" s="12" t="str">
        <f>IFERROR(VLOOKUP(B439,Retorno_da_RFB!$D$3:$I$6388,5,0),"")</f>
        <v>031</v>
      </c>
      <c r="M439" s="13">
        <f>IFERROR(VLOOKUP(B439,Retorno_da_RFB!$D$3:$I$6388,6,0),"")</f>
        <v>43545</v>
      </c>
      <c r="N439" s="10" t="str">
        <f>IFERROR(VLOOKUP(B439,Retorno_da_RFB!$D$3:$I$6388,3,0),"")</f>
        <v>8420.10.90</v>
      </c>
      <c r="O439" s="10" t="str">
        <f>IFERROR(VLOOKUP(B439,Retorno_da_RFB!$D$3:$I$6388,4,0),"")</f>
        <v>Calandras com sistema de pressão extra modular para sublimação, com tecidos elásticos para uma maior penetração de tinta no tecido, com cilindro aquecido, sem necessidade de tanque externo ou qualquer outro recipiente para armazenar o óleo térmico de dentro do cilindro, sem necessidade de troca do óleo, compostas por: Sistema de controle do feltro eletrônico e não por sistema pneumático gerenciado por ar, sendo feito por um sistema de “actuadores” digitais que mantém o movimento do feltro com grande precisão; Sistema de Refrigeração e sucção de vapor na saída, Sistema de separação motorizado para recolher as peças sublimadas para a esteira na saída do processo; Tabela cilindro mm. 2200 (86,6”), Lucro tabela/Largura de trabalho mm.2000 (78,7”), Velocidade mecânica m/min. 1÷15, energia elétrica instalado/Potencia elétrica Kw60,5 – Consumo médio Kw/h 39,5, diâmetro do cilindro aquecido mm. 800 (32,49”). Peso líquido 5950.</v>
      </c>
      <c r="P439" s="12" t="str">
        <f>IFERROR(IF(N439="","",IF(VLOOKUP(LEFT(N439,10),'Universo_BK-BIT'!$A$5:$E$10005,2,0)="","X",VLOOKUP(LEFT(N439,10),'Universo_BK-BIT'!$A$5:$E$10005,2,0))),"X")</f>
        <v>BK</v>
      </c>
      <c r="Q439" s="12">
        <f>IFERROR(IF(P439="X","",VLOOKUP(LEFT(N439,10),'Universo_BK-BIT'!$A$5:$E$10005,3,0)),"")</f>
        <v>14</v>
      </c>
      <c r="R439" s="14" t="e">
        <f t="shared" si="19"/>
        <v>#REF!</v>
      </c>
      <c r="S439" s="14" t="e">
        <f t="shared" si="20"/>
        <v>#N/A</v>
      </c>
      <c r="T439" s="14"/>
      <c r="U439" s="14" t="str">
        <f ca="1">IFERROR(IF(P439="X",IF(VLOOKUP(B439,'Oficios_-_pend_criticas'!$C$3:$J$4739,5,0)="","",IF(VLOOKUP(B439,'Oficios_-_pend_criticas'!$C$3:$J$4739,7,0)="",IF(TODAY()&gt;VLOOKUP(B439,'Oficios_-_pend_criticas'!$C$3:$J$4739,5,0),"X",""),IF(VLOOKUP(B439,'Oficios_-_pend_criticas'!$C$3:$J$4739,7,0)&gt;VLOOKUP(B439,'Oficios_-_pend_criticas'!$C$3:$J$4739,5,0),"X",""))),""),"")</f>
        <v/>
      </c>
      <c r="V439" s="14" t="str">
        <f ca="1">IFERROR(IF(Q439=0,IF(VLOOKUP(B439,'Oficios_-_pend_criticas'!$C$3:$J$4739,5,0)="","",IF(VLOOKUP(B439,'Oficios_-_pend_criticas'!$C$3:$J$4739,7,0)="",IF(TODAY()&gt;VLOOKUP(B439,'Oficios_-_pend_criticas'!$C$3:$J$4739,5,0),"X",""),IF(VLOOKUP(B439,'Oficios_-_pend_criticas'!$C$3:$J$4739,7,0)&gt;VLOOKUP(B439,'Oficios_-_pend_criticas'!$C$3:$J$4739,5,0),"X",""))),""),"")</f>
        <v/>
      </c>
      <c r="W439" s="14" t="str">
        <f ca="1">IFERROR(IF(P439&lt;&gt;"X",IF(Q439&gt;0,IF(VLOOKUP(B439,'Oficios_-_pend_criticas'!$C$4:$J$4739,5,0)="","",IF(VLOOKUP(B439,'Oficios_-_pend_criticas'!$C$4:$J$4739,7,0)="",IF(TODAY()&gt;VLOOKUP(B439,'Oficios_-_pend_criticas'!$C$4:$J$4739,5,0),"X",""),IF(VLOOKUP(B439,'Oficios_-_pend_criticas'!$C$4:$J$4739,7,0)&gt;VLOOKUP(B439,'Oficios_-_pend_criticas'!$C$4:$J$4739,5,0),"X",""))),""),""),"")</f>
        <v/>
      </c>
    </row>
    <row r="440" spans="1:23" ht="36.75" customHeight="1" x14ac:dyDescent="0.25">
      <c r="A440" s="9" t="str">
        <f t="shared" si="18"/>
        <v/>
      </c>
      <c r="B440" s="10" t="s">
        <v>1119</v>
      </c>
      <c r="C440" s="11" t="e">
        <f>IF(B440="","",VLOOKUP(B440,#REF!,6,0))</f>
        <v>#REF!</v>
      </c>
      <c r="D440" s="12" t="e">
        <f>IF(B440="","",VLOOKUP(B440,#REF!,22,0))</f>
        <v>#REF!</v>
      </c>
      <c r="E440" s="10" t="e">
        <f>IF(B440="","",VLOOKUP(B440,Consultas_públicas!$A$376:$G$3879,7,0))</f>
        <v>#N/A</v>
      </c>
      <c r="F440" s="12" t="s">
        <v>1088</v>
      </c>
      <c r="G440" s="13">
        <v>43531</v>
      </c>
      <c r="H440" s="14" t="str">
        <f>IFERROR(IF(VLOOKUP(B440,'Oficios_-_pend_criticas'!$C$4:$D$4739,2,0)="","","X"),"")</f>
        <v/>
      </c>
      <c r="I440" s="12"/>
      <c r="J440" s="13"/>
      <c r="K440" s="10"/>
      <c r="L440" s="12" t="str">
        <f>IFERROR(VLOOKUP(B440,Retorno_da_RFB!$D$3:$I$6388,5,0),"")</f>
        <v>031</v>
      </c>
      <c r="M440" s="13">
        <f>IFERROR(VLOOKUP(B440,Retorno_da_RFB!$D$3:$I$6388,6,0),"")</f>
        <v>43545</v>
      </c>
      <c r="N440" s="10" t="str">
        <f>IFERROR(VLOOKUP(B440,Retorno_da_RFB!$D$3:$I$6388,3,0),"")</f>
        <v>8422.40.90</v>
      </c>
      <c r="O440" s="10" t="str">
        <f>IFERROR(VLOOKUP(B440,Retorno_da_RFB!$D$3:$I$6388,4,0),"")</f>
        <v>Combinações de máquinas para embalar medicamentos dotadas de controladores lógico programável (CLPs), painéis de operação com tela tipo "touchscreen” e interface de operação intuitiva tipo "SmartControl" dotadas de ajustes de parâmetros automáticos, composta de:01 Máquina Emblistadeira para formar, encher e selar cartelas de plástico/alumínio e/ou alumínio/alumínio para comprimidos e/ou cápsulas, munidas de 1 jogo de ferramental para 1 tamanho e formato, capacidade máxima de 80 ciclos/minuto e velocidade máxima igual a 750 blisters/minuto, estação de aquecimento dotada de movimentos intermitentes com configuração individual de 6 zonas de temperaturas, contendo 1 ou mais carrinhos para bobinas de filme de formação com diâmetro máximo de até 800mm, buffer com suporte para bobina de filme de formação adicional e sistema para troca de bobina sem parada da máquina,  ajuste lateral automático do filme de formação para tarugo de 74,5 - 76mm de diâmetro,  sensor de quantidade mínima de consumíveis, mesa de emenda e corte de filme, detecção automática de emenda do filme de formação e filme de selagem, alimentador automático de produtos no alvéolo com parada automática da alimentação quando detectado emenda de filme, estação de resfriamento com monitoramento de temperatura da água, câmera de visão para inspeção/controle de blisters defeituosos e vazios do enchimento de todos os alvéolos do blister com rejeição automática e individual de blisters não aprovados, sensor para monitoramento da pressão de selagem, sistema antiestático para eliminar atração de partículas de poeira e cargas eletrostáticas, estação de desbobinamento do filme de selagem para bobina com diâmetro máximo de até 400mm, estação de fechamento/selagem tipo rotativo contínuo por rolos de selagem, estação combinada para carimbo, perfuração e corte com comandos por servo-motor, estação de  corte indexado sem deixar retalho entre os blisters com controle à laser de posicionamento dos alvéolos, esteira de transferência de blisters contínua por vácuo livre de peças de formato;01 Maquina Encartuchadeira de movimento contínuo com desenho ergonômico e capacidade máxima de 500 cartuchos/minuto, esteira de cartuchos retrátil facilitando uma alta acessibilidade e fácil limpeza, sistema de auto ajuste dotados de servomotores e servocontroladores para referenciamento automático dos parâmetros de formatos de todas as estações, alimentador rotativo de cartuchos com 3 braços de armação, estação de alimentação automática de blister com capacidade para trabalhar com pilha de blisters de até 85mm de altura e sensor para controle de presença de blister, estação dotada de aparelho dobrador de bulas com dispositivo basculante e transferência automática de bulas com sensor de monitoramento/controle de bula, estação de inserção de bulas, estação de inserção de blister no cartucho com sensor para monitoramento e controle de introdução de produtos no cartucho, sensor para detecção de bula dentro do cartucho, sistema para detectar a presença e quantidade de blister dentro do cartucho, sensor para controle do nível de consumíveis, sistema para inspeção de códigos de barra nas bulas e cartuchos, sensor para monitoramento e rejeição automática de cartuchos defeituosos.</v>
      </c>
      <c r="P440" s="12" t="str">
        <f>IFERROR(IF(N440="","",IF(VLOOKUP(LEFT(N440,10),'Universo_BK-BIT'!$A$5:$E$10005,2,0)="","X",VLOOKUP(LEFT(N440,10),'Universo_BK-BIT'!$A$5:$E$10005,2,0))),"X")</f>
        <v>BK</v>
      </c>
      <c r="Q440" s="12">
        <f>IFERROR(IF(P440="X","",VLOOKUP(LEFT(N440,10),'Universo_BK-BIT'!$A$5:$E$10005,3,0)),"")</f>
        <v>14</v>
      </c>
      <c r="R440" s="14" t="e">
        <f t="shared" si="19"/>
        <v>#REF!</v>
      </c>
      <c r="S440" s="14" t="e">
        <f t="shared" si="20"/>
        <v>#N/A</v>
      </c>
      <c r="T440" s="14"/>
      <c r="U440" s="14" t="str">
        <f ca="1">IFERROR(IF(P440="X",IF(VLOOKUP(B440,'Oficios_-_pend_criticas'!$C$3:$J$4739,5,0)="","",IF(VLOOKUP(B440,'Oficios_-_pend_criticas'!$C$3:$J$4739,7,0)="",IF(TODAY()&gt;VLOOKUP(B440,'Oficios_-_pend_criticas'!$C$3:$J$4739,5,0),"X",""),IF(VLOOKUP(B440,'Oficios_-_pend_criticas'!$C$3:$J$4739,7,0)&gt;VLOOKUP(B440,'Oficios_-_pend_criticas'!$C$3:$J$4739,5,0),"X",""))),""),"")</f>
        <v/>
      </c>
      <c r="V440" s="14" t="str">
        <f ca="1">IFERROR(IF(Q440=0,IF(VLOOKUP(B440,'Oficios_-_pend_criticas'!$C$3:$J$4739,5,0)="","",IF(VLOOKUP(B440,'Oficios_-_pend_criticas'!$C$3:$J$4739,7,0)="",IF(TODAY()&gt;VLOOKUP(B440,'Oficios_-_pend_criticas'!$C$3:$J$4739,5,0),"X",""),IF(VLOOKUP(B440,'Oficios_-_pend_criticas'!$C$3:$J$4739,7,0)&gt;VLOOKUP(B440,'Oficios_-_pend_criticas'!$C$3:$J$4739,5,0),"X",""))),""),"")</f>
        <v/>
      </c>
      <c r="W440" s="14" t="str">
        <f ca="1">IFERROR(IF(P440&lt;&gt;"X",IF(Q440&gt;0,IF(VLOOKUP(B440,'Oficios_-_pend_criticas'!$C$4:$J$4739,5,0)="","",IF(VLOOKUP(B440,'Oficios_-_pend_criticas'!$C$4:$J$4739,7,0)="",IF(TODAY()&gt;VLOOKUP(B440,'Oficios_-_pend_criticas'!$C$4:$J$4739,5,0),"X",""),IF(VLOOKUP(B440,'Oficios_-_pend_criticas'!$C$4:$J$4739,7,0)&gt;VLOOKUP(B440,'Oficios_-_pend_criticas'!$C$4:$J$4739,5,0),"X",""))),""),""),"")</f>
        <v/>
      </c>
    </row>
    <row r="441" spans="1:23" ht="36.75" customHeight="1" x14ac:dyDescent="0.25">
      <c r="A441" s="9" t="str">
        <f t="shared" si="18"/>
        <v/>
      </c>
      <c r="B441" s="10" t="s">
        <v>1121</v>
      </c>
      <c r="C441" s="11" t="e">
        <f>IF(B441="","",VLOOKUP(B441,#REF!,6,0))</f>
        <v>#REF!</v>
      </c>
      <c r="D441" s="12" t="e">
        <f>IF(B441="","",VLOOKUP(B441,#REF!,22,0))</f>
        <v>#REF!</v>
      </c>
      <c r="E441" s="10" t="e">
        <f>IF(B441="","",VLOOKUP(B441,Consultas_públicas!$A$376:$G$3879,7,0))</f>
        <v>#N/A</v>
      </c>
      <c r="F441" s="12" t="s">
        <v>1088</v>
      </c>
      <c r="G441" s="13">
        <v>43531</v>
      </c>
      <c r="H441" s="14" t="str">
        <f>IFERROR(IF(VLOOKUP(B441,'Oficios_-_pend_criticas'!$C$4:$D$4739,2,0)="","","X"),"")</f>
        <v/>
      </c>
      <c r="I441" s="12"/>
      <c r="J441" s="13"/>
      <c r="K441" s="10"/>
      <c r="L441" s="12" t="str">
        <f>IFERROR(VLOOKUP(B441,Retorno_da_RFB!$D$3:$I$6388,5,0),"")</f>
        <v>031</v>
      </c>
      <c r="M441" s="13">
        <f>IFERROR(VLOOKUP(B441,Retorno_da_RFB!$D$3:$I$6388,6,0),"")</f>
        <v>43545</v>
      </c>
      <c r="N441" s="10" t="str">
        <f>IFERROR(VLOOKUP(B441,Retorno_da_RFB!$D$3:$I$6388,3,0),"")</f>
        <v>8479.89.99</v>
      </c>
      <c r="O441" s="10" t="str">
        <f>IFERROR(VLOOKUP(B441,Retorno_da_RFB!$D$3:$I$6388,4,0),"")</f>
        <v>Combinações de máquinas para gravação e envernização do isolador cerâmico da vela de ignição para motores de combustão, com capacidade de produção aproximada de 3.790 peças / hora, compostas de: alimentador automático de caixas com isoladores; alimentador automático de isoladores; carrossel; dispositivo de gravação; câmera para inspeção por imagem da gravação; envernizadeira; forno elétrico de temperatura de trabalho a partir de 900°c; sopradores de resfriamento; ordenadeira de isoladores em tela; empilhador de telas; bancada de inspeção de isoladores em tela e painéis elétricos de comando com controlador lógico programável (CLP).</v>
      </c>
      <c r="P441" s="12" t="str">
        <f>IFERROR(IF(N441="","",IF(VLOOKUP(LEFT(N441,10),'Universo_BK-BIT'!$A$5:$E$10005,2,0)="","X",VLOOKUP(LEFT(N441,10),'Universo_BK-BIT'!$A$5:$E$10005,2,0))),"X")</f>
        <v>BK</v>
      </c>
      <c r="Q441" s="12">
        <f>IFERROR(IF(P441="X","",VLOOKUP(LEFT(N441,10),'Universo_BK-BIT'!$A$5:$E$10005,3,0)),"")</f>
        <v>14</v>
      </c>
      <c r="R441" s="14" t="e">
        <f t="shared" si="19"/>
        <v>#REF!</v>
      </c>
      <c r="S441" s="14" t="e">
        <f t="shared" si="20"/>
        <v>#N/A</v>
      </c>
      <c r="T441" s="14"/>
      <c r="U441" s="14" t="str">
        <f ca="1">IFERROR(IF(P441="X",IF(VLOOKUP(B441,'Oficios_-_pend_criticas'!$C$3:$J$4739,5,0)="","",IF(VLOOKUP(B441,'Oficios_-_pend_criticas'!$C$3:$J$4739,7,0)="",IF(TODAY()&gt;VLOOKUP(B441,'Oficios_-_pend_criticas'!$C$3:$J$4739,5,0),"X",""),IF(VLOOKUP(B441,'Oficios_-_pend_criticas'!$C$3:$J$4739,7,0)&gt;VLOOKUP(B441,'Oficios_-_pend_criticas'!$C$3:$J$4739,5,0),"X",""))),""),"")</f>
        <v/>
      </c>
      <c r="V441" s="14" t="str">
        <f ca="1">IFERROR(IF(Q441=0,IF(VLOOKUP(B441,'Oficios_-_pend_criticas'!$C$3:$J$4739,5,0)="","",IF(VLOOKUP(B441,'Oficios_-_pend_criticas'!$C$3:$J$4739,7,0)="",IF(TODAY()&gt;VLOOKUP(B441,'Oficios_-_pend_criticas'!$C$3:$J$4739,5,0),"X",""),IF(VLOOKUP(B441,'Oficios_-_pend_criticas'!$C$3:$J$4739,7,0)&gt;VLOOKUP(B441,'Oficios_-_pend_criticas'!$C$3:$J$4739,5,0),"X",""))),""),"")</f>
        <v/>
      </c>
      <c r="W441" s="14" t="str">
        <f ca="1">IFERROR(IF(P441&lt;&gt;"X",IF(Q441&gt;0,IF(VLOOKUP(B441,'Oficios_-_pend_criticas'!$C$4:$J$4739,5,0)="","",IF(VLOOKUP(B441,'Oficios_-_pend_criticas'!$C$4:$J$4739,7,0)="",IF(TODAY()&gt;VLOOKUP(B441,'Oficios_-_pend_criticas'!$C$4:$J$4739,5,0),"X",""),IF(VLOOKUP(B441,'Oficios_-_pend_criticas'!$C$4:$J$4739,7,0)&gt;VLOOKUP(B441,'Oficios_-_pend_criticas'!$C$4:$J$4739,5,0),"X",""))),""),""),"")</f>
        <v/>
      </c>
    </row>
    <row r="442" spans="1:23" ht="36.75" customHeight="1" x14ac:dyDescent="0.25">
      <c r="A442" s="9" t="str">
        <f t="shared" si="18"/>
        <v/>
      </c>
      <c r="B442" s="10" t="s">
        <v>1123</v>
      </c>
      <c r="C442" s="11" t="e">
        <f>IF(B442="","",VLOOKUP(B442,#REF!,6,0))</f>
        <v>#REF!</v>
      </c>
      <c r="D442" s="12" t="e">
        <f>IF(B442="","",VLOOKUP(B442,#REF!,22,0))</f>
        <v>#REF!</v>
      </c>
      <c r="E442" s="10" t="e">
        <f>IF(B442="","",VLOOKUP(B442,Consultas_públicas!$A$376:$G$3879,7,0))</f>
        <v>#N/A</v>
      </c>
      <c r="F442" s="12" t="s">
        <v>1088</v>
      </c>
      <c r="G442" s="13">
        <v>43531</v>
      </c>
      <c r="H442" s="14" t="str">
        <f>IFERROR(IF(VLOOKUP(B442,'Oficios_-_pend_criticas'!$C$4:$D$4739,2,0)="","","X"),"")</f>
        <v/>
      </c>
      <c r="I442" s="12"/>
      <c r="J442" s="13"/>
      <c r="K442" s="10"/>
      <c r="L442" s="12" t="str">
        <f>IFERROR(VLOOKUP(B442,Retorno_da_RFB!$D$3:$I$6388,5,0),"")</f>
        <v>031</v>
      </c>
      <c r="M442" s="13">
        <f>IFERROR(VLOOKUP(B442,Retorno_da_RFB!$D$3:$I$6388,6,0),"")</f>
        <v>43545</v>
      </c>
      <c r="N442" s="10" t="str">
        <f>IFERROR(VLOOKUP(B442,Retorno_da_RFB!$D$3:$I$6388,3,0),"")</f>
        <v>8479.82.10</v>
      </c>
      <c r="O442" s="10" t="str">
        <f>IFERROR(VLOOKUP(B442,Retorno_da_RFB!$D$3:$I$6388,4,0),"")</f>
        <v>Máquinas dispensadoras de bebidas frias, resultantes da mistura controlada de xarope e água, contendo: 8 ou mais válvulas dispensadoras, com xaropadores cerâmicos, cada um contendo pistão, camisa e mola, controlados por parafusos de regulagem; 2 conjuntos de serpentina de aço inoxidável inserido em bloco de alumínio; 2 sistemas dispensador de gelo com até 4 “manifolds” ajustáveis para seleção do tipo de água (carbonatada ou não) para cada uma das válvulas dispensadoras; podendo ter ou não 1 sistema de gaseificação a frio com reservatório mantido refrigerado, regulador de dióxido de carbono e bomba; 3 reservatórios de gelo, um consumível e 2 para resfriamento dos blocos de alumínio, com capacidade igual ou superior a 136kg de gelo; 2 agitadores interno; e até 4 conjuntos de mangueiras isoladas individualmente.</v>
      </c>
      <c r="P442" s="12" t="str">
        <f>IFERROR(IF(N442="","",IF(VLOOKUP(LEFT(N442,10),'Universo_BK-BIT'!$A$5:$E$10005,2,0)="","X",VLOOKUP(LEFT(N442,10),'Universo_BK-BIT'!$A$5:$E$10005,2,0))),"X")</f>
        <v>BK</v>
      </c>
      <c r="Q442" s="12">
        <f>IFERROR(IF(P442="X","",VLOOKUP(LEFT(N442,10),'Universo_BK-BIT'!$A$5:$E$10005,3,0)),"")</f>
        <v>14</v>
      </c>
      <c r="R442" s="14" t="e">
        <f t="shared" si="19"/>
        <v>#REF!</v>
      </c>
      <c r="S442" s="14" t="e">
        <f t="shared" si="20"/>
        <v>#N/A</v>
      </c>
      <c r="T442" s="14"/>
      <c r="U442" s="14" t="str">
        <f ca="1">IFERROR(IF(P442="X",IF(VLOOKUP(B442,'Oficios_-_pend_criticas'!$C$3:$J$4739,5,0)="","",IF(VLOOKUP(B442,'Oficios_-_pend_criticas'!$C$3:$J$4739,7,0)="",IF(TODAY()&gt;VLOOKUP(B442,'Oficios_-_pend_criticas'!$C$3:$J$4739,5,0),"X",""),IF(VLOOKUP(B442,'Oficios_-_pend_criticas'!$C$3:$J$4739,7,0)&gt;VLOOKUP(B442,'Oficios_-_pend_criticas'!$C$3:$J$4739,5,0),"X",""))),""),"")</f>
        <v/>
      </c>
      <c r="V442" s="14" t="str">
        <f ca="1">IFERROR(IF(Q442=0,IF(VLOOKUP(B442,'Oficios_-_pend_criticas'!$C$3:$J$4739,5,0)="","",IF(VLOOKUP(B442,'Oficios_-_pend_criticas'!$C$3:$J$4739,7,0)="",IF(TODAY()&gt;VLOOKUP(B442,'Oficios_-_pend_criticas'!$C$3:$J$4739,5,0),"X",""),IF(VLOOKUP(B442,'Oficios_-_pend_criticas'!$C$3:$J$4739,7,0)&gt;VLOOKUP(B442,'Oficios_-_pend_criticas'!$C$3:$J$4739,5,0),"X",""))),""),"")</f>
        <v/>
      </c>
      <c r="W442" s="14" t="str">
        <f ca="1">IFERROR(IF(P442&lt;&gt;"X",IF(Q442&gt;0,IF(VLOOKUP(B442,'Oficios_-_pend_criticas'!$C$4:$J$4739,5,0)="","",IF(VLOOKUP(B442,'Oficios_-_pend_criticas'!$C$4:$J$4739,7,0)="",IF(TODAY()&gt;VLOOKUP(B442,'Oficios_-_pend_criticas'!$C$4:$J$4739,5,0),"X",""),IF(VLOOKUP(B442,'Oficios_-_pend_criticas'!$C$4:$J$4739,7,0)&gt;VLOOKUP(B442,'Oficios_-_pend_criticas'!$C$4:$J$4739,5,0),"X",""))),""),""),"")</f>
        <v/>
      </c>
    </row>
    <row r="443" spans="1:23" ht="36.75" customHeight="1" x14ac:dyDescent="0.25">
      <c r="A443" s="9" t="str">
        <f t="shared" si="18"/>
        <v/>
      </c>
      <c r="B443" s="10" t="s">
        <v>1125</v>
      </c>
      <c r="C443" s="11" t="e">
        <f>IF(B443="","",VLOOKUP(B443,#REF!,6,0))</f>
        <v>#REF!</v>
      </c>
      <c r="D443" s="12" t="e">
        <f>IF(B443="","",VLOOKUP(B443,#REF!,22,0))</f>
        <v>#REF!</v>
      </c>
      <c r="E443" s="10" t="e">
        <f>IF(B443="","",VLOOKUP(B443,Consultas_públicas!$A$376:$G$3879,7,0))</f>
        <v>#N/A</v>
      </c>
      <c r="F443" s="12" t="s">
        <v>1088</v>
      </c>
      <c r="G443" s="13">
        <v>43531</v>
      </c>
      <c r="H443" s="14" t="str">
        <f>IFERROR(IF(VLOOKUP(B443,'Oficios_-_pend_criticas'!$C$4:$D$4739,2,0)="","","X"),"")</f>
        <v/>
      </c>
      <c r="I443" s="12"/>
      <c r="J443" s="13"/>
      <c r="K443" s="10"/>
      <c r="L443" s="12" t="str">
        <f>IFERROR(VLOOKUP(B443,Retorno_da_RFB!$D$3:$I$6388,5,0),"")</f>
        <v>031</v>
      </c>
      <c r="M443" s="13">
        <f>IFERROR(VLOOKUP(B443,Retorno_da_RFB!$D$3:$I$6388,6,0),"")</f>
        <v>43545</v>
      </c>
      <c r="N443" s="10" t="str">
        <f>IFERROR(VLOOKUP(B443,Retorno_da_RFB!$D$3:$I$6388,3,0),"")</f>
        <v>8479.82.10</v>
      </c>
      <c r="O443" s="10" t="str">
        <f>IFERROR(VLOOKUP(B443,Retorno_da_RFB!$D$3:$I$6388,4,0),"")</f>
        <v>Máquinas dispensadoras de bebidas frias, resultantes da mistura controlada de xarope e água, contendo: 6 ou mais válvulas dispensadoras, com xaropadores cerâmicos, cada um contendo pistão, camisa e mola, controlados por parafusos de regulagem; 1 conjunto de serpentina de aço inoxidável inserido em bloco de alumínio; 1 sistema dispensador de gelo com até 3 manifolds ajustáveis para seleção do tipo de água (carbonatada ou não) para cada uma das válvulas dispensadoras; 2 reservatórios de gelo, um consumível e 1 para resfriamento do bloco de alumínio, com capacidade igual ou superior a 68kg de gelo; 1 agitador interno; e até 3 conjuntos de mangueiras isoladas individualmente.</v>
      </c>
      <c r="P443" s="12" t="str">
        <f>IFERROR(IF(N443="","",IF(VLOOKUP(LEFT(N443,10),'Universo_BK-BIT'!$A$5:$E$10005,2,0)="","X",VLOOKUP(LEFT(N443,10),'Universo_BK-BIT'!$A$5:$E$10005,2,0))),"X")</f>
        <v>BK</v>
      </c>
      <c r="Q443" s="12">
        <f>IFERROR(IF(P443="X","",VLOOKUP(LEFT(N443,10),'Universo_BK-BIT'!$A$5:$E$10005,3,0)),"")</f>
        <v>14</v>
      </c>
      <c r="R443" s="14" t="e">
        <f t="shared" si="19"/>
        <v>#REF!</v>
      </c>
      <c r="S443" s="14" t="e">
        <f t="shared" si="20"/>
        <v>#N/A</v>
      </c>
      <c r="T443" s="14"/>
      <c r="U443" s="14" t="str">
        <f ca="1">IFERROR(IF(P443="X",IF(VLOOKUP(B443,'Oficios_-_pend_criticas'!$C$3:$J$4739,5,0)="","",IF(VLOOKUP(B443,'Oficios_-_pend_criticas'!$C$3:$J$4739,7,0)="",IF(TODAY()&gt;VLOOKUP(B443,'Oficios_-_pend_criticas'!$C$3:$J$4739,5,0),"X",""),IF(VLOOKUP(B443,'Oficios_-_pend_criticas'!$C$3:$J$4739,7,0)&gt;VLOOKUP(B443,'Oficios_-_pend_criticas'!$C$3:$J$4739,5,0),"X",""))),""),"")</f>
        <v/>
      </c>
      <c r="V443" s="14" t="str">
        <f ca="1">IFERROR(IF(Q443=0,IF(VLOOKUP(B443,'Oficios_-_pend_criticas'!$C$3:$J$4739,5,0)="","",IF(VLOOKUP(B443,'Oficios_-_pend_criticas'!$C$3:$J$4739,7,0)="",IF(TODAY()&gt;VLOOKUP(B443,'Oficios_-_pend_criticas'!$C$3:$J$4739,5,0),"X",""),IF(VLOOKUP(B443,'Oficios_-_pend_criticas'!$C$3:$J$4739,7,0)&gt;VLOOKUP(B443,'Oficios_-_pend_criticas'!$C$3:$J$4739,5,0),"X",""))),""),"")</f>
        <v/>
      </c>
      <c r="W443" s="14" t="str">
        <f ca="1">IFERROR(IF(P443&lt;&gt;"X",IF(Q443&gt;0,IF(VLOOKUP(B443,'Oficios_-_pend_criticas'!$C$4:$J$4739,5,0)="","",IF(VLOOKUP(B443,'Oficios_-_pend_criticas'!$C$4:$J$4739,7,0)="",IF(TODAY()&gt;VLOOKUP(B443,'Oficios_-_pend_criticas'!$C$4:$J$4739,5,0),"X",""),IF(VLOOKUP(B443,'Oficios_-_pend_criticas'!$C$4:$J$4739,7,0)&gt;VLOOKUP(B443,'Oficios_-_pend_criticas'!$C$4:$J$4739,5,0),"X",""))),""),""),"")</f>
        <v/>
      </c>
    </row>
    <row r="444" spans="1:23" ht="36.75" customHeight="1" x14ac:dyDescent="0.25">
      <c r="A444" s="9" t="str">
        <f t="shared" si="18"/>
        <v/>
      </c>
      <c r="B444" s="10" t="s">
        <v>1127</v>
      </c>
      <c r="C444" s="11" t="e">
        <f>IF(B444="","",VLOOKUP(B444,#REF!,6,0))</f>
        <v>#REF!</v>
      </c>
      <c r="D444" s="12" t="e">
        <f>IF(B444="","",VLOOKUP(B444,#REF!,22,0))</f>
        <v>#REF!</v>
      </c>
      <c r="E444" s="10" t="e">
        <f>IF(B444="","",VLOOKUP(B444,Consultas_públicas!$A$376:$G$3879,7,0))</f>
        <v>#N/A</v>
      </c>
      <c r="F444" s="12" t="s">
        <v>1088</v>
      </c>
      <c r="G444" s="13">
        <v>43531</v>
      </c>
      <c r="H444" s="14" t="str">
        <f>IFERROR(IF(VLOOKUP(B444,'Oficios_-_pend_criticas'!$C$4:$D$4739,2,0)="","","X"),"")</f>
        <v/>
      </c>
      <c r="I444" s="12"/>
      <c r="J444" s="13"/>
      <c r="K444" s="10"/>
      <c r="L444" s="12" t="str">
        <f>IFERROR(VLOOKUP(B444,Retorno_da_RFB!$D$3:$I$6388,5,0),"")</f>
        <v>031</v>
      </c>
      <c r="M444" s="13">
        <f>IFERROR(VLOOKUP(B444,Retorno_da_RFB!$D$3:$I$6388,6,0),"")</f>
        <v>43545</v>
      </c>
      <c r="N444" s="10" t="str">
        <f>IFERROR(VLOOKUP(B444,Retorno_da_RFB!$D$3:$I$6388,3,0),"")</f>
        <v>8422.30.29</v>
      </c>
      <c r="O444" s="10" t="str">
        <f>IFERROR(VLOOKUP(B444,Retorno_da_RFB!$D$3:$I$6388,4,0),"")</f>
        <v>Máquinas para empilhamento e encaixotamento de revestimentos cerâmicos, dotadas de empilhador com 18 ou menos pontos de extração, capazes de operar com revestimentos de dimensões iguais ou inferiores a 1.200 x 1.800mm e espessura máxima de 25mm, com controle de dimensões e planicidade dos revestimentos.</v>
      </c>
      <c r="P444" s="12" t="str">
        <f>IFERROR(IF(N444="","",IF(VLOOKUP(LEFT(N444,10),'Universo_BK-BIT'!$A$5:$E$10005,2,0)="","X",VLOOKUP(LEFT(N444,10),'Universo_BK-BIT'!$A$5:$E$10005,2,0))),"X")</f>
        <v>BK</v>
      </c>
      <c r="Q444" s="12">
        <f>IFERROR(IF(P444="X","",VLOOKUP(LEFT(N444,10),'Universo_BK-BIT'!$A$5:$E$10005,3,0)),"")</f>
        <v>14</v>
      </c>
      <c r="R444" s="14" t="e">
        <f t="shared" si="19"/>
        <v>#REF!</v>
      </c>
      <c r="S444" s="14" t="e">
        <f t="shared" si="20"/>
        <v>#N/A</v>
      </c>
      <c r="T444" s="14"/>
      <c r="U444" s="14" t="str">
        <f ca="1">IFERROR(IF(P444="X",IF(VLOOKUP(B444,'Oficios_-_pend_criticas'!$C$3:$J$4739,5,0)="","",IF(VLOOKUP(B444,'Oficios_-_pend_criticas'!$C$3:$J$4739,7,0)="",IF(TODAY()&gt;VLOOKUP(B444,'Oficios_-_pend_criticas'!$C$3:$J$4739,5,0),"X",""),IF(VLOOKUP(B444,'Oficios_-_pend_criticas'!$C$3:$J$4739,7,0)&gt;VLOOKUP(B444,'Oficios_-_pend_criticas'!$C$3:$J$4739,5,0),"X",""))),""),"")</f>
        <v/>
      </c>
      <c r="V444" s="14" t="str">
        <f ca="1">IFERROR(IF(Q444=0,IF(VLOOKUP(B444,'Oficios_-_pend_criticas'!$C$3:$J$4739,5,0)="","",IF(VLOOKUP(B444,'Oficios_-_pend_criticas'!$C$3:$J$4739,7,0)="",IF(TODAY()&gt;VLOOKUP(B444,'Oficios_-_pend_criticas'!$C$3:$J$4739,5,0),"X",""),IF(VLOOKUP(B444,'Oficios_-_pend_criticas'!$C$3:$J$4739,7,0)&gt;VLOOKUP(B444,'Oficios_-_pend_criticas'!$C$3:$J$4739,5,0),"X",""))),""),"")</f>
        <v/>
      </c>
      <c r="W444" s="14" t="str">
        <f ca="1">IFERROR(IF(P444&lt;&gt;"X",IF(Q444&gt;0,IF(VLOOKUP(B444,'Oficios_-_pend_criticas'!$C$4:$J$4739,5,0)="","",IF(VLOOKUP(B444,'Oficios_-_pend_criticas'!$C$4:$J$4739,7,0)="",IF(TODAY()&gt;VLOOKUP(B444,'Oficios_-_pend_criticas'!$C$4:$J$4739,5,0),"X",""),IF(VLOOKUP(B444,'Oficios_-_pend_criticas'!$C$4:$J$4739,7,0)&gt;VLOOKUP(B444,'Oficios_-_pend_criticas'!$C$4:$J$4739,5,0),"X",""))),""),""),"")</f>
        <v/>
      </c>
    </row>
    <row r="445" spans="1:23" ht="36.75" customHeight="1" x14ac:dyDescent="0.25">
      <c r="A445" s="9" t="str">
        <f t="shared" si="18"/>
        <v/>
      </c>
      <c r="B445" s="10" t="s">
        <v>1129</v>
      </c>
      <c r="C445" s="11" t="e">
        <f>IF(B445="","",VLOOKUP(B445,#REF!,6,0))</f>
        <v>#REF!</v>
      </c>
      <c r="D445" s="12" t="e">
        <f>IF(B445="","",VLOOKUP(B445,#REF!,22,0))</f>
        <v>#REF!</v>
      </c>
      <c r="E445" s="10" t="e">
        <f>IF(B445="","",VLOOKUP(B445,Consultas_públicas!$A$376:$G$3879,7,0))</f>
        <v>#N/A</v>
      </c>
      <c r="F445" s="12" t="s">
        <v>1088</v>
      </c>
      <c r="G445" s="13">
        <v>43531</v>
      </c>
      <c r="H445" s="14" t="str">
        <f>IFERROR(IF(VLOOKUP(B445,'Oficios_-_pend_criticas'!$C$4:$D$4739,2,0)="","","X"),"")</f>
        <v/>
      </c>
      <c r="I445" s="12"/>
      <c r="J445" s="13"/>
      <c r="K445" s="10"/>
      <c r="L445" s="12" t="str">
        <f>IFERROR(VLOOKUP(B445,Retorno_da_RFB!$D$3:$I$6388,5,0),"")</f>
        <v>031</v>
      </c>
      <c r="M445" s="13">
        <f>IFERROR(VLOOKUP(B445,Retorno_da_RFB!$D$3:$I$6388,6,0),"")</f>
        <v>43545</v>
      </c>
      <c r="N445" s="10" t="str">
        <f>IFERROR(VLOOKUP(B445,Retorno_da_RFB!$D$3:$I$6388,3,0),"")</f>
        <v>8422.30.29</v>
      </c>
      <c r="O445" s="10" t="str">
        <f>IFERROR(VLOOKUP(B445,Retorno_da_RFB!$D$3:$I$6388,4,0),"")</f>
        <v>Máquinas para empilhamento e encaixotamento de revestimentos cerâmicos, capazes de operar com revestimentos de dimensões iguais ou inferiores a 1.200x1.800mm, com adaptação do formato a escolher/separar automática ou não, dotadas de 04 ou mais empilhadores/pontos de extração.</v>
      </c>
      <c r="P445" s="12" t="str">
        <f>IFERROR(IF(N445="","",IF(VLOOKUP(LEFT(N445,10),'Universo_BK-BIT'!$A$5:$E$10005,2,0)="","X",VLOOKUP(LEFT(N445,10),'Universo_BK-BIT'!$A$5:$E$10005,2,0))),"X")</f>
        <v>BK</v>
      </c>
      <c r="Q445" s="12">
        <f>IFERROR(IF(P445="X","",VLOOKUP(LEFT(N445,10),'Universo_BK-BIT'!$A$5:$E$10005,3,0)),"")</f>
        <v>14</v>
      </c>
      <c r="R445" s="14" t="e">
        <f t="shared" si="19"/>
        <v>#REF!</v>
      </c>
      <c r="S445" s="14" t="e">
        <f t="shared" si="20"/>
        <v>#N/A</v>
      </c>
      <c r="T445" s="14"/>
      <c r="U445" s="14" t="str">
        <f ca="1">IFERROR(IF(P445="X",IF(VLOOKUP(B445,'Oficios_-_pend_criticas'!$C$3:$J$4739,5,0)="","",IF(VLOOKUP(B445,'Oficios_-_pend_criticas'!$C$3:$J$4739,7,0)="",IF(TODAY()&gt;VLOOKUP(B445,'Oficios_-_pend_criticas'!$C$3:$J$4739,5,0),"X",""),IF(VLOOKUP(B445,'Oficios_-_pend_criticas'!$C$3:$J$4739,7,0)&gt;VLOOKUP(B445,'Oficios_-_pend_criticas'!$C$3:$J$4739,5,0),"X",""))),""),"")</f>
        <v/>
      </c>
      <c r="V445" s="14" t="str">
        <f ca="1">IFERROR(IF(Q445=0,IF(VLOOKUP(B445,'Oficios_-_pend_criticas'!$C$3:$J$4739,5,0)="","",IF(VLOOKUP(B445,'Oficios_-_pend_criticas'!$C$3:$J$4739,7,0)="",IF(TODAY()&gt;VLOOKUP(B445,'Oficios_-_pend_criticas'!$C$3:$J$4739,5,0),"X",""),IF(VLOOKUP(B445,'Oficios_-_pend_criticas'!$C$3:$J$4739,7,0)&gt;VLOOKUP(B445,'Oficios_-_pend_criticas'!$C$3:$J$4739,5,0),"X",""))),""),"")</f>
        <v/>
      </c>
      <c r="W445" s="14" t="str">
        <f ca="1">IFERROR(IF(P445&lt;&gt;"X",IF(Q445&gt;0,IF(VLOOKUP(B445,'Oficios_-_pend_criticas'!$C$4:$J$4739,5,0)="","",IF(VLOOKUP(B445,'Oficios_-_pend_criticas'!$C$4:$J$4739,7,0)="",IF(TODAY()&gt;VLOOKUP(B445,'Oficios_-_pend_criticas'!$C$4:$J$4739,5,0),"X",""),IF(VLOOKUP(B445,'Oficios_-_pend_criticas'!$C$4:$J$4739,7,0)&gt;VLOOKUP(B445,'Oficios_-_pend_criticas'!$C$4:$J$4739,5,0),"X",""))),""),""),"")</f>
        <v/>
      </c>
    </row>
    <row r="446" spans="1:23" ht="36.75" customHeight="1" x14ac:dyDescent="0.25">
      <c r="A446" s="9" t="str">
        <f t="shared" si="18"/>
        <v/>
      </c>
      <c r="B446" s="10" t="s">
        <v>1131</v>
      </c>
      <c r="C446" s="11" t="e">
        <f>IF(B446="","",VLOOKUP(B446,#REF!,6,0))</f>
        <v>#REF!</v>
      </c>
      <c r="D446" s="12" t="e">
        <f>IF(B446="","",VLOOKUP(B446,#REF!,22,0))</f>
        <v>#REF!</v>
      </c>
      <c r="E446" s="10" t="e">
        <f>IF(B446="","",VLOOKUP(B446,Consultas_públicas!$A$376:$G$3879,7,0))</f>
        <v>#N/A</v>
      </c>
      <c r="F446" s="12" t="s">
        <v>1088</v>
      </c>
      <c r="G446" s="13">
        <v>43531</v>
      </c>
      <c r="H446" s="14" t="str">
        <f>IFERROR(IF(VLOOKUP(B446,'Oficios_-_pend_criticas'!$C$4:$D$4739,2,0)="","","X"),"")</f>
        <v/>
      </c>
      <c r="I446" s="12"/>
      <c r="J446" s="13"/>
      <c r="K446" s="10"/>
      <c r="L446" s="12" t="str">
        <f>IFERROR(VLOOKUP(B446,Retorno_da_RFB!$D$3:$I$6388,5,0),"")</f>
        <v>031</v>
      </c>
      <c r="M446" s="13">
        <f>IFERROR(VLOOKUP(B446,Retorno_da_RFB!$D$3:$I$6388,6,0),"")</f>
        <v>43545</v>
      </c>
      <c r="N446" s="10" t="str">
        <f>IFERROR(VLOOKUP(B446,Retorno_da_RFB!$D$3:$I$6388,3,0),"")</f>
        <v>8422.40.90</v>
      </c>
      <c r="O446" s="10" t="str">
        <f>IFERROR(VLOOKUP(B446,Retorno_da_RFB!$D$3:$I$6388,4,0),"")</f>
        <v>Máquinas automáticas para comprimir e embalar travesseiros, almofadas e/ou edredons em tubo de polietileno capacidade de processamento de até 12 peças por minuto com impressora térmica vídeo “jet”, fotocélula cromática para centralização de logotipo, ajuste de altura e empilhamento para encaixotamento, modulo Internet e embalamento com duas unidades por embalagem.</v>
      </c>
      <c r="P446" s="12" t="str">
        <f>IFERROR(IF(N446="","",IF(VLOOKUP(LEFT(N446,10),'Universo_BK-BIT'!$A$5:$E$10005,2,0)="","X",VLOOKUP(LEFT(N446,10),'Universo_BK-BIT'!$A$5:$E$10005,2,0))),"X")</f>
        <v>BK</v>
      </c>
      <c r="Q446" s="12">
        <f>IFERROR(IF(P446="X","",VLOOKUP(LEFT(N446,10),'Universo_BK-BIT'!$A$5:$E$10005,3,0)),"")</f>
        <v>14</v>
      </c>
      <c r="R446" s="14" t="e">
        <f t="shared" si="19"/>
        <v>#REF!</v>
      </c>
      <c r="S446" s="14" t="e">
        <f t="shared" si="20"/>
        <v>#N/A</v>
      </c>
      <c r="T446" s="14"/>
      <c r="U446" s="14" t="str">
        <f ca="1">IFERROR(IF(P446="X",IF(VLOOKUP(B446,'Oficios_-_pend_criticas'!$C$3:$J$4739,5,0)="","",IF(VLOOKUP(B446,'Oficios_-_pend_criticas'!$C$3:$J$4739,7,0)="",IF(TODAY()&gt;VLOOKUP(B446,'Oficios_-_pend_criticas'!$C$3:$J$4739,5,0),"X",""),IF(VLOOKUP(B446,'Oficios_-_pend_criticas'!$C$3:$J$4739,7,0)&gt;VLOOKUP(B446,'Oficios_-_pend_criticas'!$C$3:$J$4739,5,0),"X",""))),""),"")</f>
        <v/>
      </c>
      <c r="V446" s="14" t="str">
        <f ca="1">IFERROR(IF(Q446=0,IF(VLOOKUP(B446,'Oficios_-_pend_criticas'!$C$3:$J$4739,5,0)="","",IF(VLOOKUP(B446,'Oficios_-_pend_criticas'!$C$3:$J$4739,7,0)="",IF(TODAY()&gt;VLOOKUP(B446,'Oficios_-_pend_criticas'!$C$3:$J$4739,5,0),"X",""),IF(VLOOKUP(B446,'Oficios_-_pend_criticas'!$C$3:$J$4739,7,0)&gt;VLOOKUP(B446,'Oficios_-_pend_criticas'!$C$3:$J$4739,5,0),"X",""))),""),"")</f>
        <v/>
      </c>
      <c r="W446" s="14" t="str">
        <f ca="1">IFERROR(IF(P446&lt;&gt;"X",IF(Q446&gt;0,IF(VLOOKUP(B446,'Oficios_-_pend_criticas'!$C$4:$J$4739,5,0)="","",IF(VLOOKUP(B446,'Oficios_-_pend_criticas'!$C$4:$J$4739,7,0)="",IF(TODAY()&gt;VLOOKUP(B446,'Oficios_-_pend_criticas'!$C$4:$J$4739,5,0),"X",""),IF(VLOOKUP(B446,'Oficios_-_pend_criticas'!$C$4:$J$4739,7,0)&gt;VLOOKUP(B446,'Oficios_-_pend_criticas'!$C$4:$J$4739,5,0),"X",""))),""),""),"")</f>
        <v/>
      </c>
    </row>
    <row r="447" spans="1:23" ht="36.75" customHeight="1" x14ac:dyDescent="0.25">
      <c r="A447" s="9" t="str">
        <f t="shared" si="18"/>
        <v/>
      </c>
      <c r="B447" s="10" t="s">
        <v>1133</v>
      </c>
      <c r="C447" s="11" t="e">
        <f>IF(B447="","",VLOOKUP(B447,#REF!,6,0))</f>
        <v>#REF!</v>
      </c>
      <c r="D447" s="12" t="e">
        <f>IF(B447="","",VLOOKUP(B447,#REF!,22,0))</f>
        <v>#REF!</v>
      </c>
      <c r="E447" s="10" t="e">
        <f>IF(B447="","",VLOOKUP(B447,Consultas_públicas!$A$376:$G$3879,7,0))</f>
        <v>#N/A</v>
      </c>
      <c r="F447" s="12" t="s">
        <v>1088</v>
      </c>
      <c r="G447" s="13">
        <v>43531</v>
      </c>
      <c r="H447" s="14" t="str">
        <f>IFERROR(IF(VLOOKUP(B447,'Oficios_-_pend_criticas'!$C$4:$D$4739,2,0)="","","X"),"")</f>
        <v/>
      </c>
      <c r="I447" s="12"/>
      <c r="J447" s="13"/>
      <c r="K447" s="10"/>
      <c r="L447" s="12" t="str">
        <f>IFERROR(VLOOKUP(B447,Retorno_da_RFB!$D$3:$I$6388,5,0),"")</f>
        <v>031</v>
      </c>
      <c r="M447" s="13">
        <f>IFERROR(VLOOKUP(B447,Retorno_da_RFB!$D$3:$I$6388,6,0),"")</f>
        <v>43545</v>
      </c>
      <c r="N447" s="10" t="str">
        <f>IFERROR(VLOOKUP(B447,Retorno_da_RFB!$D$3:$I$6388,3,0),"")</f>
        <v>9027.80.99</v>
      </c>
      <c r="O447" s="10" t="str">
        <f>IFERROR(VLOOKUP(B447,Retorno_da_RFB!$D$3:$I$6388,4,0),"")</f>
        <v>Analisadores de tamanho de partículas (granulômetros), para pó e/ou suspensões, por difração a laser ou espalhamento de luz e/ou com medição de potencial zeta em conjunto ou isoladamente, com faixas analíticas de 0.1 a 1000 micra ou 0.1 a 2600 micra ou 0.02 a 2600micra ou 0.01 a 3500 micra ou 1 nanômetro a 9500 nanômetros.</v>
      </c>
      <c r="P447" s="12" t="str">
        <f>IFERROR(IF(N447="","",IF(VLOOKUP(LEFT(N447,10),'Universo_BK-BIT'!$A$5:$E$10005,2,0)="","X",VLOOKUP(LEFT(N447,10),'Universo_BK-BIT'!$A$5:$E$10005,2,0))),"X")</f>
        <v>BK</v>
      </c>
      <c r="Q447" s="12">
        <f>IFERROR(IF(P447="X","",VLOOKUP(LEFT(N447,10),'Universo_BK-BIT'!$A$5:$E$10005,3,0)),"")</f>
        <v>14</v>
      </c>
      <c r="R447" s="14" t="e">
        <f t="shared" si="19"/>
        <v>#REF!</v>
      </c>
      <c r="S447" s="14" t="e">
        <f t="shared" si="20"/>
        <v>#N/A</v>
      </c>
      <c r="T447" s="14"/>
      <c r="U447" s="14" t="str">
        <f ca="1">IFERROR(IF(P447="X",IF(VLOOKUP(B447,'Oficios_-_pend_criticas'!$C$3:$J$4739,5,0)="","",IF(VLOOKUP(B447,'Oficios_-_pend_criticas'!$C$3:$J$4739,7,0)="",IF(TODAY()&gt;VLOOKUP(B447,'Oficios_-_pend_criticas'!$C$3:$J$4739,5,0),"X",""),IF(VLOOKUP(B447,'Oficios_-_pend_criticas'!$C$3:$J$4739,7,0)&gt;VLOOKUP(B447,'Oficios_-_pend_criticas'!$C$3:$J$4739,5,0),"X",""))),""),"")</f>
        <v/>
      </c>
      <c r="V447" s="14" t="str">
        <f ca="1">IFERROR(IF(Q447=0,IF(VLOOKUP(B447,'Oficios_-_pend_criticas'!$C$3:$J$4739,5,0)="","",IF(VLOOKUP(B447,'Oficios_-_pend_criticas'!$C$3:$J$4739,7,0)="",IF(TODAY()&gt;VLOOKUP(B447,'Oficios_-_pend_criticas'!$C$3:$J$4739,5,0),"X",""),IF(VLOOKUP(B447,'Oficios_-_pend_criticas'!$C$3:$J$4739,7,0)&gt;VLOOKUP(B447,'Oficios_-_pend_criticas'!$C$3:$J$4739,5,0),"X",""))),""),"")</f>
        <v/>
      </c>
      <c r="W447" s="14" t="str">
        <f ca="1">IFERROR(IF(P447&lt;&gt;"X",IF(Q447&gt;0,IF(VLOOKUP(B447,'Oficios_-_pend_criticas'!$C$4:$J$4739,5,0)="","",IF(VLOOKUP(B447,'Oficios_-_pend_criticas'!$C$4:$J$4739,7,0)="",IF(TODAY()&gt;VLOOKUP(B447,'Oficios_-_pend_criticas'!$C$4:$J$4739,5,0),"X",""),IF(VLOOKUP(B447,'Oficios_-_pend_criticas'!$C$4:$J$4739,7,0)&gt;VLOOKUP(B447,'Oficios_-_pend_criticas'!$C$4:$J$4739,5,0),"X",""))),""),""),"")</f>
        <v/>
      </c>
    </row>
    <row r="448" spans="1:23" ht="36.75" customHeight="1" x14ac:dyDescent="0.25">
      <c r="A448" s="9" t="str">
        <f t="shared" si="18"/>
        <v/>
      </c>
      <c r="B448" s="10" t="s">
        <v>1135</v>
      </c>
      <c r="C448" s="11" t="e">
        <f>IF(B448="","",VLOOKUP(B448,#REF!,6,0))</f>
        <v>#REF!</v>
      </c>
      <c r="D448" s="12" t="e">
        <f>IF(B448="","",VLOOKUP(B448,#REF!,22,0))</f>
        <v>#REF!</v>
      </c>
      <c r="E448" s="10" t="e">
        <f>IF(B448="","",VLOOKUP(B448,Consultas_públicas!$A$376:$G$3879,7,0))</f>
        <v>#N/A</v>
      </c>
      <c r="F448" s="12" t="s">
        <v>1088</v>
      </c>
      <c r="G448" s="13">
        <v>43531</v>
      </c>
      <c r="H448" s="14" t="str">
        <f>IFERROR(IF(VLOOKUP(B448,'Oficios_-_pend_criticas'!$C$4:$D$4739,2,0)="","","X"),"")</f>
        <v/>
      </c>
      <c r="I448" s="12"/>
      <c r="J448" s="13"/>
      <c r="K448" s="10"/>
      <c r="L448" s="12" t="str">
        <f>IFERROR(VLOOKUP(B448,Retorno_da_RFB!$D$3:$I$6388,5,0),"")</f>
        <v>031</v>
      </c>
      <c r="M448" s="13">
        <f>IFERROR(VLOOKUP(B448,Retorno_da_RFB!$D$3:$I$6388,6,0),"")</f>
        <v>43545</v>
      </c>
      <c r="N448" s="10" t="str">
        <f>IFERROR(VLOOKUP(B448,Retorno_da_RFB!$D$3:$I$6388,3,0),"")</f>
        <v>8514.40.00</v>
      </c>
      <c r="O448" s="10" t="str">
        <f>IFERROR(VLOOKUP(B448,Retorno_da_RFB!$D$3:$I$6388,4,0),"")</f>
        <v>Aparelhos para fixação de ferramentas para usinagem em aço rápido ou metal duro em mandris (portas ferramentas), por indução térmica controlada que assegura a longa vida útil do mandril, para mandris térmicos com diâmetros interno compreendidos entre 3 e 16mm ou 3 e 32mm ou 3 e 50mm, dotados de: 1 ou mais bobinas de indução térmica com potência de saída compreendida entre 10 e 20kW para o rápido aquecimento do mandril (de 1 a 5 segundos), com ou sem dispositivo (à ar, água ou líquido resfriante) para resfriamento do mandril com tempo de resfriamento compreendido entre 30 e 60 segundos e com ou sem LED para indicação de temperatura do mandril, com leitor de QR-Code para agilizar a identificação do porta-ferramenta e conectividade 4.0.</v>
      </c>
      <c r="P448" s="12" t="str">
        <f>IFERROR(IF(N448="","",IF(VLOOKUP(LEFT(N448,10),'Universo_BK-BIT'!$A$5:$E$10005,2,0)="","X",VLOOKUP(LEFT(N448,10),'Universo_BK-BIT'!$A$5:$E$10005,2,0))),"X")</f>
        <v>BK</v>
      </c>
      <c r="Q448" s="12">
        <f>IFERROR(IF(P448="X","",VLOOKUP(LEFT(N448,10),'Universo_BK-BIT'!$A$5:$E$10005,3,0)),"")</f>
        <v>14</v>
      </c>
      <c r="R448" s="14" t="e">
        <f t="shared" si="19"/>
        <v>#REF!</v>
      </c>
      <c r="S448" s="14" t="e">
        <f t="shared" si="20"/>
        <v>#N/A</v>
      </c>
      <c r="T448" s="14"/>
      <c r="U448" s="14" t="str">
        <f ca="1">IFERROR(IF(P448="X",IF(VLOOKUP(B448,'Oficios_-_pend_criticas'!$C$3:$J$4739,5,0)="","",IF(VLOOKUP(B448,'Oficios_-_pend_criticas'!$C$3:$J$4739,7,0)="",IF(TODAY()&gt;VLOOKUP(B448,'Oficios_-_pend_criticas'!$C$3:$J$4739,5,0),"X",""),IF(VLOOKUP(B448,'Oficios_-_pend_criticas'!$C$3:$J$4739,7,0)&gt;VLOOKUP(B448,'Oficios_-_pend_criticas'!$C$3:$J$4739,5,0),"X",""))),""),"")</f>
        <v/>
      </c>
      <c r="V448" s="14" t="str">
        <f ca="1">IFERROR(IF(Q448=0,IF(VLOOKUP(B448,'Oficios_-_pend_criticas'!$C$3:$J$4739,5,0)="","",IF(VLOOKUP(B448,'Oficios_-_pend_criticas'!$C$3:$J$4739,7,0)="",IF(TODAY()&gt;VLOOKUP(B448,'Oficios_-_pend_criticas'!$C$3:$J$4739,5,0),"X",""),IF(VLOOKUP(B448,'Oficios_-_pend_criticas'!$C$3:$J$4739,7,0)&gt;VLOOKUP(B448,'Oficios_-_pend_criticas'!$C$3:$J$4739,5,0),"X",""))),""),"")</f>
        <v/>
      </c>
      <c r="W448" s="14" t="str">
        <f ca="1">IFERROR(IF(P448&lt;&gt;"X",IF(Q448&gt;0,IF(VLOOKUP(B448,'Oficios_-_pend_criticas'!$C$4:$J$4739,5,0)="","",IF(VLOOKUP(B448,'Oficios_-_pend_criticas'!$C$4:$J$4739,7,0)="",IF(TODAY()&gt;VLOOKUP(B448,'Oficios_-_pend_criticas'!$C$4:$J$4739,5,0),"X",""),IF(VLOOKUP(B448,'Oficios_-_pend_criticas'!$C$4:$J$4739,7,0)&gt;VLOOKUP(B448,'Oficios_-_pend_criticas'!$C$4:$J$4739,5,0),"X",""))),""),""),"")</f>
        <v/>
      </c>
    </row>
    <row r="449" spans="1:23" ht="36.75" customHeight="1" x14ac:dyDescent="0.25">
      <c r="A449" s="9" t="str">
        <f t="shared" si="18"/>
        <v/>
      </c>
      <c r="B449" s="10" t="s">
        <v>1138</v>
      </c>
      <c r="C449" s="11" t="e">
        <f>IF(B449="","",VLOOKUP(B449,#REF!,6,0))</f>
        <v>#REF!</v>
      </c>
      <c r="D449" s="12" t="e">
        <f>IF(B449="","",VLOOKUP(B449,#REF!,22,0))</f>
        <v>#REF!</v>
      </c>
      <c r="E449" s="10" t="e">
        <f>IF(B449="","",VLOOKUP(B449,Consultas_públicas!$A$376:$G$3879,7,0))</f>
        <v>#N/A</v>
      </c>
      <c r="F449" s="12" t="s">
        <v>1088</v>
      </c>
      <c r="G449" s="13">
        <v>43531</v>
      </c>
      <c r="H449" s="14" t="str">
        <f>IFERROR(IF(VLOOKUP(B449,'Oficios_-_pend_criticas'!$C$4:$D$4739,2,0)="","","X"),"")</f>
        <v/>
      </c>
      <c r="I449" s="12"/>
      <c r="J449" s="13"/>
      <c r="K449" s="10"/>
      <c r="L449" s="12" t="str">
        <f>IFERROR(VLOOKUP(B449,Retorno_da_RFB!$D$3:$I$6388,5,0),"")</f>
        <v>031</v>
      </c>
      <c r="M449" s="13">
        <f>IFERROR(VLOOKUP(B449,Retorno_da_RFB!$D$3:$I$6388,6,0),"")</f>
        <v>43545</v>
      </c>
      <c r="N449" s="10" t="str">
        <f>IFERROR(VLOOKUP(B449,Retorno_da_RFB!$D$3:$I$6388,3,0),"")</f>
        <v>9031.10.00</v>
      </c>
      <c r="O449" s="10" t="str">
        <f>IFERROR(VLOOKUP(B449,Retorno_da_RFB!$D$3:$I$6388,4,0),"")</f>
        <v>Máquinas automáticas para o controle de desequilíbrio estático e dinâmico de pneumáticos com peso máximo igual a 55kg, diâmetro do talão máximo igual a 28 polegadas, com transportador de entrada dotado de dispositivo de lubrificação de talão, estação de acoplamento, insuflação e medição/aferição do desequilíbrio dos pneus com ou sem dispositivo de inspeção de geometria a laser (TGIS), transportador de saída com ou sem separador “sorter” integrado, com ou sem estação de marcação dos pneus, com controle lógico programável (CLP).</v>
      </c>
      <c r="P449" s="12" t="str">
        <f>IFERROR(IF(N449="","",IF(VLOOKUP(LEFT(N449,10),'Universo_BK-BIT'!$A$5:$E$10005,2,0)="","X",VLOOKUP(LEFT(N449,10),'Universo_BK-BIT'!$A$5:$E$10005,2,0))),"X")</f>
        <v>BK</v>
      </c>
      <c r="Q449" s="12">
        <f>IFERROR(IF(P449="X","",VLOOKUP(LEFT(N449,10),'Universo_BK-BIT'!$A$5:$E$10005,3,0)),"")</f>
        <v>14</v>
      </c>
      <c r="R449" s="14" t="e">
        <f t="shared" si="19"/>
        <v>#REF!</v>
      </c>
      <c r="S449" s="14" t="e">
        <f t="shared" si="20"/>
        <v>#N/A</v>
      </c>
      <c r="T449" s="14"/>
      <c r="U449" s="14" t="str">
        <f ca="1">IFERROR(IF(P449="X",IF(VLOOKUP(B449,'Oficios_-_pend_criticas'!$C$3:$J$4739,5,0)="","",IF(VLOOKUP(B449,'Oficios_-_pend_criticas'!$C$3:$J$4739,7,0)="",IF(TODAY()&gt;VLOOKUP(B449,'Oficios_-_pend_criticas'!$C$3:$J$4739,5,0),"X",""),IF(VLOOKUP(B449,'Oficios_-_pend_criticas'!$C$3:$J$4739,7,0)&gt;VLOOKUP(B449,'Oficios_-_pend_criticas'!$C$3:$J$4739,5,0),"X",""))),""),"")</f>
        <v/>
      </c>
      <c r="V449" s="14" t="str">
        <f ca="1">IFERROR(IF(Q449=0,IF(VLOOKUP(B449,'Oficios_-_pend_criticas'!$C$3:$J$4739,5,0)="","",IF(VLOOKUP(B449,'Oficios_-_pend_criticas'!$C$3:$J$4739,7,0)="",IF(TODAY()&gt;VLOOKUP(B449,'Oficios_-_pend_criticas'!$C$3:$J$4739,5,0),"X",""),IF(VLOOKUP(B449,'Oficios_-_pend_criticas'!$C$3:$J$4739,7,0)&gt;VLOOKUP(B449,'Oficios_-_pend_criticas'!$C$3:$J$4739,5,0),"X",""))),""),"")</f>
        <v/>
      </c>
      <c r="W449" s="14" t="str">
        <f ca="1">IFERROR(IF(P449&lt;&gt;"X",IF(Q449&gt;0,IF(VLOOKUP(B449,'Oficios_-_pend_criticas'!$C$4:$J$4739,5,0)="","",IF(VLOOKUP(B449,'Oficios_-_pend_criticas'!$C$4:$J$4739,7,0)="",IF(TODAY()&gt;VLOOKUP(B449,'Oficios_-_pend_criticas'!$C$4:$J$4739,5,0),"X",""),IF(VLOOKUP(B449,'Oficios_-_pend_criticas'!$C$4:$J$4739,7,0)&gt;VLOOKUP(B449,'Oficios_-_pend_criticas'!$C$4:$J$4739,5,0),"X",""))),""),""),"")</f>
        <v/>
      </c>
    </row>
    <row r="450" spans="1:23" ht="36.75" customHeight="1" x14ac:dyDescent="0.25">
      <c r="A450" s="9" t="str">
        <f t="shared" si="18"/>
        <v/>
      </c>
      <c r="B450" s="10" t="s">
        <v>1141</v>
      </c>
      <c r="C450" s="11" t="e">
        <f>IF(B450="","",VLOOKUP(B450,#REF!,6,0))</f>
        <v>#REF!</v>
      </c>
      <c r="D450" s="12" t="e">
        <f>IF(B450="","",VLOOKUP(B450,#REF!,22,0))</f>
        <v>#REF!</v>
      </c>
      <c r="E450" s="10" t="e">
        <f>IF(B450="","",VLOOKUP(B450,Consultas_públicas!$A$376:$G$3879,7,0))</f>
        <v>#N/A</v>
      </c>
      <c r="F450" s="12" t="s">
        <v>1088</v>
      </c>
      <c r="G450" s="13">
        <v>43531</v>
      </c>
      <c r="H450" s="14" t="str">
        <f>IFERROR(IF(VLOOKUP(B450,'Oficios_-_pend_criticas'!$C$4:$D$4739,2,0)="","","X"),"")</f>
        <v/>
      </c>
      <c r="I450" s="12"/>
      <c r="J450" s="13"/>
      <c r="K450" s="10"/>
      <c r="L450" s="12" t="str">
        <f>IFERROR(VLOOKUP(B450,Retorno_da_RFB!$D$3:$I$6388,5,0),"")</f>
        <v>031</v>
      </c>
      <c r="M450" s="13">
        <f>IFERROR(VLOOKUP(B450,Retorno_da_RFB!$D$3:$I$6388,6,0),"")</f>
        <v>43545</v>
      </c>
      <c r="N450" s="10" t="str">
        <f>IFERROR(VLOOKUP(B450,Retorno_da_RFB!$D$3:$I$6388,3,0),"")</f>
        <v>9030.33.29</v>
      </c>
      <c r="O450" s="10" t="str">
        <f>IFERROR(VLOOKUP(B450,Retorno_da_RFB!$D$3:$I$6388,4,0),"")</f>
        <v>Sensores eletrônicos baseados em tecnologia ótica para medições com precisão ±0.5% em tensões de 4 a 35kV e correntes de 4 a 25kA, com suporte de tensão de impulso de até 220kV e frequência de 60Hz, medição até a 50ª harmônica, próprio para instalação direta em linhas vivas via braçadeiras de fio de alumínio anti-rotação, com cabo e conector para processador óptico.</v>
      </c>
      <c r="P450" s="12" t="str">
        <f>IFERROR(IF(N450="","",IF(VLOOKUP(LEFT(N450,10),'Universo_BK-BIT'!$A$5:$E$10005,2,0)="","X",VLOOKUP(LEFT(N450,10),'Universo_BK-BIT'!$A$5:$E$10005,2,0))),"X")</f>
        <v>BK</v>
      </c>
      <c r="Q450" s="12">
        <f>IFERROR(IF(P450="X","",VLOOKUP(LEFT(N450,10),'Universo_BK-BIT'!$A$5:$E$10005,3,0)),"")</f>
        <v>14</v>
      </c>
      <c r="R450" s="14" t="e">
        <f t="shared" si="19"/>
        <v>#REF!</v>
      </c>
      <c r="S450" s="14" t="e">
        <f t="shared" si="20"/>
        <v>#N/A</v>
      </c>
      <c r="T450" s="14"/>
      <c r="U450" s="14" t="str">
        <f ca="1">IFERROR(IF(P450="X",IF(VLOOKUP(B450,'Oficios_-_pend_criticas'!$C$3:$J$4739,5,0)="","",IF(VLOOKUP(B450,'Oficios_-_pend_criticas'!$C$3:$J$4739,7,0)="",IF(TODAY()&gt;VLOOKUP(B450,'Oficios_-_pend_criticas'!$C$3:$J$4739,5,0),"X",""),IF(VLOOKUP(B450,'Oficios_-_pend_criticas'!$C$3:$J$4739,7,0)&gt;VLOOKUP(B450,'Oficios_-_pend_criticas'!$C$3:$J$4739,5,0),"X",""))),""),"")</f>
        <v/>
      </c>
      <c r="V450" s="14" t="str">
        <f ca="1">IFERROR(IF(Q450=0,IF(VLOOKUP(B450,'Oficios_-_pend_criticas'!$C$3:$J$4739,5,0)="","",IF(VLOOKUP(B450,'Oficios_-_pend_criticas'!$C$3:$J$4739,7,0)="",IF(TODAY()&gt;VLOOKUP(B450,'Oficios_-_pend_criticas'!$C$3:$J$4739,5,0),"X",""),IF(VLOOKUP(B450,'Oficios_-_pend_criticas'!$C$3:$J$4739,7,0)&gt;VLOOKUP(B450,'Oficios_-_pend_criticas'!$C$3:$J$4739,5,0),"X",""))),""),"")</f>
        <v/>
      </c>
      <c r="W450" s="14" t="str">
        <f ca="1">IFERROR(IF(P450&lt;&gt;"X",IF(Q450&gt;0,IF(VLOOKUP(B450,'Oficios_-_pend_criticas'!$C$4:$J$4739,5,0)="","",IF(VLOOKUP(B450,'Oficios_-_pend_criticas'!$C$4:$J$4739,7,0)="",IF(TODAY()&gt;VLOOKUP(B450,'Oficios_-_pend_criticas'!$C$4:$J$4739,5,0),"X",""),IF(VLOOKUP(B450,'Oficios_-_pend_criticas'!$C$4:$J$4739,7,0)&gt;VLOOKUP(B450,'Oficios_-_pend_criticas'!$C$4:$J$4739,5,0),"X",""))),""),""),"")</f>
        <v/>
      </c>
    </row>
    <row r="451" spans="1:23" ht="36.75" customHeight="1" x14ac:dyDescent="0.25">
      <c r="A451" s="9" t="str">
        <f t="shared" ref="A451:A514" si="21">IF(COUNTIF(B:B,B451)&gt;1,"X","")</f>
        <v/>
      </c>
      <c r="B451" s="10" t="s">
        <v>1144</v>
      </c>
      <c r="C451" s="11" t="e">
        <f>IF(B451="","",VLOOKUP(B451,#REF!,6,0))</f>
        <v>#REF!</v>
      </c>
      <c r="D451" s="12" t="e">
        <f>IF(B451="","",VLOOKUP(B451,#REF!,22,0))</f>
        <v>#REF!</v>
      </c>
      <c r="E451" s="10" t="e">
        <f>IF(B451="","",VLOOKUP(B451,Consultas_públicas!$A$376:$G$3879,7,0))</f>
        <v>#N/A</v>
      </c>
      <c r="F451" s="12" t="s">
        <v>1088</v>
      </c>
      <c r="G451" s="13">
        <v>43531</v>
      </c>
      <c r="H451" s="14" t="str">
        <f>IFERROR(IF(VLOOKUP(B451,'Oficios_-_pend_criticas'!$C$4:$D$4739,2,0)="","","X"),"")</f>
        <v/>
      </c>
      <c r="I451" s="12"/>
      <c r="J451" s="13"/>
      <c r="K451" s="10"/>
      <c r="L451" s="12" t="str">
        <f>IFERROR(VLOOKUP(B451,Retorno_da_RFB!$D$3:$I$6388,5,0),"")</f>
        <v>031</v>
      </c>
      <c r="M451" s="13">
        <f>IFERROR(VLOOKUP(B451,Retorno_da_RFB!$D$3:$I$6388,6,0),"")</f>
        <v>43545</v>
      </c>
      <c r="N451" s="10" t="str">
        <f>IFERROR(VLOOKUP(B451,Retorno_da_RFB!$D$3:$I$6388,3,0),"")</f>
        <v>9030.39.90</v>
      </c>
      <c r="O451" s="10" t="str">
        <f>IFERROR(VLOOKUP(B451,Retorno_da_RFB!$D$3:$I$6388,4,0),"")</f>
        <v>Processadores com 4 baias para conexão de até 4 sensores ópticos de medição de alta precisão de corrente e tensão e monitoração de condições de temperatura e vibração, com conversão de medição em sinais digitais para transmissão via redes de comunicação, armazenamento interno 16GB, portas de comunicação USB, “Inter-integrated Circuit” (I2C), Ethernet RJ45, Console Port, IO discreto definido por software 10-pinos, porta “thermistor” 2-fios, saídas analógicas de baixa energia (0–10 Vac) e “Serial Peripheral Interface” (SPI).</v>
      </c>
      <c r="P451" s="12" t="str">
        <f>IFERROR(IF(N451="","",IF(VLOOKUP(LEFT(N451,10),'Universo_BK-BIT'!$A$5:$E$10005,2,0)="","X",VLOOKUP(LEFT(N451,10),'Universo_BK-BIT'!$A$5:$E$10005,2,0))),"X")</f>
        <v>BK</v>
      </c>
      <c r="Q451" s="12">
        <f>IFERROR(IF(P451="X","",VLOOKUP(LEFT(N451,10),'Universo_BK-BIT'!$A$5:$E$10005,3,0)),"")</f>
        <v>14</v>
      </c>
      <c r="R451" s="14" t="e">
        <f t="shared" ref="R451:R514" si="22">IF(N451="","",IF(LEFT(N451,10)=LEFT(D451,10),"","X"))</f>
        <v>#REF!</v>
      </c>
      <c r="S451" s="14" t="e">
        <f t="shared" ref="S451:S514" si="23">IF(O451="","",IF(LEN(O451)&lt;=LEN(E451)+2,IF(LEN(O451)&gt;=LEN(E451)-2,"","X"),"X"))</f>
        <v>#N/A</v>
      </c>
      <c r="T451" s="14"/>
      <c r="U451" s="14" t="str">
        <f ca="1">IFERROR(IF(P451="X",IF(VLOOKUP(B451,'Oficios_-_pend_criticas'!$C$3:$J$4739,5,0)="","",IF(VLOOKUP(B451,'Oficios_-_pend_criticas'!$C$3:$J$4739,7,0)="",IF(TODAY()&gt;VLOOKUP(B451,'Oficios_-_pend_criticas'!$C$3:$J$4739,5,0),"X",""),IF(VLOOKUP(B451,'Oficios_-_pend_criticas'!$C$3:$J$4739,7,0)&gt;VLOOKUP(B451,'Oficios_-_pend_criticas'!$C$3:$J$4739,5,0),"X",""))),""),"")</f>
        <v/>
      </c>
      <c r="V451" s="14" t="str">
        <f ca="1">IFERROR(IF(Q451=0,IF(VLOOKUP(B451,'Oficios_-_pend_criticas'!$C$3:$J$4739,5,0)="","",IF(VLOOKUP(B451,'Oficios_-_pend_criticas'!$C$3:$J$4739,7,0)="",IF(TODAY()&gt;VLOOKUP(B451,'Oficios_-_pend_criticas'!$C$3:$J$4739,5,0),"X",""),IF(VLOOKUP(B451,'Oficios_-_pend_criticas'!$C$3:$J$4739,7,0)&gt;VLOOKUP(B451,'Oficios_-_pend_criticas'!$C$3:$J$4739,5,0),"X",""))),""),"")</f>
        <v/>
      </c>
      <c r="W451" s="14" t="str">
        <f ca="1">IFERROR(IF(P451&lt;&gt;"X",IF(Q451&gt;0,IF(VLOOKUP(B451,'Oficios_-_pend_criticas'!$C$4:$J$4739,5,0)="","",IF(VLOOKUP(B451,'Oficios_-_pend_criticas'!$C$4:$J$4739,7,0)="",IF(TODAY()&gt;VLOOKUP(B451,'Oficios_-_pend_criticas'!$C$4:$J$4739,5,0),"X",""),IF(VLOOKUP(B451,'Oficios_-_pend_criticas'!$C$4:$J$4739,7,0)&gt;VLOOKUP(B451,'Oficios_-_pend_criticas'!$C$4:$J$4739,5,0),"X",""))),""),""),"")</f>
        <v/>
      </c>
    </row>
    <row r="452" spans="1:23" ht="36.75" customHeight="1" x14ac:dyDescent="0.25">
      <c r="A452" s="9" t="str">
        <f t="shared" si="21"/>
        <v/>
      </c>
      <c r="B452" s="10" t="s">
        <v>1147</v>
      </c>
      <c r="C452" s="11" t="e">
        <f>IF(B452="","",VLOOKUP(B452,#REF!,6,0))</f>
        <v>#REF!</v>
      </c>
      <c r="D452" s="12" t="e">
        <f>IF(B452="","",VLOOKUP(B452,#REF!,22,0))</f>
        <v>#REF!</v>
      </c>
      <c r="E452" s="10" t="e">
        <f>IF(B452="","",VLOOKUP(B452,Consultas_públicas!$A$376:$G$3879,7,0))</f>
        <v>#N/A</v>
      </c>
      <c r="F452" s="12" t="s">
        <v>1088</v>
      </c>
      <c r="G452" s="13">
        <v>43531</v>
      </c>
      <c r="H452" s="14" t="str">
        <f>IFERROR(IF(VLOOKUP(B452,'Oficios_-_pend_criticas'!$C$4:$D$4739,2,0)="","","X"),"")</f>
        <v/>
      </c>
      <c r="I452" s="12"/>
      <c r="J452" s="13"/>
      <c r="K452" s="10"/>
      <c r="L452" s="12" t="str">
        <f>IFERROR(VLOOKUP(B452,Retorno_da_RFB!$D$3:$I$6388,5,0),"")</f>
        <v>031</v>
      </c>
      <c r="M452" s="13">
        <f>IFERROR(VLOOKUP(B452,Retorno_da_RFB!$D$3:$I$6388,6,0),"")</f>
        <v>43545</v>
      </c>
      <c r="N452" s="10" t="str">
        <f>IFERROR(VLOOKUP(B452,Retorno_da_RFB!$D$3:$I$6388,3,0),"")</f>
        <v>9030.90.90</v>
      </c>
      <c r="O452" s="10" t="str">
        <f>IFERROR(VLOOKUP(B452,Retorno_da_RFB!$D$3:$I$6388,4,0),"")</f>
        <v>Cartuchos plásticos para preenchimento de baias vazias para processador de sensores ópticos.</v>
      </c>
      <c r="P452" s="12" t="str">
        <f>IFERROR(IF(N452="","",IF(VLOOKUP(LEFT(N452,10),'Universo_BK-BIT'!$A$5:$E$10005,2,0)="","X",VLOOKUP(LEFT(N452,10),'Universo_BK-BIT'!$A$5:$E$10005,2,0))),"X")</f>
        <v>BIT</v>
      </c>
      <c r="Q452" s="12">
        <f>IFERROR(IF(P452="X","",VLOOKUP(LEFT(N452,10),'Universo_BK-BIT'!$A$5:$E$10005,3,0)),"")</f>
        <v>8</v>
      </c>
      <c r="R452" s="14" t="e">
        <f t="shared" si="22"/>
        <v>#REF!</v>
      </c>
      <c r="S452" s="14" t="e">
        <f t="shared" si="23"/>
        <v>#N/A</v>
      </c>
      <c r="T452" s="14"/>
      <c r="U452" s="14" t="str">
        <f ca="1">IFERROR(IF(P452="X",IF(VLOOKUP(B452,'Oficios_-_pend_criticas'!$C$3:$J$4739,5,0)="","",IF(VLOOKUP(B452,'Oficios_-_pend_criticas'!$C$3:$J$4739,7,0)="",IF(TODAY()&gt;VLOOKUP(B452,'Oficios_-_pend_criticas'!$C$3:$J$4739,5,0),"X",""),IF(VLOOKUP(B452,'Oficios_-_pend_criticas'!$C$3:$J$4739,7,0)&gt;VLOOKUP(B452,'Oficios_-_pend_criticas'!$C$3:$J$4739,5,0),"X",""))),""),"")</f>
        <v/>
      </c>
      <c r="V452" s="14" t="str">
        <f ca="1">IFERROR(IF(Q452=0,IF(VLOOKUP(B452,'Oficios_-_pend_criticas'!$C$3:$J$4739,5,0)="","",IF(VLOOKUP(B452,'Oficios_-_pend_criticas'!$C$3:$J$4739,7,0)="",IF(TODAY()&gt;VLOOKUP(B452,'Oficios_-_pend_criticas'!$C$3:$J$4739,5,0),"X",""),IF(VLOOKUP(B452,'Oficios_-_pend_criticas'!$C$3:$J$4739,7,0)&gt;VLOOKUP(B452,'Oficios_-_pend_criticas'!$C$3:$J$4739,5,0),"X",""))),""),"")</f>
        <v/>
      </c>
      <c r="W452" s="14" t="str">
        <f ca="1">IFERROR(IF(P452&lt;&gt;"X",IF(Q452&gt;0,IF(VLOOKUP(B452,'Oficios_-_pend_criticas'!$C$4:$J$4739,5,0)="","",IF(VLOOKUP(B452,'Oficios_-_pend_criticas'!$C$4:$J$4739,7,0)="",IF(TODAY()&gt;VLOOKUP(B452,'Oficios_-_pend_criticas'!$C$4:$J$4739,5,0),"X",""),IF(VLOOKUP(B452,'Oficios_-_pend_criticas'!$C$4:$J$4739,7,0)&gt;VLOOKUP(B452,'Oficios_-_pend_criticas'!$C$4:$J$4739,5,0),"X",""))),""),""),"")</f>
        <v/>
      </c>
    </row>
    <row r="453" spans="1:23" ht="36.75" customHeight="1" x14ac:dyDescent="0.25">
      <c r="A453" s="9" t="str">
        <f t="shared" si="21"/>
        <v/>
      </c>
      <c r="B453" s="10" t="s">
        <v>1150</v>
      </c>
      <c r="C453" s="11" t="e">
        <f>IF(B453="","",VLOOKUP(B453,#REF!,6,0))</f>
        <v>#REF!</v>
      </c>
      <c r="D453" s="12" t="e">
        <f>IF(B453="","",VLOOKUP(B453,#REF!,22,0))</f>
        <v>#REF!</v>
      </c>
      <c r="E453" s="10" t="e">
        <f>IF(B453="","",VLOOKUP(B453,Consultas_públicas!$A$376:$G$3879,7,0))</f>
        <v>#N/A</v>
      </c>
      <c r="F453" s="12" t="s">
        <v>1088</v>
      </c>
      <c r="G453" s="13">
        <v>43531</v>
      </c>
      <c r="H453" s="14" t="str">
        <f>IFERROR(IF(VLOOKUP(B453,'Oficios_-_pend_criticas'!$C$4:$D$4739,2,0)="","","X"),"")</f>
        <v/>
      </c>
      <c r="I453" s="12"/>
      <c r="J453" s="13"/>
      <c r="K453" s="10"/>
      <c r="L453" s="12" t="str">
        <f>IFERROR(VLOOKUP(B453,Retorno_da_RFB!$D$3:$I$6388,5,0),"")</f>
        <v>031</v>
      </c>
      <c r="M453" s="13">
        <f>IFERROR(VLOOKUP(B453,Retorno_da_RFB!$D$3:$I$6388,6,0),"")</f>
        <v>43545</v>
      </c>
      <c r="N453" s="10" t="str">
        <f>IFERROR(VLOOKUP(B453,Retorno_da_RFB!$D$3:$I$6388,3,0),"")</f>
        <v>9030.33.19</v>
      </c>
      <c r="O453" s="10" t="str">
        <f>IFERROR(VLOOKUP(B453,Retorno_da_RFB!$D$3:$I$6388,4,0),"")</f>
        <v>Sensores eletrônicos baseados em tecnologia ótica para medições com precisão ±0.5% em tensões de 4 a 15kV e correntes de até 200A, dotados de: Suporte de tensão de impulso de até 95kV e frequência de 60Hz. medição até a 50ª harmônica, próprio para instalação em terminais desconectáveis em instalações subterrâneas e ambiente severos, com submersão para 25 pés (sete dias), com cabo e conector para processador óptico.</v>
      </c>
      <c r="P453" s="12" t="str">
        <f>IFERROR(IF(N453="","",IF(VLOOKUP(LEFT(N453,10),'Universo_BK-BIT'!$A$5:$E$10005,2,0)="","X",VLOOKUP(LEFT(N453,10),'Universo_BK-BIT'!$A$5:$E$10005,2,0))),"X")</f>
        <v>BIT</v>
      </c>
      <c r="Q453" s="12">
        <f>IFERROR(IF(P453="X","",VLOOKUP(LEFT(N453,10),'Universo_BK-BIT'!$A$5:$E$10005,3,0)),"")</f>
        <v>12</v>
      </c>
      <c r="R453" s="14" t="e">
        <f t="shared" si="22"/>
        <v>#REF!</v>
      </c>
      <c r="S453" s="14" t="e">
        <f t="shared" si="23"/>
        <v>#N/A</v>
      </c>
      <c r="T453" s="14"/>
      <c r="U453" s="14" t="str">
        <f ca="1">IFERROR(IF(P453="X",IF(VLOOKUP(B453,'Oficios_-_pend_criticas'!$C$3:$J$4739,5,0)="","",IF(VLOOKUP(B453,'Oficios_-_pend_criticas'!$C$3:$J$4739,7,0)="",IF(TODAY()&gt;VLOOKUP(B453,'Oficios_-_pend_criticas'!$C$3:$J$4739,5,0),"X",""),IF(VLOOKUP(B453,'Oficios_-_pend_criticas'!$C$3:$J$4739,7,0)&gt;VLOOKUP(B453,'Oficios_-_pend_criticas'!$C$3:$J$4739,5,0),"X",""))),""),"")</f>
        <v/>
      </c>
      <c r="V453" s="14" t="str">
        <f ca="1">IFERROR(IF(Q453=0,IF(VLOOKUP(B453,'Oficios_-_pend_criticas'!$C$3:$J$4739,5,0)="","",IF(VLOOKUP(B453,'Oficios_-_pend_criticas'!$C$3:$J$4739,7,0)="",IF(TODAY()&gt;VLOOKUP(B453,'Oficios_-_pend_criticas'!$C$3:$J$4739,5,0),"X",""),IF(VLOOKUP(B453,'Oficios_-_pend_criticas'!$C$3:$J$4739,7,0)&gt;VLOOKUP(B453,'Oficios_-_pend_criticas'!$C$3:$J$4739,5,0),"X",""))),""),"")</f>
        <v/>
      </c>
      <c r="W453" s="14" t="str">
        <f ca="1">IFERROR(IF(P453&lt;&gt;"X",IF(Q453&gt;0,IF(VLOOKUP(B453,'Oficios_-_pend_criticas'!$C$4:$J$4739,5,0)="","",IF(VLOOKUP(B453,'Oficios_-_pend_criticas'!$C$4:$J$4739,7,0)="",IF(TODAY()&gt;VLOOKUP(B453,'Oficios_-_pend_criticas'!$C$4:$J$4739,5,0),"X",""),IF(VLOOKUP(B453,'Oficios_-_pend_criticas'!$C$4:$J$4739,7,0)&gt;VLOOKUP(B453,'Oficios_-_pend_criticas'!$C$4:$J$4739,5,0),"X",""))),""),""),"")</f>
        <v/>
      </c>
    </row>
    <row r="454" spans="1:23" ht="36.75" customHeight="1" x14ac:dyDescent="0.25">
      <c r="A454" s="9" t="str">
        <f t="shared" si="21"/>
        <v/>
      </c>
      <c r="B454" s="10" t="s">
        <v>1153</v>
      </c>
      <c r="C454" s="11" t="e">
        <f>IF(B454="","",VLOOKUP(B454,#REF!,6,0))</f>
        <v>#REF!</v>
      </c>
      <c r="D454" s="12" t="e">
        <f>IF(B454="","",VLOOKUP(B454,#REF!,22,0))</f>
        <v>#REF!</v>
      </c>
      <c r="E454" s="10" t="e">
        <f>IF(B454="","",VLOOKUP(B454,Consultas_públicas!$A$376:$G$3879,7,0))</f>
        <v>#N/A</v>
      </c>
      <c r="F454" s="12" t="s">
        <v>1088</v>
      </c>
      <c r="G454" s="13">
        <v>43531</v>
      </c>
      <c r="H454" s="14" t="str">
        <f>IFERROR(IF(VLOOKUP(B454,'Oficios_-_pend_criticas'!$C$4:$D$4739,2,0)="","","X"),"")</f>
        <v/>
      </c>
      <c r="I454" s="12"/>
      <c r="J454" s="13"/>
      <c r="K454" s="10"/>
      <c r="L454" s="12" t="str">
        <f>IFERROR(VLOOKUP(B454,Retorno_da_RFB!$D$3:$I$6388,5,0),"")</f>
        <v>031</v>
      </c>
      <c r="M454" s="13">
        <f>IFERROR(VLOOKUP(B454,Retorno_da_RFB!$D$3:$I$6388,6,0),"")</f>
        <v>43545</v>
      </c>
      <c r="N454" s="10" t="str">
        <f>IFERROR(VLOOKUP(B454,Retorno_da_RFB!$D$3:$I$6388,3,0),"")</f>
        <v>8421.29.30</v>
      </c>
      <c r="O454" s="10" t="str">
        <f>IFERROR(VLOOKUP(B454,Retorno_da_RFB!$D$3:$I$6388,4,0),"")</f>
        <v>Filtros prensas para desaguamento de lodo biológico, com estrutura fabricada em aço inoxidável, com cesto de filtração bi-partido fabricado em aço inoxidável 316Ti (com titânio), com volume de desidratação de até 550 litros/min., com sistema único de limpeza através de raspadores exclusivos no eixo da rosca helicoidal e lavagem independente da área de pré-secagem e a zona da prensa.</v>
      </c>
      <c r="P454" s="12" t="str">
        <f>IFERROR(IF(N454="","",IF(VLOOKUP(LEFT(N454,10),'Universo_BK-BIT'!$A$5:$E$10005,2,0)="","X",VLOOKUP(LEFT(N454,10),'Universo_BK-BIT'!$A$5:$E$10005,2,0))),"X")</f>
        <v>BK</v>
      </c>
      <c r="Q454" s="12">
        <f>IFERROR(IF(P454="X","",VLOOKUP(LEFT(N454,10),'Universo_BK-BIT'!$A$5:$E$10005,3,0)),"")</f>
        <v>14</v>
      </c>
      <c r="R454" s="14" t="e">
        <f t="shared" si="22"/>
        <v>#REF!</v>
      </c>
      <c r="S454" s="14" t="e">
        <f t="shared" si="23"/>
        <v>#N/A</v>
      </c>
      <c r="T454" s="14"/>
      <c r="U454" s="14" t="str">
        <f ca="1">IFERROR(IF(P454="X",IF(VLOOKUP(B454,'Oficios_-_pend_criticas'!$C$3:$J$4739,5,0)="","",IF(VLOOKUP(B454,'Oficios_-_pend_criticas'!$C$3:$J$4739,7,0)="",IF(TODAY()&gt;VLOOKUP(B454,'Oficios_-_pend_criticas'!$C$3:$J$4739,5,0),"X",""),IF(VLOOKUP(B454,'Oficios_-_pend_criticas'!$C$3:$J$4739,7,0)&gt;VLOOKUP(B454,'Oficios_-_pend_criticas'!$C$3:$J$4739,5,0),"X",""))),""),"")</f>
        <v/>
      </c>
      <c r="V454" s="14" t="str">
        <f ca="1">IFERROR(IF(Q454=0,IF(VLOOKUP(B454,'Oficios_-_pend_criticas'!$C$3:$J$4739,5,0)="","",IF(VLOOKUP(B454,'Oficios_-_pend_criticas'!$C$3:$J$4739,7,0)="",IF(TODAY()&gt;VLOOKUP(B454,'Oficios_-_pend_criticas'!$C$3:$J$4739,5,0),"X",""),IF(VLOOKUP(B454,'Oficios_-_pend_criticas'!$C$3:$J$4739,7,0)&gt;VLOOKUP(B454,'Oficios_-_pend_criticas'!$C$3:$J$4739,5,0),"X",""))),""),"")</f>
        <v/>
      </c>
      <c r="W454" s="14" t="str">
        <f ca="1">IFERROR(IF(P454&lt;&gt;"X",IF(Q454&gt;0,IF(VLOOKUP(B454,'Oficios_-_pend_criticas'!$C$4:$J$4739,5,0)="","",IF(VLOOKUP(B454,'Oficios_-_pend_criticas'!$C$4:$J$4739,7,0)="",IF(TODAY()&gt;VLOOKUP(B454,'Oficios_-_pend_criticas'!$C$4:$J$4739,5,0),"X",""),IF(VLOOKUP(B454,'Oficios_-_pend_criticas'!$C$4:$J$4739,7,0)&gt;VLOOKUP(B454,'Oficios_-_pend_criticas'!$C$4:$J$4739,5,0),"X",""))),""),""),"")</f>
        <v/>
      </c>
    </row>
    <row r="455" spans="1:23" ht="36.75" customHeight="1" x14ac:dyDescent="0.25">
      <c r="A455" s="9" t="str">
        <f t="shared" si="21"/>
        <v/>
      </c>
      <c r="B455" s="10" t="s">
        <v>1155</v>
      </c>
      <c r="C455" s="11" t="e">
        <f>IF(B455="","",VLOOKUP(B455,#REF!,6,0))</f>
        <v>#REF!</v>
      </c>
      <c r="D455" s="12" t="e">
        <f>IF(B455="","",VLOOKUP(B455,#REF!,22,0))</f>
        <v>#REF!</v>
      </c>
      <c r="E455" s="10" t="e">
        <f>IF(B455="","",VLOOKUP(B455,Consultas_públicas!$A$376:$G$3879,7,0))</f>
        <v>#N/A</v>
      </c>
      <c r="F455" s="12" t="s">
        <v>1088</v>
      </c>
      <c r="G455" s="13">
        <v>43531</v>
      </c>
      <c r="H455" s="14" t="str">
        <f>IFERROR(IF(VLOOKUP(B455,'Oficios_-_pend_criticas'!$C$4:$D$4739,2,0)="","","X"),"")</f>
        <v/>
      </c>
      <c r="I455" s="12"/>
      <c r="J455" s="13"/>
      <c r="K455" s="10"/>
      <c r="L455" s="12" t="str">
        <f>IFERROR(VLOOKUP(B455,Retorno_da_RFB!$D$3:$I$6388,5,0),"")</f>
        <v>031</v>
      </c>
      <c r="M455" s="13">
        <f>IFERROR(VLOOKUP(B455,Retorno_da_RFB!$D$3:$I$6388,6,0),"")</f>
        <v>43545</v>
      </c>
      <c r="N455" s="10" t="str">
        <f>IFERROR(VLOOKUP(B455,Retorno_da_RFB!$D$3:$I$6388,3,0),"")</f>
        <v>9030.33.19</v>
      </c>
      <c r="O455" s="10" t="str">
        <f>IFERROR(VLOOKUP(B455,Retorno_da_RFB!$D$3:$I$6388,4,0),"")</f>
        <v>Sensores eletrônico baseado em tecnologia ótica para medições de precisão ±0.5% em tensões de 4 a 25kV e correntes de 4 a 25kA, dotados de suporte de tensão de impulso de até 125kV e frequência de 60Hz, medição até a 50ª harmônica, próprio para instalações fixas de medição de energia, com cabo e conector para processador óptico.</v>
      </c>
      <c r="P455" s="12" t="str">
        <f>IFERROR(IF(N455="","",IF(VLOOKUP(LEFT(N455,10),'Universo_BK-BIT'!$A$5:$E$10005,2,0)="","X",VLOOKUP(LEFT(N455,10),'Universo_BK-BIT'!$A$5:$E$10005,2,0))),"X")</f>
        <v>BIT</v>
      </c>
      <c r="Q455" s="12">
        <f>IFERROR(IF(P455="X","",VLOOKUP(LEFT(N455,10),'Universo_BK-BIT'!$A$5:$E$10005,3,0)),"")</f>
        <v>12</v>
      </c>
      <c r="R455" s="14" t="e">
        <f t="shared" si="22"/>
        <v>#REF!</v>
      </c>
      <c r="S455" s="14" t="e">
        <f t="shared" si="23"/>
        <v>#N/A</v>
      </c>
      <c r="T455" s="14"/>
      <c r="U455" s="14" t="str">
        <f ca="1">IFERROR(IF(P455="X",IF(VLOOKUP(B455,'Oficios_-_pend_criticas'!$C$3:$J$4739,5,0)="","",IF(VLOOKUP(B455,'Oficios_-_pend_criticas'!$C$3:$J$4739,7,0)="",IF(TODAY()&gt;VLOOKUP(B455,'Oficios_-_pend_criticas'!$C$3:$J$4739,5,0),"X",""),IF(VLOOKUP(B455,'Oficios_-_pend_criticas'!$C$3:$J$4739,7,0)&gt;VLOOKUP(B455,'Oficios_-_pend_criticas'!$C$3:$J$4739,5,0),"X",""))),""),"")</f>
        <v/>
      </c>
      <c r="V455" s="14" t="str">
        <f ca="1">IFERROR(IF(Q455=0,IF(VLOOKUP(B455,'Oficios_-_pend_criticas'!$C$3:$J$4739,5,0)="","",IF(VLOOKUP(B455,'Oficios_-_pend_criticas'!$C$3:$J$4739,7,0)="",IF(TODAY()&gt;VLOOKUP(B455,'Oficios_-_pend_criticas'!$C$3:$J$4739,5,0),"X",""),IF(VLOOKUP(B455,'Oficios_-_pend_criticas'!$C$3:$J$4739,7,0)&gt;VLOOKUP(B455,'Oficios_-_pend_criticas'!$C$3:$J$4739,5,0),"X",""))),""),"")</f>
        <v/>
      </c>
      <c r="W455" s="14" t="str">
        <f ca="1">IFERROR(IF(P455&lt;&gt;"X",IF(Q455&gt;0,IF(VLOOKUP(B455,'Oficios_-_pend_criticas'!$C$4:$J$4739,5,0)="","",IF(VLOOKUP(B455,'Oficios_-_pend_criticas'!$C$4:$J$4739,7,0)="",IF(TODAY()&gt;VLOOKUP(B455,'Oficios_-_pend_criticas'!$C$4:$J$4739,5,0),"X",""),IF(VLOOKUP(B455,'Oficios_-_pend_criticas'!$C$4:$J$4739,7,0)&gt;VLOOKUP(B455,'Oficios_-_pend_criticas'!$C$4:$J$4739,5,0),"X",""))),""),""),"")</f>
        <v/>
      </c>
    </row>
    <row r="456" spans="1:23" ht="36.75" customHeight="1" x14ac:dyDescent="0.25">
      <c r="A456" s="9" t="str">
        <f t="shared" si="21"/>
        <v/>
      </c>
      <c r="B456" s="10" t="s">
        <v>1157</v>
      </c>
      <c r="C456" s="11" t="e">
        <f>IF(B456="","",VLOOKUP(B456,#REF!,6,0))</f>
        <v>#REF!</v>
      </c>
      <c r="D456" s="12" t="e">
        <f>IF(B456="","",VLOOKUP(B456,#REF!,22,0))</f>
        <v>#REF!</v>
      </c>
      <c r="E456" s="10" t="e">
        <f>IF(B456="","",VLOOKUP(B456,Consultas_públicas!$A$376:$G$3879,7,0))</f>
        <v>#N/A</v>
      </c>
      <c r="F456" s="12" t="s">
        <v>1088</v>
      </c>
      <c r="G456" s="13">
        <v>43531</v>
      </c>
      <c r="H456" s="14" t="str">
        <f>IFERROR(IF(VLOOKUP(B456,'Oficios_-_pend_criticas'!$C$4:$D$4739,2,0)="","","X"),"")</f>
        <v/>
      </c>
      <c r="I456" s="12"/>
      <c r="J456" s="13"/>
      <c r="K456" s="10"/>
      <c r="L456" s="12" t="str">
        <f>IFERROR(VLOOKUP(B456,Retorno_da_RFB!$D$3:$I$6388,5,0),"")</f>
        <v>031</v>
      </c>
      <c r="M456" s="13">
        <f>IFERROR(VLOOKUP(B456,Retorno_da_RFB!$D$3:$I$6388,6,0),"")</f>
        <v>43545</v>
      </c>
      <c r="N456" s="10" t="str">
        <f>IFERROR(VLOOKUP(B456,Retorno_da_RFB!$D$3:$I$6388,3,0),"")</f>
        <v>8439.99.90</v>
      </c>
      <c r="O456" s="10" t="str">
        <f>IFERROR(VLOOKUP(B456,Retorno_da_RFB!$D$3:$I$6388,4,0),"")</f>
        <v>Estangas expansivas fabricadas em fibra de carbono e alumínio, com diâmetro entre 400 e 440mm, comprimento entre 6.300 e 6.500mm e velocidade de operação que alcança 1.700m/min, para enrolamento de bobina de papel para fins sanitários, com diâmetro que alcança 3.000mm e peso que atinge 7.000kg.</v>
      </c>
      <c r="P456" s="12" t="str">
        <f>IFERROR(IF(N456="","",IF(VLOOKUP(LEFT(N456,10),'Universo_BK-BIT'!$A$5:$E$10005,2,0)="","X",VLOOKUP(LEFT(N456,10),'Universo_BK-BIT'!$A$5:$E$10005,2,0))),"X")</f>
        <v>BK</v>
      </c>
      <c r="Q456" s="12">
        <f>IFERROR(IF(P456="X","",VLOOKUP(LEFT(N456,10),'Universo_BK-BIT'!$A$5:$E$10005,3,0)),"")</f>
        <v>14</v>
      </c>
      <c r="R456" s="14" t="e">
        <f t="shared" si="22"/>
        <v>#REF!</v>
      </c>
      <c r="S456" s="14" t="e">
        <f t="shared" si="23"/>
        <v>#N/A</v>
      </c>
      <c r="T456" s="14"/>
      <c r="U456" s="14" t="str">
        <f ca="1">IFERROR(IF(P456="X",IF(VLOOKUP(B456,'Oficios_-_pend_criticas'!$C$3:$J$4739,5,0)="","",IF(VLOOKUP(B456,'Oficios_-_pend_criticas'!$C$3:$J$4739,7,0)="",IF(TODAY()&gt;VLOOKUP(B456,'Oficios_-_pend_criticas'!$C$3:$J$4739,5,0),"X",""),IF(VLOOKUP(B456,'Oficios_-_pend_criticas'!$C$3:$J$4739,7,0)&gt;VLOOKUP(B456,'Oficios_-_pend_criticas'!$C$3:$J$4739,5,0),"X",""))),""),"")</f>
        <v/>
      </c>
      <c r="V456" s="14" t="str">
        <f ca="1">IFERROR(IF(Q456=0,IF(VLOOKUP(B456,'Oficios_-_pend_criticas'!$C$3:$J$4739,5,0)="","",IF(VLOOKUP(B456,'Oficios_-_pend_criticas'!$C$3:$J$4739,7,0)="",IF(TODAY()&gt;VLOOKUP(B456,'Oficios_-_pend_criticas'!$C$3:$J$4739,5,0),"X",""),IF(VLOOKUP(B456,'Oficios_-_pend_criticas'!$C$3:$J$4739,7,0)&gt;VLOOKUP(B456,'Oficios_-_pend_criticas'!$C$3:$J$4739,5,0),"X",""))),""),"")</f>
        <v/>
      </c>
      <c r="W456" s="14" t="str">
        <f ca="1">IFERROR(IF(P456&lt;&gt;"X",IF(Q456&gt;0,IF(VLOOKUP(B456,'Oficios_-_pend_criticas'!$C$4:$J$4739,5,0)="","",IF(VLOOKUP(B456,'Oficios_-_pend_criticas'!$C$4:$J$4739,7,0)="",IF(TODAY()&gt;VLOOKUP(B456,'Oficios_-_pend_criticas'!$C$4:$J$4739,5,0),"X",""),IF(VLOOKUP(B456,'Oficios_-_pend_criticas'!$C$4:$J$4739,7,0)&gt;VLOOKUP(B456,'Oficios_-_pend_criticas'!$C$4:$J$4739,5,0),"X",""))),""),""),"")</f>
        <v/>
      </c>
    </row>
    <row r="457" spans="1:23" ht="36.75" customHeight="1" x14ac:dyDescent="0.25">
      <c r="A457" s="9" t="str">
        <f t="shared" si="21"/>
        <v/>
      </c>
      <c r="B457" s="10" t="s">
        <v>1160</v>
      </c>
      <c r="C457" s="11" t="e">
        <f>IF(B457="","",VLOOKUP(B457,#REF!,6,0))</f>
        <v>#REF!</v>
      </c>
      <c r="D457" s="12" t="e">
        <f>IF(B457="","",VLOOKUP(B457,#REF!,22,0))</f>
        <v>#REF!</v>
      </c>
      <c r="E457" s="10" t="e">
        <f>IF(B457="","",VLOOKUP(B457,Consultas_públicas!$A$376:$G$3879,7,0))</f>
        <v>#N/A</v>
      </c>
      <c r="F457" s="12" t="s">
        <v>1088</v>
      </c>
      <c r="G457" s="13">
        <v>43531</v>
      </c>
      <c r="H457" s="14" t="str">
        <f>IFERROR(IF(VLOOKUP(B457,'Oficios_-_pend_criticas'!$C$4:$D$4739,2,0)="","","X"),"")</f>
        <v/>
      </c>
      <c r="I457" s="12"/>
      <c r="J457" s="13"/>
      <c r="K457" s="10"/>
      <c r="L457" s="12" t="str">
        <f>IFERROR(VLOOKUP(B457,Retorno_da_RFB!$D$3:$I$6388,5,0),"")</f>
        <v>031</v>
      </c>
      <c r="M457" s="13">
        <f>IFERROR(VLOOKUP(B457,Retorno_da_RFB!$D$3:$I$6388,6,0),"")</f>
        <v>43545</v>
      </c>
      <c r="N457" s="10" t="str">
        <f>IFERROR(VLOOKUP(B457,Retorno_da_RFB!$D$3:$I$6388,3,0),"")</f>
        <v>8414.59.90</v>
      </c>
      <c r="O457" s="10" t="str">
        <f>IFERROR(VLOOKUP(B457,Retorno_da_RFB!$D$3:$I$6388,4,0),"")</f>
        <v>Equipamentos automáticos para fomentação de gases mistos (BF + COG) de coqueria, dotados de: Dreno de gases; Conexão flexível na entrada e saída; Acoplamento flexível com proteção; Proteção do eixo; Sensores de vibração para mancais de ventiladores e de motor; Sensores de temperatura para rolamentos de mancal e motor; com volume máximo de fluxo em 101.396Am³/h; Diferença máxima de pressão total em 5.705Pa; Diferença máxima de pressão estática em 5.551Pa; Temperatura máxima de gás de 22°C; Densidade máxima do gás de 1.189kg/m³; Temperatura mínima de trabalho de -10°C e máxima de 80°C; Teor de poeira de até 0,360g/m³; Rotação máxima do ventilador de 1.187rpm; e Potência máxima na saída do eixo de 199,7kW.</v>
      </c>
      <c r="P457" s="12" t="str">
        <f>IFERROR(IF(N457="","",IF(VLOOKUP(LEFT(N457,10),'Universo_BK-BIT'!$A$5:$E$10005,2,0)="","X",VLOOKUP(LEFT(N457,10),'Universo_BK-BIT'!$A$5:$E$10005,2,0))),"X")</f>
        <v>BK</v>
      </c>
      <c r="Q457" s="12">
        <f>IFERROR(IF(P457="X","",VLOOKUP(LEFT(N457,10),'Universo_BK-BIT'!$A$5:$E$10005,3,0)),"")</f>
        <v>14</v>
      </c>
      <c r="R457" s="14" t="e">
        <f t="shared" si="22"/>
        <v>#REF!</v>
      </c>
      <c r="S457" s="14" t="e">
        <f t="shared" si="23"/>
        <v>#N/A</v>
      </c>
      <c r="T457" s="14"/>
      <c r="U457" s="14" t="str">
        <f ca="1">IFERROR(IF(P457="X",IF(VLOOKUP(B457,'Oficios_-_pend_criticas'!$C$3:$J$4739,5,0)="","",IF(VLOOKUP(B457,'Oficios_-_pend_criticas'!$C$3:$J$4739,7,0)="",IF(TODAY()&gt;VLOOKUP(B457,'Oficios_-_pend_criticas'!$C$3:$J$4739,5,0),"X",""),IF(VLOOKUP(B457,'Oficios_-_pend_criticas'!$C$3:$J$4739,7,0)&gt;VLOOKUP(B457,'Oficios_-_pend_criticas'!$C$3:$J$4739,5,0),"X",""))),""),"")</f>
        <v/>
      </c>
      <c r="V457" s="14" t="str">
        <f ca="1">IFERROR(IF(Q457=0,IF(VLOOKUP(B457,'Oficios_-_pend_criticas'!$C$3:$J$4739,5,0)="","",IF(VLOOKUP(B457,'Oficios_-_pend_criticas'!$C$3:$J$4739,7,0)="",IF(TODAY()&gt;VLOOKUP(B457,'Oficios_-_pend_criticas'!$C$3:$J$4739,5,0),"X",""),IF(VLOOKUP(B457,'Oficios_-_pend_criticas'!$C$3:$J$4739,7,0)&gt;VLOOKUP(B457,'Oficios_-_pend_criticas'!$C$3:$J$4739,5,0),"X",""))),""),"")</f>
        <v/>
      </c>
      <c r="W457" s="14" t="str">
        <f ca="1">IFERROR(IF(P457&lt;&gt;"X",IF(Q457&gt;0,IF(VLOOKUP(B457,'Oficios_-_pend_criticas'!$C$4:$J$4739,5,0)="","",IF(VLOOKUP(B457,'Oficios_-_pend_criticas'!$C$4:$J$4739,7,0)="",IF(TODAY()&gt;VLOOKUP(B457,'Oficios_-_pend_criticas'!$C$4:$J$4739,5,0),"X",""),IF(VLOOKUP(B457,'Oficios_-_pend_criticas'!$C$4:$J$4739,7,0)&gt;VLOOKUP(B457,'Oficios_-_pend_criticas'!$C$4:$J$4739,5,0),"X",""))),""),""),"")</f>
        <v/>
      </c>
    </row>
    <row r="458" spans="1:23" ht="36.75" customHeight="1" x14ac:dyDescent="0.25">
      <c r="A458" s="9" t="str">
        <f t="shared" si="21"/>
        <v/>
      </c>
      <c r="B458" s="10" t="s">
        <v>1162</v>
      </c>
      <c r="C458" s="11" t="e">
        <f>IF(B458="","",VLOOKUP(B458,#REF!,6,0))</f>
        <v>#REF!</v>
      </c>
      <c r="D458" s="12" t="e">
        <f>IF(B458="","",VLOOKUP(B458,#REF!,22,0))</f>
        <v>#REF!</v>
      </c>
      <c r="E458" s="10" t="e">
        <f>IF(B458="","",VLOOKUP(B458,Consultas_públicas!$A$376:$G$3879,7,0))</f>
        <v>#N/A</v>
      </c>
      <c r="F458" s="12" t="s">
        <v>1088</v>
      </c>
      <c r="G458" s="13">
        <v>43531</v>
      </c>
      <c r="H458" s="14" t="str">
        <f>IFERROR(IF(VLOOKUP(B458,'Oficios_-_pend_criticas'!$C$4:$D$4739,2,0)="","","X"),"")</f>
        <v/>
      </c>
      <c r="I458" s="12"/>
      <c r="J458" s="13"/>
      <c r="K458" s="10"/>
      <c r="L458" s="12" t="str">
        <f>IFERROR(VLOOKUP(B458,Retorno_da_RFB!$D$3:$I$6388,5,0),"")</f>
        <v>031</v>
      </c>
      <c r="M458" s="13">
        <f>IFERROR(VLOOKUP(B458,Retorno_da_RFB!$D$3:$I$6388,6,0),"")</f>
        <v>43545</v>
      </c>
      <c r="N458" s="10" t="str">
        <f>IFERROR(VLOOKUP(B458,Retorno_da_RFB!$D$3:$I$6388,3,0),"")</f>
        <v>8529.90.20</v>
      </c>
      <c r="O458" s="10" t="str">
        <f>IFERROR(VLOOKUP(B458,Retorno_da_RFB!$D$3:$I$6388,4,0),"")</f>
        <v>Suportes plásticos do botão seletor de funções, fabricados ou injetados em plástico, para uso exclusivo em monitores de computadores com displays de 14 a 86” polegadas de diagonal.</v>
      </c>
      <c r="P458" s="12" t="str">
        <f>IFERROR(IF(N458="","",IF(VLOOKUP(LEFT(N458,10),'Universo_BK-BIT'!$A$5:$E$10005,2,0)="","X",VLOOKUP(LEFT(N458,10),'Universo_BK-BIT'!$A$5:$E$10005,2,0))),"X")</f>
        <v>BIT</v>
      </c>
      <c r="Q458" s="12">
        <f>IFERROR(IF(P458="X","",VLOOKUP(LEFT(N458,10),'Universo_BK-BIT'!$A$5:$E$10005,3,0)),"")</f>
        <v>12</v>
      </c>
      <c r="R458" s="14" t="e">
        <f t="shared" si="22"/>
        <v>#REF!</v>
      </c>
      <c r="S458" s="14" t="e">
        <f t="shared" si="23"/>
        <v>#N/A</v>
      </c>
      <c r="T458" s="14"/>
      <c r="U458" s="14" t="str">
        <f ca="1">IFERROR(IF(P458="X",IF(VLOOKUP(B458,'Oficios_-_pend_criticas'!$C$3:$J$4739,5,0)="","",IF(VLOOKUP(B458,'Oficios_-_pend_criticas'!$C$3:$J$4739,7,0)="",IF(TODAY()&gt;VLOOKUP(B458,'Oficios_-_pend_criticas'!$C$3:$J$4739,5,0),"X",""),IF(VLOOKUP(B458,'Oficios_-_pend_criticas'!$C$3:$J$4739,7,0)&gt;VLOOKUP(B458,'Oficios_-_pend_criticas'!$C$3:$J$4739,5,0),"X",""))),""),"")</f>
        <v/>
      </c>
      <c r="V458" s="14" t="str">
        <f ca="1">IFERROR(IF(Q458=0,IF(VLOOKUP(B458,'Oficios_-_pend_criticas'!$C$3:$J$4739,5,0)="","",IF(VLOOKUP(B458,'Oficios_-_pend_criticas'!$C$3:$J$4739,7,0)="",IF(TODAY()&gt;VLOOKUP(B458,'Oficios_-_pend_criticas'!$C$3:$J$4739,5,0),"X",""),IF(VLOOKUP(B458,'Oficios_-_pend_criticas'!$C$3:$J$4739,7,0)&gt;VLOOKUP(B458,'Oficios_-_pend_criticas'!$C$3:$J$4739,5,0),"X",""))),""),"")</f>
        <v/>
      </c>
      <c r="W458" s="14" t="str">
        <f ca="1">IFERROR(IF(P458&lt;&gt;"X",IF(Q458&gt;0,IF(VLOOKUP(B458,'Oficios_-_pend_criticas'!$C$4:$J$4739,5,0)="","",IF(VLOOKUP(B458,'Oficios_-_pend_criticas'!$C$4:$J$4739,7,0)="",IF(TODAY()&gt;VLOOKUP(B458,'Oficios_-_pend_criticas'!$C$4:$J$4739,5,0),"X",""),IF(VLOOKUP(B458,'Oficios_-_pend_criticas'!$C$4:$J$4739,7,0)&gt;VLOOKUP(B458,'Oficios_-_pend_criticas'!$C$4:$J$4739,5,0),"X",""))),""),""),"")</f>
        <v/>
      </c>
    </row>
    <row r="459" spans="1:23" ht="36.75" customHeight="1" x14ac:dyDescent="0.25">
      <c r="A459" s="9" t="str">
        <f t="shared" si="21"/>
        <v/>
      </c>
      <c r="B459" s="10" t="s">
        <v>1164</v>
      </c>
      <c r="C459" s="11" t="e">
        <f>IF(B459="","",VLOOKUP(B459,#REF!,6,0))</f>
        <v>#REF!</v>
      </c>
      <c r="D459" s="12" t="e">
        <f>IF(B459="","",VLOOKUP(B459,#REF!,22,0))</f>
        <v>#REF!</v>
      </c>
      <c r="E459" s="10" t="e">
        <f>IF(B459="","",VLOOKUP(B459,Consultas_públicas!$A$376:$G$3879,7,0))</f>
        <v>#N/A</v>
      </c>
      <c r="F459" s="12" t="s">
        <v>1088</v>
      </c>
      <c r="G459" s="13">
        <v>43531</v>
      </c>
      <c r="H459" s="14" t="str">
        <f>IFERROR(IF(VLOOKUP(B459,'Oficios_-_pend_criticas'!$C$4:$D$4739,2,0)="","","X"),"")</f>
        <v/>
      </c>
      <c r="I459" s="12"/>
      <c r="J459" s="13"/>
      <c r="K459" s="10"/>
      <c r="L459" s="12" t="str">
        <f>IFERROR(VLOOKUP(B459,Retorno_da_RFB!$D$3:$I$6388,5,0),"")</f>
        <v>031</v>
      </c>
      <c r="M459" s="13">
        <f>IFERROR(VLOOKUP(B459,Retorno_da_RFB!$D$3:$I$6388,6,0),"")</f>
        <v>43545</v>
      </c>
      <c r="N459" s="10" t="str">
        <f>IFERROR(VLOOKUP(B459,Retorno_da_RFB!$D$3:$I$6388,3,0),"")</f>
        <v>8427.10.90</v>
      </c>
      <c r="O459" s="10" t="str">
        <f>IFERROR(VLOOKUP(B459,Retorno_da_RFB!$D$3:$I$6388,4,0),"")</f>
        <v>Veículos autopropulsados sobre rodas, acionados por 2 motores elétricos com potência de 10kW cada, alimentados por baterias de tração de 80V para correntes de 840Ah, utilizados para transporte e manuseio de pilhas de vidro com largura máxima de 3.660mm e altura máxima de 2.700mm, com capacidade de carga de 10.000kg e sistema de direção multidirecional e PLC com diferentes programas de condução.</v>
      </c>
      <c r="P459" s="12" t="str">
        <f>IFERROR(IF(N459="","",IF(VLOOKUP(LEFT(N459,10),'Universo_BK-BIT'!$A$5:$E$10005,2,0)="","X",VLOOKUP(LEFT(N459,10),'Universo_BK-BIT'!$A$5:$E$10005,2,0))),"X")</f>
        <v>BK</v>
      </c>
      <c r="Q459" s="12">
        <f>IFERROR(IF(P459="X","",VLOOKUP(LEFT(N459,10),'Universo_BK-BIT'!$A$5:$E$10005,3,0)),"")</f>
        <v>14</v>
      </c>
      <c r="R459" s="14" t="e">
        <f t="shared" si="22"/>
        <v>#REF!</v>
      </c>
      <c r="S459" s="14" t="e">
        <f t="shared" si="23"/>
        <v>#N/A</v>
      </c>
      <c r="T459" s="14"/>
      <c r="U459" s="14" t="str">
        <f ca="1">IFERROR(IF(P459="X",IF(VLOOKUP(B459,'Oficios_-_pend_criticas'!$C$3:$J$4739,5,0)="","",IF(VLOOKUP(B459,'Oficios_-_pend_criticas'!$C$3:$J$4739,7,0)="",IF(TODAY()&gt;VLOOKUP(B459,'Oficios_-_pend_criticas'!$C$3:$J$4739,5,0),"X",""),IF(VLOOKUP(B459,'Oficios_-_pend_criticas'!$C$3:$J$4739,7,0)&gt;VLOOKUP(B459,'Oficios_-_pend_criticas'!$C$3:$J$4739,5,0),"X",""))),""),"")</f>
        <v/>
      </c>
      <c r="V459" s="14" t="str">
        <f ca="1">IFERROR(IF(Q459=0,IF(VLOOKUP(B459,'Oficios_-_pend_criticas'!$C$3:$J$4739,5,0)="","",IF(VLOOKUP(B459,'Oficios_-_pend_criticas'!$C$3:$J$4739,7,0)="",IF(TODAY()&gt;VLOOKUP(B459,'Oficios_-_pend_criticas'!$C$3:$J$4739,5,0),"X",""),IF(VLOOKUP(B459,'Oficios_-_pend_criticas'!$C$3:$J$4739,7,0)&gt;VLOOKUP(B459,'Oficios_-_pend_criticas'!$C$3:$J$4739,5,0),"X",""))),""),"")</f>
        <v/>
      </c>
      <c r="W459" s="14" t="str">
        <f ca="1">IFERROR(IF(P459&lt;&gt;"X",IF(Q459&gt;0,IF(VLOOKUP(B459,'Oficios_-_pend_criticas'!$C$4:$J$4739,5,0)="","",IF(VLOOKUP(B459,'Oficios_-_pend_criticas'!$C$4:$J$4739,7,0)="",IF(TODAY()&gt;VLOOKUP(B459,'Oficios_-_pend_criticas'!$C$4:$J$4739,5,0),"X",""),IF(VLOOKUP(B459,'Oficios_-_pend_criticas'!$C$4:$J$4739,7,0)&gt;VLOOKUP(B459,'Oficios_-_pend_criticas'!$C$4:$J$4739,5,0),"X",""))),""),""),"")</f>
        <v/>
      </c>
    </row>
    <row r="460" spans="1:23" ht="40.5" customHeight="1" x14ac:dyDescent="0.25">
      <c r="A460" s="9" t="str">
        <f t="shared" si="21"/>
        <v/>
      </c>
      <c r="B460" s="10" t="s">
        <v>1166</v>
      </c>
      <c r="C460" s="11" t="e">
        <f>IF(B460="","",VLOOKUP(B460,#REF!,6,0))</f>
        <v>#REF!</v>
      </c>
      <c r="D460" s="12" t="e">
        <f>IF(B460="","",VLOOKUP(B460,#REF!,22,0))</f>
        <v>#REF!</v>
      </c>
      <c r="E460" s="10" t="e">
        <f>IF(B460="","",VLOOKUP(B460,Consultas_públicas!$A$376:$G$3879,7,0))</f>
        <v>#N/A</v>
      </c>
      <c r="F460" s="12" t="s">
        <v>1088</v>
      </c>
      <c r="G460" s="13">
        <v>43531</v>
      </c>
      <c r="H460" s="14" t="str">
        <f>IFERROR(IF(VLOOKUP(B460,'Oficios_-_pend_criticas'!$C$4:$D$4739,2,0)="","","X"),"")</f>
        <v/>
      </c>
      <c r="I460" s="12"/>
      <c r="J460" s="13"/>
      <c r="K460" s="10"/>
      <c r="L460" s="12" t="str">
        <f>IFERROR(VLOOKUP(B460,Retorno_da_RFB!$D$3:$I$6388,5,0),"")</f>
        <v>031</v>
      </c>
      <c r="M460" s="13">
        <f>IFERROR(VLOOKUP(B460,Retorno_da_RFB!$D$3:$I$6388,6,0),"")</f>
        <v>43545</v>
      </c>
      <c r="N460" s="10" t="str">
        <f>IFERROR(VLOOKUP(B460,Retorno_da_RFB!$D$3:$I$6388,3,0),"")</f>
        <v>8427.10.90</v>
      </c>
      <c r="O460" s="10" t="str">
        <f>IFERROR(VLOOKUP(B460,Retorno_da_RFB!$D$3:$I$6388,4,0),"")</f>
        <v>Veículos autopropulsados sobre rodas, acionados por 2 motores elétricos com potência de 11kW cada, alimentados por baterias de tração de 80V para correntes de 1.240Ah, utilizados para içamento, transporte e manuseio de cavaletes carregados com pilhas de vidro de largura máxima de 3.850mm e altura máxima de 2.700mm, sendo altura máxima da elevação do rack em referência ao solo de 2.000mm, com capacidade de carga de 20.000kg e sistema de direção multidirecional e PLC com diferentes programas de condução.</v>
      </c>
      <c r="P460" s="12" t="str">
        <f>IFERROR(IF(N460="","",IF(VLOOKUP(LEFT(N460,10),'Universo_BK-BIT'!$A$5:$E$10005,2,0)="","X",VLOOKUP(LEFT(N460,10),'Universo_BK-BIT'!$A$5:$E$10005,2,0))),"X")</f>
        <v>BK</v>
      </c>
      <c r="Q460" s="12">
        <f>IFERROR(IF(P460="X","",VLOOKUP(LEFT(N460,10),'Universo_BK-BIT'!$A$5:$E$10005,3,0)),"")</f>
        <v>14</v>
      </c>
      <c r="R460" s="14" t="e">
        <f t="shared" si="22"/>
        <v>#REF!</v>
      </c>
      <c r="S460" s="14" t="e">
        <f t="shared" si="23"/>
        <v>#N/A</v>
      </c>
      <c r="T460" s="14"/>
      <c r="U460" s="14" t="str">
        <f ca="1">IFERROR(IF(P460="X",IF(VLOOKUP(B460,'Oficios_-_pend_criticas'!$C$3:$J$4739,5,0)="","",IF(VLOOKUP(B460,'Oficios_-_pend_criticas'!$C$3:$J$4739,7,0)="",IF(TODAY()&gt;VLOOKUP(B460,'Oficios_-_pend_criticas'!$C$3:$J$4739,5,0),"X",""),IF(VLOOKUP(B460,'Oficios_-_pend_criticas'!$C$3:$J$4739,7,0)&gt;VLOOKUP(B460,'Oficios_-_pend_criticas'!$C$3:$J$4739,5,0),"X",""))),""),"")</f>
        <v/>
      </c>
      <c r="V460" s="14" t="str">
        <f ca="1">IFERROR(IF(Q460=0,IF(VLOOKUP(B460,'Oficios_-_pend_criticas'!$C$3:$J$4739,5,0)="","",IF(VLOOKUP(B460,'Oficios_-_pend_criticas'!$C$3:$J$4739,7,0)="",IF(TODAY()&gt;VLOOKUP(B460,'Oficios_-_pend_criticas'!$C$3:$J$4739,5,0),"X",""),IF(VLOOKUP(B460,'Oficios_-_pend_criticas'!$C$3:$J$4739,7,0)&gt;VLOOKUP(B460,'Oficios_-_pend_criticas'!$C$3:$J$4739,5,0),"X",""))),""),"")</f>
        <v/>
      </c>
      <c r="W460" s="14" t="str">
        <f ca="1">IFERROR(IF(P460&lt;&gt;"X",IF(Q460&gt;0,IF(VLOOKUP(B460,'Oficios_-_pend_criticas'!$C$4:$J$4739,5,0)="","",IF(VLOOKUP(B460,'Oficios_-_pend_criticas'!$C$4:$J$4739,7,0)="",IF(TODAY()&gt;VLOOKUP(B460,'Oficios_-_pend_criticas'!$C$4:$J$4739,5,0),"X",""),IF(VLOOKUP(B460,'Oficios_-_pend_criticas'!$C$4:$J$4739,7,0)&gt;VLOOKUP(B460,'Oficios_-_pend_criticas'!$C$4:$J$4739,5,0),"X",""))),""),""),"")</f>
        <v/>
      </c>
    </row>
    <row r="461" spans="1:23" ht="40.5" hidden="1" customHeight="1" x14ac:dyDescent="0.25">
      <c r="A461" s="9" t="str">
        <f t="shared" si="21"/>
        <v/>
      </c>
      <c r="B461" s="10" t="s">
        <v>1168</v>
      </c>
      <c r="C461" s="11" t="e">
        <f>IF(B461="","",VLOOKUP(B461,#REF!,6,0))</f>
        <v>#REF!</v>
      </c>
      <c r="D461" s="12" t="e">
        <f>IF(B461="","",VLOOKUP(B461,#REF!,22,0))</f>
        <v>#REF!</v>
      </c>
      <c r="E461" s="10" t="e">
        <f>IF(B461="","",VLOOKUP(B461,Consultas_públicas!$A$376:$G$3879,7,0))</f>
        <v>#N/A</v>
      </c>
      <c r="F461" s="12" t="s">
        <v>1169</v>
      </c>
      <c r="G461" s="13">
        <v>43539</v>
      </c>
      <c r="H461" s="14" t="str">
        <f>IFERROR(IF(VLOOKUP(B461,'Oficios_-_pend_criticas'!$C$4:$D$4739,2,0)="","","X"),"")</f>
        <v/>
      </c>
      <c r="I461" s="12"/>
      <c r="J461" s="13"/>
      <c r="K461" s="10"/>
      <c r="L461" s="12" t="str">
        <f>IFERROR(VLOOKUP(B461,Retorno_da_RFB!$D$3:$I$6388,5,0),"")</f>
        <v>056</v>
      </c>
      <c r="M461" s="13">
        <f>IFERROR(VLOOKUP(B461,Retorno_da_RFB!$D$3:$I$6388,6,0),"")</f>
        <v>43577</v>
      </c>
      <c r="N461" s="10" t="str">
        <f>IFERROR(VLOOKUP(B461,Retorno_da_RFB!$D$3:$I$6388,3,0),"")</f>
        <v>8427.10.90</v>
      </c>
      <c r="O461" s="10" t="str">
        <f>IFERROR(VLOOKUP(B461,Retorno_da_RFB!$D$3:$I$6388,4,0),"")</f>
        <v>Veículos customizados para transporte de cavaletes de transporte de vidros de grande volume (dimensões máximas de até 9.570 x 3.200 x 1.000mm) por meio de cavaletes de transporte especiais, tipo “A” e tipo “L”, com capacidade de transporte de até 33.000kg, veículos autopropulsados sobre rodas, acionados por 02 motores elétricos com potência de 10KW cada, com rodas sob a cabine de operação, mais 04 rodas não tracionadas na parte traseira do equipamento, para melhor distribuição de cargas sobre o piso, com freio elétrico regenerativo, alimentado por 02 baterias de tração de 80V para correntes de 620Ah cada, com velocidade máxima de até 07km/h, veículos equipados com avançado sistema de segurança, dotados de sistema de monitoramento, sensores de posicionamento, luzes de segurança, alarmes sonoros e válvulas de segurança, além do painel de controle multifuncional para controle do equipamento e diagnóstico de falhas.</v>
      </c>
      <c r="P461" s="12" t="str">
        <f>IFERROR(IF(N461="","",IF(VLOOKUP(LEFT(N461,10),'Universo_BK-BIT'!$A$5:$E$10005,2,0)="","X",VLOOKUP(LEFT(N461,10),'Universo_BK-BIT'!$A$5:$E$10005,2,0))),"X")</f>
        <v>BK</v>
      </c>
      <c r="Q461" s="12">
        <f>IFERROR(IF(P461="X","",VLOOKUP(LEFT(N461,10),'Universo_BK-BIT'!$A$5:$E$10005,3,0)),"")</f>
        <v>14</v>
      </c>
      <c r="R461" s="14" t="e">
        <f t="shared" si="22"/>
        <v>#REF!</v>
      </c>
      <c r="S461" s="14" t="e">
        <f t="shared" si="23"/>
        <v>#N/A</v>
      </c>
      <c r="T461" s="14"/>
      <c r="U461" s="14" t="str">
        <f ca="1">IFERROR(IF(P461="X",IF(VLOOKUP(B461,'Oficios_-_pend_criticas'!$C$3:$J$4739,5,0)="","",IF(VLOOKUP(B461,'Oficios_-_pend_criticas'!$C$3:$J$4739,7,0)="",IF(TODAY()&gt;VLOOKUP(B461,'Oficios_-_pend_criticas'!$C$3:$J$4739,5,0),"X",""),IF(VLOOKUP(B461,'Oficios_-_pend_criticas'!$C$3:$J$4739,7,0)&gt;VLOOKUP(B461,'Oficios_-_pend_criticas'!$C$3:$J$4739,5,0),"X",""))),""),"")</f>
        <v/>
      </c>
      <c r="V461" s="14" t="str">
        <f ca="1">IFERROR(IF(Q461=0,IF(VLOOKUP(B461,'Oficios_-_pend_criticas'!$C$3:$J$4739,5,0)="","",IF(VLOOKUP(B461,'Oficios_-_pend_criticas'!$C$3:$J$4739,7,0)="",IF(TODAY()&gt;VLOOKUP(B461,'Oficios_-_pend_criticas'!$C$3:$J$4739,5,0),"X",""),IF(VLOOKUP(B461,'Oficios_-_pend_criticas'!$C$3:$J$4739,7,0)&gt;VLOOKUP(B461,'Oficios_-_pend_criticas'!$C$3:$J$4739,5,0),"X",""))),""),"")</f>
        <v/>
      </c>
      <c r="W461" s="14" t="str">
        <f ca="1">IFERROR(IF(P461&lt;&gt;"X",IF(Q461&gt;0,IF(VLOOKUP(B461,'Oficios_-_pend_criticas'!$C$4:$J$4739,5,0)="","",IF(VLOOKUP(B461,'Oficios_-_pend_criticas'!$C$4:$J$4739,7,0)="",IF(TODAY()&gt;VLOOKUP(B461,'Oficios_-_pend_criticas'!$C$4:$J$4739,5,0),"X",""),IF(VLOOKUP(B461,'Oficios_-_pend_criticas'!$C$4:$J$4739,7,0)&gt;VLOOKUP(B461,'Oficios_-_pend_criticas'!$C$4:$J$4739,5,0),"X",""))),""),""),"")</f>
        <v/>
      </c>
    </row>
    <row r="462" spans="1:23" ht="36.75" customHeight="1" x14ac:dyDescent="0.25">
      <c r="A462" s="9" t="str">
        <f t="shared" si="21"/>
        <v/>
      </c>
      <c r="B462" s="10" t="s">
        <v>1172</v>
      </c>
      <c r="C462" s="11" t="e">
        <f>IF(B462="","",VLOOKUP(B462,#REF!,6,0))</f>
        <v>#REF!</v>
      </c>
      <c r="D462" s="12" t="e">
        <f>IF(B462="","",VLOOKUP(B462,#REF!,22,0))</f>
        <v>#REF!</v>
      </c>
      <c r="E462" s="10" t="e">
        <f>IF(B462="","",VLOOKUP(B462,Consultas_públicas!$A$376:$G$3879,7,0))</f>
        <v>#N/A</v>
      </c>
      <c r="F462" s="12" t="s">
        <v>1088</v>
      </c>
      <c r="G462" s="13">
        <v>43531</v>
      </c>
      <c r="H462" s="14" t="str">
        <f>IFERROR(IF(VLOOKUP(B462,'Oficios_-_pend_criticas'!$C$4:$D$4739,2,0)="","","X"),"")</f>
        <v/>
      </c>
      <c r="I462" s="12"/>
      <c r="J462" s="13"/>
      <c r="K462" s="10"/>
      <c r="L462" s="12" t="str">
        <f>IFERROR(VLOOKUP(B462,Retorno_da_RFB!$D$3:$I$6388,5,0),"")</f>
        <v>031</v>
      </c>
      <c r="M462" s="13">
        <f>IFERROR(VLOOKUP(B462,Retorno_da_RFB!$D$3:$I$6388,6,0),"")</f>
        <v>43545</v>
      </c>
      <c r="N462" s="10" t="str">
        <f>IFERROR(VLOOKUP(B462,Retorno_da_RFB!$D$3:$I$6388,3,0),"")</f>
        <v>8456.11.19</v>
      </c>
      <c r="O462" s="10" t="str">
        <f>IFERROR(VLOOKUP(B462,Retorno_da_RFB!$D$3:$I$6388,4,0),"")</f>
        <v>Centros de corte a laser, com controle numérico computadorizado (CNC), com fonte laser de disco área de trabalho de corte de até 3,0 x 1,5(M), com dispositivo automático de carga ou descarga de chapas metálicas, sistema para marcar, gravar ou rotular o produto, com unidade de refrigeração e coletor de pó, e sistema contra colisão magnético, trocador de bicos automáticos, com sistema de armazenamento e alimentação de chapas automáticos com capacidade de 3ton.</v>
      </c>
      <c r="P462" s="12" t="str">
        <f>IFERROR(IF(N462="","",IF(VLOOKUP(LEFT(N462,10),'Universo_BK-BIT'!$A$5:$E$10005,2,0)="","X",VLOOKUP(LEFT(N462,10),'Universo_BK-BIT'!$A$5:$E$10005,2,0))),"X")</f>
        <v>BK</v>
      </c>
      <c r="Q462" s="12">
        <f>IFERROR(IF(P462="X","",VLOOKUP(LEFT(N462,10),'Universo_BK-BIT'!$A$5:$E$10005,3,0)),"")</f>
        <v>14</v>
      </c>
      <c r="R462" s="14" t="e">
        <f t="shared" si="22"/>
        <v>#REF!</v>
      </c>
      <c r="S462" s="14" t="e">
        <f t="shared" si="23"/>
        <v>#N/A</v>
      </c>
      <c r="T462" s="14"/>
      <c r="U462" s="14" t="str">
        <f ca="1">IFERROR(IF(P462="X",IF(VLOOKUP(B462,'Oficios_-_pend_criticas'!$C$3:$J$4739,5,0)="","",IF(VLOOKUP(B462,'Oficios_-_pend_criticas'!$C$3:$J$4739,7,0)="",IF(TODAY()&gt;VLOOKUP(B462,'Oficios_-_pend_criticas'!$C$3:$J$4739,5,0),"X",""),IF(VLOOKUP(B462,'Oficios_-_pend_criticas'!$C$3:$J$4739,7,0)&gt;VLOOKUP(B462,'Oficios_-_pend_criticas'!$C$3:$J$4739,5,0),"X",""))),""),"")</f>
        <v/>
      </c>
      <c r="V462" s="14" t="str">
        <f ca="1">IFERROR(IF(Q462=0,IF(VLOOKUP(B462,'Oficios_-_pend_criticas'!$C$3:$J$4739,5,0)="","",IF(VLOOKUP(B462,'Oficios_-_pend_criticas'!$C$3:$J$4739,7,0)="",IF(TODAY()&gt;VLOOKUP(B462,'Oficios_-_pend_criticas'!$C$3:$J$4739,5,0),"X",""),IF(VLOOKUP(B462,'Oficios_-_pend_criticas'!$C$3:$J$4739,7,0)&gt;VLOOKUP(B462,'Oficios_-_pend_criticas'!$C$3:$J$4739,5,0),"X",""))),""),"")</f>
        <v/>
      </c>
      <c r="W462" s="14" t="str">
        <f ca="1">IFERROR(IF(P462&lt;&gt;"X",IF(Q462&gt;0,IF(VLOOKUP(B462,'Oficios_-_pend_criticas'!$C$4:$J$4739,5,0)="","",IF(VLOOKUP(B462,'Oficios_-_pend_criticas'!$C$4:$J$4739,7,0)="",IF(TODAY()&gt;VLOOKUP(B462,'Oficios_-_pend_criticas'!$C$4:$J$4739,5,0),"X",""),IF(VLOOKUP(B462,'Oficios_-_pend_criticas'!$C$4:$J$4739,7,0)&gt;VLOOKUP(B462,'Oficios_-_pend_criticas'!$C$4:$J$4739,5,0),"X",""))),""),""),"")</f>
        <v/>
      </c>
    </row>
    <row r="463" spans="1:23" ht="36.75" customHeight="1" x14ac:dyDescent="0.25">
      <c r="A463" s="9" t="str">
        <f t="shared" si="21"/>
        <v/>
      </c>
      <c r="B463" s="10" t="s">
        <v>1174</v>
      </c>
      <c r="C463" s="11" t="e">
        <f>IF(B463="","",VLOOKUP(B463,#REF!,6,0))</f>
        <v>#REF!</v>
      </c>
      <c r="D463" s="12" t="e">
        <f>IF(B463="","",VLOOKUP(B463,#REF!,22,0))</f>
        <v>#REF!</v>
      </c>
      <c r="E463" s="10" t="e">
        <f>IF(B463="","",VLOOKUP(B463,Consultas_públicas!$A$376:$G$3879,7,0))</f>
        <v>#N/A</v>
      </c>
      <c r="F463" s="12" t="s">
        <v>1088</v>
      </c>
      <c r="G463" s="13">
        <v>43531</v>
      </c>
      <c r="H463" s="14" t="str">
        <f>IFERROR(IF(VLOOKUP(B463,'Oficios_-_pend_criticas'!$C$4:$D$4739,2,0)="","","X"),"")</f>
        <v/>
      </c>
      <c r="I463" s="12"/>
      <c r="J463" s="13"/>
      <c r="K463" s="10"/>
      <c r="L463" s="12" t="str">
        <f>IFERROR(VLOOKUP(B463,Retorno_da_RFB!$D$3:$I$6388,5,0),"")</f>
        <v>031</v>
      </c>
      <c r="M463" s="13">
        <f>IFERROR(VLOOKUP(B463,Retorno_da_RFB!$D$3:$I$6388,6,0),"")</f>
        <v>43545</v>
      </c>
      <c r="N463" s="10" t="str">
        <f>IFERROR(VLOOKUP(B463,Retorno_da_RFB!$D$3:$I$6388,3,0),"")</f>
        <v>8427.10.19</v>
      </c>
      <c r="O463" s="10" t="str">
        <f>IFERROR(VLOOKUP(B463,Retorno_da_RFB!$D$3:$I$6388,4,0),"")</f>
        <v>Empilhadeiras autopropulsadas, de motor elétrico de tração de corrente alternada (AC), contrabalançadas, saída lateral para bateria tracionaria, capacidade máxima de carga entre 1.800 e 8.000kg, altura de elevação dos garfos entre 2.750 e 8.670mm, com ou sem garfos.</v>
      </c>
      <c r="P463" s="12" t="str">
        <f>IFERROR(IF(N463="","",IF(VLOOKUP(LEFT(N463,10),'Universo_BK-BIT'!$A$5:$E$10005,2,0)="","X",VLOOKUP(LEFT(N463,10),'Universo_BK-BIT'!$A$5:$E$10005,2,0))),"X")</f>
        <v>BK</v>
      </c>
      <c r="Q463" s="12">
        <f>IFERROR(IF(P463="X","",VLOOKUP(LEFT(N463,10),'Universo_BK-BIT'!$A$5:$E$10005,3,0)),"")</f>
        <v>14</v>
      </c>
      <c r="R463" s="14" t="e">
        <f t="shared" si="22"/>
        <v>#REF!</v>
      </c>
      <c r="S463" s="14" t="e">
        <f t="shared" si="23"/>
        <v>#N/A</v>
      </c>
      <c r="T463" s="14"/>
      <c r="U463" s="14" t="str">
        <f ca="1">IFERROR(IF(P463="X",IF(VLOOKUP(B463,'Oficios_-_pend_criticas'!$C$3:$J$4739,5,0)="","",IF(VLOOKUP(B463,'Oficios_-_pend_criticas'!$C$3:$J$4739,7,0)="",IF(TODAY()&gt;VLOOKUP(B463,'Oficios_-_pend_criticas'!$C$3:$J$4739,5,0),"X",""),IF(VLOOKUP(B463,'Oficios_-_pend_criticas'!$C$3:$J$4739,7,0)&gt;VLOOKUP(B463,'Oficios_-_pend_criticas'!$C$3:$J$4739,5,0),"X",""))),""),"")</f>
        <v/>
      </c>
      <c r="V463" s="14" t="str">
        <f ca="1">IFERROR(IF(Q463=0,IF(VLOOKUP(B463,'Oficios_-_pend_criticas'!$C$3:$J$4739,5,0)="","",IF(VLOOKUP(B463,'Oficios_-_pend_criticas'!$C$3:$J$4739,7,0)="",IF(TODAY()&gt;VLOOKUP(B463,'Oficios_-_pend_criticas'!$C$3:$J$4739,5,0),"X",""),IF(VLOOKUP(B463,'Oficios_-_pend_criticas'!$C$3:$J$4739,7,0)&gt;VLOOKUP(B463,'Oficios_-_pend_criticas'!$C$3:$J$4739,5,0),"X",""))),""),"")</f>
        <v/>
      </c>
      <c r="W463" s="14" t="str">
        <f ca="1">IFERROR(IF(P463&lt;&gt;"X",IF(Q463&gt;0,IF(VLOOKUP(B463,'Oficios_-_pend_criticas'!$C$4:$J$4739,5,0)="","",IF(VLOOKUP(B463,'Oficios_-_pend_criticas'!$C$4:$J$4739,7,0)="",IF(TODAY()&gt;VLOOKUP(B463,'Oficios_-_pend_criticas'!$C$4:$J$4739,5,0),"X",""),IF(VLOOKUP(B463,'Oficios_-_pend_criticas'!$C$4:$J$4739,7,0)&gt;VLOOKUP(B463,'Oficios_-_pend_criticas'!$C$4:$J$4739,5,0),"X",""))),""),""),"")</f>
        <v/>
      </c>
    </row>
    <row r="464" spans="1:23" ht="36.75" customHeight="1" x14ac:dyDescent="0.25">
      <c r="A464" s="9" t="str">
        <f t="shared" si="21"/>
        <v/>
      </c>
      <c r="B464" s="10" t="s">
        <v>1176</v>
      </c>
      <c r="C464" s="11" t="e">
        <f>IF(B464="","",VLOOKUP(B464,#REF!,6,0))</f>
        <v>#REF!</v>
      </c>
      <c r="D464" s="12" t="e">
        <f>IF(B464="","",VLOOKUP(B464,#REF!,22,0))</f>
        <v>#REF!</v>
      </c>
      <c r="E464" s="10" t="e">
        <f>IF(B464="","",VLOOKUP(B464,Consultas_públicas!$A$376:$G$3879,7,0))</f>
        <v>#N/A</v>
      </c>
      <c r="F464" s="12" t="s">
        <v>1088</v>
      </c>
      <c r="G464" s="13">
        <v>43531</v>
      </c>
      <c r="H464" s="14" t="str">
        <f>IFERROR(IF(VLOOKUP(B464,'Oficios_-_pend_criticas'!$C$4:$D$4739,2,0)="","","X"),"")</f>
        <v/>
      </c>
      <c r="I464" s="12"/>
      <c r="J464" s="13"/>
      <c r="K464" s="10"/>
      <c r="L464" s="12" t="str">
        <f>IFERROR(VLOOKUP(B464,Retorno_da_RFB!$D$3:$I$6388,5,0),"")</f>
        <v>031</v>
      </c>
      <c r="M464" s="13">
        <f>IFERROR(VLOOKUP(B464,Retorno_da_RFB!$D$3:$I$6388,6,0),"")</f>
        <v>43545</v>
      </c>
      <c r="N464" s="10" t="str">
        <f>IFERROR(VLOOKUP(B464,Retorno_da_RFB!$D$3:$I$6388,3,0),"")</f>
        <v>8428.39.90</v>
      </c>
      <c r="O464" s="10" t="str">
        <f>IFERROR(VLOOKUP(B464,Retorno_da_RFB!$D$3:$I$6388,4,0),"")</f>
        <v>Transportadores tubulares mecânicos de arraste, dotados de: cabo de tração tensionado automaticamente, com discos de arraste fixos em anilhas moldadas aos cabos, que se movimentam na vertical, em diagonal (inclinado) e na horizontal, em sistema de tubos fechados fabricados conforme norma ASTM A-778, de diâmetros externos de 50,8 até 203,2mm., com capacidade de transportar produtos em pó e a granel de 0 até 56 metros cúbicos por hora, controlados por inversor de frequência.</v>
      </c>
      <c r="P464" s="12" t="str">
        <f>IFERROR(IF(N464="","",IF(VLOOKUP(LEFT(N464,10),'Universo_BK-BIT'!$A$5:$E$10005,2,0)="","X",VLOOKUP(LEFT(N464,10),'Universo_BK-BIT'!$A$5:$E$10005,2,0))),"X")</f>
        <v>BK</v>
      </c>
      <c r="Q464" s="12">
        <f>IFERROR(IF(P464="X","",VLOOKUP(LEFT(N464,10),'Universo_BK-BIT'!$A$5:$E$10005,3,0)),"")</f>
        <v>14</v>
      </c>
      <c r="R464" s="14" t="e">
        <f t="shared" si="22"/>
        <v>#REF!</v>
      </c>
      <c r="S464" s="14" t="e">
        <f t="shared" si="23"/>
        <v>#N/A</v>
      </c>
      <c r="T464" s="14"/>
      <c r="U464" s="14" t="str">
        <f ca="1">IFERROR(IF(P464="X",IF(VLOOKUP(B464,'Oficios_-_pend_criticas'!$C$3:$J$4739,5,0)="","",IF(VLOOKUP(B464,'Oficios_-_pend_criticas'!$C$3:$J$4739,7,0)="",IF(TODAY()&gt;VLOOKUP(B464,'Oficios_-_pend_criticas'!$C$3:$J$4739,5,0),"X",""),IF(VLOOKUP(B464,'Oficios_-_pend_criticas'!$C$3:$J$4739,7,0)&gt;VLOOKUP(B464,'Oficios_-_pend_criticas'!$C$3:$J$4739,5,0),"X",""))),""),"")</f>
        <v/>
      </c>
      <c r="V464" s="14" t="str">
        <f ca="1">IFERROR(IF(Q464=0,IF(VLOOKUP(B464,'Oficios_-_pend_criticas'!$C$3:$J$4739,5,0)="","",IF(VLOOKUP(B464,'Oficios_-_pend_criticas'!$C$3:$J$4739,7,0)="",IF(TODAY()&gt;VLOOKUP(B464,'Oficios_-_pend_criticas'!$C$3:$J$4739,5,0),"X",""),IF(VLOOKUP(B464,'Oficios_-_pend_criticas'!$C$3:$J$4739,7,0)&gt;VLOOKUP(B464,'Oficios_-_pend_criticas'!$C$3:$J$4739,5,0),"X",""))),""),"")</f>
        <v/>
      </c>
      <c r="W464" s="14" t="str">
        <f ca="1">IFERROR(IF(P464&lt;&gt;"X",IF(Q464&gt;0,IF(VLOOKUP(B464,'Oficios_-_pend_criticas'!$C$4:$J$4739,5,0)="","",IF(VLOOKUP(B464,'Oficios_-_pend_criticas'!$C$4:$J$4739,7,0)="",IF(TODAY()&gt;VLOOKUP(B464,'Oficios_-_pend_criticas'!$C$4:$J$4739,5,0),"X",""),IF(VLOOKUP(B464,'Oficios_-_pend_criticas'!$C$4:$J$4739,7,0)&gt;VLOOKUP(B464,'Oficios_-_pend_criticas'!$C$4:$J$4739,5,0),"X",""))),""),""),"")</f>
        <v/>
      </c>
    </row>
    <row r="465" spans="1:23" ht="36.75" customHeight="1" x14ac:dyDescent="0.25">
      <c r="A465" s="9" t="str">
        <f t="shared" si="21"/>
        <v/>
      </c>
      <c r="B465" s="10" t="s">
        <v>1178</v>
      </c>
      <c r="C465" s="11" t="e">
        <f>IF(B465="","",VLOOKUP(B465,#REF!,6,0))</f>
        <v>#REF!</v>
      </c>
      <c r="D465" s="12" t="e">
        <f>IF(B465="","",VLOOKUP(B465,#REF!,22,0))</f>
        <v>#REF!</v>
      </c>
      <c r="E465" s="10" t="e">
        <f>IF(B465="","",VLOOKUP(B465,Consultas_públicas!$A$376:$G$3879,7,0))</f>
        <v>#N/A</v>
      </c>
      <c r="F465" s="12" t="s">
        <v>1088</v>
      </c>
      <c r="G465" s="13">
        <v>43531</v>
      </c>
      <c r="H465" s="14" t="str">
        <f>IFERROR(IF(VLOOKUP(B465,'Oficios_-_pend_criticas'!$C$4:$D$4739,2,0)="","","X"),"")</f>
        <v/>
      </c>
      <c r="I465" s="12"/>
      <c r="J465" s="13"/>
      <c r="K465" s="10"/>
      <c r="L465" s="12" t="str">
        <f>IFERROR(VLOOKUP(B465,Retorno_da_RFB!$D$3:$I$6388,5,0),"")</f>
        <v>031</v>
      </c>
      <c r="M465" s="13">
        <f>IFERROR(VLOOKUP(B465,Retorno_da_RFB!$D$3:$I$6388,6,0),"")</f>
        <v>43545</v>
      </c>
      <c r="N465" s="10" t="str">
        <f>IFERROR(VLOOKUP(B465,Retorno_da_RFB!$D$3:$I$6388,3,0),"")</f>
        <v>8445.90.90</v>
      </c>
      <c r="O465" s="10" t="str">
        <f>IFERROR(VLOOKUP(B465,Retorno_da_RFB!$D$3:$I$6388,4,0),"")</f>
        <v>Máquinas recobridoras de fios têxteis para látex e “spandex”, com enrolamento mecânico, dotadas de 160 fusos, distribuídos em 32 seções, fusos com inclinação de 270/200mm, velocidade compreendida 8.000 a 1.500rpm, grau de torção compreendido de 200 a 2.600(T/M), direção de torção /enrolamento de S ou Z, capacidade de 350, 500, 750 e 1.000g, “streching” compreendido de 1,6 vezes a 4,5 vezes e potência de 13KW.</v>
      </c>
      <c r="P465" s="12" t="str">
        <f>IFERROR(IF(N465="","",IF(VLOOKUP(LEFT(N465,10),'Universo_BK-BIT'!$A$5:$E$10005,2,0)="","X",VLOOKUP(LEFT(N465,10),'Universo_BK-BIT'!$A$5:$E$10005,2,0))),"X")</f>
        <v>BK</v>
      </c>
      <c r="Q465" s="12">
        <f>IFERROR(IF(P465="X","",VLOOKUP(LEFT(N465,10),'Universo_BK-BIT'!$A$5:$E$10005,3,0)),"")</f>
        <v>14</v>
      </c>
      <c r="R465" s="14" t="e">
        <f t="shared" si="22"/>
        <v>#REF!</v>
      </c>
      <c r="S465" s="14" t="e">
        <f t="shared" si="23"/>
        <v>#N/A</v>
      </c>
      <c r="T465" s="14"/>
      <c r="U465" s="14" t="str">
        <f ca="1">IFERROR(IF(P465="X",IF(VLOOKUP(B465,'Oficios_-_pend_criticas'!$C$3:$J$4739,5,0)="","",IF(VLOOKUP(B465,'Oficios_-_pend_criticas'!$C$3:$J$4739,7,0)="",IF(TODAY()&gt;VLOOKUP(B465,'Oficios_-_pend_criticas'!$C$3:$J$4739,5,0),"X",""),IF(VLOOKUP(B465,'Oficios_-_pend_criticas'!$C$3:$J$4739,7,0)&gt;VLOOKUP(B465,'Oficios_-_pend_criticas'!$C$3:$J$4739,5,0),"X",""))),""),"")</f>
        <v/>
      </c>
      <c r="V465" s="14" t="str">
        <f ca="1">IFERROR(IF(Q465=0,IF(VLOOKUP(B465,'Oficios_-_pend_criticas'!$C$3:$J$4739,5,0)="","",IF(VLOOKUP(B465,'Oficios_-_pend_criticas'!$C$3:$J$4739,7,0)="",IF(TODAY()&gt;VLOOKUP(B465,'Oficios_-_pend_criticas'!$C$3:$J$4739,5,0),"X",""),IF(VLOOKUP(B465,'Oficios_-_pend_criticas'!$C$3:$J$4739,7,0)&gt;VLOOKUP(B465,'Oficios_-_pend_criticas'!$C$3:$J$4739,5,0),"X",""))),""),"")</f>
        <v/>
      </c>
      <c r="W465" s="14" t="str">
        <f ca="1">IFERROR(IF(P465&lt;&gt;"X",IF(Q465&gt;0,IF(VLOOKUP(B465,'Oficios_-_pend_criticas'!$C$4:$J$4739,5,0)="","",IF(VLOOKUP(B465,'Oficios_-_pend_criticas'!$C$4:$J$4739,7,0)="",IF(TODAY()&gt;VLOOKUP(B465,'Oficios_-_pend_criticas'!$C$4:$J$4739,5,0),"X",""),IF(VLOOKUP(B465,'Oficios_-_pend_criticas'!$C$4:$J$4739,7,0)&gt;VLOOKUP(B465,'Oficios_-_pend_criticas'!$C$4:$J$4739,5,0),"X",""))),""),""),"")</f>
        <v/>
      </c>
    </row>
    <row r="466" spans="1:23" ht="36.75" customHeight="1" x14ac:dyDescent="0.25">
      <c r="A466" s="9" t="str">
        <f t="shared" si="21"/>
        <v/>
      </c>
      <c r="B466" s="10" t="s">
        <v>1181</v>
      </c>
      <c r="C466" s="11" t="e">
        <f>IF(B466="","",VLOOKUP(B466,#REF!,6,0))</f>
        <v>#REF!</v>
      </c>
      <c r="D466" s="12" t="e">
        <f>IF(B466="","",VLOOKUP(B466,#REF!,22,0))</f>
        <v>#REF!</v>
      </c>
      <c r="E466" s="10" t="e">
        <f>IF(B466="","",VLOOKUP(B466,Consultas_públicas!$A$376:$G$3879,7,0))</f>
        <v>#N/A</v>
      </c>
      <c r="F466" s="12" t="s">
        <v>1088</v>
      </c>
      <c r="G466" s="13">
        <v>43531</v>
      </c>
      <c r="H466" s="14" t="str">
        <f>IFERROR(IF(VLOOKUP(B466,'Oficios_-_pend_criticas'!$C$4:$D$4739,2,0)="","","X"),"")</f>
        <v/>
      </c>
      <c r="I466" s="12"/>
      <c r="J466" s="13"/>
      <c r="K466" s="10"/>
      <c r="L466" s="12" t="str">
        <f>IFERROR(VLOOKUP(B466,Retorno_da_RFB!$D$3:$I$6388,5,0),"")</f>
        <v>031</v>
      </c>
      <c r="M466" s="13">
        <f>IFERROR(VLOOKUP(B466,Retorno_da_RFB!$D$3:$I$6388,6,0),"")</f>
        <v>43545</v>
      </c>
      <c r="N466" s="10" t="str">
        <f>IFERROR(VLOOKUP(B466,Retorno_da_RFB!$D$3:$I$6388,3,0),"")</f>
        <v>8456.11.90</v>
      </c>
      <c r="O466" s="10" t="str">
        <f>IFERROR(VLOOKUP(B466,Retorno_da_RFB!$D$3:$I$6388,4,0),"")</f>
        <v>Máquinas automáticas linear para marcação a laser de tampas plásticas por meio de eliminação de matéria, troca de cor ou remoção de material, com capacidade produtiva de até 2.500 tampas/minuto, constituídas por elevador posicionador de tampas, corpo principal com esteira transportadora, fonte geradora de laser tipo SK67, computador principal com monitor “touchscreen” e sistema de visão artificial com câmera CCD para controle de qualidade.</v>
      </c>
      <c r="P466" s="12" t="str">
        <f>IFERROR(IF(N466="","",IF(VLOOKUP(LEFT(N466,10),'Universo_BK-BIT'!$A$5:$E$10005,2,0)="","X",VLOOKUP(LEFT(N466,10),'Universo_BK-BIT'!$A$5:$E$10005,2,0))),"X")</f>
        <v>BK</v>
      </c>
      <c r="Q466" s="12">
        <f>IFERROR(IF(P466="X","",VLOOKUP(LEFT(N466,10),'Universo_BK-BIT'!$A$5:$E$10005,3,0)),"")</f>
        <v>14</v>
      </c>
      <c r="R466" s="14" t="e">
        <f t="shared" si="22"/>
        <v>#REF!</v>
      </c>
      <c r="S466" s="14" t="e">
        <f t="shared" si="23"/>
        <v>#N/A</v>
      </c>
      <c r="T466" s="14"/>
      <c r="U466" s="14" t="str">
        <f ca="1">IFERROR(IF(P466="X",IF(VLOOKUP(B466,'Oficios_-_pend_criticas'!$C$3:$J$4739,5,0)="","",IF(VLOOKUP(B466,'Oficios_-_pend_criticas'!$C$3:$J$4739,7,0)="",IF(TODAY()&gt;VLOOKUP(B466,'Oficios_-_pend_criticas'!$C$3:$J$4739,5,0),"X",""),IF(VLOOKUP(B466,'Oficios_-_pend_criticas'!$C$3:$J$4739,7,0)&gt;VLOOKUP(B466,'Oficios_-_pend_criticas'!$C$3:$J$4739,5,0),"X",""))),""),"")</f>
        <v/>
      </c>
      <c r="V466" s="14" t="str">
        <f ca="1">IFERROR(IF(Q466=0,IF(VLOOKUP(B466,'Oficios_-_pend_criticas'!$C$3:$J$4739,5,0)="","",IF(VLOOKUP(B466,'Oficios_-_pend_criticas'!$C$3:$J$4739,7,0)="",IF(TODAY()&gt;VLOOKUP(B466,'Oficios_-_pend_criticas'!$C$3:$J$4739,5,0),"X",""),IF(VLOOKUP(B466,'Oficios_-_pend_criticas'!$C$3:$J$4739,7,0)&gt;VLOOKUP(B466,'Oficios_-_pend_criticas'!$C$3:$J$4739,5,0),"X",""))),""),"")</f>
        <v/>
      </c>
      <c r="W466" s="14" t="str">
        <f ca="1">IFERROR(IF(P466&lt;&gt;"X",IF(Q466&gt;0,IF(VLOOKUP(B466,'Oficios_-_pend_criticas'!$C$4:$J$4739,5,0)="","",IF(VLOOKUP(B466,'Oficios_-_pend_criticas'!$C$4:$J$4739,7,0)="",IF(TODAY()&gt;VLOOKUP(B466,'Oficios_-_pend_criticas'!$C$4:$J$4739,5,0),"X",""),IF(VLOOKUP(B466,'Oficios_-_pend_criticas'!$C$4:$J$4739,7,0)&gt;VLOOKUP(B466,'Oficios_-_pend_criticas'!$C$4:$J$4739,5,0),"X",""))),""),""),"")</f>
        <v/>
      </c>
    </row>
    <row r="467" spans="1:23" ht="36.75" customHeight="1" x14ac:dyDescent="0.25">
      <c r="A467" s="9" t="str">
        <f t="shared" si="21"/>
        <v/>
      </c>
      <c r="B467" s="10" t="s">
        <v>1184</v>
      </c>
      <c r="C467" s="11" t="e">
        <f>IF(B467="","",VLOOKUP(B467,#REF!,6,0))</f>
        <v>#REF!</v>
      </c>
      <c r="D467" s="12" t="e">
        <f>IF(B467="","",VLOOKUP(B467,#REF!,22,0))</f>
        <v>#REF!</v>
      </c>
      <c r="E467" s="10" t="e">
        <f>IF(B467="","",VLOOKUP(B467,Consultas_públicas!$A$376:$G$3879,7,0))</f>
        <v>#N/A</v>
      </c>
      <c r="F467" s="12" t="s">
        <v>1088</v>
      </c>
      <c r="G467" s="13">
        <v>43531</v>
      </c>
      <c r="H467" s="14" t="str">
        <f>IFERROR(IF(VLOOKUP(B467,'Oficios_-_pend_criticas'!$C$4:$D$4739,2,0)="","","X"),"")</f>
        <v/>
      </c>
      <c r="I467" s="12"/>
      <c r="J467" s="13"/>
      <c r="K467" s="10"/>
      <c r="L467" s="12" t="str">
        <f>IFERROR(VLOOKUP(B467,Retorno_da_RFB!$D$3:$I$6388,5,0),"")</f>
        <v>031</v>
      </c>
      <c r="M467" s="13">
        <f>IFERROR(VLOOKUP(B467,Retorno_da_RFB!$D$3:$I$6388,6,0),"")</f>
        <v>43545</v>
      </c>
      <c r="N467" s="10" t="str">
        <f>IFERROR(VLOOKUP(B467,Retorno_da_RFB!$D$3:$I$6388,3,0),"")</f>
        <v>8437.90.00</v>
      </c>
      <c r="O467" s="10" t="str">
        <f>IFERROR(VLOOKUP(B467,Retorno_da_RFB!$D$3:$I$6388,4,0),"")</f>
        <v>Dispositivos de iluminação com placa “red/blue”, dotados de: lente esférica de acrílico e base de dissipação de alumínio anodizado, para aplicação em máquinas selecionadoras ópticas, com função de iluminação de alta intensidade, com acionamento eletrônico de 29 ou 39Vcc.</v>
      </c>
      <c r="P467" s="12" t="str">
        <f>IFERROR(IF(N467="","",IF(VLOOKUP(LEFT(N467,10),'Universo_BK-BIT'!$A$5:$E$10005,2,0)="","X",VLOOKUP(LEFT(N467,10),'Universo_BK-BIT'!$A$5:$E$10005,2,0))),"X")</f>
        <v>BK</v>
      </c>
      <c r="Q467" s="12">
        <f>IFERROR(IF(P467="X","",VLOOKUP(LEFT(N467,10),'Universo_BK-BIT'!$A$5:$E$10005,3,0)),"")</f>
        <v>14</v>
      </c>
      <c r="R467" s="14" t="e">
        <f t="shared" si="22"/>
        <v>#REF!</v>
      </c>
      <c r="S467" s="14" t="e">
        <f t="shared" si="23"/>
        <v>#N/A</v>
      </c>
      <c r="T467" s="14"/>
      <c r="U467" s="14" t="str">
        <f ca="1">IFERROR(IF(P467="X",IF(VLOOKUP(B467,'Oficios_-_pend_criticas'!$C$3:$J$4739,5,0)="","",IF(VLOOKUP(B467,'Oficios_-_pend_criticas'!$C$3:$J$4739,7,0)="",IF(TODAY()&gt;VLOOKUP(B467,'Oficios_-_pend_criticas'!$C$3:$J$4739,5,0),"X",""),IF(VLOOKUP(B467,'Oficios_-_pend_criticas'!$C$3:$J$4739,7,0)&gt;VLOOKUP(B467,'Oficios_-_pend_criticas'!$C$3:$J$4739,5,0),"X",""))),""),"")</f>
        <v/>
      </c>
      <c r="V467" s="14" t="str">
        <f ca="1">IFERROR(IF(Q467=0,IF(VLOOKUP(B467,'Oficios_-_pend_criticas'!$C$3:$J$4739,5,0)="","",IF(VLOOKUP(B467,'Oficios_-_pend_criticas'!$C$3:$J$4739,7,0)="",IF(TODAY()&gt;VLOOKUP(B467,'Oficios_-_pend_criticas'!$C$3:$J$4739,5,0),"X",""),IF(VLOOKUP(B467,'Oficios_-_pend_criticas'!$C$3:$J$4739,7,0)&gt;VLOOKUP(B467,'Oficios_-_pend_criticas'!$C$3:$J$4739,5,0),"X",""))),""),"")</f>
        <v/>
      </c>
      <c r="W467" s="14" t="str">
        <f ca="1">IFERROR(IF(P467&lt;&gt;"X",IF(Q467&gt;0,IF(VLOOKUP(B467,'Oficios_-_pend_criticas'!$C$4:$J$4739,5,0)="","",IF(VLOOKUP(B467,'Oficios_-_pend_criticas'!$C$4:$J$4739,7,0)="",IF(TODAY()&gt;VLOOKUP(B467,'Oficios_-_pend_criticas'!$C$4:$J$4739,5,0),"X",""),IF(VLOOKUP(B467,'Oficios_-_pend_criticas'!$C$4:$J$4739,7,0)&gt;VLOOKUP(B467,'Oficios_-_pend_criticas'!$C$4:$J$4739,5,0),"X",""))),""),""),"")</f>
        <v/>
      </c>
    </row>
    <row r="468" spans="1:23" ht="36.75" customHeight="1" x14ac:dyDescent="0.25">
      <c r="A468" s="9" t="str">
        <f t="shared" si="21"/>
        <v/>
      </c>
      <c r="B468" s="10" t="s">
        <v>1187</v>
      </c>
      <c r="C468" s="11" t="e">
        <f>IF(B468="","",VLOOKUP(B468,#REF!,6,0))</f>
        <v>#REF!</v>
      </c>
      <c r="D468" s="12" t="e">
        <f>IF(B468="","",VLOOKUP(B468,#REF!,22,0))</f>
        <v>#REF!</v>
      </c>
      <c r="E468" s="10" t="e">
        <f>IF(B468="","",VLOOKUP(B468,Consultas_públicas!$A$376:$G$3879,7,0))</f>
        <v>#N/A</v>
      </c>
      <c r="F468" s="12" t="s">
        <v>1088</v>
      </c>
      <c r="G468" s="13">
        <v>43531</v>
      </c>
      <c r="H468" s="14" t="str">
        <f>IFERROR(IF(VLOOKUP(B468,'Oficios_-_pend_criticas'!$C$4:$D$4739,2,0)="","","X"),"")</f>
        <v/>
      </c>
      <c r="I468" s="12"/>
      <c r="J468" s="13"/>
      <c r="K468" s="10"/>
      <c r="L468" s="12" t="str">
        <f>IFERROR(VLOOKUP(B468,Retorno_da_RFB!$D$3:$I$6388,5,0),"")</f>
        <v>031</v>
      </c>
      <c r="M468" s="13">
        <f>IFERROR(VLOOKUP(B468,Retorno_da_RFB!$D$3:$I$6388,6,0),"")</f>
        <v>43545</v>
      </c>
      <c r="N468" s="10" t="str">
        <f>IFERROR(VLOOKUP(B468,Retorno_da_RFB!$D$3:$I$6388,3,0),"")</f>
        <v>8431.20.11</v>
      </c>
      <c r="O468" s="10" t="str">
        <f>IFERROR(VLOOKUP(B468,Retorno_da_RFB!$D$3:$I$6388,4,0),"")</f>
        <v>Componentes de empilhadeira, semieixo de tração com 526mm de comprimento e 159mm de diâmetro.</v>
      </c>
      <c r="P468" s="12" t="str">
        <f>IFERROR(IF(N468="","",IF(VLOOKUP(LEFT(N468,10),'Universo_BK-BIT'!$A$5:$E$10005,2,0)="","X",VLOOKUP(LEFT(N468,10),'Universo_BK-BIT'!$A$5:$E$10005,2,0))),"X")</f>
        <v>BK</v>
      </c>
      <c r="Q468" s="12">
        <f>IFERROR(IF(P468="X","",VLOOKUP(LEFT(N468,10),'Universo_BK-BIT'!$A$5:$E$10005,3,0)),"")</f>
        <v>14</v>
      </c>
      <c r="R468" s="14" t="e">
        <f t="shared" si="22"/>
        <v>#REF!</v>
      </c>
      <c r="S468" s="14" t="e">
        <f t="shared" si="23"/>
        <v>#N/A</v>
      </c>
      <c r="T468" s="14"/>
      <c r="U468" s="14" t="str">
        <f ca="1">IFERROR(IF(P468="X",IF(VLOOKUP(B468,'Oficios_-_pend_criticas'!$C$3:$J$4739,5,0)="","",IF(VLOOKUP(B468,'Oficios_-_pend_criticas'!$C$3:$J$4739,7,0)="",IF(TODAY()&gt;VLOOKUP(B468,'Oficios_-_pend_criticas'!$C$3:$J$4739,5,0),"X",""),IF(VLOOKUP(B468,'Oficios_-_pend_criticas'!$C$3:$J$4739,7,0)&gt;VLOOKUP(B468,'Oficios_-_pend_criticas'!$C$3:$J$4739,5,0),"X",""))),""),"")</f>
        <v/>
      </c>
      <c r="V468" s="14" t="str">
        <f ca="1">IFERROR(IF(Q468=0,IF(VLOOKUP(B468,'Oficios_-_pend_criticas'!$C$3:$J$4739,5,0)="","",IF(VLOOKUP(B468,'Oficios_-_pend_criticas'!$C$3:$J$4739,7,0)="",IF(TODAY()&gt;VLOOKUP(B468,'Oficios_-_pend_criticas'!$C$3:$J$4739,5,0),"X",""),IF(VLOOKUP(B468,'Oficios_-_pend_criticas'!$C$3:$J$4739,7,0)&gt;VLOOKUP(B468,'Oficios_-_pend_criticas'!$C$3:$J$4739,5,0),"X",""))),""),"")</f>
        <v/>
      </c>
      <c r="W468" s="14" t="str">
        <f ca="1">IFERROR(IF(P468&lt;&gt;"X",IF(Q468&gt;0,IF(VLOOKUP(B468,'Oficios_-_pend_criticas'!$C$4:$J$4739,5,0)="","",IF(VLOOKUP(B468,'Oficios_-_pend_criticas'!$C$4:$J$4739,7,0)="",IF(TODAY()&gt;VLOOKUP(B468,'Oficios_-_pend_criticas'!$C$4:$J$4739,5,0),"X",""),IF(VLOOKUP(B468,'Oficios_-_pend_criticas'!$C$4:$J$4739,7,0)&gt;VLOOKUP(B468,'Oficios_-_pend_criticas'!$C$4:$J$4739,5,0),"X",""))),""),""),"")</f>
        <v/>
      </c>
    </row>
    <row r="469" spans="1:23" ht="36.75" customHeight="1" x14ac:dyDescent="0.25">
      <c r="A469" s="9" t="str">
        <f t="shared" si="21"/>
        <v/>
      </c>
      <c r="B469" s="10" t="s">
        <v>1189</v>
      </c>
      <c r="C469" s="11" t="e">
        <f>IF(B469="","",VLOOKUP(B469,#REF!,6,0))</f>
        <v>#REF!</v>
      </c>
      <c r="D469" s="12" t="e">
        <f>IF(B469="","",VLOOKUP(B469,#REF!,22,0))</f>
        <v>#REF!</v>
      </c>
      <c r="E469" s="10" t="e">
        <f>IF(B469="","",VLOOKUP(B469,Consultas_públicas!$A$376:$G$3879,7,0))</f>
        <v>#N/A</v>
      </c>
      <c r="F469" s="12" t="s">
        <v>1088</v>
      </c>
      <c r="G469" s="13">
        <v>43531</v>
      </c>
      <c r="H469" s="14" t="str">
        <f>IFERROR(IF(VLOOKUP(B469,'Oficios_-_pend_criticas'!$C$4:$D$4739,2,0)="","","X"),"")</f>
        <v/>
      </c>
      <c r="I469" s="12"/>
      <c r="J469" s="13"/>
      <c r="K469" s="10"/>
      <c r="L469" s="12" t="str">
        <f>IFERROR(VLOOKUP(B469,Retorno_da_RFB!$D$3:$I$6388,5,0),"")</f>
        <v>031</v>
      </c>
      <c r="M469" s="13">
        <f>IFERROR(VLOOKUP(B469,Retorno_da_RFB!$D$3:$I$6388,6,0),"")</f>
        <v>43545</v>
      </c>
      <c r="N469" s="10" t="str">
        <f>IFERROR(VLOOKUP(B469,Retorno_da_RFB!$D$3:$I$6388,3,0),"")</f>
        <v>8463.90.90</v>
      </c>
      <c r="O469" s="10" t="str">
        <f>IFERROR(VLOOKUP(B469,Retorno_da_RFB!$D$3:$I$6388,4,0),"")</f>
        <v>Cabeçotes próprios para serem manipulados por robôs, para rebitagem de porcas rebites, com força de aplicação de 5 a 32kN, bitola de M4 a M10, produção máxima de 10 aplicações por minuto, com: painel de controle contendo PLC e IHM para ajustes dos parâmetros; alimentador das porcas rebites por sopro, com capacidade de até 4 saídas; multiplicador de pressão “booster”.</v>
      </c>
      <c r="P469" s="12" t="str">
        <f>IFERROR(IF(N469="","",IF(VLOOKUP(LEFT(N469,10),'Universo_BK-BIT'!$A$5:$E$10005,2,0)="","X",VLOOKUP(LEFT(N469,10),'Universo_BK-BIT'!$A$5:$E$10005,2,0))),"X")</f>
        <v>BK</v>
      </c>
      <c r="Q469" s="12">
        <f>IFERROR(IF(P469="X","",VLOOKUP(LEFT(N469,10),'Universo_BK-BIT'!$A$5:$E$10005,3,0)),"")</f>
        <v>14</v>
      </c>
      <c r="R469" s="14" t="e">
        <f t="shared" si="22"/>
        <v>#REF!</v>
      </c>
      <c r="S469" s="14" t="e">
        <f t="shared" si="23"/>
        <v>#N/A</v>
      </c>
      <c r="T469" s="14"/>
      <c r="U469" s="14" t="str">
        <f ca="1">IFERROR(IF(P469="X",IF(VLOOKUP(B469,'Oficios_-_pend_criticas'!$C$3:$J$4739,5,0)="","",IF(VLOOKUP(B469,'Oficios_-_pend_criticas'!$C$3:$J$4739,7,0)="",IF(TODAY()&gt;VLOOKUP(B469,'Oficios_-_pend_criticas'!$C$3:$J$4739,5,0),"X",""),IF(VLOOKUP(B469,'Oficios_-_pend_criticas'!$C$3:$J$4739,7,0)&gt;VLOOKUP(B469,'Oficios_-_pend_criticas'!$C$3:$J$4739,5,0),"X",""))),""),"")</f>
        <v/>
      </c>
      <c r="V469" s="14" t="str">
        <f ca="1">IFERROR(IF(Q469=0,IF(VLOOKUP(B469,'Oficios_-_pend_criticas'!$C$3:$J$4739,5,0)="","",IF(VLOOKUP(B469,'Oficios_-_pend_criticas'!$C$3:$J$4739,7,0)="",IF(TODAY()&gt;VLOOKUP(B469,'Oficios_-_pend_criticas'!$C$3:$J$4739,5,0),"X",""),IF(VLOOKUP(B469,'Oficios_-_pend_criticas'!$C$3:$J$4739,7,0)&gt;VLOOKUP(B469,'Oficios_-_pend_criticas'!$C$3:$J$4739,5,0),"X",""))),""),"")</f>
        <v/>
      </c>
      <c r="W469" s="14" t="str">
        <f ca="1">IFERROR(IF(P469&lt;&gt;"X",IF(Q469&gt;0,IF(VLOOKUP(B469,'Oficios_-_pend_criticas'!$C$4:$J$4739,5,0)="","",IF(VLOOKUP(B469,'Oficios_-_pend_criticas'!$C$4:$J$4739,7,0)="",IF(TODAY()&gt;VLOOKUP(B469,'Oficios_-_pend_criticas'!$C$4:$J$4739,5,0),"X",""),IF(VLOOKUP(B469,'Oficios_-_pend_criticas'!$C$4:$J$4739,7,0)&gt;VLOOKUP(B469,'Oficios_-_pend_criticas'!$C$4:$J$4739,5,0),"X",""))),""),""),"")</f>
        <v/>
      </c>
    </row>
    <row r="470" spans="1:23" ht="36.75" customHeight="1" x14ac:dyDescent="0.25">
      <c r="A470" s="9" t="str">
        <f t="shared" si="21"/>
        <v/>
      </c>
      <c r="B470" s="10" t="s">
        <v>1192</v>
      </c>
      <c r="C470" s="11" t="e">
        <f>IF(B470="","",VLOOKUP(B470,#REF!,6,0))</f>
        <v>#REF!</v>
      </c>
      <c r="D470" s="12" t="e">
        <f>IF(B470="","",VLOOKUP(B470,#REF!,22,0))</f>
        <v>#REF!</v>
      </c>
      <c r="E470" s="10" t="e">
        <f>IF(B470="","",VLOOKUP(B470,Consultas_públicas!$A$376:$G$3879,7,0))</f>
        <v>#N/A</v>
      </c>
      <c r="F470" s="12" t="s">
        <v>1088</v>
      </c>
      <c r="G470" s="13">
        <v>43531</v>
      </c>
      <c r="H470" s="14" t="str">
        <f>IFERROR(IF(VLOOKUP(B470,'Oficios_-_pend_criticas'!$C$4:$D$4739,2,0)="","","X"),"")</f>
        <v/>
      </c>
      <c r="I470" s="12"/>
      <c r="J470" s="13"/>
      <c r="K470" s="10"/>
      <c r="L470" s="12" t="str">
        <f>IFERROR(VLOOKUP(B470,Retorno_da_RFB!$D$3:$I$6388,5,0),"")</f>
        <v>031</v>
      </c>
      <c r="M470" s="13">
        <f>IFERROR(VLOOKUP(B470,Retorno_da_RFB!$D$3:$I$6388,6,0),"")</f>
        <v>43545</v>
      </c>
      <c r="N470" s="10" t="str">
        <f>IFERROR(VLOOKUP(B470,Retorno_da_RFB!$D$3:$I$6388,3,0),"")</f>
        <v>8479.89.99</v>
      </c>
      <c r="O470" s="10" t="str">
        <f>IFERROR(VLOOKUP(B470,Retorno_da_RFB!$D$3:$I$6388,4,0),"")</f>
        <v>Vibradores pneumáticos, de impacto singular ou continuo, confeccionado sem carcaça de aço carbono ou alumínio, para trabalhar em temperatura de -20 até 200°C, com pressão de trabalho de 0,8 a 6BAR, para instalação interna ou externa, com ou sem berço de fixação.</v>
      </c>
      <c r="P470" s="12" t="str">
        <f>IFERROR(IF(N470="","",IF(VLOOKUP(LEFT(N470,10),'Universo_BK-BIT'!$A$5:$E$10005,2,0)="","X",VLOOKUP(LEFT(N470,10),'Universo_BK-BIT'!$A$5:$E$10005,2,0))),"X")</f>
        <v>BK</v>
      </c>
      <c r="Q470" s="12">
        <f>IFERROR(IF(P470="X","",VLOOKUP(LEFT(N470,10),'Universo_BK-BIT'!$A$5:$E$10005,3,0)),"")</f>
        <v>14</v>
      </c>
      <c r="R470" s="14" t="e">
        <f t="shared" si="22"/>
        <v>#REF!</v>
      </c>
      <c r="S470" s="14" t="e">
        <f t="shared" si="23"/>
        <v>#N/A</v>
      </c>
      <c r="T470" s="14"/>
      <c r="U470" s="14" t="str">
        <f ca="1">IFERROR(IF(P470="X",IF(VLOOKUP(B470,'Oficios_-_pend_criticas'!$C$3:$J$4739,5,0)="","",IF(VLOOKUP(B470,'Oficios_-_pend_criticas'!$C$3:$J$4739,7,0)="",IF(TODAY()&gt;VLOOKUP(B470,'Oficios_-_pend_criticas'!$C$3:$J$4739,5,0),"X",""),IF(VLOOKUP(B470,'Oficios_-_pend_criticas'!$C$3:$J$4739,7,0)&gt;VLOOKUP(B470,'Oficios_-_pend_criticas'!$C$3:$J$4739,5,0),"X",""))),""),"")</f>
        <v/>
      </c>
      <c r="V470" s="14" t="str">
        <f ca="1">IFERROR(IF(Q470=0,IF(VLOOKUP(B470,'Oficios_-_pend_criticas'!$C$3:$J$4739,5,0)="","",IF(VLOOKUP(B470,'Oficios_-_pend_criticas'!$C$3:$J$4739,7,0)="",IF(TODAY()&gt;VLOOKUP(B470,'Oficios_-_pend_criticas'!$C$3:$J$4739,5,0),"X",""),IF(VLOOKUP(B470,'Oficios_-_pend_criticas'!$C$3:$J$4739,7,0)&gt;VLOOKUP(B470,'Oficios_-_pend_criticas'!$C$3:$J$4739,5,0),"X",""))),""),"")</f>
        <v/>
      </c>
      <c r="W470" s="14" t="str">
        <f ca="1">IFERROR(IF(P470&lt;&gt;"X",IF(Q470&gt;0,IF(VLOOKUP(B470,'Oficios_-_pend_criticas'!$C$4:$J$4739,5,0)="","",IF(VLOOKUP(B470,'Oficios_-_pend_criticas'!$C$4:$J$4739,7,0)="",IF(TODAY()&gt;VLOOKUP(B470,'Oficios_-_pend_criticas'!$C$4:$J$4739,5,0),"X",""),IF(VLOOKUP(B470,'Oficios_-_pend_criticas'!$C$4:$J$4739,7,0)&gt;VLOOKUP(B470,'Oficios_-_pend_criticas'!$C$4:$J$4739,5,0),"X",""))),""),""),"")</f>
        <v/>
      </c>
    </row>
    <row r="471" spans="1:23" ht="36.75" customHeight="1" x14ac:dyDescent="0.25">
      <c r="A471" s="9" t="str">
        <f t="shared" si="21"/>
        <v/>
      </c>
      <c r="B471" s="10" t="s">
        <v>1194</v>
      </c>
      <c r="C471" s="11" t="e">
        <f>IF(B471="","",VLOOKUP(B471,#REF!,6,0))</f>
        <v>#REF!</v>
      </c>
      <c r="D471" s="12" t="e">
        <f>IF(B471="","",VLOOKUP(B471,#REF!,22,0))</f>
        <v>#REF!</v>
      </c>
      <c r="E471" s="10" t="e">
        <f>IF(B471="","",VLOOKUP(B471,Consultas_públicas!$A$376:$G$3879,7,0))</f>
        <v>#N/A</v>
      </c>
      <c r="F471" s="12" t="s">
        <v>1088</v>
      </c>
      <c r="G471" s="13">
        <v>43531</v>
      </c>
      <c r="H471" s="14" t="str">
        <f>IFERROR(IF(VLOOKUP(B471,'Oficios_-_pend_criticas'!$C$4:$D$4739,2,0)="","","X"),"")</f>
        <v/>
      </c>
      <c r="I471" s="12"/>
      <c r="J471" s="13"/>
      <c r="K471" s="10"/>
      <c r="L471" s="12" t="str">
        <f>IFERROR(VLOOKUP(B471,Retorno_da_RFB!$D$3:$I$6388,5,0),"")</f>
        <v>031</v>
      </c>
      <c r="M471" s="13">
        <f>IFERROR(VLOOKUP(B471,Retorno_da_RFB!$D$3:$I$6388,6,0),"")</f>
        <v>43545</v>
      </c>
      <c r="N471" s="10" t="str">
        <f>IFERROR(VLOOKUP(B471,Retorno_da_RFB!$D$3:$I$6388,3,0),"")</f>
        <v>8479.89.99</v>
      </c>
      <c r="O471" s="10" t="str">
        <f>IFERROR(VLOOKUP(B471,Retorno_da_RFB!$D$3:$I$6388,4,0),"")</f>
        <v>Vibrofluidificadores confeccionados em carcaça de alumínio, aço inox, plástico ou fibra de vidro, dotados de: membrana de silicone para auxilio de fluxo de materiais para temperaturas de -40 até 230°C; com cavidades nas membranas para direcionar o fluxo de ar para baixo, com furos de saída de ar para limpeza autônoma Fornecimento mínimo de 4 peças ou múltiplos, devido embalagem conter 4 unidades.</v>
      </c>
      <c r="P471" s="12" t="str">
        <f>IFERROR(IF(N471="","",IF(VLOOKUP(LEFT(N471,10),'Universo_BK-BIT'!$A$5:$E$10005,2,0)="","X",VLOOKUP(LEFT(N471,10),'Universo_BK-BIT'!$A$5:$E$10005,2,0))),"X")</f>
        <v>BK</v>
      </c>
      <c r="Q471" s="12">
        <f>IFERROR(IF(P471="X","",VLOOKUP(LEFT(N471,10),'Universo_BK-BIT'!$A$5:$E$10005,3,0)),"")</f>
        <v>14</v>
      </c>
      <c r="R471" s="14" t="e">
        <f t="shared" si="22"/>
        <v>#REF!</v>
      </c>
      <c r="S471" s="14" t="e">
        <f t="shared" si="23"/>
        <v>#N/A</v>
      </c>
      <c r="T471" s="14"/>
      <c r="U471" s="14" t="str">
        <f ca="1">IFERROR(IF(P471="X",IF(VLOOKUP(B471,'Oficios_-_pend_criticas'!$C$3:$J$4739,5,0)="","",IF(VLOOKUP(B471,'Oficios_-_pend_criticas'!$C$3:$J$4739,7,0)="",IF(TODAY()&gt;VLOOKUP(B471,'Oficios_-_pend_criticas'!$C$3:$J$4739,5,0),"X",""),IF(VLOOKUP(B471,'Oficios_-_pend_criticas'!$C$3:$J$4739,7,0)&gt;VLOOKUP(B471,'Oficios_-_pend_criticas'!$C$3:$J$4739,5,0),"X",""))),""),"")</f>
        <v/>
      </c>
      <c r="V471" s="14" t="str">
        <f ca="1">IFERROR(IF(Q471=0,IF(VLOOKUP(B471,'Oficios_-_pend_criticas'!$C$3:$J$4739,5,0)="","",IF(VLOOKUP(B471,'Oficios_-_pend_criticas'!$C$3:$J$4739,7,0)="",IF(TODAY()&gt;VLOOKUP(B471,'Oficios_-_pend_criticas'!$C$3:$J$4739,5,0),"X",""),IF(VLOOKUP(B471,'Oficios_-_pend_criticas'!$C$3:$J$4739,7,0)&gt;VLOOKUP(B471,'Oficios_-_pend_criticas'!$C$3:$J$4739,5,0),"X",""))),""),"")</f>
        <v/>
      </c>
      <c r="W471" s="14" t="str">
        <f ca="1">IFERROR(IF(P471&lt;&gt;"X",IF(Q471&gt;0,IF(VLOOKUP(B471,'Oficios_-_pend_criticas'!$C$4:$J$4739,5,0)="","",IF(VLOOKUP(B471,'Oficios_-_pend_criticas'!$C$4:$J$4739,7,0)="",IF(TODAY()&gt;VLOOKUP(B471,'Oficios_-_pend_criticas'!$C$4:$J$4739,5,0),"X",""),IF(VLOOKUP(B471,'Oficios_-_pend_criticas'!$C$4:$J$4739,7,0)&gt;VLOOKUP(B471,'Oficios_-_pend_criticas'!$C$4:$J$4739,5,0),"X",""))),""),""),"")</f>
        <v/>
      </c>
    </row>
    <row r="472" spans="1:23" ht="36.75" customHeight="1" x14ac:dyDescent="0.25">
      <c r="A472" s="9" t="str">
        <f t="shared" si="21"/>
        <v/>
      </c>
      <c r="B472" s="10" t="s">
        <v>1196</v>
      </c>
      <c r="C472" s="11" t="e">
        <f>IF(B472="","",VLOOKUP(B472,#REF!,6,0))</f>
        <v>#REF!</v>
      </c>
      <c r="D472" s="12" t="e">
        <f>IF(B472="","",VLOOKUP(B472,#REF!,22,0))</f>
        <v>#REF!</v>
      </c>
      <c r="E472" s="10" t="e">
        <f>IF(B472="","",VLOOKUP(B472,Consultas_públicas!$A$376:$G$3879,7,0))</f>
        <v>#N/A</v>
      </c>
      <c r="F472" s="12" t="s">
        <v>1088</v>
      </c>
      <c r="G472" s="13">
        <v>43531</v>
      </c>
      <c r="H472" s="14" t="str">
        <f>IFERROR(IF(VLOOKUP(B472,'Oficios_-_pend_criticas'!$C$4:$D$4739,2,0)="","","X"),"")</f>
        <v/>
      </c>
      <c r="I472" s="12"/>
      <c r="J472" s="13"/>
      <c r="K472" s="10"/>
      <c r="L472" s="12" t="str">
        <f>IFERROR(VLOOKUP(B472,Retorno_da_RFB!$D$3:$I$6388,5,0),"")</f>
        <v>031</v>
      </c>
      <c r="M472" s="13">
        <f>IFERROR(VLOOKUP(B472,Retorno_da_RFB!$D$3:$I$6388,6,0),"")</f>
        <v>43545</v>
      </c>
      <c r="N472" s="10" t="str">
        <f>IFERROR(VLOOKUP(B472,Retorno_da_RFB!$D$3:$I$6388,3,0),"")</f>
        <v>8428.90.90</v>
      </c>
      <c r="O472" s="10" t="str">
        <f>IFERROR(VLOOKUP(B472,Retorno_da_RFB!$D$3:$I$6388,4,0),"")</f>
        <v>Robôs rodoferroviários elétricos rebocadores de vagões, para operações de manobra em oficinas de manutenção, pátio industrial e portuário; comandado remotamente por rádio controle industrial portátil, com sistema de direção intuitivo por cores; alimentado exclusivamente por bateria; com carregador inteligente de alta frequência incorporado; controle e comando realizado por CLP industrial; dotados de tração elétrica síncrona nas 4 rodas e eixo pendular para controle e transferência efetiva da tração, mesmo em condições de solo adversas; freios a disco por molas atuantes em todas as rodas; direção articulada passiva, capaz de realizar giros de 360° em torno do próprio eixo; com guia de trilhos acionada hidraulicamente por controle remoto, com sistema de ajuste e compensação que acompanham as irregularidades dos trilhos; sistema de frenagem de segurança com botoeira de parada de emergência; pneus de borracha maciça de alta resistência; com peso próprio entre 4 e 12 toneladas, forças de tração entre 20 e 50kN.</v>
      </c>
      <c r="P472" s="12" t="str">
        <f>IFERROR(IF(N472="","",IF(VLOOKUP(LEFT(N472,10),'Universo_BK-BIT'!$A$5:$E$10005,2,0)="","X",VLOOKUP(LEFT(N472,10),'Universo_BK-BIT'!$A$5:$E$10005,2,0))),"X")</f>
        <v>BK</v>
      </c>
      <c r="Q472" s="12">
        <f>IFERROR(IF(P472="X","",VLOOKUP(LEFT(N472,10),'Universo_BK-BIT'!$A$5:$E$10005,3,0)),"")</f>
        <v>14</v>
      </c>
      <c r="R472" s="14" t="e">
        <f t="shared" si="22"/>
        <v>#REF!</v>
      </c>
      <c r="S472" s="14" t="e">
        <f t="shared" si="23"/>
        <v>#N/A</v>
      </c>
      <c r="T472" s="14"/>
      <c r="U472" s="14" t="str">
        <f ca="1">IFERROR(IF(P472="X",IF(VLOOKUP(B472,'Oficios_-_pend_criticas'!$C$3:$J$4739,5,0)="","",IF(VLOOKUP(B472,'Oficios_-_pend_criticas'!$C$3:$J$4739,7,0)="",IF(TODAY()&gt;VLOOKUP(B472,'Oficios_-_pend_criticas'!$C$3:$J$4739,5,0),"X",""),IF(VLOOKUP(B472,'Oficios_-_pend_criticas'!$C$3:$J$4739,7,0)&gt;VLOOKUP(B472,'Oficios_-_pend_criticas'!$C$3:$J$4739,5,0),"X",""))),""),"")</f>
        <v/>
      </c>
      <c r="V472" s="14" t="str">
        <f ca="1">IFERROR(IF(Q472=0,IF(VLOOKUP(B472,'Oficios_-_pend_criticas'!$C$3:$J$4739,5,0)="","",IF(VLOOKUP(B472,'Oficios_-_pend_criticas'!$C$3:$J$4739,7,0)="",IF(TODAY()&gt;VLOOKUP(B472,'Oficios_-_pend_criticas'!$C$3:$J$4739,5,0),"X",""),IF(VLOOKUP(B472,'Oficios_-_pend_criticas'!$C$3:$J$4739,7,0)&gt;VLOOKUP(B472,'Oficios_-_pend_criticas'!$C$3:$J$4739,5,0),"X",""))),""),"")</f>
        <v/>
      </c>
      <c r="W472" s="14" t="str">
        <f ca="1">IFERROR(IF(P472&lt;&gt;"X",IF(Q472&gt;0,IF(VLOOKUP(B472,'Oficios_-_pend_criticas'!$C$4:$J$4739,5,0)="","",IF(VLOOKUP(B472,'Oficios_-_pend_criticas'!$C$4:$J$4739,7,0)="",IF(TODAY()&gt;VLOOKUP(B472,'Oficios_-_pend_criticas'!$C$4:$J$4739,5,0),"X",""),IF(VLOOKUP(B472,'Oficios_-_pend_criticas'!$C$4:$J$4739,7,0)&gt;VLOOKUP(B472,'Oficios_-_pend_criticas'!$C$4:$J$4739,5,0),"X",""))),""),""),"")</f>
        <v/>
      </c>
    </row>
    <row r="473" spans="1:23" ht="36.75" customHeight="1" x14ac:dyDescent="0.25">
      <c r="A473" s="9" t="str">
        <f t="shared" si="21"/>
        <v/>
      </c>
      <c r="B473" s="10" t="s">
        <v>1198</v>
      </c>
      <c r="C473" s="11" t="e">
        <f>IF(B473="","",VLOOKUP(B473,#REF!,6,0))</f>
        <v>#REF!</v>
      </c>
      <c r="D473" s="12" t="e">
        <f>IF(B473="","",VLOOKUP(B473,#REF!,22,0))</f>
        <v>#REF!</v>
      </c>
      <c r="E473" s="10" t="e">
        <f>IF(B473="","",VLOOKUP(B473,Consultas_públicas!$A$376:$G$3879,7,0))</f>
        <v>#N/A</v>
      </c>
      <c r="F473" s="12" t="s">
        <v>1088</v>
      </c>
      <c r="G473" s="13">
        <v>43531</v>
      </c>
      <c r="H473" s="14" t="str">
        <f>IFERROR(IF(VLOOKUP(B473,'Oficios_-_pend_criticas'!$C$4:$D$4739,2,0)="","","X"),"")</f>
        <v/>
      </c>
      <c r="I473" s="12"/>
      <c r="J473" s="13"/>
      <c r="K473" s="10"/>
      <c r="L473" s="12" t="str">
        <f>IFERROR(VLOOKUP(B473,Retorno_da_RFB!$D$3:$I$6388,5,0),"")</f>
        <v>064</v>
      </c>
      <c r="M473" s="13">
        <f>IFERROR(VLOOKUP(B473,Retorno_da_RFB!$D$3:$I$6388,6,0),"")</f>
        <v>43593</v>
      </c>
      <c r="N473" s="10" t="str">
        <f>IFERROR(VLOOKUP(B473,Retorno_da_RFB!$D$3:$I$6388,3,0),"")</f>
        <v>8474.10.00</v>
      </c>
      <c r="O473" s="10" t="str">
        <f>IFERROR(VLOOKUP(B473,Retorno_da_RFB!$D$3:$I$6388,4,0),"")</f>
        <v>Motovibradores, confeccionados em carcaça de ferro fundido ou aço, composta de: caixa de borne de resina; regulagem dos contrapesos em escalada ; sistema de vedação com grau de proteção IP66 (total proteção contra pó e jatos de água) com impregnação à vácuo; sensor de temperatura PTC 130°C; com ou sem berço de fixação.</v>
      </c>
      <c r="P473" s="12" t="str">
        <f>IFERROR(IF(N473="","",IF(VLOOKUP(LEFT(N473,10),'Universo_BK-BIT'!$A$5:$E$10005,2,0)="","X",VLOOKUP(LEFT(N473,10),'Universo_BK-BIT'!$A$5:$E$10005,2,0))),"X")</f>
        <v>BK</v>
      </c>
      <c r="Q473" s="12">
        <f>IFERROR(IF(P473="X","",VLOOKUP(LEFT(N473,10),'Universo_BK-BIT'!$A$5:$E$10005,3,0)),"")</f>
        <v>14</v>
      </c>
      <c r="R473" s="14" t="e">
        <f t="shared" si="22"/>
        <v>#REF!</v>
      </c>
      <c r="S473" s="14" t="e">
        <f t="shared" si="23"/>
        <v>#N/A</v>
      </c>
      <c r="T473" s="14"/>
      <c r="U473" s="14" t="str">
        <f ca="1">IFERROR(IF(P473="X",IF(VLOOKUP(B473,'Oficios_-_pend_criticas'!$C$3:$J$4739,5,0)="","",IF(VLOOKUP(B473,'Oficios_-_pend_criticas'!$C$3:$J$4739,7,0)="",IF(TODAY()&gt;VLOOKUP(B473,'Oficios_-_pend_criticas'!$C$3:$J$4739,5,0),"X",""),IF(VLOOKUP(B473,'Oficios_-_pend_criticas'!$C$3:$J$4739,7,0)&gt;VLOOKUP(B473,'Oficios_-_pend_criticas'!$C$3:$J$4739,5,0),"X",""))),""),"")</f>
        <v/>
      </c>
      <c r="V473" s="14" t="str">
        <f ca="1">IFERROR(IF(Q473=0,IF(VLOOKUP(B473,'Oficios_-_pend_criticas'!$C$3:$J$4739,5,0)="","",IF(VLOOKUP(B473,'Oficios_-_pend_criticas'!$C$3:$J$4739,7,0)="",IF(TODAY()&gt;VLOOKUP(B473,'Oficios_-_pend_criticas'!$C$3:$J$4739,5,0),"X",""),IF(VLOOKUP(B473,'Oficios_-_pend_criticas'!$C$3:$J$4739,7,0)&gt;VLOOKUP(B473,'Oficios_-_pend_criticas'!$C$3:$J$4739,5,0),"X",""))),""),"")</f>
        <v/>
      </c>
      <c r="W473" s="14" t="str">
        <f ca="1">IFERROR(IF(P473&lt;&gt;"X",IF(Q473&gt;0,IF(VLOOKUP(B473,'Oficios_-_pend_criticas'!$C$4:$J$4739,5,0)="","",IF(VLOOKUP(B473,'Oficios_-_pend_criticas'!$C$4:$J$4739,7,0)="",IF(TODAY()&gt;VLOOKUP(B473,'Oficios_-_pend_criticas'!$C$4:$J$4739,5,0),"X",""),IF(VLOOKUP(B473,'Oficios_-_pend_criticas'!$C$4:$J$4739,7,0)&gt;VLOOKUP(B473,'Oficios_-_pend_criticas'!$C$4:$J$4739,5,0),"X",""))),""),""),"")</f>
        <v/>
      </c>
    </row>
    <row r="474" spans="1:23" ht="36.75" customHeight="1" x14ac:dyDescent="0.25">
      <c r="A474" s="9" t="str">
        <f t="shared" si="21"/>
        <v/>
      </c>
      <c r="B474" s="10" t="s">
        <v>1201</v>
      </c>
      <c r="C474" s="11" t="e">
        <f>IF(B474="","",VLOOKUP(B474,#REF!,6,0))</f>
        <v>#REF!</v>
      </c>
      <c r="D474" s="12" t="e">
        <f>IF(B474="","",VLOOKUP(B474,#REF!,22,0))</f>
        <v>#REF!</v>
      </c>
      <c r="E474" s="10" t="e">
        <f>IF(B474="","",VLOOKUP(B474,Consultas_públicas!$A$376:$G$3879,7,0))</f>
        <v>#N/A</v>
      </c>
      <c r="F474" s="12" t="s">
        <v>1088</v>
      </c>
      <c r="G474" s="13">
        <v>43531</v>
      </c>
      <c r="H474" s="14" t="str">
        <f>IFERROR(IF(VLOOKUP(B474,'Oficios_-_pend_criticas'!$C$4:$D$4739,2,0)="","","X"),"")</f>
        <v/>
      </c>
      <c r="I474" s="12"/>
      <c r="J474" s="13"/>
      <c r="K474" s="10"/>
      <c r="L474" s="12" t="str">
        <f>IFERROR(VLOOKUP(B474,Retorno_da_RFB!$D$3:$I$6388,5,0),"")</f>
        <v>031</v>
      </c>
      <c r="M474" s="13">
        <f>IFERROR(VLOOKUP(B474,Retorno_da_RFB!$D$3:$I$6388,6,0),"")</f>
        <v>43545</v>
      </c>
      <c r="N474" s="10" t="str">
        <f>IFERROR(VLOOKUP(B474,Retorno_da_RFB!$D$3:$I$6388,3,0),"")</f>
        <v>8425.39.10</v>
      </c>
      <c r="O474" s="10" t="str">
        <f>IFERROR(VLOOKUP(B474,Retorno_da_RFB!$D$3:$I$6388,4,0),"")</f>
        <v>Puxadores hidráulicos rebocáveis com ou sem rodas, para lançamento de cabos com diâmetro máximo de 50mm, em redes de transmissão de energia elétrica, tração máxima até 280kN a velocidade  até 5km/h, velocidade máxima de lançamento até 5km/h a tração até 280kN, com roda-guia de diâmetro até 1.500mm, massa  até 13.000kg, motor diesel até 328kW, transmissão hidráulica com circuito fechado para variação contínua de velocidade em ambos os sentidos de rotação, sistema de pré-ajuste de tração, freio hidráulico negativo auto atuante, dinamômetro hidráulico com ponto de ajuste e controle automático da tração máxima, sistema de resfriamento do óleo hidráulico, instrumentos de controle para o sistema hidráulico e o motor diesel, enrolador automático de carretel incorporado com auto carregamento e enrolamento de nível automático, estabilizador de lâmina frontal com atuação mecânica, ponto de ligação à terra.</v>
      </c>
      <c r="P474" s="12" t="str">
        <f>IFERROR(IF(N474="","",IF(VLOOKUP(LEFT(N474,10),'Universo_BK-BIT'!$A$5:$E$10005,2,0)="","X",VLOOKUP(LEFT(N474,10),'Universo_BK-BIT'!$A$5:$E$10005,2,0))),"X")</f>
        <v>BK</v>
      </c>
      <c r="Q474" s="12">
        <f>IFERROR(IF(P474="X","",VLOOKUP(LEFT(N474,10),'Universo_BK-BIT'!$A$5:$E$10005,3,0)),"")</f>
        <v>14</v>
      </c>
      <c r="R474" s="14" t="e">
        <f t="shared" si="22"/>
        <v>#REF!</v>
      </c>
      <c r="S474" s="14" t="e">
        <f t="shared" si="23"/>
        <v>#N/A</v>
      </c>
      <c r="T474" s="14"/>
      <c r="U474" s="14" t="str">
        <f ca="1">IFERROR(IF(P474="X",IF(VLOOKUP(B474,'Oficios_-_pend_criticas'!$C$3:$J$4739,5,0)="","",IF(VLOOKUP(B474,'Oficios_-_pend_criticas'!$C$3:$J$4739,7,0)="",IF(TODAY()&gt;VLOOKUP(B474,'Oficios_-_pend_criticas'!$C$3:$J$4739,5,0),"X",""),IF(VLOOKUP(B474,'Oficios_-_pend_criticas'!$C$3:$J$4739,7,0)&gt;VLOOKUP(B474,'Oficios_-_pend_criticas'!$C$3:$J$4739,5,0),"X",""))),""),"")</f>
        <v/>
      </c>
      <c r="V474" s="14" t="str">
        <f ca="1">IFERROR(IF(Q474=0,IF(VLOOKUP(B474,'Oficios_-_pend_criticas'!$C$3:$J$4739,5,0)="","",IF(VLOOKUP(B474,'Oficios_-_pend_criticas'!$C$3:$J$4739,7,0)="",IF(TODAY()&gt;VLOOKUP(B474,'Oficios_-_pend_criticas'!$C$3:$J$4739,5,0),"X",""),IF(VLOOKUP(B474,'Oficios_-_pend_criticas'!$C$3:$J$4739,7,0)&gt;VLOOKUP(B474,'Oficios_-_pend_criticas'!$C$3:$J$4739,5,0),"X",""))),""),"")</f>
        <v/>
      </c>
      <c r="W474" s="14" t="str">
        <f ca="1">IFERROR(IF(P474&lt;&gt;"X",IF(Q474&gt;0,IF(VLOOKUP(B474,'Oficios_-_pend_criticas'!$C$4:$J$4739,5,0)="","",IF(VLOOKUP(B474,'Oficios_-_pend_criticas'!$C$4:$J$4739,7,0)="",IF(TODAY()&gt;VLOOKUP(B474,'Oficios_-_pend_criticas'!$C$4:$J$4739,5,0),"X",""),IF(VLOOKUP(B474,'Oficios_-_pend_criticas'!$C$4:$J$4739,7,0)&gt;VLOOKUP(B474,'Oficios_-_pend_criticas'!$C$4:$J$4739,5,0),"X",""))),""),""),"")</f>
        <v/>
      </c>
    </row>
    <row r="475" spans="1:23" ht="36.75" customHeight="1" x14ac:dyDescent="0.25">
      <c r="A475" s="9" t="str">
        <f t="shared" si="21"/>
        <v/>
      </c>
      <c r="B475" s="10" t="s">
        <v>1203</v>
      </c>
      <c r="C475" s="11" t="e">
        <f>IF(B475="","",VLOOKUP(B475,#REF!,6,0))</f>
        <v>#REF!</v>
      </c>
      <c r="D475" s="12" t="e">
        <f>IF(B475="","",VLOOKUP(B475,#REF!,22,0))</f>
        <v>#REF!</v>
      </c>
      <c r="E475" s="10" t="e">
        <f>IF(B475="","",VLOOKUP(B475,Consultas_públicas!$A$376:$G$3879,7,0))</f>
        <v>#N/A</v>
      </c>
      <c r="F475" s="12" t="s">
        <v>1088</v>
      </c>
      <c r="G475" s="13">
        <v>43531</v>
      </c>
      <c r="H475" s="14" t="str">
        <f>IFERROR(IF(VLOOKUP(B475,'Oficios_-_pend_criticas'!$C$4:$D$4739,2,0)="","","X"),"")</f>
        <v/>
      </c>
      <c r="I475" s="12"/>
      <c r="J475" s="13"/>
      <c r="K475" s="10"/>
      <c r="L475" s="12" t="str">
        <f>IFERROR(VLOOKUP(B475,Retorno_da_RFB!$D$3:$I$6388,5,0),"")</f>
        <v>031</v>
      </c>
      <c r="M475" s="13">
        <f>IFERROR(VLOOKUP(B475,Retorno_da_RFB!$D$3:$I$6388,6,0),"")</f>
        <v>43545</v>
      </c>
      <c r="N475" s="10" t="str">
        <f>IFERROR(VLOOKUP(B475,Retorno_da_RFB!$D$3:$I$6388,3,0),"")</f>
        <v>8427.10.90</v>
      </c>
      <c r="O475" s="10" t="str">
        <f>IFERROR(VLOOKUP(B475,Retorno_da_RFB!$D$3:$I$6388,4,0),"")</f>
        <v>Máquinas autopropulsadas sobre rodas, para transporte e movimentação de cargas, robotizadas, com movimentação por sistema de operação manual e  autoguiadas (sem condutor), por intermédio de sistema de orientação com navegação por meio de raios laser e controladas e monitoradas por sistema automático de controle de rede, contendo sistema de freio elétrico ou mecânico, sistema segurança com sensores frontal, lateral e traseiro, com capacidade nominal de elevação de carga de 1.400kg a 600mm, com altura máxima de elevação em modo manual de 2.800mm, comprimento do garfo para paletes industriais de 1.150mm, altura máxima de navegação a laser de 2.150mm, sistema de segurança pessoal com scanner a laser na frente e atrás e barreiras de luz laterais, scanner a laser para refletores padrão, homem-máquina (IHM) com painel sensível ao toque de 5.7”, sistema computadorizado e comunicação via WLAN.</v>
      </c>
      <c r="P475" s="12" t="str">
        <f>IFERROR(IF(N475="","",IF(VLOOKUP(LEFT(N475,10),'Universo_BK-BIT'!$A$5:$E$10005,2,0)="","X",VLOOKUP(LEFT(N475,10),'Universo_BK-BIT'!$A$5:$E$10005,2,0))),"X")</f>
        <v>BK</v>
      </c>
      <c r="Q475" s="12">
        <f>IFERROR(IF(P475="X","",VLOOKUP(LEFT(N475,10),'Universo_BK-BIT'!$A$5:$E$10005,3,0)),"")</f>
        <v>14</v>
      </c>
      <c r="R475" s="14" t="e">
        <f t="shared" si="22"/>
        <v>#REF!</v>
      </c>
      <c r="S475" s="14" t="e">
        <f t="shared" si="23"/>
        <v>#N/A</v>
      </c>
      <c r="T475" s="14"/>
      <c r="U475" s="14" t="str">
        <f ca="1">IFERROR(IF(P475="X",IF(VLOOKUP(B475,'Oficios_-_pend_criticas'!$C$3:$J$4739,5,0)="","",IF(VLOOKUP(B475,'Oficios_-_pend_criticas'!$C$3:$J$4739,7,0)="",IF(TODAY()&gt;VLOOKUP(B475,'Oficios_-_pend_criticas'!$C$3:$J$4739,5,0),"X",""),IF(VLOOKUP(B475,'Oficios_-_pend_criticas'!$C$3:$J$4739,7,0)&gt;VLOOKUP(B475,'Oficios_-_pend_criticas'!$C$3:$J$4739,5,0),"X",""))),""),"")</f>
        <v/>
      </c>
      <c r="V475" s="14" t="str">
        <f ca="1">IFERROR(IF(Q475=0,IF(VLOOKUP(B475,'Oficios_-_pend_criticas'!$C$3:$J$4739,5,0)="","",IF(VLOOKUP(B475,'Oficios_-_pend_criticas'!$C$3:$J$4739,7,0)="",IF(TODAY()&gt;VLOOKUP(B475,'Oficios_-_pend_criticas'!$C$3:$J$4739,5,0),"X",""),IF(VLOOKUP(B475,'Oficios_-_pend_criticas'!$C$3:$J$4739,7,0)&gt;VLOOKUP(B475,'Oficios_-_pend_criticas'!$C$3:$J$4739,5,0),"X",""))),""),"")</f>
        <v/>
      </c>
      <c r="W475" s="14" t="str">
        <f ca="1">IFERROR(IF(P475&lt;&gt;"X",IF(Q475&gt;0,IF(VLOOKUP(B475,'Oficios_-_pend_criticas'!$C$4:$J$4739,5,0)="","",IF(VLOOKUP(B475,'Oficios_-_pend_criticas'!$C$4:$J$4739,7,0)="",IF(TODAY()&gt;VLOOKUP(B475,'Oficios_-_pend_criticas'!$C$4:$J$4739,5,0),"X",""),IF(VLOOKUP(B475,'Oficios_-_pend_criticas'!$C$4:$J$4739,7,0)&gt;VLOOKUP(B475,'Oficios_-_pend_criticas'!$C$4:$J$4739,5,0),"X",""))),""),""),"")</f>
        <v/>
      </c>
    </row>
    <row r="476" spans="1:23" ht="36.75" customHeight="1" x14ac:dyDescent="0.25">
      <c r="A476" s="9" t="str">
        <f t="shared" si="21"/>
        <v/>
      </c>
      <c r="B476" s="10" t="s">
        <v>1205</v>
      </c>
      <c r="C476" s="11" t="e">
        <f>IF(B476="","",VLOOKUP(B476,#REF!,6,0))</f>
        <v>#REF!</v>
      </c>
      <c r="D476" s="12" t="e">
        <f>IF(B476="","",VLOOKUP(B476,#REF!,22,0))</f>
        <v>#REF!</v>
      </c>
      <c r="E476" s="10" t="e">
        <f>IF(B476="","",VLOOKUP(B476,Consultas_públicas!$A$376:$G$3879,7,0))</f>
        <v>#N/A</v>
      </c>
      <c r="F476" s="12" t="s">
        <v>1088</v>
      </c>
      <c r="G476" s="13">
        <v>43531</v>
      </c>
      <c r="H476" s="14" t="str">
        <f>IFERROR(IF(VLOOKUP(B476,'Oficios_-_pend_criticas'!$C$4:$D$4739,2,0)="","","X"),"")</f>
        <v/>
      </c>
      <c r="I476" s="12"/>
      <c r="J476" s="13"/>
      <c r="K476" s="10"/>
      <c r="L476" s="12" t="str">
        <f>IFERROR(VLOOKUP(B476,Retorno_da_RFB!$D$3:$I$6388,5,0),"")</f>
        <v>031</v>
      </c>
      <c r="M476" s="13">
        <f>IFERROR(VLOOKUP(B476,Retorno_da_RFB!$D$3:$I$6388,6,0),"")</f>
        <v>43545</v>
      </c>
      <c r="N476" s="10" t="str">
        <f>IFERROR(VLOOKUP(B476,Retorno_da_RFB!$D$3:$I$6388,3,0),"")</f>
        <v>8479.82.10</v>
      </c>
      <c r="O476" s="10" t="str">
        <f>IFERROR(VLOOKUP(B476,Retorno_da_RFB!$D$3:$I$6388,4,0),"")</f>
        <v>Máquinas automáticas para mistura, granulação, secagem e revestimento de produtos farmacêuticos para serem utilizadas na pesquisa e desenvolvimento de grânulos e “pellets”, para lotes iguais ou inferiores a 6kg com densidade de 0,5kg/litros, volume máximo de trabalho 12 litros, fluxo de ar 450m³/h, dotadas de módulo de leito fluidizado para secagem, granulação, mistura e revestimento com prato de distribuição responsável pelo fluxo interno com movimentação toroidal do ar de fluidização; sistema integrado de bomba peristáltica e bicos injetores de tripla função (injeção simultânea de fluidos, ar atomizado e ar anti entupimento); sistema dinâmico interno de filtragem com estações de captação/tratamento de ar; ventilador soprador e área de filtragem do ar de descarga; sistema de gerenciamento com controlador lógico programável e interface lógica homem-máquina (IHM).</v>
      </c>
      <c r="P476" s="12" t="str">
        <f>IFERROR(IF(N476="","",IF(VLOOKUP(LEFT(N476,10),'Universo_BK-BIT'!$A$5:$E$10005,2,0)="","X",VLOOKUP(LEFT(N476,10),'Universo_BK-BIT'!$A$5:$E$10005,2,0))),"X")</f>
        <v>BK</v>
      </c>
      <c r="Q476" s="12">
        <f>IFERROR(IF(P476="X","",VLOOKUP(LEFT(N476,10),'Universo_BK-BIT'!$A$5:$E$10005,3,0)),"")</f>
        <v>14</v>
      </c>
      <c r="R476" s="14" t="e">
        <f t="shared" si="22"/>
        <v>#REF!</v>
      </c>
      <c r="S476" s="14" t="e">
        <f t="shared" si="23"/>
        <v>#N/A</v>
      </c>
      <c r="T476" s="14"/>
      <c r="U476" s="14" t="str">
        <f ca="1">IFERROR(IF(P476="X",IF(VLOOKUP(B476,'Oficios_-_pend_criticas'!$C$3:$J$4739,5,0)="","",IF(VLOOKUP(B476,'Oficios_-_pend_criticas'!$C$3:$J$4739,7,0)="",IF(TODAY()&gt;VLOOKUP(B476,'Oficios_-_pend_criticas'!$C$3:$J$4739,5,0),"X",""),IF(VLOOKUP(B476,'Oficios_-_pend_criticas'!$C$3:$J$4739,7,0)&gt;VLOOKUP(B476,'Oficios_-_pend_criticas'!$C$3:$J$4739,5,0),"X",""))),""),"")</f>
        <v/>
      </c>
      <c r="V476" s="14" t="str">
        <f ca="1">IFERROR(IF(Q476=0,IF(VLOOKUP(B476,'Oficios_-_pend_criticas'!$C$3:$J$4739,5,0)="","",IF(VLOOKUP(B476,'Oficios_-_pend_criticas'!$C$3:$J$4739,7,0)="",IF(TODAY()&gt;VLOOKUP(B476,'Oficios_-_pend_criticas'!$C$3:$J$4739,5,0),"X",""),IF(VLOOKUP(B476,'Oficios_-_pend_criticas'!$C$3:$J$4739,7,0)&gt;VLOOKUP(B476,'Oficios_-_pend_criticas'!$C$3:$J$4739,5,0),"X",""))),""),"")</f>
        <v/>
      </c>
      <c r="W476" s="14" t="str">
        <f ca="1">IFERROR(IF(P476&lt;&gt;"X",IF(Q476&gt;0,IF(VLOOKUP(B476,'Oficios_-_pend_criticas'!$C$4:$J$4739,5,0)="","",IF(VLOOKUP(B476,'Oficios_-_pend_criticas'!$C$4:$J$4739,7,0)="",IF(TODAY()&gt;VLOOKUP(B476,'Oficios_-_pend_criticas'!$C$4:$J$4739,5,0),"X",""),IF(VLOOKUP(B476,'Oficios_-_pend_criticas'!$C$4:$J$4739,7,0)&gt;VLOOKUP(B476,'Oficios_-_pend_criticas'!$C$4:$J$4739,5,0),"X",""))),""),""),"")</f>
        <v/>
      </c>
    </row>
    <row r="477" spans="1:23" ht="36.75" customHeight="1" x14ac:dyDescent="0.25">
      <c r="A477" s="9" t="str">
        <f t="shared" si="21"/>
        <v/>
      </c>
      <c r="B477" s="10" t="s">
        <v>1207</v>
      </c>
      <c r="C477" s="11" t="e">
        <f>IF(B477="","",VLOOKUP(B477,#REF!,6,0))</f>
        <v>#REF!</v>
      </c>
      <c r="D477" s="12" t="e">
        <f>IF(B477="","",VLOOKUP(B477,#REF!,22,0))</f>
        <v>#REF!</v>
      </c>
      <c r="E477" s="10" t="e">
        <f>IF(B477="","",VLOOKUP(B477,Consultas_públicas!$A$376:$G$3879,7,0))</f>
        <v>#N/A</v>
      </c>
      <c r="F477" s="12" t="s">
        <v>1088</v>
      </c>
      <c r="G477" s="13">
        <v>43531</v>
      </c>
      <c r="H477" s="14" t="str">
        <f>IFERROR(IF(VLOOKUP(B477,'Oficios_-_pend_criticas'!$C$4:$D$4739,2,0)="","","X"),"")</f>
        <v/>
      </c>
      <c r="I477" s="12"/>
      <c r="J477" s="13"/>
      <c r="K477" s="10"/>
      <c r="L477" s="12" t="str">
        <f>IFERROR(VLOOKUP(B477,Retorno_da_RFB!$D$3:$I$6388,5,0),"")</f>
        <v>031</v>
      </c>
      <c r="M477" s="13">
        <f>IFERROR(VLOOKUP(B477,Retorno_da_RFB!$D$3:$I$6388,6,0),"")</f>
        <v>43545</v>
      </c>
      <c r="N477" s="10" t="str">
        <f>IFERROR(VLOOKUP(B477,Retorno_da_RFB!$D$3:$I$6388,3,0),"")</f>
        <v>8479.89.99</v>
      </c>
      <c r="O477" s="10" t="str">
        <f>IFERROR(VLOOKUP(B477,Retorno_da_RFB!$D$3:$I$6388,4,0),"")</f>
        <v>Bobinadores automáticos e ou manuais, com base simples, blindados ou não, para enrolamento de mangueiras utilizadas no transporte de óleo, combustíveis, graxa, água ou ar, com sistema de retração por mola, hidráulico, elétrico ou manual, com capacidade para mangueiras com comprimento máximo de até 50 metros e diâmetro nominal máximo de até 2 polegada, acompanhados ou não de mangueira.</v>
      </c>
      <c r="P477" s="12" t="str">
        <f>IFERROR(IF(N477="","",IF(VLOOKUP(LEFT(N477,10),'Universo_BK-BIT'!$A$5:$E$10005,2,0)="","X",VLOOKUP(LEFT(N477,10),'Universo_BK-BIT'!$A$5:$E$10005,2,0))),"X")</f>
        <v>BK</v>
      </c>
      <c r="Q477" s="12">
        <f>IFERROR(IF(P477="X","",VLOOKUP(LEFT(N477,10),'Universo_BK-BIT'!$A$5:$E$10005,3,0)),"")</f>
        <v>14</v>
      </c>
      <c r="R477" s="14" t="e">
        <f t="shared" si="22"/>
        <v>#REF!</v>
      </c>
      <c r="S477" s="14" t="e">
        <f t="shared" si="23"/>
        <v>#N/A</v>
      </c>
      <c r="T477" s="14"/>
      <c r="U477" s="14" t="str">
        <f ca="1">IFERROR(IF(P477="X",IF(VLOOKUP(B477,'Oficios_-_pend_criticas'!$C$3:$J$4739,5,0)="","",IF(VLOOKUP(B477,'Oficios_-_pend_criticas'!$C$3:$J$4739,7,0)="",IF(TODAY()&gt;VLOOKUP(B477,'Oficios_-_pend_criticas'!$C$3:$J$4739,5,0),"X",""),IF(VLOOKUP(B477,'Oficios_-_pend_criticas'!$C$3:$J$4739,7,0)&gt;VLOOKUP(B477,'Oficios_-_pend_criticas'!$C$3:$J$4739,5,0),"X",""))),""),"")</f>
        <v/>
      </c>
      <c r="V477" s="14" t="str">
        <f ca="1">IFERROR(IF(Q477=0,IF(VLOOKUP(B477,'Oficios_-_pend_criticas'!$C$3:$J$4739,5,0)="","",IF(VLOOKUP(B477,'Oficios_-_pend_criticas'!$C$3:$J$4739,7,0)="",IF(TODAY()&gt;VLOOKUP(B477,'Oficios_-_pend_criticas'!$C$3:$J$4739,5,0),"X",""),IF(VLOOKUP(B477,'Oficios_-_pend_criticas'!$C$3:$J$4739,7,0)&gt;VLOOKUP(B477,'Oficios_-_pend_criticas'!$C$3:$J$4739,5,0),"X",""))),""),"")</f>
        <v/>
      </c>
      <c r="W477" s="14" t="str">
        <f ca="1">IFERROR(IF(P477&lt;&gt;"X",IF(Q477&gt;0,IF(VLOOKUP(B477,'Oficios_-_pend_criticas'!$C$4:$J$4739,5,0)="","",IF(VLOOKUP(B477,'Oficios_-_pend_criticas'!$C$4:$J$4739,7,0)="",IF(TODAY()&gt;VLOOKUP(B477,'Oficios_-_pend_criticas'!$C$4:$J$4739,5,0),"X",""),IF(VLOOKUP(B477,'Oficios_-_pend_criticas'!$C$4:$J$4739,7,0)&gt;VLOOKUP(B477,'Oficios_-_pend_criticas'!$C$4:$J$4739,5,0),"X",""))),""),""),"")</f>
        <v/>
      </c>
    </row>
    <row r="478" spans="1:23" ht="36.75" customHeight="1" x14ac:dyDescent="0.25">
      <c r="A478" s="9" t="str">
        <f t="shared" si="21"/>
        <v/>
      </c>
      <c r="B478" s="10" t="s">
        <v>1209</v>
      </c>
      <c r="C478" s="11" t="e">
        <f>IF(B478="","",VLOOKUP(B478,#REF!,6,0))</f>
        <v>#REF!</v>
      </c>
      <c r="D478" s="12" t="e">
        <f>IF(B478="","",VLOOKUP(B478,#REF!,22,0))</f>
        <v>#REF!</v>
      </c>
      <c r="E478" s="10" t="e">
        <f>IF(B478="","",VLOOKUP(B478,Consultas_públicas!$A$376:$G$3879,7,0))</f>
        <v>#N/A</v>
      </c>
      <c r="F478" s="12" t="s">
        <v>1088</v>
      </c>
      <c r="G478" s="13">
        <v>43531</v>
      </c>
      <c r="H478" s="14" t="str">
        <f>IFERROR(IF(VLOOKUP(B478,'Oficios_-_pend_criticas'!$C$4:$D$4739,2,0)="","","X"),"")</f>
        <v/>
      </c>
      <c r="I478" s="12"/>
      <c r="J478" s="13"/>
      <c r="K478" s="10"/>
      <c r="L478" s="12" t="str">
        <f>IFERROR(VLOOKUP(B478,Retorno_da_RFB!$D$3:$I$6388,5,0),"")</f>
        <v>031</v>
      </c>
      <c r="M478" s="13">
        <f>IFERROR(VLOOKUP(B478,Retorno_da_RFB!$D$3:$I$6388,6,0),"")</f>
        <v>43545</v>
      </c>
      <c r="N478" s="10" t="str">
        <f>IFERROR(VLOOKUP(B478,Retorno_da_RFB!$D$3:$I$6388,3,0),"")</f>
        <v>8481.80.99</v>
      </c>
      <c r="O478" s="10" t="str">
        <f>IFERROR(VLOOKUP(B478,Retorno_da_RFB!$D$3:$I$6388,4,0),"")</f>
        <v>Válvulas para controle de escoamento de óleo ou graxa lubrificante, com fluxo máximo de até 70L/min ou 2.500g/min, respectivamente, acionadas manualmente por meio de gatilho, equipadas com medidor digital e ou mecânico e bico antigotejante.</v>
      </c>
      <c r="P478" s="12" t="str">
        <f>IFERROR(IF(N478="","",IF(VLOOKUP(LEFT(N478,10),'Universo_BK-BIT'!$A$5:$E$10005,2,0)="","X",VLOOKUP(LEFT(N478,10),'Universo_BK-BIT'!$A$5:$E$10005,2,0))),"X")</f>
        <v>BK</v>
      </c>
      <c r="Q478" s="12">
        <f>IFERROR(IF(P478="X","",VLOOKUP(LEFT(N478,10),'Universo_BK-BIT'!$A$5:$E$10005,3,0)),"")</f>
        <v>14</v>
      </c>
      <c r="R478" s="14" t="e">
        <f t="shared" si="22"/>
        <v>#REF!</v>
      </c>
      <c r="S478" s="14" t="e">
        <f t="shared" si="23"/>
        <v>#N/A</v>
      </c>
      <c r="T478" s="14"/>
      <c r="U478" s="14" t="str">
        <f ca="1">IFERROR(IF(P478="X",IF(VLOOKUP(B478,'Oficios_-_pend_criticas'!$C$3:$J$4739,5,0)="","",IF(VLOOKUP(B478,'Oficios_-_pend_criticas'!$C$3:$J$4739,7,0)="",IF(TODAY()&gt;VLOOKUP(B478,'Oficios_-_pend_criticas'!$C$3:$J$4739,5,0),"X",""),IF(VLOOKUP(B478,'Oficios_-_pend_criticas'!$C$3:$J$4739,7,0)&gt;VLOOKUP(B478,'Oficios_-_pend_criticas'!$C$3:$J$4739,5,0),"X",""))),""),"")</f>
        <v/>
      </c>
      <c r="V478" s="14" t="str">
        <f ca="1">IFERROR(IF(Q478=0,IF(VLOOKUP(B478,'Oficios_-_pend_criticas'!$C$3:$J$4739,5,0)="","",IF(VLOOKUP(B478,'Oficios_-_pend_criticas'!$C$3:$J$4739,7,0)="",IF(TODAY()&gt;VLOOKUP(B478,'Oficios_-_pend_criticas'!$C$3:$J$4739,5,0),"X",""),IF(VLOOKUP(B478,'Oficios_-_pend_criticas'!$C$3:$J$4739,7,0)&gt;VLOOKUP(B478,'Oficios_-_pend_criticas'!$C$3:$J$4739,5,0),"X",""))),""),"")</f>
        <v/>
      </c>
      <c r="W478" s="14" t="str">
        <f ca="1">IFERROR(IF(P478&lt;&gt;"X",IF(Q478&gt;0,IF(VLOOKUP(B478,'Oficios_-_pend_criticas'!$C$4:$J$4739,5,0)="","",IF(VLOOKUP(B478,'Oficios_-_pend_criticas'!$C$4:$J$4739,7,0)="",IF(TODAY()&gt;VLOOKUP(B478,'Oficios_-_pend_criticas'!$C$4:$J$4739,5,0),"X",""),IF(VLOOKUP(B478,'Oficios_-_pend_criticas'!$C$4:$J$4739,7,0)&gt;VLOOKUP(B478,'Oficios_-_pend_criticas'!$C$4:$J$4739,5,0),"X",""))),""),""),"")</f>
        <v/>
      </c>
    </row>
    <row r="479" spans="1:23" ht="36.75" customHeight="1" x14ac:dyDescent="0.25">
      <c r="A479" s="9" t="str">
        <f t="shared" si="21"/>
        <v/>
      </c>
      <c r="B479" s="10" t="s">
        <v>1211</v>
      </c>
      <c r="C479" s="11" t="e">
        <f>IF(B479="","",VLOOKUP(B479,#REF!,6,0))</f>
        <v>#REF!</v>
      </c>
      <c r="D479" s="12" t="e">
        <f>IF(B479="","",VLOOKUP(B479,#REF!,22,0))</f>
        <v>#REF!</v>
      </c>
      <c r="E479" s="10" t="e">
        <f>IF(B479="","",VLOOKUP(B479,Consultas_públicas!$A$376:$G$3879,7,0))</f>
        <v>#N/A</v>
      </c>
      <c r="F479" s="12" t="s">
        <v>1088</v>
      </c>
      <c r="G479" s="13">
        <v>43531</v>
      </c>
      <c r="H479" s="14" t="str">
        <f>IFERROR(IF(VLOOKUP(B479,'Oficios_-_pend_criticas'!$C$4:$D$4739,2,0)="","","X"),"")</f>
        <v/>
      </c>
      <c r="I479" s="12"/>
      <c r="J479" s="13"/>
      <c r="K479" s="10"/>
      <c r="L479" s="12" t="str">
        <f>IFERROR(VLOOKUP(B479,Retorno_da_RFB!$D$3:$I$6388,5,0),"")</f>
        <v>031</v>
      </c>
      <c r="M479" s="13">
        <f>IFERROR(VLOOKUP(B479,Retorno_da_RFB!$D$3:$I$6388,6,0),"")</f>
        <v>43545</v>
      </c>
      <c r="N479" s="10" t="str">
        <f>IFERROR(VLOOKUP(B479,Retorno_da_RFB!$D$3:$I$6388,3,0),"")</f>
        <v>8709.11.00</v>
      </c>
      <c r="O479" s="10" t="str">
        <f>IFERROR(VLOOKUP(B479,Retorno_da_RFB!$D$3:$I$6388,4,0),"")</f>
        <v>Veículos rebocadores, autopropulsores, elétricos, com operador pedestre, alimentados por bateria, para operação em ambiente internos e ou externos de curta distância, para múltiplas aplicações, com capacidade de tração rebocável igual ou maior a 800kg com ângulo de inclinação 0% e velocidade de deslocamento igual ou maior a 4km/h.</v>
      </c>
      <c r="P479" s="12" t="str">
        <f>IFERROR(IF(N479="","",IF(VLOOKUP(LEFT(N479,10),'Universo_BK-BIT'!$A$5:$E$10005,2,0)="","X",VLOOKUP(LEFT(N479,10),'Universo_BK-BIT'!$A$5:$E$10005,2,0))),"X")</f>
        <v>BK</v>
      </c>
      <c r="Q479" s="12">
        <f>IFERROR(IF(P479="X","",VLOOKUP(LEFT(N479,10),'Universo_BK-BIT'!$A$5:$E$10005,3,0)),"")</f>
        <v>14</v>
      </c>
      <c r="R479" s="14" t="e">
        <f t="shared" si="22"/>
        <v>#REF!</v>
      </c>
      <c r="S479" s="14" t="e">
        <f t="shared" si="23"/>
        <v>#N/A</v>
      </c>
      <c r="T479" s="14"/>
      <c r="U479" s="14" t="str">
        <f ca="1">IFERROR(IF(P479="X",IF(VLOOKUP(B479,'Oficios_-_pend_criticas'!$C$3:$J$4739,5,0)="","",IF(VLOOKUP(B479,'Oficios_-_pend_criticas'!$C$3:$J$4739,7,0)="",IF(TODAY()&gt;VLOOKUP(B479,'Oficios_-_pend_criticas'!$C$3:$J$4739,5,0),"X",""),IF(VLOOKUP(B479,'Oficios_-_pend_criticas'!$C$3:$J$4739,7,0)&gt;VLOOKUP(B479,'Oficios_-_pend_criticas'!$C$3:$J$4739,5,0),"X",""))),""),"")</f>
        <v/>
      </c>
      <c r="V479" s="14" t="str">
        <f ca="1">IFERROR(IF(Q479=0,IF(VLOOKUP(B479,'Oficios_-_pend_criticas'!$C$3:$J$4739,5,0)="","",IF(VLOOKUP(B479,'Oficios_-_pend_criticas'!$C$3:$J$4739,7,0)="",IF(TODAY()&gt;VLOOKUP(B479,'Oficios_-_pend_criticas'!$C$3:$J$4739,5,0),"X",""),IF(VLOOKUP(B479,'Oficios_-_pend_criticas'!$C$3:$J$4739,7,0)&gt;VLOOKUP(B479,'Oficios_-_pend_criticas'!$C$3:$J$4739,5,0),"X",""))),""),"")</f>
        <v/>
      </c>
      <c r="W479" s="14" t="str">
        <f ca="1">IFERROR(IF(P479&lt;&gt;"X",IF(Q479&gt;0,IF(VLOOKUP(B479,'Oficios_-_pend_criticas'!$C$4:$J$4739,5,0)="","",IF(VLOOKUP(B479,'Oficios_-_pend_criticas'!$C$4:$J$4739,7,0)="",IF(TODAY()&gt;VLOOKUP(B479,'Oficios_-_pend_criticas'!$C$4:$J$4739,5,0),"X",""),IF(VLOOKUP(B479,'Oficios_-_pend_criticas'!$C$4:$J$4739,7,0)&gt;VLOOKUP(B479,'Oficios_-_pend_criticas'!$C$4:$J$4739,5,0),"X",""))),""),""),"")</f>
        <v/>
      </c>
    </row>
    <row r="480" spans="1:23" ht="36.75" customHeight="1" x14ac:dyDescent="0.25">
      <c r="A480" s="9" t="str">
        <f t="shared" si="21"/>
        <v/>
      </c>
      <c r="B480" s="10" t="s">
        <v>1213</v>
      </c>
      <c r="C480" s="11" t="e">
        <f>IF(B480="","",VLOOKUP(B480,#REF!,6,0))</f>
        <v>#REF!</v>
      </c>
      <c r="D480" s="12" t="e">
        <f>IF(B480="","",VLOOKUP(B480,#REF!,22,0))</f>
        <v>#REF!</v>
      </c>
      <c r="E480" s="10" t="e">
        <f>IF(B480="","",VLOOKUP(B480,Consultas_públicas!$A$376:$G$3879,7,0))</f>
        <v>#N/A</v>
      </c>
      <c r="F480" s="12" t="s">
        <v>1088</v>
      </c>
      <c r="G480" s="13">
        <v>43531</v>
      </c>
      <c r="H480" s="14" t="str">
        <f>IFERROR(IF(VLOOKUP(B480,'Oficios_-_pend_criticas'!$C$4:$D$4739,2,0)="","","X"),"")</f>
        <v/>
      </c>
      <c r="I480" s="12"/>
      <c r="J480" s="13"/>
      <c r="K480" s="10"/>
      <c r="L480" s="12" t="str">
        <f>IFERROR(VLOOKUP(B480,Retorno_da_RFB!$D$3:$I$6388,5,0),"")</f>
        <v>031</v>
      </c>
      <c r="M480" s="13">
        <f>IFERROR(VLOOKUP(B480,Retorno_da_RFB!$D$3:$I$6388,6,0),"")</f>
        <v>43545</v>
      </c>
      <c r="N480" s="10" t="str">
        <f>IFERROR(VLOOKUP(B480,Retorno_da_RFB!$D$3:$I$6388,3,0),"")</f>
        <v>8413.81.00</v>
      </c>
      <c r="O480" s="10" t="str">
        <f>IFERROR(VLOOKUP(B480,Retorno_da_RFB!$D$3:$I$6388,4,0),"")</f>
        <v>Equipamentos para bombeamento de cola adesiva tipo “hotmelt”, temperatura de operação de 30 a 240 graus Celsius, pressão máxima de trabalho inferior a 90bar, 1 a 4 bombas por tanque de cola, rotação de trabalho até 100rpm, dotados de sensores de monitoramento de temperatura e pressão, mangueiras, conexões, suportes e bicos aplicadores para industrialização de máquinas de fraldas e/ou absorventes higiênicos, com velocidade linear de produção de até 500 metros/minutos.</v>
      </c>
      <c r="P480" s="12" t="str">
        <f>IFERROR(IF(N480="","",IF(VLOOKUP(LEFT(N480,10),'Universo_BK-BIT'!$A$5:$E$10005,2,0)="","X",VLOOKUP(LEFT(N480,10),'Universo_BK-BIT'!$A$5:$E$10005,2,0))),"X")</f>
        <v>BK</v>
      </c>
      <c r="Q480" s="12">
        <f>IFERROR(IF(P480="X","",VLOOKUP(LEFT(N480,10),'Universo_BK-BIT'!$A$5:$E$10005,3,0)),"")</f>
        <v>14</v>
      </c>
      <c r="R480" s="14" t="e">
        <f t="shared" si="22"/>
        <v>#REF!</v>
      </c>
      <c r="S480" s="14" t="e">
        <f t="shared" si="23"/>
        <v>#N/A</v>
      </c>
      <c r="T480" s="14"/>
      <c r="U480" s="14" t="str">
        <f ca="1">IFERROR(IF(P480="X",IF(VLOOKUP(B480,'Oficios_-_pend_criticas'!$C$3:$J$4739,5,0)="","",IF(VLOOKUP(B480,'Oficios_-_pend_criticas'!$C$3:$J$4739,7,0)="",IF(TODAY()&gt;VLOOKUP(B480,'Oficios_-_pend_criticas'!$C$3:$J$4739,5,0),"X",""),IF(VLOOKUP(B480,'Oficios_-_pend_criticas'!$C$3:$J$4739,7,0)&gt;VLOOKUP(B480,'Oficios_-_pend_criticas'!$C$3:$J$4739,5,0),"X",""))),""),"")</f>
        <v/>
      </c>
      <c r="V480" s="14" t="str">
        <f ca="1">IFERROR(IF(Q480=0,IF(VLOOKUP(B480,'Oficios_-_pend_criticas'!$C$3:$J$4739,5,0)="","",IF(VLOOKUP(B480,'Oficios_-_pend_criticas'!$C$3:$J$4739,7,0)="",IF(TODAY()&gt;VLOOKUP(B480,'Oficios_-_pend_criticas'!$C$3:$J$4739,5,0),"X",""),IF(VLOOKUP(B480,'Oficios_-_pend_criticas'!$C$3:$J$4739,7,0)&gt;VLOOKUP(B480,'Oficios_-_pend_criticas'!$C$3:$J$4739,5,0),"X",""))),""),"")</f>
        <v/>
      </c>
      <c r="W480" s="14" t="str">
        <f ca="1">IFERROR(IF(P480&lt;&gt;"X",IF(Q480&gt;0,IF(VLOOKUP(B480,'Oficios_-_pend_criticas'!$C$4:$J$4739,5,0)="","",IF(VLOOKUP(B480,'Oficios_-_pend_criticas'!$C$4:$J$4739,7,0)="",IF(TODAY()&gt;VLOOKUP(B480,'Oficios_-_pend_criticas'!$C$4:$J$4739,5,0),"X",""),IF(VLOOKUP(B480,'Oficios_-_pend_criticas'!$C$4:$J$4739,7,0)&gt;VLOOKUP(B480,'Oficios_-_pend_criticas'!$C$4:$J$4739,5,0),"X",""))),""),""),"")</f>
        <v/>
      </c>
    </row>
    <row r="481" spans="1:23" ht="36.75" customHeight="1" x14ac:dyDescent="0.25">
      <c r="A481" s="9" t="str">
        <f t="shared" si="21"/>
        <v/>
      </c>
      <c r="B481" s="10" t="s">
        <v>1216</v>
      </c>
      <c r="C481" s="11" t="e">
        <f>IF(B481="","",VLOOKUP(B481,#REF!,6,0))</f>
        <v>#REF!</v>
      </c>
      <c r="D481" s="12" t="e">
        <f>IF(B481="","",VLOOKUP(B481,#REF!,22,0))</f>
        <v>#REF!</v>
      </c>
      <c r="E481" s="10" t="e">
        <f>IF(B481="","",VLOOKUP(B481,Consultas_públicas!$A$376:$G$3879,7,0))</f>
        <v>#N/A</v>
      </c>
      <c r="F481" s="12" t="s">
        <v>1088</v>
      </c>
      <c r="G481" s="13">
        <v>43531</v>
      </c>
      <c r="H481" s="14" t="str">
        <f>IFERROR(IF(VLOOKUP(B481,'Oficios_-_pend_criticas'!$C$4:$D$4739,2,0)="","","X"),"")</f>
        <v/>
      </c>
      <c r="I481" s="12"/>
      <c r="J481" s="13"/>
      <c r="K481" s="10"/>
      <c r="L481" s="12" t="str">
        <f>IFERROR(VLOOKUP(B481,Retorno_da_RFB!$D$3:$I$6388,5,0),"")</f>
        <v>031</v>
      </c>
      <c r="M481" s="13">
        <f>IFERROR(VLOOKUP(B481,Retorno_da_RFB!$D$3:$I$6388,6,0),"")</f>
        <v>43545</v>
      </c>
      <c r="N481" s="10" t="str">
        <f>IFERROR(VLOOKUP(B481,Retorno_da_RFB!$D$3:$I$6388,3,0),"")</f>
        <v>8517.62.41</v>
      </c>
      <c r="O481" s="10" t="str">
        <f>IFERROR(VLOOKUP(B481,Retorno_da_RFB!$D$3:$I$6388,4,0),"")</f>
        <v>Roteadores para transmissão, com ou sem fio, de dados, voz e vídeo, com frequência múltipla de 2.4GHz e 5.8GHz, suportando protocolos de dados de padrão aberto IEEE 802.11 b/g/n/ac, com configuração de 1 porta WAN e de 1 até 5 portas LAN, portas com taxa de transmissão de até 1.000mbps e dotado de até 6 antenas com irradiação em faixa de frequência compreendida entre 2.4GHz e 5.8GHz e ganho compreendido entre 1 e 6dbi.</v>
      </c>
      <c r="P481" s="12" t="str">
        <f>IFERROR(IF(N481="","",IF(VLOOKUP(LEFT(N481,10),'Universo_BK-BIT'!$A$5:$E$10005,2,0)="","X",VLOOKUP(LEFT(N481,10),'Universo_BK-BIT'!$A$5:$E$10005,2,0))),"X")</f>
        <v>BIT</v>
      </c>
      <c r="Q481" s="12">
        <f>IFERROR(IF(P481="X","",VLOOKUP(LEFT(N481,10),'Universo_BK-BIT'!$A$5:$E$10005,3,0)),"")</f>
        <v>16</v>
      </c>
      <c r="R481" s="14" t="e">
        <f t="shared" si="22"/>
        <v>#REF!</v>
      </c>
      <c r="S481" s="14" t="e">
        <f t="shared" si="23"/>
        <v>#N/A</v>
      </c>
      <c r="T481" s="14"/>
      <c r="U481" s="14" t="str">
        <f ca="1">IFERROR(IF(P481="X",IF(VLOOKUP(B481,'Oficios_-_pend_criticas'!$C$3:$J$4739,5,0)="","",IF(VLOOKUP(B481,'Oficios_-_pend_criticas'!$C$3:$J$4739,7,0)="",IF(TODAY()&gt;VLOOKUP(B481,'Oficios_-_pend_criticas'!$C$3:$J$4739,5,0),"X",""),IF(VLOOKUP(B481,'Oficios_-_pend_criticas'!$C$3:$J$4739,7,0)&gt;VLOOKUP(B481,'Oficios_-_pend_criticas'!$C$3:$J$4739,5,0),"X",""))),""),"")</f>
        <v/>
      </c>
      <c r="V481" s="14" t="str">
        <f ca="1">IFERROR(IF(Q481=0,IF(VLOOKUP(B481,'Oficios_-_pend_criticas'!$C$3:$J$4739,5,0)="","",IF(VLOOKUP(B481,'Oficios_-_pend_criticas'!$C$3:$J$4739,7,0)="",IF(TODAY()&gt;VLOOKUP(B481,'Oficios_-_pend_criticas'!$C$3:$J$4739,5,0),"X",""),IF(VLOOKUP(B481,'Oficios_-_pend_criticas'!$C$3:$J$4739,7,0)&gt;VLOOKUP(B481,'Oficios_-_pend_criticas'!$C$3:$J$4739,5,0),"X",""))),""),"")</f>
        <v/>
      </c>
      <c r="W481" s="14" t="str">
        <f ca="1">IFERROR(IF(P481&lt;&gt;"X",IF(Q481&gt;0,IF(VLOOKUP(B481,'Oficios_-_pend_criticas'!$C$4:$J$4739,5,0)="","",IF(VLOOKUP(B481,'Oficios_-_pend_criticas'!$C$4:$J$4739,7,0)="",IF(TODAY()&gt;VLOOKUP(B481,'Oficios_-_pend_criticas'!$C$4:$J$4739,5,0),"X",""),IF(VLOOKUP(B481,'Oficios_-_pend_criticas'!$C$4:$J$4739,7,0)&gt;VLOOKUP(B481,'Oficios_-_pend_criticas'!$C$4:$J$4739,5,0),"X",""))),""),""),"")</f>
        <v/>
      </c>
    </row>
    <row r="482" spans="1:23" ht="36.75" customHeight="1" x14ac:dyDescent="0.25">
      <c r="A482" s="9" t="str">
        <f t="shared" si="21"/>
        <v/>
      </c>
      <c r="B482" s="10" t="s">
        <v>1219</v>
      </c>
      <c r="C482" s="11" t="e">
        <f>IF(B482="","",VLOOKUP(B482,#REF!,6,0))</f>
        <v>#REF!</v>
      </c>
      <c r="D482" s="12" t="e">
        <f>IF(B482="","",VLOOKUP(B482,#REF!,22,0))</f>
        <v>#REF!</v>
      </c>
      <c r="E482" s="10" t="e">
        <f>IF(B482="","",VLOOKUP(B482,Consultas_públicas!$A$376:$G$3879,7,0))</f>
        <v>#N/A</v>
      </c>
      <c r="F482" s="12" t="s">
        <v>1088</v>
      </c>
      <c r="G482" s="13">
        <v>43531</v>
      </c>
      <c r="H482" s="14" t="str">
        <f>IFERROR(IF(VLOOKUP(B482,'Oficios_-_pend_criticas'!$C$4:$D$4739,2,0)="","","X"),"")</f>
        <v/>
      </c>
      <c r="I482" s="12"/>
      <c r="J482" s="13"/>
      <c r="K482" s="10"/>
      <c r="L482" s="12" t="str">
        <f>IFERROR(VLOOKUP(B482,Retorno_da_RFB!$D$3:$I$6388,5,0),"")</f>
        <v>031</v>
      </c>
      <c r="M482" s="13">
        <f>IFERROR(VLOOKUP(B482,Retorno_da_RFB!$D$3:$I$6388,6,0),"")</f>
        <v>43545</v>
      </c>
      <c r="N482" s="10" t="str">
        <f>IFERROR(VLOOKUP(B482,Retorno_da_RFB!$D$3:$I$6388,3,0),"")</f>
        <v>9027.50.90</v>
      </c>
      <c r="O482" s="10" t="str">
        <f>IFERROR(VLOOKUP(B482,Retorno_da_RFB!$D$3:$I$6388,4,0),"")</f>
        <v>Aparelhos automatizados para amplificação, sequenciamento e análise de amostras com capacidade de gerar até 6.000 Gigabases de dados por corrida por meio da tecnologia SBS (sequenciamento por síntese) com capacidade de leitura de até 500 pares de bases (2 x 250pb) dos fragmentos de DNA de forma automatizada.</v>
      </c>
      <c r="P482" s="12" t="str">
        <f>IFERROR(IF(N482="","",IF(VLOOKUP(LEFT(N482,10),'Universo_BK-BIT'!$A$5:$E$10005,2,0)="","X",VLOOKUP(LEFT(N482,10),'Universo_BK-BIT'!$A$5:$E$10005,2,0))),"X")</f>
        <v>BK</v>
      </c>
      <c r="Q482" s="12">
        <f>IFERROR(IF(P482="X","",VLOOKUP(LEFT(N482,10),'Universo_BK-BIT'!$A$5:$E$10005,3,0)),"")</f>
        <v>14</v>
      </c>
      <c r="R482" s="14" t="e">
        <f t="shared" si="22"/>
        <v>#REF!</v>
      </c>
      <c r="S482" s="14" t="e">
        <f t="shared" si="23"/>
        <v>#N/A</v>
      </c>
      <c r="T482" s="14"/>
      <c r="U482" s="14" t="str">
        <f ca="1">IFERROR(IF(P482="X",IF(VLOOKUP(B482,'Oficios_-_pend_criticas'!$C$3:$J$4739,5,0)="","",IF(VLOOKUP(B482,'Oficios_-_pend_criticas'!$C$3:$J$4739,7,0)="",IF(TODAY()&gt;VLOOKUP(B482,'Oficios_-_pend_criticas'!$C$3:$J$4739,5,0),"X",""),IF(VLOOKUP(B482,'Oficios_-_pend_criticas'!$C$3:$J$4739,7,0)&gt;VLOOKUP(B482,'Oficios_-_pend_criticas'!$C$3:$J$4739,5,0),"X",""))),""),"")</f>
        <v/>
      </c>
      <c r="V482" s="14" t="str">
        <f ca="1">IFERROR(IF(Q482=0,IF(VLOOKUP(B482,'Oficios_-_pend_criticas'!$C$3:$J$4739,5,0)="","",IF(VLOOKUP(B482,'Oficios_-_pend_criticas'!$C$3:$J$4739,7,0)="",IF(TODAY()&gt;VLOOKUP(B482,'Oficios_-_pend_criticas'!$C$3:$J$4739,5,0),"X",""),IF(VLOOKUP(B482,'Oficios_-_pend_criticas'!$C$3:$J$4739,7,0)&gt;VLOOKUP(B482,'Oficios_-_pend_criticas'!$C$3:$J$4739,5,0),"X",""))),""),"")</f>
        <v/>
      </c>
      <c r="W482" s="14" t="str">
        <f ca="1">IFERROR(IF(P482&lt;&gt;"X",IF(Q482&gt;0,IF(VLOOKUP(B482,'Oficios_-_pend_criticas'!$C$4:$J$4739,5,0)="","",IF(VLOOKUP(B482,'Oficios_-_pend_criticas'!$C$4:$J$4739,7,0)="",IF(TODAY()&gt;VLOOKUP(B482,'Oficios_-_pend_criticas'!$C$4:$J$4739,5,0),"X",""),IF(VLOOKUP(B482,'Oficios_-_pend_criticas'!$C$4:$J$4739,7,0)&gt;VLOOKUP(B482,'Oficios_-_pend_criticas'!$C$4:$J$4739,5,0),"X",""))),""),""),"")</f>
        <v/>
      </c>
    </row>
    <row r="483" spans="1:23" ht="36.75" customHeight="1" x14ac:dyDescent="0.25">
      <c r="A483" s="9" t="str">
        <f t="shared" si="21"/>
        <v/>
      </c>
      <c r="B483" s="10" t="s">
        <v>1221</v>
      </c>
      <c r="C483" s="11" t="e">
        <f>IF(B483="","",VLOOKUP(B483,#REF!,6,0))</f>
        <v>#REF!</v>
      </c>
      <c r="D483" s="12" t="e">
        <f>IF(B483="","",VLOOKUP(B483,#REF!,22,0))</f>
        <v>#REF!</v>
      </c>
      <c r="E483" s="10" t="e">
        <f>IF(B483="","",VLOOKUP(B483,Consultas_públicas!$A$376:$G$3879,7,0))</f>
        <v>#N/A</v>
      </c>
      <c r="F483" s="12" t="s">
        <v>1088</v>
      </c>
      <c r="G483" s="13">
        <v>43531</v>
      </c>
      <c r="H483" s="14" t="str">
        <f>IFERROR(IF(VLOOKUP(B483,'Oficios_-_pend_criticas'!$C$4:$D$4739,2,0)="","","X"),"")</f>
        <v/>
      </c>
      <c r="I483" s="12"/>
      <c r="J483" s="13"/>
      <c r="K483" s="10"/>
      <c r="L483" s="12" t="str">
        <f>IFERROR(VLOOKUP(B483,Retorno_da_RFB!$D$3:$I$6388,5,0),"")</f>
        <v>031</v>
      </c>
      <c r="M483" s="13">
        <f>IFERROR(VLOOKUP(B483,Retorno_da_RFB!$D$3:$I$6388,6,0),"")</f>
        <v>43545</v>
      </c>
      <c r="N483" s="10" t="str">
        <f>IFERROR(VLOOKUP(B483,Retorno_da_RFB!$D$3:$I$6388,3,0),"")</f>
        <v>8472.90.99</v>
      </c>
      <c r="O483" s="10" t="str">
        <f>IFERROR(VLOOKUP(B483,Retorno_da_RFB!$D$3:$I$6388,4,0),"")</f>
        <v>Máquinas de estenotipia, com tela diagonal de 7 polegadas, resolução 800 x 480, inclinação 180 graus com tripé.</v>
      </c>
      <c r="P483" s="12" t="str">
        <f>IFERROR(IF(N483="","",IF(VLOOKUP(LEFT(N483,10),'Universo_BK-BIT'!$A$5:$E$10005,2,0)="","X",VLOOKUP(LEFT(N483,10),'Universo_BK-BIT'!$A$5:$E$10005,2,0))),"X")</f>
        <v>BK</v>
      </c>
      <c r="Q483" s="12">
        <f>IFERROR(IF(P483="X","",VLOOKUP(LEFT(N483,10),'Universo_BK-BIT'!$A$5:$E$10005,3,0)),"")</f>
        <v>14</v>
      </c>
      <c r="R483" s="14" t="e">
        <f t="shared" si="22"/>
        <v>#REF!</v>
      </c>
      <c r="S483" s="14" t="e">
        <f t="shared" si="23"/>
        <v>#N/A</v>
      </c>
      <c r="T483" s="14"/>
      <c r="U483" s="14" t="str">
        <f ca="1">IFERROR(IF(P483="X",IF(VLOOKUP(B483,'Oficios_-_pend_criticas'!$C$3:$J$4739,5,0)="","",IF(VLOOKUP(B483,'Oficios_-_pend_criticas'!$C$3:$J$4739,7,0)="",IF(TODAY()&gt;VLOOKUP(B483,'Oficios_-_pend_criticas'!$C$3:$J$4739,5,0),"X",""),IF(VLOOKUP(B483,'Oficios_-_pend_criticas'!$C$3:$J$4739,7,0)&gt;VLOOKUP(B483,'Oficios_-_pend_criticas'!$C$3:$J$4739,5,0),"X",""))),""),"")</f>
        <v/>
      </c>
      <c r="V483" s="14" t="str">
        <f ca="1">IFERROR(IF(Q483=0,IF(VLOOKUP(B483,'Oficios_-_pend_criticas'!$C$3:$J$4739,5,0)="","",IF(VLOOKUP(B483,'Oficios_-_pend_criticas'!$C$3:$J$4739,7,0)="",IF(TODAY()&gt;VLOOKUP(B483,'Oficios_-_pend_criticas'!$C$3:$J$4739,5,0),"X",""),IF(VLOOKUP(B483,'Oficios_-_pend_criticas'!$C$3:$J$4739,7,0)&gt;VLOOKUP(B483,'Oficios_-_pend_criticas'!$C$3:$J$4739,5,0),"X",""))),""),"")</f>
        <v/>
      </c>
      <c r="W483" s="14" t="str">
        <f ca="1">IFERROR(IF(P483&lt;&gt;"X",IF(Q483&gt;0,IF(VLOOKUP(B483,'Oficios_-_pend_criticas'!$C$4:$J$4739,5,0)="","",IF(VLOOKUP(B483,'Oficios_-_pend_criticas'!$C$4:$J$4739,7,0)="",IF(TODAY()&gt;VLOOKUP(B483,'Oficios_-_pend_criticas'!$C$4:$J$4739,5,0),"X",""),IF(VLOOKUP(B483,'Oficios_-_pend_criticas'!$C$4:$J$4739,7,0)&gt;VLOOKUP(B483,'Oficios_-_pend_criticas'!$C$4:$J$4739,5,0),"X",""))),""),""),"")</f>
        <v/>
      </c>
    </row>
    <row r="484" spans="1:23" ht="36.75" customHeight="1" x14ac:dyDescent="0.25">
      <c r="A484" s="9" t="str">
        <f t="shared" si="21"/>
        <v/>
      </c>
      <c r="B484" s="10" t="s">
        <v>1224</v>
      </c>
      <c r="C484" s="11" t="e">
        <f>IF(B484="","",VLOOKUP(B484,#REF!,6,0))</f>
        <v>#REF!</v>
      </c>
      <c r="D484" s="12" t="e">
        <f>IF(B484="","",VLOOKUP(B484,#REF!,22,0))</f>
        <v>#REF!</v>
      </c>
      <c r="E484" s="10" t="e">
        <f>IF(B484="","",VLOOKUP(B484,Consultas_públicas!$A$376:$G$3879,7,0))</f>
        <v>#N/A</v>
      </c>
      <c r="F484" s="12" t="s">
        <v>1088</v>
      </c>
      <c r="G484" s="13">
        <v>43531</v>
      </c>
      <c r="H484" s="14" t="str">
        <f>IFERROR(IF(VLOOKUP(B484,'Oficios_-_pend_criticas'!$C$4:$D$4739,2,0)="","","X"),"")</f>
        <v/>
      </c>
      <c r="I484" s="12"/>
      <c r="J484" s="13"/>
      <c r="K484" s="10"/>
      <c r="L484" s="12" t="str">
        <f>IFERROR(VLOOKUP(B484,Retorno_da_RFB!$D$3:$I$6388,5,0),"")</f>
        <v>031</v>
      </c>
      <c r="M484" s="13">
        <f>IFERROR(VLOOKUP(B484,Retorno_da_RFB!$D$3:$I$6388,6,0),"")</f>
        <v>43545</v>
      </c>
      <c r="N484" s="10" t="str">
        <f>IFERROR(VLOOKUP(B484,Retorno_da_RFB!$D$3:$I$6388,3,0),"")</f>
        <v>8529.90.20</v>
      </c>
      <c r="O484" s="10" t="str">
        <f>IFERROR(VLOOKUP(B484,Retorno_da_RFB!$D$3:$I$6388,4,0),"")</f>
        <v>Suportes das conexões de entradas e ou saídas, fabricados ou injetados em plásticos, de uso exclusivo em monitores de computadores com displays de 14” à 86” polegadas de diagonal.</v>
      </c>
      <c r="P484" s="12" t="str">
        <f>IFERROR(IF(N484="","",IF(VLOOKUP(LEFT(N484,10),'Universo_BK-BIT'!$A$5:$E$10005,2,0)="","X",VLOOKUP(LEFT(N484,10),'Universo_BK-BIT'!$A$5:$E$10005,2,0))),"X")</f>
        <v>BIT</v>
      </c>
      <c r="Q484" s="12">
        <f>IFERROR(IF(P484="X","",VLOOKUP(LEFT(N484,10),'Universo_BK-BIT'!$A$5:$E$10005,3,0)),"")</f>
        <v>12</v>
      </c>
      <c r="R484" s="14" t="e">
        <f t="shared" si="22"/>
        <v>#REF!</v>
      </c>
      <c r="S484" s="14" t="e">
        <f t="shared" si="23"/>
        <v>#N/A</v>
      </c>
      <c r="T484" s="14"/>
      <c r="U484" s="14" t="str">
        <f ca="1">IFERROR(IF(P484="X",IF(VLOOKUP(B484,'Oficios_-_pend_criticas'!$C$3:$J$4739,5,0)="","",IF(VLOOKUP(B484,'Oficios_-_pend_criticas'!$C$3:$J$4739,7,0)="",IF(TODAY()&gt;VLOOKUP(B484,'Oficios_-_pend_criticas'!$C$3:$J$4739,5,0),"X",""),IF(VLOOKUP(B484,'Oficios_-_pend_criticas'!$C$3:$J$4739,7,0)&gt;VLOOKUP(B484,'Oficios_-_pend_criticas'!$C$3:$J$4739,5,0),"X",""))),""),"")</f>
        <v/>
      </c>
      <c r="V484" s="14" t="str">
        <f ca="1">IFERROR(IF(Q484=0,IF(VLOOKUP(B484,'Oficios_-_pend_criticas'!$C$3:$J$4739,5,0)="","",IF(VLOOKUP(B484,'Oficios_-_pend_criticas'!$C$3:$J$4739,7,0)="",IF(TODAY()&gt;VLOOKUP(B484,'Oficios_-_pend_criticas'!$C$3:$J$4739,5,0),"X",""),IF(VLOOKUP(B484,'Oficios_-_pend_criticas'!$C$3:$J$4739,7,0)&gt;VLOOKUP(B484,'Oficios_-_pend_criticas'!$C$3:$J$4739,5,0),"X",""))),""),"")</f>
        <v/>
      </c>
      <c r="W484" s="14" t="str">
        <f ca="1">IFERROR(IF(P484&lt;&gt;"X",IF(Q484&gt;0,IF(VLOOKUP(B484,'Oficios_-_pend_criticas'!$C$4:$J$4739,5,0)="","",IF(VLOOKUP(B484,'Oficios_-_pend_criticas'!$C$4:$J$4739,7,0)="",IF(TODAY()&gt;VLOOKUP(B484,'Oficios_-_pend_criticas'!$C$4:$J$4739,5,0),"X",""),IF(VLOOKUP(B484,'Oficios_-_pend_criticas'!$C$4:$J$4739,7,0)&gt;VLOOKUP(B484,'Oficios_-_pend_criticas'!$C$4:$J$4739,5,0),"X",""))),""),""),"")</f>
        <v/>
      </c>
    </row>
    <row r="485" spans="1:23" ht="36.75" hidden="1" customHeight="1" x14ac:dyDescent="0.25">
      <c r="A485" s="9" t="str">
        <f t="shared" si="21"/>
        <v/>
      </c>
      <c r="B485" s="10" t="s">
        <v>1226</v>
      </c>
      <c r="C485" s="11" t="e">
        <f>IF(B485="","",VLOOKUP(B485,#REF!,6,0))</f>
        <v>#REF!</v>
      </c>
      <c r="D485" s="12" t="e">
        <f>IF(B485="","",VLOOKUP(B485,#REF!,22,0))</f>
        <v>#REF!</v>
      </c>
      <c r="E485" s="10" t="e">
        <f>IF(B485="","",VLOOKUP(B485,Consultas_públicas!$A$376:$G$3879,7,0))</f>
        <v>#N/A</v>
      </c>
      <c r="F485" s="12" t="s">
        <v>1227</v>
      </c>
      <c r="G485" s="13">
        <v>43536</v>
      </c>
      <c r="H485" s="14" t="str">
        <f>IFERROR(IF(VLOOKUP(B485,'Oficios_-_pend_criticas'!$C$4:$D$4739,2,0)="","","X"),"")</f>
        <v/>
      </c>
      <c r="I485" s="12"/>
      <c r="J485" s="13"/>
      <c r="K485" s="10"/>
      <c r="L485" s="12" t="str">
        <f>IFERROR(VLOOKUP(B485,Retorno_da_RFB!$D$3:$I$6388,5,0),"")</f>
        <v>038</v>
      </c>
      <c r="M485" s="13">
        <f>IFERROR(VLOOKUP(B485,Retorno_da_RFB!$D$3:$I$6388,6,0),"")</f>
        <v>43549</v>
      </c>
      <c r="N485" s="10" t="str">
        <f>IFERROR(VLOOKUP(B485,Retorno_da_RFB!$D$3:$I$6388,3,0),"")</f>
        <v>8417.80.10</v>
      </c>
      <c r="O485" s="10" t="str">
        <f>IFERROR(VLOOKUP(B485,Retorno_da_RFB!$D$3:$I$6388,4,0),"")</f>
        <v>Fornos industriais de aquecimento a gás para indústria de revestimento cerâmico, largura interna do canal do forno 2.950mm, comprimento do forno 210,0m, com recuperação de ar quente de alta eficiência, isolação de baixa condução térmica e sistema de gestão do setor de resfriamento rápido com incorporação de trocador de calor interno, instalação de conjunto de flautas sopradoras transversal e longitudinalmente ao forno e instalação de queimadores oportunamente localizados para atuação durante a presença de vazios na alimentação do forno, com sistema de combustão de ar/gás modulantes.</v>
      </c>
      <c r="P485" s="12" t="str">
        <f>IFERROR(IF(N485="","",IF(VLOOKUP(LEFT(N485,10),'Universo_BK-BIT'!$A$5:$E$10005,2,0)="","X",VLOOKUP(LEFT(N485,10),'Universo_BK-BIT'!$A$5:$E$10005,2,0))),"X")</f>
        <v>BK</v>
      </c>
      <c r="Q485" s="12">
        <f>IFERROR(IF(P485="X","",VLOOKUP(LEFT(N485,10),'Universo_BK-BIT'!$A$5:$E$10005,3,0)),"")</f>
        <v>14</v>
      </c>
      <c r="R485" s="14" t="e">
        <f t="shared" si="22"/>
        <v>#REF!</v>
      </c>
      <c r="S485" s="14" t="e">
        <f t="shared" si="23"/>
        <v>#N/A</v>
      </c>
      <c r="T485" s="14"/>
      <c r="U485" s="14" t="str">
        <f ca="1">IFERROR(IF(P485="X",IF(VLOOKUP(B485,'Oficios_-_pend_criticas'!$C$3:$J$4739,5,0)="","",IF(VLOOKUP(B485,'Oficios_-_pend_criticas'!$C$3:$J$4739,7,0)="",IF(TODAY()&gt;VLOOKUP(B485,'Oficios_-_pend_criticas'!$C$3:$J$4739,5,0),"X",""),IF(VLOOKUP(B485,'Oficios_-_pend_criticas'!$C$3:$J$4739,7,0)&gt;VLOOKUP(B485,'Oficios_-_pend_criticas'!$C$3:$J$4739,5,0),"X",""))),""),"")</f>
        <v/>
      </c>
      <c r="V485" s="14" t="str">
        <f ca="1">IFERROR(IF(Q485=0,IF(VLOOKUP(B485,'Oficios_-_pend_criticas'!$C$3:$J$4739,5,0)="","",IF(VLOOKUP(B485,'Oficios_-_pend_criticas'!$C$3:$J$4739,7,0)="",IF(TODAY()&gt;VLOOKUP(B485,'Oficios_-_pend_criticas'!$C$3:$J$4739,5,0),"X",""),IF(VLOOKUP(B485,'Oficios_-_pend_criticas'!$C$3:$J$4739,7,0)&gt;VLOOKUP(B485,'Oficios_-_pend_criticas'!$C$3:$J$4739,5,0),"X",""))),""),"")</f>
        <v/>
      </c>
      <c r="W485" s="14" t="str">
        <f ca="1">IFERROR(IF(P485&lt;&gt;"X",IF(Q485&gt;0,IF(VLOOKUP(B485,'Oficios_-_pend_criticas'!$C$4:$J$4739,5,0)="","",IF(VLOOKUP(B485,'Oficios_-_pend_criticas'!$C$4:$J$4739,7,0)="",IF(TODAY()&gt;VLOOKUP(B485,'Oficios_-_pend_criticas'!$C$4:$J$4739,5,0),"X",""),IF(VLOOKUP(B485,'Oficios_-_pend_criticas'!$C$4:$J$4739,7,0)&gt;VLOOKUP(B485,'Oficios_-_pend_criticas'!$C$4:$J$4739,5,0),"X",""))),""),""),"")</f>
        <v/>
      </c>
    </row>
    <row r="486" spans="1:23" ht="36.75" hidden="1" customHeight="1" x14ac:dyDescent="0.25">
      <c r="A486" s="9" t="str">
        <f t="shared" si="21"/>
        <v/>
      </c>
      <c r="B486" s="10" t="s">
        <v>1231</v>
      </c>
      <c r="C486" s="11" t="e">
        <f>IF(B486="","",VLOOKUP(B486,#REF!,6,0))</f>
        <v>#REF!</v>
      </c>
      <c r="D486" s="12" t="e">
        <f>IF(B486="","",VLOOKUP(B486,#REF!,22,0))</f>
        <v>#REF!</v>
      </c>
      <c r="E486" s="10" t="e">
        <f>IF(B486="","",VLOOKUP(B486,Consultas_públicas!$A$376:$G$3879,7,0))</f>
        <v>#N/A</v>
      </c>
      <c r="F486" s="12" t="s">
        <v>1227</v>
      </c>
      <c r="G486" s="13">
        <v>43536</v>
      </c>
      <c r="H486" s="14" t="str">
        <f>IFERROR(IF(VLOOKUP(B486,'Oficios_-_pend_criticas'!$C$4:$D$4739,2,0)="","","X"),"")</f>
        <v/>
      </c>
      <c r="I486" s="12"/>
      <c r="J486" s="13"/>
      <c r="K486" s="10"/>
      <c r="L486" s="12" t="str">
        <f>IFERROR(VLOOKUP(B486,Retorno_da_RFB!$D$3:$I$6388,5,0),"")</f>
        <v>038</v>
      </c>
      <c r="M486" s="13">
        <f>IFERROR(VLOOKUP(B486,Retorno_da_RFB!$D$3:$I$6388,6,0),"")</f>
        <v>43549</v>
      </c>
      <c r="N486" s="10" t="str">
        <f>IFERROR(VLOOKUP(B486,Retorno_da_RFB!$D$3:$I$6388,3,0),"")</f>
        <v>8421.19.10</v>
      </c>
      <c r="O486" s="10" t="str">
        <f>IFERROR(VLOOKUP(B486,Retorno_da_RFB!$D$3:$I$6388,4,0),"")</f>
        <v>Unidades centrífugas automáticas controladas por computador para a detecção, registro e centrifugação de amostras, utilizada para a centrifugação de tubos primários, dotadas de componentes para reconhecimento de tubos, para transporte das amostras e para a centrifugação; com capacidade de centrifugar até 76 tubos de uma vez, capazes de processar tubos plásticos de 3, 5, 7 ou 10ml com diâmetro externo entre 11.5 e 15.5mm e altura entre 65.5 e 108mm na mesma rotina, com velocidade de processamento de até 380 tubos por hora, podendo ser refrigerada operando entre -20°c e +40°C.</v>
      </c>
      <c r="P486" s="12" t="str">
        <f>IFERROR(IF(N486="","",IF(VLOOKUP(LEFT(N486,10),'Universo_BK-BIT'!$A$5:$E$10005,2,0)="","X",VLOOKUP(LEFT(N486,10),'Universo_BK-BIT'!$A$5:$E$10005,2,0))),"X")</f>
        <v>BK</v>
      </c>
      <c r="Q486" s="12">
        <f>IFERROR(IF(P486="X","",VLOOKUP(LEFT(N486,10),'Universo_BK-BIT'!$A$5:$E$10005,3,0)),"")</f>
        <v>14</v>
      </c>
      <c r="R486" s="14" t="e">
        <f t="shared" si="22"/>
        <v>#REF!</v>
      </c>
      <c r="S486" s="14" t="e">
        <f t="shared" si="23"/>
        <v>#N/A</v>
      </c>
      <c r="T486" s="14"/>
      <c r="U486" s="14" t="str">
        <f ca="1">IFERROR(IF(P486="X",IF(VLOOKUP(B486,'Oficios_-_pend_criticas'!$C$3:$J$4739,5,0)="","",IF(VLOOKUP(B486,'Oficios_-_pend_criticas'!$C$3:$J$4739,7,0)="",IF(TODAY()&gt;VLOOKUP(B486,'Oficios_-_pend_criticas'!$C$3:$J$4739,5,0),"X",""),IF(VLOOKUP(B486,'Oficios_-_pend_criticas'!$C$3:$J$4739,7,0)&gt;VLOOKUP(B486,'Oficios_-_pend_criticas'!$C$3:$J$4739,5,0),"X",""))),""),"")</f>
        <v/>
      </c>
      <c r="V486" s="14" t="str">
        <f ca="1">IFERROR(IF(Q486=0,IF(VLOOKUP(B486,'Oficios_-_pend_criticas'!$C$3:$J$4739,5,0)="","",IF(VLOOKUP(B486,'Oficios_-_pend_criticas'!$C$3:$J$4739,7,0)="",IF(TODAY()&gt;VLOOKUP(B486,'Oficios_-_pend_criticas'!$C$3:$J$4739,5,0),"X",""),IF(VLOOKUP(B486,'Oficios_-_pend_criticas'!$C$3:$J$4739,7,0)&gt;VLOOKUP(B486,'Oficios_-_pend_criticas'!$C$3:$J$4739,5,0),"X",""))),""),"")</f>
        <v/>
      </c>
      <c r="W486" s="14" t="str">
        <f ca="1">IFERROR(IF(P486&lt;&gt;"X",IF(Q486&gt;0,IF(VLOOKUP(B486,'Oficios_-_pend_criticas'!$C$4:$J$4739,5,0)="","",IF(VLOOKUP(B486,'Oficios_-_pend_criticas'!$C$4:$J$4739,7,0)="",IF(TODAY()&gt;VLOOKUP(B486,'Oficios_-_pend_criticas'!$C$4:$J$4739,5,0),"X",""),IF(VLOOKUP(B486,'Oficios_-_pend_criticas'!$C$4:$J$4739,7,0)&gt;VLOOKUP(B486,'Oficios_-_pend_criticas'!$C$4:$J$4739,5,0),"X",""))),""),""),"")</f>
        <v/>
      </c>
    </row>
    <row r="487" spans="1:23" ht="36.75" hidden="1" customHeight="1" x14ac:dyDescent="0.25">
      <c r="A487" s="9" t="str">
        <f t="shared" si="21"/>
        <v/>
      </c>
      <c r="B487" s="10" t="s">
        <v>1234</v>
      </c>
      <c r="C487" s="11" t="e">
        <f>IF(B487="","",VLOOKUP(B487,#REF!,6,0))</f>
        <v>#REF!</v>
      </c>
      <c r="D487" s="12" t="e">
        <f>IF(B487="","",VLOOKUP(B487,#REF!,22,0))</f>
        <v>#REF!</v>
      </c>
      <c r="E487" s="10" t="e">
        <f>IF(B487="","",VLOOKUP(B487,Consultas_públicas!$A$376:$G$3879,7,0))</f>
        <v>#N/A</v>
      </c>
      <c r="F487" s="12" t="s">
        <v>1227</v>
      </c>
      <c r="G487" s="13">
        <v>43536</v>
      </c>
      <c r="H487" s="14" t="str">
        <f>IFERROR(IF(VLOOKUP(B487,'Oficios_-_pend_criticas'!$C$4:$D$4739,2,0)="","","X"),"")</f>
        <v/>
      </c>
      <c r="I487" s="12"/>
      <c r="J487" s="13"/>
      <c r="K487" s="10"/>
      <c r="L487" s="12" t="str">
        <f>IFERROR(VLOOKUP(B487,Retorno_da_RFB!$D$3:$I$6388,5,0),"")</f>
        <v>038</v>
      </c>
      <c r="M487" s="13">
        <f>IFERROR(VLOOKUP(B487,Retorno_da_RFB!$D$3:$I$6388,6,0),"")</f>
        <v>43549</v>
      </c>
      <c r="N487" s="10" t="str">
        <f>IFERROR(VLOOKUP(B487,Retorno_da_RFB!$D$3:$I$6388,3,0),"")</f>
        <v>8422.30.29</v>
      </c>
      <c r="O487" s="10" t="str">
        <f>IFERROR(VLOOKUP(B487,Retorno_da_RFB!$D$3:$I$6388,4,0),"")</f>
        <v>Equipamentos de embalagem e rotulagem automática de caixas para tubos de coleta de materiais biológicos, com plataforma de carregamento de tubos de capacidade até 500 embalagens/hora, para tubos de diâmetro externo de 13mm e de 65 a 90mm de altura, com painel para controle tipo monitor "touchscreen", contendo centrifugadora, esteiras transportadoras e/ou módulos para descarregar e carregar tubos em embalagem etiquetadas em plataforma, mesa ou similar, movimentações pneumáticas por ventosas e painel de controle tipo computador com tela “touchscreen” de ajuste do processo operacional com controlador lógico.</v>
      </c>
      <c r="P487" s="12" t="str">
        <f>IFERROR(IF(N487="","",IF(VLOOKUP(LEFT(N487,10),'Universo_BK-BIT'!$A$5:$E$10005,2,0)="","X",VLOOKUP(LEFT(N487,10),'Universo_BK-BIT'!$A$5:$E$10005,2,0))),"X")</f>
        <v>BK</v>
      </c>
      <c r="Q487" s="12">
        <f>IFERROR(IF(P487="X","",VLOOKUP(LEFT(N487,10),'Universo_BK-BIT'!$A$5:$E$10005,3,0)),"")</f>
        <v>14</v>
      </c>
      <c r="R487" s="14" t="e">
        <f t="shared" si="22"/>
        <v>#REF!</v>
      </c>
      <c r="S487" s="14" t="e">
        <f t="shared" si="23"/>
        <v>#N/A</v>
      </c>
      <c r="T487" s="14"/>
      <c r="U487" s="14" t="str">
        <f ca="1">IFERROR(IF(P487="X",IF(VLOOKUP(B487,'Oficios_-_pend_criticas'!$C$3:$J$4739,5,0)="","",IF(VLOOKUP(B487,'Oficios_-_pend_criticas'!$C$3:$J$4739,7,0)="",IF(TODAY()&gt;VLOOKUP(B487,'Oficios_-_pend_criticas'!$C$3:$J$4739,5,0),"X",""),IF(VLOOKUP(B487,'Oficios_-_pend_criticas'!$C$3:$J$4739,7,0)&gt;VLOOKUP(B487,'Oficios_-_pend_criticas'!$C$3:$J$4739,5,0),"X",""))),""),"")</f>
        <v/>
      </c>
      <c r="V487" s="14" t="str">
        <f ca="1">IFERROR(IF(Q487=0,IF(VLOOKUP(B487,'Oficios_-_pend_criticas'!$C$3:$J$4739,5,0)="","",IF(VLOOKUP(B487,'Oficios_-_pend_criticas'!$C$3:$J$4739,7,0)="",IF(TODAY()&gt;VLOOKUP(B487,'Oficios_-_pend_criticas'!$C$3:$J$4739,5,0),"X",""),IF(VLOOKUP(B487,'Oficios_-_pend_criticas'!$C$3:$J$4739,7,0)&gt;VLOOKUP(B487,'Oficios_-_pend_criticas'!$C$3:$J$4739,5,0),"X",""))),""),"")</f>
        <v/>
      </c>
      <c r="W487" s="14" t="str">
        <f ca="1">IFERROR(IF(P487&lt;&gt;"X",IF(Q487&gt;0,IF(VLOOKUP(B487,'Oficios_-_pend_criticas'!$C$4:$J$4739,5,0)="","",IF(VLOOKUP(B487,'Oficios_-_pend_criticas'!$C$4:$J$4739,7,0)="",IF(TODAY()&gt;VLOOKUP(B487,'Oficios_-_pend_criticas'!$C$4:$J$4739,5,0),"X",""),IF(VLOOKUP(B487,'Oficios_-_pend_criticas'!$C$4:$J$4739,7,0)&gt;VLOOKUP(B487,'Oficios_-_pend_criticas'!$C$4:$J$4739,5,0),"X",""))),""),""),"")</f>
        <v/>
      </c>
    </row>
    <row r="488" spans="1:23" ht="36.75" hidden="1" customHeight="1" x14ac:dyDescent="0.25">
      <c r="A488" s="9" t="str">
        <f t="shared" si="21"/>
        <v/>
      </c>
      <c r="B488" s="10" t="s">
        <v>1236</v>
      </c>
      <c r="C488" s="11" t="e">
        <f>IF(B488="","",VLOOKUP(B488,#REF!,6,0))</f>
        <v>#REF!</v>
      </c>
      <c r="D488" s="12" t="e">
        <f>IF(B488="","",VLOOKUP(B488,#REF!,22,0))</f>
        <v>#REF!</v>
      </c>
      <c r="E488" s="10" t="e">
        <f>IF(B488="","",VLOOKUP(B488,Consultas_públicas!$A$376:$G$3879,7,0))</f>
        <v>#N/A</v>
      </c>
      <c r="F488" s="12" t="s">
        <v>1227</v>
      </c>
      <c r="G488" s="13">
        <v>43536</v>
      </c>
      <c r="H488" s="14" t="str">
        <f>IFERROR(IF(VLOOKUP(B488,'Oficios_-_pend_criticas'!$C$4:$D$4739,2,0)="","","X"),"")</f>
        <v/>
      </c>
      <c r="I488" s="12"/>
      <c r="J488" s="13"/>
      <c r="K488" s="10"/>
      <c r="L488" s="12" t="str">
        <f>IFERROR(VLOOKUP(B488,Retorno_da_RFB!$D$3:$I$6388,5,0),"")</f>
        <v>038</v>
      </c>
      <c r="M488" s="13">
        <f>IFERROR(VLOOKUP(B488,Retorno_da_RFB!$D$3:$I$6388,6,0),"")</f>
        <v>43549</v>
      </c>
      <c r="N488" s="10" t="str">
        <f>IFERROR(VLOOKUP(B488,Retorno_da_RFB!$D$3:$I$6388,3,0),"")</f>
        <v>8422.40.90</v>
      </c>
      <c r="O488" s="10" t="str">
        <f>IFERROR(VLOOKUP(B488,Retorno_da_RFB!$D$3:$I$6388,4,0),"")</f>
        <v>Máquinas automáticas para carregamento de produtos pré-embalados em “blísters” plásticos em caixas de papel cartão, em ciclos de até 50 caixas por minuto, com controlador lógico programável, painel de comando central, 02 transportadores dotados de mini-caçambas intercambiáveis montadas em correia dentada, sistema de rejeição de “blísters” desordenados por meio de identificação por fotocélulas, 01 unidade de conformação e transporte de caixas vazias, 03 unidade de carregamento dos “blísters” nas caixas por meio de empurradores horizontais, 01 transportador de caixas cheias, 01 unidade de lacração de caixas através de cola quente, sistema HMI com tela sensível ao toque.</v>
      </c>
      <c r="P488" s="12" t="str">
        <f>IFERROR(IF(N488="","",IF(VLOOKUP(LEFT(N488,10),'Universo_BK-BIT'!$A$5:$E$10005,2,0)="","X",VLOOKUP(LEFT(N488,10),'Universo_BK-BIT'!$A$5:$E$10005,2,0))),"X")</f>
        <v>BK</v>
      </c>
      <c r="Q488" s="12">
        <f>IFERROR(IF(P488="X","",VLOOKUP(LEFT(N488,10),'Universo_BK-BIT'!$A$5:$E$10005,3,0)),"")</f>
        <v>14</v>
      </c>
      <c r="R488" s="14" t="e">
        <f t="shared" si="22"/>
        <v>#REF!</v>
      </c>
      <c r="S488" s="14" t="e">
        <f t="shared" si="23"/>
        <v>#N/A</v>
      </c>
      <c r="T488" s="14"/>
      <c r="U488" s="14" t="str">
        <f ca="1">IFERROR(IF(P488="X",IF(VLOOKUP(B488,'Oficios_-_pend_criticas'!$C$3:$J$4739,5,0)="","",IF(VLOOKUP(B488,'Oficios_-_pend_criticas'!$C$3:$J$4739,7,0)="",IF(TODAY()&gt;VLOOKUP(B488,'Oficios_-_pend_criticas'!$C$3:$J$4739,5,0),"X",""),IF(VLOOKUP(B488,'Oficios_-_pend_criticas'!$C$3:$J$4739,7,0)&gt;VLOOKUP(B488,'Oficios_-_pend_criticas'!$C$3:$J$4739,5,0),"X",""))),""),"")</f>
        <v/>
      </c>
      <c r="V488" s="14" t="str">
        <f ca="1">IFERROR(IF(Q488=0,IF(VLOOKUP(B488,'Oficios_-_pend_criticas'!$C$3:$J$4739,5,0)="","",IF(VLOOKUP(B488,'Oficios_-_pend_criticas'!$C$3:$J$4739,7,0)="",IF(TODAY()&gt;VLOOKUP(B488,'Oficios_-_pend_criticas'!$C$3:$J$4739,5,0),"X",""),IF(VLOOKUP(B488,'Oficios_-_pend_criticas'!$C$3:$J$4739,7,0)&gt;VLOOKUP(B488,'Oficios_-_pend_criticas'!$C$3:$J$4739,5,0),"X",""))),""),"")</f>
        <v/>
      </c>
      <c r="W488" s="14" t="str">
        <f ca="1">IFERROR(IF(P488&lt;&gt;"X",IF(Q488&gt;0,IF(VLOOKUP(B488,'Oficios_-_pend_criticas'!$C$4:$J$4739,5,0)="","",IF(VLOOKUP(B488,'Oficios_-_pend_criticas'!$C$4:$J$4739,7,0)="",IF(TODAY()&gt;VLOOKUP(B488,'Oficios_-_pend_criticas'!$C$4:$J$4739,5,0),"X",""),IF(VLOOKUP(B488,'Oficios_-_pend_criticas'!$C$4:$J$4739,7,0)&gt;VLOOKUP(B488,'Oficios_-_pend_criticas'!$C$4:$J$4739,5,0),"X",""))),""),""),"")</f>
        <v/>
      </c>
    </row>
    <row r="489" spans="1:23" ht="36.75" hidden="1" customHeight="1" x14ac:dyDescent="0.25">
      <c r="A489" s="9" t="str">
        <f t="shared" si="21"/>
        <v/>
      </c>
      <c r="B489" s="10" t="s">
        <v>1238</v>
      </c>
      <c r="C489" s="11" t="e">
        <f>IF(B489="","",VLOOKUP(B489,#REF!,6,0))</f>
        <v>#REF!</v>
      </c>
      <c r="D489" s="12" t="e">
        <f>IF(B489="","",VLOOKUP(B489,#REF!,22,0))</f>
        <v>#REF!</v>
      </c>
      <c r="E489" s="10" t="e">
        <f>IF(B489="","",VLOOKUP(B489,Consultas_públicas!$A$376:$G$3879,7,0))</f>
        <v>#N/A</v>
      </c>
      <c r="F489" s="12" t="s">
        <v>1227</v>
      </c>
      <c r="G489" s="13">
        <v>43536</v>
      </c>
      <c r="H489" s="14" t="str">
        <f>IFERROR(IF(VLOOKUP(B489,'Oficios_-_pend_criticas'!$C$4:$D$4739,2,0)="","","X"),"")</f>
        <v/>
      </c>
      <c r="I489" s="12"/>
      <c r="J489" s="13"/>
      <c r="K489" s="10"/>
      <c r="L489" s="12" t="str">
        <f>IFERROR(VLOOKUP(B489,Retorno_da_RFB!$D$3:$I$6388,5,0),"")</f>
        <v>038</v>
      </c>
      <c r="M489" s="13">
        <f>IFERROR(VLOOKUP(B489,Retorno_da_RFB!$D$3:$I$6388,6,0),"")</f>
        <v>43549</v>
      </c>
      <c r="N489" s="10" t="str">
        <f>IFERROR(VLOOKUP(B489,Retorno_da_RFB!$D$3:$I$6388,3,0),"")</f>
        <v>8426.19.00</v>
      </c>
      <c r="O489" s="10" t="str">
        <f>IFERROR(VLOOKUP(B489,Retorno_da_RFB!$D$3:$I$6388,4,0),"")</f>
        <v>Unidades de propulsão automáticas, operadas por um painel de controle remoto e desenvolvido para o fornecimento de camadas de fibra de vidro em um rolo durante a produção de pás eólicas, idealizado para se deslocar em trilho pré-projetado, fixado no chão, variando de 40 a 110 metros; dotados de barras de aço, possuindo laser de distância, carrinhos, painel de controle e um cortador de fibra de vidro; capacidade para deslocamento em três eixos (X,Y,Z).</v>
      </c>
      <c r="P489" s="12" t="str">
        <f>IFERROR(IF(N489="","",IF(VLOOKUP(LEFT(N489,10),'Universo_BK-BIT'!$A$5:$E$10005,2,0)="","X",VLOOKUP(LEFT(N489,10),'Universo_BK-BIT'!$A$5:$E$10005,2,0))),"X")</f>
        <v>BK</v>
      </c>
      <c r="Q489" s="12">
        <f>IFERROR(IF(P489="X","",VLOOKUP(LEFT(N489,10),'Universo_BK-BIT'!$A$5:$E$10005,3,0)),"")</f>
        <v>14</v>
      </c>
      <c r="R489" s="14" t="e">
        <f t="shared" si="22"/>
        <v>#REF!</v>
      </c>
      <c r="S489" s="14" t="e">
        <f t="shared" si="23"/>
        <v>#N/A</v>
      </c>
      <c r="T489" s="14"/>
      <c r="U489" s="14" t="str">
        <f ca="1">IFERROR(IF(P489="X",IF(VLOOKUP(B489,'Oficios_-_pend_criticas'!$C$3:$J$4739,5,0)="","",IF(VLOOKUP(B489,'Oficios_-_pend_criticas'!$C$3:$J$4739,7,0)="",IF(TODAY()&gt;VLOOKUP(B489,'Oficios_-_pend_criticas'!$C$3:$J$4739,5,0),"X",""),IF(VLOOKUP(B489,'Oficios_-_pend_criticas'!$C$3:$J$4739,7,0)&gt;VLOOKUP(B489,'Oficios_-_pend_criticas'!$C$3:$J$4739,5,0),"X",""))),""),"")</f>
        <v/>
      </c>
      <c r="V489" s="14" t="str">
        <f ca="1">IFERROR(IF(Q489=0,IF(VLOOKUP(B489,'Oficios_-_pend_criticas'!$C$3:$J$4739,5,0)="","",IF(VLOOKUP(B489,'Oficios_-_pend_criticas'!$C$3:$J$4739,7,0)="",IF(TODAY()&gt;VLOOKUP(B489,'Oficios_-_pend_criticas'!$C$3:$J$4739,5,0),"X",""),IF(VLOOKUP(B489,'Oficios_-_pend_criticas'!$C$3:$J$4739,7,0)&gt;VLOOKUP(B489,'Oficios_-_pend_criticas'!$C$3:$J$4739,5,0),"X",""))),""),"")</f>
        <v/>
      </c>
      <c r="W489" s="14" t="str">
        <f ca="1">IFERROR(IF(P489&lt;&gt;"X",IF(Q489&gt;0,IF(VLOOKUP(B489,'Oficios_-_pend_criticas'!$C$4:$J$4739,5,0)="","",IF(VLOOKUP(B489,'Oficios_-_pend_criticas'!$C$4:$J$4739,7,0)="",IF(TODAY()&gt;VLOOKUP(B489,'Oficios_-_pend_criticas'!$C$4:$J$4739,5,0),"X",""),IF(VLOOKUP(B489,'Oficios_-_pend_criticas'!$C$4:$J$4739,7,0)&gt;VLOOKUP(B489,'Oficios_-_pend_criticas'!$C$4:$J$4739,5,0),"X",""))),""),""),"")</f>
        <v/>
      </c>
    </row>
    <row r="490" spans="1:23" ht="36.75" hidden="1" customHeight="1" x14ac:dyDescent="0.25">
      <c r="A490" s="9" t="str">
        <f t="shared" si="21"/>
        <v/>
      </c>
      <c r="B490" s="10" t="s">
        <v>1241</v>
      </c>
      <c r="C490" s="11" t="e">
        <f>IF(B490="","",VLOOKUP(B490,#REF!,6,0))</f>
        <v>#REF!</v>
      </c>
      <c r="D490" s="12" t="e">
        <f>IF(B490="","",VLOOKUP(B490,#REF!,22,0))</f>
        <v>#REF!</v>
      </c>
      <c r="E490" s="10" t="e">
        <f>IF(B490="","",VLOOKUP(B490,Consultas_públicas!$A$376:$G$3879,7,0))</f>
        <v>#N/A</v>
      </c>
      <c r="F490" s="12" t="s">
        <v>1227</v>
      </c>
      <c r="G490" s="13">
        <v>43536</v>
      </c>
      <c r="H490" s="14" t="str">
        <f>IFERROR(IF(VLOOKUP(B490,'Oficios_-_pend_criticas'!$C$4:$D$4739,2,0)="","","X"),"")</f>
        <v/>
      </c>
      <c r="I490" s="12"/>
      <c r="J490" s="13"/>
      <c r="K490" s="10"/>
      <c r="L490" s="12" t="str">
        <f>IFERROR(VLOOKUP(B490,Retorno_da_RFB!$D$3:$I$6388,5,0),"")</f>
        <v>038</v>
      </c>
      <c r="M490" s="13">
        <f>IFERROR(VLOOKUP(B490,Retorno_da_RFB!$D$3:$I$6388,6,0),"")</f>
        <v>43549</v>
      </c>
      <c r="N490" s="10" t="str">
        <f>IFERROR(VLOOKUP(B490,Retorno_da_RFB!$D$3:$I$6388,3,0),"")</f>
        <v>8427.10.90</v>
      </c>
      <c r="O490" s="10" t="str">
        <f>IFERROR(VLOOKUP(B490,Retorno_da_RFB!$D$3:$I$6388,4,0),"")</f>
        <v>Transpaleteiras elétricas autopropulsadas, com capacidade de carga de 5.000kg, braço duplo, altura de elevação dos garfos entre 95 e 225mm, distância externa dos garfos de 800mm, comprimento dos garfos de até 1.500mm, comando por meio de alavanca multifuncional, plataforma fixa para operador, potência do motor elétrico de 2,5kW, alimentada por acumulador elétrico de 24v.</v>
      </c>
      <c r="P490" s="12" t="str">
        <f>IFERROR(IF(N490="","",IF(VLOOKUP(LEFT(N490,10),'Universo_BK-BIT'!$A$5:$E$10005,2,0)="","X",VLOOKUP(LEFT(N490,10),'Universo_BK-BIT'!$A$5:$E$10005,2,0))),"X")</f>
        <v>BK</v>
      </c>
      <c r="Q490" s="12">
        <f>IFERROR(IF(P490="X","",VLOOKUP(LEFT(N490,10),'Universo_BK-BIT'!$A$5:$E$10005,3,0)),"")</f>
        <v>14</v>
      </c>
      <c r="R490" s="14" t="e">
        <f t="shared" si="22"/>
        <v>#REF!</v>
      </c>
      <c r="S490" s="14" t="e">
        <f t="shared" si="23"/>
        <v>#N/A</v>
      </c>
      <c r="T490" s="14"/>
      <c r="U490" s="14" t="str">
        <f ca="1">IFERROR(IF(P490="X",IF(VLOOKUP(B490,'Oficios_-_pend_criticas'!$C$3:$J$4739,5,0)="","",IF(VLOOKUP(B490,'Oficios_-_pend_criticas'!$C$3:$J$4739,7,0)="",IF(TODAY()&gt;VLOOKUP(B490,'Oficios_-_pend_criticas'!$C$3:$J$4739,5,0),"X",""),IF(VLOOKUP(B490,'Oficios_-_pend_criticas'!$C$3:$J$4739,7,0)&gt;VLOOKUP(B490,'Oficios_-_pend_criticas'!$C$3:$J$4739,5,0),"X",""))),""),"")</f>
        <v/>
      </c>
      <c r="V490" s="14" t="str">
        <f ca="1">IFERROR(IF(Q490=0,IF(VLOOKUP(B490,'Oficios_-_pend_criticas'!$C$3:$J$4739,5,0)="","",IF(VLOOKUP(B490,'Oficios_-_pend_criticas'!$C$3:$J$4739,7,0)="",IF(TODAY()&gt;VLOOKUP(B490,'Oficios_-_pend_criticas'!$C$3:$J$4739,5,0),"X",""),IF(VLOOKUP(B490,'Oficios_-_pend_criticas'!$C$3:$J$4739,7,0)&gt;VLOOKUP(B490,'Oficios_-_pend_criticas'!$C$3:$J$4739,5,0),"X",""))),""),"")</f>
        <v/>
      </c>
      <c r="W490" s="14" t="str">
        <f ca="1">IFERROR(IF(P490&lt;&gt;"X",IF(Q490&gt;0,IF(VLOOKUP(B490,'Oficios_-_pend_criticas'!$C$4:$J$4739,5,0)="","",IF(VLOOKUP(B490,'Oficios_-_pend_criticas'!$C$4:$J$4739,7,0)="",IF(TODAY()&gt;VLOOKUP(B490,'Oficios_-_pend_criticas'!$C$4:$J$4739,5,0),"X",""),IF(VLOOKUP(B490,'Oficios_-_pend_criticas'!$C$4:$J$4739,7,0)&gt;VLOOKUP(B490,'Oficios_-_pend_criticas'!$C$4:$J$4739,5,0),"X",""))),""),""),"")</f>
        <v/>
      </c>
    </row>
    <row r="491" spans="1:23" ht="36.75" hidden="1" customHeight="1" x14ac:dyDescent="0.25">
      <c r="A491" s="9" t="str">
        <f t="shared" si="21"/>
        <v/>
      </c>
      <c r="B491" s="10" t="s">
        <v>1243</v>
      </c>
      <c r="C491" s="11" t="e">
        <f>IF(B491="","",VLOOKUP(B491,#REF!,6,0))</f>
        <v>#REF!</v>
      </c>
      <c r="D491" s="12" t="e">
        <f>IF(B491="","",VLOOKUP(B491,#REF!,22,0))</f>
        <v>#REF!</v>
      </c>
      <c r="E491" s="10" t="e">
        <f>IF(B491="","",VLOOKUP(B491,Consultas_públicas!$A$376:$G$3879,7,0))</f>
        <v>#N/A</v>
      </c>
      <c r="F491" s="12" t="s">
        <v>1227</v>
      </c>
      <c r="G491" s="13">
        <v>43536</v>
      </c>
      <c r="H491" s="14" t="str">
        <f>IFERROR(IF(VLOOKUP(B491,'Oficios_-_pend_criticas'!$C$4:$D$4739,2,0)="","","X"),"")</f>
        <v/>
      </c>
      <c r="I491" s="12"/>
      <c r="J491" s="13"/>
      <c r="K491" s="10"/>
      <c r="L491" s="12" t="str">
        <f>IFERROR(VLOOKUP(B491,Retorno_da_RFB!$D$3:$I$6388,5,0),"")</f>
        <v>038</v>
      </c>
      <c r="M491" s="13">
        <f>IFERROR(VLOOKUP(B491,Retorno_da_RFB!$D$3:$I$6388,6,0),"")</f>
        <v>43549</v>
      </c>
      <c r="N491" s="10" t="str">
        <f>IFERROR(VLOOKUP(B491,Retorno_da_RFB!$D$3:$I$6388,3,0),"")</f>
        <v>8428.90.90</v>
      </c>
      <c r="O491" s="10" t="str">
        <f>IFERROR(VLOOKUP(B491,Retorno_da_RFB!$D$3:$I$6388,4,0),"")</f>
        <v>Máquinas para paletização automática de latas de alumínio para bebidas, com velocidade nominal de produção máxima de 3.800 latas por minuto; capazes de paletizar latas de 16, 12, 9.1 e 7.5 onças e dimensões 202/211x413, 202/211x603, 200/204x402 e 200/204x413; dotadas de: mesa de entrada de latas; sistema de guias para alinhamento da camada do palete; sistema automático de retirada do palete do magazine de paletes vazios e seu posicionamento para carregamento de latas; elevador/abaixador do palete; sistema de varredura de latas para posicionamento das latas sobre o palete; sistemas automático para retirada e posicionamento de folha separadoras de camadas de latas e de quadros de topo “pick and place”; dispositivo de recirculação de latas; plataformas de manutenção, operação e proteção; cortinas de luz; magazines de estocagem de materiais de embalagem; painéis de comando com controlador logico programável (CLP) e protocolo de comunicação ethernet.</v>
      </c>
      <c r="P491" s="12" t="str">
        <f>IFERROR(IF(N491="","",IF(VLOOKUP(LEFT(N491,10),'Universo_BK-BIT'!$A$5:$E$10005,2,0)="","X",VLOOKUP(LEFT(N491,10),'Universo_BK-BIT'!$A$5:$E$10005,2,0))),"X")</f>
        <v>BK</v>
      </c>
      <c r="Q491" s="12">
        <f>IFERROR(IF(P491="X","",VLOOKUP(LEFT(N491,10),'Universo_BK-BIT'!$A$5:$E$10005,3,0)),"")</f>
        <v>14</v>
      </c>
      <c r="R491" s="14" t="e">
        <f t="shared" si="22"/>
        <v>#REF!</v>
      </c>
      <c r="S491" s="14" t="e">
        <f t="shared" si="23"/>
        <v>#N/A</v>
      </c>
      <c r="T491" s="14"/>
      <c r="U491" s="14" t="str">
        <f ca="1">IFERROR(IF(P491="X",IF(VLOOKUP(B491,'Oficios_-_pend_criticas'!$C$3:$J$4739,5,0)="","",IF(VLOOKUP(B491,'Oficios_-_pend_criticas'!$C$3:$J$4739,7,0)="",IF(TODAY()&gt;VLOOKUP(B491,'Oficios_-_pend_criticas'!$C$3:$J$4739,5,0),"X",""),IF(VLOOKUP(B491,'Oficios_-_pend_criticas'!$C$3:$J$4739,7,0)&gt;VLOOKUP(B491,'Oficios_-_pend_criticas'!$C$3:$J$4739,5,0),"X",""))),""),"")</f>
        <v/>
      </c>
      <c r="V491" s="14" t="str">
        <f ca="1">IFERROR(IF(Q491=0,IF(VLOOKUP(B491,'Oficios_-_pend_criticas'!$C$3:$J$4739,5,0)="","",IF(VLOOKUP(B491,'Oficios_-_pend_criticas'!$C$3:$J$4739,7,0)="",IF(TODAY()&gt;VLOOKUP(B491,'Oficios_-_pend_criticas'!$C$3:$J$4739,5,0),"X",""),IF(VLOOKUP(B491,'Oficios_-_pend_criticas'!$C$3:$J$4739,7,0)&gt;VLOOKUP(B491,'Oficios_-_pend_criticas'!$C$3:$J$4739,5,0),"X",""))),""),"")</f>
        <v/>
      </c>
      <c r="W491" s="14" t="str">
        <f ca="1">IFERROR(IF(P491&lt;&gt;"X",IF(Q491&gt;0,IF(VLOOKUP(B491,'Oficios_-_pend_criticas'!$C$4:$J$4739,5,0)="","",IF(VLOOKUP(B491,'Oficios_-_pend_criticas'!$C$4:$J$4739,7,0)="",IF(TODAY()&gt;VLOOKUP(B491,'Oficios_-_pend_criticas'!$C$4:$J$4739,5,0),"X",""),IF(VLOOKUP(B491,'Oficios_-_pend_criticas'!$C$4:$J$4739,7,0)&gt;VLOOKUP(B491,'Oficios_-_pend_criticas'!$C$4:$J$4739,5,0),"X",""))),""),""),"")</f>
        <v/>
      </c>
    </row>
    <row r="492" spans="1:23" ht="36.75" hidden="1" customHeight="1" x14ac:dyDescent="0.25">
      <c r="A492" s="9" t="str">
        <f t="shared" si="21"/>
        <v/>
      </c>
      <c r="B492" s="10" t="s">
        <v>1245</v>
      </c>
      <c r="C492" s="11" t="e">
        <f>IF(B492="","",VLOOKUP(B492,#REF!,6,0))</f>
        <v>#REF!</v>
      </c>
      <c r="D492" s="12" t="e">
        <f>IF(B492="","",VLOOKUP(B492,#REF!,22,0))</f>
        <v>#REF!</v>
      </c>
      <c r="E492" s="10" t="e">
        <f>IF(B492="","",VLOOKUP(B492,Consultas_públicas!$A$376:$G$3879,7,0))</f>
        <v>#N/A</v>
      </c>
      <c r="F492" s="12" t="s">
        <v>1227</v>
      </c>
      <c r="G492" s="13">
        <v>43536</v>
      </c>
      <c r="H492" s="14" t="str">
        <f>IFERROR(IF(VLOOKUP(B492,'Oficios_-_pend_criticas'!$C$4:$D$4739,2,0)="","","X"),"")</f>
        <v/>
      </c>
      <c r="I492" s="12"/>
      <c r="J492" s="13"/>
      <c r="K492" s="10"/>
      <c r="L492" s="12" t="str">
        <f>IFERROR(VLOOKUP(B492,Retorno_da_RFB!$D$3:$I$6388,5,0),"")</f>
        <v>038</v>
      </c>
      <c r="M492" s="13">
        <f>IFERROR(VLOOKUP(B492,Retorno_da_RFB!$D$3:$I$6388,6,0),"")</f>
        <v>43549</v>
      </c>
      <c r="N492" s="10" t="str">
        <f>IFERROR(VLOOKUP(B492,Retorno_da_RFB!$D$3:$I$6388,3,0),"")</f>
        <v>8431.20.11</v>
      </c>
      <c r="O492" s="10" t="str">
        <f>IFERROR(VLOOKUP(B492,Retorno_da_RFB!$D$3:$I$6388,4,0),"")</f>
        <v>Carenagens do motor de empilhadeira, polímero poliamida 66 preto, com 323mm de altura, 704mm de comprimento, 496mm de largura, texturizado, com nervuras reforçadas de fixação.</v>
      </c>
      <c r="P492" s="12" t="str">
        <f>IFERROR(IF(N492="","",IF(VLOOKUP(LEFT(N492,10),'Universo_BK-BIT'!$A$5:$E$10005,2,0)="","X",VLOOKUP(LEFT(N492,10),'Universo_BK-BIT'!$A$5:$E$10005,2,0))),"X")</f>
        <v>BK</v>
      </c>
      <c r="Q492" s="12">
        <f>IFERROR(IF(P492="X","",VLOOKUP(LEFT(N492,10),'Universo_BK-BIT'!$A$5:$E$10005,3,0)),"")</f>
        <v>14</v>
      </c>
      <c r="R492" s="14" t="e">
        <f t="shared" si="22"/>
        <v>#REF!</v>
      </c>
      <c r="S492" s="14" t="e">
        <f t="shared" si="23"/>
        <v>#N/A</v>
      </c>
      <c r="T492" s="14"/>
      <c r="U492" s="14" t="str">
        <f ca="1">IFERROR(IF(P492="X",IF(VLOOKUP(B492,'Oficios_-_pend_criticas'!$C$3:$J$4739,5,0)="","",IF(VLOOKUP(B492,'Oficios_-_pend_criticas'!$C$3:$J$4739,7,0)="",IF(TODAY()&gt;VLOOKUP(B492,'Oficios_-_pend_criticas'!$C$3:$J$4739,5,0),"X",""),IF(VLOOKUP(B492,'Oficios_-_pend_criticas'!$C$3:$J$4739,7,0)&gt;VLOOKUP(B492,'Oficios_-_pend_criticas'!$C$3:$J$4739,5,0),"X",""))),""),"")</f>
        <v/>
      </c>
      <c r="V492" s="14" t="str">
        <f ca="1">IFERROR(IF(Q492=0,IF(VLOOKUP(B492,'Oficios_-_pend_criticas'!$C$3:$J$4739,5,0)="","",IF(VLOOKUP(B492,'Oficios_-_pend_criticas'!$C$3:$J$4739,7,0)="",IF(TODAY()&gt;VLOOKUP(B492,'Oficios_-_pend_criticas'!$C$3:$J$4739,5,0),"X",""),IF(VLOOKUP(B492,'Oficios_-_pend_criticas'!$C$3:$J$4739,7,0)&gt;VLOOKUP(B492,'Oficios_-_pend_criticas'!$C$3:$J$4739,5,0),"X",""))),""),"")</f>
        <v/>
      </c>
      <c r="W492" s="14" t="str">
        <f ca="1">IFERROR(IF(P492&lt;&gt;"X",IF(Q492&gt;0,IF(VLOOKUP(B492,'Oficios_-_pend_criticas'!$C$4:$J$4739,5,0)="","",IF(VLOOKUP(B492,'Oficios_-_pend_criticas'!$C$4:$J$4739,7,0)="",IF(TODAY()&gt;VLOOKUP(B492,'Oficios_-_pend_criticas'!$C$4:$J$4739,5,0),"X",""),IF(VLOOKUP(B492,'Oficios_-_pend_criticas'!$C$4:$J$4739,7,0)&gt;VLOOKUP(B492,'Oficios_-_pend_criticas'!$C$4:$J$4739,5,0),"X",""))),""),""),"")</f>
        <v/>
      </c>
    </row>
    <row r="493" spans="1:23" ht="36.75" hidden="1" customHeight="1" x14ac:dyDescent="0.25">
      <c r="A493" s="9" t="str">
        <f t="shared" si="21"/>
        <v/>
      </c>
      <c r="B493" s="10" t="s">
        <v>1247</v>
      </c>
      <c r="C493" s="11" t="e">
        <f>IF(B493="","",VLOOKUP(B493,#REF!,6,0))</f>
        <v>#REF!</v>
      </c>
      <c r="D493" s="12" t="e">
        <f>IF(B493="","",VLOOKUP(B493,#REF!,22,0))</f>
        <v>#REF!</v>
      </c>
      <c r="E493" s="10" t="e">
        <f>IF(B493="","",VLOOKUP(B493,Consultas_públicas!$A$376:$G$3879,7,0))</f>
        <v>#N/A</v>
      </c>
      <c r="F493" s="12" t="s">
        <v>1227</v>
      </c>
      <c r="G493" s="13">
        <v>43536</v>
      </c>
      <c r="H493" s="14" t="str">
        <f>IFERROR(IF(VLOOKUP(B493,'Oficios_-_pend_criticas'!$C$4:$D$4739,2,0)="","","X"),"")</f>
        <v/>
      </c>
      <c r="I493" s="12"/>
      <c r="J493" s="13"/>
      <c r="K493" s="10"/>
      <c r="L493" s="12" t="str">
        <f>IFERROR(VLOOKUP(B493,Retorno_da_RFB!$D$3:$I$6388,5,0),"")</f>
        <v>038</v>
      </c>
      <c r="M493" s="13">
        <f>IFERROR(VLOOKUP(B493,Retorno_da_RFB!$D$3:$I$6388,6,0),"")</f>
        <v>43549</v>
      </c>
      <c r="N493" s="10" t="str">
        <f>IFERROR(VLOOKUP(B493,Retorno_da_RFB!$D$3:$I$6388,3,0),"")</f>
        <v>8437.90.00</v>
      </c>
      <c r="O493" s="10" t="str">
        <f>IFERROR(VLOOKUP(B493,Retorno_da_RFB!$D$3:$I$6388,4,0),"")</f>
        <v>Placas de captura de imagem CCD para máquinas selecionadoras de grãos, com resolução de 0,15mm, com processamento através de componentes FPGA e micro controladores, lente acoplada com ajuste de foco e centralização, transferência de dados através de cabo de processamento RJ45 e carcaça de policarbonato para fixação e proteção da placa.</v>
      </c>
      <c r="P493" s="12" t="str">
        <f>IFERROR(IF(N493="","",IF(VLOOKUP(LEFT(N493,10),'Universo_BK-BIT'!$A$5:$E$10005,2,0)="","X",VLOOKUP(LEFT(N493,10),'Universo_BK-BIT'!$A$5:$E$10005,2,0))),"X")</f>
        <v>BK</v>
      </c>
      <c r="Q493" s="12">
        <f>IFERROR(IF(P493="X","",VLOOKUP(LEFT(N493,10),'Universo_BK-BIT'!$A$5:$E$10005,3,0)),"")</f>
        <v>14</v>
      </c>
      <c r="R493" s="14" t="e">
        <f t="shared" si="22"/>
        <v>#REF!</v>
      </c>
      <c r="S493" s="14" t="e">
        <f t="shared" si="23"/>
        <v>#N/A</v>
      </c>
      <c r="T493" s="14"/>
      <c r="U493" s="14" t="str">
        <f ca="1">IFERROR(IF(P493="X",IF(VLOOKUP(B493,'Oficios_-_pend_criticas'!$C$3:$J$4739,5,0)="","",IF(VLOOKUP(B493,'Oficios_-_pend_criticas'!$C$3:$J$4739,7,0)="",IF(TODAY()&gt;VLOOKUP(B493,'Oficios_-_pend_criticas'!$C$3:$J$4739,5,0),"X",""),IF(VLOOKUP(B493,'Oficios_-_pend_criticas'!$C$3:$J$4739,7,0)&gt;VLOOKUP(B493,'Oficios_-_pend_criticas'!$C$3:$J$4739,5,0),"X",""))),""),"")</f>
        <v/>
      </c>
      <c r="V493" s="14" t="str">
        <f ca="1">IFERROR(IF(Q493=0,IF(VLOOKUP(B493,'Oficios_-_pend_criticas'!$C$3:$J$4739,5,0)="","",IF(VLOOKUP(B493,'Oficios_-_pend_criticas'!$C$3:$J$4739,7,0)="",IF(TODAY()&gt;VLOOKUP(B493,'Oficios_-_pend_criticas'!$C$3:$J$4739,5,0),"X",""),IF(VLOOKUP(B493,'Oficios_-_pend_criticas'!$C$3:$J$4739,7,0)&gt;VLOOKUP(B493,'Oficios_-_pend_criticas'!$C$3:$J$4739,5,0),"X",""))),""),"")</f>
        <v/>
      </c>
      <c r="W493" s="14" t="str">
        <f ca="1">IFERROR(IF(P493&lt;&gt;"X",IF(Q493&gt;0,IF(VLOOKUP(B493,'Oficios_-_pend_criticas'!$C$4:$J$4739,5,0)="","",IF(VLOOKUP(B493,'Oficios_-_pend_criticas'!$C$4:$J$4739,7,0)="",IF(TODAY()&gt;VLOOKUP(B493,'Oficios_-_pend_criticas'!$C$4:$J$4739,5,0),"X",""),IF(VLOOKUP(B493,'Oficios_-_pend_criticas'!$C$4:$J$4739,7,0)&gt;VLOOKUP(B493,'Oficios_-_pend_criticas'!$C$4:$J$4739,5,0),"X",""))),""),""),"")</f>
        <v/>
      </c>
    </row>
    <row r="494" spans="1:23" ht="36.75" hidden="1" customHeight="1" x14ac:dyDescent="0.25">
      <c r="A494" s="9" t="str">
        <f t="shared" si="21"/>
        <v/>
      </c>
      <c r="B494" s="10" t="s">
        <v>1249</v>
      </c>
      <c r="C494" s="11" t="e">
        <f>IF(B494="","",VLOOKUP(B494,#REF!,6,0))</f>
        <v>#REF!</v>
      </c>
      <c r="D494" s="12" t="e">
        <f>IF(B494="","",VLOOKUP(B494,#REF!,22,0))</f>
        <v>#REF!</v>
      </c>
      <c r="E494" s="10" t="e">
        <f>IF(B494="","",VLOOKUP(B494,Consultas_públicas!$A$376:$G$3879,7,0))</f>
        <v>#N/A</v>
      </c>
      <c r="F494" s="12" t="s">
        <v>1227</v>
      </c>
      <c r="G494" s="13">
        <v>43536</v>
      </c>
      <c r="H494" s="14" t="str">
        <f>IFERROR(IF(VLOOKUP(B494,'Oficios_-_pend_criticas'!$C$4:$D$4739,2,0)="","","X"),"")</f>
        <v/>
      </c>
      <c r="I494" s="12"/>
      <c r="J494" s="13"/>
      <c r="K494" s="10"/>
      <c r="L494" s="12" t="str">
        <f>IFERROR(VLOOKUP(B494,Retorno_da_RFB!$D$3:$I$6388,5,0),"")</f>
        <v>038</v>
      </c>
      <c r="M494" s="13">
        <f>IFERROR(VLOOKUP(B494,Retorno_da_RFB!$D$3:$I$6388,6,0),"")</f>
        <v>43549</v>
      </c>
      <c r="N494" s="10" t="str">
        <f>IFERROR(VLOOKUP(B494,Retorno_da_RFB!$D$3:$I$6388,3,0),"")</f>
        <v>8438.50.00</v>
      </c>
      <c r="O494" s="10" t="str">
        <f>IFERROR(VLOOKUP(B494,Retorno_da_RFB!$D$3:$I$6388,4,0),"")</f>
        <v>Descoureadeiras manuais pneumáticas, para pele, para cortes de suíno como pernil e paleta, potência de 0,73kW a 8,0bar de pressão do ar, largura da lâmina de 77mm, consumo de ar de 300L/min.</v>
      </c>
      <c r="P494" s="12" t="str">
        <f>IFERROR(IF(N494="","",IF(VLOOKUP(LEFT(N494,10),'Universo_BK-BIT'!$A$5:$E$10005,2,0)="","X",VLOOKUP(LEFT(N494,10),'Universo_BK-BIT'!$A$5:$E$10005,2,0))),"X")</f>
        <v>BK</v>
      </c>
      <c r="Q494" s="12">
        <f>IFERROR(IF(P494="X","",VLOOKUP(LEFT(N494,10),'Universo_BK-BIT'!$A$5:$E$10005,3,0)),"")</f>
        <v>14</v>
      </c>
      <c r="R494" s="14" t="e">
        <f t="shared" si="22"/>
        <v>#REF!</v>
      </c>
      <c r="S494" s="14" t="e">
        <f t="shared" si="23"/>
        <v>#N/A</v>
      </c>
      <c r="T494" s="14"/>
      <c r="U494" s="14" t="str">
        <f ca="1">IFERROR(IF(P494="X",IF(VLOOKUP(B494,'Oficios_-_pend_criticas'!$C$3:$J$4739,5,0)="","",IF(VLOOKUP(B494,'Oficios_-_pend_criticas'!$C$3:$J$4739,7,0)="",IF(TODAY()&gt;VLOOKUP(B494,'Oficios_-_pend_criticas'!$C$3:$J$4739,5,0),"X",""),IF(VLOOKUP(B494,'Oficios_-_pend_criticas'!$C$3:$J$4739,7,0)&gt;VLOOKUP(B494,'Oficios_-_pend_criticas'!$C$3:$J$4739,5,0),"X",""))),""),"")</f>
        <v/>
      </c>
      <c r="V494" s="14" t="str">
        <f ca="1">IFERROR(IF(Q494=0,IF(VLOOKUP(B494,'Oficios_-_pend_criticas'!$C$3:$J$4739,5,0)="","",IF(VLOOKUP(B494,'Oficios_-_pend_criticas'!$C$3:$J$4739,7,0)="",IF(TODAY()&gt;VLOOKUP(B494,'Oficios_-_pend_criticas'!$C$3:$J$4739,5,0),"X",""),IF(VLOOKUP(B494,'Oficios_-_pend_criticas'!$C$3:$J$4739,7,0)&gt;VLOOKUP(B494,'Oficios_-_pend_criticas'!$C$3:$J$4739,5,0),"X",""))),""),"")</f>
        <v/>
      </c>
      <c r="W494" s="14" t="str">
        <f ca="1">IFERROR(IF(P494&lt;&gt;"X",IF(Q494&gt;0,IF(VLOOKUP(B494,'Oficios_-_pend_criticas'!$C$4:$J$4739,5,0)="","",IF(VLOOKUP(B494,'Oficios_-_pend_criticas'!$C$4:$J$4739,7,0)="",IF(TODAY()&gt;VLOOKUP(B494,'Oficios_-_pend_criticas'!$C$4:$J$4739,5,0),"X",""),IF(VLOOKUP(B494,'Oficios_-_pend_criticas'!$C$4:$J$4739,7,0)&gt;VLOOKUP(B494,'Oficios_-_pend_criticas'!$C$4:$J$4739,5,0),"X",""))),""),""),"")</f>
        <v/>
      </c>
    </row>
    <row r="495" spans="1:23" ht="36.75" hidden="1" customHeight="1" x14ac:dyDescent="0.25">
      <c r="A495" s="9" t="str">
        <f t="shared" si="21"/>
        <v/>
      </c>
      <c r="B495" s="10" t="s">
        <v>1251</v>
      </c>
      <c r="C495" s="11" t="e">
        <f>IF(B495="","",VLOOKUP(B495,#REF!,6,0))</f>
        <v>#REF!</v>
      </c>
      <c r="D495" s="12" t="e">
        <f>IF(B495="","",VLOOKUP(B495,#REF!,22,0))</f>
        <v>#REF!</v>
      </c>
      <c r="E495" s="10" t="e">
        <f>IF(B495="","",VLOOKUP(B495,Consultas_públicas!$A$376:$G$3879,7,0))</f>
        <v>#N/A</v>
      </c>
      <c r="F495" s="12" t="s">
        <v>1227</v>
      </c>
      <c r="G495" s="13">
        <v>43536</v>
      </c>
      <c r="H495" s="14" t="str">
        <f>IFERROR(IF(VLOOKUP(B495,'Oficios_-_pend_criticas'!$C$4:$D$4739,2,0)="","","X"),"")</f>
        <v/>
      </c>
      <c r="I495" s="12"/>
      <c r="J495" s="13"/>
      <c r="K495" s="10"/>
      <c r="L495" s="12" t="str">
        <f>IFERROR(VLOOKUP(B495,Retorno_da_RFB!$D$3:$I$6388,5,0),"")</f>
        <v>038</v>
      </c>
      <c r="M495" s="13">
        <f>IFERROR(VLOOKUP(B495,Retorno_da_RFB!$D$3:$I$6388,6,0),"")</f>
        <v>43549</v>
      </c>
      <c r="N495" s="10" t="str">
        <f>IFERROR(VLOOKUP(B495,Retorno_da_RFB!$D$3:$I$6388,3,0),"")</f>
        <v>8438.50.00</v>
      </c>
      <c r="O495" s="10" t="str">
        <f>IFERROR(VLOOKUP(B495,Retorno_da_RFB!$D$3:$I$6388,4,0),"")</f>
        <v>Serras automáticas de carcaça para suínos e bovinos, separa a mesma em duas bandas, dividindo a carcaça de modo contínuo e automático, sem paradas no processo ou nória, realizando esterilização das lâminas automaticamente com vapor, com uma potência instalada: 0,37 – 1,5 kW, podendo a velocidade do processo variar de 60 carcaças/hora até 450 carcaças/hora.</v>
      </c>
      <c r="P495" s="12" t="str">
        <f>IFERROR(IF(N495="","",IF(VLOOKUP(LEFT(N495,10),'Universo_BK-BIT'!$A$5:$E$10005,2,0)="","X",VLOOKUP(LEFT(N495,10),'Universo_BK-BIT'!$A$5:$E$10005,2,0))),"X")</f>
        <v>BK</v>
      </c>
      <c r="Q495" s="12">
        <f>IFERROR(IF(P495="X","",VLOOKUP(LEFT(N495,10),'Universo_BK-BIT'!$A$5:$E$10005,3,0)),"")</f>
        <v>14</v>
      </c>
      <c r="R495" s="14" t="e">
        <f t="shared" si="22"/>
        <v>#REF!</v>
      </c>
      <c r="S495" s="14" t="e">
        <f t="shared" si="23"/>
        <v>#N/A</v>
      </c>
      <c r="T495" s="14"/>
      <c r="U495" s="14" t="str">
        <f ca="1">IFERROR(IF(P495="X",IF(VLOOKUP(B495,'Oficios_-_pend_criticas'!$C$3:$J$4739,5,0)="","",IF(VLOOKUP(B495,'Oficios_-_pend_criticas'!$C$3:$J$4739,7,0)="",IF(TODAY()&gt;VLOOKUP(B495,'Oficios_-_pend_criticas'!$C$3:$J$4739,5,0),"X",""),IF(VLOOKUP(B495,'Oficios_-_pend_criticas'!$C$3:$J$4739,7,0)&gt;VLOOKUP(B495,'Oficios_-_pend_criticas'!$C$3:$J$4739,5,0),"X",""))),""),"")</f>
        <v/>
      </c>
      <c r="V495" s="14" t="str">
        <f ca="1">IFERROR(IF(Q495=0,IF(VLOOKUP(B495,'Oficios_-_pend_criticas'!$C$3:$J$4739,5,0)="","",IF(VLOOKUP(B495,'Oficios_-_pend_criticas'!$C$3:$J$4739,7,0)="",IF(TODAY()&gt;VLOOKUP(B495,'Oficios_-_pend_criticas'!$C$3:$J$4739,5,0),"X",""),IF(VLOOKUP(B495,'Oficios_-_pend_criticas'!$C$3:$J$4739,7,0)&gt;VLOOKUP(B495,'Oficios_-_pend_criticas'!$C$3:$J$4739,5,0),"X",""))),""),"")</f>
        <v/>
      </c>
      <c r="W495" s="14" t="str">
        <f ca="1">IFERROR(IF(P495&lt;&gt;"X",IF(Q495&gt;0,IF(VLOOKUP(B495,'Oficios_-_pend_criticas'!$C$4:$J$4739,5,0)="","",IF(VLOOKUP(B495,'Oficios_-_pend_criticas'!$C$4:$J$4739,7,0)="",IF(TODAY()&gt;VLOOKUP(B495,'Oficios_-_pend_criticas'!$C$4:$J$4739,5,0),"X",""),IF(VLOOKUP(B495,'Oficios_-_pend_criticas'!$C$4:$J$4739,7,0)&gt;VLOOKUP(B495,'Oficios_-_pend_criticas'!$C$4:$J$4739,5,0),"X",""))),""),""),"")</f>
        <v/>
      </c>
    </row>
    <row r="496" spans="1:23" ht="36.75" hidden="1" customHeight="1" x14ac:dyDescent="0.25">
      <c r="A496" s="9" t="str">
        <f t="shared" si="21"/>
        <v/>
      </c>
      <c r="B496" s="10" t="s">
        <v>1253</v>
      </c>
      <c r="C496" s="11" t="e">
        <f>IF(B496="","",VLOOKUP(B496,#REF!,6,0))</f>
        <v>#REF!</v>
      </c>
      <c r="D496" s="12" t="e">
        <f>IF(B496="","",VLOOKUP(B496,#REF!,22,0))</f>
        <v>#REF!</v>
      </c>
      <c r="E496" s="10" t="e">
        <f>IF(B496="","",VLOOKUP(B496,Consultas_públicas!$A$376:$G$3879,7,0))</f>
        <v>#N/A</v>
      </c>
      <c r="F496" s="12" t="s">
        <v>1227</v>
      </c>
      <c r="G496" s="13">
        <v>43536</v>
      </c>
      <c r="H496" s="14" t="str">
        <f>IFERROR(IF(VLOOKUP(B496,'Oficios_-_pend_criticas'!$C$4:$D$4739,2,0)="","","X"),"")</f>
        <v/>
      </c>
      <c r="I496" s="12"/>
      <c r="J496" s="13"/>
      <c r="K496" s="10"/>
      <c r="L496" s="12" t="str">
        <f>IFERROR(VLOOKUP(B496,Retorno_da_RFB!$D$3:$I$6388,5,0),"")</f>
        <v>038</v>
      </c>
      <c r="M496" s="13">
        <f>IFERROR(VLOOKUP(B496,Retorno_da_RFB!$D$3:$I$6388,6,0),"")</f>
        <v>43549</v>
      </c>
      <c r="N496" s="10" t="str">
        <f>IFERROR(VLOOKUP(B496,Retorno_da_RFB!$D$3:$I$6388,3,0),"")</f>
        <v>8443.19.90</v>
      </c>
      <c r="O496" s="10" t="str">
        <f>IFERROR(VLOOKUP(B496,Retorno_da_RFB!$D$3:$I$6388,4,0),"")</f>
        <v>Máquinas automáticas rotativas compacta para impressão tampográfica de tampas plásticas de ø 30mm, em 3 cores, com capacidade produtiva de até 120.000 tampas/hora, constituída por: posicionador tipo cascata, alimentador giratório, unidade de pré-tratamento, cabeçotes de impressão, unidade de secagem, painel de comando central com monitor “touchscreen” e sistema de controle de qualidade ótico eletrônico com câmeras e central de comando independente.</v>
      </c>
      <c r="P496" s="12" t="str">
        <f>IFERROR(IF(N496="","",IF(VLOOKUP(LEFT(N496,10),'Universo_BK-BIT'!$A$5:$E$10005,2,0)="","X",VLOOKUP(LEFT(N496,10),'Universo_BK-BIT'!$A$5:$E$10005,2,0))),"X")</f>
        <v>BK</v>
      </c>
      <c r="Q496" s="12">
        <f>IFERROR(IF(P496="X","",VLOOKUP(LEFT(N496,10),'Universo_BK-BIT'!$A$5:$E$10005,3,0)),"")</f>
        <v>14</v>
      </c>
      <c r="R496" s="14" t="e">
        <f t="shared" si="22"/>
        <v>#REF!</v>
      </c>
      <c r="S496" s="14" t="e">
        <f t="shared" si="23"/>
        <v>#N/A</v>
      </c>
      <c r="T496" s="14"/>
      <c r="U496" s="14" t="str">
        <f ca="1">IFERROR(IF(P496="X",IF(VLOOKUP(B496,'Oficios_-_pend_criticas'!$C$3:$J$4739,5,0)="","",IF(VLOOKUP(B496,'Oficios_-_pend_criticas'!$C$3:$J$4739,7,0)="",IF(TODAY()&gt;VLOOKUP(B496,'Oficios_-_pend_criticas'!$C$3:$J$4739,5,0),"X",""),IF(VLOOKUP(B496,'Oficios_-_pend_criticas'!$C$3:$J$4739,7,0)&gt;VLOOKUP(B496,'Oficios_-_pend_criticas'!$C$3:$J$4739,5,0),"X",""))),""),"")</f>
        <v/>
      </c>
      <c r="V496" s="14" t="str">
        <f ca="1">IFERROR(IF(Q496=0,IF(VLOOKUP(B496,'Oficios_-_pend_criticas'!$C$3:$J$4739,5,0)="","",IF(VLOOKUP(B496,'Oficios_-_pend_criticas'!$C$3:$J$4739,7,0)="",IF(TODAY()&gt;VLOOKUP(B496,'Oficios_-_pend_criticas'!$C$3:$J$4739,5,0),"X",""),IF(VLOOKUP(B496,'Oficios_-_pend_criticas'!$C$3:$J$4739,7,0)&gt;VLOOKUP(B496,'Oficios_-_pend_criticas'!$C$3:$J$4739,5,0),"X",""))),""),"")</f>
        <v/>
      </c>
      <c r="W496" s="14" t="str">
        <f ca="1">IFERROR(IF(P496&lt;&gt;"X",IF(Q496&gt;0,IF(VLOOKUP(B496,'Oficios_-_pend_criticas'!$C$4:$J$4739,5,0)="","",IF(VLOOKUP(B496,'Oficios_-_pend_criticas'!$C$4:$J$4739,7,0)="",IF(TODAY()&gt;VLOOKUP(B496,'Oficios_-_pend_criticas'!$C$4:$J$4739,5,0),"X",""),IF(VLOOKUP(B496,'Oficios_-_pend_criticas'!$C$4:$J$4739,7,0)&gt;VLOOKUP(B496,'Oficios_-_pend_criticas'!$C$4:$J$4739,5,0),"X",""))),""),""),"")</f>
        <v/>
      </c>
    </row>
    <row r="497" spans="1:23" ht="36.75" hidden="1" customHeight="1" x14ac:dyDescent="0.25">
      <c r="A497" s="9" t="str">
        <f t="shared" si="21"/>
        <v/>
      </c>
      <c r="B497" s="10" t="s">
        <v>1255</v>
      </c>
      <c r="C497" s="11" t="e">
        <f>IF(B497="","",VLOOKUP(B497,#REF!,6,0))</f>
        <v>#REF!</v>
      </c>
      <c r="D497" s="12" t="e">
        <f>IF(B497="","",VLOOKUP(B497,#REF!,22,0))</f>
        <v>#REF!</v>
      </c>
      <c r="E497" s="10" t="e">
        <f>IF(B497="","",VLOOKUP(B497,Consultas_públicas!$A$376:$G$3879,7,0))</f>
        <v>#N/A</v>
      </c>
      <c r="F497" s="12" t="s">
        <v>1227</v>
      </c>
      <c r="G497" s="13">
        <v>43536</v>
      </c>
      <c r="H497" s="14" t="str">
        <f>IFERROR(IF(VLOOKUP(B497,'Oficios_-_pend_criticas'!$C$4:$D$4739,2,0)="","","X"),"")</f>
        <v/>
      </c>
      <c r="I497" s="12"/>
      <c r="J497" s="13"/>
      <c r="K497" s="10"/>
      <c r="L497" s="12" t="str">
        <f>IFERROR(VLOOKUP(B497,Retorno_da_RFB!$D$3:$I$6388,5,0),"")</f>
        <v>038</v>
      </c>
      <c r="M497" s="13">
        <f>IFERROR(VLOOKUP(B497,Retorno_da_RFB!$D$3:$I$6388,6,0),"")</f>
        <v>43549</v>
      </c>
      <c r="N497" s="10" t="str">
        <f>IFERROR(VLOOKUP(B497,Retorno_da_RFB!$D$3:$I$6388,3,0),"")</f>
        <v>8443.99.90</v>
      </c>
      <c r="O497" s="10" t="str">
        <f>IFERROR(VLOOKUP(B497,Retorno_da_RFB!$D$3:$I$6388,4,0),"")</f>
        <v>Cartuchos ou bandejas de limpeza para cabeças de impressão por jato de tinta, para impressoras de grande e médio porte digitais, podendo conter borrachas flexíveis, filtros, funil, coletor de tinta, tecidos para limpeza por contato direto com a cabeça de impressão, com temperatura de operação e de armazenamento entre -35° a 65°C.</v>
      </c>
      <c r="P497" s="12" t="str">
        <f>IFERROR(IF(N497="","",IF(VLOOKUP(LEFT(N497,10),'Universo_BK-BIT'!$A$5:$E$10005,2,0)="","X",VLOOKUP(LEFT(N497,10),'Universo_BK-BIT'!$A$5:$E$10005,2,0))),"X")</f>
        <v>BIT</v>
      </c>
      <c r="Q497" s="12">
        <f>IFERROR(IF(P497="X","",VLOOKUP(LEFT(N497,10),'Universo_BK-BIT'!$A$5:$E$10005,3,0)),"")</f>
        <v>8</v>
      </c>
      <c r="R497" s="14" t="e">
        <f t="shared" si="22"/>
        <v>#REF!</v>
      </c>
      <c r="S497" s="14" t="e">
        <f t="shared" si="23"/>
        <v>#N/A</v>
      </c>
      <c r="T497" s="14"/>
      <c r="U497" s="14" t="str">
        <f ca="1">IFERROR(IF(P497="X",IF(VLOOKUP(B497,'Oficios_-_pend_criticas'!$C$3:$J$4739,5,0)="","",IF(VLOOKUP(B497,'Oficios_-_pend_criticas'!$C$3:$J$4739,7,0)="",IF(TODAY()&gt;VLOOKUP(B497,'Oficios_-_pend_criticas'!$C$3:$J$4739,5,0),"X",""),IF(VLOOKUP(B497,'Oficios_-_pend_criticas'!$C$3:$J$4739,7,0)&gt;VLOOKUP(B497,'Oficios_-_pend_criticas'!$C$3:$J$4739,5,0),"X",""))),""),"")</f>
        <v/>
      </c>
      <c r="V497" s="14" t="str">
        <f ca="1">IFERROR(IF(Q497=0,IF(VLOOKUP(B497,'Oficios_-_pend_criticas'!$C$3:$J$4739,5,0)="","",IF(VLOOKUP(B497,'Oficios_-_pend_criticas'!$C$3:$J$4739,7,0)="",IF(TODAY()&gt;VLOOKUP(B497,'Oficios_-_pend_criticas'!$C$3:$J$4739,5,0),"X",""),IF(VLOOKUP(B497,'Oficios_-_pend_criticas'!$C$3:$J$4739,7,0)&gt;VLOOKUP(B497,'Oficios_-_pend_criticas'!$C$3:$J$4739,5,0),"X",""))),""),"")</f>
        <v/>
      </c>
      <c r="W497" s="14" t="str">
        <f ca="1">IFERROR(IF(P497&lt;&gt;"X",IF(Q497&gt;0,IF(VLOOKUP(B497,'Oficios_-_pend_criticas'!$C$4:$J$4739,5,0)="","",IF(VLOOKUP(B497,'Oficios_-_pend_criticas'!$C$4:$J$4739,7,0)="",IF(TODAY()&gt;VLOOKUP(B497,'Oficios_-_pend_criticas'!$C$4:$J$4739,5,0),"X",""),IF(VLOOKUP(B497,'Oficios_-_pend_criticas'!$C$4:$J$4739,7,0)&gt;VLOOKUP(B497,'Oficios_-_pend_criticas'!$C$4:$J$4739,5,0),"X",""))),""),""),"")</f>
        <v/>
      </c>
    </row>
    <row r="498" spans="1:23" ht="36.75" hidden="1" customHeight="1" x14ac:dyDescent="0.25">
      <c r="A498" s="9" t="str">
        <f t="shared" si="21"/>
        <v/>
      </c>
      <c r="B498" s="10" t="s">
        <v>1258</v>
      </c>
      <c r="C498" s="11" t="e">
        <f>IF(B498="","",VLOOKUP(B498,#REF!,6,0))</f>
        <v>#REF!</v>
      </c>
      <c r="D498" s="12" t="e">
        <f>IF(B498="","",VLOOKUP(B498,#REF!,22,0))</f>
        <v>#REF!</v>
      </c>
      <c r="E498" s="10" t="e">
        <f>IF(B498="","",VLOOKUP(B498,Consultas_públicas!$A$376:$G$3879,7,0))</f>
        <v>#N/A</v>
      </c>
      <c r="F498" s="12" t="s">
        <v>1227</v>
      </c>
      <c r="G498" s="13">
        <v>43536</v>
      </c>
      <c r="H498" s="14" t="str">
        <f>IFERROR(IF(VLOOKUP(B498,'Oficios_-_pend_criticas'!$C$4:$D$4739,2,0)="","","X"),"")</f>
        <v/>
      </c>
      <c r="I498" s="12"/>
      <c r="J498" s="13"/>
      <c r="K498" s="10"/>
      <c r="L498" s="12" t="str">
        <f>IFERROR(VLOOKUP(B498,Retorno_da_RFB!$D$3:$I$6388,5,0),"")</f>
        <v>038</v>
      </c>
      <c r="M498" s="13">
        <f>IFERROR(VLOOKUP(B498,Retorno_da_RFB!$D$3:$I$6388,6,0),"")</f>
        <v>43549</v>
      </c>
      <c r="N498" s="10" t="str">
        <f>IFERROR(VLOOKUP(B498,Retorno_da_RFB!$D$3:$I$6388,3,0),"")</f>
        <v>8451.90.90</v>
      </c>
      <c r="O498" s="10" t="str">
        <f>IFERROR(VLOOKUP(B498,Retorno_da_RFB!$D$3:$I$6388,4,0),"")</f>
        <v>Caixas de gomas para fios têxteis, com sistema puxador vertical de saída, com células de carga que mantém o tensionamento adequado da manta e sistema de controle de temperatura e umidade acoplado, com cabeceira de largura 1.800 a 4.000mm, diâmetro da flange do carretel de 800 a 1.250mm, capacidade de 200 a 500 litros e velocidade máxima de até 150m/min.</v>
      </c>
      <c r="P498" s="12" t="str">
        <f>IFERROR(IF(N498="","",IF(VLOOKUP(LEFT(N498,10),'Universo_BK-BIT'!$A$5:$E$10005,2,0)="","X",VLOOKUP(LEFT(N498,10),'Universo_BK-BIT'!$A$5:$E$10005,2,0))),"X")</f>
        <v>BK</v>
      </c>
      <c r="Q498" s="12">
        <f>IFERROR(IF(P498="X","",VLOOKUP(LEFT(N498,10),'Universo_BK-BIT'!$A$5:$E$10005,3,0)),"")</f>
        <v>14</v>
      </c>
      <c r="R498" s="14" t="e">
        <f t="shared" si="22"/>
        <v>#REF!</v>
      </c>
      <c r="S498" s="14" t="e">
        <f t="shared" si="23"/>
        <v>#N/A</v>
      </c>
      <c r="T498" s="14"/>
      <c r="U498" s="14" t="str">
        <f ca="1">IFERROR(IF(P498="X",IF(VLOOKUP(B498,'Oficios_-_pend_criticas'!$C$3:$J$4739,5,0)="","",IF(VLOOKUP(B498,'Oficios_-_pend_criticas'!$C$3:$J$4739,7,0)="",IF(TODAY()&gt;VLOOKUP(B498,'Oficios_-_pend_criticas'!$C$3:$J$4739,5,0),"X",""),IF(VLOOKUP(B498,'Oficios_-_pend_criticas'!$C$3:$J$4739,7,0)&gt;VLOOKUP(B498,'Oficios_-_pend_criticas'!$C$3:$J$4739,5,0),"X",""))),""),"")</f>
        <v/>
      </c>
      <c r="V498" s="14" t="str">
        <f ca="1">IFERROR(IF(Q498=0,IF(VLOOKUP(B498,'Oficios_-_pend_criticas'!$C$3:$J$4739,5,0)="","",IF(VLOOKUP(B498,'Oficios_-_pend_criticas'!$C$3:$J$4739,7,0)="",IF(TODAY()&gt;VLOOKUP(B498,'Oficios_-_pend_criticas'!$C$3:$J$4739,5,0),"X",""),IF(VLOOKUP(B498,'Oficios_-_pend_criticas'!$C$3:$J$4739,7,0)&gt;VLOOKUP(B498,'Oficios_-_pend_criticas'!$C$3:$J$4739,5,0),"X",""))),""),"")</f>
        <v/>
      </c>
      <c r="W498" s="14" t="str">
        <f ca="1">IFERROR(IF(P498&lt;&gt;"X",IF(Q498&gt;0,IF(VLOOKUP(B498,'Oficios_-_pend_criticas'!$C$4:$J$4739,5,0)="","",IF(VLOOKUP(B498,'Oficios_-_pend_criticas'!$C$4:$J$4739,7,0)="",IF(TODAY()&gt;VLOOKUP(B498,'Oficios_-_pend_criticas'!$C$4:$J$4739,5,0),"X",""),IF(VLOOKUP(B498,'Oficios_-_pend_criticas'!$C$4:$J$4739,7,0)&gt;VLOOKUP(B498,'Oficios_-_pend_criticas'!$C$4:$J$4739,5,0),"X",""))),""),""),"")</f>
        <v/>
      </c>
    </row>
    <row r="499" spans="1:23" ht="36.75" hidden="1" customHeight="1" x14ac:dyDescent="0.25">
      <c r="A499" s="9" t="str">
        <f t="shared" si="21"/>
        <v/>
      </c>
      <c r="B499" s="10" t="s">
        <v>1261</v>
      </c>
      <c r="C499" s="11" t="e">
        <f>IF(B499="","",VLOOKUP(B499,#REF!,6,0))</f>
        <v>#REF!</v>
      </c>
      <c r="D499" s="12" t="e">
        <f>IF(B499="","",VLOOKUP(B499,#REF!,22,0))</f>
        <v>#REF!</v>
      </c>
      <c r="E499" s="10" t="e">
        <f>IF(B499="","",VLOOKUP(B499,Consultas_públicas!$A$376:$G$3879,7,0))</f>
        <v>#N/A</v>
      </c>
      <c r="F499" s="12" t="s">
        <v>1227</v>
      </c>
      <c r="G499" s="13">
        <v>43536</v>
      </c>
      <c r="H499" s="14" t="str">
        <f>IFERROR(IF(VLOOKUP(B499,'Oficios_-_pend_criticas'!$C$4:$D$4739,2,0)="","","X"),"")</f>
        <v/>
      </c>
      <c r="I499" s="12"/>
      <c r="J499" s="13"/>
      <c r="K499" s="10"/>
      <c r="L499" s="12" t="str">
        <f>IFERROR(VLOOKUP(B499,Retorno_da_RFB!$D$3:$I$6388,5,0),"")</f>
        <v>038</v>
      </c>
      <c r="M499" s="13">
        <f>IFERROR(VLOOKUP(B499,Retorno_da_RFB!$D$3:$I$6388,6,0),"")</f>
        <v>43549</v>
      </c>
      <c r="N499" s="10" t="str">
        <f>IFERROR(VLOOKUP(B499,Retorno_da_RFB!$D$3:$I$6388,3,0),"")</f>
        <v>8457.10.00</v>
      </c>
      <c r="O499" s="10" t="str">
        <f>IFERROR(VLOOKUP(B499,Retorno_da_RFB!$D$3:$I$6388,4,0),"")</f>
        <v>Centros de usinagem vertical para usinagem de peças metálicas, com comando numérico computadorizado (CNC), com capacidade de controlar 4 eixos simultaneamente, podendo fresar, mandrilar, furar, roscar, com deslocamento na área de trabalho X, Y, Z, iguais a  3.000 x 850 x 800mm, respectivamente, eixo b com curso 220°(-110° +110°), avanço rápido para os eixos X, Y , Z de 40m/min e avanço de trabalho de 20m/min, eixo b com avanço rápido de 50rpm e 7200deg/min de avanço de usinagem, precisão de posicionamento para os eixos X, Y, Z (curso completo) de ±0,005mm e repetitividade de ±0,002mm, precisão de posicionamento para o eixo b de 7”, mesa de trabalho no tamanho 3.500 x 870mm com capacidade máxima de carga de 3.500kg, eixo-árvore tipo “built-in” com rotação máxima de até 12.000rpm, 18.5/22kW e torque máximo de 204nm, cone de fixação da ferramenta cat40 “big plus”, magazine com capacidade para 60 ferramentas com diâmetro máximo de 130mm e comprimento máximo de 300mm, com transportador de cavacos, refrigeração pelo centro do eixo-árvore pressão 20 bar, interface do tipo comunicação rádio para conexão de apalpadores de medição, função de compensação de cinemática 5 eixos, sistema de monitoramento de carga de usinagem, sistema de lavagem da carenagem com via de separação de óleo “oil skimmer”, fusos de esferas e eixo arvore refrigerados por óleo, com mesa rotativa (eixo C) de diâmetro de 500mm com curso de 360°, capacidade de carga de até 600kg e precisão de posicionamento de +/- 6”, montado sobre a mesa da máquina.</v>
      </c>
      <c r="P499" s="12" t="str">
        <f>IFERROR(IF(N499="","",IF(VLOOKUP(LEFT(N499,10),'Universo_BK-BIT'!$A$5:$E$10005,2,0)="","X",VLOOKUP(LEFT(N499,10),'Universo_BK-BIT'!$A$5:$E$10005,2,0))),"X")</f>
        <v>BK</v>
      </c>
      <c r="Q499" s="12">
        <f>IFERROR(IF(P499="X","",VLOOKUP(LEFT(N499,10),'Universo_BK-BIT'!$A$5:$E$10005,3,0)),"")</f>
        <v>14</v>
      </c>
      <c r="R499" s="14" t="e">
        <f t="shared" si="22"/>
        <v>#REF!</v>
      </c>
      <c r="S499" s="14" t="e">
        <f t="shared" si="23"/>
        <v>#N/A</v>
      </c>
      <c r="T499" s="14"/>
      <c r="U499" s="14" t="str">
        <f ca="1">IFERROR(IF(P499="X",IF(VLOOKUP(B499,'Oficios_-_pend_criticas'!$C$3:$J$4739,5,0)="","",IF(VLOOKUP(B499,'Oficios_-_pend_criticas'!$C$3:$J$4739,7,0)="",IF(TODAY()&gt;VLOOKUP(B499,'Oficios_-_pend_criticas'!$C$3:$J$4739,5,0),"X",""),IF(VLOOKUP(B499,'Oficios_-_pend_criticas'!$C$3:$J$4739,7,0)&gt;VLOOKUP(B499,'Oficios_-_pend_criticas'!$C$3:$J$4739,5,0),"X",""))),""),"")</f>
        <v/>
      </c>
      <c r="V499" s="14" t="str">
        <f ca="1">IFERROR(IF(Q499=0,IF(VLOOKUP(B499,'Oficios_-_pend_criticas'!$C$3:$J$4739,5,0)="","",IF(VLOOKUP(B499,'Oficios_-_pend_criticas'!$C$3:$J$4739,7,0)="",IF(TODAY()&gt;VLOOKUP(B499,'Oficios_-_pend_criticas'!$C$3:$J$4739,5,0),"X",""),IF(VLOOKUP(B499,'Oficios_-_pend_criticas'!$C$3:$J$4739,7,0)&gt;VLOOKUP(B499,'Oficios_-_pend_criticas'!$C$3:$J$4739,5,0),"X",""))),""),"")</f>
        <v/>
      </c>
      <c r="W499" s="14" t="str">
        <f ca="1">IFERROR(IF(P499&lt;&gt;"X",IF(Q499&gt;0,IF(VLOOKUP(B499,'Oficios_-_pend_criticas'!$C$4:$J$4739,5,0)="","",IF(VLOOKUP(B499,'Oficios_-_pend_criticas'!$C$4:$J$4739,7,0)="",IF(TODAY()&gt;VLOOKUP(B499,'Oficios_-_pend_criticas'!$C$4:$J$4739,5,0),"X",""),IF(VLOOKUP(B499,'Oficios_-_pend_criticas'!$C$4:$J$4739,7,0)&gt;VLOOKUP(B499,'Oficios_-_pend_criticas'!$C$4:$J$4739,5,0),"X",""))),""),""),"")</f>
        <v/>
      </c>
    </row>
    <row r="500" spans="1:23" ht="36.75" hidden="1" customHeight="1" x14ac:dyDescent="0.25">
      <c r="A500" s="9" t="str">
        <f t="shared" si="21"/>
        <v/>
      </c>
      <c r="B500" s="10" t="s">
        <v>1263</v>
      </c>
      <c r="C500" s="11" t="e">
        <f>IF(B500="","",VLOOKUP(B500,#REF!,6,0))</f>
        <v>#REF!</v>
      </c>
      <c r="D500" s="12" t="e">
        <f>IF(B500="","",VLOOKUP(B500,#REF!,22,0))</f>
        <v>#REF!</v>
      </c>
      <c r="E500" s="10" t="e">
        <f>IF(B500="","",VLOOKUP(B500,Consultas_públicas!$A$376:$G$3879,7,0))</f>
        <v>#N/A</v>
      </c>
      <c r="F500" s="12" t="s">
        <v>1227</v>
      </c>
      <c r="G500" s="13">
        <v>43536</v>
      </c>
      <c r="H500" s="14" t="str">
        <f>IFERROR(IF(VLOOKUP(B500,'Oficios_-_pend_criticas'!$C$4:$D$4739,2,0)="","","X"),"")</f>
        <v/>
      </c>
      <c r="I500" s="12"/>
      <c r="J500" s="13"/>
      <c r="K500" s="10"/>
      <c r="L500" s="12" t="str">
        <f>IFERROR(VLOOKUP(B500,Retorno_da_RFB!$D$3:$I$6388,5,0),"")</f>
        <v>038</v>
      </c>
      <c r="M500" s="13">
        <f>IFERROR(VLOOKUP(B500,Retorno_da_RFB!$D$3:$I$6388,6,0),"")</f>
        <v>43549</v>
      </c>
      <c r="N500" s="10" t="str">
        <f>IFERROR(VLOOKUP(B500,Retorno_da_RFB!$D$3:$I$6388,3,0),"")</f>
        <v>8458.11.99</v>
      </c>
      <c r="O500" s="10" t="str">
        <f>IFERROR(VLOOKUP(B500,Retorno_da_RFB!$D$3:$I$6388,4,0),"")</f>
        <v>Tornos de rodeios horizontais com comando numérico computadorizado (CNC) e sistemas e controles automáticos para correção de perfis de roda gastos e execução de novos perfis e reperfilamento de rodas montadas no eixo simultaneamente, com largura da bitola compreendida entre 1.000 e 1.676mm, diâmetro da roda compreendida entre 600 e 1.400mm, peso máximo admissível de até 37.000 daN por eixo da locomotiva, sem fuso, com 4 ferramentas fixas (duas internas e duas externas), potência total instalada de até 110kW, com triturador e transportador de cavacos acoplado e carro suporte para usinagem de rodeiros individuais.</v>
      </c>
      <c r="P500" s="12" t="str">
        <f>IFERROR(IF(N500="","",IF(VLOOKUP(LEFT(N500,10),'Universo_BK-BIT'!$A$5:$E$10005,2,0)="","X",VLOOKUP(LEFT(N500,10),'Universo_BK-BIT'!$A$5:$E$10005,2,0))),"X")</f>
        <v>BK</v>
      </c>
      <c r="Q500" s="12">
        <f>IFERROR(IF(P500="X","",VLOOKUP(LEFT(N500,10),'Universo_BK-BIT'!$A$5:$E$10005,3,0)),"")</f>
        <v>14</v>
      </c>
      <c r="R500" s="14" t="e">
        <f t="shared" si="22"/>
        <v>#REF!</v>
      </c>
      <c r="S500" s="14" t="e">
        <f t="shared" si="23"/>
        <v>#N/A</v>
      </c>
      <c r="T500" s="14"/>
      <c r="U500" s="14" t="str">
        <f ca="1">IFERROR(IF(P500="X",IF(VLOOKUP(B500,'Oficios_-_pend_criticas'!$C$3:$J$4739,5,0)="","",IF(VLOOKUP(B500,'Oficios_-_pend_criticas'!$C$3:$J$4739,7,0)="",IF(TODAY()&gt;VLOOKUP(B500,'Oficios_-_pend_criticas'!$C$3:$J$4739,5,0),"X",""),IF(VLOOKUP(B500,'Oficios_-_pend_criticas'!$C$3:$J$4739,7,0)&gt;VLOOKUP(B500,'Oficios_-_pend_criticas'!$C$3:$J$4739,5,0),"X",""))),""),"")</f>
        <v/>
      </c>
      <c r="V500" s="14" t="str">
        <f ca="1">IFERROR(IF(Q500=0,IF(VLOOKUP(B500,'Oficios_-_pend_criticas'!$C$3:$J$4739,5,0)="","",IF(VLOOKUP(B500,'Oficios_-_pend_criticas'!$C$3:$J$4739,7,0)="",IF(TODAY()&gt;VLOOKUP(B500,'Oficios_-_pend_criticas'!$C$3:$J$4739,5,0),"X",""),IF(VLOOKUP(B500,'Oficios_-_pend_criticas'!$C$3:$J$4739,7,0)&gt;VLOOKUP(B500,'Oficios_-_pend_criticas'!$C$3:$J$4739,5,0),"X",""))),""),"")</f>
        <v/>
      </c>
      <c r="W500" s="14" t="str">
        <f ca="1">IFERROR(IF(P500&lt;&gt;"X",IF(Q500&gt;0,IF(VLOOKUP(B500,'Oficios_-_pend_criticas'!$C$4:$J$4739,5,0)="","",IF(VLOOKUP(B500,'Oficios_-_pend_criticas'!$C$4:$J$4739,7,0)="",IF(TODAY()&gt;VLOOKUP(B500,'Oficios_-_pend_criticas'!$C$4:$J$4739,5,0),"X",""),IF(VLOOKUP(B500,'Oficios_-_pend_criticas'!$C$4:$J$4739,7,0)&gt;VLOOKUP(B500,'Oficios_-_pend_criticas'!$C$4:$J$4739,5,0),"X",""))),""),""),"")</f>
        <v/>
      </c>
    </row>
    <row r="501" spans="1:23" ht="36.75" hidden="1" customHeight="1" x14ac:dyDescent="0.25">
      <c r="A501" s="9" t="str">
        <f t="shared" si="21"/>
        <v/>
      </c>
      <c r="B501" s="10" t="s">
        <v>1265</v>
      </c>
      <c r="C501" s="11" t="e">
        <f>IF(B501="","",VLOOKUP(B501,#REF!,6,0))</f>
        <v>#REF!</v>
      </c>
      <c r="D501" s="12" t="e">
        <f>IF(B501="","",VLOOKUP(B501,#REF!,22,0))</f>
        <v>#REF!</v>
      </c>
      <c r="E501" s="10" t="e">
        <f>IF(B501="","",VLOOKUP(B501,Consultas_públicas!$A$376:$G$3879,7,0))</f>
        <v>#N/A</v>
      </c>
      <c r="F501" s="12" t="s">
        <v>1227</v>
      </c>
      <c r="G501" s="13">
        <v>43536</v>
      </c>
      <c r="H501" s="14" t="str">
        <f>IFERROR(IF(VLOOKUP(B501,'Oficios_-_pend_criticas'!$C$4:$D$4739,2,0)="","","X"),"")</f>
        <v/>
      </c>
      <c r="I501" s="12"/>
      <c r="J501" s="13"/>
      <c r="K501" s="10"/>
      <c r="L501" s="12" t="str">
        <f>IFERROR(VLOOKUP(B501,Retorno_da_RFB!$D$3:$I$6388,5,0),"")</f>
        <v>038</v>
      </c>
      <c r="M501" s="13">
        <f>IFERROR(VLOOKUP(B501,Retorno_da_RFB!$D$3:$I$6388,6,0),"")</f>
        <v>43549</v>
      </c>
      <c r="N501" s="10" t="str">
        <f>IFERROR(VLOOKUP(B501,Retorno_da_RFB!$D$3:$I$6388,3,0),"")</f>
        <v>8460.31.00</v>
      </c>
      <c r="O501" s="10" t="str">
        <f>IFERROR(VLOOKUP(B501,Retorno_da_RFB!$D$3:$I$6388,4,0),"")</f>
        <v>Máquina-Ferramentas para fabricar, afiar e/ou reafir ferramentas de aço, metal duro, e/ou diamante policristalino, de comando numérico computadorizado (CNC), com 5 ou mais eixos controlados, base da máquina em concreto com polímeros, com eixos de deslocamento X/Y/Z lineares, eixo rotativo A com capacidade para fixar e rotacionar ferramentas de no máximo 220mm de diâmetro e peso não exceder 20kg, eixo C rotativo bidirecional instalado em coluna fixa com motor bidirecional rotação máxima de 10.000rpm, potência de 13.2 a 18.2Kva , e todos os acionamentos diretos sem polias e/ou correias.</v>
      </c>
      <c r="P501" s="12" t="str">
        <f>IFERROR(IF(N501="","",IF(VLOOKUP(LEFT(N501,10),'Universo_BK-BIT'!$A$5:$E$10005,2,0)="","X",VLOOKUP(LEFT(N501,10),'Universo_BK-BIT'!$A$5:$E$10005,2,0))),"X")</f>
        <v>BK</v>
      </c>
      <c r="Q501" s="12">
        <f>IFERROR(IF(P501="X","",VLOOKUP(LEFT(N501,10),'Universo_BK-BIT'!$A$5:$E$10005,3,0)),"")</f>
        <v>14</v>
      </c>
      <c r="R501" s="14" t="e">
        <f t="shared" si="22"/>
        <v>#REF!</v>
      </c>
      <c r="S501" s="14" t="e">
        <f t="shared" si="23"/>
        <v>#N/A</v>
      </c>
      <c r="T501" s="14"/>
      <c r="U501" s="14" t="str">
        <f ca="1">IFERROR(IF(P501="X",IF(VLOOKUP(B501,'Oficios_-_pend_criticas'!$C$3:$J$4739,5,0)="","",IF(VLOOKUP(B501,'Oficios_-_pend_criticas'!$C$3:$J$4739,7,0)="",IF(TODAY()&gt;VLOOKUP(B501,'Oficios_-_pend_criticas'!$C$3:$J$4739,5,0),"X",""),IF(VLOOKUP(B501,'Oficios_-_pend_criticas'!$C$3:$J$4739,7,0)&gt;VLOOKUP(B501,'Oficios_-_pend_criticas'!$C$3:$J$4739,5,0),"X",""))),""),"")</f>
        <v/>
      </c>
      <c r="V501" s="14" t="str">
        <f ca="1">IFERROR(IF(Q501=0,IF(VLOOKUP(B501,'Oficios_-_pend_criticas'!$C$3:$J$4739,5,0)="","",IF(VLOOKUP(B501,'Oficios_-_pend_criticas'!$C$3:$J$4739,7,0)="",IF(TODAY()&gt;VLOOKUP(B501,'Oficios_-_pend_criticas'!$C$3:$J$4739,5,0),"X",""),IF(VLOOKUP(B501,'Oficios_-_pend_criticas'!$C$3:$J$4739,7,0)&gt;VLOOKUP(B501,'Oficios_-_pend_criticas'!$C$3:$J$4739,5,0),"X",""))),""),"")</f>
        <v/>
      </c>
      <c r="W501" s="14" t="str">
        <f ca="1">IFERROR(IF(P501&lt;&gt;"X",IF(Q501&gt;0,IF(VLOOKUP(B501,'Oficios_-_pend_criticas'!$C$4:$J$4739,5,0)="","",IF(VLOOKUP(B501,'Oficios_-_pend_criticas'!$C$4:$J$4739,7,0)="",IF(TODAY()&gt;VLOOKUP(B501,'Oficios_-_pend_criticas'!$C$4:$J$4739,5,0),"X",""),IF(VLOOKUP(B501,'Oficios_-_pend_criticas'!$C$4:$J$4739,7,0)&gt;VLOOKUP(B501,'Oficios_-_pend_criticas'!$C$4:$J$4739,5,0),"X",""))),""),""),"")</f>
        <v/>
      </c>
    </row>
    <row r="502" spans="1:23" ht="36.75" hidden="1" customHeight="1" x14ac:dyDescent="0.25">
      <c r="A502" s="9" t="str">
        <f t="shared" si="21"/>
        <v/>
      </c>
      <c r="B502" s="10" t="s">
        <v>1268</v>
      </c>
      <c r="C502" s="11" t="e">
        <f>IF(B502="","",VLOOKUP(B502,#REF!,6,0))</f>
        <v>#REF!</v>
      </c>
      <c r="D502" s="12" t="e">
        <f>IF(B502="","",VLOOKUP(B502,#REF!,22,0))</f>
        <v>#REF!</v>
      </c>
      <c r="E502" s="10" t="e">
        <f>IF(B502="","",VLOOKUP(B502,Consultas_públicas!$A$376:$G$3879,7,0))</f>
        <v>#N/A</v>
      </c>
      <c r="F502" s="12" t="s">
        <v>1227</v>
      </c>
      <c r="G502" s="13">
        <v>43536</v>
      </c>
      <c r="H502" s="14" t="str">
        <f>IFERROR(IF(VLOOKUP(B502,'Oficios_-_pend_criticas'!$C$4:$D$4739,2,0)="","","X"),"")</f>
        <v/>
      </c>
      <c r="I502" s="12"/>
      <c r="J502" s="13"/>
      <c r="K502" s="10"/>
      <c r="L502" s="12" t="str">
        <f>IFERROR(VLOOKUP(B502,Retorno_da_RFB!$D$3:$I$6388,5,0),"")</f>
        <v>038</v>
      </c>
      <c r="M502" s="13">
        <f>IFERROR(VLOOKUP(B502,Retorno_da_RFB!$D$3:$I$6388,6,0),"")</f>
        <v>43549</v>
      </c>
      <c r="N502" s="10" t="str">
        <f>IFERROR(VLOOKUP(B502,Retorno_da_RFB!$D$3:$I$6388,3,0),"")</f>
        <v>8460.39.00</v>
      </c>
      <c r="O502" s="10" t="str">
        <f>IFERROR(VLOOKUP(B502,Retorno_da_RFB!$D$3:$I$6388,4,0),"")</f>
        <v>Máquinas computadorizadas equipadas com controles computadorizados PLC/CNC, especificamente dimensionadas para a produção de laminas auto afiantes “doctor blades” que se destinam a raspagem e nivelamento do excesso de tinta em impressoras de rotogravura e flexografia, através de perfil retificado de desenho especial “lamella tip” em apenas uma das bordas de fitas continuas de aço alto carbono temperado, de espessuras entre 0,10 e 1,27mm e larguras padrão entre 20 e 130mm, contendo 3 cabeçotes retificadores, cada um deles com acoplado a rebolos especiais de diâmetro 150mm, 2 deles posicionados verticalmente operando a uma velocidade ajustável entre 2.800 a 6.000rpm e 1 deles posicionado horizontalmente operando na velocidade de 2.800rpm.</v>
      </c>
      <c r="P502" s="12" t="str">
        <f>IFERROR(IF(N502="","",IF(VLOOKUP(LEFT(N502,10),'Universo_BK-BIT'!$A$5:$E$10005,2,0)="","X",VLOOKUP(LEFT(N502,10),'Universo_BK-BIT'!$A$5:$E$10005,2,0))),"X")</f>
        <v>BK</v>
      </c>
      <c r="Q502" s="12">
        <f>IFERROR(IF(P502="X","",VLOOKUP(LEFT(N502,10),'Universo_BK-BIT'!$A$5:$E$10005,3,0)),"")</f>
        <v>14</v>
      </c>
      <c r="R502" s="14" t="e">
        <f t="shared" si="22"/>
        <v>#REF!</v>
      </c>
      <c r="S502" s="14" t="e">
        <f t="shared" si="23"/>
        <v>#N/A</v>
      </c>
      <c r="T502" s="14"/>
      <c r="U502" s="14" t="str">
        <f ca="1">IFERROR(IF(P502="X",IF(VLOOKUP(B502,'Oficios_-_pend_criticas'!$C$3:$J$4739,5,0)="","",IF(VLOOKUP(B502,'Oficios_-_pend_criticas'!$C$3:$J$4739,7,0)="",IF(TODAY()&gt;VLOOKUP(B502,'Oficios_-_pend_criticas'!$C$3:$J$4739,5,0),"X",""),IF(VLOOKUP(B502,'Oficios_-_pend_criticas'!$C$3:$J$4739,7,0)&gt;VLOOKUP(B502,'Oficios_-_pend_criticas'!$C$3:$J$4739,5,0),"X",""))),""),"")</f>
        <v/>
      </c>
      <c r="V502" s="14" t="str">
        <f ca="1">IFERROR(IF(Q502=0,IF(VLOOKUP(B502,'Oficios_-_pend_criticas'!$C$3:$J$4739,5,0)="","",IF(VLOOKUP(B502,'Oficios_-_pend_criticas'!$C$3:$J$4739,7,0)="",IF(TODAY()&gt;VLOOKUP(B502,'Oficios_-_pend_criticas'!$C$3:$J$4739,5,0),"X",""),IF(VLOOKUP(B502,'Oficios_-_pend_criticas'!$C$3:$J$4739,7,0)&gt;VLOOKUP(B502,'Oficios_-_pend_criticas'!$C$3:$J$4739,5,0),"X",""))),""),"")</f>
        <v/>
      </c>
      <c r="W502" s="14" t="str">
        <f ca="1">IFERROR(IF(P502&lt;&gt;"X",IF(Q502&gt;0,IF(VLOOKUP(B502,'Oficios_-_pend_criticas'!$C$4:$J$4739,5,0)="","",IF(VLOOKUP(B502,'Oficios_-_pend_criticas'!$C$4:$J$4739,7,0)="",IF(TODAY()&gt;VLOOKUP(B502,'Oficios_-_pend_criticas'!$C$4:$J$4739,5,0),"X",""),IF(VLOOKUP(B502,'Oficios_-_pend_criticas'!$C$4:$J$4739,7,0)&gt;VLOOKUP(B502,'Oficios_-_pend_criticas'!$C$4:$J$4739,5,0),"X",""))),""),""),"")</f>
        <v/>
      </c>
    </row>
    <row r="503" spans="1:23" ht="36.75" hidden="1" customHeight="1" x14ac:dyDescent="0.25">
      <c r="A503" s="9" t="str">
        <f t="shared" si="21"/>
        <v/>
      </c>
      <c r="B503" s="10" t="s">
        <v>1271</v>
      </c>
      <c r="C503" s="11" t="e">
        <f>IF(B503="","",VLOOKUP(B503,#REF!,6,0))</f>
        <v>#REF!</v>
      </c>
      <c r="D503" s="12" t="e">
        <f>IF(B503="","",VLOOKUP(B503,#REF!,22,0))</f>
        <v>#REF!</v>
      </c>
      <c r="E503" s="10" t="e">
        <f>IF(B503="","",VLOOKUP(B503,Consultas_públicas!$A$376:$G$3879,7,0))</f>
        <v>#N/A</v>
      </c>
      <c r="F503" s="12" t="s">
        <v>1227</v>
      </c>
      <c r="G503" s="13">
        <v>43536</v>
      </c>
      <c r="H503" s="14" t="str">
        <f>IFERROR(IF(VLOOKUP(B503,'Oficios_-_pend_criticas'!$C$4:$D$4739,2,0)="","","X"),"")</f>
        <v/>
      </c>
      <c r="I503" s="12"/>
      <c r="J503" s="13"/>
      <c r="K503" s="10"/>
      <c r="L503" s="12" t="str">
        <f>IFERROR(VLOOKUP(B503,Retorno_da_RFB!$D$3:$I$6388,5,0),"")</f>
        <v>038</v>
      </c>
      <c r="M503" s="13">
        <f>IFERROR(VLOOKUP(B503,Retorno_da_RFB!$D$3:$I$6388,6,0),"")</f>
        <v>43549</v>
      </c>
      <c r="N503" s="10" t="str">
        <f>IFERROR(VLOOKUP(B503,Retorno_da_RFB!$D$3:$I$6388,3,0),"")</f>
        <v>8460.90.90</v>
      </c>
      <c r="O503" s="10" t="str">
        <f>IFERROR(VLOOKUP(B503,Retorno_da_RFB!$D$3:$I$6388,4,0),"")</f>
        <v>Máquinas automáticas para o polimento em úmido para bobinas e chapas em aços inoxidáveis com largura até 1.300mm, com controle automático de pressão da lixa sobre o material, com controle eletrônico via painel central provido de controladores lógicos programáveis (PLC’s), com gabinetes fechados para retenção e recuperação da névoa, com capacidade total instalada de 380kW, a máquina é composta pelas secções: porta-bobinas, alimentador de chapas, aplainador e rolos tensionadores de chapa, 4 unidades de escovamento com rolos emborrachados e tensionadores da lixa, tubulação de lubrificação forçada centralizada, por bomba elétrica, uma unidade de lavagem e secagem, duas unidades aplicadoras de filme plástico (PVC), um bobinador e uma mesa de saída para o caso de chapas, integrado possui sistema de tratamento do líquido refrigerante, com filtragem e remoção de sólidos, deixando-os em condição de recirculação/reaproveitamento no processo, em sistema fechado.</v>
      </c>
      <c r="P503" s="12" t="str">
        <f>IFERROR(IF(N503="","",IF(VLOOKUP(LEFT(N503,10),'Universo_BK-BIT'!$A$5:$E$10005,2,0)="","X",VLOOKUP(LEFT(N503,10),'Universo_BK-BIT'!$A$5:$E$10005,2,0))),"X")</f>
        <v>BK</v>
      </c>
      <c r="Q503" s="12">
        <f>IFERROR(IF(P503="X","",VLOOKUP(LEFT(N503,10),'Universo_BK-BIT'!$A$5:$E$10005,3,0)),"")</f>
        <v>14</v>
      </c>
      <c r="R503" s="14" t="e">
        <f t="shared" si="22"/>
        <v>#REF!</v>
      </c>
      <c r="S503" s="14" t="e">
        <f t="shared" si="23"/>
        <v>#N/A</v>
      </c>
      <c r="T503" s="14"/>
      <c r="U503" s="14" t="str">
        <f ca="1">IFERROR(IF(P503="X",IF(VLOOKUP(B503,'Oficios_-_pend_criticas'!$C$3:$J$4739,5,0)="","",IF(VLOOKUP(B503,'Oficios_-_pend_criticas'!$C$3:$J$4739,7,0)="",IF(TODAY()&gt;VLOOKUP(B503,'Oficios_-_pend_criticas'!$C$3:$J$4739,5,0),"X",""),IF(VLOOKUP(B503,'Oficios_-_pend_criticas'!$C$3:$J$4739,7,0)&gt;VLOOKUP(B503,'Oficios_-_pend_criticas'!$C$3:$J$4739,5,0),"X",""))),""),"")</f>
        <v/>
      </c>
      <c r="V503" s="14" t="str">
        <f ca="1">IFERROR(IF(Q503=0,IF(VLOOKUP(B503,'Oficios_-_pend_criticas'!$C$3:$J$4739,5,0)="","",IF(VLOOKUP(B503,'Oficios_-_pend_criticas'!$C$3:$J$4739,7,0)="",IF(TODAY()&gt;VLOOKUP(B503,'Oficios_-_pend_criticas'!$C$3:$J$4739,5,0),"X",""),IF(VLOOKUP(B503,'Oficios_-_pend_criticas'!$C$3:$J$4739,7,0)&gt;VLOOKUP(B503,'Oficios_-_pend_criticas'!$C$3:$J$4739,5,0),"X",""))),""),"")</f>
        <v/>
      </c>
      <c r="W503" s="14" t="str">
        <f ca="1">IFERROR(IF(P503&lt;&gt;"X",IF(Q503&gt;0,IF(VLOOKUP(B503,'Oficios_-_pend_criticas'!$C$4:$J$4739,5,0)="","",IF(VLOOKUP(B503,'Oficios_-_pend_criticas'!$C$4:$J$4739,7,0)="",IF(TODAY()&gt;VLOOKUP(B503,'Oficios_-_pend_criticas'!$C$4:$J$4739,5,0),"X",""),IF(VLOOKUP(B503,'Oficios_-_pend_criticas'!$C$4:$J$4739,7,0)&gt;VLOOKUP(B503,'Oficios_-_pend_criticas'!$C$4:$J$4739,5,0),"X",""))),""),""),"")</f>
        <v/>
      </c>
    </row>
    <row r="504" spans="1:23" ht="36.75" hidden="1" customHeight="1" x14ac:dyDescent="0.25">
      <c r="A504" s="9" t="str">
        <f t="shared" si="21"/>
        <v/>
      </c>
      <c r="B504" s="10" t="s">
        <v>1273</v>
      </c>
      <c r="C504" s="11" t="e">
        <f>IF(B504="","",VLOOKUP(B504,#REF!,6,0))</f>
        <v>#REF!</v>
      </c>
      <c r="D504" s="12" t="e">
        <f>IF(B504="","",VLOOKUP(B504,#REF!,22,0))</f>
        <v>#REF!</v>
      </c>
      <c r="E504" s="10" t="e">
        <f>IF(B504="","",VLOOKUP(B504,Consultas_públicas!$A$376:$G$3879,7,0))</f>
        <v>#N/A</v>
      </c>
      <c r="F504" s="12" t="s">
        <v>1227</v>
      </c>
      <c r="G504" s="13">
        <v>43536</v>
      </c>
      <c r="H504" s="14" t="str">
        <f>IFERROR(IF(VLOOKUP(B504,'Oficios_-_pend_criticas'!$C$4:$D$4739,2,0)="","","X"),"")</f>
        <v/>
      </c>
      <c r="I504" s="12"/>
      <c r="J504" s="13"/>
      <c r="K504" s="10"/>
      <c r="L504" s="12" t="str">
        <f>IFERROR(VLOOKUP(B504,Retorno_da_RFB!$D$3:$I$6388,5,0),"")</f>
        <v>038</v>
      </c>
      <c r="M504" s="13">
        <f>IFERROR(VLOOKUP(B504,Retorno_da_RFB!$D$3:$I$6388,6,0),"")</f>
        <v>43549</v>
      </c>
      <c r="N504" s="10" t="str">
        <f>IFERROR(VLOOKUP(B504,Retorno_da_RFB!$D$3:$I$6388,3,0),"")</f>
        <v>8465.99.00</v>
      </c>
      <c r="O504" s="10" t="str">
        <f>IFERROR(VLOOKUP(B504,Retorno_da_RFB!$D$3:$I$6388,4,0),"")</f>
        <v>Combinações  de máquinas automáticas para usinagem e aplicação de fita “hot stamping” nos topos e furação das peças em três lados, com operação bilateral para peças estreitas retangulares de MDF, MDP, madeira e similares, com dimensões da peça igual ou inferior a 2.500 x 160 x 30mm, com controle PLC, compostas por: 1 máquina de usinagem e aplicação de fita “hot stamping” nos topos, com magazine vertical de carregamento, com estação de fresagem do topo das peças, com duas estações de “hot stamping” por lado, com grupo de polimento; 1 máquina furadeira, com estação de furação horizontal, com portal superior para fixação de duas unidades de furação vertical, com indicação para posicionamento semiautomático das unidades de furação, com estação de inserção de cavilha para até 3 cavilhas por lado, com monitoramento eletrônico de medição do fluxo de cola aplicada.</v>
      </c>
      <c r="P504" s="12" t="str">
        <f>IFERROR(IF(N504="","",IF(VLOOKUP(LEFT(N504,10),'Universo_BK-BIT'!$A$5:$E$10005,2,0)="","X",VLOOKUP(LEFT(N504,10),'Universo_BK-BIT'!$A$5:$E$10005,2,0))),"X")</f>
        <v>BK</v>
      </c>
      <c r="Q504" s="12">
        <f>IFERROR(IF(P504="X","",VLOOKUP(LEFT(N504,10),'Universo_BK-BIT'!$A$5:$E$10005,3,0)),"")</f>
        <v>14</v>
      </c>
      <c r="R504" s="14" t="e">
        <f t="shared" si="22"/>
        <v>#REF!</v>
      </c>
      <c r="S504" s="14" t="e">
        <f t="shared" si="23"/>
        <v>#N/A</v>
      </c>
      <c r="T504" s="14"/>
      <c r="U504" s="14" t="str">
        <f ca="1">IFERROR(IF(P504="X",IF(VLOOKUP(B504,'Oficios_-_pend_criticas'!$C$3:$J$4739,5,0)="","",IF(VLOOKUP(B504,'Oficios_-_pend_criticas'!$C$3:$J$4739,7,0)="",IF(TODAY()&gt;VLOOKUP(B504,'Oficios_-_pend_criticas'!$C$3:$J$4739,5,0),"X",""),IF(VLOOKUP(B504,'Oficios_-_pend_criticas'!$C$3:$J$4739,7,0)&gt;VLOOKUP(B504,'Oficios_-_pend_criticas'!$C$3:$J$4739,5,0),"X",""))),""),"")</f>
        <v/>
      </c>
      <c r="V504" s="14" t="str">
        <f ca="1">IFERROR(IF(Q504=0,IF(VLOOKUP(B504,'Oficios_-_pend_criticas'!$C$3:$J$4739,5,0)="","",IF(VLOOKUP(B504,'Oficios_-_pend_criticas'!$C$3:$J$4739,7,0)="",IF(TODAY()&gt;VLOOKUP(B504,'Oficios_-_pend_criticas'!$C$3:$J$4739,5,0),"X",""),IF(VLOOKUP(B504,'Oficios_-_pend_criticas'!$C$3:$J$4739,7,0)&gt;VLOOKUP(B504,'Oficios_-_pend_criticas'!$C$3:$J$4739,5,0),"X",""))),""),"")</f>
        <v/>
      </c>
      <c r="W504" s="14" t="str">
        <f ca="1">IFERROR(IF(P504&lt;&gt;"X",IF(Q504&gt;0,IF(VLOOKUP(B504,'Oficios_-_pend_criticas'!$C$4:$J$4739,5,0)="","",IF(VLOOKUP(B504,'Oficios_-_pend_criticas'!$C$4:$J$4739,7,0)="",IF(TODAY()&gt;VLOOKUP(B504,'Oficios_-_pend_criticas'!$C$4:$J$4739,5,0),"X",""),IF(VLOOKUP(B504,'Oficios_-_pend_criticas'!$C$4:$J$4739,7,0)&gt;VLOOKUP(B504,'Oficios_-_pend_criticas'!$C$4:$J$4739,5,0),"X",""))),""),""),"")</f>
        <v/>
      </c>
    </row>
    <row r="505" spans="1:23" ht="36.75" hidden="1" customHeight="1" x14ac:dyDescent="0.25">
      <c r="A505" s="9" t="str">
        <f t="shared" si="21"/>
        <v/>
      </c>
      <c r="B505" s="10" t="s">
        <v>1275</v>
      </c>
      <c r="C505" s="11" t="e">
        <f>IF(B505="","",VLOOKUP(B505,#REF!,6,0))</f>
        <v>#REF!</v>
      </c>
      <c r="D505" s="12" t="e">
        <f>IF(B505="","",VLOOKUP(B505,#REF!,22,0))</f>
        <v>#REF!</v>
      </c>
      <c r="E505" s="10" t="e">
        <f>IF(B505="","",VLOOKUP(B505,Consultas_públicas!$A$376:$G$3879,7,0))</f>
        <v>#N/A</v>
      </c>
      <c r="F505" s="12" t="s">
        <v>1227</v>
      </c>
      <c r="G505" s="13">
        <v>43536</v>
      </c>
      <c r="H505" s="14" t="str">
        <f>IFERROR(IF(VLOOKUP(B505,'Oficios_-_pend_criticas'!$C$4:$D$4739,2,0)="","","X"),"")</f>
        <v/>
      </c>
      <c r="I505" s="12"/>
      <c r="J505" s="13"/>
      <c r="K505" s="10"/>
      <c r="L505" s="12" t="str">
        <f>IFERROR(VLOOKUP(B505,Retorno_da_RFB!$D$3:$I$6388,5,0),"")</f>
        <v>038</v>
      </c>
      <c r="M505" s="13">
        <f>IFERROR(VLOOKUP(B505,Retorno_da_RFB!$D$3:$I$6388,6,0),"")</f>
        <v>43549</v>
      </c>
      <c r="N505" s="10" t="str">
        <f>IFERROR(VLOOKUP(B505,Retorno_da_RFB!$D$3:$I$6388,3,0),"")</f>
        <v>8474.20.90</v>
      </c>
      <c r="O505" s="10" t="str">
        <f>IFERROR(VLOOKUP(B505,Retorno_da_RFB!$D$3:$I$6388,4,0),"")</f>
        <v>Moinhos de escala laboratorial com atmosfera protetiva para moagem ultrafina e seca de material metálico através de jato opostos de partículas em alta velocidade, ocasionando o choque entre as partículas e a moagem do material, com capacidade de moagem de 0,1 a 5kg/h, composto por: balde do produto com conexão para cobertura do gás inerte; módulo básico para multiprocessamento; classificador rotativo horizontal de partículas, com diâmetro de 50mm e velocidade máxima de 22.000rpm; ciclone com entrada de ar integrado para separação do material do fluxo de gás; sistema para monitoramento de oxigênio e sistema para automação de processo via PLC.</v>
      </c>
      <c r="P505" s="12" t="str">
        <f>IFERROR(IF(N505="","",IF(VLOOKUP(LEFT(N505,10),'Universo_BK-BIT'!$A$5:$E$10005,2,0)="","X",VLOOKUP(LEFT(N505,10),'Universo_BK-BIT'!$A$5:$E$10005,2,0))),"X")</f>
        <v>BK</v>
      </c>
      <c r="Q505" s="12">
        <f>IFERROR(IF(P505="X","",VLOOKUP(LEFT(N505,10),'Universo_BK-BIT'!$A$5:$E$10005,3,0)),"")</f>
        <v>14</v>
      </c>
      <c r="R505" s="14" t="e">
        <f t="shared" si="22"/>
        <v>#REF!</v>
      </c>
      <c r="S505" s="14" t="e">
        <f t="shared" si="23"/>
        <v>#N/A</v>
      </c>
      <c r="T505" s="14"/>
      <c r="U505" s="14" t="str">
        <f ca="1">IFERROR(IF(P505="X",IF(VLOOKUP(B505,'Oficios_-_pend_criticas'!$C$3:$J$4739,5,0)="","",IF(VLOOKUP(B505,'Oficios_-_pend_criticas'!$C$3:$J$4739,7,0)="",IF(TODAY()&gt;VLOOKUP(B505,'Oficios_-_pend_criticas'!$C$3:$J$4739,5,0),"X",""),IF(VLOOKUP(B505,'Oficios_-_pend_criticas'!$C$3:$J$4739,7,0)&gt;VLOOKUP(B505,'Oficios_-_pend_criticas'!$C$3:$J$4739,5,0),"X",""))),""),"")</f>
        <v/>
      </c>
      <c r="V505" s="14" t="str">
        <f ca="1">IFERROR(IF(Q505=0,IF(VLOOKUP(B505,'Oficios_-_pend_criticas'!$C$3:$J$4739,5,0)="","",IF(VLOOKUP(B505,'Oficios_-_pend_criticas'!$C$3:$J$4739,7,0)="",IF(TODAY()&gt;VLOOKUP(B505,'Oficios_-_pend_criticas'!$C$3:$J$4739,5,0),"X",""),IF(VLOOKUP(B505,'Oficios_-_pend_criticas'!$C$3:$J$4739,7,0)&gt;VLOOKUP(B505,'Oficios_-_pend_criticas'!$C$3:$J$4739,5,0),"X",""))),""),"")</f>
        <v/>
      </c>
      <c r="W505" s="14" t="str">
        <f ca="1">IFERROR(IF(P505&lt;&gt;"X",IF(Q505&gt;0,IF(VLOOKUP(B505,'Oficios_-_pend_criticas'!$C$4:$J$4739,5,0)="","",IF(VLOOKUP(B505,'Oficios_-_pend_criticas'!$C$4:$J$4739,7,0)="",IF(TODAY()&gt;VLOOKUP(B505,'Oficios_-_pend_criticas'!$C$4:$J$4739,5,0),"X",""),IF(VLOOKUP(B505,'Oficios_-_pend_criticas'!$C$4:$J$4739,7,0)&gt;VLOOKUP(B505,'Oficios_-_pend_criticas'!$C$4:$J$4739,5,0),"X",""))),""),""),"")</f>
        <v/>
      </c>
    </row>
    <row r="506" spans="1:23" ht="36.75" hidden="1" customHeight="1" x14ac:dyDescent="0.25">
      <c r="A506" s="9" t="str">
        <f t="shared" si="21"/>
        <v/>
      </c>
      <c r="B506" s="10" t="s">
        <v>1277</v>
      </c>
      <c r="C506" s="11" t="e">
        <f>IF(B506="","",VLOOKUP(B506,#REF!,6,0))</f>
        <v>#REF!</v>
      </c>
      <c r="D506" s="12" t="e">
        <f>IF(B506="","",VLOOKUP(B506,#REF!,22,0))</f>
        <v>#REF!</v>
      </c>
      <c r="E506" s="10" t="e">
        <f>IF(B506="","",VLOOKUP(B506,Consultas_públicas!$A$376:$G$3879,7,0))</f>
        <v>#N/A</v>
      </c>
      <c r="F506" s="12" t="s">
        <v>1227</v>
      </c>
      <c r="G506" s="13">
        <v>43536</v>
      </c>
      <c r="H506" s="14" t="str">
        <f>IFERROR(IF(VLOOKUP(B506,'Oficios_-_pend_criticas'!$C$4:$D$4739,2,0)="","","X"),"")</f>
        <v/>
      </c>
      <c r="I506" s="12"/>
      <c r="J506" s="13"/>
      <c r="K506" s="10"/>
      <c r="L506" s="12" t="str">
        <f>IFERROR(VLOOKUP(B506,Retorno_da_RFB!$D$3:$I$6388,5,0),"")</f>
        <v>038</v>
      </c>
      <c r="M506" s="13">
        <f>IFERROR(VLOOKUP(B506,Retorno_da_RFB!$D$3:$I$6388,6,0),"")</f>
        <v>43549</v>
      </c>
      <c r="N506" s="10" t="str">
        <f>IFERROR(VLOOKUP(B506,Retorno_da_RFB!$D$3:$I$6388,3,0),"")</f>
        <v>8477.10.11</v>
      </c>
      <c r="O506" s="10" t="str">
        <f>IFERROR(VLOOKUP(B506,Retorno_da_RFB!$D$3:$I$6388,4,0),"")</f>
        <v>Máquinas injetoras horizontais hidráulicas monocolor para moldar e processar materiais termoplásticos, com unidade de fechamento em sistema três placas, com acionamento hidráulico direto via pistão diferencial com aplicação da força de fechamento central na placa móvel, placa móvel em peça única fundida constituída de duas placas ligadas por quatro barras e guiada por oito pontos, denominada sistema box, com capacidade para suportar moldes com peso máximo de 2.200kg sendo máximo de 1.500kg na placa móvel, acoplamento rápido do extrator, força de fechamento de 200t ou 2.000kN, distância entre colunas de 570 x 570mm, dimensional da placa para fixação do molde de 795 x 795mm, com possibilidade de montagem de moldes com dimensões maiores que a distância entre as colunas (até 843 x 843mm), com unidades de injeção (norma EUROMAP) tamanho 800, com rosca plastificadora de 50mm, com pressão máxima de injeção de 20.000bar, fluxo de injeção de 214cm³/s e peso máximo de injeção de 359g (PS), com regulagem de curso, pressão, velocidade, fluxo, força e torque de todos os movimentos executados via sistema “closed loop”, com ciclo vazio de 2,6 segundos, no curso de abertura de 399mm (de acordo com norma EUROMAP 06), comando multiprocessador com editor de sequência, sensível ao toque "touchscreen", com tela de 15 polegadas equipado com software especial denominado “set-up assistant” para programação automática do ciclo e parâmetros da máquina via banco de dados interno, programação de sequência do ciclo via fluxograma gráfico, com teste instantâneo de plausibilidade, telas e protocolos de controle de qualidade via cartão de memória e liberação de acesso via cartão “transponder” com 3 diferentes níveis de acesso programáveis, unidade seletora de peças pilotada por meio do software de controle de qualidade da máquina para seleção automática de peças boas e defeituosas e também separação de canal de injeção com 6 circuitos adicionais para controle da temperatura do molde, com no máximo 2kW / 230V cada, (HAN 24 E, conforme HASCO, sem cabo de conexão da máquina para o molde) apropriados para circuitos de aquecimento com aumento de temperatura até máximo 20°C por segundo, com interface para robô, conforme EUROMAP 67 e conector com 50 pólos.</v>
      </c>
      <c r="P506" s="12" t="str">
        <f>IFERROR(IF(N506="","",IF(VLOOKUP(LEFT(N506,10),'Universo_BK-BIT'!$A$5:$E$10005,2,0)="","X",VLOOKUP(LEFT(N506,10),'Universo_BK-BIT'!$A$5:$E$10005,2,0))),"X")</f>
        <v>BK</v>
      </c>
      <c r="Q506" s="12">
        <f>IFERROR(IF(P506="X","",VLOOKUP(LEFT(N506,10),'Universo_BK-BIT'!$A$5:$E$10005,3,0)),"")</f>
        <v>14</v>
      </c>
      <c r="R506" s="14" t="e">
        <f t="shared" si="22"/>
        <v>#REF!</v>
      </c>
      <c r="S506" s="14" t="e">
        <f t="shared" si="23"/>
        <v>#N/A</v>
      </c>
      <c r="T506" s="14"/>
      <c r="U506" s="14" t="str">
        <f ca="1">IFERROR(IF(P506="X",IF(VLOOKUP(B506,'Oficios_-_pend_criticas'!$C$3:$J$4739,5,0)="","",IF(VLOOKUP(B506,'Oficios_-_pend_criticas'!$C$3:$J$4739,7,0)="",IF(TODAY()&gt;VLOOKUP(B506,'Oficios_-_pend_criticas'!$C$3:$J$4739,5,0),"X",""),IF(VLOOKUP(B506,'Oficios_-_pend_criticas'!$C$3:$J$4739,7,0)&gt;VLOOKUP(B506,'Oficios_-_pend_criticas'!$C$3:$J$4739,5,0),"X",""))),""),"")</f>
        <v/>
      </c>
      <c r="V506" s="14" t="str">
        <f ca="1">IFERROR(IF(Q506=0,IF(VLOOKUP(B506,'Oficios_-_pend_criticas'!$C$3:$J$4739,5,0)="","",IF(VLOOKUP(B506,'Oficios_-_pend_criticas'!$C$3:$J$4739,7,0)="",IF(TODAY()&gt;VLOOKUP(B506,'Oficios_-_pend_criticas'!$C$3:$J$4739,5,0),"X",""),IF(VLOOKUP(B506,'Oficios_-_pend_criticas'!$C$3:$J$4739,7,0)&gt;VLOOKUP(B506,'Oficios_-_pend_criticas'!$C$3:$J$4739,5,0),"X",""))),""),"")</f>
        <v/>
      </c>
      <c r="W506" s="14" t="str">
        <f ca="1">IFERROR(IF(P506&lt;&gt;"X",IF(Q506&gt;0,IF(VLOOKUP(B506,'Oficios_-_pend_criticas'!$C$4:$J$4739,5,0)="","",IF(VLOOKUP(B506,'Oficios_-_pend_criticas'!$C$4:$J$4739,7,0)="",IF(TODAY()&gt;VLOOKUP(B506,'Oficios_-_pend_criticas'!$C$4:$J$4739,5,0),"X",""),IF(VLOOKUP(B506,'Oficios_-_pend_criticas'!$C$4:$J$4739,7,0)&gt;VLOOKUP(B506,'Oficios_-_pend_criticas'!$C$4:$J$4739,5,0),"X",""))),""),""),"")</f>
        <v/>
      </c>
    </row>
    <row r="507" spans="1:23" ht="36.75" hidden="1" customHeight="1" x14ac:dyDescent="0.25">
      <c r="A507" s="9" t="str">
        <f t="shared" si="21"/>
        <v/>
      </c>
      <c r="B507" s="10" t="s">
        <v>1279</v>
      </c>
      <c r="C507" s="11" t="e">
        <f>IF(B507="","",VLOOKUP(B507,#REF!,6,0))</f>
        <v>#REF!</v>
      </c>
      <c r="D507" s="12" t="e">
        <f>IF(B507="","",VLOOKUP(B507,#REF!,22,0))</f>
        <v>#REF!</v>
      </c>
      <c r="E507" s="10" t="e">
        <f>IF(B507="","",VLOOKUP(B507,Consultas_públicas!$A$376:$G$3879,7,0))</f>
        <v>#N/A</v>
      </c>
      <c r="F507" s="12" t="s">
        <v>1227</v>
      </c>
      <c r="G507" s="13">
        <v>43536</v>
      </c>
      <c r="H507" s="14" t="str">
        <f>IFERROR(IF(VLOOKUP(B507,'Oficios_-_pend_criticas'!$C$4:$D$4739,2,0)="","","X"),"")</f>
        <v/>
      </c>
      <c r="I507" s="12"/>
      <c r="J507" s="13"/>
      <c r="K507" s="10"/>
      <c r="L507" s="12" t="str">
        <f>IFERROR(VLOOKUP(B507,Retorno_da_RFB!$D$3:$I$6388,5,0),"")</f>
        <v>038</v>
      </c>
      <c r="M507" s="13">
        <f>IFERROR(VLOOKUP(B507,Retorno_da_RFB!$D$3:$I$6388,6,0),"")</f>
        <v>43549</v>
      </c>
      <c r="N507" s="10" t="str">
        <f>IFERROR(VLOOKUP(B507,Retorno_da_RFB!$D$3:$I$6388,3,0),"")</f>
        <v>8477.10.11</v>
      </c>
      <c r="O507" s="10" t="str">
        <f>IFERROR(VLOOKUP(B507,Retorno_da_RFB!$D$3:$I$6388,4,0),"")</f>
        <v>Máquinas injetoras hidráulicas horizontais monocolores para moldar peças plásticas por injeção-compressão com força de fechamento de 3.200kN e capacidade de injeção 984g PS; unidade de fechamento de pistão duplo hidráulico com sistema de três placas e acionamento hidráulico direto via pistão diferencial com aplicação da força de fechamento central na placa móvel; placa móvel em peça única fundida constituída de duas placas ligadas por quatro barras e guiada por oito pontos, denominada “sistema box”, com guia de 4 pontos para a placa móvel do molde, com ajuste automático da altura do molde, com extrator hidráulico programável, que permite acoplamento de robô (pré-furação); sistema servoregulado em todos os eixos, com instalação hidráulica de 2 bombas reguláveis para movimentos simultâneos; comando multiprocessador com editor de sequência, sensível ao toque "touchscreen", com tela de 15 polegadas; com sistema “set up assistent”.</v>
      </c>
      <c r="P507" s="12" t="str">
        <f>IFERROR(IF(N507="","",IF(VLOOKUP(LEFT(N507,10),'Universo_BK-BIT'!$A$5:$E$10005,2,0)="","X",VLOOKUP(LEFT(N507,10),'Universo_BK-BIT'!$A$5:$E$10005,2,0))),"X")</f>
        <v>BK</v>
      </c>
      <c r="Q507" s="12">
        <f>IFERROR(IF(P507="X","",VLOOKUP(LEFT(N507,10),'Universo_BK-BIT'!$A$5:$E$10005,3,0)),"")</f>
        <v>14</v>
      </c>
      <c r="R507" s="14" t="e">
        <f t="shared" si="22"/>
        <v>#REF!</v>
      </c>
      <c r="S507" s="14" t="e">
        <f t="shared" si="23"/>
        <v>#N/A</v>
      </c>
      <c r="T507" s="14"/>
      <c r="U507" s="14" t="str">
        <f ca="1">IFERROR(IF(P507="X",IF(VLOOKUP(B507,'Oficios_-_pend_criticas'!$C$3:$J$4739,5,0)="","",IF(VLOOKUP(B507,'Oficios_-_pend_criticas'!$C$3:$J$4739,7,0)="",IF(TODAY()&gt;VLOOKUP(B507,'Oficios_-_pend_criticas'!$C$3:$J$4739,5,0),"X",""),IF(VLOOKUP(B507,'Oficios_-_pend_criticas'!$C$3:$J$4739,7,0)&gt;VLOOKUP(B507,'Oficios_-_pend_criticas'!$C$3:$J$4739,5,0),"X",""))),""),"")</f>
        <v/>
      </c>
      <c r="V507" s="14" t="str">
        <f ca="1">IFERROR(IF(Q507=0,IF(VLOOKUP(B507,'Oficios_-_pend_criticas'!$C$3:$J$4739,5,0)="","",IF(VLOOKUP(B507,'Oficios_-_pend_criticas'!$C$3:$J$4739,7,0)="",IF(TODAY()&gt;VLOOKUP(B507,'Oficios_-_pend_criticas'!$C$3:$J$4739,5,0),"X",""),IF(VLOOKUP(B507,'Oficios_-_pend_criticas'!$C$3:$J$4739,7,0)&gt;VLOOKUP(B507,'Oficios_-_pend_criticas'!$C$3:$J$4739,5,0),"X",""))),""),"")</f>
        <v/>
      </c>
      <c r="W507" s="14" t="str">
        <f ca="1">IFERROR(IF(P507&lt;&gt;"X",IF(Q507&gt;0,IF(VLOOKUP(B507,'Oficios_-_pend_criticas'!$C$4:$J$4739,5,0)="","",IF(VLOOKUP(B507,'Oficios_-_pend_criticas'!$C$4:$J$4739,7,0)="",IF(TODAY()&gt;VLOOKUP(B507,'Oficios_-_pend_criticas'!$C$4:$J$4739,5,0),"X",""),IF(VLOOKUP(B507,'Oficios_-_pend_criticas'!$C$4:$J$4739,7,0)&gt;VLOOKUP(B507,'Oficios_-_pend_criticas'!$C$4:$J$4739,5,0),"X",""))),""),""),"")</f>
        <v/>
      </c>
    </row>
    <row r="508" spans="1:23" ht="36.75" hidden="1" customHeight="1" x14ac:dyDescent="0.25">
      <c r="A508" s="9" t="str">
        <f t="shared" si="21"/>
        <v/>
      </c>
      <c r="B508" s="10" t="s">
        <v>1281</v>
      </c>
      <c r="C508" s="11" t="e">
        <f>IF(B508="","",VLOOKUP(B508,#REF!,6,0))</f>
        <v>#REF!</v>
      </c>
      <c r="D508" s="12" t="e">
        <f>IF(B508="","",VLOOKUP(B508,#REF!,22,0))</f>
        <v>#REF!</v>
      </c>
      <c r="E508" s="10" t="e">
        <f>IF(B508="","",VLOOKUP(B508,Consultas_públicas!$A$376:$G$3879,7,0))</f>
        <v>#N/A</v>
      </c>
      <c r="F508" s="12" t="s">
        <v>1227</v>
      </c>
      <c r="G508" s="13">
        <v>43536</v>
      </c>
      <c r="H508" s="14" t="str">
        <f>IFERROR(IF(VLOOKUP(B508,'Oficios_-_pend_criticas'!$C$4:$D$4739,2,0)="","","X"),"")</f>
        <v/>
      </c>
      <c r="I508" s="12"/>
      <c r="J508" s="13"/>
      <c r="K508" s="10"/>
      <c r="L508" s="12" t="str">
        <f>IFERROR(VLOOKUP(B508,Retorno_da_RFB!$D$3:$I$6388,5,0),"")</f>
        <v>038</v>
      </c>
      <c r="M508" s="13">
        <f>IFERROR(VLOOKUP(B508,Retorno_da_RFB!$D$3:$I$6388,6,0),"")</f>
        <v>43549</v>
      </c>
      <c r="N508" s="10" t="str">
        <f>IFERROR(VLOOKUP(B508,Retorno_da_RFB!$D$3:$I$6388,3,0),"")</f>
        <v>8477.10.99</v>
      </c>
      <c r="O508" s="10" t="str">
        <f>IFERROR(VLOOKUP(B508,Retorno_da_RFB!$D$3:$I$6388,4,0),"")</f>
        <v>Máquinas Injetoras rotativas, dotadas de 10 estações de trabalho independentes, para a injeção de bases de escovas, vassouras e cabos de trinchas e pincéis, em material termoplástico com capacidade de injeção igual ou inferior a 1.040g (PP), e força de fechamento de 70kN, curso de abertura de 250mm, espessura mínima do molde de 150mm, dimensões da placa móvel de 400x350mm, distanciamento entre as colunas de 320x165 mm, diâmetro da rosca de 62mm, 4 zonas de aquecimento termo reguladas, potência instalada de aquecimento de 25,5kW, painel de controle por CNC.</v>
      </c>
      <c r="P508" s="12" t="str">
        <f>IFERROR(IF(N508="","",IF(VLOOKUP(LEFT(N508,10),'Universo_BK-BIT'!$A$5:$E$10005,2,0)="","X",VLOOKUP(LEFT(N508,10),'Universo_BK-BIT'!$A$5:$E$10005,2,0))),"X")</f>
        <v>BK</v>
      </c>
      <c r="Q508" s="12">
        <f>IFERROR(IF(P508="X","",VLOOKUP(LEFT(N508,10),'Universo_BK-BIT'!$A$5:$E$10005,3,0)),"")</f>
        <v>14</v>
      </c>
      <c r="R508" s="14" t="e">
        <f t="shared" si="22"/>
        <v>#REF!</v>
      </c>
      <c r="S508" s="14" t="e">
        <f t="shared" si="23"/>
        <v>#N/A</v>
      </c>
      <c r="T508" s="14"/>
      <c r="U508" s="14" t="str">
        <f ca="1">IFERROR(IF(P508="X",IF(VLOOKUP(B508,'Oficios_-_pend_criticas'!$C$3:$J$4739,5,0)="","",IF(VLOOKUP(B508,'Oficios_-_pend_criticas'!$C$3:$J$4739,7,0)="",IF(TODAY()&gt;VLOOKUP(B508,'Oficios_-_pend_criticas'!$C$3:$J$4739,5,0),"X",""),IF(VLOOKUP(B508,'Oficios_-_pend_criticas'!$C$3:$J$4739,7,0)&gt;VLOOKUP(B508,'Oficios_-_pend_criticas'!$C$3:$J$4739,5,0),"X",""))),""),"")</f>
        <v/>
      </c>
      <c r="V508" s="14" t="str">
        <f ca="1">IFERROR(IF(Q508=0,IF(VLOOKUP(B508,'Oficios_-_pend_criticas'!$C$3:$J$4739,5,0)="","",IF(VLOOKUP(B508,'Oficios_-_pend_criticas'!$C$3:$J$4739,7,0)="",IF(TODAY()&gt;VLOOKUP(B508,'Oficios_-_pend_criticas'!$C$3:$J$4739,5,0),"X",""),IF(VLOOKUP(B508,'Oficios_-_pend_criticas'!$C$3:$J$4739,7,0)&gt;VLOOKUP(B508,'Oficios_-_pend_criticas'!$C$3:$J$4739,5,0),"X",""))),""),"")</f>
        <v/>
      </c>
      <c r="W508" s="14" t="str">
        <f ca="1">IFERROR(IF(P508&lt;&gt;"X",IF(Q508&gt;0,IF(VLOOKUP(B508,'Oficios_-_pend_criticas'!$C$4:$J$4739,5,0)="","",IF(VLOOKUP(B508,'Oficios_-_pend_criticas'!$C$4:$J$4739,7,0)="",IF(TODAY()&gt;VLOOKUP(B508,'Oficios_-_pend_criticas'!$C$4:$J$4739,5,0),"X",""),IF(VLOOKUP(B508,'Oficios_-_pend_criticas'!$C$4:$J$4739,7,0)&gt;VLOOKUP(B508,'Oficios_-_pend_criticas'!$C$4:$J$4739,5,0),"X",""))),""),""),"")</f>
        <v/>
      </c>
    </row>
    <row r="509" spans="1:23" ht="36.75" hidden="1" customHeight="1" x14ac:dyDescent="0.25">
      <c r="A509" s="9" t="str">
        <f t="shared" si="21"/>
        <v/>
      </c>
      <c r="B509" s="10" t="s">
        <v>1283</v>
      </c>
      <c r="C509" s="11" t="e">
        <f>IF(B509="","",VLOOKUP(B509,#REF!,6,0))</f>
        <v>#REF!</v>
      </c>
      <c r="D509" s="12" t="e">
        <f>IF(B509="","",VLOOKUP(B509,#REF!,22,0))</f>
        <v>#REF!</v>
      </c>
      <c r="E509" s="10" t="e">
        <f>IF(B509="","",VLOOKUP(B509,Consultas_públicas!$A$376:$G$3879,7,0))</f>
        <v>#N/A</v>
      </c>
      <c r="F509" s="12" t="s">
        <v>1227</v>
      </c>
      <c r="G509" s="13">
        <v>43536</v>
      </c>
      <c r="H509" s="14" t="str">
        <f>IFERROR(IF(VLOOKUP(B509,'Oficios_-_pend_criticas'!$C$4:$D$4739,2,0)="","","X"),"")</f>
        <v/>
      </c>
      <c r="I509" s="12"/>
      <c r="J509" s="13"/>
      <c r="K509" s="10"/>
      <c r="L509" s="12" t="str">
        <f>IFERROR(VLOOKUP(B509,Retorno_da_RFB!$D$3:$I$6388,5,0),"")</f>
        <v>038</v>
      </c>
      <c r="M509" s="13">
        <f>IFERROR(VLOOKUP(B509,Retorno_da_RFB!$D$3:$I$6388,6,0),"")</f>
        <v>43549</v>
      </c>
      <c r="N509" s="10" t="str">
        <f>IFERROR(VLOOKUP(B509,Retorno_da_RFB!$D$3:$I$6388,3,0),"")</f>
        <v>8477.20.10</v>
      </c>
      <c r="O509" s="10" t="str">
        <f>IFERROR(VLOOKUP(B509,Retorno_da_RFB!$D$3:$I$6388,4,0),"")</f>
        <v>Combinações de máquinas co-extrusoras destinadas à produção de “filme stretch" e “filme PP Cast“ com espessura mínima de 10µ e máxima de 50µ; com capacidade total instalada de 900Kg/h; compostas de: 1 extrusora monorosca com diâmetro de 90mm L/D 33 e 3 extrusoras monorosca com diâmetro de 60mm L/D 28; 1 sistema de alimentação com dosadores gravimétricos; com “feedblock“ de 5 camadas; com matriz plana automática de 2.050mm; com cilindro resfriador “Chill Roll“ de 1.600mm de diâmetro; com medidor de espessura para o controle automático da matriz por sensor ótico; com reciclador de borda/refilo com alimentação automática; com 1 unidade de tratamento corona; com bobinador automático com alimentação automatizada para tubetes de 3”e 6”; com velocidade mecânica máxima de 650m/min e diâmetro máximo de embobinamento de 980mm; com largura máxima útil do filme 1.660mm; com PLC central interligado com as unidades periféricas com programação e visualização dos parâmetros do trabalho e supervisão em tela “touchscreen”.</v>
      </c>
      <c r="P509" s="12" t="str">
        <f>IFERROR(IF(N509="","",IF(VLOOKUP(LEFT(N509,10),'Universo_BK-BIT'!$A$5:$E$10005,2,0)="","X",VLOOKUP(LEFT(N509,10),'Universo_BK-BIT'!$A$5:$E$10005,2,0))),"X")</f>
        <v>BK</v>
      </c>
      <c r="Q509" s="12">
        <f>IFERROR(IF(P509="X","",VLOOKUP(LEFT(N509,10),'Universo_BK-BIT'!$A$5:$E$10005,3,0)),"")</f>
        <v>14</v>
      </c>
      <c r="R509" s="14" t="e">
        <f t="shared" si="22"/>
        <v>#REF!</v>
      </c>
      <c r="S509" s="14" t="e">
        <f t="shared" si="23"/>
        <v>#N/A</v>
      </c>
      <c r="T509" s="14"/>
      <c r="U509" s="14" t="str">
        <f ca="1">IFERROR(IF(P509="X",IF(VLOOKUP(B509,'Oficios_-_pend_criticas'!$C$3:$J$4739,5,0)="","",IF(VLOOKUP(B509,'Oficios_-_pend_criticas'!$C$3:$J$4739,7,0)="",IF(TODAY()&gt;VLOOKUP(B509,'Oficios_-_pend_criticas'!$C$3:$J$4739,5,0),"X",""),IF(VLOOKUP(B509,'Oficios_-_pend_criticas'!$C$3:$J$4739,7,0)&gt;VLOOKUP(B509,'Oficios_-_pend_criticas'!$C$3:$J$4739,5,0),"X",""))),""),"")</f>
        <v/>
      </c>
      <c r="V509" s="14" t="str">
        <f ca="1">IFERROR(IF(Q509=0,IF(VLOOKUP(B509,'Oficios_-_pend_criticas'!$C$3:$J$4739,5,0)="","",IF(VLOOKUP(B509,'Oficios_-_pend_criticas'!$C$3:$J$4739,7,0)="",IF(TODAY()&gt;VLOOKUP(B509,'Oficios_-_pend_criticas'!$C$3:$J$4739,5,0),"X",""),IF(VLOOKUP(B509,'Oficios_-_pend_criticas'!$C$3:$J$4739,7,0)&gt;VLOOKUP(B509,'Oficios_-_pend_criticas'!$C$3:$J$4739,5,0),"X",""))),""),"")</f>
        <v/>
      </c>
      <c r="W509" s="14" t="str">
        <f ca="1">IFERROR(IF(P509&lt;&gt;"X",IF(Q509&gt;0,IF(VLOOKUP(B509,'Oficios_-_pend_criticas'!$C$4:$J$4739,5,0)="","",IF(VLOOKUP(B509,'Oficios_-_pend_criticas'!$C$4:$J$4739,7,0)="",IF(TODAY()&gt;VLOOKUP(B509,'Oficios_-_pend_criticas'!$C$4:$J$4739,5,0),"X",""),IF(VLOOKUP(B509,'Oficios_-_pend_criticas'!$C$4:$J$4739,7,0)&gt;VLOOKUP(B509,'Oficios_-_pend_criticas'!$C$4:$J$4739,5,0),"X",""))),""),""),"")</f>
        <v/>
      </c>
    </row>
    <row r="510" spans="1:23" ht="36.75" hidden="1" customHeight="1" x14ac:dyDescent="0.25">
      <c r="A510" s="9" t="str">
        <f t="shared" si="21"/>
        <v/>
      </c>
      <c r="B510" s="10" t="s">
        <v>1285</v>
      </c>
      <c r="C510" s="11" t="e">
        <f>IF(B510="","",VLOOKUP(B510,#REF!,6,0))</f>
        <v>#REF!</v>
      </c>
      <c r="D510" s="12" t="e">
        <f>IF(B510="","",VLOOKUP(B510,#REF!,22,0))</f>
        <v>#REF!</v>
      </c>
      <c r="E510" s="10" t="e">
        <f>IF(B510="","",VLOOKUP(B510,Consultas_públicas!$A$376:$G$3879,7,0))</f>
        <v>#N/A</v>
      </c>
      <c r="F510" s="12" t="s">
        <v>1227</v>
      </c>
      <c r="G510" s="13">
        <v>43536</v>
      </c>
      <c r="H510" s="14" t="str">
        <f>IFERROR(IF(VLOOKUP(B510,'Oficios_-_pend_criticas'!$C$4:$D$4739,2,0)="","","X"),"")</f>
        <v/>
      </c>
      <c r="I510" s="12"/>
      <c r="J510" s="13"/>
      <c r="K510" s="10"/>
      <c r="L510" s="12" t="str">
        <f>IFERROR(VLOOKUP(B510,Retorno_da_RFB!$D$3:$I$6388,5,0),"")</f>
        <v>038</v>
      </c>
      <c r="M510" s="13">
        <f>IFERROR(VLOOKUP(B510,Retorno_da_RFB!$D$3:$I$6388,6,0),"")</f>
        <v>43549</v>
      </c>
      <c r="N510" s="10" t="str">
        <f>IFERROR(VLOOKUP(B510,Retorno_da_RFB!$D$3:$I$6388,3,0),"")</f>
        <v>8477.80.90</v>
      </c>
      <c r="O510" s="10" t="str">
        <f>IFERROR(VLOOKUP(B510,Retorno_da_RFB!$D$3:$I$6388,4,0),"")</f>
        <v xml:space="preserve">Máquinas automáticas destinadas à produção de sacos tipo "stand up pouch" com zíper ou velcro em formatos irregulares e sacos com sanfona lateral com largura de 50 a 650mm e altura de 30 a 300mm, à velocidade de 180 ciclos por minuto (45 metros/min), dotadas de: desbobinador com eixo expansível a ar para rolos de até 1.200mm de largura e 800mm de diâmetro, dobrador/sanfonador, alimentador com controle pneumático, alinhamento a laser para troca de bobinas, desbobinador de zíper ou velcro, barras de aquecimento e de resfriamento, rolo de comando controlado por servomotor, sensor ótico a laser para alinhamento, selagem transversal por ultrassom acoplado à estação de esmagamento de alta velocidade, unidades furadoras de filme, lâminas de faca, esticador de filme, eliminador de estática, mesa transportadora, rebobinador, faca de corte duplo, controle PLC com tela sensível ao toque e acesso WiFi. </v>
      </c>
      <c r="P510" s="12" t="str">
        <f>IFERROR(IF(N510="","",IF(VLOOKUP(LEFT(N510,10),'Universo_BK-BIT'!$A$5:$E$10005,2,0)="","X",VLOOKUP(LEFT(N510,10),'Universo_BK-BIT'!$A$5:$E$10005,2,0))),"X")</f>
        <v>BK</v>
      </c>
      <c r="Q510" s="12">
        <f>IFERROR(IF(P510="X","",VLOOKUP(LEFT(N510,10),'Universo_BK-BIT'!$A$5:$E$10005,3,0)),"")</f>
        <v>14</v>
      </c>
      <c r="R510" s="14" t="e">
        <f t="shared" si="22"/>
        <v>#REF!</v>
      </c>
      <c r="S510" s="14" t="e">
        <f t="shared" si="23"/>
        <v>#N/A</v>
      </c>
      <c r="T510" s="14"/>
      <c r="U510" s="14" t="str">
        <f ca="1">IFERROR(IF(P510="X",IF(VLOOKUP(B510,'Oficios_-_pend_criticas'!$C$3:$J$4739,5,0)="","",IF(VLOOKUP(B510,'Oficios_-_pend_criticas'!$C$3:$J$4739,7,0)="",IF(TODAY()&gt;VLOOKUP(B510,'Oficios_-_pend_criticas'!$C$3:$J$4739,5,0),"X",""),IF(VLOOKUP(B510,'Oficios_-_pend_criticas'!$C$3:$J$4739,7,0)&gt;VLOOKUP(B510,'Oficios_-_pend_criticas'!$C$3:$J$4739,5,0),"X",""))),""),"")</f>
        <v/>
      </c>
      <c r="V510" s="14" t="str">
        <f ca="1">IFERROR(IF(Q510=0,IF(VLOOKUP(B510,'Oficios_-_pend_criticas'!$C$3:$J$4739,5,0)="","",IF(VLOOKUP(B510,'Oficios_-_pend_criticas'!$C$3:$J$4739,7,0)="",IF(TODAY()&gt;VLOOKUP(B510,'Oficios_-_pend_criticas'!$C$3:$J$4739,5,0),"X",""),IF(VLOOKUP(B510,'Oficios_-_pend_criticas'!$C$3:$J$4739,7,0)&gt;VLOOKUP(B510,'Oficios_-_pend_criticas'!$C$3:$J$4739,5,0),"X",""))),""),"")</f>
        <v/>
      </c>
      <c r="W510" s="14" t="str">
        <f ca="1">IFERROR(IF(P510&lt;&gt;"X",IF(Q510&gt;0,IF(VLOOKUP(B510,'Oficios_-_pend_criticas'!$C$4:$J$4739,5,0)="","",IF(VLOOKUP(B510,'Oficios_-_pend_criticas'!$C$4:$J$4739,7,0)="",IF(TODAY()&gt;VLOOKUP(B510,'Oficios_-_pend_criticas'!$C$4:$J$4739,5,0),"X",""),IF(VLOOKUP(B510,'Oficios_-_pend_criticas'!$C$4:$J$4739,7,0)&gt;VLOOKUP(B510,'Oficios_-_pend_criticas'!$C$4:$J$4739,5,0),"X",""))),""),""),"")</f>
        <v/>
      </c>
    </row>
    <row r="511" spans="1:23" ht="36.75" hidden="1" customHeight="1" x14ac:dyDescent="0.25">
      <c r="A511" s="9" t="str">
        <f t="shared" si="21"/>
        <v/>
      </c>
      <c r="B511" s="10" t="s">
        <v>1287</v>
      </c>
      <c r="C511" s="11" t="e">
        <f>IF(B511="","",VLOOKUP(B511,#REF!,6,0))</f>
        <v>#REF!</v>
      </c>
      <c r="D511" s="12" t="e">
        <f>IF(B511="","",VLOOKUP(B511,#REF!,22,0))</f>
        <v>#REF!</v>
      </c>
      <c r="E511" s="10" t="e">
        <f>IF(B511="","",VLOOKUP(B511,Consultas_públicas!$A$376:$G$3879,7,0))</f>
        <v>#N/A</v>
      </c>
      <c r="F511" s="12" t="s">
        <v>1227</v>
      </c>
      <c r="G511" s="13">
        <v>43536</v>
      </c>
      <c r="H511" s="14" t="str">
        <f>IFERROR(IF(VLOOKUP(B511,'Oficios_-_pend_criticas'!$C$4:$D$4739,2,0)="","","X"),"")</f>
        <v/>
      </c>
      <c r="I511" s="12"/>
      <c r="J511" s="13"/>
      <c r="K511" s="10"/>
      <c r="L511" s="12" t="str">
        <f>IFERROR(VLOOKUP(B511,Retorno_da_RFB!$D$3:$I$6388,5,0),"")</f>
        <v>038</v>
      </c>
      <c r="M511" s="13">
        <f>IFERROR(VLOOKUP(B511,Retorno_da_RFB!$D$3:$I$6388,6,0),"")</f>
        <v>43549</v>
      </c>
      <c r="N511" s="10" t="str">
        <f>IFERROR(VLOOKUP(B511,Retorno_da_RFB!$D$3:$I$6388,3,0),"")</f>
        <v>8479.89.99</v>
      </c>
      <c r="O511" s="10" t="str">
        <f>IFERROR(VLOOKUP(B511,Retorno_da_RFB!$D$3:$I$6388,4,0),"")</f>
        <v>Unidades automatizadas utilizadas para preparar lâminas hematológicas, esfregaços de sangue humano com anticoagulante adicionado, dotadas de automação para aplicar um dos métodos de coloração geral ao esfregaço; com velocidade de preparação de até 75 esfregaços/hora, com tempo de preparação de até 20 minutos e com volume de aspiração da amostra de até 70μl.</v>
      </c>
      <c r="P511" s="12" t="str">
        <f>IFERROR(IF(N511="","",IF(VLOOKUP(LEFT(N511,10),'Universo_BK-BIT'!$A$5:$E$10005,2,0)="","X",VLOOKUP(LEFT(N511,10),'Universo_BK-BIT'!$A$5:$E$10005,2,0))),"X")</f>
        <v>BK</v>
      </c>
      <c r="Q511" s="12">
        <f>IFERROR(IF(P511="X","",VLOOKUP(LEFT(N511,10),'Universo_BK-BIT'!$A$5:$E$10005,3,0)),"")</f>
        <v>14</v>
      </c>
      <c r="R511" s="14" t="e">
        <f t="shared" si="22"/>
        <v>#REF!</v>
      </c>
      <c r="S511" s="14" t="e">
        <f t="shared" si="23"/>
        <v>#N/A</v>
      </c>
      <c r="T511" s="14"/>
      <c r="U511" s="14" t="str">
        <f ca="1">IFERROR(IF(P511="X",IF(VLOOKUP(B511,'Oficios_-_pend_criticas'!$C$3:$J$4739,5,0)="","",IF(VLOOKUP(B511,'Oficios_-_pend_criticas'!$C$3:$J$4739,7,0)="",IF(TODAY()&gt;VLOOKUP(B511,'Oficios_-_pend_criticas'!$C$3:$J$4739,5,0),"X",""),IF(VLOOKUP(B511,'Oficios_-_pend_criticas'!$C$3:$J$4739,7,0)&gt;VLOOKUP(B511,'Oficios_-_pend_criticas'!$C$3:$J$4739,5,0),"X",""))),""),"")</f>
        <v/>
      </c>
      <c r="V511" s="14" t="str">
        <f ca="1">IFERROR(IF(Q511=0,IF(VLOOKUP(B511,'Oficios_-_pend_criticas'!$C$3:$J$4739,5,0)="","",IF(VLOOKUP(B511,'Oficios_-_pend_criticas'!$C$3:$J$4739,7,0)="",IF(TODAY()&gt;VLOOKUP(B511,'Oficios_-_pend_criticas'!$C$3:$J$4739,5,0),"X",""),IF(VLOOKUP(B511,'Oficios_-_pend_criticas'!$C$3:$J$4739,7,0)&gt;VLOOKUP(B511,'Oficios_-_pend_criticas'!$C$3:$J$4739,5,0),"X",""))),""),"")</f>
        <v/>
      </c>
      <c r="W511" s="14" t="str">
        <f ca="1">IFERROR(IF(P511&lt;&gt;"X",IF(Q511&gt;0,IF(VLOOKUP(B511,'Oficios_-_pend_criticas'!$C$4:$J$4739,5,0)="","",IF(VLOOKUP(B511,'Oficios_-_pend_criticas'!$C$4:$J$4739,7,0)="",IF(TODAY()&gt;VLOOKUP(B511,'Oficios_-_pend_criticas'!$C$4:$J$4739,5,0),"X",""),IF(VLOOKUP(B511,'Oficios_-_pend_criticas'!$C$4:$J$4739,7,0)&gt;VLOOKUP(B511,'Oficios_-_pend_criticas'!$C$4:$J$4739,5,0),"X",""))),""),""),"")</f>
        <v/>
      </c>
    </row>
    <row r="512" spans="1:23" ht="36.75" hidden="1" customHeight="1" x14ac:dyDescent="0.25">
      <c r="A512" s="9" t="str">
        <f t="shared" si="21"/>
        <v/>
      </c>
      <c r="B512" s="10" t="s">
        <v>1289</v>
      </c>
      <c r="C512" s="11" t="e">
        <f>IF(B512="","",VLOOKUP(B512,#REF!,6,0))</f>
        <v>#REF!</v>
      </c>
      <c r="D512" s="12" t="e">
        <f>IF(B512="","",VLOOKUP(B512,#REF!,22,0))</f>
        <v>#REF!</v>
      </c>
      <c r="E512" s="10" t="e">
        <f>IF(B512="","",VLOOKUP(B512,Consultas_públicas!$A$376:$G$3879,7,0))</f>
        <v>#N/A</v>
      </c>
      <c r="F512" s="12" t="s">
        <v>1227</v>
      </c>
      <c r="G512" s="13">
        <v>43536</v>
      </c>
      <c r="H512" s="14" t="str">
        <f>IFERROR(IF(VLOOKUP(B512,'Oficios_-_pend_criticas'!$C$4:$D$4739,2,0)="","","X"),"")</f>
        <v/>
      </c>
      <c r="I512" s="12"/>
      <c r="J512" s="13"/>
      <c r="K512" s="10"/>
      <c r="L512" s="12" t="str">
        <f>IFERROR(VLOOKUP(B512,Retorno_da_RFB!$D$3:$I$6388,5,0),"")</f>
        <v>038</v>
      </c>
      <c r="M512" s="13">
        <f>IFERROR(VLOOKUP(B512,Retorno_da_RFB!$D$3:$I$6388,6,0),"")</f>
        <v>43549</v>
      </c>
      <c r="N512" s="10" t="str">
        <f>IFERROR(VLOOKUP(B512,Retorno_da_RFB!$D$3:$I$6388,3,0),"")</f>
        <v>8479.89.99</v>
      </c>
      <c r="O512" s="10" t="str">
        <f>IFERROR(VLOOKUP(B512,Retorno_da_RFB!$D$3:$I$6388,4,0),"")</f>
        <v>Combinações de máquinas automáticas para fabricação do “Isolador Montado” (componente da Vela de Ignição para motores de combustão interna), e composta por: 01 Prensa de Selagem Vítrea, 01 Forno de Selagem Vítrea e 01 Unidade de Inspeção por Imagem e Ordenadeira de Isoladores, dotadas de corrente com estampos (suportes) para o transporte dos isoladores; dispositivo de alimentação de isoladores; dispositivo de alimentação de Eletrodo Central; dispositivo de inspeção de Eletrodo Central; dispositivo de alimentação do Material de Selagem Vítrea e de Material Resistivo (4 estações); dispositivo de Prensagem e Inspeção do Material de Selagem Vítrea e de Material Resistivo (4 estações); dispositivo de limpeza do Isolador; dispositivo de corte do Eletrodo Central (CP); dispositivo de inspeção do corte do Eletrodo Central (CP); dispositivo de alimentação do Pino Terminal; dispositivo de inspeção do Pino Terminal; dispositivo de alimentação de Anel Cerâmico; dispositivo de inspeção de Anel Cerâmico; dispositivo de retirada de peça “não conforme”; conjunto de transferência dos Isoladores para a esteira de transporte; esteira de transporte; conjunto de transferência dos Isoladores para o Forno de Selagem Vítrea; dispositivo de elevação do estampo cerâmico; câmara de aquecimento (dos isoladores); dispositivo de prensagem do Pino Terminal no Isolador; dispositivo de liberação da prensagem; câmara de resfriamento; dispositivo de descida do estampo cerâmico; dispositivo de retirada do anel cerâmico; dispositivo de retirada dos Isoladores do Forno; dispositivo de alimentação de Isolador na mesa rotativa de inspeção; dispositivo de inspeção de resistência ôhmica; dispositivo de inspeção por imagem; dispositivo de retirada de peça “não conforme”; dispositivo de transferência dos Isoladores para a Ordenadeira; dispositivo de inserção dos Isoladores na tela perfurada; dispositivo de empilhamento das telas perfuradas; bancada de inspeção de isoladores em tela; dispositivo para teste de durabilidade do Isolador Montado e painéis elétricos de comando com controlador lógico programável (CLP), com capacidade de produção aproximada de 3.790 peças/hora.</v>
      </c>
      <c r="P512" s="12" t="str">
        <f>IFERROR(IF(N512="","",IF(VLOOKUP(LEFT(N512,10),'Universo_BK-BIT'!$A$5:$E$10005,2,0)="","X",VLOOKUP(LEFT(N512,10),'Universo_BK-BIT'!$A$5:$E$10005,2,0))),"X")</f>
        <v>BK</v>
      </c>
      <c r="Q512" s="12">
        <f>IFERROR(IF(P512="X","",VLOOKUP(LEFT(N512,10),'Universo_BK-BIT'!$A$5:$E$10005,3,0)),"")</f>
        <v>14</v>
      </c>
      <c r="R512" s="14" t="e">
        <f t="shared" si="22"/>
        <v>#REF!</v>
      </c>
      <c r="S512" s="14" t="e">
        <f t="shared" si="23"/>
        <v>#N/A</v>
      </c>
      <c r="T512" s="14"/>
      <c r="U512" s="14" t="str">
        <f ca="1">IFERROR(IF(P512="X",IF(VLOOKUP(B512,'Oficios_-_pend_criticas'!$C$3:$J$4739,5,0)="","",IF(VLOOKUP(B512,'Oficios_-_pend_criticas'!$C$3:$J$4739,7,0)="",IF(TODAY()&gt;VLOOKUP(B512,'Oficios_-_pend_criticas'!$C$3:$J$4739,5,0),"X",""),IF(VLOOKUP(B512,'Oficios_-_pend_criticas'!$C$3:$J$4739,7,0)&gt;VLOOKUP(B512,'Oficios_-_pend_criticas'!$C$3:$J$4739,5,0),"X",""))),""),"")</f>
        <v/>
      </c>
      <c r="V512" s="14" t="str">
        <f ca="1">IFERROR(IF(Q512=0,IF(VLOOKUP(B512,'Oficios_-_pend_criticas'!$C$3:$J$4739,5,0)="","",IF(VLOOKUP(B512,'Oficios_-_pend_criticas'!$C$3:$J$4739,7,0)="",IF(TODAY()&gt;VLOOKUP(B512,'Oficios_-_pend_criticas'!$C$3:$J$4739,5,0),"X",""),IF(VLOOKUP(B512,'Oficios_-_pend_criticas'!$C$3:$J$4739,7,0)&gt;VLOOKUP(B512,'Oficios_-_pend_criticas'!$C$3:$J$4739,5,0),"X",""))),""),"")</f>
        <v/>
      </c>
      <c r="W512" s="14" t="str">
        <f ca="1">IFERROR(IF(P512&lt;&gt;"X",IF(Q512&gt;0,IF(VLOOKUP(B512,'Oficios_-_pend_criticas'!$C$4:$J$4739,5,0)="","",IF(VLOOKUP(B512,'Oficios_-_pend_criticas'!$C$4:$J$4739,7,0)="",IF(TODAY()&gt;VLOOKUP(B512,'Oficios_-_pend_criticas'!$C$4:$J$4739,5,0),"X",""),IF(VLOOKUP(B512,'Oficios_-_pend_criticas'!$C$4:$J$4739,7,0)&gt;VLOOKUP(B512,'Oficios_-_pend_criticas'!$C$4:$J$4739,5,0),"X",""))),""),""),"")</f>
        <v/>
      </c>
    </row>
    <row r="513" spans="1:23" ht="36.75" hidden="1" customHeight="1" x14ac:dyDescent="0.25">
      <c r="A513" s="9" t="str">
        <f t="shared" si="21"/>
        <v/>
      </c>
      <c r="B513" s="10" t="s">
        <v>1291</v>
      </c>
      <c r="C513" s="11" t="e">
        <f>IF(B513="","",VLOOKUP(B513,#REF!,6,0))</f>
        <v>#REF!</v>
      </c>
      <c r="D513" s="12" t="e">
        <f>IF(B513="","",VLOOKUP(B513,#REF!,22,0))</f>
        <v>#REF!</v>
      </c>
      <c r="E513" s="10" t="e">
        <f>IF(B513="","",VLOOKUP(B513,Consultas_públicas!$A$376:$G$3879,7,0))</f>
        <v>#N/A</v>
      </c>
      <c r="F513" s="12" t="s">
        <v>1227</v>
      </c>
      <c r="G513" s="13">
        <v>43536</v>
      </c>
      <c r="H513" s="14" t="str">
        <f>IFERROR(IF(VLOOKUP(B513,'Oficios_-_pend_criticas'!$C$4:$D$4739,2,0)="","","X"),"")</f>
        <v/>
      </c>
      <c r="I513" s="12"/>
      <c r="J513" s="13"/>
      <c r="K513" s="10"/>
      <c r="L513" s="12" t="str">
        <f>IFERROR(VLOOKUP(B513,Retorno_da_RFB!$D$3:$I$6388,5,0),"")</f>
        <v>038</v>
      </c>
      <c r="M513" s="13">
        <f>IFERROR(VLOOKUP(B513,Retorno_da_RFB!$D$3:$I$6388,6,0),"")</f>
        <v>43549</v>
      </c>
      <c r="N513" s="10" t="str">
        <f>IFERROR(VLOOKUP(B513,Retorno_da_RFB!$D$3:$I$6388,3,0),"")</f>
        <v>8479.89.99</v>
      </c>
      <c r="O513" s="10" t="str">
        <f>IFERROR(VLOOKUP(B513,Retorno_da_RFB!$D$3:$I$6388,4,0),"")</f>
        <v>Equipamentos automatizados pós analíticos, utilizados no armazenamento automatizado de amostras para exames, em ambiente de temperatura controlada, com capacidade de armazenamento de até 27.000 tubos, com velocidade de armazenamento de até 400 tubos/hora, armazenamento em racks de 41 posições, com retampamento automático de tubos para armazenamento e com segregação automática de amostras sem código de barras ou com código de barras ilegível.</v>
      </c>
      <c r="P513" s="12" t="str">
        <f>IFERROR(IF(N513="","",IF(VLOOKUP(LEFT(N513,10),'Universo_BK-BIT'!$A$5:$E$10005,2,0)="","X",VLOOKUP(LEFT(N513,10),'Universo_BK-BIT'!$A$5:$E$10005,2,0))),"X")</f>
        <v>BK</v>
      </c>
      <c r="Q513" s="12">
        <f>IFERROR(IF(P513="X","",VLOOKUP(LEFT(N513,10),'Universo_BK-BIT'!$A$5:$E$10005,3,0)),"")</f>
        <v>14</v>
      </c>
      <c r="R513" s="14" t="e">
        <f t="shared" si="22"/>
        <v>#REF!</v>
      </c>
      <c r="S513" s="14" t="e">
        <f t="shared" si="23"/>
        <v>#N/A</v>
      </c>
      <c r="T513" s="14"/>
      <c r="U513" s="14" t="str">
        <f ca="1">IFERROR(IF(P513="X",IF(VLOOKUP(B513,'Oficios_-_pend_criticas'!$C$3:$J$4739,5,0)="","",IF(VLOOKUP(B513,'Oficios_-_pend_criticas'!$C$3:$J$4739,7,0)="",IF(TODAY()&gt;VLOOKUP(B513,'Oficios_-_pend_criticas'!$C$3:$J$4739,5,0),"X",""),IF(VLOOKUP(B513,'Oficios_-_pend_criticas'!$C$3:$J$4739,7,0)&gt;VLOOKUP(B513,'Oficios_-_pend_criticas'!$C$3:$J$4739,5,0),"X",""))),""),"")</f>
        <v/>
      </c>
      <c r="V513" s="14" t="str">
        <f ca="1">IFERROR(IF(Q513=0,IF(VLOOKUP(B513,'Oficios_-_pend_criticas'!$C$3:$J$4739,5,0)="","",IF(VLOOKUP(B513,'Oficios_-_pend_criticas'!$C$3:$J$4739,7,0)="",IF(TODAY()&gt;VLOOKUP(B513,'Oficios_-_pend_criticas'!$C$3:$J$4739,5,0),"X",""),IF(VLOOKUP(B513,'Oficios_-_pend_criticas'!$C$3:$J$4739,7,0)&gt;VLOOKUP(B513,'Oficios_-_pend_criticas'!$C$3:$J$4739,5,0),"X",""))),""),"")</f>
        <v/>
      </c>
      <c r="W513" s="14" t="str">
        <f ca="1">IFERROR(IF(P513&lt;&gt;"X",IF(Q513&gt;0,IF(VLOOKUP(B513,'Oficios_-_pend_criticas'!$C$4:$J$4739,5,0)="","",IF(VLOOKUP(B513,'Oficios_-_pend_criticas'!$C$4:$J$4739,7,0)="",IF(TODAY()&gt;VLOOKUP(B513,'Oficios_-_pend_criticas'!$C$4:$J$4739,5,0),"X",""),IF(VLOOKUP(B513,'Oficios_-_pend_criticas'!$C$4:$J$4739,7,0)&gt;VLOOKUP(B513,'Oficios_-_pend_criticas'!$C$4:$J$4739,5,0),"X",""))),""),""),"")</f>
        <v/>
      </c>
    </row>
    <row r="514" spans="1:23" ht="36.75" hidden="1" customHeight="1" x14ac:dyDescent="0.25">
      <c r="A514" s="9" t="str">
        <f t="shared" si="21"/>
        <v/>
      </c>
      <c r="B514" s="10" t="s">
        <v>1293</v>
      </c>
      <c r="C514" s="11" t="e">
        <f>IF(B514="","",VLOOKUP(B514,#REF!,6,0))</f>
        <v>#REF!</v>
      </c>
      <c r="D514" s="12" t="e">
        <f>IF(B514="","",VLOOKUP(B514,#REF!,22,0))</f>
        <v>#REF!</v>
      </c>
      <c r="E514" s="10" t="e">
        <f>IF(B514="","",VLOOKUP(B514,Consultas_públicas!$A$376:$G$3879,7,0))</f>
        <v>#N/A</v>
      </c>
      <c r="F514" s="12" t="s">
        <v>1227</v>
      </c>
      <c r="G514" s="13">
        <v>43536</v>
      </c>
      <c r="H514" s="14" t="str">
        <f>IFERROR(IF(VLOOKUP(B514,'Oficios_-_pend_criticas'!$C$4:$D$4739,2,0)="","","X"),"")</f>
        <v/>
      </c>
      <c r="I514" s="12"/>
      <c r="J514" s="13"/>
      <c r="K514" s="10"/>
      <c r="L514" s="12" t="str">
        <f>IFERROR(VLOOKUP(B514,Retorno_da_RFB!$D$3:$I$6388,5,0),"")</f>
        <v>038</v>
      </c>
      <c r="M514" s="13">
        <f>IFERROR(VLOOKUP(B514,Retorno_da_RFB!$D$3:$I$6388,6,0),"")</f>
        <v>43549</v>
      </c>
      <c r="N514" s="10" t="str">
        <f>IFERROR(VLOOKUP(B514,Retorno_da_RFB!$D$3:$I$6388,3,0),"")</f>
        <v>8479.89.99</v>
      </c>
      <c r="O514" s="10" t="str">
        <f>IFERROR(VLOOKUP(B514,Retorno_da_RFB!$D$3:$I$6388,4,0),"")</f>
        <v>Plataformas automatizadas, dotadas de: um instrumento, software e reagentes, utilizadas para a coloração com hematoxylin e eosina de secções histológicas de tecidos fixados em formol e impregnados em parafina, equipamento tem capacidade de transportar 20 lâminas por tabuleiro, com operação simultânea de até 10 tabuleiros no sistema e produtividade de 180 a 200 lâminas por hora.</v>
      </c>
      <c r="P514" s="12" t="str">
        <f>IFERROR(IF(N514="","",IF(VLOOKUP(LEFT(N514,10),'Universo_BK-BIT'!$A$5:$E$10005,2,0)="","X",VLOOKUP(LEFT(N514,10),'Universo_BK-BIT'!$A$5:$E$10005,2,0))),"X")</f>
        <v>BK</v>
      </c>
      <c r="Q514" s="12">
        <f>IFERROR(IF(P514="X","",VLOOKUP(LEFT(N514,10),'Universo_BK-BIT'!$A$5:$E$10005,3,0)),"")</f>
        <v>14</v>
      </c>
      <c r="R514" s="14" t="e">
        <f t="shared" si="22"/>
        <v>#REF!</v>
      </c>
      <c r="S514" s="14" t="e">
        <f t="shared" si="23"/>
        <v>#N/A</v>
      </c>
      <c r="T514" s="14"/>
      <c r="U514" s="14" t="str">
        <f ca="1">IFERROR(IF(P514="X",IF(VLOOKUP(B514,'Oficios_-_pend_criticas'!$C$3:$J$4739,5,0)="","",IF(VLOOKUP(B514,'Oficios_-_pend_criticas'!$C$3:$J$4739,7,0)="",IF(TODAY()&gt;VLOOKUP(B514,'Oficios_-_pend_criticas'!$C$3:$J$4739,5,0),"X",""),IF(VLOOKUP(B514,'Oficios_-_pend_criticas'!$C$3:$J$4739,7,0)&gt;VLOOKUP(B514,'Oficios_-_pend_criticas'!$C$3:$J$4739,5,0),"X",""))),""),"")</f>
        <v/>
      </c>
      <c r="V514" s="14" t="str">
        <f ca="1">IFERROR(IF(Q514=0,IF(VLOOKUP(B514,'Oficios_-_pend_criticas'!$C$3:$J$4739,5,0)="","",IF(VLOOKUP(B514,'Oficios_-_pend_criticas'!$C$3:$J$4739,7,0)="",IF(TODAY()&gt;VLOOKUP(B514,'Oficios_-_pend_criticas'!$C$3:$J$4739,5,0),"X",""),IF(VLOOKUP(B514,'Oficios_-_pend_criticas'!$C$3:$J$4739,7,0)&gt;VLOOKUP(B514,'Oficios_-_pend_criticas'!$C$3:$J$4739,5,0),"X",""))),""),"")</f>
        <v/>
      </c>
      <c r="W514" s="14" t="str">
        <f ca="1">IFERROR(IF(P514&lt;&gt;"X",IF(Q514&gt;0,IF(VLOOKUP(B514,'Oficios_-_pend_criticas'!$C$4:$J$4739,5,0)="","",IF(VLOOKUP(B514,'Oficios_-_pend_criticas'!$C$4:$J$4739,7,0)="",IF(TODAY()&gt;VLOOKUP(B514,'Oficios_-_pend_criticas'!$C$4:$J$4739,5,0),"X",""),IF(VLOOKUP(B514,'Oficios_-_pend_criticas'!$C$4:$J$4739,7,0)&gt;VLOOKUP(B514,'Oficios_-_pend_criticas'!$C$4:$J$4739,5,0),"X",""))),""),""),"")</f>
        <v/>
      </c>
    </row>
    <row r="515" spans="1:23" ht="36.75" hidden="1" customHeight="1" x14ac:dyDescent="0.25">
      <c r="A515" s="9" t="str">
        <f t="shared" ref="A515:A578" si="24">IF(COUNTIF(B:B,B515)&gt;1,"X","")</f>
        <v/>
      </c>
      <c r="B515" s="10" t="s">
        <v>1295</v>
      </c>
      <c r="C515" s="11" t="e">
        <f>IF(B515="","",VLOOKUP(B515,#REF!,6,0))</f>
        <v>#REF!</v>
      </c>
      <c r="D515" s="12" t="e">
        <f>IF(B515="","",VLOOKUP(B515,#REF!,22,0))</f>
        <v>#REF!</v>
      </c>
      <c r="E515" s="10" t="e">
        <f>IF(B515="","",VLOOKUP(B515,Consultas_públicas!$A$376:$G$3879,7,0))</f>
        <v>#N/A</v>
      </c>
      <c r="F515" s="12" t="s">
        <v>1227</v>
      </c>
      <c r="G515" s="13">
        <v>43536</v>
      </c>
      <c r="H515" s="14" t="str">
        <f>IFERROR(IF(VLOOKUP(B515,'Oficios_-_pend_criticas'!$C$4:$D$4739,2,0)="","","X"),"")</f>
        <v/>
      </c>
      <c r="I515" s="12"/>
      <c r="J515" s="13"/>
      <c r="K515" s="10"/>
      <c r="L515" s="12" t="str">
        <f>IFERROR(VLOOKUP(B515,Retorno_da_RFB!$D$3:$I$6388,5,0),"")</f>
        <v>038</v>
      </c>
      <c r="M515" s="13">
        <f>IFERROR(VLOOKUP(B515,Retorno_da_RFB!$D$3:$I$6388,6,0),"")</f>
        <v>43549</v>
      </c>
      <c r="N515" s="10" t="str">
        <f>IFERROR(VLOOKUP(B515,Retorno_da_RFB!$D$3:$I$6388,3,0),"")</f>
        <v>8479.89.99</v>
      </c>
      <c r="O515" s="10" t="str">
        <f>IFERROR(VLOOKUP(B515,Retorno_da_RFB!$D$3:$I$6388,4,0),"")</f>
        <v>Equipamentos automáticos utilizados para distribuir tubos de ensaio com código de barras abertos, fechados e centrifugados, para descapsular tubos de ensaio, para registro de  tubos de ensaio com código de barras; equipamento com velocidade de processamento de até 450 tubos por hora, com capacidade de carga de até 600 tubos de amostras, capaz de processar tubos de diâmetro externo de 11,6 até 15,5mm e altura total de 65,5 até 108mm.</v>
      </c>
      <c r="P515" s="12" t="str">
        <f>IFERROR(IF(N515="","",IF(VLOOKUP(LEFT(N515,10),'Universo_BK-BIT'!$A$5:$E$10005,2,0)="","X",VLOOKUP(LEFT(N515,10),'Universo_BK-BIT'!$A$5:$E$10005,2,0))),"X")</f>
        <v>BK</v>
      </c>
      <c r="Q515" s="12">
        <f>IFERROR(IF(P515="X","",VLOOKUP(LEFT(N515,10),'Universo_BK-BIT'!$A$5:$E$10005,3,0)),"")</f>
        <v>14</v>
      </c>
      <c r="R515" s="14" t="e">
        <f t="shared" ref="R515:R578" si="25">IF(N515="","",IF(LEFT(N515,10)=LEFT(D515,10),"","X"))</f>
        <v>#REF!</v>
      </c>
      <c r="S515" s="14" t="e">
        <f t="shared" ref="S515:S578" si="26">IF(O515="","",IF(LEN(O515)&lt;=LEN(E515)+2,IF(LEN(O515)&gt;=LEN(E515)-2,"","X"),"X"))</f>
        <v>#N/A</v>
      </c>
      <c r="T515" s="14"/>
      <c r="U515" s="14" t="str">
        <f ca="1">IFERROR(IF(P515="X",IF(VLOOKUP(B515,'Oficios_-_pend_criticas'!$C$3:$J$4739,5,0)="","",IF(VLOOKUP(B515,'Oficios_-_pend_criticas'!$C$3:$J$4739,7,0)="",IF(TODAY()&gt;VLOOKUP(B515,'Oficios_-_pend_criticas'!$C$3:$J$4739,5,0),"X",""),IF(VLOOKUP(B515,'Oficios_-_pend_criticas'!$C$3:$J$4739,7,0)&gt;VLOOKUP(B515,'Oficios_-_pend_criticas'!$C$3:$J$4739,5,0),"X",""))),""),"")</f>
        <v/>
      </c>
      <c r="V515" s="14" t="str">
        <f ca="1">IFERROR(IF(Q515=0,IF(VLOOKUP(B515,'Oficios_-_pend_criticas'!$C$3:$J$4739,5,0)="","",IF(VLOOKUP(B515,'Oficios_-_pend_criticas'!$C$3:$J$4739,7,0)="",IF(TODAY()&gt;VLOOKUP(B515,'Oficios_-_pend_criticas'!$C$3:$J$4739,5,0),"X",""),IF(VLOOKUP(B515,'Oficios_-_pend_criticas'!$C$3:$J$4739,7,0)&gt;VLOOKUP(B515,'Oficios_-_pend_criticas'!$C$3:$J$4739,5,0),"X",""))),""),"")</f>
        <v/>
      </c>
      <c r="W515" s="14" t="str">
        <f ca="1">IFERROR(IF(P515&lt;&gt;"X",IF(Q515&gt;0,IF(VLOOKUP(B515,'Oficios_-_pend_criticas'!$C$4:$J$4739,5,0)="","",IF(VLOOKUP(B515,'Oficios_-_pend_criticas'!$C$4:$J$4739,7,0)="",IF(TODAY()&gt;VLOOKUP(B515,'Oficios_-_pend_criticas'!$C$4:$J$4739,5,0),"X",""),IF(VLOOKUP(B515,'Oficios_-_pend_criticas'!$C$4:$J$4739,7,0)&gt;VLOOKUP(B515,'Oficios_-_pend_criticas'!$C$4:$J$4739,5,0),"X",""))),""),""),"")</f>
        <v/>
      </c>
    </row>
    <row r="516" spans="1:23" ht="36.75" hidden="1" customHeight="1" x14ac:dyDescent="0.25">
      <c r="A516" s="9" t="str">
        <f t="shared" si="24"/>
        <v/>
      </c>
      <c r="B516" s="10" t="s">
        <v>1297</v>
      </c>
      <c r="C516" s="11" t="e">
        <f>IF(B516="","",VLOOKUP(B516,#REF!,6,0))</f>
        <v>#REF!</v>
      </c>
      <c r="D516" s="12" t="e">
        <f>IF(B516="","",VLOOKUP(B516,#REF!,22,0))</f>
        <v>#REF!</v>
      </c>
      <c r="E516" s="10" t="e">
        <f>IF(B516="","",VLOOKUP(B516,Consultas_públicas!$A$376:$G$3879,7,0))</f>
        <v>#N/A</v>
      </c>
      <c r="F516" s="12" t="s">
        <v>1227</v>
      </c>
      <c r="G516" s="13">
        <v>43536</v>
      </c>
      <c r="H516" s="14" t="str">
        <f>IFERROR(IF(VLOOKUP(B516,'Oficios_-_pend_criticas'!$C$4:$D$4739,2,0)="","","X"),"")</f>
        <v/>
      </c>
      <c r="I516" s="12"/>
      <c r="J516" s="13"/>
      <c r="K516" s="10"/>
      <c r="L516" s="12" t="str">
        <f>IFERROR(VLOOKUP(B516,Retorno_da_RFB!$D$3:$I$6388,5,0),"")</f>
        <v>038</v>
      </c>
      <c r="M516" s="13">
        <f>IFERROR(VLOOKUP(B516,Retorno_da_RFB!$D$3:$I$6388,6,0),"")</f>
        <v>43549</v>
      </c>
      <c r="N516" s="10" t="str">
        <f>IFERROR(VLOOKUP(B516,Retorno_da_RFB!$D$3:$I$6388,3,0),"")</f>
        <v>8515.31.90</v>
      </c>
      <c r="O516" s="10" t="str">
        <f>IFERROR(VLOOKUP(B516,Retorno_da_RFB!$D$3:$I$6388,4,0),"")</f>
        <v>Equipamentos de montagem de flange de 10.140 x 3.594 x 3.400mm (A x L x P) composto por: coluna de encaixe de flange, que se move em guias lineares com cilindros hidráulicos com diâmetro mínimo de 2.200mm e máximo de 5.000mm; conjunto especial de esteiras auto compensadoras para suporte da carcaça, com capacidade total de 25 toneladas, rodas inteiramente de PU (poliuretano) com 8 peças por unidade, unidade de potência estacionária com 2 rodas motrizes, unidade de acionamento movendo-se em trilhos com cilindro hidráulico, unidade do rolo de fim de curso na extremidade da lata ajustável com o cilindro hidráulico (para ser usado no caso de a soldagem ser realizada com a estação); sistema de controle com controlador remoto para todas as funções da máquina, incluindo parada de segurança, armário elétrico central com todos os dispositivos elétricos e interruptor principal, botão de parada de segurança e display de função na porta do gabinete elétrico, com fornecimento de energia de 14kVA, 480V, trifásico, 60Hz e classe de proteção IP 54.</v>
      </c>
      <c r="P516" s="12" t="str">
        <f>IFERROR(IF(N516="","",IF(VLOOKUP(LEFT(N516,10),'Universo_BK-BIT'!$A$5:$E$10005,2,0)="","X",VLOOKUP(LEFT(N516,10),'Universo_BK-BIT'!$A$5:$E$10005,2,0))),"X")</f>
        <v>BK</v>
      </c>
      <c r="Q516" s="12">
        <f>IFERROR(IF(P516="X","",VLOOKUP(LEFT(N516,10),'Universo_BK-BIT'!$A$5:$E$10005,3,0)),"")</f>
        <v>14</v>
      </c>
      <c r="R516" s="14" t="e">
        <f t="shared" si="25"/>
        <v>#REF!</v>
      </c>
      <c r="S516" s="14" t="e">
        <f t="shared" si="26"/>
        <v>#N/A</v>
      </c>
      <c r="T516" s="14"/>
      <c r="U516" s="14" t="str">
        <f ca="1">IFERROR(IF(P516="X",IF(VLOOKUP(B516,'Oficios_-_pend_criticas'!$C$3:$J$4739,5,0)="","",IF(VLOOKUP(B516,'Oficios_-_pend_criticas'!$C$3:$J$4739,7,0)="",IF(TODAY()&gt;VLOOKUP(B516,'Oficios_-_pend_criticas'!$C$3:$J$4739,5,0),"X",""),IF(VLOOKUP(B516,'Oficios_-_pend_criticas'!$C$3:$J$4739,7,0)&gt;VLOOKUP(B516,'Oficios_-_pend_criticas'!$C$3:$J$4739,5,0),"X",""))),""),"")</f>
        <v/>
      </c>
      <c r="V516" s="14" t="str">
        <f ca="1">IFERROR(IF(Q516=0,IF(VLOOKUP(B516,'Oficios_-_pend_criticas'!$C$3:$J$4739,5,0)="","",IF(VLOOKUP(B516,'Oficios_-_pend_criticas'!$C$3:$J$4739,7,0)="",IF(TODAY()&gt;VLOOKUP(B516,'Oficios_-_pend_criticas'!$C$3:$J$4739,5,0),"X",""),IF(VLOOKUP(B516,'Oficios_-_pend_criticas'!$C$3:$J$4739,7,0)&gt;VLOOKUP(B516,'Oficios_-_pend_criticas'!$C$3:$J$4739,5,0),"X",""))),""),"")</f>
        <v/>
      </c>
      <c r="W516" s="14" t="str">
        <f ca="1">IFERROR(IF(P516&lt;&gt;"X",IF(Q516&gt;0,IF(VLOOKUP(B516,'Oficios_-_pend_criticas'!$C$4:$J$4739,5,0)="","",IF(VLOOKUP(B516,'Oficios_-_pend_criticas'!$C$4:$J$4739,7,0)="",IF(TODAY()&gt;VLOOKUP(B516,'Oficios_-_pend_criticas'!$C$4:$J$4739,5,0),"X",""),IF(VLOOKUP(B516,'Oficios_-_pend_criticas'!$C$4:$J$4739,7,0)&gt;VLOOKUP(B516,'Oficios_-_pend_criticas'!$C$4:$J$4739,5,0),"X",""))),""),""),"")</f>
        <v/>
      </c>
    </row>
    <row r="517" spans="1:23" ht="36.75" hidden="1" customHeight="1" x14ac:dyDescent="0.25">
      <c r="A517" s="9" t="str">
        <f t="shared" si="24"/>
        <v/>
      </c>
      <c r="B517" s="10" t="s">
        <v>1299</v>
      </c>
      <c r="C517" s="11" t="e">
        <f>IF(B517="","",VLOOKUP(B517,#REF!,6,0))</f>
        <v>#REF!</v>
      </c>
      <c r="D517" s="12" t="e">
        <f>IF(B517="","",VLOOKUP(B517,#REF!,22,0))</f>
        <v>#REF!</v>
      </c>
      <c r="E517" s="10" t="e">
        <f>IF(B517="","",VLOOKUP(B517,Consultas_públicas!$A$376:$G$3879,7,0))</f>
        <v>#N/A</v>
      </c>
      <c r="F517" s="12" t="s">
        <v>1227</v>
      </c>
      <c r="G517" s="13">
        <v>43536</v>
      </c>
      <c r="H517" s="14" t="str">
        <f>IFERROR(IF(VLOOKUP(B517,'Oficios_-_pend_criticas'!$C$4:$D$4739,2,0)="","","X"),"")</f>
        <v/>
      </c>
      <c r="I517" s="12"/>
      <c r="J517" s="13"/>
      <c r="K517" s="10"/>
      <c r="L517" s="12" t="str">
        <f>IFERROR(VLOOKUP(B517,Retorno_da_RFB!$D$3:$I$6388,5,0),"")</f>
        <v>038</v>
      </c>
      <c r="M517" s="13">
        <f>IFERROR(VLOOKUP(B517,Retorno_da_RFB!$D$3:$I$6388,6,0),"")</f>
        <v>43549</v>
      </c>
      <c r="N517" s="10" t="str">
        <f>IFERROR(VLOOKUP(B517,Retorno_da_RFB!$D$3:$I$6388,3,0),"")</f>
        <v>8515.80.90</v>
      </c>
      <c r="O517" s="10" t="str">
        <f>IFERROR(VLOOKUP(B517,Retorno_da_RFB!$D$3:$I$6388,4,0),"")</f>
        <v>Máquinas de fusão de fibra ótica para emenda com alinhamento pelo núcleo em 7s e aquecimento típico de tubete em 18s, com 33 modos de emenda pré-instalados e mais 70 modos pelo usuário, 9 modos de aquecimento pré-instalados e mais 23 modos pelo usuário, com monitor colorido de LCD de 4,3 polegadas tipo “touchscreen” com vidro temperado, ampliação por zoom em 300 vezes e sistema de observação simultânea de eixo duplo (X e Y), com entrada mini HDMI para comunicação com PC, 2 baterias com mínimo de 5.000mA cada para 400 ciclos, eletrodos com vida útil para mais de 3.500 emendas, memória interna para 2.000 registros e 2.000 imagens de emendas, compatível com conector SOC, 2 câmeras CCD, tendo um tamanho de 138 x 122 x 124mm e peso de 1,31kg sem bateria, forno automático ou manual, à prova de queda,  à prova de poeira, resistente à água, proteção contra vento de até 15m/s, unidade relativa de 0-95% , temperatura ambiente de  trabalho de -40 a +80°C, teste de tensão padrão de 1,96 a 2,25N, acompanha maleta protetora e multifuncional.</v>
      </c>
      <c r="P517" s="12" t="str">
        <f>IFERROR(IF(N517="","",IF(VLOOKUP(LEFT(N517,10),'Universo_BK-BIT'!$A$5:$E$10005,2,0)="","X",VLOOKUP(LEFT(N517,10),'Universo_BK-BIT'!$A$5:$E$10005,2,0))),"X")</f>
        <v>BK</v>
      </c>
      <c r="Q517" s="12">
        <f>IFERROR(IF(P517="X","",VLOOKUP(LEFT(N517,10),'Universo_BK-BIT'!$A$5:$E$10005,3,0)),"")</f>
        <v>14</v>
      </c>
      <c r="R517" s="14" t="e">
        <f t="shared" si="25"/>
        <v>#REF!</v>
      </c>
      <c r="S517" s="14" t="e">
        <f t="shared" si="26"/>
        <v>#N/A</v>
      </c>
      <c r="T517" s="14"/>
      <c r="U517" s="14" t="str">
        <f ca="1">IFERROR(IF(P517="X",IF(VLOOKUP(B517,'Oficios_-_pend_criticas'!$C$3:$J$4739,5,0)="","",IF(VLOOKUP(B517,'Oficios_-_pend_criticas'!$C$3:$J$4739,7,0)="",IF(TODAY()&gt;VLOOKUP(B517,'Oficios_-_pend_criticas'!$C$3:$J$4739,5,0),"X",""),IF(VLOOKUP(B517,'Oficios_-_pend_criticas'!$C$3:$J$4739,7,0)&gt;VLOOKUP(B517,'Oficios_-_pend_criticas'!$C$3:$J$4739,5,0),"X",""))),""),"")</f>
        <v/>
      </c>
      <c r="V517" s="14" t="str">
        <f ca="1">IFERROR(IF(Q517=0,IF(VLOOKUP(B517,'Oficios_-_pend_criticas'!$C$3:$J$4739,5,0)="","",IF(VLOOKUP(B517,'Oficios_-_pend_criticas'!$C$3:$J$4739,7,0)="",IF(TODAY()&gt;VLOOKUP(B517,'Oficios_-_pend_criticas'!$C$3:$J$4739,5,0),"X",""),IF(VLOOKUP(B517,'Oficios_-_pend_criticas'!$C$3:$J$4739,7,0)&gt;VLOOKUP(B517,'Oficios_-_pend_criticas'!$C$3:$J$4739,5,0),"X",""))),""),"")</f>
        <v/>
      </c>
      <c r="W517" s="14" t="str">
        <f ca="1">IFERROR(IF(P517&lt;&gt;"X",IF(Q517&gt;0,IF(VLOOKUP(B517,'Oficios_-_pend_criticas'!$C$4:$J$4739,5,0)="","",IF(VLOOKUP(B517,'Oficios_-_pend_criticas'!$C$4:$J$4739,7,0)="",IF(TODAY()&gt;VLOOKUP(B517,'Oficios_-_pend_criticas'!$C$4:$J$4739,5,0),"X",""),IF(VLOOKUP(B517,'Oficios_-_pend_criticas'!$C$4:$J$4739,7,0)&gt;VLOOKUP(B517,'Oficios_-_pend_criticas'!$C$4:$J$4739,5,0),"X",""))),""),""),"")</f>
        <v/>
      </c>
    </row>
    <row r="518" spans="1:23" ht="36.75" hidden="1" customHeight="1" x14ac:dyDescent="0.25">
      <c r="A518" s="9" t="str">
        <f t="shared" si="24"/>
        <v/>
      </c>
      <c r="B518" s="10" t="s">
        <v>1301</v>
      </c>
      <c r="C518" s="11" t="e">
        <f>IF(B518="","",VLOOKUP(B518,#REF!,6,0))</f>
        <v>#REF!</v>
      </c>
      <c r="D518" s="12" t="e">
        <f>IF(B518="","",VLOOKUP(B518,#REF!,22,0))</f>
        <v>#REF!</v>
      </c>
      <c r="E518" s="10" t="e">
        <f>IF(B518="","",VLOOKUP(B518,Consultas_públicas!$A$376:$G$3879,7,0))</f>
        <v>#N/A</v>
      </c>
      <c r="F518" s="12" t="s">
        <v>1227</v>
      </c>
      <c r="G518" s="13">
        <v>43536</v>
      </c>
      <c r="H518" s="14" t="str">
        <f>IFERROR(IF(VLOOKUP(B518,'Oficios_-_pend_criticas'!$C$4:$D$4739,2,0)="","","X"),"")</f>
        <v/>
      </c>
      <c r="I518" s="12"/>
      <c r="J518" s="13"/>
      <c r="K518" s="10"/>
      <c r="L518" s="12" t="str">
        <f>IFERROR(VLOOKUP(B518,Retorno_da_RFB!$D$3:$I$6388,5,0),"")</f>
        <v>038</v>
      </c>
      <c r="M518" s="13">
        <f>IFERROR(VLOOKUP(B518,Retorno_da_RFB!$D$3:$I$6388,6,0),"")</f>
        <v>43549</v>
      </c>
      <c r="N518" s="10" t="str">
        <f>IFERROR(VLOOKUP(B518,Retorno_da_RFB!$D$3:$I$6388,3,0),"")</f>
        <v>8517.62.55</v>
      </c>
      <c r="O518" s="10" t="str">
        <f>IFERROR(VLOOKUP(B518,Retorno_da_RFB!$D$3:$I$6388,4,0),"")</f>
        <v>Moduladores/Demoduladores de sinais ópticos para elétricos e vice-versa, denominado modem óptico ONU (Optical Network Unit) com interface de conexão óptica padrão SC e interface de rede tipo ethernet RJ-45 de até 1.000Mbps, utilizados em redes de telecomunicação com tecnologia FTTH (Fiber To The Home), com capacidade de transmissão de dados superior a 1Gbps e potência óptica entre 1 e 5 dBm, operando em comprimento de onda compreendido entre 1.310 e 1.550nm e com sensibilidade óptica de até -28dBm.</v>
      </c>
      <c r="P518" s="12" t="str">
        <f>IFERROR(IF(N518="","",IF(VLOOKUP(LEFT(N518,10),'Universo_BK-BIT'!$A$5:$E$10005,2,0)="","X",VLOOKUP(LEFT(N518,10),'Universo_BK-BIT'!$A$5:$E$10005,2,0))),"X")</f>
        <v>BIT</v>
      </c>
      <c r="Q518" s="12">
        <f>IFERROR(IF(P518="X","",VLOOKUP(LEFT(N518,10),'Universo_BK-BIT'!$A$5:$E$10005,3,0)),"")</f>
        <v>16</v>
      </c>
      <c r="R518" s="14" t="e">
        <f t="shared" si="25"/>
        <v>#REF!</v>
      </c>
      <c r="S518" s="14" t="e">
        <f t="shared" si="26"/>
        <v>#N/A</v>
      </c>
      <c r="T518" s="14"/>
      <c r="U518" s="14" t="str">
        <f ca="1">IFERROR(IF(P518="X",IF(VLOOKUP(B518,'Oficios_-_pend_criticas'!$C$3:$J$4739,5,0)="","",IF(VLOOKUP(B518,'Oficios_-_pend_criticas'!$C$3:$J$4739,7,0)="",IF(TODAY()&gt;VLOOKUP(B518,'Oficios_-_pend_criticas'!$C$3:$J$4739,5,0),"X",""),IF(VLOOKUP(B518,'Oficios_-_pend_criticas'!$C$3:$J$4739,7,0)&gt;VLOOKUP(B518,'Oficios_-_pend_criticas'!$C$3:$J$4739,5,0),"X",""))),""),"")</f>
        <v/>
      </c>
      <c r="V518" s="14" t="str">
        <f ca="1">IFERROR(IF(Q518=0,IF(VLOOKUP(B518,'Oficios_-_pend_criticas'!$C$3:$J$4739,5,0)="","",IF(VLOOKUP(B518,'Oficios_-_pend_criticas'!$C$3:$J$4739,7,0)="",IF(TODAY()&gt;VLOOKUP(B518,'Oficios_-_pend_criticas'!$C$3:$J$4739,5,0),"X",""),IF(VLOOKUP(B518,'Oficios_-_pend_criticas'!$C$3:$J$4739,7,0)&gt;VLOOKUP(B518,'Oficios_-_pend_criticas'!$C$3:$J$4739,5,0),"X",""))),""),"")</f>
        <v/>
      </c>
      <c r="W518" s="14" t="str">
        <f ca="1">IFERROR(IF(P518&lt;&gt;"X",IF(Q518&gt;0,IF(VLOOKUP(B518,'Oficios_-_pend_criticas'!$C$4:$J$4739,5,0)="","",IF(VLOOKUP(B518,'Oficios_-_pend_criticas'!$C$4:$J$4739,7,0)="",IF(TODAY()&gt;VLOOKUP(B518,'Oficios_-_pend_criticas'!$C$4:$J$4739,5,0),"X",""),IF(VLOOKUP(B518,'Oficios_-_pend_criticas'!$C$4:$J$4739,7,0)&gt;VLOOKUP(B518,'Oficios_-_pend_criticas'!$C$4:$J$4739,5,0),"X",""))),""),""),"")</f>
        <v/>
      </c>
    </row>
    <row r="519" spans="1:23" ht="36.75" hidden="1" customHeight="1" x14ac:dyDescent="0.25">
      <c r="A519" s="9" t="str">
        <f t="shared" si="24"/>
        <v/>
      </c>
      <c r="B519" s="10" t="s">
        <v>1303</v>
      </c>
      <c r="C519" s="11" t="e">
        <f>IF(B519="","",VLOOKUP(B519,#REF!,6,0))</f>
        <v>#REF!</v>
      </c>
      <c r="D519" s="12" t="e">
        <f>IF(B519="","",VLOOKUP(B519,#REF!,22,0))</f>
        <v>#REF!</v>
      </c>
      <c r="E519" s="10" t="e">
        <f>IF(B519="","",VLOOKUP(B519,Consultas_públicas!$A$376:$G$3879,7,0))</f>
        <v>#N/A</v>
      </c>
      <c r="F519" s="12" t="s">
        <v>1227</v>
      </c>
      <c r="G519" s="13">
        <v>43536</v>
      </c>
      <c r="H519" s="14" t="str">
        <f>IFERROR(IF(VLOOKUP(B519,'Oficios_-_pend_criticas'!$C$4:$D$4739,2,0)="","","X"),"")</f>
        <v/>
      </c>
      <c r="I519" s="12"/>
      <c r="J519" s="13"/>
      <c r="K519" s="10"/>
      <c r="L519" s="12" t="str">
        <f>IFERROR(VLOOKUP(B519,Retorno_da_RFB!$D$3:$I$6388,5,0),"")</f>
        <v>038</v>
      </c>
      <c r="M519" s="13">
        <f>IFERROR(VLOOKUP(B519,Retorno_da_RFB!$D$3:$I$6388,6,0),"")</f>
        <v>43549</v>
      </c>
      <c r="N519" s="10" t="str">
        <f>IFERROR(VLOOKUP(B519,Retorno_da_RFB!$D$3:$I$6388,3,0),"")</f>
        <v>9018.90.10</v>
      </c>
      <c r="O519" s="10" t="str">
        <f>IFERROR(VLOOKUP(B519,Retorno_da_RFB!$D$3:$I$6388,4,0),"")</f>
        <v>Bombas de infusão volumétrica de pequeno porte para infusão contínua de líquidos parenterais e enterais, também utilizado para administrar medicamentos indicados para o tratamento de infusão, com sistema de alarme visual e sonoro, possuindo bateria, com pré-seleção de volume de 0,1 a 10.00ml em incrementos de 0,01 a 1ml.</v>
      </c>
      <c r="P519" s="12" t="str">
        <f>IFERROR(IF(N519="","",IF(VLOOKUP(LEFT(N519,10),'Universo_BK-BIT'!$A$5:$E$10005,2,0)="","X",VLOOKUP(LEFT(N519,10),'Universo_BK-BIT'!$A$5:$E$10005,2,0))),"X")</f>
        <v>BK</v>
      </c>
      <c r="Q519" s="12">
        <f>IFERROR(IF(P519="X","",VLOOKUP(LEFT(N519,10),'Universo_BK-BIT'!$A$5:$E$10005,3,0)),"")</f>
        <v>14</v>
      </c>
      <c r="R519" s="14" t="e">
        <f t="shared" si="25"/>
        <v>#REF!</v>
      </c>
      <c r="S519" s="14" t="e">
        <f t="shared" si="26"/>
        <v>#N/A</v>
      </c>
      <c r="T519" s="14"/>
      <c r="U519" s="14" t="str">
        <f ca="1">IFERROR(IF(P519="X",IF(VLOOKUP(B519,'Oficios_-_pend_criticas'!$C$3:$J$4739,5,0)="","",IF(VLOOKUP(B519,'Oficios_-_pend_criticas'!$C$3:$J$4739,7,0)="",IF(TODAY()&gt;VLOOKUP(B519,'Oficios_-_pend_criticas'!$C$3:$J$4739,5,0),"X",""),IF(VLOOKUP(B519,'Oficios_-_pend_criticas'!$C$3:$J$4739,7,0)&gt;VLOOKUP(B519,'Oficios_-_pend_criticas'!$C$3:$J$4739,5,0),"X",""))),""),"")</f>
        <v/>
      </c>
      <c r="V519" s="14" t="str">
        <f ca="1">IFERROR(IF(Q519=0,IF(VLOOKUP(B519,'Oficios_-_pend_criticas'!$C$3:$J$4739,5,0)="","",IF(VLOOKUP(B519,'Oficios_-_pend_criticas'!$C$3:$J$4739,7,0)="",IF(TODAY()&gt;VLOOKUP(B519,'Oficios_-_pend_criticas'!$C$3:$J$4739,5,0),"X",""),IF(VLOOKUP(B519,'Oficios_-_pend_criticas'!$C$3:$J$4739,7,0)&gt;VLOOKUP(B519,'Oficios_-_pend_criticas'!$C$3:$J$4739,5,0),"X",""))),""),"")</f>
        <v/>
      </c>
      <c r="W519" s="14" t="str">
        <f ca="1">IFERROR(IF(P519&lt;&gt;"X",IF(Q519&gt;0,IF(VLOOKUP(B519,'Oficios_-_pend_criticas'!$C$4:$J$4739,5,0)="","",IF(VLOOKUP(B519,'Oficios_-_pend_criticas'!$C$4:$J$4739,7,0)="",IF(TODAY()&gt;VLOOKUP(B519,'Oficios_-_pend_criticas'!$C$4:$J$4739,5,0),"X",""),IF(VLOOKUP(B519,'Oficios_-_pend_criticas'!$C$4:$J$4739,7,0)&gt;VLOOKUP(B519,'Oficios_-_pend_criticas'!$C$4:$J$4739,5,0),"X",""))),""),""),"")</f>
        <v/>
      </c>
    </row>
    <row r="520" spans="1:23" ht="36.75" hidden="1" customHeight="1" x14ac:dyDescent="0.25">
      <c r="A520" s="9" t="str">
        <f t="shared" si="24"/>
        <v/>
      </c>
      <c r="B520" s="10" t="s">
        <v>1306</v>
      </c>
      <c r="C520" s="11" t="e">
        <f>IF(B520="","",VLOOKUP(B520,#REF!,6,0))</f>
        <v>#REF!</v>
      </c>
      <c r="D520" s="12" t="e">
        <f>IF(B520="","",VLOOKUP(B520,#REF!,22,0))</f>
        <v>#REF!</v>
      </c>
      <c r="E520" s="10" t="e">
        <f>IF(B520="","",VLOOKUP(B520,Consultas_públicas!$A$376:$G$3879,7,0))</f>
        <v>#N/A</v>
      </c>
      <c r="F520" s="12" t="s">
        <v>1227</v>
      </c>
      <c r="G520" s="13">
        <v>43536</v>
      </c>
      <c r="H520" s="14" t="str">
        <f>IFERROR(IF(VLOOKUP(B520,'Oficios_-_pend_criticas'!$C$4:$D$4739,2,0)="","","X"),"")</f>
        <v/>
      </c>
      <c r="I520" s="12"/>
      <c r="J520" s="13"/>
      <c r="K520" s="10"/>
      <c r="L520" s="12" t="str">
        <f>IFERROR(VLOOKUP(B520,Retorno_da_RFB!$D$3:$I$6388,5,0),"")</f>
        <v>038</v>
      </c>
      <c r="M520" s="13">
        <f>IFERROR(VLOOKUP(B520,Retorno_da_RFB!$D$3:$I$6388,6,0),"")</f>
        <v>43549</v>
      </c>
      <c r="N520" s="10" t="str">
        <f>IFERROR(VLOOKUP(B520,Retorno_da_RFB!$D$3:$I$6388,3,0),"")</f>
        <v>9018.90.10</v>
      </c>
      <c r="O520" s="10" t="str">
        <f>IFERROR(VLOOKUP(B520,Retorno_da_RFB!$D$3:$I$6388,4,0),"")</f>
        <v>Perfusores destinados a extensão de equipos de infusão parenteral, adaptáveis à utilização em bombas de infusão, apresentando tubo em polietileno (PE) de diâmetro reduzido de 150 a 200cm, volume de preenchimento “priming” de 1,5 a 1,9ml, com terminação “luer” fêmea, e “luer” macho com rosca.</v>
      </c>
      <c r="P520" s="12" t="str">
        <f>IFERROR(IF(N520="","",IF(VLOOKUP(LEFT(N520,10),'Universo_BK-BIT'!$A$5:$E$10005,2,0)="","X",VLOOKUP(LEFT(N520,10),'Universo_BK-BIT'!$A$5:$E$10005,2,0))),"X")</f>
        <v>BK</v>
      </c>
      <c r="Q520" s="12">
        <f>IFERROR(IF(P520="X","",VLOOKUP(LEFT(N520,10),'Universo_BK-BIT'!$A$5:$E$10005,3,0)),"")</f>
        <v>14</v>
      </c>
      <c r="R520" s="14" t="e">
        <f t="shared" si="25"/>
        <v>#REF!</v>
      </c>
      <c r="S520" s="14" t="e">
        <f t="shared" si="26"/>
        <v>#N/A</v>
      </c>
      <c r="T520" s="14"/>
      <c r="U520" s="14" t="str">
        <f ca="1">IFERROR(IF(P520="X",IF(VLOOKUP(B520,'Oficios_-_pend_criticas'!$C$3:$J$4739,5,0)="","",IF(VLOOKUP(B520,'Oficios_-_pend_criticas'!$C$3:$J$4739,7,0)="",IF(TODAY()&gt;VLOOKUP(B520,'Oficios_-_pend_criticas'!$C$3:$J$4739,5,0),"X",""),IF(VLOOKUP(B520,'Oficios_-_pend_criticas'!$C$3:$J$4739,7,0)&gt;VLOOKUP(B520,'Oficios_-_pend_criticas'!$C$3:$J$4739,5,0),"X",""))),""),"")</f>
        <v/>
      </c>
      <c r="V520" s="14" t="str">
        <f ca="1">IFERROR(IF(Q520=0,IF(VLOOKUP(B520,'Oficios_-_pend_criticas'!$C$3:$J$4739,5,0)="","",IF(VLOOKUP(B520,'Oficios_-_pend_criticas'!$C$3:$J$4739,7,0)="",IF(TODAY()&gt;VLOOKUP(B520,'Oficios_-_pend_criticas'!$C$3:$J$4739,5,0),"X",""),IF(VLOOKUP(B520,'Oficios_-_pend_criticas'!$C$3:$J$4739,7,0)&gt;VLOOKUP(B520,'Oficios_-_pend_criticas'!$C$3:$J$4739,5,0),"X",""))),""),"")</f>
        <v/>
      </c>
      <c r="W520" s="14" t="str">
        <f ca="1">IFERROR(IF(P520&lt;&gt;"X",IF(Q520&gt;0,IF(VLOOKUP(B520,'Oficios_-_pend_criticas'!$C$4:$J$4739,5,0)="","",IF(VLOOKUP(B520,'Oficios_-_pend_criticas'!$C$4:$J$4739,7,0)="",IF(TODAY()&gt;VLOOKUP(B520,'Oficios_-_pend_criticas'!$C$4:$J$4739,5,0),"X",""),IF(VLOOKUP(B520,'Oficios_-_pend_criticas'!$C$4:$J$4739,7,0)&gt;VLOOKUP(B520,'Oficios_-_pend_criticas'!$C$4:$J$4739,5,0),"X",""))),""),""),"")</f>
        <v/>
      </c>
    </row>
    <row r="521" spans="1:23" ht="36.75" hidden="1" customHeight="1" x14ac:dyDescent="0.25">
      <c r="A521" s="9" t="str">
        <f t="shared" si="24"/>
        <v/>
      </c>
      <c r="B521" s="10" t="s">
        <v>1308</v>
      </c>
      <c r="C521" s="11" t="e">
        <f>IF(B521="","",VLOOKUP(B521,#REF!,6,0))</f>
        <v>#REF!</v>
      </c>
      <c r="D521" s="12" t="e">
        <f>IF(B521="","",VLOOKUP(B521,#REF!,22,0))</f>
        <v>#REF!</v>
      </c>
      <c r="E521" s="10" t="e">
        <f>IF(B521="","",VLOOKUP(B521,Consultas_públicas!$A$376:$G$3879,7,0))</f>
        <v>#N/A</v>
      </c>
      <c r="F521" s="12" t="s">
        <v>1227</v>
      </c>
      <c r="G521" s="13">
        <v>43536</v>
      </c>
      <c r="H521" s="14" t="str">
        <f>IFERROR(IF(VLOOKUP(B521,'Oficios_-_pend_criticas'!$C$4:$D$4739,2,0)="","","X"),"")</f>
        <v/>
      </c>
      <c r="I521" s="12"/>
      <c r="J521" s="13"/>
      <c r="K521" s="10"/>
      <c r="L521" s="12" t="str">
        <f>IFERROR(VLOOKUP(B521,Retorno_da_RFB!$D$3:$I$6388,5,0),"")</f>
        <v>038</v>
      </c>
      <c r="M521" s="13">
        <f>IFERROR(VLOOKUP(B521,Retorno_da_RFB!$D$3:$I$6388,6,0),"")</f>
        <v>43549</v>
      </c>
      <c r="N521" s="10" t="str">
        <f>IFERROR(VLOOKUP(B521,Retorno_da_RFB!$D$3:$I$6388,3,0),"")</f>
        <v>9027.50.90</v>
      </c>
      <c r="O521" s="10" t="str">
        <f>IFERROR(VLOOKUP(B521,Retorno_da_RFB!$D$3:$I$6388,4,0),"")</f>
        <v>Analisadores automáticos portáteis, utilizados para determinar quantitativamente o tempo de protrombina “PT”, utilizando amostra de sangue capilar ou sangue total (sangue total venoso não anticoagulado), ideal para monitorar valores de coagulação, analisador com visor eletrônico e funcionamento a pilhas/bateria, sendo 4 pilhas de 1,5 v tipo aa ou bateria especial recarregável, equipamento com memória capaz de armazenar até 2.000 testes, com tamanho de amostras de 8μl e resultado de teste em até 60 segundos.</v>
      </c>
      <c r="P521" s="12" t="str">
        <f>IFERROR(IF(N521="","",IF(VLOOKUP(LEFT(N521,10),'Universo_BK-BIT'!$A$5:$E$10005,2,0)="","X",VLOOKUP(LEFT(N521,10),'Universo_BK-BIT'!$A$5:$E$10005,2,0))),"X")</f>
        <v>BK</v>
      </c>
      <c r="Q521" s="12">
        <f>IFERROR(IF(P521="X","",VLOOKUP(LEFT(N521,10),'Universo_BK-BIT'!$A$5:$E$10005,3,0)),"")</f>
        <v>14</v>
      </c>
      <c r="R521" s="14" t="e">
        <f t="shared" si="25"/>
        <v>#REF!</v>
      </c>
      <c r="S521" s="14" t="e">
        <f t="shared" si="26"/>
        <v>#N/A</v>
      </c>
      <c r="T521" s="14"/>
      <c r="U521" s="14" t="str">
        <f ca="1">IFERROR(IF(P521="X",IF(VLOOKUP(B521,'Oficios_-_pend_criticas'!$C$3:$J$4739,5,0)="","",IF(VLOOKUP(B521,'Oficios_-_pend_criticas'!$C$3:$J$4739,7,0)="",IF(TODAY()&gt;VLOOKUP(B521,'Oficios_-_pend_criticas'!$C$3:$J$4739,5,0),"X",""),IF(VLOOKUP(B521,'Oficios_-_pend_criticas'!$C$3:$J$4739,7,0)&gt;VLOOKUP(B521,'Oficios_-_pend_criticas'!$C$3:$J$4739,5,0),"X",""))),""),"")</f>
        <v/>
      </c>
      <c r="V521" s="14" t="str">
        <f ca="1">IFERROR(IF(Q521=0,IF(VLOOKUP(B521,'Oficios_-_pend_criticas'!$C$3:$J$4739,5,0)="","",IF(VLOOKUP(B521,'Oficios_-_pend_criticas'!$C$3:$J$4739,7,0)="",IF(TODAY()&gt;VLOOKUP(B521,'Oficios_-_pend_criticas'!$C$3:$J$4739,5,0),"X",""),IF(VLOOKUP(B521,'Oficios_-_pend_criticas'!$C$3:$J$4739,7,0)&gt;VLOOKUP(B521,'Oficios_-_pend_criticas'!$C$3:$J$4739,5,0),"X",""))),""),"")</f>
        <v/>
      </c>
      <c r="W521" s="14" t="str">
        <f ca="1">IFERROR(IF(P521&lt;&gt;"X",IF(Q521&gt;0,IF(VLOOKUP(B521,'Oficios_-_pend_criticas'!$C$4:$J$4739,5,0)="","",IF(VLOOKUP(B521,'Oficios_-_pend_criticas'!$C$4:$J$4739,7,0)="",IF(TODAY()&gt;VLOOKUP(B521,'Oficios_-_pend_criticas'!$C$4:$J$4739,5,0),"X",""),IF(VLOOKUP(B521,'Oficios_-_pend_criticas'!$C$4:$J$4739,7,0)&gt;VLOOKUP(B521,'Oficios_-_pend_criticas'!$C$4:$J$4739,5,0),"X",""))),""),""),"")</f>
        <v/>
      </c>
    </row>
    <row r="522" spans="1:23" ht="36.75" hidden="1" customHeight="1" x14ac:dyDescent="0.25">
      <c r="A522" s="9" t="str">
        <f t="shared" si="24"/>
        <v/>
      </c>
      <c r="B522" s="10" t="s">
        <v>1310</v>
      </c>
      <c r="C522" s="11" t="e">
        <f>IF(B522="","",VLOOKUP(B522,#REF!,6,0))</f>
        <v>#REF!</v>
      </c>
      <c r="D522" s="12" t="e">
        <f>IF(B522="","",VLOOKUP(B522,#REF!,22,0))</f>
        <v>#REF!</v>
      </c>
      <c r="E522" s="10" t="e">
        <f>IF(B522="","",VLOOKUP(B522,Consultas_públicas!$A$376:$G$3879,7,0))</f>
        <v>#N/A</v>
      </c>
      <c r="F522" s="12" t="s">
        <v>1227</v>
      </c>
      <c r="G522" s="13">
        <v>43536</v>
      </c>
      <c r="H522" s="14" t="str">
        <f>IFERROR(IF(VLOOKUP(B522,'Oficios_-_pend_criticas'!$C$4:$D$4739,2,0)="","","X"),"")</f>
        <v/>
      </c>
      <c r="I522" s="12"/>
      <c r="J522" s="13"/>
      <c r="K522" s="10"/>
      <c r="L522" s="12" t="str">
        <f>IFERROR(VLOOKUP(B522,Retorno_da_RFB!$D$3:$I$6388,5,0),"")</f>
        <v>038</v>
      </c>
      <c r="M522" s="13">
        <f>IFERROR(VLOOKUP(B522,Retorno_da_RFB!$D$3:$I$6388,6,0),"")</f>
        <v>43549</v>
      </c>
      <c r="N522" s="10" t="str">
        <f>IFERROR(VLOOKUP(B522,Retorno_da_RFB!$D$3:$I$6388,3,0),"")</f>
        <v>9027.80.99</v>
      </c>
      <c r="O522" s="10" t="str">
        <f>IFERROR(VLOOKUP(B522,Retorno_da_RFB!$D$3:$I$6388,4,0),"")</f>
        <v>Analisadores automáticos portáteis, utilizados para realizar testes de coagulação e determinar quantitativamente o tempo de protrombina “PT” ou tempo de tromboplastina parcial ativada (APTT), utilizando amostra de sangue arterial, venoso e capilar, ideal para monitorar valores de coagulação, analisador com visor eletrônico e funcionamento a bateria universal, equipamento com memória capaz de armazenar até 2.000 testes, com tamanho de amostras de 8μl e resultado de teste em até 5 minutos.</v>
      </c>
      <c r="P522" s="12" t="str">
        <f>IFERROR(IF(N522="","",IF(VLOOKUP(LEFT(N522,10),'Universo_BK-BIT'!$A$5:$E$10005,2,0)="","X",VLOOKUP(LEFT(N522,10),'Universo_BK-BIT'!$A$5:$E$10005,2,0))),"X")</f>
        <v>BK</v>
      </c>
      <c r="Q522" s="12">
        <f>IFERROR(IF(P522="X","",VLOOKUP(LEFT(N522,10),'Universo_BK-BIT'!$A$5:$E$10005,3,0)),"")</f>
        <v>14</v>
      </c>
      <c r="R522" s="14" t="e">
        <f t="shared" si="25"/>
        <v>#REF!</v>
      </c>
      <c r="S522" s="14" t="e">
        <f t="shared" si="26"/>
        <v>#N/A</v>
      </c>
      <c r="T522" s="14"/>
      <c r="U522" s="14" t="str">
        <f ca="1">IFERROR(IF(P522="X",IF(VLOOKUP(B522,'Oficios_-_pend_criticas'!$C$3:$J$4739,5,0)="","",IF(VLOOKUP(B522,'Oficios_-_pend_criticas'!$C$3:$J$4739,7,0)="",IF(TODAY()&gt;VLOOKUP(B522,'Oficios_-_pend_criticas'!$C$3:$J$4739,5,0),"X",""),IF(VLOOKUP(B522,'Oficios_-_pend_criticas'!$C$3:$J$4739,7,0)&gt;VLOOKUP(B522,'Oficios_-_pend_criticas'!$C$3:$J$4739,5,0),"X",""))),""),"")</f>
        <v/>
      </c>
      <c r="V522" s="14" t="str">
        <f ca="1">IFERROR(IF(Q522=0,IF(VLOOKUP(B522,'Oficios_-_pend_criticas'!$C$3:$J$4739,5,0)="","",IF(VLOOKUP(B522,'Oficios_-_pend_criticas'!$C$3:$J$4739,7,0)="",IF(TODAY()&gt;VLOOKUP(B522,'Oficios_-_pend_criticas'!$C$3:$J$4739,5,0),"X",""),IF(VLOOKUP(B522,'Oficios_-_pend_criticas'!$C$3:$J$4739,7,0)&gt;VLOOKUP(B522,'Oficios_-_pend_criticas'!$C$3:$J$4739,5,0),"X",""))),""),"")</f>
        <v/>
      </c>
      <c r="W522" s="14" t="str">
        <f ca="1">IFERROR(IF(P522&lt;&gt;"X",IF(Q522&gt;0,IF(VLOOKUP(B522,'Oficios_-_pend_criticas'!$C$4:$J$4739,5,0)="","",IF(VLOOKUP(B522,'Oficios_-_pend_criticas'!$C$4:$J$4739,7,0)="",IF(TODAY()&gt;VLOOKUP(B522,'Oficios_-_pend_criticas'!$C$4:$J$4739,5,0),"X",""),IF(VLOOKUP(B522,'Oficios_-_pend_criticas'!$C$4:$J$4739,7,0)&gt;VLOOKUP(B522,'Oficios_-_pend_criticas'!$C$4:$J$4739,5,0),"X",""))),""),""),"")</f>
        <v/>
      </c>
    </row>
    <row r="523" spans="1:23" ht="36.75" hidden="1" customHeight="1" x14ac:dyDescent="0.25">
      <c r="A523" s="9" t="str">
        <f t="shared" si="24"/>
        <v/>
      </c>
      <c r="B523" s="10" t="s">
        <v>1312</v>
      </c>
      <c r="C523" s="11" t="e">
        <f>IF(B523="","",VLOOKUP(B523,#REF!,6,0))</f>
        <v>#REF!</v>
      </c>
      <c r="D523" s="12" t="e">
        <f>IF(B523="","",VLOOKUP(B523,#REF!,22,0))</f>
        <v>#REF!</v>
      </c>
      <c r="E523" s="10" t="e">
        <f>IF(B523="","",VLOOKUP(B523,Consultas_públicas!$A$376:$G$3879,7,0))</f>
        <v>#N/A</v>
      </c>
      <c r="F523" s="12" t="s">
        <v>1227</v>
      </c>
      <c r="G523" s="13">
        <v>43536</v>
      </c>
      <c r="H523" s="14" t="str">
        <f>IFERROR(IF(VLOOKUP(B523,'Oficios_-_pend_criticas'!$C$4:$D$4739,2,0)="","","X"),"")</f>
        <v/>
      </c>
      <c r="I523" s="12"/>
      <c r="J523" s="13"/>
      <c r="K523" s="10"/>
      <c r="L523" s="12" t="str">
        <f>IFERROR(VLOOKUP(B523,Retorno_da_RFB!$D$3:$I$6388,5,0),"")</f>
        <v>038</v>
      </c>
      <c r="M523" s="13">
        <f>IFERROR(VLOOKUP(B523,Retorno_da_RFB!$D$3:$I$6388,6,0),"")</f>
        <v>43549</v>
      </c>
      <c r="N523" s="10" t="str">
        <f>IFERROR(VLOOKUP(B523,Retorno_da_RFB!$D$3:$I$6388,3,0),"")</f>
        <v>9027.80.99</v>
      </c>
      <c r="O523" s="10" t="str">
        <f>IFERROR(VLOOKUP(B523,Retorno_da_RFB!$D$3:$I$6388,4,0),"")</f>
        <v>Analisadores hematológicos automatizados, utilizados na contagem de células sanguíneas, com diferencial leucocitário de 3-partes, metodologia de detecção por corrente direta, método HGB fotometria livre de cianeto; com aplicação de parâmetros padrões em sangue total ou pré-diluído; com capacidade de processar até 60 amostras/h; com modo de análise em tubos abertos; tela sensível ao toque.</v>
      </c>
      <c r="P523" s="12" t="str">
        <f>IFERROR(IF(N523="","",IF(VLOOKUP(LEFT(N523,10),'Universo_BK-BIT'!$A$5:$E$10005,2,0)="","X",VLOOKUP(LEFT(N523,10),'Universo_BK-BIT'!$A$5:$E$10005,2,0))),"X")</f>
        <v>BK</v>
      </c>
      <c r="Q523" s="12">
        <f>IFERROR(IF(P523="X","",VLOOKUP(LEFT(N523,10),'Universo_BK-BIT'!$A$5:$E$10005,3,0)),"")</f>
        <v>14</v>
      </c>
      <c r="R523" s="14" t="e">
        <f t="shared" si="25"/>
        <v>#REF!</v>
      </c>
      <c r="S523" s="14" t="e">
        <f t="shared" si="26"/>
        <v>#N/A</v>
      </c>
      <c r="T523" s="14"/>
      <c r="U523" s="14" t="str">
        <f ca="1">IFERROR(IF(P523="X",IF(VLOOKUP(B523,'Oficios_-_pend_criticas'!$C$3:$J$4739,5,0)="","",IF(VLOOKUP(B523,'Oficios_-_pend_criticas'!$C$3:$J$4739,7,0)="",IF(TODAY()&gt;VLOOKUP(B523,'Oficios_-_pend_criticas'!$C$3:$J$4739,5,0),"X",""),IF(VLOOKUP(B523,'Oficios_-_pend_criticas'!$C$3:$J$4739,7,0)&gt;VLOOKUP(B523,'Oficios_-_pend_criticas'!$C$3:$J$4739,5,0),"X",""))),""),"")</f>
        <v/>
      </c>
      <c r="V523" s="14" t="str">
        <f ca="1">IFERROR(IF(Q523=0,IF(VLOOKUP(B523,'Oficios_-_pend_criticas'!$C$3:$J$4739,5,0)="","",IF(VLOOKUP(B523,'Oficios_-_pend_criticas'!$C$3:$J$4739,7,0)="",IF(TODAY()&gt;VLOOKUP(B523,'Oficios_-_pend_criticas'!$C$3:$J$4739,5,0),"X",""),IF(VLOOKUP(B523,'Oficios_-_pend_criticas'!$C$3:$J$4739,7,0)&gt;VLOOKUP(B523,'Oficios_-_pend_criticas'!$C$3:$J$4739,5,0),"X",""))),""),"")</f>
        <v/>
      </c>
      <c r="W523" s="14" t="str">
        <f ca="1">IFERROR(IF(P523&lt;&gt;"X",IF(Q523&gt;0,IF(VLOOKUP(B523,'Oficios_-_pend_criticas'!$C$4:$J$4739,5,0)="","",IF(VLOOKUP(B523,'Oficios_-_pend_criticas'!$C$4:$J$4739,7,0)="",IF(TODAY()&gt;VLOOKUP(B523,'Oficios_-_pend_criticas'!$C$4:$J$4739,5,0),"X",""),IF(VLOOKUP(B523,'Oficios_-_pend_criticas'!$C$4:$J$4739,7,0)&gt;VLOOKUP(B523,'Oficios_-_pend_criticas'!$C$4:$J$4739,5,0),"X",""))),""),""),"")</f>
        <v/>
      </c>
    </row>
    <row r="524" spans="1:23" ht="36.75" hidden="1" customHeight="1" x14ac:dyDescent="0.25">
      <c r="A524" s="9" t="str">
        <f t="shared" si="24"/>
        <v/>
      </c>
      <c r="B524" s="10" t="s">
        <v>1314</v>
      </c>
      <c r="C524" s="11" t="e">
        <f>IF(B524="","",VLOOKUP(B524,#REF!,6,0))</f>
        <v>#REF!</v>
      </c>
      <c r="D524" s="12" t="e">
        <f>IF(B524="","",VLOOKUP(B524,#REF!,22,0))</f>
        <v>#REF!</v>
      </c>
      <c r="E524" s="10" t="e">
        <f>IF(B524="","",VLOOKUP(B524,Consultas_públicas!$A$376:$G$3879,7,0))</f>
        <v>#N/A</v>
      </c>
      <c r="F524" s="12" t="s">
        <v>1227</v>
      </c>
      <c r="G524" s="13">
        <v>43536</v>
      </c>
      <c r="H524" s="14" t="str">
        <f>IFERROR(IF(VLOOKUP(B524,'Oficios_-_pend_criticas'!$C$4:$D$4739,2,0)="","","X"),"")</f>
        <v/>
      </c>
      <c r="I524" s="12"/>
      <c r="J524" s="13"/>
      <c r="K524" s="10"/>
      <c r="L524" s="12" t="str">
        <f>IFERROR(VLOOKUP(B524,Retorno_da_RFB!$D$3:$I$6388,5,0),"")</f>
        <v>038</v>
      </c>
      <c r="M524" s="13">
        <f>IFERROR(VLOOKUP(B524,Retorno_da_RFB!$D$3:$I$6388,6,0),"")</f>
        <v>43549</v>
      </c>
      <c r="N524" s="10" t="str">
        <f>IFERROR(VLOOKUP(B524,Retorno_da_RFB!$D$3:$I$6388,3,0),"")</f>
        <v>9030.40.90</v>
      </c>
      <c r="O524" s="10" t="str">
        <f>IFERROR(VLOOKUP(B524,Retorno_da_RFB!$D$3:$I$6388,4,0),"")</f>
        <v>Aparelhos localizadores de falhas e medição de redes em sistemas de telecomunicações, xDSL/DLA, “Digital Subscriber Line/ Linha Digital de Assinante”, com Sistema Operacional Aberto “Android”, operados por tela de LCD de 5 polegadas sensível ao toque com tecnologia refletiva para trabalho sob a luz do sol, com bateria de 8.200mAh para carga completa em 4 horas e autonomia de 9 horas continuas para trabalho na função XDSL, ou até e 720 horas em modo de espera; dotados de: Smartphone, Testes xDSL, GPS, Medidor de Potência Óptica, Fonte Óptica de Luz Visível, Testes para IPTV, Localização de Pares, Testador de Continuidade em cabo UTP,” Par Trançado Não Blindado”, Teste de Conectividade de Rede, Mapeador de Rede Lan, Testador de Velocidade de Download, FTP Cliente, ”File Transfer Protocol/Protocolo de Transferência de Arquivos”, Leitor de código de Barras, e Câmera Fotográfica. Proteção contra poeira, umidade e água borrifada, resistente a quedas de até 1,2 metros.</v>
      </c>
      <c r="P524" s="12" t="str">
        <f>IFERROR(IF(N524="","",IF(VLOOKUP(LEFT(N524,10),'Universo_BK-BIT'!$A$5:$E$10005,2,0)="","X",VLOOKUP(LEFT(N524,10),'Universo_BK-BIT'!$A$5:$E$10005,2,0))),"X")</f>
        <v>BIT</v>
      </c>
      <c r="Q524" s="12">
        <f>IFERROR(IF(P524="X","",VLOOKUP(LEFT(N524,10),'Universo_BK-BIT'!$A$5:$E$10005,3,0)),"")</f>
        <v>12</v>
      </c>
      <c r="R524" s="14" t="e">
        <f t="shared" si="25"/>
        <v>#REF!</v>
      </c>
      <c r="S524" s="14" t="e">
        <f t="shared" si="26"/>
        <v>#N/A</v>
      </c>
      <c r="T524" s="14"/>
      <c r="U524" s="14" t="str">
        <f ca="1">IFERROR(IF(P524="X",IF(VLOOKUP(B524,'Oficios_-_pend_criticas'!$C$3:$J$4739,5,0)="","",IF(VLOOKUP(B524,'Oficios_-_pend_criticas'!$C$3:$J$4739,7,0)="",IF(TODAY()&gt;VLOOKUP(B524,'Oficios_-_pend_criticas'!$C$3:$J$4739,5,0),"X",""),IF(VLOOKUP(B524,'Oficios_-_pend_criticas'!$C$3:$J$4739,7,0)&gt;VLOOKUP(B524,'Oficios_-_pend_criticas'!$C$3:$J$4739,5,0),"X",""))),""),"")</f>
        <v/>
      </c>
      <c r="V524" s="14" t="str">
        <f ca="1">IFERROR(IF(Q524=0,IF(VLOOKUP(B524,'Oficios_-_pend_criticas'!$C$3:$J$4739,5,0)="","",IF(VLOOKUP(B524,'Oficios_-_pend_criticas'!$C$3:$J$4739,7,0)="",IF(TODAY()&gt;VLOOKUP(B524,'Oficios_-_pend_criticas'!$C$3:$J$4739,5,0),"X",""),IF(VLOOKUP(B524,'Oficios_-_pend_criticas'!$C$3:$J$4739,7,0)&gt;VLOOKUP(B524,'Oficios_-_pend_criticas'!$C$3:$J$4739,5,0),"X",""))),""),"")</f>
        <v/>
      </c>
      <c r="W524" s="14" t="str">
        <f ca="1">IFERROR(IF(P524&lt;&gt;"X",IF(Q524&gt;0,IF(VLOOKUP(B524,'Oficios_-_pend_criticas'!$C$4:$J$4739,5,0)="","",IF(VLOOKUP(B524,'Oficios_-_pend_criticas'!$C$4:$J$4739,7,0)="",IF(TODAY()&gt;VLOOKUP(B524,'Oficios_-_pend_criticas'!$C$4:$J$4739,5,0),"X",""),IF(VLOOKUP(B524,'Oficios_-_pend_criticas'!$C$4:$J$4739,7,0)&gt;VLOOKUP(B524,'Oficios_-_pend_criticas'!$C$4:$J$4739,5,0),"X",""))),""),""),"")</f>
        <v/>
      </c>
    </row>
    <row r="525" spans="1:23" ht="36.75" hidden="1" customHeight="1" x14ac:dyDescent="0.25">
      <c r="A525" s="9" t="str">
        <f t="shared" si="24"/>
        <v/>
      </c>
      <c r="B525" s="10" t="s">
        <v>1317</v>
      </c>
      <c r="C525" s="11" t="e">
        <f>IF(B525="","",VLOOKUP(B525,#REF!,6,0))</f>
        <v>#REF!</v>
      </c>
      <c r="D525" s="12" t="e">
        <f>IF(B525="","",VLOOKUP(B525,#REF!,22,0))</f>
        <v>#REF!</v>
      </c>
      <c r="E525" s="10" t="e">
        <f>IF(B525="","",VLOOKUP(B525,Consultas_públicas!$A$376:$G$3879,7,0))</f>
        <v>#N/A</v>
      </c>
      <c r="F525" s="12" t="s">
        <v>1227</v>
      </c>
      <c r="G525" s="13">
        <v>43536</v>
      </c>
      <c r="H525" s="14" t="str">
        <f>IFERROR(IF(VLOOKUP(B525,'Oficios_-_pend_criticas'!$C$4:$D$4739,2,0)="","","X"),"")</f>
        <v/>
      </c>
      <c r="I525" s="12"/>
      <c r="J525" s="13"/>
      <c r="K525" s="10"/>
      <c r="L525" s="12" t="str">
        <f>IFERROR(VLOOKUP(B525,Retorno_da_RFB!$D$3:$I$6388,5,0),"")</f>
        <v>038</v>
      </c>
      <c r="M525" s="13">
        <f>IFERROR(VLOOKUP(B525,Retorno_da_RFB!$D$3:$I$6388,6,0),"")</f>
        <v>43549</v>
      </c>
      <c r="N525" s="10" t="str">
        <f>IFERROR(VLOOKUP(B525,Retorno_da_RFB!$D$3:$I$6388,3,0),"")</f>
        <v>9031.80.20</v>
      </c>
      <c r="O525" s="10" t="str">
        <f>IFERROR(VLOOKUP(B525,Retorno_da_RFB!$D$3:$I$6388,4,0),"")</f>
        <v>Equipamentos de medição tridimensional por contato, portáteis, com sistema de rastreamento óptico por meio de uma trave com 2 câmeras não intercambiáveis com volume de medição de 16,6m3 expansível, apalpador manual e portátil com peso de 0,5kg, imunes a vibração durante a medição, precisão a partir de 0,025mm, utilizados para levantamento de coordenadas 3D de pontos de superfície, controle de qualidade e/ou engenharia reversa, dotados de: maleta de transporte, rastreador com 2 câmeras, controladora, tripé, cabo ethernet, cabo de conexão USB, barra de calibração, fonte de energia, etiquetas de referência, adaptador USB 3.0, podendo conter ou não o kit de referências magnéticas e kit de pontas e extensões</v>
      </c>
      <c r="P525" s="12" t="str">
        <f>IFERROR(IF(N525="","",IF(VLOOKUP(LEFT(N525,10),'Universo_BK-BIT'!$A$5:$E$10005,2,0)="","X",VLOOKUP(LEFT(N525,10),'Universo_BK-BIT'!$A$5:$E$10005,2,0))),"X")</f>
        <v>BK</v>
      </c>
      <c r="Q525" s="12">
        <f>IFERROR(IF(P525="X","",VLOOKUP(LEFT(N525,10),'Universo_BK-BIT'!$A$5:$E$10005,3,0)),"")</f>
        <v>14</v>
      </c>
      <c r="R525" s="14" t="e">
        <f t="shared" si="25"/>
        <v>#REF!</v>
      </c>
      <c r="S525" s="14" t="e">
        <f t="shared" si="26"/>
        <v>#N/A</v>
      </c>
      <c r="T525" s="14"/>
      <c r="U525" s="14" t="str">
        <f ca="1">IFERROR(IF(P525="X",IF(VLOOKUP(B525,'Oficios_-_pend_criticas'!$C$3:$J$4739,5,0)="","",IF(VLOOKUP(B525,'Oficios_-_pend_criticas'!$C$3:$J$4739,7,0)="",IF(TODAY()&gt;VLOOKUP(B525,'Oficios_-_pend_criticas'!$C$3:$J$4739,5,0),"X",""),IF(VLOOKUP(B525,'Oficios_-_pend_criticas'!$C$3:$J$4739,7,0)&gt;VLOOKUP(B525,'Oficios_-_pend_criticas'!$C$3:$J$4739,5,0),"X",""))),""),"")</f>
        <v/>
      </c>
      <c r="V525" s="14" t="str">
        <f ca="1">IFERROR(IF(Q525=0,IF(VLOOKUP(B525,'Oficios_-_pend_criticas'!$C$3:$J$4739,5,0)="","",IF(VLOOKUP(B525,'Oficios_-_pend_criticas'!$C$3:$J$4739,7,0)="",IF(TODAY()&gt;VLOOKUP(B525,'Oficios_-_pend_criticas'!$C$3:$J$4739,5,0),"X",""),IF(VLOOKUP(B525,'Oficios_-_pend_criticas'!$C$3:$J$4739,7,0)&gt;VLOOKUP(B525,'Oficios_-_pend_criticas'!$C$3:$J$4739,5,0),"X",""))),""),"")</f>
        <v/>
      </c>
      <c r="W525" s="14" t="str">
        <f ca="1">IFERROR(IF(P525&lt;&gt;"X",IF(Q525&gt;0,IF(VLOOKUP(B525,'Oficios_-_pend_criticas'!$C$4:$J$4739,5,0)="","",IF(VLOOKUP(B525,'Oficios_-_pend_criticas'!$C$4:$J$4739,7,0)="",IF(TODAY()&gt;VLOOKUP(B525,'Oficios_-_pend_criticas'!$C$4:$J$4739,5,0),"X",""),IF(VLOOKUP(B525,'Oficios_-_pend_criticas'!$C$4:$J$4739,7,0)&gt;VLOOKUP(B525,'Oficios_-_pend_criticas'!$C$4:$J$4739,5,0),"X",""))),""),""),"")</f>
        <v/>
      </c>
    </row>
    <row r="526" spans="1:23" ht="36.75" hidden="1" customHeight="1" x14ac:dyDescent="0.25">
      <c r="A526" s="9" t="str">
        <f t="shared" si="24"/>
        <v/>
      </c>
      <c r="B526" s="10" t="s">
        <v>1319</v>
      </c>
      <c r="C526" s="11" t="e">
        <f>IF(B526="","",VLOOKUP(B526,#REF!,6,0))</f>
        <v>#REF!</v>
      </c>
      <c r="D526" s="12" t="e">
        <f>IF(B526="","",VLOOKUP(B526,#REF!,22,0))</f>
        <v>#REF!</v>
      </c>
      <c r="E526" s="10" t="e">
        <f>IF(B526="","",VLOOKUP(B526,Consultas_públicas!$A$376:$G$3879,7,0))</f>
        <v>#N/A</v>
      </c>
      <c r="F526" s="12" t="s">
        <v>1227</v>
      </c>
      <c r="G526" s="13">
        <v>43536</v>
      </c>
      <c r="H526" s="14" t="str">
        <f>IFERROR(IF(VLOOKUP(B526,'Oficios_-_pend_criticas'!$C$4:$D$4739,2,0)="","","X"),"")</f>
        <v/>
      </c>
      <c r="I526" s="12"/>
      <c r="J526" s="13"/>
      <c r="K526" s="10"/>
      <c r="L526" s="12" t="str">
        <f>IFERROR(VLOOKUP(B526,Retorno_da_RFB!$D$3:$I$6388,5,0),"")</f>
        <v>038</v>
      </c>
      <c r="M526" s="13">
        <f>IFERROR(VLOOKUP(B526,Retorno_da_RFB!$D$3:$I$6388,6,0),"")</f>
        <v>43549</v>
      </c>
      <c r="N526" s="10" t="str">
        <f>IFERROR(VLOOKUP(B526,Retorno_da_RFB!$D$3:$I$6388,3,0),"")</f>
        <v>9031.80.20</v>
      </c>
      <c r="O526" s="10" t="str">
        <f>IFERROR(VLOOKUP(B526,Retorno_da_RFB!$D$3:$I$6388,4,0),"")</f>
        <v>Equipamentos de medição tridimensional sem contato à laser, portátil, com peso de 1,38kg, imune a vibração durante a medição, precisão a partir de 0,030mm, utilizados para levantamento de coordenadas 3D de pontos de superfície, controle de qualidade e/ou engenharia reversa, composto por: maleta de transporte, cabeçote do scanner 3D, cabo de conexão USB, placa de calibração.</v>
      </c>
      <c r="P526" s="12" t="str">
        <f>IFERROR(IF(N526="","",IF(VLOOKUP(LEFT(N526,10),'Universo_BK-BIT'!$A$5:$E$10005,2,0)="","X",VLOOKUP(LEFT(N526,10),'Universo_BK-BIT'!$A$5:$E$10005,2,0))),"X")</f>
        <v>BK</v>
      </c>
      <c r="Q526" s="12">
        <f>IFERROR(IF(P526="X","",VLOOKUP(LEFT(N526,10),'Universo_BK-BIT'!$A$5:$E$10005,3,0)),"")</f>
        <v>14</v>
      </c>
      <c r="R526" s="14" t="e">
        <f t="shared" si="25"/>
        <v>#REF!</v>
      </c>
      <c r="S526" s="14" t="e">
        <f t="shared" si="26"/>
        <v>#N/A</v>
      </c>
      <c r="T526" s="14"/>
      <c r="U526" s="14" t="str">
        <f ca="1">IFERROR(IF(P526="X",IF(VLOOKUP(B526,'Oficios_-_pend_criticas'!$C$3:$J$4739,5,0)="","",IF(VLOOKUP(B526,'Oficios_-_pend_criticas'!$C$3:$J$4739,7,0)="",IF(TODAY()&gt;VLOOKUP(B526,'Oficios_-_pend_criticas'!$C$3:$J$4739,5,0),"X",""),IF(VLOOKUP(B526,'Oficios_-_pend_criticas'!$C$3:$J$4739,7,0)&gt;VLOOKUP(B526,'Oficios_-_pend_criticas'!$C$3:$J$4739,5,0),"X",""))),""),"")</f>
        <v/>
      </c>
      <c r="V526" s="14" t="str">
        <f ca="1">IFERROR(IF(Q526=0,IF(VLOOKUP(B526,'Oficios_-_pend_criticas'!$C$3:$J$4739,5,0)="","",IF(VLOOKUP(B526,'Oficios_-_pend_criticas'!$C$3:$J$4739,7,0)="",IF(TODAY()&gt;VLOOKUP(B526,'Oficios_-_pend_criticas'!$C$3:$J$4739,5,0),"X",""),IF(VLOOKUP(B526,'Oficios_-_pend_criticas'!$C$3:$J$4739,7,0)&gt;VLOOKUP(B526,'Oficios_-_pend_criticas'!$C$3:$J$4739,5,0),"X",""))),""),"")</f>
        <v/>
      </c>
      <c r="W526" s="14" t="str">
        <f ca="1">IFERROR(IF(P526&lt;&gt;"X",IF(Q526&gt;0,IF(VLOOKUP(B526,'Oficios_-_pend_criticas'!$C$4:$J$4739,5,0)="","",IF(VLOOKUP(B526,'Oficios_-_pend_criticas'!$C$4:$J$4739,7,0)="",IF(TODAY()&gt;VLOOKUP(B526,'Oficios_-_pend_criticas'!$C$4:$J$4739,5,0),"X",""),IF(VLOOKUP(B526,'Oficios_-_pend_criticas'!$C$4:$J$4739,7,0)&gt;VLOOKUP(B526,'Oficios_-_pend_criticas'!$C$4:$J$4739,5,0),"X",""))),""),""),"")</f>
        <v/>
      </c>
    </row>
    <row r="527" spans="1:23" ht="36.75" hidden="1" customHeight="1" x14ac:dyDescent="0.25">
      <c r="A527" s="9" t="str">
        <f t="shared" si="24"/>
        <v/>
      </c>
      <c r="B527" s="10" t="s">
        <v>1321</v>
      </c>
      <c r="C527" s="11" t="e">
        <f>IF(B527="","",VLOOKUP(B527,#REF!,6,0))</f>
        <v>#REF!</v>
      </c>
      <c r="D527" s="12" t="e">
        <f>IF(B527="","",VLOOKUP(B527,#REF!,22,0))</f>
        <v>#REF!</v>
      </c>
      <c r="E527" s="10" t="e">
        <f>IF(B527="","",VLOOKUP(B527,Consultas_públicas!$A$376:$G$3879,7,0))</f>
        <v>#N/A</v>
      </c>
      <c r="F527" s="12" t="s">
        <v>1227</v>
      </c>
      <c r="G527" s="13">
        <v>43536</v>
      </c>
      <c r="H527" s="14" t="str">
        <f>IFERROR(IF(VLOOKUP(B527,'Oficios_-_pend_criticas'!$C$4:$D$4739,2,0)="","","X"),"")</f>
        <v/>
      </c>
      <c r="I527" s="12"/>
      <c r="J527" s="13"/>
      <c r="K527" s="10"/>
      <c r="L527" s="12" t="str">
        <f>IFERROR(VLOOKUP(B527,Retorno_da_RFB!$D$3:$I$6388,5,0),"")</f>
        <v>038</v>
      </c>
      <c r="M527" s="13">
        <f>IFERROR(VLOOKUP(B527,Retorno_da_RFB!$D$3:$I$6388,6,0),"")</f>
        <v>43549</v>
      </c>
      <c r="N527" s="10" t="str">
        <f>IFERROR(VLOOKUP(B527,Retorno_da_RFB!$D$3:$I$6388,3,0),"")</f>
        <v>9031.80.99</v>
      </c>
      <c r="O527" s="10" t="str">
        <f>IFERROR(VLOOKUP(B527,Retorno_da_RFB!$D$3:$I$6388,4,0),"")</f>
        <v>Aparelhos eletrônicos programáveis micro controlado, dotados de sensores de medição de múltiplas grandezas, dotados de: sensor de temperatura com capacidade de medição compreendida entre -20 a 60ºC; sensor de humidade com capacidade de medição compreendida entre 10 a 90%rH; sensor de pressão com capacidade de medição compreendida entre 300 e 1.100hPa; sensor de Força do campo magnético com capacidade de medição entre ±1.300μT (eixos X e Y) e ± 2.500μT (eixo Z); sensor acelerômetro com capacidade de medição entre 2 e 16g (programável); sensor giroscópio com capacidade de medição entre ±125 e ± 2.000º/s (programável); sensor de luminosidade com capacidade de medição entre 0.045 lux e 188,000 lux; com interface de comunicação WiFi 802.11b/g/n e Bluetooth e cabo USB, montado com bateria recarregável.</v>
      </c>
      <c r="P527" s="12" t="str">
        <f>IFERROR(IF(N527="","",IF(VLOOKUP(LEFT(N527,10),'Universo_BK-BIT'!$A$5:$E$10005,2,0)="","X",VLOOKUP(LEFT(N527,10),'Universo_BK-BIT'!$A$5:$E$10005,2,0))),"X")</f>
        <v>BK</v>
      </c>
      <c r="Q527" s="12">
        <f>IFERROR(IF(P527="X","",VLOOKUP(LEFT(N527,10),'Universo_BK-BIT'!$A$5:$E$10005,3,0)),"")</f>
        <v>14</v>
      </c>
      <c r="R527" s="14" t="e">
        <f t="shared" si="25"/>
        <v>#REF!</v>
      </c>
      <c r="S527" s="14" t="e">
        <f t="shared" si="26"/>
        <v>#N/A</v>
      </c>
      <c r="T527" s="14"/>
      <c r="U527" s="14" t="str">
        <f ca="1">IFERROR(IF(P527="X",IF(VLOOKUP(B527,'Oficios_-_pend_criticas'!$C$3:$J$4739,5,0)="","",IF(VLOOKUP(B527,'Oficios_-_pend_criticas'!$C$3:$J$4739,7,0)="",IF(TODAY()&gt;VLOOKUP(B527,'Oficios_-_pend_criticas'!$C$3:$J$4739,5,0),"X",""),IF(VLOOKUP(B527,'Oficios_-_pend_criticas'!$C$3:$J$4739,7,0)&gt;VLOOKUP(B527,'Oficios_-_pend_criticas'!$C$3:$J$4739,5,0),"X",""))),""),"")</f>
        <v/>
      </c>
      <c r="V527" s="14" t="str">
        <f ca="1">IFERROR(IF(Q527=0,IF(VLOOKUP(B527,'Oficios_-_pend_criticas'!$C$3:$J$4739,5,0)="","",IF(VLOOKUP(B527,'Oficios_-_pend_criticas'!$C$3:$J$4739,7,0)="",IF(TODAY()&gt;VLOOKUP(B527,'Oficios_-_pend_criticas'!$C$3:$J$4739,5,0),"X",""),IF(VLOOKUP(B527,'Oficios_-_pend_criticas'!$C$3:$J$4739,7,0)&gt;VLOOKUP(B527,'Oficios_-_pend_criticas'!$C$3:$J$4739,5,0),"X",""))),""),"")</f>
        <v/>
      </c>
      <c r="W527" s="14" t="str">
        <f ca="1">IFERROR(IF(P527&lt;&gt;"X",IF(Q527&gt;0,IF(VLOOKUP(B527,'Oficios_-_pend_criticas'!$C$4:$J$4739,5,0)="","",IF(VLOOKUP(B527,'Oficios_-_pend_criticas'!$C$4:$J$4739,7,0)="",IF(TODAY()&gt;VLOOKUP(B527,'Oficios_-_pend_criticas'!$C$4:$J$4739,5,0),"X",""),IF(VLOOKUP(B527,'Oficios_-_pend_criticas'!$C$4:$J$4739,7,0)&gt;VLOOKUP(B527,'Oficios_-_pend_criticas'!$C$4:$J$4739,5,0),"X",""))),""),""),"")</f>
        <v/>
      </c>
    </row>
    <row r="528" spans="1:23" ht="36.75" hidden="1" customHeight="1" x14ac:dyDescent="0.25">
      <c r="A528" s="9" t="str">
        <f t="shared" si="24"/>
        <v/>
      </c>
      <c r="B528" s="10" t="s">
        <v>1323</v>
      </c>
      <c r="C528" s="11" t="e">
        <f>IF(B528="","",VLOOKUP(B528,#REF!,6,0))</f>
        <v>#REF!</v>
      </c>
      <c r="D528" s="12" t="e">
        <f>IF(B528="","",VLOOKUP(B528,#REF!,22,0))</f>
        <v>#REF!</v>
      </c>
      <c r="E528" s="10" t="e">
        <f>IF(B528="","",VLOOKUP(B528,Consultas_públicas!$A$376:$G$3879,7,0))</f>
        <v>#N/A</v>
      </c>
      <c r="F528" s="12" t="s">
        <v>1227</v>
      </c>
      <c r="G528" s="13">
        <v>43536</v>
      </c>
      <c r="H528" s="14" t="str">
        <f>IFERROR(IF(VLOOKUP(B528,'Oficios_-_pend_criticas'!$C$4:$D$4739,2,0)="","","X"),"")</f>
        <v>X</v>
      </c>
      <c r="I528" s="12"/>
      <c r="J528" s="13"/>
      <c r="K528" s="10"/>
      <c r="L528" s="12" t="str">
        <f>IFERROR(VLOOKUP(B528,Retorno_da_RFB!$D$3:$I$6388,5,0),"")</f>
        <v>038</v>
      </c>
      <c r="M528" s="13">
        <f>IFERROR(VLOOKUP(B528,Retorno_da_RFB!$D$3:$I$6388,6,0),"")</f>
        <v>43549</v>
      </c>
      <c r="N528" s="10" t="str">
        <f>IFERROR(VLOOKUP(B528,Retorno_da_RFB!$D$3:$I$6388,3,0),"")</f>
        <v>9406.90.90</v>
      </c>
      <c r="O528" s="10" t="str">
        <f>IFERROR(VLOOKUP(B528,Retorno_da_RFB!$D$3:$I$6388,4,0),"")</f>
        <v>Construções pré-fabricadas, de alojamento de folhas extrudadas de polietileno, para bezerro, tamanho externo: 220 x 122 x 138cm; tamanho interno: 212 x 114 x 122cm; peso: 33kg; dotadas de: uma porta traseira, em formato que possibilita ventilação natural - com duto de ar; cor opaca – protege temperatura; com proteção UV; revestido: não adere sujeira - resistente à agentes patogénicos; projetada para que cada bezerro possa usufruir de um microambiente ideal; Alimentação feita pela parte exterior; ventilação Ajustável - Fluxo de ar adequado.</v>
      </c>
      <c r="P528" s="12" t="str">
        <f>IFERROR(IF(N528="","",IF(VLOOKUP(LEFT(N528,10),'Universo_BK-BIT'!$A$5:$E$10005,2,0)="","X",VLOOKUP(LEFT(N528,10),'Universo_BK-BIT'!$A$5:$E$10005,2,0))),"X")</f>
        <v>X</v>
      </c>
      <c r="Q528" s="12" t="str">
        <f>IFERROR(IF(P528="X","",VLOOKUP(LEFT(N528,10),'Universo_BK-BIT'!$A$5:$E$10005,3,0)),"")</f>
        <v/>
      </c>
      <c r="R528" s="14" t="e">
        <f t="shared" si="25"/>
        <v>#REF!</v>
      </c>
      <c r="S528" s="14" t="e">
        <f t="shared" si="26"/>
        <v>#N/A</v>
      </c>
      <c r="T528" s="14"/>
      <c r="U528" s="14" t="str">
        <f ca="1">IFERROR(IF(P528="X",IF(VLOOKUP(B528,'Oficios_-_pend_criticas'!$C$3:$J$4739,5,0)="","",IF(VLOOKUP(B528,'Oficios_-_pend_criticas'!$C$3:$J$4739,7,0)="",IF(TODAY()&gt;VLOOKUP(B528,'Oficios_-_pend_criticas'!$C$3:$J$4739,5,0),"X",""),IF(VLOOKUP(B528,'Oficios_-_pend_criticas'!$C$3:$J$4739,7,0)&gt;VLOOKUP(B528,'Oficios_-_pend_criticas'!$C$3:$J$4739,5,0),"X",""))),""),"")</f>
        <v>X</v>
      </c>
      <c r="V528" s="14" t="str">
        <f ca="1">IFERROR(IF(Q528=0,IF(VLOOKUP(B528,'Oficios_-_pend_criticas'!$C$3:$J$4739,5,0)="","",IF(VLOOKUP(B528,'Oficios_-_pend_criticas'!$C$3:$J$4739,7,0)="",IF(TODAY()&gt;VLOOKUP(B528,'Oficios_-_pend_criticas'!$C$3:$J$4739,5,0),"X",""),IF(VLOOKUP(B528,'Oficios_-_pend_criticas'!$C$3:$J$4739,7,0)&gt;VLOOKUP(B528,'Oficios_-_pend_criticas'!$C$3:$J$4739,5,0),"X",""))),""),"")</f>
        <v/>
      </c>
      <c r="W528" s="14" t="str">
        <f ca="1">IFERROR(IF(P528&lt;&gt;"X",IF(Q528&gt;0,IF(VLOOKUP(B528,'Oficios_-_pend_criticas'!$C$4:$J$4739,5,0)="","",IF(VLOOKUP(B528,'Oficios_-_pend_criticas'!$C$4:$J$4739,7,0)="",IF(TODAY()&gt;VLOOKUP(B528,'Oficios_-_pend_criticas'!$C$4:$J$4739,5,0),"X",""),IF(VLOOKUP(B528,'Oficios_-_pend_criticas'!$C$4:$J$4739,7,0)&gt;VLOOKUP(B528,'Oficios_-_pend_criticas'!$C$4:$J$4739,5,0),"X",""))),""),""),"")</f>
        <v/>
      </c>
    </row>
    <row r="529" spans="1:23" ht="36.75" hidden="1" customHeight="1" x14ac:dyDescent="0.25">
      <c r="A529" s="9" t="str">
        <f t="shared" si="24"/>
        <v/>
      </c>
      <c r="B529" s="10" t="s">
        <v>1326</v>
      </c>
      <c r="C529" s="11" t="e">
        <f>IF(B529="","",VLOOKUP(B529,#REF!,6,0))</f>
        <v>#REF!</v>
      </c>
      <c r="D529" s="12" t="e">
        <f>IF(B529="","",VLOOKUP(B529,#REF!,22,0))</f>
        <v>#REF!</v>
      </c>
      <c r="E529" s="10" t="e">
        <f>IF(B529="","",VLOOKUP(B529,Consultas_públicas!$A$376:$G$3879,7,0))</f>
        <v>#N/A</v>
      </c>
      <c r="F529" s="12" t="s">
        <v>558</v>
      </c>
      <c r="G529" s="13">
        <v>43543</v>
      </c>
      <c r="H529" s="14" t="str">
        <f>IFERROR(IF(VLOOKUP(B529,'Oficios_-_pend_criticas'!$C$4:$D$4739,2,0)="","","X"),"")</f>
        <v/>
      </c>
      <c r="I529" s="12"/>
      <c r="J529" s="13"/>
      <c r="K529" s="10"/>
      <c r="L529" s="12" t="str">
        <f>IFERROR(VLOOKUP(B529,Retorno_da_RFB!$D$3:$I$6388,5,0),"")</f>
        <v>039</v>
      </c>
      <c r="M529" s="13">
        <f>IFERROR(VLOOKUP(B529,Retorno_da_RFB!$D$3:$I$6388,6,0),"")</f>
        <v>43556</v>
      </c>
      <c r="N529" s="10" t="str">
        <f>IFERROR(VLOOKUP(B529,Retorno_da_RFB!$D$3:$I$6388,3,0),"")</f>
        <v>8462.49.00</v>
      </c>
      <c r="O529" s="10" t="str">
        <f>IFERROR(VLOOKUP(B529,Retorno_da_RFB!$D$3:$I$6388,4,0),"")</f>
        <v>Combinações de máquinas, com controlador lógico programável e protocolo de comunicação ethernet, para fabricação de corpos de latas metálicas, por estiramento, para produzir latas de 12 onças, compostas de: prensa mecânica horizontal de dupla ação, com curso duplo de deslocamentos de 24,5 e 26 polegadas, dotada de conjunto de matrizes redutoras e matriz formadora da base da lata, virabrequim balanceado, embreagem e freio hidráulicos, sistema rotativo de descarga motorizada, sistemas de lubrificação automática, resfriamento e filtragem de lubrificante, integrada a máquina aparadora de topo de latas “trimmer” de 4 estações horizontais rotativas, com velocidade de produção de até 400 latas por minuto, alimentação a vácuo, torre principal, sistema à vácuo para sucção e descarte das aparas das latas, torre de descarga, trilhos guias, dispositivos para detecção automática de falha e unidade de lubrificação; acompanhada de kits para: troca rápida do tamanho de latas de 12 para 7.5, 9.1 e 16 oz, funcionamento em países de clima tropical e carregamento de acumulador de nitrogênio.</v>
      </c>
      <c r="P529" s="12" t="str">
        <f>IFERROR(IF(N529="","",IF(VLOOKUP(LEFT(N529,10),'Universo_BK-BIT'!$A$5:$E$10005,2,0)="","X",VLOOKUP(LEFT(N529,10),'Universo_BK-BIT'!$A$5:$E$10005,2,0))),"X")</f>
        <v>BK</v>
      </c>
      <c r="Q529" s="12">
        <f>IFERROR(IF(P529="X","",VLOOKUP(LEFT(N529,10),'Universo_BK-BIT'!$A$5:$E$10005,3,0)),"")</f>
        <v>14</v>
      </c>
      <c r="R529" s="14" t="e">
        <f t="shared" si="25"/>
        <v>#REF!</v>
      </c>
      <c r="S529" s="14" t="e">
        <f t="shared" si="26"/>
        <v>#N/A</v>
      </c>
      <c r="T529" s="14"/>
      <c r="U529" s="14" t="str">
        <f ca="1">IFERROR(IF(P529="X",IF(VLOOKUP(B529,'Oficios_-_pend_criticas'!$C$3:$J$4739,5,0)="","",IF(VLOOKUP(B529,'Oficios_-_pend_criticas'!$C$3:$J$4739,7,0)="",IF(TODAY()&gt;VLOOKUP(B529,'Oficios_-_pend_criticas'!$C$3:$J$4739,5,0),"X",""),IF(VLOOKUP(B529,'Oficios_-_pend_criticas'!$C$3:$J$4739,7,0)&gt;VLOOKUP(B529,'Oficios_-_pend_criticas'!$C$3:$J$4739,5,0),"X",""))),""),"")</f>
        <v/>
      </c>
      <c r="V529" s="14" t="str">
        <f ca="1">IFERROR(IF(Q529=0,IF(VLOOKUP(B529,'Oficios_-_pend_criticas'!$C$3:$J$4739,5,0)="","",IF(VLOOKUP(B529,'Oficios_-_pend_criticas'!$C$3:$J$4739,7,0)="",IF(TODAY()&gt;VLOOKUP(B529,'Oficios_-_pend_criticas'!$C$3:$J$4739,5,0),"X",""),IF(VLOOKUP(B529,'Oficios_-_pend_criticas'!$C$3:$J$4739,7,0)&gt;VLOOKUP(B529,'Oficios_-_pend_criticas'!$C$3:$J$4739,5,0),"X",""))),""),"")</f>
        <v/>
      </c>
      <c r="W529" s="14" t="str">
        <f ca="1">IFERROR(IF(P529&lt;&gt;"X",IF(Q529&gt;0,IF(VLOOKUP(B529,'Oficios_-_pend_criticas'!$C$4:$J$4739,5,0)="","",IF(VLOOKUP(B529,'Oficios_-_pend_criticas'!$C$4:$J$4739,7,0)="",IF(TODAY()&gt;VLOOKUP(B529,'Oficios_-_pend_criticas'!$C$4:$J$4739,5,0),"X",""),IF(VLOOKUP(B529,'Oficios_-_pend_criticas'!$C$4:$J$4739,7,0)&gt;VLOOKUP(B529,'Oficios_-_pend_criticas'!$C$4:$J$4739,5,0),"X",""))),""),""),"")</f>
        <v/>
      </c>
    </row>
    <row r="530" spans="1:23" ht="36.75" hidden="1" customHeight="1" x14ac:dyDescent="0.25">
      <c r="A530" s="9" t="str">
        <f t="shared" si="24"/>
        <v/>
      </c>
      <c r="B530" s="10" t="s">
        <v>1330</v>
      </c>
      <c r="C530" s="11" t="e">
        <f>IF(B530="","",VLOOKUP(B530,#REF!,6,0))</f>
        <v>#REF!</v>
      </c>
      <c r="D530" s="12" t="e">
        <f>IF(B530="","",VLOOKUP(B530,#REF!,22,0))</f>
        <v>#REF!</v>
      </c>
      <c r="E530" s="10" t="e">
        <f>IF(B530="","",VLOOKUP(B530,Consultas_públicas!$A$376:$G$3879,7,0))</f>
        <v>#N/A</v>
      </c>
      <c r="F530" s="12" t="s">
        <v>558</v>
      </c>
      <c r="G530" s="13">
        <v>43543</v>
      </c>
      <c r="H530" s="14" t="str">
        <f>IFERROR(IF(VLOOKUP(B530,'Oficios_-_pend_criticas'!$C$4:$D$4739,2,0)="","","X"),"")</f>
        <v/>
      </c>
      <c r="I530" s="12"/>
      <c r="J530" s="13"/>
      <c r="K530" s="10"/>
      <c r="L530" s="12" t="str">
        <f>IFERROR(VLOOKUP(B530,Retorno_da_RFB!$D$3:$I$6388,5,0),"")</f>
        <v>039</v>
      </c>
      <c r="M530" s="13">
        <f>IFERROR(VLOOKUP(B530,Retorno_da_RFB!$D$3:$I$6388,6,0),"")</f>
        <v>43556</v>
      </c>
      <c r="N530" s="10" t="str">
        <f>IFERROR(VLOOKUP(B530,Retorno_da_RFB!$D$3:$I$6388,3,0),"")</f>
        <v>8462.21.00</v>
      </c>
      <c r="O530" s="10" t="str">
        <f>IFERROR(VLOOKUP(B530,Retorno_da_RFB!$D$3:$I$6388,4,0),"")</f>
        <v>Combinações de máquinas para dobrar, chanfrar, arquear e modelar chapas de aço galvanizado ou galvalume com largura variável de 1000 a 1500mm e espessura entre 0,5 a 1,2mm, utilizado para fabricação de dutos para sistema de refrigeração, com velocidade máxima de alimentação de 15m/min e capacidade de fabricação de mais de 1000m2 por dia, compostas de: desbobinadeira com capacidade de carga máxima de 7 toneladas, niveladora, reviradora de bordas, entalhadora e puncionadora, cortadeira, formadora de encaixe “Pittsburgh” e flange TDF por dobra hidráulica, com comando numérico computadorizado (CNC) e motor de 28kw.</v>
      </c>
      <c r="P530" s="12" t="str">
        <f>IFERROR(IF(N530="","",IF(VLOOKUP(LEFT(N530,10),'Universo_BK-BIT'!$A$5:$E$10005,2,0)="","X",VLOOKUP(LEFT(N530,10),'Universo_BK-BIT'!$A$5:$E$10005,2,0))),"X")</f>
        <v>BK</v>
      </c>
      <c r="Q530" s="12">
        <f>IFERROR(IF(P530="X","",VLOOKUP(LEFT(N530,10),'Universo_BK-BIT'!$A$5:$E$10005,3,0)),"")</f>
        <v>14</v>
      </c>
      <c r="R530" s="14" t="e">
        <f t="shared" si="25"/>
        <v>#REF!</v>
      </c>
      <c r="S530" s="14" t="e">
        <f t="shared" si="26"/>
        <v>#N/A</v>
      </c>
      <c r="T530" s="14"/>
      <c r="U530" s="14" t="str">
        <f ca="1">IFERROR(IF(P530="X",IF(VLOOKUP(B530,'Oficios_-_pend_criticas'!$C$3:$J$4739,5,0)="","",IF(VLOOKUP(B530,'Oficios_-_pend_criticas'!$C$3:$J$4739,7,0)="",IF(TODAY()&gt;VLOOKUP(B530,'Oficios_-_pend_criticas'!$C$3:$J$4739,5,0),"X",""),IF(VLOOKUP(B530,'Oficios_-_pend_criticas'!$C$3:$J$4739,7,0)&gt;VLOOKUP(B530,'Oficios_-_pend_criticas'!$C$3:$J$4739,5,0),"X",""))),""),"")</f>
        <v/>
      </c>
      <c r="V530" s="14" t="str">
        <f ca="1">IFERROR(IF(Q530=0,IF(VLOOKUP(B530,'Oficios_-_pend_criticas'!$C$3:$J$4739,5,0)="","",IF(VLOOKUP(B530,'Oficios_-_pend_criticas'!$C$3:$J$4739,7,0)="",IF(TODAY()&gt;VLOOKUP(B530,'Oficios_-_pend_criticas'!$C$3:$J$4739,5,0),"X",""),IF(VLOOKUP(B530,'Oficios_-_pend_criticas'!$C$3:$J$4739,7,0)&gt;VLOOKUP(B530,'Oficios_-_pend_criticas'!$C$3:$J$4739,5,0),"X",""))),""),"")</f>
        <v/>
      </c>
      <c r="W530" s="14" t="str">
        <f ca="1">IFERROR(IF(P530&lt;&gt;"X",IF(Q530&gt;0,IF(VLOOKUP(B530,'Oficios_-_pend_criticas'!$C$4:$J$4739,5,0)="","",IF(VLOOKUP(B530,'Oficios_-_pend_criticas'!$C$4:$J$4739,7,0)="",IF(TODAY()&gt;VLOOKUP(B530,'Oficios_-_pend_criticas'!$C$4:$J$4739,5,0),"X",""),IF(VLOOKUP(B530,'Oficios_-_pend_criticas'!$C$4:$J$4739,7,0)&gt;VLOOKUP(B530,'Oficios_-_pend_criticas'!$C$4:$J$4739,5,0),"X",""))),""),""),"")</f>
        <v/>
      </c>
    </row>
    <row r="531" spans="1:23" ht="36.75" hidden="1" customHeight="1" x14ac:dyDescent="0.25">
      <c r="A531" s="9" t="str">
        <f t="shared" si="24"/>
        <v/>
      </c>
      <c r="B531" s="10" t="s">
        <v>1332</v>
      </c>
      <c r="C531" s="11" t="e">
        <f>IF(B531="","",VLOOKUP(B531,#REF!,6,0))</f>
        <v>#REF!</v>
      </c>
      <c r="D531" s="12" t="e">
        <f>IF(B531="","",VLOOKUP(B531,#REF!,22,0))</f>
        <v>#REF!</v>
      </c>
      <c r="E531" s="10" t="e">
        <f>IF(B531="","",VLOOKUP(B531,Consultas_públicas!$A$376:$G$3879,7,0))</f>
        <v>#N/A</v>
      </c>
      <c r="F531" s="12" t="s">
        <v>558</v>
      </c>
      <c r="G531" s="13">
        <v>43543</v>
      </c>
      <c r="H531" s="14" t="str">
        <f>IFERROR(IF(VLOOKUP(B531,'Oficios_-_pend_criticas'!$C$4:$D$4739,2,0)="","","X"),"")</f>
        <v/>
      </c>
      <c r="I531" s="12"/>
      <c r="J531" s="13"/>
      <c r="K531" s="10"/>
      <c r="L531" s="12" t="str">
        <f>IFERROR(VLOOKUP(B531,Retorno_da_RFB!$D$3:$I$6388,5,0),"")</f>
        <v>039</v>
      </c>
      <c r="M531" s="13">
        <f>IFERROR(VLOOKUP(B531,Retorno_da_RFB!$D$3:$I$6388,6,0),"")</f>
        <v>43556</v>
      </c>
      <c r="N531" s="10" t="str">
        <f>IFERROR(VLOOKUP(B531,Retorno_da_RFB!$D$3:$I$6388,3,0),"")</f>
        <v>8477.20.10</v>
      </c>
      <c r="O531" s="10" t="str">
        <f>IFERROR(VLOOKUP(B531,Retorno_da_RFB!$D$3:$I$6388,4,0),"")</f>
        <v>Combinações de máquinas para preparação de materiais termoplásticos (mistura e extrusão), formando corpo único, com capacidade de produção de até 450kg/h, compostas de: 1 extrusora monofuso com diâmetro da rosca de 165mm, velocidade de trabalho de até 35rpm, contendo alimentador forçador e homogeneizador de massas, resfriamento interno da rosca, com sistema de corte água e potência de 100HP-AC- Inversor; 1 misturador de dispersão pneumático com pressão de trabalho de até 8kg/cm2, com capacidade de 75 litros, para mistura das massas e homogeneização; 1 transportador de massas com potência de 2HP; 1 cilindro homogeneizador e resfriador com diâmetro de 22 polegadas; 1 esteira de transporte de massas com potência de 2HP; 2 tanques verticais de refrigeração à agua, para resfriamento dos grânulos; 1 turbina de ar com potência de 5HP e tubos para transporte; 2 tanques misturadores em aço inox para secagem dos grânulos, com capacidade de 1.000kg.</v>
      </c>
      <c r="P531" s="12" t="str">
        <f>IFERROR(IF(N531="","",IF(VLOOKUP(LEFT(N531,10),'Universo_BK-BIT'!$A$5:$E$10005,2,0)="","X",VLOOKUP(LEFT(N531,10),'Universo_BK-BIT'!$A$5:$E$10005,2,0))),"X")</f>
        <v>BK</v>
      </c>
      <c r="Q531" s="12">
        <f>IFERROR(IF(P531="X","",VLOOKUP(LEFT(N531,10),'Universo_BK-BIT'!$A$5:$E$10005,3,0)),"")</f>
        <v>14</v>
      </c>
      <c r="R531" s="14" t="e">
        <f t="shared" si="25"/>
        <v>#REF!</v>
      </c>
      <c r="S531" s="14" t="e">
        <f t="shared" si="26"/>
        <v>#N/A</v>
      </c>
      <c r="T531" s="14"/>
      <c r="U531" s="14" t="str">
        <f ca="1">IFERROR(IF(P531="X",IF(VLOOKUP(B531,'Oficios_-_pend_criticas'!$C$3:$J$4739,5,0)="","",IF(VLOOKUP(B531,'Oficios_-_pend_criticas'!$C$3:$J$4739,7,0)="",IF(TODAY()&gt;VLOOKUP(B531,'Oficios_-_pend_criticas'!$C$3:$J$4739,5,0),"X",""),IF(VLOOKUP(B531,'Oficios_-_pend_criticas'!$C$3:$J$4739,7,0)&gt;VLOOKUP(B531,'Oficios_-_pend_criticas'!$C$3:$J$4739,5,0),"X",""))),""),"")</f>
        <v/>
      </c>
      <c r="V531" s="14" t="str">
        <f ca="1">IFERROR(IF(Q531=0,IF(VLOOKUP(B531,'Oficios_-_pend_criticas'!$C$3:$J$4739,5,0)="","",IF(VLOOKUP(B531,'Oficios_-_pend_criticas'!$C$3:$J$4739,7,0)="",IF(TODAY()&gt;VLOOKUP(B531,'Oficios_-_pend_criticas'!$C$3:$J$4739,5,0),"X",""),IF(VLOOKUP(B531,'Oficios_-_pend_criticas'!$C$3:$J$4739,7,0)&gt;VLOOKUP(B531,'Oficios_-_pend_criticas'!$C$3:$J$4739,5,0),"X",""))),""),"")</f>
        <v/>
      </c>
      <c r="W531" s="14" t="str">
        <f ca="1">IFERROR(IF(P531&lt;&gt;"X",IF(Q531&gt;0,IF(VLOOKUP(B531,'Oficios_-_pend_criticas'!$C$4:$J$4739,5,0)="","",IF(VLOOKUP(B531,'Oficios_-_pend_criticas'!$C$4:$J$4739,7,0)="",IF(TODAY()&gt;VLOOKUP(B531,'Oficios_-_pend_criticas'!$C$4:$J$4739,5,0),"X",""),IF(VLOOKUP(B531,'Oficios_-_pend_criticas'!$C$4:$J$4739,7,0)&gt;VLOOKUP(B531,'Oficios_-_pend_criticas'!$C$4:$J$4739,5,0),"X",""))),""),""),"")</f>
        <v/>
      </c>
    </row>
    <row r="532" spans="1:23" ht="36.75" hidden="1" customHeight="1" x14ac:dyDescent="0.25">
      <c r="A532" s="9" t="str">
        <f t="shared" si="24"/>
        <v/>
      </c>
      <c r="B532" s="10" t="s">
        <v>1334</v>
      </c>
      <c r="C532" s="11" t="e">
        <f>IF(B532="","",VLOOKUP(B532,#REF!,6,0))</f>
        <v>#REF!</v>
      </c>
      <c r="D532" s="12" t="e">
        <f>IF(B532="","",VLOOKUP(B532,#REF!,22,0))</f>
        <v>#REF!</v>
      </c>
      <c r="E532" s="10" t="e">
        <f>IF(B532="","",VLOOKUP(B532,Consultas_públicas!$A$376:$G$3879,7,0))</f>
        <v>#N/A</v>
      </c>
      <c r="F532" s="12" t="s">
        <v>558</v>
      </c>
      <c r="G532" s="13">
        <v>43543</v>
      </c>
      <c r="H532" s="14" t="str">
        <f>IFERROR(IF(VLOOKUP(B532,'Oficios_-_pend_criticas'!$C$4:$D$4739,2,0)="","","X"),"")</f>
        <v/>
      </c>
      <c r="I532" s="12"/>
      <c r="J532" s="13"/>
      <c r="K532" s="10"/>
      <c r="L532" s="12" t="str">
        <f>IFERROR(VLOOKUP(B532,Retorno_da_RFB!$D$3:$I$6388,5,0),"")</f>
        <v>039</v>
      </c>
      <c r="M532" s="13">
        <f>IFERROR(VLOOKUP(B532,Retorno_da_RFB!$D$3:$I$6388,6,0),"")</f>
        <v>43556</v>
      </c>
      <c r="N532" s="10" t="str">
        <f>IFERROR(VLOOKUP(B532,Retorno_da_RFB!$D$3:$I$6388,3,0),"")</f>
        <v>8474.80.10</v>
      </c>
      <c r="O532" s="10" t="str">
        <f>IFERROR(VLOOKUP(B532,Retorno_da_RFB!$D$3:$I$6388,4,0),"")</f>
        <v>Máquinas automáticas para fabricação de moldes de areia verde, para fundição, molde com linha de divisão horizontal, aplicado na fundição de peças de ferro sem uso de caixas de fundição, com dimensões do molde sendo 510mm de largura, 610mm de comprimento e altura ajustável compreendida entre (150 e 220mm parte inferior) e (100 e 220mm parte superior), capacidade produtiva máxima de 120 moldes/h, equipamento totalmente automático controlado através de painel de comando elétrico central com CLP -Controlador Lógico Programável, enchimento de areia na câmara de molde, é feito através de sopro ar comprimido, todos os movimentos do equipamento são totalmente hidráulicos.</v>
      </c>
      <c r="P532" s="12" t="str">
        <f>IFERROR(IF(N532="","",IF(VLOOKUP(LEFT(N532,10),'Universo_BK-BIT'!$A$5:$E$10005,2,0)="","X",VLOOKUP(LEFT(N532,10),'Universo_BK-BIT'!$A$5:$E$10005,2,0))),"X")</f>
        <v>BK</v>
      </c>
      <c r="Q532" s="12">
        <f>IFERROR(IF(P532="X","",VLOOKUP(LEFT(N532,10),'Universo_BK-BIT'!$A$5:$E$10005,3,0)),"")</f>
        <v>14</v>
      </c>
      <c r="R532" s="14" t="e">
        <f t="shared" si="25"/>
        <v>#REF!</v>
      </c>
      <c r="S532" s="14" t="e">
        <f t="shared" si="26"/>
        <v>#N/A</v>
      </c>
      <c r="T532" s="14"/>
      <c r="U532" s="14" t="str">
        <f ca="1">IFERROR(IF(P532="X",IF(VLOOKUP(B532,'Oficios_-_pend_criticas'!$C$3:$J$4739,5,0)="","",IF(VLOOKUP(B532,'Oficios_-_pend_criticas'!$C$3:$J$4739,7,0)="",IF(TODAY()&gt;VLOOKUP(B532,'Oficios_-_pend_criticas'!$C$3:$J$4739,5,0),"X",""),IF(VLOOKUP(B532,'Oficios_-_pend_criticas'!$C$3:$J$4739,7,0)&gt;VLOOKUP(B532,'Oficios_-_pend_criticas'!$C$3:$J$4739,5,0),"X",""))),""),"")</f>
        <v/>
      </c>
      <c r="V532" s="14" t="str">
        <f ca="1">IFERROR(IF(Q532=0,IF(VLOOKUP(B532,'Oficios_-_pend_criticas'!$C$3:$J$4739,5,0)="","",IF(VLOOKUP(B532,'Oficios_-_pend_criticas'!$C$3:$J$4739,7,0)="",IF(TODAY()&gt;VLOOKUP(B532,'Oficios_-_pend_criticas'!$C$3:$J$4739,5,0),"X",""),IF(VLOOKUP(B532,'Oficios_-_pend_criticas'!$C$3:$J$4739,7,0)&gt;VLOOKUP(B532,'Oficios_-_pend_criticas'!$C$3:$J$4739,5,0),"X",""))),""),"")</f>
        <v/>
      </c>
      <c r="W532" s="14" t="str">
        <f ca="1">IFERROR(IF(P532&lt;&gt;"X",IF(Q532&gt;0,IF(VLOOKUP(B532,'Oficios_-_pend_criticas'!$C$4:$J$4739,5,0)="","",IF(VLOOKUP(B532,'Oficios_-_pend_criticas'!$C$4:$J$4739,7,0)="",IF(TODAY()&gt;VLOOKUP(B532,'Oficios_-_pend_criticas'!$C$4:$J$4739,5,0),"X",""),IF(VLOOKUP(B532,'Oficios_-_pend_criticas'!$C$4:$J$4739,7,0)&gt;VLOOKUP(B532,'Oficios_-_pend_criticas'!$C$4:$J$4739,5,0),"X",""))),""),""),"")</f>
        <v/>
      </c>
    </row>
    <row r="533" spans="1:23" ht="36.75" hidden="1" customHeight="1" x14ac:dyDescent="0.25">
      <c r="A533" s="9" t="str">
        <f t="shared" si="24"/>
        <v/>
      </c>
      <c r="B533" s="10" t="s">
        <v>1336</v>
      </c>
      <c r="C533" s="11" t="e">
        <f>IF(B533="","",VLOOKUP(B533,#REF!,6,0))</f>
        <v>#REF!</v>
      </c>
      <c r="D533" s="12" t="e">
        <f>IF(B533="","",VLOOKUP(B533,#REF!,22,0))</f>
        <v>#REF!</v>
      </c>
      <c r="E533" s="10" t="e">
        <f>IF(B533="","",VLOOKUP(B533,Consultas_públicas!$A$376:$G$3879,7,0))</f>
        <v>#N/A</v>
      </c>
      <c r="F533" s="12" t="s">
        <v>558</v>
      </c>
      <c r="G533" s="13">
        <v>43543</v>
      </c>
      <c r="H533" s="14" t="str">
        <f>IFERROR(IF(VLOOKUP(B533,'Oficios_-_pend_criticas'!$C$4:$D$4739,2,0)="","","X"),"")</f>
        <v/>
      </c>
      <c r="I533" s="12"/>
      <c r="J533" s="13"/>
      <c r="K533" s="10"/>
      <c r="L533" s="12" t="str">
        <f>IFERROR(VLOOKUP(B533,Retorno_da_RFB!$D$3:$I$6388,5,0),"")</f>
        <v>039</v>
      </c>
      <c r="M533" s="13">
        <f>IFERROR(VLOOKUP(B533,Retorno_da_RFB!$D$3:$I$6388,6,0),"")</f>
        <v>43556</v>
      </c>
      <c r="N533" s="10" t="str">
        <f>IFERROR(VLOOKUP(B533,Retorno_da_RFB!$D$3:$I$6388,3,0),"")</f>
        <v>8428.39.90</v>
      </c>
      <c r="O533" s="10" t="str">
        <f>IFERROR(VLOOKUP(B533,Retorno_da_RFB!$D$3:$I$6388,4,0),"")</f>
        <v>Combinações de máquinas automáticas para movimentação, classificação e separação por dimensões e estocagem de pisos e revestimentos cerâmicos queimados, provenientes da descarga de forno de queima e posterior alimentação de linhas de processo final de acabamento do produto cerâmico, compostas de: transportadores de rolos motorizados e a correias, sistema de classificação e separação automática por dimensões do produto queimado com até 6 conjuntos de calibres,  máquinas de carga e descarga das plataformas ou caixas metálicas para o acúmulo dos planos sobrepostos do produto cerâmico com auxílio de plano a ventosas ou plano aspirantes para prender, movimentar verticalmente e transladar horizontalmente o plano formado de produtos cerâmicos, com capacidade de estocagem variável em função das características do produto, com respectivos transportadores de correias, formadores de filas, mesas de translado a correias e mesas a rolos motorizados para a formação, recebimento ou transporte das filas e dos planos de carga ou descarga de produtos e quadro elétrico computadorizado.</v>
      </c>
      <c r="P533" s="12" t="str">
        <f>IFERROR(IF(N533="","",IF(VLOOKUP(LEFT(N533,10),'Universo_BK-BIT'!$A$5:$E$10005,2,0)="","X",VLOOKUP(LEFT(N533,10),'Universo_BK-BIT'!$A$5:$E$10005,2,0))),"X")</f>
        <v>BK</v>
      </c>
      <c r="Q533" s="12">
        <f>IFERROR(IF(P533="X","",VLOOKUP(LEFT(N533,10),'Universo_BK-BIT'!$A$5:$E$10005,3,0)),"")</f>
        <v>14</v>
      </c>
      <c r="R533" s="14" t="e">
        <f t="shared" si="25"/>
        <v>#REF!</v>
      </c>
      <c r="S533" s="14" t="e">
        <f t="shared" si="26"/>
        <v>#N/A</v>
      </c>
      <c r="T533" s="14"/>
      <c r="U533" s="14" t="str">
        <f ca="1">IFERROR(IF(P533="X",IF(VLOOKUP(B533,'Oficios_-_pend_criticas'!$C$3:$J$4739,5,0)="","",IF(VLOOKUP(B533,'Oficios_-_pend_criticas'!$C$3:$J$4739,7,0)="",IF(TODAY()&gt;VLOOKUP(B533,'Oficios_-_pend_criticas'!$C$3:$J$4739,5,0),"X",""),IF(VLOOKUP(B533,'Oficios_-_pend_criticas'!$C$3:$J$4739,7,0)&gt;VLOOKUP(B533,'Oficios_-_pend_criticas'!$C$3:$J$4739,5,0),"X",""))),""),"")</f>
        <v/>
      </c>
      <c r="V533" s="14" t="str">
        <f ca="1">IFERROR(IF(Q533=0,IF(VLOOKUP(B533,'Oficios_-_pend_criticas'!$C$3:$J$4739,5,0)="","",IF(VLOOKUP(B533,'Oficios_-_pend_criticas'!$C$3:$J$4739,7,0)="",IF(TODAY()&gt;VLOOKUP(B533,'Oficios_-_pend_criticas'!$C$3:$J$4739,5,0),"X",""),IF(VLOOKUP(B533,'Oficios_-_pend_criticas'!$C$3:$J$4739,7,0)&gt;VLOOKUP(B533,'Oficios_-_pend_criticas'!$C$3:$J$4739,5,0),"X",""))),""),"")</f>
        <v/>
      </c>
      <c r="W533" s="14" t="str">
        <f ca="1">IFERROR(IF(P533&lt;&gt;"X",IF(Q533&gt;0,IF(VLOOKUP(B533,'Oficios_-_pend_criticas'!$C$4:$J$4739,5,0)="","",IF(VLOOKUP(B533,'Oficios_-_pend_criticas'!$C$4:$J$4739,7,0)="",IF(TODAY()&gt;VLOOKUP(B533,'Oficios_-_pend_criticas'!$C$4:$J$4739,5,0),"X",""),IF(VLOOKUP(B533,'Oficios_-_pend_criticas'!$C$4:$J$4739,7,0)&gt;VLOOKUP(B533,'Oficios_-_pend_criticas'!$C$4:$J$4739,5,0),"X",""))),""),""),"")</f>
        <v/>
      </c>
    </row>
    <row r="534" spans="1:23" ht="36.75" hidden="1" customHeight="1" x14ac:dyDescent="0.25">
      <c r="A534" s="9" t="str">
        <f t="shared" si="24"/>
        <v/>
      </c>
      <c r="B534" s="10" t="s">
        <v>1338</v>
      </c>
      <c r="C534" s="11" t="e">
        <f>IF(B534="","",VLOOKUP(B534,#REF!,6,0))</f>
        <v>#REF!</v>
      </c>
      <c r="D534" s="12" t="e">
        <f>IF(B534="","",VLOOKUP(B534,#REF!,22,0))</f>
        <v>#REF!</v>
      </c>
      <c r="E534" s="10" t="e">
        <f>IF(B534="","",VLOOKUP(B534,Consultas_públicas!$A$376:$G$3879,7,0))</f>
        <v>#N/A</v>
      </c>
      <c r="F534" s="12" t="s">
        <v>558</v>
      </c>
      <c r="G534" s="13">
        <v>43543</v>
      </c>
      <c r="H534" s="14" t="str">
        <f>IFERROR(IF(VLOOKUP(B534,'Oficios_-_pend_criticas'!$C$4:$D$4739,2,0)="","","X"),"")</f>
        <v/>
      </c>
      <c r="I534" s="12"/>
      <c r="J534" s="13"/>
      <c r="K534" s="10"/>
      <c r="L534" s="12" t="str">
        <f>IFERROR(VLOOKUP(B534,Retorno_da_RFB!$D$3:$I$6388,5,0),"")</f>
        <v>039</v>
      </c>
      <c r="M534" s="13">
        <f>IFERROR(VLOOKUP(B534,Retorno_da_RFB!$D$3:$I$6388,6,0),"")</f>
        <v>43556</v>
      </c>
      <c r="N534" s="10" t="str">
        <f>IFERROR(VLOOKUP(B534,Retorno_da_RFB!$D$3:$I$6388,3,0),"")</f>
        <v>8422.30.10</v>
      </c>
      <c r="O534" s="10" t="str">
        <f>IFERROR(VLOOKUP(B534,Retorno_da_RFB!$D$3:$I$6388,4,0),"")</f>
        <v>Máquinas rotuladoras automáticas de duplo cabeçote para rótulo tipo manga, dotados de sistema automático de ajuste do mandril para formatação dos rótulos, de velocidade: 1.000 garrafas/minuto e trabalhando em um cabeçote até 800 garrafas/minuto com 2 interfaces, sendo que uma interface dedicada para operação da máquina e outra interface dedicada para manutenção/ interligação com a intranet da fábrica com o forno a vapor com portas em acrílico para visualização interna dos frascos.</v>
      </c>
      <c r="P534" s="12" t="str">
        <f>IFERROR(IF(N534="","",IF(VLOOKUP(LEFT(N534,10),'Universo_BK-BIT'!$A$5:$E$10005,2,0)="","X",VLOOKUP(LEFT(N534,10),'Universo_BK-BIT'!$A$5:$E$10005,2,0))),"X")</f>
        <v>BK</v>
      </c>
      <c r="Q534" s="12">
        <f>IFERROR(IF(P534="X","",VLOOKUP(LEFT(N534,10),'Universo_BK-BIT'!$A$5:$E$10005,3,0)),"")</f>
        <v>14</v>
      </c>
      <c r="R534" s="14" t="e">
        <f t="shared" si="25"/>
        <v>#REF!</v>
      </c>
      <c r="S534" s="14" t="e">
        <f t="shared" si="26"/>
        <v>#N/A</v>
      </c>
      <c r="T534" s="14"/>
      <c r="U534" s="14" t="str">
        <f ca="1">IFERROR(IF(P534="X",IF(VLOOKUP(B534,'Oficios_-_pend_criticas'!$C$3:$J$4739,5,0)="","",IF(VLOOKUP(B534,'Oficios_-_pend_criticas'!$C$3:$J$4739,7,0)="",IF(TODAY()&gt;VLOOKUP(B534,'Oficios_-_pend_criticas'!$C$3:$J$4739,5,0),"X",""),IF(VLOOKUP(B534,'Oficios_-_pend_criticas'!$C$3:$J$4739,7,0)&gt;VLOOKUP(B534,'Oficios_-_pend_criticas'!$C$3:$J$4739,5,0),"X",""))),""),"")</f>
        <v/>
      </c>
      <c r="V534" s="14" t="str">
        <f ca="1">IFERROR(IF(Q534=0,IF(VLOOKUP(B534,'Oficios_-_pend_criticas'!$C$3:$J$4739,5,0)="","",IF(VLOOKUP(B534,'Oficios_-_pend_criticas'!$C$3:$J$4739,7,0)="",IF(TODAY()&gt;VLOOKUP(B534,'Oficios_-_pend_criticas'!$C$3:$J$4739,5,0),"X",""),IF(VLOOKUP(B534,'Oficios_-_pend_criticas'!$C$3:$J$4739,7,0)&gt;VLOOKUP(B534,'Oficios_-_pend_criticas'!$C$3:$J$4739,5,0),"X",""))),""),"")</f>
        <v/>
      </c>
      <c r="W534" s="14" t="str">
        <f ca="1">IFERROR(IF(P534&lt;&gt;"X",IF(Q534&gt;0,IF(VLOOKUP(B534,'Oficios_-_pend_criticas'!$C$4:$J$4739,5,0)="","",IF(VLOOKUP(B534,'Oficios_-_pend_criticas'!$C$4:$J$4739,7,0)="",IF(TODAY()&gt;VLOOKUP(B534,'Oficios_-_pend_criticas'!$C$4:$J$4739,5,0),"X",""),IF(VLOOKUP(B534,'Oficios_-_pend_criticas'!$C$4:$J$4739,7,0)&gt;VLOOKUP(B534,'Oficios_-_pend_criticas'!$C$4:$J$4739,5,0),"X",""))),""),""),"")</f>
        <v/>
      </c>
    </row>
    <row r="535" spans="1:23" ht="36.75" hidden="1" customHeight="1" x14ac:dyDescent="0.25">
      <c r="A535" s="9" t="str">
        <f t="shared" si="24"/>
        <v/>
      </c>
      <c r="B535" s="10" t="s">
        <v>1340</v>
      </c>
      <c r="C535" s="11" t="e">
        <f>IF(B535="","",VLOOKUP(B535,#REF!,6,0))</f>
        <v>#REF!</v>
      </c>
      <c r="D535" s="12" t="e">
        <f>IF(B535="","",VLOOKUP(B535,#REF!,22,0))</f>
        <v>#REF!</v>
      </c>
      <c r="E535" s="10" t="e">
        <f>IF(B535="","",VLOOKUP(B535,Consultas_públicas!$A$376:$G$3879,7,0))</f>
        <v>#N/A</v>
      </c>
      <c r="F535" s="12" t="s">
        <v>558</v>
      </c>
      <c r="G535" s="13">
        <v>43543</v>
      </c>
      <c r="H535" s="14" t="str">
        <f>IFERROR(IF(VLOOKUP(B535,'Oficios_-_pend_criticas'!$C$4:$D$4739,2,0)="","","X"),"")</f>
        <v/>
      </c>
      <c r="I535" s="12"/>
      <c r="J535" s="13"/>
      <c r="K535" s="10"/>
      <c r="L535" s="12" t="str">
        <f>IFERROR(VLOOKUP(B535,Retorno_da_RFB!$D$3:$I$6388,5,0),"")</f>
        <v>039</v>
      </c>
      <c r="M535" s="13">
        <f>IFERROR(VLOOKUP(B535,Retorno_da_RFB!$D$3:$I$6388,6,0),"")</f>
        <v>43556</v>
      </c>
      <c r="N535" s="10" t="str">
        <f>IFERROR(VLOOKUP(B535,Retorno_da_RFB!$D$3:$I$6388,3,0),"")</f>
        <v>8422.40.90</v>
      </c>
      <c r="O535" s="10" t="str">
        <f>IFERROR(VLOOKUP(B535,Retorno_da_RFB!$D$3:$I$6388,4,0),"")</f>
        <v>Combinações de máquinas, automáticas e contínuas, para encartuchar e encaixotar frascos contendo produtos farmacêuticos e/ou cosméticos, com controladores lógicos programáveis (CLPs), sistemas de controle automatizados atendendo aos requisitos da norma 21 CFR parte 11 do FDA (Food and Drug Administration), compostas de: uma máquina encartuchadora horizontal, com capacidade de produção máxima maior ou igual a 400cartuchos/min, para cartuchos com dimensões máximas iguais a 75x70x160mm, com estação de abertura e posicionamento de cartuchos pré-colados, estação de alimentação dos produtos nos cartuchos, dispositivo de inserção de bulas, estação de fechamento dos cartuchos, sistema de aplicação de cola a quente para selagem de abas, estação de descarte de cartuchos não alimentados adequadamente; uma máquina para checagem de peso e inspeção visual, com velocidade operacional máxima maior ou igual a 300 peças/min, para cartuchos com dimensões máximas iguais a 120x100x200mm, com estação para impressão de dados variáveis nos cartuchos, estação de descarte de cartuchos não-conformes; uma máquina encaixotadora tipo "Case Packer", com capacidade de produção máxima igual a 8 caixas/min, para caixas com dimensões máximas maiores ou iguais a 500x350x350mm, estação de abertura de caixas, estação de empilhamento e alimentação dos cartuchos nas caixas, estação de fechamento das caixas.</v>
      </c>
      <c r="P535" s="12" t="str">
        <f>IFERROR(IF(N535="","",IF(VLOOKUP(LEFT(N535,10),'Universo_BK-BIT'!$A$5:$E$10005,2,0)="","X",VLOOKUP(LEFT(N535,10),'Universo_BK-BIT'!$A$5:$E$10005,2,0))),"X")</f>
        <v>BK</v>
      </c>
      <c r="Q535" s="12">
        <f>IFERROR(IF(P535="X","",VLOOKUP(LEFT(N535,10),'Universo_BK-BIT'!$A$5:$E$10005,3,0)),"")</f>
        <v>14</v>
      </c>
      <c r="R535" s="14" t="e">
        <f t="shared" si="25"/>
        <v>#REF!</v>
      </c>
      <c r="S535" s="14" t="e">
        <f t="shared" si="26"/>
        <v>#N/A</v>
      </c>
      <c r="T535" s="14"/>
      <c r="U535" s="14" t="str">
        <f ca="1">IFERROR(IF(P535="X",IF(VLOOKUP(B535,'Oficios_-_pend_criticas'!$C$3:$J$4739,5,0)="","",IF(VLOOKUP(B535,'Oficios_-_pend_criticas'!$C$3:$J$4739,7,0)="",IF(TODAY()&gt;VLOOKUP(B535,'Oficios_-_pend_criticas'!$C$3:$J$4739,5,0),"X",""),IF(VLOOKUP(B535,'Oficios_-_pend_criticas'!$C$3:$J$4739,7,0)&gt;VLOOKUP(B535,'Oficios_-_pend_criticas'!$C$3:$J$4739,5,0),"X",""))),""),"")</f>
        <v/>
      </c>
      <c r="V535" s="14" t="str">
        <f ca="1">IFERROR(IF(Q535=0,IF(VLOOKUP(B535,'Oficios_-_pend_criticas'!$C$3:$J$4739,5,0)="","",IF(VLOOKUP(B535,'Oficios_-_pend_criticas'!$C$3:$J$4739,7,0)="",IF(TODAY()&gt;VLOOKUP(B535,'Oficios_-_pend_criticas'!$C$3:$J$4739,5,0),"X",""),IF(VLOOKUP(B535,'Oficios_-_pend_criticas'!$C$3:$J$4739,7,0)&gt;VLOOKUP(B535,'Oficios_-_pend_criticas'!$C$3:$J$4739,5,0),"X",""))),""),"")</f>
        <v/>
      </c>
      <c r="W535" s="14" t="str">
        <f ca="1">IFERROR(IF(P535&lt;&gt;"X",IF(Q535&gt;0,IF(VLOOKUP(B535,'Oficios_-_pend_criticas'!$C$4:$J$4739,5,0)="","",IF(VLOOKUP(B535,'Oficios_-_pend_criticas'!$C$4:$J$4739,7,0)="",IF(TODAY()&gt;VLOOKUP(B535,'Oficios_-_pend_criticas'!$C$4:$J$4739,5,0),"X",""),IF(VLOOKUP(B535,'Oficios_-_pend_criticas'!$C$4:$J$4739,7,0)&gt;VLOOKUP(B535,'Oficios_-_pend_criticas'!$C$4:$J$4739,5,0),"X",""))),""),""),"")</f>
        <v/>
      </c>
    </row>
    <row r="536" spans="1:23" ht="36.75" hidden="1" customHeight="1" x14ac:dyDescent="0.25">
      <c r="A536" s="9" t="str">
        <f t="shared" si="24"/>
        <v/>
      </c>
      <c r="B536" s="10" t="s">
        <v>1342</v>
      </c>
      <c r="C536" s="11" t="e">
        <f>IF(B536="","",VLOOKUP(B536,#REF!,6,0))</f>
        <v>#REF!</v>
      </c>
      <c r="D536" s="12" t="e">
        <f>IF(B536="","",VLOOKUP(B536,#REF!,22,0))</f>
        <v>#REF!</v>
      </c>
      <c r="E536" s="10" t="e">
        <f>IF(B536="","",VLOOKUP(B536,Consultas_públicas!$A$376:$G$3879,7,0))</f>
        <v>#N/A</v>
      </c>
      <c r="F536" s="12" t="s">
        <v>558</v>
      </c>
      <c r="G536" s="13">
        <v>43543</v>
      </c>
      <c r="H536" s="14" t="str">
        <f>IFERROR(IF(VLOOKUP(B536,'Oficios_-_pend_criticas'!$C$4:$D$4739,2,0)="","","X"),"")</f>
        <v/>
      </c>
      <c r="I536" s="12"/>
      <c r="J536" s="13"/>
      <c r="K536" s="10"/>
      <c r="L536" s="12" t="str">
        <f>IFERROR(VLOOKUP(B536,Retorno_da_RFB!$D$3:$I$6388,5,0),"")</f>
        <v>039</v>
      </c>
      <c r="M536" s="13">
        <f>IFERROR(VLOOKUP(B536,Retorno_da_RFB!$D$3:$I$6388,6,0),"")</f>
        <v>43556</v>
      </c>
      <c r="N536" s="10" t="str">
        <f>IFERROR(VLOOKUP(B536,Retorno_da_RFB!$D$3:$I$6388,3,0),"")</f>
        <v>8479.89.99</v>
      </c>
      <c r="O536" s="10" t="str">
        <f>IFERROR(VLOOKUP(B536,Retorno_da_RFB!$D$3:$I$6388,4,0),"")</f>
        <v>Combinações de máquinas para processo de aplicação de filmes de poliéster “foil” em laminados sintéticos, couros e tecidos, composta de: 01 desbobinadeira pneumática com acumulador hidráulico de tecidos; 01 aplicador de resina; 01 estufa de aquecimento elétrico de 6m de extensão; 01 aplicador de filme de poliéster “foil”; 03 rebobinadeiras; 01 refiladora.</v>
      </c>
      <c r="P536" s="12" t="str">
        <f>IFERROR(IF(N536="","",IF(VLOOKUP(LEFT(N536,10),'Universo_BK-BIT'!$A$5:$E$10005,2,0)="","X",VLOOKUP(LEFT(N536,10),'Universo_BK-BIT'!$A$5:$E$10005,2,0))),"X")</f>
        <v>BK</v>
      </c>
      <c r="Q536" s="12">
        <f>IFERROR(IF(P536="X","",VLOOKUP(LEFT(N536,10),'Universo_BK-BIT'!$A$5:$E$10005,3,0)),"")</f>
        <v>14</v>
      </c>
      <c r="R536" s="14" t="e">
        <f t="shared" si="25"/>
        <v>#REF!</v>
      </c>
      <c r="S536" s="14" t="e">
        <f t="shared" si="26"/>
        <v>#N/A</v>
      </c>
      <c r="T536" s="14"/>
      <c r="U536" s="14" t="str">
        <f ca="1">IFERROR(IF(P536="X",IF(VLOOKUP(B536,'Oficios_-_pend_criticas'!$C$3:$J$4739,5,0)="","",IF(VLOOKUP(B536,'Oficios_-_pend_criticas'!$C$3:$J$4739,7,0)="",IF(TODAY()&gt;VLOOKUP(B536,'Oficios_-_pend_criticas'!$C$3:$J$4739,5,0),"X",""),IF(VLOOKUP(B536,'Oficios_-_pend_criticas'!$C$3:$J$4739,7,0)&gt;VLOOKUP(B536,'Oficios_-_pend_criticas'!$C$3:$J$4739,5,0),"X",""))),""),"")</f>
        <v/>
      </c>
      <c r="V536" s="14" t="str">
        <f ca="1">IFERROR(IF(Q536=0,IF(VLOOKUP(B536,'Oficios_-_pend_criticas'!$C$3:$J$4739,5,0)="","",IF(VLOOKUP(B536,'Oficios_-_pend_criticas'!$C$3:$J$4739,7,0)="",IF(TODAY()&gt;VLOOKUP(B536,'Oficios_-_pend_criticas'!$C$3:$J$4739,5,0),"X",""),IF(VLOOKUP(B536,'Oficios_-_pend_criticas'!$C$3:$J$4739,7,0)&gt;VLOOKUP(B536,'Oficios_-_pend_criticas'!$C$3:$J$4739,5,0),"X",""))),""),"")</f>
        <v/>
      </c>
      <c r="W536" s="14" t="str">
        <f ca="1">IFERROR(IF(P536&lt;&gt;"X",IF(Q536&gt;0,IF(VLOOKUP(B536,'Oficios_-_pend_criticas'!$C$4:$J$4739,5,0)="","",IF(VLOOKUP(B536,'Oficios_-_pend_criticas'!$C$4:$J$4739,7,0)="",IF(TODAY()&gt;VLOOKUP(B536,'Oficios_-_pend_criticas'!$C$4:$J$4739,5,0),"X",""),IF(VLOOKUP(B536,'Oficios_-_pend_criticas'!$C$4:$J$4739,7,0)&gt;VLOOKUP(B536,'Oficios_-_pend_criticas'!$C$4:$J$4739,5,0),"X",""))),""),""),"")</f>
        <v/>
      </c>
    </row>
    <row r="537" spans="1:23" ht="36.75" hidden="1" customHeight="1" x14ac:dyDescent="0.25">
      <c r="A537" s="9" t="str">
        <f t="shared" si="24"/>
        <v/>
      </c>
      <c r="B537" s="10" t="s">
        <v>1344</v>
      </c>
      <c r="C537" s="11" t="e">
        <f>IF(B537="","",VLOOKUP(B537,#REF!,6,0))</f>
        <v>#REF!</v>
      </c>
      <c r="D537" s="12" t="e">
        <f>IF(B537="","",VLOOKUP(B537,#REF!,22,0))</f>
        <v>#REF!</v>
      </c>
      <c r="E537" s="10" t="e">
        <f>IF(B537="","",VLOOKUP(B537,Consultas_públicas!$A$376:$G$3879,7,0))</f>
        <v>#N/A</v>
      </c>
      <c r="F537" s="12" t="s">
        <v>558</v>
      </c>
      <c r="G537" s="13">
        <v>43543</v>
      </c>
      <c r="H537" s="14" t="str">
        <f>IFERROR(IF(VLOOKUP(B537,'Oficios_-_pend_criticas'!$C$4:$D$4739,2,0)="","","X"),"")</f>
        <v/>
      </c>
      <c r="I537" s="12"/>
      <c r="J537" s="13"/>
      <c r="K537" s="10"/>
      <c r="L537" s="12" t="str">
        <f>IFERROR(VLOOKUP(B537,Retorno_da_RFB!$D$3:$I$6388,5,0),"")</f>
        <v>039</v>
      </c>
      <c r="M537" s="13">
        <f>IFERROR(VLOOKUP(B537,Retorno_da_RFB!$D$3:$I$6388,6,0),"")</f>
        <v>43556</v>
      </c>
      <c r="N537" s="10" t="str">
        <f>IFERROR(VLOOKUP(B537,Retorno_da_RFB!$D$3:$I$6388,3,0),"")</f>
        <v>8428.39.90</v>
      </c>
      <c r="O537" s="10" t="str">
        <f>IFERROR(VLOOKUP(B537,Retorno_da_RFB!$D$3:$I$6388,4,0),"")</f>
        <v>Combinação de máquinas para movimentação e paletização de pacotes de caixas de papelão, compostas de: unidade paletizadora automática para pilhas de pacotes com dimensões máximas com dois lastros simultâneos de 1500 x 1600 x 2300 mm (L x C x A) e um lastro de 3200 x 1600 x 2300mm (L x C x A) e dimensão mínima da pilha de pacotes de 600 x 700 x 600 (L x C x A) e velocidade máxima de preparação dos lastros de aproximadamente 260 lastros / hora; 2 unidades separadores de pacotes com altura de trabalho de aproximadamente 1000mm; 5 unidades de transferência 90º mono-bidirecional com manta plásticas e esferas com altura de trabalho de aproximadamente 1000mm; transportador motorizado com esteiras plásticas com altura de trabalho de aproximadamente 1000mm; 2 unidade viradora de pacotes com altura de trabalho de aproximadamente 1000mm; unidade viradora de lastros duplo com altura de trabalho de aproximadamente 1000mm; unidade formadora de lastros duplo com altura de trabalho de aproximadamente 1000mm; unidade de movimentação da chapa de base com; unidade de movimentação da chapa intermediaria com ventosas; unidade alimentadora de estrados para pilha com máximo 12 estrados; 02 transportador de piso com roletes motorizados com velocidade de translação da pilha variável até 25m/min; transportador de piso com roletes livres (roletes loucos); barreira de proteção para empilhadeira.</v>
      </c>
      <c r="P537" s="12" t="str">
        <f>IFERROR(IF(N537="","",IF(VLOOKUP(LEFT(N537,10),'Universo_BK-BIT'!$A$5:$E$10005,2,0)="","X",VLOOKUP(LEFT(N537,10),'Universo_BK-BIT'!$A$5:$E$10005,2,0))),"X")</f>
        <v>BK</v>
      </c>
      <c r="Q537" s="12">
        <f>IFERROR(IF(P537="X","",VLOOKUP(LEFT(N537,10),'Universo_BK-BIT'!$A$5:$E$10005,3,0)),"")</f>
        <v>14</v>
      </c>
      <c r="R537" s="14" t="e">
        <f t="shared" si="25"/>
        <v>#REF!</v>
      </c>
      <c r="S537" s="14" t="e">
        <f t="shared" si="26"/>
        <v>#N/A</v>
      </c>
      <c r="T537" s="14"/>
      <c r="U537" s="14" t="str">
        <f ca="1">IFERROR(IF(P537="X",IF(VLOOKUP(B537,'Oficios_-_pend_criticas'!$C$3:$J$4739,5,0)="","",IF(VLOOKUP(B537,'Oficios_-_pend_criticas'!$C$3:$J$4739,7,0)="",IF(TODAY()&gt;VLOOKUP(B537,'Oficios_-_pend_criticas'!$C$3:$J$4739,5,0),"X",""),IF(VLOOKUP(B537,'Oficios_-_pend_criticas'!$C$3:$J$4739,7,0)&gt;VLOOKUP(B537,'Oficios_-_pend_criticas'!$C$3:$J$4739,5,0),"X",""))),""),"")</f>
        <v/>
      </c>
      <c r="V537" s="14" t="str">
        <f ca="1">IFERROR(IF(Q537=0,IF(VLOOKUP(B537,'Oficios_-_pend_criticas'!$C$3:$J$4739,5,0)="","",IF(VLOOKUP(B537,'Oficios_-_pend_criticas'!$C$3:$J$4739,7,0)="",IF(TODAY()&gt;VLOOKUP(B537,'Oficios_-_pend_criticas'!$C$3:$J$4739,5,0),"X",""),IF(VLOOKUP(B537,'Oficios_-_pend_criticas'!$C$3:$J$4739,7,0)&gt;VLOOKUP(B537,'Oficios_-_pend_criticas'!$C$3:$J$4739,5,0),"X",""))),""),"")</f>
        <v/>
      </c>
      <c r="W537" s="14" t="str">
        <f ca="1">IFERROR(IF(P537&lt;&gt;"X",IF(Q537&gt;0,IF(VLOOKUP(B537,'Oficios_-_pend_criticas'!$C$4:$J$4739,5,0)="","",IF(VLOOKUP(B537,'Oficios_-_pend_criticas'!$C$4:$J$4739,7,0)="",IF(TODAY()&gt;VLOOKUP(B537,'Oficios_-_pend_criticas'!$C$4:$J$4739,5,0),"X",""),IF(VLOOKUP(B537,'Oficios_-_pend_criticas'!$C$4:$J$4739,7,0)&gt;VLOOKUP(B537,'Oficios_-_pend_criticas'!$C$4:$J$4739,5,0),"X",""))),""),""),"")</f>
        <v/>
      </c>
    </row>
    <row r="538" spans="1:23" ht="36.75" hidden="1" customHeight="1" x14ac:dyDescent="0.25">
      <c r="A538" s="9" t="str">
        <f t="shared" si="24"/>
        <v/>
      </c>
      <c r="B538" s="10" t="s">
        <v>1346</v>
      </c>
      <c r="C538" s="11" t="e">
        <f>IF(B538="","",VLOOKUP(B538,#REF!,6,0))</f>
        <v>#REF!</v>
      </c>
      <c r="D538" s="12" t="e">
        <f>IF(B538="","",VLOOKUP(B538,#REF!,22,0))</f>
        <v>#REF!</v>
      </c>
      <c r="E538" s="10" t="e">
        <f>IF(B538="","",VLOOKUP(B538,Consultas_públicas!$A$376:$G$3879,7,0))</f>
        <v>#N/A</v>
      </c>
      <c r="F538" s="12" t="s">
        <v>558</v>
      </c>
      <c r="G538" s="13">
        <v>43543</v>
      </c>
      <c r="H538" s="14" t="str">
        <f>IFERROR(IF(VLOOKUP(B538,'Oficios_-_pend_criticas'!$C$4:$D$4739,2,0)="","","X"),"")</f>
        <v/>
      </c>
      <c r="I538" s="12"/>
      <c r="J538" s="13"/>
      <c r="K538" s="10"/>
      <c r="L538" s="12" t="str">
        <f>IFERROR(VLOOKUP(B538,Retorno_da_RFB!$D$3:$I$6388,5,0),"")</f>
        <v>039</v>
      </c>
      <c r="M538" s="13">
        <f>IFERROR(VLOOKUP(B538,Retorno_da_RFB!$D$3:$I$6388,6,0),"")</f>
        <v>43556</v>
      </c>
      <c r="N538" s="10" t="str">
        <f>IFERROR(VLOOKUP(B538,Retorno_da_RFB!$D$3:$I$6388,3,0),"")</f>
        <v>9032.89.89</v>
      </c>
      <c r="O538" s="10" t="str">
        <f>IFERROR(VLOOKUP(B538,Retorno_da_RFB!$D$3:$I$6388,4,0),"")</f>
        <v>Aparelhos eletrônicos automáticos para medição óptica do fluxo de vazão de vidro, formado por 3 câmeras de monitoramento, com medição de vazão de 0 a 25 toneladas de vidro por dia e por câmera, densidade do vidro na medição de 2.500kg/m3 e temperatura do vidro de 1.100°C, utilizado na fabricação de lã de vidro.</v>
      </c>
      <c r="P538" s="12" t="str">
        <f>IFERROR(IF(N538="","",IF(VLOOKUP(LEFT(N538,10),'Universo_BK-BIT'!$A$5:$E$10005,2,0)="","X",VLOOKUP(LEFT(N538,10),'Universo_BK-BIT'!$A$5:$E$10005,2,0))),"X")</f>
        <v>BIT</v>
      </c>
      <c r="Q538" s="12">
        <f>IFERROR(IF(P538="X","",VLOOKUP(LEFT(N538,10),'Universo_BK-BIT'!$A$5:$E$10005,3,0)),"")</f>
        <v>14</v>
      </c>
      <c r="R538" s="14" t="e">
        <f t="shared" si="25"/>
        <v>#REF!</v>
      </c>
      <c r="S538" s="14" t="e">
        <f t="shared" si="26"/>
        <v>#N/A</v>
      </c>
      <c r="T538" s="14"/>
      <c r="U538" s="14" t="str">
        <f ca="1">IFERROR(IF(P538="X",IF(VLOOKUP(B538,'Oficios_-_pend_criticas'!$C$3:$J$4739,5,0)="","",IF(VLOOKUP(B538,'Oficios_-_pend_criticas'!$C$3:$J$4739,7,0)="",IF(TODAY()&gt;VLOOKUP(B538,'Oficios_-_pend_criticas'!$C$3:$J$4739,5,0),"X",""),IF(VLOOKUP(B538,'Oficios_-_pend_criticas'!$C$3:$J$4739,7,0)&gt;VLOOKUP(B538,'Oficios_-_pend_criticas'!$C$3:$J$4739,5,0),"X",""))),""),"")</f>
        <v/>
      </c>
      <c r="V538" s="14" t="str">
        <f ca="1">IFERROR(IF(Q538=0,IF(VLOOKUP(B538,'Oficios_-_pend_criticas'!$C$3:$J$4739,5,0)="","",IF(VLOOKUP(B538,'Oficios_-_pend_criticas'!$C$3:$J$4739,7,0)="",IF(TODAY()&gt;VLOOKUP(B538,'Oficios_-_pend_criticas'!$C$3:$J$4739,5,0),"X",""),IF(VLOOKUP(B538,'Oficios_-_pend_criticas'!$C$3:$J$4739,7,0)&gt;VLOOKUP(B538,'Oficios_-_pend_criticas'!$C$3:$J$4739,5,0),"X",""))),""),"")</f>
        <v/>
      </c>
      <c r="W538" s="14" t="str">
        <f ca="1">IFERROR(IF(P538&lt;&gt;"X",IF(Q538&gt;0,IF(VLOOKUP(B538,'Oficios_-_pend_criticas'!$C$4:$J$4739,5,0)="","",IF(VLOOKUP(B538,'Oficios_-_pend_criticas'!$C$4:$J$4739,7,0)="",IF(TODAY()&gt;VLOOKUP(B538,'Oficios_-_pend_criticas'!$C$4:$J$4739,5,0),"X",""),IF(VLOOKUP(B538,'Oficios_-_pend_criticas'!$C$4:$J$4739,7,0)&gt;VLOOKUP(B538,'Oficios_-_pend_criticas'!$C$4:$J$4739,5,0),"X",""))),""),""),"")</f>
        <v/>
      </c>
    </row>
    <row r="539" spans="1:23" ht="36.75" hidden="1" customHeight="1" x14ac:dyDescent="0.25">
      <c r="A539" s="9" t="str">
        <f t="shared" si="24"/>
        <v/>
      </c>
      <c r="B539" s="10" t="s">
        <v>1349</v>
      </c>
      <c r="C539" s="11" t="e">
        <f>IF(B539="","",VLOOKUP(B539,#REF!,6,0))</f>
        <v>#REF!</v>
      </c>
      <c r="D539" s="12" t="e">
        <f>IF(B539="","",VLOOKUP(B539,#REF!,22,0))</f>
        <v>#REF!</v>
      </c>
      <c r="E539" s="10" t="e">
        <f>IF(B539="","",VLOOKUP(B539,Consultas_públicas!$A$376:$G$3879,7,0))</f>
        <v>#N/A</v>
      </c>
      <c r="F539" s="12" t="s">
        <v>558</v>
      </c>
      <c r="G539" s="13">
        <v>43543</v>
      </c>
      <c r="H539" s="14" t="str">
        <f>IFERROR(IF(VLOOKUP(B539,'Oficios_-_pend_criticas'!$C$4:$D$4739,2,0)="","","X"),"")</f>
        <v/>
      </c>
      <c r="I539" s="12"/>
      <c r="J539" s="13"/>
      <c r="K539" s="10"/>
      <c r="L539" s="12" t="str">
        <f>IFERROR(VLOOKUP(B539,Retorno_da_RFB!$D$3:$I$6388,5,0),"")</f>
        <v>039</v>
      </c>
      <c r="M539" s="13">
        <f>IFERROR(VLOOKUP(B539,Retorno_da_RFB!$D$3:$I$6388,6,0),"")</f>
        <v>43556</v>
      </c>
      <c r="N539" s="10" t="str">
        <f>IFERROR(VLOOKUP(B539,Retorno_da_RFB!$D$3:$I$6388,3,0),"")</f>
        <v>8412.21.10</v>
      </c>
      <c r="O539" s="10" t="str">
        <f>IFERROR(VLOOKUP(B539,Retorno_da_RFB!$D$3:$I$6388,4,0),"")</f>
        <v>Equipamentos para elevação de escavadeiras de grande porte, conjunto de 8 cilindros hidráulicos de percurso linear, capacidade máxima de 1.500 toneladas, velocidade máxima de 5cm/min e descida de 10cm/min, sistema estrutural de levantamento, dianteiro e posterior</v>
      </c>
      <c r="P539" s="12" t="str">
        <f>IFERROR(IF(N539="","",IF(VLOOKUP(LEFT(N539,10),'Universo_BK-BIT'!$A$5:$E$10005,2,0)="","X",VLOOKUP(LEFT(N539,10),'Universo_BK-BIT'!$A$5:$E$10005,2,0))),"X")</f>
        <v>BK</v>
      </c>
      <c r="Q539" s="12">
        <f>IFERROR(IF(P539="X","",VLOOKUP(LEFT(N539,10),'Universo_BK-BIT'!$A$5:$E$10005,3,0)),"")</f>
        <v>14</v>
      </c>
      <c r="R539" s="14" t="e">
        <f t="shared" si="25"/>
        <v>#REF!</v>
      </c>
      <c r="S539" s="14" t="e">
        <f t="shared" si="26"/>
        <v>#N/A</v>
      </c>
      <c r="T539" s="14"/>
      <c r="U539" s="14" t="str">
        <f ca="1">IFERROR(IF(P539="X",IF(VLOOKUP(B539,'Oficios_-_pend_criticas'!$C$3:$J$4739,5,0)="","",IF(VLOOKUP(B539,'Oficios_-_pend_criticas'!$C$3:$J$4739,7,0)="",IF(TODAY()&gt;VLOOKUP(B539,'Oficios_-_pend_criticas'!$C$3:$J$4739,5,0),"X",""),IF(VLOOKUP(B539,'Oficios_-_pend_criticas'!$C$3:$J$4739,7,0)&gt;VLOOKUP(B539,'Oficios_-_pend_criticas'!$C$3:$J$4739,5,0),"X",""))),""),"")</f>
        <v/>
      </c>
      <c r="V539" s="14" t="str">
        <f ca="1">IFERROR(IF(Q539=0,IF(VLOOKUP(B539,'Oficios_-_pend_criticas'!$C$3:$J$4739,5,0)="","",IF(VLOOKUP(B539,'Oficios_-_pend_criticas'!$C$3:$J$4739,7,0)="",IF(TODAY()&gt;VLOOKUP(B539,'Oficios_-_pend_criticas'!$C$3:$J$4739,5,0),"X",""),IF(VLOOKUP(B539,'Oficios_-_pend_criticas'!$C$3:$J$4739,7,0)&gt;VLOOKUP(B539,'Oficios_-_pend_criticas'!$C$3:$J$4739,5,0),"X",""))),""),"")</f>
        <v/>
      </c>
      <c r="W539" s="14" t="str">
        <f ca="1">IFERROR(IF(P539&lt;&gt;"X",IF(Q539&gt;0,IF(VLOOKUP(B539,'Oficios_-_pend_criticas'!$C$4:$J$4739,5,0)="","",IF(VLOOKUP(B539,'Oficios_-_pend_criticas'!$C$4:$J$4739,7,0)="",IF(TODAY()&gt;VLOOKUP(B539,'Oficios_-_pend_criticas'!$C$4:$J$4739,5,0),"X",""),IF(VLOOKUP(B539,'Oficios_-_pend_criticas'!$C$4:$J$4739,7,0)&gt;VLOOKUP(B539,'Oficios_-_pend_criticas'!$C$4:$J$4739,5,0),"X",""))),""),""),"")</f>
        <v/>
      </c>
    </row>
    <row r="540" spans="1:23" ht="36.75" hidden="1" customHeight="1" x14ac:dyDescent="0.25">
      <c r="A540" s="9" t="str">
        <f t="shared" si="24"/>
        <v/>
      </c>
      <c r="B540" s="10" t="s">
        <v>1351</v>
      </c>
      <c r="C540" s="11" t="e">
        <f>IF(B540="","",VLOOKUP(B540,#REF!,6,0))</f>
        <v>#REF!</v>
      </c>
      <c r="D540" s="12" t="e">
        <f>IF(B540="","",VLOOKUP(B540,#REF!,22,0))</f>
        <v>#REF!</v>
      </c>
      <c r="E540" s="10" t="e">
        <f>IF(B540="","",VLOOKUP(B540,Consultas_públicas!$A$376:$G$3879,7,0))</f>
        <v>#N/A</v>
      </c>
      <c r="F540" s="12" t="s">
        <v>558</v>
      </c>
      <c r="G540" s="13">
        <v>43543</v>
      </c>
      <c r="H540" s="14" t="str">
        <f>IFERROR(IF(VLOOKUP(B540,'Oficios_-_pend_criticas'!$C$4:$D$4739,2,0)="","","X"),"")</f>
        <v/>
      </c>
      <c r="I540" s="12"/>
      <c r="J540" s="13"/>
      <c r="K540" s="10"/>
      <c r="L540" s="12" t="str">
        <f>IFERROR(VLOOKUP(B540,Retorno_da_RFB!$D$3:$I$6388,5,0),"")</f>
        <v>039</v>
      </c>
      <c r="M540" s="13">
        <f>IFERROR(VLOOKUP(B540,Retorno_da_RFB!$D$3:$I$6388,6,0),"")</f>
        <v>43556</v>
      </c>
      <c r="N540" s="10" t="str">
        <f>IFERROR(VLOOKUP(B540,Retorno_da_RFB!$D$3:$I$6388,3,0),"")</f>
        <v>9031.20.90</v>
      </c>
      <c r="O540" s="10" t="str">
        <f>IFERROR(VLOOKUP(B540,Retorno_da_RFB!$D$3:$I$6388,4,0),"")</f>
        <v>Bancos de ensaio com operação manual para as caixas de transmissão IGB - (intermediate gear box - caixa de transmissão intermediaria) e TGB - (“tail gear box” - caixa de transmissão traseira) de helicópteros, equipados com: motor elétrico de 200kW gerando rotação variável de 0 a 5.000rpm; sistema de ventilação com velocidade variável de 0 a 1.395rpm; sistema de torque variável de 0 a 500nm; sistema computadorizado e automatizado com controlador logico programável (PLC); flanges da saída dos eixos, permitindo assim a correta conexão/fixação da caixa de transmissão intermediaria ou caixa de transmissão traseira ao banco de ensaio e ferramentas de içamento e controle.</v>
      </c>
      <c r="P540" s="12" t="str">
        <f>IFERROR(IF(N540="","",IF(VLOOKUP(LEFT(N540,10),'Universo_BK-BIT'!$A$5:$E$10005,2,0)="","X",VLOOKUP(LEFT(N540,10),'Universo_BK-BIT'!$A$5:$E$10005,2,0))),"X")</f>
        <v>BK</v>
      </c>
      <c r="Q540" s="12">
        <f>IFERROR(IF(P540="X","",VLOOKUP(LEFT(N540,10),'Universo_BK-BIT'!$A$5:$E$10005,3,0)),"")</f>
        <v>14</v>
      </c>
      <c r="R540" s="14" t="e">
        <f t="shared" si="25"/>
        <v>#REF!</v>
      </c>
      <c r="S540" s="14" t="e">
        <f t="shared" si="26"/>
        <v>#N/A</v>
      </c>
      <c r="T540" s="14"/>
      <c r="U540" s="14" t="str">
        <f ca="1">IFERROR(IF(P540="X",IF(VLOOKUP(B540,'Oficios_-_pend_criticas'!$C$3:$J$4739,5,0)="","",IF(VLOOKUP(B540,'Oficios_-_pend_criticas'!$C$3:$J$4739,7,0)="",IF(TODAY()&gt;VLOOKUP(B540,'Oficios_-_pend_criticas'!$C$3:$J$4739,5,0),"X",""),IF(VLOOKUP(B540,'Oficios_-_pend_criticas'!$C$3:$J$4739,7,0)&gt;VLOOKUP(B540,'Oficios_-_pend_criticas'!$C$3:$J$4739,5,0),"X",""))),""),"")</f>
        <v/>
      </c>
      <c r="V540" s="14" t="str">
        <f ca="1">IFERROR(IF(Q540=0,IF(VLOOKUP(B540,'Oficios_-_pend_criticas'!$C$3:$J$4739,5,0)="","",IF(VLOOKUP(B540,'Oficios_-_pend_criticas'!$C$3:$J$4739,7,0)="",IF(TODAY()&gt;VLOOKUP(B540,'Oficios_-_pend_criticas'!$C$3:$J$4739,5,0),"X",""),IF(VLOOKUP(B540,'Oficios_-_pend_criticas'!$C$3:$J$4739,7,0)&gt;VLOOKUP(B540,'Oficios_-_pend_criticas'!$C$3:$J$4739,5,0),"X",""))),""),"")</f>
        <v/>
      </c>
      <c r="W540" s="14" t="str">
        <f ca="1">IFERROR(IF(P540&lt;&gt;"X",IF(Q540&gt;0,IF(VLOOKUP(B540,'Oficios_-_pend_criticas'!$C$4:$J$4739,5,0)="","",IF(VLOOKUP(B540,'Oficios_-_pend_criticas'!$C$4:$J$4739,7,0)="",IF(TODAY()&gt;VLOOKUP(B540,'Oficios_-_pend_criticas'!$C$4:$J$4739,5,0),"X",""),IF(VLOOKUP(B540,'Oficios_-_pend_criticas'!$C$4:$J$4739,7,0)&gt;VLOOKUP(B540,'Oficios_-_pend_criticas'!$C$4:$J$4739,5,0),"X",""))),""),""),"")</f>
        <v/>
      </c>
    </row>
    <row r="541" spans="1:23" ht="36.75" hidden="1" customHeight="1" x14ac:dyDescent="0.25">
      <c r="A541" s="9" t="str">
        <f t="shared" si="24"/>
        <v/>
      </c>
      <c r="B541" s="10" t="s">
        <v>1353</v>
      </c>
      <c r="C541" s="11" t="e">
        <f>IF(B541="","",VLOOKUP(B541,#REF!,6,0))</f>
        <v>#REF!</v>
      </c>
      <c r="D541" s="12" t="e">
        <f>IF(B541="","",VLOOKUP(B541,#REF!,22,0))</f>
        <v>#REF!</v>
      </c>
      <c r="E541" s="10" t="e">
        <f>IF(B541="","",VLOOKUP(B541,Consultas_públicas!$A$376:$G$3879,7,0))</f>
        <v>#N/A</v>
      </c>
      <c r="F541" s="12" t="s">
        <v>558</v>
      </c>
      <c r="G541" s="13">
        <v>43543</v>
      </c>
      <c r="H541" s="14" t="str">
        <f>IFERROR(IF(VLOOKUP(B541,'Oficios_-_pend_criticas'!$C$4:$D$4739,2,0)="","","X"),"")</f>
        <v/>
      </c>
      <c r="I541" s="12"/>
      <c r="J541" s="13"/>
      <c r="K541" s="10"/>
      <c r="L541" s="12" t="str">
        <f>IFERROR(VLOOKUP(B541,Retorno_da_RFB!$D$3:$I$6388,5,0),"")</f>
        <v>039</v>
      </c>
      <c r="M541" s="13">
        <f>IFERROR(VLOOKUP(B541,Retorno_da_RFB!$D$3:$I$6388,6,0),"")</f>
        <v>43556</v>
      </c>
      <c r="N541" s="10" t="str">
        <f>IFERROR(VLOOKUP(B541,Retorno_da_RFB!$D$3:$I$6388,3,0),"")</f>
        <v>8413.70.10</v>
      </c>
      <c r="O541" s="10" t="str">
        <f>IFERROR(VLOOKUP(B541,Retorno_da_RFB!$D$3:$I$6388,4,0),"")</f>
        <v>Motobombas centrífugas multiestágios com motor elétrico incorporado, para operação submersa, com bocal de saída em Noryl medindo 1 1/4" e rosca do tipo BSP com válvula de retenção incorporada, eixo do bombeador e corpo em aço inox AISI 303, munida de Sistema Tri-Seal com 3 tipos de vedação em todos os estágios da bomba, rotor fechado de Celcon medindo 79mm de diâmetro, bocal intermediário, difusor e divisão em Noryl, filtro em material termoplástico, 4 estágios; acoplada a motor assíncrono encapsulado, com proteção IP68, monofásico, de 2 fios, lubrificado a água, com dois polos de frequência 60Hz, potência de 0,5CV, rotação máxima de 3500 RPM, para tensão de 230 V, com vazão de 15GPM (3,4 m³/h) e altura manométrica compreendida entre 18 e 52m.c.a.; utilizadas no bombeamento de águas subterrâneas em poços tubulares com diâmetro interno a partir de 4 polegadas, para trabalho em temperatura de até 30 graus Celsius; apresentação em caixa de papelão contendo 1 unidade.</v>
      </c>
      <c r="P541" s="12" t="str">
        <f>IFERROR(IF(N541="","",IF(VLOOKUP(LEFT(N541,10),'Universo_BK-BIT'!$A$5:$E$10005,2,0)="","X",VLOOKUP(LEFT(N541,10),'Universo_BK-BIT'!$A$5:$E$10005,2,0))),"X")</f>
        <v>BK</v>
      </c>
      <c r="Q541" s="12">
        <f>IFERROR(IF(P541="X","",VLOOKUP(LEFT(N541,10),'Universo_BK-BIT'!$A$5:$E$10005,3,0)),"")</f>
        <v>14</v>
      </c>
      <c r="R541" s="14" t="e">
        <f t="shared" si="25"/>
        <v>#REF!</v>
      </c>
      <c r="S541" s="14" t="e">
        <f t="shared" si="26"/>
        <v>#N/A</v>
      </c>
      <c r="T541" s="14"/>
      <c r="U541" s="14" t="str">
        <f ca="1">IFERROR(IF(P541="X",IF(VLOOKUP(B541,'Oficios_-_pend_criticas'!$C$3:$J$4739,5,0)="","",IF(VLOOKUP(B541,'Oficios_-_pend_criticas'!$C$3:$J$4739,7,0)="",IF(TODAY()&gt;VLOOKUP(B541,'Oficios_-_pend_criticas'!$C$3:$J$4739,5,0),"X",""),IF(VLOOKUP(B541,'Oficios_-_pend_criticas'!$C$3:$J$4739,7,0)&gt;VLOOKUP(B541,'Oficios_-_pend_criticas'!$C$3:$J$4739,5,0),"X",""))),""),"")</f>
        <v/>
      </c>
      <c r="V541" s="14" t="str">
        <f ca="1">IFERROR(IF(Q541=0,IF(VLOOKUP(B541,'Oficios_-_pend_criticas'!$C$3:$J$4739,5,0)="","",IF(VLOOKUP(B541,'Oficios_-_pend_criticas'!$C$3:$J$4739,7,0)="",IF(TODAY()&gt;VLOOKUP(B541,'Oficios_-_pend_criticas'!$C$3:$J$4739,5,0),"X",""),IF(VLOOKUP(B541,'Oficios_-_pend_criticas'!$C$3:$J$4739,7,0)&gt;VLOOKUP(B541,'Oficios_-_pend_criticas'!$C$3:$J$4739,5,0),"X",""))),""),"")</f>
        <v/>
      </c>
      <c r="W541" s="14" t="str">
        <f ca="1">IFERROR(IF(P541&lt;&gt;"X",IF(Q541&gt;0,IF(VLOOKUP(B541,'Oficios_-_pend_criticas'!$C$4:$J$4739,5,0)="","",IF(VLOOKUP(B541,'Oficios_-_pend_criticas'!$C$4:$J$4739,7,0)="",IF(TODAY()&gt;VLOOKUP(B541,'Oficios_-_pend_criticas'!$C$4:$J$4739,5,0),"X",""),IF(VLOOKUP(B541,'Oficios_-_pend_criticas'!$C$4:$J$4739,7,0)&gt;VLOOKUP(B541,'Oficios_-_pend_criticas'!$C$4:$J$4739,5,0),"X",""))),""),""),"")</f>
        <v/>
      </c>
    </row>
    <row r="542" spans="1:23" ht="36.75" hidden="1" customHeight="1" x14ac:dyDescent="0.25">
      <c r="A542" s="9" t="str">
        <f t="shared" si="24"/>
        <v/>
      </c>
      <c r="B542" s="10" t="s">
        <v>1356</v>
      </c>
      <c r="C542" s="11" t="e">
        <f>IF(B542="","",VLOOKUP(B542,#REF!,6,0))</f>
        <v>#REF!</v>
      </c>
      <c r="D542" s="12" t="e">
        <f>IF(B542="","",VLOOKUP(B542,#REF!,22,0))</f>
        <v>#REF!</v>
      </c>
      <c r="E542" s="10" t="e">
        <f>IF(B542="","",VLOOKUP(B542,Consultas_públicas!$A$376:$G$3879,7,0))</f>
        <v>#N/A</v>
      </c>
      <c r="F542" s="12" t="s">
        <v>558</v>
      </c>
      <c r="G542" s="13">
        <v>43543</v>
      </c>
      <c r="H542" s="14" t="str">
        <f>IFERROR(IF(VLOOKUP(B542,'Oficios_-_pend_criticas'!$C$4:$D$4739,2,0)="","","X"),"")</f>
        <v/>
      </c>
      <c r="I542" s="12"/>
      <c r="J542" s="13"/>
      <c r="K542" s="10"/>
      <c r="L542" s="12" t="str">
        <f>IFERROR(VLOOKUP(B542,Retorno_da_RFB!$D$3:$I$6388,5,0),"")</f>
        <v>039</v>
      </c>
      <c r="M542" s="13">
        <f>IFERROR(VLOOKUP(B542,Retorno_da_RFB!$D$3:$I$6388,6,0),"")</f>
        <v>43556</v>
      </c>
      <c r="N542" s="10" t="str">
        <f>IFERROR(VLOOKUP(B542,Retorno_da_RFB!$D$3:$I$6388,3,0),"")</f>
        <v>8413.70.10</v>
      </c>
      <c r="O542" s="10" t="str">
        <f>IFERROR(VLOOKUP(B542,Retorno_da_RFB!$D$3:$I$6388,4,0),"")</f>
        <v>Motobombas centrífugas com motor elétrico incorporado, para operação submersa, com bocal de saída medindo 1 polegada com rosca do tipo BSP, eixo do bombeador e corpo em aço inox, rotor de fluxo radial em poliacetal, difusor em policarbonato, 9 estágios; acoplada a motor assíncrono lubrificado a óleo, rebobinável, com dois polos, potência de 0,5CV, rotação máxima de 3.400rpm, para tensão de 220V monofásico, com vazão compreendida entre 0,2 a 3,2m³/h, altura manométrica compreendida entre 2 a 52 m.c.a.; utilizada na captação de água potável em poços tubulares profundos com diâmetro de 3 polegadas, com teor máximo de areia permitido de 30g/m³, para trabalho em temperatura máxima de 35 graus Celsius; apresentação em caixa de papelão contendo 1 unidade, acompanhada de uma “control box” modelo B20 (dispositivo capacitor para auxílio no funcionamento da bomba).</v>
      </c>
      <c r="P542" s="12" t="str">
        <f>IFERROR(IF(N542="","",IF(VLOOKUP(LEFT(N542,10),'Universo_BK-BIT'!$A$5:$E$10005,2,0)="","X",VLOOKUP(LEFT(N542,10),'Universo_BK-BIT'!$A$5:$E$10005,2,0))),"X")</f>
        <v>BK</v>
      </c>
      <c r="Q542" s="12">
        <f>IFERROR(IF(P542="X","",VLOOKUP(LEFT(N542,10),'Universo_BK-BIT'!$A$5:$E$10005,3,0)),"")</f>
        <v>14</v>
      </c>
      <c r="R542" s="14" t="e">
        <f t="shared" si="25"/>
        <v>#REF!</v>
      </c>
      <c r="S542" s="14" t="e">
        <f t="shared" si="26"/>
        <v>#N/A</v>
      </c>
      <c r="T542" s="14"/>
      <c r="U542" s="14" t="str">
        <f ca="1">IFERROR(IF(P542="X",IF(VLOOKUP(B542,'Oficios_-_pend_criticas'!$C$3:$J$4739,5,0)="","",IF(VLOOKUP(B542,'Oficios_-_pend_criticas'!$C$3:$J$4739,7,0)="",IF(TODAY()&gt;VLOOKUP(B542,'Oficios_-_pend_criticas'!$C$3:$J$4739,5,0),"X",""),IF(VLOOKUP(B542,'Oficios_-_pend_criticas'!$C$3:$J$4739,7,0)&gt;VLOOKUP(B542,'Oficios_-_pend_criticas'!$C$3:$J$4739,5,0),"X",""))),""),"")</f>
        <v/>
      </c>
      <c r="V542" s="14" t="str">
        <f ca="1">IFERROR(IF(Q542=0,IF(VLOOKUP(B542,'Oficios_-_pend_criticas'!$C$3:$J$4739,5,0)="","",IF(VLOOKUP(B542,'Oficios_-_pend_criticas'!$C$3:$J$4739,7,0)="",IF(TODAY()&gt;VLOOKUP(B542,'Oficios_-_pend_criticas'!$C$3:$J$4739,5,0),"X",""),IF(VLOOKUP(B542,'Oficios_-_pend_criticas'!$C$3:$J$4739,7,0)&gt;VLOOKUP(B542,'Oficios_-_pend_criticas'!$C$3:$J$4739,5,0),"X",""))),""),"")</f>
        <v/>
      </c>
      <c r="W542" s="14" t="str">
        <f ca="1">IFERROR(IF(P542&lt;&gt;"X",IF(Q542&gt;0,IF(VLOOKUP(B542,'Oficios_-_pend_criticas'!$C$4:$J$4739,5,0)="","",IF(VLOOKUP(B542,'Oficios_-_pend_criticas'!$C$4:$J$4739,7,0)="",IF(TODAY()&gt;VLOOKUP(B542,'Oficios_-_pend_criticas'!$C$4:$J$4739,5,0),"X",""),IF(VLOOKUP(B542,'Oficios_-_pend_criticas'!$C$4:$J$4739,7,0)&gt;VLOOKUP(B542,'Oficios_-_pend_criticas'!$C$4:$J$4739,5,0),"X",""))),""),""),"")</f>
        <v/>
      </c>
    </row>
    <row r="543" spans="1:23" ht="36.75" hidden="1" customHeight="1" x14ac:dyDescent="0.25">
      <c r="A543" s="9" t="str">
        <f t="shared" si="24"/>
        <v/>
      </c>
      <c r="B543" s="10" t="s">
        <v>1358</v>
      </c>
      <c r="C543" s="11" t="e">
        <f>IF(B543="","",VLOOKUP(B543,#REF!,6,0))</f>
        <v>#REF!</v>
      </c>
      <c r="D543" s="12" t="e">
        <f>IF(B543="","",VLOOKUP(B543,#REF!,22,0))</f>
        <v>#REF!</v>
      </c>
      <c r="E543" s="10" t="e">
        <f>IF(B543="","",VLOOKUP(B543,Consultas_públicas!$A$376:$G$3879,7,0))</f>
        <v>#N/A</v>
      </c>
      <c r="F543" s="12" t="s">
        <v>558</v>
      </c>
      <c r="G543" s="13">
        <v>43543</v>
      </c>
      <c r="H543" s="14" t="str">
        <f>IFERROR(IF(VLOOKUP(B543,'Oficios_-_pend_criticas'!$C$4:$D$4739,2,0)="","","X"),"")</f>
        <v/>
      </c>
      <c r="I543" s="12"/>
      <c r="J543" s="13"/>
      <c r="K543" s="10"/>
      <c r="L543" s="12" t="str">
        <f>IFERROR(VLOOKUP(B543,Retorno_da_RFB!$D$3:$I$6388,5,0),"")</f>
        <v>039</v>
      </c>
      <c r="M543" s="13">
        <f>IFERROR(VLOOKUP(B543,Retorno_da_RFB!$D$3:$I$6388,6,0),"")</f>
        <v>43556</v>
      </c>
      <c r="N543" s="10" t="str">
        <f>IFERROR(VLOOKUP(B543,Retorno_da_RFB!$D$3:$I$6388,3,0),"")</f>
        <v>8474.20.90</v>
      </c>
      <c r="O543" s="10" t="str">
        <f>IFERROR(VLOOKUP(B543,Retorno_da_RFB!$D$3:$I$6388,4,0),"")</f>
        <v>Conjuntos estruturais de britadores cônicos, para aplicações extrapesadas em minerações com abertura de alimentação superior a 64mm, peso total superior a 120 toneladas; diâmetro máximo superior a 5.000mm, altura total superior a 3.700mm com potência de acionamento superior a 1.000HP.</v>
      </c>
      <c r="P543" s="12" t="str">
        <f>IFERROR(IF(N543="","",IF(VLOOKUP(LEFT(N543,10),'Universo_BK-BIT'!$A$5:$E$10005,2,0)="","X",VLOOKUP(LEFT(N543,10),'Universo_BK-BIT'!$A$5:$E$10005,2,0))),"X")</f>
        <v>BK</v>
      </c>
      <c r="Q543" s="12">
        <f>IFERROR(IF(P543="X","",VLOOKUP(LEFT(N543,10),'Universo_BK-BIT'!$A$5:$E$10005,3,0)),"")</f>
        <v>14</v>
      </c>
      <c r="R543" s="14" t="e">
        <f t="shared" si="25"/>
        <v>#REF!</v>
      </c>
      <c r="S543" s="14" t="e">
        <f t="shared" si="26"/>
        <v>#N/A</v>
      </c>
      <c r="T543" s="14"/>
      <c r="U543" s="14" t="str">
        <f ca="1">IFERROR(IF(P543="X",IF(VLOOKUP(B543,'Oficios_-_pend_criticas'!$C$3:$J$4739,5,0)="","",IF(VLOOKUP(B543,'Oficios_-_pend_criticas'!$C$3:$J$4739,7,0)="",IF(TODAY()&gt;VLOOKUP(B543,'Oficios_-_pend_criticas'!$C$3:$J$4739,5,0),"X",""),IF(VLOOKUP(B543,'Oficios_-_pend_criticas'!$C$3:$J$4739,7,0)&gt;VLOOKUP(B543,'Oficios_-_pend_criticas'!$C$3:$J$4739,5,0),"X",""))),""),"")</f>
        <v/>
      </c>
      <c r="V543" s="14" t="str">
        <f ca="1">IFERROR(IF(Q543=0,IF(VLOOKUP(B543,'Oficios_-_pend_criticas'!$C$3:$J$4739,5,0)="","",IF(VLOOKUP(B543,'Oficios_-_pend_criticas'!$C$3:$J$4739,7,0)="",IF(TODAY()&gt;VLOOKUP(B543,'Oficios_-_pend_criticas'!$C$3:$J$4739,5,0),"X",""),IF(VLOOKUP(B543,'Oficios_-_pend_criticas'!$C$3:$J$4739,7,0)&gt;VLOOKUP(B543,'Oficios_-_pend_criticas'!$C$3:$J$4739,5,0),"X",""))),""),"")</f>
        <v/>
      </c>
      <c r="W543" s="14" t="str">
        <f ca="1">IFERROR(IF(P543&lt;&gt;"X",IF(Q543&gt;0,IF(VLOOKUP(B543,'Oficios_-_pend_criticas'!$C$4:$J$4739,5,0)="","",IF(VLOOKUP(B543,'Oficios_-_pend_criticas'!$C$4:$J$4739,7,0)="",IF(TODAY()&gt;VLOOKUP(B543,'Oficios_-_pend_criticas'!$C$4:$J$4739,5,0),"X",""),IF(VLOOKUP(B543,'Oficios_-_pend_criticas'!$C$4:$J$4739,7,0)&gt;VLOOKUP(B543,'Oficios_-_pend_criticas'!$C$4:$J$4739,5,0),"X",""))),""),""),"")</f>
        <v/>
      </c>
    </row>
    <row r="544" spans="1:23" ht="36.75" hidden="1" customHeight="1" x14ac:dyDescent="0.25">
      <c r="A544" s="9" t="str">
        <f t="shared" si="24"/>
        <v/>
      </c>
      <c r="B544" s="10" t="s">
        <v>1360</v>
      </c>
      <c r="C544" s="11" t="e">
        <f>IF(B544="","",VLOOKUP(B544,#REF!,6,0))</f>
        <v>#REF!</v>
      </c>
      <c r="D544" s="12" t="e">
        <f>IF(B544="","",VLOOKUP(B544,#REF!,22,0))</f>
        <v>#REF!</v>
      </c>
      <c r="E544" s="10" t="e">
        <f>IF(B544="","",VLOOKUP(B544,Consultas_públicas!$A$376:$G$3879,7,0))</f>
        <v>#N/A</v>
      </c>
      <c r="F544" s="12" t="s">
        <v>558</v>
      </c>
      <c r="G544" s="13">
        <v>43543</v>
      </c>
      <c r="H544" s="14" t="str">
        <f>IFERROR(IF(VLOOKUP(B544,'Oficios_-_pend_criticas'!$C$4:$D$4739,2,0)="","","X"),"")</f>
        <v/>
      </c>
      <c r="I544" s="12"/>
      <c r="J544" s="13"/>
      <c r="K544" s="10"/>
      <c r="L544" s="12" t="str">
        <f>IFERROR(VLOOKUP(B544,Retorno_da_RFB!$D$3:$I$6388,5,0),"")</f>
        <v>039</v>
      </c>
      <c r="M544" s="13">
        <f>IFERROR(VLOOKUP(B544,Retorno_da_RFB!$D$3:$I$6388,6,0),"")</f>
        <v>43556</v>
      </c>
      <c r="N544" s="10" t="str">
        <f>IFERROR(VLOOKUP(B544,Retorno_da_RFB!$D$3:$I$6388,3,0),"")</f>
        <v>8471.50.20</v>
      </c>
      <c r="O544" s="10" t="str">
        <f>IFERROR(VLOOKUP(B544,Retorno_da_RFB!$D$3:$I$6388,4,0),"")</f>
        <v>Unidades de processamento dados baseados em processadores para máquinas automáticas de processamento de dados, tipo controladora em tempo real, incluindo rack para 6 unidades, de servidores, com acomodação de até 8 chassis, interconectores de rede (switches) com latência menor de 600 nanosegundos; incluindo até 2 processadores escalonáveis, 24 “slots” de memória ddr4 dimm (de até 2.666 MHZ). contendo ainda 2 ou mais equipamentos híbrido de alta densidade para armazenamento de dados, unidade de duplicação de dados (backup) com 34tb de alta velocidade, bloco de “storage” e régua de energia gerenciável.</v>
      </c>
      <c r="P544" s="12" t="str">
        <f>IFERROR(IF(N544="","",IF(VLOOKUP(LEFT(N544,10),'Universo_BK-BIT'!$A$5:$E$10005,2,0)="","X",VLOOKUP(LEFT(N544,10),'Universo_BK-BIT'!$A$5:$E$10005,2,0))),"X")</f>
        <v>BIT</v>
      </c>
      <c r="Q544" s="12">
        <f>IFERROR(IF(P544="X","",VLOOKUP(LEFT(N544,10),'Universo_BK-BIT'!$A$5:$E$10005,3,0)),"")</f>
        <v>12</v>
      </c>
      <c r="R544" s="14" t="e">
        <f t="shared" si="25"/>
        <v>#REF!</v>
      </c>
      <c r="S544" s="14" t="e">
        <f t="shared" si="26"/>
        <v>#N/A</v>
      </c>
      <c r="T544" s="14"/>
      <c r="U544" s="14" t="str">
        <f ca="1">IFERROR(IF(P544="X",IF(VLOOKUP(B544,'Oficios_-_pend_criticas'!$C$3:$J$4739,5,0)="","",IF(VLOOKUP(B544,'Oficios_-_pend_criticas'!$C$3:$J$4739,7,0)="",IF(TODAY()&gt;VLOOKUP(B544,'Oficios_-_pend_criticas'!$C$3:$J$4739,5,0),"X",""),IF(VLOOKUP(B544,'Oficios_-_pend_criticas'!$C$3:$J$4739,7,0)&gt;VLOOKUP(B544,'Oficios_-_pend_criticas'!$C$3:$J$4739,5,0),"X",""))),""),"")</f>
        <v/>
      </c>
      <c r="V544" s="14" t="str">
        <f ca="1">IFERROR(IF(Q544=0,IF(VLOOKUP(B544,'Oficios_-_pend_criticas'!$C$3:$J$4739,5,0)="","",IF(VLOOKUP(B544,'Oficios_-_pend_criticas'!$C$3:$J$4739,7,0)="",IF(TODAY()&gt;VLOOKUP(B544,'Oficios_-_pend_criticas'!$C$3:$J$4739,5,0),"X",""),IF(VLOOKUP(B544,'Oficios_-_pend_criticas'!$C$3:$J$4739,7,0)&gt;VLOOKUP(B544,'Oficios_-_pend_criticas'!$C$3:$J$4739,5,0),"X",""))),""),"")</f>
        <v/>
      </c>
      <c r="W544" s="14" t="str">
        <f ca="1">IFERROR(IF(P544&lt;&gt;"X",IF(Q544&gt;0,IF(VLOOKUP(B544,'Oficios_-_pend_criticas'!$C$4:$J$4739,5,0)="","",IF(VLOOKUP(B544,'Oficios_-_pend_criticas'!$C$4:$J$4739,7,0)="",IF(TODAY()&gt;VLOOKUP(B544,'Oficios_-_pend_criticas'!$C$4:$J$4739,5,0),"X",""),IF(VLOOKUP(B544,'Oficios_-_pend_criticas'!$C$4:$J$4739,7,0)&gt;VLOOKUP(B544,'Oficios_-_pend_criticas'!$C$4:$J$4739,5,0),"X",""))),""),""),"")</f>
        <v/>
      </c>
    </row>
    <row r="545" spans="1:23" ht="36.75" hidden="1" customHeight="1" x14ac:dyDescent="0.25">
      <c r="A545" s="9" t="str">
        <f t="shared" si="24"/>
        <v/>
      </c>
      <c r="B545" s="10" t="s">
        <v>1363</v>
      </c>
      <c r="C545" s="11" t="e">
        <f>IF(B545="","",VLOOKUP(B545,#REF!,6,0))</f>
        <v>#REF!</v>
      </c>
      <c r="D545" s="12" t="e">
        <f>IF(B545="","",VLOOKUP(B545,#REF!,22,0))</f>
        <v>#REF!</v>
      </c>
      <c r="E545" s="10" t="e">
        <f>IF(B545="","",VLOOKUP(B545,Consultas_públicas!$A$376:$G$3879,7,0))</f>
        <v>#N/A</v>
      </c>
      <c r="F545" s="12" t="s">
        <v>558</v>
      </c>
      <c r="G545" s="13">
        <v>43543</v>
      </c>
      <c r="H545" s="14" t="str">
        <f>IFERROR(IF(VLOOKUP(B545,'Oficios_-_pend_criticas'!$C$4:$D$4739,2,0)="","","X"),"")</f>
        <v/>
      </c>
      <c r="I545" s="12"/>
      <c r="J545" s="13"/>
      <c r="K545" s="10"/>
      <c r="L545" s="12" t="str">
        <f>IFERROR(VLOOKUP(B545,Retorno_da_RFB!$D$3:$I$6388,5,0),"")</f>
        <v>039</v>
      </c>
      <c r="M545" s="13">
        <f>IFERROR(VLOOKUP(B545,Retorno_da_RFB!$D$3:$I$6388,6,0),"")</f>
        <v>43556</v>
      </c>
      <c r="N545" s="10" t="str">
        <f>IFERROR(VLOOKUP(B545,Retorno_da_RFB!$D$3:$I$6388,3,0),"")</f>
        <v>8479.89.99</v>
      </c>
      <c r="O545" s="10" t="str">
        <f>IFERROR(VLOOKUP(B545,Retorno_da_RFB!$D$3:$I$6388,4,0),"")</f>
        <v>Combinação de máquinas para o processamento de perfis pultrusados de fibra de carbono utilizados como elementos estruturais de pás de geradores eólicos, controlada com controlador lógico programável (CLP), montada de forma containerizada (container de 40 pés), destinada ao processamento de perfis com largura mínima maior ou igual a 100mm, composta por: 1 desbobinador de perfis pultrusados, com dispositivos de içamento, manipulação e acoplamento das bobinas, unidade de acionamento e grades de proteção; 1 alimentador/direcionador do perfil, com sistema de remoção de tecido “peel ply”; 1 estação de corte transversal; 1 estação de rebarbação e formação de chanfro nas extremidades dos perfis; 1 estação de corte longitudinal angular; 1 dispositivo para extração de poeira, com estação de coleta em sacos “bigbags”; 1 mesa de aferições automáticas das geometrias dos perfis (espessura em diversos pontos, comprimento total e cálculo de planicidade transversal); 1 transportador de saída com comprimento maior ou igual a 60m, com sistema de acumulo/empilhamento dos perfis acabados; 2 puxadores/tracionandores de perfis.</v>
      </c>
      <c r="P545" s="12" t="str">
        <f>IFERROR(IF(N545="","",IF(VLOOKUP(LEFT(N545,10),'Universo_BK-BIT'!$A$5:$E$10005,2,0)="","X",VLOOKUP(LEFT(N545,10),'Universo_BK-BIT'!$A$5:$E$10005,2,0))),"X")</f>
        <v>BK</v>
      </c>
      <c r="Q545" s="12">
        <f>IFERROR(IF(P545="X","",VLOOKUP(LEFT(N545,10),'Universo_BK-BIT'!$A$5:$E$10005,3,0)),"")</f>
        <v>14</v>
      </c>
      <c r="R545" s="14" t="e">
        <f t="shared" si="25"/>
        <v>#REF!</v>
      </c>
      <c r="S545" s="14" t="e">
        <f t="shared" si="26"/>
        <v>#N/A</v>
      </c>
      <c r="T545" s="14"/>
      <c r="U545" s="14" t="str">
        <f ca="1">IFERROR(IF(P545="X",IF(VLOOKUP(B545,'Oficios_-_pend_criticas'!$C$3:$J$4739,5,0)="","",IF(VLOOKUP(B545,'Oficios_-_pend_criticas'!$C$3:$J$4739,7,0)="",IF(TODAY()&gt;VLOOKUP(B545,'Oficios_-_pend_criticas'!$C$3:$J$4739,5,0),"X",""),IF(VLOOKUP(B545,'Oficios_-_pend_criticas'!$C$3:$J$4739,7,0)&gt;VLOOKUP(B545,'Oficios_-_pend_criticas'!$C$3:$J$4739,5,0),"X",""))),""),"")</f>
        <v/>
      </c>
      <c r="V545" s="14" t="str">
        <f ca="1">IFERROR(IF(Q545=0,IF(VLOOKUP(B545,'Oficios_-_pend_criticas'!$C$3:$J$4739,5,0)="","",IF(VLOOKUP(B545,'Oficios_-_pend_criticas'!$C$3:$J$4739,7,0)="",IF(TODAY()&gt;VLOOKUP(B545,'Oficios_-_pend_criticas'!$C$3:$J$4739,5,0),"X",""),IF(VLOOKUP(B545,'Oficios_-_pend_criticas'!$C$3:$J$4739,7,0)&gt;VLOOKUP(B545,'Oficios_-_pend_criticas'!$C$3:$J$4739,5,0),"X",""))),""),"")</f>
        <v/>
      </c>
      <c r="W545" s="14" t="str">
        <f ca="1">IFERROR(IF(P545&lt;&gt;"X",IF(Q545&gt;0,IF(VLOOKUP(B545,'Oficios_-_pend_criticas'!$C$4:$J$4739,5,0)="","",IF(VLOOKUP(B545,'Oficios_-_pend_criticas'!$C$4:$J$4739,7,0)="",IF(TODAY()&gt;VLOOKUP(B545,'Oficios_-_pend_criticas'!$C$4:$J$4739,5,0),"X",""),IF(VLOOKUP(B545,'Oficios_-_pend_criticas'!$C$4:$J$4739,7,0)&gt;VLOOKUP(B545,'Oficios_-_pend_criticas'!$C$4:$J$4739,5,0),"X",""))),""),""),"")</f>
        <v/>
      </c>
    </row>
    <row r="546" spans="1:23" ht="36.75" hidden="1" customHeight="1" x14ac:dyDescent="0.25">
      <c r="A546" s="9" t="str">
        <f t="shared" si="24"/>
        <v/>
      </c>
      <c r="B546" s="10" t="s">
        <v>1365</v>
      </c>
      <c r="C546" s="11" t="e">
        <f>IF(B546="","",VLOOKUP(B546,#REF!,6,0))</f>
        <v>#REF!</v>
      </c>
      <c r="D546" s="12" t="e">
        <f>IF(B546="","",VLOOKUP(B546,#REF!,22,0))</f>
        <v>#REF!</v>
      </c>
      <c r="E546" s="10" t="e">
        <f>IF(B546="","",VLOOKUP(B546,Consultas_públicas!$A$376:$G$3879,7,0))</f>
        <v>#N/A</v>
      </c>
      <c r="F546" s="12" t="s">
        <v>558</v>
      </c>
      <c r="G546" s="13">
        <v>43543</v>
      </c>
      <c r="H546" s="14" t="str">
        <f>IFERROR(IF(VLOOKUP(B546,'Oficios_-_pend_criticas'!$C$4:$D$4739,2,0)="","","X"),"")</f>
        <v/>
      </c>
      <c r="I546" s="12"/>
      <c r="J546" s="13"/>
      <c r="K546" s="10"/>
      <c r="L546" s="12" t="str">
        <f>IFERROR(VLOOKUP(B546,Retorno_da_RFB!$D$3:$I$6388,5,0),"")</f>
        <v>039</v>
      </c>
      <c r="M546" s="13">
        <f>IFERROR(VLOOKUP(B546,Retorno_da_RFB!$D$3:$I$6388,6,0),"")</f>
        <v>43556</v>
      </c>
      <c r="N546" s="10" t="str">
        <f>IFERROR(VLOOKUP(B546,Retorno_da_RFB!$D$3:$I$6388,3,0),"")</f>
        <v>8474.20.90</v>
      </c>
      <c r="O546" s="10" t="str">
        <f>IFERROR(VLOOKUP(B546,Retorno_da_RFB!$D$3:$I$6388,4,0),"")</f>
        <v>Britadores de cone para processamento de minérios, ajustáveis hidraulicamente, com sistema de regulagem automático, com válvula de descarga elétrica e-“dump”, com sistema de sobrepressão de ar, com sensor de nível de câmara, com silo de alimentação, com abertura de admissão variável entre 100 e 370mm, com buchas excêntricas variáveis entre 24 a 70mm, com capacidade de alimentação igual ou superior a 178mtph, com peso máximo de triturador de 78.100kg, com eixo principal bi apoiado nas partes inferior e superior do britador, com carcaça superior com aranha e proteções dos braços da aranha, com carcaça inferior contendo quatro braços e duas janelas para inspeção, comprimento máximo de 6.670mm, largura máxima de 3.600mm, altura total máxima igual ou superior a 5.492mm, potência de acionamento superior a 750kW, com unidade hidráulica, com sistema de monitoramento do tanque, com trocador de calor, com motor, com “skid” sobre coxins de borracha e com revestimentos pré-configurados no equipamento.</v>
      </c>
      <c r="P546" s="12" t="str">
        <f>IFERROR(IF(N546="","",IF(VLOOKUP(LEFT(N546,10),'Universo_BK-BIT'!$A$5:$E$10005,2,0)="","X",VLOOKUP(LEFT(N546,10),'Universo_BK-BIT'!$A$5:$E$10005,2,0))),"X")</f>
        <v>BK</v>
      </c>
      <c r="Q546" s="12">
        <f>IFERROR(IF(P546="X","",VLOOKUP(LEFT(N546,10),'Universo_BK-BIT'!$A$5:$E$10005,3,0)),"")</f>
        <v>14</v>
      </c>
      <c r="R546" s="14" t="e">
        <f t="shared" si="25"/>
        <v>#REF!</v>
      </c>
      <c r="S546" s="14" t="e">
        <f t="shared" si="26"/>
        <v>#N/A</v>
      </c>
      <c r="T546" s="14"/>
      <c r="U546" s="14" t="str">
        <f ca="1">IFERROR(IF(P546="X",IF(VLOOKUP(B546,'Oficios_-_pend_criticas'!$C$3:$J$4739,5,0)="","",IF(VLOOKUP(B546,'Oficios_-_pend_criticas'!$C$3:$J$4739,7,0)="",IF(TODAY()&gt;VLOOKUP(B546,'Oficios_-_pend_criticas'!$C$3:$J$4739,5,0),"X",""),IF(VLOOKUP(B546,'Oficios_-_pend_criticas'!$C$3:$J$4739,7,0)&gt;VLOOKUP(B546,'Oficios_-_pend_criticas'!$C$3:$J$4739,5,0),"X",""))),""),"")</f>
        <v/>
      </c>
      <c r="V546" s="14" t="str">
        <f ca="1">IFERROR(IF(Q546=0,IF(VLOOKUP(B546,'Oficios_-_pend_criticas'!$C$3:$J$4739,5,0)="","",IF(VLOOKUP(B546,'Oficios_-_pend_criticas'!$C$3:$J$4739,7,0)="",IF(TODAY()&gt;VLOOKUP(B546,'Oficios_-_pend_criticas'!$C$3:$J$4739,5,0),"X",""),IF(VLOOKUP(B546,'Oficios_-_pend_criticas'!$C$3:$J$4739,7,0)&gt;VLOOKUP(B546,'Oficios_-_pend_criticas'!$C$3:$J$4739,5,0),"X",""))),""),"")</f>
        <v/>
      </c>
      <c r="W546" s="14" t="str">
        <f ca="1">IFERROR(IF(P546&lt;&gt;"X",IF(Q546&gt;0,IF(VLOOKUP(B546,'Oficios_-_pend_criticas'!$C$4:$J$4739,5,0)="","",IF(VLOOKUP(B546,'Oficios_-_pend_criticas'!$C$4:$J$4739,7,0)="",IF(TODAY()&gt;VLOOKUP(B546,'Oficios_-_pend_criticas'!$C$4:$J$4739,5,0),"X",""),IF(VLOOKUP(B546,'Oficios_-_pend_criticas'!$C$4:$J$4739,7,0)&gt;VLOOKUP(B546,'Oficios_-_pend_criticas'!$C$4:$J$4739,5,0),"X",""))),""),""),"")</f>
        <v/>
      </c>
    </row>
    <row r="547" spans="1:23" ht="36.75" hidden="1" customHeight="1" x14ac:dyDescent="0.25">
      <c r="A547" s="9" t="str">
        <f t="shared" si="24"/>
        <v/>
      </c>
      <c r="B547" s="10" t="s">
        <v>1367</v>
      </c>
      <c r="C547" s="11" t="e">
        <f>IF(B547="","",VLOOKUP(B547,#REF!,6,0))</f>
        <v>#REF!</v>
      </c>
      <c r="D547" s="12" t="e">
        <f>IF(B547="","",VLOOKUP(B547,#REF!,22,0))</f>
        <v>#REF!</v>
      </c>
      <c r="E547" s="10" t="e">
        <f>IF(B547="","",VLOOKUP(B547,Consultas_públicas!$A$376:$G$3879,7,0))</f>
        <v>#N/A</v>
      </c>
      <c r="F547" s="12" t="s">
        <v>558</v>
      </c>
      <c r="G547" s="13">
        <v>43543</v>
      </c>
      <c r="H547" s="14" t="str">
        <f>IFERROR(IF(VLOOKUP(B547,'Oficios_-_pend_criticas'!$C$4:$D$4739,2,0)="","","X"),"")</f>
        <v/>
      </c>
      <c r="I547" s="12"/>
      <c r="J547" s="13"/>
      <c r="K547" s="10"/>
      <c r="L547" s="12" t="str">
        <f>IFERROR(VLOOKUP(B547,Retorno_da_RFB!$D$3:$I$6388,5,0),"")</f>
        <v>039</v>
      </c>
      <c r="M547" s="13">
        <f>IFERROR(VLOOKUP(B547,Retorno_da_RFB!$D$3:$I$6388,6,0),"")</f>
        <v>43556</v>
      </c>
      <c r="N547" s="10" t="str">
        <f>IFERROR(VLOOKUP(B547,Retorno_da_RFB!$D$3:$I$6388,3,0),"")</f>
        <v>8462.29.00</v>
      </c>
      <c r="O547" s="10" t="str">
        <f>IFERROR(VLOOKUP(B547,Retorno_da_RFB!$D$3:$I$6388,4,0),"")</f>
        <v>Máquinas automáticas para conformar, dobrar, puncionar e cortar laminados planos metálicos na fabricação de clipes de fixação para veículos, de operação radial e linear, dotadas de 6 carros deslizantes para dobra sendo 1 normal com curso de 35 a 95mm e força nominal de 90kN, 2 carros duplos, sendo um dos acionamentos com força nominal de 30kN e curso de 45mm e o outro com força nominal de 10kN e curso de 60mm, e 3 estreitos com força nominal de 50kN e curso de 70mm; estação de prensagem com dois excêntricos para corte e conformação com força de 300kN, curso de 16 mm, ajuste da posição do curso 0 a -4mm, comprimento 540mm, largura 230mm; endireitador de tiras metálicas com 7 rolos, largura máxima da tira de 80mm; dispositivo de lubrificação precisa para ambas as faces da tira com reservatório de 10 litros, chave flutuante e filtro; dispositivo extrator de peças; cabine de proteção física e acústica do operador em construção autoportante de chapas de aço e placas de fibra mineral, com iluminação e ventilação, altura aprox. 1.300mm; painel de controle eletrônico de processo em gabinete independente 700x700x2100 mm com display TFT de 15”; capacidade de alimentação máxima de 500mm; velocidade máxima de 250 ciclos/min.</v>
      </c>
      <c r="P547" s="12" t="str">
        <f>IFERROR(IF(N547="","",IF(VLOOKUP(LEFT(N547,10),'Universo_BK-BIT'!$A$5:$E$10005,2,0)="","X",VLOOKUP(LEFT(N547,10),'Universo_BK-BIT'!$A$5:$E$10005,2,0))),"X")</f>
        <v>BK</v>
      </c>
      <c r="Q547" s="12">
        <f>IFERROR(IF(P547="X","",VLOOKUP(LEFT(N547,10),'Universo_BK-BIT'!$A$5:$E$10005,3,0)),"")</f>
        <v>14</v>
      </c>
      <c r="R547" s="14" t="e">
        <f t="shared" si="25"/>
        <v>#REF!</v>
      </c>
      <c r="S547" s="14" t="e">
        <f t="shared" si="26"/>
        <v>#N/A</v>
      </c>
      <c r="T547" s="14"/>
      <c r="U547" s="14" t="str">
        <f ca="1">IFERROR(IF(P547="X",IF(VLOOKUP(B547,'Oficios_-_pend_criticas'!$C$3:$J$4739,5,0)="","",IF(VLOOKUP(B547,'Oficios_-_pend_criticas'!$C$3:$J$4739,7,0)="",IF(TODAY()&gt;VLOOKUP(B547,'Oficios_-_pend_criticas'!$C$3:$J$4739,5,0),"X",""),IF(VLOOKUP(B547,'Oficios_-_pend_criticas'!$C$3:$J$4739,7,0)&gt;VLOOKUP(B547,'Oficios_-_pend_criticas'!$C$3:$J$4739,5,0),"X",""))),""),"")</f>
        <v/>
      </c>
      <c r="V547" s="14" t="str">
        <f ca="1">IFERROR(IF(Q547=0,IF(VLOOKUP(B547,'Oficios_-_pend_criticas'!$C$3:$J$4739,5,0)="","",IF(VLOOKUP(B547,'Oficios_-_pend_criticas'!$C$3:$J$4739,7,0)="",IF(TODAY()&gt;VLOOKUP(B547,'Oficios_-_pend_criticas'!$C$3:$J$4739,5,0),"X",""),IF(VLOOKUP(B547,'Oficios_-_pend_criticas'!$C$3:$J$4739,7,0)&gt;VLOOKUP(B547,'Oficios_-_pend_criticas'!$C$3:$J$4739,5,0),"X",""))),""),"")</f>
        <v/>
      </c>
      <c r="W547" s="14" t="str">
        <f ca="1">IFERROR(IF(P547&lt;&gt;"X",IF(Q547&gt;0,IF(VLOOKUP(B547,'Oficios_-_pend_criticas'!$C$4:$J$4739,5,0)="","",IF(VLOOKUP(B547,'Oficios_-_pend_criticas'!$C$4:$J$4739,7,0)="",IF(TODAY()&gt;VLOOKUP(B547,'Oficios_-_pend_criticas'!$C$4:$J$4739,5,0),"X",""),IF(VLOOKUP(B547,'Oficios_-_pend_criticas'!$C$4:$J$4739,7,0)&gt;VLOOKUP(B547,'Oficios_-_pend_criticas'!$C$4:$J$4739,5,0),"X",""))),""),""),"")</f>
        <v/>
      </c>
    </row>
    <row r="548" spans="1:23" ht="36.75" hidden="1" customHeight="1" x14ac:dyDescent="0.25">
      <c r="A548" s="9" t="str">
        <f t="shared" si="24"/>
        <v/>
      </c>
      <c r="B548" s="10" t="s">
        <v>1369</v>
      </c>
      <c r="C548" s="11" t="e">
        <f>IF(B548="","",VLOOKUP(B548,#REF!,6,0))</f>
        <v>#REF!</v>
      </c>
      <c r="D548" s="12" t="e">
        <f>IF(B548="","",VLOOKUP(B548,#REF!,22,0))</f>
        <v>#REF!</v>
      </c>
      <c r="E548" s="10" t="e">
        <f>IF(B548="","",VLOOKUP(B548,Consultas_públicas!$A$376:$G$3879,7,0))</f>
        <v>#N/A</v>
      </c>
      <c r="F548" s="12" t="s">
        <v>558</v>
      </c>
      <c r="G548" s="13">
        <v>43543</v>
      </c>
      <c r="H548" s="14" t="str">
        <f>IFERROR(IF(VLOOKUP(B548,'Oficios_-_pend_criticas'!$C$4:$D$4739,2,0)="","","X"),"")</f>
        <v/>
      </c>
      <c r="I548" s="12"/>
      <c r="J548" s="13"/>
      <c r="K548" s="10"/>
      <c r="L548" s="12" t="str">
        <f>IFERROR(VLOOKUP(B548,Retorno_da_RFB!$D$3:$I$6388,5,0),"")</f>
        <v>039</v>
      </c>
      <c r="M548" s="13">
        <f>IFERROR(VLOOKUP(B548,Retorno_da_RFB!$D$3:$I$6388,6,0),"")</f>
        <v>43556</v>
      </c>
      <c r="N548" s="10" t="str">
        <f>IFERROR(VLOOKUP(B548,Retorno_da_RFB!$D$3:$I$6388,3,0),"")</f>
        <v>8422.30.29</v>
      </c>
      <c r="O548" s="10" t="str">
        <f>IFERROR(VLOOKUP(B548,Retorno_da_RFB!$D$3:$I$6388,4,0),"")</f>
        <v>Combinações de máquinas automáticas para soprar, envasar, fechar, rotular, agrupar e embalar recipientes de PET (politereftalato de etileno) com bebidas sensíveis, compostas de: máquina sopradora, máquina envasadora asséptica, com capacidade nominal maior ou igual a 12.000 recipientes/hora (recipientes de 1 litro), sistema de descontaminação de recipientes e tampas através da injeção de vapor de H2O2 e ativação/secagem com ar quente, gabinete de envase com ambiente estéril, sistema de controle de envase contínuo, sistema de encapsulamento (aplicação de tampa) dos recipientes assepticamente envasados, sistema de rejeição de recipientes não conformes (e/ou coleta de amostras para inspeção de qualidade em laboratório) com impressão de código de defeito e mesa de coleta, sistema CIP-SIP para autolimpeza com esterilização, sistema COP-SOP de limpeza de superfície e sanitização; com ou sem estação de aplicação de nitrogênio; estação de aplicação de rótulos com sistema de adaptação automática de velocidade em função do fluxo de entrada de recipientes, para recipientes com diâmetros entre 55 e 130mm; estação de agrupamento de recipientes e embalo unificado, apta a agrupar e embalar os recipientes apenas com filme plástico termoencolhível, ou com bandejas de papelão e filme plástico termoencolhível, ou apenas com invólucros (caixas) de papelão, ou com filme plástico termoencolhível e invólucros (caixas) de papelão, com múltiplas linhas de alimentação, magazine de alimentação de caixas e bandejas, diâmetro máximo da bobina de filme plástico igual a 500mm; estação de paletização com aplicação de filme para estabilização de palete formado; transportadores em geral com estações pulmão e controlador lógico programável (CLP).</v>
      </c>
      <c r="P548" s="12" t="str">
        <f>IFERROR(IF(N548="","",IF(VLOOKUP(LEFT(N548,10),'Universo_BK-BIT'!$A$5:$E$10005,2,0)="","X",VLOOKUP(LEFT(N548,10),'Universo_BK-BIT'!$A$5:$E$10005,2,0))),"X")</f>
        <v>BK</v>
      </c>
      <c r="Q548" s="12">
        <f>IFERROR(IF(P548="X","",VLOOKUP(LEFT(N548,10),'Universo_BK-BIT'!$A$5:$E$10005,3,0)),"")</f>
        <v>14</v>
      </c>
      <c r="R548" s="14" t="e">
        <f t="shared" si="25"/>
        <v>#REF!</v>
      </c>
      <c r="S548" s="14" t="e">
        <f t="shared" si="26"/>
        <v>#N/A</v>
      </c>
      <c r="T548" s="14"/>
      <c r="U548" s="14" t="str">
        <f ca="1">IFERROR(IF(P548="X",IF(VLOOKUP(B548,'Oficios_-_pend_criticas'!$C$3:$J$4739,5,0)="","",IF(VLOOKUP(B548,'Oficios_-_pend_criticas'!$C$3:$J$4739,7,0)="",IF(TODAY()&gt;VLOOKUP(B548,'Oficios_-_pend_criticas'!$C$3:$J$4739,5,0),"X",""),IF(VLOOKUP(B548,'Oficios_-_pend_criticas'!$C$3:$J$4739,7,0)&gt;VLOOKUP(B548,'Oficios_-_pend_criticas'!$C$3:$J$4739,5,0),"X",""))),""),"")</f>
        <v/>
      </c>
      <c r="V548" s="14" t="str">
        <f ca="1">IFERROR(IF(Q548=0,IF(VLOOKUP(B548,'Oficios_-_pend_criticas'!$C$3:$J$4739,5,0)="","",IF(VLOOKUP(B548,'Oficios_-_pend_criticas'!$C$3:$J$4739,7,0)="",IF(TODAY()&gt;VLOOKUP(B548,'Oficios_-_pend_criticas'!$C$3:$J$4739,5,0),"X",""),IF(VLOOKUP(B548,'Oficios_-_pend_criticas'!$C$3:$J$4739,7,0)&gt;VLOOKUP(B548,'Oficios_-_pend_criticas'!$C$3:$J$4739,5,0),"X",""))),""),"")</f>
        <v/>
      </c>
      <c r="W548" s="14" t="str">
        <f ca="1">IFERROR(IF(P548&lt;&gt;"X",IF(Q548&gt;0,IF(VLOOKUP(B548,'Oficios_-_pend_criticas'!$C$4:$J$4739,5,0)="","",IF(VLOOKUP(B548,'Oficios_-_pend_criticas'!$C$4:$J$4739,7,0)="",IF(TODAY()&gt;VLOOKUP(B548,'Oficios_-_pend_criticas'!$C$4:$J$4739,5,0),"X",""),IF(VLOOKUP(B548,'Oficios_-_pend_criticas'!$C$4:$J$4739,7,0)&gt;VLOOKUP(B548,'Oficios_-_pend_criticas'!$C$4:$J$4739,5,0),"X",""))),""),""),"")</f>
        <v/>
      </c>
    </row>
    <row r="549" spans="1:23" ht="36.75" hidden="1" customHeight="1" x14ac:dyDescent="0.25">
      <c r="A549" s="9" t="str">
        <f t="shared" si="24"/>
        <v/>
      </c>
      <c r="B549" s="10" t="s">
        <v>1371</v>
      </c>
      <c r="C549" s="11" t="e">
        <f>IF(B549="","",VLOOKUP(B549,#REF!,6,0))</f>
        <v>#REF!</v>
      </c>
      <c r="D549" s="12" t="e">
        <f>IF(B549="","",VLOOKUP(B549,#REF!,22,0))</f>
        <v>#REF!</v>
      </c>
      <c r="E549" s="10" t="e">
        <f>IF(B549="","",VLOOKUP(B549,Consultas_públicas!$A$376:$G$3879,7,0))</f>
        <v>#N/A</v>
      </c>
      <c r="F549" s="12" t="s">
        <v>558</v>
      </c>
      <c r="G549" s="13">
        <v>43543</v>
      </c>
      <c r="H549" s="14" t="str">
        <f>IFERROR(IF(VLOOKUP(B549,'Oficios_-_pend_criticas'!$C$4:$D$4739,2,0)="","","X"),"")</f>
        <v/>
      </c>
      <c r="I549" s="12"/>
      <c r="J549" s="13"/>
      <c r="K549" s="10"/>
      <c r="L549" s="12" t="str">
        <f>IFERROR(VLOOKUP(B549,Retorno_da_RFB!$D$3:$I$6388,5,0),"")</f>
        <v>039</v>
      </c>
      <c r="M549" s="13">
        <f>IFERROR(VLOOKUP(B549,Retorno_da_RFB!$D$3:$I$6388,6,0),"")</f>
        <v>43556</v>
      </c>
      <c r="N549" s="10" t="str">
        <f>IFERROR(VLOOKUP(B549,Retorno_da_RFB!$D$3:$I$6388,3,0),"")</f>
        <v>8422.30.10</v>
      </c>
      <c r="O549" s="10" t="str">
        <f>IFERROR(VLOOKUP(B549,Retorno_da_RFB!$D$3:$I$6388,4,0),"")</f>
        <v>Máquinas automáticas rotativas para aplicação de rótulos autoadesivos em frascos de formato a partir de bobinas, controladas por sistema lógico programável (CLP), com interface de operação por meio de painel "touchscreen" colorido, sistema de segurança com portas, sensores, com sistema eletrônico para posicionamento de frascos antes da rotulagem, com rotação dos pratos controlados com motores para posicionamento de frascos, com agregados de rotulagem eletronicamente controlados de 100m/min, com painel de operação dedicado, com 3 eixos de regulagens para ajuste de altura, distância de rotulagem e Inclinação, contendo 1 prato porta bobinas e 1 rebobinador, com diâmetro de carrossel de 720mm e 12 pratos porta frascos com capacidade nominal de 9000fph).</v>
      </c>
      <c r="P549" s="12" t="str">
        <f>IFERROR(IF(N549="","",IF(VLOOKUP(LEFT(N549,10),'Universo_BK-BIT'!$A$5:$E$10005,2,0)="","X",VLOOKUP(LEFT(N549,10),'Universo_BK-BIT'!$A$5:$E$10005,2,0))),"X")</f>
        <v>BK</v>
      </c>
      <c r="Q549" s="12">
        <f>IFERROR(IF(P549="X","",VLOOKUP(LEFT(N549,10),'Universo_BK-BIT'!$A$5:$E$10005,3,0)),"")</f>
        <v>14</v>
      </c>
      <c r="R549" s="14" t="e">
        <f t="shared" si="25"/>
        <v>#REF!</v>
      </c>
      <c r="S549" s="14" t="e">
        <f t="shared" si="26"/>
        <v>#N/A</v>
      </c>
      <c r="T549" s="14"/>
      <c r="U549" s="14" t="str">
        <f ca="1">IFERROR(IF(P549="X",IF(VLOOKUP(B549,'Oficios_-_pend_criticas'!$C$3:$J$4739,5,0)="","",IF(VLOOKUP(B549,'Oficios_-_pend_criticas'!$C$3:$J$4739,7,0)="",IF(TODAY()&gt;VLOOKUP(B549,'Oficios_-_pend_criticas'!$C$3:$J$4739,5,0),"X",""),IF(VLOOKUP(B549,'Oficios_-_pend_criticas'!$C$3:$J$4739,7,0)&gt;VLOOKUP(B549,'Oficios_-_pend_criticas'!$C$3:$J$4739,5,0),"X",""))),""),"")</f>
        <v/>
      </c>
      <c r="V549" s="14" t="str">
        <f ca="1">IFERROR(IF(Q549=0,IF(VLOOKUP(B549,'Oficios_-_pend_criticas'!$C$3:$J$4739,5,0)="","",IF(VLOOKUP(B549,'Oficios_-_pend_criticas'!$C$3:$J$4739,7,0)="",IF(TODAY()&gt;VLOOKUP(B549,'Oficios_-_pend_criticas'!$C$3:$J$4739,5,0),"X",""),IF(VLOOKUP(B549,'Oficios_-_pend_criticas'!$C$3:$J$4739,7,0)&gt;VLOOKUP(B549,'Oficios_-_pend_criticas'!$C$3:$J$4739,5,0),"X",""))),""),"")</f>
        <v/>
      </c>
      <c r="W549" s="14" t="str">
        <f ca="1">IFERROR(IF(P549&lt;&gt;"X",IF(Q549&gt;0,IF(VLOOKUP(B549,'Oficios_-_pend_criticas'!$C$4:$J$4739,5,0)="","",IF(VLOOKUP(B549,'Oficios_-_pend_criticas'!$C$4:$J$4739,7,0)="",IF(TODAY()&gt;VLOOKUP(B549,'Oficios_-_pend_criticas'!$C$4:$J$4739,5,0),"X",""),IF(VLOOKUP(B549,'Oficios_-_pend_criticas'!$C$4:$J$4739,7,0)&gt;VLOOKUP(B549,'Oficios_-_pend_criticas'!$C$4:$J$4739,5,0),"X",""))),""),""),"")</f>
        <v/>
      </c>
    </row>
    <row r="550" spans="1:23" ht="36.75" hidden="1" customHeight="1" x14ac:dyDescent="0.25">
      <c r="A550" s="9" t="str">
        <f t="shared" si="24"/>
        <v/>
      </c>
      <c r="B550" s="10" t="s">
        <v>1373</v>
      </c>
      <c r="C550" s="11" t="e">
        <f>IF(B550="","",VLOOKUP(B550,#REF!,6,0))</f>
        <v>#REF!</v>
      </c>
      <c r="D550" s="12" t="e">
        <f>IF(B550="","",VLOOKUP(B550,#REF!,22,0))</f>
        <v>#REF!</v>
      </c>
      <c r="E550" s="10" t="e">
        <f>IF(B550="","",VLOOKUP(B550,Consultas_públicas!$A$376:$G$3879,7,0))</f>
        <v>#N/A</v>
      </c>
      <c r="F550" s="12" t="s">
        <v>558</v>
      </c>
      <c r="G550" s="13">
        <v>43543</v>
      </c>
      <c r="H550" s="14" t="str">
        <f>IFERROR(IF(VLOOKUP(B550,'Oficios_-_pend_criticas'!$C$4:$D$4739,2,0)="","","X"),"")</f>
        <v/>
      </c>
      <c r="I550" s="12"/>
      <c r="J550" s="13"/>
      <c r="K550" s="10"/>
      <c r="L550" s="12" t="str">
        <f>IFERROR(VLOOKUP(B550,Retorno_da_RFB!$D$3:$I$6388,5,0),"")</f>
        <v>039</v>
      </c>
      <c r="M550" s="13">
        <f>IFERROR(VLOOKUP(B550,Retorno_da_RFB!$D$3:$I$6388,6,0),"")</f>
        <v>43556</v>
      </c>
      <c r="N550" s="10" t="str">
        <f>IFERROR(VLOOKUP(B550,Retorno_da_RFB!$D$3:$I$6388,3,0),"")</f>
        <v>9018.90.10</v>
      </c>
      <c r="O550" s="10" t="str">
        <f>IFERROR(VLOOKUP(B550,Retorno_da_RFB!$D$3:$I$6388,4,0),"")</f>
        <v>Equipos com bureta utilizados para infusão de hemoderivados e administração de soluções parenterais, possuindo ponta perfurante com tampa protetora e entrada de ar contendo filtro bacteriológico de 0,22 micra; Câmara graduada de 150ml; Filtro de partículas de 15 micra; Micro gotejador de 60 microgotas para 1ml; Válvula flutuante livre de látex; tubo PVC “DEHP-Free” menor ou igual a 230cm de comprimento e injetor lateral com membrana auto cicatrizante livre de látex.</v>
      </c>
      <c r="P550" s="12" t="str">
        <f>IFERROR(IF(N550="","",IF(VLOOKUP(LEFT(N550,10),'Universo_BK-BIT'!$A$5:$E$10005,2,0)="","X",VLOOKUP(LEFT(N550,10),'Universo_BK-BIT'!$A$5:$E$10005,2,0))),"X")</f>
        <v>BK</v>
      </c>
      <c r="Q550" s="12">
        <f>IFERROR(IF(P550="X","",VLOOKUP(LEFT(N550,10),'Universo_BK-BIT'!$A$5:$E$10005,3,0)),"")</f>
        <v>14</v>
      </c>
      <c r="R550" s="14" t="e">
        <f t="shared" si="25"/>
        <v>#REF!</v>
      </c>
      <c r="S550" s="14" t="e">
        <f t="shared" si="26"/>
        <v>#N/A</v>
      </c>
      <c r="T550" s="14"/>
      <c r="U550" s="14" t="str">
        <f ca="1">IFERROR(IF(P550="X",IF(VLOOKUP(B550,'Oficios_-_pend_criticas'!$C$3:$J$4739,5,0)="","",IF(VLOOKUP(B550,'Oficios_-_pend_criticas'!$C$3:$J$4739,7,0)="",IF(TODAY()&gt;VLOOKUP(B550,'Oficios_-_pend_criticas'!$C$3:$J$4739,5,0),"X",""),IF(VLOOKUP(B550,'Oficios_-_pend_criticas'!$C$3:$J$4739,7,0)&gt;VLOOKUP(B550,'Oficios_-_pend_criticas'!$C$3:$J$4739,5,0),"X",""))),""),"")</f>
        <v/>
      </c>
      <c r="V550" s="14" t="str">
        <f ca="1">IFERROR(IF(Q550=0,IF(VLOOKUP(B550,'Oficios_-_pend_criticas'!$C$3:$J$4739,5,0)="","",IF(VLOOKUP(B550,'Oficios_-_pend_criticas'!$C$3:$J$4739,7,0)="",IF(TODAY()&gt;VLOOKUP(B550,'Oficios_-_pend_criticas'!$C$3:$J$4739,5,0),"X",""),IF(VLOOKUP(B550,'Oficios_-_pend_criticas'!$C$3:$J$4739,7,0)&gt;VLOOKUP(B550,'Oficios_-_pend_criticas'!$C$3:$J$4739,5,0),"X",""))),""),"")</f>
        <v/>
      </c>
      <c r="W550" s="14" t="str">
        <f ca="1">IFERROR(IF(P550&lt;&gt;"X",IF(Q550&gt;0,IF(VLOOKUP(B550,'Oficios_-_pend_criticas'!$C$4:$J$4739,5,0)="","",IF(VLOOKUP(B550,'Oficios_-_pend_criticas'!$C$4:$J$4739,7,0)="",IF(TODAY()&gt;VLOOKUP(B550,'Oficios_-_pend_criticas'!$C$4:$J$4739,5,0),"X",""),IF(VLOOKUP(B550,'Oficios_-_pend_criticas'!$C$4:$J$4739,7,0)&gt;VLOOKUP(B550,'Oficios_-_pend_criticas'!$C$4:$J$4739,5,0),"X",""))),""),""),"")</f>
        <v/>
      </c>
    </row>
    <row r="551" spans="1:23" ht="36.75" hidden="1" customHeight="1" x14ac:dyDescent="0.25">
      <c r="A551" s="9" t="str">
        <f t="shared" si="24"/>
        <v/>
      </c>
      <c r="B551" s="10" t="s">
        <v>1375</v>
      </c>
      <c r="C551" s="11" t="e">
        <f>IF(B551="","",VLOOKUP(B551,#REF!,6,0))</f>
        <v>#REF!</v>
      </c>
      <c r="D551" s="12" t="e">
        <f>IF(B551="","",VLOOKUP(B551,#REF!,22,0))</f>
        <v>#REF!</v>
      </c>
      <c r="E551" s="10" t="e">
        <f>IF(B551="","",VLOOKUP(B551,Consultas_públicas!$A$376:$G$3879,7,0))</f>
        <v>#N/A</v>
      </c>
      <c r="F551" s="12" t="s">
        <v>558</v>
      </c>
      <c r="G551" s="13">
        <v>43543</v>
      </c>
      <c r="H551" s="14" t="str">
        <f>IFERROR(IF(VLOOKUP(B551,'Oficios_-_pend_criticas'!$C$4:$D$4739,2,0)="","","X"),"")</f>
        <v/>
      </c>
      <c r="I551" s="12"/>
      <c r="J551" s="13"/>
      <c r="K551" s="10"/>
      <c r="L551" s="12" t="str">
        <f>IFERROR(VLOOKUP(B551,Retorno_da_RFB!$D$3:$I$6388,5,0),"")</f>
        <v>039</v>
      </c>
      <c r="M551" s="13">
        <f>IFERROR(VLOOKUP(B551,Retorno_da_RFB!$D$3:$I$6388,6,0),"")</f>
        <v>43556</v>
      </c>
      <c r="N551" s="10" t="str">
        <f>IFERROR(VLOOKUP(B551,Retorno_da_RFB!$D$3:$I$6388,3,0),"")</f>
        <v>8428.90.90</v>
      </c>
      <c r="O551" s="10" t="str">
        <f>IFERROR(VLOOKUP(B551,Retorno_da_RFB!$D$3:$I$6388,4,0),"")</f>
        <v>Transportadores automáticos de “paletes formados” para linha de produção de latas de alumínio para bebidas, compostos de: transportadores mecânicos de corrente acionados por moto redutores, com ou sem sistemas de elevação das correntes e/ou de giro dos paletes sobre os transportadores; transportadores de roletes livres ou acionados por moto redutores; sensores; chaves secionadoras de campo; consoles de operação, painel elétrico com PLC e conexão com protocolos de comunicação Ethernet; suportes e guias metálicas revestidas ou não com plástico de engenharia; plataformas, escadas e corrimãos de proteção; dimensionados para operar com paletes de plástico ou de madeira com dimensão de 44x56 polegadas; com velocidade nominal de produção máxima de 24 pallets/hora.</v>
      </c>
      <c r="P551" s="12" t="str">
        <f>IFERROR(IF(N551="","",IF(VLOOKUP(LEFT(N551,10),'Universo_BK-BIT'!$A$5:$E$10005,2,0)="","X",VLOOKUP(LEFT(N551,10),'Universo_BK-BIT'!$A$5:$E$10005,2,0))),"X")</f>
        <v>BK</v>
      </c>
      <c r="Q551" s="12">
        <f>IFERROR(IF(P551="X","",VLOOKUP(LEFT(N551,10),'Universo_BK-BIT'!$A$5:$E$10005,3,0)),"")</f>
        <v>14</v>
      </c>
      <c r="R551" s="14" t="e">
        <f t="shared" si="25"/>
        <v>#REF!</v>
      </c>
      <c r="S551" s="14" t="e">
        <f t="shared" si="26"/>
        <v>#N/A</v>
      </c>
      <c r="T551" s="14"/>
      <c r="U551" s="14" t="str">
        <f ca="1">IFERROR(IF(P551="X",IF(VLOOKUP(B551,'Oficios_-_pend_criticas'!$C$3:$J$4739,5,0)="","",IF(VLOOKUP(B551,'Oficios_-_pend_criticas'!$C$3:$J$4739,7,0)="",IF(TODAY()&gt;VLOOKUP(B551,'Oficios_-_pend_criticas'!$C$3:$J$4739,5,0),"X",""),IF(VLOOKUP(B551,'Oficios_-_pend_criticas'!$C$3:$J$4739,7,0)&gt;VLOOKUP(B551,'Oficios_-_pend_criticas'!$C$3:$J$4739,5,0),"X",""))),""),"")</f>
        <v/>
      </c>
      <c r="V551" s="14" t="str">
        <f ca="1">IFERROR(IF(Q551=0,IF(VLOOKUP(B551,'Oficios_-_pend_criticas'!$C$3:$J$4739,5,0)="","",IF(VLOOKUP(B551,'Oficios_-_pend_criticas'!$C$3:$J$4739,7,0)="",IF(TODAY()&gt;VLOOKUP(B551,'Oficios_-_pend_criticas'!$C$3:$J$4739,5,0),"X",""),IF(VLOOKUP(B551,'Oficios_-_pend_criticas'!$C$3:$J$4739,7,0)&gt;VLOOKUP(B551,'Oficios_-_pend_criticas'!$C$3:$J$4739,5,0),"X",""))),""),"")</f>
        <v/>
      </c>
      <c r="W551" s="14" t="str">
        <f ca="1">IFERROR(IF(P551&lt;&gt;"X",IF(Q551&gt;0,IF(VLOOKUP(B551,'Oficios_-_pend_criticas'!$C$4:$J$4739,5,0)="","",IF(VLOOKUP(B551,'Oficios_-_pend_criticas'!$C$4:$J$4739,7,0)="",IF(TODAY()&gt;VLOOKUP(B551,'Oficios_-_pend_criticas'!$C$4:$J$4739,5,0),"X",""),IF(VLOOKUP(B551,'Oficios_-_pend_criticas'!$C$4:$J$4739,7,0)&gt;VLOOKUP(B551,'Oficios_-_pend_criticas'!$C$4:$J$4739,5,0),"X",""))),""),""),"")</f>
        <v/>
      </c>
    </row>
    <row r="552" spans="1:23" ht="36.75" hidden="1" customHeight="1" x14ac:dyDescent="0.25">
      <c r="A552" s="9" t="str">
        <f t="shared" si="24"/>
        <v/>
      </c>
      <c r="B552" s="10" t="s">
        <v>1377</v>
      </c>
      <c r="C552" s="11" t="e">
        <f>IF(B552="","",VLOOKUP(B552,#REF!,6,0))</f>
        <v>#REF!</v>
      </c>
      <c r="D552" s="12" t="e">
        <f>IF(B552="","",VLOOKUP(B552,#REF!,22,0))</f>
        <v>#REF!</v>
      </c>
      <c r="E552" s="10" t="e">
        <f>IF(B552="","",VLOOKUP(B552,Consultas_públicas!$A$376:$G$3879,7,0))</f>
        <v>#N/A</v>
      </c>
      <c r="F552" s="12" t="s">
        <v>558</v>
      </c>
      <c r="G552" s="13">
        <v>43543</v>
      </c>
      <c r="H552" s="14" t="str">
        <f>IFERROR(IF(VLOOKUP(B552,'Oficios_-_pend_criticas'!$C$4:$D$4739,2,0)="","","X"),"")</f>
        <v/>
      </c>
      <c r="I552" s="12"/>
      <c r="J552" s="13"/>
      <c r="K552" s="10"/>
      <c r="L552" s="12" t="str">
        <f>IFERROR(VLOOKUP(B552,Retorno_da_RFB!$D$3:$I$6388,5,0),"")</f>
        <v>039</v>
      </c>
      <c r="M552" s="13">
        <f>IFERROR(VLOOKUP(B552,Retorno_da_RFB!$D$3:$I$6388,6,0),"")</f>
        <v>43556</v>
      </c>
      <c r="N552" s="10" t="str">
        <f>IFERROR(VLOOKUP(B552,Retorno_da_RFB!$D$3:$I$6388,3,0),"")</f>
        <v>8515.21.00</v>
      </c>
      <c r="O552" s="10" t="str">
        <f>IFERROR(VLOOKUP(B552,Retorno_da_RFB!$D$3:$I$6388,4,0),"")</f>
        <v>Máquinas de soldagem elétrica por descarga capacitiva para soldagem de ventoinhas de rotores, capazes de fornecer uma corrente de até 100kA por 10ms, com curso máximo de 100mm e 600kVA de potência de saída, sendo dotados de: sistema eletrônico de controle de solda; banco de capacitores de filme fino de 900V; cilindro de duplo estágio capaz de fornecer 3.500daN a 6bar; transdutor linear para medir as dimensões da primeira parte de soldagem e afundamento após a soldagem; parte pneumática com válvulas eletropneumáticas com entrada de 0 a 10V para o ajuste da pressão de soldagem e da contrapressão; sistema de medição de força e sistema de segurança com eletro-travamento.</v>
      </c>
      <c r="P552" s="12" t="str">
        <f>IFERROR(IF(N552="","",IF(VLOOKUP(LEFT(N552,10),'Universo_BK-BIT'!$A$5:$E$10005,2,0)="","X",VLOOKUP(LEFT(N552,10),'Universo_BK-BIT'!$A$5:$E$10005,2,0))),"X")</f>
        <v>BK</v>
      </c>
      <c r="Q552" s="12">
        <f>IFERROR(IF(P552="X","",VLOOKUP(LEFT(N552,10),'Universo_BK-BIT'!$A$5:$E$10005,3,0)),"")</f>
        <v>14</v>
      </c>
      <c r="R552" s="14" t="e">
        <f t="shared" si="25"/>
        <v>#REF!</v>
      </c>
      <c r="S552" s="14" t="e">
        <f t="shared" si="26"/>
        <v>#N/A</v>
      </c>
      <c r="T552" s="14"/>
      <c r="U552" s="14" t="str">
        <f ca="1">IFERROR(IF(P552="X",IF(VLOOKUP(B552,'Oficios_-_pend_criticas'!$C$3:$J$4739,5,0)="","",IF(VLOOKUP(B552,'Oficios_-_pend_criticas'!$C$3:$J$4739,7,0)="",IF(TODAY()&gt;VLOOKUP(B552,'Oficios_-_pend_criticas'!$C$3:$J$4739,5,0),"X",""),IF(VLOOKUP(B552,'Oficios_-_pend_criticas'!$C$3:$J$4739,7,0)&gt;VLOOKUP(B552,'Oficios_-_pend_criticas'!$C$3:$J$4739,5,0),"X",""))),""),"")</f>
        <v/>
      </c>
      <c r="V552" s="14" t="str">
        <f ca="1">IFERROR(IF(Q552=0,IF(VLOOKUP(B552,'Oficios_-_pend_criticas'!$C$3:$J$4739,5,0)="","",IF(VLOOKUP(B552,'Oficios_-_pend_criticas'!$C$3:$J$4739,7,0)="",IF(TODAY()&gt;VLOOKUP(B552,'Oficios_-_pend_criticas'!$C$3:$J$4739,5,0),"X",""),IF(VLOOKUP(B552,'Oficios_-_pend_criticas'!$C$3:$J$4739,7,0)&gt;VLOOKUP(B552,'Oficios_-_pend_criticas'!$C$3:$J$4739,5,0),"X",""))),""),"")</f>
        <v/>
      </c>
      <c r="W552" s="14" t="str">
        <f ca="1">IFERROR(IF(P552&lt;&gt;"X",IF(Q552&gt;0,IF(VLOOKUP(B552,'Oficios_-_pend_criticas'!$C$4:$J$4739,5,0)="","",IF(VLOOKUP(B552,'Oficios_-_pend_criticas'!$C$4:$J$4739,7,0)="",IF(TODAY()&gt;VLOOKUP(B552,'Oficios_-_pend_criticas'!$C$4:$J$4739,5,0),"X",""),IF(VLOOKUP(B552,'Oficios_-_pend_criticas'!$C$4:$J$4739,7,0)&gt;VLOOKUP(B552,'Oficios_-_pend_criticas'!$C$4:$J$4739,5,0),"X",""))),""),""),"")</f>
        <v/>
      </c>
    </row>
    <row r="553" spans="1:23" ht="36.75" hidden="1" customHeight="1" x14ac:dyDescent="0.25">
      <c r="A553" s="9" t="str">
        <f t="shared" si="24"/>
        <v/>
      </c>
      <c r="B553" s="10" t="s">
        <v>1379</v>
      </c>
      <c r="C553" s="11" t="e">
        <f>IF(B553="","",VLOOKUP(B553,#REF!,6,0))</f>
        <v>#REF!</v>
      </c>
      <c r="D553" s="12" t="e">
        <f>IF(B553="","",VLOOKUP(B553,#REF!,22,0))</f>
        <v>#REF!</v>
      </c>
      <c r="E553" s="10" t="e">
        <f>IF(B553="","",VLOOKUP(B553,Consultas_públicas!$A$376:$G$3879,7,0))</f>
        <v>#N/A</v>
      </c>
      <c r="F553" s="12" t="s">
        <v>558</v>
      </c>
      <c r="G553" s="13">
        <v>43543</v>
      </c>
      <c r="H553" s="14" t="str">
        <f>IFERROR(IF(VLOOKUP(B553,'Oficios_-_pend_criticas'!$C$4:$D$4739,2,0)="","","X"),"")</f>
        <v/>
      </c>
      <c r="I553" s="12"/>
      <c r="J553" s="13"/>
      <c r="K553" s="10"/>
      <c r="L553" s="12" t="str">
        <f>IFERROR(VLOOKUP(B553,Retorno_da_RFB!$D$3:$I$6388,5,0),"")</f>
        <v>039</v>
      </c>
      <c r="M553" s="13">
        <f>IFERROR(VLOOKUP(B553,Retorno_da_RFB!$D$3:$I$6388,6,0),"")</f>
        <v>43556</v>
      </c>
      <c r="N553" s="10" t="str">
        <f>IFERROR(VLOOKUP(B553,Retorno_da_RFB!$D$3:$I$6388,3,0),"")</f>
        <v>8459.29.00</v>
      </c>
      <c r="O553" s="10" t="str">
        <f>IFERROR(VLOOKUP(B553,Retorno_da_RFB!$D$3:$I$6388,4,0),"")</f>
        <v>Máquinas semiautomáticas para perfuração e testes de balanceamento de rotores de peso entre 500g e 4kg, composta por: unidade de medição eletrônica com detecção de desequilíbrio, motor elétrico e sensoriamento para detecção de posição angular do rotor; duas unidades de perfuração com diâmetro máximo da ferramenta de 7mm, velocidade de perfuração programável, ângulos de perfuração de 45° a 60°; mecanismo de rotação de 180° para rotores de carga/descarga; armário eletrônico, computador para controle; unidade de sucção para remoção de resíduos e guardas para prevenção de acidentes.</v>
      </c>
      <c r="P553" s="12" t="str">
        <f>IFERROR(IF(N553="","",IF(VLOOKUP(LEFT(N553,10),'Universo_BK-BIT'!$A$5:$E$10005,2,0)="","X",VLOOKUP(LEFT(N553,10),'Universo_BK-BIT'!$A$5:$E$10005,2,0))),"X")</f>
        <v>BK</v>
      </c>
      <c r="Q553" s="12">
        <f>IFERROR(IF(P553="X","",VLOOKUP(LEFT(N553,10),'Universo_BK-BIT'!$A$5:$E$10005,3,0)),"")</f>
        <v>14</v>
      </c>
      <c r="R553" s="14" t="e">
        <f t="shared" si="25"/>
        <v>#REF!</v>
      </c>
      <c r="S553" s="14" t="e">
        <f t="shared" si="26"/>
        <v>#N/A</v>
      </c>
      <c r="T553" s="14"/>
      <c r="U553" s="14" t="str">
        <f ca="1">IFERROR(IF(P553="X",IF(VLOOKUP(B553,'Oficios_-_pend_criticas'!$C$3:$J$4739,5,0)="","",IF(VLOOKUP(B553,'Oficios_-_pend_criticas'!$C$3:$J$4739,7,0)="",IF(TODAY()&gt;VLOOKUP(B553,'Oficios_-_pend_criticas'!$C$3:$J$4739,5,0),"X",""),IF(VLOOKUP(B553,'Oficios_-_pend_criticas'!$C$3:$J$4739,7,0)&gt;VLOOKUP(B553,'Oficios_-_pend_criticas'!$C$3:$J$4739,5,0),"X",""))),""),"")</f>
        <v/>
      </c>
      <c r="V553" s="14" t="str">
        <f ca="1">IFERROR(IF(Q553=0,IF(VLOOKUP(B553,'Oficios_-_pend_criticas'!$C$3:$J$4739,5,0)="","",IF(VLOOKUP(B553,'Oficios_-_pend_criticas'!$C$3:$J$4739,7,0)="",IF(TODAY()&gt;VLOOKUP(B553,'Oficios_-_pend_criticas'!$C$3:$J$4739,5,0),"X",""),IF(VLOOKUP(B553,'Oficios_-_pend_criticas'!$C$3:$J$4739,7,0)&gt;VLOOKUP(B553,'Oficios_-_pend_criticas'!$C$3:$J$4739,5,0),"X",""))),""),"")</f>
        <v/>
      </c>
      <c r="W553" s="14" t="str">
        <f ca="1">IFERROR(IF(P553&lt;&gt;"X",IF(Q553&gt;0,IF(VLOOKUP(B553,'Oficios_-_pend_criticas'!$C$4:$J$4739,5,0)="","",IF(VLOOKUP(B553,'Oficios_-_pend_criticas'!$C$4:$J$4739,7,0)="",IF(TODAY()&gt;VLOOKUP(B553,'Oficios_-_pend_criticas'!$C$4:$J$4739,5,0),"X",""),IF(VLOOKUP(B553,'Oficios_-_pend_criticas'!$C$4:$J$4739,7,0)&gt;VLOOKUP(B553,'Oficios_-_pend_criticas'!$C$4:$J$4739,5,0),"X",""))),""),""),"")</f>
        <v/>
      </c>
    </row>
    <row r="554" spans="1:23" ht="36.75" hidden="1" customHeight="1" x14ac:dyDescent="0.25">
      <c r="A554" s="9" t="str">
        <f t="shared" si="24"/>
        <v/>
      </c>
      <c r="B554" s="10" t="s">
        <v>1382</v>
      </c>
      <c r="C554" s="11" t="e">
        <f>IF(B554="","",VLOOKUP(B554,#REF!,6,0))</f>
        <v>#REF!</v>
      </c>
      <c r="D554" s="12" t="e">
        <f>IF(B554="","",VLOOKUP(B554,#REF!,22,0))</f>
        <v>#REF!</v>
      </c>
      <c r="E554" s="10" t="e">
        <f>IF(B554="","",VLOOKUP(B554,Consultas_públicas!$A$376:$G$3879,7,0))</f>
        <v>#N/A</v>
      </c>
      <c r="F554" s="12" t="s">
        <v>558</v>
      </c>
      <c r="G554" s="13">
        <v>43543</v>
      </c>
      <c r="H554" s="14" t="str">
        <f>IFERROR(IF(VLOOKUP(B554,'Oficios_-_pend_criticas'!$C$4:$D$4739,2,0)="","","X"),"")</f>
        <v/>
      </c>
      <c r="I554" s="12"/>
      <c r="J554" s="13"/>
      <c r="K554" s="10"/>
      <c r="L554" s="12" t="str">
        <f>IFERROR(VLOOKUP(B554,Retorno_da_RFB!$D$3:$I$6388,5,0),"")</f>
        <v>039</v>
      </c>
      <c r="M554" s="13">
        <f>IFERROR(VLOOKUP(B554,Retorno_da_RFB!$D$3:$I$6388,6,0),"")</f>
        <v>43556</v>
      </c>
      <c r="N554" s="10" t="str">
        <f>IFERROR(VLOOKUP(B554,Retorno_da_RFB!$D$3:$I$6388,3,0),"")</f>
        <v>8515.80.90</v>
      </c>
      <c r="O554" s="10" t="str">
        <f>IFERROR(VLOOKUP(B554,Retorno_da_RFB!$D$3:$I$6388,4,0),"")</f>
        <v>Máquinas para soldar, selar e cortar tubos de cobre de até 10mm de diâmetro, por solda por ultrassom, com controle de parâmetros de processo, detecção de diâmetro e espessura do tubo e iluminação de área de soldagem em LED.</v>
      </c>
      <c r="P554" s="12" t="str">
        <f>IFERROR(IF(N554="","",IF(VLOOKUP(LEFT(N554,10),'Universo_BK-BIT'!$A$5:$E$10005,2,0)="","X",VLOOKUP(LEFT(N554,10),'Universo_BK-BIT'!$A$5:$E$10005,2,0))),"X")</f>
        <v>BK</v>
      </c>
      <c r="Q554" s="12">
        <f>IFERROR(IF(P554="X","",VLOOKUP(LEFT(N554,10),'Universo_BK-BIT'!$A$5:$E$10005,3,0)),"")</f>
        <v>14</v>
      </c>
      <c r="R554" s="14" t="e">
        <f t="shared" si="25"/>
        <v>#REF!</v>
      </c>
      <c r="S554" s="14" t="e">
        <f t="shared" si="26"/>
        <v>#N/A</v>
      </c>
      <c r="T554" s="14"/>
      <c r="U554" s="14" t="str">
        <f ca="1">IFERROR(IF(P554="X",IF(VLOOKUP(B554,'Oficios_-_pend_criticas'!$C$3:$J$4739,5,0)="","",IF(VLOOKUP(B554,'Oficios_-_pend_criticas'!$C$3:$J$4739,7,0)="",IF(TODAY()&gt;VLOOKUP(B554,'Oficios_-_pend_criticas'!$C$3:$J$4739,5,0),"X",""),IF(VLOOKUP(B554,'Oficios_-_pend_criticas'!$C$3:$J$4739,7,0)&gt;VLOOKUP(B554,'Oficios_-_pend_criticas'!$C$3:$J$4739,5,0),"X",""))),""),"")</f>
        <v/>
      </c>
      <c r="V554" s="14" t="str">
        <f ca="1">IFERROR(IF(Q554=0,IF(VLOOKUP(B554,'Oficios_-_pend_criticas'!$C$3:$J$4739,5,0)="","",IF(VLOOKUP(B554,'Oficios_-_pend_criticas'!$C$3:$J$4739,7,0)="",IF(TODAY()&gt;VLOOKUP(B554,'Oficios_-_pend_criticas'!$C$3:$J$4739,5,0),"X",""),IF(VLOOKUP(B554,'Oficios_-_pend_criticas'!$C$3:$J$4739,7,0)&gt;VLOOKUP(B554,'Oficios_-_pend_criticas'!$C$3:$J$4739,5,0),"X",""))),""),"")</f>
        <v/>
      </c>
      <c r="W554" s="14" t="str">
        <f ca="1">IFERROR(IF(P554&lt;&gt;"X",IF(Q554&gt;0,IF(VLOOKUP(B554,'Oficios_-_pend_criticas'!$C$4:$J$4739,5,0)="","",IF(VLOOKUP(B554,'Oficios_-_pend_criticas'!$C$4:$J$4739,7,0)="",IF(TODAY()&gt;VLOOKUP(B554,'Oficios_-_pend_criticas'!$C$4:$J$4739,5,0),"X",""),IF(VLOOKUP(B554,'Oficios_-_pend_criticas'!$C$4:$J$4739,7,0)&gt;VLOOKUP(B554,'Oficios_-_pend_criticas'!$C$4:$J$4739,5,0),"X",""))),""),""),"")</f>
        <v/>
      </c>
    </row>
    <row r="555" spans="1:23" ht="36.75" hidden="1" customHeight="1" x14ac:dyDescent="0.25">
      <c r="A555" s="9" t="str">
        <f t="shared" si="24"/>
        <v/>
      </c>
      <c r="B555" s="10" t="s">
        <v>1384</v>
      </c>
      <c r="C555" s="11" t="e">
        <f>IF(B555="","",VLOOKUP(B555,#REF!,6,0))</f>
        <v>#REF!</v>
      </c>
      <c r="D555" s="12" t="e">
        <f>IF(B555="","",VLOOKUP(B555,#REF!,22,0))</f>
        <v>#REF!</v>
      </c>
      <c r="E555" s="10" t="e">
        <f>IF(B555="","",VLOOKUP(B555,Consultas_públicas!$A$376:$G$3879,7,0))</f>
        <v>#N/A</v>
      </c>
      <c r="F555" s="12" t="s">
        <v>558</v>
      </c>
      <c r="G555" s="13">
        <v>43543</v>
      </c>
      <c r="H555" s="14" t="str">
        <f>IFERROR(IF(VLOOKUP(B555,'Oficios_-_pend_criticas'!$C$4:$D$4739,2,0)="","","X"),"")</f>
        <v/>
      </c>
      <c r="I555" s="12"/>
      <c r="J555" s="13"/>
      <c r="K555" s="10"/>
      <c r="L555" s="12" t="str">
        <f>IFERROR(VLOOKUP(B555,Retorno_da_RFB!$D$3:$I$6388,5,0),"")</f>
        <v>039</v>
      </c>
      <c r="M555" s="13">
        <f>IFERROR(VLOOKUP(B555,Retorno_da_RFB!$D$3:$I$6388,6,0),"")</f>
        <v>43556</v>
      </c>
      <c r="N555" s="10" t="str">
        <f>IFERROR(VLOOKUP(B555,Retorno_da_RFB!$D$3:$I$6388,3,0),"")</f>
        <v>8427.10.90</v>
      </c>
      <c r="O555" s="10" t="str">
        <f>IFERROR(VLOOKUP(B555,Retorno_da_RFB!$D$3:$I$6388,4,0),"")</f>
        <v>Veículos automáticos com guia a laser para a movimentação das plataformas ou caixas metálicas de estoque de produtos cerâmicos, com ou sem plataforma de elevação, com altura inferior ou máxima de sobreposição vertical de 3.000mm e capacidade inferior ou máxima de 12.000kg (veículo + carga); quadro elétrico computadorizado para gestão da instalação.</v>
      </c>
      <c r="P555" s="12" t="str">
        <f>IFERROR(IF(N555="","",IF(VLOOKUP(LEFT(N555,10),'Universo_BK-BIT'!$A$5:$E$10005,2,0)="","X",VLOOKUP(LEFT(N555,10),'Universo_BK-BIT'!$A$5:$E$10005,2,0))),"X")</f>
        <v>BK</v>
      </c>
      <c r="Q555" s="12">
        <f>IFERROR(IF(P555="X","",VLOOKUP(LEFT(N555,10),'Universo_BK-BIT'!$A$5:$E$10005,3,0)),"")</f>
        <v>14</v>
      </c>
      <c r="R555" s="14" t="e">
        <f t="shared" si="25"/>
        <v>#REF!</v>
      </c>
      <c r="S555" s="14" t="e">
        <f t="shared" si="26"/>
        <v>#N/A</v>
      </c>
      <c r="T555" s="14"/>
      <c r="U555" s="14" t="str">
        <f ca="1">IFERROR(IF(P555="X",IF(VLOOKUP(B555,'Oficios_-_pend_criticas'!$C$3:$J$4739,5,0)="","",IF(VLOOKUP(B555,'Oficios_-_pend_criticas'!$C$3:$J$4739,7,0)="",IF(TODAY()&gt;VLOOKUP(B555,'Oficios_-_pend_criticas'!$C$3:$J$4739,5,0),"X",""),IF(VLOOKUP(B555,'Oficios_-_pend_criticas'!$C$3:$J$4739,7,0)&gt;VLOOKUP(B555,'Oficios_-_pend_criticas'!$C$3:$J$4739,5,0),"X",""))),""),"")</f>
        <v/>
      </c>
      <c r="V555" s="14" t="str">
        <f ca="1">IFERROR(IF(Q555=0,IF(VLOOKUP(B555,'Oficios_-_pend_criticas'!$C$3:$J$4739,5,0)="","",IF(VLOOKUP(B555,'Oficios_-_pend_criticas'!$C$3:$J$4739,7,0)="",IF(TODAY()&gt;VLOOKUP(B555,'Oficios_-_pend_criticas'!$C$3:$J$4739,5,0),"X",""),IF(VLOOKUP(B555,'Oficios_-_pend_criticas'!$C$3:$J$4739,7,0)&gt;VLOOKUP(B555,'Oficios_-_pend_criticas'!$C$3:$J$4739,5,0),"X",""))),""),"")</f>
        <v/>
      </c>
      <c r="W555" s="14" t="str">
        <f ca="1">IFERROR(IF(P555&lt;&gt;"X",IF(Q555&gt;0,IF(VLOOKUP(B555,'Oficios_-_pend_criticas'!$C$4:$J$4739,5,0)="","",IF(VLOOKUP(B555,'Oficios_-_pend_criticas'!$C$4:$J$4739,7,0)="",IF(TODAY()&gt;VLOOKUP(B555,'Oficios_-_pend_criticas'!$C$4:$J$4739,5,0),"X",""),IF(VLOOKUP(B555,'Oficios_-_pend_criticas'!$C$4:$J$4739,7,0)&gt;VLOOKUP(B555,'Oficios_-_pend_criticas'!$C$4:$J$4739,5,0),"X",""))),""),""),"")</f>
        <v/>
      </c>
    </row>
    <row r="556" spans="1:23" ht="36.75" hidden="1" customHeight="1" x14ac:dyDescent="0.25">
      <c r="A556" s="9" t="str">
        <f t="shared" si="24"/>
        <v/>
      </c>
      <c r="B556" s="10" t="s">
        <v>1386</v>
      </c>
      <c r="C556" s="11" t="e">
        <f>IF(B556="","",VLOOKUP(B556,#REF!,6,0))</f>
        <v>#REF!</v>
      </c>
      <c r="D556" s="12" t="e">
        <f>IF(B556="","",VLOOKUP(B556,#REF!,22,0))</f>
        <v>#REF!</v>
      </c>
      <c r="E556" s="10" t="e">
        <f>IF(B556="","",VLOOKUP(B556,Consultas_públicas!$A$376:$G$3879,7,0))</f>
        <v>#N/A</v>
      </c>
      <c r="F556" s="12" t="s">
        <v>558</v>
      </c>
      <c r="G556" s="13">
        <v>43543</v>
      </c>
      <c r="H556" s="14" t="str">
        <f>IFERROR(IF(VLOOKUP(B556,'Oficios_-_pend_criticas'!$C$4:$D$4739,2,0)="","","X"),"")</f>
        <v/>
      </c>
      <c r="I556" s="12"/>
      <c r="J556" s="13"/>
      <c r="K556" s="10"/>
      <c r="L556" s="12" t="str">
        <f>IFERROR(VLOOKUP(B556,Retorno_da_RFB!$D$3:$I$6388,5,0),"")</f>
        <v>039</v>
      </c>
      <c r="M556" s="13">
        <f>IFERROR(VLOOKUP(B556,Retorno_da_RFB!$D$3:$I$6388,6,0),"")</f>
        <v>43556</v>
      </c>
      <c r="N556" s="10" t="str">
        <f>IFERROR(VLOOKUP(B556,Retorno_da_RFB!$D$3:$I$6388,3,0),"")</f>
        <v>8428.90.90</v>
      </c>
      <c r="O556" s="10" t="str">
        <f>IFERROR(VLOOKUP(B556,Retorno_da_RFB!$D$3:$I$6388,4,0),"")</f>
        <v>Transportadores-classificadores de pedidos e/ou volumes diversos, computadorizados, tipo bandeja nas dimensões de 500 x 800mm, , que suportam até 30kg, velocidade de 1m/s e capacidade de 8.400 bandejas/h, para classificação de caixas de papelão e “flyers” com produtos nas dimensões máximas de até 450 x 750 x 400mm (comprimento x largura x altura) acionados por motores, controlados por controlador lógico programável (CLP), utilizados para movimentar e classificar produtos acabados e/ou volumes diversos, visando a sua classificação e expedição automatizada ou não, dotados de sistema de separação mecânica com aproximadamente 129m de comprimento; estações de introdução/alimentação manual e automática contendo um total de 8 induções automáticas e 4 induções manuais dotados de bandejas com impulsor para separação dos artigos; calha de saída do separador; calha de rejeição, equipada com dispositivos de escaneamento para leitura de código de barras através de um sistema câmera scanner, contendo 56 saídas.</v>
      </c>
      <c r="P556" s="12" t="str">
        <f>IFERROR(IF(N556="","",IF(VLOOKUP(LEFT(N556,10),'Universo_BK-BIT'!$A$5:$E$10005,2,0)="","X",VLOOKUP(LEFT(N556,10),'Universo_BK-BIT'!$A$5:$E$10005,2,0))),"X")</f>
        <v>BK</v>
      </c>
      <c r="Q556" s="12">
        <f>IFERROR(IF(P556="X","",VLOOKUP(LEFT(N556,10),'Universo_BK-BIT'!$A$5:$E$10005,3,0)),"")</f>
        <v>14</v>
      </c>
      <c r="R556" s="14" t="e">
        <f t="shared" si="25"/>
        <v>#REF!</v>
      </c>
      <c r="S556" s="14" t="e">
        <f t="shared" si="26"/>
        <v>#N/A</v>
      </c>
      <c r="T556" s="14"/>
      <c r="U556" s="14" t="str">
        <f ca="1">IFERROR(IF(P556="X",IF(VLOOKUP(B556,'Oficios_-_pend_criticas'!$C$3:$J$4739,5,0)="","",IF(VLOOKUP(B556,'Oficios_-_pend_criticas'!$C$3:$J$4739,7,0)="",IF(TODAY()&gt;VLOOKUP(B556,'Oficios_-_pend_criticas'!$C$3:$J$4739,5,0),"X",""),IF(VLOOKUP(B556,'Oficios_-_pend_criticas'!$C$3:$J$4739,7,0)&gt;VLOOKUP(B556,'Oficios_-_pend_criticas'!$C$3:$J$4739,5,0),"X",""))),""),"")</f>
        <v/>
      </c>
      <c r="V556" s="14" t="str">
        <f ca="1">IFERROR(IF(Q556=0,IF(VLOOKUP(B556,'Oficios_-_pend_criticas'!$C$3:$J$4739,5,0)="","",IF(VLOOKUP(B556,'Oficios_-_pend_criticas'!$C$3:$J$4739,7,0)="",IF(TODAY()&gt;VLOOKUP(B556,'Oficios_-_pend_criticas'!$C$3:$J$4739,5,0),"X",""),IF(VLOOKUP(B556,'Oficios_-_pend_criticas'!$C$3:$J$4739,7,0)&gt;VLOOKUP(B556,'Oficios_-_pend_criticas'!$C$3:$J$4739,5,0),"X",""))),""),"")</f>
        <v/>
      </c>
      <c r="W556" s="14" t="str">
        <f ca="1">IFERROR(IF(P556&lt;&gt;"X",IF(Q556&gt;0,IF(VLOOKUP(B556,'Oficios_-_pend_criticas'!$C$4:$J$4739,5,0)="","",IF(VLOOKUP(B556,'Oficios_-_pend_criticas'!$C$4:$J$4739,7,0)="",IF(TODAY()&gt;VLOOKUP(B556,'Oficios_-_pend_criticas'!$C$4:$J$4739,5,0),"X",""),IF(VLOOKUP(B556,'Oficios_-_pend_criticas'!$C$4:$J$4739,7,0)&gt;VLOOKUP(B556,'Oficios_-_pend_criticas'!$C$4:$J$4739,5,0),"X",""))),""),""),"")</f>
        <v/>
      </c>
    </row>
    <row r="557" spans="1:23" ht="36.75" hidden="1" customHeight="1" x14ac:dyDescent="0.25">
      <c r="A557" s="9" t="str">
        <f t="shared" si="24"/>
        <v/>
      </c>
      <c r="B557" s="10" t="s">
        <v>1388</v>
      </c>
      <c r="C557" s="11" t="e">
        <f>IF(B557="","",VLOOKUP(B557,#REF!,6,0))</f>
        <v>#REF!</v>
      </c>
      <c r="D557" s="12" t="e">
        <f>IF(B557="","",VLOOKUP(B557,#REF!,22,0))</f>
        <v>#REF!</v>
      </c>
      <c r="E557" s="10" t="e">
        <f>IF(B557="","",VLOOKUP(B557,Consultas_públicas!$A$376:$G$3879,7,0))</f>
        <v>#N/A</v>
      </c>
      <c r="F557" s="12" t="s">
        <v>558</v>
      </c>
      <c r="G557" s="13">
        <v>43543</v>
      </c>
      <c r="H557" s="14" t="str">
        <f>IFERROR(IF(VLOOKUP(B557,'Oficios_-_pend_criticas'!$C$4:$D$4739,2,0)="","","X"),"")</f>
        <v/>
      </c>
      <c r="I557" s="12"/>
      <c r="J557" s="13"/>
      <c r="K557" s="10"/>
      <c r="L557" s="12" t="str">
        <f>IFERROR(VLOOKUP(B557,Retorno_da_RFB!$D$3:$I$6388,5,0),"")</f>
        <v>039</v>
      </c>
      <c r="M557" s="13">
        <f>IFERROR(VLOOKUP(B557,Retorno_da_RFB!$D$3:$I$6388,6,0),"")</f>
        <v>43556</v>
      </c>
      <c r="N557" s="10" t="str">
        <f>IFERROR(VLOOKUP(B557,Retorno_da_RFB!$D$3:$I$6388,3,0),"")</f>
        <v>8443.39.10</v>
      </c>
      <c r="O557" s="10" t="str">
        <f>IFERROR(VLOOKUP(B557,Retorno_da_RFB!$D$3:$I$6388,4,0),"")</f>
        <v>Impressoras sublimáticas digitais de alta velocidade, com transporte de mídia rolo a rolo, com cabeça de impressão para tintas à base de água; com velocidades máximas de impressão de 165m2/h (600 x 1200 DPI - 2 passagens) a 320m2/h (600 x 600 DPI - 1 passagem); com resolução máxima de impressão de 600 x 1.200DPI; e com altura de impressão de 2 a 30mm.</v>
      </c>
      <c r="P557" s="12" t="str">
        <f>IFERROR(IF(N557="","",IF(VLOOKUP(LEFT(N557,10),'Universo_BK-BIT'!$A$5:$E$10005,2,0)="","X",VLOOKUP(LEFT(N557,10),'Universo_BK-BIT'!$A$5:$E$10005,2,0))),"X")</f>
        <v>BK</v>
      </c>
      <c r="Q557" s="12">
        <f>IFERROR(IF(P557="X","",VLOOKUP(LEFT(N557,10),'Universo_BK-BIT'!$A$5:$E$10005,3,0)),"")</f>
        <v>14</v>
      </c>
      <c r="R557" s="14" t="e">
        <f t="shared" si="25"/>
        <v>#REF!</v>
      </c>
      <c r="S557" s="14" t="e">
        <f t="shared" si="26"/>
        <v>#N/A</v>
      </c>
      <c r="T557" s="14"/>
      <c r="U557" s="14" t="str">
        <f ca="1">IFERROR(IF(P557="X",IF(VLOOKUP(B557,'Oficios_-_pend_criticas'!$C$3:$J$4739,5,0)="","",IF(VLOOKUP(B557,'Oficios_-_pend_criticas'!$C$3:$J$4739,7,0)="",IF(TODAY()&gt;VLOOKUP(B557,'Oficios_-_pend_criticas'!$C$3:$J$4739,5,0),"X",""),IF(VLOOKUP(B557,'Oficios_-_pend_criticas'!$C$3:$J$4739,7,0)&gt;VLOOKUP(B557,'Oficios_-_pend_criticas'!$C$3:$J$4739,5,0),"X",""))),""),"")</f>
        <v/>
      </c>
      <c r="V557" s="14" t="str">
        <f ca="1">IFERROR(IF(Q557=0,IF(VLOOKUP(B557,'Oficios_-_pend_criticas'!$C$3:$J$4739,5,0)="","",IF(VLOOKUP(B557,'Oficios_-_pend_criticas'!$C$3:$J$4739,7,0)="",IF(TODAY()&gt;VLOOKUP(B557,'Oficios_-_pend_criticas'!$C$3:$J$4739,5,0),"X",""),IF(VLOOKUP(B557,'Oficios_-_pend_criticas'!$C$3:$J$4739,7,0)&gt;VLOOKUP(B557,'Oficios_-_pend_criticas'!$C$3:$J$4739,5,0),"X",""))),""),"")</f>
        <v/>
      </c>
      <c r="W557" s="14" t="str">
        <f ca="1">IFERROR(IF(P557&lt;&gt;"X",IF(Q557&gt;0,IF(VLOOKUP(B557,'Oficios_-_pend_criticas'!$C$4:$J$4739,5,0)="","",IF(VLOOKUP(B557,'Oficios_-_pend_criticas'!$C$4:$J$4739,7,0)="",IF(TODAY()&gt;VLOOKUP(B557,'Oficios_-_pend_criticas'!$C$4:$J$4739,5,0),"X",""),IF(VLOOKUP(B557,'Oficios_-_pend_criticas'!$C$4:$J$4739,7,0)&gt;VLOOKUP(B557,'Oficios_-_pend_criticas'!$C$4:$J$4739,5,0),"X",""))),""),""),"")</f>
        <v/>
      </c>
    </row>
    <row r="558" spans="1:23" ht="36.75" hidden="1" customHeight="1" x14ac:dyDescent="0.25">
      <c r="A558" s="9" t="str">
        <f t="shared" si="24"/>
        <v/>
      </c>
      <c r="B558" s="10" t="s">
        <v>1390</v>
      </c>
      <c r="C558" s="11" t="e">
        <f>IF(B558="","",VLOOKUP(B558,#REF!,6,0))</f>
        <v>#REF!</v>
      </c>
      <c r="D558" s="12" t="e">
        <f>IF(B558="","",VLOOKUP(B558,#REF!,22,0))</f>
        <v>#REF!</v>
      </c>
      <c r="E558" s="10" t="e">
        <f>IF(B558="","",VLOOKUP(B558,Consultas_públicas!$A$376:$G$3879,7,0))</f>
        <v>#N/A</v>
      </c>
      <c r="F558" s="12" t="s">
        <v>558</v>
      </c>
      <c r="G558" s="13">
        <v>43543</v>
      </c>
      <c r="H558" s="14" t="str">
        <f>IFERROR(IF(VLOOKUP(B558,'Oficios_-_pend_criticas'!$C$4:$D$4739,2,0)="","","X"),"")</f>
        <v/>
      </c>
      <c r="I558" s="12"/>
      <c r="J558" s="13"/>
      <c r="K558" s="10"/>
      <c r="L558" s="12" t="str">
        <f>IFERROR(VLOOKUP(B558,Retorno_da_RFB!$D$3:$I$6388,5,0),"")</f>
        <v>039</v>
      </c>
      <c r="M558" s="13">
        <f>IFERROR(VLOOKUP(B558,Retorno_da_RFB!$D$3:$I$6388,6,0),"")</f>
        <v>43556</v>
      </c>
      <c r="N558" s="10" t="str">
        <f>IFERROR(VLOOKUP(B558,Retorno_da_RFB!$D$3:$I$6388,3,0),"")</f>
        <v>8443.39.10</v>
      </c>
      <c r="O558" s="10" t="str">
        <f>IFERROR(VLOOKUP(B558,Retorno_da_RFB!$D$3:$I$6388,4,0),"")</f>
        <v>Impressoras sublimáticas digitais de alta velocidade, com transporte de mídia rolo a rolo, com cabeça de impressão para tintas à base de água; com velocidades máximas de impressão de 132m2/h (600 x 1800 DPI - 6 passagens) a 368m2/h (600 x 600 DPI - 2 passagens); com resolução máxima de impressão de 600 x 1.800DPI; e com largura máxima de impressão de 1.900mm.</v>
      </c>
      <c r="P558" s="12" t="str">
        <f>IFERROR(IF(N558="","",IF(VLOOKUP(LEFT(N558,10),'Universo_BK-BIT'!$A$5:$E$10005,2,0)="","X",VLOOKUP(LEFT(N558,10),'Universo_BK-BIT'!$A$5:$E$10005,2,0))),"X")</f>
        <v>BK</v>
      </c>
      <c r="Q558" s="12">
        <f>IFERROR(IF(P558="X","",VLOOKUP(LEFT(N558,10),'Universo_BK-BIT'!$A$5:$E$10005,3,0)),"")</f>
        <v>14</v>
      </c>
      <c r="R558" s="14" t="e">
        <f t="shared" si="25"/>
        <v>#REF!</v>
      </c>
      <c r="S558" s="14" t="e">
        <f t="shared" si="26"/>
        <v>#N/A</v>
      </c>
      <c r="T558" s="14"/>
      <c r="U558" s="14" t="str">
        <f ca="1">IFERROR(IF(P558="X",IF(VLOOKUP(B558,'Oficios_-_pend_criticas'!$C$3:$J$4739,5,0)="","",IF(VLOOKUP(B558,'Oficios_-_pend_criticas'!$C$3:$J$4739,7,0)="",IF(TODAY()&gt;VLOOKUP(B558,'Oficios_-_pend_criticas'!$C$3:$J$4739,5,0),"X",""),IF(VLOOKUP(B558,'Oficios_-_pend_criticas'!$C$3:$J$4739,7,0)&gt;VLOOKUP(B558,'Oficios_-_pend_criticas'!$C$3:$J$4739,5,0),"X",""))),""),"")</f>
        <v/>
      </c>
      <c r="V558" s="14" t="str">
        <f ca="1">IFERROR(IF(Q558=0,IF(VLOOKUP(B558,'Oficios_-_pend_criticas'!$C$3:$J$4739,5,0)="","",IF(VLOOKUP(B558,'Oficios_-_pend_criticas'!$C$3:$J$4739,7,0)="",IF(TODAY()&gt;VLOOKUP(B558,'Oficios_-_pend_criticas'!$C$3:$J$4739,5,0),"X",""),IF(VLOOKUP(B558,'Oficios_-_pend_criticas'!$C$3:$J$4739,7,0)&gt;VLOOKUP(B558,'Oficios_-_pend_criticas'!$C$3:$J$4739,5,0),"X",""))),""),"")</f>
        <v/>
      </c>
      <c r="W558" s="14" t="str">
        <f ca="1">IFERROR(IF(P558&lt;&gt;"X",IF(Q558&gt;0,IF(VLOOKUP(B558,'Oficios_-_pend_criticas'!$C$4:$J$4739,5,0)="","",IF(VLOOKUP(B558,'Oficios_-_pend_criticas'!$C$4:$J$4739,7,0)="",IF(TODAY()&gt;VLOOKUP(B558,'Oficios_-_pend_criticas'!$C$4:$J$4739,5,0),"X",""),IF(VLOOKUP(B558,'Oficios_-_pend_criticas'!$C$4:$J$4739,7,0)&gt;VLOOKUP(B558,'Oficios_-_pend_criticas'!$C$4:$J$4739,5,0),"X",""))),""),""),"")</f>
        <v/>
      </c>
    </row>
    <row r="559" spans="1:23" ht="36.75" hidden="1" customHeight="1" x14ac:dyDescent="0.25">
      <c r="A559" s="9" t="str">
        <f t="shared" si="24"/>
        <v/>
      </c>
      <c r="B559" s="10" t="s">
        <v>1392</v>
      </c>
      <c r="C559" s="11" t="e">
        <f>IF(B559="","",VLOOKUP(B559,#REF!,6,0))</f>
        <v>#REF!</v>
      </c>
      <c r="D559" s="12" t="e">
        <f>IF(B559="","",VLOOKUP(B559,#REF!,22,0))</f>
        <v>#REF!</v>
      </c>
      <c r="E559" s="10" t="e">
        <f>IF(B559="","",VLOOKUP(B559,Consultas_públicas!$A$376:$G$3879,7,0))</f>
        <v>#N/A</v>
      </c>
      <c r="F559" s="12" t="s">
        <v>558</v>
      </c>
      <c r="G559" s="13">
        <v>43543</v>
      </c>
      <c r="H559" s="14" t="str">
        <f>IFERROR(IF(VLOOKUP(B559,'Oficios_-_pend_criticas'!$C$4:$D$4739,2,0)="","","X"),"")</f>
        <v/>
      </c>
      <c r="I559" s="12"/>
      <c r="J559" s="13"/>
      <c r="K559" s="10"/>
      <c r="L559" s="12" t="str">
        <f>IFERROR(VLOOKUP(B559,Retorno_da_RFB!$D$3:$I$6388,5,0),"")</f>
        <v>039</v>
      </c>
      <c r="M559" s="13">
        <f>IFERROR(VLOOKUP(B559,Retorno_da_RFB!$D$3:$I$6388,6,0),"")</f>
        <v>43556</v>
      </c>
      <c r="N559" s="10" t="str">
        <f>IFERROR(VLOOKUP(B559,Retorno_da_RFB!$D$3:$I$6388,3,0),"")</f>
        <v>8457.10.00</v>
      </c>
      <c r="O559" s="10" t="str">
        <f>IFERROR(VLOOKUP(B559,Retorno_da_RFB!$D$3:$I$6388,4,0),"")</f>
        <v>Centros de usinagem vertical tipo portal “Gantry” para usinagem de metais, com comando numérico computadorizado (CNC), com capacidade de usinagem com 5 eixos controlados simultaneamente, com colunas em cimento epóxi, curso do eixo X igual a 2.700mm, curso do eixo Y igual a 3.500mm e curso do eixo Z igual a 1.500mm, curso do eixo rotativo A igual a +110°/-110º e curso do eixo rotativo C igual a +/-360°, velocidade máxima de avanço dos eixos X,Y e Z igual a 30m/min., rotação máxima do eletromandril de 15.000rpm, com régua ótica nos eixos X,Y e Z, com cabeçote bi-rotativo com capacidade de posicionamento com resolução de 0,001º, com mesa porta-peças fixa, com trocador automático de ferramentas para 24 posições.</v>
      </c>
      <c r="P559" s="12" t="str">
        <f>IFERROR(IF(N559="","",IF(VLOOKUP(LEFT(N559,10),'Universo_BK-BIT'!$A$5:$E$10005,2,0)="","X",VLOOKUP(LEFT(N559,10),'Universo_BK-BIT'!$A$5:$E$10005,2,0))),"X")</f>
        <v>BK</v>
      </c>
      <c r="Q559" s="12">
        <f>IFERROR(IF(P559="X","",VLOOKUP(LEFT(N559,10),'Universo_BK-BIT'!$A$5:$E$10005,3,0)),"")</f>
        <v>14</v>
      </c>
      <c r="R559" s="14" t="e">
        <f t="shared" si="25"/>
        <v>#REF!</v>
      </c>
      <c r="S559" s="14" t="e">
        <f t="shared" si="26"/>
        <v>#N/A</v>
      </c>
      <c r="T559" s="14"/>
      <c r="U559" s="14" t="str">
        <f ca="1">IFERROR(IF(P559="X",IF(VLOOKUP(B559,'Oficios_-_pend_criticas'!$C$3:$J$4739,5,0)="","",IF(VLOOKUP(B559,'Oficios_-_pend_criticas'!$C$3:$J$4739,7,0)="",IF(TODAY()&gt;VLOOKUP(B559,'Oficios_-_pend_criticas'!$C$3:$J$4739,5,0),"X",""),IF(VLOOKUP(B559,'Oficios_-_pend_criticas'!$C$3:$J$4739,7,0)&gt;VLOOKUP(B559,'Oficios_-_pend_criticas'!$C$3:$J$4739,5,0),"X",""))),""),"")</f>
        <v/>
      </c>
      <c r="V559" s="14" t="str">
        <f ca="1">IFERROR(IF(Q559=0,IF(VLOOKUP(B559,'Oficios_-_pend_criticas'!$C$3:$J$4739,5,0)="","",IF(VLOOKUP(B559,'Oficios_-_pend_criticas'!$C$3:$J$4739,7,0)="",IF(TODAY()&gt;VLOOKUP(B559,'Oficios_-_pend_criticas'!$C$3:$J$4739,5,0),"X",""),IF(VLOOKUP(B559,'Oficios_-_pend_criticas'!$C$3:$J$4739,7,0)&gt;VLOOKUP(B559,'Oficios_-_pend_criticas'!$C$3:$J$4739,5,0),"X",""))),""),"")</f>
        <v/>
      </c>
      <c r="W559" s="14" t="str">
        <f ca="1">IFERROR(IF(P559&lt;&gt;"X",IF(Q559&gt;0,IF(VLOOKUP(B559,'Oficios_-_pend_criticas'!$C$4:$J$4739,5,0)="","",IF(VLOOKUP(B559,'Oficios_-_pend_criticas'!$C$4:$J$4739,7,0)="",IF(TODAY()&gt;VLOOKUP(B559,'Oficios_-_pend_criticas'!$C$4:$J$4739,5,0),"X",""),IF(VLOOKUP(B559,'Oficios_-_pend_criticas'!$C$4:$J$4739,7,0)&gt;VLOOKUP(B559,'Oficios_-_pend_criticas'!$C$4:$J$4739,5,0),"X",""))),""),""),"")</f>
        <v/>
      </c>
    </row>
    <row r="560" spans="1:23" ht="36.75" hidden="1" customHeight="1" x14ac:dyDescent="0.25">
      <c r="A560" s="9" t="str">
        <f t="shared" si="24"/>
        <v/>
      </c>
      <c r="B560" s="10" t="s">
        <v>1394</v>
      </c>
      <c r="C560" s="11" t="e">
        <f>IF(B560="","",VLOOKUP(B560,#REF!,6,0))</f>
        <v>#REF!</v>
      </c>
      <c r="D560" s="12" t="e">
        <f>IF(B560="","",VLOOKUP(B560,#REF!,22,0))</f>
        <v>#REF!</v>
      </c>
      <c r="E560" s="10" t="e">
        <f>IF(B560="","",VLOOKUP(B560,Consultas_públicas!$A$376:$G$3879,7,0))</f>
        <v>#N/A</v>
      </c>
      <c r="F560" s="12" t="s">
        <v>558</v>
      </c>
      <c r="G560" s="13">
        <v>43543</v>
      </c>
      <c r="H560" s="14" t="str">
        <f>IFERROR(IF(VLOOKUP(B560,'Oficios_-_pend_criticas'!$C$4:$D$4739,2,0)="","","X"),"")</f>
        <v/>
      </c>
      <c r="I560" s="12"/>
      <c r="J560" s="13"/>
      <c r="K560" s="10"/>
      <c r="L560" s="12" t="str">
        <f>IFERROR(VLOOKUP(B560,Retorno_da_RFB!$D$3:$I$6388,5,0),"")</f>
        <v>039</v>
      </c>
      <c r="M560" s="13">
        <f>IFERROR(VLOOKUP(B560,Retorno_da_RFB!$D$3:$I$6388,6,0),"")</f>
        <v>43556</v>
      </c>
      <c r="N560" s="10" t="str">
        <f>IFERROR(VLOOKUP(B560,Retorno_da_RFB!$D$3:$I$6388,3,0),"")</f>
        <v>8438.80.90</v>
      </c>
      <c r="O560" s="10" t="str">
        <f>IFERROR(VLOOKUP(B560,Retorno_da_RFB!$D$3:$I$6388,4,0),"")</f>
        <v>Combinações de equipamentos para processamento, monitoramento, supervisão e controle de processos de filetagem e refile em larga escala de peixes com capacidade para até 15.000 peças por hora compostos por: pesagem dinâmica, terminais individuais de operação com IHM próprio totalmente ergonômico, sistema de destinação /controle / monitoramento com até quatro produtos finais,  monitoramento por estação e integral de desempenho total do processo, esteira secundária para agrupamento de produtos e com base para cortes opcionalmente translucida e iluminada, incluindo registro em tempo real de todas as variáveis do processo em banco de dados, por meio de software de gerenciamento para controle, monitoramento e geração de informações em múltiplas estações de trabalho.</v>
      </c>
      <c r="P560" s="12" t="str">
        <f>IFERROR(IF(N560="","",IF(VLOOKUP(LEFT(N560,10),'Universo_BK-BIT'!$A$5:$E$10005,2,0)="","X",VLOOKUP(LEFT(N560,10),'Universo_BK-BIT'!$A$5:$E$10005,2,0))),"X")</f>
        <v>BK</v>
      </c>
      <c r="Q560" s="12">
        <f>IFERROR(IF(P560="X","",VLOOKUP(LEFT(N560,10),'Universo_BK-BIT'!$A$5:$E$10005,3,0)),"")</f>
        <v>14</v>
      </c>
      <c r="R560" s="14" t="e">
        <f t="shared" si="25"/>
        <v>#REF!</v>
      </c>
      <c r="S560" s="14" t="e">
        <f t="shared" si="26"/>
        <v>#N/A</v>
      </c>
      <c r="T560" s="14"/>
      <c r="U560" s="14" t="str">
        <f ca="1">IFERROR(IF(P560="X",IF(VLOOKUP(B560,'Oficios_-_pend_criticas'!$C$3:$J$4739,5,0)="","",IF(VLOOKUP(B560,'Oficios_-_pend_criticas'!$C$3:$J$4739,7,0)="",IF(TODAY()&gt;VLOOKUP(B560,'Oficios_-_pend_criticas'!$C$3:$J$4739,5,0),"X",""),IF(VLOOKUP(B560,'Oficios_-_pend_criticas'!$C$3:$J$4739,7,0)&gt;VLOOKUP(B560,'Oficios_-_pend_criticas'!$C$3:$J$4739,5,0),"X",""))),""),"")</f>
        <v/>
      </c>
      <c r="V560" s="14" t="str">
        <f ca="1">IFERROR(IF(Q560=0,IF(VLOOKUP(B560,'Oficios_-_pend_criticas'!$C$3:$J$4739,5,0)="","",IF(VLOOKUP(B560,'Oficios_-_pend_criticas'!$C$3:$J$4739,7,0)="",IF(TODAY()&gt;VLOOKUP(B560,'Oficios_-_pend_criticas'!$C$3:$J$4739,5,0),"X",""),IF(VLOOKUP(B560,'Oficios_-_pend_criticas'!$C$3:$J$4739,7,0)&gt;VLOOKUP(B560,'Oficios_-_pend_criticas'!$C$3:$J$4739,5,0),"X",""))),""),"")</f>
        <v/>
      </c>
      <c r="W560" s="14" t="str">
        <f ca="1">IFERROR(IF(P560&lt;&gt;"X",IF(Q560&gt;0,IF(VLOOKUP(B560,'Oficios_-_pend_criticas'!$C$4:$J$4739,5,0)="","",IF(VLOOKUP(B560,'Oficios_-_pend_criticas'!$C$4:$J$4739,7,0)="",IF(TODAY()&gt;VLOOKUP(B560,'Oficios_-_pend_criticas'!$C$4:$J$4739,5,0),"X",""),IF(VLOOKUP(B560,'Oficios_-_pend_criticas'!$C$4:$J$4739,7,0)&gt;VLOOKUP(B560,'Oficios_-_pend_criticas'!$C$4:$J$4739,5,0),"X",""))),""),""),"")</f>
        <v/>
      </c>
    </row>
    <row r="561" spans="1:23" ht="36.75" hidden="1" customHeight="1" x14ac:dyDescent="0.25">
      <c r="A561" s="9" t="str">
        <f t="shared" si="24"/>
        <v/>
      </c>
      <c r="B561" s="10" t="s">
        <v>1397</v>
      </c>
      <c r="C561" s="11" t="e">
        <f>IF(B561="","",VLOOKUP(B561,#REF!,6,0))</f>
        <v>#REF!</v>
      </c>
      <c r="D561" s="12" t="e">
        <f>IF(B561="","",VLOOKUP(B561,#REF!,22,0))</f>
        <v>#REF!</v>
      </c>
      <c r="E561" s="10" t="e">
        <f>IF(B561="","",VLOOKUP(B561,Consultas_públicas!$A$376:$G$3879,7,0))</f>
        <v>#N/A</v>
      </c>
      <c r="F561" s="12" t="s">
        <v>558</v>
      </c>
      <c r="G561" s="13">
        <v>43543</v>
      </c>
      <c r="H561" s="14" t="str">
        <f>IFERROR(IF(VLOOKUP(B561,'Oficios_-_pend_criticas'!$C$4:$D$4739,2,0)="","","X"),"")</f>
        <v/>
      </c>
      <c r="I561" s="12"/>
      <c r="J561" s="13"/>
      <c r="K561" s="10"/>
      <c r="L561" s="12" t="str">
        <f>IFERROR(VLOOKUP(B561,Retorno_da_RFB!$D$3:$I$6388,5,0),"")</f>
        <v>039</v>
      </c>
      <c r="M561" s="13">
        <f>IFERROR(VLOOKUP(B561,Retorno_da_RFB!$D$3:$I$6388,6,0),"")</f>
        <v>43556</v>
      </c>
      <c r="N561" s="10" t="str">
        <f>IFERROR(VLOOKUP(B561,Retorno_da_RFB!$D$3:$I$6388,3,0),"")</f>
        <v>8543.90.90</v>
      </c>
      <c r="O561" s="10" t="str">
        <f>IFERROR(VLOOKUP(B561,Retorno_da_RFB!$D$3:$I$6388,4,0),"")</f>
        <v>Módulos ultra compactos de comunicação, comando e monitoramento com uma entrada e uma saída, alimentação de entrada e saída via fonte auxiliar, entrada e saída com cabos conectores injetados M8, indicação luminosa de status de comunicação, alimentação entradas e saídas e conexão rápida através de perfuração do cabo com contato banhado a ouro.</v>
      </c>
      <c r="P561" s="12" t="str">
        <f>IFERROR(IF(N561="","",IF(VLOOKUP(LEFT(N561,10),'Universo_BK-BIT'!$A$5:$E$10005,2,0)="","X",VLOOKUP(LEFT(N561,10),'Universo_BK-BIT'!$A$5:$E$10005,2,0))),"X")</f>
        <v>BK</v>
      </c>
      <c r="Q561" s="12">
        <f>IFERROR(IF(P561="X","",VLOOKUP(LEFT(N561,10),'Universo_BK-BIT'!$A$5:$E$10005,3,0)),"")</f>
        <v>14</v>
      </c>
      <c r="R561" s="14" t="e">
        <f t="shared" si="25"/>
        <v>#REF!</v>
      </c>
      <c r="S561" s="14" t="e">
        <f t="shared" si="26"/>
        <v>#N/A</v>
      </c>
      <c r="T561" s="14"/>
      <c r="U561" s="14" t="str">
        <f ca="1">IFERROR(IF(P561="X",IF(VLOOKUP(B561,'Oficios_-_pend_criticas'!$C$3:$J$4739,5,0)="","",IF(VLOOKUP(B561,'Oficios_-_pend_criticas'!$C$3:$J$4739,7,0)="",IF(TODAY()&gt;VLOOKUP(B561,'Oficios_-_pend_criticas'!$C$3:$J$4739,5,0),"X",""),IF(VLOOKUP(B561,'Oficios_-_pend_criticas'!$C$3:$J$4739,7,0)&gt;VLOOKUP(B561,'Oficios_-_pend_criticas'!$C$3:$J$4739,5,0),"X",""))),""),"")</f>
        <v/>
      </c>
      <c r="V561" s="14" t="str">
        <f ca="1">IFERROR(IF(Q561=0,IF(VLOOKUP(B561,'Oficios_-_pend_criticas'!$C$3:$J$4739,5,0)="","",IF(VLOOKUP(B561,'Oficios_-_pend_criticas'!$C$3:$J$4739,7,0)="",IF(TODAY()&gt;VLOOKUP(B561,'Oficios_-_pend_criticas'!$C$3:$J$4739,5,0),"X",""),IF(VLOOKUP(B561,'Oficios_-_pend_criticas'!$C$3:$J$4739,7,0)&gt;VLOOKUP(B561,'Oficios_-_pend_criticas'!$C$3:$J$4739,5,0),"X",""))),""),"")</f>
        <v/>
      </c>
      <c r="W561" s="14" t="str">
        <f ca="1">IFERROR(IF(P561&lt;&gt;"X",IF(Q561&gt;0,IF(VLOOKUP(B561,'Oficios_-_pend_criticas'!$C$4:$J$4739,5,0)="","",IF(VLOOKUP(B561,'Oficios_-_pend_criticas'!$C$4:$J$4739,7,0)="",IF(TODAY()&gt;VLOOKUP(B561,'Oficios_-_pend_criticas'!$C$4:$J$4739,5,0),"X",""),IF(VLOOKUP(B561,'Oficios_-_pend_criticas'!$C$4:$J$4739,7,0)&gt;VLOOKUP(B561,'Oficios_-_pend_criticas'!$C$4:$J$4739,5,0),"X",""))),""),""),"")</f>
        <v/>
      </c>
    </row>
    <row r="562" spans="1:23" ht="36.75" hidden="1" customHeight="1" x14ac:dyDescent="0.25">
      <c r="A562" s="9" t="str">
        <f t="shared" si="24"/>
        <v/>
      </c>
      <c r="B562" s="10" t="s">
        <v>1400</v>
      </c>
      <c r="C562" s="11" t="e">
        <f>IF(B562="","",VLOOKUP(B562,#REF!,6,0))</f>
        <v>#REF!</v>
      </c>
      <c r="D562" s="12" t="e">
        <f>IF(B562="","",VLOOKUP(B562,#REF!,22,0))</f>
        <v>#REF!</v>
      </c>
      <c r="E562" s="10" t="e">
        <f>IF(B562="","",VLOOKUP(B562,Consultas_públicas!$A$376:$G$3879,7,0))</f>
        <v>#N/A</v>
      </c>
      <c r="F562" s="12" t="s">
        <v>558</v>
      </c>
      <c r="G562" s="13">
        <v>43543</v>
      </c>
      <c r="H562" s="14" t="str">
        <f>IFERROR(IF(VLOOKUP(B562,'Oficios_-_pend_criticas'!$C$4:$D$4739,2,0)="","","X"),"")</f>
        <v/>
      </c>
      <c r="I562" s="12"/>
      <c r="J562" s="13"/>
      <c r="K562" s="10"/>
      <c r="L562" s="12" t="str">
        <f>IFERROR(VLOOKUP(B562,Retorno_da_RFB!$D$3:$I$6388,5,0),"")</f>
        <v>039</v>
      </c>
      <c r="M562" s="13">
        <f>IFERROR(VLOOKUP(B562,Retorno_da_RFB!$D$3:$I$6388,6,0),"")</f>
        <v>43556</v>
      </c>
      <c r="N562" s="10" t="str">
        <f>IFERROR(VLOOKUP(B562,Retorno_da_RFB!$D$3:$I$6388,3,0),"")</f>
        <v>8422.40.90</v>
      </c>
      <c r="O562" s="10" t="str">
        <f>IFERROR(VLOOKUP(B562,Retorno_da_RFB!$D$3:$I$6388,4,0),"")</f>
        <v>Máquinas semiautomáticas envolvedoras de filme extensível “stretch” em pallets, com envolvimento total do pé do pallet, com programação personalizada de até 20 comandos para posições e paradas diferentes da mesa de giro ou do carro de pré-estiramento em um único ciclo, com estiramento motorizado com relações fixas de 250, com plataforma com diâmetro de 1.650mm, para embalar cargas ou produtos até 2.000kg, altura máxima do produto até 2.200mm, com controle do tensionamento contínuo do filme realizado por célula de carga que mede a tensão em tempo real, com regulagem em 4 níveis independentes pé do pallet, subida, topo e descida, com sistema de passagem do filme em S – QLS – “Quick Load Sistem”, cabeçote sem aberturas e travas, com rolos fixos côncavos na parte superior.</v>
      </c>
      <c r="P562" s="12" t="str">
        <f>IFERROR(IF(N562="","",IF(VLOOKUP(LEFT(N562,10),'Universo_BK-BIT'!$A$5:$E$10005,2,0)="","X",VLOOKUP(LEFT(N562,10),'Universo_BK-BIT'!$A$5:$E$10005,2,0))),"X")</f>
        <v>BK</v>
      </c>
      <c r="Q562" s="12">
        <f>IFERROR(IF(P562="X","",VLOOKUP(LEFT(N562,10),'Universo_BK-BIT'!$A$5:$E$10005,3,0)),"")</f>
        <v>14</v>
      </c>
      <c r="R562" s="14" t="e">
        <f t="shared" si="25"/>
        <v>#REF!</v>
      </c>
      <c r="S562" s="14" t="e">
        <f t="shared" si="26"/>
        <v>#N/A</v>
      </c>
      <c r="T562" s="14"/>
      <c r="U562" s="14" t="str">
        <f ca="1">IFERROR(IF(P562="X",IF(VLOOKUP(B562,'Oficios_-_pend_criticas'!$C$3:$J$4739,5,0)="","",IF(VLOOKUP(B562,'Oficios_-_pend_criticas'!$C$3:$J$4739,7,0)="",IF(TODAY()&gt;VLOOKUP(B562,'Oficios_-_pend_criticas'!$C$3:$J$4739,5,0),"X",""),IF(VLOOKUP(B562,'Oficios_-_pend_criticas'!$C$3:$J$4739,7,0)&gt;VLOOKUP(B562,'Oficios_-_pend_criticas'!$C$3:$J$4739,5,0),"X",""))),""),"")</f>
        <v/>
      </c>
      <c r="V562" s="14" t="str">
        <f ca="1">IFERROR(IF(Q562=0,IF(VLOOKUP(B562,'Oficios_-_pend_criticas'!$C$3:$J$4739,5,0)="","",IF(VLOOKUP(B562,'Oficios_-_pend_criticas'!$C$3:$J$4739,7,0)="",IF(TODAY()&gt;VLOOKUP(B562,'Oficios_-_pend_criticas'!$C$3:$J$4739,5,0),"X",""),IF(VLOOKUP(B562,'Oficios_-_pend_criticas'!$C$3:$J$4739,7,0)&gt;VLOOKUP(B562,'Oficios_-_pend_criticas'!$C$3:$J$4739,5,0),"X",""))),""),"")</f>
        <v/>
      </c>
      <c r="W562" s="14" t="str">
        <f ca="1">IFERROR(IF(P562&lt;&gt;"X",IF(Q562&gt;0,IF(VLOOKUP(B562,'Oficios_-_pend_criticas'!$C$4:$J$4739,5,0)="","",IF(VLOOKUP(B562,'Oficios_-_pend_criticas'!$C$4:$J$4739,7,0)="",IF(TODAY()&gt;VLOOKUP(B562,'Oficios_-_pend_criticas'!$C$4:$J$4739,5,0),"X",""),IF(VLOOKUP(B562,'Oficios_-_pend_criticas'!$C$4:$J$4739,7,0)&gt;VLOOKUP(B562,'Oficios_-_pend_criticas'!$C$4:$J$4739,5,0),"X",""))),""),""),"")</f>
        <v/>
      </c>
    </row>
    <row r="563" spans="1:23" ht="36.75" hidden="1" customHeight="1" x14ac:dyDescent="0.25">
      <c r="A563" s="9" t="str">
        <f t="shared" si="24"/>
        <v/>
      </c>
      <c r="B563" s="10" t="s">
        <v>1402</v>
      </c>
      <c r="C563" s="11" t="e">
        <f>IF(B563="","",VLOOKUP(B563,#REF!,6,0))</f>
        <v>#REF!</v>
      </c>
      <c r="D563" s="12" t="e">
        <f>IF(B563="","",VLOOKUP(B563,#REF!,22,0))</f>
        <v>#REF!</v>
      </c>
      <c r="E563" s="10" t="e">
        <f>IF(B563="","",VLOOKUP(B563,Consultas_públicas!$A$376:$G$3879,7,0))</f>
        <v>#N/A</v>
      </c>
      <c r="F563" s="12" t="s">
        <v>558</v>
      </c>
      <c r="G563" s="13">
        <v>43543</v>
      </c>
      <c r="H563" s="14" t="str">
        <f>IFERROR(IF(VLOOKUP(B563,'Oficios_-_pend_criticas'!$C$4:$D$4739,2,0)="","","X"),"")</f>
        <v/>
      </c>
      <c r="I563" s="12"/>
      <c r="J563" s="13"/>
      <c r="K563" s="10"/>
      <c r="L563" s="12" t="str">
        <f>IFERROR(VLOOKUP(B563,Retorno_da_RFB!$D$3:$I$6388,5,0),"")</f>
        <v>039</v>
      </c>
      <c r="M563" s="13">
        <f>IFERROR(VLOOKUP(B563,Retorno_da_RFB!$D$3:$I$6388,6,0),"")</f>
        <v>43556</v>
      </c>
      <c r="N563" s="10" t="str">
        <f>IFERROR(VLOOKUP(B563,Retorno_da_RFB!$D$3:$I$6388,3,0),"")</f>
        <v>9018.19.90</v>
      </c>
      <c r="O563" s="10" t="str">
        <f>IFERROR(VLOOKUP(B563,Retorno_da_RFB!$D$3:$I$6388,4,0),"")</f>
        <v>Kits de cabos da console de operação de equipamento de ressonância magnética dotados de fitas adesivas acrílicas de 25,4 x 45,0mm, cabos de comunicação com vias de fios de cobre estanhado, circuito integrado de tecnologia de soldagem em superfície de medição e registro de temperatura e umidade, cabo de comunicação com sensor/registrador termohigrômetro; todas as subpartes que compõem a coleção de cabos são fabricados utilizando materiais e processos que atendem às diretivas RoHS.</v>
      </c>
      <c r="P563" s="12" t="str">
        <f>IFERROR(IF(N563="","",IF(VLOOKUP(LEFT(N563,10),'Universo_BK-BIT'!$A$5:$E$10005,2,0)="","X",VLOOKUP(LEFT(N563,10),'Universo_BK-BIT'!$A$5:$E$10005,2,0))),"X")</f>
        <v>BK</v>
      </c>
      <c r="Q563" s="12">
        <f>IFERROR(IF(P563="X","",VLOOKUP(LEFT(N563,10),'Universo_BK-BIT'!$A$5:$E$10005,3,0)),"")</f>
        <v>14</v>
      </c>
      <c r="R563" s="14" t="e">
        <f t="shared" si="25"/>
        <v>#REF!</v>
      </c>
      <c r="S563" s="14" t="e">
        <f t="shared" si="26"/>
        <v>#N/A</v>
      </c>
      <c r="T563" s="14"/>
      <c r="U563" s="14" t="str">
        <f ca="1">IFERROR(IF(P563="X",IF(VLOOKUP(B563,'Oficios_-_pend_criticas'!$C$3:$J$4739,5,0)="","",IF(VLOOKUP(B563,'Oficios_-_pend_criticas'!$C$3:$J$4739,7,0)="",IF(TODAY()&gt;VLOOKUP(B563,'Oficios_-_pend_criticas'!$C$3:$J$4739,5,0),"X",""),IF(VLOOKUP(B563,'Oficios_-_pend_criticas'!$C$3:$J$4739,7,0)&gt;VLOOKUP(B563,'Oficios_-_pend_criticas'!$C$3:$J$4739,5,0),"X",""))),""),"")</f>
        <v/>
      </c>
      <c r="V563" s="14" t="str">
        <f ca="1">IFERROR(IF(Q563=0,IF(VLOOKUP(B563,'Oficios_-_pend_criticas'!$C$3:$J$4739,5,0)="","",IF(VLOOKUP(B563,'Oficios_-_pend_criticas'!$C$3:$J$4739,7,0)="",IF(TODAY()&gt;VLOOKUP(B563,'Oficios_-_pend_criticas'!$C$3:$J$4739,5,0),"X",""),IF(VLOOKUP(B563,'Oficios_-_pend_criticas'!$C$3:$J$4739,7,0)&gt;VLOOKUP(B563,'Oficios_-_pend_criticas'!$C$3:$J$4739,5,0),"X",""))),""),"")</f>
        <v/>
      </c>
      <c r="W563" s="14" t="str">
        <f ca="1">IFERROR(IF(P563&lt;&gt;"X",IF(Q563&gt;0,IF(VLOOKUP(B563,'Oficios_-_pend_criticas'!$C$4:$J$4739,5,0)="","",IF(VLOOKUP(B563,'Oficios_-_pend_criticas'!$C$4:$J$4739,7,0)="",IF(TODAY()&gt;VLOOKUP(B563,'Oficios_-_pend_criticas'!$C$4:$J$4739,5,0),"X",""),IF(VLOOKUP(B563,'Oficios_-_pend_criticas'!$C$4:$J$4739,7,0)&gt;VLOOKUP(B563,'Oficios_-_pend_criticas'!$C$4:$J$4739,5,0),"X",""))),""),""),"")</f>
        <v/>
      </c>
    </row>
    <row r="564" spans="1:23" ht="36.75" hidden="1" customHeight="1" x14ac:dyDescent="0.25">
      <c r="A564" s="9" t="str">
        <f t="shared" si="24"/>
        <v/>
      </c>
      <c r="B564" s="10" t="s">
        <v>1404</v>
      </c>
      <c r="C564" s="11" t="e">
        <f>IF(B564="","",VLOOKUP(B564,#REF!,6,0))</f>
        <v>#REF!</v>
      </c>
      <c r="D564" s="12" t="e">
        <f>IF(B564="","",VLOOKUP(B564,#REF!,22,0))</f>
        <v>#REF!</v>
      </c>
      <c r="E564" s="10" t="e">
        <f>IF(B564="","",VLOOKUP(B564,Consultas_públicas!$A$376:$G$3879,7,0))</f>
        <v>#N/A</v>
      </c>
      <c r="F564" s="12" t="s">
        <v>558</v>
      </c>
      <c r="G564" s="13">
        <v>43543</v>
      </c>
      <c r="H564" s="14" t="str">
        <f>IFERROR(IF(VLOOKUP(B564,'Oficios_-_pend_criticas'!$C$4:$D$4739,2,0)="","","X"),"")</f>
        <v/>
      </c>
      <c r="I564" s="12"/>
      <c r="J564" s="13"/>
      <c r="K564" s="10"/>
      <c r="L564" s="12" t="str">
        <f>IFERROR(VLOOKUP(B564,Retorno_da_RFB!$D$3:$I$6388,5,0),"")</f>
        <v>039</v>
      </c>
      <c r="M564" s="13">
        <f>IFERROR(VLOOKUP(B564,Retorno_da_RFB!$D$3:$I$6388,6,0),"")</f>
        <v>43556</v>
      </c>
      <c r="N564" s="10" t="str">
        <f>IFERROR(VLOOKUP(B564,Retorno_da_RFB!$D$3:$I$6388,3,0),"")</f>
        <v>8438.60.00</v>
      </c>
      <c r="O564" s="10" t="str">
        <f>IFERROR(VLOOKUP(B564,Retorno_da_RFB!$D$3:$I$6388,4,0),"")</f>
        <v>Máquinas automáticas para descascar frutas: abacaxis, melões e mamões, com capacidade de processamento de 1.200 a 1.500Kg/h, produtividade de 13 frutos/min.</v>
      </c>
      <c r="P564" s="12" t="str">
        <f>IFERROR(IF(N564="","",IF(VLOOKUP(LEFT(N564,10),'Universo_BK-BIT'!$A$5:$E$10005,2,0)="","X",VLOOKUP(LEFT(N564,10),'Universo_BK-BIT'!$A$5:$E$10005,2,0))),"X")</f>
        <v>BK</v>
      </c>
      <c r="Q564" s="12">
        <f>IFERROR(IF(P564="X","",VLOOKUP(LEFT(N564,10),'Universo_BK-BIT'!$A$5:$E$10005,3,0)),"")</f>
        <v>14</v>
      </c>
      <c r="R564" s="14" t="e">
        <f t="shared" si="25"/>
        <v>#REF!</v>
      </c>
      <c r="S564" s="14" t="e">
        <f t="shared" si="26"/>
        <v>#N/A</v>
      </c>
      <c r="T564" s="14"/>
      <c r="U564" s="14" t="str">
        <f ca="1">IFERROR(IF(P564="X",IF(VLOOKUP(B564,'Oficios_-_pend_criticas'!$C$3:$J$4739,5,0)="","",IF(VLOOKUP(B564,'Oficios_-_pend_criticas'!$C$3:$J$4739,7,0)="",IF(TODAY()&gt;VLOOKUP(B564,'Oficios_-_pend_criticas'!$C$3:$J$4739,5,0),"X",""),IF(VLOOKUP(B564,'Oficios_-_pend_criticas'!$C$3:$J$4739,7,0)&gt;VLOOKUP(B564,'Oficios_-_pend_criticas'!$C$3:$J$4739,5,0),"X",""))),""),"")</f>
        <v/>
      </c>
      <c r="V564" s="14" t="str">
        <f ca="1">IFERROR(IF(Q564=0,IF(VLOOKUP(B564,'Oficios_-_pend_criticas'!$C$3:$J$4739,5,0)="","",IF(VLOOKUP(B564,'Oficios_-_pend_criticas'!$C$3:$J$4739,7,0)="",IF(TODAY()&gt;VLOOKUP(B564,'Oficios_-_pend_criticas'!$C$3:$J$4739,5,0),"X",""),IF(VLOOKUP(B564,'Oficios_-_pend_criticas'!$C$3:$J$4739,7,0)&gt;VLOOKUP(B564,'Oficios_-_pend_criticas'!$C$3:$J$4739,5,0),"X",""))),""),"")</f>
        <v/>
      </c>
      <c r="W564" s="14" t="str">
        <f ca="1">IFERROR(IF(P564&lt;&gt;"X",IF(Q564&gt;0,IF(VLOOKUP(B564,'Oficios_-_pend_criticas'!$C$4:$J$4739,5,0)="","",IF(VLOOKUP(B564,'Oficios_-_pend_criticas'!$C$4:$J$4739,7,0)="",IF(TODAY()&gt;VLOOKUP(B564,'Oficios_-_pend_criticas'!$C$4:$J$4739,5,0),"X",""),IF(VLOOKUP(B564,'Oficios_-_pend_criticas'!$C$4:$J$4739,7,0)&gt;VLOOKUP(B564,'Oficios_-_pend_criticas'!$C$4:$J$4739,5,0),"X",""))),""),""),"")</f>
        <v/>
      </c>
    </row>
    <row r="565" spans="1:23" ht="36.75" hidden="1" customHeight="1" x14ac:dyDescent="0.25">
      <c r="A565" s="9" t="str">
        <f t="shared" si="24"/>
        <v/>
      </c>
      <c r="B565" s="10" t="s">
        <v>1407</v>
      </c>
      <c r="C565" s="11" t="e">
        <f>IF(B565="","",VLOOKUP(B565,#REF!,6,0))</f>
        <v>#REF!</v>
      </c>
      <c r="D565" s="12" t="e">
        <f>IF(B565="","",VLOOKUP(B565,#REF!,22,0))</f>
        <v>#REF!</v>
      </c>
      <c r="E565" s="10" t="e">
        <f>IF(B565="","",VLOOKUP(B565,Consultas_públicas!$A$376:$G$3879,7,0))</f>
        <v>#N/A</v>
      </c>
      <c r="F565" s="12" t="s">
        <v>558</v>
      </c>
      <c r="G565" s="13">
        <v>43543</v>
      </c>
      <c r="H565" s="14" t="str">
        <f>IFERROR(IF(VLOOKUP(B565,'Oficios_-_pend_criticas'!$C$4:$D$4739,2,0)="","","X"),"")</f>
        <v/>
      </c>
      <c r="I565" s="12"/>
      <c r="J565" s="13"/>
      <c r="K565" s="10"/>
      <c r="L565" s="12" t="str">
        <f>IFERROR(VLOOKUP(B565,Retorno_da_RFB!$D$3:$I$6388,5,0),"")</f>
        <v>039</v>
      </c>
      <c r="M565" s="13">
        <f>IFERROR(VLOOKUP(B565,Retorno_da_RFB!$D$3:$I$6388,6,0),"")</f>
        <v>43556</v>
      </c>
      <c r="N565" s="10" t="str">
        <f>IFERROR(VLOOKUP(B565,Retorno_da_RFB!$D$3:$I$6388,3,0),"")</f>
        <v>8474.31.00</v>
      </c>
      <c r="O565" s="10" t="str">
        <f>IFERROR(VLOOKUP(B565,Retorno_da_RFB!$D$3:$I$6388,4,0),"")</f>
        <v>Misturadores de concreto refratário, intensivos de pás, com sistema de carregamento abaixo da linha de cintura e descarregamento elevado pelo basculamento do misturador em ponto excêntrico, com até 6 lâminas misturadoras, com capacidade de até 1.360kg por batelada, com cada grão de tamanho máximo de 1”, motor elétrico de potência de até 50hp, com até 3 fases compreendidas em 230 a 460V, dotados de sistema de acionamento por central hidráulica; reservatório hidráulico para até 30 galões; medidor digital para adição de água e controle de rotação de mistura.</v>
      </c>
      <c r="P565" s="12" t="str">
        <f>IFERROR(IF(N565="","",IF(VLOOKUP(LEFT(N565,10),'Universo_BK-BIT'!$A$5:$E$10005,2,0)="","X",VLOOKUP(LEFT(N565,10),'Universo_BK-BIT'!$A$5:$E$10005,2,0))),"X")</f>
        <v>BK</v>
      </c>
      <c r="Q565" s="12">
        <f>IFERROR(IF(P565="X","",VLOOKUP(LEFT(N565,10),'Universo_BK-BIT'!$A$5:$E$10005,3,0)),"")</f>
        <v>14</v>
      </c>
      <c r="R565" s="14" t="e">
        <f t="shared" si="25"/>
        <v>#REF!</v>
      </c>
      <c r="S565" s="14" t="e">
        <f t="shared" si="26"/>
        <v>#N/A</v>
      </c>
      <c r="T565" s="14"/>
      <c r="U565" s="14" t="str">
        <f ca="1">IFERROR(IF(P565="X",IF(VLOOKUP(B565,'Oficios_-_pend_criticas'!$C$3:$J$4739,5,0)="","",IF(VLOOKUP(B565,'Oficios_-_pend_criticas'!$C$3:$J$4739,7,0)="",IF(TODAY()&gt;VLOOKUP(B565,'Oficios_-_pend_criticas'!$C$3:$J$4739,5,0),"X",""),IF(VLOOKUP(B565,'Oficios_-_pend_criticas'!$C$3:$J$4739,7,0)&gt;VLOOKUP(B565,'Oficios_-_pend_criticas'!$C$3:$J$4739,5,0),"X",""))),""),"")</f>
        <v/>
      </c>
      <c r="V565" s="14" t="str">
        <f ca="1">IFERROR(IF(Q565=0,IF(VLOOKUP(B565,'Oficios_-_pend_criticas'!$C$3:$J$4739,5,0)="","",IF(VLOOKUP(B565,'Oficios_-_pend_criticas'!$C$3:$J$4739,7,0)="",IF(TODAY()&gt;VLOOKUP(B565,'Oficios_-_pend_criticas'!$C$3:$J$4739,5,0),"X",""),IF(VLOOKUP(B565,'Oficios_-_pend_criticas'!$C$3:$J$4739,7,0)&gt;VLOOKUP(B565,'Oficios_-_pend_criticas'!$C$3:$J$4739,5,0),"X",""))),""),"")</f>
        <v/>
      </c>
      <c r="W565" s="14" t="str">
        <f ca="1">IFERROR(IF(P565&lt;&gt;"X",IF(Q565&gt;0,IF(VLOOKUP(B565,'Oficios_-_pend_criticas'!$C$4:$J$4739,5,0)="","",IF(VLOOKUP(B565,'Oficios_-_pend_criticas'!$C$4:$J$4739,7,0)="",IF(TODAY()&gt;VLOOKUP(B565,'Oficios_-_pend_criticas'!$C$4:$J$4739,5,0),"X",""),IF(VLOOKUP(B565,'Oficios_-_pend_criticas'!$C$4:$J$4739,7,0)&gt;VLOOKUP(B565,'Oficios_-_pend_criticas'!$C$4:$J$4739,5,0),"X",""))),""),""),"")</f>
        <v/>
      </c>
    </row>
    <row r="566" spans="1:23" ht="36.75" hidden="1" customHeight="1" x14ac:dyDescent="0.25">
      <c r="A566" s="9" t="str">
        <f t="shared" si="24"/>
        <v/>
      </c>
      <c r="B566" s="10" t="s">
        <v>1410</v>
      </c>
      <c r="C566" s="11" t="e">
        <f>IF(B566="","",VLOOKUP(B566,#REF!,6,0))</f>
        <v>#REF!</v>
      </c>
      <c r="D566" s="12" t="e">
        <f>IF(B566="","",VLOOKUP(B566,#REF!,22,0))</f>
        <v>#REF!</v>
      </c>
      <c r="E566" s="10" t="e">
        <f>IF(B566="","",VLOOKUP(B566,Consultas_públicas!$A$376:$G$3879,7,0))</f>
        <v>#N/A</v>
      </c>
      <c r="F566" s="12" t="s">
        <v>558</v>
      </c>
      <c r="G566" s="13">
        <v>43543</v>
      </c>
      <c r="H566" s="14" t="str">
        <f>IFERROR(IF(VLOOKUP(B566,'Oficios_-_pend_criticas'!$C$4:$D$4739,2,0)="","","X"),"")</f>
        <v/>
      </c>
      <c r="I566" s="12"/>
      <c r="J566" s="13"/>
      <c r="K566" s="10"/>
      <c r="L566" s="12" t="str">
        <f>IFERROR(VLOOKUP(B566,Retorno_da_RFB!$D$3:$I$6388,5,0),"")</f>
        <v>039</v>
      </c>
      <c r="M566" s="13">
        <f>IFERROR(VLOOKUP(B566,Retorno_da_RFB!$D$3:$I$6388,6,0),"")</f>
        <v>43556</v>
      </c>
      <c r="N566" s="10" t="str">
        <f>IFERROR(VLOOKUP(B566,Retorno_da_RFB!$D$3:$I$6388,3,0),"")</f>
        <v>8471.41.90</v>
      </c>
      <c r="O566" s="10" t="str">
        <f>IFERROR(VLOOKUP(B566,Retorno_da_RFB!$D$3:$I$6388,4,0),"")</f>
        <v>Dispositivos funcionais móveis para coleta de dados via código de barras, sem teclado e com micro processador de 2GHz Octa-core, tela de 5 polegadas Sensível ao toque e resistente a choques com índice de proteção IP65, memória RAM de 3GB, disco de memória “flash” de 32GB com sistema de carregamento sem fio e sistema operacional.</v>
      </c>
      <c r="P566" s="12" t="str">
        <f>IFERROR(IF(N566="","",IF(VLOOKUP(LEFT(N566,10),'Universo_BK-BIT'!$A$5:$E$10005,2,0)="","X",VLOOKUP(LEFT(N566,10),'Universo_BK-BIT'!$A$5:$E$10005,2,0))),"X")</f>
        <v>BIT</v>
      </c>
      <c r="Q566" s="12">
        <f>IFERROR(IF(P566="X","",VLOOKUP(LEFT(N566,10),'Universo_BK-BIT'!$A$5:$E$10005,3,0)),"")</f>
        <v>16</v>
      </c>
      <c r="R566" s="14" t="e">
        <f t="shared" si="25"/>
        <v>#REF!</v>
      </c>
      <c r="S566" s="14" t="e">
        <f t="shared" si="26"/>
        <v>#N/A</v>
      </c>
      <c r="T566" s="14"/>
      <c r="U566" s="14" t="str">
        <f ca="1">IFERROR(IF(P566="X",IF(VLOOKUP(B566,'Oficios_-_pend_criticas'!$C$3:$J$4739,5,0)="","",IF(VLOOKUP(B566,'Oficios_-_pend_criticas'!$C$3:$J$4739,7,0)="",IF(TODAY()&gt;VLOOKUP(B566,'Oficios_-_pend_criticas'!$C$3:$J$4739,5,0),"X",""),IF(VLOOKUP(B566,'Oficios_-_pend_criticas'!$C$3:$J$4739,7,0)&gt;VLOOKUP(B566,'Oficios_-_pend_criticas'!$C$3:$J$4739,5,0),"X",""))),""),"")</f>
        <v/>
      </c>
      <c r="V566" s="14" t="str">
        <f ca="1">IFERROR(IF(Q566=0,IF(VLOOKUP(B566,'Oficios_-_pend_criticas'!$C$3:$J$4739,5,0)="","",IF(VLOOKUP(B566,'Oficios_-_pend_criticas'!$C$3:$J$4739,7,0)="",IF(TODAY()&gt;VLOOKUP(B566,'Oficios_-_pend_criticas'!$C$3:$J$4739,5,0),"X",""),IF(VLOOKUP(B566,'Oficios_-_pend_criticas'!$C$3:$J$4739,7,0)&gt;VLOOKUP(B566,'Oficios_-_pend_criticas'!$C$3:$J$4739,5,0),"X",""))),""),"")</f>
        <v/>
      </c>
      <c r="W566" s="14" t="str">
        <f ca="1">IFERROR(IF(P566&lt;&gt;"X",IF(Q566&gt;0,IF(VLOOKUP(B566,'Oficios_-_pend_criticas'!$C$4:$J$4739,5,0)="","",IF(VLOOKUP(B566,'Oficios_-_pend_criticas'!$C$4:$J$4739,7,0)="",IF(TODAY()&gt;VLOOKUP(B566,'Oficios_-_pend_criticas'!$C$4:$J$4739,5,0),"X",""),IF(VLOOKUP(B566,'Oficios_-_pend_criticas'!$C$4:$J$4739,7,0)&gt;VLOOKUP(B566,'Oficios_-_pend_criticas'!$C$4:$J$4739,5,0),"X",""))),""),""),"")</f>
        <v/>
      </c>
    </row>
    <row r="567" spans="1:23" ht="36.75" hidden="1" customHeight="1" x14ac:dyDescent="0.25">
      <c r="A567" s="9" t="str">
        <f t="shared" si="24"/>
        <v/>
      </c>
      <c r="B567" s="10" t="s">
        <v>1413</v>
      </c>
      <c r="C567" s="11" t="e">
        <f>IF(B567="","",VLOOKUP(B567,#REF!,6,0))</f>
        <v>#REF!</v>
      </c>
      <c r="D567" s="12" t="e">
        <f>IF(B567="","",VLOOKUP(B567,#REF!,22,0))</f>
        <v>#REF!</v>
      </c>
      <c r="E567" s="10" t="e">
        <f>IF(B567="","",VLOOKUP(B567,Consultas_públicas!$A$376:$G$3879,7,0))</f>
        <v>#N/A</v>
      </c>
      <c r="F567" s="12" t="s">
        <v>558</v>
      </c>
      <c r="G567" s="13">
        <v>43543</v>
      </c>
      <c r="H567" s="14" t="str">
        <f>IFERROR(IF(VLOOKUP(B567,'Oficios_-_pend_criticas'!$C$4:$D$4739,2,0)="","","X"),"")</f>
        <v/>
      </c>
      <c r="I567" s="12"/>
      <c r="J567" s="13"/>
      <c r="K567" s="10"/>
      <c r="L567" s="12" t="str">
        <f>IFERROR(VLOOKUP(B567,Retorno_da_RFB!$D$3:$I$6388,5,0),"")</f>
        <v>039</v>
      </c>
      <c r="M567" s="13">
        <f>IFERROR(VLOOKUP(B567,Retorno_da_RFB!$D$3:$I$6388,6,0),"")</f>
        <v>43556</v>
      </c>
      <c r="N567" s="10" t="str">
        <f>IFERROR(VLOOKUP(B567,Retorno_da_RFB!$D$3:$I$6388,3,0),"")</f>
        <v>8543.70.99</v>
      </c>
      <c r="O567" s="10" t="str">
        <f>IFERROR(VLOOKUP(B567,Retorno_da_RFB!$D$3:$I$6388,4,0),"")</f>
        <v>Aparelhos de reconhecimento de padrões de voz, para comunicação com assistente virtual inteligente em redes sem fio, reprodução de música, reprodução de imagens em vídeo remoto ou em tela própria sensível ao toque, comando de dispositivos domésticos inteligentes, difusão de mensagens e de respostas recebidas em comunicação, conectividade Wi-Fi de banda dupla em redes 802.11 a/b/g/n/ac de 2.4 e 5GHz; conectividade Bluetooth A2DP para transmissão de áudio e AVRCP para áudio e vídeo por comando de voz; alto-falantes de neodímio; microfones analógicos ou em rede matriz planar; processador de 4 núcleos, 64 bits, 1,3 ou 1,44GHz; memória de 4Gb LPDDR3 + 4GB flash eMCP ou 8GB eMMC; 2GB LPDDR3; ou 8Gb LPDDR3+8GB flash eMCP, com ou sem câmera de 5MP e sensor de luz ambiente ALS.</v>
      </c>
      <c r="P567" s="12" t="str">
        <f>IFERROR(IF(N567="","",IF(VLOOKUP(LEFT(N567,10),'Universo_BK-BIT'!$A$5:$E$10005,2,0)="","X",VLOOKUP(LEFT(N567,10),'Universo_BK-BIT'!$A$5:$E$10005,2,0))),"X")</f>
        <v>BIT</v>
      </c>
      <c r="Q567" s="12">
        <f>IFERROR(IF(P567="X","",VLOOKUP(LEFT(N567,10),'Universo_BK-BIT'!$A$5:$E$10005,3,0)),"")</f>
        <v>12</v>
      </c>
      <c r="R567" s="14" t="e">
        <f t="shared" si="25"/>
        <v>#REF!</v>
      </c>
      <c r="S567" s="14" t="e">
        <f t="shared" si="26"/>
        <v>#N/A</v>
      </c>
      <c r="T567" s="14"/>
      <c r="U567" s="14" t="str">
        <f ca="1">IFERROR(IF(P567="X",IF(VLOOKUP(B567,'Oficios_-_pend_criticas'!$C$3:$J$4739,5,0)="","",IF(VLOOKUP(B567,'Oficios_-_pend_criticas'!$C$3:$J$4739,7,0)="",IF(TODAY()&gt;VLOOKUP(B567,'Oficios_-_pend_criticas'!$C$3:$J$4739,5,0),"X",""),IF(VLOOKUP(B567,'Oficios_-_pend_criticas'!$C$3:$J$4739,7,0)&gt;VLOOKUP(B567,'Oficios_-_pend_criticas'!$C$3:$J$4739,5,0),"X",""))),""),"")</f>
        <v/>
      </c>
      <c r="V567" s="14" t="str">
        <f ca="1">IFERROR(IF(Q567=0,IF(VLOOKUP(B567,'Oficios_-_pend_criticas'!$C$3:$J$4739,5,0)="","",IF(VLOOKUP(B567,'Oficios_-_pend_criticas'!$C$3:$J$4739,7,0)="",IF(TODAY()&gt;VLOOKUP(B567,'Oficios_-_pend_criticas'!$C$3:$J$4739,5,0),"X",""),IF(VLOOKUP(B567,'Oficios_-_pend_criticas'!$C$3:$J$4739,7,0)&gt;VLOOKUP(B567,'Oficios_-_pend_criticas'!$C$3:$J$4739,5,0),"X",""))),""),"")</f>
        <v/>
      </c>
      <c r="W567" s="14" t="str">
        <f ca="1">IFERROR(IF(P567&lt;&gt;"X",IF(Q567&gt;0,IF(VLOOKUP(B567,'Oficios_-_pend_criticas'!$C$4:$J$4739,5,0)="","",IF(VLOOKUP(B567,'Oficios_-_pend_criticas'!$C$4:$J$4739,7,0)="",IF(TODAY()&gt;VLOOKUP(B567,'Oficios_-_pend_criticas'!$C$4:$J$4739,5,0),"X",""),IF(VLOOKUP(B567,'Oficios_-_pend_criticas'!$C$4:$J$4739,7,0)&gt;VLOOKUP(B567,'Oficios_-_pend_criticas'!$C$4:$J$4739,5,0),"X",""))),""),""),"")</f>
        <v/>
      </c>
    </row>
    <row r="568" spans="1:23" ht="36.75" hidden="1" customHeight="1" x14ac:dyDescent="0.25">
      <c r="A568" s="9" t="str">
        <f t="shared" si="24"/>
        <v/>
      </c>
      <c r="B568" s="10" t="s">
        <v>1415</v>
      </c>
      <c r="C568" s="11" t="e">
        <f>IF(B568="","",VLOOKUP(B568,#REF!,6,0))</f>
        <v>#REF!</v>
      </c>
      <c r="D568" s="12" t="e">
        <f>IF(B568="","",VLOOKUP(B568,#REF!,22,0))</f>
        <v>#REF!</v>
      </c>
      <c r="E568" s="10" t="e">
        <f>IF(B568="","",VLOOKUP(B568,Consultas_públicas!$A$376:$G$3879,7,0))</f>
        <v>#N/A</v>
      </c>
      <c r="F568" s="12" t="s">
        <v>558</v>
      </c>
      <c r="G568" s="13">
        <v>43543</v>
      </c>
      <c r="H568" s="14" t="str">
        <f>IFERROR(IF(VLOOKUP(B568,'Oficios_-_pend_criticas'!$C$4:$D$4739,2,0)="","","X"),"")</f>
        <v/>
      </c>
      <c r="I568" s="12"/>
      <c r="J568" s="13"/>
      <c r="K568" s="10"/>
      <c r="L568" s="12" t="str">
        <f>IFERROR(VLOOKUP(B568,Retorno_da_RFB!$D$3:$I$6388,5,0),"")</f>
        <v>039</v>
      </c>
      <c r="M568" s="13">
        <f>IFERROR(VLOOKUP(B568,Retorno_da_RFB!$D$3:$I$6388,6,0),"")</f>
        <v>43556</v>
      </c>
      <c r="N568" s="10" t="str">
        <f>IFERROR(VLOOKUP(B568,Retorno_da_RFB!$D$3:$I$6388,3,0),"")</f>
        <v>8479.89.99</v>
      </c>
      <c r="O568" s="10" t="str">
        <f>IFERROR(VLOOKUP(B568,Retorno_da_RFB!$D$3:$I$6388,4,0),"")</f>
        <v>Dispositivos totalmente automatizados para preparação de lâminas de hematologia, fazendo a aspiração de uma amostra de um tubo de amostra, criando um esfregaço em uma lâmina e fazendo a coloração dele; até 75 esfregaços/hora, com voltagem de 100 a 240V (50/60hz) para a unidade principal e para a unidade pneumática de 100 a 117V (50/60hz) ou 220 a 240V (50/60hz), “sampler” 24 V CC e tanque de reservatório 12 V CC.</v>
      </c>
      <c r="P568" s="12" t="str">
        <f>IFERROR(IF(N568="","",IF(VLOOKUP(LEFT(N568,10),'Universo_BK-BIT'!$A$5:$E$10005,2,0)="","X",VLOOKUP(LEFT(N568,10),'Universo_BK-BIT'!$A$5:$E$10005,2,0))),"X")</f>
        <v>BK</v>
      </c>
      <c r="Q568" s="12">
        <f>IFERROR(IF(P568="X","",VLOOKUP(LEFT(N568,10),'Universo_BK-BIT'!$A$5:$E$10005,3,0)),"")</f>
        <v>14</v>
      </c>
      <c r="R568" s="14" t="e">
        <f t="shared" si="25"/>
        <v>#REF!</v>
      </c>
      <c r="S568" s="14" t="e">
        <f t="shared" si="26"/>
        <v>#N/A</v>
      </c>
      <c r="T568" s="14"/>
      <c r="U568" s="14" t="str">
        <f ca="1">IFERROR(IF(P568="X",IF(VLOOKUP(B568,'Oficios_-_pend_criticas'!$C$3:$J$4739,5,0)="","",IF(VLOOKUP(B568,'Oficios_-_pend_criticas'!$C$3:$J$4739,7,0)="",IF(TODAY()&gt;VLOOKUP(B568,'Oficios_-_pend_criticas'!$C$3:$J$4739,5,0),"X",""),IF(VLOOKUP(B568,'Oficios_-_pend_criticas'!$C$3:$J$4739,7,0)&gt;VLOOKUP(B568,'Oficios_-_pend_criticas'!$C$3:$J$4739,5,0),"X",""))),""),"")</f>
        <v/>
      </c>
      <c r="V568" s="14" t="str">
        <f ca="1">IFERROR(IF(Q568=0,IF(VLOOKUP(B568,'Oficios_-_pend_criticas'!$C$3:$J$4739,5,0)="","",IF(VLOOKUP(B568,'Oficios_-_pend_criticas'!$C$3:$J$4739,7,0)="",IF(TODAY()&gt;VLOOKUP(B568,'Oficios_-_pend_criticas'!$C$3:$J$4739,5,0),"X",""),IF(VLOOKUP(B568,'Oficios_-_pend_criticas'!$C$3:$J$4739,7,0)&gt;VLOOKUP(B568,'Oficios_-_pend_criticas'!$C$3:$J$4739,5,0),"X",""))),""),"")</f>
        <v/>
      </c>
      <c r="W568" s="14" t="str">
        <f ca="1">IFERROR(IF(P568&lt;&gt;"X",IF(Q568&gt;0,IF(VLOOKUP(B568,'Oficios_-_pend_criticas'!$C$4:$J$4739,5,0)="","",IF(VLOOKUP(B568,'Oficios_-_pend_criticas'!$C$4:$J$4739,7,0)="",IF(TODAY()&gt;VLOOKUP(B568,'Oficios_-_pend_criticas'!$C$4:$J$4739,5,0),"X",""),IF(VLOOKUP(B568,'Oficios_-_pend_criticas'!$C$4:$J$4739,7,0)&gt;VLOOKUP(B568,'Oficios_-_pend_criticas'!$C$4:$J$4739,5,0),"X",""))),""),""),"")</f>
        <v/>
      </c>
    </row>
    <row r="569" spans="1:23" ht="36.75" hidden="1" customHeight="1" x14ac:dyDescent="0.25">
      <c r="A569" s="9" t="str">
        <f t="shared" si="24"/>
        <v/>
      </c>
      <c r="B569" s="10" t="s">
        <v>1417</v>
      </c>
      <c r="C569" s="11" t="e">
        <f>IF(B569="","",VLOOKUP(B569,#REF!,6,0))</f>
        <v>#REF!</v>
      </c>
      <c r="D569" s="12" t="e">
        <f>IF(B569="","",VLOOKUP(B569,#REF!,22,0))</f>
        <v>#REF!</v>
      </c>
      <c r="E569" s="10" t="e">
        <f>IF(B569="","",VLOOKUP(B569,Consultas_públicas!$A$376:$G$3879,7,0))</f>
        <v>#N/A</v>
      </c>
      <c r="F569" s="12" t="s">
        <v>558</v>
      </c>
      <c r="G569" s="13">
        <v>43543</v>
      </c>
      <c r="H569" s="14" t="str">
        <f>IFERROR(IF(VLOOKUP(B569,'Oficios_-_pend_criticas'!$C$4:$D$4739,2,0)="","","X"),"")</f>
        <v/>
      </c>
      <c r="I569" s="12"/>
      <c r="J569" s="13"/>
      <c r="K569" s="10"/>
      <c r="L569" s="12" t="str">
        <f>IFERROR(VLOOKUP(B569,Retorno_da_RFB!$D$3:$I$6388,5,0),"")</f>
        <v>039</v>
      </c>
      <c r="M569" s="13">
        <f>IFERROR(VLOOKUP(B569,Retorno_da_RFB!$D$3:$I$6388,6,0),"")</f>
        <v>43556</v>
      </c>
      <c r="N569" s="10" t="str">
        <f>IFERROR(VLOOKUP(B569,Retorno_da_RFB!$D$3:$I$6388,3,0),"")</f>
        <v>9019.20.10</v>
      </c>
      <c r="O569" s="10" t="str">
        <f>IFERROR(VLOOKUP(B569,Retorno_da_RFB!$D$3:$I$6388,4,0),"")</f>
        <v>Ventiladores pulmonares, portáteis, para oxigenoterapia de pacientes adultos e pediátricos que necessitam de assistência respiratória invasiva e não invasiva, com compensação de fuga de ar, durante as operações de transporte, emergência e/ou de resgate, operando com modos ventilatórios PRVC e APRV e monitoramento da P0.1, trabalho ventilatório, índice de respiração rápida e superficial (IRRS), PEEP intrínseca e força inspiratória máxima do paciente, gravação minuto a minuto de todos os parâmetros monitorados nas últimas 72 horas, com fluxo máximo de 210L/min, concentração de O2 ajustável de 21 a 100% e oxigenoterapia de alto fluxo de O2 de 20 a 50L/min, dotados de gerador interno de ar; tela colorida sensível ao toque “touchscreen” de no mínimo 12,1”, resolução mínima de 1.280 X 800pixels e exibição de até 04 curvas de monitoramento simultaneamente na tela; bateria interna de íons de lítio, recarregável, com autonomia mínima de 2 horas de uso contínuo; sensor de fluxo autoclavável.</v>
      </c>
      <c r="P569" s="12" t="str">
        <f>IFERROR(IF(N569="","",IF(VLOOKUP(LEFT(N569,10),'Universo_BK-BIT'!$A$5:$E$10005,2,0)="","X",VLOOKUP(LEFT(N569,10),'Universo_BK-BIT'!$A$5:$E$10005,2,0))),"X")</f>
        <v>BK</v>
      </c>
      <c r="Q569" s="12">
        <f>IFERROR(IF(P569="X","",VLOOKUP(LEFT(N569,10),'Universo_BK-BIT'!$A$5:$E$10005,3,0)),"")</f>
        <v>14</v>
      </c>
      <c r="R569" s="14" t="e">
        <f t="shared" si="25"/>
        <v>#REF!</v>
      </c>
      <c r="S569" s="14" t="e">
        <f t="shared" si="26"/>
        <v>#N/A</v>
      </c>
      <c r="T569" s="14"/>
      <c r="U569" s="14" t="str">
        <f ca="1">IFERROR(IF(P569="X",IF(VLOOKUP(B569,'Oficios_-_pend_criticas'!$C$3:$J$4739,5,0)="","",IF(VLOOKUP(B569,'Oficios_-_pend_criticas'!$C$3:$J$4739,7,0)="",IF(TODAY()&gt;VLOOKUP(B569,'Oficios_-_pend_criticas'!$C$3:$J$4739,5,0),"X",""),IF(VLOOKUP(B569,'Oficios_-_pend_criticas'!$C$3:$J$4739,7,0)&gt;VLOOKUP(B569,'Oficios_-_pend_criticas'!$C$3:$J$4739,5,0),"X",""))),""),"")</f>
        <v/>
      </c>
      <c r="V569" s="14" t="str">
        <f ca="1">IFERROR(IF(Q569=0,IF(VLOOKUP(B569,'Oficios_-_pend_criticas'!$C$3:$J$4739,5,0)="","",IF(VLOOKUP(B569,'Oficios_-_pend_criticas'!$C$3:$J$4739,7,0)="",IF(TODAY()&gt;VLOOKUP(B569,'Oficios_-_pend_criticas'!$C$3:$J$4739,5,0),"X",""),IF(VLOOKUP(B569,'Oficios_-_pend_criticas'!$C$3:$J$4739,7,0)&gt;VLOOKUP(B569,'Oficios_-_pend_criticas'!$C$3:$J$4739,5,0),"X",""))),""),"")</f>
        <v/>
      </c>
      <c r="W569" s="14" t="str">
        <f ca="1">IFERROR(IF(P569&lt;&gt;"X",IF(Q569&gt;0,IF(VLOOKUP(B569,'Oficios_-_pend_criticas'!$C$4:$J$4739,5,0)="","",IF(VLOOKUP(B569,'Oficios_-_pend_criticas'!$C$4:$J$4739,7,0)="",IF(TODAY()&gt;VLOOKUP(B569,'Oficios_-_pend_criticas'!$C$4:$J$4739,5,0),"X",""),IF(VLOOKUP(B569,'Oficios_-_pend_criticas'!$C$4:$J$4739,7,0)&gt;VLOOKUP(B569,'Oficios_-_pend_criticas'!$C$4:$J$4739,5,0),"X",""))),""),""),"")</f>
        <v/>
      </c>
    </row>
    <row r="570" spans="1:23" ht="36.75" hidden="1" customHeight="1" x14ac:dyDescent="0.25">
      <c r="A570" s="9" t="str">
        <f t="shared" si="24"/>
        <v/>
      </c>
      <c r="B570" s="10" t="s">
        <v>1420</v>
      </c>
      <c r="C570" s="11" t="e">
        <f>IF(B570="","",VLOOKUP(B570,#REF!,6,0))</f>
        <v>#REF!</v>
      </c>
      <c r="D570" s="12" t="e">
        <f>IF(B570="","",VLOOKUP(B570,#REF!,22,0))</f>
        <v>#REF!</v>
      </c>
      <c r="E570" s="10" t="e">
        <f>IF(B570="","",VLOOKUP(B570,Consultas_públicas!$A$376:$G$3879,7,0))</f>
        <v>#N/A</v>
      </c>
      <c r="F570" s="12" t="s">
        <v>558</v>
      </c>
      <c r="G570" s="13">
        <v>43543</v>
      </c>
      <c r="H570" s="14" t="str">
        <f>IFERROR(IF(VLOOKUP(B570,'Oficios_-_pend_criticas'!$C$4:$D$4739,2,0)="","","X"),"")</f>
        <v/>
      </c>
      <c r="I570" s="12"/>
      <c r="J570" s="13"/>
      <c r="K570" s="10"/>
      <c r="L570" s="12" t="str">
        <f>IFERROR(VLOOKUP(B570,Retorno_da_RFB!$D$3:$I$6388,5,0),"")</f>
        <v>039</v>
      </c>
      <c r="M570" s="13">
        <f>IFERROR(VLOOKUP(B570,Retorno_da_RFB!$D$3:$I$6388,6,0),"")</f>
        <v>43556</v>
      </c>
      <c r="N570" s="10" t="str">
        <f>IFERROR(VLOOKUP(B570,Retorno_da_RFB!$D$3:$I$6388,3,0),"")</f>
        <v>9027.80.12</v>
      </c>
      <c r="O570" s="10" t="str">
        <f>IFERROR(VLOOKUP(B570,Retorno_da_RFB!$D$3:$I$6388,4,0),"")</f>
        <v>Viscosímetros cinemáticos portáteis para medição de viscosidade com temperatura controlada a 40°C; tecnologia de célula dividida com espaçamento de 100 mícrons; volume de amostra de 60µL; faixas de medição de 0 a 700cSt ou 10 a 350cSt; de acordo com ASTM D8092; cálculo de viscosidade a 100°C; precisão +/- 3% até 350cSt e +/- 5% para viscosidade maior que 350cSt; repetibilidade +/- 3% até 350cSt e +/- 5% para viscosidade maior que 350cSt; resolução de temperatura +/- 0,1°C; display colorido sensível ao toque com ângulo de cor fixo.</v>
      </c>
      <c r="P570" s="12" t="str">
        <f>IFERROR(IF(N570="","",IF(VLOOKUP(LEFT(N570,10),'Universo_BK-BIT'!$A$5:$E$10005,2,0)="","X",VLOOKUP(LEFT(N570,10),'Universo_BK-BIT'!$A$5:$E$10005,2,0))),"X")</f>
        <v>BK</v>
      </c>
      <c r="Q570" s="12">
        <f>IFERROR(IF(P570="X","",VLOOKUP(LEFT(N570,10),'Universo_BK-BIT'!$A$5:$E$10005,3,0)),"")</f>
        <v>14</v>
      </c>
      <c r="R570" s="14" t="e">
        <f t="shared" si="25"/>
        <v>#REF!</v>
      </c>
      <c r="S570" s="14" t="e">
        <f t="shared" si="26"/>
        <v>#N/A</v>
      </c>
      <c r="T570" s="14"/>
      <c r="U570" s="14" t="str">
        <f ca="1">IFERROR(IF(P570="X",IF(VLOOKUP(B570,'Oficios_-_pend_criticas'!$C$3:$J$4739,5,0)="","",IF(VLOOKUP(B570,'Oficios_-_pend_criticas'!$C$3:$J$4739,7,0)="",IF(TODAY()&gt;VLOOKUP(B570,'Oficios_-_pend_criticas'!$C$3:$J$4739,5,0),"X",""),IF(VLOOKUP(B570,'Oficios_-_pend_criticas'!$C$3:$J$4739,7,0)&gt;VLOOKUP(B570,'Oficios_-_pend_criticas'!$C$3:$J$4739,5,0),"X",""))),""),"")</f>
        <v/>
      </c>
      <c r="V570" s="14" t="str">
        <f ca="1">IFERROR(IF(Q570=0,IF(VLOOKUP(B570,'Oficios_-_pend_criticas'!$C$3:$J$4739,5,0)="","",IF(VLOOKUP(B570,'Oficios_-_pend_criticas'!$C$3:$J$4739,7,0)="",IF(TODAY()&gt;VLOOKUP(B570,'Oficios_-_pend_criticas'!$C$3:$J$4739,5,0),"X",""),IF(VLOOKUP(B570,'Oficios_-_pend_criticas'!$C$3:$J$4739,7,0)&gt;VLOOKUP(B570,'Oficios_-_pend_criticas'!$C$3:$J$4739,5,0),"X",""))),""),"")</f>
        <v/>
      </c>
      <c r="W570" s="14" t="str">
        <f ca="1">IFERROR(IF(P570&lt;&gt;"X",IF(Q570&gt;0,IF(VLOOKUP(B570,'Oficios_-_pend_criticas'!$C$4:$J$4739,5,0)="","",IF(VLOOKUP(B570,'Oficios_-_pend_criticas'!$C$4:$J$4739,7,0)="",IF(TODAY()&gt;VLOOKUP(B570,'Oficios_-_pend_criticas'!$C$4:$J$4739,5,0),"X",""),IF(VLOOKUP(B570,'Oficios_-_pend_criticas'!$C$4:$J$4739,7,0)&gt;VLOOKUP(B570,'Oficios_-_pend_criticas'!$C$4:$J$4739,5,0),"X",""))),""),""),"")</f>
        <v/>
      </c>
    </row>
    <row r="571" spans="1:23" ht="36.75" hidden="1" customHeight="1" x14ac:dyDescent="0.25">
      <c r="A571" s="9" t="str">
        <f t="shared" si="24"/>
        <v/>
      </c>
      <c r="B571" s="10" t="s">
        <v>1422</v>
      </c>
      <c r="C571" s="11" t="e">
        <f>IF(B571="","",VLOOKUP(B571,#REF!,6,0))</f>
        <v>#REF!</v>
      </c>
      <c r="D571" s="12" t="e">
        <f>IF(B571="","",VLOOKUP(B571,#REF!,22,0))</f>
        <v>#REF!</v>
      </c>
      <c r="E571" s="10" t="e">
        <f>IF(B571="","",VLOOKUP(B571,Consultas_públicas!$A$376:$G$3879,7,0))</f>
        <v>#N/A</v>
      </c>
      <c r="F571" s="12" t="s">
        <v>558</v>
      </c>
      <c r="G571" s="13">
        <v>43543</v>
      </c>
      <c r="H571" s="14" t="str">
        <f>IFERROR(IF(VLOOKUP(B571,'Oficios_-_pend_criticas'!$C$4:$D$4739,2,0)="","","X"),"")</f>
        <v/>
      </c>
      <c r="I571" s="12"/>
      <c r="J571" s="13"/>
      <c r="K571" s="10"/>
      <c r="L571" s="12" t="str">
        <f>IFERROR(VLOOKUP(B571,Retorno_da_RFB!$D$3:$I$6388,5,0),"")</f>
        <v>039</v>
      </c>
      <c r="M571" s="13">
        <f>IFERROR(VLOOKUP(B571,Retorno_da_RFB!$D$3:$I$6388,6,0),"")</f>
        <v>43556</v>
      </c>
      <c r="N571" s="10" t="str">
        <f>IFERROR(VLOOKUP(B571,Retorno_da_RFB!$D$3:$I$6388,3,0),"")</f>
        <v>8480.60.00</v>
      </c>
      <c r="O571" s="10" t="str">
        <f>IFERROR(VLOOKUP(B571,Retorno_da_RFB!$D$3:$I$6388,4,0),"")</f>
        <v>Moldes corrugados, intercalares, de aço galvanizado S350gd + Z450mac, com dimensões 6.200 x 1.150,5 x 2mm, utilizados na fabricação de telhas onduladas de fibrocimento sem amianto.</v>
      </c>
      <c r="P571" s="12" t="str">
        <f>IFERROR(IF(N571="","",IF(VLOOKUP(LEFT(N571,10),'Universo_BK-BIT'!$A$5:$E$10005,2,0)="","X",VLOOKUP(LEFT(N571,10),'Universo_BK-BIT'!$A$5:$E$10005,2,0))),"X")</f>
        <v>BK</v>
      </c>
      <c r="Q571" s="12">
        <f>IFERROR(IF(P571="X","",VLOOKUP(LEFT(N571,10),'Universo_BK-BIT'!$A$5:$E$10005,3,0)),"")</f>
        <v>14</v>
      </c>
      <c r="R571" s="14" t="e">
        <f t="shared" si="25"/>
        <v>#REF!</v>
      </c>
      <c r="S571" s="14" t="e">
        <f t="shared" si="26"/>
        <v>#N/A</v>
      </c>
      <c r="T571" s="14"/>
      <c r="U571" s="14" t="str">
        <f ca="1">IFERROR(IF(P571="X",IF(VLOOKUP(B571,'Oficios_-_pend_criticas'!$C$3:$J$4739,5,0)="","",IF(VLOOKUP(B571,'Oficios_-_pend_criticas'!$C$3:$J$4739,7,0)="",IF(TODAY()&gt;VLOOKUP(B571,'Oficios_-_pend_criticas'!$C$3:$J$4739,5,0),"X",""),IF(VLOOKUP(B571,'Oficios_-_pend_criticas'!$C$3:$J$4739,7,0)&gt;VLOOKUP(B571,'Oficios_-_pend_criticas'!$C$3:$J$4739,5,0),"X",""))),""),"")</f>
        <v/>
      </c>
      <c r="V571" s="14" t="str">
        <f ca="1">IFERROR(IF(Q571=0,IF(VLOOKUP(B571,'Oficios_-_pend_criticas'!$C$3:$J$4739,5,0)="","",IF(VLOOKUP(B571,'Oficios_-_pend_criticas'!$C$3:$J$4739,7,0)="",IF(TODAY()&gt;VLOOKUP(B571,'Oficios_-_pend_criticas'!$C$3:$J$4739,5,0),"X",""),IF(VLOOKUP(B571,'Oficios_-_pend_criticas'!$C$3:$J$4739,7,0)&gt;VLOOKUP(B571,'Oficios_-_pend_criticas'!$C$3:$J$4739,5,0),"X",""))),""),"")</f>
        <v/>
      </c>
      <c r="W571" s="14" t="str">
        <f ca="1">IFERROR(IF(P571&lt;&gt;"X",IF(Q571&gt;0,IF(VLOOKUP(B571,'Oficios_-_pend_criticas'!$C$4:$J$4739,5,0)="","",IF(VLOOKUP(B571,'Oficios_-_pend_criticas'!$C$4:$J$4739,7,0)="",IF(TODAY()&gt;VLOOKUP(B571,'Oficios_-_pend_criticas'!$C$4:$J$4739,5,0),"X",""),IF(VLOOKUP(B571,'Oficios_-_pend_criticas'!$C$4:$J$4739,7,0)&gt;VLOOKUP(B571,'Oficios_-_pend_criticas'!$C$4:$J$4739,5,0),"X",""))),""),""),"")</f>
        <v/>
      </c>
    </row>
    <row r="572" spans="1:23" ht="36.75" hidden="1" customHeight="1" x14ac:dyDescent="0.25">
      <c r="A572" s="9" t="str">
        <f t="shared" si="24"/>
        <v/>
      </c>
      <c r="B572" s="10" t="s">
        <v>1424</v>
      </c>
      <c r="C572" s="11" t="e">
        <f>IF(B572="","",VLOOKUP(B572,#REF!,6,0))</f>
        <v>#REF!</v>
      </c>
      <c r="D572" s="12" t="e">
        <f>IF(B572="","",VLOOKUP(B572,#REF!,22,0))</f>
        <v>#REF!</v>
      </c>
      <c r="E572" s="10" t="e">
        <f>IF(B572="","",VLOOKUP(B572,Consultas_públicas!$A$376:$G$3879,7,0))</f>
        <v>#N/A</v>
      </c>
      <c r="F572" s="12" t="s">
        <v>558</v>
      </c>
      <c r="G572" s="13">
        <v>43543</v>
      </c>
      <c r="H572" s="14" t="str">
        <f>IFERROR(IF(VLOOKUP(B572,'Oficios_-_pend_criticas'!$C$4:$D$4739,2,0)="","","X"),"")</f>
        <v/>
      </c>
      <c r="I572" s="12"/>
      <c r="J572" s="13"/>
      <c r="K572" s="10"/>
      <c r="L572" s="12" t="str">
        <f>IFERROR(VLOOKUP(B572,Retorno_da_RFB!$D$3:$I$6388,5,0),"")</f>
        <v>039</v>
      </c>
      <c r="M572" s="13">
        <f>IFERROR(VLOOKUP(B572,Retorno_da_RFB!$D$3:$I$6388,6,0),"")</f>
        <v>43556</v>
      </c>
      <c r="N572" s="10" t="str">
        <f>IFERROR(VLOOKUP(B572,Retorno_da_RFB!$D$3:$I$6388,3,0),"")</f>
        <v>9031.80.20</v>
      </c>
      <c r="O572" s="10" t="str">
        <f>IFERROR(VLOOKUP(B572,Retorno_da_RFB!$D$3:$I$6388,4,0),"")</f>
        <v>Equipamentos por rastreio de laser para medição de pontos tridimensionais com refletor (SMR) de 80m, com faixa de medição linear (diâmetro) de 160m, operado por bateria ou fonte de energia externa, compostos de cabeçote de emissão do laser, sensor de temperatura, cabo de energia e fonte, mala de transporte, alcance de azimute de ±320°, alcance de elevação de +79°/-59°, resolução angular de ±0.018 arco-segundos, precisão angular do sistema de 3,5µm/m.</v>
      </c>
      <c r="P572" s="12" t="str">
        <f>IFERROR(IF(N572="","",IF(VLOOKUP(LEFT(N572,10),'Universo_BK-BIT'!$A$5:$E$10005,2,0)="","X",VLOOKUP(LEFT(N572,10),'Universo_BK-BIT'!$A$5:$E$10005,2,0))),"X")</f>
        <v>BK</v>
      </c>
      <c r="Q572" s="12">
        <f>IFERROR(IF(P572="X","",VLOOKUP(LEFT(N572,10),'Universo_BK-BIT'!$A$5:$E$10005,3,0)),"")</f>
        <v>14</v>
      </c>
      <c r="R572" s="14" t="e">
        <f t="shared" si="25"/>
        <v>#REF!</v>
      </c>
      <c r="S572" s="14" t="e">
        <f t="shared" si="26"/>
        <v>#N/A</v>
      </c>
      <c r="T572" s="14"/>
      <c r="U572" s="14" t="str">
        <f ca="1">IFERROR(IF(P572="X",IF(VLOOKUP(B572,'Oficios_-_pend_criticas'!$C$3:$J$4739,5,0)="","",IF(VLOOKUP(B572,'Oficios_-_pend_criticas'!$C$3:$J$4739,7,0)="",IF(TODAY()&gt;VLOOKUP(B572,'Oficios_-_pend_criticas'!$C$3:$J$4739,5,0),"X",""),IF(VLOOKUP(B572,'Oficios_-_pend_criticas'!$C$3:$J$4739,7,0)&gt;VLOOKUP(B572,'Oficios_-_pend_criticas'!$C$3:$J$4739,5,0),"X",""))),""),"")</f>
        <v/>
      </c>
      <c r="V572" s="14" t="str">
        <f ca="1">IFERROR(IF(Q572=0,IF(VLOOKUP(B572,'Oficios_-_pend_criticas'!$C$3:$J$4739,5,0)="","",IF(VLOOKUP(B572,'Oficios_-_pend_criticas'!$C$3:$J$4739,7,0)="",IF(TODAY()&gt;VLOOKUP(B572,'Oficios_-_pend_criticas'!$C$3:$J$4739,5,0),"X",""),IF(VLOOKUP(B572,'Oficios_-_pend_criticas'!$C$3:$J$4739,7,0)&gt;VLOOKUP(B572,'Oficios_-_pend_criticas'!$C$3:$J$4739,5,0),"X",""))),""),"")</f>
        <v/>
      </c>
      <c r="W572" s="14" t="str">
        <f ca="1">IFERROR(IF(P572&lt;&gt;"X",IF(Q572&gt;0,IF(VLOOKUP(B572,'Oficios_-_pend_criticas'!$C$4:$J$4739,5,0)="","",IF(VLOOKUP(B572,'Oficios_-_pend_criticas'!$C$4:$J$4739,7,0)="",IF(TODAY()&gt;VLOOKUP(B572,'Oficios_-_pend_criticas'!$C$4:$J$4739,5,0),"X",""),IF(VLOOKUP(B572,'Oficios_-_pend_criticas'!$C$4:$J$4739,7,0)&gt;VLOOKUP(B572,'Oficios_-_pend_criticas'!$C$4:$J$4739,5,0),"X",""))),""),""),"")</f>
        <v/>
      </c>
    </row>
    <row r="573" spans="1:23" ht="36.75" hidden="1" customHeight="1" x14ac:dyDescent="0.25">
      <c r="A573" s="9" t="str">
        <f t="shared" si="24"/>
        <v/>
      </c>
      <c r="B573" s="10" t="s">
        <v>1426</v>
      </c>
      <c r="C573" s="11" t="e">
        <f>IF(B573="","",VLOOKUP(B573,#REF!,6,0))</f>
        <v>#REF!</v>
      </c>
      <c r="D573" s="12" t="e">
        <f>IF(B573="","",VLOOKUP(B573,#REF!,22,0))</f>
        <v>#REF!</v>
      </c>
      <c r="E573" s="10" t="e">
        <f>IF(B573="","",VLOOKUP(B573,Consultas_públicas!$A$376:$G$3879,7,0))</f>
        <v>#N/A</v>
      </c>
      <c r="F573" s="12" t="s">
        <v>558</v>
      </c>
      <c r="G573" s="13">
        <v>43543</v>
      </c>
      <c r="H573" s="14" t="str">
        <f>IFERROR(IF(VLOOKUP(B573,'Oficios_-_pend_criticas'!$C$4:$D$4739,2,0)="","","X"),"")</f>
        <v/>
      </c>
      <c r="I573" s="12"/>
      <c r="J573" s="13"/>
      <c r="K573" s="10"/>
      <c r="L573" s="12" t="str">
        <f>IFERROR(VLOOKUP(B573,Retorno_da_RFB!$D$3:$I$6388,5,0),"")</f>
        <v>039</v>
      </c>
      <c r="M573" s="13">
        <f>IFERROR(VLOOKUP(B573,Retorno_da_RFB!$D$3:$I$6388,6,0),"")</f>
        <v>43556</v>
      </c>
      <c r="N573" s="10" t="str">
        <f>IFERROR(VLOOKUP(B573,Retorno_da_RFB!$D$3:$I$6388,3,0),"")</f>
        <v>8419.81.90</v>
      </c>
      <c r="O573" s="10" t="str">
        <f>IFERROR(VLOOKUP(B573,Retorno_da_RFB!$D$3:$I$6388,4,0),"")</f>
        <v>Máquinas automáticas para tiragem de café, expresso, achocolatado, chá e água quente, com programação para regulagem de porções das bebidas, utilizando pacotes especiais "bag-in-box" (BIB) descartáveis, com capacidade para 1 pacote do produto para produzir 2litros (0,53 us gal) ou 1,25litros (0,33 us gal), sistema de bloqueio e desbloqueio por meio de chave USB, abastecimento de água "standard" com tubo de abastecimento de 1/2 ou 3/8" com peça de união de 3/4", tubo de água potável com válvula "stop" e temperatura de entrada máxima de água 60°C/140°F, pressão dinâmica da água min. de 0,8bar a 10L/min e pressão estática da água máx. de 10bar, caldeira com volume de 9 litros (2,4 us gal).</v>
      </c>
      <c r="P573" s="12" t="str">
        <f>IFERROR(IF(N573="","",IF(VLOOKUP(LEFT(N573,10),'Universo_BK-BIT'!$A$5:$E$10005,2,0)="","X",VLOOKUP(LEFT(N573,10),'Universo_BK-BIT'!$A$5:$E$10005,2,0))),"X")</f>
        <v>BK</v>
      </c>
      <c r="Q573" s="12">
        <f>IFERROR(IF(P573="X","",VLOOKUP(LEFT(N573,10),'Universo_BK-BIT'!$A$5:$E$10005,3,0)),"")</f>
        <v>14</v>
      </c>
      <c r="R573" s="14" t="e">
        <f t="shared" si="25"/>
        <v>#REF!</v>
      </c>
      <c r="S573" s="14" t="e">
        <f t="shared" si="26"/>
        <v>#N/A</v>
      </c>
      <c r="T573" s="14"/>
      <c r="U573" s="14" t="str">
        <f ca="1">IFERROR(IF(P573="X",IF(VLOOKUP(B573,'Oficios_-_pend_criticas'!$C$3:$J$4739,5,0)="","",IF(VLOOKUP(B573,'Oficios_-_pend_criticas'!$C$3:$J$4739,7,0)="",IF(TODAY()&gt;VLOOKUP(B573,'Oficios_-_pend_criticas'!$C$3:$J$4739,5,0),"X",""),IF(VLOOKUP(B573,'Oficios_-_pend_criticas'!$C$3:$J$4739,7,0)&gt;VLOOKUP(B573,'Oficios_-_pend_criticas'!$C$3:$J$4739,5,0),"X",""))),""),"")</f>
        <v/>
      </c>
      <c r="V573" s="14" t="str">
        <f ca="1">IFERROR(IF(Q573=0,IF(VLOOKUP(B573,'Oficios_-_pend_criticas'!$C$3:$J$4739,5,0)="","",IF(VLOOKUP(B573,'Oficios_-_pend_criticas'!$C$3:$J$4739,7,0)="",IF(TODAY()&gt;VLOOKUP(B573,'Oficios_-_pend_criticas'!$C$3:$J$4739,5,0),"X",""),IF(VLOOKUP(B573,'Oficios_-_pend_criticas'!$C$3:$J$4739,7,0)&gt;VLOOKUP(B573,'Oficios_-_pend_criticas'!$C$3:$J$4739,5,0),"X",""))),""),"")</f>
        <v/>
      </c>
      <c r="W573" s="14" t="str">
        <f ca="1">IFERROR(IF(P573&lt;&gt;"X",IF(Q573&gt;0,IF(VLOOKUP(B573,'Oficios_-_pend_criticas'!$C$4:$J$4739,5,0)="","",IF(VLOOKUP(B573,'Oficios_-_pend_criticas'!$C$4:$J$4739,7,0)="",IF(TODAY()&gt;VLOOKUP(B573,'Oficios_-_pend_criticas'!$C$4:$J$4739,5,0),"X",""),IF(VLOOKUP(B573,'Oficios_-_pend_criticas'!$C$4:$J$4739,7,0)&gt;VLOOKUP(B573,'Oficios_-_pend_criticas'!$C$4:$J$4739,5,0),"X",""))),""),""),"")</f>
        <v/>
      </c>
    </row>
    <row r="574" spans="1:23" ht="36.75" hidden="1" customHeight="1" x14ac:dyDescent="0.25">
      <c r="A574" s="9" t="str">
        <f t="shared" si="24"/>
        <v/>
      </c>
      <c r="B574" s="10" t="s">
        <v>1428</v>
      </c>
      <c r="C574" s="11" t="e">
        <f>IF(B574="","",VLOOKUP(B574,#REF!,6,0))</f>
        <v>#REF!</v>
      </c>
      <c r="D574" s="12" t="e">
        <f>IF(B574="","",VLOOKUP(B574,#REF!,22,0))</f>
        <v>#REF!</v>
      </c>
      <c r="E574" s="10" t="e">
        <f>IF(B574="","",VLOOKUP(B574,Consultas_públicas!$A$376:$G$3879,7,0))</f>
        <v>#N/A</v>
      </c>
      <c r="F574" s="12" t="s">
        <v>558</v>
      </c>
      <c r="G574" s="13">
        <v>43543</v>
      </c>
      <c r="H574" s="14" t="str">
        <f>IFERROR(IF(VLOOKUP(B574,'Oficios_-_pend_criticas'!$C$4:$D$4739,2,0)="","","X"),"")</f>
        <v/>
      </c>
      <c r="I574" s="12"/>
      <c r="J574" s="13"/>
      <c r="K574" s="10"/>
      <c r="L574" s="12" t="str">
        <f>IFERROR(VLOOKUP(B574,Retorno_da_RFB!$D$3:$I$6388,5,0),"")</f>
        <v>039</v>
      </c>
      <c r="M574" s="13">
        <f>IFERROR(VLOOKUP(B574,Retorno_da_RFB!$D$3:$I$6388,6,0),"")</f>
        <v>43556</v>
      </c>
      <c r="N574" s="10" t="str">
        <f>IFERROR(VLOOKUP(B574,Retorno_da_RFB!$D$3:$I$6388,3,0),"")</f>
        <v>9027.80.99</v>
      </c>
      <c r="O574" s="10" t="str">
        <f>IFERROR(VLOOKUP(B574,Retorno_da_RFB!$D$3:$I$6388,4,0),"")</f>
        <v>Medidores portáteis de diluição de combustível em óleos lubrificantes; sensor de vapor de superfície SAW para hidrocarbonetos; faixa de medição de combustível de 0,2 a 15% - de acordo com a ASTM D8004; repetibilidade de ±5%; possibilidade ou não de armazenamento de até 3 curvas de calibração; volume de amostra de 0,5ml; tempo de medida de 1 minuto; leitura em porcentagem; temperatura de operação de 5 a 35°C; armazenamento de dados de até 4GB; transferência de dados por USB; bateria de Li-íon recarregável e com duração de 3 a 4 horas; purga e limpeza automática do sistema.</v>
      </c>
      <c r="P574" s="12" t="str">
        <f>IFERROR(IF(N574="","",IF(VLOOKUP(LEFT(N574,10),'Universo_BK-BIT'!$A$5:$E$10005,2,0)="","X",VLOOKUP(LEFT(N574,10),'Universo_BK-BIT'!$A$5:$E$10005,2,0))),"X")</f>
        <v>BK</v>
      </c>
      <c r="Q574" s="12">
        <f>IFERROR(IF(P574="X","",VLOOKUP(LEFT(N574,10),'Universo_BK-BIT'!$A$5:$E$10005,3,0)),"")</f>
        <v>14</v>
      </c>
      <c r="R574" s="14" t="e">
        <f t="shared" si="25"/>
        <v>#REF!</v>
      </c>
      <c r="S574" s="14" t="e">
        <f t="shared" si="26"/>
        <v>#N/A</v>
      </c>
      <c r="T574" s="14"/>
      <c r="U574" s="14" t="str">
        <f ca="1">IFERROR(IF(P574="X",IF(VLOOKUP(B574,'Oficios_-_pend_criticas'!$C$3:$J$4739,5,0)="","",IF(VLOOKUP(B574,'Oficios_-_pend_criticas'!$C$3:$J$4739,7,0)="",IF(TODAY()&gt;VLOOKUP(B574,'Oficios_-_pend_criticas'!$C$3:$J$4739,5,0),"X",""),IF(VLOOKUP(B574,'Oficios_-_pend_criticas'!$C$3:$J$4739,7,0)&gt;VLOOKUP(B574,'Oficios_-_pend_criticas'!$C$3:$J$4739,5,0),"X",""))),""),"")</f>
        <v/>
      </c>
      <c r="V574" s="14" t="str">
        <f ca="1">IFERROR(IF(Q574=0,IF(VLOOKUP(B574,'Oficios_-_pend_criticas'!$C$3:$J$4739,5,0)="","",IF(VLOOKUP(B574,'Oficios_-_pend_criticas'!$C$3:$J$4739,7,0)="",IF(TODAY()&gt;VLOOKUP(B574,'Oficios_-_pend_criticas'!$C$3:$J$4739,5,0),"X",""),IF(VLOOKUP(B574,'Oficios_-_pend_criticas'!$C$3:$J$4739,7,0)&gt;VLOOKUP(B574,'Oficios_-_pend_criticas'!$C$3:$J$4739,5,0),"X",""))),""),"")</f>
        <v/>
      </c>
      <c r="W574" s="14" t="str">
        <f ca="1">IFERROR(IF(P574&lt;&gt;"X",IF(Q574&gt;0,IF(VLOOKUP(B574,'Oficios_-_pend_criticas'!$C$4:$J$4739,5,0)="","",IF(VLOOKUP(B574,'Oficios_-_pend_criticas'!$C$4:$J$4739,7,0)="",IF(TODAY()&gt;VLOOKUP(B574,'Oficios_-_pend_criticas'!$C$4:$J$4739,5,0),"X",""),IF(VLOOKUP(B574,'Oficios_-_pend_criticas'!$C$4:$J$4739,7,0)&gt;VLOOKUP(B574,'Oficios_-_pend_criticas'!$C$4:$J$4739,5,0),"X",""))),""),""),"")</f>
        <v/>
      </c>
    </row>
    <row r="575" spans="1:23" ht="36.75" hidden="1" customHeight="1" x14ac:dyDescent="0.25">
      <c r="A575" s="9" t="str">
        <f t="shared" si="24"/>
        <v/>
      </c>
      <c r="B575" s="10" t="s">
        <v>1430</v>
      </c>
      <c r="C575" s="11" t="e">
        <f>IF(B575="","",VLOOKUP(B575,#REF!,6,0))</f>
        <v>#REF!</v>
      </c>
      <c r="D575" s="12" t="e">
        <f>IF(B575="","",VLOOKUP(B575,#REF!,22,0))</f>
        <v>#REF!</v>
      </c>
      <c r="E575" s="10" t="e">
        <f>IF(B575="","",VLOOKUP(B575,Consultas_públicas!$A$376:$G$3879,7,0))</f>
        <v>#N/A</v>
      </c>
      <c r="F575" s="12" t="s">
        <v>558</v>
      </c>
      <c r="G575" s="13">
        <v>43543</v>
      </c>
      <c r="H575" s="14" t="str">
        <f>IFERROR(IF(VLOOKUP(B575,'Oficios_-_pend_criticas'!$C$4:$D$4739,2,0)="","","X"),"")</f>
        <v/>
      </c>
      <c r="I575" s="12"/>
      <c r="J575" s="13"/>
      <c r="K575" s="10"/>
      <c r="L575" s="12" t="str">
        <f>IFERROR(VLOOKUP(B575,Retorno_da_RFB!$D$3:$I$6388,5,0),"")</f>
        <v>039</v>
      </c>
      <c r="M575" s="13">
        <f>IFERROR(VLOOKUP(B575,Retorno_da_RFB!$D$3:$I$6388,6,0),"")</f>
        <v>43556</v>
      </c>
      <c r="N575" s="10" t="str">
        <f>IFERROR(VLOOKUP(B575,Retorno_da_RFB!$D$3:$I$6388,3,0),"")</f>
        <v>9027.80.99</v>
      </c>
      <c r="O575" s="10" t="str">
        <f>IFERROR(VLOOKUP(B575,Retorno_da_RFB!$D$3:$I$6388,4,0),"")</f>
        <v>Analisadores multiparâmetros para fluidos refrigerantes para medição de até 9 parâmetros; parâmetros medidos: tipo de fluido, clareza, cor, contaminação, teor de glicol (%), ponto de fervura, ponto de congelamento, nitritos (PPM), ureia (%) e DEF (%); tempo de medição de 45 segundos para os 9 parâmetro medidos; espectrômetro duplo por IR (Infravermelho) e UV/Visível; faixa de medição de 200 a 750nm para UV/Vis e 750 a 1.100 para IR; ajuste polinomial de 2 e 3° ordem; volume de amostra necessária de 15ml; temperatura de operação de 0 a 40°C; armazenamento interno de 16GB.</v>
      </c>
      <c r="P575" s="12" t="str">
        <f>IFERROR(IF(N575="","",IF(VLOOKUP(LEFT(N575,10),'Universo_BK-BIT'!$A$5:$E$10005,2,0)="","X",VLOOKUP(LEFT(N575,10),'Universo_BK-BIT'!$A$5:$E$10005,2,0))),"X")</f>
        <v>BK</v>
      </c>
      <c r="Q575" s="12">
        <f>IFERROR(IF(P575="X","",VLOOKUP(LEFT(N575,10),'Universo_BK-BIT'!$A$5:$E$10005,3,0)),"")</f>
        <v>14</v>
      </c>
      <c r="R575" s="14" t="e">
        <f t="shared" si="25"/>
        <v>#REF!</v>
      </c>
      <c r="S575" s="14" t="e">
        <f t="shared" si="26"/>
        <v>#N/A</v>
      </c>
      <c r="T575" s="14"/>
      <c r="U575" s="14" t="str">
        <f ca="1">IFERROR(IF(P575="X",IF(VLOOKUP(B575,'Oficios_-_pend_criticas'!$C$3:$J$4739,5,0)="","",IF(VLOOKUP(B575,'Oficios_-_pend_criticas'!$C$3:$J$4739,7,0)="",IF(TODAY()&gt;VLOOKUP(B575,'Oficios_-_pend_criticas'!$C$3:$J$4739,5,0),"X",""),IF(VLOOKUP(B575,'Oficios_-_pend_criticas'!$C$3:$J$4739,7,0)&gt;VLOOKUP(B575,'Oficios_-_pend_criticas'!$C$3:$J$4739,5,0),"X",""))),""),"")</f>
        <v/>
      </c>
      <c r="V575" s="14" t="str">
        <f ca="1">IFERROR(IF(Q575=0,IF(VLOOKUP(B575,'Oficios_-_pend_criticas'!$C$3:$J$4739,5,0)="","",IF(VLOOKUP(B575,'Oficios_-_pend_criticas'!$C$3:$J$4739,7,0)="",IF(TODAY()&gt;VLOOKUP(B575,'Oficios_-_pend_criticas'!$C$3:$J$4739,5,0),"X",""),IF(VLOOKUP(B575,'Oficios_-_pend_criticas'!$C$3:$J$4739,7,0)&gt;VLOOKUP(B575,'Oficios_-_pend_criticas'!$C$3:$J$4739,5,0),"X",""))),""),"")</f>
        <v/>
      </c>
      <c r="W575" s="14" t="str">
        <f ca="1">IFERROR(IF(P575&lt;&gt;"X",IF(Q575&gt;0,IF(VLOOKUP(B575,'Oficios_-_pend_criticas'!$C$4:$J$4739,5,0)="","",IF(VLOOKUP(B575,'Oficios_-_pend_criticas'!$C$4:$J$4739,7,0)="",IF(TODAY()&gt;VLOOKUP(B575,'Oficios_-_pend_criticas'!$C$4:$J$4739,5,0),"X",""),IF(VLOOKUP(B575,'Oficios_-_pend_criticas'!$C$4:$J$4739,7,0)&gt;VLOOKUP(B575,'Oficios_-_pend_criticas'!$C$4:$J$4739,5,0),"X",""))),""),""),"")</f>
        <v/>
      </c>
    </row>
    <row r="576" spans="1:23" ht="36.75" hidden="1" customHeight="1" x14ac:dyDescent="0.25">
      <c r="A576" s="9" t="str">
        <f t="shared" si="24"/>
        <v/>
      </c>
      <c r="B576" s="10" t="s">
        <v>1432</v>
      </c>
      <c r="C576" s="11" t="e">
        <f>IF(B576="","",VLOOKUP(B576,#REF!,6,0))</f>
        <v>#REF!</v>
      </c>
      <c r="D576" s="12" t="e">
        <f>IF(B576="","",VLOOKUP(B576,#REF!,22,0))</f>
        <v>#REF!</v>
      </c>
      <c r="E576" s="10" t="e">
        <f>IF(B576="","",VLOOKUP(B576,Consultas_públicas!$A$376:$G$3879,7,0))</f>
        <v>#N/A</v>
      </c>
      <c r="F576" s="12" t="s">
        <v>558</v>
      </c>
      <c r="G576" s="13">
        <v>43543</v>
      </c>
      <c r="H576" s="14" t="str">
        <f>IFERROR(IF(VLOOKUP(B576,'Oficios_-_pend_criticas'!$C$4:$D$4739,2,0)="","","X"),"")</f>
        <v/>
      </c>
      <c r="I576" s="12"/>
      <c r="J576" s="13"/>
      <c r="K576" s="10"/>
      <c r="L576" s="12" t="str">
        <f>IFERROR(VLOOKUP(B576,Retorno_da_RFB!$D$3:$I$6388,5,0),"")</f>
        <v>039</v>
      </c>
      <c r="M576" s="13">
        <f>IFERROR(VLOOKUP(B576,Retorno_da_RFB!$D$3:$I$6388,6,0),"")</f>
        <v>43556</v>
      </c>
      <c r="N576" s="10" t="str">
        <f>IFERROR(VLOOKUP(B576,Retorno_da_RFB!$D$3:$I$6388,3,0),"")</f>
        <v>9027.80.99</v>
      </c>
      <c r="O576" s="10" t="str">
        <f>IFERROR(VLOOKUP(B576,Retorno_da_RFB!$D$3:$I$6388,4,0),"")</f>
        <v>Analisadores de partículas ferrosas; de acordo com a ASTM D8120; dotados de par de bobinas magnéticas acionadas por campo magnético de partículas de ferro, níquel e cobalto; faixa de medição de 0 a 10.000ppm para óleos e opcional de 0 a 2.000ppm ou 15% para graxas; tempo de teste de 30 segundos; limite de detecção de 3ppm para óleo e de 7ppm para graxa; repetibilidade de 3%; volume de amostra de 1,5ml para óleo e de 0,75ml para graxa; armazenamento interno de dados de até 2.000 amostras; tela de 6” com display sensível ao toque.</v>
      </c>
      <c r="P576" s="12" t="str">
        <f>IFERROR(IF(N576="","",IF(VLOOKUP(LEFT(N576,10),'Universo_BK-BIT'!$A$5:$E$10005,2,0)="","X",VLOOKUP(LEFT(N576,10),'Universo_BK-BIT'!$A$5:$E$10005,2,0))),"X")</f>
        <v>BK</v>
      </c>
      <c r="Q576" s="12">
        <f>IFERROR(IF(P576="X","",VLOOKUP(LEFT(N576,10),'Universo_BK-BIT'!$A$5:$E$10005,3,0)),"")</f>
        <v>14</v>
      </c>
      <c r="R576" s="14" t="e">
        <f t="shared" si="25"/>
        <v>#REF!</v>
      </c>
      <c r="S576" s="14" t="e">
        <f t="shared" si="26"/>
        <v>#N/A</v>
      </c>
      <c r="T576" s="14"/>
      <c r="U576" s="14" t="str">
        <f ca="1">IFERROR(IF(P576="X",IF(VLOOKUP(B576,'Oficios_-_pend_criticas'!$C$3:$J$4739,5,0)="","",IF(VLOOKUP(B576,'Oficios_-_pend_criticas'!$C$3:$J$4739,7,0)="",IF(TODAY()&gt;VLOOKUP(B576,'Oficios_-_pend_criticas'!$C$3:$J$4739,5,0),"X",""),IF(VLOOKUP(B576,'Oficios_-_pend_criticas'!$C$3:$J$4739,7,0)&gt;VLOOKUP(B576,'Oficios_-_pend_criticas'!$C$3:$J$4739,5,0),"X",""))),""),"")</f>
        <v/>
      </c>
      <c r="V576" s="14" t="str">
        <f ca="1">IFERROR(IF(Q576=0,IF(VLOOKUP(B576,'Oficios_-_pend_criticas'!$C$3:$J$4739,5,0)="","",IF(VLOOKUP(B576,'Oficios_-_pend_criticas'!$C$3:$J$4739,7,0)="",IF(TODAY()&gt;VLOOKUP(B576,'Oficios_-_pend_criticas'!$C$3:$J$4739,5,0),"X",""),IF(VLOOKUP(B576,'Oficios_-_pend_criticas'!$C$3:$J$4739,7,0)&gt;VLOOKUP(B576,'Oficios_-_pend_criticas'!$C$3:$J$4739,5,0),"X",""))),""),"")</f>
        <v/>
      </c>
      <c r="W576" s="14" t="str">
        <f ca="1">IFERROR(IF(P576&lt;&gt;"X",IF(Q576&gt;0,IF(VLOOKUP(B576,'Oficios_-_pend_criticas'!$C$4:$J$4739,5,0)="","",IF(VLOOKUP(B576,'Oficios_-_pend_criticas'!$C$4:$J$4739,7,0)="",IF(TODAY()&gt;VLOOKUP(B576,'Oficios_-_pend_criticas'!$C$4:$J$4739,5,0),"X",""),IF(VLOOKUP(B576,'Oficios_-_pend_criticas'!$C$4:$J$4739,7,0)&gt;VLOOKUP(B576,'Oficios_-_pend_criticas'!$C$4:$J$4739,5,0),"X",""))),""),""),"")</f>
        <v/>
      </c>
    </row>
    <row r="577" spans="1:23" ht="36.75" hidden="1" customHeight="1" x14ac:dyDescent="0.25">
      <c r="A577" s="9" t="str">
        <f t="shared" si="24"/>
        <v/>
      </c>
      <c r="B577" s="10" t="s">
        <v>1434</v>
      </c>
      <c r="C577" s="11" t="e">
        <f>IF(B577="","",VLOOKUP(B577,#REF!,6,0))</f>
        <v>#REF!</v>
      </c>
      <c r="D577" s="12" t="e">
        <f>IF(B577="","",VLOOKUP(B577,#REF!,22,0))</f>
        <v>#REF!</v>
      </c>
      <c r="E577" s="10" t="e">
        <f>IF(B577="","",VLOOKUP(B577,Consultas_públicas!$A$376:$G$3879,7,0))</f>
        <v>#N/A</v>
      </c>
      <c r="F577" s="12" t="s">
        <v>558</v>
      </c>
      <c r="G577" s="13">
        <v>43543</v>
      </c>
      <c r="H577" s="14" t="str">
        <f>IFERROR(IF(VLOOKUP(B577,'Oficios_-_pend_criticas'!$C$4:$D$4739,2,0)="","","X"),"")</f>
        <v/>
      </c>
      <c r="I577" s="12"/>
      <c r="J577" s="13"/>
      <c r="K577" s="10"/>
      <c r="L577" s="12" t="str">
        <f>IFERROR(VLOOKUP(B577,Retorno_da_RFB!$D$3:$I$6388,5,0),"")</f>
        <v>039</v>
      </c>
      <c r="M577" s="13">
        <f>IFERROR(VLOOKUP(B577,Retorno_da_RFB!$D$3:$I$6388,6,0),"")</f>
        <v>43556</v>
      </c>
      <c r="N577" s="10" t="str">
        <f>IFERROR(VLOOKUP(B577,Retorno_da_RFB!$D$3:$I$6388,3,0),"")</f>
        <v>8426.41.90</v>
      </c>
      <c r="O577" s="10" t="str">
        <f>IFERROR(VLOOKUP(B577,Retorno_da_RFB!$D$3:$I$6388,4,0),"")</f>
        <v>Guindastes autopropulsados, sobre pneumáticos, tipo "reach stacker", acionados por motor diesel de potência 164kW(260HP) a 2.300rpm, com capacidade de carga de 10ton, dotados de lança telescópica  hidráulica com "spreader" para elevação máxima de 16.200mm, para transporte e armazenamento de contêineres padrão ISO de 20', 40' e 45' pés, com capacidade  de empilhamento para contêiner de 8' e 6" com 10ton na sexta altura da primeira fila e contêiner de 9' e 6" com 9ton na quinta altura  da segunda fila, com "wheel base'' de 5.000mm de distância, equipado com módulo de controle integrado de sistema "can-bus”, raio de giro de 6.800mm.</v>
      </c>
      <c r="P577" s="12" t="str">
        <f>IFERROR(IF(N577="","",IF(VLOOKUP(LEFT(N577,10),'Universo_BK-BIT'!$A$5:$E$10005,2,0)="","X",VLOOKUP(LEFT(N577,10),'Universo_BK-BIT'!$A$5:$E$10005,2,0))),"X")</f>
        <v>BK</v>
      </c>
      <c r="Q577" s="12">
        <f>IFERROR(IF(P577="X","",VLOOKUP(LEFT(N577,10),'Universo_BK-BIT'!$A$5:$E$10005,3,0)),"")</f>
        <v>14</v>
      </c>
      <c r="R577" s="14" t="e">
        <f t="shared" si="25"/>
        <v>#REF!</v>
      </c>
      <c r="S577" s="14" t="e">
        <f t="shared" si="26"/>
        <v>#N/A</v>
      </c>
      <c r="T577" s="14"/>
      <c r="U577" s="14" t="str">
        <f ca="1">IFERROR(IF(P577="X",IF(VLOOKUP(B577,'Oficios_-_pend_criticas'!$C$3:$J$4739,5,0)="","",IF(VLOOKUP(B577,'Oficios_-_pend_criticas'!$C$3:$J$4739,7,0)="",IF(TODAY()&gt;VLOOKUP(B577,'Oficios_-_pend_criticas'!$C$3:$J$4739,5,0),"X",""),IF(VLOOKUP(B577,'Oficios_-_pend_criticas'!$C$3:$J$4739,7,0)&gt;VLOOKUP(B577,'Oficios_-_pend_criticas'!$C$3:$J$4739,5,0),"X",""))),""),"")</f>
        <v/>
      </c>
      <c r="V577" s="14" t="str">
        <f ca="1">IFERROR(IF(Q577=0,IF(VLOOKUP(B577,'Oficios_-_pend_criticas'!$C$3:$J$4739,5,0)="","",IF(VLOOKUP(B577,'Oficios_-_pend_criticas'!$C$3:$J$4739,7,0)="",IF(TODAY()&gt;VLOOKUP(B577,'Oficios_-_pend_criticas'!$C$3:$J$4739,5,0),"X",""),IF(VLOOKUP(B577,'Oficios_-_pend_criticas'!$C$3:$J$4739,7,0)&gt;VLOOKUP(B577,'Oficios_-_pend_criticas'!$C$3:$J$4739,5,0),"X",""))),""),"")</f>
        <v/>
      </c>
      <c r="W577" s="14" t="str">
        <f ca="1">IFERROR(IF(P577&lt;&gt;"X",IF(Q577&gt;0,IF(VLOOKUP(B577,'Oficios_-_pend_criticas'!$C$4:$J$4739,5,0)="","",IF(VLOOKUP(B577,'Oficios_-_pend_criticas'!$C$4:$J$4739,7,0)="",IF(TODAY()&gt;VLOOKUP(B577,'Oficios_-_pend_criticas'!$C$4:$J$4739,5,0),"X",""),IF(VLOOKUP(B577,'Oficios_-_pend_criticas'!$C$4:$J$4739,7,0)&gt;VLOOKUP(B577,'Oficios_-_pend_criticas'!$C$4:$J$4739,5,0),"X",""))),""),""),"")</f>
        <v/>
      </c>
    </row>
    <row r="578" spans="1:23" ht="36.75" hidden="1" customHeight="1" x14ac:dyDescent="0.25">
      <c r="A578" s="9" t="str">
        <f t="shared" si="24"/>
        <v/>
      </c>
      <c r="B578" s="10" t="s">
        <v>1436</v>
      </c>
      <c r="C578" s="11" t="e">
        <f>IF(B578="","",VLOOKUP(B578,#REF!,6,0))</f>
        <v>#REF!</v>
      </c>
      <c r="D578" s="12" t="e">
        <f>IF(B578="","",VLOOKUP(B578,#REF!,22,0))</f>
        <v>#REF!</v>
      </c>
      <c r="E578" s="10" t="e">
        <f>IF(B578="","",VLOOKUP(B578,Consultas_públicas!$A$376:$G$3879,7,0))</f>
        <v>#N/A</v>
      </c>
      <c r="F578" s="12" t="s">
        <v>558</v>
      </c>
      <c r="G578" s="13">
        <v>43543</v>
      </c>
      <c r="H578" s="14" t="str">
        <f>IFERROR(IF(VLOOKUP(B578,'Oficios_-_pend_criticas'!$C$4:$D$4739,2,0)="","","X"),"")</f>
        <v/>
      </c>
      <c r="I578" s="12"/>
      <c r="J578" s="13"/>
      <c r="K578" s="10"/>
      <c r="L578" s="12" t="str">
        <f>IFERROR(VLOOKUP(B578,Retorno_da_RFB!$D$3:$I$6388,5,0),"")</f>
        <v>039</v>
      </c>
      <c r="M578" s="13">
        <f>IFERROR(VLOOKUP(B578,Retorno_da_RFB!$D$3:$I$6388,6,0),"")</f>
        <v>43556</v>
      </c>
      <c r="N578" s="10" t="str">
        <f>IFERROR(VLOOKUP(B578,Retorno_da_RFB!$D$3:$I$6388,3,0),"")</f>
        <v>8417.90.00</v>
      </c>
      <c r="O578" s="10" t="str">
        <f>IFERROR(VLOOKUP(B578,Retorno_da_RFB!$D$3:$I$6388,4,0),"")</f>
        <v>Cabeçote (extremidade) para carro de grelha móvel, feito em aço fundido GS-22 Mo 4, de peso superior à 1.000Kg, para aplicação em forno industrial.</v>
      </c>
      <c r="P578" s="12" t="str">
        <f>IFERROR(IF(N578="","",IF(VLOOKUP(LEFT(N578,10),'Universo_BK-BIT'!$A$5:$E$10005,2,0)="","X",VLOOKUP(LEFT(N578,10),'Universo_BK-BIT'!$A$5:$E$10005,2,0))),"X")</f>
        <v>BK</v>
      </c>
      <c r="Q578" s="12">
        <f>IFERROR(IF(P578="X","",VLOOKUP(LEFT(N578,10),'Universo_BK-BIT'!$A$5:$E$10005,3,0)),"")</f>
        <v>14</v>
      </c>
      <c r="R578" s="14" t="e">
        <f t="shared" si="25"/>
        <v>#REF!</v>
      </c>
      <c r="S578" s="14" t="e">
        <f t="shared" si="26"/>
        <v>#N/A</v>
      </c>
      <c r="T578" s="14"/>
      <c r="U578" s="14" t="str">
        <f ca="1">IFERROR(IF(P578="X",IF(VLOOKUP(B578,'Oficios_-_pend_criticas'!$C$3:$J$4739,5,0)="","",IF(VLOOKUP(B578,'Oficios_-_pend_criticas'!$C$3:$J$4739,7,0)="",IF(TODAY()&gt;VLOOKUP(B578,'Oficios_-_pend_criticas'!$C$3:$J$4739,5,0),"X",""),IF(VLOOKUP(B578,'Oficios_-_pend_criticas'!$C$3:$J$4739,7,0)&gt;VLOOKUP(B578,'Oficios_-_pend_criticas'!$C$3:$J$4739,5,0),"X",""))),""),"")</f>
        <v/>
      </c>
      <c r="V578" s="14" t="str">
        <f ca="1">IFERROR(IF(Q578=0,IF(VLOOKUP(B578,'Oficios_-_pend_criticas'!$C$3:$J$4739,5,0)="","",IF(VLOOKUP(B578,'Oficios_-_pend_criticas'!$C$3:$J$4739,7,0)="",IF(TODAY()&gt;VLOOKUP(B578,'Oficios_-_pend_criticas'!$C$3:$J$4739,5,0),"X",""),IF(VLOOKUP(B578,'Oficios_-_pend_criticas'!$C$3:$J$4739,7,0)&gt;VLOOKUP(B578,'Oficios_-_pend_criticas'!$C$3:$J$4739,5,0),"X",""))),""),"")</f>
        <v/>
      </c>
      <c r="W578" s="14" t="str">
        <f ca="1">IFERROR(IF(P578&lt;&gt;"X",IF(Q578&gt;0,IF(VLOOKUP(B578,'Oficios_-_pend_criticas'!$C$4:$J$4739,5,0)="","",IF(VLOOKUP(B578,'Oficios_-_pend_criticas'!$C$4:$J$4739,7,0)="",IF(TODAY()&gt;VLOOKUP(B578,'Oficios_-_pend_criticas'!$C$4:$J$4739,5,0),"X",""),IF(VLOOKUP(B578,'Oficios_-_pend_criticas'!$C$4:$J$4739,7,0)&gt;VLOOKUP(B578,'Oficios_-_pend_criticas'!$C$4:$J$4739,5,0),"X",""))),""),""),"")</f>
        <v/>
      </c>
    </row>
    <row r="579" spans="1:23" ht="36.75" hidden="1" customHeight="1" x14ac:dyDescent="0.25">
      <c r="A579" s="9" t="str">
        <f t="shared" ref="A579:A642" si="27">IF(COUNTIF(B:B,B579)&gt;1,"X","")</f>
        <v/>
      </c>
      <c r="B579" s="10" t="s">
        <v>1438</v>
      </c>
      <c r="C579" s="11" t="e">
        <f>IF(B579="","",VLOOKUP(B579,#REF!,6,0))</f>
        <v>#REF!</v>
      </c>
      <c r="D579" s="12" t="e">
        <f>IF(B579="","",VLOOKUP(B579,#REF!,22,0))</f>
        <v>#REF!</v>
      </c>
      <c r="E579" s="10" t="e">
        <f>IF(B579="","",VLOOKUP(B579,Consultas_públicas!$A$376:$G$3879,7,0))</f>
        <v>#N/A</v>
      </c>
      <c r="F579" s="12" t="s">
        <v>558</v>
      </c>
      <c r="G579" s="13">
        <v>43543</v>
      </c>
      <c r="H579" s="14" t="str">
        <f>IFERROR(IF(VLOOKUP(B579,'Oficios_-_pend_criticas'!$C$4:$D$4739,2,0)="","","X"),"")</f>
        <v/>
      </c>
      <c r="I579" s="12"/>
      <c r="J579" s="13"/>
      <c r="K579" s="10"/>
      <c r="L579" s="12" t="str">
        <f>IFERROR(VLOOKUP(B579,Retorno_da_RFB!$D$3:$I$6388,5,0),"")</f>
        <v>039</v>
      </c>
      <c r="M579" s="13">
        <f>IFERROR(VLOOKUP(B579,Retorno_da_RFB!$D$3:$I$6388,6,0),"")</f>
        <v>43556</v>
      </c>
      <c r="N579" s="10" t="str">
        <f>IFERROR(VLOOKUP(B579,Retorno_da_RFB!$D$3:$I$6388,3,0),"")</f>
        <v>8463.90.90</v>
      </c>
      <c r="O579" s="10" t="str">
        <f>IFERROR(VLOOKUP(B579,Retorno_da_RFB!$D$3:$I$6388,4,0),"")</f>
        <v>Máquinas de conformação ou conificação de curso variável de até 40 estações de processamento para modelagem de latas de alumínio de aerossóis, com mecanismo de manivela mecânica controlada em “design” horizontal com comprimento do curso 86 - 202mm, velocidade máxima de produção entre 200 e 250Latas/min, e controlador lógico programável (CLP).</v>
      </c>
      <c r="P579" s="12" t="str">
        <f>IFERROR(IF(N579="","",IF(VLOOKUP(LEFT(N579,10),'Universo_BK-BIT'!$A$5:$E$10005,2,0)="","X",VLOOKUP(LEFT(N579,10),'Universo_BK-BIT'!$A$5:$E$10005,2,0))),"X")</f>
        <v>BK</v>
      </c>
      <c r="Q579" s="12">
        <f>IFERROR(IF(P579="X","",VLOOKUP(LEFT(N579,10),'Universo_BK-BIT'!$A$5:$E$10005,3,0)),"")</f>
        <v>14</v>
      </c>
      <c r="R579" s="14" t="e">
        <f t="shared" ref="R579:R642" si="28">IF(N579="","",IF(LEFT(N579,10)=LEFT(D579,10),"","X"))</f>
        <v>#REF!</v>
      </c>
      <c r="S579" s="14" t="e">
        <f t="shared" ref="S579:S642" si="29">IF(O579="","",IF(LEN(O579)&lt;=LEN(E579)+2,IF(LEN(O579)&gt;=LEN(E579)-2,"","X"),"X"))</f>
        <v>#N/A</v>
      </c>
      <c r="T579" s="14"/>
      <c r="U579" s="14" t="str">
        <f ca="1">IFERROR(IF(P579="X",IF(VLOOKUP(B579,'Oficios_-_pend_criticas'!$C$3:$J$4739,5,0)="","",IF(VLOOKUP(B579,'Oficios_-_pend_criticas'!$C$3:$J$4739,7,0)="",IF(TODAY()&gt;VLOOKUP(B579,'Oficios_-_pend_criticas'!$C$3:$J$4739,5,0),"X",""),IF(VLOOKUP(B579,'Oficios_-_pend_criticas'!$C$3:$J$4739,7,0)&gt;VLOOKUP(B579,'Oficios_-_pend_criticas'!$C$3:$J$4739,5,0),"X",""))),""),"")</f>
        <v/>
      </c>
      <c r="V579" s="14" t="str">
        <f ca="1">IFERROR(IF(Q579=0,IF(VLOOKUP(B579,'Oficios_-_pend_criticas'!$C$3:$J$4739,5,0)="","",IF(VLOOKUP(B579,'Oficios_-_pend_criticas'!$C$3:$J$4739,7,0)="",IF(TODAY()&gt;VLOOKUP(B579,'Oficios_-_pend_criticas'!$C$3:$J$4739,5,0),"X",""),IF(VLOOKUP(B579,'Oficios_-_pend_criticas'!$C$3:$J$4739,7,0)&gt;VLOOKUP(B579,'Oficios_-_pend_criticas'!$C$3:$J$4739,5,0),"X",""))),""),"")</f>
        <v/>
      </c>
      <c r="W579" s="14" t="str">
        <f ca="1">IFERROR(IF(P579&lt;&gt;"X",IF(Q579&gt;0,IF(VLOOKUP(B579,'Oficios_-_pend_criticas'!$C$4:$J$4739,5,0)="","",IF(VLOOKUP(B579,'Oficios_-_pend_criticas'!$C$4:$J$4739,7,0)="",IF(TODAY()&gt;VLOOKUP(B579,'Oficios_-_pend_criticas'!$C$4:$J$4739,5,0),"X",""),IF(VLOOKUP(B579,'Oficios_-_pend_criticas'!$C$4:$J$4739,7,0)&gt;VLOOKUP(B579,'Oficios_-_pend_criticas'!$C$4:$J$4739,5,0),"X",""))),""),""),"")</f>
        <v/>
      </c>
    </row>
    <row r="580" spans="1:23" ht="36.75" hidden="1" customHeight="1" x14ac:dyDescent="0.25">
      <c r="A580" s="9" t="str">
        <f t="shared" si="27"/>
        <v/>
      </c>
      <c r="B580" s="10" t="s">
        <v>1440</v>
      </c>
      <c r="C580" s="11" t="e">
        <f>IF(B580="","",VLOOKUP(B580,#REF!,6,0))</f>
        <v>#REF!</v>
      </c>
      <c r="D580" s="12" t="e">
        <f>IF(B580="","",VLOOKUP(B580,#REF!,22,0))</f>
        <v>#REF!</v>
      </c>
      <c r="E580" s="10" t="e">
        <f>IF(B580="","",VLOOKUP(B580,Consultas_públicas!$A$376:$G$3879,7,0))</f>
        <v>#N/A</v>
      </c>
      <c r="F580" s="12" t="s">
        <v>558</v>
      </c>
      <c r="G580" s="13">
        <v>43543</v>
      </c>
      <c r="H580" s="14" t="str">
        <f>IFERROR(IF(VLOOKUP(B580,'Oficios_-_pend_criticas'!$C$4:$D$4739,2,0)="","","X"),"")</f>
        <v/>
      </c>
      <c r="I580" s="12"/>
      <c r="J580" s="13"/>
      <c r="K580" s="10"/>
      <c r="L580" s="12" t="str">
        <f>IFERROR(VLOOKUP(B580,Retorno_da_RFB!$D$3:$I$6388,5,0),"")</f>
        <v>039</v>
      </c>
      <c r="M580" s="13">
        <f>IFERROR(VLOOKUP(B580,Retorno_da_RFB!$D$3:$I$6388,6,0),"")</f>
        <v>43556</v>
      </c>
      <c r="N580" s="10" t="str">
        <f>IFERROR(VLOOKUP(B580,Retorno_da_RFB!$D$3:$I$6388,3,0),"")</f>
        <v>9027.80.99</v>
      </c>
      <c r="O580" s="10" t="str">
        <f>IFERROR(VLOOKUP(B580,Retorno_da_RFB!$D$3:$I$6388,4,0),"")</f>
        <v>Analisadores de microseparabilidade de água em combustível de aviação e diesel portátil; realiza medida de capacidade de separação da água em combustível com resultado expresso em porcentagem (%); atuador do êmbolo e sistema de filtração embutidos; de acordo com a ASTM D3948; volume de amostra de 50mL; resolução de 1%; temperatura de operação de 0 a 40°C; display LCD.</v>
      </c>
      <c r="P580" s="12" t="str">
        <f>IFERROR(IF(N580="","",IF(VLOOKUP(LEFT(N580,10),'Universo_BK-BIT'!$A$5:$E$10005,2,0)="","X",VLOOKUP(LEFT(N580,10),'Universo_BK-BIT'!$A$5:$E$10005,2,0))),"X")</f>
        <v>BK</v>
      </c>
      <c r="Q580" s="12">
        <f>IFERROR(IF(P580="X","",VLOOKUP(LEFT(N580,10),'Universo_BK-BIT'!$A$5:$E$10005,3,0)),"")</f>
        <v>14</v>
      </c>
      <c r="R580" s="14" t="e">
        <f t="shared" si="28"/>
        <v>#REF!</v>
      </c>
      <c r="S580" s="14" t="e">
        <f t="shared" si="29"/>
        <v>#N/A</v>
      </c>
      <c r="T580" s="14"/>
      <c r="U580" s="14" t="str">
        <f ca="1">IFERROR(IF(P580="X",IF(VLOOKUP(B580,'Oficios_-_pend_criticas'!$C$3:$J$4739,5,0)="","",IF(VLOOKUP(B580,'Oficios_-_pend_criticas'!$C$3:$J$4739,7,0)="",IF(TODAY()&gt;VLOOKUP(B580,'Oficios_-_pend_criticas'!$C$3:$J$4739,5,0),"X",""),IF(VLOOKUP(B580,'Oficios_-_pend_criticas'!$C$3:$J$4739,7,0)&gt;VLOOKUP(B580,'Oficios_-_pend_criticas'!$C$3:$J$4739,5,0),"X",""))),""),"")</f>
        <v/>
      </c>
      <c r="V580" s="14" t="str">
        <f ca="1">IFERROR(IF(Q580=0,IF(VLOOKUP(B580,'Oficios_-_pend_criticas'!$C$3:$J$4739,5,0)="","",IF(VLOOKUP(B580,'Oficios_-_pend_criticas'!$C$3:$J$4739,7,0)="",IF(TODAY()&gt;VLOOKUP(B580,'Oficios_-_pend_criticas'!$C$3:$J$4739,5,0),"X",""),IF(VLOOKUP(B580,'Oficios_-_pend_criticas'!$C$3:$J$4739,7,0)&gt;VLOOKUP(B580,'Oficios_-_pend_criticas'!$C$3:$J$4739,5,0),"X",""))),""),"")</f>
        <v/>
      </c>
      <c r="W580" s="14" t="str">
        <f ca="1">IFERROR(IF(P580&lt;&gt;"X",IF(Q580&gt;0,IF(VLOOKUP(B580,'Oficios_-_pend_criticas'!$C$4:$J$4739,5,0)="","",IF(VLOOKUP(B580,'Oficios_-_pend_criticas'!$C$4:$J$4739,7,0)="",IF(TODAY()&gt;VLOOKUP(B580,'Oficios_-_pend_criticas'!$C$4:$J$4739,5,0),"X",""),IF(VLOOKUP(B580,'Oficios_-_pend_criticas'!$C$4:$J$4739,7,0)&gt;VLOOKUP(B580,'Oficios_-_pend_criticas'!$C$4:$J$4739,5,0),"X",""))),""),""),"")</f>
        <v/>
      </c>
    </row>
    <row r="581" spans="1:23" ht="36.75" hidden="1" customHeight="1" x14ac:dyDescent="0.25">
      <c r="A581" s="9" t="str">
        <f t="shared" si="27"/>
        <v/>
      </c>
      <c r="B581" s="10" t="s">
        <v>1442</v>
      </c>
      <c r="C581" s="11" t="e">
        <f>IF(B581="","",VLOOKUP(B581,#REF!,6,0))</f>
        <v>#REF!</v>
      </c>
      <c r="D581" s="12" t="e">
        <f>IF(B581="","",VLOOKUP(B581,#REF!,22,0))</f>
        <v>#REF!</v>
      </c>
      <c r="E581" s="10" t="e">
        <f>IF(B581="","",VLOOKUP(B581,Consultas_públicas!$A$376:$G$3879,7,0))</f>
        <v>#N/A</v>
      </c>
      <c r="F581" s="12" t="s">
        <v>558</v>
      </c>
      <c r="G581" s="13">
        <v>43543</v>
      </c>
      <c r="H581" s="14" t="str">
        <f>IFERROR(IF(VLOOKUP(B581,'Oficios_-_pend_criticas'!$C$4:$D$4739,2,0)="","","X"),"")</f>
        <v/>
      </c>
      <c r="I581" s="12"/>
      <c r="J581" s="13"/>
      <c r="K581" s="10"/>
      <c r="L581" s="12" t="str">
        <f>IFERROR(VLOOKUP(B581,Retorno_da_RFB!$D$3:$I$6388,5,0),"")</f>
        <v>039</v>
      </c>
      <c r="M581" s="13">
        <f>IFERROR(VLOOKUP(B581,Retorno_da_RFB!$D$3:$I$6388,6,0),"")</f>
        <v>43556</v>
      </c>
      <c r="N581" s="10" t="str">
        <f>IFERROR(VLOOKUP(B581,Retorno_da_RFB!$D$3:$I$6388,3,0),"")</f>
        <v>8479.60.00</v>
      </c>
      <c r="O581" s="10" t="str">
        <f>IFERROR(VLOOKUP(B581,Retorno_da_RFB!$D$3:$I$6388,4,0),"")</f>
        <v>Aparelhos portáteis com conexão USB de evaporação para arrefecimento do ar através de um filtro de fibras naturais de basalto, com potência de refrigeração de1.190, 1.200 e 1.360 BTU/h e consumo de energia de 7,5 até 12,5W.</v>
      </c>
      <c r="P581" s="12" t="str">
        <f>IFERROR(IF(N581="","",IF(VLOOKUP(LEFT(N581,10),'Universo_BK-BIT'!$A$5:$E$10005,2,0)="","X",VLOOKUP(LEFT(N581,10),'Universo_BK-BIT'!$A$5:$E$10005,2,0))),"X")</f>
        <v>BK</v>
      </c>
      <c r="Q581" s="12">
        <f>IFERROR(IF(P581="X","",VLOOKUP(LEFT(N581,10),'Universo_BK-BIT'!$A$5:$E$10005,3,0)),"")</f>
        <v>14</v>
      </c>
      <c r="R581" s="14" t="e">
        <f t="shared" si="28"/>
        <v>#REF!</v>
      </c>
      <c r="S581" s="14" t="e">
        <f t="shared" si="29"/>
        <v>#N/A</v>
      </c>
      <c r="T581" s="14"/>
      <c r="U581" s="14" t="str">
        <f ca="1">IFERROR(IF(P581="X",IF(VLOOKUP(B581,'Oficios_-_pend_criticas'!$C$3:$J$4739,5,0)="","",IF(VLOOKUP(B581,'Oficios_-_pend_criticas'!$C$3:$J$4739,7,0)="",IF(TODAY()&gt;VLOOKUP(B581,'Oficios_-_pend_criticas'!$C$3:$J$4739,5,0),"X",""),IF(VLOOKUP(B581,'Oficios_-_pend_criticas'!$C$3:$J$4739,7,0)&gt;VLOOKUP(B581,'Oficios_-_pend_criticas'!$C$3:$J$4739,5,0),"X",""))),""),"")</f>
        <v/>
      </c>
      <c r="V581" s="14" t="str">
        <f ca="1">IFERROR(IF(Q581=0,IF(VLOOKUP(B581,'Oficios_-_pend_criticas'!$C$3:$J$4739,5,0)="","",IF(VLOOKUP(B581,'Oficios_-_pend_criticas'!$C$3:$J$4739,7,0)="",IF(TODAY()&gt;VLOOKUP(B581,'Oficios_-_pend_criticas'!$C$3:$J$4739,5,0),"X",""),IF(VLOOKUP(B581,'Oficios_-_pend_criticas'!$C$3:$J$4739,7,0)&gt;VLOOKUP(B581,'Oficios_-_pend_criticas'!$C$3:$J$4739,5,0),"X",""))),""),"")</f>
        <v/>
      </c>
      <c r="W581" s="14" t="str">
        <f ca="1">IFERROR(IF(P581&lt;&gt;"X",IF(Q581&gt;0,IF(VLOOKUP(B581,'Oficios_-_pend_criticas'!$C$4:$J$4739,5,0)="","",IF(VLOOKUP(B581,'Oficios_-_pend_criticas'!$C$4:$J$4739,7,0)="",IF(TODAY()&gt;VLOOKUP(B581,'Oficios_-_pend_criticas'!$C$4:$J$4739,5,0),"X",""),IF(VLOOKUP(B581,'Oficios_-_pend_criticas'!$C$4:$J$4739,7,0)&gt;VLOOKUP(B581,'Oficios_-_pend_criticas'!$C$4:$J$4739,5,0),"X",""))),""),""),"")</f>
        <v/>
      </c>
    </row>
    <row r="582" spans="1:23" ht="36.75" hidden="1" customHeight="1" x14ac:dyDescent="0.25">
      <c r="A582" s="9" t="str">
        <f t="shared" si="27"/>
        <v/>
      </c>
      <c r="B582" s="10" t="s">
        <v>1445</v>
      </c>
      <c r="C582" s="11" t="e">
        <f>IF(B582="","",VLOOKUP(B582,#REF!,6,0))</f>
        <v>#REF!</v>
      </c>
      <c r="D582" s="12" t="e">
        <f>IF(B582="","",VLOOKUP(B582,#REF!,22,0))</f>
        <v>#REF!</v>
      </c>
      <c r="E582" s="10" t="e">
        <f>IF(B582="","",VLOOKUP(B582,Consultas_públicas!$A$376:$G$3879,7,0))</f>
        <v>#N/A</v>
      </c>
      <c r="F582" s="12" t="s">
        <v>558</v>
      </c>
      <c r="G582" s="13">
        <v>43543</v>
      </c>
      <c r="H582" s="14" t="str">
        <f>IFERROR(IF(VLOOKUP(B582,'Oficios_-_pend_criticas'!$C$4:$D$4739,2,0)="","","X"),"")</f>
        <v/>
      </c>
      <c r="I582" s="12"/>
      <c r="J582" s="13"/>
      <c r="K582" s="10"/>
      <c r="L582" s="12" t="str">
        <f>IFERROR(VLOOKUP(B582,Retorno_da_RFB!$D$3:$I$6388,5,0),"")</f>
        <v>039</v>
      </c>
      <c r="M582" s="13">
        <f>IFERROR(VLOOKUP(B582,Retorno_da_RFB!$D$3:$I$6388,6,0),"")</f>
        <v>43556</v>
      </c>
      <c r="N582" s="10" t="str">
        <f>IFERROR(VLOOKUP(B582,Retorno_da_RFB!$D$3:$I$6388,3,0),"")</f>
        <v>9027.10.00</v>
      </c>
      <c r="O582" s="10" t="str">
        <f>IFERROR(VLOOKUP(B582,Retorno_da_RFB!$D$3:$I$6388,4,0),"")</f>
        <v>Equipamentos analisadores e medidores de oxigênio, nitrogênio, e hidrogênio, em materiais inorgânicos por técnica de fusão de gás inerte, alimentados por tensão elétrica de aproximadamente 230VAC, frequência 60Hz, potência máxima consumida 12kVA, temperatura de operação de 5 a 35°C, umidade de 50 a 80%, faixas de medida: Oxigênio: 0 a 5%; Nitrogênio: 0  a 3%; Hidrogênio: 0 a 0,25%, sensibilidade de leitura de 0,001ppm, equipados com suporte de cadinhos, capazes de acoplar ao menos 95 cadinhos, com sistema de autolimpeza de eletrodos após análise, com mecanismo de introdução dupla, para introdução separada da amostra e do fluxo, com resfriador denominado vulgarmente de “Chiller” para altas temperaturas, para controle de qualidade em processo de produção de imãs de ligas de Nd-Fe-B.</v>
      </c>
      <c r="P582" s="12" t="str">
        <f>IFERROR(IF(N582="","",IF(VLOOKUP(LEFT(N582,10),'Universo_BK-BIT'!$A$5:$E$10005,2,0)="","X",VLOOKUP(LEFT(N582,10),'Universo_BK-BIT'!$A$5:$E$10005,2,0))),"X")</f>
        <v>BK</v>
      </c>
      <c r="Q582" s="12">
        <f>IFERROR(IF(P582="X","",VLOOKUP(LEFT(N582,10),'Universo_BK-BIT'!$A$5:$E$10005,3,0)),"")</f>
        <v>14</v>
      </c>
      <c r="R582" s="14" t="e">
        <f t="shared" si="28"/>
        <v>#REF!</v>
      </c>
      <c r="S582" s="14" t="e">
        <f t="shared" si="29"/>
        <v>#N/A</v>
      </c>
      <c r="T582" s="14"/>
      <c r="U582" s="14" t="str">
        <f ca="1">IFERROR(IF(P582="X",IF(VLOOKUP(B582,'Oficios_-_pend_criticas'!$C$3:$J$4739,5,0)="","",IF(VLOOKUP(B582,'Oficios_-_pend_criticas'!$C$3:$J$4739,7,0)="",IF(TODAY()&gt;VLOOKUP(B582,'Oficios_-_pend_criticas'!$C$3:$J$4739,5,0),"X",""),IF(VLOOKUP(B582,'Oficios_-_pend_criticas'!$C$3:$J$4739,7,0)&gt;VLOOKUP(B582,'Oficios_-_pend_criticas'!$C$3:$J$4739,5,0),"X",""))),""),"")</f>
        <v/>
      </c>
      <c r="V582" s="14" t="str">
        <f ca="1">IFERROR(IF(Q582=0,IF(VLOOKUP(B582,'Oficios_-_pend_criticas'!$C$3:$J$4739,5,0)="","",IF(VLOOKUP(B582,'Oficios_-_pend_criticas'!$C$3:$J$4739,7,0)="",IF(TODAY()&gt;VLOOKUP(B582,'Oficios_-_pend_criticas'!$C$3:$J$4739,5,0),"X",""),IF(VLOOKUP(B582,'Oficios_-_pend_criticas'!$C$3:$J$4739,7,0)&gt;VLOOKUP(B582,'Oficios_-_pend_criticas'!$C$3:$J$4739,5,0),"X",""))),""),"")</f>
        <v/>
      </c>
      <c r="W582" s="14" t="str">
        <f ca="1">IFERROR(IF(P582&lt;&gt;"X",IF(Q582&gt;0,IF(VLOOKUP(B582,'Oficios_-_pend_criticas'!$C$4:$J$4739,5,0)="","",IF(VLOOKUP(B582,'Oficios_-_pend_criticas'!$C$4:$J$4739,7,0)="",IF(TODAY()&gt;VLOOKUP(B582,'Oficios_-_pend_criticas'!$C$4:$J$4739,5,0),"X",""),IF(VLOOKUP(B582,'Oficios_-_pend_criticas'!$C$4:$J$4739,7,0)&gt;VLOOKUP(B582,'Oficios_-_pend_criticas'!$C$4:$J$4739,5,0),"X",""))),""),""),"")</f>
        <v/>
      </c>
    </row>
    <row r="583" spans="1:23" ht="36.75" hidden="1" customHeight="1" x14ac:dyDescent="0.25">
      <c r="A583" s="9" t="str">
        <f t="shared" si="27"/>
        <v/>
      </c>
      <c r="B583" s="10" t="s">
        <v>1447</v>
      </c>
      <c r="C583" s="11" t="e">
        <f>IF(B583="","",VLOOKUP(B583,#REF!,6,0))</f>
        <v>#REF!</v>
      </c>
      <c r="D583" s="12" t="e">
        <f>IF(B583="","",VLOOKUP(B583,#REF!,22,0))</f>
        <v>#REF!</v>
      </c>
      <c r="E583" s="10" t="e">
        <f>IF(B583="","",VLOOKUP(B583,Consultas_públicas!$A$376:$G$3879,7,0))</f>
        <v>#N/A</v>
      </c>
      <c r="F583" s="12" t="s">
        <v>558</v>
      </c>
      <c r="G583" s="13">
        <v>43543</v>
      </c>
      <c r="H583" s="14" t="str">
        <f>IFERROR(IF(VLOOKUP(B583,'Oficios_-_pend_criticas'!$C$4:$D$4739,2,0)="","","X"),"")</f>
        <v/>
      </c>
      <c r="I583" s="12"/>
      <c r="J583" s="13"/>
      <c r="K583" s="10"/>
      <c r="L583" s="12" t="str">
        <f>IFERROR(VLOOKUP(B583,Retorno_da_RFB!$D$3:$I$6388,5,0),"")</f>
        <v>039</v>
      </c>
      <c r="M583" s="13">
        <f>IFERROR(VLOOKUP(B583,Retorno_da_RFB!$D$3:$I$6388,6,0),"")</f>
        <v>43556</v>
      </c>
      <c r="N583" s="10" t="str">
        <f>IFERROR(VLOOKUP(B583,Retorno_da_RFB!$D$3:$I$6388,3,0),"")</f>
        <v>8462.10.90</v>
      </c>
      <c r="O583" s="10" t="str">
        <f>IFERROR(VLOOKUP(B583,Retorno_da_RFB!$D$3:$I$6388,4,0),"")</f>
        <v>Máquinas automáticas para estampar parafusos e rebites metálicos de alta precisão a frio de comprimento até 45mm, com arames de 2,50 a 5,0mm de diâmetro, dotadas de 1matriz e 2 punções, com controlador lógico programável (CLP), sistema de corte fechado modulo bucha, com deslizamento da barra desenfornadeira, velocidade variável de 200 a 250 peças/minuto, desempenadeira de arame vertical para remoção de irregularidade do material, dotado de sistema PKO cronometrado fixo durante forjamento e limpador mecânico de peça forjada.</v>
      </c>
      <c r="P583" s="12" t="str">
        <f>IFERROR(IF(N583="","",IF(VLOOKUP(LEFT(N583,10),'Universo_BK-BIT'!$A$5:$E$10005,2,0)="","X",VLOOKUP(LEFT(N583,10),'Universo_BK-BIT'!$A$5:$E$10005,2,0))),"X")</f>
        <v>BK</v>
      </c>
      <c r="Q583" s="12">
        <f>IFERROR(IF(P583="X","",VLOOKUP(LEFT(N583,10),'Universo_BK-BIT'!$A$5:$E$10005,3,0)),"")</f>
        <v>14</v>
      </c>
      <c r="R583" s="14" t="e">
        <f t="shared" si="28"/>
        <v>#REF!</v>
      </c>
      <c r="S583" s="14" t="e">
        <f t="shared" si="29"/>
        <v>#N/A</v>
      </c>
      <c r="T583" s="14"/>
      <c r="U583" s="14" t="str">
        <f ca="1">IFERROR(IF(P583="X",IF(VLOOKUP(B583,'Oficios_-_pend_criticas'!$C$3:$J$4739,5,0)="","",IF(VLOOKUP(B583,'Oficios_-_pend_criticas'!$C$3:$J$4739,7,0)="",IF(TODAY()&gt;VLOOKUP(B583,'Oficios_-_pend_criticas'!$C$3:$J$4739,5,0),"X",""),IF(VLOOKUP(B583,'Oficios_-_pend_criticas'!$C$3:$J$4739,7,0)&gt;VLOOKUP(B583,'Oficios_-_pend_criticas'!$C$3:$J$4739,5,0),"X",""))),""),"")</f>
        <v/>
      </c>
      <c r="V583" s="14" t="str">
        <f ca="1">IFERROR(IF(Q583=0,IF(VLOOKUP(B583,'Oficios_-_pend_criticas'!$C$3:$J$4739,5,0)="","",IF(VLOOKUP(B583,'Oficios_-_pend_criticas'!$C$3:$J$4739,7,0)="",IF(TODAY()&gt;VLOOKUP(B583,'Oficios_-_pend_criticas'!$C$3:$J$4739,5,0),"X",""),IF(VLOOKUP(B583,'Oficios_-_pend_criticas'!$C$3:$J$4739,7,0)&gt;VLOOKUP(B583,'Oficios_-_pend_criticas'!$C$3:$J$4739,5,0),"X",""))),""),"")</f>
        <v/>
      </c>
      <c r="W583" s="14" t="str">
        <f ca="1">IFERROR(IF(P583&lt;&gt;"X",IF(Q583&gt;0,IF(VLOOKUP(B583,'Oficios_-_pend_criticas'!$C$4:$J$4739,5,0)="","",IF(VLOOKUP(B583,'Oficios_-_pend_criticas'!$C$4:$J$4739,7,0)="",IF(TODAY()&gt;VLOOKUP(B583,'Oficios_-_pend_criticas'!$C$4:$J$4739,5,0),"X",""),IF(VLOOKUP(B583,'Oficios_-_pend_criticas'!$C$4:$J$4739,7,0)&gt;VLOOKUP(B583,'Oficios_-_pend_criticas'!$C$4:$J$4739,5,0),"X",""))),""),""),"")</f>
        <v/>
      </c>
    </row>
    <row r="584" spans="1:23" ht="36.75" hidden="1" customHeight="1" x14ac:dyDescent="0.25">
      <c r="A584" s="9" t="str">
        <f t="shared" si="27"/>
        <v/>
      </c>
      <c r="B584" s="10" t="s">
        <v>1449</v>
      </c>
      <c r="C584" s="11" t="e">
        <f>IF(B584="","",VLOOKUP(B584,#REF!,6,0))</f>
        <v>#REF!</v>
      </c>
      <c r="D584" s="12" t="e">
        <f>IF(B584="","",VLOOKUP(B584,#REF!,22,0))</f>
        <v>#REF!</v>
      </c>
      <c r="E584" s="10" t="e">
        <f>IF(B584="","",VLOOKUP(B584,Consultas_públicas!$A$376:$G$3879,7,0))</f>
        <v>#N/A</v>
      </c>
      <c r="F584" s="12" t="s">
        <v>558</v>
      </c>
      <c r="G584" s="13">
        <v>43543</v>
      </c>
      <c r="H584" s="14" t="str">
        <f>IFERROR(IF(VLOOKUP(B584,'Oficios_-_pend_criticas'!$C$4:$D$4739,2,0)="","","X"),"")</f>
        <v/>
      </c>
      <c r="I584" s="12"/>
      <c r="J584" s="13"/>
      <c r="K584" s="10"/>
      <c r="L584" s="12" t="str">
        <f>IFERROR(VLOOKUP(B584,Retorno_da_RFB!$D$3:$I$6388,5,0),"")</f>
        <v>039</v>
      </c>
      <c r="M584" s="13">
        <f>IFERROR(VLOOKUP(B584,Retorno_da_RFB!$D$3:$I$6388,6,0),"")</f>
        <v>43556</v>
      </c>
      <c r="N584" s="10" t="str">
        <f>IFERROR(VLOOKUP(B584,Retorno_da_RFB!$D$3:$I$6388,3,0),"")</f>
        <v>8517.70.99</v>
      </c>
      <c r="O584" s="10" t="str">
        <f>IFERROR(VLOOKUP(B584,Retorno_da_RFB!$D$3:$I$6388,4,0),"")</f>
        <v>Tampas traseiras próprias para terminal portátil de telefonia celular, podendo conter visores, protetores, fitas, adesivos, etiquetas, calços, vedações, teclas, botões, sensores, contatos elétricos, antenas, ímãs ou dispositivos magnéticos, peça de acabamento e/ou proteção das câmeras e/ou flashes.</v>
      </c>
      <c r="P584" s="12" t="str">
        <f>IFERROR(IF(N584="","",IF(VLOOKUP(LEFT(N584,10),'Universo_BK-BIT'!$A$5:$E$10005,2,0)="","X",VLOOKUP(LEFT(N584,10),'Universo_BK-BIT'!$A$5:$E$10005,2,0))),"X")</f>
        <v>BIT</v>
      </c>
      <c r="Q584" s="12">
        <f>IFERROR(IF(P584="X","",VLOOKUP(LEFT(N584,10),'Universo_BK-BIT'!$A$5:$E$10005,3,0)),"")</f>
        <v>8</v>
      </c>
      <c r="R584" s="14" t="e">
        <f t="shared" si="28"/>
        <v>#REF!</v>
      </c>
      <c r="S584" s="14" t="e">
        <f t="shared" si="29"/>
        <v>#N/A</v>
      </c>
      <c r="T584" s="14"/>
      <c r="U584" s="14" t="str">
        <f ca="1">IFERROR(IF(P584="X",IF(VLOOKUP(B584,'Oficios_-_pend_criticas'!$C$3:$J$4739,5,0)="","",IF(VLOOKUP(B584,'Oficios_-_pend_criticas'!$C$3:$J$4739,7,0)="",IF(TODAY()&gt;VLOOKUP(B584,'Oficios_-_pend_criticas'!$C$3:$J$4739,5,0),"X",""),IF(VLOOKUP(B584,'Oficios_-_pend_criticas'!$C$3:$J$4739,7,0)&gt;VLOOKUP(B584,'Oficios_-_pend_criticas'!$C$3:$J$4739,5,0),"X",""))),""),"")</f>
        <v/>
      </c>
      <c r="V584" s="14" t="str">
        <f ca="1">IFERROR(IF(Q584=0,IF(VLOOKUP(B584,'Oficios_-_pend_criticas'!$C$3:$J$4739,5,0)="","",IF(VLOOKUP(B584,'Oficios_-_pend_criticas'!$C$3:$J$4739,7,0)="",IF(TODAY()&gt;VLOOKUP(B584,'Oficios_-_pend_criticas'!$C$3:$J$4739,5,0),"X",""),IF(VLOOKUP(B584,'Oficios_-_pend_criticas'!$C$3:$J$4739,7,0)&gt;VLOOKUP(B584,'Oficios_-_pend_criticas'!$C$3:$J$4739,5,0),"X",""))),""),"")</f>
        <v/>
      </c>
      <c r="W584" s="14" t="str">
        <f ca="1">IFERROR(IF(P584&lt;&gt;"X",IF(Q584&gt;0,IF(VLOOKUP(B584,'Oficios_-_pend_criticas'!$C$4:$J$4739,5,0)="","",IF(VLOOKUP(B584,'Oficios_-_pend_criticas'!$C$4:$J$4739,7,0)="",IF(TODAY()&gt;VLOOKUP(B584,'Oficios_-_pend_criticas'!$C$4:$J$4739,5,0),"X",""),IF(VLOOKUP(B584,'Oficios_-_pend_criticas'!$C$4:$J$4739,7,0)&gt;VLOOKUP(B584,'Oficios_-_pend_criticas'!$C$4:$J$4739,5,0),"X",""))),""),""),"")</f>
        <v/>
      </c>
    </row>
    <row r="585" spans="1:23" ht="36.75" hidden="1" customHeight="1" x14ac:dyDescent="0.25">
      <c r="A585" s="9" t="str">
        <f t="shared" si="27"/>
        <v/>
      </c>
      <c r="B585" s="10" t="s">
        <v>1451</v>
      </c>
      <c r="C585" s="11" t="e">
        <f>IF(B585="","",VLOOKUP(B585,#REF!,6,0))</f>
        <v>#REF!</v>
      </c>
      <c r="D585" s="12" t="e">
        <f>IF(B585="","",VLOOKUP(B585,#REF!,22,0))</f>
        <v>#REF!</v>
      </c>
      <c r="E585" s="10" t="e">
        <f>IF(B585="","",VLOOKUP(B585,Consultas_públicas!$A$376:$G$3879,7,0))</f>
        <v>#N/A</v>
      </c>
      <c r="F585" s="12" t="s">
        <v>558</v>
      </c>
      <c r="G585" s="13">
        <v>43543</v>
      </c>
      <c r="H585" s="14" t="str">
        <f>IFERROR(IF(VLOOKUP(B585,'Oficios_-_pend_criticas'!$C$4:$D$4739,2,0)="","","X"),"")</f>
        <v/>
      </c>
      <c r="I585" s="12"/>
      <c r="J585" s="13"/>
      <c r="K585" s="10"/>
      <c r="L585" s="12" t="str">
        <f>IFERROR(VLOOKUP(B585,Retorno_da_RFB!$D$3:$I$6388,5,0),"")</f>
        <v>039</v>
      </c>
      <c r="M585" s="13">
        <f>IFERROR(VLOOKUP(B585,Retorno_da_RFB!$D$3:$I$6388,6,0),"")</f>
        <v>43556</v>
      </c>
      <c r="N585" s="10" t="str">
        <f>IFERROR(VLOOKUP(B585,Retorno_da_RFB!$D$3:$I$6388,3,0),"")</f>
        <v>8422.30.29</v>
      </c>
      <c r="O585" s="10" t="str">
        <f>IFERROR(VLOOKUP(B585,Retorno_da_RFB!$D$3:$I$6388,4,0),"")</f>
        <v>Máquinas móveis rotativas alimentadoras projetadas para integrar máquinas móveis para envase de bebidas em latas, com capacidade de produção de 60 latas por minuto, dotadas de mesa rotativa alimentadora de latas entre 350 e 473ml, sem troca de peças, livre de "time out", com montagem integrada do “rinser” e impressão das latas.</v>
      </c>
      <c r="P585" s="12" t="str">
        <f>IFERROR(IF(N585="","",IF(VLOOKUP(LEFT(N585,10),'Universo_BK-BIT'!$A$5:$E$10005,2,0)="","X",VLOOKUP(LEFT(N585,10),'Universo_BK-BIT'!$A$5:$E$10005,2,0))),"X")</f>
        <v>BK</v>
      </c>
      <c r="Q585" s="12">
        <f>IFERROR(IF(P585="X","",VLOOKUP(LEFT(N585,10),'Universo_BK-BIT'!$A$5:$E$10005,3,0)),"")</f>
        <v>14</v>
      </c>
      <c r="R585" s="14" t="e">
        <f t="shared" si="28"/>
        <v>#REF!</v>
      </c>
      <c r="S585" s="14" t="e">
        <f t="shared" si="29"/>
        <v>#N/A</v>
      </c>
      <c r="T585" s="14"/>
      <c r="U585" s="14" t="str">
        <f ca="1">IFERROR(IF(P585="X",IF(VLOOKUP(B585,'Oficios_-_pend_criticas'!$C$3:$J$4739,5,0)="","",IF(VLOOKUP(B585,'Oficios_-_pend_criticas'!$C$3:$J$4739,7,0)="",IF(TODAY()&gt;VLOOKUP(B585,'Oficios_-_pend_criticas'!$C$3:$J$4739,5,0),"X",""),IF(VLOOKUP(B585,'Oficios_-_pend_criticas'!$C$3:$J$4739,7,0)&gt;VLOOKUP(B585,'Oficios_-_pend_criticas'!$C$3:$J$4739,5,0),"X",""))),""),"")</f>
        <v/>
      </c>
      <c r="V585" s="14" t="str">
        <f ca="1">IFERROR(IF(Q585=0,IF(VLOOKUP(B585,'Oficios_-_pend_criticas'!$C$3:$J$4739,5,0)="","",IF(VLOOKUP(B585,'Oficios_-_pend_criticas'!$C$3:$J$4739,7,0)="",IF(TODAY()&gt;VLOOKUP(B585,'Oficios_-_pend_criticas'!$C$3:$J$4739,5,0),"X",""),IF(VLOOKUP(B585,'Oficios_-_pend_criticas'!$C$3:$J$4739,7,0)&gt;VLOOKUP(B585,'Oficios_-_pend_criticas'!$C$3:$J$4739,5,0),"X",""))),""),"")</f>
        <v/>
      </c>
      <c r="W585" s="14" t="str">
        <f ca="1">IFERROR(IF(P585&lt;&gt;"X",IF(Q585&gt;0,IF(VLOOKUP(B585,'Oficios_-_pend_criticas'!$C$4:$J$4739,5,0)="","",IF(VLOOKUP(B585,'Oficios_-_pend_criticas'!$C$4:$J$4739,7,0)="",IF(TODAY()&gt;VLOOKUP(B585,'Oficios_-_pend_criticas'!$C$4:$J$4739,5,0),"X",""),IF(VLOOKUP(B585,'Oficios_-_pend_criticas'!$C$4:$J$4739,7,0)&gt;VLOOKUP(B585,'Oficios_-_pend_criticas'!$C$4:$J$4739,5,0),"X",""))),""),""),"")</f>
        <v/>
      </c>
    </row>
    <row r="586" spans="1:23" ht="36.75" hidden="1" customHeight="1" x14ac:dyDescent="0.25">
      <c r="A586" s="9" t="str">
        <f t="shared" si="27"/>
        <v/>
      </c>
      <c r="B586" s="10" t="s">
        <v>1453</v>
      </c>
      <c r="C586" s="11" t="e">
        <f>IF(B586="","",VLOOKUP(B586,#REF!,6,0))</f>
        <v>#REF!</v>
      </c>
      <c r="D586" s="12" t="e">
        <f>IF(B586="","",VLOOKUP(B586,#REF!,22,0))</f>
        <v>#REF!</v>
      </c>
      <c r="E586" s="10" t="e">
        <f>IF(B586="","",VLOOKUP(B586,Consultas_públicas!$A$376:$G$3879,7,0))</f>
        <v>#N/A</v>
      </c>
      <c r="F586" s="12" t="s">
        <v>558</v>
      </c>
      <c r="G586" s="13">
        <v>43543</v>
      </c>
      <c r="H586" s="14" t="str">
        <f>IFERROR(IF(VLOOKUP(B586,'Oficios_-_pend_criticas'!$C$4:$D$4739,2,0)="","","X"),"")</f>
        <v/>
      </c>
      <c r="I586" s="12"/>
      <c r="J586" s="13"/>
      <c r="K586" s="10"/>
      <c r="L586" s="12" t="str">
        <f>IFERROR(VLOOKUP(B586,Retorno_da_RFB!$D$3:$I$6388,5,0),"")</f>
        <v>039</v>
      </c>
      <c r="M586" s="13">
        <f>IFERROR(VLOOKUP(B586,Retorno_da_RFB!$D$3:$I$6388,6,0),"")</f>
        <v>43556</v>
      </c>
      <c r="N586" s="10" t="str">
        <f>IFERROR(VLOOKUP(B586,Retorno_da_RFB!$D$3:$I$6388,3,0),"")</f>
        <v>8414.10.00</v>
      </c>
      <c r="O586" s="10" t="str">
        <f>IFERROR(VLOOKUP(B586,Retorno_da_RFB!$D$3:$I$6388,4,0),"")</f>
        <v>Bombas de vácuo de parafuso rotativo lubrificadas a óleo, acionadas por inversor de frequência, PLC, com carenagem acústica, motor elétrico incorporado com potência maior ou igual 5,5kW e menor ou igual a 90kW, com capacidade nominal da velocidade 68m³/h até 5004m³/h.</v>
      </c>
      <c r="P586" s="12" t="str">
        <f>IFERROR(IF(N586="","",IF(VLOOKUP(LEFT(N586,10),'Universo_BK-BIT'!$A$5:$E$10005,2,0)="","X",VLOOKUP(LEFT(N586,10),'Universo_BK-BIT'!$A$5:$E$10005,2,0))),"X")</f>
        <v>BK</v>
      </c>
      <c r="Q586" s="12">
        <f>IFERROR(IF(P586="X","",VLOOKUP(LEFT(N586,10),'Universo_BK-BIT'!$A$5:$E$10005,3,0)),"")</f>
        <v>14</v>
      </c>
      <c r="R586" s="14" t="e">
        <f t="shared" si="28"/>
        <v>#REF!</v>
      </c>
      <c r="S586" s="14" t="e">
        <f t="shared" si="29"/>
        <v>#N/A</v>
      </c>
      <c r="T586" s="14"/>
      <c r="U586" s="14" t="str">
        <f ca="1">IFERROR(IF(P586="X",IF(VLOOKUP(B586,'Oficios_-_pend_criticas'!$C$3:$J$4739,5,0)="","",IF(VLOOKUP(B586,'Oficios_-_pend_criticas'!$C$3:$J$4739,7,0)="",IF(TODAY()&gt;VLOOKUP(B586,'Oficios_-_pend_criticas'!$C$3:$J$4739,5,0),"X",""),IF(VLOOKUP(B586,'Oficios_-_pend_criticas'!$C$3:$J$4739,7,0)&gt;VLOOKUP(B586,'Oficios_-_pend_criticas'!$C$3:$J$4739,5,0),"X",""))),""),"")</f>
        <v/>
      </c>
      <c r="V586" s="14" t="str">
        <f ca="1">IFERROR(IF(Q586=0,IF(VLOOKUP(B586,'Oficios_-_pend_criticas'!$C$3:$J$4739,5,0)="","",IF(VLOOKUP(B586,'Oficios_-_pend_criticas'!$C$3:$J$4739,7,0)="",IF(TODAY()&gt;VLOOKUP(B586,'Oficios_-_pend_criticas'!$C$3:$J$4739,5,0),"X",""),IF(VLOOKUP(B586,'Oficios_-_pend_criticas'!$C$3:$J$4739,7,0)&gt;VLOOKUP(B586,'Oficios_-_pend_criticas'!$C$3:$J$4739,5,0),"X",""))),""),"")</f>
        <v/>
      </c>
      <c r="W586" s="14" t="str">
        <f ca="1">IFERROR(IF(P586&lt;&gt;"X",IF(Q586&gt;0,IF(VLOOKUP(B586,'Oficios_-_pend_criticas'!$C$4:$J$4739,5,0)="","",IF(VLOOKUP(B586,'Oficios_-_pend_criticas'!$C$4:$J$4739,7,0)="",IF(TODAY()&gt;VLOOKUP(B586,'Oficios_-_pend_criticas'!$C$4:$J$4739,5,0),"X",""),IF(VLOOKUP(B586,'Oficios_-_pend_criticas'!$C$4:$J$4739,7,0)&gt;VLOOKUP(B586,'Oficios_-_pend_criticas'!$C$4:$J$4739,5,0),"X",""))),""),""),"")</f>
        <v/>
      </c>
    </row>
    <row r="587" spans="1:23" ht="36.75" hidden="1" customHeight="1" x14ac:dyDescent="0.25">
      <c r="A587" s="9" t="str">
        <f t="shared" si="27"/>
        <v/>
      </c>
      <c r="B587" s="10" t="s">
        <v>1456</v>
      </c>
      <c r="C587" s="11" t="e">
        <f>IF(B587="","",VLOOKUP(B587,#REF!,6,0))</f>
        <v>#REF!</v>
      </c>
      <c r="D587" s="12" t="e">
        <f>IF(B587="","",VLOOKUP(B587,#REF!,22,0))</f>
        <v>#REF!</v>
      </c>
      <c r="E587" s="10" t="e">
        <f>IF(B587="","",VLOOKUP(B587,Consultas_públicas!$A$376:$G$3879,7,0))</f>
        <v>#N/A</v>
      </c>
      <c r="F587" s="12" t="s">
        <v>558</v>
      </c>
      <c r="G587" s="13">
        <v>43543</v>
      </c>
      <c r="H587" s="14" t="str">
        <f>IFERROR(IF(VLOOKUP(B587,'Oficios_-_pend_criticas'!$C$4:$D$4739,2,0)="","","X"),"")</f>
        <v/>
      </c>
      <c r="I587" s="12"/>
      <c r="J587" s="13"/>
      <c r="K587" s="10"/>
      <c r="L587" s="12" t="str">
        <f>IFERROR(VLOOKUP(B587,Retorno_da_RFB!$D$3:$I$6388,5,0),"")</f>
        <v>039</v>
      </c>
      <c r="M587" s="13">
        <f>IFERROR(VLOOKUP(B587,Retorno_da_RFB!$D$3:$I$6388,6,0),"")</f>
        <v>43556</v>
      </c>
      <c r="N587" s="10" t="str">
        <f>IFERROR(VLOOKUP(B587,Retorno_da_RFB!$D$3:$I$6388,3,0),"")</f>
        <v>8480.71.00</v>
      </c>
      <c r="O587" s="10" t="str">
        <f>IFERROR(VLOOKUP(B587,Retorno_da_RFB!$D$3:$I$6388,4,0),"")</f>
        <v>Moldes de 48 cavidades “cold half” e suas respectivas peças de reposição intercambiáveis, distância entre centros de cavidades  de 60(V) x 152mm(H) confeccionados em aço especial e anticorrosivo,  para fabricação de preformas de politereftalato de etileno (PET) de 18,70g e diâmetro dos gargalo (interrompidos) de 38mm, com capacidade de produção igual ou superior a 15.000 preformas/hora, com machos tratados com titânio, cavidades, suportes e demais componentes moldantes intercambiáveis, dotado de placa extratora para retirada das preformas através de ar comprimido e resfriamento duplo nas castanhas, com tubos de resfriamento, projetado e desenvolvido especificamente para uso em máquinas injetoras de 3500Kn.</v>
      </c>
      <c r="P587" s="12" t="str">
        <f>IFERROR(IF(N587="","",IF(VLOOKUP(LEFT(N587,10),'Universo_BK-BIT'!$A$5:$E$10005,2,0)="","X",VLOOKUP(LEFT(N587,10),'Universo_BK-BIT'!$A$5:$E$10005,2,0))),"X")</f>
        <v>BK</v>
      </c>
      <c r="Q587" s="12">
        <f>IFERROR(IF(P587="X","",VLOOKUP(LEFT(N587,10),'Universo_BK-BIT'!$A$5:$E$10005,3,0)),"")</f>
        <v>14</v>
      </c>
      <c r="R587" s="14" t="e">
        <f t="shared" si="28"/>
        <v>#REF!</v>
      </c>
      <c r="S587" s="14" t="e">
        <f t="shared" si="29"/>
        <v>#N/A</v>
      </c>
      <c r="T587" s="14"/>
      <c r="U587" s="14" t="str">
        <f ca="1">IFERROR(IF(P587="X",IF(VLOOKUP(B587,'Oficios_-_pend_criticas'!$C$3:$J$4739,5,0)="","",IF(VLOOKUP(B587,'Oficios_-_pend_criticas'!$C$3:$J$4739,7,0)="",IF(TODAY()&gt;VLOOKUP(B587,'Oficios_-_pend_criticas'!$C$3:$J$4739,5,0),"X",""),IF(VLOOKUP(B587,'Oficios_-_pend_criticas'!$C$3:$J$4739,7,0)&gt;VLOOKUP(B587,'Oficios_-_pend_criticas'!$C$3:$J$4739,5,0),"X",""))),""),"")</f>
        <v/>
      </c>
      <c r="V587" s="14" t="str">
        <f ca="1">IFERROR(IF(Q587=0,IF(VLOOKUP(B587,'Oficios_-_pend_criticas'!$C$3:$J$4739,5,0)="","",IF(VLOOKUP(B587,'Oficios_-_pend_criticas'!$C$3:$J$4739,7,0)="",IF(TODAY()&gt;VLOOKUP(B587,'Oficios_-_pend_criticas'!$C$3:$J$4739,5,0),"X",""),IF(VLOOKUP(B587,'Oficios_-_pend_criticas'!$C$3:$J$4739,7,0)&gt;VLOOKUP(B587,'Oficios_-_pend_criticas'!$C$3:$J$4739,5,0),"X",""))),""),"")</f>
        <v/>
      </c>
      <c r="W587" s="14" t="str">
        <f ca="1">IFERROR(IF(P587&lt;&gt;"X",IF(Q587&gt;0,IF(VLOOKUP(B587,'Oficios_-_pend_criticas'!$C$4:$J$4739,5,0)="","",IF(VLOOKUP(B587,'Oficios_-_pend_criticas'!$C$4:$J$4739,7,0)="",IF(TODAY()&gt;VLOOKUP(B587,'Oficios_-_pend_criticas'!$C$4:$J$4739,5,0),"X",""),IF(VLOOKUP(B587,'Oficios_-_pend_criticas'!$C$4:$J$4739,7,0)&gt;VLOOKUP(B587,'Oficios_-_pend_criticas'!$C$4:$J$4739,5,0),"X",""))),""),""),"")</f>
        <v/>
      </c>
    </row>
    <row r="588" spans="1:23" ht="36.75" hidden="1" customHeight="1" x14ac:dyDescent="0.25">
      <c r="A588" s="9" t="str">
        <f t="shared" si="27"/>
        <v/>
      </c>
      <c r="B588" s="10" t="s">
        <v>1458</v>
      </c>
      <c r="C588" s="11" t="e">
        <f>IF(B588="","",VLOOKUP(B588,#REF!,6,0))</f>
        <v>#REF!</v>
      </c>
      <c r="D588" s="12" t="e">
        <f>IF(B588="","",VLOOKUP(B588,#REF!,22,0))</f>
        <v>#REF!</v>
      </c>
      <c r="E588" s="10" t="e">
        <f>IF(B588="","",VLOOKUP(B588,Consultas_públicas!$A$376:$G$3879,7,0))</f>
        <v>#N/A</v>
      </c>
      <c r="F588" s="12" t="s">
        <v>558</v>
      </c>
      <c r="G588" s="13">
        <v>43543</v>
      </c>
      <c r="H588" s="14" t="str">
        <f>IFERROR(IF(VLOOKUP(B588,'Oficios_-_pend_criticas'!$C$4:$D$4739,2,0)="","","X"),"")</f>
        <v/>
      </c>
      <c r="I588" s="12"/>
      <c r="J588" s="13"/>
      <c r="K588" s="10"/>
      <c r="L588" s="12" t="str">
        <f>IFERROR(VLOOKUP(B588,Retorno_da_RFB!$D$3:$I$6388,5,0),"")</f>
        <v>039</v>
      </c>
      <c r="M588" s="13">
        <f>IFERROR(VLOOKUP(B588,Retorno_da_RFB!$D$3:$I$6388,6,0),"")</f>
        <v>43556</v>
      </c>
      <c r="N588" s="10" t="str">
        <f>IFERROR(VLOOKUP(B588,Retorno_da_RFB!$D$3:$I$6388,3,0),"")</f>
        <v>8421.19.90</v>
      </c>
      <c r="O588" s="10" t="str">
        <f>IFERROR(VLOOKUP(B588,Retorno_da_RFB!$D$3:$I$6388,4,0),"")</f>
        <v>Centrifugas de eixo horizontal, para desidratação do amido de milho úmido, diâmetro do tambor 1.600mm, velocidade de rotação do tambor 950rpm, potência do motor principal de 132kW, com limite de carga 1.000kg.</v>
      </c>
      <c r="P588" s="12" t="str">
        <f>IFERROR(IF(N588="","",IF(VLOOKUP(LEFT(N588,10),'Universo_BK-BIT'!$A$5:$E$10005,2,0)="","X",VLOOKUP(LEFT(N588,10),'Universo_BK-BIT'!$A$5:$E$10005,2,0))),"X")</f>
        <v>BK</v>
      </c>
      <c r="Q588" s="12">
        <f>IFERROR(IF(P588="X","",VLOOKUP(LEFT(N588,10),'Universo_BK-BIT'!$A$5:$E$10005,3,0)),"")</f>
        <v>14</v>
      </c>
      <c r="R588" s="14" t="e">
        <f t="shared" si="28"/>
        <v>#REF!</v>
      </c>
      <c r="S588" s="14" t="e">
        <f t="shared" si="29"/>
        <v>#N/A</v>
      </c>
      <c r="T588" s="14"/>
      <c r="U588" s="14" t="str">
        <f ca="1">IFERROR(IF(P588="X",IF(VLOOKUP(B588,'Oficios_-_pend_criticas'!$C$3:$J$4739,5,0)="","",IF(VLOOKUP(B588,'Oficios_-_pend_criticas'!$C$3:$J$4739,7,0)="",IF(TODAY()&gt;VLOOKUP(B588,'Oficios_-_pend_criticas'!$C$3:$J$4739,5,0),"X",""),IF(VLOOKUP(B588,'Oficios_-_pend_criticas'!$C$3:$J$4739,7,0)&gt;VLOOKUP(B588,'Oficios_-_pend_criticas'!$C$3:$J$4739,5,0),"X",""))),""),"")</f>
        <v/>
      </c>
      <c r="V588" s="14" t="str">
        <f ca="1">IFERROR(IF(Q588=0,IF(VLOOKUP(B588,'Oficios_-_pend_criticas'!$C$3:$J$4739,5,0)="","",IF(VLOOKUP(B588,'Oficios_-_pend_criticas'!$C$3:$J$4739,7,0)="",IF(TODAY()&gt;VLOOKUP(B588,'Oficios_-_pend_criticas'!$C$3:$J$4739,5,0),"X",""),IF(VLOOKUP(B588,'Oficios_-_pend_criticas'!$C$3:$J$4739,7,0)&gt;VLOOKUP(B588,'Oficios_-_pend_criticas'!$C$3:$J$4739,5,0),"X",""))),""),"")</f>
        <v/>
      </c>
      <c r="W588" s="14" t="str">
        <f ca="1">IFERROR(IF(P588&lt;&gt;"X",IF(Q588&gt;0,IF(VLOOKUP(B588,'Oficios_-_pend_criticas'!$C$4:$J$4739,5,0)="","",IF(VLOOKUP(B588,'Oficios_-_pend_criticas'!$C$4:$J$4739,7,0)="",IF(TODAY()&gt;VLOOKUP(B588,'Oficios_-_pend_criticas'!$C$4:$J$4739,5,0),"X",""),IF(VLOOKUP(B588,'Oficios_-_pend_criticas'!$C$4:$J$4739,7,0)&gt;VLOOKUP(B588,'Oficios_-_pend_criticas'!$C$4:$J$4739,5,0),"X",""))),""),""),"")</f>
        <v/>
      </c>
    </row>
    <row r="589" spans="1:23" ht="36.75" hidden="1" customHeight="1" x14ac:dyDescent="0.25">
      <c r="A589" s="9" t="str">
        <f t="shared" si="27"/>
        <v/>
      </c>
      <c r="B589" s="10" t="s">
        <v>1460</v>
      </c>
      <c r="C589" s="11" t="e">
        <f>IF(B589="","",VLOOKUP(B589,#REF!,6,0))</f>
        <v>#REF!</v>
      </c>
      <c r="D589" s="12" t="e">
        <f>IF(B589="","",VLOOKUP(B589,#REF!,22,0))</f>
        <v>#REF!</v>
      </c>
      <c r="E589" s="10" t="e">
        <f>IF(B589="","",VLOOKUP(B589,Consultas_públicas!$A$376:$G$3879,7,0))</f>
        <v>#N/A</v>
      </c>
      <c r="F589" s="12" t="s">
        <v>558</v>
      </c>
      <c r="G589" s="13">
        <v>43543</v>
      </c>
      <c r="H589" s="14" t="str">
        <f>IFERROR(IF(VLOOKUP(B589,'Oficios_-_pend_criticas'!$C$4:$D$4739,2,0)="","","X"),"")</f>
        <v/>
      </c>
      <c r="I589" s="12"/>
      <c r="J589" s="13"/>
      <c r="K589" s="10"/>
      <c r="L589" s="12" t="str">
        <f>IFERROR(VLOOKUP(B589,Retorno_da_RFB!$D$3:$I$6388,5,0),"")</f>
        <v>039</v>
      </c>
      <c r="M589" s="13">
        <f>IFERROR(VLOOKUP(B589,Retorno_da_RFB!$D$3:$I$6388,6,0),"")</f>
        <v>43556</v>
      </c>
      <c r="N589" s="10" t="str">
        <f>IFERROR(VLOOKUP(B589,Retorno_da_RFB!$D$3:$I$6388,3,0),"")</f>
        <v>8438.10.00</v>
      </c>
      <c r="O589" s="10" t="str">
        <f>IFERROR(VLOOKUP(B589,Retorno_da_RFB!$D$3:$I$6388,4,0),"")</f>
        <v>Tostadeiras verticais de contato construídas em aço inox, com potência de 1.900W, equipadas com dupla chapa de tostagem antiaderente e correia de inox para caramelização dos pães, painel digital para ajuste de temperatura e alarme de erros, regulagem manual para compressão das partes do pão independentes, tempo de tostagem amplamente variável, de 6 a 50 segundos.</v>
      </c>
      <c r="P589" s="12" t="str">
        <f>IFERROR(IF(N589="","",IF(VLOOKUP(LEFT(N589,10),'Universo_BK-BIT'!$A$5:$E$10005,2,0)="","X",VLOOKUP(LEFT(N589,10),'Universo_BK-BIT'!$A$5:$E$10005,2,0))),"X")</f>
        <v>BK</v>
      </c>
      <c r="Q589" s="12">
        <f>IFERROR(IF(P589="X","",VLOOKUP(LEFT(N589,10),'Universo_BK-BIT'!$A$5:$E$10005,3,0)),"")</f>
        <v>14</v>
      </c>
      <c r="R589" s="14" t="e">
        <f t="shared" si="28"/>
        <v>#REF!</v>
      </c>
      <c r="S589" s="14" t="e">
        <f t="shared" si="29"/>
        <v>#N/A</v>
      </c>
      <c r="T589" s="14"/>
      <c r="U589" s="14" t="str">
        <f ca="1">IFERROR(IF(P589="X",IF(VLOOKUP(B589,'Oficios_-_pend_criticas'!$C$3:$J$4739,5,0)="","",IF(VLOOKUP(B589,'Oficios_-_pend_criticas'!$C$3:$J$4739,7,0)="",IF(TODAY()&gt;VLOOKUP(B589,'Oficios_-_pend_criticas'!$C$3:$J$4739,5,0),"X",""),IF(VLOOKUP(B589,'Oficios_-_pend_criticas'!$C$3:$J$4739,7,0)&gt;VLOOKUP(B589,'Oficios_-_pend_criticas'!$C$3:$J$4739,5,0),"X",""))),""),"")</f>
        <v/>
      </c>
      <c r="V589" s="14" t="str">
        <f ca="1">IFERROR(IF(Q589=0,IF(VLOOKUP(B589,'Oficios_-_pend_criticas'!$C$3:$J$4739,5,0)="","",IF(VLOOKUP(B589,'Oficios_-_pend_criticas'!$C$3:$J$4739,7,0)="",IF(TODAY()&gt;VLOOKUP(B589,'Oficios_-_pend_criticas'!$C$3:$J$4739,5,0),"X",""),IF(VLOOKUP(B589,'Oficios_-_pend_criticas'!$C$3:$J$4739,7,0)&gt;VLOOKUP(B589,'Oficios_-_pend_criticas'!$C$3:$J$4739,5,0),"X",""))),""),"")</f>
        <v/>
      </c>
      <c r="W589" s="14" t="str">
        <f ca="1">IFERROR(IF(P589&lt;&gt;"X",IF(Q589&gt;0,IF(VLOOKUP(B589,'Oficios_-_pend_criticas'!$C$4:$J$4739,5,0)="","",IF(VLOOKUP(B589,'Oficios_-_pend_criticas'!$C$4:$J$4739,7,0)="",IF(TODAY()&gt;VLOOKUP(B589,'Oficios_-_pend_criticas'!$C$4:$J$4739,5,0),"X",""),IF(VLOOKUP(B589,'Oficios_-_pend_criticas'!$C$4:$J$4739,7,0)&gt;VLOOKUP(B589,'Oficios_-_pend_criticas'!$C$4:$J$4739,5,0),"X",""))),""),""),"")</f>
        <v/>
      </c>
    </row>
    <row r="590" spans="1:23" ht="36.75" hidden="1" customHeight="1" x14ac:dyDescent="0.25">
      <c r="A590" s="9" t="str">
        <f t="shared" si="27"/>
        <v/>
      </c>
      <c r="B590" s="10" t="s">
        <v>1462</v>
      </c>
      <c r="C590" s="11" t="e">
        <f>IF(B590="","",VLOOKUP(B590,#REF!,6,0))</f>
        <v>#REF!</v>
      </c>
      <c r="D590" s="12" t="e">
        <f>IF(B590="","",VLOOKUP(B590,#REF!,22,0))</f>
        <v>#REF!</v>
      </c>
      <c r="E590" s="10" t="e">
        <f>IF(B590="","",VLOOKUP(B590,Consultas_públicas!$A$376:$G$3879,7,0))</f>
        <v>#N/A</v>
      </c>
      <c r="F590" s="12" t="s">
        <v>558</v>
      </c>
      <c r="G590" s="13">
        <v>43543</v>
      </c>
      <c r="H590" s="14" t="str">
        <f>IFERROR(IF(VLOOKUP(B590,'Oficios_-_pend_criticas'!$C$4:$D$4739,2,0)="","","X"),"")</f>
        <v/>
      </c>
      <c r="I590" s="12"/>
      <c r="J590" s="13"/>
      <c r="K590" s="10"/>
      <c r="L590" s="12" t="str">
        <f>IFERROR(VLOOKUP(B590,Retorno_da_RFB!$D$3:$I$6388,5,0),"")</f>
        <v>039</v>
      </c>
      <c r="M590" s="13">
        <f>IFERROR(VLOOKUP(B590,Retorno_da_RFB!$D$3:$I$6388,6,0),"")</f>
        <v>43556</v>
      </c>
      <c r="N590" s="10" t="str">
        <f>IFERROR(VLOOKUP(B590,Retorno_da_RFB!$D$3:$I$6388,3,0),"")</f>
        <v>8438.10.00</v>
      </c>
      <c r="O590" s="10" t="str">
        <f>IFERROR(VLOOKUP(B590,Retorno_da_RFB!$D$3:$I$6388,4,0),"")</f>
        <v>Tostadeiras verticais de contato construídas em aço inox, com potência entre 4.430W e 5.250W, equipadas com dupla chapa de tostagem antiaderente para caramelização dos pães, painel digital para ajuste de temperatura e velocidade da esteira, regulagem manual para compressão das partes do pão, tempo de tostagem variável de acordo com a necessidade; acessório disponível: alimentador de pães inclinado.</v>
      </c>
      <c r="P590" s="12" t="str">
        <f>IFERROR(IF(N590="","",IF(VLOOKUP(LEFT(N590,10),'Universo_BK-BIT'!$A$5:$E$10005,2,0)="","X",VLOOKUP(LEFT(N590,10),'Universo_BK-BIT'!$A$5:$E$10005,2,0))),"X")</f>
        <v>BK</v>
      </c>
      <c r="Q590" s="12">
        <f>IFERROR(IF(P590="X","",VLOOKUP(LEFT(N590,10),'Universo_BK-BIT'!$A$5:$E$10005,3,0)),"")</f>
        <v>14</v>
      </c>
      <c r="R590" s="14" t="e">
        <f t="shared" si="28"/>
        <v>#REF!</v>
      </c>
      <c r="S590" s="14" t="e">
        <f t="shared" si="29"/>
        <v>#N/A</v>
      </c>
      <c r="T590" s="14"/>
      <c r="U590" s="14" t="str">
        <f ca="1">IFERROR(IF(P590="X",IF(VLOOKUP(B590,'Oficios_-_pend_criticas'!$C$3:$J$4739,5,0)="","",IF(VLOOKUP(B590,'Oficios_-_pend_criticas'!$C$3:$J$4739,7,0)="",IF(TODAY()&gt;VLOOKUP(B590,'Oficios_-_pend_criticas'!$C$3:$J$4739,5,0),"X",""),IF(VLOOKUP(B590,'Oficios_-_pend_criticas'!$C$3:$J$4739,7,0)&gt;VLOOKUP(B590,'Oficios_-_pend_criticas'!$C$3:$J$4739,5,0),"X",""))),""),"")</f>
        <v/>
      </c>
      <c r="V590" s="14" t="str">
        <f ca="1">IFERROR(IF(Q590=0,IF(VLOOKUP(B590,'Oficios_-_pend_criticas'!$C$3:$J$4739,5,0)="","",IF(VLOOKUP(B590,'Oficios_-_pend_criticas'!$C$3:$J$4739,7,0)="",IF(TODAY()&gt;VLOOKUP(B590,'Oficios_-_pend_criticas'!$C$3:$J$4739,5,0),"X",""),IF(VLOOKUP(B590,'Oficios_-_pend_criticas'!$C$3:$J$4739,7,0)&gt;VLOOKUP(B590,'Oficios_-_pend_criticas'!$C$3:$J$4739,5,0),"X",""))),""),"")</f>
        <v/>
      </c>
      <c r="W590" s="14" t="str">
        <f ca="1">IFERROR(IF(P590&lt;&gt;"X",IF(Q590&gt;0,IF(VLOOKUP(B590,'Oficios_-_pend_criticas'!$C$4:$J$4739,5,0)="","",IF(VLOOKUP(B590,'Oficios_-_pend_criticas'!$C$4:$J$4739,7,0)="",IF(TODAY()&gt;VLOOKUP(B590,'Oficios_-_pend_criticas'!$C$4:$J$4739,5,0),"X",""),IF(VLOOKUP(B590,'Oficios_-_pend_criticas'!$C$4:$J$4739,7,0)&gt;VLOOKUP(B590,'Oficios_-_pend_criticas'!$C$4:$J$4739,5,0),"X",""))),""),""),"")</f>
        <v/>
      </c>
    </row>
    <row r="591" spans="1:23" ht="36.75" hidden="1" customHeight="1" x14ac:dyDescent="0.25">
      <c r="A591" s="9" t="str">
        <f t="shared" si="27"/>
        <v/>
      </c>
      <c r="B591" s="10" t="s">
        <v>1464</v>
      </c>
      <c r="C591" s="11" t="e">
        <f>IF(B591="","",VLOOKUP(B591,#REF!,6,0))</f>
        <v>#REF!</v>
      </c>
      <c r="D591" s="12" t="e">
        <f>IF(B591="","",VLOOKUP(B591,#REF!,22,0))</f>
        <v>#REF!</v>
      </c>
      <c r="E591" s="10" t="e">
        <f>IF(B591="","",VLOOKUP(B591,Consultas_públicas!$A$376:$G$3879,7,0))</f>
        <v>#N/A</v>
      </c>
      <c r="F591" s="12" t="s">
        <v>558</v>
      </c>
      <c r="G591" s="13">
        <v>43543</v>
      </c>
      <c r="H591" s="14" t="str">
        <f>IFERROR(IF(VLOOKUP(B591,'Oficios_-_pend_criticas'!$C$4:$D$4739,2,0)="","","X"),"")</f>
        <v/>
      </c>
      <c r="I591" s="12"/>
      <c r="J591" s="13"/>
      <c r="K591" s="10"/>
      <c r="L591" s="12" t="str">
        <f>IFERROR(VLOOKUP(B591,Retorno_da_RFB!$D$3:$I$6388,5,0),"")</f>
        <v>039</v>
      </c>
      <c r="M591" s="13">
        <f>IFERROR(VLOOKUP(B591,Retorno_da_RFB!$D$3:$I$6388,6,0),"")</f>
        <v>43556</v>
      </c>
      <c r="N591" s="10" t="str">
        <f>IFERROR(VLOOKUP(B591,Retorno_da_RFB!$D$3:$I$6388,3,0),"")</f>
        <v>8701.95.90</v>
      </c>
      <c r="O591" s="10" t="str">
        <f>IFERROR(VLOOKUP(B591,Retorno_da_RFB!$D$3:$I$6388,4,0),"")</f>
        <v>Tratores florestais articulados sobre rodas para baldeio de toras de madeira, com ou sem guincho auxiliar de tração, com capacidade de carga igual ou superior a 14t com tração 4 x 6 ou superior, com grua de alcance máximo igual ou superior a 7,5m e garra hidráulica, velocidade máxima de deslocamento inferior a 25km/h, potência do motor superior a 210HP, com transmissão hidrostática de 2 velocidades, denominados tecnicamente “Forwarder“.</v>
      </c>
      <c r="P591" s="12" t="str">
        <f>IFERROR(IF(N591="","",IF(VLOOKUP(LEFT(N591,10),'Universo_BK-BIT'!$A$5:$E$10005,2,0)="","X",VLOOKUP(LEFT(N591,10),'Universo_BK-BIT'!$A$5:$E$10005,2,0))),"X")</f>
        <v>BK</v>
      </c>
      <c r="Q591" s="12">
        <f>IFERROR(IF(P591="X","",VLOOKUP(LEFT(N591,10),'Universo_BK-BIT'!$A$5:$E$10005,3,0)),"")</f>
        <v>14</v>
      </c>
      <c r="R591" s="14" t="e">
        <f t="shared" si="28"/>
        <v>#REF!</v>
      </c>
      <c r="S591" s="14" t="e">
        <f t="shared" si="29"/>
        <v>#N/A</v>
      </c>
      <c r="T591" s="14"/>
      <c r="U591" s="14" t="str">
        <f ca="1">IFERROR(IF(P591="X",IF(VLOOKUP(B591,'Oficios_-_pend_criticas'!$C$3:$J$4739,5,0)="","",IF(VLOOKUP(B591,'Oficios_-_pend_criticas'!$C$3:$J$4739,7,0)="",IF(TODAY()&gt;VLOOKUP(B591,'Oficios_-_pend_criticas'!$C$3:$J$4739,5,0),"X",""),IF(VLOOKUP(B591,'Oficios_-_pend_criticas'!$C$3:$J$4739,7,0)&gt;VLOOKUP(B591,'Oficios_-_pend_criticas'!$C$3:$J$4739,5,0),"X",""))),""),"")</f>
        <v/>
      </c>
      <c r="V591" s="14" t="str">
        <f ca="1">IFERROR(IF(Q591=0,IF(VLOOKUP(B591,'Oficios_-_pend_criticas'!$C$3:$J$4739,5,0)="","",IF(VLOOKUP(B591,'Oficios_-_pend_criticas'!$C$3:$J$4739,7,0)="",IF(TODAY()&gt;VLOOKUP(B591,'Oficios_-_pend_criticas'!$C$3:$J$4739,5,0),"X",""),IF(VLOOKUP(B591,'Oficios_-_pend_criticas'!$C$3:$J$4739,7,0)&gt;VLOOKUP(B591,'Oficios_-_pend_criticas'!$C$3:$J$4739,5,0),"X",""))),""),"")</f>
        <v/>
      </c>
      <c r="W591" s="14" t="str">
        <f ca="1">IFERROR(IF(P591&lt;&gt;"X",IF(Q591&gt;0,IF(VLOOKUP(B591,'Oficios_-_pend_criticas'!$C$4:$J$4739,5,0)="","",IF(VLOOKUP(B591,'Oficios_-_pend_criticas'!$C$4:$J$4739,7,0)="",IF(TODAY()&gt;VLOOKUP(B591,'Oficios_-_pend_criticas'!$C$4:$J$4739,5,0),"X",""),IF(VLOOKUP(B591,'Oficios_-_pend_criticas'!$C$4:$J$4739,7,0)&gt;VLOOKUP(B591,'Oficios_-_pend_criticas'!$C$4:$J$4739,5,0),"X",""))),""),""),"")</f>
        <v/>
      </c>
    </row>
    <row r="592" spans="1:23" ht="36.75" hidden="1" customHeight="1" x14ac:dyDescent="0.25">
      <c r="A592" s="9" t="str">
        <f t="shared" si="27"/>
        <v/>
      </c>
      <c r="B592" s="10" t="s">
        <v>1467</v>
      </c>
      <c r="C592" s="11" t="e">
        <f>IF(B592="","",VLOOKUP(B592,#REF!,6,0))</f>
        <v>#REF!</v>
      </c>
      <c r="D592" s="12" t="e">
        <f>IF(B592="","",VLOOKUP(B592,#REF!,22,0))</f>
        <v>#REF!</v>
      </c>
      <c r="E592" s="10" t="e">
        <f>IF(B592="","",VLOOKUP(B592,Consultas_públicas!$A$376:$G$3879,7,0))</f>
        <v>#N/A</v>
      </c>
      <c r="F592" s="12" t="s">
        <v>558</v>
      </c>
      <c r="G592" s="13">
        <v>43543</v>
      </c>
      <c r="H592" s="14" t="str">
        <f>IFERROR(IF(VLOOKUP(B592,'Oficios_-_pend_criticas'!$C$4:$D$4739,2,0)="","","X"),"")</f>
        <v/>
      </c>
      <c r="I592" s="12"/>
      <c r="J592" s="13"/>
      <c r="K592" s="10"/>
      <c r="L592" s="12" t="str">
        <f>IFERROR(VLOOKUP(B592,Retorno_da_RFB!$D$3:$I$6388,5,0),"")</f>
        <v>039</v>
      </c>
      <c r="M592" s="13">
        <f>IFERROR(VLOOKUP(B592,Retorno_da_RFB!$D$3:$I$6388,6,0),"")</f>
        <v>43556</v>
      </c>
      <c r="N592" s="10" t="str">
        <f>IFERROR(VLOOKUP(B592,Retorno_da_RFB!$D$3:$I$6388,3,0),"")</f>
        <v>9027.80.99</v>
      </c>
      <c r="O592" s="10" t="str">
        <f>IFERROR(VLOOKUP(B592,Retorno_da_RFB!$D$3:$I$6388,4,0),"")</f>
        <v>Equipamentos para análise de goma com superaquecedor integrado para diesel e combustível de aviação; possibilidade ou não de 3 ou 5 postos de operação; conforme a ASTM D381 e ISO 6246; controle de temperatura por meio de um controlador proporcional integral derivativo - PID; injeção de ar quente; e possibilidade ou não de injeção de vapor de água por acoplamento ao gerador de vapor; resistor interno para aquecimento; faixa de temperatura de 140 a 260°C; volume de amostra de 100mL; monitoramento do fluxo de controle de ar e/ou vapor por meio de manômetro calibrado.</v>
      </c>
      <c r="P592" s="12" t="str">
        <f>IFERROR(IF(N592="","",IF(VLOOKUP(LEFT(N592,10),'Universo_BK-BIT'!$A$5:$E$10005,2,0)="","X",VLOOKUP(LEFT(N592,10),'Universo_BK-BIT'!$A$5:$E$10005,2,0))),"X")</f>
        <v>BK</v>
      </c>
      <c r="Q592" s="12">
        <f>IFERROR(IF(P592="X","",VLOOKUP(LEFT(N592,10),'Universo_BK-BIT'!$A$5:$E$10005,3,0)),"")</f>
        <v>14</v>
      </c>
      <c r="R592" s="14" t="e">
        <f t="shared" si="28"/>
        <v>#REF!</v>
      </c>
      <c r="S592" s="14" t="e">
        <f t="shared" si="29"/>
        <v>#N/A</v>
      </c>
      <c r="T592" s="14"/>
      <c r="U592" s="14" t="str">
        <f ca="1">IFERROR(IF(P592="X",IF(VLOOKUP(B592,'Oficios_-_pend_criticas'!$C$3:$J$4739,5,0)="","",IF(VLOOKUP(B592,'Oficios_-_pend_criticas'!$C$3:$J$4739,7,0)="",IF(TODAY()&gt;VLOOKUP(B592,'Oficios_-_pend_criticas'!$C$3:$J$4739,5,0),"X",""),IF(VLOOKUP(B592,'Oficios_-_pend_criticas'!$C$3:$J$4739,7,0)&gt;VLOOKUP(B592,'Oficios_-_pend_criticas'!$C$3:$J$4739,5,0),"X",""))),""),"")</f>
        <v/>
      </c>
      <c r="V592" s="14" t="str">
        <f ca="1">IFERROR(IF(Q592=0,IF(VLOOKUP(B592,'Oficios_-_pend_criticas'!$C$3:$J$4739,5,0)="","",IF(VLOOKUP(B592,'Oficios_-_pend_criticas'!$C$3:$J$4739,7,0)="",IF(TODAY()&gt;VLOOKUP(B592,'Oficios_-_pend_criticas'!$C$3:$J$4739,5,0),"X",""),IF(VLOOKUP(B592,'Oficios_-_pend_criticas'!$C$3:$J$4739,7,0)&gt;VLOOKUP(B592,'Oficios_-_pend_criticas'!$C$3:$J$4739,5,0),"X",""))),""),"")</f>
        <v/>
      </c>
      <c r="W592" s="14" t="str">
        <f ca="1">IFERROR(IF(P592&lt;&gt;"X",IF(Q592&gt;0,IF(VLOOKUP(B592,'Oficios_-_pend_criticas'!$C$4:$J$4739,5,0)="","",IF(VLOOKUP(B592,'Oficios_-_pend_criticas'!$C$4:$J$4739,7,0)="",IF(TODAY()&gt;VLOOKUP(B592,'Oficios_-_pend_criticas'!$C$4:$J$4739,5,0),"X",""),IF(VLOOKUP(B592,'Oficios_-_pend_criticas'!$C$4:$J$4739,7,0)&gt;VLOOKUP(B592,'Oficios_-_pend_criticas'!$C$4:$J$4739,5,0),"X",""))),""),""),"")</f>
        <v/>
      </c>
    </row>
    <row r="593" spans="1:23" ht="36.75" hidden="1" customHeight="1" x14ac:dyDescent="0.25">
      <c r="A593" s="9" t="str">
        <f t="shared" si="27"/>
        <v/>
      </c>
      <c r="B593" s="10" t="s">
        <v>1469</v>
      </c>
      <c r="C593" s="11" t="e">
        <f>IF(B593="","",VLOOKUP(B593,#REF!,6,0))</f>
        <v>#REF!</v>
      </c>
      <c r="D593" s="12" t="e">
        <f>IF(B593="","",VLOOKUP(B593,#REF!,22,0))</f>
        <v>#REF!</v>
      </c>
      <c r="E593" s="10" t="e">
        <f>IF(B593="","",VLOOKUP(B593,Consultas_públicas!$A$376:$G$3879,7,0))</f>
        <v>#N/A</v>
      </c>
      <c r="F593" s="12" t="s">
        <v>558</v>
      </c>
      <c r="G593" s="13">
        <v>43543</v>
      </c>
      <c r="H593" s="14" t="str">
        <f>IFERROR(IF(VLOOKUP(B593,'Oficios_-_pend_criticas'!$C$4:$D$4739,2,0)="","","X"),"")</f>
        <v/>
      </c>
      <c r="I593" s="12"/>
      <c r="J593" s="13"/>
      <c r="K593" s="10"/>
      <c r="L593" s="12" t="str">
        <f>IFERROR(VLOOKUP(B593,Retorno_da_RFB!$D$3:$I$6388,5,0),"")</f>
        <v>039</v>
      </c>
      <c r="M593" s="13">
        <f>IFERROR(VLOOKUP(B593,Retorno_da_RFB!$D$3:$I$6388,6,0),"")</f>
        <v>43556</v>
      </c>
      <c r="N593" s="10" t="str">
        <f>IFERROR(VLOOKUP(B593,Retorno_da_RFB!$D$3:$I$6388,3,0),"")</f>
        <v>8414.90.39</v>
      </c>
      <c r="O593" s="10" t="str">
        <f>IFERROR(VLOOKUP(B593,Retorno_da_RFB!$D$3:$I$6388,4,0),"")</f>
        <v>Rotores próprios para compressor de ar centrífugo, com superfícies para montagem de mancais, peso de 2.869kg, comprimento de 3.238,5mm, constituído de 3 impelidores e diâmetros de 850, 950 e 1.060mm.</v>
      </c>
      <c r="P593" s="12" t="str">
        <f>IFERROR(IF(N593="","",IF(VLOOKUP(LEFT(N593,10),'Universo_BK-BIT'!$A$5:$E$10005,2,0)="","X",VLOOKUP(LEFT(N593,10),'Universo_BK-BIT'!$A$5:$E$10005,2,0))),"X")</f>
        <v>BK</v>
      </c>
      <c r="Q593" s="12">
        <f>IFERROR(IF(P593="X","",VLOOKUP(LEFT(N593,10),'Universo_BK-BIT'!$A$5:$E$10005,3,0)),"")</f>
        <v>14</v>
      </c>
      <c r="R593" s="14" t="e">
        <f t="shared" si="28"/>
        <v>#REF!</v>
      </c>
      <c r="S593" s="14" t="e">
        <f t="shared" si="29"/>
        <v>#N/A</v>
      </c>
      <c r="T593" s="14"/>
      <c r="U593" s="14" t="str">
        <f ca="1">IFERROR(IF(P593="X",IF(VLOOKUP(B593,'Oficios_-_pend_criticas'!$C$3:$J$4739,5,0)="","",IF(VLOOKUP(B593,'Oficios_-_pend_criticas'!$C$3:$J$4739,7,0)="",IF(TODAY()&gt;VLOOKUP(B593,'Oficios_-_pend_criticas'!$C$3:$J$4739,5,0),"X",""),IF(VLOOKUP(B593,'Oficios_-_pend_criticas'!$C$3:$J$4739,7,0)&gt;VLOOKUP(B593,'Oficios_-_pend_criticas'!$C$3:$J$4739,5,0),"X",""))),""),"")</f>
        <v/>
      </c>
      <c r="V593" s="14" t="str">
        <f ca="1">IFERROR(IF(Q593=0,IF(VLOOKUP(B593,'Oficios_-_pend_criticas'!$C$3:$J$4739,5,0)="","",IF(VLOOKUP(B593,'Oficios_-_pend_criticas'!$C$3:$J$4739,7,0)="",IF(TODAY()&gt;VLOOKUP(B593,'Oficios_-_pend_criticas'!$C$3:$J$4739,5,0),"X",""),IF(VLOOKUP(B593,'Oficios_-_pend_criticas'!$C$3:$J$4739,7,0)&gt;VLOOKUP(B593,'Oficios_-_pend_criticas'!$C$3:$J$4739,5,0),"X",""))),""),"")</f>
        <v/>
      </c>
      <c r="W593" s="14" t="str">
        <f ca="1">IFERROR(IF(P593&lt;&gt;"X",IF(Q593&gt;0,IF(VLOOKUP(B593,'Oficios_-_pend_criticas'!$C$4:$J$4739,5,0)="","",IF(VLOOKUP(B593,'Oficios_-_pend_criticas'!$C$4:$J$4739,7,0)="",IF(TODAY()&gt;VLOOKUP(B593,'Oficios_-_pend_criticas'!$C$4:$J$4739,5,0),"X",""),IF(VLOOKUP(B593,'Oficios_-_pend_criticas'!$C$4:$J$4739,7,0)&gt;VLOOKUP(B593,'Oficios_-_pend_criticas'!$C$4:$J$4739,5,0),"X",""))),""),""),"")</f>
        <v/>
      </c>
    </row>
    <row r="594" spans="1:23" ht="36.75" hidden="1" customHeight="1" x14ac:dyDescent="0.25">
      <c r="A594" s="9" t="str">
        <f t="shared" si="27"/>
        <v/>
      </c>
      <c r="B594" s="10" t="s">
        <v>1472</v>
      </c>
      <c r="C594" s="11" t="e">
        <f>IF(B594="","",VLOOKUP(B594,#REF!,6,0))</f>
        <v>#REF!</v>
      </c>
      <c r="D594" s="12" t="e">
        <f>IF(B594="","",VLOOKUP(B594,#REF!,22,0))</f>
        <v>#REF!</v>
      </c>
      <c r="E594" s="10" t="e">
        <f>IF(B594="","",VLOOKUP(B594,Consultas_públicas!$A$376:$G$3879,7,0))</f>
        <v>#N/A</v>
      </c>
      <c r="F594" s="12" t="s">
        <v>558</v>
      </c>
      <c r="G594" s="13">
        <v>43543</v>
      </c>
      <c r="H594" s="14" t="str">
        <f>IFERROR(IF(VLOOKUP(B594,'Oficios_-_pend_criticas'!$C$4:$D$4739,2,0)="","","X"),"")</f>
        <v/>
      </c>
      <c r="I594" s="12"/>
      <c r="J594" s="13"/>
      <c r="K594" s="10"/>
      <c r="L594" s="12" t="str">
        <f>IFERROR(VLOOKUP(B594,Retorno_da_RFB!$D$3:$I$6388,5,0),"")</f>
        <v>039</v>
      </c>
      <c r="M594" s="13">
        <f>IFERROR(VLOOKUP(B594,Retorno_da_RFB!$D$3:$I$6388,6,0),"")</f>
        <v>43556</v>
      </c>
      <c r="N594" s="10" t="str">
        <f>IFERROR(VLOOKUP(B594,Retorno_da_RFB!$D$3:$I$6388,3,0),"")</f>
        <v>8414.30.99</v>
      </c>
      <c r="O594" s="10" t="str">
        <f>IFERROR(VLOOKUP(B594,Retorno_da_RFB!$D$3:$I$6388,4,0),"")</f>
        <v>Compressores e motocompressores semi-herméticos, tipo parafuso, para utilização em equipamentos frigoríficos, com deslocamento volumétrico acima de 165m³/h, mas não superior a 400m³/h.</v>
      </c>
      <c r="P594" s="12" t="str">
        <f>IFERROR(IF(N594="","",IF(VLOOKUP(LEFT(N594,10),'Universo_BK-BIT'!$A$5:$E$10005,2,0)="","X",VLOOKUP(LEFT(N594,10),'Universo_BK-BIT'!$A$5:$E$10005,2,0))),"X")</f>
        <v>BK</v>
      </c>
      <c r="Q594" s="12">
        <f>IFERROR(IF(P594="X","",VLOOKUP(LEFT(N594,10),'Universo_BK-BIT'!$A$5:$E$10005,3,0)),"")</f>
        <v>14</v>
      </c>
      <c r="R594" s="14" t="e">
        <f t="shared" si="28"/>
        <v>#REF!</v>
      </c>
      <c r="S594" s="14" t="e">
        <f t="shared" si="29"/>
        <v>#N/A</v>
      </c>
      <c r="T594" s="14"/>
      <c r="U594" s="14" t="str">
        <f ca="1">IFERROR(IF(P594="X",IF(VLOOKUP(B594,'Oficios_-_pend_criticas'!$C$3:$J$4739,5,0)="","",IF(VLOOKUP(B594,'Oficios_-_pend_criticas'!$C$3:$J$4739,7,0)="",IF(TODAY()&gt;VLOOKUP(B594,'Oficios_-_pend_criticas'!$C$3:$J$4739,5,0),"X",""),IF(VLOOKUP(B594,'Oficios_-_pend_criticas'!$C$3:$J$4739,7,0)&gt;VLOOKUP(B594,'Oficios_-_pend_criticas'!$C$3:$J$4739,5,0),"X",""))),""),"")</f>
        <v/>
      </c>
      <c r="V594" s="14" t="str">
        <f ca="1">IFERROR(IF(Q594=0,IF(VLOOKUP(B594,'Oficios_-_pend_criticas'!$C$3:$J$4739,5,0)="","",IF(VLOOKUP(B594,'Oficios_-_pend_criticas'!$C$3:$J$4739,7,0)="",IF(TODAY()&gt;VLOOKUP(B594,'Oficios_-_pend_criticas'!$C$3:$J$4739,5,0),"X",""),IF(VLOOKUP(B594,'Oficios_-_pend_criticas'!$C$3:$J$4739,7,0)&gt;VLOOKUP(B594,'Oficios_-_pend_criticas'!$C$3:$J$4739,5,0),"X",""))),""),"")</f>
        <v/>
      </c>
      <c r="W594" s="14" t="str">
        <f ca="1">IFERROR(IF(P594&lt;&gt;"X",IF(Q594&gt;0,IF(VLOOKUP(B594,'Oficios_-_pend_criticas'!$C$4:$J$4739,5,0)="","",IF(VLOOKUP(B594,'Oficios_-_pend_criticas'!$C$4:$J$4739,7,0)="",IF(TODAY()&gt;VLOOKUP(B594,'Oficios_-_pend_criticas'!$C$4:$J$4739,5,0),"X",""),IF(VLOOKUP(B594,'Oficios_-_pend_criticas'!$C$4:$J$4739,7,0)&gt;VLOOKUP(B594,'Oficios_-_pend_criticas'!$C$4:$J$4739,5,0),"X",""))),""),""),"")</f>
        <v/>
      </c>
    </row>
    <row r="595" spans="1:23" ht="36.75" hidden="1" customHeight="1" x14ac:dyDescent="0.25">
      <c r="A595" s="9" t="str">
        <f t="shared" si="27"/>
        <v/>
      </c>
      <c r="B595" s="10" t="s">
        <v>1475</v>
      </c>
      <c r="C595" s="11" t="e">
        <f>IF(B595="","",VLOOKUP(B595,#REF!,6,0))</f>
        <v>#REF!</v>
      </c>
      <c r="D595" s="12" t="e">
        <f>IF(B595="","",VLOOKUP(B595,#REF!,22,0))</f>
        <v>#REF!</v>
      </c>
      <c r="E595" s="10" t="e">
        <f>IF(B595="","",VLOOKUP(B595,Consultas_públicas!$A$376:$G$3879,7,0))</f>
        <v>#N/A</v>
      </c>
      <c r="F595" s="12" t="s">
        <v>1476</v>
      </c>
      <c r="G595" s="13">
        <v>43550</v>
      </c>
      <c r="H595" s="14" t="str">
        <f>IFERROR(IF(VLOOKUP(B595,'Oficios_-_pend_criticas'!$C$4:$D$4739,2,0)="","","X"),"")</f>
        <v/>
      </c>
      <c r="I595" s="12"/>
      <c r="J595" s="13"/>
      <c r="K595" s="10"/>
      <c r="L595" s="12" t="str">
        <f>IFERROR(VLOOKUP(B595,Retorno_da_RFB!$D$3:$I$6388,5,0),"")</f>
        <v>047</v>
      </c>
      <c r="M595" s="13">
        <f>IFERROR(VLOOKUP(B595,Retorno_da_RFB!$D$3:$I$6388,6,0),"")</f>
        <v>43563</v>
      </c>
      <c r="N595" s="10" t="str">
        <f>IFERROR(VLOOKUP(B595,Retorno_da_RFB!$D$3:$I$6388,3,0),"")</f>
        <v>8422.40.90</v>
      </c>
      <c r="O595" s="10" t="str">
        <f>IFERROR(VLOOKUP(B595,Retorno_da_RFB!$D$3:$I$6388,4,0),"")</f>
        <v>Máquinas automáticas para carregamento simultâneo de produtos pré-embalados distintamente, em caixas de papelão tipo RSC, com controlador lógico programável, painel de comando central, compostas de 02 transportadores de pacotes individuais, cadeia de transferência suspensa, 01 transportador de pacotes agrupados, 01 autotransformador 220/400V 3F+N+T, 01 unidade robótica de encaixotamento com  controle de camadas, 01 transportador de caixas vazias e 01 transportador de caixas cheias, capacidade de 22 ciclos / minuto, sistema IHM, com tela sensível ao toque, dispositivo de contagem e identificação de caixas com produtos faltantes.</v>
      </c>
      <c r="P595" s="12" t="str">
        <f>IFERROR(IF(N595="","",IF(VLOOKUP(LEFT(N595,10),'Universo_BK-BIT'!$A$5:$E$10005,2,0)="","X",VLOOKUP(LEFT(N595,10),'Universo_BK-BIT'!$A$5:$E$10005,2,0))),"X")</f>
        <v>BK</v>
      </c>
      <c r="Q595" s="12">
        <f>IFERROR(IF(P595="X","",VLOOKUP(LEFT(N595,10),'Universo_BK-BIT'!$A$5:$E$10005,3,0)),"")</f>
        <v>14</v>
      </c>
      <c r="R595" s="14" t="e">
        <f t="shared" si="28"/>
        <v>#REF!</v>
      </c>
      <c r="S595" s="14" t="e">
        <f t="shared" si="29"/>
        <v>#N/A</v>
      </c>
      <c r="T595" s="14"/>
      <c r="U595" s="14" t="str">
        <f ca="1">IFERROR(IF(P595="X",IF(VLOOKUP(B595,'Oficios_-_pend_criticas'!$C$3:$J$4739,5,0)="","",IF(VLOOKUP(B595,'Oficios_-_pend_criticas'!$C$3:$J$4739,7,0)="",IF(TODAY()&gt;VLOOKUP(B595,'Oficios_-_pend_criticas'!$C$3:$J$4739,5,0),"X",""),IF(VLOOKUP(B595,'Oficios_-_pend_criticas'!$C$3:$J$4739,7,0)&gt;VLOOKUP(B595,'Oficios_-_pend_criticas'!$C$3:$J$4739,5,0),"X",""))),""),"")</f>
        <v/>
      </c>
      <c r="V595" s="14" t="str">
        <f ca="1">IFERROR(IF(Q595=0,IF(VLOOKUP(B595,'Oficios_-_pend_criticas'!$C$3:$J$4739,5,0)="","",IF(VLOOKUP(B595,'Oficios_-_pend_criticas'!$C$3:$J$4739,7,0)="",IF(TODAY()&gt;VLOOKUP(B595,'Oficios_-_pend_criticas'!$C$3:$J$4739,5,0),"X",""),IF(VLOOKUP(B595,'Oficios_-_pend_criticas'!$C$3:$J$4739,7,0)&gt;VLOOKUP(B595,'Oficios_-_pend_criticas'!$C$3:$J$4739,5,0),"X",""))),""),"")</f>
        <v/>
      </c>
      <c r="W595" s="14" t="str">
        <f ca="1">IFERROR(IF(P595&lt;&gt;"X",IF(Q595&gt;0,IF(VLOOKUP(B595,'Oficios_-_pend_criticas'!$C$4:$J$4739,5,0)="","",IF(VLOOKUP(B595,'Oficios_-_pend_criticas'!$C$4:$J$4739,7,0)="",IF(TODAY()&gt;VLOOKUP(B595,'Oficios_-_pend_criticas'!$C$4:$J$4739,5,0),"X",""),IF(VLOOKUP(B595,'Oficios_-_pend_criticas'!$C$4:$J$4739,7,0)&gt;VLOOKUP(B595,'Oficios_-_pend_criticas'!$C$4:$J$4739,5,0),"X",""))),""),""),"")</f>
        <v/>
      </c>
    </row>
    <row r="596" spans="1:23" ht="36.75" hidden="1" customHeight="1" x14ac:dyDescent="0.25">
      <c r="A596" s="9" t="str">
        <f t="shared" si="27"/>
        <v/>
      </c>
      <c r="B596" s="10" t="s">
        <v>1479</v>
      </c>
      <c r="C596" s="11" t="e">
        <f>IF(B596="","",VLOOKUP(B596,#REF!,6,0))</f>
        <v>#REF!</v>
      </c>
      <c r="D596" s="12" t="e">
        <f>IF(B596="","",VLOOKUP(B596,#REF!,22,0))</f>
        <v>#REF!</v>
      </c>
      <c r="E596" s="10" t="e">
        <f>IF(B596="","",VLOOKUP(B596,Consultas_públicas!$A$376:$G$3879,7,0))</f>
        <v>#N/A</v>
      </c>
      <c r="F596" s="12" t="s">
        <v>1476</v>
      </c>
      <c r="G596" s="13">
        <v>43550</v>
      </c>
      <c r="H596" s="14" t="str">
        <f>IFERROR(IF(VLOOKUP(B596,'Oficios_-_pend_criticas'!$C$4:$D$4739,2,0)="","","X"),"")</f>
        <v/>
      </c>
      <c r="I596" s="12"/>
      <c r="J596" s="13"/>
      <c r="K596" s="10"/>
      <c r="L596" s="12" t="str">
        <f>IFERROR(VLOOKUP(B596,Retorno_da_RFB!$D$3:$I$6388,5,0),"")</f>
        <v>047</v>
      </c>
      <c r="M596" s="13">
        <f>IFERROR(VLOOKUP(B596,Retorno_da_RFB!$D$3:$I$6388,6,0),"")</f>
        <v>43563</v>
      </c>
      <c r="N596" s="10" t="str">
        <f>IFERROR(VLOOKUP(B596,Retorno_da_RFB!$D$3:$I$6388,3,0),"")</f>
        <v>8423.30.11</v>
      </c>
      <c r="O596" s="10" t="str">
        <f>IFERROR(VLOOKUP(B596,Retorno_da_RFB!$D$3:$I$6388,4,0),"")</f>
        <v>Combinações de máquinas para pesagem e dosagem contínua das matérias primas, massa cerâmica, de floculantes e água, para a produção de barbotina cerâmica para a produção de pisos e revestimentos cerâmicos através do processo de moagem via úmido, com esteiras pesadoras e dispositivos de dosagem de matérias primas secas com umidade de até 14% e para a dosagem de matérias primas úmidas com umidade entre 17 e 30%. Extratores a correia com larguras de até 1.300 mm apoiadas sobre fotocélulas de carga, alimentador de rosca , bombas de transferência de líquidos e água de processo.</v>
      </c>
      <c r="P596" s="12" t="str">
        <f>IFERROR(IF(N596="","",IF(VLOOKUP(LEFT(N596,10),'Universo_BK-BIT'!$A$5:$E$10005,2,0)="","X",VLOOKUP(LEFT(N596,10),'Universo_BK-BIT'!$A$5:$E$10005,2,0))),"X")</f>
        <v>BK</v>
      </c>
      <c r="Q596" s="12">
        <f>IFERROR(IF(P596="X","",VLOOKUP(LEFT(N596,10),'Universo_BK-BIT'!$A$5:$E$10005,3,0)),"")</f>
        <v>14</v>
      </c>
      <c r="R596" s="14" t="e">
        <f t="shared" si="28"/>
        <v>#REF!</v>
      </c>
      <c r="S596" s="14" t="e">
        <f t="shared" si="29"/>
        <v>#N/A</v>
      </c>
      <c r="T596" s="14"/>
      <c r="U596" s="14" t="str">
        <f ca="1">IFERROR(IF(P596="X",IF(VLOOKUP(B596,'Oficios_-_pend_criticas'!$C$3:$J$4739,5,0)="","",IF(VLOOKUP(B596,'Oficios_-_pend_criticas'!$C$3:$J$4739,7,0)="",IF(TODAY()&gt;VLOOKUP(B596,'Oficios_-_pend_criticas'!$C$3:$J$4739,5,0),"X",""),IF(VLOOKUP(B596,'Oficios_-_pend_criticas'!$C$3:$J$4739,7,0)&gt;VLOOKUP(B596,'Oficios_-_pend_criticas'!$C$3:$J$4739,5,0),"X",""))),""),"")</f>
        <v/>
      </c>
      <c r="V596" s="14" t="str">
        <f ca="1">IFERROR(IF(Q596=0,IF(VLOOKUP(B596,'Oficios_-_pend_criticas'!$C$3:$J$4739,5,0)="","",IF(VLOOKUP(B596,'Oficios_-_pend_criticas'!$C$3:$J$4739,7,0)="",IF(TODAY()&gt;VLOOKUP(B596,'Oficios_-_pend_criticas'!$C$3:$J$4739,5,0),"X",""),IF(VLOOKUP(B596,'Oficios_-_pend_criticas'!$C$3:$J$4739,7,0)&gt;VLOOKUP(B596,'Oficios_-_pend_criticas'!$C$3:$J$4739,5,0),"X",""))),""),"")</f>
        <v/>
      </c>
      <c r="W596" s="14" t="str">
        <f ca="1">IFERROR(IF(P596&lt;&gt;"X",IF(Q596&gt;0,IF(VLOOKUP(B596,'Oficios_-_pend_criticas'!$C$4:$J$4739,5,0)="","",IF(VLOOKUP(B596,'Oficios_-_pend_criticas'!$C$4:$J$4739,7,0)="",IF(TODAY()&gt;VLOOKUP(B596,'Oficios_-_pend_criticas'!$C$4:$J$4739,5,0),"X",""),IF(VLOOKUP(B596,'Oficios_-_pend_criticas'!$C$4:$J$4739,7,0)&gt;VLOOKUP(B596,'Oficios_-_pend_criticas'!$C$4:$J$4739,5,0),"X",""))),""),""),"")</f>
        <v/>
      </c>
    </row>
    <row r="597" spans="1:23" ht="36.75" hidden="1" customHeight="1" x14ac:dyDescent="0.25">
      <c r="A597" s="9" t="str">
        <f t="shared" si="27"/>
        <v/>
      </c>
      <c r="B597" s="10" t="s">
        <v>1482</v>
      </c>
      <c r="C597" s="11" t="e">
        <f>IF(B597="","",VLOOKUP(B597,#REF!,6,0))</f>
        <v>#REF!</v>
      </c>
      <c r="D597" s="12" t="e">
        <f>IF(B597="","",VLOOKUP(B597,#REF!,22,0))</f>
        <v>#REF!</v>
      </c>
      <c r="E597" s="10" t="e">
        <f>IF(B597="","",VLOOKUP(B597,Consultas_públicas!$A$376:$G$3879,7,0))</f>
        <v>#N/A</v>
      </c>
      <c r="F597" s="12" t="s">
        <v>1476</v>
      </c>
      <c r="G597" s="13">
        <v>43550</v>
      </c>
      <c r="H597" s="14" t="str">
        <f>IFERROR(IF(VLOOKUP(B597,'Oficios_-_pend_criticas'!$C$4:$D$4739,2,0)="","","X"),"")</f>
        <v/>
      </c>
      <c r="I597" s="12"/>
      <c r="J597" s="13"/>
      <c r="K597" s="10"/>
      <c r="L597" s="12" t="str">
        <f>IFERROR(VLOOKUP(B597,Retorno_da_RFB!$D$3:$I$6388,5,0),"")</f>
        <v>047</v>
      </c>
      <c r="M597" s="13">
        <f>IFERROR(VLOOKUP(B597,Retorno_da_RFB!$D$3:$I$6388,6,0),"")</f>
        <v>43563</v>
      </c>
      <c r="N597" s="10" t="str">
        <f>IFERROR(VLOOKUP(B597,Retorno_da_RFB!$D$3:$I$6388,3,0),"")</f>
        <v>8428.90.90</v>
      </c>
      <c r="O597" s="10" t="str">
        <f>IFERROR(VLOOKUP(B597,Retorno_da_RFB!$D$3:$I$6388,4,0),"")</f>
        <v>Combinações de máquinas de transporte, classificação e direcionamento de massa cerâmica entre o processo de produção, processo de atomização, estoque e alimentação das prensas ou silos para carga de caminhões, para a produção de pisos e revestimentos cerâmicos pelo processo via úmido.</v>
      </c>
      <c r="P597" s="12" t="str">
        <f>IFERROR(IF(N597="","",IF(VLOOKUP(LEFT(N597,10),'Universo_BK-BIT'!$A$5:$E$10005,2,0)="","X",VLOOKUP(LEFT(N597,10),'Universo_BK-BIT'!$A$5:$E$10005,2,0))),"X")</f>
        <v>BK</v>
      </c>
      <c r="Q597" s="12">
        <f>IFERROR(IF(P597="X","",VLOOKUP(LEFT(N597,10),'Universo_BK-BIT'!$A$5:$E$10005,3,0)),"")</f>
        <v>14</v>
      </c>
      <c r="R597" s="14" t="e">
        <f t="shared" si="28"/>
        <v>#REF!</v>
      </c>
      <c r="S597" s="14" t="e">
        <f t="shared" si="29"/>
        <v>#N/A</v>
      </c>
      <c r="T597" s="14"/>
      <c r="U597" s="14" t="str">
        <f ca="1">IFERROR(IF(P597="X",IF(VLOOKUP(B597,'Oficios_-_pend_criticas'!$C$3:$J$4739,5,0)="","",IF(VLOOKUP(B597,'Oficios_-_pend_criticas'!$C$3:$J$4739,7,0)="",IF(TODAY()&gt;VLOOKUP(B597,'Oficios_-_pend_criticas'!$C$3:$J$4739,5,0),"X",""),IF(VLOOKUP(B597,'Oficios_-_pend_criticas'!$C$3:$J$4739,7,0)&gt;VLOOKUP(B597,'Oficios_-_pend_criticas'!$C$3:$J$4739,5,0),"X",""))),""),"")</f>
        <v/>
      </c>
      <c r="V597" s="14" t="str">
        <f ca="1">IFERROR(IF(Q597=0,IF(VLOOKUP(B597,'Oficios_-_pend_criticas'!$C$3:$J$4739,5,0)="","",IF(VLOOKUP(B597,'Oficios_-_pend_criticas'!$C$3:$J$4739,7,0)="",IF(TODAY()&gt;VLOOKUP(B597,'Oficios_-_pend_criticas'!$C$3:$J$4739,5,0),"X",""),IF(VLOOKUP(B597,'Oficios_-_pend_criticas'!$C$3:$J$4739,7,0)&gt;VLOOKUP(B597,'Oficios_-_pend_criticas'!$C$3:$J$4739,5,0),"X",""))),""),"")</f>
        <v/>
      </c>
      <c r="W597" s="14" t="str">
        <f ca="1">IFERROR(IF(P597&lt;&gt;"X",IF(Q597&gt;0,IF(VLOOKUP(B597,'Oficios_-_pend_criticas'!$C$4:$J$4739,5,0)="","",IF(VLOOKUP(B597,'Oficios_-_pend_criticas'!$C$4:$J$4739,7,0)="",IF(TODAY()&gt;VLOOKUP(B597,'Oficios_-_pend_criticas'!$C$4:$J$4739,5,0),"X",""),IF(VLOOKUP(B597,'Oficios_-_pend_criticas'!$C$4:$J$4739,7,0)&gt;VLOOKUP(B597,'Oficios_-_pend_criticas'!$C$4:$J$4739,5,0),"X",""))),""),""),"")</f>
        <v/>
      </c>
    </row>
    <row r="598" spans="1:23" ht="36.75" hidden="1" customHeight="1" x14ac:dyDescent="0.25">
      <c r="A598" s="9" t="str">
        <f t="shared" si="27"/>
        <v/>
      </c>
      <c r="B598" s="10" t="s">
        <v>1484</v>
      </c>
      <c r="C598" s="11" t="e">
        <f>IF(B598="","",VLOOKUP(B598,#REF!,6,0))</f>
        <v>#REF!</v>
      </c>
      <c r="D598" s="12" t="e">
        <f>IF(B598="","",VLOOKUP(B598,#REF!,22,0))</f>
        <v>#REF!</v>
      </c>
      <c r="E598" s="10" t="e">
        <f>IF(B598="","",VLOOKUP(B598,Consultas_públicas!$A$376:$G$3879,7,0))</f>
        <v>#N/A</v>
      </c>
      <c r="F598" s="12" t="s">
        <v>1476</v>
      </c>
      <c r="G598" s="13">
        <v>43550</v>
      </c>
      <c r="H598" s="14" t="str">
        <f>IFERROR(IF(VLOOKUP(B598,'Oficios_-_pend_criticas'!$C$4:$D$4739,2,0)="","","X"),"")</f>
        <v/>
      </c>
      <c r="I598" s="12"/>
      <c r="J598" s="13"/>
      <c r="K598" s="10"/>
      <c r="L598" s="12" t="str">
        <f>IFERROR(VLOOKUP(B598,Retorno_da_RFB!$D$3:$I$6388,5,0),"")</f>
        <v>047</v>
      </c>
      <c r="M598" s="13">
        <f>IFERROR(VLOOKUP(B598,Retorno_da_RFB!$D$3:$I$6388,6,0),"")</f>
        <v>43563</v>
      </c>
      <c r="N598" s="10" t="str">
        <f>IFERROR(VLOOKUP(B598,Retorno_da_RFB!$D$3:$I$6388,3,0),"")</f>
        <v>8426.20.00</v>
      </c>
      <c r="O598" s="10" t="str">
        <f>IFERROR(VLOOKUP(B598,Retorno_da_RFB!$D$3:$I$6388,4,0),"")</f>
        <v>Guindastes de torres com coroa giratória, sem ponta de torre (tipo flat-top), com capacidade máxima de carga igual ou superior a 10.000kg e operação única com 2 quedas de cabo (apenas um carrinho sem necessidade de troca de 2 quedas para 4 quedas de cabo) com mecanismo de elevação, giro e carrinho com inversor de frequência, sendo as torres treliçadas e montantes do tipo caixa fechada.</v>
      </c>
      <c r="P598" s="12" t="str">
        <f>IFERROR(IF(N598="","",IF(VLOOKUP(LEFT(N598,10),'Universo_BK-BIT'!$A$5:$E$10005,2,0)="","X",VLOOKUP(LEFT(N598,10),'Universo_BK-BIT'!$A$5:$E$10005,2,0))),"X")</f>
        <v>BK</v>
      </c>
      <c r="Q598" s="12">
        <f>IFERROR(IF(P598="X","",VLOOKUP(LEFT(N598,10),'Universo_BK-BIT'!$A$5:$E$10005,3,0)),"")</f>
        <v>14</v>
      </c>
      <c r="R598" s="14" t="e">
        <f t="shared" si="28"/>
        <v>#REF!</v>
      </c>
      <c r="S598" s="14" t="e">
        <f t="shared" si="29"/>
        <v>#N/A</v>
      </c>
      <c r="T598" s="14"/>
      <c r="U598" s="14" t="str">
        <f ca="1">IFERROR(IF(P598="X",IF(VLOOKUP(B598,'Oficios_-_pend_criticas'!$C$3:$J$4739,5,0)="","",IF(VLOOKUP(B598,'Oficios_-_pend_criticas'!$C$3:$J$4739,7,0)="",IF(TODAY()&gt;VLOOKUP(B598,'Oficios_-_pend_criticas'!$C$3:$J$4739,5,0),"X",""),IF(VLOOKUP(B598,'Oficios_-_pend_criticas'!$C$3:$J$4739,7,0)&gt;VLOOKUP(B598,'Oficios_-_pend_criticas'!$C$3:$J$4739,5,0),"X",""))),""),"")</f>
        <v/>
      </c>
      <c r="V598" s="14" t="str">
        <f ca="1">IFERROR(IF(Q598=0,IF(VLOOKUP(B598,'Oficios_-_pend_criticas'!$C$3:$J$4739,5,0)="","",IF(VLOOKUP(B598,'Oficios_-_pend_criticas'!$C$3:$J$4739,7,0)="",IF(TODAY()&gt;VLOOKUP(B598,'Oficios_-_pend_criticas'!$C$3:$J$4739,5,0),"X",""),IF(VLOOKUP(B598,'Oficios_-_pend_criticas'!$C$3:$J$4739,7,0)&gt;VLOOKUP(B598,'Oficios_-_pend_criticas'!$C$3:$J$4739,5,0),"X",""))),""),"")</f>
        <v/>
      </c>
      <c r="W598" s="14" t="str">
        <f ca="1">IFERROR(IF(P598&lt;&gt;"X",IF(Q598&gt;0,IF(VLOOKUP(B598,'Oficios_-_pend_criticas'!$C$4:$J$4739,5,0)="","",IF(VLOOKUP(B598,'Oficios_-_pend_criticas'!$C$4:$J$4739,7,0)="",IF(TODAY()&gt;VLOOKUP(B598,'Oficios_-_pend_criticas'!$C$4:$J$4739,5,0),"X",""),IF(VLOOKUP(B598,'Oficios_-_pend_criticas'!$C$4:$J$4739,7,0)&gt;VLOOKUP(B598,'Oficios_-_pend_criticas'!$C$4:$J$4739,5,0),"X",""))),""),""),"")</f>
        <v/>
      </c>
    </row>
    <row r="599" spans="1:23" ht="36.75" hidden="1" customHeight="1" x14ac:dyDescent="0.25">
      <c r="A599" s="9" t="str">
        <f t="shared" si="27"/>
        <v/>
      </c>
      <c r="B599" s="10" t="s">
        <v>1487</v>
      </c>
      <c r="C599" s="11" t="e">
        <f>IF(B599="","",VLOOKUP(B599,#REF!,6,0))</f>
        <v>#REF!</v>
      </c>
      <c r="D599" s="12" t="e">
        <f>IF(B599="","",VLOOKUP(B599,#REF!,22,0))</f>
        <v>#REF!</v>
      </c>
      <c r="E599" s="10" t="e">
        <f>IF(B599="","",VLOOKUP(B599,Consultas_públicas!$A$376:$G$3879,7,0))</f>
        <v>#N/A</v>
      </c>
      <c r="F599" s="12" t="s">
        <v>1476</v>
      </c>
      <c r="G599" s="13">
        <v>43550</v>
      </c>
      <c r="H599" s="14" t="str">
        <f>IFERROR(IF(VLOOKUP(B599,'Oficios_-_pend_criticas'!$C$4:$D$4739,2,0)="","","X"),"")</f>
        <v/>
      </c>
      <c r="I599" s="12"/>
      <c r="J599" s="13"/>
      <c r="K599" s="10"/>
      <c r="L599" s="12" t="str">
        <f>IFERROR(VLOOKUP(B599,Retorno_da_RFB!$D$3:$I$6388,5,0),"")</f>
        <v>047</v>
      </c>
      <c r="M599" s="13">
        <f>IFERROR(VLOOKUP(B599,Retorno_da_RFB!$D$3:$I$6388,6,0),"")</f>
        <v>43563</v>
      </c>
      <c r="N599" s="10" t="str">
        <f>IFERROR(VLOOKUP(B599,Retorno_da_RFB!$D$3:$I$6388,3,0),"")</f>
        <v>8451.80.00</v>
      </c>
      <c r="O599" s="10" t="str">
        <f>IFERROR(VLOOKUP(B599,Retorno_da_RFB!$D$3:$I$6388,4,0),"")</f>
        <v>Máquinas automáticas, contínuas, com controle de tensão constante por meio de células de carga, para estabilização forçada de tecidos de malha em aberto pela ação de cilindro metálico rugoso sobre lâmina metálica estática, com potência instalada de 15kW e velocidade média de operação de 35m/min e largura máxima de 2.800mm..</v>
      </c>
      <c r="P599" s="12" t="str">
        <f>IFERROR(IF(N599="","",IF(VLOOKUP(LEFT(N599,10),'Universo_BK-BIT'!$A$5:$E$10005,2,0)="","X",VLOOKUP(LEFT(N599,10),'Universo_BK-BIT'!$A$5:$E$10005,2,0))),"X")</f>
        <v>BK</v>
      </c>
      <c r="Q599" s="12">
        <f>IFERROR(IF(P599="X","",VLOOKUP(LEFT(N599,10),'Universo_BK-BIT'!$A$5:$E$10005,3,0)),"")</f>
        <v>14</v>
      </c>
      <c r="R599" s="14" t="e">
        <f t="shared" si="28"/>
        <v>#REF!</v>
      </c>
      <c r="S599" s="14" t="e">
        <f t="shared" si="29"/>
        <v>#N/A</v>
      </c>
      <c r="T599" s="14"/>
      <c r="U599" s="14" t="str">
        <f ca="1">IFERROR(IF(P599="X",IF(VLOOKUP(B599,'Oficios_-_pend_criticas'!$C$3:$J$4739,5,0)="","",IF(VLOOKUP(B599,'Oficios_-_pend_criticas'!$C$3:$J$4739,7,0)="",IF(TODAY()&gt;VLOOKUP(B599,'Oficios_-_pend_criticas'!$C$3:$J$4739,5,0),"X",""),IF(VLOOKUP(B599,'Oficios_-_pend_criticas'!$C$3:$J$4739,7,0)&gt;VLOOKUP(B599,'Oficios_-_pend_criticas'!$C$3:$J$4739,5,0),"X",""))),""),"")</f>
        <v/>
      </c>
      <c r="V599" s="14" t="str">
        <f ca="1">IFERROR(IF(Q599=0,IF(VLOOKUP(B599,'Oficios_-_pend_criticas'!$C$3:$J$4739,5,0)="","",IF(VLOOKUP(B599,'Oficios_-_pend_criticas'!$C$3:$J$4739,7,0)="",IF(TODAY()&gt;VLOOKUP(B599,'Oficios_-_pend_criticas'!$C$3:$J$4739,5,0),"X",""),IF(VLOOKUP(B599,'Oficios_-_pend_criticas'!$C$3:$J$4739,7,0)&gt;VLOOKUP(B599,'Oficios_-_pend_criticas'!$C$3:$J$4739,5,0),"X",""))),""),"")</f>
        <v/>
      </c>
      <c r="W599" s="14" t="str">
        <f ca="1">IFERROR(IF(P599&lt;&gt;"X",IF(Q599&gt;0,IF(VLOOKUP(B599,'Oficios_-_pend_criticas'!$C$4:$J$4739,5,0)="","",IF(VLOOKUP(B599,'Oficios_-_pend_criticas'!$C$4:$J$4739,7,0)="",IF(TODAY()&gt;VLOOKUP(B599,'Oficios_-_pend_criticas'!$C$4:$J$4739,5,0),"X",""),IF(VLOOKUP(B599,'Oficios_-_pend_criticas'!$C$4:$J$4739,7,0)&gt;VLOOKUP(B599,'Oficios_-_pend_criticas'!$C$4:$J$4739,5,0),"X",""))),""),""),"")</f>
        <v/>
      </c>
    </row>
    <row r="600" spans="1:23" ht="36.75" hidden="1" customHeight="1" x14ac:dyDescent="0.25">
      <c r="A600" s="9" t="str">
        <f t="shared" si="27"/>
        <v/>
      </c>
      <c r="B600" s="10" t="s">
        <v>1489</v>
      </c>
      <c r="C600" s="11" t="e">
        <f>IF(B600="","",VLOOKUP(B600,#REF!,6,0))</f>
        <v>#REF!</v>
      </c>
      <c r="D600" s="12" t="e">
        <f>IF(B600="","",VLOOKUP(B600,#REF!,22,0))</f>
        <v>#REF!</v>
      </c>
      <c r="E600" s="10" t="e">
        <f>IF(B600="","",VLOOKUP(B600,Consultas_públicas!$A$376:$G$3879,7,0))</f>
        <v>#N/A</v>
      </c>
      <c r="F600" s="12" t="s">
        <v>1476</v>
      </c>
      <c r="G600" s="13">
        <v>43550</v>
      </c>
      <c r="H600" s="14" t="str">
        <f>IFERROR(IF(VLOOKUP(B600,'Oficios_-_pend_criticas'!$C$4:$D$4739,2,0)="","","X"),"")</f>
        <v/>
      </c>
      <c r="I600" s="12"/>
      <c r="J600" s="13"/>
      <c r="K600" s="10"/>
      <c r="L600" s="12" t="str">
        <f>IFERROR(VLOOKUP(B600,Retorno_da_RFB!$D$3:$I$6388,5,0),"")</f>
        <v>047</v>
      </c>
      <c r="M600" s="13">
        <f>IFERROR(VLOOKUP(B600,Retorno_da_RFB!$D$3:$I$6388,6,0),"")</f>
        <v>43563</v>
      </c>
      <c r="N600" s="10" t="str">
        <f>IFERROR(VLOOKUP(B600,Retorno_da_RFB!$D$3:$I$6388,3,0),"")</f>
        <v>8479.89.99</v>
      </c>
      <c r="O600" s="10" t="str">
        <f>IFERROR(VLOOKUP(B600,Retorno_da_RFB!$D$3:$I$6388,4,0),"")</f>
        <v>Combinações de máquinas para destorroamento de areia, próprias para cabeçotes fundidos de alumínio, composto por cabine de martelamento com esteira transportador de peças, painel pneumático para controle de processo, estação de centragem de peças e remoção de machos superficiais através de giro da peça, estação vibratória com capacidade para 2 peças por ciclo, providas de sistema giratório simultâneo com a vibração, giro de -90° a 180°, capacidade de carga de até 315kg, aceleração de 250 a 450m/sec2, amplitude máxima de 45mm, área útil de 1.200 x 600mm, dotadas de painel elétrico principal e painel operação independente, interface para carga e descarga automatizada com CLP.</v>
      </c>
      <c r="P600" s="12" t="str">
        <f>IFERROR(IF(N600="","",IF(VLOOKUP(LEFT(N600,10),'Universo_BK-BIT'!$A$5:$E$10005,2,0)="","X",VLOOKUP(LEFT(N600,10),'Universo_BK-BIT'!$A$5:$E$10005,2,0))),"X")</f>
        <v>BK</v>
      </c>
      <c r="Q600" s="12">
        <f>IFERROR(IF(P600="X","",VLOOKUP(LEFT(N600,10),'Universo_BK-BIT'!$A$5:$E$10005,3,0)),"")</f>
        <v>14</v>
      </c>
      <c r="R600" s="14" t="e">
        <f t="shared" si="28"/>
        <v>#REF!</v>
      </c>
      <c r="S600" s="14" t="e">
        <f t="shared" si="29"/>
        <v>#N/A</v>
      </c>
      <c r="T600" s="14"/>
      <c r="U600" s="14" t="str">
        <f ca="1">IFERROR(IF(P600="X",IF(VLOOKUP(B600,'Oficios_-_pend_criticas'!$C$3:$J$4739,5,0)="","",IF(VLOOKUP(B600,'Oficios_-_pend_criticas'!$C$3:$J$4739,7,0)="",IF(TODAY()&gt;VLOOKUP(B600,'Oficios_-_pend_criticas'!$C$3:$J$4739,5,0),"X",""),IF(VLOOKUP(B600,'Oficios_-_pend_criticas'!$C$3:$J$4739,7,0)&gt;VLOOKUP(B600,'Oficios_-_pend_criticas'!$C$3:$J$4739,5,0),"X",""))),""),"")</f>
        <v/>
      </c>
      <c r="V600" s="14" t="str">
        <f ca="1">IFERROR(IF(Q600=0,IF(VLOOKUP(B600,'Oficios_-_pend_criticas'!$C$3:$J$4739,5,0)="","",IF(VLOOKUP(B600,'Oficios_-_pend_criticas'!$C$3:$J$4739,7,0)="",IF(TODAY()&gt;VLOOKUP(B600,'Oficios_-_pend_criticas'!$C$3:$J$4739,5,0),"X",""),IF(VLOOKUP(B600,'Oficios_-_pend_criticas'!$C$3:$J$4739,7,0)&gt;VLOOKUP(B600,'Oficios_-_pend_criticas'!$C$3:$J$4739,5,0),"X",""))),""),"")</f>
        <v/>
      </c>
      <c r="W600" s="14" t="str">
        <f ca="1">IFERROR(IF(P600&lt;&gt;"X",IF(Q600&gt;0,IF(VLOOKUP(B600,'Oficios_-_pend_criticas'!$C$4:$J$4739,5,0)="","",IF(VLOOKUP(B600,'Oficios_-_pend_criticas'!$C$4:$J$4739,7,0)="",IF(TODAY()&gt;VLOOKUP(B600,'Oficios_-_pend_criticas'!$C$4:$J$4739,5,0),"X",""),IF(VLOOKUP(B600,'Oficios_-_pend_criticas'!$C$4:$J$4739,7,0)&gt;VLOOKUP(B600,'Oficios_-_pend_criticas'!$C$4:$J$4739,5,0),"X",""))),""),""),"")</f>
        <v/>
      </c>
    </row>
    <row r="601" spans="1:23" ht="36.75" hidden="1" customHeight="1" x14ac:dyDescent="0.25">
      <c r="A601" s="9" t="str">
        <f t="shared" si="27"/>
        <v/>
      </c>
      <c r="B601" s="10" t="s">
        <v>1491</v>
      </c>
      <c r="C601" s="11" t="e">
        <f>IF(B601="","",VLOOKUP(B601,#REF!,6,0))</f>
        <v>#REF!</v>
      </c>
      <c r="D601" s="12" t="e">
        <f>IF(B601="","",VLOOKUP(B601,#REF!,22,0))</f>
        <v>#REF!</v>
      </c>
      <c r="E601" s="10" t="e">
        <f>IF(B601="","",VLOOKUP(B601,Consultas_públicas!$A$376:$G$3879,7,0))</f>
        <v>#N/A</v>
      </c>
      <c r="F601" s="12" t="s">
        <v>1476</v>
      </c>
      <c r="G601" s="13">
        <v>43550</v>
      </c>
      <c r="H601" s="14" t="str">
        <f>IFERROR(IF(VLOOKUP(B601,'Oficios_-_pend_criticas'!$C$4:$D$4739,2,0)="","","X"),"")</f>
        <v/>
      </c>
      <c r="I601" s="12"/>
      <c r="J601" s="13"/>
      <c r="K601" s="10"/>
      <c r="L601" s="12" t="str">
        <f>IFERROR(VLOOKUP(B601,Retorno_da_RFB!$D$3:$I$6388,5,0),"")</f>
        <v>047</v>
      </c>
      <c r="M601" s="13">
        <f>IFERROR(VLOOKUP(B601,Retorno_da_RFB!$D$3:$I$6388,6,0),"")</f>
        <v>43563</v>
      </c>
      <c r="N601" s="10" t="str">
        <f>IFERROR(VLOOKUP(B601,Retorno_da_RFB!$D$3:$I$6388,3,0),"")</f>
        <v>8456.11.19</v>
      </c>
      <c r="O601" s="10" t="str">
        <f>IFERROR(VLOOKUP(B601,Retorno_da_RFB!$D$3:$I$6388,4,0),"")</f>
        <v>Centros de corte a laser, com controle numérico computadorizado (CNC), com fonte laser de disco capacidade de área de corte com cursos dos eixos x = 3.000mm y = 1.500mm e z= 115mm, com dispositivo automáticos de carga ou descarga de chapas metálicas, dotadas de funções como corte com auxilio sistema de aspersão por agua, sistema para marcar, gravar ou rotular o produto, com unidade de refrigeração e coletor de pó, e sistema contra colisão magnético, com ou sem sistema para corte de tubos, com esteira transportadora de resíduos do corte, trocador de bicos automáticos, com sistema de armazenamento e alimentação de chapas automáticos com capacidade =&gt; 3 ton.</v>
      </c>
      <c r="P601" s="12" t="str">
        <f>IFERROR(IF(N601="","",IF(VLOOKUP(LEFT(N601,10),'Universo_BK-BIT'!$A$5:$E$10005,2,0)="","X",VLOOKUP(LEFT(N601,10),'Universo_BK-BIT'!$A$5:$E$10005,2,0))),"X")</f>
        <v>BK</v>
      </c>
      <c r="Q601" s="12">
        <f>IFERROR(IF(P601="X","",VLOOKUP(LEFT(N601,10),'Universo_BK-BIT'!$A$5:$E$10005,3,0)),"")</f>
        <v>14</v>
      </c>
      <c r="R601" s="14" t="e">
        <f t="shared" si="28"/>
        <v>#REF!</v>
      </c>
      <c r="S601" s="14" t="e">
        <f t="shared" si="29"/>
        <v>#N/A</v>
      </c>
      <c r="T601" s="14"/>
      <c r="U601" s="14" t="str">
        <f ca="1">IFERROR(IF(P601="X",IF(VLOOKUP(B601,'Oficios_-_pend_criticas'!$C$3:$J$4739,5,0)="","",IF(VLOOKUP(B601,'Oficios_-_pend_criticas'!$C$3:$J$4739,7,0)="",IF(TODAY()&gt;VLOOKUP(B601,'Oficios_-_pend_criticas'!$C$3:$J$4739,5,0),"X",""),IF(VLOOKUP(B601,'Oficios_-_pend_criticas'!$C$3:$J$4739,7,0)&gt;VLOOKUP(B601,'Oficios_-_pend_criticas'!$C$3:$J$4739,5,0),"X",""))),""),"")</f>
        <v/>
      </c>
      <c r="V601" s="14" t="str">
        <f ca="1">IFERROR(IF(Q601=0,IF(VLOOKUP(B601,'Oficios_-_pend_criticas'!$C$3:$J$4739,5,0)="","",IF(VLOOKUP(B601,'Oficios_-_pend_criticas'!$C$3:$J$4739,7,0)="",IF(TODAY()&gt;VLOOKUP(B601,'Oficios_-_pend_criticas'!$C$3:$J$4739,5,0),"X",""),IF(VLOOKUP(B601,'Oficios_-_pend_criticas'!$C$3:$J$4739,7,0)&gt;VLOOKUP(B601,'Oficios_-_pend_criticas'!$C$3:$J$4739,5,0),"X",""))),""),"")</f>
        <v/>
      </c>
      <c r="W601" s="14" t="str">
        <f ca="1">IFERROR(IF(P601&lt;&gt;"X",IF(Q601&gt;0,IF(VLOOKUP(B601,'Oficios_-_pend_criticas'!$C$4:$J$4739,5,0)="","",IF(VLOOKUP(B601,'Oficios_-_pend_criticas'!$C$4:$J$4739,7,0)="",IF(TODAY()&gt;VLOOKUP(B601,'Oficios_-_pend_criticas'!$C$4:$J$4739,5,0),"X",""),IF(VLOOKUP(B601,'Oficios_-_pend_criticas'!$C$4:$J$4739,7,0)&gt;VLOOKUP(B601,'Oficios_-_pend_criticas'!$C$4:$J$4739,5,0),"X",""))),""),""),"")</f>
        <v/>
      </c>
    </row>
    <row r="602" spans="1:23" ht="36.75" hidden="1" customHeight="1" x14ac:dyDescent="0.25">
      <c r="A602" s="9" t="str">
        <f t="shared" si="27"/>
        <v/>
      </c>
      <c r="B602" s="10" t="s">
        <v>1493</v>
      </c>
      <c r="C602" s="11" t="e">
        <f>IF(B602="","",VLOOKUP(B602,#REF!,6,0))</f>
        <v>#REF!</v>
      </c>
      <c r="D602" s="12" t="e">
        <f>IF(B602="","",VLOOKUP(B602,#REF!,22,0))</f>
        <v>#REF!</v>
      </c>
      <c r="E602" s="10" t="e">
        <f>IF(B602="","",VLOOKUP(B602,Consultas_públicas!$A$376:$G$3879,7,0))</f>
        <v>#N/A</v>
      </c>
      <c r="F602" s="12" t="s">
        <v>1476</v>
      </c>
      <c r="G602" s="13">
        <v>43550</v>
      </c>
      <c r="H602" s="14" t="str">
        <f>IFERROR(IF(VLOOKUP(B602,'Oficios_-_pend_criticas'!$C$4:$D$4739,2,0)="","","X"),"")</f>
        <v/>
      </c>
      <c r="I602" s="12"/>
      <c r="J602" s="13"/>
      <c r="K602" s="10"/>
      <c r="L602" s="12" t="str">
        <f>IFERROR(VLOOKUP(B602,Retorno_da_RFB!$D$3:$I$6388,5,0),"")</f>
        <v>047</v>
      </c>
      <c r="M602" s="13">
        <f>IFERROR(VLOOKUP(B602,Retorno_da_RFB!$D$3:$I$6388,6,0),"")</f>
        <v>43563</v>
      </c>
      <c r="N602" s="10" t="str">
        <f>IFERROR(VLOOKUP(B602,Retorno_da_RFB!$D$3:$I$6388,3,0),"")</f>
        <v>8456.11.19</v>
      </c>
      <c r="O602" s="10" t="str">
        <f>IFERROR(VLOOKUP(B602,Retorno_da_RFB!$D$3:$I$6388,4,0),"")</f>
        <v>Centros de corte a laser, com controle numérico computadorizado (CNC), com fonte laser de disco capacidade de área de corte com cursos dos eixos x = 4.000mm y = 2.000mm e z = 115mm, com ou sem dispositivo automático de carga ou descarga de chapas metálicas, dotadas de funções como corte com auxilio sistema de aspersão por agua, sistema para marcar, gravar ou rotular o produto, com unidade de refrigeração e coletor de pó, e sistema contra colisão magnético.</v>
      </c>
      <c r="P602" s="12" t="str">
        <f>IFERROR(IF(N602="","",IF(VLOOKUP(LEFT(N602,10),'Universo_BK-BIT'!$A$5:$E$10005,2,0)="","X",VLOOKUP(LEFT(N602,10),'Universo_BK-BIT'!$A$5:$E$10005,2,0))),"X")</f>
        <v>BK</v>
      </c>
      <c r="Q602" s="12">
        <f>IFERROR(IF(P602="X","",VLOOKUP(LEFT(N602,10),'Universo_BK-BIT'!$A$5:$E$10005,3,0)),"")</f>
        <v>14</v>
      </c>
      <c r="R602" s="14" t="e">
        <f t="shared" si="28"/>
        <v>#REF!</v>
      </c>
      <c r="S602" s="14" t="e">
        <f t="shared" si="29"/>
        <v>#N/A</v>
      </c>
      <c r="T602" s="14"/>
      <c r="U602" s="14" t="str">
        <f ca="1">IFERROR(IF(P602="X",IF(VLOOKUP(B602,'Oficios_-_pend_criticas'!$C$3:$J$4739,5,0)="","",IF(VLOOKUP(B602,'Oficios_-_pend_criticas'!$C$3:$J$4739,7,0)="",IF(TODAY()&gt;VLOOKUP(B602,'Oficios_-_pend_criticas'!$C$3:$J$4739,5,0),"X",""),IF(VLOOKUP(B602,'Oficios_-_pend_criticas'!$C$3:$J$4739,7,0)&gt;VLOOKUP(B602,'Oficios_-_pend_criticas'!$C$3:$J$4739,5,0),"X",""))),""),"")</f>
        <v/>
      </c>
      <c r="V602" s="14" t="str">
        <f ca="1">IFERROR(IF(Q602=0,IF(VLOOKUP(B602,'Oficios_-_pend_criticas'!$C$3:$J$4739,5,0)="","",IF(VLOOKUP(B602,'Oficios_-_pend_criticas'!$C$3:$J$4739,7,0)="",IF(TODAY()&gt;VLOOKUP(B602,'Oficios_-_pend_criticas'!$C$3:$J$4739,5,0),"X",""),IF(VLOOKUP(B602,'Oficios_-_pend_criticas'!$C$3:$J$4739,7,0)&gt;VLOOKUP(B602,'Oficios_-_pend_criticas'!$C$3:$J$4739,5,0),"X",""))),""),"")</f>
        <v/>
      </c>
      <c r="W602" s="14" t="str">
        <f ca="1">IFERROR(IF(P602&lt;&gt;"X",IF(Q602&gt;0,IF(VLOOKUP(B602,'Oficios_-_pend_criticas'!$C$4:$J$4739,5,0)="","",IF(VLOOKUP(B602,'Oficios_-_pend_criticas'!$C$4:$J$4739,7,0)="",IF(TODAY()&gt;VLOOKUP(B602,'Oficios_-_pend_criticas'!$C$4:$J$4739,5,0),"X",""),IF(VLOOKUP(B602,'Oficios_-_pend_criticas'!$C$4:$J$4739,7,0)&gt;VLOOKUP(B602,'Oficios_-_pend_criticas'!$C$4:$J$4739,5,0),"X",""))),""),""),"")</f>
        <v/>
      </c>
    </row>
    <row r="603" spans="1:23" ht="36.75" hidden="1" customHeight="1" x14ac:dyDescent="0.25">
      <c r="A603" s="9" t="str">
        <f t="shared" si="27"/>
        <v/>
      </c>
      <c r="B603" s="10" t="s">
        <v>1495</v>
      </c>
      <c r="C603" s="11" t="e">
        <f>IF(B603="","",VLOOKUP(B603,#REF!,6,0))</f>
        <v>#REF!</v>
      </c>
      <c r="D603" s="12" t="e">
        <f>IF(B603="","",VLOOKUP(B603,#REF!,22,0))</f>
        <v>#REF!</v>
      </c>
      <c r="E603" s="10" t="e">
        <f>IF(B603="","",VLOOKUP(B603,Consultas_públicas!$A$376:$G$3879,7,0))</f>
        <v>#N/A</v>
      </c>
      <c r="F603" s="12" t="s">
        <v>1476</v>
      </c>
      <c r="G603" s="13">
        <v>43550</v>
      </c>
      <c r="H603" s="14" t="str">
        <f>IFERROR(IF(VLOOKUP(B603,'Oficios_-_pend_criticas'!$C$4:$D$4739,2,0)="","","X"),"")</f>
        <v/>
      </c>
      <c r="I603" s="12"/>
      <c r="J603" s="13"/>
      <c r="K603" s="10"/>
      <c r="L603" s="12" t="str">
        <f>IFERROR(VLOOKUP(B603,Retorno_da_RFB!$D$3:$I$6388,5,0),"")</f>
        <v>047</v>
      </c>
      <c r="M603" s="13">
        <f>IFERROR(VLOOKUP(B603,Retorno_da_RFB!$D$3:$I$6388,6,0),"")</f>
        <v>43563</v>
      </c>
      <c r="N603" s="10" t="str">
        <f>IFERROR(VLOOKUP(B603,Retorno_da_RFB!$D$3:$I$6388,3,0),"")</f>
        <v>8456.11.19</v>
      </c>
      <c r="O603" s="10" t="str">
        <f>IFERROR(VLOOKUP(B603,Retorno_da_RFB!$D$3:$I$6388,4,0),"")</f>
        <v>Centros de corte a laser, com controle numérico computadorizado (CNC), com fonte laser de disco capacidade de área de corte com cursos dos eixos x = 6.000mm y = 2.500mm e z = 115mm, com ou sem dispositivo automático de carga ou descarga de chapas metálicas, dotadas de funções como corte com auxilio sistema de aspersão por agua, sistema para marcar, gravar ou rotular o produto, com unidade de refrigeração e coletor de pó, e sistema contra colisão magnético, com esteira transportadora de resíduos do corte.</v>
      </c>
      <c r="P603" s="12" t="str">
        <f>IFERROR(IF(N603="","",IF(VLOOKUP(LEFT(N603,10),'Universo_BK-BIT'!$A$5:$E$10005,2,0)="","X",VLOOKUP(LEFT(N603,10),'Universo_BK-BIT'!$A$5:$E$10005,2,0))),"X")</f>
        <v>BK</v>
      </c>
      <c r="Q603" s="12">
        <f>IFERROR(IF(P603="X","",VLOOKUP(LEFT(N603,10),'Universo_BK-BIT'!$A$5:$E$10005,3,0)),"")</f>
        <v>14</v>
      </c>
      <c r="R603" s="14" t="e">
        <f t="shared" si="28"/>
        <v>#REF!</v>
      </c>
      <c r="S603" s="14" t="e">
        <f t="shared" si="29"/>
        <v>#N/A</v>
      </c>
      <c r="T603" s="14"/>
      <c r="U603" s="14" t="str">
        <f ca="1">IFERROR(IF(P603="X",IF(VLOOKUP(B603,'Oficios_-_pend_criticas'!$C$3:$J$4739,5,0)="","",IF(VLOOKUP(B603,'Oficios_-_pend_criticas'!$C$3:$J$4739,7,0)="",IF(TODAY()&gt;VLOOKUP(B603,'Oficios_-_pend_criticas'!$C$3:$J$4739,5,0),"X",""),IF(VLOOKUP(B603,'Oficios_-_pend_criticas'!$C$3:$J$4739,7,0)&gt;VLOOKUP(B603,'Oficios_-_pend_criticas'!$C$3:$J$4739,5,0),"X",""))),""),"")</f>
        <v/>
      </c>
      <c r="V603" s="14" t="str">
        <f ca="1">IFERROR(IF(Q603=0,IF(VLOOKUP(B603,'Oficios_-_pend_criticas'!$C$3:$J$4739,5,0)="","",IF(VLOOKUP(B603,'Oficios_-_pend_criticas'!$C$3:$J$4739,7,0)="",IF(TODAY()&gt;VLOOKUP(B603,'Oficios_-_pend_criticas'!$C$3:$J$4739,5,0),"X",""),IF(VLOOKUP(B603,'Oficios_-_pend_criticas'!$C$3:$J$4739,7,0)&gt;VLOOKUP(B603,'Oficios_-_pend_criticas'!$C$3:$J$4739,5,0),"X",""))),""),"")</f>
        <v/>
      </c>
      <c r="W603" s="14" t="str">
        <f ca="1">IFERROR(IF(P603&lt;&gt;"X",IF(Q603&gt;0,IF(VLOOKUP(B603,'Oficios_-_pend_criticas'!$C$4:$J$4739,5,0)="","",IF(VLOOKUP(B603,'Oficios_-_pend_criticas'!$C$4:$J$4739,7,0)="",IF(TODAY()&gt;VLOOKUP(B603,'Oficios_-_pend_criticas'!$C$4:$J$4739,5,0),"X",""),IF(VLOOKUP(B603,'Oficios_-_pend_criticas'!$C$4:$J$4739,7,0)&gt;VLOOKUP(B603,'Oficios_-_pend_criticas'!$C$4:$J$4739,5,0),"X",""))),""),""),"")</f>
        <v/>
      </c>
    </row>
    <row r="604" spans="1:23" ht="36.75" hidden="1" customHeight="1" x14ac:dyDescent="0.25">
      <c r="A604" s="9" t="str">
        <f t="shared" si="27"/>
        <v/>
      </c>
      <c r="B604" s="10" t="s">
        <v>1497</v>
      </c>
      <c r="C604" s="11" t="e">
        <f>IF(B604="","",VLOOKUP(B604,#REF!,6,0))</f>
        <v>#REF!</v>
      </c>
      <c r="D604" s="12" t="e">
        <f>IF(B604="","",VLOOKUP(B604,#REF!,22,0))</f>
        <v>#REF!</v>
      </c>
      <c r="E604" s="10" t="e">
        <f>IF(B604="","",VLOOKUP(B604,Consultas_públicas!$A$376:$G$3879,7,0))</f>
        <v>#N/A</v>
      </c>
      <c r="F604" s="12" t="s">
        <v>1476</v>
      </c>
      <c r="G604" s="13">
        <v>43550</v>
      </c>
      <c r="H604" s="14" t="str">
        <f>IFERROR(IF(VLOOKUP(B604,'Oficios_-_pend_criticas'!$C$4:$D$4739,2,0)="","","X"),"")</f>
        <v/>
      </c>
      <c r="I604" s="12"/>
      <c r="J604" s="13"/>
      <c r="K604" s="10"/>
      <c r="L604" s="12" t="str">
        <f>IFERROR(VLOOKUP(B604,Retorno_da_RFB!$D$3:$I$6388,5,0),"")</f>
        <v>047</v>
      </c>
      <c r="M604" s="13">
        <f>IFERROR(VLOOKUP(B604,Retorno_da_RFB!$D$3:$I$6388,6,0),"")</f>
        <v>43563</v>
      </c>
      <c r="N604" s="10" t="str">
        <f>IFERROR(VLOOKUP(B604,Retorno_da_RFB!$D$3:$I$6388,3,0),"")</f>
        <v>8456.11.19</v>
      </c>
      <c r="O604" s="10" t="str">
        <f>IFERROR(VLOOKUP(B604,Retorno_da_RFB!$D$3:$I$6388,4,0),"")</f>
        <v>Centros de corte a laser, com controle numérico computadorizado (CNC), com fonte laser de disco capacidade de área de corte com cursos dos eixos x = 6.000mm y = 2.000mm e z = 115mm, com ou sem dispositivo automático de carga ou descarga de chapas metálicas, dotadas de funções como corte com auxilio sistema de aspersão por agua, sistema para marcar, gravar ou rotular o produto, com unidade de refrigeração e coletor de pó, e sistema contra colisão magnético, com esteira transportadora de resíduos do corte.</v>
      </c>
      <c r="P604" s="12" t="str">
        <f>IFERROR(IF(N604="","",IF(VLOOKUP(LEFT(N604,10),'Universo_BK-BIT'!$A$5:$E$10005,2,0)="","X",VLOOKUP(LEFT(N604,10),'Universo_BK-BIT'!$A$5:$E$10005,2,0))),"X")</f>
        <v>BK</v>
      </c>
      <c r="Q604" s="12">
        <f>IFERROR(IF(P604="X","",VLOOKUP(LEFT(N604,10),'Universo_BK-BIT'!$A$5:$E$10005,3,0)),"")</f>
        <v>14</v>
      </c>
      <c r="R604" s="14" t="e">
        <f t="shared" si="28"/>
        <v>#REF!</v>
      </c>
      <c r="S604" s="14" t="e">
        <f t="shared" si="29"/>
        <v>#N/A</v>
      </c>
      <c r="T604" s="14"/>
      <c r="U604" s="14" t="str">
        <f ca="1">IFERROR(IF(P604="X",IF(VLOOKUP(B604,'Oficios_-_pend_criticas'!$C$3:$J$4739,5,0)="","",IF(VLOOKUP(B604,'Oficios_-_pend_criticas'!$C$3:$J$4739,7,0)="",IF(TODAY()&gt;VLOOKUP(B604,'Oficios_-_pend_criticas'!$C$3:$J$4739,5,0),"X",""),IF(VLOOKUP(B604,'Oficios_-_pend_criticas'!$C$3:$J$4739,7,0)&gt;VLOOKUP(B604,'Oficios_-_pend_criticas'!$C$3:$J$4739,5,0),"X",""))),""),"")</f>
        <v/>
      </c>
      <c r="V604" s="14" t="str">
        <f ca="1">IFERROR(IF(Q604=0,IF(VLOOKUP(B604,'Oficios_-_pend_criticas'!$C$3:$J$4739,5,0)="","",IF(VLOOKUP(B604,'Oficios_-_pend_criticas'!$C$3:$J$4739,7,0)="",IF(TODAY()&gt;VLOOKUP(B604,'Oficios_-_pend_criticas'!$C$3:$J$4739,5,0),"X",""),IF(VLOOKUP(B604,'Oficios_-_pend_criticas'!$C$3:$J$4739,7,0)&gt;VLOOKUP(B604,'Oficios_-_pend_criticas'!$C$3:$J$4739,5,0),"X",""))),""),"")</f>
        <v/>
      </c>
      <c r="W604" s="14" t="str">
        <f ca="1">IFERROR(IF(P604&lt;&gt;"X",IF(Q604&gt;0,IF(VLOOKUP(B604,'Oficios_-_pend_criticas'!$C$4:$J$4739,5,0)="","",IF(VLOOKUP(B604,'Oficios_-_pend_criticas'!$C$4:$J$4739,7,0)="",IF(TODAY()&gt;VLOOKUP(B604,'Oficios_-_pend_criticas'!$C$4:$J$4739,5,0),"X",""),IF(VLOOKUP(B604,'Oficios_-_pend_criticas'!$C$4:$J$4739,7,0)&gt;VLOOKUP(B604,'Oficios_-_pend_criticas'!$C$4:$J$4739,5,0),"X",""))),""),""),"")</f>
        <v/>
      </c>
    </row>
    <row r="605" spans="1:23" ht="36.75" hidden="1" customHeight="1" x14ac:dyDescent="0.25">
      <c r="A605" s="9" t="str">
        <f t="shared" si="27"/>
        <v/>
      </c>
      <c r="B605" s="10" t="s">
        <v>1499</v>
      </c>
      <c r="C605" s="11" t="e">
        <f>IF(B605="","",VLOOKUP(B605,#REF!,6,0))</f>
        <v>#REF!</v>
      </c>
      <c r="D605" s="12" t="e">
        <f>IF(B605="","",VLOOKUP(B605,#REF!,22,0))</f>
        <v>#REF!</v>
      </c>
      <c r="E605" s="10" t="e">
        <f>IF(B605="","",VLOOKUP(B605,Consultas_públicas!$A$376:$G$3879,7,0))</f>
        <v>#N/A</v>
      </c>
      <c r="F605" s="12" t="s">
        <v>1476</v>
      </c>
      <c r="G605" s="13">
        <v>43550</v>
      </c>
      <c r="H605" s="14" t="str">
        <f>IFERROR(IF(VLOOKUP(B605,'Oficios_-_pend_criticas'!$C$4:$D$4739,2,0)="","","X"),"")</f>
        <v/>
      </c>
      <c r="I605" s="12"/>
      <c r="J605" s="13"/>
      <c r="K605" s="10"/>
      <c r="L605" s="12" t="str">
        <f>IFERROR(VLOOKUP(B605,Retorno_da_RFB!$D$3:$I$6388,5,0),"")</f>
        <v>047</v>
      </c>
      <c r="M605" s="13">
        <f>IFERROR(VLOOKUP(B605,Retorno_da_RFB!$D$3:$I$6388,6,0),"")</f>
        <v>43563</v>
      </c>
      <c r="N605" s="10" t="str">
        <f>IFERROR(VLOOKUP(B605,Retorno_da_RFB!$D$3:$I$6388,3,0),"")</f>
        <v>8417.80.90</v>
      </c>
      <c r="O605" s="10" t="str">
        <f>IFERROR(VLOOKUP(B605,Retorno_da_RFB!$D$3:$I$6388,4,0),"")</f>
        <v>Combinações de máquinas para sinterização do isolador cerâmico da vela de ignição para motores de combustão, com capacidade de produção aproximada de 6.067.500 peças/mês na temperatura aproximada de 1.560°C, compostas por: esteiras de alimentação de isoladores cerâmicos crus em caixetas cerâmicas; esteira de carga térmica; forno contínuo de rolos cerâmicos aquecido com gás natural, trocador de calor, esteira de saída, câmara de resfriamento, esteira de descarregamento de caixetas, robô de 6 eixos para descarregamento das caixetas, esteira de caixetas vazias, esteira de isoladores sinterizados e painel elétrico de comando com controlador lógico programável (CLP).</v>
      </c>
      <c r="P605" s="12" t="str">
        <f>IFERROR(IF(N605="","",IF(VLOOKUP(LEFT(N605,10),'Universo_BK-BIT'!$A$5:$E$10005,2,0)="","X",VLOOKUP(LEFT(N605,10),'Universo_BK-BIT'!$A$5:$E$10005,2,0))),"X")</f>
        <v>BK</v>
      </c>
      <c r="Q605" s="12">
        <f>IFERROR(IF(P605="X","",VLOOKUP(LEFT(N605,10),'Universo_BK-BIT'!$A$5:$E$10005,3,0)),"")</f>
        <v>14</v>
      </c>
      <c r="R605" s="14" t="e">
        <f t="shared" si="28"/>
        <v>#REF!</v>
      </c>
      <c r="S605" s="14" t="e">
        <f t="shared" si="29"/>
        <v>#N/A</v>
      </c>
      <c r="T605" s="14"/>
      <c r="U605" s="14" t="str">
        <f ca="1">IFERROR(IF(P605="X",IF(VLOOKUP(B605,'Oficios_-_pend_criticas'!$C$3:$J$4739,5,0)="","",IF(VLOOKUP(B605,'Oficios_-_pend_criticas'!$C$3:$J$4739,7,0)="",IF(TODAY()&gt;VLOOKUP(B605,'Oficios_-_pend_criticas'!$C$3:$J$4739,5,0),"X",""),IF(VLOOKUP(B605,'Oficios_-_pend_criticas'!$C$3:$J$4739,7,0)&gt;VLOOKUP(B605,'Oficios_-_pend_criticas'!$C$3:$J$4739,5,0),"X",""))),""),"")</f>
        <v/>
      </c>
      <c r="V605" s="14" t="str">
        <f ca="1">IFERROR(IF(Q605=0,IF(VLOOKUP(B605,'Oficios_-_pend_criticas'!$C$3:$J$4739,5,0)="","",IF(VLOOKUP(B605,'Oficios_-_pend_criticas'!$C$3:$J$4739,7,0)="",IF(TODAY()&gt;VLOOKUP(B605,'Oficios_-_pend_criticas'!$C$3:$J$4739,5,0),"X",""),IF(VLOOKUP(B605,'Oficios_-_pend_criticas'!$C$3:$J$4739,7,0)&gt;VLOOKUP(B605,'Oficios_-_pend_criticas'!$C$3:$J$4739,5,0),"X",""))),""),"")</f>
        <v/>
      </c>
      <c r="W605" s="14" t="str">
        <f ca="1">IFERROR(IF(P605&lt;&gt;"X",IF(Q605&gt;0,IF(VLOOKUP(B605,'Oficios_-_pend_criticas'!$C$4:$J$4739,5,0)="","",IF(VLOOKUP(B605,'Oficios_-_pend_criticas'!$C$4:$J$4739,7,0)="",IF(TODAY()&gt;VLOOKUP(B605,'Oficios_-_pend_criticas'!$C$4:$J$4739,5,0),"X",""),IF(VLOOKUP(B605,'Oficios_-_pend_criticas'!$C$4:$J$4739,7,0)&gt;VLOOKUP(B605,'Oficios_-_pend_criticas'!$C$4:$J$4739,5,0),"X",""))),""),""),"")</f>
        <v/>
      </c>
    </row>
    <row r="606" spans="1:23" ht="36.75" hidden="1" customHeight="1" x14ac:dyDescent="0.25">
      <c r="A606" s="9" t="str">
        <f t="shared" si="27"/>
        <v/>
      </c>
      <c r="B606" s="10" t="s">
        <v>1501</v>
      </c>
      <c r="C606" s="11" t="e">
        <f>IF(B606="","",VLOOKUP(B606,#REF!,6,0))</f>
        <v>#REF!</v>
      </c>
      <c r="D606" s="12" t="e">
        <f>IF(B606="","",VLOOKUP(B606,#REF!,22,0))</f>
        <v>#REF!</v>
      </c>
      <c r="E606" s="10" t="e">
        <f>IF(B606="","",VLOOKUP(B606,Consultas_públicas!$A$376:$G$3879,7,0))</f>
        <v>#N/A</v>
      </c>
      <c r="F606" s="12" t="s">
        <v>1476</v>
      </c>
      <c r="G606" s="13">
        <v>43550</v>
      </c>
      <c r="H606" s="14" t="str">
        <f>IFERROR(IF(VLOOKUP(B606,'Oficios_-_pend_criticas'!$C$4:$D$4739,2,0)="","","X"),"")</f>
        <v/>
      </c>
      <c r="I606" s="12"/>
      <c r="J606" s="13"/>
      <c r="K606" s="10"/>
      <c r="L606" s="12" t="str">
        <f>IFERROR(VLOOKUP(B606,Retorno_da_RFB!$D$3:$I$6388,5,0),"")</f>
        <v>047</v>
      </c>
      <c r="M606" s="13">
        <f>IFERROR(VLOOKUP(B606,Retorno_da_RFB!$D$3:$I$6388,6,0),"")</f>
        <v>43563</v>
      </c>
      <c r="N606" s="10" t="str">
        <f>IFERROR(VLOOKUP(B606,Retorno_da_RFB!$D$3:$I$6388,3,0),"")</f>
        <v>8419.81.90</v>
      </c>
      <c r="O606" s="10" t="str">
        <f>IFERROR(VLOOKUP(B606,Retorno_da_RFB!$D$3:$I$6388,4,0),"")</f>
        <v>Chamuscadores turbo para esterilização automática carcaça de suínos, dotados por chapas colocadas em ambos os lados do chamuscador em aço inoxidável AISI-304 refratário, com sistema de segurança por eletrodo, válvula de trava, regulador de pressão, pressostatos para controle eletrônico da pressão máxima e mínima, produção máxima: 660suínos/h, sistema turbo de ventilador de 3kW, comprimento: 1.700mm, largura: 1.600mm, altura: 3.600mm, combustível: Gás propano ou G.N., consumo médio (chamuscagem de 5 segundos) 120g/suínos G.L.P. ou 0,10m³/suínos G.N., tempo de funcionamento: 2,5 a 16 segundos ajustável, número de queimadores: 52, potência máxima: 1.820.000kcal/h, peso aproximado: 600kg, com quadro de comando elétrico e controle por CLP e IHM, sistema de ascendimento e controle (independente do sistema de chamuscagem), capela extratora dos gases em aço A-42 – AISI-304, chaminé AISI-304 Ø 600mm.</v>
      </c>
      <c r="P606" s="12" t="str">
        <f>IFERROR(IF(N606="","",IF(VLOOKUP(LEFT(N606,10),'Universo_BK-BIT'!$A$5:$E$10005,2,0)="","X",VLOOKUP(LEFT(N606,10),'Universo_BK-BIT'!$A$5:$E$10005,2,0))),"X")</f>
        <v>BK</v>
      </c>
      <c r="Q606" s="12">
        <f>IFERROR(IF(P606="X","",VLOOKUP(LEFT(N606,10),'Universo_BK-BIT'!$A$5:$E$10005,3,0)),"")</f>
        <v>14</v>
      </c>
      <c r="R606" s="14" t="e">
        <f t="shared" si="28"/>
        <v>#REF!</v>
      </c>
      <c r="S606" s="14" t="e">
        <f t="shared" si="29"/>
        <v>#N/A</v>
      </c>
      <c r="T606" s="14"/>
      <c r="U606" s="14" t="str">
        <f ca="1">IFERROR(IF(P606="X",IF(VLOOKUP(B606,'Oficios_-_pend_criticas'!$C$3:$J$4739,5,0)="","",IF(VLOOKUP(B606,'Oficios_-_pend_criticas'!$C$3:$J$4739,7,0)="",IF(TODAY()&gt;VLOOKUP(B606,'Oficios_-_pend_criticas'!$C$3:$J$4739,5,0),"X",""),IF(VLOOKUP(B606,'Oficios_-_pend_criticas'!$C$3:$J$4739,7,0)&gt;VLOOKUP(B606,'Oficios_-_pend_criticas'!$C$3:$J$4739,5,0),"X",""))),""),"")</f>
        <v/>
      </c>
      <c r="V606" s="14" t="str">
        <f ca="1">IFERROR(IF(Q606=0,IF(VLOOKUP(B606,'Oficios_-_pend_criticas'!$C$3:$J$4739,5,0)="","",IF(VLOOKUP(B606,'Oficios_-_pend_criticas'!$C$3:$J$4739,7,0)="",IF(TODAY()&gt;VLOOKUP(B606,'Oficios_-_pend_criticas'!$C$3:$J$4739,5,0),"X",""),IF(VLOOKUP(B606,'Oficios_-_pend_criticas'!$C$3:$J$4739,7,0)&gt;VLOOKUP(B606,'Oficios_-_pend_criticas'!$C$3:$J$4739,5,0),"X",""))),""),"")</f>
        <v/>
      </c>
      <c r="W606" s="14" t="str">
        <f ca="1">IFERROR(IF(P606&lt;&gt;"X",IF(Q606&gt;0,IF(VLOOKUP(B606,'Oficios_-_pend_criticas'!$C$4:$J$4739,5,0)="","",IF(VLOOKUP(B606,'Oficios_-_pend_criticas'!$C$4:$J$4739,7,0)="",IF(TODAY()&gt;VLOOKUP(B606,'Oficios_-_pend_criticas'!$C$4:$J$4739,5,0),"X",""),IF(VLOOKUP(B606,'Oficios_-_pend_criticas'!$C$4:$J$4739,7,0)&gt;VLOOKUP(B606,'Oficios_-_pend_criticas'!$C$4:$J$4739,5,0),"X",""))),""),""),"")</f>
        <v/>
      </c>
    </row>
    <row r="607" spans="1:23" ht="36.75" hidden="1" customHeight="1" x14ac:dyDescent="0.25">
      <c r="A607" s="9" t="str">
        <f t="shared" si="27"/>
        <v/>
      </c>
      <c r="B607" s="10" t="s">
        <v>1503</v>
      </c>
      <c r="C607" s="11" t="e">
        <f>IF(B607="","",VLOOKUP(B607,#REF!,6,0))</f>
        <v>#REF!</v>
      </c>
      <c r="D607" s="12" t="e">
        <f>IF(B607="","",VLOOKUP(B607,#REF!,22,0))</f>
        <v>#REF!</v>
      </c>
      <c r="E607" s="10" t="e">
        <f>IF(B607="","",VLOOKUP(B607,Consultas_públicas!$A$376:$G$3879,7,0))</f>
        <v>#N/A</v>
      </c>
      <c r="F607" s="12" t="s">
        <v>1476</v>
      </c>
      <c r="G607" s="13">
        <v>43550</v>
      </c>
      <c r="H607" s="14" t="str">
        <f>IFERROR(IF(VLOOKUP(B607,'Oficios_-_pend_criticas'!$C$4:$D$4739,2,0)="","","X"),"")</f>
        <v/>
      </c>
      <c r="I607" s="12"/>
      <c r="J607" s="13"/>
      <c r="K607" s="10"/>
      <c r="L607" s="12" t="str">
        <f>IFERROR(VLOOKUP(B607,Retorno_da_RFB!$D$3:$I$6388,5,0),"")</f>
        <v>047</v>
      </c>
      <c r="M607" s="13">
        <f>IFERROR(VLOOKUP(B607,Retorno_da_RFB!$D$3:$I$6388,6,0),"")</f>
        <v>43563</v>
      </c>
      <c r="N607" s="10" t="str">
        <f>IFERROR(VLOOKUP(B607,Retorno_da_RFB!$D$3:$I$6388,3,0),"")</f>
        <v>8438.50.00</v>
      </c>
      <c r="O607" s="10" t="str">
        <f>IFERROR(VLOOKUP(B607,Retorno_da_RFB!$D$3:$I$6388,4,0),"")</f>
        <v>Esfoladeiras automáticas para extração do couro de bovinos, com potência  instalada: 18,5kW, velocidade do processo de 60 bovinos/hora até 80 bovinos/hora; comprimento: de 1.568 ou 3.100mm, largura de 1.950mm e altura de 5.000mm; peso de 800kg.</v>
      </c>
      <c r="P607" s="12" t="str">
        <f>IFERROR(IF(N607="","",IF(VLOOKUP(LEFT(N607,10),'Universo_BK-BIT'!$A$5:$E$10005,2,0)="","X",VLOOKUP(LEFT(N607,10),'Universo_BK-BIT'!$A$5:$E$10005,2,0))),"X")</f>
        <v>BK</v>
      </c>
      <c r="Q607" s="12">
        <f>IFERROR(IF(P607="X","",VLOOKUP(LEFT(N607,10),'Universo_BK-BIT'!$A$5:$E$10005,3,0)),"")</f>
        <v>14</v>
      </c>
      <c r="R607" s="14" t="e">
        <f t="shared" si="28"/>
        <v>#REF!</v>
      </c>
      <c r="S607" s="14" t="e">
        <f t="shared" si="29"/>
        <v>#N/A</v>
      </c>
      <c r="T607" s="14"/>
      <c r="U607" s="14" t="str">
        <f ca="1">IFERROR(IF(P607="X",IF(VLOOKUP(B607,'Oficios_-_pend_criticas'!$C$3:$J$4739,5,0)="","",IF(VLOOKUP(B607,'Oficios_-_pend_criticas'!$C$3:$J$4739,7,0)="",IF(TODAY()&gt;VLOOKUP(B607,'Oficios_-_pend_criticas'!$C$3:$J$4739,5,0),"X",""),IF(VLOOKUP(B607,'Oficios_-_pend_criticas'!$C$3:$J$4739,7,0)&gt;VLOOKUP(B607,'Oficios_-_pend_criticas'!$C$3:$J$4739,5,0),"X",""))),""),"")</f>
        <v/>
      </c>
      <c r="V607" s="14" t="str">
        <f ca="1">IFERROR(IF(Q607=0,IF(VLOOKUP(B607,'Oficios_-_pend_criticas'!$C$3:$J$4739,5,0)="","",IF(VLOOKUP(B607,'Oficios_-_pend_criticas'!$C$3:$J$4739,7,0)="",IF(TODAY()&gt;VLOOKUP(B607,'Oficios_-_pend_criticas'!$C$3:$J$4739,5,0),"X",""),IF(VLOOKUP(B607,'Oficios_-_pend_criticas'!$C$3:$J$4739,7,0)&gt;VLOOKUP(B607,'Oficios_-_pend_criticas'!$C$3:$J$4739,5,0),"X",""))),""),"")</f>
        <v/>
      </c>
      <c r="W607" s="14" t="str">
        <f ca="1">IFERROR(IF(P607&lt;&gt;"X",IF(Q607&gt;0,IF(VLOOKUP(B607,'Oficios_-_pend_criticas'!$C$4:$J$4739,5,0)="","",IF(VLOOKUP(B607,'Oficios_-_pend_criticas'!$C$4:$J$4739,7,0)="",IF(TODAY()&gt;VLOOKUP(B607,'Oficios_-_pend_criticas'!$C$4:$J$4739,5,0),"X",""),IF(VLOOKUP(B607,'Oficios_-_pend_criticas'!$C$4:$J$4739,7,0)&gt;VLOOKUP(B607,'Oficios_-_pend_criticas'!$C$4:$J$4739,5,0),"X",""))),""),""),"")</f>
        <v/>
      </c>
    </row>
    <row r="608" spans="1:23" ht="36.75" hidden="1" customHeight="1" x14ac:dyDescent="0.25">
      <c r="A608" s="9" t="str">
        <f t="shared" si="27"/>
        <v/>
      </c>
      <c r="B608" s="10" t="s">
        <v>1505</v>
      </c>
      <c r="C608" s="11" t="e">
        <f>IF(B608="","",VLOOKUP(B608,#REF!,6,0))</f>
        <v>#REF!</v>
      </c>
      <c r="D608" s="12" t="e">
        <f>IF(B608="","",VLOOKUP(B608,#REF!,22,0))</f>
        <v>#REF!</v>
      </c>
      <c r="E608" s="10" t="e">
        <f>IF(B608="","",VLOOKUP(B608,Consultas_públicas!$A$376:$G$3879,7,0))</f>
        <v>#N/A</v>
      </c>
      <c r="F608" s="12" t="s">
        <v>1476</v>
      </c>
      <c r="G608" s="13">
        <v>43550</v>
      </c>
      <c r="H608" s="14" t="str">
        <f>IFERROR(IF(VLOOKUP(B608,'Oficios_-_pend_criticas'!$C$4:$D$4739,2,0)="","","X"),"")</f>
        <v/>
      </c>
      <c r="I608" s="12"/>
      <c r="J608" s="13"/>
      <c r="K608" s="10"/>
      <c r="L608" s="12" t="str">
        <f>IFERROR(VLOOKUP(B608,Retorno_da_RFB!$D$3:$I$6388,5,0),"")</f>
        <v>047</v>
      </c>
      <c r="M608" s="13">
        <f>IFERROR(VLOOKUP(B608,Retorno_da_RFB!$D$3:$I$6388,6,0),"")</f>
        <v>43563</v>
      </c>
      <c r="N608" s="10" t="str">
        <f>IFERROR(VLOOKUP(B608,Retorno_da_RFB!$D$3:$I$6388,3,0),"")</f>
        <v>8456.11.11</v>
      </c>
      <c r="O608" s="10" t="str">
        <f>IFERROR(VLOOKUP(B608,Retorno_da_RFB!$D$3:$I$6388,4,0),"")</f>
        <v>Máquinas de corte a laser 2D, com comando numérico computadorizado (CNC) “mazatrol previewg”, potência de 8kW, tela LCD de 19 polegadas sensível ao toque, sistema de trocador duplo palete, com sensores no cabeçote multifuncional para monitoramento das operações de penetração e corte, detecção automática de anomalias, tais como rebarbas e geração de plasma, com pausa e reajuste na operação, troca automática de bicos, sistema inteligente de configuração com regulagem de foco e diâmetro do feixe de raio laser, monitoramento e corte automáticos, avanço dos eixos X, Y e Z respectivamente de 3.100mm/1.595mm/1.10mm, sistema de carga e descarga automáticos, com armazenamento de 30 toneladas, podendo trabalhar 24 horas por dia ininterruptamente, para corte de chapas metálicas com espessuras superiores a 8mm e até 25mm.</v>
      </c>
      <c r="P608" s="12" t="str">
        <f>IFERROR(IF(N608="","",IF(VLOOKUP(LEFT(N608,10),'Universo_BK-BIT'!$A$5:$E$10005,2,0)="","X",VLOOKUP(LEFT(N608,10),'Universo_BK-BIT'!$A$5:$E$10005,2,0))),"X")</f>
        <v>BK</v>
      </c>
      <c r="Q608" s="12">
        <f>IFERROR(IF(P608="X","",VLOOKUP(LEFT(N608,10),'Universo_BK-BIT'!$A$5:$E$10005,3,0)),"")</f>
        <v>12</v>
      </c>
      <c r="R608" s="14" t="e">
        <f t="shared" si="28"/>
        <v>#REF!</v>
      </c>
      <c r="S608" s="14" t="e">
        <f t="shared" si="29"/>
        <v>#N/A</v>
      </c>
      <c r="T608" s="14"/>
      <c r="U608" s="14" t="str">
        <f ca="1">IFERROR(IF(P608="X",IF(VLOOKUP(B608,'Oficios_-_pend_criticas'!$C$3:$J$4739,5,0)="","",IF(VLOOKUP(B608,'Oficios_-_pend_criticas'!$C$3:$J$4739,7,0)="",IF(TODAY()&gt;VLOOKUP(B608,'Oficios_-_pend_criticas'!$C$3:$J$4739,5,0),"X",""),IF(VLOOKUP(B608,'Oficios_-_pend_criticas'!$C$3:$J$4739,7,0)&gt;VLOOKUP(B608,'Oficios_-_pend_criticas'!$C$3:$J$4739,5,0),"X",""))),""),"")</f>
        <v/>
      </c>
      <c r="V608" s="14" t="str">
        <f ca="1">IFERROR(IF(Q608=0,IF(VLOOKUP(B608,'Oficios_-_pend_criticas'!$C$3:$J$4739,5,0)="","",IF(VLOOKUP(B608,'Oficios_-_pend_criticas'!$C$3:$J$4739,7,0)="",IF(TODAY()&gt;VLOOKUP(B608,'Oficios_-_pend_criticas'!$C$3:$J$4739,5,0),"X",""),IF(VLOOKUP(B608,'Oficios_-_pend_criticas'!$C$3:$J$4739,7,0)&gt;VLOOKUP(B608,'Oficios_-_pend_criticas'!$C$3:$J$4739,5,0),"X",""))),""),"")</f>
        <v/>
      </c>
      <c r="W608" s="14" t="str">
        <f ca="1">IFERROR(IF(P608&lt;&gt;"X",IF(Q608&gt;0,IF(VLOOKUP(B608,'Oficios_-_pend_criticas'!$C$4:$J$4739,5,0)="","",IF(VLOOKUP(B608,'Oficios_-_pend_criticas'!$C$4:$J$4739,7,0)="",IF(TODAY()&gt;VLOOKUP(B608,'Oficios_-_pend_criticas'!$C$4:$J$4739,5,0),"X",""),IF(VLOOKUP(B608,'Oficios_-_pend_criticas'!$C$4:$J$4739,7,0)&gt;VLOOKUP(B608,'Oficios_-_pend_criticas'!$C$4:$J$4739,5,0),"X",""))),""),""),"")</f>
        <v/>
      </c>
    </row>
    <row r="609" spans="1:23" ht="36.75" hidden="1" customHeight="1" x14ac:dyDescent="0.25">
      <c r="A609" s="9" t="str">
        <f t="shared" si="27"/>
        <v/>
      </c>
      <c r="B609" s="10" t="s">
        <v>1507</v>
      </c>
      <c r="C609" s="11" t="e">
        <f>IF(B609="","",VLOOKUP(B609,#REF!,6,0))</f>
        <v>#REF!</v>
      </c>
      <c r="D609" s="12" t="e">
        <f>IF(B609="","",VLOOKUP(B609,#REF!,22,0))</f>
        <v>#REF!</v>
      </c>
      <c r="E609" s="10" t="e">
        <f>IF(B609="","",VLOOKUP(B609,Consultas_públicas!$A$376:$G$3879,7,0))</f>
        <v>#N/A</v>
      </c>
      <c r="F609" s="12" t="s">
        <v>1476</v>
      </c>
      <c r="G609" s="13">
        <v>43550</v>
      </c>
      <c r="H609" s="14" t="str">
        <f>IFERROR(IF(VLOOKUP(B609,'Oficios_-_pend_criticas'!$C$4:$D$4739,2,0)="","","X"),"")</f>
        <v/>
      </c>
      <c r="I609" s="12"/>
      <c r="J609" s="13"/>
      <c r="K609" s="10"/>
      <c r="L609" s="12" t="str">
        <f>IFERROR(VLOOKUP(B609,Retorno_da_RFB!$D$3:$I$6388,5,0),"")</f>
        <v>047</v>
      </c>
      <c r="M609" s="13">
        <f>IFERROR(VLOOKUP(B609,Retorno_da_RFB!$D$3:$I$6388,6,0),"")</f>
        <v>43563</v>
      </c>
      <c r="N609" s="10" t="str">
        <f>IFERROR(VLOOKUP(B609,Retorno_da_RFB!$D$3:$I$6388,3,0),"")</f>
        <v>8477.20.10</v>
      </c>
      <c r="O609" s="10" t="str">
        <f>IFERROR(VLOOKUP(B609,Retorno_da_RFB!$D$3:$I$6388,4,0),"")</f>
        <v>Combinações de máquinas para produção de chapas de polipropileno alveolar com espessura compreendida entre 2 e 16mm e largura máxima igual ou superior a 1.200mm, capacidade de produção máxima igual a 550kg/h, compostas por: extrusora para materiais termoplásticos, com diâmetro de rosca igual 150mm, troca filtro de fluxo, cabeçote de extrusão, calibrador para as chapas alveolares, resfriador por lâmina de ar, bomba de sucção para vácuo na placas do calibrador, puxadores, forno para estabilização, máquina para corte de chapas, alimentador a vácuo e painel elétrico geral com controlador lógico programável (CLP).</v>
      </c>
      <c r="P609" s="12" t="str">
        <f>IFERROR(IF(N609="","",IF(VLOOKUP(LEFT(N609,10),'Universo_BK-BIT'!$A$5:$E$10005,2,0)="","X",VLOOKUP(LEFT(N609,10),'Universo_BK-BIT'!$A$5:$E$10005,2,0))),"X")</f>
        <v>BK</v>
      </c>
      <c r="Q609" s="12">
        <f>IFERROR(IF(P609="X","",VLOOKUP(LEFT(N609,10),'Universo_BK-BIT'!$A$5:$E$10005,3,0)),"")</f>
        <v>14</v>
      </c>
      <c r="R609" s="14" t="e">
        <f t="shared" si="28"/>
        <v>#REF!</v>
      </c>
      <c r="S609" s="14" t="e">
        <f t="shared" si="29"/>
        <v>#N/A</v>
      </c>
      <c r="T609" s="14"/>
      <c r="U609" s="14" t="str">
        <f ca="1">IFERROR(IF(P609="X",IF(VLOOKUP(B609,'Oficios_-_pend_criticas'!$C$3:$J$4739,5,0)="","",IF(VLOOKUP(B609,'Oficios_-_pend_criticas'!$C$3:$J$4739,7,0)="",IF(TODAY()&gt;VLOOKUP(B609,'Oficios_-_pend_criticas'!$C$3:$J$4739,5,0),"X",""),IF(VLOOKUP(B609,'Oficios_-_pend_criticas'!$C$3:$J$4739,7,0)&gt;VLOOKUP(B609,'Oficios_-_pend_criticas'!$C$3:$J$4739,5,0),"X",""))),""),"")</f>
        <v/>
      </c>
      <c r="V609" s="14" t="str">
        <f ca="1">IFERROR(IF(Q609=0,IF(VLOOKUP(B609,'Oficios_-_pend_criticas'!$C$3:$J$4739,5,0)="","",IF(VLOOKUP(B609,'Oficios_-_pend_criticas'!$C$3:$J$4739,7,0)="",IF(TODAY()&gt;VLOOKUP(B609,'Oficios_-_pend_criticas'!$C$3:$J$4739,5,0),"X",""),IF(VLOOKUP(B609,'Oficios_-_pend_criticas'!$C$3:$J$4739,7,0)&gt;VLOOKUP(B609,'Oficios_-_pend_criticas'!$C$3:$J$4739,5,0),"X",""))),""),"")</f>
        <v/>
      </c>
      <c r="W609" s="14" t="str">
        <f ca="1">IFERROR(IF(P609&lt;&gt;"X",IF(Q609&gt;0,IF(VLOOKUP(B609,'Oficios_-_pend_criticas'!$C$4:$J$4739,5,0)="","",IF(VLOOKUP(B609,'Oficios_-_pend_criticas'!$C$4:$J$4739,7,0)="",IF(TODAY()&gt;VLOOKUP(B609,'Oficios_-_pend_criticas'!$C$4:$J$4739,5,0),"X",""),IF(VLOOKUP(B609,'Oficios_-_pend_criticas'!$C$4:$J$4739,7,0)&gt;VLOOKUP(B609,'Oficios_-_pend_criticas'!$C$4:$J$4739,5,0),"X",""))),""),""),"")</f>
        <v/>
      </c>
    </row>
    <row r="610" spans="1:23" ht="36.75" hidden="1" customHeight="1" x14ac:dyDescent="0.25">
      <c r="A610" s="9" t="str">
        <f t="shared" si="27"/>
        <v/>
      </c>
      <c r="B610" s="10" t="s">
        <v>1509</v>
      </c>
      <c r="C610" s="11" t="e">
        <f>IF(B610="","",VLOOKUP(B610,#REF!,6,0))</f>
        <v>#REF!</v>
      </c>
      <c r="D610" s="12" t="e">
        <f>IF(B610="","",VLOOKUP(B610,#REF!,22,0))</f>
        <v>#REF!</v>
      </c>
      <c r="E610" s="10" t="e">
        <f>IF(B610="","",VLOOKUP(B610,Consultas_públicas!$A$376:$G$3879,7,0))</f>
        <v>#N/A</v>
      </c>
      <c r="F610" s="12" t="s">
        <v>1476</v>
      </c>
      <c r="G610" s="13">
        <v>43550</v>
      </c>
      <c r="H610" s="14" t="str">
        <f>IFERROR(IF(VLOOKUP(B610,'Oficios_-_pend_criticas'!$C$4:$D$4739,2,0)="","","X"),"")</f>
        <v/>
      </c>
      <c r="I610" s="12"/>
      <c r="J610" s="13"/>
      <c r="K610" s="10"/>
      <c r="L610" s="12" t="str">
        <f>IFERROR(VLOOKUP(B610,Retorno_da_RFB!$D$3:$I$6388,5,0),"")</f>
        <v>047</v>
      </c>
      <c r="M610" s="13">
        <f>IFERROR(VLOOKUP(B610,Retorno_da_RFB!$D$3:$I$6388,6,0),"")</f>
        <v>43563</v>
      </c>
      <c r="N610" s="10" t="str">
        <f>IFERROR(VLOOKUP(B610,Retorno_da_RFB!$D$3:$I$6388,3,0),"")</f>
        <v>8422.40.90</v>
      </c>
      <c r="O610" s="10" t="str">
        <f>IFERROR(VLOOKUP(B610,Retorno_da_RFB!$D$3:$I$6388,4,0),"")</f>
        <v>Máquinas para prensagem de pluma de algodão em fardos, com capacidade de até 80 fardos por hora, com “tramper &amp; pusher” de alta velocidade composto com 03 bombas de 1.200 galões cada, força conectada com potência de 800HP, 3 bombas circulantes para refrigeração do óleo, ar autônomo sobre refrigerador do óleo para cada unidade de bombas e console de controle com controlador lógico programável.</v>
      </c>
      <c r="P610" s="12" t="str">
        <f>IFERROR(IF(N610="","",IF(VLOOKUP(LEFT(N610,10),'Universo_BK-BIT'!$A$5:$E$10005,2,0)="","X",VLOOKUP(LEFT(N610,10),'Universo_BK-BIT'!$A$5:$E$10005,2,0))),"X")</f>
        <v>BK</v>
      </c>
      <c r="Q610" s="12">
        <f>IFERROR(IF(P610="X","",VLOOKUP(LEFT(N610,10),'Universo_BK-BIT'!$A$5:$E$10005,3,0)),"")</f>
        <v>14</v>
      </c>
      <c r="R610" s="14" t="e">
        <f t="shared" si="28"/>
        <v>#REF!</v>
      </c>
      <c r="S610" s="14" t="e">
        <f t="shared" si="29"/>
        <v>#N/A</v>
      </c>
      <c r="T610" s="14"/>
      <c r="U610" s="14" t="str">
        <f ca="1">IFERROR(IF(P610="X",IF(VLOOKUP(B610,'Oficios_-_pend_criticas'!$C$3:$J$4739,5,0)="","",IF(VLOOKUP(B610,'Oficios_-_pend_criticas'!$C$3:$J$4739,7,0)="",IF(TODAY()&gt;VLOOKUP(B610,'Oficios_-_pend_criticas'!$C$3:$J$4739,5,0),"X",""),IF(VLOOKUP(B610,'Oficios_-_pend_criticas'!$C$3:$J$4739,7,0)&gt;VLOOKUP(B610,'Oficios_-_pend_criticas'!$C$3:$J$4739,5,0),"X",""))),""),"")</f>
        <v/>
      </c>
      <c r="V610" s="14" t="str">
        <f ca="1">IFERROR(IF(Q610=0,IF(VLOOKUP(B610,'Oficios_-_pend_criticas'!$C$3:$J$4739,5,0)="","",IF(VLOOKUP(B610,'Oficios_-_pend_criticas'!$C$3:$J$4739,7,0)="",IF(TODAY()&gt;VLOOKUP(B610,'Oficios_-_pend_criticas'!$C$3:$J$4739,5,0),"X",""),IF(VLOOKUP(B610,'Oficios_-_pend_criticas'!$C$3:$J$4739,7,0)&gt;VLOOKUP(B610,'Oficios_-_pend_criticas'!$C$3:$J$4739,5,0),"X",""))),""),"")</f>
        <v/>
      </c>
      <c r="W610" s="14" t="str">
        <f ca="1">IFERROR(IF(P610&lt;&gt;"X",IF(Q610&gt;0,IF(VLOOKUP(B610,'Oficios_-_pend_criticas'!$C$4:$J$4739,5,0)="","",IF(VLOOKUP(B610,'Oficios_-_pend_criticas'!$C$4:$J$4739,7,0)="",IF(TODAY()&gt;VLOOKUP(B610,'Oficios_-_pend_criticas'!$C$4:$J$4739,5,0),"X",""),IF(VLOOKUP(B610,'Oficios_-_pend_criticas'!$C$4:$J$4739,7,0)&gt;VLOOKUP(B610,'Oficios_-_pend_criticas'!$C$4:$J$4739,5,0),"X",""))),""),""),"")</f>
        <v/>
      </c>
    </row>
    <row r="611" spans="1:23" ht="36.75" hidden="1" customHeight="1" x14ac:dyDescent="0.25">
      <c r="A611" s="9" t="str">
        <f t="shared" si="27"/>
        <v/>
      </c>
      <c r="B611" s="10" t="s">
        <v>1511</v>
      </c>
      <c r="C611" s="11" t="e">
        <f>IF(B611="","",VLOOKUP(B611,#REF!,6,0))</f>
        <v>#REF!</v>
      </c>
      <c r="D611" s="12" t="e">
        <f>IF(B611="","",VLOOKUP(B611,#REF!,22,0))</f>
        <v>#REF!</v>
      </c>
      <c r="E611" s="10" t="e">
        <f>IF(B611="","",VLOOKUP(B611,Consultas_públicas!$A$376:$G$3879,7,0))</f>
        <v>#N/A</v>
      </c>
      <c r="F611" s="12" t="s">
        <v>1476</v>
      </c>
      <c r="G611" s="13">
        <v>43550</v>
      </c>
      <c r="H611" s="14" t="str">
        <f>IFERROR(IF(VLOOKUP(B611,'Oficios_-_pend_criticas'!$C$4:$D$4739,2,0)="","","X"),"")</f>
        <v/>
      </c>
      <c r="I611" s="12"/>
      <c r="J611" s="13"/>
      <c r="K611" s="10"/>
      <c r="L611" s="12" t="str">
        <f>IFERROR(VLOOKUP(B611,Retorno_da_RFB!$D$3:$I$6388,5,0),"")</f>
        <v>047</v>
      </c>
      <c r="M611" s="13">
        <f>IFERROR(VLOOKUP(B611,Retorno_da_RFB!$D$3:$I$6388,6,0),"")</f>
        <v>43563</v>
      </c>
      <c r="N611" s="10" t="str">
        <f>IFERROR(VLOOKUP(B611,Retorno_da_RFB!$D$3:$I$6388,3,0),"")</f>
        <v>8428.39.90</v>
      </c>
      <c r="O611" s="10" t="str">
        <f>IFERROR(VLOOKUP(B611,Retorno_da_RFB!$D$3:$I$6388,4,0),"")</f>
        <v>Classificadores de pacotes diversos dotados de sapatas deslizantes, de ação contínua,  com capacidade de processar mínimo 5.000 pacotes/hora, velocidade de 2,3m/s, alimentados por um ou mais pontos de indução, estação de identificação e classificação de pacotes com leitor de código de barras, scanner volumétrico e balança de pesagem dinâmica, com 20 saídas (calhas) de expedição, esteiras transportadoras curvas, painel elétrico com controlador lógico programável, controlador industrial (IPC), sensores, guias laterais metálicas e componentes elétricos,  eletrônicos e pneumáticos para seu funcionamento.</v>
      </c>
      <c r="P611" s="12" t="str">
        <f>IFERROR(IF(N611="","",IF(VLOOKUP(LEFT(N611,10),'Universo_BK-BIT'!$A$5:$E$10005,2,0)="","X",VLOOKUP(LEFT(N611,10),'Universo_BK-BIT'!$A$5:$E$10005,2,0))),"X")</f>
        <v>BK</v>
      </c>
      <c r="Q611" s="12">
        <f>IFERROR(IF(P611="X","",VLOOKUP(LEFT(N611,10),'Universo_BK-BIT'!$A$5:$E$10005,3,0)),"")</f>
        <v>14</v>
      </c>
      <c r="R611" s="14" t="e">
        <f t="shared" si="28"/>
        <v>#REF!</v>
      </c>
      <c r="S611" s="14" t="e">
        <f t="shared" si="29"/>
        <v>#N/A</v>
      </c>
      <c r="T611" s="14"/>
      <c r="U611" s="14" t="str">
        <f ca="1">IFERROR(IF(P611="X",IF(VLOOKUP(B611,'Oficios_-_pend_criticas'!$C$3:$J$4739,5,0)="","",IF(VLOOKUP(B611,'Oficios_-_pend_criticas'!$C$3:$J$4739,7,0)="",IF(TODAY()&gt;VLOOKUP(B611,'Oficios_-_pend_criticas'!$C$3:$J$4739,5,0),"X",""),IF(VLOOKUP(B611,'Oficios_-_pend_criticas'!$C$3:$J$4739,7,0)&gt;VLOOKUP(B611,'Oficios_-_pend_criticas'!$C$3:$J$4739,5,0),"X",""))),""),"")</f>
        <v/>
      </c>
      <c r="V611" s="14" t="str">
        <f ca="1">IFERROR(IF(Q611=0,IF(VLOOKUP(B611,'Oficios_-_pend_criticas'!$C$3:$J$4739,5,0)="","",IF(VLOOKUP(B611,'Oficios_-_pend_criticas'!$C$3:$J$4739,7,0)="",IF(TODAY()&gt;VLOOKUP(B611,'Oficios_-_pend_criticas'!$C$3:$J$4739,5,0),"X",""),IF(VLOOKUP(B611,'Oficios_-_pend_criticas'!$C$3:$J$4739,7,0)&gt;VLOOKUP(B611,'Oficios_-_pend_criticas'!$C$3:$J$4739,5,0),"X",""))),""),"")</f>
        <v/>
      </c>
      <c r="W611" s="14" t="str">
        <f ca="1">IFERROR(IF(P611&lt;&gt;"X",IF(Q611&gt;0,IF(VLOOKUP(B611,'Oficios_-_pend_criticas'!$C$4:$J$4739,5,0)="","",IF(VLOOKUP(B611,'Oficios_-_pend_criticas'!$C$4:$J$4739,7,0)="",IF(TODAY()&gt;VLOOKUP(B611,'Oficios_-_pend_criticas'!$C$4:$J$4739,5,0),"X",""),IF(VLOOKUP(B611,'Oficios_-_pend_criticas'!$C$4:$J$4739,7,0)&gt;VLOOKUP(B611,'Oficios_-_pend_criticas'!$C$4:$J$4739,5,0),"X",""))),""),""),"")</f>
        <v/>
      </c>
    </row>
    <row r="612" spans="1:23" ht="36.75" hidden="1" customHeight="1" x14ac:dyDescent="0.25">
      <c r="A612" s="9" t="str">
        <f t="shared" si="27"/>
        <v/>
      </c>
      <c r="B612" s="10" t="s">
        <v>1513</v>
      </c>
      <c r="C612" s="11" t="e">
        <f>IF(B612="","",VLOOKUP(B612,#REF!,6,0))</f>
        <v>#REF!</v>
      </c>
      <c r="D612" s="12" t="e">
        <f>IF(B612="","",VLOOKUP(B612,#REF!,22,0))</f>
        <v>#REF!</v>
      </c>
      <c r="E612" s="10" t="e">
        <f>IF(B612="","",VLOOKUP(B612,Consultas_públicas!$A$376:$G$3879,7,0))</f>
        <v>#N/A</v>
      </c>
      <c r="F612" s="12" t="s">
        <v>1476</v>
      </c>
      <c r="G612" s="13">
        <v>43550</v>
      </c>
      <c r="H612" s="14" t="str">
        <f>IFERROR(IF(VLOOKUP(B612,'Oficios_-_pend_criticas'!$C$4:$D$4739,2,0)="","","X"),"")</f>
        <v/>
      </c>
      <c r="I612" s="12"/>
      <c r="J612" s="13"/>
      <c r="K612" s="10"/>
      <c r="L612" s="12" t="str">
        <f>IFERROR(VLOOKUP(B612,Retorno_da_RFB!$D$3:$I$6388,5,0),"")</f>
        <v>047</v>
      </c>
      <c r="M612" s="13">
        <f>IFERROR(VLOOKUP(B612,Retorno_da_RFB!$D$3:$I$6388,6,0),"")</f>
        <v>43563</v>
      </c>
      <c r="N612" s="10" t="str">
        <f>IFERROR(VLOOKUP(B612,Retorno_da_RFB!$D$3:$I$6388,3,0),"")</f>
        <v>8479.89.99</v>
      </c>
      <c r="O612" s="10" t="str">
        <f>IFERROR(VLOOKUP(B612,Retorno_da_RFB!$D$3:$I$6388,4,0),"")</f>
        <v>Máquinas automáticas para bobinar e desbobinar diversos tipos de mídia impressa, controle de tensão de enrolamento, sistema alinhador “shift roller”, tipos de mídias aceitas: papel revestido brilho (couchê): 81 a 176g/m, adesivo 136 a 256g/m2, espessura até 250 micras; papel revestido fosco (couchê): 81 a 176gms, adesivo 136 a 256 gms, espessura até 250 micras; polipropileno PP / BOPP: adesivo 136 a 176gms, espessura até 250 micras; polietileno PET: adesivo 136 a 21 gms, espessura até 250 micras); largura do papel aceita entre 165-330mm; desbobinador e rebobinador com diâmetro máximo entre 600 e 620mm; potência: 4,1Kva; painel de controle com PLC, tela “touchscreen”.</v>
      </c>
      <c r="P612" s="12" t="str">
        <f>IFERROR(IF(N612="","",IF(VLOOKUP(LEFT(N612,10),'Universo_BK-BIT'!$A$5:$E$10005,2,0)="","X",VLOOKUP(LEFT(N612,10),'Universo_BK-BIT'!$A$5:$E$10005,2,0))),"X")</f>
        <v>BK</v>
      </c>
      <c r="Q612" s="12">
        <f>IFERROR(IF(P612="X","",VLOOKUP(LEFT(N612,10),'Universo_BK-BIT'!$A$5:$E$10005,3,0)),"")</f>
        <v>14</v>
      </c>
      <c r="R612" s="14" t="e">
        <f t="shared" si="28"/>
        <v>#REF!</v>
      </c>
      <c r="S612" s="14" t="e">
        <f t="shared" si="29"/>
        <v>#N/A</v>
      </c>
      <c r="T612" s="14"/>
      <c r="U612" s="14" t="str">
        <f ca="1">IFERROR(IF(P612="X",IF(VLOOKUP(B612,'Oficios_-_pend_criticas'!$C$3:$J$4739,5,0)="","",IF(VLOOKUP(B612,'Oficios_-_pend_criticas'!$C$3:$J$4739,7,0)="",IF(TODAY()&gt;VLOOKUP(B612,'Oficios_-_pend_criticas'!$C$3:$J$4739,5,0),"X",""),IF(VLOOKUP(B612,'Oficios_-_pend_criticas'!$C$3:$J$4739,7,0)&gt;VLOOKUP(B612,'Oficios_-_pend_criticas'!$C$3:$J$4739,5,0),"X",""))),""),"")</f>
        <v/>
      </c>
      <c r="V612" s="14" t="str">
        <f ca="1">IFERROR(IF(Q612=0,IF(VLOOKUP(B612,'Oficios_-_pend_criticas'!$C$3:$J$4739,5,0)="","",IF(VLOOKUP(B612,'Oficios_-_pend_criticas'!$C$3:$J$4739,7,0)="",IF(TODAY()&gt;VLOOKUP(B612,'Oficios_-_pend_criticas'!$C$3:$J$4739,5,0),"X",""),IF(VLOOKUP(B612,'Oficios_-_pend_criticas'!$C$3:$J$4739,7,0)&gt;VLOOKUP(B612,'Oficios_-_pend_criticas'!$C$3:$J$4739,5,0),"X",""))),""),"")</f>
        <v/>
      </c>
      <c r="W612" s="14" t="str">
        <f ca="1">IFERROR(IF(P612&lt;&gt;"X",IF(Q612&gt;0,IF(VLOOKUP(B612,'Oficios_-_pend_criticas'!$C$4:$J$4739,5,0)="","",IF(VLOOKUP(B612,'Oficios_-_pend_criticas'!$C$4:$J$4739,7,0)="",IF(TODAY()&gt;VLOOKUP(B612,'Oficios_-_pend_criticas'!$C$4:$J$4739,5,0),"X",""),IF(VLOOKUP(B612,'Oficios_-_pend_criticas'!$C$4:$J$4739,7,0)&gt;VLOOKUP(B612,'Oficios_-_pend_criticas'!$C$4:$J$4739,5,0),"X",""))),""),""),"")</f>
        <v/>
      </c>
    </row>
    <row r="613" spans="1:23" ht="36.75" hidden="1" customHeight="1" x14ac:dyDescent="0.25">
      <c r="A613" s="9" t="str">
        <f t="shared" si="27"/>
        <v/>
      </c>
      <c r="B613" s="10" t="s">
        <v>1515</v>
      </c>
      <c r="C613" s="11" t="e">
        <f>IF(B613="","",VLOOKUP(B613,#REF!,6,0))</f>
        <v>#REF!</v>
      </c>
      <c r="D613" s="12" t="e">
        <f>IF(B613="","",VLOOKUP(B613,#REF!,22,0))</f>
        <v>#REF!</v>
      </c>
      <c r="E613" s="10" t="e">
        <f>IF(B613="","",VLOOKUP(B613,Consultas_públicas!$A$376:$G$3879,7,0))</f>
        <v>#N/A</v>
      </c>
      <c r="F613" s="12" t="s">
        <v>1476</v>
      </c>
      <c r="G613" s="13">
        <v>43550</v>
      </c>
      <c r="H613" s="14" t="str">
        <f>IFERROR(IF(VLOOKUP(B613,'Oficios_-_pend_criticas'!$C$4:$D$4739,2,0)="","","X"),"")</f>
        <v/>
      </c>
      <c r="I613" s="12"/>
      <c r="J613" s="13"/>
      <c r="K613" s="10"/>
      <c r="L613" s="12" t="str">
        <f>IFERROR(VLOOKUP(B613,Retorno_da_RFB!$D$3:$I$6388,5,0),"")</f>
        <v>047</v>
      </c>
      <c r="M613" s="13">
        <f>IFERROR(VLOOKUP(B613,Retorno_da_RFB!$D$3:$I$6388,6,0),"")</f>
        <v>43563</v>
      </c>
      <c r="N613" s="10" t="str">
        <f>IFERROR(VLOOKUP(B613,Retorno_da_RFB!$D$3:$I$6388,3,0),"")</f>
        <v>8456.50.00</v>
      </c>
      <c r="O613" s="10" t="str">
        <f>IFERROR(VLOOKUP(B613,Retorno_da_RFB!$D$3:$I$6388,4,0),"")</f>
        <v>Máquinas de corte por jato de água abrasivo programável e controlada por comando CNC integrado, sem interface com programação numérica para cortes em peças com geometrias complexas, com diâmetro mínimo de 0,762mm, capacidade de controlar até 3 eixos simultaneamente, bomba de alta pressão 5hp de acionamento direto com pressão operacional máxima de 30.000 psi, com utilização de apenas 1,2 litros de óleo para lubrificação do cárter, sistema de movimentação através de fuso trapezoidal com proteção sanfonada com velocidade de 2,54m/min, comandado por servo motor integrado com precisão centesimal.</v>
      </c>
      <c r="P613" s="12" t="str">
        <f>IFERROR(IF(N613="","",IF(VLOOKUP(LEFT(N613,10),'Universo_BK-BIT'!$A$5:$E$10005,2,0)="","X",VLOOKUP(LEFT(N613,10),'Universo_BK-BIT'!$A$5:$E$10005,2,0))),"X")</f>
        <v>BK</v>
      </c>
      <c r="Q613" s="12">
        <f>IFERROR(IF(P613="X","",VLOOKUP(LEFT(N613,10),'Universo_BK-BIT'!$A$5:$E$10005,3,0)),"")</f>
        <v>14</v>
      </c>
      <c r="R613" s="14" t="e">
        <f t="shared" si="28"/>
        <v>#REF!</v>
      </c>
      <c r="S613" s="14" t="e">
        <f t="shared" si="29"/>
        <v>#N/A</v>
      </c>
      <c r="T613" s="14"/>
      <c r="U613" s="14" t="str">
        <f ca="1">IFERROR(IF(P613="X",IF(VLOOKUP(B613,'Oficios_-_pend_criticas'!$C$3:$J$4739,5,0)="","",IF(VLOOKUP(B613,'Oficios_-_pend_criticas'!$C$3:$J$4739,7,0)="",IF(TODAY()&gt;VLOOKUP(B613,'Oficios_-_pend_criticas'!$C$3:$J$4739,5,0),"X",""),IF(VLOOKUP(B613,'Oficios_-_pend_criticas'!$C$3:$J$4739,7,0)&gt;VLOOKUP(B613,'Oficios_-_pend_criticas'!$C$3:$J$4739,5,0),"X",""))),""),"")</f>
        <v/>
      </c>
      <c r="V613" s="14" t="str">
        <f ca="1">IFERROR(IF(Q613=0,IF(VLOOKUP(B613,'Oficios_-_pend_criticas'!$C$3:$J$4739,5,0)="","",IF(VLOOKUP(B613,'Oficios_-_pend_criticas'!$C$3:$J$4739,7,0)="",IF(TODAY()&gt;VLOOKUP(B613,'Oficios_-_pend_criticas'!$C$3:$J$4739,5,0),"X",""),IF(VLOOKUP(B613,'Oficios_-_pend_criticas'!$C$3:$J$4739,7,0)&gt;VLOOKUP(B613,'Oficios_-_pend_criticas'!$C$3:$J$4739,5,0),"X",""))),""),"")</f>
        <v/>
      </c>
      <c r="W613" s="14" t="str">
        <f ca="1">IFERROR(IF(P613&lt;&gt;"X",IF(Q613&gt;0,IF(VLOOKUP(B613,'Oficios_-_pend_criticas'!$C$4:$J$4739,5,0)="","",IF(VLOOKUP(B613,'Oficios_-_pend_criticas'!$C$4:$J$4739,7,0)="",IF(TODAY()&gt;VLOOKUP(B613,'Oficios_-_pend_criticas'!$C$4:$J$4739,5,0),"X",""),IF(VLOOKUP(B613,'Oficios_-_pend_criticas'!$C$4:$J$4739,7,0)&gt;VLOOKUP(B613,'Oficios_-_pend_criticas'!$C$4:$J$4739,5,0),"X",""))),""),""),"")</f>
        <v/>
      </c>
    </row>
    <row r="614" spans="1:23" ht="36.75" hidden="1" customHeight="1" x14ac:dyDescent="0.25">
      <c r="A614" s="9" t="str">
        <f t="shared" si="27"/>
        <v/>
      </c>
      <c r="B614" s="10" t="s">
        <v>1518</v>
      </c>
      <c r="C614" s="11" t="e">
        <f>IF(B614="","",VLOOKUP(B614,#REF!,6,0))</f>
        <v>#REF!</v>
      </c>
      <c r="D614" s="12" t="e">
        <f>IF(B614="","",VLOOKUP(B614,#REF!,22,0))</f>
        <v>#REF!</v>
      </c>
      <c r="E614" s="10" t="e">
        <f>IF(B614="","",VLOOKUP(B614,Consultas_públicas!$A$376:$G$3879,7,0))</f>
        <v>#N/A</v>
      </c>
      <c r="F614" s="12" t="s">
        <v>1476</v>
      </c>
      <c r="G614" s="13">
        <v>43550</v>
      </c>
      <c r="H614" s="14" t="str">
        <f>IFERROR(IF(VLOOKUP(B614,'Oficios_-_pend_criticas'!$C$4:$D$4739,2,0)="","","X"),"")</f>
        <v/>
      </c>
      <c r="I614" s="12"/>
      <c r="J614" s="13"/>
      <c r="K614" s="10"/>
      <c r="L614" s="12" t="str">
        <f>IFERROR(VLOOKUP(B614,Retorno_da_RFB!$D$3:$I$6388,5,0),"")</f>
        <v>047</v>
      </c>
      <c r="M614" s="13">
        <f>IFERROR(VLOOKUP(B614,Retorno_da_RFB!$D$3:$I$6388,6,0),"")</f>
        <v>43563</v>
      </c>
      <c r="N614" s="10" t="str">
        <f>IFERROR(VLOOKUP(B614,Retorno_da_RFB!$D$3:$I$6388,3,0),"")</f>
        <v>8462.21.00</v>
      </c>
      <c r="O614" s="10" t="str">
        <f>IFERROR(VLOOKUP(B614,Retorno_da_RFB!$D$3:$I$6388,4,0),"")</f>
        <v>Máquinas automáticas para dobrar painéis metálicos, de comando numérico computadorizado (CNC), com capacidade de dobrar para cima e para baixo, para largura máxima da chapa de 1.524mm, comprimento máximo da chapa de 2.495mm, espessura da chapa compreendida entre 0,4 e 4mm, com braço manipulador com movimentação no plano horizontal, para rotação e posicionamento da chapa.</v>
      </c>
      <c r="P614" s="12" t="str">
        <f>IFERROR(IF(N614="","",IF(VLOOKUP(LEFT(N614,10),'Universo_BK-BIT'!$A$5:$E$10005,2,0)="","X",VLOOKUP(LEFT(N614,10),'Universo_BK-BIT'!$A$5:$E$10005,2,0))),"X")</f>
        <v>BK</v>
      </c>
      <c r="Q614" s="12">
        <f>IFERROR(IF(P614="X","",VLOOKUP(LEFT(N614,10),'Universo_BK-BIT'!$A$5:$E$10005,3,0)),"")</f>
        <v>14</v>
      </c>
      <c r="R614" s="14" t="e">
        <f t="shared" si="28"/>
        <v>#REF!</v>
      </c>
      <c r="S614" s="14" t="e">
        <f t="shared" si="29"/>
        <v>#N/A</v>
      </c>
      <c r="T614" s="14"/>
      <c r="U614" s="14" t="str">
        <f ca="1">IFERROR(IF(P614="X",IF(VLOOKUP(B614,'Oficios_-_pend_criticas'!$C$3:$J$4739,5,0)="","",IF(VLOOKUP(B614,'Oficios_-_pend_criticas'!$C$3:$J$4739,7,0)="",IF(TODAY()&gt;VLOOKUP(B614,'Oficios_-_pend_criticas'!$C$3:$J$4739,5,0),"X",""),IF(VLOOKUP(B614,'Oficios_-_pend_criticas'!$C$3:$J$4739,7,0)&gt;VLOOKUP(B614,'Oficios_-_pend_criticas'!$C$3:$J$4739,5,0),"X",""))),""),"")</f>
        <v/>
      </c>
      <c r="V614" s="14" t="str">
        <f ca="1">IFERROR(IF(Q614=0,IF(VLOOKUP(B614,'Oficios_-_pend_criticas'!$C$3:$J$4739,5,0)="","",IF(VLOOKUP(B614,'Oficios_-_pend_criticas'!$C$3:$J$4739,7,0)="",IF(TODAY()&gt;VLOOKUP(B614,'Oficios_-_pend_criticas'!$C$3:$J$4739,5,0),"X",""),IF(VLOOKUP(B614,'Oficios_-_pend_criticas'!$C$3:$J$4739,7,0)&gt;VLOOKUP(B614,'Oficios_-_pend_criticas'!$C$3:$J$4739,5,0),"X",""))),""),"")</f>
        <v/>
      </c>
      <c r="W614" s="14" t="str">
        <f ca="1">IFERROR(IF(P614&lt;&gt;"X",IF(Q614&gt;0,IF(VLOOKUP(B614,'Oficios_-_pend_criticas'!$C$4:$J$4739,5,0)="","",IF(VLOOKUP(B614,'Oficios_-_pend_criticas'!$C$4:$J$4739,7,0)="",IF(TODAY()&gt;VLOOKUP(B614,'Oficios_-_pend_criticas'!$C$4:$J$4739,5,0),"X",""),IF(VLOOKUP(B614,'Oficios_-_pend_criticas'!$C$4:$J$4739,7,0)&gt;VLOOKUP(B614,'Oficios_-_pend_criticas'!$C$4:$J$4739,5,0),"X",""))),""),""),"")</f>
        <v/>
      </c>
    </row>
    <row r="615" spans="1:23" ht="36.75" hidden="1" customHeight="1" x14ac:dyDescent="0.25">
      <c r="A615" s="9" t="str">
        <f t="shared" si="27"/>
        <v/>
      </c>
      <c r="B615" s="10" t="s">
        <v>1520</v>
      </c>
      <c r="C615" s="11" t="e">
        <f>IF(B615="","",VLOOKUP(B615,#REF!,6,0))</f>
        <v>#REF!</v>
      </c>
      <c r="D615" s="12" t="e">
        <f>IF(B615="","",VLOOKUP(B615,#REF!,22,0))</f>
        <v>#REF!</v>
      </c>
      <c r="E615" s="10" t="e">
        <f>IF(B615="","",VLOOKUP(B615,Consultas_públicas!$A$376:$G$3879,7,0))</f>
        <v>#N/A</v>
      </c>
      <c r="F615" s="12" t="s">
        <v>1476</v>
      </c>
      <c r="G615" s="13">
        <v>43550</v>
      </c>
      <c r="H615" s="14" t="str">
        <f>IFERROR(IF(VLOOKUP(B615,'Oficios_-_pend_criticas'!$C$4:$D$4739,2,0)="","","X"),"")</f>
        <v/>
      </c>
      <c r="I615" s="12"/>
      <c r="J615" s="13"/>
      <c r="K615" s="10"/>
      <c r="L615" s="12" t="str">
        <f>IFERROR(VLOOKUP(B615,Retorno_da_RFB!$D$3:$I$6388,5,0),"")</f>
        <v>047</v>
      </c>
      <c r="M615" s="13">
        <f>IFERROR(VLOOKUP(B615,Retorno_da_RFB!$D$3:$I$6388,6,0),"")</f>
        <v>43563</v>
      </c>
      <c r="N615" s="10" t="str">
        <f>IFERROR(VLOOKUP(B615,Retorno_da_RFB!$D$3:$I$6388,3,0),"")</f>
        <v>8436.10.00</v>
      </c>
      <c r="O615" s="10" t="str">
        <f>IFERROR(VLOOKUP(B615,Retorno_da_RFB!$D$3:$I$6388,4,0),"")</f>
        <v>Alimentadores automáticos para alimentação suplementar de suínos, com controle computadorizado de quantidade e horário da alimentação, capazes de atender a leitões lactentes, dotados de: tanque térmico de mistura e alimentação redondo em plástico PE com capacidades de até 125L, com um ponto de pesagem (célula de carga) com até 128 cochos por tanque, controlados por computador, bombas helicoidais e válvulas de alimentação pneumáticas para micro dosagens de 30 a 40g por cocho, dosador de fornecimento contínuo de componentes secos, sensor para alimentação, circuito de distribuição de alimentos, sistema automático de limpeza ácida e limpeza alcalina, saída de alimentação sobrante, alternador de frequência, gabinete e painel de controle sensível ao toques.</v>
      </c>
      <c r="P615" s="12" t="str">
        <f>IFERROR(IF(N615="","",IF(VLOOKUP(LEFT(N615,10),'Universo_BK-BIT'!$A$5:$E$10005,2,0)="","X",VLOOKUP(LEFT(N615,10),'Universo_BK-BIT'!$A$5:$E$10005,2,0))),"X")</f>
        <v>BK</v>
      </c>
      <c r="Q615" s="12">
        <f>IFERROR(IF(P615="X","",VLOOKUP(LEFT(N615,10),'Universo_BK-BIT'!$A$5:$E$10005,3,0)),"")</f>
        <v>14</v>
      </c>
      <c r="R615" s="14" t="e">
        <f t="shared" si="28"/>
        <v>#REF!</v>
      </c>
      <c r="S615" s="14" t="e">
        <f t="shared" si="29"/>
        <v>#N/A</v>
      </c>
      <c r="T615" s="14"/>
      <c r="U615" s="14" t="str">
        <f ca="1">IFERROR(IF(P615="X",IF(VLOOKUP(B615,'Oficios_-_pend_criticas'!$C$3:$J$4739,5,0)="","",IF(VLOOKUP(B615,'Oficios_-_pend_criticas'!$C$3:$J$4739,7,0)="",IF(TODAY()&gt;VLOOKUP(B615,'Oficios_-_pend_criticas'!$C$3:$J$4739,5,0),"X",""),IF(VLOOKUP(B615,'Oficios_-_pend_criticas'!$C$3:$J$4739,7,0)&gt;VLOOKUP(B615,'Oficios_-_pend_criticas'!$C$3:$J$4739,5,0),"X",""))),""),"")</f>
        <v/>
      </c>
      <c r="V615" s="14" t="str">
        <f ca="1">IFERROR(IF(Q615=0,IF(VLOOKUP(B615,'Oficios_-_pend_criticas'!$C$3:$J$4739,5,0)="","",IF(VLOOKUP(B615,'Oficios_-_pend_criticas'!$C$3:$J$4739,7,0)="",IF(TODAY()&gt;VLOOKUP(B615,'Oficios_-_pend_criticas'!$C$3:$J$4739,5,0),"X",""),IF(VLOOKUP(B615,'Oficios_-_pend_criticas'!$C$3:$J$4739,7,0)&gt;VLOOKUP(B615,'Oficios_-_pend_criticas'!$C$3:$J$4739,5,0),"X",""))),""),"")</f>
        <v/>
      </c>
      <c r="W615" s="14" t="str">
        <f ca="1">IFERROR(IF(P615&lt;&gt;"X",IF(Q615&gt;0,IF(VLOOKUP(B615,'Oficios_-_pend_criticas'!$C$4:$J$4739,5,0)="","",IF(VLOOKUP(B615,'Oficios_-_pend_criticas'!$C$4:$J$4739,7,0)="",IF(TODAY()&gt;VLOOKUP(B615,'Oficios_-_pend_criticas'!$C$4:$J$4739,5,0),"X",""),IF(VLOOKUP(B615,'Oficios_-_pend_criticas'!$C$4:$J$4739,7,0)&gt;VLOOKUP(B615,'Oficios_-_pend_criticas'!$C$4:$J$4739,5,0),"X",""))),""),""),"")</f>
        <v/>
      </c>
    </row>
    <row r="616" spans="1:23" ht="36.75" hidden="1" customHeight="1" x14ac:dyDescent="0.25">
      <c r="A616" s="9" t="str">
        <f t="shared" si="27"/>
        <v/>
      </c>
      <c r="B616" s="10" t="s">
        <v>1522</v>
      </c>
      <c r="C616" s="11" t="e">
        <f>IF(B616="","",VLOOKUP(B616,#REF!,6,0))</f>
        <v>#REF!</v>
      </c>
      <c r="D616" s="12" t="e">
        <f>IF(B616="","",VLOOKUP(B616,#REF!,22,0))</f>
        <v>#REF!</v>
      </c>
      <c r="E616" s="10" t="e">
        <f>IF(B616="","",VLOOKUP(B616,Consultas_públicas!$A$376:$G$3879,7,0))</f>
        <v>#N/A</v>
      </c>
      <c r="F616" s="12" t="s">
        <v>1476</v>
      </c>
      <c r="G616" s="13">
        <v>43550</v>
      </c>
      <c r="H616" s="14" t="str">
        <f>IFERROR(IF(VLOOKUP(B616,'Oficios_-_pend_criticas'!$C$4:$D$4739,2,0)="","","X"),"")</f>
        <v/>
      </c>
      <c r="I616" s="12"/>
      <c r="J616" s="13"/>
      <c r="K616" s="10"/>
      <c r="L616" s="12" t="str">
        <f>IFERROR(VLOOKUP(B616,Retorno_da_RFB!$D$3:$I$6388,5,0),"")</f>
        <v>047</v>
      </c>
      <c r="M616" s="13">
        <f>IFERROR(VLOOKUP(B616,Retorno_da_RFB!$D$3:$I$6388,6,0),"")</f>
        <v>43563</v>
      </c>
      <c r="N616" s="10" t="str">
        <f>IFERROR(VLOOKUP(B616,Retorno_da_RFB!$D$3:$I$6388,3,0),"")</f>
        <v>8421.29.90</v>
      </c>
      <c r="O616" s="10" t="str">
        <f>IFERROR(VLOOKUP(B616,Retorno_da_RFB!$D$3:$I$6388,4,0),"")</f>
        <v>Separadores centrífugos de alta rotação em aço inoxidável super duplex 1.4501 para separação do "tall oil" cru dos sedimentos e água ácida pelo uso da força centrífuga, rotação máxima de 7.200rpm, vazão de alimentação máxima de 7.500kg/h, capacidade nominal total para produção de "tall oil" cru de 1.364kg/h, com variação mínima de 699kg/h e máxima de 1.364kg/h, dotados de: dispositivo de entrada/saída, com três conexões: entrada da mistura "tall oil" cru", bacia, pilha de discos, dispositivo de controle de rotação, ciclone, motor elétrico (acionador)  acionado por VFD, módulo compacto de água de operação (OWMC), descarga de sólidos intermitente e automática sem interrupção da entrada de fluido no separador.</v>
      </c>
      <c r="P616" s="12" t="str">
        <f>IFERROR(IF(N616="","",IF(VLOOKUP(LEFT(N616,10),'Universo_BK-BIT'!$A$5:$E$10005,2,0)="","X",VLOOKUP(LEFT(N616,10),'Universo_BK-BIT'!$A$5:$E$10005,2,0))),"X")</f>
        <v>BK</v>
      </c>
      <c r="Q616" s="12">
        <f>IFERROR(IF(P616="X","",VLOOKUP(LEFT(N616,10),'Universo_BK-BIT'!$A$5:$E$10005,3,0)),"")</f>
        <v>14</v>
      </c>
      <c r="R616" s="14" t="e">
        <f t="shared" si="28"/>
        <v>#REF!</v>
      </c>
      <c r="S616" s="14" t="e">
        <f t="shared" si="29"/>
        <v>#N/A</v>
      </c>
      <c r="T616" s="14"/>
      <c r="U616" s="14" t="str">
        <f ca="1">IFERROR(IF(P616="X",IF(VLOOKUP(B616,'Oficios_-_pend_criticas'!$C$3:$J$4739,5,0)="","",IF(VLOOKUP(B616,'Oficios_-_pend_criticas'!$C$3:$J$4739,7,0)="",IF(TODAY()&gt;VLOOKUP(B616,'Oficios_-_pend_criticas'!$C$3:$J$4739,5,0),"X",""),IF(VLOOKUP(B616,'Oficios_-_pend_criticas'!$C$3:$J$4739,7,0)&gt;VLOOKUP(B616,'Oficios_-_pend_criticas'!$C$3:$J$4739,5,0),"X",""))),""),"")</f>
        <v/>
      </c>
      <c r="V616" s="14" t="str">
        <f ca="1">IFERROR(IF(Q616=0,IF(VLOOKUP(B616,'Oficios_-_pend_criticas'!$C$3:$J$4739,5,0)="","",IF(VLOOKUP(B616,'Oficios_-_pend_criticas'!$C$3:$J$4739,7,0)="",IF(TODAY()&gt;VLOOKUP(B616,'Oficios_-_pend_criticas'!$C$3:$J$4739,5,0),"X",""),IF(VLOOKUP(B616,'Oficios_-_pend_criticas'!$C$3:$J$4739,7,0)&gt;VLOOKUP(B616,'Oficios_-_pend_criticas'!$C$3:$J$4739,5,0),"X",""))),""),"")</f>
        <v/>
      </c>
      <c r="W616" s="14" t="str">
        <f ca="1">IFERROR(IF(P616&lt;&gt;"X",IF(Q616&gt;0,IF(VLOOKUP(B616,'Oficios_-_pend_criticas'!$C$4:$J$4739,5,0)="","",IF(VLOOKUP(B616,'Oficios_-_pend_criticas'!$C$4:$J$4739,7,0)="",IF(TODAY()&gt;VLOOKUP(B616,'Oficios_-_pend_criticas'!$C$4:$J$4739,5,0),"X",""),IF(VLOOKUP(B616,'Oficios_-_pend_criticas'!$C$4:$J$4739,7,0)&gt;VLOOKUP(B616,'Oficios_-_pend_criticas'!$C$4:$J$4739,5,0),"X",""))),""),""),"")</f>
        <v/>
      </c>
    </row>
    <row r="617" spans="1:23" ht="36.75" hidden="1" customHeight="1" x14ac:dyDescent="0.25">
      <c r="A617" s="9" t="str">
        <f t="shared" si="27"/>
        <v/>
      </c>
      <c r="B617" s="10" t="s">
        <v>1524</v>
      </c>
      <c r="C617" s="11" t="e">
        <f>IF(B617="","",VLOOKUP(B617,#REF!,6,0))</f>
        <v>#REF!</v>
      </c>
      <c r="D617" s="12" t="e">
        <f>IF(B617="","",VLOOKUP(B617,#REF!,22,0))</f>
        <v>#REF!</v>
      </c>
      <c r="E617" s="10" t="e">
        <f>IF(B617="","",VLOOKUP(B617,Consultas_públicas!$A$376:$G$3879,7,0))</f>
        <v>#N/A</v>
      </c>
      <c r="F617" s="12" t="s">
        <v>1476</v>
      </c>
      <c r="G617" s="13">
        <v>43550</v>
      </c>
      <c r="H617" s="14" t="str">
        <f>IFERROR(IF(VLOOKUP(B617,'Oficios_-_pend_criticas'!$C$4:$D$4739,2,0)="","","X"),"")</f>
        <v/>
      </c>
      <c r="I617" s="12"/>
      <c r="J617" s="13"/>
      <c r="K617" s="10"/>
      <c r="L617" s="12" t="str">
        <f>IFERROR(VLOOKUP(B617,Retorno_da_RFB!$D$3:$I$6388,5,0),"")</f>
        <v>047</v>
      </c>
      <c r="M617" s="13">
        <f>IFERROR(VLOOKUP(B617,Retorno_da_RFB!$D$3:$I$6388,6,0),"")</f>
        <v>43563</v>
      </c>
      <c r="N617" s="10" t="str">
        <f>IFERROR(VLOOKUP(B617,Retorno_da_RFB!$D$3:$I$6388,3,0),"")</f>
        <v>8483.40.90</v>
      </c>
      <c r="O617" s="10" t="str">
        <f>IFERROR(VLOOKUP(B617,Retorno_da_RFB!$D$3:$I$6388,4,0),"")</f>
        <v>Atuadores de freios elétricos para lavadoras, sendo dispositivo dotados de: cabo de aço Ø 0,8mm, motor elétrico, caixa de engrenagens e terminais conectores, com força de tração com 80 % da tensão nominal igual ou superior 68,6N, e força de retorno sem tensão de alimentação igual ou menor a 9,8N, com finalidade de acionamento da embreagem do mecanismo da lavadora, comutando as funções de agitação e centrifugação sendo o invólucro é feito de material plástico com classificação de segurança de flamabilidade, podendo aguentar a temperatura de trabalho -10°C ~ 50°C, com a vida útil estimada a 100.000 acionamentos.</v>
      </c>
      <c r="P617" s="12" t="str">
        <f>IFERROR(IF(N617="","",IF(VLOOKUP(LEFT(N617,10),'Universo_BK-BIT'!$A$5:$E$10005,2,0)="","X",VLOOKUP(LEFT(N617,10),'Universo_BK-BIT'!$A$5:$E$10005,2,0))),"X")</f>
        <v>BK</v>
      </c>
      <c r="Q617" s="12">
        <f>IFERROR(IF(P617="X","",VLOOKUP(LEFT(N617,10),'Universo_BK-BIT'!$A$5:$E$10005,3,0)),"")</f>
        <v>14</v>
      </c>
      <c r="R617" s="14" t="e">
        <f t="shared" si="28"/>
        <v>#REF!</v>
      </c>
      <c r="S617" s="14" t="e">
        <f t="shared" si="29"/>
        <v>#N/A</v>
      </c>
      <c r="T617" s="14"/>
      <c r="U617" s="14" t="str">
        <f ca="1">IFERROR(IF(P617="X",IF(VLOOKUP(B617,'Oficios_-_pend_criticas'!$C$3:$J$4739,5,0)="","",IF(VLOOKUP(B617,'Oficios_-_pend_criticas'!$C$3:$J$4739,7,0)="",IF(TODAY()&gt;VLOOKUP(B617,'Oficios_-_pend_criticas'!$C$3:$J$4739,5,0),"X",""),IF(VLOOKUP(B617,'Oficios_-_pend_criticas'!$C$3:$J$4739,7,0)&gt;VLOOKUP(B617,'Oficios_-_pend_criticas'!$C$3:$J$4739,5,0),"X",""))),""),"")</f>
        <v/>
      </c>
      <c r="V617" s="14" t="str">
        <f ca="1">IFERROR(IF(Q617=0,IF(VLOOKUP(B617,'Oficios_-_pend_criticas'!$C$3:$J$4739,5,0)="","",IF(VLOOKUP(B617,'Oficios_-_pend_criticas'!$C$3:$J$4739,7,0)="",IF(TODAY()&gt;VLOOKUP(B617,'Oficios_-_pend_criticas'!$C$3:$J$4739,5,0),"X",""),IF(VLOOKUP(B617,'Oficios_-_pend_criticas'!$C$3:$J$4739,7,0)&gt;VLOOKUP(B617,'Oficios_-_pend_criticas'!$C$3:$J$4739,5,0),"X",""))),""),"")</f>
        <v/>
      </c>
      <c r="W617" s="14" t="str">
        <f ca="1">IFERROR(IF(P617&lt;&gt;"X",IF(Q617&gt;0,IF(VLOOKUP(B617,'Oficios_-_pend_criticas'!$C$4:$J$4739,5,0)="","",IF(VLOOKUP(B617,'Oficios_-_pend_criticas'!$C$4:$J$4739,7,0)="",IF(TODAY()&gt;VLOOKUP(B617,'Oficios_-_pend_criticas'!$C$4:$J$4739,5,0),"X",""),IF(VLOOKUP(B617,'Oficios_-_pend_criticas'!$C$4:$J$4739,7,0)&gt;VLOOKUP(B617,'Oficios_-_pend_criticas'!$C$4:$J$4739,5,0),"X",""))),""),""),"")</f>
        <v/>
      </c>
    </row>
    <row r="618" spans="1:23" ht="36.75" hidden="1" customHeight="1" x14ac:dyDescent="0.25">
      <c r="A618" s="9" t="str">
        <f t="shared" si="27"/>
        <v/>
      </c>
      <c r="B618" s="10" t="s">
        <v>1526</v>
      </c>
      <c r="C618" s="11" t="e">
        <f>IF(B618="","",VLOOKUP(B618,#REF!,6,0))</f>
        <v>#REF!</v>
      </c>
      <c r="D618" s="12" t="e">
        <f>IF(B618="","",VLOOKUP(B618,#REF!,22,0))</f>
        <v>#REF!</v>
      </c>
      <c r="E618" s="10" t="e">
        <f>IF(B618="","",VLOOKUP(B618,Consultas_públicas!$A$376:$G$3879,7,0))</f>
        <v>#N/A</v>
      </c>
      <c r="F618" s="12" t="s">
        <v>1476</v>
      </c>
      <c r="G618" s="13">
        <v>43550</v>
      </c>
      <c r="H618" s="14" t="str">
        <f>IFERROR(IF(VLOOKUP(B618,'Oficios_-_pend_criticas'!$C$4:$D$4739,2,0)="","","X"),"")</f>
        <v/>
      </c>
      <c r="I618" s="12"/>
      <c r="J618" s="13"/>
      <c r="K618" s="10"/>
      <c r="L618" s="12" t="str">
        <f>IFERROR(VLOOKUP(B618,Retorno_da_RFB!$D$3:$I$6388,5,0),"")</f>
        <v>047</v>
      </c>
      <c r="M618" s="13">
        <f>IFERROR(VLOOKUP(B618,Retorno_da_RFB!$D$3:$I$6388,6,0),"")</f>
        <v>43563</v>
      </c>
      <c r="N618" s="10" t="str">
        <f>IFERROR(VLOOKUP(B618,Retorno_da_RFB!$D$3:$I$6388,3,0),"")</f>
        <v>8424.30.90</v>
      </c>
      <c r="O618" s="10" t="str">
        <f>IFERROR(VLOOKUP(B618,Retorno_da_RFB!$D$3:$I$6388,4,0),"")</f>
        <v>Máquinas automáticas de jato de produtos aquosos de alta pressão, para processo HPDC, para resfriamento de pontos de alta temperatura na injeção de peças, frequência de 50 ou 60HZ, força AC380-480V 3 fases, de 4 ou 8 circuitos independentes, refrigeração intermitente de alta pressão, pressão de descarga de água de resfriamento de 20bar, tanque de água de 60, 120 ou 200 litros, controladas por painel de 7 ou 9" operados por “touchscreen”.</v>
      </c>
      <c r="P618" s="12" t="str">
        <f>IFERROR(IF(N618="","",IF(VLOOKUP(LEFT(N618,10),'Universo_BK-BIT'!$A$5:$E$10005,2,0)="","X",VLOOKUP(LEFT(N618,10),'Universo_BK-BIT'!$A$5:$E$10005,2,0))),"X")</f>
        <v>BK</v>
      </c>
      <c r="Q618" s="12">
        <f>IFERROR(IF(P618="X","",VLOOKUP(LEFT(N618,10),'Universo_BK-BIT'!$A$5:$E$10005,3,0)),"")</f>
        <v>14</v>
      </c>
      <c r="R618" s="14" t="e">
        <f t="shared" si="28"/>
        <v>#REF!</v>
      </c>
      <c r="S618" s="14" t="e">
        <f t="shared" si="29"/>
        <v>#N/A</v>
      </c>
      <c r="T618" s="14"/>
      <c r="U618" s="14" t="str">
        <f ca="1">IFERROR(IF(P618="X",IF(VLOOKUP(B618,'Oficios_-_pend_criticas'!$C$3:$J$4739,5,0)="","",IF(VLOOKUP(B618,'Oficios_-_pend_criticas'!$C$3:$J$4739,7,0)="",IF(TODAY()&gt;VLOOKUP(B618,'Oficios_-_pend_criticas'!$C$3:$J$4739,5,0),"X",""),IF(VLOOKUP(B618,'Oficios_-_pend_criticas'!$C$3:$J$4739,7,0)&gt;VLOOKUP(B618,'Oficios_-_pend_criticas'!$C$3:$J$4739,5,0),"X",""))),""),"")</f>
        <v/>
      </c>
      <c r="V618" s="14" t="str">
        <f ca="1">IFERROR(IF(Q618=0,IF(VLOOKUP(B618,'Oficios_-_pend_criticas'!$C$3:$J$4739,5,0)="","",IF(VLOOKUP(B618,'Oficios_-_pend_criticas'!$C$3:$J$4739,7,0)="",IF(TODAY()&gt;VLOOKUP(B618,'Oficios_-_pend_criticas'!$C$3:$J$4739,5,0),"X",""),IF(VLOOKUP(B618,'Oficios_-_pend_criticas'!$C$3:$J$4739,7,0)&gt;VLOOKUP(B618,'Oficios_-_pend_criticas'!$C$3:$J$4739,5,0),"X",""))),""),"")</f>
        <v/>
      </c>
      <c r="W618" s="14" t="str">
        <f ca="1">IFERROR(IF(P618&lt;&gt;"X",IF(Q618&gt;0,IF(VLOOKUP(B618,'Oficios_-_pend_criticas'!$C$4:$J$4739,5,0)="","",IF(VLOOKUP(B618,'Oficios_-_pend_criticas'!$C$4:$J$4739,7,0)="",IF(TODAY()&gt;VLOOKUP(B618,'Oficios_-_pend_criticas'!$C$4:$J$4739,5,0),"X",""),IF(VLOOKUP(B618,'Oficios_-_pend_criticas'!$C$4:$J$4739,7,0)&gt;VLOOKUP(B618,'Oficios_-_pend_criticas'!$C$4:$J$4739,5,0),"X",""))),""),""),"")</f>
        <v/>
      </c>
    </row>
    <row r="619" spans="1:23" ht="36.75" hidden="1" customHeight="1" x14ac:dyDescent="0.25">
      <c r="A619" s="9" t="str">
        <f t="shared" si="27"/>
        <v/>
      </c>
      <c r="B619" s="10" t="s">
        <v>1528</v>
      </c>
      <c r="C619" s="11" t="e">
        <f>IF(B619="","",VLOOKUP(B619,#REF!,6,0))</f>
        <v>#REF!</v>
      </c>
      <c r="D619" s="12" t="e">
        <f>IF(B619="","",VLOOKUP(B619,#REF!,22,0))</f>
        <v>#REF!</v>
      </c>
      <c r="E619" s="10" t="e">
        <f>IF(B619="","",VLOOKUP(B619,Consultas_públicas!$A$376:$G$3879,7,0))</f>
        <v>#N/A</v>
      </c>
      <c r="F619" s="12" t="s">
        <v>1476</v>
      </c>
      <c r="G619" s="13">
        <v>43550</v>
      </c>
      <c r="H619" s="14" t="str">
        <f>IFERROR(IF(VLOOKUP(B619,'Oficios_-_pend_criticas'!$C$4:$D$4739,2,0)="","","X"),"")</f>
        <v/>
      </c>
      <c r="I619" s="12"/>
      <c r="J619" s="13"/>
      <c r="K619" s="10"/>
      <c r="L619" s="12" t="str">
        <f>IFERROR(VLOOKUP(B619,Retorno_da_RFB!$D$3:$I$6388,5,0),"")</f>
        <v>047</v>
      </c>
      <c r="M619" s="13">
        <f>IFERROR(VLOOKUP(B619,Retorno_da_RFB!$D$3:$I$6388,6,0),"")</f>
        <v>43563</v>
      </c>
      <c r="N619" s="10" t="str">
        <f>IFERROR(VLOOKUP(B619,Retorno_da_RFB!$D$3:$I$6388,3,0),"")</f>
        <v>8414.10.00</v>
      </c>
      <c r="O619" s="10" t="str">
        <f>IFERROR(VLOOKUP(B619,Retorno_da_RFB!$D$3:$I$6388,4,0),"")</f>
        <v>Bombas herméticas de vácuo, em aço inox DIN 1.4571, com acoplamento magnético para N-Metil Pirrolidona / Monoetilenoglicol (NMP/MEG) com capacidade de sucção igual ou maior que 410m³/h; com pressão de sucção entre 1.008 e 1.018mbar(a); com compressão de 3256mbar(a) e velocidade de operação 1750rpm.</v>
      </c>
      <c r="P619" s="12" t="str">
        <f>IFERROR(IF(N619="","",IF(VLOOKUP(LEFT(N619,10),'Universo_BK-BIT'!$A$5:$E$10005,2,0)="","X",VLOOKUP(LEFT(N619,10),'Universo_BK-BIT'!$A$5:$E$10005,2,0))),"X")</f>
        <v>BK</v>
      </c>
      <c r="Q619" s="12">
        <f>IFERROR(IF(P619="X","",VLOOKUP(LEFT(N619,10),'Universo_BK-BIT'!$A$5:$E$10005,3,0)),"")</f>
        <v>14</v>
      </c>
      <c r="R619" s="14" t="e">
        <f t="shared" si="28"/>
        <v>#REF!</v>
      </c>
      <c r="S619" s="14" t="e">
        <f t="shared" si="29"/>
        <v>#N/A</v>
      </c>
      <c r="T619" s="14"/>
      <c r="U619" s="14" t="str">
        <f ca="1">IFERROR(IF(P619="X",IF(VLOOKUP(B619,'Oficios_-_pend_criticas'!$C$3:$J$4739,5,0)="","",IF(VLOOKUP(B619,'Oficios_-_pend_criticas'!$C$3:$J$4739,7,0)="",IF(TODAY()&gt;VLOOKUP(B619,'Oficios_-_pend_criticas'!$C$3:$J$4739,5,0),"X",""),IF(VLOOKUP(B619,'Oficios_-_pend_criticas'!$C$3:$J$4739,7,0)&gt;VLOOKUP(B619,'Oficios_-_pend_criticas'!$C$3:$J$4739,5,0),"X",""))),""),"")</f>
        <v/>
      </c>
      <c r="V619" s="14" t="str">
        <f ca="1">IFERROR(IF(Q619=0,IF(VLOOKUP(B619,'Oficios_-_pend_criticas'!$C$3:$J$4739,5,0)="","",IF(VLOOKUP(B619,'Oficios_-_pend_criticas'!$C$3:$J$4739,7,0)="",IF(TODAY()&gt;VLOOKUP(B619,'Oficios_-_pend_criticas'!$C$3:$J$4739,5,0),"X",""),IF(VLOOKUP(B619,'Oficios_-_pend_criticas'!$C$3:$J$4739,7,0)&gt;VLOOKUP(B619,'Oficios_-_pend_criticas'!$C$3:$J$4739,5,0),"X",""))),""),"")</f>
        <v/>
      </c>
      <c r="W619" s="14" t="str">
        <f ca="1">IFERROR(IF(P619&lt;&gt;"X",IF(Q619&gt;0,IF(VLOOKUP(B619,'Oficios_-_pend_criticas'!$C$4:$J$4739,5,0)="","",IF(VLOOKUP(B619,'Oficios_-_pend_criticas'!$C$4:$J$4739,7,0)="",IF(TODAY()&gt;VLOOKUP(B619,'Oficios_-_pend_criticas'!$C$4:$J$4739,5,0),"X",""),IF(VLOOKUP(B619,'Oficios_-_pend_criticas'!$C$4:$J$4739,7,0)&gt;VLOOKUP(B619,'Oficios_-_pend_criticas'!$C$4:$J$4739,5,0),"X",""))),""),""),"")</f>
        <v/>
      </c>
    </row>
    <row r="620" spans="1:23" ht="36.75" hidden="1" customHeight="1" x14ac:dyDescent="0.25">
      <c r="A620" s="9" t="str">
        <f t="shared" si="27"/>
        <v/>
      </c>
      <c r="B620" s="10" t="s">
        <v>1530</v>
      </c>
      <c r="C620" s="11" t="e">
        <f>IF(B620="","",VLOOKUP(B620,#REF!,6,0))</f>
        <v>#REF!</v>
      </c>
      <c r="D620" s="12" t="e">
        <f>IF(B620="","",VLOOKUP(B620,#REF!,22,0))</f>
        <v>#REF!</v>
      </c>
      <c r="E620" s="10" t="e">
        <f>IF(B620="","",VLOOKUP(B620,Consultas_públicas!$A$376:$G$3879,7,0))</f>
        <v>#N/A</v>
      </c>
      <c r="F620" s="12" t="s">
        <v>1476</v>
      </c>
      <c r="G620" s="13">
        <v>43550</v>
      </c>
      <c r="H620" s="14" t="str">
        <f>IFERROR(IF(VLOOKUP(B620,'Oficios_-_pend_criticas'!$C$4:$D$4739,2,0)="","","X"),"")</f>
        <v/>
      </c>
      <c r="I620" s="12"/>
      <c r="J620" s="13"/>
      <c r="K620" s="10"/>
      <c r="L620" s="12" t="str">
        <f>IFERROR(VLOOKUP(B620,Retorno_da_RFB!$D$3:$I$6388,5,0),"")</f>
        <v>047</v>
      </c>
      <c r="M620" s="13">
        <f>IFERROR(VLOOKUP(B620,Retorno_da_RFB!$D$3:$I$6388,6,0),"")</f>
        <v>43563</v>
      </c>
      <c r="N620" s="10" t="str">
        <f>IFERROR(VLOOKUP(B620,Retorno_da_RFB!$D$3:$I$6388,3,0),"")</f>
        <v>9031.20.90</v>
      </c>
      <c r="O620" s="10" t="str">
        <f>IFERROR(VLOOKUP(B620,Retorno_da_RFB!$D$3:$I$6388,4,0),"")</f>
        <v>Bancadas para ensaio funcional de turbocompressores, contendo 1 sistema de lubrificação com tanque de 55 litros para separação de poeira e estabilização de temperatura, 1 bomba elétrica de vácuo, 1 sistema de refrigeração de óleo para ajuste de temperatura, 1 regulador proporcional para pressão e vazão, 1 sensor para fluxo de pressão e temperatura, 1 painel elétrico de comando do operador, 1 dispositivo de iluminação da área de trabalho, 1 painel com sistema pneumático, 1 armário com componentes elétricos, 1 aquecedor de ar tipo “dryer”, 1 atuador de sistema para posição e controle, 1 sistema de medição de vibração e pulsação, 1 sensor para medição de velocidade, 1 circuito de vácuo para remoção de óleo do turbocompressor ativado por motor elétrico, válvulas reguladores de fluxo e filtros para fluxo de fluídos, sistema de aquisição de dados dotado de 1 unidade de processamento de dados do tipo computador industrial e teclado com mouse incorporado, aparelho de comunicação e aquisição de dados em rede Ethernet e sensor de diagnóstico para controle e calibração dos parâmetros, operadas por controlador lógico programável (PLC) modelo Siemens 1.500 e interface homem máquina (HMI) com display de 17 polegadas com tela sensível ao toque.</v>
      </c>
      <c r="P620" s="12" t="str">
        <f>IFERROR(IF(N620="","",IF(VLOOKUP(LEFT(N620,10),'Universo_BK-BIT'!$A$5:$E$10005,2,0)="","X",VLOOKUP(LEFT(N620,10),'Universo_BK-BIT'!$A$5:$E$10005,2,0))),"X")</f>
        <v>BK</v>
      </c>
      <c r="Q620" s="12">
        <f>IFERROR(IF(P620="X","",VLOOKUP(LEFT(N620,10),'Universo_BK-BIT'!$A$5:$E$10005,3,0)),"")</f>
        <v>14</v>
      </c>
      <c r="R620" s="14" t="e">
        <f t="shared" si="28"/>
        <v>#REF!</v>
      </c>
      <c r="S620" s="14" t="e">
        <f t="shared" si="29"/>
        <v>#N/A</v>
      </c>
      <c r="T620" s="14"/>
      <c r="U620" s="14" t="str">
        <f ca="1">IFERROR(IF(P620="X",IF(VLOOKUP(B620,'Oficios_-_pend_criticas'!$C$3:$J$4739,5,0)="","",IF(VLOOKUP(B620,'Oficios_-_pend_criticas'!$C$3:$J$4739,7,0)="",IF(TODAY()&gt;VLOOKUP(B620,'Oficios_-_pend_criticas'!$C$3:$J$4739,5,0),"X",""),IF(VLOOKUP(B620,'Oficios_-_pend_criticas'!$C$3:$J$4739,7,0)&gt;VLOOKUP(B620,'Oficios_-_pend_criticas'!$C$3:$J$4739,5,0),"X",""))),""),"")</f>
        <v/>
      </c>
      <c r="V620" s="14" t="str">
        <f ca="1">IFERROR(IF(Q620=0,IF(VLOOKUP(B620,'Oficios_-_pend_criticas'!$C$3:$J$4739,5,0)="","",IF(VLOOKUP(B620,'Oficios_-_pend_criticas'!$C$3:$J$4739,7,0)="",IF(TODAY()&gt;VLOOKUP(B620,'Oficios_-_pend_criticas'!$C$3:$J$4739,5,0),"X",""),IF(VLOOKUP(B620,'Oficios_-_pend_criticas'!$C$3:$J$4739,7,0)&gt;VLOOKUP(B620,'Oficios_-_pend_criticas'!$C$3:$J$4739,5,0),"X",""))),""),"")</f>
        <v/>
      </c>
      <c r="W620" s="14" t="str">
        <f ca="1">IFERROR(IF(P620&lt;&gt;"X",IF(Q620&gt;0,IF(VLOOKUP(B620,'Oficios_-_pend_criticas'!$C$4:$J$4739,5,0)="","",IF(VLOOKUP(B620,'Oficios_-_pend_criticas'!$C$4:$J$4739,7,0)="",IF(TODAY()&gt;VLOOKUP(B620,'Oficios_-_pend_criticas'!$C$4:$J$4739,5,0),"X",""),IF(VLOOKUP(B620,'Oficios_-_pend_criticas'!$C$4:$J$4739,7,0)&gt;VLOOKUP(B620,'Oficios_-_pend_criticas'!$C$4:$J$4739,5,0),"X",""))),""),""),"")</f>
        <v/>
      </c>
    </row>
    <row r="621" spans="1:23" ht="36.75" hidden="1" customHeight="1" x14ac:dyDescent="0.25">
      <c r="A621" s="9" t="str">
        <f t="shared" si="27"/>
        <v/>
      </c>
      <c r="B621" s="10" t="s">
        <v>1532</v>
      </c>
      <c r="C621" s="11" t="e">
        <f>IF(B621="","",VLOOKUP(B621,#REF!,6,0))</f>
        <v>#REF!</v>
      </c>
      <c r="D621" s="12" t="e">
        <f>IF(B621="","",VLOOKUP(B621,#REF!,22,0))</f>
        <v>#REF!</v>
      </c>
      <c r="E621" s="10" t="e">
        <f>IF(B621="","",VLOOKUP(B621,Consultas_públicas!$A$376:$G$3879,7,0))</f>
        <v>#N/A</v>
      </c>
      <c r="F621" s="12" t="s">
        <v>1476</v>
      </c>
      <c r="G621" s="13">
        <v>43550</v>
      </c>
      <c r="H621" s="14" t="str">
        <f>IFERROR(IF(VLOOKUP(B621,'Oficios_-_pend_criticas'!$C$4:$D$4739,2,0)="","","X"),"")</f>
        <v/>
      </c>
      <c r="I621" s="12"/>
      <c r="J621" s="13"/>
      <c r="K621" s="10"/>
      <c r="L621" s="12" t="str">
        <f>IFERROR(VLOOKUP(B621,Retorno_da_RFB!$D$3:$I$6388,5,0),"")</f>
        <v>047</v>
      </c>
      <c r="M621" s="13">
        <f>IFERROR(VLOOKUP(B621,Retorno_da_RFB!$D$3:$I$6388,6,0),"")</f>
        <v>43563</v>
      </c>
      <c r="N621" s="10" t="str">
        <f>IFERROR(VLOOKUP(B621,Retorno_da_RFB!$D$3:$I$6388,3,0),"")</f>
        <v>8543.70.99</v>
      </c>
      <c r="O621" s="10" t="str">
        <f>IFERROR(VLOOKUP(B621,Retorno_da_RFB!$D$3:$I$6388,4,0),"")</f>
        <v>Sensores de proximidade com princípio de funcionamento magnético responsável por detectar a abertura e fechamento da tampa da lavadora, tendo o acionamento com a aproximação do imã do sensor a uma distância mínima de 19mm e a interrupção do funcionamento com o afastamento do imã a uma distância máxima de 60mm, possuindo vida elétrica de 10 milhões de operações, capacidade máxima de contato de 10W, com a temperatura de operação de 0 a +80°C, tensão de chaveamento máximo de 100V CC e corrente de chaveamento máximo de 0,05A CC, com grau de proteção IP67.</v>
      </c>
      <c r="P621" s="12" t="str">
        <f>IFERROR(IF(N621="","",IF(VLOOKUP(LEFT(N621,10),'Universo_BK-BIT'!$A$5:$E$10005,2,0)="","X",VLOOKUP(LEFT(N621,10),'Universo_BK-BIT'!$A$5:$E$10005,2,0))),"X")</f>
        <v>BIT</v>
      </c>
      <c r="Q621" s="12">
        <f>IFERROR(IF(P621="X","",VLOOKUP(LEFT(N621,10),'Universo_BK-BIT'!$A$5:$E$10005,3,0)),"")</f>
        <v>12</v>
      </c>
      <c r="R621" s="14" t="e">
        <f t="shared" si="28"/>
        <v>#REF!</v>
      </c>
      <c r="S621" s="14" t="e">
        <f t="shared" si="29"/>
        <v>#N/A</v>
      </c>
      <c r="T621" s="14"/>
      <c r="U621" s="14" t="str">
        <f ca="1">IFERROR(IF(P621="X",IF(VLOOKUP(B621,'Oficios_-_pend_criticas'!$C$3:$J$4739,5,0)="","",IF(VLOOKUP(B621,'Oficios_-_pend_criticas'!$C$3:$J$4739,7,0)="",IF(TODAY()&gt;VLOOKUP(B621,'Oficios_-_pend_criticas'!$C$3:$J$4739,5,0),"X",""),IF(VLOOKUP(B621,'Oficios_-_pend_criticas'!$C$3:$J$4739,7,0)&gt;VLOOKUP(B621,'Oficios_-_pend_criticas'!$C$3:$J$4739,5,0),"X",""))),""),"")</f>
        <v/>
      </c>
      <c r="V621" s="14" t="str">
        <f ca="1">IFERROR(IF(Q621=0,IF(VLOOKUP(B621,'Oficios_-_pend_criticas'!$C$3:$J$4739,5,0)="","",IF(VLOOKUP(B621,'Oficios_-_pend_criticas'!$C$3:$J$4739,7,0)="",IF(TODAY()&gt;VLOOKUP(B621,'Oficios_-_pend_criticas'!$C$3:$J$4739,5,0),"X",""),IF(VLOOKUP(B621,'Oficios_-_pend_criticas'!$C$3:$J$4739,7,0)&gt;VLOOKUP(B621,'Oficios_-_pend_criticas'!$C$3:$J$4739,5,0),"X",""))),""),"")</f>
        <v/>
      </c>
      <c r="W621" s="14" t="str">
        <f ca="1">IFERROR(IF(P621&lt;&gt;"X",IF(Q621&gt;0,IF(VLOOKUP(B621,'Oficios_-_pend_criticas'!$C$4:$J$4739,5,0)="","",IF(VLOOKUP(B621,'Oficios_-_pend_criticas'!$C$4:$J$4739,7,0)="",IF(TODAY()&gt;VLOOKUP(B621,'Oficios_-_pend_criticas'!$C$4:$J$4739,5,0),"X",""),IF(VLOOKUP(B621,'Oficios_-_pend_criticas'!$C$4:$J$4739,7,0)&gt;VLOOKUP(B621,'Oficios_-_pend_criticas'!$C$4:$J$4739,5,0),"X",""))),""),""),"")</f>
        <v/>
      </c>
    </row>
    <row r="622" spans="1:23" ht="36.75" hidden="1" customHeight="1" x14ac:dyDescent="0.25">
      <c r="A622" s="9" t="str">
        <f t="shared" si="27"/>
        <v/>
      </c>
      <c r="B622" s="10" t="s">
        <v>1534</v>
      </c>
      <c r="C622" s="11" t="e">
        <f>IF(B622="","",VLOOKUP(B622,#REF!,6,0))</f>
        <v>#REF!</v>
      </c>
      <c r="D622" s="12" t="e">
        <f>IF(B622="","",VLOOKUP(B622,#REF!,22,0))</f>
        <v>#REF!</v>
      </c>
      <c r="E622" s="10" t="e">
        <f>IF(B622="","",VLOOKUP(B622,Consultas_públicas!$A$376:$G$3879,7,0))</f>
        <v>#N/A</v>
      </c>
      <c r="F622" s="12" t="s">
        <v>1476</v>
      </c>
      <c r="G622" s="13">
        <v>43550</v>
      </c>
      <c r="H622" s="14" t="str">
        <f>IFERROR(IF(VLOOKUP(B622,'Oficios_-_pend_criticas'!$C$4:$D$4739,2,0)="","","X"),"")</f>
        <v/>
      </c>
      <c r="I622" s="12"/>
      <c r="J622" s="13"/>
      <c r="K622" s="10"/>
      <c r="L622" s="12" t="str">
        <f>IFERROR(VLOOKUP(B622,Retorno_da_RFB!$D$3:$I$6388,5,0),"")</f>
        <v>047</v>
      </c>
      <c r="M622" s="13">
        <f>IFERROR(VLOOKUP(B622,Retorno_da_RFB!$D$3:$I$6388,6,0),"")</f>
        <v>43563</v>
      </c>
      <c r="N622" s="10" t="str">
        <f>IFERROR(VLOOKUP(B622,Retorno_da_RFB!$D$3:$I$6388,3,0),"")</f>
        <v>8471.49.00</v>
      </c>
      <c r="O622" s="10" t="str">
        <f>IFERROR(VLOOKUP(B622,Retorno_da_RFB!$D$3:$I$6388,4,0),"")</f>
        <v>Máquinas automáticas para processamento de dados utilizadas como servidor, com unidade de memória, destinadas ao armazenamento de dados e pronta para ser conectada à rede de energia elétrica e à rede de dados do sistema do datacenter dotadas de “switch(es)”, módulos transceptores ópticos, cabos de comunicação, réguas de energia (PDU = power distribution unit), servidores e unidades para interconexão de periféricos.</v>
      </c>
      <c r="P622" s="12" t="str">
        <f>IFERROR(IF(N622="","",IF(VLOOKUP(LEFT(N622,10),'Universo_BK-BIT'!$A$5:$E$10005,2,0)="","X",VLOOKUP(LEFT(N622,10),'Universo_BK-BIT'!$A$5:$E$10005,2,0))),"X")</f>
        <v>BIT</v>
      </c>
      <c r="Q622" s="12">
        <f>IFERROR(IF(P622="X","",VLOOKUP(LEFT(N622,10),'Universo_BK-BIT'!$A$5:$E$10005,3,0)),"")</f>
        <v>16</v>
      </c>
      <c r="R622" s="14" t="e">
        <f t="shared" si="28"/>
        <v>#REF!</v>
      </c>
      <c r="S622" s="14" t="e">
        <f t="shared" si="29"/>
        <v>#N/A</v>
      </c>
      <c r="T622" s="14"/>
      <c r="U622" s="14" t="str">
        <f ca="1">IFERROR(IF(P622="X",IF(VLOOKUP(B622,'Oficios_-_pend_criticas'!$C$3:$J$4739,5,0)="","",IF(VLOOKUP(B622,'Oficios_-_pend_criticas'!$C$3:$J$4739,7,0)="",IF(TODAY()&gt;VLOOKUP(B622,'Oficios_-_pend_criticas'!$C$3:$J$4739,5,0),"X",""),IF(VLOOKUP(B622,'Oficios_-_pend_criticas'!$C$3:$J$4739,7,0)&gt;VLOOKUP(B622,'Oficios_-_pend_criticas'!$C$3:$J$4739,5,0),"X",""))),""),"")</f>
        <v/>
      </c>
      <c r="V622" s="14" t="str">
        <f ca="1">IFERROR(IF(Q622=0,IF(VLOOKUP(B622,'Oficios_-_pend_criticas'!$C$3:$J$4739,5,0)="","",IF(VLOOKUP(B622,'Oficios_-_pend_criticas'!$C$3:$J$4739,7,0)="",IF(TODAY()&gt;VLOOKUP(B622,'Oficios_-_pend_criticas'!$C$3:$J$4739,5,0),"X",""),IF(VLOOKUP(B622,'Oficios_-_pend_criticas'!$C$3:$J$4739,7,0)&gt;VLOOKUP(B622,'Oficios_-_pend_criticas'!$C$3:$J$4739,5,0),"X",""))),""),"")</f>
        <v/>
      </c>
      <c r="W622" s="14" t="str">
        <f ca="1">IFERROR(IF(P622&lt;&gt;"X",IF(Q622&gt;0,IF(VLOOKUP(B622,'Oficios_-_pend_criticas'!$C$4:$J$4739,5,0)="","",IF(VLOOKUP(B622,'Oficios_-_pend_criticas'!$C$4:$J$4739,7,0)="",IF(TODAY()&gt;VLOOKUP(B622,'Oficios_-_pend_criticas'!$C$4:$J$4739,5,0),"X",""),IF(VLOOKUP(B622,'Oficios_-_pend_criticas'!$C$4:$J$4739,7,0)&gt;VLOOKUP(B622,'Oficios_-_pend_criticas'!$C$4:$J$4739,5,0),"X",""))),""),""),"")</f>
        <v/>
      </c>
    </row>
    <row r="623" spans="1:23" ht="36.75" hidden="1" customHeight="1" x14ac:dyDescent="0.25">
      <c r="A623" s="9" t="str">
        <f t="shared" si="27"/>
        <v/>
      </c>
      <c r="B623" s="10" t="s">
        <v>1537</v>
      </c>
      <c r="C623" s="11" t="e">
        <f>IF(B623="","",VLOOKUP(B623,#REF!,6,0))</f>
        <v>#REF!</v>
      </c>
      <c r="D623" s="12" t="e">
        <f>IF(B623="","",VLOOKUP(B623,#REF!,22,0))</f>
        <v>#REF!</v>
      </c>
      <c r="E623" s="10" t="e">
        <f>IF(B623="","",VLOOKUP(B623,Consultas_públicas!$A$376:$G$3879,7,0))</f>
        <v>#N/A</v>
      </c>
      <c r="F623" s="12" t="s">
        <v>1476</v>
      </c>
      <c r="G623" s="13">
        <v>43550</v>
      </c>
      <c r="H623" s="14" t="str">
        <f>IFERROR(IF(VLOOKUP(B623,'Oficios_-_pend_criticas'!$C$4:$D$4739,2,0)="","","X"),"")</f>
        <v/>
      </c>
      <c r="I623" s="12"/>
      <c r="J623" s="13"/>
      <c r="K623" s="10"/>
      <c r="L623" s="12" t="str">
        <f>IFERROR(VLOOKUP(B623,Retorno_da_RFB!$D$3:$I$6388,5,0),"")</f>
        <v>047</v>
      </c>
      <c r="M623" s="13">
        <f>IFERROR(VLOOKUP(B623,Retorno_da_RFB!$D$3:$I$6388,6,0),"")</f>
        <v>43563</v>
      </c>
      <c r="N623" s="10" t="str">
        <f>IFERROR(VLOOKUP(B623,Retorno_da_RFB!$D$3:$I$6388,3,0),"")</f>
        <v>9030.39.90</v>
      </c>
      <c r="O623" s="10" t="str">
        <f>IFERROR(VLOOKUP(B623,Retorno_da_RFB!$D$3:$I$6388,4,0),"")</f>
        <v>Equipamentos portáteis para teste elétrico/eletrônico e diagnose da arquitetura eletrônica veicular para fins de diagnóstico de manutenção (denominado comercialmente como “Scanner Automotivo”), que permite identificar por varredura códigos de diagnóstico de problema - DTC (Diagnostic Trouble Codes) de anomalias, falhas e erros dos componentes que integram os elementos sensoriais (sensores) do controle eletrônico de um veículo e executa a leitura deste diagnóstico através dos protocolos padronizados do tipo OBD (On board Diagnostics = Diagnostico embarcado), rápida inicialização de 5s, seleção de modo OBDII/EOBD, conexão física por meio do padrão OBDII-16pinos/HD26 com possibilidade de adaptação por meio de conversores para formatos específicos de montadoras de veículos e, é composto por: software proprietário dedicado com sistema operacional SMX e banco de dados composto de no mínimo: 27 diferentes marcas de montadoras, 900 modelos de veículos, 4.000 sistemas automotivos alocados em cartão de memória tipo “flash Usd” (secure digital); hardware em involucro plástico contendo processador “clock” de 250MHz, 128MB de memória DDR e 16MB de memória flash integrada; empunhadura emborrachada anatômica; teclado de operações do tipo membrana; porta para cabo de dados conector do tipo HD26 para conexão veicular; porta para cartão micro Usd (secure digital); porta mini USB, haste/suporte para utilização em bancada; compartimento interno para seis (6) pilhas tipo AA; tela display gráfico colorido sensível ao toque de LCD resistivo colorido SWVGA resolução 640 x 480 pixels com tamanho de 5,6” de diagonal; cabo OBD; cabo adaptador HD26/3 pinos; adaptador DA5 - OBDII-16 pinos/HD26; cabo com garras para alimentação externa do cabo de 3 pinos com a bateria do veículo; com ou sem pilhas; dimensões e peso do equipamento: 232,4 x 148,6 x 47mm (L x A x P) / 0,907kg (c/pilhas).</v>
      </c>
      <c r="P623" s="12" t="str">
        <f>IFERROR(IF(N623="","",IF(VLOOKUP(LEFT(N623,10),'Universo_BK-BIT'!$A$5:$E$10005,2,0)="","X",VLOOKUP(LEFT(N623,10),'Universo_BK-BIT'!$A$5:$E$10005,2,0))),"X")</f>
        <v>BK</v>
      </c>
      <c r="Q623" s="12">
        <f>IFERROR(IF(P623="X","",VLOOKUP(LEFT(N623,10),'Universo_BK-BIT'!$A$5:$E$10005,3,0)),"")</f>
        <v>14</v>
      </c>
      <c r="R623" s="14" t="e">
        <f t="shared" si="28"/>
        <v>#REF!</v>
      </c>
      <c r="S623" s="14" t="e">
        <f t="shared" si="29"/>
        <v>#N/A</v>
      </c>
      <c r="T623" s="14"/>
      <c r="U623" s="14" t="str">
        <f ca="1">IFERROR(IF(P623="X",IF(VLOOKUP(B623,'Oficios_-_pend_criticas'!$C$3:$J$4739,5,0)="","",IF(VLOOKUP(B623,'Oficios_-_pend_criticas'!$C$3:$J$4739,7,0)="",IF(TODAY()&gt;VLOOKUP(B623,'Oficios_-_pend_criticas'!$C$3:$J$4739,5,0),"X",""),IF(VLOOKUP(B623,'Oficios_-_pend_criticas'!$C$3:$J$4739,7,0)&gt;VLOOKUP(B623,'Oficios_-_pend_criticas'!$C$3:$J$4739,5,0),"X",""))),""),"")</f>
        <v/>
      </c>
      <c r="V623" s="14" t="str">
        <f ca="1">IFERROR(IF(Q623=0,IF(VLOOKUP(B623,'Oficios_-_pend_criticas'!$C$3:$J$4739,5,0)="","",IF(VLOOKUP(B623,'Oficios_-_pend_criticas'!$C$3:$J$4739,7,0)="",IF(TODAY()&gt;VLOOKUP(B623,'Oficios_-_pend_criticas'!$C$3:$J$4739,5,0),"X",""),IF(VLOOKUP(B623,'Oficios_-_pend_criticas'!$C$3:$J$4739,7,0)&gt;VLOOKUP(B623,'Oficios_-_pend_criticas'!$C$3:$J$4739,5,0),"X",""))),""),"")</f>
        <v/>
      </c>
      <c r="W623" s="14" t="str">
        <f ca="1">IFERROR(IF(P623&lt;&gt;"X",IF(Q623&gt;0,IF(VLOOKUP(B623,'Oficios_-_pend_criticas'!$C$4:$J$4739,5,0)="","",IF(VLOOKUP(B623,'Oficios_-_pend_criticas'!$C$4:$J$4739,7,0)="",IF(TODAY()&gt;VLOOKUP(B623,'Oficios_-_pend_criticas'!$C$4:$J$4739,5,0),"X",""),IF(VLOOKUP(B623,'Oficios_-_pend_criticas'!$C$4:$J$4739,7,0)&gt;VLOOKUP(B623,'Oficios_-_pend_criticas'!$C$4:$J$4739,5,0),"X",""))),""),""),"")</f>
        <v/>
      </c>
    </row>
    <row r="624" spans="1:23" ht="36.75" hidden="1" customHeight="1" x14ac:dyDescent="0.25">
      <c r="A624" s="9" t="str">
        <f t="shared" si="27"/>
        <v/>
      </c>
      <c r="B624" s="10" t="s">
        <v>1539</v>
      </c>
      <c r="C624" s="11" t="e">
        <f>IF(B624="","",VLOOKUP(B624,#REF!,6,0))</f>
        <v>#REF!</v>
      </c>
      <c r="D624" s="12" t="e">
        <f>IF(B624="","",VLOOKUP(B624,#REF!,22,0))</f>
        <v>#REF!</v>
      </c>
      <c r="E624" s="10" t="e">
        <f>IF(B624="","",VLOOKUP(B624,Consultas_públicas!$A$376:$G$3879,7,0))</f>
        <v>#N/A</v>
      </c>
      <c r="F624" s="12" t="s">
        <v>1476</v>
      </c>
      <c r="G624" s="13">
        <v>43550</v>
      </c>
      <c r="H624" s="14" t="str">
        <f>IFERROR(IF(VLOOKUP(B624,'Oficios_-_pend_criticas'!$C$4:$D$4739,2,0)="","","X"),"")</f>
        <v/>
      </c>
      <c r="I624" s="12"/>
      <c r="J624" s="13"/>
      <c r="K624" s="10"/>
      <c r="L624" s="12" t="str">
        <f>IFERROR(VLOOKUP(B624,Retorno_da_RFB!$D$3:$I$6388,5,0),"")</f>
        <v>047</v>
      </c>
      <c r="M624" s="13">
        <f>IFERROR(VLOOKUP(B624,Retorno_da_RFB!$D$3:$I$6388,6,0),"")</f>
        <v>43563</v>
      </c>
      <c r="N624" s="10" t="str">
        <f>IFERROR(VLOOKUP(B624,Retorno_da_RFB!$D$3:$I$6388,3,0),"")</f>
        <v>9030.39.90</v>
      </c>
      <c r="O624" s="10" t="str">
        <f>IFERROR(VLOOKUP(B624,Retorno_da_RFB!$D$3:$I$6388,4,0),"")</f>
        <v>Equipamentos portáteis para teste elétrico/eletrônico e diagnose da arquitetura eletrônica veicular para fins de diagnóstico de manutenção (denominado comercialmente como “Scanner Automotivo”), que permite identificar por varredura códigos de diagnóstico de problema - DTC (Diagnostic Trouble Codes) de anomalias, falhas e erros dos componentes que integram os elementos sensoriais (sensores) do controle eletrônico de um veículo e executa a leitura deste diagnóstico através dos protocolos padronizados do tipo OBD (On board Diagnostics = Diagnostico embarcado), rápida inicialização de 5s, seleção de modo OBDII/EOBD, conexão física através do padrão OBDII-16pinos/HD26 com possibilidade de adaptação através de conversores para formatos específicos de montadoras de veículos, com multímetro/osciloscópio integrado de 2 canais (6 MS/s), modo de teste guiado e, é composto por: software proprietário dedicado com sistema operacional SMX e banco de dados composto de no mínimo: 27 diferentes marcas de montadoras, 900 modelos de veículos, 4.000 sistemas automotivos alocados em cartão de memória tipo “flash Usd” (secure digital); hardware em involucro plástico contendo processador “clock” de 250MHz, 128MB de memória DDR e 16MB de memória flash integrada; empunhadura emborrachada anatômica; teclado de operações do tipo membrana; porta para cabo de dados conector do tipo HD26 para conexão veicular; porta para cartão micro Usd (secure digital); porta mini USB, porta de entrada da fonte de alimentação; LED indicador do status de bateria, conector de aterramento; conector 1 e 2 para multímetro/osciloscópio; haste/suporte para utilização em bancada; compartimento interno para bateria; tela display gráfico colorido sensível ao toque de LCD resistivo colorido SWVGA resolução 800 x 480 pixels com tamanho de 8” de diagonal; cabo OBD com lanterna de LED integrada ao conector para facilitar visualização e encaixe; cabo adaptador HD26/3 pinos; adaptador DA5 - OBDII-16 pinos/HD26; cabo com garras para alimentação externa do cabo de 3 pinos com a bateria do veículo; fonte de alimentação externa com cabo e adaptador; 2 cabos para osciloscópio; 3 garras tipo jacaré; 2 pontas de prova; com ou sem bateria recarregável; dimensões e peso do equipamento: 281 x 160 x 50,3mm (L x A x P) / 1,20kg (c/bateria).</v>
      </c>
      <c r="P624" s="12" t="str">
        <f>IFERROR(IF(N624="","",IF(VLOOKUP(LEFT(N624,10),'Universo_BK-BIT'!$A$5:$E$10005,2,0)="","X",VLOOKUP(LEFT(N624,10),'Universo_BK-BIT'!$A$5:$E$10005,2,0))),"X")</f>
        <v>BK</v>
      </c>
      <c r="Q624" s="12">
        <f>IFERROR(IF(P624="X","",VLOOKUP(LEFT(N624,10),'Universo_BK-BIT'!$A$5:$E$10005,3,0)),"")</f>
        <v>14</v>
      </c>
      <c r="R624" s="14" t="e">
        <f t="shared" si="28"/>
        <v>#REF!</v>
      </c>
      <c r="S624" s="14" t="e">
        <f t="shared" si="29"/>
        <v>#N/A</v>
      </c>
      <c r="T624" s="14"/>
      <c r="U624" s="14" t="str">
        <f ca="1">IFERROR(IF(P624="X",IF(VLOOKUP(B624,'Oficios_-_pend_criticas'!$C$3:$J$4739,5,0)="","",IF(VLOOKUP(B624,'Oficios_-_pend_criticas'!$C$3:$J$4739,7,0)="",IF(TODAY()&gt;VLOOKUP(B624,'Oficios_-_pend_criticas'!$C$3:$J$4739,5,0),"X",""),IF(VLOOKUP(B624,'Oficios_-_pend_criticas'!$C$3:$J$4739,7,0)&gt;VLOOKUP(B624,'Oficios_-_pend_criticas'!$C$3:$J$4739,5,0),"X",""))),""),"")</f>
        <v/>
      </c>
      <c r="V624" s="14" t="str">
        <f ca="1">IFERROR(IF(Q624=0,IF(VLOOKUP(B624,'Oficios_-_pend_criticas'!$C$3:$J$4739,5,0)="","",IF(VLOOKUP(B624,'Oficios_-_pend_criticas'!$C$3:$J$4739,7,0)="",IF(TODAY()&gt;VLOOKUP(B624,'Oficios_-_pend_criticas'!$C$3:$J$4739,5,0),"X",""),IF(VLOOKUP(B624,'Oficios_-_pend_criticas'!$C$3:$J$4739,7,0)&gt;VLOOKUP(B624,'Oficios_-_pend_criticas'!$C$3:$J$4739,5,0),"X",""))),""),"")</f>
        <v/>
      </c>
      <c r="W624" s="14" t="str">
        <f ca="1">IFERROR(IF(P624&lt;&gt;"X",IF(Q624&gt;0,IF(VLOOKUP(B624,'Oficios_-_pend_criticas'!$C$4:$J$4739,5,0)="","",IF(VLOOKUP(B624,'Oficios_-_pend_criticas'!$C$4:$J$4739,7,0)="",IF(TODAY()&gt;VLOOKUP(B624,'Oficios_-_pend_criticas'!$C$4:$J$4739,5,0),"X",""),IF(VLOOKUP(B624,'Oficios_-_pend_criticas'!$C$4:$J$4739,7,0)&gt;VLOOKUP(B624,'Oficios_-_pend_criticas'!$C$4:$J$4739,5,0),"X",""))),""),""),"")</f>
        <v/>
      </c>
    </row>
    <row r="625" spans="1:23" ht="36.75" hidden="1" customHeight="1" x14ac:dyDescent="0.25">
      <c r="A625" s="9" t="str">
        <f t="shared" si="27"/>
        <v/>
      </c>
      <c r="B625" s="10" t="s">
        <v>1541</v>
      </c>
      <c r="C625" s="11" t="e">
        <f>IF(B625="","",VLOOKUP(B625,#REF!,6,0))</f>
        <v>#REF!</v>
      </c>
      <c r="D625" s="12" t="e">
        <f>IF(B625="","",VLOOKUP(B625,#REF!,22,0))</f>
        <v>#REF!</v>
      </c>
      <c r="E625" s="10" t="e">
        <f>IF(B625="","",VLOOKUP(B625,Consultas_públicas!$A$376:$G$3879,7,0))</f>
        <v>#N/A</v>
      </c>
      <c r="F625" s="12" t="s">
        <v>1476</v>
      </c>
      <c r="G625" s="13">
        <v>43550</v>
      </c>
      <c r="H625" s="14" t="str">
        <f>IFERROR(IF(VLOOKUP(B625,'Oficios_-_pend_criticas'!$C$4:$D$4739,2,0)="","","X"),"")</f>
        <v/>
      </c>
      <c r="I625" s="12"/>
      <c r="J625" s="13"/>
      <c r="K625" s="10"/>
      <c r="L625" s="12" t="str">
        <f>IFERROR(VLOOKUP(B625,Retorno_da_RFB!$D$3:$I$6388,5,0),"")</f>
        <v>047</v>
      </c>
      <c r="M625" s="13">
        <f>IFERROR(VLOOKUP(B625,Retorno_da_RFB!$D$3:$I$6388,6,0),"")</f>
        <v>43563</v>
      </c>
      <c r="N625" s="10" t="str">
        <f>IFERROR(VLOOKUP(B625,Retorno_da_RFB!$D$3:$I$6388,3,0),"")</f>
        <v>9030.39.90</v>
      </c>
      <c r="O625" s="10" t="str">
        <f>IFERROR(VLOOKUP(B625,Retorno_da_RFB!$D$3:$I$6388,4,0),"")</f>
        <v>Equipamentos portáteis para teste elétrico/eletrônico e diagnose da arquitetura eletrônica veicular para fins de diagnóstico de manutenção (denominado comercialmente como “Scanner Automotivo”), que permite identificar por varredura códigos de diagnóstico de problema - DTC (Diagnostic Trouble Codes) de anomalias, falhas e erros dos componentes que integram os elementos sensoriais (sensores) do controle eletrônico de um veículo e executa a leitura deste diagnóstico por meio dos protocolos padronizados do tipo OBD (On board Diagnostics = Diagnostico embarcado), rápida inicialização de 5s, seleção de modo OBDII/EOBD, conexão física através do padrão OBDII-16pinos/HD26 com possibilidade de adaptação através de conversores para formatos específicos de montadoras de veículos e, é dotado de: software proprietário dedicado com sistema operacional SMX e banco de dados composto de no mínimo: 27 diferentes marcas de montadoras, 900 modelos de veículos, 4.000 sistemas automotivos alocados em cartão de memória tipo “flash Usd” (secure digital); hardware em involucro plástico contendo processador “clock” de 250MHz, 128MB de memória DDR e 16MB de memória “flash” integrada; empunhadura emborrachada anatômica, teclado de operações do tipo membrana; porta para cabo de dados conector do tipo HD26 para conexão veicular; porta para cartão micro USD (secure digital); porta mini USB; porta de entrada da fonte de alimentação; LED indicador do status de bateria; haste/suporte para utilização em bancada; compartimento interno para bateria; tela display gráfico colorido sensível ao toque de LCD resistivo colorido SWVGA resolução 800 x 480 pixels com tamanho de 8” de diagonal; cabo OBD; cabo adaptador HD26/3 pinos; adaptador DA5 - OBDII-16 pinos/HD26; cabo com garras para alimentação externa do cabo de 3 pinos com a bateria do veículo; fonte de alimentação externa com cabo e adaptador; com ou sem bateria recarregável; dimensões e peso do equipamento: 281 x 160 x 40,3mm (L x A x P) / 1,18kg (c/bateria).</v>
      </c>
      <c r="P625" s="12" t="str">
        <f>IFERROR(IF(N625="","",IF(VLOOKUP(LEFT(N625,10),'Universo_BK-BIT'!$A$5:$E$10005,2,0)="","X",VLOOKUP(LEFT(N625,10),'Universo_BK-BIT'!$A$5:$E$10005,2,0))),"X")</f>
        <v>BK</v>
      </c>
      <c r="Q625" s="12">
        <f>IFERROR(IF(P625="X","",VLOOKUP(LEFT(N625,10),'Universo_BK-BIT'!$A$5:$E$10005,3,0)),"")</f>
        <v>14</v>
      </c>
      <c r="R625" s="14" t="e">
        <f t="shared" si="28"/>
        <v>#REF!</v>
      </c>
      <c r="S625" s="14" t="e">
        <f t="shared" si="29"/>
        <v>#N/A</v>
      </c>
      <c r="T625" s="14"/>
      <c r="U625" s="14" t="str">
        <f ca="1">IFERROR(IF(P625="X",IF(VLOOKUP(B625,'Oficios_-_pend_criticas'!$C$3:$J$4739,5,0)="","",IF(VLOOKUP(B625,'Oficios_-_pend_criticas'!$C$3:$J$4739,7,0)="",IF(TODAY()&gt;VLOOKUP(B625,'Oficios_-_pend_criticas'!$C$3:$J$4739,5,0),"X",""),IF(VLOOKUP(B625,'Oficios_-_pend_criticas'!$C$3:$J$4739,7,0)&gt;VLOOKUP(B625,'Oficios_-_pend_criticas'!$C$3:$J$4739,5,0),"X",""))),""),"")</f>
        <v/>
      </c>
      <c r="V625" s="14" t="str">
        <f ca="1">IFERROR(IF(Q625=0,IF(VLOOKUP(B625,'Oficios_-_pend_criticas'!$C$3:$J$4739,5,0)="","",IF(VLOOKUP(B625,'Oficios_-_pend_criticas'!$C$3:$J$4739,7,0)="",IF(TODAY()&gt;VLOOKUP(B625,'Oficios_-_pend_criticas'!$C$3:$J$4739,5,0),"X",""),IF(VLOOKUP(B625,'Oficios_-_pend_criticas'!$C$3:$J$4739,7,0)&gt;VLOOKUP(B625,'Oficios_-_pend_criticas'!$C$3:$J$4739,5,0),"X",""))),""),"")</f>
        <v/>
      </c>
      <c r="W625" s="14" t="str">
        <f ca="1">IFERROR(IF(P625&lt;&gt;"X",IF(Q625&gt;0,IF(VLOOKUP(B625,'Oficios_-_pend_criticas'!$C$4:$J$4739,5,0)="","",IF(VLOOKUP(B625,'Oficios_-_pend_criticas'!$C$4:$J$4739,7,0)="",IF(TODAY()&gt;VLOOKUP(B625,'Oficios_-_pend_criticas'!$C$4:$J$4739,5,0),"X",""),IF(VLOOKUP(B625,'Oficios_-_pend_criticas'!$C$4:$J$4739,7,0)&gt;VLOOKUP(B625,'Oficios_-_pend_criticas'!$C$4:$J$4739,5,0),"X",""))),""),""),"")</f>
        <v/>
      </c>
    </row>
    <row r="626" spans="1:23" ht="36.75" hidden="1" customHeight="1" x14ac:dyDescent="0.25">
      <c r="A626" s="9" t="str">
        <f t="shared" si="27"/>
        <v/>
      </c>
      <c r="B626" s="10" t="s">
        <v>1543</v>
      </c>
      <c r="C626" s="11" t="e">
        <f>IF(B626="","",VLOOKUP(B626,#REF!,6,0))</f>
        <v>#REF!</v>
      </c>
      <c r="D626" s="12" t="e">
        <f>IF(B626="","",VLOOKUP(B626,#REF!,22,0))</f>
        <v>#REF!</v>
      </c>
      <c r="E626" s="10" t="e">
        <f>IF(B626="","",VLOOKUP(B626,Consultas_públicas!$A$376:$G$3879,7,0))</f>
        <v>#N/A</v>
      </c>
      <c r="F626" s="12" t="s">
        <v>1476</v>
      </c>
      <c r="G626" s="13">
        <v>43550</v>
      </c>
      <c r="H626" s="14" t="str">
        <f>IFERROR(IF(VLOOKUP(B626,'Oficios_-_pend_criticas'!$C$4:$D$4739,2,0)="","","X"),"")</f>
        <v/>
      </c>
      <c r="I626" s="12"/>
      <c r="J626" s="13"/>
      <c r="K626" s="10"/>
      <c r="L626" s="12" t="str">
        <f>IFERROR(VLOOKUP(B626,Retorno_da_RFB!$D$3:$I$6388,5,0),"")</f>
        <v>047</v>
      </c>
      <c r="M626" s="13">
        <f>IFERROR(VLOOKUP(B626,Retorno_da_RFB!$D$3:$I$6388,6,0),"")</f>
        <v>43563</v>
      </c>
      <c r="N626" s="10" t="str">
        <f>IFERROR(VLOOKUP(B626,Retorno_da_RFB!$D$3:$I$6388,3,0),"")</f>
        <v>8421.21.00</v>
      </c>
      <c r="O626" s="10" t="str">
        <f>IFERROR(VLOOKUP(B626,Retorno_da_RFB!$D$3:$I$6388,4,0),"")</f>
        <v>Módulos de membrana para ultrafiltração contínua de líquidos em regime submerso, utilizados em sistemas de tratamento de efluente para reuso em área de utilidades industriais, com membranas cerâmicas retrolaváveis, dispositivo de aeração, capacidade de permeado de aproximadamente 13m³/h (variável em função das características da água/efluente em processamento), reservatório de permeado e sistema de limpeza "Clean in Place" (CIP).</v>
      </c>
      <c r="P626" s="12" t="str">
        <f>IFERROR(IF(N626="","",IF(VLOOKUP(LEFT(N626,10),'Universo_BK-BIT'!$A$5:$E$10005,2,0)="","X",VLOOKUP(LEFT(N626,10),'Universo_BK-BIT'!$A$5:$E$10005,2,0))),"X")</f>
        <v>BK</v>
      </c>
      <c r="Q626" s="12">
        <f>IFERROR(IF(P626="X","",VLOOKUP(LEFT(N626,10),'Universo_BK-BIT'!$A$5:$E$10005,3,0)),"")</f>
        <v>14</v>
      </c>
      <c r="R626" s="14" t="e">
        <f t="shared" si="28"/>
        <v>#REF!</v>
      </c>
      <c r="S626" s="14" t="e">
        <f t="shared" si="29"/>
        <v>#N/A</v>
      </c>
      <c r="T626" s="14"/>
      <c r="U626" s="14" t="str">
        <f ca="1">IFERROR(IF(P626="X",IF(VLOOKUP(B626,'Oficios_-_pend_criticas'!$C$3:$J$4739,5,0)="","",IF(VLOOKUP(B626,'Oficios_-_pend_criticas'!$C$3:$J$4739,7,0)="",IF(TODAY()&gt;VLOOKUP(B626,'Oficios_-_pend_criticas'!$C$3:$J$4739,5,0),"X",""),IF(VLOOKUP(B626,'Oficios_-_pend_criticas'!$C$3:$J$4739,7,0)&gt;VLOOKUP(B626,'Oficios_-_pend_criticas'!$C$3:$J$4739,5,0),"X",""))),""),"")</f>
        <v/>
      </c>
      <c r="V626" s="14" t="str">
        <f ca="1">IFERROR(IF(Q626=0,IF(VLOOKUP(B626,'Oficios_-_pend_criticas'!$C$3:$J$4739,5,0)="","",IF(VLOOKUP(B626,'Oficios_-_pend_criticas'!$C$3:$J$4739,7,0)="",IF(TODAY()&gt;VLOOKUP(B626,'Oficios_-_pend_criticas'!$C$3:$J$4739,5,0),"X",""),IF(VLOOKUP(B626,'Oficios_-_pend_criticas'!$C$3:$J$4739,7,0)&gt;VLOOKUP(B626,'Oficios_-_pend_criticas'!$C$3:$J$4739,5,0),"X",""))),""),"")</f>
        <v/>
      </c>
      <c r="W626" s="14" t="str">
        <f ca="1">IFERROR(IF(P626&lt;&gt;"X",IF(Q626&gt;0,IF(VLOOKUP(B626,'Oficios_-_pend_criticas'!$C$4:$J$4739,5,0)="","",IF(VLOOKUP(B626,'Oficios_-_pend_criticas'!$C$4:$J$4739,7,0)="",IF(TODAY()&gt;VLOOKUP(B626,'Oficios_-_pend_criticas'!$C$4:$J$4739,5,0),"X",""),IF(VLOOKUP(B626,'Oficios_-_pend_criticas'!$C$4:$J$4739,7,0)&gt;VLOOKUP(B626,'Oficios_-_pend_criticas'!$C$4:$J$4739,5,0),"X",""))),""),""),"")</f>
        <v/>
      </c>
    </row>
    <row r="627" spans="1:23" ht="36.75" hidden="1" customHeight="1" x14ac:dyDescent="0.25">
      <c r="A627" s="9" t="str">
        <f t="shared" si="27"/>
        <v/>
      </c>
      <c r="B627" s="10" t="s">
        <v>1545</v>
      </c>
      <c r="C627" s="11" t="e">
        <f>IF(B627="","",VLOOKUP(B627,#REF!,6,0))</f>
        <v>#REF!</v>
      </c>
      <c r="D627" s="12" t="e">
        <f>IF(B627="","",VLOOKUP(B627,#REF!,22,0))</f>
        <v>#REF!</v>
      </c>
      <c r="E627" s="10" t="e">
        <f>IF(B627="","",VLOOKUP(B627,Consultas_públicas!$A$376:$G$3879,7,0))</f>
        <v>#N/A</v>
      </c>
      <c r="F627" s="12" t="s">
        <v>1476</v>
      </c>
      <c r="G627" s="13">
        <v>43550</v>
      </c>
      <c r="H627" s="14" t="str">
        <f>IFERROR(IF(VLOOKUP(B627,'Oficios_-_pend_criticas'!$C$4:$D$4739,2,0)="","","X"),"")</f>
        <v/>
      </c>
      <c r="I627" s="12"/>
      <c r="J627" s="13"/>
      <c r="K627" s="10"/>
      <c r="L627" s="12" t="str">
        <f>IFERROR(VLOOKUP(B627,Retorno_da_RFB!$D$3:$I$6388,5,0),"")</f>
        <v>047</v>
      </c>
      <c r="M627" s="13">
        <f>IFERROR(VLOOKUP(B627,Retorno_da_RFB!$D$3:$I$6388,6,0),"")</f>
        <v>43563</v>
      </c>
      <c r="N627" s="10" t="str">
        <f>IFERROR(VLOOKUP(B627,Retorno_da_RFB!$D$3:$I$6388,3,0),"")</f>
        <v>8421.21.00</v>
      </c>
      <c r="O627" s="10" t="str">
        <f>IFERROR(VLOOKUP(B627,Retorno_da_RFB!$D$3:$I$6388,4,0),"")</f>
        <v>Filtros de osmose reversa utilizados em sistemas de tratamento de efluente para reuso em área de utilidades industriais, com capacidade de permeado de aproximadamente 9m³/h (variável em função das características da água/efluente em processamento), reservatório de permeado e sistema de limpeza "Clean in Place" (CIP).</v>
      </c>
      <c r="P627" s="12" t="str">
        <f>IFERROR(IF(N627="","",IF(VLOOKUP(LEFT(N627,10),'Universo_BK-BIT'!$A$5:$E$10005,2,0)="","X",VLOOKUP(LEFT(N627,10),'Universo_BK-BIT'!$A$5:$E$10005,2,0))),"X")</f>
        <v>BK</v>
      </c>
      <c r="Q627" s="12">
        <f>IFERROR(IF(P627="X","",VLOOKUP(LEFT(N627,10),'Universo_BK-BIT'!$A$5:$E$10005,3,0)),"")</f>
        <v>14</v>
      </c>
      <c r="R627" s="14" t="e">
        <f t="shared" si="28"/>
        <v>#REF!</v>
      </c>
      <c r="S627" s="14" t="e">
        <f t="shared" si="29"/>
        <v>#N/A</v>
      </c>
      <c r="T627" s="14"/>
      <c r="U627" s="14" t="str">
        <f ca="1">IFERROR(IF(P627="X",IF(VLOOKUP(B627,'Oficios_-_pend_criticas'!$C$3:$J$4739,5,0)="","",IF(VLOOKUP(B627,'Oficios_-_pend_criticas'!$C$3:$J$4739,7,0)="",IF(TODAY()&gt;VLOOKUP(B627,'Oficios_-_pend_criticas'!$C$3:$J$4739,5,0),"X",""),IF(VLOOKUP(B627,'Oficios_-_pend_criticas'!$C$3:$J$4739,7,0)&gt;VLOOKUP(B627,'Oficios_-_pend_criticas'!$C$3:$J$4739,5,0),"X",""))),""),"")</f>
        <v/>
      </c>
      <c r="V627" s="14" t="str">
        <f ca="1">IFERROR(IF(Q627=0,IF(VLOOKUP(B627,'Oficios_-_pend_criticas'!$C$3:$J$4739,5,0)="","",IF(VLOOKUP(B627,'Oficios_-_pend_criticas'!$C$3:$J$4739,7,0)="",IF(TODAY()&gt;VLOOKUP(B627,'Oficios_-_pend_criticas'!$C$3:$J$4739,5,0),"X",""),IF(VLOOKUP(B627,'Oficios_-_pend_criticas'!$C$3:$J$4739,7,0)&gt;VLOOKUP(B627,'Oficios_-_pend_criticas'!$C$3:$J$4739,5,0),"X",""))),""),"")</f>
        <v/>
      </c>
      <c r="W627" s="14" t="str">
        <f ca="1">IFERROR(IF(P627&lt;&gt;"X",IF(Q627&gt;0,IF(VLOOKUP(B627,'Oficios_-_pend_criticas'!$C$4:$J$4739,5,0)="","",IF(VLOOKUP(B627,'Oficios_-_pend_criticas'!$C$4:$J$4739,7,0)="",IF(TODAY()&gt;VLOOKUP(B627,'Oficios_-_pend_criticas'!$C$4:$J$4739,5,0),"X",""),IF(VLOOKUP(B627,'Oficios_-_pend_criticas'!$C$4:$J$4739,7,0)&gt;VLOOKUP(B627,'Oficios_-_pend_criticas'!$C$4:$J$4739,5,0),"X",""))),""),""),"")</f>
        <v/>
      </c>
    </row>
    <row r="628" spans="1:23" ht="36.75" hidden="1" customHeight="1" x14ac:dyDescent="0.25">
      <c r="A628" s="9" t="str">
        <f t="shared" si="27"/>
        <v/>
      </c>
      <c r="B628" s="10" t="s">
        <v>1547</v>
      </c>
      <c r="C628" s="11" t="e">
        <f>IF(B628="","",VLOOKUP(B628,#REF!,6,0))</f>
        <v>#REF!</v>
      </c>
      <c r="D628" s="12" t="e">
        <f>IF(B628="","",VLOOKUP(B628,#REF!,22,0))</f>
        <v>#REF!</v>
      </c>
      <c r="E628" s="10" t="e">
        <f>IF(B628="","",VLOOKUP(B628,Consultas_públicas!$A$376:$G$3879,7,0))</f>
        <v>#N/A</v>
      </c>
      <c r="F628" s="12" t="s">
        <v>1476</v>
      </c>
      <c r="G628" s="13">
        <v>43550</v>
      </c>
      <c r="H628" s="14" t="str">
        <f>IFERROR(IF(VLOOKUP(B628,'Oficios_-_pend_criticas'!$C$4:$D$4739,2,0)="","","X"),"")</f>
        <v/>
      </c>
      <c r="I628" s="12"/>
      <c r="J628" s="13"/>
      <c r="K628" s="10"/>
      <c r="L628" s="12" t="str">
        <f>IFERROR(VLOOKUP(B628,Retorno_da_RFB!$D$3:$I$6388,5,0),"")</f>
        <v>047</v>
      </c>
      <c r="M628" s="13">
        <f>IFERROR(VLOOKUP(B628,Retorno_da_RFB!$D$3:$I$6388,6,0),"")</f>
        <v>43563</v>
      </c>
      <c r="N628" s="10" t="str">
        <f>IFERROR(VLOOKUP(B628,Retorno_da_RFB!$D$3:$I$6388,3,0),"")</f>
        <v>8455.30.90</v>
      </c>
      <c r="O628" s="10" t="str">
        <f>IFERROR(VLOOKUP(B628,Retorno_da_RFB!$D$3:$I$6388,4,0),"")</f>
        <v>Cilindros de encostos para laminador acabador de chapas grossas de aço, de aço forjado, com dureza superficial de 45 até 50HS (Shore), comprimento total de 8.150mm, comprimento da mesa cilíndrica de 4.000mm com tolerância de +8mm/ - 1mm e diâmetro máximo da mesa cilíndrica de 2.000mm com tolerância de + 2mm.</v>
      </c>
      <c r="P628" s="12" t="str">
        <f>IFERROR(IF(N628="","",IF(VLOOKUP(LEFT(N628,10),'Universo_BK-BIT'!$A$5:$E$10005,2,0)="","X",VLOOKUP(LEFT(N628,10),'Universo_BK-BIT'!$A$5:$E$10005,2,0))),"X")</f>
        <v>BK</v>
      </c>
      <c r="Q628" s="12">
        <f>IFERROR(IF(P628="X","",VLOOKUP(LEFT(N628,10),'Universo_BK-BIT'!$A$5:$E$10005,3,0)),"")</f>
        <v>14</v>
      </c>
      <c r="R628" s="14" t="e">
        <f t="shared" si="28"/>
        <v>#REF!</v>
      </c>
      <c r="S628" s="14" t="e">
        <f t="shared" si="29"/>
        <v>#N/A</v>
      </c>
      <c r="T628" s="14"/>
      <c r="U628" s="14" t="str">
        <f ca="1">IFERROR(IF(P628="X",IF(VLOOKUP(B628,'Oficios_-_pend_criticas'!$C$3:$J$4739,5,0)="","",IF(VLOOKUP(B628,'Oficios_-_pend_criticas'!$C$3:$J$4739,7,0)="",IF(TODAY()&gt;VLOOKUP(B628,'Oficios_-_pend_criticas'!$C$3:$J$4739,5,0),"X",""),IF(VLOOKUP(B628,'Oficios_-_pend_criticas'!$C$3:$J$4739,7,0)&gt;VLOOKUP(B628,'Oficios_-_pend_criticas'!$C$3:$J$4739,5,0),"X",""))),""),"")</f>
        <v/>
      </c>
      <c r="V628" s="14" t="str">
        <f ca="1">IFERROR(IF(Q628=0,IF(VLOOKUP(B628,'Oficios_-_pend_criticas'!$C$3:$J$4739,5,0)="","",IF(VLOOKUP(B628,'Oficios_-_pend_criticas'!$C$3:$J$4739,7,0)="",IF(TODAY()&gt;VLOOKUP(B628,'Oficios_-_pend_criticas'!$C$3:$J$4739,5,0),"X",""),IF(VLOOKUP(B628,'Oficios_-_pend_criticas'!$C$3:$J$4739,7,0)&gt;VLOOKUP(B628,'Oficios_-_pend_criticas'!$C$3:$J$4739,5,0),"X",""))),""),"")</f>
        <v/>
      </c>
      <c r="W628" s="14" t="str">
        <f ca="1">IFERROR(IF(P628&lt;&gt;"X",IF(Q628&gt;0,IF(VLOOKUP(B628,'Oficios_-_pend_criticas'!$C$4:$J$4739,5,0)="","",IF(VLOOKUP(B628,'Oficios_-_pend_criticas'!$C$4:$J$4739,7,0)="",IF(TODAY()&gt;VLOOKUP(B628,'Oficios_-_pend_criticas'!$C$4:$J$4739,5,0),"X",""),IF(VLOOKUP(B628,'Oficios_-_pend_criticas'!$C$4:$J$4739,7,0)&gt;VLOOKUP(B628,'Oficios_-_pend_criticas'!$C$4:$J$4739,5,0),"X",""))),""),""),"")</f>
        <v/>
      </c>
    </row>
    <row r="629" spans="1:23" ht="36.75" hidden="1" customHeight="1" x14ac:dyDescent="0.25">
      <c r="A629" s="9" t="str">
        <f t="shared" si="27"/>
        <v/>
      </c>
      <c r="B629" s="10" t="s">
        <v>1550</v>
      </c>
      <c r="C629" s="11" t="e">
        <f>IF(B629="","",VLOOKUP(B629,#REF!,6,0))</f>
        <v>#REF!</v>
      </c>
      <c r="D629" s="12" t="e">
        <f>IF(B629="","",VLOOKUP(B629,#REF!,22,0))</f>
        <v>#REF!</v>
      </c>
      <c r="E629" s="10" t="e">
        <f>IF(B629="","",VLOOKUP(B629,Consultas_públicas!$A$376:$G$3879,7,0))</f>
        <v>#N/A</v>
      </c>
      <c r="F629" s="12" t="s">
        <v>1476</v>
      </c>
      <c r="G629" s="13">
        <v>43550</v>
      </c>
      <c r="H629" s="14" t="str">
        <f>IFERROR(IF(VLOOKUP(B629,'Oficios_-_pend_criticas'!$C$4:$D$4739,2,0)="","","X"),"")</f>
        <v/>
      </c>
      <c r="I629" s="12"/>
      <c r="J629" s="13"/>
      <c r="K629" s="10"/>
      <c r="L629" s="12" t="str">
        <f>IFERROR(VLOOKUP(B629,Retorno_da_RFB!$D$3:$I$6388,5,0),"")</f>
        <v>047</v>
      </c>
      <c r="M629" s="13">
        <f>IFERROR(VLOOKUP(B629,Retorno_da_RFB!$D$3:$I$6388,6,0),"")</f>
        <v>43563</v>
      </c>
      <c r="N629" s="10" t="str">
        <f>IFERROR(VLOOKUP(B629,Retorno_da_RFB!$D$3:$I$6388,3,0),"")</f>
        <v>8480.71.00</v>
      </c>
      <c r="O629" s="10" t="str">
        <f>IFERROR(VLOOKUP(B629,Retorno_da_RFB!$D$3:$I$6388,4,0),"")</f>
        <v>Conjuntos de moldes para uso em injetoras de alta pressão, com 1 ou várias cavidades, confeccionados em aço especial e sistema de injeção com formas próprias, com temperatura de operação entre 200 e 285ºC, com sensorização, com multi-injeção de vários materiais de 1 ou mais cores, com aplicação de tecnologias de fusão por laser, tecnologias de brassagem ou tecnologias de injeção em baixa pressão sobre revestimento de couro ou tecido, destinado a produção de pilares e suas partes.</v>
      </c>
      <c r="P629" s="12" t="str">
        <f>IFERROR(IF(N629="","",IF(VLOOKUP(LEFT(N629,10),'Universo_BK-BIT'!$A$5:$E$10005,2,0)="","X",VLOOKUP(LEFT(N629,10),'Universo_BK-BIT'!$A$5:$E$10005,2,0))),"X")</f>
        <v>BK</v>
      </c>
      <c r="Q629" s="12">
        <f>IFERROR(IF(P629="X","",VLOOKUP(LEFT(N629,10),'Universo_BK-BIT'!$A$5:$E$10005,3,0)),"")</f>
        <v>14</v>
      </c>
      <c r="R629" s="14" t="e">
        <f t="shared" si="28"/>
        <v>#REF!</v>
      </c>
      <c r="S629" s="14" t="e">
        <f t="shared" si="29"/>
        <v>#N/A</v>
      </c>
      <c r="T629" s="14"/>
      <c r="U629" s="14" t="str">
        <f ca="1">IFERROR(IF(P629="X",IF(VLOOKUP(B629,'Oficios_-_pend_criticas'!$C$3:$J$4739,5,0)="","",IF(VLOOKUP(B629,'Oficios_-_pend_criticas'!$C$3:$J$4739,7,0)="",IF(TODAY()&gt;VLOOKUP(B629,'Oficios_-_pend_criticas'!$C$3:$J$4739,5,0),"X",""),IF(VLOOKUP(B629,'Oficios_-_pend_criticas'!$C$3:$J$4739,7,0)&gt;VLOOKUP(B629,'Oficios_-_pend_criticas'!$C$3:$J$4739,5,0),"X",""))),""),"")</f>
        <v/>
      </c>
      <c r="V629" s="14" t="str">
        <f ca="1">IFERROR(IF(Q629=0,IF(VLOOKUP(B629,'Oficios_-_pend_criticas'!$C$3:$J$4739,5,0)="","",IF(VLOOKUP(B629,'Oficios_-_pend_criticas'!$C$3:$J$4739,7,0)="",IF(TODAY()&gt;VLOOKUP(B629,'Oficios_-_pend_criticas'!$C$3:$J$4739,5,0),"X",""),IF(VLOOKUP(B629,'Oficios_-_pend_criticas'!$C$3:$J$4739,7,0)&gt;VLOOKUP(B629,'Oficios_-_pend_criticas'!$C$3:$J$4739,5,0),"X",""))),""),"")</f>
        <v/>
      </c>
      <c r="W629" s="14" t="str">
        <f ca="1">IFERROR(IF(P629&lt;&gt;"X",IF(Q629&gt;0,IF(VLOOKUP(B629,'Oficios_-_pend_criticas'!$C$4:$J$4739,5,0)="","",IF(VLOOKUP(B629,'Oficios_-_pend_criticas'!$C$4:$J$4739,7,0)="",IF(TODAY()&gt;VLOOKUP(B629,'Oficios_-_pend_criticas'!$C$4:$J$4739,5,0),"X",""),IF(VLOOKUP(B629,'Oficios_-_pend_criticas'!$C$4:$J$4739,7,0)&gt;VLOOKUP(B629,'Oficios_-_pend_criticas'!$C$4:$J$4739,5,0),"X",""))),""),""),"")</f>
        <v/>
      </c>
    </row>
    <row r="630" spans="1:23" ht="36.75" hidden="1" customHeight="1" x14ac:dyDescent="0.25">
      <c r="A630" s="9" t="str">
        <f t="shared" si="27"/>
        <v/>
      </c>
      <c r="B630" s="10" t="s">
        <v>1552</v>
      </c>
      <c r="C630" s="11" t="e">
        <f>IF(B630="","",VLOOKUP(B630,#REF!,6,0))</f>
        <v>#REF!</v>
      </c>
      <c r="D630" s="12" t="e">
        <f>IF(B630="","",VLOOKUP(B630,#REF!,22,0))</f>
        <v>#REF!</v>
      </c>
      <c r="E630" s="10" t="e">
        <f>IF(B630="","",VLOOKUP(B630,Consultas_públicas!$A$376:$G$3879,7,0))</f>
        <v>#N/A</v>
      </c>
      <c r="F630" s="12" t="s">
        <v>1476</v>
      </c>
      <c r="G630" s="13">
        <v>43550</v>
      </c>
      <c r="H630" s="14" t="str">
        <f>IFERROR(IF(VLOOKUP(B630,'Oficios_-_pend_criticas'!$C$4:$D$4739,2,0)="","","X"),"")</f>
        <v/>
      </c>
      <c r="I630" s="12"/>
      <c r="J630" s="13"/>
      <c r="K630" s="10"/>
      <c r="L630" s="12" t="str">
        <f>IFERROR(VLOOKUP(B630,Retorno_da_RFB!$D$3:$I$6388,5,0),"")</f>
        <v>047</v>
      </c>
      <c r="M630" s="13">
        <f>IFERROR(VLOOKUP(B630,Retorno_da_RFB!$D$3:$I$6388,6,0),"")</f>
        <v>43563</v>
      </c>
      <c r="N630" s="10" t="str">
        <f>IFERROR(VLOOKUP(B630,Retorno_da_RFB!$D$3:$I$6388,3,0),"")</f>
        <v>8422.30.21</v>
      </c>
      <c r="O630" s="10" t="str">
        <f>IFERROR(VLOOKUP(B630,Retorno_da_RFB!$D$3:$I$6388,4,0),"")</f>
        <v>Máquinas semiautomáticas de envase de sementes e grãos em pacotes aluminizados pré- fabricados de diferentes tamanhos, dotadas de magazine organizador de pacotes com tamanhos de 4,5 x 6,25, 6,0 x 7,13 e 8,0 x 10,75 polegadas, suporte regulável para impressora de etiquetas, etiquetadora pneumática, sistema rotacional de pacotes em 90°, sistema de pinçamento e abertura de pacotes por ventosas pneumáticas, bica de envase com fechamento pneumático, seladora térmica de pacotes, sensores ópticos para controle do sistema, interface IHM, CLP e painel de comando, esteira de transporte horizontal com regulagem automática de velocidade, capacidade de operação de até 20 pacotes por minuto.</v>
      </c>
      <c r="P630" s="12" t="str">
        <f>IFERROR(IF(N630="","",IF(VLOOKUP(LEFT(N630,10),'Universo_BK-BIT'!$A$5:$E$10005,2,0)="","X",VLOOKUP(LEFT(N630,10),'Universo_BK-BIT'!$A$5:$E$10005,2,0))),"X")</f>
        <v>BK</v>
      </c>
      <c r="Q630" s="12">
        <f>IFERROR(IF(P630="X","",VLOOKUP(LEFT(N630,10),'Universo_BK-BIT'!$A$5:$E$10005,3,0)),"")</f>
        <v>14</v>
      </c>
      <c r="R630" s="14" t="e">
        <f t="shared" si="28"/>
        <v>#REF!</v>
      </c>
      <c r="S630" s="14" t="e">
        <f t="shared" si="29"/>
        <v>#N/A</v>
      </c>
      <c r="T630" s="14"/>
      <c r="U630" s="14" t="str">
        <f ca="1">IFERROR(IF(P630="X",IF(VLOOKUP(B630,'Oficios_-_pend_criticas'!$C$3:$J$4739,5,0)="","",IF(VLOOKUP(B630,'Oficios_-_pend_criticas'!$C$3:$J$4739,7,0)="",IF(TODAY()&gt;VLOOKUP(B630,'Oficios_-_pend_criticas'!$C$3:$J$4739,5,0),"X",""),IF(VLOOKUP(B630,'Oficios_-_pend_criticas'!$C$3:$J$4739,7,0)&gt;VLOOKUP(B630,'Oficios_-_pend_criticas'!$C$3:$J$4739,5,0),"X",""))),""),"")</f>
        <v/>
      </c>
      <c r="V630" s="14" t="str">
        <f ca="1">IFERROR(IF(Q630=0,IF(VLOOKUP(B630,'Oficios_-_pend_criticas'!$C$3:$J$4739,5,0)="","",IF(VLOOKUP(B630,'Oficios_-_pend_criticas'!$C$3:$J$4739,7,0)="",IF(TODAY()&gt;VLOOKUP(B630,'Oficios_-_pend_criticas'!$C$3:$J$4739,5,0),"X",""),IF(VLOOKUP(B630,'Oficios_-_pend_criticas'!$C$3:$J$4739,7,0)&gt;VLOOKUP(B630,'Oficios_-_pend_criticas'!$C$3:$J$4739,5,0),"X",""))),""),"")</f>
        <v/>
      </c>
      <c r="W630" s="14" t="str">
        <f ca="1">IFERROR(IF(P630&lt;&gt;"X",IF(Q630&gt;0,IF(VLOOKUP(B630,'Oficios_-_pend_criticas'!$C$4:$J$4739,5,0)="","",IF(VLOOKUP(B630,'Oficios_-_pend_criticas'!$C$4:$J$4739,7,0)="",IF(TODAY()&gt;VLOOKUP(B630,'Oficios_-_pend_criticas'!$C$4:$J$4739,5,0),"X",""),IF(VLOOKUP(B630,'Oficios_-_pend_criticas'!$C$4:$J$4739,7,0)&gt;VLOOKUP(B630,'Oficios_-_pend_criticas'!$C$4:$J$4739,5,0),"X",""))),""),""),"")</f>
        <v/>
      </c>
    </row>
    <row r="631" spans="1:23" ht="36.75" hidden="1" customHeight="1" x14ac:dyDescent="0.25">
      <c r="A631" s="9" t="str">
        <f t="shared" si="27"/>
        <v/>
      </c>
      <c r="B631" s="10" t="s">
        <v>1555</v>
      </c>
      <c r="C631" s="11" t="e">
        <f>IF(B631="","",VLOOKUP(B631,#REF!,6,0))</f>
        <v>#REF!</v>
      </c>
      <c r="D631" s="12" t="e">
        <f>IF(B631="","",VLOOKUP(B631,#REF!,22,0))</f>
        <v>#REF!</v>
      </c>
      <c r="E631" s="10" t="e">
        <f>IF(B631="","",VLOOKUP(B631,Consultas_públicas!$A$376:$G$3879,7,0))</f>
        <v>#N/A</v>
      </c>
      <c r="F631" s="12" t="s">
        <v>1476</v>
      </c>
      <c r="G631" s="13">
        <v>43550</v>
      </c>
      <c r="H631" s="14" t="str">
        <f>IFERROR(IF(VLOOKUP(B631,'Oficios_-_pend_criticas'!$C$4:$D$4739,2,0)="","","X"),"")</f>
        <v/>
      </c>
      <c r="I631" s="12"/>
      <c r="J631" s="13"/>
      <c r="K631" s="10"/>
      <c r="L631" s="12" t="str">
        <f>IFERROR(VLOOKUP(B631,Retorno_da_RFB!$D$3:$I$6388,5,0),"")</f>
        <v>047</v>
      </c>
      <c r="M631" s="13">
        <f>IFERROR(VLOOKUP(B631,Retorno_da_RFB!$D$3:$I$6388,6,0),"")</f>
        <v>43563</v>
      </c>
      <c r="N631" s="10" t="str">
        <f>IFERROR(VLOOKUP(B631,Retorno_da_RFB!$D$3:$I$6388,3,0),"")</f>
        <v>9031.80.99</v>
      </c>
      <c r="O631" s="10" t="str">
        <f>IFERROR(VLOOKUP(B631,Retorno_da_RFB!$D$3:$I$6388,4,0),"")</f>
        <v>Máquinas automáticas para medição de corpos de latas de alumínio para bebidas, acabadas, de diversos tamanhos, com capacidade de medir e registrar a largura do flange, a altura da lata acabada, o diâmetro do pescoço, o diâmetro do domo reformado e profundidade do Domo Reformado; dotadas de transportador de alimentação de latas de seis pistas, módulo de medição com kit para troca de tamanho de latas (auto change tooling), painel elétrico com ar condicionado, UPS (NO BREAK), padrões de calibração para pescoço diâmetro 202 e corpos diâmetros 204,5 e 211, ferramental para escaneamento do domo reformado, sistema multi diâmetro de manuseio, computador, monitor e teclado; com ciclo de medição de 30 segundos/lata, em 4 posições</v>
      </c>
      <c r="P631" s="12" t="str">
        <f>IFERROR(IF(N631="","",IF(VLOOKUP(LEFT(N631,10),'Universo_BK-BIT'!$A$5:$E$10005,2,0)="","X",VLOOKUP(LEFT(N631,10),'Universo_BK-BIT'!$A$5:$E$10005,2,0))),"X")</f>
        <v>BK</v>
      </c>
      <c r="Q631" s="12">
        <f>IFERROR(IF(P631="X","",VLOOKUP(LEFT(N631,10),'Universo_BK-BIT'!$A$5:$E$10005,3,0)),"")</f>
        <v>14</v>
      </c>
      <c r="R631" s="14" t="e">
        <f t="shared" si="28"/>
        <v>#REF!</v>
      </c>
      <c r="S631" s="14" t="e">
        <f t="shared" si="29"/>
        <v>#N/A</v>
      </c>
      <c r="T631" s="14"/>
      <c r="U631" s="14" t="str">
        <f ca="1">IFERROR(IF(P631="X",IF(VLOOKUP(B631,'Oficios_-_pend_criticas'!$C$3:$J$4739,5,0)="","",IF(VLOOKUP(B631,'Oficios_-_pend_criticas'!$C$3:$J$4739,7,0)="",IF(TODAY()&gt;VLOOKUP(B631,'Oficios_-_pend_criticas'!$C$3:$J$4739,5,0),"X",""),IF(VLOOKUP(B631,'Oficios_-_pend_criticas'!$C$3:$J$4739,7,0)&gt;VLOOKUP(B631,'Oficios_-_pend_criticas'!$C$3:$J$4739,5,0),"X",""))),""),"")</f>
        <v/>
      </c>
      <c r="V631" s="14" t="str">
        <f ca="1">IFERROR(IF(Q631=0,IF(VLOOKUP(B631,'Oficios_-_pend_criticas'!$C$3:$J$4739,5,0)="","",IF(VLOOKUP(B631,'Oficios_-_pend_criticas'!$C$3:$J$4739,7,0)="",IF(TODAY()&gt;VLOOKUP(B631,'Oficios_-_pend_criticas'!$C$3:$J$4739,5,0),"X",""),IF(VLOOKUP(B631,'Oficios_-_pend_criticas'!$C$3:$J$4739,7,0)&gt;VLOOKUP(B631,'Oficios_-_pend_criticas'!$C$3:$J$4739,5,0),"X",""))),""),"")</f>
        <v/>
      </c>
      <c r="W631" s="14" t="str">
        <f ca="1">IFERROR(IF(P631&lt;&gt;"X",IF(Q631&gt;0,IF(VLOOKUP(B631,'Oficios_-_pend_criticas'!$C$4:$J$4739,5,0)="","",IF(VLOOKUP(B631,'Oficios_-_pend_criticas'!$C$4:$J$4739,7,0)="",IF(TODAY()&gt;VLOOKUP(B631,'Oficios_-_pend_criticas'!$C$4:$J$4739,5,0),"X",""),IF(VLOOKUP(B631,'Oficios_-_pend_criticas'!$C$4:$J$4739,7,0)&gt;VLOOKUP(B631,'Oficios_-_pend_criticas'!$C$4:$J$4739,5,0),"X",""))),""),""),"")</f>
        <v/>
      </c>
    </row>
    <row r="632" spans="1:23" ht="36.75" hidden="1" customHeight="1" x14ac:dyDescent="0.25">
      <c r="A632" s="9" t="str">
        <f t="shared" si="27"/>
        <v/>
      </c>
      <c r="B632" s="10" t="s">
        <v>1557</v>
      </c>
      <c r="C632" s="11" t="e">
        <f>IF(B632="","",VLOOKUP(B632,#REF!,6,0))</f>
        <v>#REF!</v>
      </c>
      <c r="D632" s="12" t="e">
        <f>IF(B632="","",VLOOKUP(B632,#REF!,22,0))</f>
        <v>#REF!</v>
      </c>
      <c r="E632" s="10" t="e">
        <f>IF(B632="","",VLOOKUP(B632,Consultas_públicas!$A$376:$G$3879,7,0))</f>
        <v>#N/A</v>
      </c>
      <c r="F632" s="12" t="s">
        <v>1476</v>
      </c>
      <c r="G632" s="13">
        <v>43550</v>
      </c>
      <c r="H632" s="14" t="str">
        <f>IFERROR(IF(VLOOKUP(B632,'Oficios_-_pend_criticas'!$C$4:$D$4739,2,0)="","","X"),"")</f>
        <v/>
      </c>
      <c r="I632" s="12"/>
      <c r="J632" s="13"/>
      <c r="K632" s="10"/>
      <c r="L632" s="12" t="str">
        <f>IFERROR(VLOOKUP(B632,Retorno_da_RFB!$D$3:$I$6388,5,0),"")</f>
        <v>047</v>
      </c>
      <c r="M632" s="13">
        <f>IFERROR(VLOOKUP(B632,Retorno_da_RFB!$D$3:$I$6388,6,0),"")</f>
        <v>43563</v>
      </c>
      <c r="N632" s="10" t="str">
        <f>IFERROR(VLOOKUP(B632,Retorno_da_RFB!$D$3:$I$6388,3,0),"")</f>
        <v>8479.82.90</v>
      </c>
      <c r="O632" s="10" t="str">
        <f>IFERROR(VLOOKUP(B632,Retorno_da_RFB!$D$3:$I$6388,4,0),"")</f>
        <v>Equipamentos para trituração de aparas resultantes do processo de produção de etiquetas adesivas (esqueletos), dispondo de funil de captação, unidade de trituração e compactação e saída do material acumulado em bolsas plásticas, largura máxima do esqueleto de 550mm, velocidade máxima de 150m/min.</v>
      </c>
      <c r="P632" s="12" t="str">
        <f>IFERROR(IF(N632="","",IF(VLOOKUP(LEFT(N632,10),'Universo_BK-BIT'!$A$5:$E$10005,2,0)="","X",VLOOKUP(LEFT(N632,10),'Universo_BK-BIT'!$A$5:$E$10005,2,0))),"X")</f>
        <v>BK</v>
      </c>
      <c r="Q632" s="12">
        <f>IFERROR(IF(P632="X","",VLOOKUP(LEFT(N632,10),'Universo_BK-BIT'!$A$5:$E$10005,3,0)),"")</f>
        <v>14</v>
      </c>
      <c r="R632" s="14" t="e">
        <f t="shared" si="28"/>
        <v>#REF!</v>
      </c>
      <c r="S632" s="14" t="e">
        <f t="shared" si="29"/>
        <v>#N/A</v>
      </c>
      <c r="T632" s="14"/>
      <c r="U632" s="14" t="str">
        <f ca="1">IFERROR(IF(P632="X",IF(VLOOKUP(B632,'Oficios_-_pend_criticas'!$C$3:$J$4739,5,0)="","",IF(VLOOKUP(B632,'Oficios_-_pend_criticas'!$C$3:$J$4739,7,0)="",IF(TODAY()&gt;VLOOKUP(B632,'Oficios_-_pend_criticas'!$C$3:$J$4739,5,0),"X",""),IF(VLOOKUP(B632,'Oficios_-_pend_criticas'!$C$3:$J$4739,7,0)&gt;VLOOKUP(B632,'Oficios_-_pend_criticas'!$C$3:$J$4739,5,0),"X",""))),""),"")</f>
        <v/>
      </c>
      <c r="V632" s="14" t="str">
        <f ca="1">IFERROR(IF(Q632=0,IF(VLOOKUP(B632,'Oficios_-_pend_criticas'!$C$3:$J$4739,5,0)="","",IF(VLOOKUP(B632,'Oficios_-_pend_criticas'!$C$3:$J$4739,7,0)="",IF(TODAY()&gt;VLOOKUP(B632,'Oficios_-_pend_criticas'!$C$3:$J$4739,5,0),"X",""),IF(VLOOKUP(B632,'Oficios_-_pend_criticas'!$C$3:$J$4739,7,0)&gt;VLOOKUP(B632,'Oficios_-_pend_criticas'!$C$3:$J$4739,5,0),"X",""))),""),"")</f>
        <v/>
      </c>
      <c r="W632" s="14" t="str">
        <f ca="1">IFERROR(IF(P632&lt;&gt;"X",IF(Q632&gt;0,IF(VLOOKUP(B632,'Oficios_-_pend_criticas'!$C$4:$J$4739,5,0)="","",IF(VLOOKUP(B632,'Oficios_-_pend_criticas'!$C$4:$J$4739,7,0)="",IF(TODAY()&gt;VLOOKUP(B632,'Oficios_-_pend_criticas'!$C$4:$J$4739,5,0),"X",""),IF(VLOOKUP(B632,'Oficios_-_pend_criticas'!$C$4:$J$4739,7,0)&gt;VLOOKUP(B632,'Oficios_-_pend_criticas'!$C$4:$J$4739,5,0),"X",""))),""),""),"")</f>
        <v/>
      </c>
    </row>
    <row r="633" spans="1:23" ht="36.75" hidden="1" customHeight="1" x14ac:dyDescent="0.25">
      <c r="A633" s="9" t="str">
        <f t="shared" si="27"/>
        <v/>
      </c>
      <c r="B633" s="10" t="s">
        <v>1559</v>
      </c>
      <c r="C633" s="11" t="e">
        <f>IF(B633="","",VLOOKUP(B633,#REF!,6,0))</f>
        <v>#REF!</v>
      </c>
      <c r="D633" s="12" t="e">
        <f>IF(B633="","",VLOOKUP(B633,#REF!,22,0))</f>
        <v>#REF!</v>
      </c>
      <c r="E633" s="10" t="e">
        <f>IF(B633="","",VLOOKUP(B633,Consultas_públicas!$A$376:$G$3879,7,0))</f>
        <v>#N/A</v>
      </c>
      <c r="F633" s="12" t="s">
        <v>1476</v>
      </c>
      <c r="G633" s="13">
        <v>43550</v>
      </c>
      <c r="H633" s="14" t="str">
        <f>IFERROR(IF(VLOOKUP(B633,'Oficios_-_pend_criticas'!$C$4:$D$4739,2,0)="","","X"),"")</f>
        <v/>
      </c>
      <c r="I633" s="12"/>
      <c r="J633" s="13"/>
      <c r="K633" s="10"/>
      <c r="L633" s="12" t="str">
        <f>IFERROR(VLOOKUP(B633,Retorno_da_RFB!$D$3:$I$6388,5,0),"")</f>
        <v>047</v>
      </c>
      <c r="M633" s="13">
        <f>IFERROR(VLOOKUP(B633,Retorno_da_RFB!$D$3:$I$6388,6,0),"")</f>
        <v>43563</v>
      </c>
      <c r="N633" s="10" t="str">
        <f>IFERROR(VLOOKUP(B633,Retorno_da_RFB!$D$3:$I$6388,3,0),"")</f>
        <v>8426.49.90</v>
      </c>
      <c r="O633" s="10" t="str">
        <f>IFERROR(VLOOKUP(B633,Retorno_da_RFB!$D$3:$I$6388,4,0),"")</f>
        <v>Guindastes de esteiras com pórtico, com altura (até giro) igual ou superior a 6.000mm, com sapatas das esteiras entre 800 e 900mm de largura, lisas, com carga máxima operacional de 25.000kg, lança principal igual ou superior a 13,0m reta, braço igual ou superior a 11m, motor elétrico de 280kW/1.790rpm, cabine de aço inoxidável, controles por joysticks, sistema de telemetria, sistema de controle de estabilidade e de sobrecarga e prevenção de colisão com corte de movimento, sistema de armazenamento e refornecimento de energia com 3 acumuladores de 80 litros a base de nitrogênio, garras tipo passante, podendo conter ou não unidade “powerpack” a diesel-hidráulica para deslocamento de máquinas elétricas.</v>
      </c>
      <c r="P633" s="12" t="str">
        <f>IFERROR(IF(N633="","",IF(VLOOKUP(LEFT(N633,10),'Universo_BK-BIT'!$A$5:$E$10005,2,0)="","X",VLOOKUP(LEFT(N633,10),'Universo_BK-BIT'!$A$5:$E$10005,2,0))),"X")</f>
        <v>BK</v>
      </c>
      <c r="Q633" s="12">
        <f>IFERROR(IF(P633="X","",VLOOKUP(LEFT(N633,10),'Universo_BK-BIT'!$A$5:$E$10005,3,0)),"")</f>
        <v>14</v>
      </c>
      <c r="R633" s="14" t="e">
        <f t="shared" si="28"/>
        <v>#REF!</v>
      </c>
      <c r="S633" s="14" t="e">
        <f t="shared" si="29"/>
        <v>#N/A</v>
      </c>
      <c r="T633" s="14"/>
      <c r="U633" s="14" t="str">
        <f ca="1">IFERROR(IF(P633="X",IF(VLOOKUP(B633,'Oficios_-_pend_criticas'!$C$3:$J$4739,5,0)="","",IF(VLOOKUP(B633,'Oficios_-_pend_criticas'!$C$3:$J$4739,7,0)="",IF(TODAY()&gt;VLOOKUP(B633,'Oficios_-_pend_criticas'!$C$3:$J$4739,5,0),"X",""),IF(VLOOKUP(B633,'Oficios_-_pend_criticas'!$C$3:$J$4739,7,0)&gt;VLOOKUP(B633,'Oficios_-_pend_criticas'!$C$3:$J$4739,5,0),"X",""))),""),"")</f>
        <v/>
      </c>
      <c r="V633" s="14" t="str">
        <f ca="1">IFERROR(IF(Q633=0,IF(VLOOKUP(B633,'Oficios_-_pend_criticas'!$C$3:$J$4739,5,0)="","",IF(VLOOKUP(B633,'Oficios_-_pend_criticas'!$C$3:$J$4739,7,0)="",IF(TODAY()&gt;VLOOKUP(B633,'Oficios_-_pend_criticas'!$C$3:$J$4739,5,0),"X",""),IF(VLOOKUP(B633,'Oficios_-_pend_criticas'!$C$3:$J$4739,7,0)&gt;VLOOKUP(B633,'Oficios_-_pend_criticas'!$C$3:$J$4739,5,0),"X",""))),""),"")</f>
        <v/>
      </c>
      <c r="W633" s="14" t="str">
        <f ca="1">IFERROR(IF(P633&lt;&gt;"X",IF(Q633&gt;0,IF(VLOOKUP(B633,'Oficios_-_pend_criticas'!$C$4:$J$4739,5,0)="","",IF(VLOOKUP(B633,'Oficios_-_pend_criticas'!$C$4:$J$4739,7,0)="",IF(TODAY()&gt;VLOOKUP(B633,'Oficios_-_pend_criticas'!$C$4:$J$4739,5,0),"X",""),IF(VLOOKUP(B633,'Oficios_-_pend_criticas'!$C$4:$J$4739,7,0)&gt;VLOOKUP(B633,'Oficios_-_pend_criticas'!$C$4:$J$4739,5,0),"X",""))),""),""),"")</f>
        <v/>
      </c>
    </row>
    <row r="634" spans="1:23" ht="36.75" hidden="1" customHeight="1" x14ac:dyDescent="0.25">
      <c r="A634" s="9" t="str">
        <f t="shared" si="27"/>
        <v/>
      </c>
      <c r="B634" s="10" t="s">
        <v>1561</v>
      </c>
      <c r="C634" s="11" t="e">
        <f>IF(B634="","",VLOOKUP(B634,#REF!,6,0))</f>
        <v>#REF!</v>
      </c>
      <c r="D634" s="12" t="e">
        <f>IF(B634="","",VLOOKUP(B634,#REF!,22,0))</f>
        <v>#REF!</v>
      </c>
      <c r="E634" s="10" t="e">
        <f>IF(B634="","",VLOOKUP(B634,Consultas_públicas!$A$376:$G$3879,7,0))</f>
        <v>#N/A</v>
      </c>
      <c r="F634" s="12" t="s">
        <v>1476</v>
      </c>
      <c r="G634" s="13">
        <v>43550</v>
      </c>
      <c r="H634" s="14" t="str">
        <f>IFERROR(IF(VLOOKUP(B634,'Oficios_-_pend_criticas'!$C$4:$D$4739,2,0)="","","X"),"")</f>
        <v/>
      </c>
      <c r="I634" s="12"/>
      <c r="J634" s="13"/>
      <c r="K634" s="10"/>
      <c r="L634" s="12" t="str">
        <f>IFERROR(VLOOKUP(B634,Retorno_da_RFB!$D$3:$I$6388,5,0),"")</f>
        <v>047</v>
      </c>
      <c r="M634" s="13">
        <f>IFERROR(VLOOKUP(B634,Retorno_da_RFB!$D$3:$I$6388,6,0),"")</f>
        <v>43563</v>
      </c>
      <c r="N634" s="10" t="str">
        <f>IFERROR(VLOOKUP(B634,Retorno_da_RFB!$D$3:$I$6388,3,0),"")</f>
        <v>8426.49.90</v>
      </c>
      <c r="O634" s="10" t="str">
        <f>IFERROR(VLOOKUP(B634,Retorno_da_RFB!$D$3:$I$6388,4,0),"")</f>
        <v>Guindastes de esteiras com pórtico, com altura (até giro) igual ou superior a 6.000mm, com sapatas das esteiras entre 800 e 900mm de largura, lisas, com carga máxima operacional de 25.000kg, lança principal igual ou superior a 13,0m reta, braço igual ou superior a 11m, motor de 6 cilindros a diesel, 345kW/1.900rpm, cabine de aço inoxidável, controles por joysticks, sistema de telemetria, sistema de controle de estabilidade e de sobrecarga e prevenção de colisão com corte de movimento, sistema de armazenamento e refornecimento de energia com 3 acumuladores de 80 litros a base de nitrogênio, garras tipo passante.</v>
      </c>
      <c r="P634" s="12" t="str">
        <f>IFERROR(IF(N634="","",IF(VLOOKUP(LEFT(N634,10),'Universo_BK-BIT'!$A$5:$E$10005,2,0)="","X",VLOOKUP(LEFT(N634,10),'Universo_BK-BIT'!$A$5:$E$10005,2,0))),"X")</f>
        <v>BK</v>
      </c>
      <c r="Q634" s="12">
        <f>IFERROR(IF(P634="X","",VLOOKUP(LEFT(N634,10),'Universo_BK-BIT'!$A$5:$E$10005,3,0)),"")</f>
        <v>14</v>
      </c>
      <c r="R634" s="14" t="e">
        <f t="shared" si="28"/>
        <v>#REF!</v>
      </c>
      <c r="S634" s="14" t="e">
        <f t="shared" si="29"/>
        <v>#N/A</v>
      </c>
      <c r="T634" s="14"/>
      <c r="U634" s="14" t="str">
        <f ca="1">IFERROR(IF(P634="X",IF(VLOOKUP(B634,'Oficios_-_pend_criticas'!$C$3:$J$4739,5,0)="","",IF(VLOOKUP(B634,'Oficios_-_pend_criticas'!$C$3:$J$4739,7,0)="",IF(TODAY()&gt;VLOOKUP(B634,'Oficios_-_pend_criticas'!$C$3:$J$4739,5,0),"X",""),IF(VLOOKUP(B634,'Oficios_-_pend_criticas'!$C$3:$J$4739,7,0)&gt;VLOOKUP(B634,'Oficios_-_pend_criticas'!$C$3:$J$4739,5,0),"X",""))),""),"")</f>
        <v/>
      </c>
      <c r="V634" s="14" t="str">
        <f ca="1">IFERROR(IF(Q634=0,IF(VLOOKUP(B634,'Oficios_-_pend_criticas'!$C$3:$J$4739,5,0)="","",IF(VLOOKUP(B634,'Oficios_-_pend_criticas'!$C$3:$J$4739,7,0)="",IF(TODAY()&gt;VLOOKUP(B634,'Oficios_-_pend_criticas'!$C$3:$J$4739,5,0),"X",""),IF(VLOOKUP(B634,'Oficios_-_pend_criticas'!$C$3:$J$4739,7,0)&gt;VLOOKUP(B634,'Oficios_-_pend_criticas'!$C$3:$J$4739,5,0),"X",""))),""),"")</f>
        <v/>
      </c>
      <c r="W634" s="14" t="str">
        <f ca="1">IFERROR(IF(P634&lt;&gt;"X",IF(Q634&gt;0,IF(VLOOKUP(B634,'Oficios_-_pend_criticas'!$C$4:$J$4739,5,0)="","",IF(VLOOKUP(B634,'Oficios_-_pend_criticas'!$C$4:$J$4739,7,0)="",IF(TODAY()&gt;VLOOKUP(B634,'Oficios_-_pend_criticas'!$C$4:$J$4739,5,0),"X",""),IF(VLOOKUP(B634,'Oficios_-_pend_criticas'!$C$4:$J$4739,7,0)&gt;VLOOKUP(B634,'Oficios_-_pend_criticas'!$C$4:$J$4739,5,0),"X",""))),""),""),"")</f>
        <v/>
      </c>
    </row>
    <row r="635" spans="1:23" ht="36.75" hidden="1" customHeight="1" x14ac:dyDescent="0.25">
      <c r="A635" s="9" t="str">
        <f t="shared" si="27"/>
        <v/>
      </c>
      <c r="B635" s="10" t="s">
        <v>1563</v>
      </c>
      <c r="C635" s="11" t="e">
        <f>IF(B635="","",VLOOKUP(B635,#REF!,6,0))</f>
        <v>#REF!</v>
      </c>
      <c r="D635" s="12" t="e">
        <f>IF(B635="","",VLOOKUP(B635,#REF!,22,0))</f>
        <v>#REF!</v>
      </c>
      <c r="E635" s="10" t="e">
        <f>IF(B635="","",VLOOKUP(B635,Consultas_públicas!$A$376:$G$3879,7,0))</f>
        <v>#N/A</v>
      </c>
      <c r="F635" s="12" t="s">
        <v>1476</v>
      </c>
      <c r="G635" s="13">
        <v>43550</v>
      </c>
      <c r="H635" s="14" t="str">
        <f>IFERROR(IF(VLOOKUP(B635,'Oficios_-_pend_criticas'!$C$4:$D$4739,2,0)="","","X"),"")</f>
        <v/>
      </c>
      <c r="I635" s="12"/>
      <c r="J635" s="13"/>
      <c r="K635" s="10"/>
      <c r="L635" s="12" t="str">
        <f>IFERROR(VLOOKUP(B635,Retorno_da_RFB!$D$3:$I$6388,5,0),"")</f>
        <v>047</v>
      </c>
      <c r="M635" s="13">
        <f>IFERROR(VLOOKUP(B635,Retorno_da_RFB!$D$3:$I$6388,6,0),"")</f>
        <v>43563</v>
      </c>
      <c r="N635" s="10" t="str">
        <f>IFERROR(VLOOKUP(B635,Retorno_da_RFB!$D$3:$I$6388,3,0),"")</f>
        <v>8438.10.00</v>
      </c>
      <c r="O635" s="10" t="str">
        <f>IFERROR(VLOOKUP(B635,Retorno_da_RFB!$D$3:$I$6388,4,0),"")</f>
        <v>Máquinas para aplicação de recheio em biscoitos, dotadas de controlador lógico programável (CLP) e bombas independentes para cada um dos quatro conjuntos aplicados de creme, para controle fino de quantidade aplicada, com capacidade de recheio de 3.200 sanduíches por minuto, com variação de diâmetro de 40 a 70mm, para biscoitos quadrados, redondos, retangulares ou outros formatos, preparada para ser complementada a operar com recheios com diâmetros menores (25 a 38mm), dotadas de um multiplicador de filas.</v>
      </c>
      <c r="P635" s="12" t="str">
        <f>IFERROR(IF(N635="","",IF(VLOOKUP(LEFT(N635,10),'Universo_BK-BIT'!$A$5:$E$10005,2,0)="","X",VLOOKUP(LEFT(N635,10),'Universo_BK-BIT'!$A$5:$E$10005,2,0))),"X")</f>
        <v>BK</v>
      </c>
      <c r="Q635" s="12">
        <f>IFERROR(IF(P635="X","",VLOOKUP(LEFT(N635,10),'Universo_BK-BIT'!$A$5:$E$10005,3,0)),"")</f>
        <v>14</v>
      </c>
      <c r="R635" s="14" t="e">
        <f t="shared" si="28"/>
        <v>#REF!</v>
      </c>
      <c r="S635" s="14" t="e">
        <f t="shared" si="29"/>
        <v>#N/A</v>
      </c>
      <c r="T635" s="14"/>
      <c r="U635" s="14" t="str">
        <f ca="1">IFERROR(IF(P635="X",IF(VLOOKUP(B635,'Oficios_-_pend_criticas'!$C$3:$J$4739,5,0)="","",IF(VLOOKUP(B635,'Oficios_-_pend_criticas'!$C$3:$J$4739,7,0)="",IF(TODAY()&gt;VLOOKUP(B635,'Oficios_-_pend_criticas'!$C$3:$J$4739,5,0),"X",""),IF(VLOOKUP(B635,'Oficios_-_pend_criticas'!$C$3:$J$4739,7,0)&gt;VLOOKUP(B635,'Oficios_-_pend_criticas'!$C$3:$J$4739,5,0),"X",""))),""),"")</f>
        <v/>
      </c>
      <c r="V635" s="14" t="str">
        <f ca="1">IFERROR(IF(Q635=0,IF(VLOOKUP(B635,'Oficios_-_pend_criticas'!$C$3:$J$4739,5,0)="","",IF(VLOOKUP(B635,'Oficios_-_pend_criticas'!$C$3:$J$4739,7,0)="",IF(TODAY()&gt;VLOOKUP(B635,'Oficios_-_pend_criticas'!$C$3:$J$4739,5,0),"X",""),IF(VLOOKUP(B635,'Oficios_-_pend_criticas'!$C$3:$J$4739,7,0)&gt;VLOOKUP(B635,'Oficios_-_pend_criticas'!$C$3:$J$4739,5,0),"X",""))),""),"")</f>
        <v/>
      </c>
      <c r="W635" s="14" t="str">
        <f ca="1">IFERROR(IF(P635&lt;&gt;"X",IF(Q635&gt;0,IF(VLOOKUP(B635,'Oficios_-_pend_criticas'!$C$4:$J$4739,5,0)="","",IF(VLOOKUP(B635,'Oficios_-_pend_criticas'!$C$4:$J$4739,7,0)="",IF(TODAY()&gt;VLOOKUP(B635,'Oficios_-_pend_criticas'!$C$4:$J$4739,5,0),"X",""),IF(VLOOKUP(B635,'Oficios_-_pend_criticas'!$C$4:$J$4739,7,0)&gt;VLOOKUP(B635,'Oficios_-_pend_criticas'!$C$4:$J$4739,5,0),"X",""))),""),""),"")</f>
        <v/>
      </c>
    </row>
    <row r="636" spans="1:23" ht="36.75" hidden="1" customHeight="1" x14ac:dyDescent="0.25">
      <c r="A636" s="9" t="str">
        <f t="shared" si="27"/>
        <v/>
      </c>
      <c r="B636" s="10" t="s">
        <v>1565</v>
      </c>
      <c r="C636" s="11" t="e">
        <f>IF(B636="","",VLOOKUP(B636,#REF!,6,0))</f>
        <v>#REF!</v>
      </c>
      <c r="D636" s="12" t="e">
        <f>IF(B636="","",VLOOKUP(B636,#REF!,22,0))</f>
        <v>#REF!</v>
      </c>
      <c r="E636" s="10" t="e">
        <f>IF(B636="","",VLOOKUP(B636,Consultas_públicas!$A$376:$G$3879,7,0))</f>
        <v>#N/A</v>
      </c>
      <c r="F636" s="12" t="s">
        <v>1476</v>
      </c>
      <c r="G636" s="13">
        <v>43550</v>
      </c>
      <c r="H636" s="14" t="str">
        <f>IFERROR(IF(VLOOKUP(B636,'Oficios_-_pend_criticas'!$C$4:$D$4739,2,0)="","","X"),"")</f>
        <v/>
      </c>
      <c r="I636" s="12"/>
      <c r="J636" s="13"/>
      <c r="K636" s="10"/>
      <c r="L636" s="12" t="str">
        <f>IFERROR(VLOOKUP(B636,Retorno_da_RFB!$D$3:$I$6388,5,0),"")</f>
        <v>047</v>
      </c>
      <c r="M636" s="13">
        <f>IFERROR(VLOOKUP(B636,Retorno_da_RFB!$D$3:$I$6388,6,0),"")</f>
        <v>43563</v>
      </c>
      <c r="N636" s="10" t="str">
        <f>IFERROR(VLOOKUP(B636,Retorno_da_RFB!$D$3:$I$6388,3,0),"")</f>
        <v>9027.80.99</v>
      </c>
      <c r="O636" s="10" t="str">
        <f>IFERROR(VLOOKUP(B636,Retorno_da_RFB!$D$3:$I$6388,4,0),"")</f>
        <v>Analisadores de ponto de congelamento por sistema óptico com raio laser e filtro polarizador; tempo de análise de 15 minutos; sistema de refrigeração integrado; taxa de resfriamento de 12°C/min; taxa de reaquecimento de 3 ± 0,5°C/min; faixa de temperatura de temperatura ambiente a -100°C; conforme ASTM D7153; armazena até 200 resultados; tela sensível ao toque e colorida de 7”; saída para USB e impressora; volume de amostra de 10ml; limpeza automática.</v>
      </c>
      <c r="P636" s="12" t="str">
        <f>IFERROR(IF(N636="","",IF(VLOOKUP(LEFT(N636,10),'Universo_BK-BIT'!$A$5:$E$10005,2,0)="","X",VLOOKUP(LEFT(N636,10),'Universo_BK-BIT'!$A$5:$E$10005,2,0))),"X")</f>
        <v>BK</v>
      </c>
      <c r="Q636" s="12">
        <f>IFERROR(IF(P636="X","",VLOOKUP(LEFT(N636,10),'Universo_BK-BIT'!$A$5:$E$10005,3,0)),"")</f>
        <v>14</v>
      </c>
      <c r="R636" s="14" t="e">
        <f t="shared" si="28"/>
        <v>#REF!</v>
      </c>
      <c r="S636" s="14" t="e">
        <f t="shared" si="29"/>
        <v>#N/A</v>
      </c>
      <c r="T636" s="14"/>
      <c r="U636" s="14" t="str">
        <f ca="1">IFERROR(IF(P636="X",IF(VLOOKUP(B636,'Oficios_-_pend_criticas'!$C$3:$J$4739,5,0)="","",IF(VLOOKUP(B636,'Oficios_-_pend_criticas'!$C$3:$J$4739,7,0)="",IF(TODAY()&gt;VLOOKUP(B636,'Oficios_-_pend_criticas'!$C$3:$J$4739,5,0),"X",""),IF(VLOOKUP(B636,'Oficios_-_pend_criticas'!$C$3:$J$4739,7,0)&gt;VLOOKUP(B636,'Oficios_-_pend_criticas'!$C$3:$J$4739,5,0),"X",""))),""),"")</f>
        <v/>
      </c>
      <c r="V636" s="14" t="str">
        <f ca="1">IFERROR(IF(Q636=0,IF(VLOOKUP(B636,'Oficios_-_pend_criticas'!$C$3:$J$4739,5,0)="","",IF(VLOOKUP(B636,'Oficios_-_pend_criticas'!$C$3:$J$4739,7,0)="",IF(TODAY()&gt;VLOOKUP(B636,'Oficios_-_pend_criticas'!$C$3:$J$4739,5,0),"X",""),IF(VLOOKUP(B636,'Oficios_-_pend_criticas'!$C$3:$J$4739,7,0)&gt;VLOOKUP(B636,'Oficios_-_pend_criticas'!$C$3:$J$4739,5,0),"X",""))),""),"")</f>
        <v/>
      </c>
      <c r="W636" s="14" t="str">
        <f ca="1">IFERROR(IF(P636&lt;&gt;"X",IF(Q636&gt;0,IF(VLOOKUP(B636,'Oficios_-_pend_criticas'!$C$4:$J$4739,5,0)="","",IF(VLOOKUP(B636,'Oficios_-_pend_criticas'!$C$4:$J$4739,7,0)="",IF(TODAY()&gt;VLOOKUP(B636,'Oficios_-_pend_criticas'!$C$4:$J$4739,5,0),"X",""),IF(VLOOKUP(B636,'Oficios_-_pend_criticas'!$C$4:$J$4739,7,0)&gt;VLOOKUP(B636,'Oficios_-_pend_criticas'!$C$4:$J$4739,5,0),"X",""))),""),""),"")</f>
        <v/>
      </c>
    </row>
    <row r="637" spans="1:23" ht="36.75" hidden="1" customHeight="1" x14ac:dyDescent="0.25">
      <c r="A637" s="9" t="str">
        <f t="shared" si="27"/>
        <v/>
      </c>
      <c r="B637" s="10" t="s">
        <v>1567</v>
      </c>
      <c r="C637" s="11" t="e">
        <f>IF(B637="","",VLOOKUP(B637,#REF!,6,0))</f>
        <v>#REF!</v>
      </c>
      <c r="D637" s="12" t="e">
        <f>IF(B637="","",VLOOKUP(B637,#REF!,22,0))</f>
        <v>#REF!</v>
      </c>
      <c r="E637" s="10" t="e">
        <f>IF(B637="","",VLOOKUP(B637,Consultas_públicas!$A$376:$G$3879,7,0))</f>
        <v>#N/A</v>
      </c>
      <c r="F637" s="12" t="s">
        <v>1476</v>
      </c>
      <c r="G637" s="13">
        <v>43550</v>
      </c>
      <c r="H637" s="14" t="str">
        <f>IFERROR(IF(VLOOKUP(B637,'Oficios_-_pend_criticas'!$C$4:$D$4739,2,0)="","","X"),"")</f>
        <v/>
      </c>
      <c r="I637" s="12"/>
      <c r="J637" s="13"/>
      <c r="K637" s="10"/>
      <c r="L637" s="12" t="str">
        <f>IFERROR(VLOOKUP(B637,Retorno_da_RFB!$D$3:$I$6388,5,0),"")</f>
        <v>047</v>
      </c>
      <c r="M637" s="13">
        <f>IFERROR(VLOOKUP(B637,Retorno_da_RFB!$D$3:$I$6388,6,0),"")</f>
        <v>43563</v>
      </c>
      <c r="N637" s="10" t="str">
        <f>IFERROR(VLOOKUP(B637,Retorno_da_RFB!$D$3:$I$6388,3,0),"")</f>
        <v>8456.11.11</v>
      </c>
      <c r="O637" s="10" t="str">
        <f>IFERROR(VLOOKUP(B637,Retorno_da_RFB!$D$3:$I$6388,4,0),"")</f>
        <v>Máquinas para corte de chapas metálicas por laser de fibra, com capacidade de corte de chapas com dimensões máximas do material de 4.070 x 2.050mm, capacidade máxima de carregamento de mesa de 1.570Kg, com manipulador de carga e descarga automática (MPL) para fardos de matéria prima de até 3 toneladas e ciclos de 120 segundos, com velocidade máxima de posicionamento dos eixos X e Y de 170m/min, com trocador automático de até 16 bicos, com comando numérico computadorizado (CNC).</v>
      </c>
      <c r="P637" s="12" t="str">
        <f>IFERROR(IF(N637="","",IF(VLOOKUP(LEFT(N637,10),'Universo_BK-BIT'!$A$5:$E$10005,2,0)="","X",VLOOKUP(LEFT(N637,10),'Universo_BK-BIT'!$A$5:$E$10005,2,0))),"X")</f>
        <v>BK</v>
      </c>
      <c r="Q637" s="12">
        <f>IFERROR(IF(P637="X","",VLOOKUP(LEFT(N637,10),'Universo_BK-BIT'!$A$5:$E$10005,3,0)),"")</f>
        <v>12</v>
      </c>
      <c r="R637" s="14" t="e">
        <f t="shared" si="28"/>
        <v>#REF!</v>
      </c>
      <c r="S637" s="14" t="e">
        <f t="shared" si="29"/>
        <v>#N/A</v>
      </c>
      <c r="T637" s="14"/>
      <c r="U637" s="14" t="str">
        <f ca="1">IFERROR(IF(P637="X",IF(VLOOKUP(B637,'Oficios_-_pend_criticas'!$C$3:$J$4739,5,0)="","",IF(VLOOKUP(B637,'Oficios_-_pend_criticas'!$C$3:$J$4739,7,0)="",IF(TODAY()&gt;VLOOKUP(B637,'Oficios_-_pend_criticas'!$C$3:$J$4739,5,0),"X",""),IF(VLOOKUP(B637,'Oficios_-_pend_criticas'!$C$3:$J$4739,7,0)&gt;VLOOKUP(B637,'Oficios_-_pend_criticas'!$C$3:$J$4739,5,0),"X",""))),""),"")</f>
        <v/>
      </c>
      <c r="V637" s="14" t="str">
        <f ca="1">IFERROR(IF(Q637=0,IF(VLOOKUP(B637,'Oficios_-_pend_criticas'!$C$3:$J$4739,5,0)="","",IF(VLOOKUP(B637,'Oficios_-_pend_criticas'!$C$3:$J$4739,7,0)="",IF(TODAY()&gt;VLOOKUP(B637,'Oficios_-_pend_criticas'!$C$3:$J$4739,5,0),"X",""),IF(VLOOKUP(B637,'Oficios_-_pend_criticas'!$C$3:$J$4739,7,0)&gt;VLOOKUP(B637,'Oficios_-_pend_criticas'!$C$3:$J$4739,5,0),"X",""))),""),"")</f>
        <v/>
      </c>
      <c r="W637" s="14" t="str">
        <f ca="1">IFERROR(IF(P637&lt;&gt;"X",IF(Q637&gt;0,IF(VLOOKUP(B637,'Oficios_-_pend_criticas'!$C$4:$J$4739,5,0)="","",IF(VLOOKUP(B637,'Oficios_-_pend_criticas'!$C$4:$J$4739,7,0)="",IF(TODAY()&gt;VLOOKUP(B637,'Oficios_-_pend_criticas'!$C$4:$J$4739,5,0),"X",""),IF(VLOOKUP(B637,'Oficios_-_pend_criticas'!$C$4:$J$4739,7,0)&gt;VLOOKUP(B637,'Oficios_-_pend_criticas'!$C$4:$J$4739,5,0),"X",""))),""),""),"")</f>
        <v/>
      </c>
    </row>
    <row r="638" spans="1:23" ht="36.75" hidden="1" customHeight="1" x14ac:dyDescent="0.25">
      <c r="A638" s="9" t="str">
        <f t="shared" si="27"/>
        <v/>
      </c>
      <c r="B638" s="10" t="s">
        <v>1569</v>
      </c>
      <c r="C638" s="11" t="e">
        <f>IF(B638="","",VLOOKUP(B638,#REF!,6,0))</f>
        <v>#REF!</v>
      </c>
      <c r="D638" s="12" t="e">
        <f>IF(B638="","",VLOOKUP(B638,#REF!,22,0))</f>
        <v>#REF!</v>
      </c>
      <c r="E638" s="10" t="e">
        <f>IF(B638="","",VLOOKUP(B638,Consultas_públicas!$A$376:$G$3879,7,0))</f>
        <v>#N/A</v>
      </c>
      <c r="F638" s="12" t="s">
        <v>1476</v>
      </c>
      <c r="G638" s="13">
        <v>43550</v>
      </c>
      <c r="H638" s="14" t="str">
        <f>IFERROR(IF(VLOOKUP(B638,'Oficios_-_pend_criticas'!$C$4:$D$4739,2,0)="","","X"),"")</f>
        <v/>
      </c>
      <c r="I638" s="12"/>
      <c r="J638" s="13"/>
      <c r="K638" s="10"/>
      <c r="L638" s="12" t="str">
        <f>IFERROR(VLOOKUP(B638,Retorno_da_RFB!$D$3:$I$6388,5,0),"")</f>
        <v>047</v>
      </c>
      <c r="M638" s="13">
        <f>IFERROR(VLOOKUP(B638,Retorno_da_RFB!$D$3:$I$6388,6,0),"")</f>
        <v>43563</v>
      </c>
      <c r="N638" s="10" t="str">
        <f>IFERROR(VLOOKUP(B638,Retorno_da_RFB!$D$3:$I$6388,3,0),"")</f>
        <v>9031.80.99</v>
      </c>
      <c r="O638" s="10" t="str">
        <f>IFERROR(VLOOKUP(B638,Retorno_da_RFB!$D$3:$I$6388,4,0),"")</f>
        <v>Máquinas automáticas para medição de corpos de latas de alumínio para bebidas, aparadas, de diversos tamanhos; com capacidade de medir e registrar a profundidade do domo, espessura da parede superior, espessura da parede media e altura de latas; dotadas de transportador de alimentação de seis pistas, módulo de medição com kit para troca de diâmetro da lata (auto change diameter tooling), painel elétrico com ar condicionado, UPS (NO BREAK), padrões de calibração para diâmetros de latas 204,5 e 211, sistema multi-diâmetro de manuseio, computador, monitor e Teclado; com ciclo de medição de 30 segundos/lata, em 4 posições.</v>
      </c>
      <c r="P638" s="12" t="str">
        <f>IFERROR(IF(N638="","",IF(VLOOKUP(LEFT(N638,10),'Universo_BK-BIT'!$A$5:$E$10005,2,0)="","X",VLOOKUP(LEFT(N638,10),'Universo_BK-BIT'!$A$5:$E$10005,2,0))),"X")</f>
        <v>BK</v>
      </c>
      <c r="Q638" s="12">
        <f>IFERROR(IF(P638="X","",VLOOKUP(LEFT(N638,10),'Universo_BK-BIT'!$A$5:$E$10005,3,0)),"")</f>
        <v>14</v>
      </c>
      <c r="R638" s="14" t="e">
        <f t="shared" si="28"/>
        <v>#REF!</v>
      </c>
      <c r="S638" s="14" t="e">
        <f t="shared" si="29"/>
        <v>#N/A</v>
      </c>
      <c r="T638" s="14"/>
      <c r="U638" s="14" t="str">
        <f ca="1">IFERROR(IF(P638="X",IF(VLOOKUP(B638,'Oficios_-_pend_criticas'!$C$3:$J$4739,5,0)="","",IF(VLOOKUP(B638,'Oficios_-_pend_criticas'!$C$3:$J$4739,7,0)="",IF(TODAY()&gt;VLOOKUP(B638,'Oficios_-_pend_criticas'!$C$3:$J$4739,5,0),"X",""),IF(VLOOKUP(B638,'Oficios_-_pend_criticas'!$C$3:$J$4739,7,0)&gt;VLOOKUP(B638,'Oficios_-_pend_criticas'!$C$3:$J$4739,5,0),"X",""))),""),"")</f>
        <v/>
      </c>
      <c r="V638" s="14" t="str">
        <f ca="1">IFERROR(IF(Q638=0,IF(VLOOKUP(B638,'Oficios_-_pend_criticas'!$C$3:$J$4739,5,0)="","",IF(VLOOKUP(B638,'Oficios_-_pend_criticas'!$C$3:$J$4739,7,0)="",IF(TODAY()&gt;VLOOKUP(B638,'Oficios_-_pend_criticas'!$C$3:$J$4739,5,0),"X",""),IF(VLOOKUP(B638,'Oficios_-_pend_criticas'!$C$3:$J$4739,7,0)&gt;VLOOKUP(B638,'Oficios_-_pend_criticas'!$C$3:$J$4739,5,0),"X",""))),""),"")</f>
        <v/>
      </c>
      <c r="W638" s="14" t="str">
        <f ca="1">IFERROR(IF(P638&lt;&gt;"X",IF(Q638&gt;0,IF(VLOOKUP(B638,'Oficios_-_pend_criticas'!$C$4:$J$4739,5,0)="","",IF(VLOOKUP(B638,'Oficios_-_pend_criticas'!$C$4:$J$4739,7,0)="",IF(TODAY()&gt;VLOOKUP(B638,'Oficios_-_pend_criticas'!$C$4:$J$4739,5,0),"X",""),IF(VLOOKUP(B638,'Oficios_-_pend_criticas'!$C$4:$J$4739,7,0)&gt;VLOOKUP(B638,'Oficios_-_pend_criticas'!$C$4:$J$4739,5,0),"X",""))),""),""),"")</f>
        <v/>
      </c>
    </row>
    <row r="639" spans="1:23" ht="36.75" hidden="1" customHeight="1" x14ac:dyDescent="0.25">
      <c r="A639" s="9" t="str">
        <f t="shared" si="27"/>
        <v/>
      </c>
      <c r="B639" s="10" t="s">
        <v>1571</v>
      </c>
      <c r="C639" s="11" t="e">
        <f>IF(B639="","",VLOOKUP(B639,#REF!,6,0))</f>
        <v>#REF!</v>
      </c>
      <c r="D639" s="12" t="e">
        <f>IF(B639="","",VLOOKUP(B639,#REF!,22,0))</f>
        <v>#REF!</v>
      </c>
      <c r="E639" s="10" t="e">
        <f>IF(B639="","",VLOOKUP(B639,Consultas_públicas!$A$376:$G$3879,7,0))</f>
        <v>#N/A</v>
      </c>
      <c r="F639" s="12" t="s">
        <v>1476</v>
      </c>
      <c r="G639" s="13">
        <v>43550</v>
      </c>
      <c r="H639" s="14" t="str">
        <f>IFERROR(IF(VLOOKUP(B639,'Oficios_-_pend_criticas'!$C$4:$D$4739,2,0)="","","X"),"")</f>
        <v/>
      </c>
      <c r="I639" s="12"/>
      <c r="J639" s="13"/>
      <c r="K639" s="10"/>
      <c r="L639" s="12" t="str">
        <f>IFERROR(VLOOKUP(B639,Retorno_da_RFB!$D$3:$I$6388,5,0),"")</f>
        <v>047</v>
      </c>
      <c r="M639" s="13">
        <f>IFERROR(VLOOKUP(B639,Retorno_da_RFB!$D$3:$I$6388,6,0),"")</f>
        <v>43563</v>
      </c>
      <c r="N639" s="10" t="str">
        <f>IFERROR(VLOOKUP(B639,Retorno_da_RFB!$D$3:$I$6388,3,0),"")</f>
        <v>8483.40.10</v>
      </c>
      <c r="O639" s="10" t="str">
        <f>IFERROR(VLOOKUP(B639,Retorno_da_RFB!$D$3:$I$6388,4,0),"")</f>
        <v>Caixas de engrenagem para multiplicação de rotação e transmissão de torque, para aplicação em aerogeradores, com três estágios de multiplicação, sendo um estágio de engrenagens helicoidais e os demais de engrenagens planetárias, com rotação nominal de entrada de 10,40 revoluções por minuto (rpm), e rotação nominal de saída de 1.485 revoluções por minuto (rpm), com relação de multiplicação de velocidade de 1:142,761, com torque nominal de entrada de 4.254kNM, podendo apresentar sistema de frenagem e disco de acoplamento ao eixo principal.</v>
      </c>
      <c r="P639" s="12" t="str">
        <f>IFERROR(IF(N639="","",IF(VLOOKUP(LEFT(N639,10),'Universo_BK-BIT'!$A$5:$E$10005,2,0)="","X",VLOOKUP(LEFT(N639,10),'Universo_BK-BIT'!$A$5:$E$10005,2,0))),"X")</f>
        <v>BK</v>
      </c>
      <c r="Q639" s="12">
        <f>IFERROR(IF(P639="X","",VLOOKUP(LEFT(N639,10),'Universo_BK-BIT'!$A$5:$E$10005,3,0)),"")</f>
        <v>14</v>
      </c>
      <c r="R639" s="14" t="e">
        <f t="shared" si="28"/>
        <v>#REF!</v>
      </c>
      <c r="S639" s="14" t="e">
        <f t="shared" si="29"/>
        <v>#N/A</v>
      </c>
      <c r="T639" s="14"/>
      <c r="U639" s="14" t="str">
        <f ca="1">IFERROR(IF(P639="X",IF(VLOOKUP(B639,'Oficios_-_pend_criticas'!$C$3:$J$4739,5,0)="","",IF(VLOOKUP(B639,'Oficios_-_pend_criticas'!$C$3:$J$4739,7,0)="",IF(TODAY()&gt;VLOOKUP(B639,'Oficios_-_pend_criticas'!$C$3:$J$4739,5,0),"X",""),IF(VLOOKUP(B639,'Oficios_-_pend_criticas'!$C$3:$J$4739,7,0)&gt;VLOOKUP(B639,'Oficios_-_pend_criticas'!$C$3:$J$4739,5,0),"X",""))),""),"")</f>
        <v/>
      </c>
      <c r="V639" s="14" t="str">
        <f ca="1">IFERROR(IF(Q639=0,IF(VLOOKUP(B639,'Oficios_-_pend_criticas'!$C$3:$J$4739,5,0)="","",IF(VLOOKUP(B639,'Oficios_-_pend_criticas'!$C$3:$J$4739,7,0)="",IF(TODAY()&gt;VLOOKUP(B639,'Oficios_-_pend_criticas'!$C$3:$J$4739,5,0),"X",""),IF(VLOOKUP(B639,'Oficios_-_pend_criticas'!$C$3:$J$4739,7,0)&gt;VLOOKUP(B639,'Oficios_-_pend_criticas'!$C$3:$J$4739,5,0),"X",""))),""),"")</f>
        <v/>
      </c>
      <c r="W639" s="14" t="str">
        <f ca="1">IFERROR(IF(P639&lt;&gt;"X",IF(Q639&gt;0,IF(VLOOKUP(B639,'Oficios_-_pend_criticas'!$C$4:$J$4739,5,0)="","",IF(VLOOKUP(B639,'Oficios_-_pend_criticas'!$C$4:$J$4739,7,0)="",IF(TODAY()&gt;VLOOKUP(B639,'Oficios_-_pend_criticas'!$C$4:$J$4739,5,0),"X",""),IF(VLOOKUP(B639,'Oficios_-_pend_criticas'!$C$4:$J$4739,7,0)&gt;VLOOKUP(B639,'Oficios_-_pend_criticas'!$C$4:$J$4739,5,0),"X",""))),""),""),"")</f>
        <v/>
      </c>
    </row>
    <row r="640" spans="1:23" ht="36.75" hidden="1" customHeight="1" x14ac:dyDescent="0.25">
      <c r="A640" s="9" t="str">
        <f t="shared" si="27"/>
        <v/>
      </c>
      <c r="B640" s="10" t="s">
        <v>1573</v>
      </c>
      <c r="C640" s="11" t="e">
        <f>IF(B640="","",VLOOKUP(B640,#REF!,6,0))</f>
        <v>#REF!</v>
      </c>
      <c r="D640" s="12" t="e">
        <f>IF(B640="","",VLOOKUP(B640,#REF!,22,0))</f>
        <v>#REF!</v>
      </c>
      <c r="E640" s="10" t="e">
        <f>IF(B640="","",VLOOKUP(B640,Consultas_públicas!$A$376:$G$3879,7,0))</f>
        <v>#N/A</v>
      </c>
      <c r="F640" s="12" t="s">
        <v>1476</v>
      </c>
      <c r="G640" s="13">
        <v>43550</v>
      </c>
      <c r="H640" s="14" t="str">
        <f>IFERROR(IF(VLOOKUP(B640,'Oficios_-_pend_criticas'!$C$4:$D$4739,2,0)="","","X"),"")</f>
        <v/>
      </c>
      <c r="I640" s="12"/>
      <c r="J640" s="13"/>
      <c r="K640" s="10"/>
      <c r="L640" s="12" t="str">
        <f>IFERROR(VLOOKUP(B640,Retorno_da_RFB!$D$3:$I$6388,5,0),"")</f>
        <v>047</v>
      </c>
      <c r="M640" s="13">
        <f>IFERROR(VLOOKUP(B640,Retorno_da_RFB!$D$3:$I$6388,6,0),"")</f>
        <v>43563</v>
      </c>
      <c r="N640" s="10" t="str">
        <f>IFERROR(VLOOKUP(B640,Retorno_da_RFB!$D$3:$I$6388,3,0),"")</f>
        <v>8420.10.90</v>
      </c>
      <c r="O640" s="10" t="str">
        <f>IFERROR(VLOOKUP(B640,Retorno_da_RFB!$D$3:$I$6388,4,0),"")</f>
        <v>Máquinas rotativas, tipo calandra, para espelhar e estirar couros, com um ou dois cilindros cromados de 700mm de diâmetro, acabamento espelhado e/ou fosco, aquecidos por óleo térmico, com ou sem guindaste para troca de cilindros, com largura útil de trabalho igual ou superior a 3000mm, com velocidade variável de alimentação, com esteira de abertura dos couros (spreader), com três rolos de pressão, sendo dois híbridos pneumático/hidráulicos na entrada e saída e um rolo central pneumático, com regulagem de pressão independentes.</v>
      </c>
      <c r="P640" s="12" t="str">
        <f>IFERROR(IF(N640="","",IF(VLOOKUP(LEFT(N640,10),'Universo_BK-BIT'!$A$5:$E$10005,2,0)="","X",VLOOKUP(LEFT(N640,10),'Universo_BK-BIT'!$A$5:$E$10005,2,0))),"X")</f>
        <v>BK</v>
      </c>
      <c r="Q640" s="12">
        <f>IFERROR(IF(P640="X","",VLOOKUP(LEFT(N640,10),'Universo_BK-BIT'!$A$5:$E$10005,3,0)),"")</f>
        <v>14</v>
      </c>
      <c r="R640" s="14" t="e">
        <f t="shared" si="28"/>
        <v>#REF!</v>
      </c>
      <c r="S640" s="14" t="e">
        <f t="shared" si="29"/>
        <v>#N/A</v>
      </c>
      <c r="T640" s="14"/>
      <c r="U640" s="14" t="str">
        <f ca="1">IFERROR(IF(P640="X",IF(VLOOKUP(B640,'Oficios_-_pend_criticas'!$C$3:$J$4739,5,0)="","",IF(VLOOKUP(B640,'Oficios_-_pend_criticas'!$C$3:$J$4739,7,0)="",IF(TODAY()&gt;VLOOKUP(B640,'Oficios_-_pend_criticas'!$C$3:$J$4739,5,0),"X",""),IF(VLOOKUP(B640,'Oficios_-_pend_criticas'!$C$3:$J$4739,7,0)&gt;VLOOKUP(B640,'Oficios_-_pend_criticas'!$C$3:$J$4739,5,0),"X",""))),""),"")</f>
        <v/>
      </c>
      <c r="V640" s="14" t="str">
        <f ca="1">IFERROR(IF(Q640=0,IF(VLOOKUP(B640,'Oficios_-_pend_criticas'!$C$3:$J$4739,5,0)="","",IF(VLOOKUP(B640,'Oficios_-_pend_criticas'!$C$3:$J$4739,7,0)="",IF(TODAY()&gt;VLOOKUP(B640,'Oficios_-_pend_criticas'!$C$3:$J$4739,5,0),"X",""),IF(VLOOKUP(B640,'Oficios_-_pend_criticas'!$C$3:$J$4739,7,0)&gt;VLOOKUP(B640,'Oficios_-_pend_criticas'!$C$3:$J$4739,5,0),"X",""))),""),"")</f>
        <v/>
      </c>
      <c r="W640" s="14" t="str">
        <f ca="1">IFERROR(IF(P640&lt;&gt;"X",IF(Q640&gt;0,IF(VLOOKUP(B640,'Oficios_-_pend_criticas'!$C$4:$J$4739,5,0)="","",IF(VLOOKUP(B640,'Oficios_-_pend_criticas'!$C$4:$J$4739,7,0)="",IF(TODAY()&gt;VLOOKUP(B640,'Oficios_-_pend_criticas'!$C$4:$J$4739,5,0),"X",""),IF(VLOOKUP(B640,'Oficios_-_pend_criticas'!$C$4:$J$4739,7,0)&gt;VLOOKUP(B640,'Oficios_-_pend_criticas'!$C$4:$J$4739,5,0),"X",""))),""),""),"")</f>
        <v/>
      </c>
    </row>
    <row r="641" spans="1:23" ht="36.75" hidden="1" customHeight="1" x14ac:dyDescent="0.25">
      <c r="A641" s="9" t="str">
        <f t="shared" si="27"/>
        <v/>
      </c>
      <c r="B641" s="10" t="s">
        <v>1575</v>
      </c>
      <c r="C641" s="11" t="e">
        <f>IF(B641="","",VLOOKUP(B641,#REF!,6,0))</f>
        <v>#REF!</v>
      </c>
      <c r="D641" s="12" t="e">
        <f>IF(B641="","",VLOOKUP(B641,#REF!,22,0))</f>
        <v>#REF!</v>
      </c>
      <c r="E641" s="10" t="e">
        <f>IF(B641="","",VLOOKUP(B641,Consultas_públicas!$A$376:$G$3879,7,0))</f>
        <v>#N/A</v>
      </c>
      <c r="F641" s="12" t="s">
        <v>1476</v>
      </c>
      <c r="G641" s="13">
        <v>43550</v>
      </c>
      <c r="H641" s="14" t="str">
        <f>IFERROR(IF(VLOOKUP(B641,'Oficios_-_pend_criticas'!$C$4:$D$4739,2,0)="","","X"),"")</f>
        <v/>
      </c>
      <c r="I641" s="12"/>
      <c r="J641" s="13"/>
      <c r="K641" s="10"/>
      <c r="L641" s="12" t="str">
        <f>IFERROR(VLOOKUP(B641,Retorno_da_RFB!$D$3:$I$6388,5,0),"")</f>
        <v>047</v>
      </c>
      <c r="M641" s="13">
        <f>IFERROR(VLOOKUP(B641,Retorno_da_RFB!$D$3:$I$6388,6,0),"")</f>
        <v>43563</v>
      </c>
      <c r="N641" s="10" t="str">
        <f>IFERROR(VLOOKUP(B641,Retorno_da_RFB!$D$3:$I$6388,3,0),"")</f>
        <v>8443.39.10</v>
      </c>
      <c r="O641" s="10" t="str">
        <f>IFERROR(VLOOKUP(B641,Retorno_da_RFB!$D$3:$I$6388,4,0),"")</f>
        <v>Máquinas para impressão digital, em tecidos dotadas de poliamida (nylon), viscose, seda, algodão, linho, lã, poliéster e suas misturas, entre outros tipos de tecidos complexos, utilizando tinta à base de água como corantes ácidos, reativos, dispersos e pigmentos; largura máxima de impressão até 3.200mm, velocidade de impressão de até 510m/h, com 4 filas de cabeças de impressão, cada fila contendo até 8 cabeças, totalizando até 32 cabeças de impressão; resolução de 600dpi.</v>
      </c>
      <c r="P641" s="12" t="str">
        <f>IFERROR(IF(N641="","",IF(VLOOKUP(LEFT(N641,10),'Universo_BK-BIT'!$A$5:$E$10005,2,0)="","X",VLOOKUP(LEFT(N641,10),'Universo_BK-BIT'!$A$5:$E$10005,2,0))),"X")</f>
        <v>BK</v>
      </c>
      <c r="Q641" s="12">
        <f>IFERROR(IF(P641="X","",VLOOKUP(LEFT(N641,10),'Universo_BK-BIT'!$A$5:$E$10005,3,0)),"")</f>
        <v>14</v>
      </c>
      <c r="R641" s="14" t="e">
        <f t="shared" si="28"/>
        <v>#REF!</v>
      </c>
      <c r="S641" s="14" t="e">
        <f t="shared" si="29"/>
        <v>#N/A</v>
      </c>
      <c r="T641" s="14"/>
      <c r="U641" s="14" t="str">
        <f ca="1">IFERROR(IF(P641="X",IF(VLOOKUP(B641,'Oficios_-_pend_criticas'!$C$3:$J$4739,5,0)="","",IF(VLOOKUP(B641,'Oficios_-_pend_criticas'!$C$3:$J$4739,7,0)="",IF(TODAY()&gt;VLOOKUP(B641,'Oficios_-_pend_criticas'!$C$3:$J$4739,5,0),"X",""),IF(VLOOKUP(B641,'Oficios_-_pend_criticas'!$C$3:$J$4739,7,0)&gt;VLOOKUP(B641,'Oficios_-_pend_criticas'!$C$3:$J$4739,5,0),"X",""))),""),"")</f>
        <v/>
      </c>
      <c r="V641" s="14" t="str">
        <f ca="1">IFERROR(IF(Q641=0,IF(VLOOKUP(B641,'Oficios_-_pend_criticas'!$C$3:$J$4739,5,0)="","",IF(VLOOKUP(B641,'Oficios_-_pend_criticas'!$C$3:$J$4739,7,0)="",IF(TODAY()&gt;VLOOKUP(B641,'Oficios_-_pend_criticas'!$C$3:$J$4739,5,0),"X",""),IF(VLOOKUP(B641,'Oficios_-_pend_criticas'!$C$3:$J$4739,7,0)&gt;VLOOKUP(B641,'Oficios_-_pend_criticas'!$C$3:$J$4739,5,0),"X",""))),""),"")</f>
        <v/>
      </c>
      <c r="W641" s="14" t="str">
        <f ca="1">IFERROR(IF(P641&lt;&gt;"X",IF(Q641&gt;0,IF(VLOOKUP(B641,'Oficios_-_pend_criticas'!$C$4:$J$4739,5,0)="","",IF(VLOOKUP(B641,'Oficios_-_pend_criticas'!$C$4:$J$4739,7,0)="",IF(TODAY()&gt;VLOOKUP(B641,'Oficios_-_pend_criticas'!$C$4:$J$4739,5,0),"X",""),IF(VLOOKUP(B641,'Oficios_-_pend_criticas'!$C$4:$J$4739,7,0)&gt;VLOOKUP(B641,'Oficios_-_pend_criticas'!$C$4:$J$4739,5,0),"X",""))),""),""),"")</f>
        <v/>
      </c>
    </row>
    <row r="642" spans="1:23" ht="36.75" hidden="1" customHeight="1" x14ac:dyDescent="0.25">
      <c r="A642" s="9" t="str">
        <f t="shared" si="27"/>
        <v/>
      </c>
      <c r="B642" s="10" t="s">
        <v>1577</v>
      </c>
      <c r="C642" s="11" t="e">
        <f>IF(B642="","",VLOOKUP(B642,#REF!,6,0))</f>
        <v>#REF!</v>
      </c>
      <c r="D642" s="12" t="e">
        <f>IF(B642="","",VLOOKUP(B642,#REF!,22,0))</f>
        <v>#REF!</v>
      </c>
      <c r="E642" s="10" t="e">
        <f>IF(B642="","",VLOOKUP(B642,Consultas_públicas!$A$376:$G$3879,7,0))</f>
        <v>#N/A</v>
      </c>
      <c r="F642" s="12" t="s">
        <v>1476</v>
      </c>
      <c r="G642" s="13">
        <v>43550</v>
      </c>
      <c r="H642" s="14" t="str">
        <f>IFERROR(IF(VLOOKUP(B642,'Oficios_-_pend_criticas'!$C$4:$D$4739,2,0)="","","X"),"")</f>
        <v/>
      </c>
      <c r="I642" s="12"/>
      <c r="J642" s="13"/>
      <c r="K642" s="10"/>
      <c r="L642" s="12" t="str">
        <f>IFERROR(VLOOKUP(B642,Retorno_da_RFB!$D$3:$I$6388,5,0),"")</f>
        <v>047</v>
      </c>
      <c r="M642" s="13">
        <f>IFERROR(VLOOKUP(B642,Retorno_da_RFB!$D$3:$I$6388,6,0),"")</f>
        <v>43563</v>
      </c>
      <c r="N642" s="10" t="str">
        <f>IFERROR(VLOOKUP(B642,Retorno_da_RFB!$D$3:$I$6388,3,0),"")</f>
        <v>9031.80.20</v>
      </c>
      <c r="O642" s="10" t="str">
        <f>IFERROR(VLOOKUP(B642,Retorno_da_RFB!$D$3:$I$6388,4,0),"")</f>
        <v>Máquinas automáticas de medição tridimensional por coordenadas com comando eletrônico, tipo pórtico com movimentos X, Y e Z motorizados e programáveis, com curso do eixo X compreendido entre 1.000 e 3.000mm, curso do eixo Y compreendido entre 2.000 e 8.000mm e curso do eixo Z compreendido entre 1.000 e 2.500mm.</v>
      </c>
      <c r="P642" s="12" t="str">
        <f>IFERROR(IF(N642="","",IF(VLOOKUP(LEFT(N642,10),'Universo_BK-BIT'!$A$5:$E$10005,2,0)="","X",VLOOKUP(LEFT(N642,10),'Universo_BK-BIT'!$A$5:$E$10005,2,0))),"X")</f>
        <v>BK</v>
      </c>
      <c r="Q642" s="12">
        <f>IFERROR(IF(P642="X","",VLOOKUP(LEFT(N642,10),'Universo_BK-BIT'!$A$5:$E$10005,3,0)),"")</f>
        <v>14</v>
      </c>
      <c r="R642" s="14" t="e">
        <f t="shared" si="28"/>
        <v>#REF!</v>
      </c>
      <c r="S642" s="14" t="e">
        <f t="shared" si="29"/>
        <v>#N/A</v>
      </c>
      <c r="T642" s="14"/>
      <c r="U642" s="14" t="str">
        <f ca="1">IFERROR(IF(P642="X",IF(VLOOKUP(B642,'Oficios_-_pend_criticas'!$C$3:$J$4739,5,0)="","",IF(VLOOKUP(B642,'Oficios_-_pend_criticas'!$C$3:$J$4739,7,0)="",IF(TODAY()&gt;VLOOKUP(B642,'Oficios_-_pend_criticas'!$C$3:$J$4739,5,0),"X",""),IF(VLOOKUP(B642,'Oficios_-_pend_criticas'!$C$3:$J$4739,7,0)&gt;VLOOKUP(B642,'Oficios_-_pend_criticas'!$C$3:$J$4739,5,0),"X",""))),""),"")</f>
        <v/>
      </c>
      <c r="V642" s="14" t="str">
        <f ca="1">IFERROR(IF(Q642=0,IF(VLOOKUP(B642,'Oficios_-_pend_criticas'!$C$3:$J$4739,5,0)="","",IF(VLOOKUP(B642,'Oficios_-_pend_criticas'!$C$3:$J$4739,7,0)="",IF(TODAY()&gt;VLOOKUP(B642,'Oficios_-_pend_criticas'!$C$3:$J$4739,5,0),"X",""),IF(VLOOKUP(B642,'Oficios_-_pend_criticas'!$C$3:$J$4739,7,0)&gt;VLOOKUP(B642,'Oficios_-_pend_criticas'!$C$3:$J$4739,5,0),"X",""))),""),"")</f>
        <v/>
      </c>
      <c r="W642" s="14" t="str">
        <f ca="1">IFERROR(IF(P642&lt;&gt;"X",IF(Q642&gt;0,IF(VLOOKUP(B642,'Oficios_-_pend_criticas'!$C$4:$J$4739,5,0)="","",IF(VLOOKUP(B642,'Oficios_-_pend_criticas'!$C$4:$J$4739,7,0)="",IF(TODAY()&gt;VLOOKUP(B642,'Oficios_-_pend_criticas'!$C$4:$J$4739,5,0),"X",""),IF(VLOOKUP(B642,'Oficios_-_pend_criticas'!$C$4:$J$4739,7,0)&gt;VLOOKUP(B642,'Oficios_-_pend_criticas'!$C$4:$J$4739,5,0),"X",""))),""),""),"")</f>
        <v/>
      </c>
    </row>
    <row r="643" spans="1:23" ht="36.75" hidden="1" customHeight="1" x14ac:dyDescent="0.25">
      <c r="A643" s="9" t="str">
        <f t="shared" ref="A643:A706" si="30">IF(COUNTIF(B:B,B643)&gt;1,"X","")</f>
        <v/>
      </c>
      <c r="B643" s="10" t="s">
        <v>1579</v>
      </c>
      <c r="C643" s="11" t="e">
        <f>IF(B643="","",VLOOKUP(B643,#REF!,6,0))</f>
        <v>#REF!</v>
      </c>
      <c r="D643" s="12" t="e">
        <f>IF(B643="","",VLOOKUP(B643,#REF!,22,0))</f>
        <v>#REF!</v>
      </c>
      <c r="E643" s="10" t="e">
        <f>IF(B643="","",VLOOKUP(B643,Consultas_públicas!$A$376:$G$3879,7,0))</f>
        <v>#N/A</v>
      </c>
      <c r="F643" s="12" t="s">
        <v>1476</v>
      </c>
      <c r="G643" s="13">
        <v>43550</v>
      </c>
      <c r="H643" s="14" t="str">
        <f>IFERROR(IF(VLOOKUP(B643,'Oficios_-_pend_criticas'!$C$4:$D$4739,2,0)="","","X"),"")</f>
        <v/>
      </c>
      <c r="I643" s="12"/>
      <c r="J643" s="13"/>
      <c r="K643" s="10"/>
      <c r="L643" s="12" t="str">
        <f>IFERROR(VLOOKUP(B643,Retorno_da_RFB!$D$3:$I$6388,5,0),"")</f>
        <v>047</v>
      </c>
      <c r="M643" s="13">
        <f>IFERROR(VLOOKUP(B643,Retorno_da_RFB!$D$3:$I$6388,6,0),"")</f>
        <v>43563</v>
      </c>
      <c r="N643" s="10" t="str">
        <f>IFERROR(VLOOKUP(B643,Retorno_da_RFB!$D$3:$I$6388,3,0),"")</f>
        <v>8479.89.99</v>
      </c>
      <c r="O643" s="10" t="str">
        <f>IFERROR(VLOOKUP(B643,Retorno_da_RFB!$D$3:$I$6388,4,0),"")</f>
        <v>Máquinas automáticas de corte, com comando CNC, com largura útil de trabalho até 1.500mm, para o corte automático de mono e/ou múltiplas camadas de materiais em placas, folhas ou bobinas, espessura de corte de até 12mm, equipadas com até duas cabeças de corte, com sistema automático de alimentação de matérias dotadas de um conjunto elevador e ventosas à vácuo para o abastecimento constante e automático dos materiais a serem cortados, com esteira de PVC para o translado do material cortado para a área frontal de descarregamento, com exclusivo sistema de travamento mecânico através de conjunto de roletes preensores para fixação dos materiais sobre a mesa da máquina, com sistema de lubrificação a óleo circulante nas cabeças de corte e sistema de refrigeração a água nas lâminas de corte, própria para o corte de materiais termoplásticos, couro reconstituído, cartão e borrachas utilizados na fabricação de componentes de calçados.</v>
      </c>
      <c r="P643" s="12" t="str">
        <f>IFERROR(IF(N643="","",IF(VLOOKUP(LEFT(N643,10),'Universo_BK-BIT'!$A$5:$E$10005,2,0)="","X",VLOOKUP(LEFT(N643,10),'Universo_BK-BIT'!$A$5:$E$10005,2,0))),"X")</f>
        <v>BK</v>
      </c>
      <c r="Q643" s="12">
        <f>IFERROR(IF(P643="X","",VLOOKUP(LEFT(N643,10),'Universo_BK-BIT'!$A$5:$E$10005,3,0)),"")</f>
        <v>14</v>
      </c>
      <c r="R643" s="14" t="e">
        <f t="shared" ref="R643:R706" si="31">IF(N643="","",IF(LEFT(N643,10)=LEFT(D643,10),"","X"))</f>
        <v>#REF!</v>
      </c>
      <c r="S643" s="14" t="e">
        <f t="shared" ref="S643:S706" si="32">IF(O643="","",IF(LEN(O643)&lt;=LEN(E643)+2,IF(LEN(O643)&gt;=LEN(E643)-2,"","X"),"X"))</f>
        <v>#N/A</v>
      </c>
      <c r="T643" s="14"/>
      <c r="U643" s="14" t="str">
        <f ca="1">IFERROR(IF(P643="X",IF(VLOOKUP(B643,'Oficios_-_pend_criticas'!$C$3:$J$4739,5,0)="","",IF(VLOOKUP(B643,'Oficios_-_pend_criticas'!$C$3:$J$4739,7,0)="",IF(TODAY()&gt;VLOOKUP(B643,'Oficios_-_pend_criticas'!$C$3:$J$4739,5,0),"X",""),IF(VLOOKUP(B643,'Oficios_-_pend_criticas'!$C$3:$J$4739,7,0)&gt;VLOOKUP(B643,'Oficios_-_pend_criticas'!$C$3:$J$4739,5,0),"X",""))),""),"")</f>
        <v/>
      </c>
      <c r="V643" s="14" t="str">
        <f ca="1">IFERROR(IF(Q643=0,IF(VLOOKUP(B643,'Oficios_-_pend_criticas'!$C$3:$J$4739,5,0)="","",IF(VLOOKUP(B643,'Oficios_-_pend_criticas'!$C$3:$J$4739,7,0)="",IF(TODAY()&gt;VLOOKUP(B643,'Oficios_-_pend_criticas'!$C$3:$J$4739,5,0),"X",""),IF(VLOOKUP(B643,'Oficios_-_pend_criticas'!$C$3:$J$4739,7,0)&gt;VLOOKUP(B643,'Oficios_-_pend_criticas'!$C$3:$J$4739,5,0),"X",""))),""),"")</f>
        <v/>
      </c>
      <c r="W643" s="14" t="str">
        <f ca="1">IFERROR(IF(P643&lt;&gt;"X",IF(Q643&gt;0,IF(VLOOKUP(B643,'Oficios_-_pend_criticas'!$C$4:$J$4739,5,0)="","",IF(VLOOKUP(B643,'Oficios_-_pend_criticas'!$C$4:$J$4739,7,0)="",IF(TODAY()&gt;VLOOKUP(B643,'Oficios_-_pend_criticas'!$C$4:$J$4739,5,0),"X",""),IF(VLOOKUP(B643,'Oficios_-_pend_criticas'!$C$4:$J$4739,7,0)&gt;VLOOKUP(B643,'Oficios_-_pend_criticas'!$C$4:$J$4739,5,0),"X",""))),""),""),"")</f>
        <v/>
      </c>
    </row>
    <row r="644" spans="1:23" ht="36.75" hidden="1" customHeight="1" x14ac:dyDescent="0.25">
      <c r="A644" s="9" t="str">
        <f t="shared" si="30"/>
        <v/>
      </c>
      <c r="B644" s="10" t="s">
        <v>1581</v>
      </c>
      <c r="C644" s="11" t="e">
        <f>IF(B644="","",VLOOKUP(B644,#REF!,6,0))</f>
        <v>#REF!</v>
      </c>
      <c r="D644" s="12" t="e">
        <f>IF(B644="","",VLOOKUP(B644,#REF!,22,0))</f>
        <v>#REF!</v>
      </c>
      <c r="E644" s="10" t="e">
        <f>IF(B644="","",VLOOKUP(B644,Consultas_públicas!$A$376:$G$3879,7,0))</f>
        <v>#N/A</v>
      </c>
      <c r="F644" s="12" t="s">
        <v>1476</v>
      </c>
      <c r="G644" s="13">
        <v>43550</v>
      </c>
      <c r="H644" s="14" t="str">
        <f>IFERROR(IF(VLOOKUP(B644,'Oficios_-_pend_criticas'!$C$4:$D$4739,2,0)="","","X"),"")</f>
        <v/>
      </c>
      <c r="I644" s="12"/>
      <c r="J644" s="13"/>
      <c r="K644" s="10"/>
      <c r="L644" s="12" t="str">
        <f>IFERROR(VLOOKUP(B644,Retorno_da_RFB!$D$3:$I$6388,5,0),"")</f>
        <v>047</v>
      </c>
      <c r="M644" s="13">
        <f>IFERROR(VLOOKUP(B644,Retorno_da_RFB!$D$3:$I$6388,6,0),"")</f>
        <v>43563</v>
      </c>
      <c r="N644" s="10" t="str">
        <f>IFERROR(VLOOKUP(B644,Retorno_da_RFB!$D$3:$I$6388,3,0),"")</f>
        <v>8419.89.99</v>
      </c>
      <c r="O644" s="10" t="str">
        <f>IFERROR(VLOOKUP(B644,Retorno_da_RFB!$D$3:$I$6388,4,0),"")</f>
        <v>Secadores de subprodutos de origem animal, operando através de discos duplos aquecidos por vapor, pressão compreendia entre 6 e 10 bar, área da superfície de aquecimento compreendida entre 60 e 730m2.</v>
      </c>
      <c r="P644" s="12" t="str">
        <f>IFERROR(IF(N644="","",IF(VLOOKUP(LEFT(N644,10),'Universo_BK-BIT'!$A$5:$E$10005,2,0)="","X",VLOOKUP(LEFT(N644,10),'Universo_BK-BIT'!$A$5:$E$10005,2,0))),"X")</f>
        <v>BK</v>
      </c>
      <c r="Q644" s="12">
        <f>IFERROR(IF(P644="X","",VLOOKUP(LEFT(N644,10),'Universo_BK-BIT'!$A$5:$E$10005,3,0)),"")</f>
        <v>14</v>
      </c>
      <c r="R644" s="14" t="e">
        <f t="shared" si="31"/>
        <v>#REF!</v>
      </c>
      <c r="S644" s="14" t="e">
        <f t="shared" si="32"/>
        <v>#N/A</v>
      </c>
      <c r="T644" s="14"/>
      <c r="U644" s="14" t="str">
        <f ca="1">IFERROR(IF(P644="X",IF(VLOOKUP(B644,'Oficios_-_pend_criticas'!$C$3:$J$4739,5,0)="","",IF(VLOOKUP(B644,'Oficios_-_pend_criticas'!$C$3:$J$4739,7,0)="",IF(TODAY()&gt;VLOOKUP(B644,'Oficios_-_pend_criticas'!$C$3:$J$4739,5,0),"X",""),IF(VLOOKUP(B644,'Oficios_-_pend_criticas'!$C$3:$J$4739,7,0)&gt;VLOOKUP(B644,'Oficios_-_pend_criticas'!$C$3:$J$4739,5,0),"X",""))),""),"")</f>
        <v/>
      </c>
      <c r="V644" s="14" t="str">
        <f ca="1">IFERROR(IF(Q644=0,IF(VLOOKUP(B644,'Oficios_-_pend_criticas'!$C$3:$J$4739,5,0)="","",IF(VLOOKUP(B644,'Oficios_-_pend_criticas'!$C$3:$J$4739,7,0)="",IF(TODAY()&gt;VLOOKUP(B644,'Oficios_-_pend_criticas'!$C$3:$J$4739,5,0),"X",""),IF(VLOOKUP(B644,'Oficios_-_pend_criticas'!$C$3:$J$4739,7,0)&gt;VLOOKUP(B644,'Oficios_-_pend_criticas'!$C$3:$J$4739,5,0),"X",""))),""),"")</f>
        <v/>
      </c>
      <c r="W644" s="14" t="str">
        <f ca="1">IFERROR(IF(P644&lt;&gt;"X",IF(Q644&gt;0,IF(VLOOKUP(B644,'Oficios_-_pend_criticas'!$C$4:$J$4739,5,0)="","",IF(VLOOKUP(B644,'Oficios_-_pend_criticas'!$C$4:$J$4739,7,0)="",IF(TODAY()&gt;VLOOKUP(B644,'Oficios_-_pend_criticas'!$C$4:$J$4739,5,0),"X",""),IF(VLOOKUP(B644,'Oficios_-_pend_criticas'!$C$4:$J$4739,7,0)&gt;VLOOKUP(B644,'Oficios_-_pend_criticas'!$C$4:$J$4739,5,0),"X",""))),""),""),"")</f>
        <v/>
      </c>
    </row>
    <row r="645" spans="1:23" ht="36.75" hidden="1" customHeight="1" x14ac:dyDescent="0.25">
      <c r="A645" s="9" t="str">
        <f t="shared" si="30"/>
        <v/>
      </c>
      <c r="B645" s="10" t="s">
        <v>1583</v>
      </c>
      <c r="C645" s="11" t="e">
        <f>IF(B645="","",VLOOKUP(B645,#REF!,6,0))</f>
        <v>#REF!</v>
      </c>
      <c r="D645" s="12" t="e">
        <f>IF(B645="","",VLOOKUP(B645,#REF!,22,0))</f>
        <v>#REF!</v>
      </c>
      <c r="E645" s="10" t="e">
        <f>IF(B645="","",VLOOKUP(B645,Consultas_públicas!$A$376:$G$3879,7,0))</f>
        <v>#N/A</v>
      </c>
      <c r="F645" s="12" t="s">
        <v>1476</v>
      </c>
      <c r="G645" s="13">
        <v>43550</v>
      </c>
      <c r="H645" s="14" t="str">
        <f>IFERROR(IF(VLOOKUP(B645,'Oficios_-_pend_criticas'!$C$4:$D$4739,2,0)="","","X"),"")</f>
        <v/>
      </c>
      <c r="I645" s="12"/>
      <c r="J645" s="13"/>
      <c r="K645" s="10"/>
      <c r="L645" s="12" t="str">
        <f>IFERROR(VLOOKUP(B645,Retorno_da_RFB!$D$3:$I$6388,5,0),"")</f>
        <v>047</v>
      </c>
      <c r="M645" s="13">
        <f>IFERROR(VLOOKUP(B645,Retorno_da_RFB!$D$3:$I$6388,6,0),"")</f>
        <v>43563</v>
      </c>
      <c r="N645" s="10" t="str">
        <f>IFERROR(VLOOKUP(B645,Retorno_da_RFB!$D$3:$I$6388,3,0),"")</f>
        <v>8413.60.90</v>
      </c>
      <c r="O645" s="10" t="str">
        <f>IFERROR(VLOOKUP(B645,Retorno_da_RFB!$D$3:$I$6388,4,0),"")</f>
        <v>Bombas de lamelas para sólidos e líquidos de alta viscosidade, contendo ou não pedaços sólidos de produtos cárneos de tamanho máximo compreendido entre 65 a 135mm, operando com duas lamelas, com vazão máxima compreendida ente 38 e 270m3/h.</v>
      </c>
      <c r="P645" s="12" t="str">
        <f>IFERROR(IF(N645="","",IF(VLOOKUP(LEFT(N645,10),'Universo_BK-BIT'!$A$5:$E$10005,2,0)="","X",VLOOKUP(LEFT(N645,10),'Universo_BK-BIT'!$A$5:$E$10005,2,0))),"X")</f>
        <v>BK</v>
      </c>
      <c r="Q645" s="12">
        <f>IFERROR(IF(P645="X","",VLOOKUP(LEFT(N645,10),'Universo_BK-BIT'!$A$5:$E$10005,3,0)),"")</f>
        <v>14</v>
      </c>
      <c r="R645" s="14" t="e">
        <f t="shared" si="31"/>
        <v>#REF!</v>
      </c>
      <c r="S645" s="14" t="e">
        <f t="shared" si="32"/>
        <v>#N/A</v>
      </c>
      <c r="T645" s="14"/>
      <c r="U645" s="14" t="str">
        <f ca="1">IFERROR(IF(P645="X",IF(VLOOKUP(B645,'Oficios_-_pend_criticas'!$C$3:$J$4739,5,0)="","",IF(VLOOKUP(B645,'Oficios_-_pend_criticas'!$C$3:$J$4739,7,0)="",IF(TODAY()&gt;VLOOKUP(B645,'Oficios_-_pend_criticas'!$C$3:$J$4739,5,0),"X",""),IF(VLOOKUP(B645,'Oficios_-_pend_criticas'!$C$3:$J$4739,7,0)&gt;VLOOKUP(B645,'Oficios_-_pend_criticas'!$C$3:$J$4739,5,0),"X",""))),""),"")</f>
        <v/>
      </c>
      <c r="V645" s="14" t="str">
        <f ca="1">IFERROR(IF(Q645=0,IF(VLOOKUP(B645,'Oficios_-_pend_criticas'!$C$3:$J$4739,5,0)="","",IF(VLOOKUP(B645,'Oficios_-_pend_criticas'!$C$3:$J$4739,7,0)="",IF(TODAY()&gt;VLOOKUP(B645,'Oficios_-_pend_criticas'!$C$3:$J$4739,5,0),"X",""),IF(VLOOKUP(B645,'Oficios_-_pend_criticas'!$C$3:$J$4739,7,0)&gt;VLOOKUP(B645,'Oficios_-_pend_criticas'!$C$3:$J$4739,5,0),"X",""))),""),"")</f>
        <v/>
      </c>
      <c r="W645" s="14" t="str">
        <f ca="1">IFERROR(IF(P645&lt;&gt;"X",IF(Q645&gt;0,IF(VLOOKUP(B645,'Oficios_-_pend_criticas'!$C$4:$J$4739,5,0)="","",IF(VLOOKUP(B645,'Oficios_-_pend_criticas'!$C$4:$J$4739,7,0)="",IF(TODAY()&gt;VLOOKUP(B645,'Oficios_-_pend_criticas'!$C$4:$J$4739,5,0),"X",""),IF(VLOOKUP(B645,'Oficios_-_pend_criticas'!$C$4:$J$4739,7,0)&gt;VLOOKUP(B645,'Oficios_-_pend_criticas'!$C$4:$J$4739,5,0),"X",""))),""),""),"")</f>
        <v/>
      </c>
    </row>
    <row r="646" spans="1:23" ht="36.75" hidden="1" customHeight="1" x14ac:dyDescent="0.25">
      <c r="A646" s="9" t="str">
        <f t="shared" si="30"/>
        <v/>
      </c>
      <c r="B646" s="10" t="s">
        <v>1586</v>
      </c>
      <c r="C646" s="11" t="e">
        <f>IF(B646="","",VLOOKUP(B646,#REF!,6,0))</f>
        <v>#REF!</v>
      </c>
      <c r="D646" s="12" t="e">
        <f>IF(B646="","",VLOOKUP(B646,#REF!,22,0))</f>
        <v>#REF!</v>
      </c>
      <c r="E646" s="10" t="e">
        <f>IF(B646="","",VLOOKUP(B646,Consultas_públicas!$A$376:$G$3879,7,0))</f>
        <v>#N/A</v>
      </c>
      <c r="F646" s="12" t="s">
        <v>1476</v>
      </c>
      <c r="G646" s="13">
        <v>43550</v>
      </c>
      <c r="H646" s="14" t="str">
        <f>IFERROR(IF(VLOOKUP(B646,'Oficios_-_pend_criticas'!$C$4:$D$4739,2,0)="","","X"),"")</f>
        <v/>
      </c>
      <c r="I646" s="12"/>
      <c r="J646" s="13"/>
      <c r="K646" s="10"/>
      <c r="L646" s="12" t="str">
        <f>IFERROR(VLOOKUP(B646,Retorno_da_RFB!$D$3:$I$6388,5,0),"")</f>
        <v>047</v>
      </c>
      <c r="M646" s="13">
        <f>IFERROR(VLOOKUP(B646,Retorno_da_RFB!$D$3:$I$6388,6,0),"")</f>
        <v>43563</v>
      </c>
      <c r="N646" s="10" t="str">
        <f>IFERROR(VLOOKUP(B646,Retorno_da_RFB!$D$3:$I$6388,3,0),"")</f>
        <v>8419.89.99</v>
      </c>
      <c r="O646" s="10" t="str">
        <f>IFERROR(VLOOKUP(B646,Retorno_da_RFB!$D$3:$I$6388,4,0),"")</f>
        <v>Hidrolisadores para processamento de penas de aves e pelos de suínos para uso no processo de obtenção de proteína animal através de superaquecimento pelo uso de vapor, capacidade máxima compreendida entre 5 a 12t/h, potência do hidrolisador compreendida entre 18,5 e 30Kw.</v>
      </c>
      <c r="P646" s="12" t="str">
        <f>IFERROR(IF(N646="","",IF(VLOOKUP(LEFT(N646,10),'Universo_BK-BIT'!$A$5:$E$10005,2,0)="","X",VLOOKUP(LEFT(N646,10),'Universo_BK-BIT'!$A$5:$E$10005,2,0))),"X")</f>
        <v>BK</v>
      </c>
      <c r="Q646" s="12">
        <f>IFERROR(IF(P646="X","",VLOOKUP(LEFT(N646,10),'Universo_BK-BIT'!$A$5:$E$10005,3,0)),"")</f>
        <v>14</v>
      </c>
      <c r="R646" s="14" t="e">
        <f t="shared" si="31"/>
        <v>#REF!</v>
      </c>
      <c r="S646" s="14" t="e">
        <f t="shared" si="32"/>
        <v>#N/A</v>
      </c>
      <c r="T646" s="14"/>
      <c r="U646" s="14" t="str">
        <f ca="1">IFERROR(IF(P646="X",IF(VLOOKUP(B646,'Oficios_-_pend_criticas'!$C$3:$J$4739,5,0)="","",IF(VLOOKUP(B646,'Oficios_-_pend_criticas'!$C$3:$J$4739,7,0)="",IF(TODAY()&gt;VLOOKUP(B646,'Oficios_-_pend_criticas'!$C$3:$J$4739,5,0),"X",""),IF(VLOOKUP(B646,'Oficios_-_pend_criticas'!$C$3:$J$4739,7,0)&gt;VLOOKUP(B646,'Oficios_-_pend_criticas'!$C$3:$J$4739,5,0),"X",""))),""),"")</f>
        <v/>
      </c>
      <c r="V646" s="14" t="str">
        <f ca="1">IFERROR(IF(Q646=0,IF(VLOOKUP(B646,'Oficios_-_pend_criticas'!$C$3:$J$4739,5,0)="","",IF(VLOOKUP(B646,'Oficios_-_pend_criticas'!$C$3:$J$4739,7,0)="",IF(TODAY()&gt;VLOOKUP(B646,'Oficios_-_pend_criticas'!$C$3:$J$4739,5,0),"X",""),IF(VLOOKUP(B646,'Oficios_-_pend_criticas'!$C$3:$J$4739,7,0)&gt;VLOOKUP(B646,'Oficios_-_pend_criticas'!$C$3:$J$4739,5,0),"X",""))),""),"")</f>
        <v/>
      </c>
      <c r="W646" s="14" t="str">
        <f ca="1">IFERROR(IF(P646&lt;&gt;"X",IF(Q646&gt;0,IF(VLOOKUP(B646,'Oficios_-_pend_criticas'!$C$4:$J$4739,5,0)="","",IF(VLOOKUP(B646,'Oficios_-_pend_criticas'!$C$4:$J$4739,7,0)="",IF(TODAY()&gt;VLOOKUP(B646,'Oficios_-_pend_criticas'!$C$4:$J$4739,5,0),"X",""),IF(VLOOKUP(B646,'Oficios_-_pend_criticas'!$C$4:$J$4739,7,0)&gt;VLOOKUP(B646,'Oficios_-_pend_criticas'!$C$4:$J$4739,5,0),"X",""))),""),""),"")</f>
        <v/>
      </c>
    </row>
    <row r="647" spans="1:23" ht="36.75" hidden="1" customHeight="1" x14ac:dyDescent="0.25">
      <c r="A647" s="9" t="str">
        <f t="shared" si="30"/>
        <v/>
      </c>
      <c r="B647" s="10" t="s">
        <v>1588</v>
      </c>
      <c r="C647" s="11" t="e">
        <f>IF(B647="","",VLOOKUP(B647,#REF!,6,0))</f>
        <v>#REF!</v>
      </c>
      <c r="D647" s="12" t="e">
        <f>IF(B647="","",VLOOKUP(B647,#REF!,22,0))</f>
        <v>#REF!</v>
      </c>
      <c r="E647" s="10" t="e">
        <f>IF(B647="","",VLOOKUP(B647,Consultas_públicas!$A$376:$G$3879,7,0))</f>
        <v>#N/A</v>
      </c>
      <c r="F647" s="12" t="s">
        <v>1476</v>
      </c>
      <c r="G647" s="13">
        <v>43550</v>
      </c>
      <c r="H647" s="14" t="str">
        <f>IFERROR(IF(VLOOKUP(B647,'Oficios_-_pend_criticas'!$C$4:$D$4739,2,0)="","","X"),"")</f>
        <v/>
      </c>
      <c r="I647" s="12"/>
      <c r="J647" s="13"/>
      <c r="K647" s="10"/>
      <c r="L647" s="12" t="str">
        <f>IFERROR(VLOOKUP(B647,Retorno_da_RFB!$D$3:$I$6388,5,0),"")</f>
        <v>047</v>
      </c>
      <c r="M647" s="13">
        <f>IFERROR(VLOOKUP(B647,Retorno_da_RFB!$D$3:$I$6388,6,0),"")</f>
        <v>43563</v>
      </c>
      <c r="N647" s="10" t="str">
        <f>IFERROR(VLOOKUP(B647,Retorno_da_RFB!$D$3:$I$6388,3,0),"")</f>
        <v>8457.10.00</v>
      </c>
      <c r="O647" s="10" t="str">
        <f>IFERROR(VLOOKUP(B647,Retorno_da_RFB!$D$3:$I$6388,4,0),"")</f>
        <v>Centro de usinagem do tipo mandriladora horizontal, com comando numérico computadorizado (CNC), utilizados para fresar, mandrilar, furar e roscar, acoplados com acessório cabeçote angular, capacidade de usinagem em 5 eixos, curso máximo dos eixos lineares X, Y, Z e W igual a 4.800mm (movimento longitudinal da mesa), 3.600mm (movimento vertical do cabeçote), 1.250mm (movimento do mandril), 3.500mm (movimento transversal da mesa) respectivamente, incremento rotacional eixo B = 0,001º, com três paletes com capacidade de carga de até 15.000kg por palete, magazine com capacidade máxima de 120 ferramentas com tempo de troca de 18 segundos, peso máximo por ferramentas de 50kg e comprimento máximo por ferramenta de 750mm, sistema de refrigeração através do mandril e fuso de 155mm de diâmetro com cone tipo SK50, potência máxima do mandril igual a 56kW, rotação máxima do mandril de 3.500rpm, torque máximo de 7.500Nm e avanço máximo de 25m/min.</v>
      </c>
      <c r="P647" s="12" t="str">
        <f>IFERROR(IF(N647="","",IF(VLOOKUP(LEFT(N647,10),'Universo_BK-BIT'!$A$5:$E$10005,2,0)="","X",VLOOKUP(LEFT(N647,10),'Universo_BK-BIT'!$A$5:$E$10005,2,0))),"X")</f>
        <v>BK</v>
      </c>
      <c r="Q647" s="12">
        <f>IFERROR(IF(P647="X","",VLOOKUP(LEFT(N647,10),'Universo_BK-BIT'!$A$5:$E$10005,3,0)),"")</f>
        <v>14</v>
      </c>
      <c r="R647" s="14" t="e">
        <f t="shared" si="31"/>
        <v>#REF!</v>
      </c>
      <c r="S647" s="14" t="e">
        <f t="shared" si="32"/>
        <v>#N/A</v>
      </c>
      <c r="T647" s="14"/>
      <c r="U647" s="14" t="str">
        <f ca="1">IFERROR(IF(P647="X",IF(VLOOKUP(B647,'Oficios_-_pend_criticas'!$C$3:$J$4739,5,0)="","",IF(VLOOKUP(B647,'Oficios_-_pend_criticas'!$C$3:$J$4739,7,0)="",IF(TODAY()&gt;VLOOKUP(B647,'Oficios_-_pend_criticas'!$C$3:$J$4739,5,0),"X",""),IF(VLOOKUP(B647,'Oficios_-_pend_criticas'!$C$3:$J$4739,7,0)&gt;VLOOKUP(B647,'Oficios_-_pend_criticas'!$C$3:$J$4739,5,0),"X",""))),""),"")</f>
        <v/>
      </c>
      <c r="V647" s="14" t="str">
        <f ca="1">IFERROR(IF(Q647=0,IF(VLOOKUP(B647,'Oficios_-_pend_criticas'!$C$3:$J$4739,5,0)="","",IF(VLOOKUP(B647,'Oficios_-_pend_criticas'!$C$3:$J$4739,7,0)="",IF(TODAY()&gt;VLOOKUP(B647,'Oficios_-_pend_criticas'!$C$3:$J$4739,5,0),"X",""),IF(VLOOKUP(B647,'Oficios_-_pend_criticas'!$C$3:$J$4739,7,0)&gt;VLOOKUP(B647,'Oficios_-_pend_criticas'!$C$3:$J$4739,5,0),"X",""))),""),"")</f>
        <v/>
      </c>
      <c r="W647" s="14" t="str">
        <f ca="1">IFERROR(IF(P647&lt;&gt;"X",IF(Q647&gt;0,IF(VLOOKUP(B647,'Oficios_-_pend_criticas'!$C$4:$J$4739,5,0)="","",IF(VLOOKUP(B647,'Oficios_-_pend_criticas'!$C$4:$J$4739,7,0)="",IF(TODAY()&gt;VLOOKUP(B647,'Oficios_-_pend_criticas'!$C$4:$J$4739,5,0),"X",""),IF(VLOOKUP(B647,'Oficios_-_pend_criticas'!$C$4:$J$4739,7,0)&gt;VLOOKUP(B647,'Oficios_-_pend_criticas'!$C$4:$J$4739,5,0),"X",""))),""),""),"")</f>
        <v/>
      </c>
    </row>
    <row r="648" spans="1:23" ht="36.75" hidden="1" customHeight="1" x14ac:dyDescent="0.25">
      <c r="A648" s="9" t="str">
        <f t="shared" si="30"/>
        <v/>
      </c>
      <c r="B648" s="10" t="s">
        <v>1590</v>
      </c>
      <c r="C648" s="11" t="e">
        <f>IF(B648="","",VLOOKUP(B648,#REF!,6,0))</f>
        <v>#REF!</v>
      </c>
      <c r="D648" s="12" t="e">
        <f>IF(B648="","",VLOOKUP(B648,#REF!,22,0))</f>
        <v>#REF!</v>
      </c>
      <c r="E648" s="10" t="e">
        <f>IF(B648="","",VLOOKUP(B648,Consultas_públicas!$A$376:$G$3879,7,0))</f>
        <v>#N/A</v>
      </c>
      <c r="F648" s="12" t="s">
        <v>1476</v>
      </c>
      <c r="G648" s="13">
        <v>43550</v>
      </c>
      <c r="H648" s="14" t="str">
        <f>IFERROR(IF(VLOOKUP(B648,'Oficios_-_pend_criticas'!$C$4:$D$4739,2,0)="","","X"),"")</f>
        <v/>
      </c>
      <c r="I648" s="12"/>
      <c r="J648" s="13"/>
      <c r="K648" s="10"/>
      <c r="L648" s="12" t="str">
        <f>IFERROR(VLOOKUP(B648,Retorno_da_RFB!$D$3:$I$6388,5,0),"")</f>
        <v>047</v>
      </c>
      <c r="M648" s="13">
        <f>IFERROR(VLOOKUP(B648,Retorno_da_RFB!$D$3:$I$6388,6,0),"")</f>
        <v>43563</v>
      </c>
      <c r="N648" s="10" t="str">
        <f>IFERROR(VLOOKUP(B648,Retorno_da_RFB!$D$3:$I$6388,3,0),"")</f>
        <v>8443.39.10</v>
      </c>
      <c r="O648" s="10" t="str">
        <f>IFERROR(VLOOKUP(B648,Retorno_da_RFB!$D$3:$I$6388,4,0),"")</f>
        <v>Máquinas industriais de impressão digital por jato de tinta, com no mínimo 2 cabeçotes micro ejetores por cor, todos montados em carro acionado eletromagneticamente por motor linear, resolução máxima igual ou superior a 1.000dpi, velocidade de impressão igual ou superior a 100m2 /hora, com processo de cura por UV, com capacidade para 4 ou mais cores, com unidade controladora interna, alimentação por mesa plana ou esteira, largura máxima de impressão igual ou superior a 2m, com dispositivo a vácuo para fixação das mídias rígidas a serem impressas, com opção para imprimir mídias flexíveis em bobina, com abertura para mídias de espessura máxima igual ou superior a 40mm.</v>
      </c>
      <c r="P648" s="12" t="str">
        <f>IFERROR(IF(N648="","",IF(VLOOKUP(LEFT(N648,10),'Universo_BK-BIT'!$A$5:$E$10005,2,0)="","X",VLOOKUP(LEFT(N648,10),'Universo_BK-BIT'!$A$5:$E$10005,2,0))),"X")</f>
        <v>BK</v>
      </c>
      <c r="Q648" s="12">
        <f>IFERROR(IF(P648="X","",VLOOKUP(LEFT(N648,10),'Universo_BK-BIT'!$A$5:$E$10005,3,0)),"")</f>
        <v>14</v>
      </c>
      <c r="R648" s="14" t="e">
        <f t="shared" si="31"/>
        <v>#REF!</v>
      </c>
      <c r="S648" s="14" t="e">
        <f t="shared" si="32"/>
        <v>#N/A</v>
      </c>
      <c r="T648" s="14"/>
      <c r="U648" s="14" t="str">
        <f ca="1">IFERROR(IF(P648="X",IF(VLOOKUP(B648,'Oficios_-_pend_criticas'!$C$3:$J$4739,5,0)="","",IF(VLOOKUP(B648,'Oficios_-_pend_criticas'!$C$3:$J$4739,7,0)="",IF(TODAY()&gt;VLOOKUP(B648,'Oficios_-_pend_criticas'!$C$3:$J$4739,5,0),"X",""),IF(VLOOKUP(B648,'Oficios_-_pend_criticas'!$C$3:$J$4739,7,0)&gt;VLOOKUP(B648,'Oficios_-_pend_criticas'!$C$3:$J$4739,5,0),"X",""))),""),"")</f>
        <v/>
      </c>
      <c r="V648" s="14" t="str">
        <f ca="1">IFERROR(IF(Q648=0,IF(VLOOKUP(B648,'Oficios_-_pend_criticas'!$C$3:$J$4739,5,0)="","",IF(VLOOKUP(B648,'Oficios_-_pend_criticas'!$C$3:$J$4739,7,0)="",IF(TODAY()&gt;VLOOKUP(B648,'Oficios_-_pend_criticas'!$C$3:$J$4739,5,0),"X",""),IF(VLOOKUP(B648,'Oficios_-_pend_criticas'!$C$3:$J$4739,7,0)&gt;VLOOKUP(B648,'Oficios_-_pend_criticas'!$C$3:$J$4739,5,0),"X",""))),""),"")</f>
        <v/>
      </c>
      <c r="W648" s="14" t="str">
        <f ca="1">IFERROR(IF(P648&lt;&gt;"X",IF(Q648&gt;0,IF(VLOOKUP(B648,'Oficios_-_pend_criticas'!$C$4:$J$4739,5,0)="","",IF(VLOOKUP(B648,'Oficios_-_pend_criticas'!$C$4:$J$4739,7,0)="",IF(TODAY()&gt;VLOOKUP(B648,'Oficios_-_pend_criticas'!$C$4:$J$4739,5,0),"X",""),IF(VLOOKUP(B648,'Oficios_-_pend_criticas'!$C$4:$J$4739,7,0)&gt;VLOOKUP(B648,'Oficios_-_pend_criticas'!$C$4:$J$4739,5,0),"X",""))),""),""),"")</f>
        <v/>
      </c>
    </row>
    <row r="649" spans="1:23" ht="36.75" hidden="1" customHeight="1" x14ac:dyDescent="0.25">
      <c r="A649" s="9" t="str">
        <f t="shared" si="30"/>
        <v/>
      </c>
      <c r="B649" s="10" t="s">
        <v>1592</v>
      </c>
      <c r="C649" s="11" t="e">
        <f>IF(B649="","",VLOOKUP(B649,#REF!,6,0))</f>
        <v>#REF!</v>
      </c>
      <c r="D649" s="12" t="e">
        <f>IF(B649="","",VLOOKUP(B649,#REF!,22,0))</f>
        <v>#REF!</v>
      </c>
      <c r="E649" s="10" t="e">
        <f>IF(B649="","",VLOOKUP(B649,Consultas_públicas!$A$376:$G$3879,7,0))</f>
        <v>#N/A</v>
      </c>
      <c r="F649" s="12" t="s">
        <v>1476</v>
      </c>
      <c r="G649" s="13">
        <v>43550</v>
      </c>
      <c r="H649" s="14" t="str">
        <f>IFERROR(IF(VLOOKUP(B649,'Oficios_-_pend_criticas'!$C$4:$D$4739,2,0)="","","X"),"")</f>
        <v/>
      </c>
      <c r="I649" s="12"/>
      <c r="J649" s="13"/>
      <c r="K649" s="10"/>
      <c r="L649" s="12" t="str">
        <f>IFERROR(VLOOKUP(B649,Retorno_da_RFB!$D$3:$I$6388,5,0),"")</f>
        <v>047</v>
      </c>
      <c r="M649" s="13">
        <f>IFERROR(VLOOKUP(B649,Retorno_da_RFB!$D$3:$I$6388,6,0),"")</f>
        <v>43563</v>
      </c>
      <c r="N649" s="10" t="str">
        <f>IFERROR(VLOOKUP(B649,Retorno_da_RFB!$D$3:$I$6388,3,0),"")</f>
        <v>8536.90.40</v>
      </c>
      <c r="O649" s="10" t="str">
        <f>IFERROR(VLOOKUP(B649,Retorno_da_RFB!$D$3:$I$6388,4,0),"")</f>
        <v>Conectores elétricos, receptáculo nas versões USB (Universal Serial Bus) dos tipos A, B ou C, próprios para montagem em circuito impresso por inserção (PTH) e/ou montagem em superfície (SMD), para operações em baixas tensões.</v>
      </c>
      <c r="P649" s="12" t="str">
        <f>IFERROR(IF(N649="","",IF(VLOOKUP(LEFT(N649,10),'Universo_BK-BIT'!$A$5:$E$10005,2,0)="","X",VLOOKUP(LEFT(N649,10),'Universo_BK-BIT'!$A$5:$E$10005,2,0))),"X")</f>
        <v>BIT</v>
      </c>
      <c r="Q649" s="12">
        <f>IFERROR(IF(P649="X","",VLOOKUP(LEFT(N649,10),'Universo_BK-BIT'!$A$5:$E$10005,3,0)),"")</f>
        <v>10</v>
      </c>
      <c r="R649" s="14" t="e">
        <f t="shared" si="31"/>
        <v>#REF!</v>
      </c>
      <c r="S649" s="14" t="e">
        <f t="shared" si="32"/>
        <v>#N/A</v>
      </c>
      <c r="T649" s="14"/>
      <c r="U649" s="14" t="str">
        <f ca="1">IFERROR(IF(P649="X",IF(VLOOKUP(B649,'Oficios_-_pend_criticas'!$C$3:$J$4739,5,0)="","",IF(VLOOKUP(B649,'Oficios_-_pend_criticas'!$C$3:$J$4739,7,0)="",IF(TODAY()&gt;VLOOKUP(B649,'Oficios_-_pend_criticas'!$C$3:$J$4739,5,0),"X",""),IF(VLOOKUP(B649,'Oficios_-_pend_criticas'!$C$3:$J$4739,7,0)&gt;VLOOKUP(B649,'Oficios_-_pend_criticas'!$C$3:$J$4739,5,0),"X",""))),""),"")</f>
        <v/>
      </c>
      <c r="V649" s="14" t="str">
        <f ca="1">IFERROR(IF(Q649=0,IF(VLOOKUP(B649,'Oficios_-_pend_criticas'!$C$3:$J$4739,5,0)="","",IF(VLOOKUP(B649,'Oficios_-_pend_criticas'!$C$3:$J$4739,7,0)="",IF(TODAY()&gt;VLOOKUP(B649,'Oficios_-_pend_criticas'!$C$3:$J$4739,5,0),"X",""),IF(VLOOKUP(B649,'Oficios_-_pend_criticas'!$C$3:$J$4739,7,0)&gt;VLOOKUP(B649,'Oficios_-_pend_criticas'!$C$3:$J$4739,5,0),"X",""))),""),"")</f>
        <v/>
      </c>
      <c r="W649" s="14" t="str">
        <f ca="1">IFERROR(IF(P649&lt;&gt;"X",IF(Q649&gt;0,IF(VLOOKUP(B649,'Oficios_-_pend_criticas'!$C$4:$J$4739,5,0)="","",IF(VLOOKUP(B649,'Oficios_-_pend_criticas'!$C$4:$J$4739,7,0)="",IF(TODAY()&gt;VLOOKUP(B649,'Oficios_-_pend_criticas'!$C$4:$J$4739,5,0),"X",""),IF(VLOOKUP(B649,'Oficios_-_pend_criticas'!$C$4:$J$4739,7,0)&gt;VLOOKUP(B649,'Oficios_-_pend_criticas'!$C$4:$J$4739,5,0),"X",""))),""),""),"")</f>
        <v/>
      </c>
    </row>
    <row r="650" spans="1:23" ht="36.75" hidden="1" customHeight="1" x14ac:dyDescent="0.25">
      <c r="A650" s="9" t="str">
        <f t="shared" si="30"/>
        <v/>
      </c>
      <c r="B650" s="10" t="s">
        <v>1594</v>
      </c>
      <c r="C650" s="11" t="e">
        <f>IF(B650="","",VLOOKUP(B650,#REF!,6,0))</f>
        <v>#REF!</v>
      </c>
      <c r="D650" s="12" t="e">
        <f>IF(B650="","",VLOOKUP(B650,#REF!,22,0))</f>
        <v>#REF!</v>
      </c>
      <c r="E650" s="10" t="e">
        <f>IF(B650="","",VLOOKUP(B650,Consultas_públicas!$A$376:$G$3879,7,0))</f>
        <v>#N/A</v>
      </c>
      <c r="F650" s="12" t="s">
        <v>1476</v>
      </c>
      <c r="G650" s="13">
        <v>43550</v>
      </c>
      <c r="H650" s="14" t="str">
        <f>IFERROR(IF(VLOOKUP(B650,'Oficios_-_pend_criticas'!$C$4:$D$4739,2,0)="","","X"),"")</f>
        <v/>
      </c>
      <c r="I650" s="12"/>
      <c r="J650" s="13"/>
      <c r="K650" s="10"/>
      <c r="L650" s="12" t="str">
        <f>IFERROR(VLOOKUP(B650,Retorno_da_RFB!$D$3:$I$6388,5,0),"")</f>
        <v>047</v>
      </c>
      <c r="M650" s="13">
        <f>IFERROR(VLOOKUP(B650,Retorno_da_RFB!$D$3:$I$6388,6,0),"")</f>
        <v>43563</v>
      </c>
      <c r="N650" s="10" t="str">
        <f>IFERROR(VLOOKUP(B650,Retorno_da_RFB!$D$3:$I$6388,3,0),"")</f>
        <v>9031.80.99</v>
      </c>
      <c r="O650" s="10" t="str">
        <f>IFERROR(VLOOKUP(B650,Retorno_da_RFB!$D$3:$I$6388,4,0),"")</f>
        <v>Cabeçotes de escaneamento motorizado para sistema de detecção de ferramentas ou objetos no sentido axial, com ângulo de detecção de até 300° e capacidade de placas ou pinos apalpadores de até 610mm, em alumínio anodizado, grau de proteção IP67, temperatura de trabalho de 0 a 80°C e conector M12x1mm de 8 pinos para unidade de controle.</v>
      </c>
      <c r="P650" s="12" t="str">
        <f>IFERROR(IF(N650="","",IF(VLOOKUP(LEFT(N650,10),'Universo_BK-BIT'!$A$5:$E$10005,2,0)="","X",VLOOKUP(LEFT(N650,10),'Universo_BK-BIT'!$A$5:$E$10005,2,0))),"X")</f>
        <v>BK</v>
      </c>
      <c r="Q650" s="12">
        <f>IFERROR(IF(P650="X","",VLOOKUP(LEFT(N650,10),'Universo_BK-BIT'!$A$5:$E$10005,3,0)),"")</f>
        <v>14</v>
      </c>
      <c r="R650" s="14" t="e">
        <f t="shared" si="31"/>
        <v>#REF!</v>
      </c>
      <c r="S650" s="14" t="e">
        <f t="shared" si="32"/>
        <v>#N/A</v>
      </c>
      <c r="T650" s="14"/>
      <c r="U650" s="14" t="str">
        <f ca="1">IFERROR(IF(P650="X",IF(VLOOKUP(B650,'Oficios_-_pend_criticas'!$C$3:$J$4739,5,0)="","",IF(VLOOKUP(B650,'Oficios_-_pend_criticas'!$C$3:$J$4739,7,0)="",IF(TODAY()&gt;VLOOKUP(B650,'Oficios_-_pend_criticas'!$C$3:$J$4739,5,0),"X",""),IF(VLOOKUP(B650,'Oficios_-_pend_criticas'!$C$3:$J$4739,7,0)&gt;VLOOKUP(B650,'Oficios_-_pend_criticas'!$C$3:$J$4739,5,0),"X",""))),""),"")</f>
        <v/>
      </c>
      <c r="V650" s="14" t="str">
        <f ca="1">IFERROR(IF(Q650=0,IF(VLOOKUP(B650,'Oficios_-_pend_criticas'!$C$3:$J$4739,5,0)="","",IF(VLOOKUP(B650,'Oficios_-_pend_criticas'!$C$3:$J$4739,7,0)="",IF(TODAY()&gt;VLOOKUP(B650,'Oficios_-_pend_criticas'!$C$3:$J$4739,5,0),"X",""),IF(VLOOKUP(B650,'Oficios_-_pend_criticas'!$C$3:$J$4739,7,0)&gt;VLOOKUP(B650,'Oficios_-_pend_criticas'!$C$3:$J$4739,5,0),"X",""))),""),"")</f>
        <v/>
      </c>
      <c r="W650" s="14" t="str">
        <f ca="1">IFERROR(IF(P650&lt;&gt;"X",IF(Q650&gt;0,IF(VLOOKUP(B650,'Oficios_-_pend_criticas'!$C$4:$J$4739,5,0)="","",IF(VLOOKUP(B650,'Oficios_-_pend_criticas'!$C$4:$J$4739,7,0)="",IF(TODAY()&gt;VLOOKUP(B650,'Oficios_-_pend_criticas'!$C$4:$J$4739,5,0),"X",""),IF(VLOOKUP(B650,'Oficios_-_pend_criticas'!$C$4:$J$4739,7,0)&gt;VLOOKUP(B650,'Oficios_-_pend_criticas'!$C$4:$J$4739,5,0),"X",""))),""),""),"")</f>
        <v/>
      </c>
    </row>
    <row r="651" spans="1:23" ht="36.75" hidden="1" customHeight="1" x14ac:dyDescent="0.25">
      <c r="A651" s="9" t="str">
        <f t="shared" si="30"/>
        <v/>
      </c>
      <c r="B651" s="10" t="s">
        <v>1596</v>
      </c>
      <c r="C651" s="11" t="e">
        <f>IF(B651="","",VLOOKUP(B651,#REF!,6,0))</f>
        <v>#REF!</v>
      </c>
      <c r="D651" s="12" t="e">
        <f>IF(B651="","",VLOOKUP(B651,#REF!,22,0))</f>
        <v>#REF!</v>
      </c>
      <c r="E651" s="10" t="e">
        <f>IF(B651="","",VLOOKUP(B651,Consultas_públicas!$A$376:$G$3879,7,0))</f>
        <v>#N/A</v>
      </c>
      <c r="F651" s="12" t="s">
        <v>1476</v>
      </c>
      <c r="G651" s="13">
        <v>43550</v>
      </c>
      <c r="H651" s="14" t="str">
        <f>IFERROR(IF(VLOOKUP(B651,'Oficios_-_pend_criticas'!$C$4:$D$4739,2,0)="","","X"),"")</f>
        <v/>
      </c>
      <c r="I651" s="12"/>
      <c r="J651" s="13"/>
      <c r="K651" s="10"/>
      <c r="L651" s="12" t="str">
        <f>IFERROR(VLOOKUP(B651,Retorno_da_RFB!$D$3:$I$6388,5,0),"")</f>
        <v>047</v>
      </c>
      <c r="M651" s="13">
        <f>IFERROR(VLOOKUP(B651,Retorno_da_RFB!$D$3:$I$6388,6,0),"")</f>
        <v>43563</v>
      </c>
      <c r="N651" s="10" t="str">
        <f>IFERROR(VLOOKUP(B651,Retorno_da_RFB!$D$3:$I$6388,3,0),"")</f>
        <v>9031.90.90</v>
      </c>
      <c r="O651" s="10" t="str">
        <f>IFERROR(VLOOKUP(B651,Retorno_da_RFB!$D$3:$I$6388,4,0),"")</f>
        <v>Pinos apalpadores para cabeçote de escaneamento motorizado de sistema de detecção de ferramentas ou objetos, para montagem em cabeçote de escaneamento motorizado, dimensões dos pinos de 50 a 610mm de comprimento, diâmetro de 2 a 10mm, material V2A.</v>
      </c>
      <c r="P651" s="12" t="str">
        <f>IFERROR(IF(N651="","",IF(VLOOKUP(LEFT(N651,10),'Universo_BK-BIT'!$A$5:$E$10005,2,0)="","X",VLOOKUP(LEFT(N651,10),'Universo_BK-BIT'!$A$5:$E$10005,2,0))),"X")</f>
        <v>BK</v>
      </c>
      <c r="Q651" s="12">
        <f>IFERROR(IF(P651="X","",VLOOKUP(LEFT(N651,10),'Universo_BK-BIT'!$A$5:$E$10005,3,0)),"")</f>
        <v>14</v>
      </c>
      <c r="R651" s="14" t="e">
        <f t="shared" si="31"/>
        <v>#REF!</v>
      </c>
      <c r="S651" s="14" t="e">
        <f t="shared" si="32"/>
        <v>#N/A</v>
      </c>
      <c r="T651" s="14"/>
      <c r="U651" s="14" t="str">
        <f ca="1">IFERROR(IF(P651="X",IF(VLOOKUP(B651,'Oficios_-_pend_criticas'!$C$3:$J$4739,5,0)="","",IF(VLOOKUP(B651,'Oficios_-_pend_criticas'!$C$3:$J$4739,7,0)="",IF(TODAY()&gt;VLOOKUP(B651,'Oficios_-_pend_criticas'!$C$3:$J$4739,5,0),"X",""),IF(VLOOKUP(B651,'Oficios_-_pend_criticas'!$C$3:$J$4739,7,0)&gt;VLOOKUP(B651,'Oficios_-_pend_criticas'!$C$3:$J$4739,5,0),"X",""))),""),"")</f>
        <v/>
      </c>
      <c r="V651" s="14" t="str">
        <f ca="1">IFERROR(IF(Q651=0,IF(VLOOKUP(B651,'Oficios_-_pend_criticas'!$C$3:$J$4739,5,0)="","",IF(VLOOKUP(B651,'Oficios_-_pend_criticas'!$C$3:$J$4739,7,0)="",IF(TODAY()&gt;VLOOKUP(B651,'Oficios_-_pend_criticas'!$C$3:$J$4739,5,0),"X",""),IF(VLOOKUP(B651,'Oficios_-_pend_criticas'!$C$3:$J$4739,7,0)&gt;VLOOKUP(B651,'Oficios_-_pend_criticas'!$C$3:$J$4739,5,0),"X",""))),""),"")</f>
        <v/>
      </c>
      <c r="W651" s="14" t="str">
        <f ca="1">IFERROR(IF(P651&lt;&gt;"X",IF(Q651&gt;0,IF(VLOOKUP(B651,'Oficios_-_pend_criticas'!$C$4:$J$4739,5,0)="","",IF(VLOOKUP(B651,'Oficios_-_pend_criticas'!$C$4:$J$4739,7,0)="",IF(TODAY()&gt;VLOOKUP(B651,'Oficios_-_pend_criticas'!$C$4:$J$4739,5,0),"X",""),IF(VLOOKUP(B651,'Oficios_-_pend_criticas'!$C$4:$J$4739,7,0)&gt;VLOOKUP(B651,'Oficios_-_pend_criticas'!$C$4:$J$4739,5,0),"X",""))),""),""),"")</f>
        <v/>
      </c>
    </row>
    <row r="652" spans="1:23" ht="36.75" hidden="1" customHeight="1" x14ac:dyDescent="0.25">
      <c r="A652" s="9" t="str">
        <f t="shared" si="30"/>
        <v/>
      </c>
      <c r="B652" s="10" t="s">
        <v>1599</v>
      </c>
      <c r="C652" s="11" t="e">
        <f>IF(B652="","",VLOOKUP(B652,#REF!,6,0))</f>
        <v>#REF!</v>
      </c>
      <c r="D652" s="12" t="e">
        <f>IF(B652="","",VLOOKUP(B652,#REF!,22,0))</f>
        <v>#REF!</v>
      </c>
      <c r="E652" s="10" t="e">
        <f>IF(B652="","",VLOOKUP(B652,Consultas_públicas!$A$376:$G$3879,7,0))</f>
        <v>#N/A</v>
      </c>
      <c r="F652" s="12" t="s">
        <v>1476</v>
      </c>
      <c r="G652" s="13">
        <v>43550</v>
      </c>
      <c r="H652" s="14" t="str">
        <f>IFERROR(IF(VLOOKUP(B652,'Oficios_-_pend_criticas'!$C$4:$D$4739,2,0)="","","X"),"")</f>
        <v>X</v>
      </c>
      <c r="I652" s="12"/>
      <c r="J652" s="13"/>
      <c r="K652" s="10"/>
      <c r="L652" s="12" t="str">
        <f>IFERROR(VLOOKUP(B652,Retorno_da_RFB!$D$3:$I$6388,5,0),"")</f>
        <v>047</v>
      </c>
      <c r="M652" s="13">
        <f>IFERROR(VLOOKUP(B652,Retorno_da_RFB!$D$3:$I$6388,6,0),"")</f>
        <v>43563</v>
      </c>
      <c r="N652" s="10" t="str">
        <f>IFERROR(VLOOKUP(B652,Retorno_da_RFB!$D$3:$I$6388,3,0),"")</f>
        <v>8537.10.90</v>
      </c>
      <c r="O652" s="10" t="str">
        <f>IFERROR(VLOOKUP(B652,Retorno_da_RFB!$D$3:$I$6388,4,0),"")</f>
        <v>Unidades de controle para cabeçote de escaneamento motorizado de sistema de detecção de ferramentas ou objetos, comunicação Fieldbus tipo Profinet/Profibus/Ethernet/Ethernet-IP, porta de configuração mini-USB, 3 entradas de controle digitais, 2 saídas a relé, alimentação 24VDC e 4 LEDs para diagnóstico.</v>
      </c>
      <c r="P652" s="12" t="str">
        <f>IFERROR(IF(N652="","",IF(VLOOKUP(LEFT(N652,10),'Universo_BK-BIT'!$A$5:$E$10005,2,0)="","X",VLOOKUP(LEFT(N652,10),'Universo_BK-BIT'!$A$5:$E$10005,2,0))),"X")</f>
        <v>X</v>
      </c>
      <c r="Q652" s="12" t="str">
        <f>IFERROR(IF(P652="X","",VLOOKUP(LEFT(N652,10),'Universo_BK-BIT'!$A$5:$E$10005,3,0)),"")</f>
        <v/>
      </c>
      <c r="R652" s="14" t="e">
        <f t="shared" si="31"/>
        <v>#REF!</v>
      </c>
      <c r="S652" s="14" t="e">
        <f t="shared" si="32"/>
        <v>#N/A</v>
      </c>
      <c r="T652" s="14"/>
      <c r="U652" s="14" t="str">
        <f ca="1">IFERROR(IF(P652="X",IF(VLOOKUP(B652,'Oficios_-_pend_criticas'!$C$3:$J$4739,5,0)="","",IF(VLOOKUP(B652,'Oficios_-_pend_criticas'!$C$3:$J$4739,7,0)="",IF(TODAY()&gt;VLOOKUP(B652,'Oficios_-_pend_criticas'!$C$3:$J$4739,5,0),"X",""),IF(VLOOKUP(B652,'Oficios_-_pend_criticas'!$C$3:$J$4739,7,0)&gt;VLOOKUP(B652,'Oficios_-_pend_criticas'!$C$3:$J$4739,5,0),"X",""))),""),"")</f>
        <v>X</v>
      </c>
      <c r="V652" s="14" t="str">
        <f ca="1">IFERROR(IF(Q652=0,IF(VLOOKUP(B652,'Oficios_-_pend_criticas'!$C$3:$J$4739,5,0)="","",IF(VLOOKUP(B652,'Oficios_-_pend_criticas'!$C$3:$J$4739,7,0)="",IF(TODAY()&gt;VLOOKUP(B652,'Oficios_-_pend_criticas'!$C$3:$J$4739,5,0),"X",""),IF(VLOOKUP(B652,'Oficios_-_pend_criticas'!$C$3:$J$4739,7,0)&gt;VLOOKUP(B652,'Oficios_-_pend_criticas'!$C$3:$J$4739,5,0),"X",""))),""),"")</f>
        <v/>
      </c>
      <c r="W652" s="14" t="str">
        <f ca="1">IFERROR(IF(P652&lt;&gt;"X",IF(Q652&gt;0,IF(VLOOKUP(B652,'Oficios_-_pend_criticas'!$C$4:$J$4739,5,0)="","",IF(VLOOKUP(B652,'Oficios_-_pend_criticas'!$C$4:$J$4739,7,0)="",IF(TODAY()&gt;VLOOKUP(B652,'Oficios_-_pend_criticas'!$C$4:$J$4739,5,0),"X",""),IF(VLOOKUP(B652,'Oficios_-_pend_criticas'!$C$4:$J$4739,7,0)&gt;VLOOKUP(B652,'Oficios_-_pend_criticas'!$C$4:$J$4739,5,0),"X",""))),""),""),"")</f>
        <v/>
      </c>
    </row>
    <row r="653" spans="1:23" ht="36.75" hidden="1" customHeight="1" x14ac:dyDescent="0.25">
      <c r="A653" s="9" t="str">
        <f t="shared" si="30"/>
        <v/>
      </c>
      <c r="B653" s="10" t="s">
        <v>1602</v>
      </c>
      <c r="C653" s="11" t="e">
        <f>IF(B653="","",VLOOKUP(B653,#REF!,6,0))</f>
        <v>#REF!</v>
      </c>
      <c r="D653" s="12" t="e">
        <f>IF(B653="","",VLOOKUP(B653,#REF!,22,0))</f>
        <v>#REF!</v>
      </c>
      <c r="E653" s="10" t="e">
        <f>IF(B653="","",VLOOKUP(B653,Consultas_públicas!$A$376:$G$3879,7,0))</f>
        <v>#N/A</v>
      </c>
      <c r="F653" s="12" t="s">
        <v>1476</v>
      </c>
      <c r="G653" s="13">
        <v>43550</v>
      </c>
      <c r="H653" s="14" t="str">
        <f>IFERROR(IF(VLOOKUP(B653,'Oficios_-_pend_criticas'!$C$4:$D$4739,2,0)="","","X"),"")</f>
        <v/>
      </c>
      <c r="I653" s="12"/>
      <c r="J653" s="13"/>
      <c r="K653" s="10"/>
      <c r="L653" s="12" t="str">
        <f>IFERROR(VLOOKUP(B653,Retorno_da_RFB!$D$3:$I$6388,5,0),"")</f>
        <v>047</v>
      </c>
      <c r="M653" s="13">
        <f>IFERROR(VLOOKUP(B653,Retorno_da_RFB!$D$3:$I$6388,6,0),"")</f>
        <v>43563</v>
      </c>
      <c r="N653" s="10" t="str">
        <f>IFERROR(VLOOKUP(B653,Retorno_da_RFB!$D$3:$I$6388,3,0),"")</f>
        <v>9031.20.90</v>
      </c>
      <c r="O653" s="10" t="str">
        <f>IFERROR(VLOOKUP(B653,Retorno_da_RFB!$D$3:$I$6388,4,0),"")</f>
        <v>Equipamentos eletrônicos para diagnostico de válvulas industriais, equipados com mala de transporte, caixa de aquisição de dados, 4 sensores de pressão de 0 a 30 e 0 a 150psig, 4x para ranges de 900psig, 4 sensores de posição com vida mecânica baseada em 5 milhões de revoluções de haste, resolução infinita de sinal, linearidade independente mais ou menos 0,5%, atrito máximo de 100g para 6ms de vibração entre 10 e 2.000Hz a 15g, kits de adaptação e cabos de conexão.</v>
      </c>
      <c r="P653" s="12" t="str">
        <f>IFERROR(IF(N653="","",IF(VLOOKUP(LEFT(N653,10),'Universo_BK-BIT'!$A$5:$E$10005,2,0)="","X",VLOOKUP(LEFT(N653,10),'Universo_BK-BIT'!$A$5:$E$10005,2,0))),"X")</f>
        <v>BK</v>
      </c>
      <c r="Q653" s="12">
        <f>IFERROR(IF(P653="X","",VLOOKUP(LEFT(N653,10),'Universo_BK-BIT'!$A$5:$E$10005,3,0)),"")</f>
        <v>14</v>
      </c>
      <c r="R653" s="14" t="e">
        <f t="shared" si="31"/>
        <v>#REF!</v>
      </c>
      <c r="S653" s="14" t="e">
        <f t="shared" si="32"/>
        <v>#N/A</v>
      </c>
      <c r="T653" s="14"/>
      <c r="U653" s="14" t="str">
        <f ca="1">IFERROR(IF(P653="X",IF(VLOOKUP(B653,'Oficios_-_pend_criticas'!$C$3:$J$4739,5,0)="","",IF(VLOOKUP(B653,'Oficios_-_pend_criticas'!$C$3:$J$4739,7,0)="",IF(TODAY()&gt;VLOOKUP(B653,'Oficios_-_pend_criticas'!$C$3:$J$4739,5,0),"X",""),IF(VLOOKUP(B653,'Oficios_-_pend_criticas'!$C$3:$J$4739,7,0)&gt;VLOOKUP(B653,'Oficios_-_pend_criticas'!$C$3:$J$4739,5,0),"X",""))),""),"")</f>
        <v/>
      </c>
      <c r="V653" s="14" t="str">
        <f ca="1">IFERROR(IF(Q653=0,IF(VLOOKUP(B653,'Oficios_-_pend_criticas'!$C$3:$J$4739,5,0)="","",IF(VLOOKUP(B653,'Oficios_-_pend_criticas'!$C$3:$J$4739,7,0)="",IF(TODAY()&gt;VLOOKUP(B653,'Oficios_-_pend_criticas'!$C$3:$J$4739,5,0),"X",""),IF(VLOOKUP(B653,'Oficios_-_pend_criticas'!$C$3:$J$4739,7,0)&gt;VLOOKUP(B653,'Oficios_-_pend_criticas'!$C$3:$J$4739,5,0),"X",""))),""),"")</f>
        <v/>
      </c>
      <c r="W653" s="14" t="str">
        <f ca="1">IFERROR(IF(P653&lt;&gt;"X",IF(Q653&gt;0,IF(VLOOKUP(B653,'Oficios_-_pend_criticas'!$C$4:$J$4739,5,0)="","",IF(VLOOKUP(B653,'Oficios_-_pend_criticas'!$C$4:$J$4739,7,0)="",IF(TODAY()&gt;VLOOKUP(B653,'Oficios_-_pend_criticas'!$C$4:$J$4739,5,0),"X",""),IF(VLOOKUP(B653,'Oficios_-_pend_criticas'!$C$4:$J$4739,7,0)&gt;VLOOKUP(B653,'Oficios_-_pend_criticas'!$C$4:$J$4739,5,0),"X",""))),""),""),"")</f>
        <v/>
      </c>
    </row>
    <row r="654" spans="1:23" ht="36.75" hidden="1" customHeight="1" x14ac:dyDescent="0.25">
      <c r="A654" s="9" t="str">
        <f t="shared" si="30"/>
        <v/>
      </c>
      <c r="B654" s="10" t="s">
        <v>1604</v>
      </c>
      <c r="C654" s="11" t="e">
        <f>IF(B654="","",VLOOKUP(B654,#REF!,6,0))</f>
        <v>#REF!</v>
      </c>
      <c r="D654" s="12" t="e">
        <f>IF(B654="","",VLOOKUP(B654,#REF!,22,0))</f>
        <v>#REF!</v>
      </c>
      <c r="E654" s="10" t="e">
        <f>IF(B654="","",VLOOKUP(B654,Consultas_públicas!$A$376:$G$3879,7,0))</f>
        <v>#N/A</v>
      </c>
      <c r="F654" s="12" t="s">
        <v>1476</v>
      </c>
      <c r="G654" s="13">
        <v>43550</v>
      </c>
      <c r="H654" s="14" t="str">
        <f>IFERROR(IF(VLOOKUP(B654,'Oficios_-_pend_criticas'!$C$4:$D$4739,2,0)="","","X"),"")</f>
        <v/>
      </c>
      <c r="I654" s="12"/>
      <c r="J654" s="13"/>
      <c r="K654" s="10"/>
      <c r="L654" s="12" t="str">
        <f>IFERROR(VLOOKUP(B654,Retorno_da_RFB!$D$3:$I$6388,5,0),"")</f>
        <v>047</v>
      </c>
      <c r="M654" s="13">
        <f>IFERROR(VLOOKUP(B654,Retorno_da_RFB!$D$3:$I$6388,6,0),"")</f>
        <v>43563</v>
      </c>
      <c r="N654" s="10" t="str">
        <f>IFERROR(VLOOKUP(B654,Retorno_da_RFB!$D$3:$I$6388,3,0),"")</f>
        <v>8451.40.10</v>
      </c>
      <c r="O654" s="10" t="str">
        <f>IFERROR(VLOOKUP(B654,Retorno_da_RFB!$D$3:$I$6388,4,0),"")</f>
        <v>Máquinas multifuncionais para lavação contínua de tecidos em corda após tintura ou estampa, com velocidade máxima de trabalho de 40m/min, pressão de espremedura de até 200kg, módulos independentes de lavação mecânica intensiva e de lavação por difusão com recirculação forçada do banho sendo cada módulo com capacidade de 15 a 20kg de tecido, sistema de dosagem dos produtos auxiliares por meio de bombas pneumáticas individuais para cada produto.</v>
      </c>
      <c r="P654" s="12" t="str">
        <f>IFERROR(IF(N654="","",IF(VLOOKUP(LEFT(N654,10),'Universo_BK-BIT'!$A$5:$E$10005,2,0)="","X",VLOOKUP(LEFT(N654,10),'Universo_BK-BIT'!$A$5:$E$10005,2,0))),"X")</f>
        <v>BK</v>
      </c>
      <c r="Q654" s="12">
        <f>IFERROR(IF(P654="X","",VLOOKUP(LEFT(N654,10),'Universo_BK-BIT'!$A$5:$E$10005,3,0)),"")</f>
        <v>14</v>
      </c>
      <c r="R654" s="14" t="e">
        <f t="shared" si="31"/>
        <v>#REF!</v>
      </c>
      <c r="S654" s="14" t="e">
        <f t="shared" si="32"/>
        <v>#N/A</v>
      </c>
      <c r="T654" s="14"/>
      <c r="U654" s="14" t="str">
        <f ca="1">IFERROR(IF(P654="X",IF(VLOOKUP(B654,'Oficios_-_pend_criticas'!$C$3:$J$4739,5,0)="","",IF(VLOOKUP(B654,'Oficios_-_pend_criticas'!$C$3:$J$4739,7,0)="",IF(TODAY()&gt;VLOOKUP(B654,'Oficios_-_pend_criticas'!$C$3:$J$4739,5,0),"X",""),IF(VLOOKUP(B654,'Oficios_-_pend_criticas'!$C$3:$J$4739,7,0)&gt;VLOOKUP(B654,'Oficios_-_pend_criticas'!$C$3:$J$4739,5,0),"X",""))),""),"")</f>
        <v/>
      </c>
      <c r="V654" s="14" t="str">
        <f ca="1">IFERROR(IF(Q654=0,IF(VLOOKUP(B654,'Oficios_-_pend_criticas'!$C$3:$J$4739,5,0)="","",IF(VLOOKUP(B654,'Oficios_-_pend_criticas'!$C$3:$J$4739,7,0)="",IF(TODAY()&gt;VLOOKUP(B654,'Oficios_-_pend_criticas'!$C$3:$J$4739,5,0),"X",""),IF(VLOOKUP(B654,'Oficios_-_pend_criticas'!$C$3:$J$4739,7,0)&gt;VLOOKUP(B654,'Oficios_-_pend_criticas'!$C$3:$J$4739,5,0),"X",""))),""),"")</f>
        <v/>
      </c>
      <c r="W654" s="14" t="str">
        <f ca="1">IFERROR(IF(P654&lt;&gt;"X",IF(Q654&gt;0,IF(VLOOKUP(B654,'Oficios_-_pend_criticas'!$C$4:$J$4739,5,0)="","",IF(VLOOKUP(B654,'Oficios_-_pend_criticas'!$C$4:$J$4739,7,0)="",IF(TODAY()&gt;VLOOKUP(B654,'Oficios_-_pend_criticas'!$C$4:$J$4739,5,0),"X",""),IF(VLOOKUP(B654,'Oficios_-_pend_criticas'!$C$4:$J$4739,7,0)&gt;VLOOKUP(B654,'Oficios_-_pend_criticas'!$C$4:$J$4739,5,0),"X",""))),""),""),"")</f>
        <v/>
      </c>
    </row>
    <row r="655" spans="1:23" ht="36.75" hidden="1" customHeight="1" x14ac:dyDescent="0.25">
      <c r="A655" s="9" t="str">
        <f t="shared" si="30"/>
        <v/>
      </c>
      <c r="B655" s="10" t="s">
        <v>1607</v>
      </c>
      <c r="C655" s="11" t="e">
        <f>IF(B655="","",VLOOKUP(B655,#REF!,6,0))</f>
        <v>#REF!</v>
      </c>
      <c r="D655" s="12" t="e">
        <f>IF(B655="","",VLOOKUP(B655,#REF!,22,0))</f>
        <v>#REF!</v>
      </c>
      <c r="E655" s="10" t="e">
        <f>IF(B655="","",VLOOKUP(B655,Consultas_públicas!$A$376:$G$3879,7,0))</f>
        <v>#N/A</v>
      </c>
      <c r="F655" s="12" t="s">
        <v>1476</v>
      </c>
      <c r="G655" s="13">
        <v>43550</v>
      </c>
      <c r="H655" s="14" t="str">
        <f>IFERROR(IF(VLOOKUP(B655,'Oficios_-_pend_criticas'!$C$4:$D$4739,2,0)="","","X"),"")</f>
        <v/>
      </c>
      <c r="I655" s="12"/>
      <c r="J655" s="13"/>
      <c r="K655" s="10"/>
      <c r="L655" s="12" t="str">
        <f>IFERROR(VLOOKUP(B655,Retorno_da_RFB!$D$3:$I$6388,5,0),"")</f>
        <v>047</v>
      </c>
      <c r="M655" s="13">
        <f>IFERROR(VLOOKUP(B655,Retorno_da_RFB!$D$3:$I$6388,6,0),"")</f>
        <v>43563</v>
      </c>
      <c r="N655" s="10" t="str">
        <f>IFERROR(VLOOKUP(B655,Retorno_da_RFB!$D$3:$I$6388,3,0),"")</f>
        <v>8443.39.10</v>
      </c>
      <c r="O655" s="10" t="str">
        <f>IFERROR(VLOOKUP(B655,Retorno_da_RFB!$D$3:$I$6388,4,0),"")</f>
        <v>Máquinas impressoras de jato de tinta para grandes caracteres com sistema piezoelétrico e tinta de fusão a quente (HOT MELT) para imprimir em linha de produção ou não, códigos e logotipos em caixas de papelão, laminados e filmes de embalagem, com área de impressão máxima igual a 65 (A) x 1.200mm (C), máximo de 4 cabeças de impressão com 256 jatos endereçáveis e 512 canhões, velocidade máxima de até 182 (metros/min).</v>
      </c>
      <c r="P655" s="12" t="str">
        <f>IFERROR(IF(N655="","",IF(VLOOKUP(LEFT(N655,10),'Universo_BK-BIT'!$A$5:$E$10005,2,0)="","X",VLOOKUP(LEFT(N655,10),'Universo_BK-BIT'!$A$5:$E$10005,2,0))),"X")</f>
        <v>BK</v>
      </c>
      <c r="Q655" s="12">
        <f>IFERROR(IF(P655="X","",VLOOKUP(LEFT(N655,10),'Universo_BK-BIT'!$A$5:$E$10005,3,0)),"")</f>
        <v>14</v>
      </c>
      <c r="R655" s="14" t="e">
        <f t="shared" si="31"/>
        <v>#REF!</v>
      </c>
      <c r="S655" s="14" t="e">
        <f t="shared" si="32"/>
        <v>#N/A</v>
      </c>
      <c r="T655" s="14"/>
      <c r="U655" s="14" t="str">
        <f ca="1">IFERROR(IF(P655="X",IF(VLOOKUP(B655,'Oficios_-_pend_criticas'!$C$3:$J$4739,5,0)="","",IF(VLOOKUP(B655,'Oficios_-_pend_criticas'!$C$3:$J$4739,7,0)="",IF(TODAY()&gt;VLOOKUP(B655,'Oficios_-_pend_criticas'!$C$3:$J$4739,5,0),"X",""),IF(VLOOKUP(B655,'Oficios_-_pend_criticas'!$C$3:$J$4739,7,0)&gt;VLOOKUP(B655,'Oficios_-_pend_criticas'!$C$3:$J$4739,5,0),"X",""))),""),"")</f>
        <v/>
      </c>
      <c r="V655" s="14" t="str">
        <f ca="1">IFERROR(IF(Q655=0,IF(VLOOKUP(B655,'Oficios_-_pend_criticas'!$C$3:$J$4739,5,0)="","",IF(VLOOKUP(B655,'Oficios_-_pend_criticas'!$C$3:$J$4739,7,0)="",IF(TODAY()&gt;VLOOKUP(B655,'Oficios_-_pend_criticas'!$C$3:$J$4739,5,0),"X",""),IF(VLOOKUP(B655,'Oficios_-_pend_criticas'!$C$3:$J$4739,7,0)&gt;VLOOKUP(B655,'Oficios_-_pend_criticas'!$C$3:$J$4739,5,0),"X",""))),""),"")</f>
        <v/>
      </c>
      <c r="W655" s="14" t="str">
        <f ca="1">IFERROR(IF(P655&lt;&gt;"X",IF(Q655&gt;0,IF(VLOOKUP(B655,'Oficios_-_pend_criticas'!$C$4:$J$4739,5,0)="","",IF(VLOOKUP(B655,'Oficios_-_pend_criticas'!$C$4:$J$4739,7,0)="",IF(TODAY()&gt;VLOOKUP(B655,'Oficios_-_pend_criticas'!$C$4:$J$4739,5,0),"X",""),IF(VLOOKUP(B655,'Oficios_-_pend_criticas'!$C$4:$J$4739,7,0)&gt;VLOOKUP(B655,'Oficios_-_pend_criticas'!$C$4:$J$4739,5,0),"X",""))),""),""),"")</f>
        <v/>
      </c>
    </row>
    <row r="656" spans="1:23" ht="36.75" hidden="1" customHeight="1" x14ac:dyDescent="0.25">
      <c r="A656" s="9" t="str">
        <f t="shared" si="30"/>
        <v/>
      </c>
      <c r="B656" s="10" t="s">
        <v>1609</v>
      </c>
      <c r="C656" s="11" t="e">
        <f>IF(B656="","",VLOOKUP(B656,#REF!,6,0))</f>
        <v>#REF!</v>
      </c>
      <c r="D656" s="12" t="e">
        <f>IF(B656="","",VLOOKUP(B656,#REF!,22,0))</f>
        <v>#REF!</v>
      </c>
      <c r="E656" s="10" t="e">
        <f>IF(B656="","",VLOOKUP(B656,Consultas_públicas!$A$376:$G$3879,7,0))</f>
        <v>#N/A</v>
      </c>
      <c r="F656" s="12" t="s">
        <v>1476</v>
      </c>
      <c r="G656" s="13">
        <v>43550</v>
      </c>
      <c r="H656" s="14" t="str">
        <f>IFERROR(IF(VLOOKUP(B656,'Oficios_-_pend_criticas'!$C$4:$D$4739,2,0)="","","X"),"")</f>
        <v/>
      </c>
      <c r="I656" s="12"/>
      <c r="J656" s="13"/>
      <c r="K656" s="10"/>
      <c r="L656" s="12" t="str">
        <f>IFERROR(VLOOKUP(B656,Retorno_da_RFB!$D$3:$I$6388,5,0),"")</f>
        <v>047</v>
      </c>
      <c r="M656" s="13">
        <f>IFERROR(VLOOKUP(B656,Retorno_da_RFB!$D$3:$I$6388,6,0),"")</f>
        <v>43563</v>
      </c>
      <c r="N656" s="10" t="str">
        <f>IFERROR(VLOOKUP(B656,Retorno_da_RFB!$D$3:$I$6388,3,0),"")</f>
        <v>8443.39.10</v>
      </c>
      <c r="O656" s="10" t="str">
        <f>IFERROR(VLOOKUP(B656,Retorno_da_RFB!$D$3:$I$6388,4,0),"")</f>
        <v>Máquinas impressoras industriais com tecnologia jato de tinta digital LED de passagem única, a ser usada no processamento de papelão ondulado, embalagens de papel e displays, com 4 ou mais cores, tamanho máximo da chapa de 1.800 x 3.000mm, espessura máxima de 35mm, largura máxima de impressão de 1.800mm, velocidade máxima de 75m/min.</v>
      </c>
      <c r="P656" s="12" t="str">
        <f>IFERROR(IF(N656="","",IF(VLOOKUP(LEFT(N656,10),'Universo_BK-BIT'!$A$5:$E$10005,2,0)="","X",VLOOKUP(LEFT(N656,10),'Universo_BK-BIT'!$A$5:$E$10005,2,0))),"X")</f>
        <v>BK</v>
      </c>
      <c r="Q656" s="12">
        <f>IFERROR(IF(P656="X","",VLOOKUP(LEFT(N656,10),'Universo_BK-BIT'!$A$5:$E$10005,3,0)),"")</f>
        <v>14</v>
      </c>
      <c r="R656" s="14" t="e">
        <f t="shared" si="31"/>
        <v>#REF!</v>
      </c>
      <c r="S656" s="14" t="e">
        <f t="shared" si="32"/>
        <v>#N/A</v>
      </c>
      <c r="T656" s="14"/>
      <c r="U656" s="14" t="str">
        <f ca="1">IFERROR(IF(P656="X",IF(VLOOKUP(B656,'Oficios_-_pend_criticas'!$C$3:$J$4739,5,0)="","",IF(VLOOKUP(B656,'Oficios_-_pend_criticas'!$C$3:$J$4739,7,0)="",IF(TODAY()&gt;VLOOKUP(B656,'Oficios_-_pend_criticas'!$C$3:$J$4739,5,0),"X",""),IF(VLOOKUP(B656,'Oficios_-_pend_criticas'!$C$3:$J$4739,7,0)&gt;VLOOKUP(B656,'Oficios_-_pend_criticas'!$C$3:$J$4739,5,0),"X",""))),""),"")</f>
        <v/>
      </c>
      <c r="V656" s="14" t="str">
        <f ca="1">IFERROR(IF(Q656=0,IF(VLOOKUP(B656,'Oficios_-_pend_criticas'!$C$3:$J$4739,5,0)="","",IF(VLOOKUP(B656,'Oficios_-_pend_criticas'!$C$3:$J$4739,7,0)="",IF(TODAY()&gt;VLOOKUP(B656,'Oficios_-_pend_criticas'!$C$3:$J$4739,5,0),"X",""),IF(VLOOKUP(B656,'Oficios_-_pend_criticas'!$C$3:$J$4739,7,0)&gt;VLOOKUP(B656,'Oficios_-_pend_criticas'!$C$3:$J$4739,5,0),"X",""))),""),"")</f>
        <v/>
      </c>
      <c r="W656" s="14" t="str">
        <f ca="1">IFERROR(IF(P656&lt;&gt;"X",IF(Q656&gt;0,IF(VLOOKUP(B656,'Oficios_-_pend_criticas'!$C$4:$J$4739,5,0)="","",IF(VLOOKUP(B656,'Oficios_-_pend_criticas'!$C$4:$J$4739,7,0)="",IF(TODAY()&gt;VLOOKUP(B656,'Oficios_-_pend_criticas'!$C$4:$J$4739,5,0),"X",""),IF(VLOOKUP(B656,'Oficios_-_pend_criticas'!$C$4:$J$4739,7,0)&gt;VLOOKUP(B656,'Oficios_-_pend_criticas'!$C$4:$J$4739,5,0),"X",""))),""),""),"")</f>
        <v/>
      </c>
    </row>
    <row r="657" spans="1:23" ht="36.75" hidden="1" customHeight="1" x14ac:dyDescent="0.25">
      <c r="A657" s="9" t="str">
        <f t="shared" si="30"/>
        <v/>
      </c>
      <c r="B657" s="10" t="s">
        <v>1611</v>
      </c>
      <c r="C657" s="11" t="e">
        <f>IF(B657="","",VLOOKUP(B657,#REF!,6,0))</f>
        <v>#REF!</v>
      </c>
      <c r="D657" s="12" t="e">
        <f>IF(B657="","",VLOOKUP(B657,#REF!,22,0))</f>
        <v>#REF!</v>
      </c>
      <c r="E657" s="10" t="e">
        <f>IF(B657="","",VLOOKUP(B657,Consultas_públicas!$A$376:$G$3879,7,0))</f>
        <v>#N/A</v>
      </c>
      <c r="F657" s="12" t="s">
        <v>1476</v>
      </c>
      <c r="G657" s="13">
        <v>43550</v>
      </c>
      <c r="H657" s="14" t="str">
        <f>IFERROR(IF(VLOOKUP(B657,'Oficios_-_pend_criticas'!$C$4:$D$4739,2,0)="","","X"),"")</f>
        <v/>
      </c>
      <c r="I657" s="12"/>
      <c r="J657" s="13"/>
      <c r="K657" s="10"/>
      <c r="L657" s="12" t="str">
        <f>IFERROR(VLOOKUP(B657,Retorno_da_RFB!$D$3:$I$6388,5,0),"")</f>
        <v>047</v>
      </c>
      <c r="M657" s="13">
        <f>IFERROR(VLOOKUP(B657,Retorno_da_RFB!$D$3:$I$6388,6,0),"")</f>
        <v>43563</v>
      </c>
      <c r="N657" s="10" t="str">
        <f>IFERROR(VLOOKUP(B657,Retorno_da_RFB!$D$3:$I$6388,3,0),"")</f>
        <v>9030.39.90</v>
      </c>
      <c r="O657" s="10" t="str">
        <f>IFERROR(VLOOKUP(B657,Retorno_da_RFB!$D$3:$I$6388,4,0),"")</f>
        <v>Máquinas automáticas para medir o nível de metal exposto (área sem verniz) de latas de alumínio para bebidas, através da medição da corrente elétrica de fuga entre a parede interna de latas revestidas com verniz e o eletrodo da máquina, por meio de solução eletrolítica, com capacidade para medir latas de tamanhos variados, dotadas de: sistema de alimentação por transportador de 6 pistas, módulo de medição de metal exposto, sistemas de manuseio e de classificação “Aprovada/Rejeitada”, indicador de ultrapassagem do limite do metal exposto, indicadores para reabastecimento e de concentração de eletrólito, computador (dual mirrored SSHD), monitor sensível ao toque (touchscreen), teclado, resistor padrão de aferição, unidade de UPS (no break), gabinete com ar condicionado e sistema automático de teste do resistor de calibração durante o ciclo de operação da máquina; com capacidade de medição de até 3 latas por minuto.</v>
      </c>
      <c r="P657" s="12" t="str">
        <f>IFERROR(IF(N657="","",IF(VLOOKUP(LEFT(N657,10),'Universo_BK-BIT'!$A$5:$E$10005,2,0)="","X",VLOOKUP(LEFT(N657,10),'Universo_BK-BIT'!$A$5:$E$10005,2,0))),"X")</f>
        <v>BK</v>
      </c>
      <c r="Q657" s="12">
        <f>IFERROR(IF(P657="X","",VLOOKUP(LEFT(N657,10),'Universo_BK-BIT'!$A$5:$E$10005,3,0)),"")</f>
        <v>14</v>
      </c>
      <c r="R657" s="14" t="e">
        <f t="shared" si="31"/>
        <v>#REF!</v>
      </c>
      <c r="S657" s="14" t="e">
        <f t="shared" si="32"/>
        <v>#N/A</v>
      </c>
      <c r="T657" s="14"/>
      <c r="U657" s="14" t="str">
        <f ca="1">IFERROR(IF(P657="X",IF(VLOOKUP(B657,'Oficios_-_pend_criticas'!$C$3:$J$4739,5,0)="","",IF(VLOOKUP(B657,'Oficios_-_pend_criticas'!$C$3:$J$4739,7,0)="",IF(TODAY()&gt;VLOOKUP(B657,'Oficios_-_pend_criticas'!$C$3:$J$4739,5,0),"X",""),IF(VLOOKUP(B657,'Oficios_-_pend_criticas'!$C$3:$J$4739,7,0)&gt;VLOOKUP(B657,'Oficios_-_pend_criticas'!$C$3:$J$4739,5,0),"X",""))),""),"")</f>
        <v/>
      </c>
      <c r="V657" s="14" t="str">
        <f ca="1">IFERROR(IF(Q657=0,IF(VLOOKUP(B657,'Oficios_-_pend_criticas'!$C$3:$J$4739,5,0)="","",IF(VLOOKUP(B657,'Oficios_-_pend_criticas'!$C$3:$J$4739,7,0)="",IF(TODAY()&gt;VLOOKUP(B657,'Oficios_-_pend_criticas'!$C$3:$J$4739,5,0),"X",""),IF(VLOOKUP(B657,'Oficios_-_pend_criticas'!$C$3:$J$4739,7,0)&gt;VLOOKUP(B657,'Oficios_-_pend_criticas'!$C$3:$J$4739,5,0),"X",""))),""),"")</f>
        <v/>
      </c>
      <c r="W657" s="14" t="str">
        <f ca="1">IFERROR(IF(P657&lt;&gt;"X",IF(Q657&gt;0,IF(VLOOKUP(B657,'Oficios_-_pend_criticas'!$C$4:$J$4739,5,0)="","",IF(VLOOKUP(B657,'Oficios_-_pend_criticas'!$C$4:$J$4739,7,0)="",IF(TODAY()&gt;VLOOKUP(B657,'Oficios_-_pend_criticas'!$C$4:$J$4739,5,0),"X",""),IF(VLOOKUP(B657,'Oficios_-_pend_criticas'!$C$4:$J$4739,7,0)&gt;VLOOKUP(B657,'Oficios_-_pend_criticas'!$C$4:$J$4739,5,0),"X",""))),""),""),"")</f>
        <v/>
      </c>
    </row>
    <row r="658" spans="1:23" ht="36.75" hidden="1" customHeight="1" x14ac:dyDescent="0.25">
      <c r="A658" s="9" t="str">
        <f t="shared" si="30"/>
        <v/>
      </c>
      <c r="B658" s="10" t="s">
        <v>1613</v>
      </c>
      <c r="C658" s="11" t="e">
        <f>IF(B658="","",VLOOKUP(B658,#REF!,6,0))</f>
        <v>#REF!</v>
      </c>
      <c r="D658" s="12" t="e">
        <f>IF(B658="","",VLOOKUP(B658,#REF!,22,0))</f>
        <v>#REF!</v>
      </c>
      <c r="E658" s="10" t="e">
        <f>IF(B658="","",VLOOKUP(B658,Consultas_públicas!$A$376:$G$3879,7,0))</f>
        <v>#N/A</v>
      </c>
      <c r="F658" s="12" t="s">
        <v>1476</v>
      </c>
      <c r="G658" s="13">
        <v>43550</v>
      </c>
      <c r="H658" s="14" t="str">
        <f>IFERROR(IF(VLOOKUP(B658,'Oficios_-_pend_criticas'!$C$4:$D$4739,2,0)="","","X"),"")</f>
        <v/>
      </c>
      <c r="I658" s="12"/>
      <c r="J658" s="13"/>
      <c r="K658" s="10"/>
      <c r="L658" s="12" t="str">
        <f>IFERROR(VLOOKUP(B658,Retorno_da_RFB!$D$3:$I$6388,5,0),"")</f>
        <v>047</v>
      </c>
      <c r="M658" s="13">
        <f>IFERROR(VLOOKUP(B658,Retorno_da_RFB!$D$3:$I$6388,6,0),"")</f>
        <v>43563</v>
      </c>
      <c r="N658" s="10" t="str">
        <f>IFERROR(VLOOKUP(B658,Retorno_da_RFB!$D$3:$I$6388,3,0),"")</f>
        <v>8537.10.20</v>
      </c>
      <c r="O658" s="10" t="str">
        <f>IFERROR(VLOOKUP(B658,Retorno_da_RFB!$D$3:$I$6388,4,0),"")</f>
        <v>Controladores programáveis de dados industriais para gerenciamento e controle de processos, com tensão de operação de entre 85 - 240VAC ou 20 - 28 VDC, velocidade de processamento de até 0.60us/passo para instruções básicas, capacidade de programa de até 200k passos, de 4 a 60 terminais de entradas e saídas (Input/Output), com conectores tipo Header com trava ou terminal parafuso, com os canais de saída acionados por Reles ou Transistores, podendo conter um ou mais canais de comunicação tipo RS232C, RS485, RS422, Ethernet e USB.</v>
      </c>
      <c r="P658" s="12" t="str">
        <f>IFERROR(IF(N658="","",IF(VLOOKUP(LEFT(N658,10),'Universo_BK-BIT'!$A$5:$E$10005,2,0)="","X",VLOOKUP(LEFT(N658,10),'Universo_BK-BIT'!$A$5:$E$10005,2,0))),"X")</f>
        <v>BIT</v>
      </c>
      <c r="Q658" s="12">
        <f>IFERROR(IF(P658="X","",VLOOKUP(LEFT(N658,10),'Universo_BK-BIT'!$A$5:$E$10005,3,0)),"")</f>
        <v>14</v>
      </c>
      <c r="R658" s="14" t="e">
        <f t="shared" si="31"/>
        <v>#REF!</v>
      </c>
      <c r="S658" s="14" t="e">
        <f t="shared" si="32"/>
        <v>#N/A</v>
      </c>
      <c r="T658" s="14"/>
      <c r="U658" s="14" t="str">
        <f ca="1">IFERROR(IF(P658="X",IF(VLOOKUP(B658,'Oficios_-_pend_criticas'!$C$3:$J$4739,5,0)="","",IF(VLOOKUP(B658,'Oficios_-_pend_criticas'!$C$3:$J$4739,7,0)="",IF(TODAY()&gt;VLOOKUP(B658,'Oficios_-_pend_criticas'!$C$3:$J$4739,5,0),"X",""),IF(VLOOKUP(B658,'Oficios_-_pend_criticas'!$C$3:$J$4739,7,0)&gt;VLOOKUP(B658,'Oficios_-_pend_criticas'!$C$3:$J$4739,5,0),"X",""))),""),"")</f>
        <v/>
      </c>
      <c r="V658" s="14" t="str">
        <f ca="1">IFERROR(IF(Q658=0,IF(VLOOKUP(B658,'Oficios_-_pend_criticas'!$C$3:$J$4739,5,0)="","",IF(VLOOKUP(B658,'Oficios_-_pend_criticas'!$C$3:$J$4739,7,0)="",IF(TODAY()&gt;VLOOKUP(B658,'Oficios_-_pend_criticas'!$C$3:$J$4739,5,0),"X",""),IF(VLOOKUP(B658,'Oficios_-_pend_criticas'!$C$3:$J$4739,7,0)&gt;VLOOKUP(B658,'Oficios_-_pend_criticas'!$C$3:$J$4739,5,0),"X",""))),""),"")</f>
        <v/>
      </c>
      <c r="W658" s="14" t="str">
        <f ca="1">IFERROR(IF(P658&lt;&gt;"X",IF(Q658&gt;0,IF(VLOOKUP(B658,'Oficios_-_pend_criticas'!$C$4:$J$4739,5,0)="","",IF(VLOOKUP(B658,'Oficios_-_pend_criticas'!$C$4:$J$4739,7,0)="",IF(TODAY()&gt;VLOOKUP(B658,'Oficios_-_pend_criticas'!$C$4:$J$4739,5,0),"X",""),IF(VLOOKUP(B658,'Oficios_-_pend_criticas'!$C$4:$J$4739,7,0)&gt;VLOOKUP(B658,'Oficios_-_pend_criticas'!$C$4:$J$4739,5,0),"X",""))),""),""),"")</f>
        <v/>
      </c>
    </row>
    <row r="659" spans="1:23" ht="36.75" hidden="1" customHeight="1" x14ac:dyDescent="0.25">
      <c r="A659" s="9" t="str">
        <f t="shared" si="30"/>
        <v/>
      </c>
      <c r="B659" s="10" t="s">
        <v>1615</v>
      </c>
      <c r="C659" s="11" t="e">
        <f>IF(B659="","",VLOOKUP(B659,#REF!,6,0))</f>
        <v>#REF!</v>
      </c>
      <c r="D659" s="12" t="e">
        <f>IF(B659="","",VLOOKUP(B659,#REF!,22,0))</f>
        <v>#REF!</v>
      </c>
      <c r="E659" s="10" t="e">
        <f>IF(B659="","",VLOOKUP(B659,Consultas_públicas!$A$376:$G$3879,7,0))</f>
        <v>#N/A</v>
      </c>
      <c r="F659" s="12" t="s">
        <v>1476</v>
      </c>
      <c r="G659" s="13">
        <v>43550</v>
      </c>
      <c r="H659" s="14" t="str">
        <f>IFERROR(IF(VLOOKUP(B659,'Oficios_-_pend_criticas'!$C$4:$D$4739,2,0)="","","X"),"")</f>
        <v/>
      </c>
      <c r="I659" s="12"/>
      <c r="J659" s="13"/>
      <c r="K659" s="10"/>
      <c r="L659" s="12" t="str">
        <f>IFERROR(VLOOKUP(B659,Retorno_da_RFB!$D$3:$I$6388,5,0),"")</f>
        <v>047</v>
      </c>
      <c r="M659" s="13">
        <f>IFERROR(VLOOKUP(B659,Retorno_da_RFB!$D$3:$I$6388,6,0),"")</f>
        <v>43563</v>
      </c>
      <c r="N659" s="10" t="str">
        <f>IFERROR(VLOOKUP(B659,Retorno_da_RFB!$D$3:$I$6388,3,0),"")</f>
        <v>8517.70.99</v>
      </c>
      <c r="O659" s="10" t="str">
        <f>IFERROR(VLOOKUP(B659,Retorno_da_RFB!$D$3:$I$6388,4,0),"")</f>
        <v>Blindagens metálicas com corpo de aço inox, para guia, suporte e proteção mecânica, contendo dispositivo de detecção da inserção dos cartões SIM ou SD e ejetor do guia de conexão tipo bandeja, em formato e dimensão específicos para integração em terminais portáteis de telefonia celular.</v>
      </c>
      <c r="P659" s="12" t="str">
        <f>IFERROR(IF(N659="","",IF(VLOOKUP(LEFT(N659,10),'Universo_BK-BIT'!$A$5:$E$10005,2,0)="","X",VLOOKUP(LEFT(N659,10),'Universo_BK-BIT'!$A$5:$E$10005,2,0))),"X")</f>
        <v>BIT</v>
      </c>
      <c r="Q659" s="12">
        <f>IFERROR(IF(P659="X","",VLOOKUP(LEFT(N659,10),'Universo_BK-BIT'!$A$5:$E$10005,3,0)),"")</f>
        <v>8</v>
      </c>
      <c r="R659" s="14" t="e">
        <f t="shared" si="31"/>
        <v>#REF!</v>
      </c>
      <c r="S659" s="14" t="e">
        <f t="shared" si="32"/>
        <v>#N/A</v>
      </c>
      <c r="T659" s="14"/>
      <c r="U659" s="14" t="str">
        <f ca="1">IFERROR(IF(P659="X",IF(VLOOKUP(B659,'Oficios_-_pend_criticas'!$C$3:$J$4739,5,0)="","",IF(VLOOKUP(B659,'Oficios_-_pend_criticas'!$C$3:$J$4739,7,0)="",IF(TODAY()&gt;VLOOKUP(B659,'Oficios_-_pend_criticas'!$C$3:$J$4739,5,0),"X",""),IF(VLOOKUP(B659,'Oficios_-_pend_criticas'!$C$3:$J$4739,7,0)&gt;VLOOKUP(B659,'Oficios_-_pend_criticas'!$C$3:$J$4739,5,0),"X",""))),""),"")</f>
        <v/>
      </c>
      <c r="V659" s="14" t="str">
        <f ca="1">IFERROR(IF(Q659=0,IF(VLOOKUP(B659,'Oficios_-_pend_criticas'!$C$3:$J$4739,5,0)="","",IF(VLOOKUP(B659,'Oficios_-_pend_criticas'!$C$3:$J$4739,7,0)="",IF(TODAY()&gt;VLOOKUP(B659,'Oficios_-_pend_criticas'!$C$3:$J$4739,5,0),"X",""),IF(VLOOKUP(B659,'Oficios_-_pend_criticas'!$C$3:$J$4739,7,0)&gt;VLOOKUP(B659,'Oficios_-_pend_criticas'!$C$3:$J$4739,5,0),"X",""))),""),"")</f>
        <v/>
      </c>
      <c r="W659" s="14" t="str">
        <f ca="1">IFERROR(IF(P659&lt;&gt;"X",IF(Q659&gt;0,IF(VLOOKUP(B659,'Oficios_-_pend_criticas'!$C$4:$J$4739,5,0)="","",IF(VLOOKUP(B659,'Oficios_-_pend_criticas'!$C$4:$J$4739,7,0)="",IF(TODAY()&gt;VLOOKUP(B659,'Oficios_-_pend_criticas'!$C$4:$J$4739,5,0),"X",""),IF(VLOOKUP(B659,'Oficios_-_pend_criticas'!$C$4:$J$4739,7,0)&gt;VLOOKUP(B659,'Oficios_-_pend_criticas'!$C$4:$J$4739,5,0),"X",""))),""),""),"")</f>
        <v/>
      </c>
    </row>
    <row r="660" spans="1:23" ht="36.75" hidden="1" customHeight="1" x14ac:dyDescent="0.25">
      <c r="A660" s="9" t="str">
        <f t="shared" si="30"/>
        <v/>
      </c>
      <c r="B660" s="10" t="s">
        <v>1617</v>
      </c>
      <c r="C660" s="11" t="e">
        <f>IF(B660="","",VLOOKUP(B660,#REF!,6,0))</f>
        <v>#REF!</v>
      </c>
      <c r="D660" s="12" t="e">
        <f>IF(B660="","",VLOOKUP(B660,#REF!,22,0))</f>
        <v>#REF!</v>
      </c>
      <c r="E660" s="10" t="e">
        <f>IF(B660="","",VLOOKUP(B660,Consultas_públicas!$A$376:$G$3879,7,0))</f>
        <v>#N/A</v>
      </c>
      <c r="F660" s="12" t="s">
        <v>1476</v>
      </c>
      <c r="G660" s="13">
        <v>43550</v>
      </c>
      <c r="H660" s="14" t="str">
        <f>IFERROR(IF(VLOOKUP(B660,'Oficios_-_pend_criticas'!$C$4:$D$4739,2,0)="","","X"),"")</f>
        <v/>
      </c>
      <c r="I660" s="12"/>
      <c r="J660" s="13"/>
      <c r="K660" s="10"/>
      <c r="L660" s="12" t="str">
        <f>IFERROR(VLOOKUP(B660,Retorno_da_RFB!$D$3:$I$6388,5,0),"")</f>
        <v>047</v>
      </c>
      <c r="M660" s="13">
        <f>IFERROR(VLOOKUP(B660,Retorno_da_RFB!$D$3:$I$6388,6,0),"")</f>
        <v>43563</v>
      </c>
      <c r="N660" s="10" t="str">
        <f>IFERROR(VLOOKUP(B660,Retorno_da_RFB!$D$3:$I$6388,3,0),"")</f>
        <v>8425.39.10</v>
      </c>
      <c r="O660" s="10" t="str">
        <f>IFERROR(VLOOKUP(B660,Retorno_da_RFB!$D$3:$I$6388,4,0),"")</f>
        <v>Guinchos auxiliares de tração florestal, com capacidade de 90kN de tração, cabo de aço de tração com diâmetro de 14mm e comprimento de 300m, com sistema hidráulico composto de bombas hidráulicas, motores hidráulicos, válvulas e sistema eletrônico de controle de tração.</v>
      </c>
      <c r="P660" s="12" t="str">
        <f>IFERROR(IF(N660="","",IF(VLOOKUP(LEFT(N660,10),'Universo_BK-BIT'!$A$5:$E$10005,2,0)="","X",VLOOKUP(LEFT(N660,10),'Universo_BK-BIT'!$A$5:$E$10005,2,0))),"X")</f>
        <v>BK</v>
      </c>
      <c r="Q660" s="12">
        <f>IFERROR(IF(P660="X","",VLOOKUP(LEFT(N660,10),'Universo_BK-BIT'!$A$5:$E$10005,3,0)),"")</f>
        <v>14</v>
      </c>
      <c r="R660" s="14" t="e">
        <f t="shared" si="31"/>
        <v>#REF!</v>
      </c>
      <c r="S660" s="14" t="e">
        <f t="shared" si="32"/>
        <v>#N/A</v>
      </c>
      <c r="T660" s="14"/>
      <c r="U660" s="14" t="str">
        <f ca="1">IFERROR(IF(P660="X",IF(VLOOKUP(B660,'Oficios_-_pend_criticas'!$C$3:$J$4739,5,0)="","",IF(VLOOKUP(B660,'Oficios_-_pend_criticas'!$C$3:$J$4739,7,0)="",IF(TODAY()&gt;VLOOKUP(B660,'Oficios_-_pend_criticas'!$C$3:$J$4739,5,0),"X",""),IF(VLOOKUP(B660,'Oficios_-_pend_criticas'!$C$3:$J$4739,7,0)&gt;VLOOKUP(B660,'Oficios_-_pend_criticas'!$C$3:$J$4739,5,0),"X",""))),""),"")</f>
        <v/>
      </c>
      <c r="V660" s="14" t="str">
        <f ca="1">IFERROR(IF(Q660=0,IF(VLOOKUP(B660,'Oficios_-_pend_criticas'!$C$3:$J$4739,5,0)="","",IF(VLOOKUP(B660,'Oficios_-_pend_criticas'!$C$3:$J$4739,7,0)="",IF(TODAY()&gt;VLOOKUP(B660,'Oficios_-_pend_criticas'!$C$3:$J$4739,5,0),"X",""),IF(VLOOKUP(B660,'Oficios_-_pend_criticas'!$C$3:$J$4739,7,0)&gt;VLOOKUP(B660,'Oficios_-_pend_criticas'!$C$3:$J$4739,5,0),"X",""))),""),"")</f>
        <v/>
      </c>
      <c r="W660" s="14" t="str">
        <f ca="1">IFERROR(IF(P660&lt;&gt;"X",IF(Q660&gt;0,IF(VLOOKUP(B660,'Oficios_-_pend_criticas'!$C$4:$J$4739,5,0)="","",IF(VLOOKUP(B660,'Oficios_-_pend_criticas'!$C$4:$J$4739,7,0)="",IF(TODAY()&gt;VLOOKUP(B660,'Oficios_-_pend_criticas'!$C$4:$J$4739,5,0),"X",""),IF(VLOOKUP(B660,'Oficios_-_pend_criticas'!$C$4:$J$4739,7,0)&gt;VLOOKUP(B660,'Oficios_-_pend_criticas'!$C$4:$J$4739,5,0),"X",""))),""),""),"")</f>
        <v/>
      </c>
    </row>
    <row r="661" spans="1:23" ht="36.75" hidden="1" customHeight="1" x14ac:dyDescent="0.25">
      <c r="A661" s="9" t="str">
        <f t="shared" si="30"/>
        <v/>
      </c>
      <c r="B661" s="10" t="s">
        <v>1619</v>
      </c>
      <c r="C661" s="11" t="e">
        <f>IF(B661="","",VLOOKUP(B661,#REF!,6,0))</f>
        <v>#REF!</v>
      </c>
      <c r="D661" s="12" t="e">
        <f>IF(B661="","",VLOOKUP(B661,#REF!,22,0))</f>
        <v>#REF!</v>
      </c>
      <c r="E661" s="10" t="e">
        <f>IF(B661="","",VLOOKUP(B661,Consultas_públicas!$A$376:$G$3879,7,0))</f>
        <v>#N/A</v>
      </c>
      <c r="F661" s="12" t="s">
        <v>1476</v>
      </c>
      <c r="G661" s="13">
        <v>43550</v>
      </c>
      <c r="H661" s="14" t="str">
        <f>IFERROR(IF(VLOOKUP(B661,'Oficios_-_pend_criticas'!$C$4:$D$4739,2,0)="","","X"),"")</f>
        <v/>
      </c>
      <c r="I661" s="12"/>
      <c r="J661" s="13"/>
      <c r="K661" s="10"/>
      <c r="L661" s="12" t="str">
        <f>IFERROR(VLOOKUP(B661,Retorno_da_RFB!$D$3:$I$6388,5,0),"")</f>
        <v>047</v>
      </c>
      <c r="M661" s="13">
        <f>IFERROR(VLOOKUP(B661,Retorno_da_RFB!$D$3:$I$6388,6,0),"")</f>
        <v>43563</v>
      </c>
      <c r="N661" s="10" t="str">
        <f>IFERROR(VLOOKUP(B661,Retorno_da_RFB!$D$3:$I$6388,3,0),"")</f>
        <v>8428.90.90</v>
      </c>
      <c r="O661" s="10" t="str">
        <f>IFERROR(VLOOKUP(B661,Retorno_da_RFB!$D$3:$I$6388,4,0),"")</f>
        <v>Paletizadores pórticos automáticos para garrafas de vidro, com alimentação e saída automática de paletes, com estação acumuladora de paletes vazios com largura de 1.524mm e comprimento 4.500mm, transferência motorizada controlada VF e “encoders” entre acumulo de paletes e paletização, colchão insuflável para garrafas, posicionamento e centralização motorizada, dotados de 4 guias acionados por 2 motores, transportadores de corrente para movimentação de paletes vazios, armazenamento automático e empilhamento de paletes, transportador de paletes cheios por garrafas, com dimensões de 1.000 x 1.200mm e 1.120 x 1.420mm, mesa acumuladora de garrafas com divisão "Merry-Go-Round" capaz de distribuir garrafas em 4 canais na entrada do paletizador, entrada de garrafas através de esteira, divisão das garrafas na mesa, transportador para reciclagem de garrafas na mesa, saída de garrafas, dotado de sistema de guia fixo instalado na mesa, divisão espontânea do fluxo de garrafas através de 4 canais com recirculação e guia em 4 canais até a entrada do empilhador, integração mecânica, elétrica e de software na linha de transporte e do empurrador, com ajuste dos sentidos por meio de volante com movimento e elevação motorizada controlados por VF, grupo escalonado eletropneumático, contagem antecipada de garrafas por fotocélulas, sistema de alerta e detecção de garrafas colapsadas, separador de lotes, mecanismo de manipulação dos paletes através de ventosas e interface homem-máquina (IHM), controlador lógico programável (CLP) e demais componentes próprios do equipamento.</v>
      </c>
      <c r="P661" s="12" t="str">
        <f>IFERROR(IF(N661="","",IF(VLOOKUP(LEFT(N661,10),'Universo_BK-BIT'!$A$5:$E$10005,2,0)="","X",VLOOKUP(LEFT(N661,10),'Universo_BK-BIT'!$A$5:$E$10005,2,0))),"X")</f>
        <v>BK</v>
      </c>
      <c r="Q661" s="12">
        <f>IFERROR(IF(P661="X","",VLOOKUP(LEFT(N661,10),'Universo_BK-BIT'!$A$5:$E$10005,3,0)),"")</f>
        <v>14</v>
      </c>
      <c r="R661" s="14" t="e">
        <f t="shared" si="31"/>
        <v>#REF!</v>
      </c>
      <c r="S661" s="14" t="e">
        <f t="shared" si="32"/>
        <v>#N/A</v>
      </c>
      <c r="T661" s="14"/>
      <c r="U661" s="14" t="str">
        <f ca="1">IFERROR(IF(P661="X",IF(VLOOKUP(B661,'Oficios_-_pend_criticas'!$C$3:$J$4739,5,0)="","",IF(VLOOKUP(B661,'Oficios_-_pend_criticas'!$C$3:$J$4739,7,0)="",IF(TODAY()&gt;VLOOKUP(B661,'Oficios_-_pend_criticas'!$C$3:$J$4739,5,0),"X",""),IF(VLOOKUP(B661,'Oficios_-_pend_criticas'!$C$3:$J$4739,7,0)&gt;VLOOKUP(B661,'Oficios_-_pend_criticas'!$C$3:$J$4739,5,0),"X",""))),""),"")</f>
        <v/>
      </c>
      <c r="V661" s="14" t="str">
        <f ca="1">IFERROR(IF(Q661=0,IF(VLOOKUP(B661,'Oficios_-_pend_criticas'!$C$3:$J$4739,5,0)="","",IF(VLOOKUP(B661,'Oficios_-_pend_criticas'!$C$3:$J$4739,7,0)="",IF(TODAY()&gt;VLOOKUP(B661,'Oficios_-_pend_criticas'!$C$3:$J$4739,5,0),"X",""),IF(VLOOKUP(B661,'Oficios_-_pend_criticas'!$C$3:$J$4739,7,0)&gt;VLOOKUP(B661,'Oficios_-_pend_criticas'!$C$3:$J$4739,5,0),"X",""))),""),"")</f>
        <v/>
      </c>
      <c r="W661" s="14" t="str">
        <f ca="1">IFERROR(IF(P661&lt;&gt;"X",IF(Q661&gt;0,IF(VLOOKUP(B661,'Oficios_-_pend_criticas'!$C$4:$J$4739,5,0)="","",IF(VLOOKUP(B661,'Oficios_-_pend_criticas'!$C$4:$J$4739,7,0)="",IF(TODAY()&gt;VLOOKUP(B661,'Oficios_-_pend_criticas'!$C$4:$J$4739,5,0),"X",""),IF(VLOOKUP(B661,'Oficios_-_pend_criticas'!$C$4:$J$4739,7,0)&gt;VLOOKUP(B661,'Oficios_-_pend_criticas'!$C$4:$J$4739,5,0),"X",""))),""),""),"")</f>
        <v/>
      </c>
    </row>
    <row r="662" spans="1:23" ht="36.75" hidden="1" customHeight="1" x14ac:dyDescent="0.25">
      <c r="A662" s="9" t="str">
        <f t="shared" si="30"/>
        <v/>
      </c>
      <c r="B662" s="10" t="s">
        <v>1621</v>
      </c>
      <c r="C662" s="11" t="e">
        <f>IF(B662="","",VLOOKUP(B662,#REF!,6,0))</f>
        <v>#REF!</v>
      </c>
      <c r="D662" s="12" t="e">
        <f>IF(B662="","",VLOOKUP(B662,#REF!,22,0))</f>
        <v>#REF!</v>
      </c>
      <c r="E662" s="10" t="e">
        <f>IF(B662="","",VLOOKUP(B662,Consultas_públicas!$A$376:$G$3879,7,0))</f>
        <v>#N/A</v>
      </c>
      <c r="F662" s="12" t="s">
        <v>1476</v>
      </c>
      <c r="G662" s="13">
        <v>43550</v>
      </c>
      <c r="H662" s="14" t="str">
        <f>IFERROR(IF(VLOOKUP(B662,'Oficios_-_pend_criticas'!$C$4:$D$4739,2,0)="","","X"),"")</f>
        <v>X</v>
      </c>
      <c r="I662" s="20" t="s">
        <v>1622</v>
      </c>
      <c r="J662" s="21">
        <v>43644</v>
      </c>
      <c r="K662" s="10"/>
      <c r="L662" s="12">
        <f>IFERROR(VLOOKUP(B662,Retorno_da_RFB!$D$3:$I$6388,5,0),"")</f>
        <v>121</v>
      </c>
      <c r="M662" s="13">
        <f>IFERROR(VLOOKUP(B662,Retorno_da_RFB!$D$3:$I$6388,6,0),"")</f>
        <v>43690</v>
      </c>
      <c r="N662" s="10" t="str">
        <f>IFERROR(VLOOKUP(B662,Retorno_da_RFB!$D$3:$I$6388,3,0),"")</f>
        <v>8529.90.20</v>
      </c>
      <c r="O662" s="10" t="str">
        <f>IFERROR(VLOOKUP(B662,Retorno_da_RFB!$D$3:$I$6388,4,0),"")</f>
        <v>Acabamentos do pedestal, fabricados ou injetados em plásticos, de uso exclusivo em monitores de computadores com displays de 14” à 86" polegadas de diagonal.</v>
      </c>
      <c r="P662" s="12" t="str">
        <f>IFERROR(IF(N662="","",IF(VLOOKUP(LEFT(N662,10),'Universo_BK-BIT'!$A$5:$E$10005,2,0)="","X",VLOOKUP(LEFT(N662,10),'Universo_BK-BIT'!$A$5:$E$10005,2,0))),"X")</f>
        <v>BIT</v>
      </c>
      <c r="Q662" s="12">
        <f>IFERROR(IF(P662="X","",VLOOKUP(LEFT(N662,10),'Universo_BK-BIT'!$A$5:$E$10005,3,0)),"")</f>
        <v>12</v>
      </c>
      <c r="R662" s="14" t="e">
        <f t="shared" si="31"/>
        <v>#REF!</v>
      </c>
      <c r="S662" s="14" t="e">
        <f t="shared" si="32"/>
        <v>#N/A</v>
      </c>
      <c r="T662" s="14"/>
      <c r="U662" s="14" t="str">
        <f ca="1">IFERROR(IF(P662="X",IF(VLOOKUP(B662,'Oficios_-_pend_criticas'!$C$3:$J$4739,5,0)="","",IF(VLOOKUP(B662,'Oficios_-_pend_criticas'!$C$3:$J$4739,7,0)="",IF(TODAY()&gt;VLOOKUP(B662,'Oficios_-_pend_criticas'!$C$3:$J$4739,5,0),"X",""),IF(VLOOKUP(B662,'Oficios_-_pend_criticas'!$C$3:$J$4739,7,0)&gt;VLOOKUP(B662,'Oficios_-_pend_criticas'!$C$3:$J$4739,5,0),"X",""))),""),"")</f>
        <v/>
      </c>
      <c r="V662" s="14" t="str">
        <f ca="1">IFERROR(IF(Q662=0,IF(VLOOKUP(B662,'Oficios_-_pend_criticas'!$C$3:$J$4739,5,0)="","",IF(VLOOKUP(B662,'Oficios_-_pend_criticas'!$C$3:$J$4739,7,0)="",IF(TODAY()&gt;VLOOKUP(B662,'Oficios_-_pend_criticas'!$C$3:$J$4739,5,0),"X",""),IF(VLOOKUP(B662,'Oficios_-_pend_criticas'!$C$3:$J$4739,7,0)&gt;VLOOKUP(B662,'Oficios_-_pend_criticas'!$C$3:$J$4739,5,0),"X",""))),""),"")</f>
        <v/>
      </c>
      <c r="W662" s="14" t="str">
        <f ca="1">IFERROR(IF(P662&lt;&gt;"X",IF(Q662&gt;0,IF(VLOOKUP(B662,'Oficios_-_pend_criticas'!$C$4:$J$4739,5,0)="","",IF(VLOOKUP(B662,'Oficios_-_pend_criticas'!$C$4:$J$4739,7,0)="",IF(TODAY()&gt;VLOOKUP(B662,'Oficios_-_pend_criticas'!$C$4:$J$4739,5,0),"X",""),IF(VLOOKUP(B662,'Oficios_-_pend_criticas'!$C$4:$J$4739,7,0)&gt;VLOOKUP(B662,'Oficios_-_pend_criticas'!$C$4:$J$4739,5,0),"X",""))),""),""),"")</f>
        <v/>
      </c>
    </row>
    <row r="663" spans="1:23" ht="36.75" hidden="1" customHeight="1" x14ac:dyDescent="0.25">
      <c r="A663" s="9" t="str">
        <f t="shared" si="30"/>
        <v/>
      </c>
      <c r="B663" s="10" t="s">
        <v>1624</v>
      </c>
      <c r="C663" s="11" t="e">
        <f>IF(B663="","",VLOOKUP(B663,#REF!,6,0))</f>
        <v>#REF!</v>
      </c>
      <c r="D663" s="12" t="e">
        <f>IF(B663="","",VLOOKUP(B663,#REF!,22,0))</f>
        <v>#REF!</v>
      </c>
      <c r="E663" s="10" t="e">
        <f>IF(B663="","",VLOOKUP(B663,Consultas_públicas!$A$376:$G$3879,7,0))</f>
        <v>#N/A</v>
      </c>
      <c r="F663" s="12" t="s">
        <v>1625</v>
      </c>
      <c r="G663" s="13">
        <v>43557</v>
      </c>
      <c r="H663" s="14" t="str">
        <f>IFERROR(IF(VLOOKUP(B663,'Oficios_-_pend_criticas'!$C$4:$D$4739,2,0)="","","X"),"")</f>
        <v/>
      </c>
      <c r="I663" s="12"/>
      <c r="J663" s="13"/>
      <c r="K663" s="10"/>
      <c r="L663" s="12" t="str">
        <f>IFERROR(VLOOKUP(B663,Retorno_da_RFB!$D$3:$I$6388,5,0),"")</f>
        <v>052</v>
      </c>
      <c r="M663" s="13">
        <f>IFERROR(VLOOKUP(B663,Retorno_da_RFB!$D$3:$I$6388,6,0),"")</f>
        <v>43564</v>
      </c>
      <c r="N663" s="10" t="str">
        <f>IFERROR(VLOOKUP(B663,Retorno_da_RFB!$D$3:$I$6388,3,0),"")</f>
        <v>8428.90.90</v>
      </c>
      <c r="O663" s="10" t="str">
        <f>IFERROR(VLOOKUP(B663,Retorno_da_RFB!$D$3:$I$6388,4,0),"")</f>
        <v>Combinações de máquinas eletro-hidráulicas com controlador lógico programável, utilizadas para movimentar bobinas de alumínio e alimentar prensa de fabricação de copos de latas para bebidas, com capacidade para bobinas de até 30.000 libras (13,6 toneladas), compostas de: um carro transportador sobre trilhos com berço em V, de giro horizontal, movimentação vertical e com dispositivo para elevação de bobina de pequeno diâmetro; um tombador perpendicular de bobina com giro de 90 graus; um desbobinador duplo; uma estante vertical para balanceamento e alinhamento da folha de alumínio e um sistema para controle de velocidade do desenrolamento, por meio de sensores.</v>
      </c>
      <c r="P663" s="12" t="str">
        <f>IFERROR(IF(N663="","",IF(VLOOKUP(LEFT(N663,10),'Universo_BK-BIT'!$A$5:$E$10005,2,0)="","X",VLOOKUP(LEFT(N663,10),'Universo_BK-BIT'!$A$5:$E$10005,2,0))),"X")</f>
        <v>BK</v>
      </c>
      <c r="Q663" s="12">
        <f>IFERROR(IF(P663="X","",VLOOKUP(LEFT(N663,10),'Universo_BK-BIT'!$A$5:$E$10005,3,0)),"")</f>
        <v>14</v>
      </c>
      <c r="R663" s="14" t="e">
        <f t="shared" si="31"/>
        <v>#REF!</v>
      </c>
      <c r="S663" s="14" t="e">
        <f t="shared" si="32"/>
        <v>#N/A</v>
      </c>
      <c r="T663" s="14"/>
      <c r="U663" s="14" t="str">
        <f ca="1">IFERROR(IF(P663="X",IF(VLOOKUP(B663,'Oficios_-_pend_criticas'!$C$3:$J$4739,5,0)="","",IF(VLOOKUP(B663,'Oficios_-_pend_criticas'!$C$3:$J$4739,7,0)="",IF(TODAY()&gt;VLOOKUP(B663,'Oficios_-_pend_criticas'!$C$3:$J$4739,5,0),"X",""),IF(VLOOKUP(B663,'Oficios_-_pend_criticas'!$C$3:$J$4739,7,0)&gt;VLOOKUP(B663,'Oficios_-_pend_criticas'!$C$3:$J$4739,5,0),"X",""))),""),"")</f>
        <v/>
      </c>
      <c r="V663" s="14" t="str">
        <f ca="1">IFERROR(IF(Q663=0,IF(VLOOKUP(B663,'Oficios_-_pend_criticas'!$C$3:$J$4739,5,0)="","",IF(VLOOKUP(B663,'Oficios_-_pend_criticas'!$C$3:$J$4739,7,0)="",IF(TODAY()&gt;VLOOKUP(B663,'Oficios_-_pend_criticas'!$C$3:$J$4739,5,0),"X",""),IF(VLOOKUP(B663,'Oficios_-_pend_criticas'!$C$3:$J$4739,7,0)&gt;VLOOKUP(B663,'Oficios_-_pend_criticas'!$C$3:$J$4739,5,0),"X",""))),""),"")</f>
        <v/>
      </c>
      <c r="W663" s="14" t="str">
        <f ca="1">IFERROR(IF(P663&lt;&gt;"X",IF(Q663&gt;0,IF(VLOOKUP(B663,'Oficios_-_pend_criticas'!$C$4:$J$4739,5,0)="","",IF(VLOOKUP(B663,'Oficios_-_pend_criticas'!$C$4:$J$4739,7,0)="",IF(TODAY()&gt;VLOOKUP(B663,'Oficios_-_pend_criticas'!$C$4:$J$4739,5,0),"X",""),IF(VLOOKUP(B663,'Oficios_-_pend_criticas'!$C$4:$J$4739,7,0)&gt;VLOOKUP(B663,'Oficios_-_pend_criticas'!$C$4:$J$4739,5,0),"X",""))),""),""),"")</f>
        <v/>
      </c>
    </row>
    <row r="664" spans="1:23" ht="36.75" hidden="1" customHeight="1" x14ac:dyDescent="0.25">
      <c r="A664" s="9" t="str">
        <f t="shared" si="30"/>
        <v/>
      </c>
      <c r="B664" s="10" t="s">
        <v>1628</v>
      </c>
      <c r="C664" s="11" t="e">
        <f>IF(B664="","",VLOOKUP(B664,#REF!,6,0))</f>
        <v>#REF!</v>
      </c>
      <c r="D664" s="12" t="e">
        <f>IF(B664="","",VLOOKUP(B664,#REF!,22,0))</f>
        <v>#REF!</v>
      </c>
      <c r="E664" s="10" t="e">
        <f>IF(B664="","",VLOOKUP(B664,Consultas_públicas!$A$376:$G$3879,7,0))</f>
        <v>#N/A</v>
      </c>
      <c r="F664" s="12" t="s">
        <v>1625</v>
      </c>
      <c r="G664" s="13">
        <v>43557</v>
      </c>
      <c r="H664" s="14" t="str">
        <f>IFERROR(IF(VLOOKUP(B664,'Oficios_-_pend_criticas'!$C$4:$D$4739,2,0)="","","X"),"")</f>
        <v/>
      </c>
      <c r="I664" s="12"/>
      <c r="J664" s="13"/>
      <c r="K664" s="10"/>
      <c r="L664" s="12" t="str">
        <f>IFERROR(VLOOKUP(B664,Retorno_da_RFB!$D$3:$I$6388,5,0),"")</f>
        <v>052</v>
      </c>
      <c r="M664" s="13">
        <f>IFERROR(VLOOKUP(B664,Retorno_da_RFB!$D$3:$I$6388,6,0),"")</f>
        <v>43564</v>
      </c>
      <c r="N664" s="10" t="str">
        <f>IFERROR(VLOOKUP(B664,Retorno_da_RFB!$D$3:$I$6388,3,0),"")</f>
        <v>8474.10.00</v>
      </c>
      <c r="O664" s="10" t="str">
        <f>IFERROR(VLOOKUP(B664,Retorno_da_RFB!$D$3:$I$6388,4,0),"")</f>
        <v>Unidades Funcionais para separar chumbo e zinco, por meio de processo de flotação, com capacidade de processamento de até 30ton/h, com teor na alimentação (na entrada) de 6 a 17% de zinco e de 1 a 6% de chumbo, produzindo concentrados finais (na saída) de galena com 45 a 69% de chumbo e esfalerita com 50 a 52% de zinco, dotadas de tanques agitadores, células de flotação, bombas de polpa, sistema automatizado de controle e estruturas metálicas.</v>
      </c>
      <c r="P664" s="12" t="str">
        <f>IFERROR(IF(N664="","",IF(VLOOKUP(LEFT(N664,10),'Universo_BK-BIT'!$A$5:$E$10005,2,0)="","X",VLOOKUP(LEFT(N664,10),'Universo_BK-BIT'!$A$5:$E$10005,2,0))),"X")</f>
        <v>BK</v>
      </c>
      <c r="Q664" s="12">
        <f>IFERROR(IF(P664="X","",VLOOKUP(LEFT(N664,10),'Universo_BK-BIT'!$A$5:$E$10005,3,0)),"")</f>
        <v>14</v>
      </c>
      <c r="R664" s="14" t="e">
        <f t="shared" si="31"/>
        <v>#REF!</v>
      </c>
      <c r="S664" s="14" t="e">
        <f t="shared" si="32"/>
        <v>#N/A</v>
      </c>
      <c r="T664" s="14"/>
      <c r="U664" s="14" t="str">
        <f ca="1">IFERROR(IF(P664="X",IF(VLOOKUP(B664,'Oficios_-_pend_criticas'!$C$3:$J$4739,5,0)="","",IF(VLOOKUP(B664,'Oficios_-_pend_criticas'!$C$3:$J$4739,7,0)="",IF(TODAY()&gt;VLOOKUP(B664,'Oficios_-_pend_criticas'!$C$3:$J$4739,5,0),"X",""),IF(VLOOKUP(B664,'Oficios_-_pend_criticas'!$C$3:$J$4739,7,0)&gt;VLOOKUP(B664,'Oficios_-_pend_criticas'!$C$3:$J$4739,5,0),"X",""))),""),"")</f>
        <v/>
      </c>
      <c r="V664" s="14" t="str">
        <f ca="1">IFERROR(IF(Q664=0,IF(VLOOKUP(B664,'Oficios_-_pend_criticas'!$C$3:$J$4739,5,0)="","",IF(VLOOKUP(B664,'Oficios_-_pend_criticas'!$C$3:$J$4739,7,0)="",IF(TODAY()&gt;VLOOKUP(B664,'Oficios_-_pend_criticas'!$C$3:$J$4739,5,0),"X",""),IF(VLOOKUP(B664,'Oficios_-_pend_criticas'!$C$3:$J$4739,7,0)&gt;VLOOKUP(B664,'Oficios_-_pend_criticas'!$C$3:$J$4739,5,0),"X",""))),""),"")</f>
        <v/>
      </c>
      <c r="W664" s="14" t="str">
        <f ca="1">IFERROR(IF(P664&lt;&gt;"X",IF(Q664&gt;0,IF(VLOOKUP(B664,'Oficios_-_pend_criticas'!$C$4:$J$4739,5,0)="","",IF(VLOOKUP(B664,'Oficios_-_pend_criticas'!$C$4:$J$4739,7,0)="",IF(TODAY()&gt;VLOOKUP(B664,'Oficios_-_pend_criticas'!$C$4:$J$4739,5,0),"X",""),IF(VLOOKUP(B664,'Oficios_-_pend_criticas'!$C$4:$J$4739,7,0)&gt;VLOOKUP(B664,'Oficios_-_pend_criticas'!$C$4:$J$4739,5,0),"X",""))),""),""),"")</f>
        <v/>
      </c>
    </row>
    <row r="665" spans="1:23" ht="36.75" hidden="1" customHeight="1" x14ac:dyDescent="0.25">
      <c r="A665" s="9" t="str">
        <f t="shared" si="30"/>
        <v/>
      </c>
      <c r="B665" s="10" t="s">
        <v>1630</v>
      </c>
      <c r="C665" s="11" t="e">
        <f>IF(B665="","",VLOOKUP(B665,#REF!,6,0))</f>
        <v>#REF!</v>
      </c>
      <c r="D665" s="12" t="e">
        <f>IF(B665="","",VLOOKUP(B665,#REF!,22,0))</f>
        <v>#REF!</v>
      </c>
      <c r="E665" s="10" t="e">
        <f>IF(B665="","",VLOOKUP(B665,Consultas_públicas!$A$376:$G$3879,7,0))</f>
        <v>#N/A</v>
      </c>
      <c r="F665" s="12" t="s">
        <v>1625</v>
      </c>
      <c r="G665" s="13">
        <v>43557</v>
      </c>
      <c r="H665" s="14" t="str">
        <f>IFERROR(IF(VLOOKUP(B665,'Oficios_-_pend_criticas'!$C$4:$D$4739,2,0)="","","X"),"")</f>
        <v/>
      </c>
      <c r="I665" s="12"/>
      <c r="J665" s="13"/>
      <c r="K665" s="10"/>
      <c r="L665" s="12" t="str">
        <f>IFERROR(VLOOKUP(B665,Retorno_da_RFB!$D$3:$I$6388,5,0),"")</f>
        <v>052</v>
      </c>
      <c r="M665" s="13">
        <f>IFERROR(VLOOKUP(B665,Retorno_da_RFB!$D$3:$I$6388,6,0),"")</f>
        <v>43564</v>
      </c>
      <c r="N665" s="10" t="str">
        <f>IFERROR(VLOOKUP(B665,Retorno_da_RFB!$D$3:$I$6388,3,0),"")</f>
        <v>8421.29.90</v>
      </c>
      <c r="O665" s="10" t="str">
        <f>IFERROR(VLOOKUP(B665,Retorno_da_RFB!$D$3:$I$6388,4,0),"")</f>
        <v>Unidades Funcionais para desaguamento de minério e resíduos, com capacidade de processamento de até 30ton/h e umidade na saída de até 12%, dotadas de espessadores, agitadores, bombas de polpa, filtros de prensa, filtro de disco, transportadores de correia, sistema de controle e estruturas metálicas.</v>
      </c>
      <c r="P665" s="12" t="str">
        <f>IFERROR(IF(N665="","",IF(VLOOKUP(LEFT(N665,10),'Universo_BK-BIT'!$A$5:$E$10005,2,0)="","X",VLOOKUP(LEFT(N665,10),'Universo_BK-BIT'!$A$5:$E$10005,2,0))),"X")</f>
        <v>BK</v>
      </c>
      <c r="Q665" s="12">
        <f>IFERROR(IF(P665="X","",VLOOKUP(LEFT(N665,10),'Universo_BK-BIT'!$A$5:$E$10005,3,0)),"")</f>
        <v>14</v>
      </c>
      <c r="R665" s="14" t="e">
        <f t="shared" si="31"/>
        <v>#REF!</v>
      </c>
      <c r="S665" s="14" t="e">
        <f t="shared" si="32"/>
        <v>#N/A</v>
      </c>
      <c r="T665" s="14"/>
      <c r="U665" s="14" t="str">
        <f ca="1">IFERROR(IF(P665="X",IF(VLOOKUP(B665,'Oficios_-_pend_criticas'!$C$3:$J$4739,5,0)="","",IF(VLOOKUP(B665,'Oficios_-_pend_criticas'!$C$3:$J$4739,7,0)="",IF(TODAY()&gt;VLOOKUP(B665,'Oficios_-_pend_criticas'!$C$3:$J$4739,5,0),"X",""),IF(VLOOKUP(B665,'Oficios_-_pend_criticas'!$C$3:$J$4739,7,0)&gt;VLOOKUP(B665,'Oficios_-_pend_criticas'!$C$3:$J$4739,5,0),"X",""))),""),"")</f>
        <v/>
      </c>
      <c r="V665" s="14" t="str">
        <f ca="1">IFERROR(IF(Q665=0,IF(VLOOKUP(B665,'Oficios_-_pend_criticas'!$C$3:$J$4739,5,0)="","",IF(VLOOKUP(B665,'Oficios_-_pend_criticas'!$C$3:$J$4739,7,0)="",IF(TODAY()&gt;VLOOKUP(B665,'Oficios_-_pend_criticas'!$C$3:$J$4739,5,0),"X",""),IF(VLOOKUP(B665,'Oficios_-_pend_criticas'!$C$3:$J$4739,7,0)&gt;VLOOKUP(B665,'Oficios_-_pend_criticas'!$C$3:$J$4739,5,0),"X",""))),""),"")</f>
        <v/>
      </c>
      <c r="W665" s="14" t="str">
        <f ca="1">IFERROR(IF(P665&lt;&gt;"X",IF(Q665&gt;0,IF(VLOOKUP(B665,'Oficios_-_pend_criticas'!$C$4:$J$4739,5,0)="","",IF(VLOOKUP(B665,'Oficios_-_pend_criticas'!$C$4:$J$4739,7,0)="",IF(TODAY()&gt;VLOOKUP(B665,'Oficios_-_pend_criticas'!$C$4:$J$4739,5,0),"X",""),IF(VLOOKUP(B665,'Oficios_-_pend_criticas'!$C$4:$J$4739,7,0)&gt;VLOOKUP(B665,'Oficios_-_pend_criticas'!$C$4:$J$4739,5,0),"X",""))),""),""),"")</f>
        <v/>
      </c>
    </row>
    <row r="666" spans="1:23" ht="36.75" hidden="1" customHeight="1" x14ac:dyDescent="0.25">
      <c r="A666" s="9" t="str">
        <f t="shared" si="30"/>
        <v/>
      </c>
      <c r="B666" s="10" t="s">
        <v>1632</v>
      </c>
      <c r="C666" s="11" t="e">
        <f>IF(B666="","",VLOOKUP(B666,#REF!,6,0))</f>
        <v>#REF!</v>
      </c>
      <c r="D666" s="12" t="e">
        <f>IF(B666="","",VLOOKUP(B666,#REF!,22,0))</f>
        <v>#REF!</v>
      </c>
      <c r="E666" s="10" t="e">
        <f>IF(B666="","",VLOOKUP(B666,Consultas_públicas!$A$376:$G$3879,7,0))</f>
        <v>#N/A</v>
      </c>
      <c r="F666" s="12" t="s">
        <v>1625</v>
      </c>
      <c r="G666" s="13">
        <v>43557</v>
      </c>
      <c r="H666" s="14" t="str">
        <f>IFERROR(IF(VLOOKUP(B666,'Oficios_-_pend_criticas'!$C$4:$D$4739,2,0)="","","X"),"")</f>
        <v/>
      </c>
      <c r="I666" s="12"/>
      <c r="J666" s="13"/>
      <c r="K666" s="10"/>
      <c r="L666" s="12" t="str">
        <f>IFERROR(VLOOKUP(B666,Retorno_da_RFB!$D$3:$I$6388,5,0),"")</f>
        <v>052</v>
      </c>
      <c r="M666" s="13">
        <f>IFERROR(VLOOKUP(B666,Retorno_da_RFB!$D$3:$I$6388,6,0),"")</f>
        <v>43564</v>
      </c>
      <c r="N666" s="10" t="str">
        <f>IFERROR(VLOOKUP(B666,Retorno_da_RFB!$D$3:$I$6388,3,0),"")</f>
        <v>8417.10.20</v>
      </c>
      <c r="O666" s="10" t="str">
        <f>IFERROR(VLOOKUP(B666,Retorno_da_RFB!$D$3:$I$6388,4,0),"")</f>
        <v>Fornos industriais horizontais à vácuo para nitretação, com aquecimento a gás, utilizados no tratamento térmico de nitrocarbonetação, pré-oxidação e citrox de metais através de névoa de água, temperatura máxima de operação de 750°C, com dimensões úteis da câmara de retorta de 900 x 900 x 1.800mm, capacidade máxima de carga para 2.500kg, vácuo máximo de 0,1mbar, fluxo de circulação na atmosfera interna de 6.000m³/h, uniformidade de temperatura programada compreendida de 350 e 700°C, com painel de comando e controle do processo de gaseificação com controlador lógico programável (CLP) e durômetro com mesa X/Y manual de leitura automática.</v>
      </c>
      <c r="P666" s="12" t="str">
        <f>IFERROR(IF(N666="","",IF(VLOOKUP(LEFT(N666,10),'Universo_BK-BIT'!$A$5:$E$10005,2,0)="","X",VLOOKUP(LEFT(N666,10),'Universo_BK-BIT'!$A$5:$E$10005,2,0))),"X")</f>
        <v>BK</v>
      </c>
      <c r="Q666" s="12">
        <f>IFERROR(IF(P666="X","",VLOOKUP(LEFT(N666,10),'Universo_BK-BIT'!$A$5:$E$10005,3,0)),"")</f>
        <v>14</v>
      </c>
      <c r="R666" s="14" t="e">
        <f t="shared" si="31"/>
        <v>#REF!</v>
      </c>
      <c r="S666" s="14" t="e">
        <f t="shared" si="32"/>
        <v>#N/A</v>
      </c>
      <c r="T666" s="14"/>
      <c r="U666" s="14" t="str">
        <f ca="1">IFERROR(IF(P666="X",IF(VLOOKUP(B666,'Oficios_-_pend_criticas'!$C$3:$J$4739,5,0)="","",IF(VLOOKUP(B666,'Oficios_-_pend_criticas'!$C$3:$J$4739,7,0)="",IF(TODAY()&gt;VLOOKUP(B666,'Oficios_-_pend_criticas'!$C$3:$J$4739,5,0),"X",""),IF(VLOOKUP(B666,'Oficios_-_pend_criticas'!$C$3:$J$4739,7,0)&gt;VLOOKUP(B666,'Oficios_-_pend_criticas'!$C$3:$J$4739,5,0),"X",""))),""),"")</f>
        <v/>
      </c>
      <c r="V666" s="14" t="str">
        <f ca="1">IFERROR(IF(Q666=0,IF(VLOOKUP(B666,'Oficios_-_pend_criticas'!$C$3:$J$4739,5,0)="","",IF(VLOOKUP(B666,'Oficios_-_pend_criticas'!$C$3:$J$4739,7,0)="",IF(TODAY()&gt;VLOOKUP(B666,'Oficios_-_pend_criticas'!$C$3:$J$4739,5,0),"X",""),IF(VLOOKUP(B666,'Oficios_-_pend_criticas'!$C$3:$J$4739,7,0)&gt;VLOOKUP(B666,'Oficios_-_pend_criticas'!$C$3:$J$4739,5,0),"X",""))),""),"")</f>
        <v/>
      </c>
      <c r="W666" s="14" t="str">
        <f ca="1">IFERROR(IF(P666&lt;&gt;"X",IF(Q666&gt;0,IF(VLOOKUP(B666,'Oficios_-_pend_criticas'!$C$4:$J$4739,5,0)="","",IF(VLOOKUP(B666,'Oficios_-_pend_criticas'!$C$4:$J$4739,7,0)="",IF(TODAY()&gt;VLOOKUP(B666,'Oficios_-_pend_criticas'!$C$4:$J$4739,5,0),"X",""),IF(VLOOKUP(B666,'Oficios_-_pend_criticas'!$C$4:$J$4739,7,0)&gt;VLOOKUP(B666,'Oficios_-_pend_criticas'!$C$4:$J$4739,5,0),"X",""))),""),""),"")</f>
        <v/>
      </c>
    </row>
    <row r="667" spans="1:23" ht="36.75" hidden="1" customHeight="1" x14ac:dyDescent="0.25">
      <c r="A667" s="9" t="str">
        <f t="shared" si="30"/>
        <v/>
      </c>
      <c r="B667" s="10" t="s">
        <v>1635</v>
      </c>
      <c r="C667" s="11" t="e">
        <f>IF(B667="","",VLOOKUP(B667,#REF!,6,0))</f>
        <v>#REF!</v>
      </c>
      <c r="D667" s="12" t="e">
        <f>IF(B667="","",VLOOKUP(B667,#REF!,22,0))</f>
        <v>#REF!</v>
      </c>
      <c r="E667" s="10" t="e">
        <f>IF(B667="","",VLOOKUP(B667,Consultas_públicas!$A$376:$G$3879,7,0))</f>
        <v>#N/A</v>
      </c>
      <c r="F667" s="12" t="s">
        <v>1625</v>
      </c>
      <c r="G667" s="13">
        <v>43557</v>
      </c>
      <c r="H667" s="14" t="str">
        <f>IFERROR(IF(VLOOKUP(B667,'Oficios_-_pend_criticas'!$C$4:$D$4739,2,0)="","","X"),"")</f>
        <v/>
      </c>
      <c r="I667" s="12"/>
      <c r="J667" s="13"/>
      <c r="K667" s="10"/>
      <c r="L667" s="12" t="str">
        <f>IFERROR(VLOOKUP(B667,Retorno_da_RFB!$D$3:$I$6388,5,0),"")</f>
        <v>052</v>
      </c>
      <c r="M667" s="13">
        <f>IFERROR(VLOOKUP(B667,Retorno_da_RFB!$D$3:$I$6388,6,0),"")</f>
        <v>43564</v>
      </c>
      <c r="N667" s="10" t="str">
        <f>IFERROR(VLOOKUP(B667,Retorno_da_RFB!$D$3:$I$6388,3,0),"")</f>
        <v>8438.50.00</v>
      </c>
      <c r="O667" s="10" t="str">
        <f>IFERROR(VLOOKUP(B667,Retorno_da_RFB!$D$3:$I$6388,4,0),"")</f>
        <v>Máquinas de insensibilização por gás carbônico para atordoamento de suínos em grupos de 4 a 9 animais por cesto; com 1 a 3 unidades de cestos, tempo do ciclo médio de 150 segundos para cada cesto; velocidade de 100 até 660 suínos/hora, dotados de portões corrediços de condução de suínos até o equipamento, mesa rolante para descarga de suínos, esteira transportadora de suínos para pendura e sistema de controle por CLP e IHM</v>
      </c>
      <c r="P667" s="12" t="str">
        <f>IFERROR(IF(N667="","",IF(VLOOKUP(LEFT(N667,10),'Universo_BK-BIT'!$A$5:$E$10005,2,0)="","X",VLOOKUP(LEFT(N667,10),'Universo_BK-BIT'!$A$5:$E$10005,2,0))),"X")</f>
        <v>BK</v>
      </c>
      <c r="Q667" s="12">
        <f>IFERROR(IF(P667="X","",VLOOKUP(LEFT(N667,10),'Universo_BK-BIT'!$A$5:$E$10005,3,0)),"")</f>
        <v>14</v>
      </c>
      <c r="R667" s="14" t="e">
        <f t="shared" si="31"/>
        <v>#REF!</v>
      </c>
      <c r="S667" s="14" t="e">
        <f t="shared" si="32"/>
        <v>#N/A</v>
      </c>
      <c r="T667" s="14"/>
      <c r="U667" s="14" t="str">
        <f ca="1">IFERROR(IF(P667="X",IF(VLOOKUP(B667,'Oficios_-_pend_criticas'!$C$3:$J$4739,5,0)="","",IF(VLOOKUP(B667,'Oficios_-_pend_criticas'!$C$3:$J$4739,7,0)="",IF(TODAY()&gt;VLOOKUP(B667,'Oficios_-_pend_criticas'!$C$3:$J$4739,5,0),"X",""),IF(VLOOKUP(B667,'Oficios_-_pend_criticas'!$C$3:$J$4739,7,0)&gt;VLOOKUP(B667,'Oficios_-_pend_criticas'!$C$3:$J$4739,5,0),"X",""))),""),"")</f>
        <v/>
      </c>
      <c r="V667" s="14" t="str">
        <f ca="1">IFERROR(IF(Q667=0,IF(VLOOKUP(B667,'Oficios_-_pend_criticas'!$C$3:$J$4739,5,0)="","",IF(VLOOKUP(B667,'Oficios_-_pend_criticas'!$C$3:$J$4739,7,0)="",IF(TODAY()&gt;VLOOKUP(B667,'Oficios_-_pend_criticas'!$C$3:$J$4739,5,0),"X",""),IF(VLOOKUP(B667,'Oficios_-_pend_criticas'!$C$3:$J$4739,7,0)&gt;VLOOKUP(B667,'Oficios_-_pend_criticas'!$C$3:$J$4739,5,0),"X",""))),""),"")</f>
        <v/>
      </c>
      <c r="W667" s="14" t="str">
        <f ca="1">IFERROR(IF(P667&lt;&gt;"X",IF(Q667&gt;0,IF(VLOOKUP(B667,'Oficios_-_pend_criticas'!$C$4:$J$4739,5,0)="","",IF(VLOOKUP(B667,'Oficios_-_pend_criticas'!$C$4:$J$4739,7,0)="",IF(TODAY()&gt;VLOOKUP(B667,'Oficios_-_pend_criticas'!$C$4:$J$4739,5,0),"X",""),IF(VLOOKUP(B667,'Oficios_-_pend_criticas'!$C$4:$J$4739,7,0)&gt;VLOOKUP(B667,'Oficios_-_pend_criticas'!$C$4:$J$4739,5,0),"X",""))),""),""),"")</f>
        <v/>
      </c>
    </row>
    <row r="668" spans="1:23" ht="36.75" hidden="1" customHeight="1" x14ac:dyDescent="0.25">
      <c r="A668" s="9" t="str">
        <f t="shared" si="30"/>
        <v/>
      </c>
      <c r="B668" s="10" t="s">
        <v>1637</v>
      </c>
      <c r="C668" s="11" t="e">
        <f>IF(B668="","",VLOOKUP(B668,#REF!,6,0))</f>
        <v>#REF!</v>
      </c>
      <c r="D668" s="12" t="e">
        <f>IF(B668="","",VLOOKUP(B668,#REF!,22,0))</f>
        <v>#REF!</v>
      </c>
      <c r="E668" s="10" t="e">
        <f>IF(B668="","",VLOOKUP(B668,Consultas_públicas!$A$376:$G$3879,7,0))</f>
        <v>#N/A</v>
      </c>
      <c r="F668" s="12" t="s">
        <v>1625</v>
      </c>
      <c r="G668" s="13">
        <v>43557</v>
      </c>
      <c r="H668" s="14" t="str">
        <f>IFERROR(IF(VLOOKUP(B668,'Oficios_-_pend_criticas'!$C$4:$D$4739,2,0)="","","X"),"")</f>
        <v/>
      </c>
      <c r="I668" s="12"/>
      <c r="J668" s="13"/>
      <c r="K668" s="10"/>
      <c r="L668" s="12" t="str">
        <f>IFERROR(VLOOKUP(B668,Retorno_da_RFB!$D$3:$I$6388,5,0),"")</f>
        <v>052</v>
      </c>
      <c r="M668" s="13">
        <f>IFERROR(VLOOKUP(B668,Retorno_da_RFB!$D$3:$I$6388,6,0),"")</f>
        <v>43564</v>
      </c>
      <c r="N668" s="10" t="str">
        <f>IFERROR(VLOOKUP(B668,Retorno_da_RFB!$D$3:$I$6388,3,0),"")</f>
        <v>9018.19.90</v>
      </c>
      <c r="O668" s="10" t="str">
        <f>IFERROR(VLOOKUP(B668,Retorno_da_RFB!$D$3:$I$6388,4,0),"")</f>
        <v>Kits de suporte de cabos para bobina do gradiente com comprimento de 719.2mm e largura de 720.5mm; conjunto dotados de 2 peças fabricadas em laminado fenólico a base de vidro, atendendo aos requisitos RoHS; contém espumas de uretano celular de alta densidade poroso, inseridas no plano de contato do suporte com o magneto para vedação e alinhamento das partes.</v>
      </c>
      <c r="P668" s="12" t="str">
        <f>IFERROR(IF(N668="","",IF(VLOOKUP(LEFT(N668,10),'Universo_BK-BIT'!$A$5:$E$10005,2,0)="","X",VLOOKUP(LEFT(N668,10),'Universo_BK-BIT'!$A$5:$E$10005,2,0))),"X")</f>
        <v>BK</v>
      </c>
      <c r="Q668" s="12">
        <f>IFERROR(IF(P668="X","",VLOOKUP(LEFT(N668,10),'Universo_BK-BIT'!$A$5:$E$10005,3,0)),"")</f>
        <v>14</v>
      </c>
      <c r="R668" s="14" t="e">
        <f t="shared" si="31"/>
        <v>#REF!</v>
      </c>
      <c r="S668" s="14" t="e">
        <f t="shared" si="32"/>
        <v>#N/A</v>
      </c>
      <c r="T668" s="14"/>
      <c r="U668" s="14" t="str">
        <f ca="1">IFERROR(IF(P668="X",IF(VLOOKUP(B668,'Oficios_-_pend_criticas'!$C$3:$J$4739,5,0)="","",IF(VLOOKUP(B668,'Oficios_-_pend_criticas'!$C$3:$J$4739,7,0)="",IF(TODAY()&gt;VLOOKUP(B668,'Oficios_-_pend_criticas'!$C$3:$J$4739,5,0),"X",""),IF(VLOOKUP(B668,'Oficios_-_pend_criticas'!$C$3:$J$4739,7,0)&gt;VLOOKUP(B668,'Oficios_-_pend_criticas'!$C$3:$J$4739,5,0),"X",""))),""),"")</f>
        <v/>
      </c>
      <c r="V668" s="14" t="str">
        <f ca="1">IFERROR(IF(Q668=0,IF(VLOOKUP(B668,'Oficios_-_pend_criticas'!$C$3:$J$4739,5,0)="","",IF(VLOOKUP(B668,'Oficios_-_pend_criticas'!$C$3:$J$4739,7,0)="",IF(TODAY()&gt;VLOOKUP(B668,'Oficios_-_pend_criticas'!$C$3:$J$4739,5,0),"X",""),IF(VLOOKUP(B668,'Oficios_-_pend_criticas'!$C$3:$J$4739,7,0)&gt;VLOOKUP(B668,'Oficios_-_pend_criticas'!$C$3:$J$4739,5,0),"X",""))),""),"")</f>
        <v/>
      </c>
      <c r="W668" s="14" t="str">
        <f ca="1">IFERROR(IF(P668&lt;&gt;"X",IF(Q668&gt;0,IF(VLOOKUP(B668,'Oficios_-_pend_criticas'!$C$4:$J$4739,5,0)="","",IF(VLOOKUP(B668,'Oficios_-_pend_criticas'!$C$4:$J$4739,7,0)="",IF(TODAY()&gt;VLOOKUP(B668,'Oficios_-_pend_criticas'!$C$4:$J$4739,5,0),"X",""),IF(VLOOKUP(B668,'Oficios_-_pend_criticas'!$C$4:$J$4739,7,0)&gt;VLOOKUP(B668,'Oficios_-_pend_criticas'!$C$4:$J$4739,5,0),"X",""))),""),""),"")</f>
        <v/>
      </c>
    </row>
    <row r="669" spans="1:23" ht="36.75" hidden="1" customHeight="1" x14ac:dyDescent="0.25">
      <c r="A669" s="9" t="str">
        <f t="shared" si="30"/>
        <v/>
      </c>
      <c r="B669" s="10" t="s">
        <v>1639</v>
      </c>
      <c r="C669" s="11" t="e">
        <f>IF(B669="","",VLOOKUP(B669,#REF!,6,0))</f>
        <v>#REF!</v>
      </c>
      <c r="D669" s="12" t="e">
        <f>IF(B669="","",VLOOKUP(B669,#REF!,22,0))</f>
        <v>#REF!</v>
      </c>
      <c r="E669" s="10" t="e">
        <f>IF(B669="","",VLOOKUP(B669,Consultas_públicas!$A$376:$G$3879,7,0))</f>
        <v>#N/A</v>
      </c>
      <c r="F669" s="12" t="s">
        <v>1625</v>
      </c>
      <c r="G669" s="13">
        <v>43557</v>
      </c>
      <c r="H669" s="14" t="str">
        <f>IFERROR(IF(VLOOKUP(B669,'Oficios_-_pend_criticas'!$C$4:$D$4739,2,0)="","","X"),"")</f>
        <v/>
      </c>
      <c r="I669" s="12"/>
      <c r="J669" s="13"/>
      <c r="K669" s="10"/>
      <c r="L669" s="12" t="str">
        <f>IFERROR(VLOOKUP(B669,Retorno_da_RFB!$D$3:$I$6388,5,0),"")</f>
        <v>052</v>
      </c>
      <c r="M669" s="13">
        <f>IFERROR(VLOOKUP(B669,Retorno_da_RFB!$D$3:$I$6388,6,0),"")</f>
        <v>43564</v>
      </c>
      <c r="N669" s="10" t="str">
        <f>IFERROR(VLOOKUP(B669,Retorno_da_RFB!$D$3:$I$6388,3,0),"")</f>
        <v>9031.80.99</v>
      </c>
      <c r="O669" s="10" t="str">
        <f>IFERROR(VLOOKUP(B669,Retorno_da_RFB!$D$3:$I$6388,4,0),"")</f>
        <v>Aparelhos para ensaios não destrutivos para inspeção em fundo de tanque por meio do método de detecção automática da fuga de fluxo do campo magnético, MFL, em alta resolução (5.2mm x 1mm) capazes de detectar falhas superficiais em chapas de tanques de armazenamento com espessura de 6 a 20mm, com velocidade de análise de 500mm/s, sensibilidade máxima de 20%, resolução linear a partir de 0.5mm, com 48 sensores de efeito hall, completo com laptop semi-robusto ou robusto, bateria de íon-lítio e maleta de transporte.</v>
      </c>
      <c r="P669" s="12" t="str">
        <f>IFERROR(IF(N669="","",IF(VLOOKUP(LEFT(N669,10),'Universo_BK-BIT'!$A$5:$E$10005,2,0)="","X",VLOOKUP(LEFT(N669,10),'Universo_BK-BIT'!$A$5:$E$10005,2,0))),"X")</f>
        <v>BK</v>
      </c>
      <c r="Q669" s="12">
        <f>IFERROR(IF(P669="X","",VLOOKUP(LEFT(N669,10),'Universo_BK-BIT'!$A$5:$E$10005,3,0)),"")</f>
        <v>14</v>
      </c>
      <c r="R669" s="14" t="e">
        <f t="shared" si="31"/>
        <v>#REF!</v>
      </c>
      <c r="S669" s="14" t="e">
        <f t="shared" si="32"/>
        <v>#N/A</v>
      </c>
      <c r="T669" s="14"/>
      <c r="U669" s="14" t="str">
        <f ca="1">IFERROR(IF(P669="X",IF(VLOOKUP(B669,'Oficios_-_pend_criticas'!$C$3:$J$4739,5,0)="","",IF(VLOOKUP(B669,'Oficios_-_pend_criticas'!$C$3:$J$4739,7,0)="",IF(TODAY()&gt;VLOOKUP(B669,'Oficios_-_pend_criticas'!$C$3:$J$4739,5,0),"X",""),IF(VLOOKUP(B669,'Oficios_-_pend_criticas'!$C$3:$J$4739,7,0)&gt;VLOOKUP(B669,'Oficios_-_pend_criticas'!$C$3:$J$4739,5,0),"X",""))),""),"")</f>
        <v/>
      </c>
      <c r="V669" s="14" t="str">
        <f ca="1">IFERROR(IF(Q669=0,IF(VLOOKUP(B669,'Oficios_-_pend_criticas'!$C$3:$J$4739,5,0)="","",IF(VLOOKUP(B669,'Oficios_-_pend_criticas'!$C$3:$J$4739,7,0)="",IF(TODAY()&gt;VLOOKUP(B669,'Oficios_-_pend_criticas'!$C$3:$J$4739,5,0),"X",""),IF(VLOOKUP(B669,'Oficios_-_pend_criticas'!$C$3:$J$4739,7,0)&gt;VLOOKUP(B669,'Oficios_-_pend_criticas'!$C$3:$J$4739,5,0),"X",""))),""),"")</f>
        <v/>
      </c>
      <c r="W669" s="14" t="str">
        <f ca="1">IFERROR(IF(P669&lt;&gt;"X",IF(Q669&gt;0,IF(VLOOKUP(B669,'Oficios_-_pend_criticas'!$C$4:$J$4739,5,0)="","",IF(VLOOKUP(B669,'Oficios_-_pend_criticas'!$C$4:$J$4739,7,0)="",IF(TODAY()&gt;VLOOKUP(B669,'Oficios_-_pend_criticas'!$C$4:$J$4739,5,0),"X",""),IF(VLOOKUP(B669,'Oficios_-_pend_criticas'!$C$4:$J$4739,7,0)&gt;VLOOKUP(B669,'Oficios_-_pend_criticas'!$C$4:$J$4739,5,0),"X",""))),""),""),"")</f>
        <v/>
      </c>
    </row>
    <row r="670" spans="1:23" ht="36.75" hidden="1" customHeight="1" x14ac:dyDescent="0.25">
      <c r="A670" s="9" t="str">
        <f t="shared" si="30"/>
        <v/>
      </c>
      <c r="B670" s="10" t="s">
        <v>1641</v>
      </c>
      <c r="C670" s="11" t="e">
        <f>IF(B670="","",VLOOKUP(B670,#REF!,6,0))</f>
        <v>#REF!</v>
      </c>
      <c r="D670" s="12" t="e">
        <f>IF(B670="","",VLOOKUP(B670,#REF!,22,0))</f>
        <v>#REF!</v>
      </c>
      <c r="E670" s="10" t="e">
        <f>IF(B670="","",VLOOKUP(B670,Consultas_públicas!$A$376:$G$3879,7,0))</f>
        <v>#N/A</v>
      </c>
      <c r="F670" s="12" t="s">
        <v>1625</v>
      </c>
      <c r="G670" s="13">
        <v>43557</v>
      </c>
      <c r="H670" s="14" t="str">
        <f>IFERROR(IF(VLOOKUP(B670,'Oficios_-_pend_criticas'!$C$4:$D$4739,2,0)="","","X"),"")</f>
        <v/>
      </c>
      <c r="I670" s="12"/>
      <c r="J670" s="13"/>
      <c r="K670" s="10"/>
      <c r="L670" s="12" t="str">
        <f>IFERROR(VLOOKUP(B670,Retorno_da_RFB!$D$3:$I$6388,5,0),"")</f>
        <v>052</v>
      </c>
      <c r="M670" s="13">
        <f>IFERROR(VLOOKUP(B670,Retorno_da_RFB!$D$3:$I$6388,6,0),"")</f>
        <v>43564</v>
      </c>
      <c r="N670" s="10" t="str">
        <f>IFERROR(VLOOKUP(B670,Retorno_da_RFB!$D$3:$I$6388,3,0),"")</f>
        <v>8477.20.10</v>
      </c>
      <c r="O670" s="10" t="str">
        <f>IFERROR(VLOOKUP(B670,Retorno_da_RFB!$D$3:$I$6388,4,0),"")</f>
        <v>Combinações de máquinas para extrusão de chapas de poliestireno expandido (EPS), para fabricação de produtos espumados, com capacidade de 400kg/h, compostas de:1 sistema de alimentação e mistura automático;1 sistema de funil magnético tipo gaveta com barras magnéticas;1 sistema de bomba de dosagem de gás de alta pressão triplo cabeçote;1 extrusora primária refrigerada a ar, com rosca de diâmetro 100mm e razão L/D 34:1;1 sistema de flanges de entrada e saída para acoplamento troca de tela hidráulico;1 sistema de acoplamento de passagem interligando extrusora primária e secundária;1 extrusora secundária, com diâmetro da rosca de 130mm e razão L/D 32:1;1 sistema de circulação e resfriamento de água para extrusora secundária;1 sistema de cabeçote anular com diâmetro próprio para formação de um tubo;1 sistema de mandril de resfriamento do tubo;1 sistema de carro de movimentação do mandril de resfriamento adaptado com lâminas laterais para transformar o tubo em 2 chapas;1 sistema de puxador com rolos para puxar as chapas;2 sistemas de bobinadeiras pneumáticas duplas para o recolhimento das chapas;1 sistema de painel de controle único e central para todo o equipamento;1 sistema de controle computadorizado com controlador lógico programável (CLP)“touchscreen” para controle de todos os sistemas que compõem a máquina;1 sistema de detecção de gás.</v>
      </c>
      <c r="P670" s="12" t="str">
        <f>IFERROR(IF(N670="","",IF(VLOOKUP(LEFT(N670,10),'Universo_BK-BIT'!$A$5:$E$10005,2,0)="","X",VLOOKUP(LEFT(N670,10),'Universo_BK-BIT'!$A$5:$E$10005,2,0))),"X")</f>
        <v>BK</v>
      </c>
      <c r="Q670" s="12">
        <f>IFERROR(IF(P670="X","",VLOOKUP(LEFT(N670,10),'Universo_BK-BIT'!$A$5:$E$10005,3,0)),"")</f>
        <v>14</v>
      </c>
      <c r="R670" s="14" t="e">
        <f t="shared" si="31"/>
        <v>#REF!</v>
      </c>
      <c r="S670" s="14" t="e">
        <f t="shared" si="32"/>
        <v>#N/A</v>
      </c>
      <c r="T670" s="14"/>
      <c r="U670" s="14" t="str">
        <f ca="1">IFERROR(IF(P670="X",IF(VLOOKUP(B670,'Oficios_-_pend_criticas'!$C$3:$J$4739,5,0)="","",IF(VLOOKUP(B670,'Oficios_-_pend_criticas'!$C$3:$J$4739,7,0)="",IF(TODAY()&gt;VLOOKUP(B670,'Oficios_-_pend_criticas'!$C$3:$J$4739,5,0),"X",""),IF(VLOOKUP(B670,'Oficios_-_pend_criticas'!$C$3:$J$4739,7,0)&gt;VLOOKUP(B670,'Oficios_-_pend_criticas'!$C$3:$J$4739,5,0),"X",""))),""),"")</f>
        <v/>
      </c>
      <c r="V670" s="14" t="str">
        <f ca="1">IFERROR(IF(Q670=0,IF(VLOOKUP(B670,'Oficios_-_pend_criticas'!$C$3:$J$4739,5,0)="","",IF(VLOOKUP(B670,'Oficios_-_pend_criticas'!$C$3:$J$4739,7,0)="",IF(TODAY()&gt;VLOOKUP(B670,'Oficios_-_pend_criticas'!$C$3:$J$4739,5,0),"X",""),IF(VLOOKUP(B670,'Oficios_-_pend_criticas'!$C$3:$J$4739,7,0)&gt;VLOOKUP(B670,'Oficios_-_pend_criticas'!$C$3:$J$4739,5,0),"X",""))),""),"")</f>
        <v/>
      </c>
      <c r="W670" s="14" t="str">
        <f ca="1">IFERROR(IF(P670&lt;&gt;"X",IF(Q670&gt;0,IF(VLOOKUP(B670,'Oficios_-_pend_criticas'!$C$4:$J$4739,5,0)="","",IF(VLOOKUP(B670,'Oficios_-_pend_criticas'!$C$4:$J$4739,7,0)="",IF(TODAY()&gt;VLOOKUP(B670,'Oficios_-_pend_criticas'!$C$4:$J$4739,5,0),"X",""),IF(VLOOKUP(B670,'Oficios_-_pend_criticas'!$C$4:$J$4739,7,0)&gt;VLOOKUP(B670,'Oficios_-_pend_criticas'!$C$4:$J$4739,5,0),"X",""))),""),""),"")</f>
        <v/>
      </c>
    </row>
    <row r="671" spans="1:23" ht="36.75" hidden="1" customHeight="1" x14ac:dyDescent="0.25">
      <c r="A671" s="9" t="str">
        <f t="shared" si="30"/>
        <v/>
      </c>
      <c r="B671" s="10" t="s">
        <v>1643</v>
      </c>
      <c r="C671" s="11" t="e">
        <f>IF(B671="","",VLOOKUP(B671,#REF!,6,0))</f>
        <v>#REF!</v>
      </c>
      <c r="D671" s="12" t="e">
        <f>IF(B671="","",VLOOKUP(B671,#REF!,22,0))</f>
        <v>#REF!</v>
      </c>
      <c r="E671" s="10" t="e">
        <f>IF(B671="","",VLOOKUP(B671,Consultas_públicas!$A$376:$G$3879,7,0))</f>
        <v>#N/A</v>
      </c>
      <c r="F671" s="12" t="s">
        <v>1625</v>
      </c>
      <c r="G671" s="13">
        <v>43557</v>
      </c>
      <c r="H671" s="14" t="str">
        <f>IFERROR(IF(VLOOKUP(B671,'Oficios_-_pend_criticas'!$C$4:$D$4739,2,0)="","","X"),"")</f>
        <v/>
      </c>
      <c r="I671" s="12"/>
      <c r="J671" s="13"/>
      <c r="K671" s="10"/>
      <c r="L671" s="12" t="str">
        <f>IFERROR(VLOOKUP(B671,Retorno_da_RFB!$D$3:$I$6388,5,0),"")</f>
        <v>052</v>
      </c>
      <c r="M671" s="13">
        <f>IFERROR(VLOOKUP(B671,Retorno_da_RFB!$D$3:$I$6388,6,0),"")</f>
        <v>43564</v>
      </c>
      <c r="N671" s="10" t="str">
        <f>IFERROR(VLOOKUP(B671,Retorno_da_RFB!$D$3:$I$6388,3,0),"")</f>
        <v>8439.10.90</v>
      </c>
      <c r="O671" s="10" t="str">
        <f>IFERROR(VLOOKUP(B671,Retorno_da_RFB!$D$3:$I$6388,4,0),"")</f>
        <v>Sistemas de drenagem de água e controle do perfil transversal de umidade da folha de papel/celulose, feitas em aço inoxidável 316L ou AL6XN, com largura entre 2 a 12m, através de introdução do vapor com difusor com design em Z, caixa deságue de 1 a 3 câmaras, com capacidade operacional de vácuo entre 60 a 75,5 kPa ou acima, réguas/coberturas cerâmicas e válvulas de controle de vácuo.</v>
      </c>
      <c r="P671" s="12" t="str">
        <f>IFERROR(IF(N671="","",IF(VLOOKUP(LEFT(N671,10),'Universo_BK-BIT'!$A$5:$E$10005,2,0)="","X",VLOOKUP(LEFT(N671,10),'Universo_BK-BIT'!$A$5:$E$10005,2,0))),"X")</f>
        <v>BK</v>
      </c>
      <c r="Q671" s="12">
        <f>IFERROR(IF(P671="X","",VLOOKUP(LEFT(N671,10),'Universo_BK-BIT'!$A$5:$E$10005,3,0)),"")</f>
        <v>14</v>
      </c>
      <c r="R671" s="14" t="e">
        <f t="shared" si="31"/>
        <v>#REF!</v>
      </c>
      <c r="S671" s="14" t="e">
        <f t="shared" si="32"/>
        <v>#N/A</v>
      </c>
      <c r="T671" s="14"/>
      <c r="U671" s="14" t="str">
        <f ca="1">IFERROR(IF(P671="X",IF(VLOOKUP(B671,'Oficios_-_pend_criticas'!$C$3:$J$4739,5,0)="","",IF(VLOOKUP(B671,'Oficios_-_pend_criticas'!$C$3:$J$4739,7,0)="",IF(TODAY()&gt;VLOOKUP(B671,'Oficios_-_pend_criticas'!$C$3:$J$4739,5,0),"X",""),IF(VLOOKUP(B671,'Oficios_-_pend_criticas'!$C$3:$J$4739,7,0)&gt;VLOOKUP(B671,'Oficios_-_pend_criticas'!$C$3:$J$4739,5,0),"X",""))),""),"")</f>
        <v/>
      </c>
      <c r="V671" s="14" t="str">
        <f ca="1">IFERROR(IF(Q671=0,IF(VLOOKUP(B671,'Oficios_-_pend_criticas'!$C$3:$J$4739,5,0)="","",IF(VLOOKUP(B671,'Oficios_-_pend_criticas'!$C$3:$J$4739,7,0)="",IF(TODAY()&gt;VLOOKUP(B671,'Oficios_-_pend_criticas'!$C$3:$J$4739,5,0),"X",""),IF(VLOOKUP(B671,'Oficios_-_pend_criticas'!$C$3:$J$4739,7,0)&gt;VLOOKUP(B671,'Oficios_-_pend_criticas'!$C$3:$J$4739,5,0),"X",""))),""),"")</f>
        <v/>
      </c>
      <c r="W671" s="14" t="str">
        <f ca="1">IFERROR(IF(P671&lt;&gt;"X",IF(Q671&gt;0,IF(VLOOKUP(B671,'Oficios_-_pend_criticas'!$C$4:$J$4739,5,0)="","",IF(VLOOKUP(B671,'Oficios_-_pend_criticas'!$C$4:$J$4739,7,0)="",IF(TODAY()&gt;VLOOKUP(B671,'Oficios_-_pend_criticas'!$C$4:$J$4739,5,0),"X",""),IF(VLOOKUP(B671,'Oficios_-_pend_criticas'!$C$4:$J$4739,7,0)&gt;VLOOKUP(B671,'Oficios_-_pend_criticas'!$C$4:$J$4739,5,0),"X",""))),""),""),"")</f>
        <v/>
      </c>
    </row>
    <row r="672" spans="1:23" ht="36.75" hidden="1" customHeight="1" x14ac:dyDescent="0.25">
      <c r="A672" s="9" t="str">
        <f t="shared" si="30"/>
        <v/>
      </c>
      <c r="B672" s="10" t="s">
        <v>1646</v>
      </c>
      <c r="C672" s="11" t="e">
        <f>IF(B672="","",VLOOKUP(B672,#REF!,6,0))</f>
        <v>#REF!</v>
      </c>
      <c r="D672" s="12" t="e">
        <f>IF(B672="","",VLOOKUP(B672,#REF!,22,0))</f>
        <v>#REF!</v>
      </c>
      <c r="E672" s="10" t="e">
        <f>IF(B672="","",VLOOKUP(B672,Consultas_públicas!$A$376:$G$3879,7,0))</f>
        <v>#N/A</v>
      </c>
      <c r="F672" s="12" t="s">
        <v>1625</v>
      </c>
      <c r="G672" s="13">
        <v>43557</v>
      </c>
      <c r="H672" s="14" t="str">
        <f>IFERROR(IF(VLOOKUP(B672,'Oficios_-_pend_criticas'!$C$4:$D$4739,2,0)="","","X"),"")</f>
        <v/>
      </c>
      <c r="I672" s="12"/>
      <c r="J672" s="13"/>
      <c r="K672" s="10"/>
      <c r="L672" s="12" t="str">
        <f>IFERROR(VLOOKUP(B672,Retorno_da_RFB!$D$3:$I$6388,5,0),"")</f>
        <v>052</v>
      </c>
      <c r="M672" s="13">
        <f>IFERROR(VLOOKUP(B672,Retorno_da_RFB!$D$3:$I$6388,6,0),"")</f>
        <v>43564</v>
      </c>
      <c r="N672" s="10" t="str">
        <f>IFERROR(VLOOKUP(B672,Retorno_da_RFB!$D$3:$I$6388,3,0),"")</f>
        <v>8438.10.00</v>
      </c>
      <c r="O672" s="10" t="str">
        <f>IFERROR(VLOOKUP(B672,Retorno_da_RFB!$D$3:$I$6388,4,0),"")</f>
        <v>Masseiras com acabamento em inox com grau mínimo AISI 304/ 316, para produção de massas de pães de forma, com capacidade de até 220kg de farinha e 385kg de massa, tempo total de amassado entre 4 a 5 minutos de acordo com a receita, dotadas de controle de temperatura da massa assegurado por um sistema automático, medindo  a temperatura dos ingredientes principais e ativamente regula a temperatura da água adicionada a cada lote de massa, amassa a alta velocidade relativamente pequenos lotes a vácuo ou pressão com qualidade de massa consistente, com sistema CIP de limpeza usando água fria a alta pressão, com elevador de Massa, de capacidade de elevação de 400kg com altura de até 2.500mm, controle CLP (controle lógico programável).</v>
      </c>
      <c r="P672" s="12" t="str">
        <f>IFERROR(IF(N672="","",IF(VLOOKUP(LEFT(N672,10),'Universo_BK-BIT'!$A$5:$E$10005,2,0)="","X",VLOOKUP(LEFT(N672,10),'Universo_BK-BIT'!$A$5:$E$10005,2,0))),"X")</f>
        <v>BK</v>
      </c>
      <c r="Q672" s="12">
        <f>IFERROR(IF(P672="X","",VLOOKUP(LEFT(N672,10),'Universo_BK-BIT'!$A$5:$E$10005,3,0)),"")</f>
        <v>14</v>
      </c>
      <c r="R672" s="14" t="e">
        <f t="shared" si="31"/>
        <v>#REF!</v>
      </c>
      <c r="S672" s="14" t="e">
        <f t="shared" si="32"/>
        <v>#N/A</v>
      </c>
      <c r="T672" s="14"/>
      <c r="U672" s="14" t="str">
        <f ca="1">IFERROR(IF(P672="X",IF(VLOOKUP(B672,'Oficios_-_pend_criticas'!$C$3:$J$4739,5,0)="","",IF(VLOOKUP(B672,'Oficios_-_pend_criticas'!$C$3:$J$4739,7,0)="",IF(TODAY()&gt;VLOOKUP(B672,'Oficios_-_pend_criticas'!$C$3:$J$4739,5,0),"X",""),IF(VLOOKUP(B672,'Oficios_-_pend_criticas'!$C$3:$J$4739,7,0)&gt;VLOOKUP(B672,'Oficios_-_pend_criticas'!$C$3:$J$4739,5,0),"X",""))),""),"")</f>
        <v/>
      </c>
      <c r="V672" s="14" t="str">
        <f ca="1">IFERROR(IF(Q672=0,IF(VLOOKUP(B672,'Oficios_-_pend_criticas'!$C$3:$J$4739,5,0)="","",IF(VLOOKUP(B672,'Oficios_-_pend_criticas'!$C$3:$J$4739,7,0)="",IF(TODAY()&gt;VLOOKUP(B672,'Oficios_-_pend_criticas'!$C$3:$J$4739,5,0),"X",""),IF(VLOOKUP(B672,'Oficios_-_pend_criticas'!$C$3:$J$4739,7,0)&gt;VLOOKUP(B672,'Oficios_-_pend_criticas'!$C$3:$J$4739,5,0),"X",""))),""),"")</f>
        <v/>
      </c>
      <c r="W672" s="14" t="str">
        <f ca="1">IFERROR(IF(P672&lt;&gt;"X",IF(Q672&gt;0,IF(VLOOKUP(B672,'Oficios_-_pend_criticas'!$C$4:$J$4739,5,0)="","",IF(VLOOKUP(B672,'Oficios_-_pend_criticas'!$C$4:$J$4739,7,0)="",IF(TODAY()&gt;VLOOKUP(B672,'Oficios_-_pend_criticas'!$C$4:$J$4739,5,0),"X",""),IF(VLOOKUP(B672,'Oficios_-_pend_criticas'!$C$4:$J$4739,7,0)&gt;VLOOKUP(B672,'Oficios_-_pend_criticas'!$C$4:$J$4739,5,0),"X",""))),""),""),"")</f>
        <v/>
      </c>
    </row>
    <row r="673" spans="1:23" ht="36.75" hidden="1" customHeight="1" x14ac:dyDescent="0.25">
      <c r="A673" s="9" t="str">
        <f t="shared" si="30"/>
        <v/>
      </c>
      <c r="B673" s="10" t="s">
        <v>1648</v>
      </c>
      <c r="C673" s="11" t="e">
        <f>IF(B673="","",VLOOKUP(B673,#REF!,6,0))</f>
        <v>#REF!</v>
      </c>
      <c r="D673" s="12" t="e">
        <f>IF(B673="","",VLOOKUP(B673,#REF!,22,0))</f>
        <v>#REF!</v>
      </c>
      <c r="E673" s="10" t="e">
        <f>IF(B673="","",VLOOKUP(B673,Consultas_públicas!$A$376:$G$3879,7,0))</f>
        <v>#N/A</v>
      </c>
      <c r="F673" s="12" t="s">
        <v>1625</v>
      </c>
      <c r="G673" s="13">
        <v>43557</v>
      </c>
      <c r="H673" s="14" t="str">
        <f>IFERROR(IF(VLOOKUP(B673,'Oficios_-_pend_criticas'!$C$4:$D$4739,2,0)="","","X"),"")</f>
        <v/>
      </c>
      <c r="I673" s="12"/>
      <c r="J673" s="13"/>
      <c r="K673" s="10"/>
      <c r="L673" s="12" t="str">
        <f>IFERROR(VLOOKUP(B673,Retorno_da_RFB!$D$3:$I$6388,5,0),"")</f>
        <v>052</v>
      </c>
      <c r="M673" s="13">
        <f>IFERROR(VLOOKUP(B673,Retorno_da_RFB!$D$3:$I$6388,6,0),"")</f>
        <v>43564</v>
      </c>
      <c r="N673" s="10" t="str">
        <f>IFERROR(VLOOKUP(B673,Retorno_da_RFB!$D$3:$I$6388,3,0),"")</f>
        <v>9032.89.82</v>
      </c>
      <c r="O673" s="10" t="str">
        <f>IFERROR(VLOOKUP(B673,Retorno_da_RFB!$D$3:$I$6388,4,0),"")</f>
        <v>Controladores de fluxo de ar entre os compartimentos do freezer/refrigerador, contendo termostato para leitura de temperatura e dispositivo mecânico para abertura/fechamento do compartimento de fluxo de ar, tendo a temperatura de aplicação de -20 a 60°C, com vida útil de 300.000 ciclos de abertura e fechamento, possuindo o torque máximo de abertura e fechamento da tampa de 10kgf/cm.</v>
      </c>
      <c r="P673" s="12" t="str">
        <f>IFERROR(IF(N673="","",IF(VLOOKUP(LEFT(N673,10),'Universo_BK-BIT'!$A$5:$E$10005,2,0)="","X",VLOOKUP(LEFT(N673,10),'Universo_BK-BIT'!$A$5:$E$10005,2,0))),"X")</f>
        <v>BIT</v>
      </c>
      <c r="Q673" s="12">
        <f>IFERROR(IF(P673="X","",VLOOKUP(LEFT(N673,10),'Universo_BK-BIT'!$A$5:$E$10005,3,0)),"")</f>
        <v>14</v>
      </c>
      <c r="R673" s="14" t="e">
        <f t="shared" si="31"/>
        <v>#REF!</v>
      </c>
      <c r="S673" s="14" t="e">
        <f t="shared" si="32"/>
        <v>#N/A</v>
      </c>
      <c r="T673" s="14"/>
      <c r="U673" s="14" t="str">
        <f ca="1">IFERROR(IF(P673="X",IF(VLOOKUP(B673,'Oficios_-_pend_criticas'!$C$3:$J$4739,5,0)="","",IF(VLOOKUP(B673,'Oficios_-_pend_criticas'!$C$3:$J$4739,7,0)="",IF(TODAY()&gt;VLOOKUP(B673,'Oficios_-_pend_criticas'!$C$3:$J$4739,5,0),"X",""),IF(VLOOKUP(B673,'Oficios_-_pend_criticas'!$C$3:$J$4739,7,0)&gt;VLOOKUP(B673,'Oficios_-_pend_criticas'!$C$3:$J$4739,5,0),"X",""))),""),"")</f>
        <v/>
      </c>
      <c r="V673" s="14" t="str">
        <f ca="1">IFERROR(IF(Q673=0,IF(VLOOKUP(B673,'Oficios_-_pend_criticas'!$C$3:$J$4739,5,0)="","",IF(VLOOKUP(B673,'Oficios_-_pend_criticas'!$C$3:$J$4739,7,0)="",IF(TODAY()&gt;VLOOKUP(B673,'Oficios_-_pend_criticas'!$C$3:$J$4739,5,0),"X",""),IF(VLOOKUP(B673,'Oficios_-_pend_criticas'!$C$3:$J$4739,7,0)&gt;VLOOKUP(B673,'Oficios_-_pend_criticas'!$C$3:$J$4739,5,0),"X",""))),""),"")</f>
        <v/>
      </c>
      <c r="W673" s="14" t="str">
        <f ca="1">IFERROR(IF(P673&lt;&gt;"X",IF(Q673&gt;0,IF(VLOOKUP(B673,'Oficios_-_pend_criticas'!$C$4:$J$4739,5,0)="","",IF(VLOOKUP(B673,'Oficios_-_pend_criticas'!$C$4:$J$4739,7,0)="",IF(TODAY()&gt;VLOOKUP(B673,'Oficios_-_pend_criticas'!$C$4:$J$4739,5,0),"X",""),IF(VLOOKUP(B673,'Oficios_-_pend_criticas'!$C$4:$J$4739,7,0)&gt;VLOOKUP(B673,'Oficios_-_pend_criticas'!$C$4:$J$4739,5,0),"X",""))),""),""),"")</f>
        <v/>
      </c>
    </row>
    <row r="674" spans="1:23" ht="36.75" hidden="1" customHeight="1" x14ac:dyDescent="0.25">
      <c r="A674" s="9" t="str">
        <f t="shared" si="30"/>
        <v/>
      </c>
      <c r="B674" s="10" t="s">
        <v>1651</v>
      </c>
      <c r="C674" s="11" t="e">
        <f>IF(B674="","",VLOOKUP(B674,#REF!,6,0))</f>
        <v>#REF!</v>
      </c>
      <c r="D674" s="12" t="e">
        <f>IF(B674="","",VLOOKUP(B674,#REF!,22,0))</f>
        <v>#REF!</v>
      </c>
      <c r="E674" s="10" t="e">
        <f>IF(B674="","",VLOOKUP(B674,Consultas_públicas!$A$376:$G$3879,7,0))</f>
        <v>#N/A</v>
      </c>
      <c r="F674" s="12" t="s">
        <v>1625</v>
      </c>
      <c r="G674" s="13">
        <v>43557</v>
      </c>
      <c r="H674" s="14" t="str">
        <f>IFERROR(IF(VLOOKUP(B674,'Oficios_-_pend_criticas'!$C$4:$D$4739,2,0)="","","X"),"")</f>
        <v/>
      </c>
      <c r="I674" s="12"/>
      <c r="J674" s="13"/>
      <c r="K674" s="10"/>
      <c r="L674" s="12" t="str">
        <f>IFERROR(VLOOKUP(B674,Retorno_da_RFB!$D$3:$I$6388,5,0),"")</f>
        <v>052</v>
      </c>
      <c r="M674" s="13">
        <f>IFERROR(VLOOKUP(B674,Retorno_da_RFB!$D$3:$I$6388,6,0),"")</f>
        <v>43564</v>
      </c>
      <c r="N674" s="10" t="str">
        <f>IFERROR(VLOOKUP(B674,Retorno_da_RFB!$D$3:$I$6388,3,0),"")</f>
        <v>8483.40.10</v>
      </c>
      <c r="O674" s="10" t="str">
        <f>IFERROR(VLOOKUP(B674,Retorno_da_RFB!$D$3:$I$6388,4,0),"")</f>
        <v>Caixas de redução de rotação e transmissão de movimento, com freio e sem motor, de sistema de redução planetário e acionamento por motor elétrico, capazes de receber rotações de entrada igual ou inferior 800 revoluções por minuto (rpm), relação de redução de velocidades de 5,33:1, e rotação de saída igual ou inferior 150rpm somente quando o redutor de 5,33:1 estiver ativo, montada em corpo único, acoplada ao motor por meio de polias, e provida de embreagem para a comutação das fases de lavagem.</v>
      </c>
      <c r="P674" s="12" t="str">
        <f>IFERROR(IF(N674="","",IF(VLOOKUP(LEFT(N674,10),'Universo_BK-BIT'!$A$5:$E$10005,2,0)="","X",VLOOKUP(LEFT(N674,10),'Universo_BK-BIT'!$A$5:$E$10005,2,0))),"X")</f>
        <v>BK</v>
      </c>
      <c r="Q674" s="12">
        <f>IFERROR(IF(P674="X","",VLOOKUP(LEFT(N674,10),'Universo_BK-BIT'!$A$5:$E$10005,3,0)),"")</f>
        <v>14</v>
      </c>
      <c r="R674" s="14" t="e">
        <f t="shared" si="31"/>
        <v>#REF!</v>
      </c>
      <c r="S674" s="14" t="e">
        <f t="shared" si="32"/>
        <v>#N/A</v>
      </c>
      <c r="T674" s="14"/>
      <c r="U674" s="14" t="str">
        <f ca="1">IFERROR(IF(P674="X",IF(VLOOKUP(B674,'Oficios_-_pend_criticas'!$C$3:$J$4739,5,0)="","",IF(VLOOKUP(B674,'Oficios_-_pend_criticas'!$C$3:$J$4739,7,0)="",IF(TODAY()&gt;VLOOKUP(B674,'Oficios_-_pend_criticas'!$C$3:$J$4739,5,0),"X",""),IF(VLOOKUP(B674,'Oficios_-_pend_criticas'!$C$3:$J$4739,7,0)&gt;VLOOKUP(B674,'Oficios_-_pend_criticas'!$C$3:$J$4739,5,0),"X",""))),""),"")</f>
        <v/>
      </c>
      <c r="V674" s="14" t="str">
        <f ca="1">IFERROR(IF(Q674=0,IF(VLOOKUP(B674,'Oficios_-_pend_criticas'!$C$3:$J$4739,5,0)="","",IF(VLOOKUP(B674,'Oficios_-_pend_criticas'!$C$3:$J$4739,7,0)="",IF(TODAY()&gt;VLOOKUP(B674,'Oficios_-_pend_criticas'!$C$3:$J$4739,5,0),"X",""),IF(VLOOKUP(B674,'Oficios_-_pend_criticas'!$C$3:$J$4739,7,0)&gt;VLOOKUP(B674,'Oficios_-_pend_criticas'!$C$3:$J$4739,5,0),"X",""))),""),"")</f>
        <v/>
      </c>
      <c r="W674" s="14" t="str">
        <f ca="1">IFERROR(IF(P674&lt;&gt;"X",IF(Q674&gt;0,IF(VLOOKUP(B674,'Oficios_-_pend_criticas'!$C$4:$J$4739,5,0)="","",IF(VLOOKUP(B674,'Oficios_-_pend_criticas'!$C$4:$J$4739,7,0)="",IF(TODAY()&gt;VLOOKUP(B674,'Oficios_-_pend_criticas'!$C$4:$J$4739,5,0),"X",""),IF(VLOOKUP(B674,'Oficios_-_pend_criticas'!$C$4:$J$4739,7,0)&gt;VLOOKUP(B674,'Oficios_-_pend_criticas'!$C$4:$J$4739,5,0),"X",""))),""),""),"")</f>
        <v/>
      </c>
    </row>
    <row r="675" spans="1:23" ht="36.75" hidden="1" customHeight="1" x14ac:dyDescent="0.25">
      <c r="A675" s="9" t="str">
        <f t="shared" si="30"/>
        <v/>
      </c>
      <c r="B675" s="10" t="s">
        <v>1653</v>
      </c>
      <c r="C675" s="11" t="e">
        <f>IF(B675="","",VLOOKUP(B675,#REF!,6,0))</f>
        <v>#REF!</v>
      </c>
      <c r="D675" s="12" t="e">
        <f>IF(B675="","",VLOOKUP(B675,#REF!,22,0))</f>
        <v>#REF!</v>
      </c>
      <c r="E675" s="10" t="e">
        <f>IF(B675="","",VLOOKUP(B675,Consultas_públicas!$A$376:$G$3879,7,0))</f>
        <v>#N/A</v>
      </c>
      <c r="F675" s="12" t="s">
        <v>1625</v>
      </c>
      <c r="G675" s="13">
        <v>43557</v>
      </c>
      <c r="H675" s="14" t="str">
        <f>IFERROR(IF(VLOOKUP(B675,'Oficios_-_pend_criticas'!$C$4:$D$4739,2,0)="","","X"),"")</f>
        <v/>
      </c>
      <c r="I675" s="12"/>
      <c r="J675" s="13"/>
      <c r="K675" s="10"/>
      <c r="L675" s="12" t="str">
        <f>IFERROR(VLOOKUP(B675,Retorno_da_RFB!$D$3:$I$6388,5,0),"")</f>
        <v>052</v>
      </c>
      <c r="M675" s="13">
        <f>IFERROR(VLOOKUP(B675,Retorno_da_RFB!$D$3:$I$6388,6,0),"")</f>
        <v>43564</v>
      </c>
      <c r="N675" s="10" t="str">
        <f>IFERROR(VLOOKUP(B675,Retorno_da_RFB!$D$3:$I$6388,3,0),"")</f>
        <v>8474.80.90</v>
      </c>
      <c r="O675" s="10" t="str">
        <f>IFERROR(VLOOKUP(B675,Retorno_da_RFB!$D$3:$I$6388,4,0),"")</f>
        <v>Prensas hidráulicas para a produção de rebolos cilíndricos com revestimento abrasivo, constituída por 01 unidade hidráulica; 01 conjunto de molde contendo: 01 molde com 01 cavidade para produção de rebolos cilíndricos de diâmetro de 300mm, 01 molde com 02 cavidades (setup) para produção de rebolos cilíndricos de diâmetro de 150mm; pistão com força de prensagem ajustável de 40 a 250 toneladas, pressão máxima ajustável de 40 a 265 bar; 01 sistema de alimentação e transporte, dotado de esteira de alimentação, peneira vibratória funil; painel elétrico e de controle; potência instalada de 20 Kw.</v>
      </c>
      <c r="P675" s="12" t="str">
        <f>IFERROR(IF(N675="","",IF(VLOOKUP(LEFT(N675,10),'Universo_BK-BIT'!$A$5:$E$10005,2,0)="","X",VLOOKUP(LEFT(N675,10),'Universo_BK-BIT'!$A$5:$E$10005,2,0))),"X")</f>
        <v>BK</v>
      </c>
      <c r="Q675" s="12">
        <f>IFERROR(IF(P675="X","",VLOOKUP(LEFT(N675,10),'Universo_BK-BIT'!$A$5:$E$10005,3,0)),"")</f>
        <v>14</v>
      </c>
      <c r="R675" s="14" t="e">
        <f t="shared" si="31"/>
        <v>#REF!</v>
      </c>
      <c r="S675" s="14" t="e">
        <f t="shared" si="32"/>
        <v>#N/A</v>
      </c>
      <c r="T675" s="14"/>
      <c r="U675" s="14" t="str">
        <f ca="1">IFERROR(IF(P675="X",IF(VLOOKUP(B675,'Oficios_-_pend_criticas'!$C$3:$J$4739,5,0)="","",IF(VLOOKUP(B675,'Oficios_-_pend_criticas'!$C$3:$J$4739,7,0)="",IF(TODAY()&gt;VLOOKUP(B675,'Oficios_-_pend_criticas'!$C$3:$J$4739,5,0),"X",""),IF(VLOOKUP(B675,'Oficios_-_pend_criticas'!$C$3:$J$4739,7,0)&gt;VLOOKUP(B675,'Oficios_-_pend_criticas'!$C$3:$J$4739,5,0),"X",""))),""),"")</f>
        <v/>
      </c>
      <c r="V675" s="14" t="str">
        <f ca="1">IFERROR(IF(Q675=0,IF(VLOOKUP(B675,'Oficios_-_pend_criticas'!$C$3:$J$4739,5,0)="","",IF(VLOOKUP(B675,'Oficios_-_pend_criticas'!$C$3:$J$4739,7,0)="",IF(TODAY()&gt;VLOOKUP(B675,'Oficios_-_pend_criticas'!$C$3:$J$4739,5,0),"X",""),IF(VLOOKUP(B675,'Oficios_-_pend_criticas'!$C$3:$J$4739,7,0)&gt;VLOOKUP(B675,'Oficios_-_pend_criticas'!$C$3:$J$4739,5,0),"X",""))),""),"")</f>
        <v/>
      </c>
      <c r="W675" s="14" t="str">
        <f ca="1">IFERROR(IF(P675&lt;&gt;"X",IF(Q675&gt;0,IF(VLOOKUP(B675,'Oficios_-_pend_criticas'!$C$4:$J$4739,5,0)="","",IF(VLOOKUP(B675,'Oficios_-_pend_criticas'!$C$4:$J$4739,7,0)="",IF(TODAY()&gt;VLOOKUP(B675,'Oficios_-_pend_criticas'!$C$4:$J$4739,5,0),"X",""),IF(VLOOKUP(B675,'Oficios_-_pend_criticas'!$C$4:$J$4739,7,0)&gt;VLOOKUP(B675,'Oficios_-_pend_criticas'!$C$4:$J$4739,5,0),"X",""))),""),""),"")</f>
        <v/>
      </c>
    </row>
    <row r="676" spans="1:23" ht="36.75" hidden="1" customHeight="1" x14ac:dyDescent="0.25">
      <c r="A676" s="9" t="str">
        <f t="shared" si="30"/>
        <v/>
      </c>
      <c r="B676" s="10" t="s">
        <v>1656</v>
      </c>
      <c r="C676" s="11" t="e">
        <f>IF(B676="","",VLOOKUP(B676,#REF!,6,0))</f>
        <v>#REF!</v>
      </c>
      <c r="D676" s="12" t="e">
        <f>IF(B676="","",VLOOKUP(B676,#REF!,22,0))</f>
        <v>#REF!</v>
      </c>
      <c r="E676" s="10" t="e">
        <f>IF(B676="","",VLOOKUP(B676,Consultas_públicas!$A$376:$G$3879,7,0))</f>
        <v>#N/A</v>
      </c>
      <c r="F676" s="12" t="s">
        <v>1625</v>
      </c>
      <c r="G676" s="13">
        <v>43557</v>
      </c>
      <c r="H676" s="14" t="str">
        <f>IFERROR(IF(VLOOKUP(B676,'Oficios_-_pend_criticas'!$C$4:$D$4739,2,0)="","","X"),"")</f>
        <v/>
      </c>
      <c r="I676" s="12"/>
      <c r="J676" s="13"/>
      <c r="K676" s="10"/>
      <c r="L676" s="12" t="str">
        <f>IFERROR(VLOOKUP(B676,Retorno_da_RFB!$D$3:$I$6388,5,0),"")</f>
        <v>052</v>
      </c>
      <c r="M676" s="13">
        <f>IFERROR(VLOOKUP(B676,Retorno_da_RFB!$D$3:$I$6388,6,0),"")</f>
        <v>43564</v>
      </c>
      <c r="N676" s="10" t="str">
        <f>IFERROR(VLOOKUP(B676,Retorno_da_RFB!$D$3:$I$6388,3,0),"")</f>
        <v>8462.99.90</v>
      </c>
      <c r="O676" s="10" t="str">
        <f>IFERROR(VLOOKUP(B676,Retorno_da_RFB!$D$3:$I$6388,4,0),"")</f>
        <v>Combinações de máquinas para extrusão de perfil de alumínio a quente, para tarugo de até 5 polegadas, dotada de forno de pré-aquecimento com temperatura máxima de trabalho de 550ºC, dispositivo de corte a quente do talão do tarugo com capacidade de 750 kg/h, prensa extrusora com força de 1.150 US toneladas, controlador lógico programável (CLP), ventiladores resfriadores de perfil extrudado, puxador de perfil extrudado com serra de corte voadora, esteira de transporte por elevação, esteira transportadora e para resfriamento, duplo esticadores de perfil com força máxima de 25 toneladas.</v>
      </c>
      <c r="P676" s="12" t="str">
        <f>IFERROR(IF(N676="","",IF(VLOOKUP(LEFT(N676,10),'Universo_BK-BIT'!$A$5:$E$10005,2,0)="","X",VLOOKUP(LEFT(N676,10),'Universo_BK-BIT'!$A$5:$E$10005,2,0))),"X")</f>
        <v>BK</v>
      </c>
      <c r="Q676" s="12">
        <f>IFERROR(IF(P676="X","",VLOOKUP(LEFT(N676,10),'Universo_BK-BIT'!$A$5:$E$10005,3,0)),"")</f>
        <v>14</v>
      </c>
      <c r="R676" s="14" t="e">
        <f t="shared" si="31"/>
        <v>#REF!</v>
      </c>
      <c r="S676" s="14" t="e">
        <f t="shared" si="32"/>
        <v>#N/A</v>
      </c>
      <c r="T676" s="14"/>
      <c r="U676" s="14" t="str">
        <f ca="1">IFERROR(IF(P676="X",IF(VLOOKUP(B676,'Oficios_-_pend_criticas'!$C$3:$J$4739,5,0)="","",IF(VLOOKUP(B676,'Oficios_-_pend_criticas'!$C$3:$J$4739,7,0)="",IF(TODAY()&gt;VLOOKUP(B676,'Oficios_-_pend_criticas'!$C$3:$J$4739,5,0),"X",""),IF(VLOOKUP(B676,'Oficios_-_pend_criticas'!$C$3:$J$4739,7,0)&gt;VLOOKUP(B676,'Oficios_-_pend_criticas'!$C$3:$J$4739,5,0),"X",""))),""),"")</f>
        <v/>
      </c>
      <c r="V676" s="14" t="str">
        <f ca="1">IFERROR(IF(Q676=0,IF(VLOOKUP(B676,'Oficios_-_pend_criticas'!$C$3:$J$4739,5,0)="","",IF(VLOOKUP(B676,'Oficios_-_pend_criticas'!$C$3:$J$4739,7,0)="",IF(TODAY()&gt;VLOOKUP(B676,'Oficios_-_pend_criticas'!$C$3:$J$4739,5,0),"X",""),IF(VLOOKUP(B676,'Oficios_-_pend_criticas'!$C$3:$J$4739,7,0)&gt;VLOOKUP(B676,'Oficios_-_pend_criticas'!$C$3:$J$4739,5,0),"X",""))),""),"")</f>
        <v/>
      </c>
      <c r="W676" s="14" t="str">
        <f ca="1">IFERROR(IF(P676&lt;&gt;"X",IF(Q676&gt;0,IF(VLOOKUP(B676,'Oficios_-_pend_criticas'!$C$4:$J$4739,5,0)="","",IF(VLOOKUP(B676,'Oficios_-_pend_criticas'!$C$4:$J$4739,7,0)="",IF(TODAY()&gt;VLOOKUP(B676,'Oficios_-_pend_criticas'!$C$4:$J$4739,5,0),"X",""),IF(VLOOKUP(B676,'Oficios_-_pend_criticas'!$C$4:$J$4739,7,0)&gt;VLOOKUP(B676,'Oficios_-_pend_criticas'!$C$4:$J$4739,5,0),"X",""))),""),""),"")</f>
        <v/>
      </c>
    </row>
    <row r="677" spans="1:23" ht="36.75" hidden="1" customHeight="1" x14ac:dyDescent="0.25">
      <c r="A677" s="9" t="str">
        <f t="shared" si="30"/>
        <v/>
      </c>
      <c r="B677" s="10" t="s">
        <v>1658</v>
      </c>
      <c r="C677" s="11" t="e">
        <f>IF(B677="","",VLOOKUP(B677,#REF!,6,0))</f>
        <v>#REF!</v>
      </c>
      <c r="D677" s="12" t="e">
        <f>IF(B677="","",VLOOKUP(B677,#REF!,22,0))</f>
        <v>#REF!</v>
      </c>
      <c r="E677" s="10" t="e">
        <f>IF(B677="","",VLOOKUP(B677,Consultas_públicas!$A$376:$G$3879,7,0))</f>
        <v>#N/A</v>
      </c>
      <c r="F677" s="12" t="s">
        <v>1625</v>
      </c>
      <c r="G677" s="13">
        <v>43557</v>
      </c>
      <c r="H677" s="14" t="str">
        <f>IFERROR(IF(VLOOKUP(B677,'Oficios_-_pend_criticas'!$C$4:$D$4739,2,0)="","","X"),"")</f>
        <v/>
      </c>
      <c r="I677" s="12"/>
      <c r="J677" s="13"/>
      <c r="K677" s="10"/>
      <c r="L677" s="12" t="str">
        <f>IFERROR(VLOOKUP(B677,Retorno_da_RFB!$D$3:$I$6388,5,0),"")</f>
        <v>052</v>
      </c>
      <c r="M677" s="13">
        <f>IFERROR(VLOOKUP(B677,Retorno_da_RFB!$D$3:$I$6388,6,0),"")</f>
        <v>43564</v>
      </c>
      <c r="N677" s="10" t="str">
        <f>IFERROR(VLOOKUP(B677,Retorno_da_RFB!$D$3:$I$6388,3,0),"")</f>
        <v>9031.10.00</v>
      </c>
      <c r="O677" s="10" t="str">
        <f>IFERROR(VLOOKUP(B677,Retorno_da_RFB!$D$3:$I$6388,4,0),"")</f>
        <v>Máquinas balanceadoras automáticas para detectar e reduzir a vibração de turbocompressores, contendo sistema de fornecimento de ar com controle de pressão, com velocidades de rotação entre 0 e 230.000rpm, unidade de controle hidráulico de temperatura do óleo com temperatura máxima de 80°C e pressão máxima do óleo 5bar, com circulação de 0 à 5 litros por minuto, sistema de detecção de posição angular de peças, sistema de fornecimento de óleo equipado com filtros, sistema de conexão automático para fornecimento de óleo a peças montadas em corrediça pneumática, sistema de sucção de óleo com bomba, dispositivo de fechamento móvel para fechamento do turbocompressor, 2 acelerômetros, sistema de posicionamento automático do turbocompressor para correção, dispositivo de posicionamento de tubo de escape, unidade de filtro de ar para montagem no teto do sistema, painel de controle operado através de controlador lógico programável (CLP) e unidade de processamento de dados do tipo computador industrial (PC) com software para análise e correção automática, montado em estrutura de aço com porta automática para carregamento e descarregamento de peças.</v>
      </c>
      <c r="P677" s="12" t="str">
        <f>IFERROR(IF(N677="","",IF(VLOOKUP(LEFT(N677,10),'Universo_BK-BIT'!$A$5:$E$10005,2,0)="","X",VLOOKUP(LEFT(N677,10),'Universo_BK-BIT'!$A$5:$E$10005,2,0))),"X")</f>
        <v>BK</v>
      </c>
      <c r="Q677" s="12">
        <f>IFERROR(IF(P677="X","",VLOOKUP(LEFT(N677,10),'Universo_BK-BIT'!$A$5:$E$10005,3,0)),"")</f>
        <v>14</v>
      </c>
      <c r="R677" s="14" t="e">
        <f t="shared" si="31"/>
        <v>#REF!</v>
      </c>
      <c r="S677" s="14" t="e">
        <f t="shared" si="32"/>
        <v>#N/A</v>
      </c>
      <c r="T677" s="14"/>
      <c r="U677" s="14" t="str">
        <f ca="1">IFERROR(IF(P677="X",IF(VLOOKUP(B677,'Oficios_-_pend_criticas'!$C$3:$J$4739,5,0)="","",IF(VLOOKUP(B677,'Oficios_-_pend_criticas'!$C$3:$J$4739,7,0)="",IF(TODAY()&gt;VLOOKUP(B677,'Oficios_-_pend_criticas'!$C$3:$J$4739,5,0),"X",""),IF(VLOOKUP(B677,'Oficios_-_pend_criticas'!$C$3:$J$4739,7,0)&gt;VLOOKUP(B677,'Oficios_-_pend_criticas'!$C$3:$J$4739,5,0),"X",""))),""),"")</f>
        <v/>
      </c>
      <c r="V677" s="14" t="str">
        <f ca="1">IFERROR(IF(Q677=0,IF(VLOOKUP(B677,'Oficios_-_pend_criticas'!$C$3:$J$4739,5,0)="","",IF(VLOOKUP(B677,'Oficios_-_pend_criticas'!$C$3:$J$4739,7,0)="",IF(TODAY()&gt;VLOOKUP(B677,'Oficios_-_pend_criticas'!$C$3:$J$4739,5,0),"X",""),IF(VLOOKUP(B677,'Oficios_-_pend_criticas'!$C$3:$J$4739,7,0)&gt;VLOOKUP(B677,'Oficios_-_pend_criticas'!$C$3:$J$4739,5,0),"X",""))),""),"")</f>
        <v/>
      </c>
      <c r="W677" s="14" t="str">
        <f ca="1">IFERROR(IF(P677&lt;&gt;"X",IF(Q677&gt;0,IF(VLOOKUP(B677,'Oficios_-_pend_criticas'!$C$4:$J$4739,5,0)="","",IF(VLOOKUP(B677,'Oficios_-_pend_criticas'!$C$4:$J$4739,7,0)="",IF(TODAY()&gt;VLOOKUP(B677,'Oficios_-_pend_criticas'!$C$4:$J$4739,5,0),"X",""),IF(VLOOKUP(B677,'Oficios_-_pend_criticas'!$C$4:$J$4739,7,0)&gt;VLOOKUP(B677,'Oficios_-_pend_criticas'!$C$4:$J$4739,5,0),"X",""))),""),""),"")</f>
        <v/>
      </c>
    </row>
    <row r="678" spans="1:23" ht="36.75" hidden="1" customHeight="1" x14ac:dyDescent="0.25">
      <c r="A678" s="9" t="str">
        <f t="shared" si="30"/>
        <v/>
      </c>
      <c r="B678" s="10" t="s">
        <v>1660</v>
      </c>
      <c r="C678" s="11" t="e">
        <f>IF(B678="","",VLOOKUP(B678,#REF!,6,0))</f>
        <v>#REF!</v>
      </c>
      <c r="D678" s="12" t="e">
        <f>IF(B678="","",VLOOKUP(B678,#REF!,22,0))</f>
        <v>#REF!</v>
      </c>
      <c r="E678" s="10" t="e">
        <f>IF(B678="","",VLOOKUP(B678,Consultas_públicas!$A$376:$G$3879,7,0))</f>
        <v>#N/A</v>
      </c>
      <c r="F678" s="12" t="s">
        <v>1625</v>
      </c>
      <c r="G678" s="13">
        <v>43557</v>
      </c>
      <c r="H678" s="14" t="str">
        <f>IFERROR(IF(VLOOKUP(B678,'Oficios_-_pend_criticas'!$C$4:$D$4739,2,0)="","","X"),"")</f>
        <v/>
      </c>
      <c r="I678" s="12"/>
      <c r="J678" s="13"/>
      <c r="K678" s="10"/>
      <c r="L678" s="12" t="str">
        <f>IFERROR(VLOOKUP(B678,Retorno_da_RFB!$D$3:$I$6388,5,0),"")</f>
        <v>052</v>
      </c>
      <c r="M678" s="13">
        <f>IFERROR(VLOOKUP(B678,Retorno_da_RFB!$D$3:$I$6388,6,0),"")</f>
        <v>43564</v>
      </c>
      <c r="N678" s="10" t="str">
        <f>IFERROR(VLOOKUP(B678,Retorno_da_RFB!$D$3:$I$6388,3,0),"")</f>
        <v>8477.10.11</v>
      </c>
      <c r="O678" s="10" t="str">
        <f>IFERROR(VLOOKUP(B678,Retorno_da_RFB!$D$3:$I$6388,4,0),"")</f>
        <v>Máquinas de moldar por injeção, horizontal, de comando numérico, monocolor, para uso de materiais termoplásticos na fabricação de  lente interna do farol de veículos automotores, nova, completa com todas suas partes e acessórios para seu completo funcionamento, com capacidade de injeção inferior ou igual a 428 gramas e força de fechamento inferior ou igual a 4.500kN</v>
      </c>
      <c r="P678" s="12" t="str">
        <f>IFERROR(IF(N678="","",IF(VLOOKUP(LEFT(N678,10),'Universo_BK-BIT'!$A$5:$E$10005,2,0)="","X",VLOOKUP(LEFT(N678,10),'Universo_BK-BIT'!$A$5:$E$10005,2,0))),"X")</f>
        <v>BK</v>
      </c>
      <c r="Q678" s="12">
        <f>IFERROR(IF(P678="X","",VLOOKUP(LEFT(N678,10),'Universo_BK-BIT'!$A$5:$E$10005,3,0)),"")</f>
        <v>14</v>
      </c>
      <c r="R678" s="14" t="e">
        <f t="shared" si="31"/>
        <v>#REF!</v>
      </c>
      <c r="S678" s="14" t="e">
        <f t="shared" si="32"/>
        <v>#N/A</v>
      </c>
      <c r="T678" s="14"/>
      <c r="U678" s="14" t="str">
        <f ca="1">IFERROR(IF(P678="X",IF(VLOOKUP(B678,'Oficios_-_pend_criticas'!$C$3:$J$4739,5,0)="","",IF(VLOOKUP(B678,'Oficios_-_pend_criticas'!$C$3:$J$4739,7,0)="",IF(TODAY()&gt;VLOOKUP(B678,'Oficios_-_pend_criticas'!$C$3:$J$4739,5,0),"X",""),IF(VLOOKUP(B678,'Oficios_-_pend_criticas'!$C$3:$J$4739,7,0)&gt;VLOOKUP(B678,'Oficios_-_pend_criticas'!$C$3:$J$4739,5,0),"X",""))),""),"")</f>
        <v/>
      </c>
      <c r="V678" s="14" t="str">
        <f ca="1">IFERROR(IF(Q678=0,IF(VLOOKUP(B678,'Oficios_-_pend_criticas'!$C$3:$J$4739,5,0)="","",IF(VLOOKUP(B678,'Oficios_-_pend_criticas'!$C$3:$J$4739,7,0)="",IF(TODAY()&gt;VLOOKUP(B678,'Oficios_-_pend_criticas'!$C$3:$J$4739,5,0),"X",""),IF(VLOOKUP(B678,'Oficios_-_pend_criticas'!$C$3:$J$4739,7,0)&gt;VLOOKUP(B678,'Oficios_-_pend_criticas'!$C$3:$J$4739,5,0),"X",""))),""),"")</f>
        <v/>
      </c>
      <c r="W678" s="14" t="str">
        <f ca="1">IFERROR(IF(P678&lt;&gt;"X",IF(Q678&gt;0,IF(VLOOKUP(B678,'Oficios_-_pend_criticas'!$C$4:$J$4739,5,0)="","",IF(VLOOKUP(B678,'Oficios_-_pend_criticas'!$C$4:$J$4739,7,0)="",IF(TODAY()&gt;VLOOKUP(B678,'Oficios_-_pend_criticas'!$C$4:$J$4739,5,0),"X",""),IF(VLOOKUP(B678,'Oficios_-_pend_criticas'!$C$4:$J$4739,7,0)&gt;VLOOKUP(B678,'Oficios_-_pend_criticas'!$C$4:$J$4739,5,0),"X",""))),""),""),"")</f>
        <v/>
      </c>
    </row>
    <row r="679" spans="1:23" ht="36.75" hidden="1" customHeight="1" x14ac:dyDescent="0.25">
      <c r="A679" s="9" t="str">
        <f t="shared" si="30"/>
        <v/>
      </c>
      <c r="B679" s="10" t="s">
        <v>1662</v>
      </c>
      <c r="C679" s="11" t="e">
        <f>IF(B679="","",VLOOKUP(B679,#REF!,6,0))</f>
        <v>#REF!</v>
      </c>
      <c r="D679" s="12" t="e">
        <f>IF(B679="","",VLOOKUP(B679,#REF!,22,0))</f>
        <v>#REF!</v>
      </c>
      <c r="E679" s="10" t="e">
        <f>IF(B679="","",VLOOKUP(B679,Consultas_públicas!$A$376:$G$3879,7,0))</f>
        <v>#N/A</v>
      </c>
      <c r="F679" s="12" t="s">
        <v>1625</v>
      </c>
      <c r="G679" s="13">
        <v>43557</v>
      </c>
      <c r="H679" s="14" t="str">
        <f>IFERROR(IF(VLOOKUP(B679,'Oficios_-_pend_criticas'!$C$4:$D$4739,2,0)="","","X"),"")</f>
        <v/>
      </c>
      <c r="I679" s="12"/>
      <c r="J679" s="13"/>
      <c r="K679" s="10"/>
      <c r="L679" s="12" t="str">
        <f>IFERROR(VLOOKUP(B679,Retorno_da_RFB!$D$3:$I$6388,5,0),"")</f>
        <v>052</v>
      </c>
      <c r="M679" s="13">
        <f>IFERROR(VLOOKUP(B679,Retorno_da_RFB!$D$3:$I$6388,6,0),"")</f>
        <v>43564</v>
      </c>
      <c r="N679" s="10" t="str">
        <f>IFERROR(VLOOKUP(B679,Retorno_da_RFB!$D$3:$I$6388,3,0),"")</f>
        <v>8420.10.90</v>
      </c>
      <c r="O679" s="10" t="str">
        <f>IFERROR(VLOOKUP(B679,Retorno_da_RFB!$D$3:$I$6388,4,0),"")</f>
        <v>Máquinas compactas de laminação de grãos quebrados e/ou sementes oleaginosas macias com capacidade de produção de 500 toneladas por dia, dotados de sistema integrado de alimentação e mistura, sistema de acionamento principal de baixa fricção e com apenas um motor elétrico (com ou sem o fornecimento do mesmo), monitoramento de temperatura do motor principal e dos rolamentos principais durante a operação, sistema de comando eletrônico integrado ao equipamento para análise da eficiência energética e, com regulagem da espessura dos flocos durante o funcionamento.</v>
      </c>
      <c r="P679" s="12" t="str">
        <f>IFERROR(IF(N679="","",IF(VLOOKUP(LEFT(N679,10),'Universo_BK-BIT'!$A$5:$E$10005,2,0)="","X",VLOOKUP(LEFT(N679,10),'Universo_BK-BIT'!$A$5:$E$10005,2,0))),"X")</f>
        <v>BK</v>
      </c>
      <c r="Q679" s="12">
        <f>IFERROR(IF(P679="X","",VLOOKUP(LEFT(N679,10),'Universo_BK-BIT'!$A$5:$E$10005,3,0)),"")</f>
        <v>14</v>
      </c>
      <c r="R679" s="14" t="e">
        <f t="shared" si="31"/>
        <v>#REF!</v>
      </c>
      <c r="S679" s="14" t="e">
        <f t="shared" si="32"/>
        <v>#N/A</v>
      </c>
      <c r="T679" s="14"/>
      <c r="U679" s="14" t="str">
        <f ca="1">IFERROR(IF(P679="X",IF(VLOOKUP(B679,'Oficios_-_pend_criticas'!$C$3:$J$4739,5,0)="","",IF(VLOOKUP(B679,'Oficios_-_pend_criticas'!$C$3:$J$4739,7,0)="",IF(TODAY()&gt;VLOOKUP(B679,'Oficios_-_pend_criticas'!$C$3:$J$4739,5,0),"X",""),IF(VLOOKUP(B679,'Oficios_-_pend_criticas'!$C$3:$J$4739,7,0)&gt;VLOOKUP(B679,'Oficios_-_pend_criticas'!$C$3:$J$4739,5,0),"X",""))),""),"")</f>
        <v/>
      </c>
      <c r="V679" s="14" t="str">
        <f ca="1">IFERROR(IF(Q679=0,IF(VLOOKUP(B679,'Oficios_-_pend_criticas'!$C$3:$J$4739,5,0)="","",IF(VLOOKUP(B679,'Oficios_-_pend_criticas'!$C$3:$J$4739,7,0)="",IF(TODAY()&gt;VLOOKUP(B679,'Oficios_-_pend_criticas'!$C$3:$J$4739,5,0),"X",""),IF(VLOOKUP(B679,'Oficios_-_pend_criticas'!$C$3:$J$4739,7,0)&gt;VLOOKUP(B679,'Oficios_-_pend_criticas'!$C$3:$J$4739,5,0),"X",""))),""),"")</f>
        <v/>
      </c>
      <c r="W679" s="14" t="str">
        <f ca="1">IFERROR(IF(P679&lt;&gt;"X",IF(Q679&gt;0,IF(VLOOKUP(B679,'Oficios_-_pend_criticas'!$C$4:$J$4739,5,0)="","",IF(VLOOKUP(B679,'Oficios_-_pend_criticas'!$C$4:$J$4739,7,0)="",IF(TODAY()&gt;VLOOKUP(B679,'Oficios_-_pend_criticas'!$C$4:$J$4739,5,0),"X",""),IF(VLOOKUP(B679,'Oficios_-_pend_criticas'!$C$4:$J$4739,7,0)&gt;VLOOKUP(B679,'Oficios_-_pend_criticas'!$C$4:$J$4739,5,0),"X",""))),""),""),"")</f>
        <v/>
      </c>
    </row>
    <row r="680" spans="1:23" ht="36.75" hidden="1" customHeight="1" x14ac:dyDescent="0.25">
      <c r="A680" s="9" t="str">
        <f t="shared" si="30"/>
        <v/>
      </c>
      <c r="B680" s="10" t="s">
        <v>1664</v>
      </c>
      <c r="C680" s="11" t="e">
        <f>IF(B680="","",VLOOKUP(B680,#REF!,6,0))</f>
        <v>#REF!</v>
      </c>
      <c r="D680" s="12" t="e">
        <f>IF(B680="","",VLOOKUP(B680,#REF!,22,0))</f>
        <v>#REF!</v>
      </c>
      <c r="E680" s="10" t="e">
        <f>IF(B680="","",VLOOKUP(B680,Consultas_públicas!$A$376:$G$3879,7,0))</f>
        <v>#N/A</v>
      </c>
      <c r="F680" s="12" t="s">
        <v>1625</v>
      </c>
      <c r="G680" s="13">
        <v>43557</v>
      </c>
      <c r="H680" s="14" t="str">
        <f>IFERROR(IF(VLOOKUP(B680,'Oficios_-_pend_criticas'!$C$4:$D$4739,2,0)="","","X"),"")</f>
        <v/>
      </c>
      <c r="I680" s="12"/>
      <c r="J680" s="13"/>
      <c r="K680" s="10"/>
      <c r="L680" s="12" t="str">
        <f>IFERROR(VLOOKUP(B680,Retorno_da_RFB!$D$3:$I$6388,5,0),"")</f>
        <v>052</v>
      </c>
      <c r="M680" s="13">
        <f>IFERROR(VLOOKUP(B680,Retorno_da_RFB!$D$3:$I$6388,6,0),"")</f>
        <v>43564</v>
      </c>
      <c r="N680" s="10" t="str">
        <f>IFERROR(VLOOKUP(B680,Retorno_da_RFB!$D$3:$I$6388,3,0),"")</f>
        <v>8432.80.00</v>
      </c>
      <c r="O680" s="10" t="str">
        <f>IFERROR(VLOOKUP(B680,Retorno_da_RFB!$D$3:$I$6388,4,0),"")</f>
        <v>Máquinas roçadeiras hidráulicas autopropelidas de 2 eixos sobre pneus do tipo fora de estrada “rough terrain”, acionadas por motor diesel de potência mínima de 130cv, com lança telescópica articulada e cabeça trituradora rotatória de 180º, alcance igual ou superior a 6m com cabine fixa ou giratória.</v>
      </c>
      <c r="P680" s="12" t="str">
        <f>IFERROR(IF(N680="","",IF(VLOOKUP(LEFT(N680,10),'Universo_BK-BIT'!$A$5:$E$10005,2,0)="","X",VLOOKUP(LEFT(N680,10),'Universo_BK-BIT'!$A$5:$E$10005,2,0))),"X")</f>
        <v>BK</v>
      </c>
      <c r="Q680" s="12">
        <f>IFERROR(IF(P680="X","",VLOOKUP(LEFT(N680,10),'Universo_BK-BIT'!$A$5:$E$10005,3,0)),"")</f>
        <v>14</v>
      </c>
      <c r="R680" s="14" t="e">
        <f t="shared" si="31"/>
        <v>#REF!</v>
      </c>
      <c r="S680" s="14" t="e">
        <f t="shared" si="32"/>
        <v>#N/A</v>
      </c>
      <c r="T680" s="14"/>
      <c r="U680" s="14" t="str">
        <f ca="1">IFERROR(IF(P680="X",IF(VLOOKUP(B680,'Oficios_-_pend_criticas'!$C$3:$J$4739,5,0)="","",IF(VLOOKUP(B680,'Oficios_-_pend_criticas'!$C$3:$J$4739,7,0)="",IF(TODAY()&gt;VLOOKUP(B680,'Oficios_-_pend_criticas'!$C$3:$J$4739,5,0),"X",""),IF(VLOOKUP(B680,'Oficios_-_pend_criticas'!$C$3:$J$4739,7,0)&gt;VLOOKUP(B680,'Oficios_-_pend_criticas'!$C$3:$J$4739,5,0),"X",""))),""),"")</f>
        <v/>
      </c>
      <c r="V680" s="14" t="str">
        <f ca="1">IFERROR(IF(Q680=0,IF(VLOOKUP(B680,'Oficios_-_pend_criticas'!$C$3:$J$4739,5,0)="","",IF(VLOOKUP(B680,'Oficios_-_pend_criticas'!$C$3:$J$4739,7,0)="",IF(TODAY()&gt;VLOOKUP(B680,'Oficios_-_pend_criticas'!$C$3:$J$4739,5,0),"X",""),IF(VLOOKUP(B680,'Oficios_-_pend_criticas'!$C$3:$J$4739,7,0)&gt;VLOOKUP(B680,'Oficios_-_pend_criticas'!$C$3:$J$4739,5,0),"X",""))),""),"")</f>
        <v/>
      </c>
      <c r="W680" s="14" t="str">
        <f ca="1">IFERROR(IF(P680&lt;&gt;"X",IF(Q680&gt;0,IF(VLOOKUP(B680,'Oficios_-_pend_criticas'!$C$4:$J$4739,5,0)="","",IF(VLOOKUP(B680,'Oficios_-_pend_criticas'!$C$4:$J$4739,7,0)="",IF(TODAY()&gt;VLOOKUP(B680,'Oficios_-_pend_criticas'!$C$4:$J$4739,5,0),"X",""),IF(VLOOKUP(B680,'Oficios_-_pend_criticas'!$C$4:$J$4739,7,0)&gt;VLOOKUP(B680,'Oficios_-_pend_criticas'!$C$4:$J$4739,5,0),"X",""))),""),""),"")</f>
        <v/>
      </c>
    </row>
    <row r="681" spans="1:23" ht="36.75" hidden="1" customHeight="1" x14ac:dyDescent="0.25">
      <c r="A681" s="9" t="str">
        <f t="shared" si="30"/>
        <v/>
      </c>
      <c r="B681" s="10" t="s">
        <v>1667</v>
      </c>
      <c r="C681" s="11" t="e">
        <f>IF(B681="","",VLOOKUP(B681,#REF!,6,0))</f>
        <v>#REF!</v>
      </c>
      <c r="D681" s="12" t="e">
        <f>IF(B681="","",VLOOKUP(B681,#REF!,22,0))</f>
        <v>#REF!</v>
      </c>
      <c r="E681" s="10" t="e">
        <f>IF(B681="","",VLOOKUP(B681,Consultas_públicas!$A$376:$G$3879,7,0))</f>
        <v>#N/A</v>
      </c>
      <c r="F681" s="12" t="s">
        <v>1625</v>
      </c>
      <c r="G681" s="13">
        <v>43557</v>
      </c>
      <c r="H681" s="14" t="str">
        <f>IFERROR(IF(VLOOKUP(B681,'Oficios_-_pend_criticas'!$C$4:$D$4739,2,0)="","","X"),"")</f>
        <v/>
      </c>
      <c r="I681" s="12"/>
      <c r="J681" s="13"/>
      <c r="K681" s="10"/>
      <c r="L681" s="12" t="str">
        <f>IFERROR(VLOOKUP(B681,Retorno_da_RFB!$D$3:$I$6388,5,0),"")</f>
        <v>052</v>
      </c>
      <c r="M681" s="13">
        <f>IFERROR(VLOOKUP(B681,Retorno_da_RFB!$D$3:$I$6388,6,0),"")</f>
        <v>43564</v>
      </c>
      <c r="N681" s="10" t="str">
        <f>IFERROR(VLOOKUP(B681,Retorno_da_RFB!$D$3:$I$6388,3,0),"")</f>
        <v>8543.70.99</v>
      </c>
      <c r="O681" s="10" t="str">
        <f>IFERROR(VLOOKUP(B681,Retorno_da_RFB!$D$3:$I$6388,4,0),"")</f>
        <v>Equipamentos de magnetização permanente, tensão de carregamento máxima de 3kV, corrente máxima de saída 20kA, impedância de saída de 3 µH / 3mH (dependendo da corrente de saída), potência de carregamento 3.6kW, tempo de recarga de no máximo 9.5s, alimentado por tensão de 380VAC, frequência de 60Hz, e corrente máxima de 48A, composto por: bobina magnetizadora com diâmetro aberto de 130mm e um comprimento ativo de 120mm, com intensidade de campo de 2.700kA/m; fluxímetro para medição de campo magnético; banco com 4 capacitores, com capacitância total de 11.2mF, e potência máxima de 50.400J; máquina automática para processamento de dados, para controle do magnetizador e armazenamento de dados do processo, montada no corpo do equipamento; e circuito fechado de resfriamento das bobinas, capacidade de magnetizar ímãs acima de 1kg e de grandes dimensões.</v>
      </c>
      <c r="P681" s="12" t="str">
        <f>IFERROR(IF(N681="","",IF(VLOOKUP(LEFT(N681,10),'Universo_BK-BIT'!$A$5:$E$10005,2,0)="","X",VLOOKUP(LEFT(N681,10),'Universo_BK-BIT'!$A$5:$E$10005,2,0))),"X")</f>
        <v>BIT</v>
      </c>
      <c r="Q681" s="12">
        <f>IFERROR(IF(P681="X","",VLOOKUP(LEFT(N681,10),'Universo_BK-BIT'!$A$5:$E$10005,3,0)),"")</f>
        <v>12</v>
      </c>
      <c r="R681" s="14" t="e">
        <f t="shared" si="31"/>
        <v>#REF!</v>
      </c>
      <c r="S681" s="14" t="e">
        <f t="shared" si="32"/>
        <v>#N/A</v>
      </c>
      <c r="T681" s="14"/>
      <c r="U681" s="14" t="str">
        <f ca="1">IFERROR(IF(P681="X",IF(VLOOKUP(B681,'Oficios_-_pend_criticas'!$C$3:$J$4739,5,0)="","",IF(VLOOKUP(B681,'Oficios_-_pend_criticas'!$C$3:$J$4739,7,0)="",IF(TODAY()&gt;VLOOKUP(B681,'Oficios_-_pend_criticas'!$C$3:$J$4739,5,0),"X",""),IF(VLOOKUP(B681,'Oficios_-_pend_criticas'!$C$3:$J$4739,7,0)&gt;VLOOKUP(B681,'Oficios_-_pend_criticas'!$C$3:$J$4739,5,0),"X",""))),""),"")</f>
        <v/>
      </c>
      <c r="V681" s="14" t="str">
        <f ca="1">IFERROR(IF(Q681=0,IF(VLOOKUP(B681,'Oficios_-_pend_criticas'!$C$3:$J$4739,5,0)="","",IF(VLOOKUP(B681,'Oficios_-_pend_criticas'!$C$3:$J$4739,7,0)="",IF(TODAY()&gt;VLOOKUP(B681,'Oficios_-_pend_criticas'!$C$3:$J$4739,5,0),"X",""),IF(VLOOKUP(B681,'Oficios_-_pend_criticas'!$C$3:$J$4739,7,0)&gt;VLOOKUP(B681,'Oficios_-_pend_criticas'!$C$3:$J$4739,5,0),"X",""))),""),"")</f>
        <v/>
      </c>
      <c r="W681" s="14" t="str">
        <f ca="1">IFERROR(IF(P681&lt;&gt;"X",IF(Q681&gt;0,IF(VLOOKUP(B681,'Oficios_-_pend_criticas'!$C$4:$J$4739,5,0)="","",IF(VLOOKUP(B681,'Oficios_-_pend_criticas'!$C$4:$J$4739,7,0)="",IF(TODAY()&gt;VLOOKUP(B681,'Oficios_-_pend_criticas'!$C$4:$J$4739,5,0),"X",""),IF(VLOOKUP(B681,'Oficios_-_pend_criticas'!$C$4:$J$4739,7,0)&gt;VLOOKUP(B681,'Oficios_-_pend_criticas'!$C$4:$J$4739,5,0),"X",""))),""),""),"")</f>
        <v/>
      </c>
    </row>
    <row r="682" spans="1:23" ht="36.75" hidden="1" customHeight="1" x14ac:dyDescent="0.25">
      <c r="A682" s="9" t="str">
        <f t="shared" si="30"/>
        <v/>
      </c>
      <c r="B682" s="10" t="s">
        <v>1669</v>
      </c>
      <c r="C682" s="11" t="e">
        <f>IF(B682="","",VLOOKUP(B682,#REF!,6,0))</f>
        <v>#REF!</v>
      </c>
      <c r="D682" s="12" t="e">
        <f>IF(B682="","",VLOOKUP(B682,#REF!,22,0))</f>
        <v>#REF!</v>
      </c>
      <c r="E682" s="10" t="e">
        <f>IF(B682="","",VLOOKUP(B682,Consultas_públicas!$A$376:$G$3879,7,0))</f>
        <v>#N/A</v>
      </c>
      <c r="F682" s="12" t="s">
        <v>1625</v>
      </c>
      <c r="G682" s="13">
        <v>43557</v>
      </c>
      <c r="H682" s="14" t="str">
        <f>IFERROR(IF(VLOOKUP(B682,'Oficios_-_pend_criticas'!$C$4:$D$4739,2,0)="","","X"),"")</f>
        <v/>
      </c>
      <c r="I682" s="12"/>
      <c r="J682" s="13"/>
      <c r="K682" s="10"/>
      <c r="L682" s="12" t="str">
        <f>IFERROR(VLOOKUP(B682,Retorno_da_RFB!$D$3:$I$6388,5,0),"")</f>
        <v>052</v>
      </c>
      <c r="M682" s="13">
        <f>IFERROR(VLOOKUP(B682,Retorno_da_RFB!$D$3:$I$6388,6,0),"")</f>
        <v>43564</v>
      </c>
      <c r="N682" s="10" t="str">
        <f>IFERROR(VLOOKUP(B682,Retorno_da_RFB!$D$3:$I$6388,3,0),"")</f>
        <v>8515.21.00</v>
      </c>
      <c r="O682" s="10" t="str">
        <f>IFERROR(VLOOKUP(B682,Retorno_da_RFB!$D$3:$I$6388,4,0),"")</f>
        <v>Máquinas para soldar metais, por resistência, parcialmente automática, tipo gaiola para fabricação de armações (ferragens) de tubos de concreto do tipo PONTA E BOLSA, comprimento de soldagem 200mm, quantidade de fio de longitude 12pcs, potência do transformador 100Kva, 220V 60Hz 3 fases.</v>
      </c>
      <c r="P682" s="12" t="str">
        <f>IFERROR(IF(N682="","",IF(VLOOKUP(LEFT(N682,10),'Universo_BK-BIT'!$A$5:$E$10005,2,0)="","X",VLOOKUP(LEFT(N682,10),'Universo_BK-BIT'!$A$5:$E$10005,2,0))),"X")</f>
        <v>BK</v>
      </c>
      <c r="Q682" s="12">
        <f>IFERROR(IF(P682="X","",VLOOKUP(LEFT(N682,10),'Universo_BK-BIT'!$A$5:$E$10005,3,0)),"")</f>
        <v>14</v>
      </c>
      <c r="R682" s="14" t="e">
        <f t="shared" si="31"/>
        <v>#REF!</v>
      </c>
      <c r="S682" s="14" t="e">
        <f t="shared" si="32"/>
        <v>#N/A</v>
      </c>
      <c r="T682" s="14"/>
      <c r="U682" s="14" t="str">
        <f ca="1">IFERROR(IF(P682="X",IF(VLOOKUP(B682,'Oficios_-_pend_criticas'!$C$3:$J$4739,5,0)="","",IF(VLOOKUP(B682,'Oficios_-_pend_criticas'!$C$3:$J$4739,7,0)="",IF(TODAY()&gt;VLOOKUP(B682,'Oficios_-_pend_criticas'!$C$3:$J$4739,5,0),"X",""),IF(VLOOKUP(B682,'Oficios_-_pend_criticas'!$C$3:$J$4739,7,0)&gt;VLOOKUP(B682,'Oficios_-_pend_criticas'!$C$3:$J$4739,5,0),"X",""))),""),"")</f>
        <v/>
      </c>
      <c r="V682" s="14" t="str">
        <f ca="1">IFERROR(IF(Q682=0,IF(VLOOKUP(B682,'Oficios_-_pend_criticas'!$C$3:$J$4739,5,0)="","",IF(VLOOKUP(B682,'Oficios_-_pend_criticas'!$C$3:$J$4739,7,0)="",IF(TODAY()&gt;VLOOKUP(B682,'Oficios_-_pend_criticas'!$C$3:$J$4739,5,0),"X",""),IF(VLOOKUP(B682,'Oficios_-_pend_criticas'!$C$3:$J$4739,7,0)&gt;VLOOKUP(B682,'Oficios_-_pend_criticas'!$C$3:$J$4739,5,0),"X",""))),""),"")</f>
        <v/>
      </c>
      <c r="W682" s="14" t="str">
        <f ca="1">IFERROR(IF(P682&lt;&gt;"X",IF(Q682&gt;0,IF(VLOOKUP(B682,'Oficios_-_pend_criticas'!$C$4:$J$4739,5,0)="","",IF(VLOOKUP(B682,'Oficios_-_pend_criticas'!$C$4:$J$4739,7,0)="",IF(TODAY()&gt;VLOOKUP(B682,'Oficios_-_pend_criticas'!$C$4:$J$4739,5,0),"X",""),IF(VLOOKUP(B682,'Oficios_-_pend_criticas'!$C$4:$J$4739,7,0)&gt;VLOOKUP(B682,'Oficios_-_pend_criticas'!$C$4:$J$4739,5,0),"X",""))),""),""),"")</f>
        <v/>
      </c>
    </row>
    <row r="683" spans="1:23" ht="36.75" hidden="1" customHeight="1" x14ac:dyDescent="0.25">
      <c r="A683" s="9" t="str">
        <f t="shared" si="30"/>
        <v/>
      </c>
      <c r="B683" s="10" t="s">
        <v>1671</v>
      </c>
      <c r="C683" s="11" t="e">
        <f>IF(B683="","",VLOOKUP(B683,#REF!,6,0))</f>
        <v>#REF!</v>
      </c>
      <c r="D683" s="12" t="e">
        <f>IF(B683="","",VLOOKUP(B683,#REF!,22,0))</f>
        <v>#REF!</v>
      </c>
      <c r="E683" s="10" t="e">
        <f>IF(B683="","",VLOOKUP(B683,Consultas_públicas!$A$376:$G$3879,7,0))</f>
        <v>#N/A</v>
      </c>
      <c r="F683" s="12" t="s">
        <v>1625</v>
      </c>
      <c r="G683" s="13">
        <v>43557</v>
      </c>
      <c r="H683" s="14" t="str">
        <f>IFERROR(IF(VLOOKUP(B683,'Oficios_-_pend_criticas'!$C$4:$D$4739,2,0)="","","X"),"")</f>
        <v/>
      </c>
      <c r="I683" s="12"/>
      <c r="J683" s="13"/>
      <c r="K683" s="10"/>
      <c r="L683" s="12" t="str">
        <f>IFERROR(VLOOKUP(B683,Retorno_da_RFB!$D$3:$I$6388,5,0),"")</f>
        <v>052</v>
      </c>
      <c r="M683" s="13">
        <f>IFERROR(VLOOKUP(B683,Retorno_da_RFB!$D$3:$I$6388,6,0),"")</f>
        <v>43564</v>
      </c>
      <c r="N683" s="10" t="str">
        <f>IFERROR(VLOOKUP(B683,Retorno_da_RFB!$D$3:$I$6388,3,0),"")</f>
        <v>8419.89.40</v>
      </c>
      <c r="O683" s="10" t="str">
        <f>IFERROR(VLOOKUP(B683,Retorno_da_RFB!$D$3:$I$6388,4,0),"")</f>
        <v>Equipamentos para tratamentos e reaproveitamentos de efluentes residuais oriunda do processo de fabricação de painéis reconstituído de madeira, com o uso do vapor para alterar a temperatura e o estado agregado da água, concentração dos sólidos residuais de 20% para 40 % e a redução dos componentes orgânicos voláteis provenientes, para um nível &lt;150mg/l, evaporadores de superfície lamelar para transferência de temperatura, com até 02 estágios e tecnologias para recuperação da temperatura do vapor, concentragem de sólidos, remoção de orgânicos voláteis e regeneração do vapor destinando-o novamente para o sistema, painel de controle e automação - PLC e sistema de supervisão e capacidade de tratar até 60ton/h de efluente residual industrial.</v>
      </c>
      <c r="P683" s="12" t="str">
        <f>IFERROR(IF(N683="","",IF(VLOOKUP(LEFT(N683,10),'Universo_BK-BIT'!$A$5:$E$10005,2,0)="","X",VLOOKUP(LEFT(N683,10),'Universo_BK-BIT'!$A$5:$E$10005,2,0))),"X")</f>
        <v>BK</v>
      </c>
      <c r="Q683" s="12">
        <f>IFERROR(IF(P683="X","",VLOOKUP(LEFT(N683,10),'Universo_BK-BIT'!$A$5:$E$10005,3,0)),"")</f>
        <v>14</v>
      </c>
      <c r="R683" s="14" t="e">
        <f t="shared" si="31"/>
        <v>#REF!</v>
      </c>
      <c r="S683" s="14" t="e">
        <f t="shared" si="32"/>
        <v>#N/A</v>
      </c>
      <c r="T683" s="14"/>
      <c r="U683" s="14" t="str">
        <f ca="1">IFERROR(IF(P683="X",IF(VLOOKUP(B683,'Oficios_-_pend_criticas'!$C$3:$J$4739,5,0)="","",IF(VLOOKUP(B683,'Oficios_-_pend_criticas'!$C$3:$J$4739,7,0)="",IF(TODAY()&gt;VLOOKUP(B683,'Oficios_-_pend_criticas'!$C$3:$J$4739,5,0),"X",""),IF(VLOOKUP(B683,'Oficios_-_pend_criticas'!$C$3:$J$4739,7,0)&gt;VLOOKUP(B683,'Oficios_-_pend_criticas'!$C$3:$J$4739,5,0),"X",""))),""),"")</f>
        <v/>
      </c>
      <c r="V683" s="14" t="str">
        <f ca="1">IFERROR(IF(Q683=0,IF(VLOOKUP(B683,'Oficios_-_pend_criticas'!$C$3:$J$4739,5,0)="","",IF(VLOOKUP(B683,'Oficios_-_pend_criticas'!$C$3:$J$4739,7,0)="",IF(TODAY()&gt;VLOOKUP(B683,'Oficios_-_pend_criticas'!$C$3:$J$4739,5,0),"X",""),IF(VLOOKUP(B683,'Oficios_-_pend_criticas'!$C$3:$J$4739,7,0)&gt;VLOOKUP(B683,'Oficios_-_pend_criticas'!$C$3:$J$4739,5,0),"X",""))),""),"")</f>
        <v/>
      </c>
      <c r="W683" s="14" t="str">
        <f ca="1">IFERROR(IF(P683&lt;&gt;"X",IF(Q683&gt;0,IF(VLOOKUP(B683,'Oficios_-_pend_criticas'!$C$4:$J$4739,5,0)="","",IF(VLOOKUP(B683,'Oficios_-_pend_criticas'!$C$4:$J$4739,7,0)="",IF(TODAY()&gt;VLOOKUP(B683,'Oficios_-_pend_criticas'!$C$4:$J$4739,5,0),"X",""),IF(VLOOKUP(B683,'Oficios_-_pend_criticas'!$C$4:$J$4739,7,0)&gt;VLOOKUP(B683,'Oficios_-_pend_criticas'!$C$4:$J$4739,5,0),"X",""))),""),""),"")</f>
        <v/>
      </c>
    </row>
    <row r="684" spans="1:23" ht="36.75" hidden="1" customHeight="1" x14ac:dyDescent="0.25">
      <c r="A684" s="9" t="str">
        <f t="shared" si="30"/>
        <v/>
      </c>
      <c r="B684" s="10" t="s">
        <v>1674</v>
      </c>
      <c r="C684" s="11" t="e">
        <f>IF(B684="","",VLOOKUP(B684,#REF!,6,0))</f>
        <v>#REF!</v>
      </c>
      <c r="D684" s="12" t="e">
        <f>IF(B684="","",VLOOKUP(B684,#REF!,22,0))</f>
        <v>#REF!</v>
      </c>
      <c r="E684" s="10" t="e">
        <f>IF(B684="","",VLOOKUP(B684,Consultas_públicas!$A$376:$G$3879,7,0))</f>
        <v>#N/A</v>
      </c>
      <c r="F684" s="12" t="s">
        <v>1625</v>
      </c>
      <c r="G684" s="13">
        <v>43557</v>
      </c>
      <c r="H684" s="14" t="str">
        <f>IFERROR(IF(VLOOKUP(B684,'Oficios_-_pend_criticas'!$C$4:$D$4739,2,0)="","","X"),"")</f>
        <v/>
      </c>
      <c r="I684" s="12"/>
      <c r="J684" s="13"/>
      <c r="K684" s="10"/>
      <c r="L684" s="12" t="str">
        <f>IFERROR(VLOOKUP(B684,Retorno_da_RFB!$D$3:$I$6388,5,0),"")</f>
        <v>052</v>
      </c>
      <c r="M684" s="13">
        <f>IFERROR(VLOOKUP(B684,Retorno_da_RFB!$D$3:$I$6388,6,0),"")</f>
        <v>43564</v>
      </c>
      <c r="N684" s="10" t="str">
        <f>IFERROR(VLOOKUP(B684,Retorno_da_RFB!$D$3:$I$6388,3,0),"")</f>
        <v>8427.10.11</v>
      </c>
      <c r="O684" s="10" t="str">
        <f>IFERROR(VLOOKUP(B684,Retorno_da_RFB!$D$3:$I$6388,4,0),"")</f>
        <v>Empilhadeiras autopropulsadas, de motor elétrico de tração de corrente alternada (AC), contrabalançadas, saída lateral para bateria tracionaria, capacidade máxima de carga entre 6.500 e 8.000kg, altura de elevação dos garfos entre 2.750 e 8.670mm.</v>
      </c>
      <c r="P684" s="12" t="str">
        <f>IFERROR(IF(N684="","",IF(VLOOKUP(LEFT(N684,10),'Universo_BK-BIT'!$A$5:$E$10005,2,0)="","X",VLOOKUP(LEFT(N684,10),'Universo_BK-BIT'!$A$5:$E$10005,2,0))),"X")</f>
        <v>BK</v>
      </c>
      <c r="Q684" s="12">
        <f>IFERROR(IF(P684="X","",VLOOKUP(LEFT(N684,10),'Universo_BK-BIT'!$A$5:$E$10005,3,0)),"")</f>
        <v>14</v>
      </c>
      <c r="R684" s="14" t="e">
        <f t="shared" si="31"/>
        <v>#REF!</v>
      </c>
      <c r="S684" s="14" t="e">
        <f t="shared" si="32"/>
        <v>#N/A</v>
      </c>
      <c r="T684" s="14"/>
      <c r="U684" s="14" t="str">
        <f ca="1">IFERROR(IF(P684="X",IF(VLOOKUP(B684,'Oficios_-_pend_criticas'!$C$3:$J$4739,5,0)="","",IF(VLOOKUP(B684,'Oficios_-_pend_criticas'!$C$3:$J$4739,7,0)="",IF(TODAY()&gt;VLOOKUP(B684,'Oficios_-_pend_criticas'!$C$3:$J$4739,5,0),"X",""),IF(VLOOKUP(B684,'Oficios_-_pend_criticas'!$C$3:$J$4739,7,0)&gt;VLOOKUP(B684,'Oficios_-_pend_criticas'!$C$3:$J$4739,5,0),"X",""))),""),"")</f>
        <v/>
      </c>
      <c r="V684" s="14" t="str">
        <f ca="1">IFERROR(IF(Q684=0,IF(VLOOKUP(B684,'Oficios_-_pend_criticas'!$C$3:$J$4739,5,0)="","",IF(VLOOKUP(B684,'Oficios_-_pend_criticas'!$C$3:$J$4739,7,0)="",IF(TODAY()&gt;VLOOKUP(B684,'Oficios_-_pend_criticas'!$C$3:$J$4739,5,0),"X",""),IF(VLOOKUP(B684,'Oficios_-_pend_criticas'!$C$3:$J$4739,7,0)&gt;VLOOKUP(B684,'Oficios_-_pend_criticas'!$C$3:$J$4739,5,0),"X",""))),""),"")</f>
        <v/>
      </c>
      <c r="W684" s="14" t="str">
        <f ca="1">IFERROR(IF(P684&lt;&gt;"X",IF(Q684&gt;0,IF(VLOOKUP(B684,'Oficios_-_pend_criticas'!$C$4:$J$4739,5,0)="","",IF(VLOOKUP(B684,'Oficios_-_pend_criticas'!$C$4:$J$4739,7,0)="",IF(TODAY()&gt;VLOOKUP(B684,'Oficios_-_pend_criticas'!$C$4:$J$4739,5,0),"X",""),IF(VLOOKUP(B684,'Oficios_-_pend_criticas'!$C$4:$J$4739,7,0)&gt;VLOOKUP(B684,'Oficios_-_pend_criticas'!$C$4:$J$4739,5,0),"X",""))),""),""),"")</f>
        <v/>
      </c>
    </row>
    <row r="685" spans="1:23" ht="36.75" hidden="1" customHeight="1" x14ac:dyDescent="0.25">
      <c r="A685" s="9" t="str">
        <f t="shared" si="30"/>
        <v/>
      </c>
      <c r="B685" s="10" t="s">
        <v>1677</v>
      </c>
      <c r="C685" s="11" t="e">
        <f>IF(B685="","",VLOOKUP(B685,#REF!,6,0))</f>
        <v>#REF!</v>
      </c>
      <c r="D685" s="12" t="e">
        <f>IF(B685="","",VLOOKUP(B685,#REF!,22,0))</f>
        <v>#REF!</v>
      </c>
      <c r="E685" s="10" t="e">
        <f>IF(B685="","",VLOOKUP(B685,Consultas_públicas!$A$376:$G$3879,7,0))</f>
        <v>#N/A</v>
      </c>
      <c r="F685" s="12" t="s">
        <v>1625</v>
      </c>
      <c r="G685" s="13">
        <v>43557</v>
      </c>
      <c r="H685" s="14" t="str">
        <f>IFERROR(IF(VLOOKUP(B685,'Oficios_-_pend_criticas'!$C$4:$D$4739,2,0)="","","X"),"")</f>
        <v/>
      </c>
      <c r="I685" s="12"/>
      <c r="J685" s="13"/>
      <c r="K685" s="10"/>
      <c r="L685" s="12" t="str">
        <f>IFERROR(VLOOKUP(B685,Retorno_da_RFB!$D$3:$I$6388,5,0),"")</f>
        <v>052</v>
      </c>
      <c r="M685" s="13">
        <f>IFERROR(VLOOKUP(B685,Retorno_da_RFB!$D$3:$I$6388,6,0),"")</f>
        <v>43564</v>
      </c>
      <c r="N685" s="10" t="str">
        <f>IFERROR(VLOOKUP(B685,Retorno_da_RFB!$D$3:$I$6388,3,0),"")</f>
        <v>8427.10.19</v>
      </c>
      <c r="O685" s="10" t="str">
        <f>IFERROR(VLOOKUP(B685,Retorno_da_RFB!$D$3:$I$6388,4,0),"")</f>
        <v>Empilhadeiras autopropulsadas, de motor elétrico de tração de corrente alternada (AC), contrabalançadas, saída lateral para bateria tracionaria, capacidade máxima de carga entre 1.800 e 6.500kg, altura de elevação dos garfos entre 2.750 e 8.670mm.</v>
      </c>
      <c r="P685" s="12" t="str">
        <f>IFERROR(IF(N685="","",IF(VLOOKUP(LEFT(N685,10),'Universo_BK-BIT'!$A$5:$E$10005,2,0)="","X",VLOOKUP(LEFT(N685,10),'Universo_BK-BIT'!$A$5:$E$10005,2,0))),"X")</f>
        <v>BK</v>
      </c>
      <c r="Q685" s="12">
        <f>IFERROR(IF(P685="X","",VLOOKUP(LEFT(N685,10),'Universo_BK-BIT'!$A$5:$E$10005,3,0)),"")</f>
        <v>14</v>
      </c>
      <c r="R685" s="14" t="e">
        <f t="shared" si="31"/>
        <v>#REF!</v>
      </c>
      <c r="S685" s="14" t="e">
        <f t="shared" si="32"/>
        <v>#N/A</v>
      </c>
      <c r="T685" s="14"/>
      <c r="U685" s="14" t="str">
        <f ca="1">IFERROR(IF(P685="X",IF(VLOOKUP(B685,'Oficios_-_pend_criticas'!$C$3:$J$4739,5,0)="","",IF(VLOOKUP(B685,'Oficios_-_pend_criticas'!$C$3:$J$4739,7,0)="",IF(TODAY()&gt;VLOOKUP(B685,'Oficios_-_pend_criticas'!$C$3:$J$4739,5,0),"X",""),IF(VLOOKUP(B685,'Oficios_-_pend_criticas'!$C$3:$J$4739,7,0)&gt;VLOOKUP(B685,'Oficios_-_pend_criticas'!$C$3:$J$4739,5,0),"X",""))),""),"")</f>
        <v/>
      </c>
      <c r="V685" s="14" t="str">
        <f ca="1">IFERROR(IF(Q685=0,IF(VLOOKUP(B685,'Oficios_-_pend_criticas'!$C$3:$J$4739,5,0)="","",IF(VLOOKUP(B685,'Oficios_-_pend_criticas'!$C$3:$J$4739,7,0)="",IF(TODAY()&gt;VLOOKUP(B685,'Oficios_-_pend_criticas'!$C$3:$J$4739,5,0),"X",""),IF(VLOOKUP(B685,'Oficios_-_pend_criticas'!$C$3:$J$4739,7,0)&gt;VLOOKUP(B685,'Oficios_-_pend_criticas'!$C$3:$J$4739,5,0),"X",""))),""),"")</f>
        <v/>
      </c>
      <c r="W685" s="14" t="str">
        <f ca="1">IFERROR(IF(P685&lt;&gt;"X",IF(Q685&gt;0,IF(VLOOKUP(B685,'Oficios_-_pend_criticas'!$C$4:$J$4739,5,0)="","",IF(VLOOKUP(B685,'Oficios_-_pend_criticas'!$C$4:$J$4739,7,0)="",IF(TODAY()&gt;VLOOKUP(B685,'Oficios_-_pend_criticas'!$C$4:$J$4739,5,0),"X",""),IF(VLOOKUP(B685,'Oficios_-_pend_criticas'!$C$4:$J$4739,7,0)&gt;VLOOKUP(B685,'Oficios_-_pend_criticas'!$C$4:$J$4739,5,0),"X",""))),""),""),"")</f>
        <v/>
      </c>
    </row>
    <row r="686" spans="1:23" ht="36.75" hidden="1" customHeight="1" x14ac:dyDescent="0.25">
      <c r="A686" s="9" t="str">
        <f t="shared" si="30"/>
        <v/>
      </c>
      <c r="B686" s="10" t="s">
        <v>1679</v>
      </c>
      <c r="C686" s="11" t="e">
        <f>IF(B686="","",VLOOKUP(B686,#REF!,6,0))</f>
        <v>#REF!</v>
      </c>
      <c r="D686" s="12" t="e">
        <f>IF(B686="","",VLOOKUP(B686,#REF!,22,0))</f>
        <v>#REF!</v>
      </c>
      <c r="E686" s="10" t="e">
        <f>IF(B686="","",VLOOKUP(B686,Consultas_públicas!$A$376:$G$3879,7,0))</f>
        <v>#N/A</v>
      </c>
      <c r="F686" s="12" t="s">
        <v>1625</v>
      </c>
      <c r="G686" s="13">
        <v>43557</v>
      </c>
      <c r="H686" s="14" t="str">
        <f>IFERROR(IF(VLOOKUP(B686,'Oficios_-_pend_criticas'!$C$4:$D$4739,2,0)="","","X"),"")</f>
        <v/>
      </c>
      <c r="I686" s="12"/>
      <c r="J686" s="13"/>
      <c r="K686" s="10"/>
      <c r="L686" s="12" t="str">
        <f>IFERROR(VLOOKUP(B686,Retorno_da_RFB!$D$3:$I$6388,5,0),"")</f>
        <v>052</v>
      </c>
      <c r="M686" s="13">
        <f>IFERROR(VLOOKUP(B686,Retorno_da_RFB!$D$3:$I$6388,6,0),"")</f>
        <v>43564</v>
      </c>
      <c r="N686" s="10" t="str">
        <f>IFERROR(VLOOKUP(B686,Retorno_da_RFB!$D$3:$I$6388,3,0),"")</f>
        <v>9031.80.99</v>
      </c>
      <c r="O686" s="10" t="str">
        <f>IFERROR(VLOOKUP(B686,Retorno_da_RFB!$D$3:$I$6388,4,0),"")</f>
        <v>Cabinas centrais de operações remotas (1und), para controle a uma distância segura de equipamentos autopropulsados em mineração subterrânea, operando por comunicação Wi-Fi e Laser , completa, dotados de: câmeras (2 und), sensores a laser (ladar, 4 und), sistema de controles embarcado (1 kit), servidores de dados (1 kit), recursos computacionais (1 kit) e painéis de controle (1 kit).</v>
      </c>
      <c r="P686" s="12" t="str">
        <f>IFERROR(IF(N686="","",IF(VLOOKUP(LEFT(N686,10),'Universo_BK-BIT'!$A$5:$E$10005,2,0)="","X",VLOOKUP(LEFT(N686,10),'Universo_BK-BIT'!$A$5:$E$10005,2,0))),"X")</f>
        <v>BK</v>
      </c>
      <c r="Q686" s="12">
        <f>IFERROR(IF(P686="X","",VLOOKUP(LEFT(N686,10),'Universo_BK-BIT'!$A$5:$E$10005,3,0)),"")</f>
        <v>14</v>
      </c>
      <c r="R686" s="14" t="e">
        <f t="shared" si="31"/>
        <v>#REF!</v>
      </c>
      <c r="S686" s="14" t="e">
        <f t="shared" si="32"/>
        <v>#N/A</v>
      </c>
      <c r="T686" s="14"/>
      <c r="U686" s="14" t="str">
        <f ca="1">IFERROR(IF(P686="X",IF(VLOOKUP(B686,'Oficios_-_pend_criticas'!$C$3:$J$4739,5,0)="","",IF(VLOOKUP(B686,'Oficios_-_pend_criticas'!$C$3:$J$4739,7,0)="",IF(TODAY()&gt;VLOOKUP(B686,'Oficios_-_pend_criticas'!$C$3:$J$4739,5,0),"X",""),IF(VLOOKUP(B686,'Oficios_-_pend_criticas'!$C$3:$J$4739,7,0)&gt;VLOOKUP(B686,'Oficios_-_pend_criticas'!$C$3:$J$4739,5,0),"X",""))),""),"")</f>
        <v/>
      </c>
      <c r="V686" s="14" t="str">
        <f ca="1">IFERROR(IF(Q686=0,IF(VLOOKUP(B686,'Oficios_-_pend_criticas'!$C$3:$J$4739,5,0)="","",IF(VLOOKUP(B686,'Oficios_-_pend_criticas'!$C$3:$J$4739,7,0)="",IF(TODAY()&gt;VLOOKUP(B686,'Oficios_-_pend_criticas'!$C$3:$J$4739,5,0),"X",""),IF(VLOOKUP(B686,'Oficios_-_pend_criticas'!$C$3:$J$4739,7,0)&gt;VLOOKUP(B686,'Oficios_-_pend_criticas'!$C$3:$J$4739,5,0),"X",""))),""),"")</f>
        <v/>
      </c>
      <c r="W686" s="14" t="str">
        <f ca="1">IFERROR(IF(P686&lt;&gt;"X",IF(Q686&gt;0,IF(VLOOKUP(B686,'Oficios_-_pend_criticas'!$C$4:$J$4739,5,0)="","",IF(VLOOKUP(B686,'Oficios_-_pend_criticas'!$C$4:$J$4739,7,0)="",IF(TODAY()&gt;VLOOKUP(B686,'Oficios_-_pend_criticas'!$C$4:$J$4739,5,0),"X",""),IF(VLOOKUP(B686,'Oficios_-_pend_criticas'!$C$4:$J$4739,7,0)&gt;VLOOKUP(B686,'Oficios_-_pend_criticas'!$C$4:$J$4739,5,0),"X",""))),""),""),"")</f>
        <v/>
      </c>
    </row>
    <row r="687" spans="1:23" ht="36.75" hidden="1" customHeight="1" x14ac:dyDescent="0.25">
      <c r="A687" s="9" t="str">
        <f t="shared" si="30"/>
        <v/>
      </c>
      <c r="B687" s="10" t="s">
        <v>1681</v>
      </c>
      <c r="C687" s="11" t="e">
        <f>IF(B687="","",VLOOKUP(B687,#REF!,6,0))</f>
        <v>#REF!</v>
      </c>
      <c r="D687" s="12" t="e">
        <f>IF(B687="","",VLOOKUP(B687,#REF!,22,0))</f>
        <v>#REF!</v>
      </c>
      <c r="E687" s="10" t="e">
        <f>IF(B687="","",VLOOKUP(B687,Consultas_públicas!$A$376:$G$3879,7,0))</f>
        <v>#N/A</v>
      </c>
      <c r="F687" s="12" t="s">
        <v>1625</v>
      </c>
      <c r="G687" s="13">
        <v>43557</v>
      </c>
      <c r="H687" s="14" t="str">
        <f>IFERROR(IF(VLOOKUP(B687,'Oficios_-_pend_criticas'!$C$4:$D$4739,2,0)="","","X"),"")</f>
        <v/>
      </c>
      <c r="I687" s="12"/>
      <c r="J687" s="13"/>
      <c r="K687" s="10"/>
      <c r="L687" s="12" t="str">
        <f>IFERROR(VLOOKUP(B687,Retorno_da_RFB!$D$3:$I$6388,5,0),"")</f>
        <v>052</v>
      </c>
      <c r="M687" s="13">
        <f>IFERROR(VLOOKUP(B687,Retorno_da_RFB!$D$3:$I$6388,6,0),"")</f>
        <v>43564</v>
      </c>
      <c r="N687" s="10" t="str">
        <f>IFERROR(VLOOKUP(B687,Retorno_da_RFB!$D$3:$I$6388,3,0),"")</f>
        <v>8458.11.99</v>
      </c>
      <c r="O687" s="10" t="str">
        <f>IFERROR(VLOOKUP(B687,Retorno_da_RFB!$D$3:$I$6388,4,0),"")</f>
        <v>Tornos horizontais para metais, de comando numérico computadorizado (CNC), com duas árvores paralelas frontais (bifuso), de abertura frontal, com 2 torres porta ferramentas com capacidade de 12 ferramentas cada, de 2 eixos, curso do eixo X 220mm e eixo Z 230mm, com 2 eixos motores, velocidade de cada eixo motor até 3.500rpm, carga e descarga automáticas de peças e alimentador integrado, tipo gantry.</v>
      </c>
      <c r="P687" s="12" t="str">
        <f>IFERROR(IF(N687="","",IF(VLOOKUP(LEFT(N687,10),'Universo_BK-BIT'!$A$5:$E$10005,2,0)="","X",VLOOKUP(LEFT(N687,10),'Universo_BK-BIT'!$A$5:$E$10005,2,0))),"X")</f>
        <v>BK</v>
      </c>
      <c r="Q687" s="12">
        <f>IFERROR(IF(P687="X","",VLOOKUP(LEFT(N687,10),'Universo_BK-BIT'!$A$5:$E$10005,3,0)),"")</f>
        <v>14</v>
      </c>
      <c r="R687" s="14" t="e">
        <f t="shared" si="31"/>
        <v>#REF!</v>
      </c>
      <c r="S687" s="14" t="e">
        <f t="shared" si="32"/>
        <v>#N/A</v>
      </c>
      <c r="T687" s="14"/>
      <c r="U687" s="14" t="str">
        <f ca="1">IFERROR(IF(P687="X",IF(VLOOKUP(B687,'Oficios_-_pend_criticas'!$C$3:$J$4739,5,0)="","",IF(VLOOKUP(B687,'Oficios_-_pend_criticas'!$C$3:$J$4739,7,0)="",IF(TODAY()&gt;VLOOKUP(B687,'Oficios_-_pend_criticas'!$C$3:$J$4739,5,0),"X",""),IF(VLOOKUP(B687,'Oficios_-_pend_criticas'!$C$3:$J$4739,7,0)&gt;VLOOKUP(B687,'Oficios_-_pend_criticas'!$C$3:$J$4739,5,0),"X",""))),""),"")</f>
        <v/>
      </c>
      <c r="V687" s="14" t="str">
        <f ca="1">IFERROR(IF(Q687=0,IF(VLOOKUP(B687,'Oficios_-_pend_criticas'!$C$3:$J$4739,5,0)="","",IF(VLOOKUP(B687,'Oficios_-_pend_criticas'!$C$3:$J$4739,7,0)="",IF(TODAY()&gt;VLOOKUP(B687,'Oficios_-_pend_criticas'!$C$3:$J$4739,5,0),"X",""),IF(VLOOKUP(B687,'Oficios_-_pend_criticas'!$C$3:$J$4739,7,0)&gt;VLOOKUP(B687,'Oficios_-_pend_criticas'!$C$3:$J$4739,5,0),"X",""))),""),"")</f>
        <v/>
      </c>
      <c r="W687" s="14" t="str">
        <f ca="1">IFERROR(IF(P687&lt;&gt;"X",IF(Q687&gt;0,IF(VLOOKUP(B687,'Oficios_-_pend_criticas'!$C$4:$J$4739,5,0)="","",IF(VLOOKUP(B687,'Oficios_-_pend_criticas'!$C$4:$J$4739,7,0)="",IF(TODAY()&gt;VLOOKUP(B687,'Oficios_-_pend_criticas'!$C$4:$J$4739,5,0),"X",""),IF(VLOOKUP(B687,'Oficios_-_pend_criticas'!$C$4:$J$4739,7,0)&gt;VLOOKUP(B687,'Oficios_-_pend_criticas'!$C$4:$J$4739,5,0),"X",""))),""),""),"")</f>
        <v/>
      </c>
    </row>
    <row r="688" spans="1:23" ht="36.75" hidden="1" customHeight="1" x14ac:dyDescent="0.25">
      <c r="A688" s="9" t="str">
        <f t="shared" si="30"/>
        <v/>
      </c>
      <c r="B688" s="10" t="s">
        <v>1683</v>
      </c>
      <c r="C688" s="11" t="e">
        <f>IF(B688="","",VLOOKUP(B688,#REF!,6,0))</f>
        <v>#REF!</v>
      </c>
      <c r="D688" s="12" t="e">
        <f>IF(B688="","",VLOOKUP(B688,#REF!,22,0))</f>
        <v>#REF!</v>
      </c>
      <c r="E688" s="10" t="e">
        <f>IF(B688="","",VLOOKUP(B688,Consultas_públicas!$A$376:$G$3879,7,0))</f>
        <v>#N/A</v>
      </c>
      <c r="F688" s="12" t="s">
        <v>1625</v>
      </c>
      <c r="G688" s="13">
        <v>43557</v>
      </c>
      <c r="H688" s="14" t="str">
        <f>IFERROR(IF(VLOOKUP(B688,'Oficios_-_pend_criticas'!$C$4:$D$4739,2,0)="","","X"),"")</f>
        <v/>
      </c>
      <c r="I688" s="12"/>
      <c r="J688" s="13"/>
      <c r="K688" s="10"/>
      <c r="L688" s="12" t="str">
        <f>IFERROR(VLOOKUP(B688,Retorno_da_RFB!$D$3:$I$6388,5,0),"")</f>
        <v>052</v>
      </c>
      <c r="M688" s="13">
        <f>IFERROR(VLOOKUP(B688,Retorno_da_RFB!$D$3:$I$6388,6,0),"")</f>
        <v>43564</v>
      </c>
      <c r="N688" s="10" t="str">
        <f>IFERROR(VLOOKUP(B688,Retorno_da_RFB!$D$3:$I$6388,3,0),"")</f>
        <v>8207.30.00</v>
      </c>
      <c r="O688" s="10" t="str">
        <f>IFERROR(VLOOKUP(B688,Retorno_da_RFB!$D$3:$I$6388,4,0),"")</f>
        <v>Ferramentas de estampagem, progressivas, para produção de pratos de válvula para embalagens em aerossol, com 3 linhas/pistas de estampagem, com velocidade de até 400 cursos/min., com vários sensores de segurança.</v>
      </c>
      <c r="P688" s="12" t="str">
        <f>IFERROR(IF(N688="","",IF(VLOOKUP(LEFT(N688,10),'Universo_BK-BIT'!$A$5:$E$10005,2,0)="","X",VLOOKUP(LEFT(N688,10),'Universo_BK-BIT'!$A$5:$E$10005,2,0))),"X")</f>
        <v>BK</v>
      </c>
      <c r="Q688" s="12">
        <f>IFERROR(IF(P688="X","",VLOOKUP(LEFT(N688,10),'Universo_BK-BIT'!$A$5:$E$10005,3,0)),"")</f>
        <v>14</v>
      </c>
      <c r="R688" s="14" t="e">
        <f t="shared" si="31"/>
        <v>#REF!</v>
      </c>
      <c r="S688" s="14" t="e">
        <f t="shared" si="32"/>
        <v>#N/A</v>
      </c>
      <c r="T688" s="14"/>
      <c r="U688" s="14" t="str">
        <f ca="1">IFERROR(IF(P688="X",IF(VLOOKUP(B688,'Oficios_-_pend_criticas'!$C$3:$J$4739,5,0)="","",IF(VLOOKUP(B688,'Oficios_-_pend_criticas'!$C$3:$J$4739,7,0)="",IF(TODAY()&gt;VLOOKUP(B688,'Oficios_-_pend_criticas'!$C$3:$J$4739,5,0),"X",""),IF(VLOOKUP(B688,'Oficios_-_pend_criticas'!$C$3:$J$4739,7,0)&gt;VLOOKUP(B688,'Oficios_-_pend_criticas'!$C$3:$J$4739,5,0),"X",""))),""),"")</f>
        <v/>
      </c>
      <c r="V688" s="14" t="str">
        <f ca="1">IFERROR(IF(Q688=0,IF(VLOOKUP(B688,'Oficios_-_pend_criticas'!$C$3:$J$4739,5,0)="","",IF(VLOOKUP(B688,'Oficios_-_pend_criticas'!$C$3:$J$4739,7,0)="",IF(TODAY()&gt;VLOOKUP(B688,'Oficios_-_pend_criticas'!$C$3:$J$4739,5,0),"X",""),IF(VLOOKUP(B688,'Oficios_-_pend_criticas'!$C$3:$J$4739,7,0)&gt;VLOOKUP(B688,'Oficios_-_pend_criticas'!$C$3:$J$4739,5,0),"X",""))),""),"")</f>
        <v/>
      </c>
      <c r="W688" s="14" t="str">
        <f ca="1">IFERROR(IF(P688&lt;&gt;"X",IF(Q688&gt;0,IF(VLOOKUP(B688,'Oficios_-_pend_criticas'!$C$4:$J$4739,5,0)="","",IF(VLOOKUP(B688,'Oficios_-_pend_criticas'!$C$4:$J$4739,7,0)="",IF(TODAY()&gt;VLOOKUP(B688,'Oficios_-_pend_criticas'!$C$4:$J$4739,5,0),"X",""),IF(VLOOKUP(B688,'Oficios_-_pend_criticas'!$C$4:$J$4739,7,0)&gt;VLOOKUP(B688,'Oficios_-_pend_criticas'!$C$4:$J$4739,5,0),"X",""))),""),""),"")</f>
        <v/>
      </c>
    </row>
    <row r="689" spans="1:23" ht="36.75" hidden="1" customHeight="1" x14ac:dyDescent="0.25">
      <c r="A689" s="9" t="str">
        <f t="shared" si="30"/>
        <v/>
      </c>
      <c r="B689" s="10" t="s">
        <v>1686</v>
      </c>
      <c r="C689" s="11" t="e">
        <f>IF(B689="","",VLOOKUP(B689,#REF!,6,0))</f>
        <v>#REF!</v>
      </c>
      <c r="D689" s="12" t="e">
        <f>IF(B689="","",VLOOKUP(B689,#REF!,22,0))</f>
        <v>#REF!</v>
      </c>
      <c r="E689" s="10" t="e">
        <f>IF(B689="","",VLOOKUP(B689,Consultas_públicas!$A$376:$G$3879,7,0))</f>
        <v>#N/A</v>
      </c>
      <c r="F689" s="12" t="s">
        <v>1625</v>
      </c>
      <c r="G689" s="13">
        <v>43557</v>
      </c>
      <c r="H689" s="14" t="str">
        <f>IFERROR(IF(VLOOKUP(B689,'Oficios_-_pend_criticas'!$C$4:$D$4739,2,0)="","","X"),"")</f>
        <v/>
      </c>
      <c r="I689" s="12"/>
      <c r="J689" s="13"/>
      <c r="K689" s="10"/>
      <c r="L689" s="12" t="str">
        <f>IFERROR(VLOOKUP(B689,Retorno_da_RFB!$D$3:$I$6388,5,0),"")</f>
        <v>052</v>
      </c>
      <c r="M689" s="13">
        <f>IFERROR(VLOOKUP(B689,Retorno_da_RFB!$D$3:$I$6388,6,0),"")</f>
        <v>43564</v>
      </c>
      <c r="N689" s="10" t="str">
        <f>IFERROR(VLOOKUP(B689,Retorno_da_RFB!$D$3:$I$6388,3,0),"")</f>
        <v>9018.11.00</v>
      </c>
      <c r="O689" s="10" t="str">
        <f>IFERROR(VLOOKUP(B689,Retorno_da_RFB!$D$3:$I$6388,4,0),"")</f>
        <v>Eletrocardiógrafos portáteis com medição e interpretação automáticas de resultados por tecnologia algorítmica, aquisição simultânea de 12 derivações, modos automático, manual, ritmo e análise R-R, saída USB para expansão de memória, impressora térmica interna, tela LCD de 3,5 a 21,3".</v>
      </c>
      <c r="P689" s="12" t="str">
        <f>IFERROR(IF(N689="","",IF(VLOOKUP(LEFT(N689,10),'Universo_BK-BIT'!$A$5:$E$10005,2,0)="","X",VLOOKUP(LEFT(N689,10),'Universo_BK-BIT'!$A$5:$E$10005,2,0))),"X")</f>
        <v>BK</v>
      </c>
      <c r="Q689" s="12">
        <f>IFERROR(IF(P689="X","",VLOOKUP(LEFT(N689,10),'Universo_BK-BIT'!$A$5:$E$10005,3,0)),"")</f>
        <v>14</v>
      </c>
      <c r="R689" s="14" t="e">
        <f t="shared" si="31"/>
        <v>#REF!</v>
      </c>
      <c r="S689" s="14" t="e">
        <f t="shared" si="32"/>
        <v>#N/A</v>
      </c>
      <c r="T689" s="14"/>
      <c r="U689" s="14" t="str">
        <f ca="1">IFERROR(IF(P689="X",IF(VLOOKUP(B689,'Oficios_-_pend_criticas'!$C$3:$J$4739,5,0)="","",IF(VLOOKUP(B689,'Oficios_-_pend_criticas'!$C$3:$J$4739,7,0)="",IF(TODAY()&gt;VLOOKUP(B689,'Oficios_-_pend_criticas'!$C$3:$J$4739,5,0),"X",""),IF(VLOOKUP(B689,'Oficios_-_pend_criticas'!$C$3:$J$4739,7,0)&gt;VLOOKUP(B689,'Oficios_-_pend_criticas'!$C$3:$J$4739,5,0),"X",""))),""),"")</f>
        <v/>
      </c>
      <c r="V689" s="14" t="str">
        <f ca="1">IFERROR(IF(Q689=0,IF(VLOOKUP(B689,'Oficios_-_pend_criticas'!$C$3:$J$4739,5,0)="","",IF(VLOOKUP(B689,'Oficios_-_pend_criticas'!$C$3:$J$4739,7,0)="",IF(TODAY()&gt;VLOOKUP(B689,'Oficios_-_pend_criticas'!$C$3:$J$4739,5,0),"X",""),IF(VLOOKUP(B689,'Oficios_-_pend_criticas'!$C$3:$J$4739,7,0)&gt;VLOOKUP(B689,'Oficios_-_pend_criticas'!$C$3:$J$4739,5,0),"X",""))),""),"")</f>
        <v/>
      </c>
      <c r="W689" s="14" t="str">
        <f ca="1">IFERROR(IF(P689&lt;&gt;"X",IF(Q689&gt;0,IF(VLOOKUP(B689,'Oficios_-_pend_criticas'!$C$4:$J$4739,5,0)="","",IF(VLOOKUP(B689,'Oficios_-_pend_criticas'!$C$4:$J$4739,7,0)="",IF(TODAY()&gt;VLOOKUP(B689,'Oficios_-_pend_criticas'!$C$4:$J$4739,5,0),"X",""),IF(VLOOKUP(B689,'Oficios_-_pend_criticas'!$C$4:$J$4739,7,0)&gt;VLOOKUP(B689,'Oficios_-_pend_criticas'!$C$4:$J$4739,5,0),"X",""))),""),""),"")</f>
        <v/>
      </c>
    </row>
    <row r="690" spans="1:23" ht="36.75" hidden="1" customHeight="1" x14ac:dyDescent="0.25">
      <c r="A690" s="9" t="str">
        <f t="shared" si="30"/>
        <v/>
      </c>
      <c r="B690" s="10" t="s">
        <v>1689</v>
      </c>
      <c r="C690" s="11" t="e">
        <f>IF(B690="","",VLOOKUP(B690,#REF!,6,0))</f>
        <v>#REF!</v>
      </c>
      <c r="D690" s="12" t="e">
        <f>IF(B690="","",VLOOKUP(B690,#REF!,22,0))</f>
        <v>#REF!</v>
      </c>
      <c r="E690" s="10" t="e">
        <f>IF(B690="","",VLOOKUP(B690,Consultas_públicas!$A$376:$G$3879,7,0))</f>
        <v>#N/A</v>
      </c>
      <c r="F690" s="12" t="s">
        <v>1625</v>
      </c>
      <c r="G690" s="13">
        <v>43557</v>
      </c>
      <c r="H690" s="14" t="str">
        <f>IFERROR(IF(VLOOKUP(B690,'Oficios_-_pend_criticas'!$C$4:$D$4739,2,0)="","","X"),"")</f>
        <v/>
      </c>
      <c r="I690" s="12"/>
      <c r="J690" s="13"/>
      <c r="K690" s="10"/>
      <c r="L690" s="12" t="str">
        <f>IFERROR(VLOOKUP(B690,Retorno_da_RFB!$D$3:$I$6388,5,0),"")</f>
        <v>052</v>
      </c>
      <c r="M690" s="13">
        <f>IFERROR(VLOOKUP(B690,Retorno_da_RFB!$D$3:$I$6388,6,0),"")</f>
        <v>43564</v>
      </c>
      <c r="N690" s="10" t="str">
        <f>IFERROR(VLOOKUP(B690,Retorno_da_RFB!$D$3:$I$6388,3,0),"")</f>
        <v>9027.80.99</v>
      </c>
      <c r="O690" s="10" t="str">
        <f>IFERROR(VLOOKUP(B690,Retorno_da_RFB!$D$3:$I$6388,4,0),"")</f>
        <v>Analisadores de hematologia automatizados, utilizados para contagem de células do sangue, classificação de leucócitos em 5 partes e medição da concentração de hemoglobina em exames clínicos, fornece resultados de análise quantitativa para 29 parâmetros, 3 histogramas e 4 diagramas de dispersão DIFF, com metodologia de impedância elétrica para determinar os dados de RBC e PLT, método colorimétrico para a determinação de HGB e a citometria de fluxo baseada no método de dispersão a laser de três ângulos para WBC 5diff.</v>
      </c>
      <c r="P690" s="12" t="str">
        <f>IFERROR(IF(N690="","",IF(VLOOKUP(LEFT(N690,10),'Universo_BK-BIT'!$A$5:$E$10005,2,0)="","X",VLOOKUP(LEFT(N690,10),'Universo_BK-BIT'!$A$5:$E$10005,2,0))),"X")</f>
        <v>BK</v>
      </c>
      <c r="Q690" s="12">
        <f>IFERROR(IF(P690="X","",VLOOKUP(LEFT(N690,10),'Universo_BK-BIT'!$A$5:$E$10005,3,0)),"")</f>
        <v>14</v>
      </c>
      <c r="R690" s="14" t="e">
        <f t="shared" si="31"/>
        <v>#REF!</v>
      </c>
      <c r="S690" s="14" t="e">
        <f t="shared" si="32"/>
        <v>#N/A</v>
      </c>
      <c r="T690" s="14"/>
      <c r="U690" s="14" t="str">
        <f ca="1">IFERROR(IF(P690="X",IF(VLOOKUP(B690,'Oficios_-_pend_criticas'!$C$3:$J$4739,5,0)="","",IF(VLOOKUP(B690,'Oficios_-_pend_criticas'!$C$3:$J$4739,7,0)="",IF(TODAY()&gt;VLOOKUP(B690,'Oficios_-_pend_criticas'!$C$3:$J$4739,5,0),"X",""),IF(VLOOKUP(B690,'Oficios_-_pend_criticas'!$C$3:$J$4739,7,0)&gt;VLOOKUP(B690,'Oficios_-_pend_criticas'!$C$3:$J$4739,5,0),"X",""))),""),"")</f>
        <v/>
      </c>
      <c r="V690" s="14" t="str">
        <f ca="1">IFERROR(IF(Q690=0,IF(VLOOKUP(B690,'Oficios_-_pend_criticas'!$C$3:$J$4739,5,0)="","",IF(VLOOKUP(B690,'Oficios_-_pend_criticas'!$C$3:$J$4739,7,0)="",IF(TODAY()&gt;VLOOKUP(B690,'Oficios_-_pend_criticas'!$C$3:$J$4739,5,0),"X",""),IF(VLOOKUP(B690,'Oficios_-_pend_criticas'!$C$3:$J$4739,7,0)&gt;VLOOKUP(B690,'Oficios_-_pend_criticas'!$C$3:$J$4739,5,0),"X",""))),""),"")</f>
        <v/>
      </c>
      <c r="W690" s="14" t="str">
        <f ca="1">IFERROR(IF(P690&lt;&gt;"X",IF(Q690&gt;0,IF(VLOOKUP(B690,'Oficios_-_pend_criticas'!$C$4:$J$4739,5,0)="","",IF(VLOOKUP(B690,'Oficios_-_pend_criticas'!$C$4:$J$4739,7,0)="",IF(TODAY()&gt;VLOOKUP(B690,'Oficios_-_pend_criticas'!$C$4:$J$4739,5,0),"X",""),IF(VLOOKUP(B690,'Oficios_-_pend_criticas'!$C$4:$J$4739,7,0)&gt;VLOOKUP(B690,'Oficios_-_pend_criticas'!$C$4:$J$4739,5,0),"X",""))),""),""),"")</f>
        <v/>
      </c>
    </row>
    <row r="691" spans="1:23" ht="36.75" hidden="1" customHeight="1" x14ac:dyDescent="0.25">
      <c r="A691" s="9" t="str">
        <f t="shared" si="30"/>
        <v/>
      </c>
      <c r="B691" s="10" t="s">
        <v>1691</v>
      </c>
      <c r="C691" s="11" t="e">
        <f>IF(B691="","",VLOOKUP(B691,#REF!,6,0))</f>
        <v>#REF!</v>
      </c>
      <c r="D691" s="12" t="e">
        <f>IF(B691="","",VLOOKUP(B691,#REF!,22,0))</f>
        <v>#REF!</v>
      </c>
      <c r="E691" s="10" t="e">
        <f>IF(B691="","",VLOOKUP(B691,Consultas_públicas!$A$376:$G$3879,7,0))</f>
        <v>#N/A</v>
      </c>
      <c r="F691" s="12" t="s">
        <v>1625</v>
      </c>
      <c r="G691" s="13">
        <v>43557</v>
      </c>
      <c r="H691" s="14" t="str">
        <f>IFERROR(IF(VLOOKUP(B691,'Oficios_-_pend_criticas'!$C$4:$D$4739,2,0)="","","X"),"")</f>
        <v/>
      </c>
      <c r="I691" s="12"/>
      <c r="J691" s="13"/>
      <c r="K691" s="10"/>
      <c r="L691" s="12" t="str">
        <f>IFERROR(VLOOKUP(B691,Retorno_da_RFB!$D$3:$I$6388,5,0),"")</f>
        <v>052</v>
      </c>
      <c r="M691" s="13">
        <f>IFERROR(VLOOKUP(B691,Retorno_da_RFB!$D$3:$I$6388,6,0),"")</f>
        <v>43564</v>
      </c>
      <c r="N691" s="10" t="str">
        <f>IFERROR(VLOOKUP(B691,Retorno_da_RFB!$D$3:$I$6388,3,0),"")</f>
        <v>8414.80.21</v>
      </c>
      <c r="O691" s="10" t="str">
        <f>IFERROR(VLOOKUP(B691,Retorno_da_RFB!$D$3:$I$6388,4,0),"")</f>
        <v>Turbocompressores de ar com turbina de geometria variável ou geometria fixa para ciclo diesel de combustão interna, com controle da pressão obtido pela variação da área de um conjunto de palhetas guia que deslizam em sentido axial e controle do ﬂuxo do escape, acionados por atuador eletrônico externo ou pneumático e com peso até 50kg.</v>
      </c>
      <c r="P691" s="12" t="str">
        <f>IFERROR(IF(N691="","",IF(VLOOKUP(LEFT(N691,10),'Universo_BK-BIT'!$A$5:$E$10005,2,0)="","X",VLOOKUP(LEFT(N691,10),'Universo_BK-BIT'!$A$5:$E$10005,2,0))),"X")</f>
        <v>BK</v>
      </c>
      <c r="Q691" s="12">
        <f>IFERROR(IF(P691="X","",VLOOKUP(LEFT(N691,10),'Universo_BK-BIT'!$A$5:$E$10005,3,0)),"")</f>
        <v>14</v>
      </c>
      <c r="R691" s="14" t="e">
        <f t="shared" si="31"/>
        <v>#REF!</v>
      </c>
      <c r="S691" s="14" t="e">
        <f t="shared" si="32"/>
        <v>#N/A</v>
      </c>
      <c r="T691" s="14"/>
      <c r="U691" s="14" t="str">
        <f ca="1">IFERROR(IF(P691="X",IF(VLOOKUP(B691,'Oficios_-_pend_criticas'!$C$3:$J$4739,5,0)="","",IF(VLOOKUP(B691,'Oficios_-_pend_criticas'!$C$3:$J$4739,7,0)="",IF(TODAY()&gt;VLOOKUP(B691,'Oficios_-_pend_criticas'!$C$3:$J$4739,5,0),"X",""),IF(VLOOKUP(B691,'Oficios_-_pend_criticas'!$C$3:$J$4739,7,0)&gt;VLOOKUP(B691,'Oficios_-_pend_criticas'!$C$3:$J$4739,5,0),"X",""))),""),"")</f>
        <v/>
      </c>
      <c r="V691" s="14" t="str">
        <f ca="1">IFERROR(IF(Q691=0,IF(VLOOKUP(B691,'Oficios_-_pend_criticas'!$C$3:$J$4739,5,0)="","",IF(VLOOKUP(B691,'Oficios_-_pend_criticas'!$C$3:$J$4739,7,0)="",IF(TODAY()&gt;VLOOKUP(B691,'Oficios_-_pend_criticas'!$C$3:$J$4739,5,0),"X",""),IF(VLOOKUP(B691,'Oficios_-_pend_criticas'!$C$3:$J$4739,7,0)&gt;VLOOKUP(B691,'Oficios_-_pend_criticas'!$C$3:$J$4739,5,0),"X",""))),""),"")</f>
        <v/>
      </c>
      <c r="W691" s="14" t="str">
        <f ca="1">IFERROR(IF(P691&lt;&gt;"X",IF(Q691&gt;0,IF(VLOOKUP(B691,'Oficios_-_pend_criticas'!$C$4:$J$4739,5,0)="","",IF(VLOOKUP(B691,'Oficios_-_pend_criticas'!$C$4:$J$4739,7,0)="",IF(TODAY()&gt;VLOOKUP(B691,'Oficios_-_pend_criticas'!$C$4:$J$4739,5,0),"X",""),IF(VLOOKUP(B691,'Oficios_-_pend_criticas'!$C$4:$J$4739,7,0)&gt;VLOOKUP(B691,'Oficios_-_pend_criticas'!$C$4:$J$4739,5,0),"X",""))),""),""),"")</f>
        <v/>
      </c>
    </row>
    <row r="692" spans="1:23" ht="36.75" hidden="1" customHeight="1" x14ac:dyDescent="0.25">
      <c r="A692" s="9" t="str">
        <f t="shared" si="30"/>
        <v/>
      </c>
      <c r="B692" s="10" t="s">
        <v>1694</v>
      </c>
      <c r="C692" s="11" t="e">
        <f>IF(B692="","",VLOOKUP(B692,#REF!,6,0))</f>
        <v>#REF!</v>
      </c>
      <c r="D692" s="12" t="e">
        <f>IF(B692="","",VLOOKUP(B692,#REF!,22,0))</f>
        <v>#REF!</v>
      </c>
      <c r="E692" s="10" t="e">
        <f>IF(B692="","",VLOOKUP(B692,Consultas_públicas!$A$376:$G$3879,7,0))</f>
        <v>#N/A</v>
      </c>
      <c r="F692" s="12" t="s">
        <v>1625</v>
      </c>
      <c r="G692" s="13">
        <v>43557</v>
      </c>
      <c r="H692" s="14" t="str">
        <f>IFERROR(IF(VLOOKUP(B692,'Oficios_-_pend_criticas'!$C$4:$D$4739,2,0)="","","X"),"")</f>
        <v/>
      </c>
      <c r="I692" s="12"/>
      <c r="J692" s="13"/>
      <c r="K692" s="10"/>
      <c r="L692" s="12" t="str">
        <f>IFERROR(VLOOKUP(B692,Retorno_da_RFB!$D$3:$I$6388,5,0),"")</f>
        <v>052</v>
      </c>
      <c r="M692" s="13">
        <f>IFERROR(VLOOKUP(B692,Retorno_da_RFB!$D$3:$I$6388,6,0),"")</f>
        <v>43564</v>
      </c>
      <c r="N692" s="10" t="str">
        <f>IFERROR(VLOOKUP(B692,Retorno_da_RFB!$D$3:$I$6388,3,0),"")</f>
        <v>8479.82.10</v>
      </c>
      <c r="O692" s="10" t="str">
        <f>IFERROR(VLOOKUP(B692,Retorno_da_RFB!$D$3:$I$6388,4,0),"")</f>
        <v>Misturadoras e dosadoras de massa à base de poliuretano, com bombas, medidores de vazão e misturadores. Potência 380 volts, 60Hz, pressão de ar necessária: 6- 8bar, ral 9010 (pure white), painel “touchscreen” 12". “flow rate” 0,50 - 1,50kg/min, taxa de mistura 6:1 partes por peso (tolerância +/- 3%), SD “card protocol”.</v>
      </c>
      <c r="P692" s="12" t="str">
        <f>IFERROR(IF(N692="","",IF(VLOOKUP(LEFT(N692,10),'Universo_BK-BIT'!$A$5:$E$10005,2,0)="","X",VLOOKUP(LEFT(N692,10),'Universo_BK-BIT'!$A$5:$E$10005,2,0))),"X")</f>
        <v>BK</v>
      </c>
      <c r="Q692" s="12">
        <f>IFERROR(IF(P692="X","",VLOOKUP(LEFT(N692,10),'Universo_BK-BIT'!$A$5:$E$10005,3,0)),"")</f>
        <v>14</v>
      </c>
      <c r="R692" s="14" t="e">
        <f t="shared" si="31"/>
        <v>#REF!</v>
      </c>
      <c r="S692" s="14" t="e">
        <f t="shared" si="32"/>
        <v>#N/A</v>
      </c>
      <c r="T692" s="14"/>
      <c r="U692" s="14" t="str">
        <f ca="1">IFERROR(IF(P692="X",IF(VLOOKUP(B692,'Oficios_-_pend_criticas'!$C$3:$J$4739,5,0)="","",IF(VLOOKUP(B692,'Oficios_-_pend_criticas'!$C$3:$J$4739,7,0)="",IF(TODAY()&gt;VLOOKUP(B692,'Oficios_-_pend_criticas'!$C$3:$J$4739,5,0),"X",""),IF(VLOOKUP(B692,'Oficios_-_pend_criticas'!$C$3:$J$4739,7,0)&gt;VLOOKUP(B692,'Oficios_-_pend_criticas'!$C$3:$J$4739,5,0),"X",""))),""),"")</f>
        <v/>
      </c>
      <c r="V692" s="14" t="str">
        <f ca="1">IFERROR(IF(Q692=0,IF(VLOOKUP(B692,'Oficios_-_pend_criticas'!$C$3:$J$4739,5,0)="","",IF(VLOOKUP(B692,'Oficios_-_pend_criticas'!$C$3:$J$4739,7,0)="",IF(TODAY()&gt;VLOOKUP(B692,'Oficios_-_pend_criticas'!$C$3:$J$4739,5,0),"X",""),IF(VLOOKUP(B692,'Oficios_-_pend_criticas'!$C$3:$J$4739,7,0)&gt;VLOOKUP(B692,'Oficios_-_pend_criticas'!$C$3:$J$4739,5,0),"X",""))),""),"")</f>
        <v/>
      </c>
      <c r="W692" s="14" t="str">
        <f ca="1">IFERROR(IF(P692&lt;&gt;"X",IF(Q692&gt;0,IF(VLOOKUP(B692,'Oficios_-_pend_criticas'!$C$4:$J$4739,5,0)="","",IF(VLOOKUP(B692,'Oficios_-_pend_criticas'!$C$4:$J$4739,7,0)="",IF(TODAY()&gt;VLOOKUP(B692,'Oficios_-_pend_criticas'!$C$4:$J$4739,5,0),"X",""),IF(VLOOKUP(B692,'Oficios_-_pend_criticas'!$C$4:$J$4739,7,0)&gt;VLOOKUP(B692,'Oficios_-_pend_criticas'!$C$4:$J$4739,5,0),"X",""))),""),""),"")</f>
        <v/>
      </c>
    </row>
    <row r="693" spans="1:23" ht="36.75" hidden="1" customHeight="1" x14ac:dyDescent="0.25">
      <c r="A693" s="9" t="str">
        <f t="shared" si="30"/>
        <v/>
      </c>
      <c r="B693" s="10" t="s">
        <v>1696</v>
      </c>
      <c r="C693" s="11" t="e">
        <f>IF(B693="","",VLOOKUP(B693,#REF!,6,0))</f>
        <v>#REF!</v>
      </c>
      <c r="D693" s="12" t="e">
        <f>IF(B693="","",VLOOKUP(B693,#REF!,22,0))</f>
        <v>#REF!</v>
      </c>
      <c r="E693" s="10" t="e">
        <f>IF(B693="","",VLOOKUP(B693,Consultas_públicas!$A$376:$G$3879,7,0))</f>
        <v>#N/A</v>
      </c>
      <c r="F693" s="12" t="s">
        <v>1625</v>
      </c>
      <c r="G693" s="13">
        <v>43557</v>
      </c>
      <c r="H693" s="14" t="str">
        <f>IFERROR(IF(VLOOKUP(B693,'Oficios_-_pend_criticas'!$C$4:$D$4739,2,0)="","","X"),"")</f>
        <v/>
      </c>
      <c r="I693" s="12"/>
      <c r="J693" s="13"/>
      <c r="K693" s="10"/>
      <c r="L693" s="12" t="str">
        <f>IFERROR(VLOOKUP(B693,Retorno_da_RFB!$D$3:$I$6388,5,0),"")</f>
        <v>052</v>
      </c>
      <c r="M693" s="13">
        <f>IFERROR(VLOOKUP(B693,Retorno_da_RFB!$D$3:$I$6388,6,0),"")</f>
        <v>43564</v>
      </c>
      <c r="N693" s="10" t="str">
        <f>IFERROR(VLOOKUP(B693,Retorno_da_RFB!$D$3:$I$6388,3,0),"")</f>
        <v>8479.89.99</v>
      </c>
      <c r="O693" s="10" t="str">
        <f>IFERROR(VLOOKUP(B693,Retorno_da_RFB!$D$3:$I$6388,4,0),"")</f>
        <v>Dispositivos universais para grupos de rodas traseiras ou comandos finais, contendo olhais de içamento e cavidades para garfos de empilhadeiras, de comprimento igual ou superior a 1.600mm, largura igual ou superior a 1.400mm e altura igual ou superior a 400mm, com limite de carga de trabalho igual ou superior a 14.000kg, de peso igual ou superior a 690kg e contendo correntes de segurança, projetados para serem utilizados em mesas de trabalho variável aplicadas na manutenção de veículos fora-de-estrada e máquinas de grande porte.</v>
      </c>
      <c r="P693" s="12" t="str">
        <f>IFERROR(IF(N693="","",IF(VLOOKUP(LEFT(N693,10),'Universo_BK-BIT'!$A$5:$E$10005,2,0)="","X",VLOOKUP(LEFT(N693,10),'Universo_BK-BIT'!$A$5:$E$10005,2,0))),"X")</f>
        <v>BK</v>
      </c>
      <c r="Q693" s="12">
        <f>IFERROR(IF(P693="X","",VLOOKUP(LEFT(N693,10),'Universo_BK-BIT'!$A$5:$E$10005,3,0)),"")</f>
        <v>14</v>
      </c>
      <c r="R693" s="14" t="e">
        <f t="shared" si="31"/>
        <v>#REF!</v>
      </c>
      <c r="S693" s="14" t="e">
        <f t="shared" si="32"/>
        <v>#N/A</v>
      </c>
      <c r="T693" s="14"/>
      <c r="U693" s="14" t="str">
        <f ca="1">IFERROR(IF(P693="X",IF(VLOOKUP(B693,'Oficios_-_pend_criticas'!$C$3:$J$4739,5,0)="","",IF(VLOOKUP(B693,'Oficios_-_pend_criticas'!$C$3:$J$4739,7,0)="",IF(TODAY()&gt;VLOOKUP(B693,'Oficios_-_pend_criticas'!$C$3:$J$4739,5,0),"X",""),IF(VLOOKUP(B693,'Oficios_-_pend_criticas'!$C$3:$J$4739,7,0)&gt;VLOOKUP(B693,'Oficios_-_pend_criticas'!$C$3:$J$4739,5,0),"X",""))),""),"")</f>
        <v/>
      </c>
      <c r="V693" s="14" t="str">
        <f ca="1">IFERROR(IF(Q693=0,IF(VLOOKUP(B693,'Oficios_-_pend_criticas'!$C$3:$J$4739,5,0)="","",IF(VLOOKUP(B693,'Oficios_-_pend_criticas'!$C$3:$J$4739,7,0)="",IF(TODAY()&gt;VLOOKUP(B693,'Oficios_-_pend_criticas'!$C$3:$J$4739,5,0),"X",""),IF(VLOOKUP(B693,'Oficios_-_pend_criticas'!$C$3:$J$4739,7,0)&gt;VLOOKUP(B693,'Oficios_-_pend_criticas'!$C$3:$J$4739,5,0),"X",""))),""),"")</f>
        <v/>
      </c>
      <c r="W693" s="14" t="str">
        <f ca="1">IFERROR(IF(P693&lt;&gt;"X",IF(Q693&gt;0,IF(VLOOKUP(B693,'Oficios_-_pend_criticas'!$C$4:$J$4739,5,0)="","",IF(VLOOKUP(B693,'Oficios_-_pend_criticas'!$C$4:$J$4739,7,0)="",IF(TODAY()&gt;VLOOKUP(B693,'Oficios_-_pend_criticas'!$C$4:$J$4739,5,0),"X",""),IF(VLOOKUP(B693,'Oficios_-_pend_criticas'!$C$4:$J$4739,7,0)&gt;VLOOKUP(B693,'Oficios_-_pend_criticas'!$C$4:$J$4739,5,0),"X",""))),""),""),"")</f>
        <v/>
      </c>
    </row>
    <row r="694" spans="1:23" ht="36.75" hidden="1" customHeight="1" x14ac:dyDescent="0.25">
      <c r="A694" s="9" t="str">
        <f t="shared" si="30"/>
        <v/>
      </c>
      <c r="B694" s="10" t="s">
        <v>1698</v>
      </c>
      <c r="C694" s="11" t="e">
        <f>IF(B694="","",VLOOKUP(B694,#REF!,6,0))</f>
        <v>#REF!</v>
      </c>
      <c r="D694" s="12" t="e">
        <f>IF(B694="","",VLOOKUP(B694,#REF!,22,0))</f>
        <v>#REF!</v>
      </c>
      <c r="E694" s="10" t="e">
        <f>IF(B694="","",VLOOKUP(B694,Consultas_públicas!$A$376:$G$3879,7,0))</f>
        <v>#N/A</v>
      </c>
      <c r="F694" s="12" t="s">
        <v>1625</v>
      </c>
      <c r="G694" s="13">
        <v>43557</v>
      </c>
      <c r="H694" s="14" t="str">
        <f>IFERROR(IF(VLOOKUP(B694,'Oficios_-_pend_criticas'!$C$4:$D$4739,2,0)="","","X"),"")</f>
        <v/>
      </c>
      <c r="I694" s="12"/>
      <c r="J694" s="13"/>
      <c r="K694" s="10"/>
      <c r="L694" s="12" t="str">
        <f>IFERROR(VLOOKUP(B694,Retorno_da_RFB!$D$3:$I$6388,5,0),"")</f>
        <v>052</v>
      </c>
      <c r="M694" s="13">
        <f>IFERROR(VLOOKUP(B694,Retorno_da_RFB!$D$3:$I$6388,6,0),"")</f>
        <v>43564</v>
      </c>
      <c r="N694" s="10" t="str">
        <f>IFERROR(VLOOKUP(B694,Retorno_da_RFB!$D$3:$I$6388,3,0),"")</f>
        <v>8413.70.80</v>
      </c>
      <c r="O694" s="10" t="str">
        <f>IFERROR(VLOOKUP(B694,Retorno_da_RFB!$D$3:$I$6388,4,0),"")</f>
        <v>Bombas centrífugas utilizadas em pulverizadores agrícolas autopropelidos, dotadas de câmara com membrana de comunicação de pressão preenchida com fluído lubrificante para proteção do selo mecânico "selo molhado", com vazão máxima igual ou inferior a 200L/min e pressão máxima igual ou inferior a 102psi (7 bar).</v>
      </c>
      <c r="P694" s="12" t="str">
        <f>IFERROR(IF(N694="","",IF(VLOOKUP(LEFT(N694,10),'Universo_BK-BIT'!$A$5:$E$10005,2,0)="","X",VLOOKUP(LEFT(N694,10),'Universo_BK-BIT'!$A$5:$E$10005,2,0))),"X")</f>
        <v>BK</v>
      </c>
      <c r="Q694" s="12">
        <f>IFERROR(IF(P694="X","",VLOOKUP(LEFT(N694,10),'Universo_BK-BIT'!$A$5:$E$10005,3,0)),"")</f>
        <v>14</v>
      </c>
      <c r="R694" s="14" t="e">
        <f t="shared" si="31"/>
        <v>#REF!</v>
      </c>
      <c r="S694" s="14" t="e">
        <f t="shared" si="32"/>
        <v>#N/A</v>
      </c>
      <c r="T694" s="14"/>
      <c r="U694" s="14" t="str">
        <f ca="1">IFERROR(IF(P694="X",IF(VLOOKUP(B694,'Oficios_-_pend_criticas'!$C$3:$J$4739,5,0)="","",IF(VLOOKUP(B694,'Oficios_-_pend_criticas'!$C$3:$J$4739,7,0)="",IF(TODAY()&gt;VLOOKUP(B694,'Oficios_-_pend_criticas'!$C$3:$J$4739,5,0),"X",""),IF(VLOOKUP(B694,'Oficios_-_pend_criticas'!$C$3:$J$4739,7,0)&gt;VLOOKUP(B694,'Oficios_-_pend_criticas'!$C$3:$J$4739,5,0),"X",""))),""),"")</f>
        <v/>
      </c>
      <c r="V694" s="14" t="str">
        <f ca="1">IFERROR(IF(Q694=0,IF(VLOOKUP(B694,'Oficios_-_pend_criticas'!$C$3:$J$4739,5,0)="","",IF(VLOOKUP(B694,'Oficios_-_pend_criticas'!$C$3:$J$4739,7,0)="",IF(TODAY()&gt;VLOOKUP(B694,'Oficios_-_pend_criticas'!$C$3:$J$4739,5,0),"X",""),IF(VLOOKUP(B694,'Oficios_-_pend_criticas'!$C$3:$J$4739,7,0)&gt;VLOOKUP(B694,'Oficios_-_pend_criticas'!$C$3:$J$4739,5,0),"X",""))),""),"")</f>
        <v/>
      </c>
      <c r="W694" s="14" t="str">
        <f ca="1">IFERROR(IF(P694&lt;&gt;"X",IF(Q694&gt;0,IF(VLOOKUP(B694,'Oficios_-_pend_criticas'!$C$4:$J$4739,5,0)="","",IF(VLOOKUP(B694,'Oficios_-_pend_criticas'!$C$4:$J$4739,7,0)="",IF(TODAY()&gt;VLOOKUP(B694,'Oficios_-_pend_criticas'!$C$4:$J$4739,5,0),"X",""),IF(VLOOKUP(B694,'Oficios_-_pend_criticas'!$C$4:$J$4739,7,0)&gt;VLOOKUP(B694,'Oficios_-_pend_criticas'!$C$4:$J$4739,5,0),"X",""))),""),""),"")</f>
        <v/>
      </c>
    </row>
    <row r="695" spans="1:23" ht="36.75" hidden="1" customHeight="1" x14ac:dyDescent="0.25">
      <c r="A695" s="9" t="str">
        <f t="shared" si="30"/>
        <v/>
      </c>
      <c r="B695" s="10" t="s">
        <v>1701</v>
      </c>
      <c r="C695" s="11" t="e">
        <f>IF(B695="","",VLOOKUP(B695,#REF!,6,0))</f>
        <v>#REF!</v>
      </c>
      <c r="D695" s="12" t="e">
        <f>IF(B695="","",VLOOKUP(B695,#REF!,22,0))</f>
        <v>#REF!</v>
      </c>
      <c r="E695" s="10" t="e">
        <f>IF(B695="","",VLOOKUP(B695,Consultas_públicas!$A$376:$G$3879,7,0))</f>
        <v>#N/A</v>
      </c>
      <c r="F695" s="12" t="s">
        <v>1625</v>
      </c>
      <c r="G695" s="13">
        <v>43557</v>
      </c>
      <c r="H695" s="14" t="str">
        <f>IFERROR(IF(VLOOKUP(B695,'Oficios_-_pend_criticas'!$C$4:$D$4739,2,0)="","","X"),"")</f>
        <v/>
      </c>
      <c r="I695" s="12"/>
      <c r="J695" s="13"/>
      <c r="K695" s="10"/>
      <c r="L695" s="12" t="str">
        <f>IFERROR(VLOOKUP(B695,Retorno_da_RFB!$D$3:$I$6388,5,0),"")</f>
        <v>052</v>
      </c>
      <c r="M695" s="13">
        <f>IFERROR(VLOOKUP(B695,Retorno_da_RFB!$D$3:$I$6388,6,0),"")</f>
        <v>43564</v>
      </c>
      <c r="N695" s="10" t="str">
        <f>IFERROR(VLOOKUP(B695,Retorno_da_RFB!$D$3:$I$6388,3,0),"")</f>
        <v>8465.99.00</v>
      </c>
      <c r="O695" s="10" t="str">
        <f>IFERROR(VLOOKUP(B695,Retorno_da_RFB!$D$3:$I$6388,4,0),"")</f>
        <v>Equipamentos para instalar em cepilhadores de anel antagônico para direcionamento e homogeneização de fluxo e distribuição do cavaco de madeira no interior do cepilhador, separador gravimétrico, separador de metais, para produção de partículas para a produção de painéis reconstituídos de madeira MDP.</v>
      </c>
      <c r="P695" s="12" t="str">
        <f>IFERROR(IF(N695="","",IF(VLOOKUP(LEFT(N695,10),'Universo_BK-BIT'!$A$5:$E$10005,2,0)="","X",VLOOKUP(LEFT(N695,10),'Universo_BK-BIT'!$A$5:$E$10005,2,0))),"X")</f>
        <v>BK</v>
      </c>
      <c r="Q695" s="12">
        <f>IFERROR(IF(P695="X","",VLOOKUP(LEFT(N695,10),'Universo_BK-BIT'!$A$5:$E$10005,3,0)),"")</f>
        <v>14</v>
      </c>
      <c r="R695" s="14" t="e">
        <f t="shared" si="31"/>
        <v>#REF!</v>
      </c>
      <c r="S695" s="14" t="e">
        <f t="shared" si="32"/>
        <v>#N/A</v>
      </c>
      <c r="T695" s="14"/>
      <c r="U695" s="14" t="str">
        <f ca="1">IFERROR(IF(P695="X",IF(VLOOKUP(B695,'Oficios_-_pend_criticas'!$C$3:$J$4739,5,0)="","",IF(VLOOKUP(B695,'Oficios_-_pend_criticas'!$C$3:$J$4739,7,0)="",IF(TODAY()&gt;VLOOKUP(B695,'Oficios_-_pend_criticas'!$C$3:$J$4739,5,0),"X",""),IF(VLOOKUP(B695,'Oficios_-_pend_criticas'!$C$3:$J$4739,7,0)&gt;VLOOKUP(B695,'Oficios_-_pend_criticas'!$C$3:$J$4739,5,0),"X",""))),""),"")</f>
        <v/>
      </c>
      <c r="V695" s="14" t="str">
        <f ca="1">IFERROR(IF(Q695=0,IF(VLOOKUP(B695,'Oficios_-_pend_criticas'!$C$3:$J$4739,5,0)="","",IF(VLOOKUP(B695,'Oficios_-_pend_criticas'!$C$3:$J$4739,7,0)="",IF(TODAY()&gt;VLOOKUP(B695,'Oficios_-_pend_criticas'!$C$3:$J$4739,5,0),"X",""),IF(VLOOKUP(B695,'Oficios_-_pend_criticas'!$C$3:$J$4739,7,0)&gt;VLOOKUP(B695,'Oficios_-_pend_criticas'!$C$3:$J$4739,5,0),"X",""))),""),"")</f>
        <v/>
      </c>
      <c r="W695" s="14" t="str">
        <f ca="1">IFERROR(IF(P695&lt;&gt;"X",IF(Q695&gt;0,IF(VLOOKUP(B695,'Oficios_-_pend_criticas'!$C$4:$J$4739,5,0)="","",IF(VLOOKUP(B695,'Oficios_-_pend_criticas'!$C$4:$J$4739,7,0)="",IF(TODAY()&gt;VLOOKUP(B695,'Oficios_-_pend_criticas'!$C$4:$J$4739,5,0),"X",""),IF(VLOOKUP(B695,'Oficios_-_pend_criticas'!$C$4:$J$4739,7,0)&gt;VLOOKUP(B695,'Oficios_-_pend_criticas'!$C$4:$J$4739,5,0),"X",""))),""),""),"")</f>
        <v/>
      </c>
    </row>
    <row r="696" spans="1:23" ht="36.75" hidden="1" customHeight="1" x14ac:dyDescent="0.25">
      <c r="A696" s="9" t="str">
        <f t="shared" si="30"/>
        <v/>
      </c>
      <c r="B696" s="10" t="s">
        <v>1703</v>
      </c>
      <c r="C696" s="11" t="e">
        <f>IF(B696="","",VLOOKUP(B696,#REF!,6,0))</f>
        <v>#REF!</v>
      </c>
      <c r="D696" s="12" t="e">
        <f>IF(B696="","",VLOOKUP(B696,#REF!,22,0))</f>
        <v>#REF!</v>
      </c>
      <c r="E696" s="10" t="e">
        <f>IF(B696="","",VLOOKUP(B696,Consultas_públicas!$A$376:$G$3879,7,0))</f>
        <v>#N/A</v>
      </c>
      <c r="F696" s="12" t="s">
        <v>1625</v>
      </c>
      <c r="G696" s="13">
        <v>43557</v>
      </c>
      <c r="H696" s="14" t="str">
        <f>IFERROR(IF(VLOOKUP(B696,'Oficios_-_pend_criticas'!$C$4:$D$4739,2,0)="","","X"),"")</f>
        <v/>
      </c>
      <c r="I696" s="12"/>
      <c r="J696" s="13"/>
      <c r="K696" s="10"/>
      <c r="L696" s="12" t="str">
        <f>IFERROR(VLOOKUP(B696,Retorno_da_RFB!$D$3:$I$6388,5,0),"")</f>
        <v>052</v>
      </c>
      <c r="M696" s="13">
        <f>IFERROR(VLOOKUP(B696,Retorno_da_RFB!$D$3:$I$6388,6,0),"")</f>
        <v>43564</v>
      </c>
      <c r="N696" s="10" t="str">
        <f>IFERROR(VLOOKUP(B696,Retorno_da_RFB!$D$3:$I$6388,3,0),"")</f>
        <v>8479.89.99</v>
      </c>
      <c r="O696" s="10" t="str">
        <f>IFERROR(VLOOKUP(B696,Retorno_da_RFB!$D$3:$I$6388,4,0),"")</f>
        <v>Máquinas para montagem automática de tubos em carcaça central do turbocompressor, por interferência e pressão de tubulação, contendo monitoramento e controle de força, sistema hidráulico com pressão mínima de 3000 libras, sistema de posicionamento automático do turbocompressor, dispositivo de posicionamento da tubulação, painel de controle operado por meio de controlador lógico programável (CLP) e interface homem máquina (IHM), com software para gerenciamento de pressão aplicada e rastreamento da peça, montado em estrutura de alumínio e fechamento por barreiras eletrônicas de segurança, para carregamento e descarregamento de peças.</v>
      </c>
      <c r="P696" s="12" t="str">
        <f>IFERROR(IF(N696="","",IF(VLOOKUP(LEFT(N696,10),'Universo_BK-BIT'!$A$5:$E$10005,2,0)="","X",VLOOKUP(LEFT(N696,10),'Universo_BK-BIT'!$A$5:$E$10005,2,0))),"X")</f>
        <v>BK</v>
      </c>
      <c r="Q696" s="12">
        <f>IFERROR(IF(P696="X","",VLOOKUP(LEFT(N696,10),'Universo_BK-BIT'!$A$5:$E$10005,3,0)),"")</f>
        <v>14</v>
      </c>
      <c r="R696" s="14" t="e">
        <f t="shared" si="31"/>
        <v>#REF!</v>
      </c>
      <c r="S696" s="14" t="e">
        <f t="shared" si="32"/>
        <v>#N/A</v>
      </c>
      <c r="T696" s="14"/>
      <c r="U696" s="14" t="str">
        <f ca="1">IFERROR(IF(P696="X",IF(VLOOKUP(B696,'Oficios_-_pend_criticas'!$C$3:$J$4739,5,0)="","",IF(VLOOKUP(B696,'Oficios_-_pend_criticas'!$C$3:$J$4739,7,0)="",IF(TODAY()&gt;VLOOKUP(B696,'Oficios_-_pend_criticas'!$C$3:$J$4739,5,0),"X",""),IF(VLOOKUP(B696,'Oficios_-_pend_criticas'!$C$3:$J$4739,7,0)&gt;VLOOKUP(B696,'Oficios_-_pend_criticas'!$C$3:$J$4739,5,0),"X",""))),""),"")</f>
        <v/>
      </c>
      <c r="V696" s="14" t="str">
        <f ca="1">IFERROR(IF(Q696=0,IF(VLOOKUP(B696,'Oficios_-_pend_criticas'!$C$3:$J$4739,5,0)="","",IF(VLOOKUP(B696,'Oficios_-_pend_criticas'!$C$3:$J$4739,7,0)="",IF(TODAY()&gt;VLOOKUP(B696,'Oficios_-_pend_criticas'!$C$3:$J$4739,5,0),"X",""),IF(VLOOKUP(B696,'Oficios_-_pend_criticas'!$C$3:$J$4739,7,0)&gt;VLOOKUP(B696,'Oficios_-_pend_criticas'!$C$3:$J$4739,5,0),"X",""))),""),"")</f>
        <v/>
      </c>
      <c r="W696" s="14" t="str">
        <f ca="1">IFERROR(IF(P696&lt;&gt;"X",IF(Q696&gt;0,IF(VLOOKUP(B696,'Oficios_-_pend_criticas'!$C$4:$J$4739,5,0)="","",IF(VLOOKUP(B696,'Oficios_-_pend_criticas'!$C$4:$J$4739,7,0)="",IF(TODAY()&gt;VLOOKUP(B696,'Oficios_-_pend_criticas'!$C$4:$J$4739,5,0),"X",""),IF(VLOOKUP(B696,'Oficios_-_pend_criticas'!$C$4:$J$4739,7,0)&gt;VLOOKUP(B696,'Oficios_-_pend_criticas'!$C$4:$J$4739,5,0),"X",""))),""),""),"")</f>
        <v/>
      </c>
    </row>
    <row r="697" spans="1:23" ht="36.75" hidden="1" customHeight="1" x14ac:dyDescent="0.25">
      <c r="A697" s="9" t="str">
        <f t="shared" si="30"/>
        <v/>
      </c>
      <c r="B697" s="10" t="s">
        <v>1705</v>
      </c>
      <c r="C697" s="11" t="e">
        <f>IF(B697="","",VLOOKUP(B697,#REF!,6,0))</f>
        <v>#REF!</v>
      </c>
      <c r="D697" s="12" t="e">
        <f>IF(B697="","",VLOOKUP(B697,#REF!,22,0))</f>
        <v>#REF!</v>
      </c>
      <c r="E697" s="10" t="e">
        <f>IF(B697="","",VLOOKUP(B697,Consultas_públicas!$A$376:$G$3879,7,0))</f>
        <v>#N/A</v>
      </c>
      <c r="F697" s="12" t="s">
        <v>1625</v>
      </c>
      <c r="G697" s="13">
        <v>43557</v>
      </c>
      <c r="H697" s="14" t="str">
        <f>IFERROR(IF(VLOOKUP(B697,'Oficios_-_pend_criticas'!$C$4:$D$4739,2,0)="","","X"),"")</f>
        <v/>
      </c>
      <c r="I697" s="12"/>
      <c r="J697" s="13"/>
      <c r="K697" s="10"/>
      <c r="L697" s="12" t="str">
        <f>IFERROR(VLOOKUP(B697,Retorno_da_RFB!$D$3:$I$6388,5,0),"")</f>
        <v>052</v>
      </c>
      <c r="M697" s="13">
        <f>IFERROR(VLOOKUP(B697,Retorno_da_RFB!$D$3:$I$6388,6,0),"")</f>
        <v>43564</v>
      </c>
      <c r="N697" s="10" t="str">
        <f>IFERROR(VLOOKUP(B697,Retorno_da_RFB!$D$3:$I$6388,3,0),"")</f>
        <v>9031.80.99</v>
      </c>
      <c r="O697" s="10" t="str">
        <f>IFERROR(VLOOKUP(B697,Retorno_da_RFB!$D$3:$I$6388,4,0),"")</f>
        <v>Equipamentos verticais para medições de grandezas físicas em árvores de cames por meio de ferramental de precisão para medidas de circularidade, retilinidade, cilindricidade, coaxilidade, concentricidade, paralelismo, batimento radial e axial, de formas geométricas de altura máxima de 880mm e raio de giro de até 150mm, por meio de apalpadores, com dispositivo de controle computadorizado, do qual são obtidos requisitos mínimos de tolerância angular de 0,00001 grau e erro de batimento de 0,00015 (mm TIR).</v>
      </c>
      <c r="P697" s="12" t="str">
        <f>IFERROR(IF(N697="","",IF(VLOOKUP(LEFT(N697,10),'Universo_BK-BIT'!$A$5:$E$10005,2,0)="","X",VLOOKUP(LEFT(N697,10),'Universo_BK-BIT'!$A$5:$E$10005,2,0))),"X")</f>
        <v>BK</v>
      </c>
      <c r="Q697" s="12">
        <f>IFERROR(IF(P697="X","",VLOOKUP(LEFT(N697,10),'Universo_BK-BIT'!$A$5:$E$10005,3,0)),"")</f>
        <v>14</v>
      </c>
      <c r="R697" s="14" t="e">
        <f t="shared" si="31"/>
        <v>#REF!</v>
      </c>
      <c r="S697" s="14" t="e">
        <f t="shared" si="32"/>
        <v>#N/A</v>
      </c>
      <c r="T697" s="14"/>
      <c r="U697" s="14" t="str">
        <f ca="1">IFERROR(IF(P697="X",IF(VLOOKUP(B697,'Oficios_-_pend_criticas'!$C$3:$J$4739,5,0)="","",IF(VLOOKUP(B697,'Oficios_-_pend_criticas'!$C$3:$J$4739,7,0)="",IF(TODAY()&gt;VLOOKUP(B697,'Oficios_-_pend_criticas'!$C$3:$J$4739,5,0),"X",""),IF(VLOOKUP(B697,'Oficios_-_pend_criticas'!$C$3:$J$4739,7,0)&gt;VLOOKUP(B697,'Oficios_-_pend_criticas'!$C$3:$J$4739,5,0),"X",""))),""),"")</f>
        <v/>
      </c>
      <c r="V697" s="14" t="str">
        <f ca="1">IFERROR(IF(Q697=0,IF(VLOOKUP(B697,'Oficios_-_pend_criticas'!$C$3:$J$4739,5,0)="","",IF(VLOOKUP(B697,'Oficios_-_pend_criticas'!$C$3:$J$4739,7,0)="",IF(TODAY()&gt;VLOOKUP(B697,'Oficios_-_pend_criticas'!$C$3:$J$4739,5,0),"X",""),IF(VLOOKUP(B697,'Oficios_-_pend_criticas'!$C$3:$J$4739,7,0)&gt;VLOOKUP(B697,'Oficios_-_pend_criticas'!$C$3:$J$4739,5,0),"X",""))),""),"")</f>
        <v/>
      </c>
      <c r="W697" s="14" t="str">
        <f ca="1">IFERROR(IF(P697&lt;&gt;"X",IF(Q697&gt;0,IF(VLOOKUP(B697,'Oficios_-_pend_criticas'!$C$4:$J$4739,5,0)="","",IF(VLOOKUP(B697,'Oficios_-_pend_criticas'!$C$4:$J$4739,7,0)="",IF(TODAY()&gt;VLOOKUP(B697,'Oficios_-_pend_criticas'!$C$4:$J$4739,5,0),"X",""),IF(VLOOKUP(B697,'Oficios_-_pend_criticas'!$C$4:$J$4739,7,0)&gt;VLOOKUP(B697,'Oficios_-_pend_criticas'!$C$4:$J$4739,5,0),"X",""))),""),""),"")</f>
        <v/>
      </c>
    </row>
    <row r="698" spans="1:23" ht="36.75" hidden="1" customHeight="1" x14ac:dyDescent="0.25">
      <c r="A698" s="9" t="str">
        <f t="shared" si="30"/>
        <v/>
      </c>
      <c r="B698" s="10" t="s">
        <v>1707</v>
      </c>
      <c r="C698" s="11" t="e">
        <f>IF(B698="","",VLOOKUP(B698,#REF!,6,0))</f>
        <v>#REF!</v>
      </c>
      <c r="D698" s="12" t="e">
        <f>IF(B698="","",VLOOKUP(B698,#REF!,22,0))</f>
        <v>#REF!</v>
      </c>
      <c r="E698" s="10" t="e">
        <f>IF(B698="","",VLOOKUP(B698,Consultas_públicas!$A$376:$G$3879,7,0))</f>
        <v>#N/A</v>
      </c>
      <c r="F698" s="12" t="s">
        <v>1625</v>
      </c>
      <c r="G698" s="13">
        <v>43557</v>
      </c>
      <c r="H698" s="14" t="str">
        <f>IFERROR(IF(VLOOKUP(B698,'Oficios_-_pend_criticas'!$C$4:$D$4739,2,0)="","","X"),"")</f>
        <v/>
      </c>
      <c r="I698" s="12"/>
      <c r="J698" s="13"/>
      <c r="K698" s="10"/>
      <c r="L698" s="12" t="str">
        <f>IFERROR(VLOOKUP(B698,Retorno_da_RFB!$D$3:$I$6388,5,0),"")</f>
        <v>052</v>
      </c>
      <c r="M698" s="13">
        <f>IFERROR(VLOOKUP(B698,Retorno_da_RFB!$D$3:$I$6388,6,0),"")</f>
        <v>43564</v>
      </c>
      <c r="N698" s="10" t="str">
        <f>IFERROR(VLOOKUP(B698,Retorno_da_RFB!$D$3:$I$6388,3,0),"")</f>
        <v>8438.10.00</v>
      </c>
      <c r="O698" s="10" t="str">
        <f>IFERROR(VLOOKUP(B698,Retorno_da_RFB!$D$3:$I$6388,4,0),"")</f>
        <v>Amassadeiras automáticas de ingredientes alimentícios comandada por Controlador Logico Programável (CLP), com basculamento da caçamba até 135°, com capacidade de 1.050 litros, com circulação de liquido refrigerante, capacidade carregamento dos ingrediente de forma direta, com a saída do produto pronto com laminação e pulmão de armazenagem.</v>
      </c>
      <c r="P698" s="12" t="str">
        <f>IFERROR(IF(N698="","",IF(VLOOKUP(LEFT(N698,10),'Universo_BK-BIT'!$A$5:$E$10005,2,0)="","X",VLOOKUP(LEFT(N698,10),'Universo_BK-BIT'!$A$5:$E$10005,2,0))),"X")</f>
        <v>BK</v>
      </c>
      <c r="Q698" s="12">
        <f>IFERROR(IF(P698="X","",VLOOKUP(LEFT(N698,10),'Universo_BK-BIT'!$A$5:$E$10005,3,0)),"")</f>
        <v>14</v>
      </c>
      <c r="R698" s="14" t="e">
        <f t="shared" si="31"/>
        <v>#REF!</v>
      </c>
      <c r="S698" s="14" t="e">
        <f t="shared" si="32"/>
        <v>#N/A</v>
      </c>
      <c r="T698" s="14"/>
      <c r="U698" s="14" t="str">
        <f ca="1">IFERROR(IF(P698="X",IF(VLOOKUP(B698,'Oficios_-_pend_criticas'!$C$3:$J$4739,5,0)="","",IF(VLOOKUP(B698,'Oficios_-_pend_criticas'!$C$3:$J$4739,7,0)="",IF(TODAY()&gt;VLOOKUP(B698,'Oficios_-_pend_criticas'!$C$3:$J$4739,5,0),"X",""),IF(VLOOKUP(B698,'Oficios_-_pend_criticas'!$C$3:$J$4739,7,0)&gt;VLOOKUP(B698,'Oficios_-_pend_criticas'!$C$3:$J$4739,5,0),"X",""))),""),"")</f>
        <v/>
      </c>
      <c r="V698" s="14" t="str">
        <f ca="1">IFERROR(IF(Q698=0,IF(VLOOKUP(B698,'Oficios_-_pend_criticas'!$C$3:$J$4739,5,0)="","",IF(VLOOKUP(B698,'Oficios_-_pend_criticas'!$C$3:$J$4739,7,0)="",IF(TODAY()&gt;VLOOKUP(B698,'Oficios_-_pend_criticas'!$C$3:$J$4739,5,0),"X",""),IF(VLOOKUP(B698,'Oficios_-_pend_criticas'!$C$3:$J$4739,7,0)&gt;VLOOKUP(B698,'Oficios_-_pend_criticas'!$C$3:$J$4739,5,0),"X",""))),""),"")</f>
        <v/>
      </c>
      <c r="W698" s="14" t="str">
        <f ca="1">IFERROR(IF(P698&lt;&gt;"X",IF(Q698&gt;0,IF(VLOOKUP(B698,'Oficios_-_pend_criticas'!$C$4:$J$4739,5,0)="","",IF(VLOOKUP(B698,'Oficios_-_pend_criticas'!$C$4:$J$4739,7,0)="",IF(TODAY()&gt;VLOOKUP(B698,'Oficios_-_pend_criticas'!$C$4:$J$4739,5,0),"X",""),IF(VLOOKUP(B698,'Oficios_-_pend_criticas'!$C$4:$J$4739,7,0)&gt;VLOOKUP(B698,'Oficios_-_pend_criticas'!$C$4:$J$4739,5,0),"X",""))),""),""),"")</f>
        <v/>
      </c>
    </row>
    <row r="699" spans="1:23" ht="36.75" hidden="1" customHeight="1" x14ac:dyDescent="0.25">
      <c r="A699" s="9" t="str">
        <f t="shared" si="30"/>
        <v/>
      </c>
      <c r="B699" s="10" t="s">
        <v>1709</v>
      </c>
      <c r="C699" s="11" t="e">
        <f>IF(B699="","",VLOOKUP(B699,#REF!,6,0))</f>
        <v>#REF!</v>
      </c>
      <c r="D699" s="12" t="e">
        <f>IF(B699="","",VLOOKUP(B699,#REF!,22,0))</f>
        <v>#REF!</v>
      </c>
      <c r="E699" s="10" t="e">
        <f>IF(B699="","",VLOOKUP(B699,Consultas_públicas!$A$376:$G$3879,7,0))</f>
        <v>#N/A</v>
      </c>
      <c r="F699" s="12" t="s">
        <v>1625</v>
      </c>
      <c r="G699" s="13">
        <v>43557</v>
      </c>
      <c r="H699" s="14" t="str">
        <f>IFERROR(IF(VLOOKUP(B699,'Oficios_-_pend_criticas'!$C$4:$D$4739,2,0)="","","X"),"")</f>
        <v/>
      </c>
      <c r="I699" s="12"/>
      <c r="J699" s="13"/>
      <c r="K699" s="10"/>
      <c r="L699" s="12" t="str">
        <f>IFERROR(VLOOKUP(B699,Retorno_da_RFB!$D$3:$I$6388,5,0),"")</f>
        <v>052</v>
      </c>
      <c r="M699" s="13">
        <f>IFERROR(VLOOKUP(B699,Retorno_da_RFB!$D$3:$I$6388,6,0),"")</f>
        <v>43564</v>
      </c>
      <c r="N699" s="10" t="str">
        <f>IFERROR(VLOOKUP(B699,Retorno_da_RFB!$D$3:$I$6388,3,0),"")</f>
        <v>8459.61.00</v>
      </c>
      <c r="O699" s="10" t="str">
        <f>IFERROR(VLOOKUP(B699,Retorno_da_RFB!$D$3:$I$6388,4,0),"")</f>
        <v>Máquinas fresadoras móveis, de comando numérico, com sistema de auto ajuste na fixação da máquina ao produto, com atuação da ferramenta em um diâmetro de até 2590mm , com velocidade de avanço de até 600mm/min, profundidade de corte de até 0,5mm, motor de 2,6kW, rotação da ferramenta de até 1.400rpm e sensor de distância da ferramenta para o produto.</v>
      </c>
      <c r="P699" s="12" t="str">
        <f>IFERROR(IF(N699="","",IF(VLOOKUP(LEFT(N699,10),'Universo_BK-BIT'!$A$5:$E$10005,2,0)="","X",VLOOKUP(LEFT(N699,10),'Universo_BK-BIT'!$A$5:$E$10005,2,0))),"X")</f>
        <v>BK</v>
      </c>
      <c r="Q699" s="12">
        <f>IFERROR(IF(P699="X","",VLOOKUP(LEFT(N699,10),'Universo_BK-BIT'!$A$5:$E$10005,3,0)),"")</f>
        <v>14</v>
      </c>
      <c r="R699" s="14" t="e">
        <f t="shared" si="31"/>
        <v>#REF!</v>
      </c>
      <c r="S699" s="14" t="e">
        <f t="shared" si="32"/>
        <v>#N/A</v>
      </c>
      <c r="T699" s="14"/>
      <c r="U699" s="14" t="str">
        <f ca="1">IFERROR(IF(P699="X",IF(VLOOKUP(B699,'Oficios_-_pend_criticas'!$C$3:$J$4739,5,0)="","",IF(VLOOKUP(B699,'Oficios_-_pend_criticas'!$C$3:$J$4739,7,0)="",IF(TODAY()&gt;VLOOKUP(B699,'Oficios_-_pend_criticas'!$C$3:$J$4739,5,0),"X",""),IF(VLOOKUP(B699,'Oficios_-_pend_criticas'!$C$3:$J$4739,7,0)&gt;VLOOKUP(B699,'Oficios_-_pend_criticas'!$C$3:$J$4739,5,0),"X",""))),""),"")</f>
        <v/>
      </c>
      <c r="V699" s="14" t="str">
        <f ca="1">IFERROR(IF(Q699=0,IF(VLOOKUP(B699,'Oficios_-_pend_criticas'!$C$3:$J$4739,5,0)="","",IF(VLOOKUP(B699,'Oficios_-_pend_criticas'!$C$3:$J$4739,7,0)="",IF(TODAY()&gt;VLOOKUP(B699,'Oficios_-_pend_criticas'!$C$3:$J$4739,5,0),"X",""),IF(VLOOKUP(B699,'Oficios_-_pend_criticas'!$C$3:$J$4739,7,0)&gt;VLOOKUP(B699,'Oficios_-_pend_criticas'!$C$3:$J$4739,5,0),"X",""))),""),"")</f>
        <v/>
      </c>
      <c r="W699" s="14" t="str">
        <f ca="1">IFERROR(IF(P699&lt;&gt;"X",IF(Q699&gt;0,IF(VLOOKUP(B699,'Oficios_-_pend_criticas'!$C$4:$J$4739,5,0)="","",IF(VLOOKUP(B699,'Oficios_-_pend_criticas'!$C$4:$J$4739,7,0)="",IF(TODAY()&gt;VLOOKUP(B699,'Oficios_-_pend_criticas'!$C$4:$J$4739,5,0),"X",""),IF(VLOOKUP(B699,'Oficios_-_pend_criticas'!$C$4:$J$4739,7,0)&gt;VLOOKUP(B699,'Oficios_-_pend_criticas'!$C$4:$J$4739,5,0),"X",""))),""),""),"")</f>
        <v/>
      </c>
    </row>
    <row r="700" spans="1:23" ht="36.75" hidden="1" customHeight="1" x14ac:dyDescent="0.25">
      <c r="A700" s="9" t="str">
        <f t="shared" si="30"/>
        <v/>
      </c>
      <c r="B700" s="10" t="s">
        <v>1712</v>
      </c>
      <c r="C700" s="11" t="e">
        <f>IF(B700="","",VLOOKUP(B700,#REF!,6,0))</f>
        <v>#REF!</v>
      </c>
      <c r="D700" s="12" t="e">
        <f>IF(B700="","",VLOOKUP(B700,#REF!,22,0))</f>
        <v>#REF!</v>
      </c>
      <c r="E700" s="10" t="e">
        <f>IF(B700="","",VLOOKUP(B700,Consultas_públicas!$A$376:$G$3879,7,0))</f>
        <v>#N/A</v>
      </c>
      <c r="F700" s="12" t="s">
        <v>1625</v>
      </c>
      <c r="G700" s="13">
        <v>43557</v>
      </c>
      <c r="H700" s="14" t="str">
        <f>IFERROR(IF(VLOOKUP(B700,'Oficios_-_pend_criticas'!$C$4:$D$4739,2,0)="","","X"),"")</f>
        <v/>
      </c>
      <c r="I700" s="12"/>
      <c r="J700" s="13"/>
      <c r="K700" s="10"/>
      <c r="L700" s="12" t="str">
        <f>IFERROR(VLOOKUP(B700,Retorno_da_RFB!$D$3:$I$6388,5,0),"")</f>
        <v>052</v>
      </c>
      <c r="M700" s="13">
        <f>IFERROR(VLOOKUP(B700,Retorno_da_RFB!$D$3:$I$6388,6,0),"")</f>
        <v>43564</v>
      </c>
      <c r="N700" s="10" t="str">
        <f>IFERROR(VLOOKUP(B700,Retorno_da_RFB!$D$3:$I$6388,3,0),"")</f>
        <v>8421.21.00</v>
      </c>
      <c r="O700" s="10" t="str">
        <f>IFERROR(VLOOKUP(B700,Retorno_da_RFB!$D$3:$I$6388,4,0),"")</f>
        <v>Equipamentos para desinfecção de água ou efluentes com capacidade igual ou superior a 50m3/h por tecnologia de radiação ultravioleta por meio de lâmpadas 250 ou 1.000W, do tipo baixa pressão e alta intensidade, de modulação variável por meio de reatores eletrônicos, dotados sistema de limpeza automático duplo (químico e mecânico), com acionamento hidráulico, controlado por microprocessador ou PLC.</v>
      </c>
      <c r="P700" s="12" t="str">
        <f>IFERROR(IF(N700="","",IF(VLOOKUP(LEFT(N700,10),'Universo_BK-BIT'!$A$5:$E$10005,2,0)="","X",VLOOKUP(LEFT(N700,10),'Universo_BK-BIT'!$A$5:$E$10005,2,0))),"X")</f>
        <v>BK</v>
      </c>
      <c r="Q700" s="12">
        <f>IFERROR(IF(P700="X","",VLOOKUP(LEFT(N700,10),'Universo_BK-BIT'!$A$5:$E$10005,3,0)),"")</f>
        <v>14</v>
      </c>
      <c r="R700" s="14" t="e">
        <f t="shared" si="31"/>
        <v>#REF!</v>
      </c>
      <c r="S700" s="14" t="e">
        <f t="shared" si="32"/>
        <v>#N/A</v>
      </c>
      <c r="T700" s="14"/>
      <c r="U700" s="14" t="str">
        <f ca="1">IFERROR(IF(P700="X",IF(VLOOKUP(B700,'Oficios_-_pend_criticas'!$C$3:$J$4739,5,0)="","",IF(VLOOKUP(B700,'Oficios_-_pend_criticas'!$C$3:$J$4739,7,0)="",IF(TODAY()&gt;VLOOKUP(B700,'Oficios_-_pend_criticas'!$C$3:$J$4739,5,0),"X",""),IF(VLOOKUP(B700,'Oficios_-_pend_criticas'!$C$3:$J$4739,7,0)&gt;VLOOKUP(B700,'Oficios_-_pend_criticas'!$C$3:$J$4739,5,0),"X",""))),""),"")</f>
        <v/>
      </c>
      <c r="V700" s="14" t="str">
        <f ca="1">IFERROR(IF(Q700=0,IF(VLOOKUP(B700,'Oficios_-_pend_criticas'!$C$3:$J$4739,5,0)="","",IF(VLOOKUP(B700,'Oficios_-_pend_criticas'!$C$3:$J$4739,7,0)="",IF(TODAY()&gt;VLOOKUP(B700,'Oficios_-_pend_criticas'!$C$3:$J$4739,5,0),"X",""),IF(VLOOKUP(B700,'Oficios_-_pend_criticas'!$C$3:$J$4739,7,0)&gt;VLOOKUP(B700,'Oficios_-_pend_criticas'!$C$3:$J$4739,5,0),"X",""))),""),"")</f>
        <v/>
      </c>
      <c r="W700" s="14" t="str">
        <f ca="1">IFERROR(IF(P700&lt;&gt;"X",IF(Q700&gt;0,IF(VLOOKUP(B700,'Oficios_-_pend_criticas'!$C$4:$J$4739,5,0)="","",IF(VLOOKUP(B700,'Oficios_-_pend_criticas'!$C$4:$J$4739,7,0)="",IF(TODAY()&gt;VLOOKUP(B700,'Oficios_-_pend_criticas'!$C$4:$J$4739,5,0),"X",""),IF(VLOOKUP(B700,'Oficios_-_pend_criticas'!$C$4:$J$4739,7,0)&gt;VLOOKUP(B700,'Oficios_-_pend_criticas'!$C$4:$J$4739,5,0),"X",""))),""),""),"")</f>
        <v/>
      </c>
    </row>
    <row r="701" spans="1:23" ht="36.75" hidden="1" customHeight="1" x14ac:dyDescent="0.25">
      <c r="A701" s="9" t="str">
        <f t="shared" si="30"/>
        <v/>
      </c>
      <c r="B701" s="10" t="s">
        <v>1714</v>
      </c>
      <c r="C701" s="11" t="e">
        <f>IF(B701="","",VLOOKUP(B701,#REF!,6,0))</f>
        <v>#REF!</v>
      </c>
      <c r="D701" s="12" t="e">
        <f>IF(B701="","",VLOOKUP(B701,#REF!,22,0))</f>
        <v>#REF!</v>
      </c>
      <c r="E701" s="10" t="e">
        <f>IF(B701="","",VLOOKUP(B701,Consultas_públicas!$A$376:$G$3879,7,0))</f>
        <v>#N/A</v>
      </c>
      <c r="F701" s="12" t="s">
        <v>1625</v>
      </c>
      <c r="G701" s="13">
        <v>43557</v>
      </c>
      <c r="H701" s="14" t="str">
        <f>IFERROR(IF(VLOOKUP(B701,'Oficios_-_pend_criticas'!$C$4:$D$4739,2,0)="","","X"),"")</f>
        <v/>
      </c>
      <c r="I701" s="12"/>
      <c r="J701" s="13"/>
      <c r="K701" s="10"/>
      <c r="L701" s="12" t="str">
        <f>IFERROR(VLOOKUP(B701,Retorno_da_RFB!$D$3:$I$6388,5,0),"")</f>
        <v>052</v>
      </c>
      <c r="M701" s="13">
        <f>IFERROR(VLOOKUP(B701,Retorno_da_RFB!$D$3:$I$6388,6,0),"")</f>
        <v>43564</v>
      </c>
      <c r="N701" s="10" t="str">
        <f>IFERROR(VLOOKUP(B701,Retorno_da_RFB!$D$3:$I$6388,3,0),"")</f>
        <v>8709.11.00</v>
      </c>
      <c r="O701" s="10" t="str">
        <f>IFERROR(VLOOKUP(B701,Retorno_da_RFB!$D$3:$I$6388,4,0),"")</f>
        <v>Carros automóveis controlados remotamente; projetados para realizar a movimentação de pás eólicas em diferentes tipos de pavimento com capacidade para 10 toneladas.</v>
      </c>
      <c r="P701" s="12" t="str">
        <f>IFERROR(IF(N701="","",IF(VLOOKUP(LEFT(N701,10),'Universo_BK-BIT'!$A$5:$E$10005,2,0)="","X",VLOOKUP(LEFT(N701,10),'Universo_BK-BIT'!$A$5:$E$10005,2,0))),"X")</f>
        <v>BK</v>
      </c>
      <c r="Q701" s="12">
        <f>IFERROR(IF(P701="X","",VLOOKUP(LEFT(N701,10),'Universo_BK-BIT'!$A$5:$E$10005,3,0)),"")</f>
        <v>14</v>
      </c>
      <c r="R701" s="14" t="e">
        <f t="shared" si="31"/>
        <v>#REF!</v>
      </c>
      <c r="S701" s="14" t="e">
        <f t="shared" si="32"/>
        <v>#N/A</v>
      </c>
      <c r="T701" s="14"/>
      <c r="U701" s="14" t="str">
        <f ca="1">IFERROR(IF(P701="X",IF(VLOOKUP(B701,'Oficios_-_pend_criticas'!$C$3:$J$4739,5,0)="","",IF(VLOOKUP(B701,'Oficios_-_pend_criticas'!$C$3:$J$4739,7,0)="",IF(TODAY()&gt;VLOOKUP(B701,'Oficios_-_pend_criticas'!$C$3:$J$4739,5,0),"X",""),IF(VLOOKUP(B701,'Oficios_-_pend_criticas'!$C$3:$J$4739,7,0)&gt;VLOOKUP(B701,'Oficios_-_pend_criticas'!$C$3:$J$4739,5,0),"X",""))),""),"")</f>
        <v/>
      </c>
      <c r="V701" s="14" t="str">
        <f ca="1">IFERROR(IF(Q701=0,IF(VLOOKUP(B701,'Oficios_-_pend_criticas'!$C$3:$J$4739,5,0)="","",IF(VLOOKUP(B701,'Oficios_-_pend_criticas'!$C$3:$J$4739,7,0)="",IF(TODAY()&gt;VLOOKUP(B701,'Oficios_-_pend_criticas'!$C$3:$J$4739,5,0),"X",""),IF(VLOOKUP(B701,'Oficios_-_pend_criticas'!$C$3:$J$4739,7,0)&gt;VLOOKUP(B701,'Oficios_-_pend_criticas'!$C$3:$J$4739,5,0),"X",""))),""),"")</f>
        <v/>
      </c>
      <c r="W701" s="14" t="str">
        <f ca="1">IFERROR(IF(P701&lt;&gt;"X",IF(Q701&gt;0,IF(VLOOKUP(B701,'Oficios_-_pend_criticas'!$C$4:$J$4739,5,0)="","",IF(VLOOKUP(B701,'Oficios_-_pend_criticas'!$C$4:$J$4739,7,0)="",IF(TODAY()&gt;VLOOKUP(B701,'Oficios_-_pend_criticas'!$C$4:$J$4739,5,0),"X",""),IF(VLOOKUP(B701,'Oficios_-_pend_criticas'!$C$4:$J$4739,7,0)&gt;VLOOKUP(B701,'Oficios_-_pend_criticas'!$C$4:$J$4739,5,0),"X",""))),""),""),"")</f>
        <v/>
      </c>
    </row>
    <row r="702" spans="1:23" ht="36.75" hidden="1" customHeight="1" x14ac:dyDescent="0.25">
      <c r="A702" s="9" t="str">
        <f t="shared" si="30"/>
        <v/>
      </c>
      <c r="B702" s="10" t="s">
        <v>1716</v>
      </c>
      <c r="C702" s="11" t="e">
        <f>IF(B702="","",VLOOKUP(B702,#REF!,6,0))</f>
        <v>#REF!</v>
      </c>
      <c r="D702" s="12" t="e">
        <f>IF(B702="","",VLOOKUP(B702,#REF!,22,0))</f>
        <v>#REF!</v>
      </c>
      <c r="E702" s="10" t="e">
        <f>IF(B702="","",VLOOKUP(B702,Consultas_públicas!$A$376:$G$3879,7,0))</f>
        <v>#N/A</v>
      </c>
      <c r="F702" s="12" t="s">
        <v>1625</v>
      </c>
      <c r="G702" s="13">
        <v>43557</v>
      </c>
      <c r="H702" s="14" t="str">
        <f>IFERROR(IF(VLOOKUP(B702,'Oficios_-_pend_criticas'!$C$4:$D$4739,2,0)="","","X"),"")</f>
        <v/>
      </c>
      <c r="I702" s="12"/>
      <c r="J702" s="13"/>
      <c r="K702" s="10"/>
      <c r="L702" s="12" t="str">
        <f>IFERROR(VLOOKUP(B702,Retorno_da_RFB!$D$3:$I$6388,5,0),"")</f>
        <v>052</v>
      </c>
      <c r="M702" s="13">
        <f>IFERROR(VLOOKUP(B702,Retorno_da_RFB!$D$3:$I$6388,6,0),"")</f>
        <v>43564</v>
      </c>
      <c r="N702" s="10" t="str">
        <f>IFERROR(VLOOKUP(B702,Retorno_da_RFB!$D$3:$I$6388,3,0),"")</f>
        <v>8479.40.00</v>
      </c>
      <c r="O702" s="10" t="str">
        <f>IFERROR(VLOOKUP(B702,Retorno_da_RFB!$D$3:$I$6388,4,0),"")</f>
        <v>Máquinas trançadeiras de cordoalhas de alta resistência, para fabricação de cabos metálicos (Steel Cord) com características definidas por retorcimento, com velocidade linear máxima do produto de 53m/min e produção diária de 190kg/dia, dotadas de 6 conjuntos de alimentação girantes para carreteis de até 11kg, 1 conjunto retorcedor com detector eletromagnético para controle de falhas de arquitetura, 1 enrolador para carreteis com até 80kg, 1 armário elétrico com controlador lógico programável e sistema de automatismo e 1 painel elétrico de comando com IHM.</v>
      </c>
      <c r="P702" s="12" t="str">
        <f>IFERROR(IF(N702="","",IF(VLOOKUP(LEFT(N702,10),'Universo_BK-BIT'!$A$5:$E$10005,2,0)="","X",VLOOKUP(LEFT(N702,10),'Universo_BK-BIT'!$A$5:$E$10005,2,0))),"X")</f>
        <v>BK</v>
      </c>
      <c r="Q702" s="12">
        <f>IFERROR(IF(P702="X","",VLOOKUP(LEFT(N702,10),'Universo_BK-BIT'!$A$5:$E$10005,3,0)),"")</f>
        <v>14</v>
      </c>
      <c r="R702" s="14" t="e">
        <f t="shared" si="31"/>
        <v>#REF!</v>
      </c>
      <c r="S702" s="14" t="e">
        <f t="shared" si="32"/>
        <v>#N/A</v>
      </c>
      <c r="T702" s="14"/>
      <c r="U702" s="14" t="str">
        <f ca="1">IFERROR(IF(P702="X",IF(VLOOKUP(B702,'Oficios_-_pend_criticas'!$C$3:$J$4739,5,0)="","",IF(VLOOKUP(B702,'Oficios_-_pend_criticas'!$C$3:$J$4739,7,0)="",IF(TODAY()&gt;VLOOKUP(B702,'Oficios_-_pend_criticas'!$C$3:$J$4739,5,0),"X",""),IF(VLOOKUP(B702,'Oficios_-_pend_criticas'!$C$3:$J$4739,7,0)&gt;VLOOKUP(B702,'Oficios_-_pend_criticas'!$C$3:$J$4739,5,0),"X",""))),""),"")</f>
        <v/>
      </c>
      <c r="V702" s="14" t="str">
        <f ca="1">IFERROR(IF(Q702=0,IF(VLOOKUP(B702,'Oficios_-_pend_criticas'!$C$3:$J$4739,5,0)="","",IF(VLOOKUP(B702,'Oficios_-_pend_criticas'!$C$3:$J$4739,7,0)="",IF(TODAY()&gt;VLOOKUP(B702,'Oficios_-_pend_criticas'!$C$3:$J$4739,5,0),"X",""),IF(VLOOKUP(B702,'Oficios_-_pend_criticas'!$C$3:$J$4739,7,0)&gt;VLOOKUP(B702,'Oficios_-_pend_criticas'!$C$3:$J$4739,5,0),"X",""))),""),"")</f>
        <v/>
      </c>
      <c r="W702" s="14" t="str">
        <f ca="1">IFERROR(IF(P702&lt;&gt;"X",IF(Q702&gt;0,IF(VLOOKUP(B702,'Oficios_-_pend_criticas'!$C$4:$J$4739,5,0)="","",IF(VLOOKUP(B702,'Oficios_-_pend_criticas'!$C$4:$J$4739,7,0)="",IF(TODAY()&gt;VLOOKUP(B702,'Oficios_-_pend_criticas'!$C$4:$J$4739,5,0),"X",""),IF(VLOOKUP(B702,'Oficios_-_pend_criticas'!$C$4:$J$4739,7,0)&gt;VLOOKUP(B702,'Oficios_-_pend_criticas'!$C$4:$J$4739,5,0),"X",""))),""),""),"")</f>
        <v/>
      </c>
    </row>
    <row r="703" spans="1:23" ht="36.75" hidden="1" customHeight="1" x14ac:dyDescent="0.25">
      <c r="A703" s="9" t="str">
        <f t="shared" si="30"/>
        <v/>
      </c>
      <c r="B703" s="10" t="s">
        <v>1719</v>
      </c>
      <c r="C703" s="11" t="e">
        <f>IF(B703="","",VLOOKUP(B703,#REF!,6,0))</f>
        <v>#REF!</v>
      </c>
      <c r="D703" s="12" t="e">
        <f>IF(B703="","",VLOOKUP(B703,#REF!,22,0))</f>
        <v>#REF!</v>
      </c>
      <c r="E703" s="10" t="e">
        <f>IF(B703="","",VLOOKUP(B703,Consultas_públicas!$A$376:$G$3879,7,0))</f>
        <v>#N/A</v>
      </c>
      <c r="F703" s="12" t="s">
        <v>1625</v>
      </c>
      <c r="G703" s="13">
        <v>43557</v>
      </c>
      <c r="H703" s="14" t="str">
        <f>IFERROR(IF(VLOOKUP(B703,'Oficios_-_pend_criticas'!$C$4:$D$4739,2,0)="","","X"),"")</f>
        <v/>
      </c>
      <c r="I703" s="12"/>
      <c r="J703" s="13"/>
      <c r="K703" s="10"/>
      <c r="L703" s="12" t="str">
        <f>IFERROR(VLOOKUP(B703,Retorno_da_RFB!$D$3:$I$6388,5,0),"")</f>
        <v>052</v>
      </c>
      <c r="M703" s="13">
        <f>IFERROR(VLOOKUP(B703,Retorno_da_RFB!$D$3:$I$6388,6,0),"")</f>
        <v>43564</v>
      </c>
      <c r="N703" s="10" t="str">
        <f>IFERROR(VLOOKUP(B703,Retorno_da_RFB!$D$3:$I$6388,3,0),"")</f>
        <v>8479.82.10</v>
      </c>
      <c r="O703" s="10" t="str">
        <f>IFERROR(VLOOKUP(B703,Retorno_da_RFB!$D$3:$I$6388,4,0),"")</f>
        <v>Máquinas automáticas para mistura e dosagem de poliuretano (pur), de baixa pressão, com capacidade de produção de até 51kg/h, com sistema de bombas, filtros e medidores de vazão, painel de controle IHM, utilizadas para a fabricação de protetores auriculares de inserção (ear plugs).</v>
      </c>
      <c r="P703" s="12" t="str">
        <f>IFERROR(IF(N703="","",IF(VLOOKUP(LEFT(N703,10),'Universo_BK-BIT'!$A$5:$E$10005,2,0)="","X",VLOOKUP(LEFT(N703,10),'Universo_BK-BIT'!$A$5:$E$10005,2,0))),"X")</f>
        <v>BK</v>
      </c>
      <c r="Q703" s="12">
        <f>IFERROR(IF(P703="X","",VLOOKUP(LEFT(N703,10),'Universo_BK-BIT'!$A$5:$E$10005,3,0)),"")</f>
        <v>14</v>
      </c>
      <c r="R703" s="14" t="e">
        <f t="shared" si="31"/>
        <v>#REF!</v>
      </c>
      <c r="S703" s="14" t="e">
        <f t="shared" si="32"/>
        <v>#N/A</v>
      </c>
      <c r="T703" s="14"/>
      <c r="U703" s="14" t="str">
        <f ca="1">IFERROR(IF(P703="X",IF(VLOOKUP(B703,'Oficios_-_pend_criticas'!$C$3:$J$4739,5,0)="","",IF(VLOOKUP(B703,'Oficios_-_pend_criticas'!$C$3:$J$4739,7,0)="",IF(TODAY()&gt;VLOOKUP(B703,'Oficios_-_pend_criticas'!$C$3:$J$4739,5,0),"X",""),IF(VLOOKUP(B703,'Oficios_-_pend_criticas'!$C$3:$J$4739,7,0)&gt;VLOOKUP(B703,'Oficios_-_pend_criticas'!$C$3:$J$4739,5,0),"X",""))),""),"")</f>
        <v/>
      </c>
      <c r="V703" s="14" t="str">
        <f ca="1">IFERROR(IF(Q703=0,IF(VLOOKUP(B703,'Oficios_-_pend_criticas'!$C$3:$J$4739,5,0)="","",IF(VLOOKUP(B703,'Oficios_-_pend_criticas'!$C$3:$J$4739,7,0)="",IF(TODAY()&gt;VLOOKUP(B703,'Oficios_-_pend_criticas'!$C$3:$J$4739,5,0),"X",""),IF(VLOOKUP(B703,'Oficios_-_pend_criticas'!$C$3:$J$4739,7,0)&gt;VLOOKUP(B703,'Oficios_-_pend_criticas'!$C$3:$J$4739,5,0),"X",""))),""),"")</f>
        <v/>
      </c>
      <c r="W703" s="14" t="str">
        <f ca="1">IFERROR(IF(P703&lt;&gt;"X",IF(Q703&gt;0,IF(VLOOKUP(B703,'Oficios_-_pend_criticas'!$C$4:$J$4739,5,0)="","",IF(VLOOKUP(B703,'Oficios_-_pend_criticas'!$C$4:$J$4739,7,0)="",IF(TODAY()&gt;VLOOKUP(B703,'Oficios_-_pend_criticas'!$C$4:$J$4739,5,0),"X",""),IF(VLOOKUP(B703,'Oficios_-_pend_criticas'!$C$4:$J$4739,7,0)&gt;VLOOKUP(B703,'Oficios_-_pend_criticas'!$C$4:$J$4739,5,0),"X",""))),""),""),"")</f>
        <v/>
      </c>
    </row>
    <row r="704" spans="1:23" ht="36.75" hidden="1" customHeight="1" x14ac:dyDescent="0.25">
      <c r="A704" s="9" t="str">
        <f t="shared" si="30"/>
        <v/>
      </c>
      <c r="B704" s="10" t="s">
        <v>1721</v>
      </c>
      <c r="C704" s="11" t="e">
        <f>IF(B704="","",VLOOKUP(B704,#REF!,6,0))</f>
        <v>#REF!</v>
      </c>
      <c r="D704" s="12" t="e">
        <f>IF(B704="","",VLOOKUP(B704,#REF!,22,0))</f>
        <v>#REF!</v>
      </c>
      <c r="E704" s="10" t="e">
        <f>IF(B704="","",VLOOKUP(B704,Consultas_públicas!$A$376:$G$3879,7,0))</f>
        <v>#N/A</v>
      </c>
      <c r="F704" s="12" t="s">
        <v>1625</v>
      </c>
      <c r="G704" s="13">
        <v>43557</v>
      </c>
      <c r="H704" s="14" t="str">
        <f>IFERROR(IF(VLOOKUP(B704,'Oficios_-_pend_criticas'!$C$4:$D$4739,2,0)="","","X"),"")</f>
        <v/>
      </c>
      <c r="I704" s="12"/>
      <c r="J704" s="13"/>
      <c r="K704" s="10"/>
      <c r="L704" s="12" t="str">
        <f>IFERROR(VLOOKUP(B704,Retorno_da_RFB!$D$3:$I$6388,5,0),"")</f>
        <v>052</v>
      </c>
      <c r="M704" s="13">
        <f>IFERROR(VLOOKUP(B704,Retorno_da_RFB!$D$3:$I$6388,6,0),"")</f>
        <v>43564</v>
      </c>
      <c r="N704" s="10" t="str">
        <f>IFERROR(VLOOKUP(B704,Retorno_da_RFB!$D$3:$I$6388,3,0),"")</f>
        <v>8477.80.90</v>
      </c>
      <c r="O704" s="10" t="str">
        <f>IFERROR(VLOOKUP(B704,Retorno_da_RFB!$D$3:$I$6388,4,0),"")</f>
        <v>Impressoras 3D que materializa os objetos por tecnologia do tipo estereolitografia (stereolithography apparatus - SLA) por meio de tela LCD (liquid crystal display) e lâmpadas LED com comprimento de onda de 405nm com a construção de objetos tridimensionais a partir de resina fotossensível, área de impressão de 192 x 120 x 200mm e 75 micra de tamanho do pixel, tela “touchscreen”, cor preta, tampa cor laranja, conectividade por USB, WIFI e pen drive.</v>
      </c>
      <c r="P704" s="12" t="str">
        <f>IFERROR(IF(N704="","",IF(VLOOKUP(LEFT(N704,10),'Universo_BK-BIT'!$A$5:$E$10005,2,0)="","X",VLOOKUP(LEFT(N704,10),'Universo_BK-BIT'!$A$5:$E$10005,2,0))),"X")</f>
        <v>BK</v>
      </c>
      <c r="Q704" s="12">
        <f>IFERROR(IF(P704="X","",VLOOKUP(LEFT(N704,10),'Universo_BK-BIT'!$A$5:$E$10005,3,0)),"")</f>
        <v>14</v>
      </c>
      <c r="R704" s="14" t="e">
        <f t="shared" si="31"/>
        <v>#REF!</v>
      </c>
      <c r="S704" s="14" t="e">
        <f t="shared" si="32"/>
        <v>#N/A</v>
      </c>
      <c r="T704" s="14"/>
      <c r="U704" s="14" t="str">
        <f ca="1">IFERROR(IF(P704="X",IF(VLOOKUP(B704,'Oficios_-_pend_criticas'!$C$3:$J$4739,5,0)="","",IF(VLOOKUP(B704,'Oficios_-_pend_criticas'!$C$3:$J$4739,7,0)="",IF(TODAY()&gt;VLOOKUP(B704,'Oficios_-_pend_criticas'!$C$3:$J$4739,5,0),"X",""),IF(VLOOKUP(B704,'Oficios_-_pend_criticas'!$C$3:$J$4739,7,0)&gt;VLOOKUP(B704,'Oficios_-_pend_criticas'!$C$3:$J$4739,5,0),"X",""))),""),"")</f>
        <v/>
      </c>
      <c r="V704" s="14" t="str">
        <f ca="1">IFERROR(IF(Q704=0,IF(VLOOKUP(B704,'Oficios_-_pend_criticas'!$C$3:$J$4739,5,0)="","",IF(VLOOKUP(B704,'Oficios_-_pend_criticas'!$C$3:$J$4739,7,0)="",IF(TODAY()&gt;VLOOKUP(B704,'Oficios_-_pend_criticas'!$C$3:$J$4739,5,0),"X",""),IF(VLOOKUP(B704,'Oficios_-_pend_criticas'!$C$3:$J$4739,7,0)&gt;VLOOKUP(B704,'Oficios_-_pend_criticas'!$C$3:$J$4739,5,0),"X",""))),""),"")</f>
        <v/>
      </c>
      <c r="W704" s="14" t="str">
        <f ca="1">IFERROR(IF(P704&lt;&gt;"X",IF(Q704&gt;0,IF(VLOOKUP(B704,'Oficios_-_pend_criticas'!$C$4:$J$4739,5,0)="","",IF(VLOOKUP(B704,'Oficios_-_pend_criticas'!$C$4:$J$4739,7,0)="",IF(TODAY()&gt;VLOOKUP(B704,'Oficios_-_pend_criticas'!$C$4:$J$4739,5,0),"X",""),IF(VLOOKUP(B704,'Oficios_-_pend_criticas'!$C$4:$J$4739,7,0)&gt;VLOOKUP(B704,'Oficios_-_pend_criticas'!$C$4:$J$4739,5,0),"X",""))),""),""),"")</f>
        <v/>
      </c>
    </row>
    <row r="705" spans="1:23" ht="36.75" hidden="1" customHeight="1" x14ac:dyDescent="0.25">
      <c r="A705" s="9" t="str">
        <f t="shared" si="30"/>
        <v/>
      </c>
      <c r="B705" s="10" t="s">
        <v>1723</v>
      </c>
      <c r="C705" s="11" t="e">
        <f>IF(B705="","",VLOOKUP(B705,#REF!,6,0))</f>
        <v>#REF!</v>
      </c>
      <c r="D705" s="12" t="e">
        <f>IF(B705="","",VLOOKUP(B705,#REF!,22,0))</f>
        <v>#REF!</v>
      </c>
      <c r="E705" s="10" t="e">
        <f>IF(B705="","",VLOOKUP(B705,Consultas_públicas!$A$376:$G$3879,7,0))</f>
        <v>#N/A</v>
      </c>
      <c r="F705" s="12" t="s">
        <v>1625</v>
      </c>
      <c r="G705" s="13">
        <v>43557</v>
      </c>
      <c r="H705" s="14" t="str">
        <f>IFERROR(IF(VLOOKUP(B705,'Oficios_-_pend_criticas'!$C$4:$D$4739,2,0)="","","X"),"")</f>
        <v/>
      </c>
      <c r="I705" s="12"/>
      <c r="J705" s="13"/>
      <c r="K705" s="10"/>
      <c r="L705" s="12" t="str">
        <f>IFERROR(VLOOKUP(B705,Retorno_da_RFB!$D$3:$I$6388,5,0),"")</f>
        <v>052</v>
      </c>
      <c r="M705" s="13">
        <f>IFERROR(VLOOKUP(B705,Retorno_da_RFB!$D$3:$I$6388,6,0),"")</f>
        <v>43564</v>
      </c>
      <c r="N705" s="10" t="str">
        <f>IFERROR(VLOOKUP(B705,Retorno_da_RFB!$D$3:$I$6388,3,0),"")</f>
        <v>9022.90.90</v>
      </c>
      <c r="O705" s="10" t="str">
        <f>IFERROR(VLOOKUP(B705,Retorno_da_RFB!$D$3:$I$6388,4,0),"")</f>
        <v>Conjuntos de suporte de cabeça em plano coronal para equipamento de tomografia computadorizada; contém aproximadamente 10,5 x 3,6 cm, sendo fabricado com material não metálico, contendo inserto composto por éster de espuma poliuretana e acabamento por meio de revestimento de neoprene.</v>
      </c>
      <c r="P705" s="12" t="str">
        <f>IFERROR(IF(N705="","",IF(VLOOKUP(LEFT(N705,10),'Universo_BK-BIT'!$A$5:$E$10005,2,0)="","X",VLOOKUP(LEFT(N705,10),'Universo_BK-BIT'!$A$5:$E$10005,2,0))),"X")</f>
        <v>BK</v>
      </c>
      <c r="Q705" s="12">
        <f>IFERROR(IF(P705="X","",VLOOKUP(LEFT(N705,10),'Universo_BK-BIT'!$A$5:$E$10005,3,0)),"")</f>
        <v>14</v>
      </c>
      <c r="R705" s="14" t="e">
        <f t="shared" si="31"/>
        <v>#REF!</v>
      </c>
      <c r="S705" s="14" t="e">
        <f t="shared" si="32"/>
        <v>#N/A</v>
      </c>
      <c r="T705" s="14"/>
      <c r="U705" s="14" t="str">
        <f ca="1">IFERROR(IF(P705="X",IF(VLOOKUP(B705,'Oficios_-_pend_criticas'!$C$3:$J$4739,5,0)="","",IF(VLOOKUP(B705,'Oficios_-_pend_criticas'!$C$3:$J$4739,7,0)="",IF(TODAY()&gt;VLOOKUP(B705,'Oficios_-_pend_criticas'!$C$3:$J$4739,5,0),"X",""),IF(VLOOKUP(B705,'Oficios_-_pend_criticas'!$C$3:$J$4739,7,0)&gt;VLOOKUP(B705,'Oficios_-_pend_criticas'!$C$3:$J$4739,5,0),"X",""))),""),"")</f>
        <v/>
      </c>
      <c r="V705" s="14" t="str">
        <f ca="1">IFERROR(IF(Q705=0,IF(VLOOKUP(B705,'Oficios_-_pend_criticas'!$C$3:$J$4739,5,0)="","",IF(VLOOKUP(B705,'Oficios_-_pend_criticas'!$C$3:$J$4739,7,0)="",IF(TODAY()&gt;VLOOKUP(B705,'Oficios_-_pend_criticas'!$C$3:$J$4739,5,0),"X",""),IF(VLOOKUP(B705,'Oficios_-_pend_criticas'!$C$3:$J$4739,7,0)&gt;VLOOKUP(B705,'Oficios_-_pend_criticas'!$C$3:$J$4739,5,0),"X",""))),""),"")</f>
        <v/>
      </c>
      <c r="W705" s="14" t="str">
        <f ca="1">IFERROR(IF(P705&lt;&gt;"X",IF(Q705&gt;0,IF(VLOOKUP(B705,'Oficios_-_pend_criticas'!$C$4:$J$4739,5,0)="","",IF(VLOOKUP(B705,'Oficios_-_pend_criticas'!$C$4:$J$4739,7,0)="",IF(TODAY()&gt;VLOOKUP(B705,'Oficios_-_pend_criticas'!$C$4:$J$4739,5,0),"X",""),IF(VLOOKUP(B705,'Oficios_-_pend_criticas'!$C$4:$J$4739,7,0)&gt;VLOOKUP(B705,'Oficios_-_pend_criticas'!$C$4:$J$4739,5,0),"X",""))),""),""),"")</f>
        <v/>
      </c>
    </row>
    <row r="706" spans="1:23" ht="36.75" hidden="1" customHeight="1" x14ac:dyDescent="0.25">
      <c r="A706" s="9" t="str">
        <f t="shared" si="30"/>
        <v/>
      </c>
      <c r="B706" s="10" t="s">
        <v>1725</v>
      </c>
      <c r="C706" s="11" t="e">
        <f>IF(B706="","",VLOOKUP(B706,#REF!,6,0))</f>
        <v>#REF!</v>
      </c>
      <c r="D706" s="12" t="e">
        <f>IF(B706="","",VLOOKUP(B706,#REF!,22,0))</f>
        <v>#REF!</v>
      </c>
      <c r="E706" s="10" t="e">
        <f>IF(B706="","",VLOOKUP(B706,Consultas_públicas!$A$376:$G$3879,7,0))</f>
        <v>#N/A</v>
      </c>
      <c r="F706" s="12" t="s">
        <v>1625</v>
      </c>
      <c r="G706" s="13">
        <v>43557</v>
      </c>
      <c r="H706" s="14" t="str">
        <f>IFERROR(IF(VLOOKUP(B706,'Oficios_-_pend_criticas'!$C$4:$D$4739,2,0)="","","X"),"")</f>
        <v/>
      </c>
      <c r="I706" s="12"/>
      <c r="J706" s="13"/>
      <c r="K706" s="10"/>
      <c r="L706" s="12" t="str">
        <f>IFERROR(VLOOKUP(B706,Retorno_da_RFB!$D$3:$I$6388,5,0),"")</f>
        <v>052</v>
      </c>
      <c r="M706" s="13">
        <f>IFERROR(VLOOKUP(B706,Retorno_da_RFB!$D$3:$I$6388,6,0),"")</f>
        <v>43564</v>
      </c>
      <c r="N706" s="10" t="str">
        <f>IFERROR(VLOOKUP(B706,Retorno_da_RFB!$D$3:$I$6388,3,0),"")</f>
        <v>8419.81.90</v>
      </c>
      <c r="O706" s="10" t="str">
        <f>IFERROR(VLOOKUP(B706,Retorno_da_RFB!$D$3:$I$6388,4,0),"")</f>
        <v>Máquinas automáticas de café expresso e bebidas à base de café expresso, com solúveis e leite; com sistema para dispensa de leite líquido ou vaporizado, quente ou gelado; pode conter reservatório refrigerado para leite, de 5 ou 12 litros; voltado para uso não-doméstico; sem dispositivo para pagamento da bebida; capacidade de produção recomendada de até 150 xícaras por dia; conexão direta à rede de fornecimento de água; dispositivo de aquecimento de água incorporado com caldeira em aço inoxidável; reservatório de café em grãos (1 com capacidade de 2kg ou 2 com capacidade de 1,2kg cada); moinho automático de café com fresas em cerâmica (1 ou 2 moinhos); sistema e reservatórios para produtos solúveis (2 reservatórios); pressão operacional de até 8 bar; possui sistema automático de limpeza; bandeja de gotejamento e suporte de xícaras, com capacidade de 3 litros; painel de controle com tela sensível ao toque de 8 polegadas e sistema de iluminação e sinalização de mensagens LED; sistema de controle de pressão e temperatura de alta precisão, permitindo a extração correta para cada tipo desejado de café; potência entre 2.400 e 5.300W.</v>
      </c>
      <c r="P706" s="12" t="str">
        <f>IFERROR(IF(N706="","",IF(VLOOKUP(LEFT(N706,10),'Universo_BK-BIT'!$A$5:$E$10005,2,0)="","X",VLOOKUP(LEFT(N706,10),'Universo_BK-BIT'!$A$5:$E$10005,2,0))),"X")</f>
        <v>BK</v>
      </c>
      <c r="Q706" s="12">
        <f>IFERROR(IF(P706="X","",VLOOKUP(LEFT(N706,10),'Universo_BK-BIT'!$A$5:$E$10005,3,0)),"")</f>
        <v>14</v>
      </c>
      <c r="R706" s="14" t="e">
        <f t="shared" si="31"/>
        <v>#REF!</v>
      </c>
      <c r="S706" s="14" t="e">
        <f t="shared" si="32"/>
        <v>#N/A</v>
      </c>
      <c r="T706" s="14"/>
      <c r="U706" s="14" t="str">
        <f ca="1">IFERROR(IF(P706="X",IF(VLOOKUP(B706,'Oficios_-_pend_criticas'!$C$3:$J$4739,5,0)="","",IF(VLOOKUP(B706,'Oficios_-_pend_criticas'!$C$3:$J$4739,7,0)="",IF(TODAY()&gt;VLOOKUP(B706,'Oficios_-_pend_criticas'!$C$3:$J$4739,5,0),"X",""),IF(VLOOKUP(B706,'Oficios_-_pend_criticas'!$C$3:$J$4739,7,0)&gt;VLOOKUP(B706,'Oficios_-_pend_criticas'!$C$3:$J$4739,5,0),"X",""))),""),"")</f>
        <v/>
      </c>
      <c r="V706" s="14" t="str">
        <f ca="1">IFERROR(IF(Q706=0,IF(VLOOKUP(B706,'Oficios_-_pend_criticas'!$C$3:$J$4739,5,0)="","",IF(VLOOKUP(B706,'Oficios_-_pend_criticas'!$C$3:$J$4739,7,0)="",IF(TODAY()&gt;VLOOKUP(B706,'Oficios_-_pend_criticas'!$C$3:$J$4739,5,0),"X",""),IF(VLOOKUP(B706,'Oficios_-_pend_criticas'!$C$3:$J$4739,7,0)&gt;VLOOKUP(B706,'Oficios_-_pend_criticas'!$C$3:$J$4739,5,0),"X",""))),""),"")</f>
        <v/>
      </c>
      <c r="W706" s="14" t="str">
        <f ca="1">IFERROR(IF(P706&lt;&gt;"X",IF(Q706&gt;0,IF(VLOOKUP(B706,'Oficios_-_pend_criticas'!$C$4:$J$4739,5,0)="","",IF(VLOOKUP(B706,'Oficios_-_pend_criticas'!$C$4:$J$4739,7,0)="",IF(TODAY()&gt;VLOOKUP(B706,'Oficios_-_pend_criticas'!$C$4:$J$4739,5,0),"X",""),IF(VLOOKUP(B706,'Oficios_-_pend_criticas'!$C$4:$J$4739,7,0)&gt;VLOOKUP(B706,'Oficios_-_pend_criticas'!$C$4:$J$4739,5,0),"X",""))),""),""),"")</f>
        <v/>
      </c>
    </row>
    <row r="707" spans="1:23" ht="36.75" hidden="1" customHeight="1" x14ac:dyDescent="0.25">
      <c r="A707" s="9" t="str">
        <f t="shared" ref="A707:A770" si="33">IF(COUNTIF(B:B,B707)&gt;1,"X","")</f>
        <v/>
      </c>
      <c r="B707" s="10" t="s">
        <v>1727</v>
      </c>
      <c r="C707" s="11" t="e">
        <f>IF(B707="","",VLOOKUP(B707,#REF!,6,0))</f>
        <v>#REF!</v>
      </c>
      <c r="D707" s="12" t="e">
        <f>IF(B707="","",VLOOKUP(B707,#REF!,22,0))</f>
        <v>#REF!</v>
      </c>
      <c r="E707" s="10" t="e">
        <f>IF(B707="","",VLOOKUP(B707,Consultas_públicas!$A$376:$G$3879,7,0))</f>
        <v>#N/A</v>
      </c>
      <c r="F707" s="12" t="s">
        <v>1625</v>
      </c>
      <c r="G707" s="13">
        <v>43557</v>
      </c>
      <c r="H707" s="14" t="str">
        <f>IFERROR(IF(VLOOKUP(B707,'Oficios_-_pend_criticas'!$C$4:$D$4739,2,0)="","","X"),"")</f>
        <v/>
      </c>
      <c r="I707" s="12"/>
      <c r="J707" s="13"/>
      <c r="K707" s="10"/>
      <c r="L707" s="12" t="str">
        <f>IFERROR(VLOOKUP(B707,Retorno_da_RFB!$D$3:$I$6388,5,0),"")</f>
        <v>052</v>
      </c>
      <c r="M707" s="13">
        <f>IFERROR(VLOOKUP(B707,Retorno_da_RFB!$D$3:$I$6388,6,0),"")</f>
        <v>43564</v>
      </c>
      <c r="N707" s="10" t="str">
        <f>IFERROR(VLOOKUP(B707,Retorno_da_RFB!$D$3:$I$6388,3,0),"")</f>
        <v>8464.10.00</v>
      </c>
      <c r="O707" s="10" t="str">
        <f>IFERROR(VLOOKUP(B707,Retorno_da_RFB!$D$3:$I$6388,4,0),"")</f>
        <v>Máquinas para cortar a seco placas de revestimentos cerâmicos, dotadas de 3 ou mais unidades de corte, com regulagem transversal de corte e rotação independentes, cada unidade de corte com motor de 4kW ou superior, capazes de operar com revestimentos de dimensões iguais ou inferiores a 1.200 x 2.000mm, dotadas de respectivas esteiras de conexão, esteiras de rotação e dispositivos de fratura /quebra dos revestimentos.</v>
      </c>
      <c r="P707" s="12" t="str">
        <f>IFERROR(IF(N707="","",IF(VLOOKUP(LEFT(N707,10),'Universo_BK-BIT'!$A$5:$E$10005,2,0)="","X",VLOOKUP(LEFT(N707,10),'Universo_BK-BIT'!$A$5:$E$10005,2,0))),"X")</f>
        <v>BK</v>
      </c>
      <c r="Q707" s="12">
        <f>IFERROR(IF(P707="X","",VLOOKUP(LEFT(N707,10),'Universo_BK-BIT'!$A$5:$E$10005,3,0)),"")</f>
        <v>14</v>
      </c>
      <c r="R707" s="14" t="e">
        <f t="shared" ref="R707:R770" si="34">IF(N707="","",IF(LEFT(N707,10)=LEFT(D707,10),"","X"))</f>
        <v>#REF!</v>
      </c>
      <c r="S707" s="14" t="e">
        <f t="shared" ref="S707:S770" si="35">IF(O707="","",IF(LEN(O707)&lt;=LEN(E707)+2,IF(LEN(O707)&gt;=LEN(E707)-2,"","X"),"X"))</f>
        <v>#N/A</v>
      </c>
      <c r="T707" s="14"/>
      <c r="U707" s="14" t="str">
        <f ca="1">IFERROR(IF(P707="X",IF(VLOOKUP(B707,'Oficios_-_pend_criticas'!$C$3:$J$4739,5,0)="","",IF(VLOOKUP(B707,'Oficios_-_pend_criticas'!$C$3:$J$4739,7,0)="",IF(TODAY()&gt;VLOOKUP(B707,'Oficios_-_pend_criticas'!$C$3:$J$4739,5,0),"X",""),IF(VLOOKUP(B707,'Oficios_-_pend_criticas'!$C$3:$J$4739,7,0)&gt;VLOOKUP(B707,'Oficios_-_pend_criticas'!$C$3:$J$4739,5,0),"X",""))),""),"")</f>
        <v/>
      </c>
      <c r="V707" s="14" t="str">
        <f ca="1">IFERROR(IF(Q707=0,IF(VLOOKUP(B707,'Oficios_-_pend_criticas'!$C$3:$J$4739,5,0)="","",IF(VLOOKUP(B707,'Oficios_-_pend_criticas'!$C$3:$J$4739,7,0)="",IF(TODAY()&gt;VLOOKUP(B707,'Oficios_-_pend_criticas'!$C$3:$J$4739,5,0),"X",""),IF(VLOOKUP(B707,'Oficios_-_pend_criticas'!$C$3:$J$4739,7,0)&gt;VLOOKUP(B707,'Oficios_-_pend_criticas'!$C$3:$J$4739,5,0),"X",""))),""),"")</f>
        <v/>
      </c>
      <c r="W707" s="14" t="str">
        <f ca="1">IFERROR(IF(P707&lt;&gt;"X",IF(Q707&gt;0,IF(VLOOKUP(B707,'Oficios_-_pend_criticas'!$C$4:$J$4739,5,0)="","",IF(VLOOKUP(B707,'Oficios_-_pend_criticas'!$C$4:$J$4739,7,0)="",IF(TODAY()&gt;VLOOKUP(B707,'Oficios_-_pend_criticas'!$C$4:$J$4739,5,0),"X",""),IF(VLOOKUP(B707,'Oficios_-_pend_criticas'!$C$4:$J$4739,7,0)&gt;VLOOKUP(B707,'Oficios_-_pend_criticas'!$C$4:$J$4739,5,0),"X",""))),""),""),"")</f>
        <v/>
      </c>
    </row>
    <row r="708" spans="1:23" ht="36.75" hidden="1" customHeight="1" x14ac:dyDescent="0.25">
      <c r="A708" s="9" t="str">
        <f t="shared" si="33"/>
        <v/>
      </c>
      <c r="B708" s="10" t="s">
        <v>1729</v>
      </c>
      <c r="C708" s="11" t="e">
        <f>IF(B708="","",VLOOKUP(B708,#REF!,6,0))</f>
        <v>#REF!</v>
      </c>
      <c r="D708" s="12" t="e">
        <f>IF(B708="","",VLOOKUP(B708,#REF!,22,0))</f>
        <v>#REF!</v>
      </c>
      <c r="E708" s="10" t="e">
        <f>IF(B708="","",VLOOKUP(B708,Consultas_públicas!$A$376:$G$3879,7,0))</f>
        <v>#N/A</v>
      </c>
      <c r="F708" s="12" t="s">
        <v>1625</v>
      </c>
      <c r="G708" s="13">
        <v>43557</v>
      </c>
      <c r="H708" s="14" t="str">
        <f>IFERROR(IF(VLOOKUP(B708,'Oficios_-_pend_criticas'!$C$4:$D$4739,2,0)="","","X"),"")</f>
        <v/>
      </c>
      <c r="I708" s="12"/>
      <c r="J708" s="13"/>
      <c r="K708" s="10"/>
      <c r="L708" s="12" t="str">
        <f>IFERROR(VLOOKUP(B708,Retorno_da_RFB!$D$3:$I$6388,5,0),"")</f>
        <v>052</v>
      </c>
      <c r="M708" s="13">
        <f>IFERROR(VLOOKUP(B708,Retorno_da_RFB!$D$3:$I$6388,6,0),"")</f>
        <v>43564</v>
      </c>
      <c r="N708" s="10" t="str">
        <f>IFERROR(VLOOKUP(B708,Retorno_da_RFB!$D$3:$I$6388,3,0),"")</f>
        <v>9031.80.99</v>
      </c>
      <c r="O708" s="10" t="str">
        <f>IFERROR(VLOOKUP(B708,Retorno_da_RFB!$D$3:$I$6388,4,0),"")</f>
        <v>Equipamentos de ensaios não destrutivos pelo método de ultrassom para detecção de falhas utilizando a técnica de inspeção rotativa interna (IRIS) para inspeção de trocadores de calor e caldeiras inclui software de geração de relatório com tensão do pulso 200 – 300V, largura de banda 48Mhz, frequência do transdutor 15Mhz, taxa máxima de repetição de até 13Khz, comprimento do “a-scan” de 255 pontos em escalas, velocidade da turbina até 200rps, espessura mínima da parede 0,299mm (0,009”), espessura máxima da parede 35mm (1380”), faixa de temperatura -18 a 46°C (0° a 115°F), tensão de input 100-240V- 50-60HZ com estrutura de alumínio robusto e reforçado.</v>
      </c>
      <c r="P708" s="12" t="str">
        <f>IFERROR(IF(N708="","",IF(VLOOKUP(LEFT(N708,10),'Universo_BK-BIT'!$A$5:$E$10005,2,0)="","X",VLOOKUP(LEFT(N708,10),'Universo_BK-BIT'!$A$5:$E$10005,2,0))),"X")</f>
        <v>BK</v>
      </c>
      <c r="Q708" s="12">
        <f>IFERROR(IF(P708="X","",VLOOKUP(LEFT(N708,10),'Universo_BK-BIT'!$A$5:$E$10005,3,0)),"")</f>
        <v>14</v>
      </c>
      <c r="R708" s="14" t="e">
        <f t="shared" si="34"/>
        <v>#REF!</v>
      </c>
      <c r="S708" s="14" t="e">
        <f t="shared" si="35"/>
        <v>#N/A</v>
      </c>
      <c r="T708" s="14"/>
      <c r="U708" s="14" t="str">
        <f ca="1">IFERROR(IF(P708="X",IF(VLOOKUP(B708,'Oficios_-_pend_criticas'!$C$3:$J$4739,5,0)="","",IF(VLOOKUP(B708,'Oficios_-_pend_criticas'!$C$3:$J$4739,7,0)="",IF(TODAY()&gt;VLOOKUP(B708,'Oficios_-_pend_criticas'!$C$3:$J$4739,5,0),"X",""),IF(VLOOKUP(B708,'Oficios_-_pend_criticas'!$C$3:$J$4739,7,0)&gt;VLOOKUP(B708,'Oficios_-_pend_criticas'!$C$3:$J$4739,5,0),"X",""))),""),"")</f>
        <v/>
      </c>
      <c r="V708" s="14" t="str">
        <f ca="1">IFERROR(IF(Q708=0,IF(VLOOKUP(B708,'Oficios_-_pend_criticas'!$C$3:$J$4739,5,0)="","",IF(VLOOKUP(B708,'Oficios_-_pend_criticas'!$C$3:$J$4739,7,0)="",IF(TODAY()&gt;VLOOKUP(B708,'Oficios_-_pend_criticas'!$C$3:$J$4739,5,0),"X",""),IF(VLOOKUP(B708,'Oficios_-_pend_criticas'!$C$3:$J$4739,7,0)&gt;VLOOKUP(B708,'Oficios_-_pend_criticas'!$C$3:$J$4739,5,0),"X",""))),""),"")</f>
        <v/>
      </c>
      <c r="W708" s="14" t="str">
        <f ca="1">IFERROR(IF(P708&lt;&gt;"X",IF(Q708&gt;0,IF(VLOOKUP(B708,'Oficios_-_pend_criticas'!$C$4:$J$4739,5,0)="","",IF(VLOOKUP(B708,'Oficios_-_pend_criticas'!$C$4:$J$4739,7,0)="",IF(TODAY()&gt;VLOOKUP(B708,'Oficios_-_pend_criticas'!$C$4:$J$4739,5,0),"X",""),IF(VLOOKUP(B708,'Oficios_-_pend_criticas'!$C$4:$J$4739,7,0)&gt;VLOOKUP(B708,'Oficios_-_pend_criticas'!$C$4:$J$4739,5,0),"X",""))),""),""),"")</f>
        <v/>
      </c>
    </row>
    <row r="709" spans="1:23" ht="36.75" hidden="1" customHeight="1" x14ac:dyDescent="0.25">
      <c r="A709" s="9" t="str">
        <f t="shared" si="33"/>
        <v/>
      </c>
      <c r="B709" s="10" t="s">
        <v>1731</v>
      </c>
      <c r="C709" s="11" t="e">
        <f>IF(B709="","",VLOOKUP(B709,#REF!,6,0))</f>
        <v>#REF!</v>
      </c>
      <c r="D709" s="12" t="e">
        <f>IF(B709="","",VLOOKUP(B709,#REF!,22,0))</f>
        <v>#REF!</v>
      </c>
      <c r="E709" s="10" t="e">
        <f>IF(B709="","",VLOOKUP(B709,Consultas_públicas!$A$376:$G$3879,7,0))</f>
        <v>#N/A</v>
      </c>
      <c r="F709" s="12" t="s">
        <v>1625</v>
      </c>
      <c r="G709" s="13">
        <v>43557</v>
      </c>
      <c r="H709" s="14" t="str">
        <f>IFERROR(IF(VLOOKUP(B709,'Oficios_-_pend_criticas'!$C$4:$D$4739,2,0)="","","X"),"")</f>
        <v/>
      </c>
      <c r="I709" s="12"/>
      <c r="J709" s="13"/>
      <c r="K709" s="10"/>
      <c r="L709" s="12" t="str">
        <f>IFERROR(VLOOKUP(B709,Retorno_da_RFB!$D$3:$I$6388,5,0),"")</f>
        <v>052</v>
      </c>
      <c r="M709" s="13">
        <f>IFERROR(VLOOKUP(B709,Retorno_da_RFB!$D$3:$I$6388,6,0),"")</f>
        <v>43564</v>
      </c>
      <c r="N709" s="10" t="str">
        <f>IFERROR(VLOOKUP(B709,Retorno_da_RFB!$D$3:$I$6388,3,0),"")</f>
        <v>8465.93.10</v>
      </c>
      <c r="O709" s="10" t="str">
        <f>IFERROR(VLOOKUP(B709,Retorno_da_RFB!$D$3:$I$6388,4,0),"")</f>
        <v>Máquinas móveis semiautomáticas de lixamento com sistema de extração de poeira (mínimo 2.400m³/h), painel “touchscreen”, sensores de distância e enrolador de cabo de alimentação com capacidade para 60 metros, utilizadas no lixamento de superfície externa de pás eólicas, com faixa de trabalho da ferramenta: 805 a 5.397mm em relação ao solo e um avanço de até 1.976mm, trifásico 400 volts, 60Hz.</v>
      </c>
      <c r="P709" s="12" t="str">
        <f>IFERROR(IF(N709="","",IF(VLOOKUP(LEFT(N709,10),'Universo_BK-BIT'!$A$5:$E$10005,2,0)="","X",VLOOKUP(LEFT(N709,10),'Universo_BK-BIT'!$A$5:$E$10005,2,0))),"X")</f>
        <v>BK</v>
      </c>
      <c r="Q709" s="12">
        <f>IFERROR(IF(P709="X","",VLOOKUP(LEFT(N709,10),'Universo_BK-BIT'!$A$5:$E$10005,3,0)),"")</f>
        <v>14</v>
      </c>
      <c r="R709" s="14" t="e">
        <f t="shared" si="34"/>
        <v>#REF!</v>
      </c>
      <c r="S709" s="14" t="e">
        <f t="shared" si="35"/>
        <v>#N/A</v>
      </c>
      <c r="T709" s="14"/>
      <c r="U709" s="14" t="str">
        <f ca="1">IFERROR(IF(P709="X",IF(VLOOKUP(B709,'Oficios_-_pend_criticas'!$C$3:$J$4739,5,0)="","",IF(VLOOKUP(B709,'Oficios_-_pend_criticas'!$C$3:$J$4739,7,0)="",IF(TODAY()&gt;VLOOKUP(B709,'Oficios_-_pend_criticas'!$C$3:$J$4739,5,0),"X",""),IF(VLOOKUP(B709,'Oficios_-_pend_criticas'!$C$3:$J$4739,7,0)&gt;VLOOKUP(B709,'Oficios_-_pend_criticas'!$C$3:$J$4739,5,0),"X",""))),""),"")</f>
        <v/>
      </c>
      <c r="V709" s="14" t="str">
        <f ca="1">IFERROR(IF(Q709=0,IF(VLOOKUP(B709,'Oficios_-_pend_criticas'!$C$3:$J$4739,5,0)="","",IF(VLOOKUP(B709,'Oficios_-_pend_criticas'!$C$3:$J$4739,7,0)="",IF(TODAY()&gt;VLOOKUP(B709,'Oficios_-_pend_criticas'!$C$3:$J$4739,5,0),"X",""),IF(VLOOKUP(B709,'Oficios_-_pend_criticas'!$C$3:$J$4739,7,0)&gt;VLOOKUP(B709,'Oficios_-_pend_criticas'!$C$3:$J$4739,5,0),"X",""))),""),"")</f>
        <v/>
      </c>
      <c r="W709" s="14" t="str">
        <f ca="1">IFERROR(IF(P709&lt;&gt;"X",IF(Q709&gt;0,IF(VLOOKUP(B709,'Oficios_-_pend_criticas'!$C$4:$J$4739,5,0)="","",IF(VLOOKUP(B709,'Oficios_-_pend_criticas'!$C$4:$J$4739,7,0)="",IF(TODAY()&gt;VLOOKUP(B709,'Oficios_-_pend_criticas'!$C$4:$J$4739,5,0),"X",""),IF(VLOOKUP(B709,'Oficios_-_pend_criticas'!$C$4:$J$4739,7,0)&gt;VLOOKUP(B709,'Oficios_-_pend_criticas'!$C$4:$J$4739,5,0),"X",""))),""),""),"")</f>
        <v/>
      </c>
    </row>
    <row r="710" spans="1:23" ht="36.75" hidden="1" customHeight="1" x14ac:dyDescent="0.25">
      <c r="A710" s="9" t="str">
        <f t="shared" si="33"/>
        <v/>
      </c>
      <c r="B710" s="10" t="s">
        <v>1734</v>
      </c>
      <c r="C710" s="11" t="e">
        <f>IF(B710="","",VLOOKUP(B710,#REF!,6,0))</f>
        <v>#REF!</v>
      </c>
      <c r="D710" s="12" t="e">
        <f>IF(B710="","",VLOOKUP(B710,#REF!,22,0))</f>
        <v>#REF!</v>
      </c>
      <c r="E710" s="10" t="e">
        <f>IF(B710="","",VLOOKUP(B710,Consultas_públicas!$A$376:$G$3879,7,0))</f>
        <v>#N/A</v>
      </c>
      <c r="F710" s="12" t="s">
        <v>1625</v>
      </c>
      <c r="G710" s="13">
        <v>43557</v>
      </c>
      <c r="H710" s="14" t="str">
        <f>IFERROR(IF(VLOOKUP(B710,'Oficios_-_pend_criticas'!$C$4:$D$4739,2,0)="","","X"),"")</f>
        <v/>
      </c>
      <c r="I710" s="12"/>
      <c r="J710" s="13"/>
      <c r="K710" s="10"/>
      <c r="L710" s="12" t="str">
        <f>IFERROR(VLOOKUP(B710,Retorno_da_RFB!$D$3:$I$6388,5,0),"")</f>
        <v>052</v>
      </c>
      <c r="M710" s="13">
        <f>IFERROR(VLOOKUP(B710,Retorno_da_RFB!$D$3:$I$6388,6,0),"")</f>
        <v>43564</v>
      </c>
      <c r="N710" s="10" t="str">
        <f>IFERROR(VLOOKUP(B710,Retorno_da_RFB!$D$3:$I$6388,3,0),"")</f>
        <v>8471.90.90</v>
      </c>
      <c r="O710" s="10" t="str">
        <f>IFERROR(VLOOKUP(B710,Retorno_da_RFB!$D$3:$I$6388,4,0),"")</f>
        <v>Sistemas biométricos multimodais capazes de realizar processos de registro e verificação biométricos totalmente automatizados (suporta biometria multimodal), composto de módulo de leitura de documentos, módulo de captura facial em conformidade com ICAO, e módulo de impressora.</v>
      </c>
      <c r="P710" s="12" t="str">
        <f>IFERROR(IF(N710="","",IF(VLOOKUP(LEFT(N710,10),'Universo_BK-BIT'!$A$5:$E$10005,2,0)="","X",VLOOKUP(LEFT(N710,10),'Universo_BK-BIT'!$A$5:$E$10005,2,0))),"X")</f>
        <v>BIT</v>
      </c>
      <c r="Q710" s="12">
        <f>IFERROR(IF(P710="X","",VLOOKUP(LEFT(N710,10),'Universo_BK-BIT'!$A$5:$E$10005,3,0)),"")</f>
        <v>16</v>
      </c>
      <c r="R710" s="14" t="e">
        <f t="shared" si="34"/>
        <v>#REF!</v>
      </c>
      <c r="S710" s="14" t="e">
        <f t="shared" si="35"/>
        <v>#N/A</v>
      </c>
      <c r="T710" s="14"/>
      <c r="U710" s="14" t="str">
        <f ca="1">IFERROR(IF(P710="X",IF(VLOOKUP(B710,'Oficios_-_pend_criticas'!$C$3:$J$4739,5,0)="","",IF(VLOOKUP(B710,'Oficios_-_pend_criticas'!$C$3:$J$4739,7,0)="",IF(TODAY()&gt;VLOOKUP(B710,'Oficios_-_pend_criticas'!$C$3:$J$4739,5,0),"X",""),IF(VLOOKUP(B710,'Oficios_-_pend_criticas'!$C$3:$J$4739,7,0)&gt;VLOOKUP(B710,'Oficios_-_pend_criticas'!$C$3:$J$4739,5,0),"X",""))),""),"")</f>
        <v/>
      </c>
      <c r="V710" s="14" t="str">
        <f ca="1">IFERROR(IF(Q710=0,IF(VLOOKUP(B710,'Oficios_-_pend_criticas'!$C$3:$J$4739,5,0)="","",IF(VLOOKUP(B710,'Oficios_-_pend_criticas'!$C$3:$J$4739,7,0)="",IF(TODAY()&gt;VLOOKUP(B710,'Oficios_-_pend_criticas'!$C$3:$J$4739,5,0),"X",""),IF(VLOOKUP(B710,'Oficios_-_pend_criticas'!$C$3:$J$4739,7,0)&gt;VLOOKUP(B710,'Oficios_-_pend_criticas'!$C$3:$J$4739,5,0),"X",""))),""),"")</f>
        <v/>
      </c>
      <c r="W710" s="14" t="str">
        <f ca="1">IFERROR(IF(P710&lt;&gt;"X",IF(Q710&gt;0,IF(VLOOKUP(B710,'Oficios_-_pend_criticas'!$C$4:$J$4739,5,0)="","",IF(VLOOKUP(B710,'Oficios_-_pend_criticas'!$C$4:$J$4739,7,0)="",IF(TODAY()&gt;VLOOKUP(B710,'Oficios_-_pend_criticas'!$C$4:$J$4739,5,0),"X",""),IF(VLOOKUP(B710,'Oficios_-_pend_criticas'!$C$4:$J$4739,7,0)&gt;VLOOKUP(B710,'Oficios_-_pend_criticas'!$C$4:$J$4739,5,0),"X",""))),""),""),"")</f>
        <v/>
      </c>
    </row>
    <row r="711" spans="1:23" ht="36.75" hidden="1" customHeight="1" x14ac:dyDescent="0.25">
      <c r="A711" s="9" t="str">
        <f t="shared" si="33"/>
        <v/>
      </c>
      <c r="B711" s="10" t="s">
        <v>1737</v>
      </c>
      <c r="C711" s="11" t="e">
        <f>IF(B711="","",VLOOKUP(B711,#REF!,6,0))</f>
        <v>#REF!</v>
      </c>
      <c r="D711" s="12" t="e">
        <f>IF(B711="","",VLOOKUP(B711,#REF!,22,0))</f>
        <v>#REF!</v>
      </c>
      <c r="E711" s="10" t="e">
        <f>IF(B711="","",VLOOKUP(B711,Consultas_públicas!$A$376:$G$3879,7,0))</f>
        <v>#N/A</v>
      </c>
      <c r="F711" s="12" t="s">
        <v>1625</v>
      </c>
      <c r="G711" s="13">
        <v>43557</v>
      </c>
      <c r="H711" s="14" t="str">
        <f>IFERROR(IF(VLOOKUP(B711,'Oficios_-_pend_criticas'!$C$4:$D$4739,2,0)="","","X"),"")</f>
        <v/>
      </c>
      <c r="I711" s="12"/>
      <c r="J711" s="13"/>
      <c r="K711" s="10"/>
      <c r="L711" s="12" t="str">
        <f>IFERROR(VLOOKUP(B711,Retorno_da_RFB!$D$3:$I$6388,5,0),"")</f>
        <v>052</v>
      </c>
      <c r="M711" s="13">
        <f>IFERROR(VLOOKUP(B711,Retorno_da_RFB!$D$3:$I$6388,6,0),"")</f>
        <v>43564</v>
      </c>
      <c r="N711" s="10" t="str">
        <f>IFERROR(VLOOKUP(B711,Retorno_da_RFB!$D$3:$I$6388,3,0),"")</f>
        <v>8427.20.10</v>
      </c>
      <c r="O711" s="10" t="str">
        <f>IFERROR(VLOOKUP(B711,Retorno_da_RFB!$D$3:$I$6388,4,0),"")</f>
        <v>Empilhadeiras autopropulsadas sobre pneumáticos, acionados por motor diesel, com potência de 261kW, transmissão eletrônica com 4 marchas a frente e 4 em reverso, dotadas de torre hidráulica do tipo telescópica duplex, possibilitando ângulo de inclinação frontal de 5° e traseiro de 10° por meio de 2 cilindros hidráulicos; torre com elevação mínima compreendida entre 4.000 e 16.000mm em relação ao solo; sistema hidráulico de deslocamento e posicionamento dos garfos com dispositivos magnéticos; tanque de óleo hidráulico do sistema de freio separado do tanque de óleo hidráulico principal; sistema de comunicação de falhas; indicação de intervalos de manutenção via display; central de lubrificação automática; próprias para a movimentação de cargas pesadas em geral, com capacidade de elevação nos garfos entre 37 e 52 toneladas a um centro de cargas de 1.200mm, com entre eixos máximo compreendido entre 5.000 e 6.000mm.</v>
      </c>
      <c r="P711" s="12" t="str">
        <f>IFERROR(IF(N711="","",IF(VLOOKUP(LEFT(N711,10),'Universo_BK-BIT'!$A$5:$E$10005,2,0)="","X",VLOOKUP(LEFT(N711,10),'Universo_BK-BIT'!$A$5:$E$10005,2,0))),"X")</f>
        <v>BK</v>
      </c>
      <c r="Q711" s="12">
        <f>IFERROR(IF(P711="X","",VLOOKUP(LEFT(N711,10),'Universo_BK-BIT'!$A$5:$E$10005,3,0)),"")</f>
        <v>14</v>
      </c>
      <c r="R711" s="14" t="e">
        <f t="shared" si="34"/>
        <v>#REF!</v>
      </c>
      <c r="S711" s="14" t="e">
        <f t="shared" si="35"/>
        <v>#N/A</v>
      </c>
      <c r="T711" s="14"/>
      <c r="U711" s="14" t="str">
        <f ca="1">IFERROR(IF(P711="X",IF(VLOOKUP(B711,'Oficios_-_pend_criticas'!$C$3:$J$4739,5,0)="","",IF(VLOOKUP(B711,'Oficios_-_pend_criticas'!$C$3:$J$4739,7,0)="",IF(TODAY()&gt;VLOOKUP(B711,'Oficios_-_pend_criticas'!$C$3:$J$4739,5,0),"X",""),IF(VLOOKUP(B711,'Oficios_-_pend_criticas'!$C$3:$J$4739,7,0)&gt;VLOOKUP(B711,'Oficios_-_pend_criticas'!$C$3:$J$4739,5,0),"X",""))),""),"")</f>
        <v/>
      </c>
      <c r="V711" s="14" t="str">
        <f ca="1">IFERROR(IF(Q711=0,IF(VLOOKUP(B711,'Oficios_-_pend_criticas'!$C$3:$J$4739,5,0)="","",IF(VLOOKUP(B711,'Oficios_-_pend_criticas'!$C$3:$J$4739,7,0)="",IF(TODAY()&gt;VLOOKUP(B711,'Oficios_-_pend_criticas'!$C$3:$J$4739,5,0),"X",""),IF(VLOOKUP(B711,'Oficios_-_pend_criticas'!$C$3:$J$4739,7,0)&gt;VLOOKUP(B711,'Oficios_-_pend_criticas'!$C$3:$J$4739,5,0),"X",""))),""),"")</f>
        <v/>
      </c>
      <c r="W711" s="14" t="str">
        <f ca="1">IFERROR(IF(P711&lt;&gt;"X",IF(Q711&gt;0,IF(VLOOKUP(B711,'Oficios_-_pend_criticas'!$C$4:$J$4739,5,0)="","",IF(VLOOKUP(B711,'Oficios_-_pend_criticas'!$C$4:$J$4739,7,0)="",IF(TODAY()&gt;VLOOKUP(B711,'Oficios_-_pend_criticas'!$C$4:$J$4739,5,0),"X",""),IF(VLOOKUP(B711,'Oficios_-_pend_criticas'!$C$4:$J$4739,7,0)&gt;VLOOKUP(B711,'Oficios_-_pend_criticas'!$C$4:$J$4739,5,0),"X",""))),""),""),"")</f>
        <v/>
      </c>
    </row>
    <row r="712" spans="1:23" ht="36.75" hidden="1" customHeight="1" x14ac:dyDescent="0.25">
      <c r="A712" s="9" t="str">
        <f t="shared" si="33"/>
        <v/>
      </c>
      <c r="B712" s="10" t="s">
        <v>1739</v>
      </c>
      <c r="C712" s="11" t="e">
        <f>IF(B712="","",VLOOKUP(B712,#REF!,6,0))</f>
        <v>#REF!</v>
      </c>
      <c r="D712" s="12" t="e">
        <f>IF(B712="","",VLOOKUP(B712,#REF!,22,0))</f>
        <v>#REF!</v>
      </c>
      <c r="E712" s="10" t="e">
        <f>IF(B712="","",VLOOKUP(B712,Consultas_públicas!$A$376:$G$3879,7,0))</f>
        <v>#N/A</v>
      </c>
      <c r="F712" s="12" t="s">
        <v>1625</v>
      </c>
      <c r="G712" s="13">
        <v>43557</v>
      </c>
      <c r="H712" s="14" t="str">
        <f>IFERROR(IF(VLOOKUP(B712,'Oficios_-_pend_criticas'!$C$4:$D$4739,2,0)="","","X"),"")</f>
        <v/>
      </c>
      <c r="I712" s="12"/>
      <c r="J712" s="13"/>
      <c r="K712" s="10"/>
      <c r="L712" s="12" t="str">
        <f>IFERROR(VLOOKUP(B712,Retorno_da_RFB!$D$3:$I$6388,5,0),"")</f>
        <v>052</v>
      </c>
      <c r="M712" s="13">
        <f>IFERROR(VLOOKUP(B712,Retorno_da_RFB!$D$3:$I$6388,6,0),"")</f>
        <v>43564</v>
      </c>
      <c r="N712" s="10" t="str">
        <f>IFERROR(VLOOKUP(B712,Retorno_da_RFB!$D$3:$I$6388,3,0),"")</f>
        <v>8438.50.00</v>
      </c>
      <c r="O712" s="10" t="str">
        <f>IFERROR(VLOOKUP(B712,Retorno_da_RFB!$D$3:$I$6388,4,0),"")</f>
        <v>Máquinas fatiadoras automáticas de alta performance para produtos alimentícios tais como embutidos, frios, queijos, carnes e peixes, com estrutura fabricada em aço inoxidável, opera em velocidade de até 800 cortes/min, área útil de corte de 450mm de largura e 180mm de altura, para fatiar produtos de até 1.200mm ou até 1.600mm de comprimento, painel com tela de toque colorida "touchscreen" para controle total da operação, dotada ou não de equipamentos suplementares como: scanner a laser para medição de volume do produto com até 600mm de comprimento; balança(s) dinâmica(s) com capacidade individual de até 100 pesagens/min, unidade(s) de rejeito para porções fora do peso; conjunto de esteiras para transferência automática de porções; rack(s) para acomodação das partes que são desmontadas para higienização da máquina; equipamento especial para afiação da lâmina da fatiadora.</v>
      </c>
      <c r="P712" s="12" t="str">
        <f>IFERROR(IF(N712="","",IF(VLOOKUP(LEFT(N712,10),'Universo_BK-BIT'!$A$5:$E$10005,2,0)="","X",VLOOKUP(LEFT(N712,10),'Universo_BK-BIT'!$A$5:$E$10005,2,0))),"X")</f>
        <v>BK</v>
      </c>
      <c r="Q712" s="12">
        <f>IFERROR(IF(P712="X","",VLOOKUP(LEFT(N712,10),'Universo_BK-BIT'!$A$5:$E$10005,3,0)),"")</f>
        <v>14</v>
      </c>
      <c r="R712" s="14" t="e">
        <f t="shared" si="34"/>
        <v>#REF!</v>
      </c>
      <c r="S712" s="14" t="e">
        <f t="shared" si="35"/>
        <v>#N/A</v>
      </c>
      <c r="T712" s="14"/>
      <c r="U712" s="14" t="str">
        <f ca="1">IFERROR(IF(P712="X",IF(VLOOKUP(B712,'Oficios_-_pend_criticas'!$C$3:$J$4739,5,0)="","",IF(VLOOKUP(B712,'Oficios_-_pend_criticas'!$C$3:$J$4739,7,0)="",IF(TODAY()&gt;VLOOKUP(B712,'Oficios_-_pend_criticas'!$C$3:$J$4739,5,0),"X",""),IF(VLOOKUP(B712,'Oficios_-_pend_criticas'!$C$3:$J$4739,7,0)&gt;VLOOKUP(B712,'Oficios_-_pend_criticas'!$C$3:$J$4739,5,0),"X",""))),""),"")</f>
        <v/>
      </c>
      <c r="V712" s="14" t="str">
        <f ca="1">IFERROR(IF(Q712=0,IF(VLOOKUP(B712,'Oficios_-_pend_criticas'!$C$3:$J$4739,5,0)="","",IF(VLOOKUP(B712,'Oficios_-_pend_criticas'!$C$3:$J$4739,7,0)="",IF(TODAY()&gt;VLOOKUP(B712,'Oficios_-_pend_criticas'!$C$3:$J$4739,5,0),"X",""),IF(VLOOKUP(B712,'Oficios_-_pend_criticas'!$C$3:$J$4739,7,0)&gt;VLOOKUP(B712,'Oficios_-_pend_criticas'!$C$3:$J$4739,5,0),"X",""))),""),"")</f>
        <v/>
      </c>
      <c r="W712" s="14" t="str">
        <f ca="1">IFERROR(IF(P712&lt;&gt;"X",IF(Q712&gt;0,IF(VLOOKUP(B712,'Oficios_-_pend_criticas'!$C$4:$J$4739,5,0)="","",IF(VLOOKUP(B712,'Oficios_-_pend_criticas'!$C$4:$J$4739,7,0)="",IF(TODAY()&gt;VLOOKUP(B712,'Oficios_-_pend_criticas'!$C$4:$J$4739,5,0),"X",""),IF(VLOOKUP(B712,'Oficios_-_pend_criticas'!$C$4:$J$4739,7,0)&gt;VLOOKUP(B712,'Oficios_-_pend_criticas'!$C$4:$J$4739,5,0),"X",""))),""),""),"")</f>
        <v/>
      </c>
    </row>
    <row r="713" spans="1:23" ht="36.75" hidden="1" customHeight="1" x14ac:dyDescent="0.25">
      <c r="A713" s="9" t="str">
        <f t="shared" si="33"/>
        <v/>
      </c>
      <c r="B713" s="10" t="s">
        <v>1741</v>
      </c>
      <c r="C713" s="11" t="e">
        <f>IF(B713="","",VLOOKUP(B713,#REF!,6,0))</f>
        <v>#REF!</v>
      </c>
      <c r="D713" s="12" t="e">
        <f>IF(B713="","",VLOOKUP(B713,#REF!,22,0))</f>
        <v>#REF!</v>
      </c>
      <c r="E713" s="10" t="e">
        <f>IF(B713="","",VLOOKUP(B713,Consultas_públicas!$A$376:$G$3879,7,0))</f>
        <v>#N/A</v>
      </c>
      <c r="F713" s="12" t="s">
        <v>1625</v>
      </c>
      <c r="G713" s="13">
        <v>43557</v>
      </c>
      <c r="H713" s="14" t="str">
        <f>IFERROR(IF(VLOOKUP(B713,'Oficios_-_pend_criticas'!$C$4:$D$4739,2,0)="","","X"),"")</f>
        <v/>
      </c>
      <c r="I713" s="12"/>
      <c r="J713" s="13"/>
      <c r="K713" s="10"/>
      <c r="L713" s="12" t="str">
        <f>IFERROR(VLOOKUP(B713,Retorno_da_RFB!$D$3:$I$6388,5,0),"")</f>
        <v>052</v>
      </c>
      <c r="M713" s="13">
        <f>IFERROR(VLOOKUP(B713,Retorno_da_RFB!$D$3:$I$6388,6,0),"")</f>
        <v>43564</v>
      </c>
      <c r="N713" s="10" t="str">
        <f>IFERROR(VLOOKUP(B713,Retorno_da_RFB!$D$3:$I$6388,3,0),"")</f>
        <v>8428.90.90</v>
      </c>
      <c r="O713" s="10" t="str">
        <f>IFERROR(VLOOKUP(B713,Retorno_da_RFB!$D$3:$I$6388,4,0),"")</f>
        <v>Alimentadores automáticos de barras, tubos e perfis para alimentação de tornos multifusos que trabalham com metais, movimentando barras de diâmetro até 52mm, com magazine tipo feixe com capacidade de 2 toneladas ou tipo plano.</v>
      </c>
      <c r="P713" s="12" t="str">
        <f>IFERROR(IF(N713="","",IF(VLOOKUP(LEFT(N713,10),'Universo_BK-BIT'!$A$5:$E$10005,2,0)="","X",VLOOKUP(LEFT(N713,10),'Universo_BK-BIT'!$A$5:$E$10005,2,0))),"X")</f>
        <v>BK</v>
      </c>
      <c r="Q713" s="12">
        <f>IFERROR(IF(P713="X","",VLOOKUP(LEFT(N713,10),'Universo_BK-BIT'!$A$5:$E$10005,3,0)),"")</f>
        <v>14</v>
      </c>
      <c r="R713" s="14" t="e">
        <f t="shared" si="34"/>
        <v>#REF!</v>
      </c>
      <c r="S713" s="14" t="e">
        <f t="shared" si="35"/>
        <v>#N/A</v>
      </c>
      <c r="T713" s="14"/>
      <c r="U713" s="14" t="str">
        <f ca="1">IFERROR(IF(P713="X",IF(VLOOKUP(B713,'Oficios_-_pend_criticas'!$C$3:$J$4739,5,0)="","",IF(VLOOKUP(B713,'Oficios_-_pend_criticas'!$C$3:$J$4739,7,0)="",IF(TODAY()&gt;VLOOKUP(B713,'Oficios_-_pend_criticas'!$C$3:$J$4739,5,0),"X",""),IF(VLOOKUP(B713,'Oficios_-_pend_criticas'!$C$3:$J$4739,7,0)&gt;VLOOKUP(B713,'Oficios_-_pend_criticas'!$C$3:$J$4739,5,0),"X",""))),""),"")</f>
        <v/>
      </c>
      <c r="V713" s="14" t="str">
        <f ca="1">IFERROR(IF(Q713=0,IF(VLOOKUP(B713,'Oficios_-_pend_criticas'!$C$3:$J$4739,5,0)="","",IF(VLOOKUP(B713,'Oficios_-_pend_criticas'!$C$3:$J$4739,7,0)="",IF(TODAY()&gt;VLOOKUP(B713,'Oficios_-_pend_criticas'!$C$3:$J$4739,5,0),"X",""),IF(VLOOKUP(B713,'Oficios_-_pend_criticas'!$C$3:$J$4739,7,0)&gt;VLOOKUP(B713,'Oficios_-_pend_criticas'!$C$3:$J$4739,5,0),"X",""))),""),"")</f>
        <v/>
      </c>
      <c r="W713" s="14" t="str">
        <f ca="1">IFERROR(IF(P713&lt;&gt;"X",IF(Q713&gt;0,IF(VLOOKUP(B713,'Oficios_-_pend_criticas'!$C$4:$J$4739,5,0)="","",IF(VLOOKUP(B713,'Oficios_-_pend_criticas'!$C$4:$J$4739,7,0)="",IF(TODAY()&gt;VLOOKUP(B713,'Oficios_-_pend_criticas'!$C$4:$J$4739,5,0),"X",""),IF(VLOOKUP(B713,'Oficios_-_pend_criticas'!$C$4:$J$4739,7,0)&gt;VLOOKUP(B713,'Oficios_-_pend_criticas'!$C$4:$J$4739,5,0),"X",""))),""),""),"")</f>
        <v/>
      </c>
    </row>
    <row r="714" spans="1:23" ht="36.75" hidden="1" customHeight="1" x14ac:dyDescent="0.25">
      <c r="A714" s="9" t="str">
        <f t="shared" si="33"/>
        <v/>
      </c>
      <c r="B714" s="10" t="s">
        <v>1743</v>
      </c>
      <c r="C714" s="11" t="e">
        <f>IF(B714="","",VLOOKUP(B714,#REF!,6,0))</f>
        <v>#REF!</v>
      </c>
      <c r="D714" s="12" t="e">
        <f>IF(B714="","",VLOOKUP(B714,#REF!,22,0))</f>
        <v>#REF!</v>
      </c>
      <c r="E714" s="10" t="e">
        <f>IF(B714="","",VLOOKUP(B714,Consultas_públicas!$A$376:$G$3879,7,0))</f>
        <v>#N/A</v>
      </c>
      <c r="F714" s="12" t="s">
        <v>1625</v>
      </c>
      <c r="G714" s="13">
        <v>43557</v>
      </c>
      <c r="H714" s="14" t="str">
        <f>IFERROR(IF(VLOOKUP(B714,'Oficios_-_pend_criticas'!$C$4:$D$4739,2,0)="","","X"),"")</f>
        <v/>
      </c>
      <c r="I714" s="12"/>
      <c r="J714" s="13"/>
      <c r="K714" s="10"/>
      <c r="L714" s="12" t="str">
        <f>IFERROR(VLOOKUP(B714,Retorno_da_RFB!$D$3:$I$6388,5,0),"")</f>
        <v>052</v>
      </c>
      <c r="M714" s="13">
        <f>IFERROR(VLOOKUP(B714,Retorno_da_RFB!$D$3:$I$6388,6,0),"")</f>
        <v>43564</v>
      </c>
      <c r="N714" s="10" t="str">
        <f>IFERROR(VLOOKUP(B714,Retorno_da_RFB!$D$3:$I$6388,3,0),"")</f>
        <v>9031.20.90</v>
      </c>
      <c r="O714" s="10" t="str">
        <f>IFERROR(VLOOKUP(B714,Retorno_da_RFB!$D$3:$I$6388,4,0),"")</f>
        <v>Bancadas para ensaio de turbocompressores, para testes de vazamento dos dutos de circulação de ar, gases de escape, água e óleo, com capacidade de 77 testes por hora, contendo atuador pneumático, quadro elétrico principal, mesa rotativa, módulos para controle de vazamento, gabinete elétrico e painel de controle de até 400VAC, com controlador lógico programável (PLC), com funções de segurança para parada de emergência, interruptor de segurança e cortinas de luz.</v>
      </c>
      <c r="P714" s="12" t="str">
        <f>IFERROR(IF(N714="","",IF(VLOOKUP(LEFT(N714,10),'Universo_BK-BIT'!$A$5:$E$10005,2,0)="","X",VLOOKUP(LEFT(N714,10),'Universo_BK-BIT'!$A$5:$E$10005,2,0))),"X")</f>
        <v>BK</v>
      </c>
      <c r="Q714" s="12">
        <f>IFERROR(IF(P714="X","",VLOOKUP(LEFT(N714,10),'Universo_BK-BIT'!$A$5:$E$10005,3,0)),"")</f>
        <v>14</v>
      </c>
      <c r="R714" s="14" t="e">
        <f t="shared" si="34"/>
        <v>#REF!</v>
      </c>
      <c r="S714" s="14" t="e">
        <f t="shared" si="35"/>
        <v>#N/A</v>
      </c>
      <c r="T714" s="14"/>
      <c r="U714" s="14" t="str">
        <f ca="1">IFERROR(IF(P714="X",IF(VLOOKUP(B714,'Oficios_-_pend_criticas'!$C$3:$J$4739,5,0)="","",IF(VLOOKUP(B714,'Oficios_-_pend_criticas'!$C$3:$J$4739,7,0)="",IF(TODAY()&gt;VLOOKUP(B714,'Oficios_-_pend_criticas'!$C$3:$J$4739,5,0),"X",""),IF(VLOOKUP(B714,'Oficios_-_pend_criticas'!$C$3:$J$4739,7,0)&gt;VLOOKUP(B714,'Oficios_-_pend_criticas'!$C$3:$J$4739,5,0),"X",""))),""),"")</f>
        <v/>
      </c>
      <c r="V714" s="14" t="str">
        <f ca="1">IFERROR(IF(Q714=0,IF(VLOOKUP(B714,'Oficios_-_pend_criticas'!$C$3:$J$4739,5,0)="","",IF(VLOOKUP(B714,'Oficios_-_pend_criticas'!$C$3:$J$4739,7,0)="",IF(TODAY()&gt;VLOOKUP(B714,'Oficios_-_pend_criticas'!$C$3:$J$4739,5,0),"X",""),IF(VLOOKUP(B714,'Oficios_-_pend_criticas'!$C$3:$J$4739,7,0)&gt;VLOOKUP(B714,'Oficios_-_pend_criticas'!$C$3:$J$4739,5,0),"X",""))),""),"")</f>
        <v/>
      </c>
      <c r="W714" s="14" t="str">
        <f ca="1">IFERROR(IF(P714&lt;&gt;"X",IF(Q714&gt;0,IF(VLOOKUP(B714,'Oficios_-_pend_criticas'!$C$4:$J$4739,5,0)="","",IF(VLOOKUP(B714,'Oficios_-_pend_criticas'!$C$4:$J$4739,7,0)="",IF(TODAY()&gt;VLOOKUP(B714,'Oficios_-_pend_criticas'!$C$4:$J$4739,5,0),"X",""),IF(VLOOKUP(B714,'Oficios_-_pend_criticas'!$C$4:$J$4739,7,0)&gt;VLOOKUP(B714,'Oficios_-_pend_criticas'!$C$4:$J$4739,5,0),"X",""))),""),""),"")</f>
        <v/>
      </c>
    </row>
    <row r="715" spans="1:23" ht="36.75" hidden="1" customHeight="1" x14ac:dyDescent="0.25">
      <c r="A715" s="9" t="str">
        <f t="shared" si="33"/>
        <v/>
      </c>
      <c r="B715" s="10" t="s">
        <v>1745</v>
      </c>
      <c r="C715" s="11" t="e">
        <f>IF(B715="","",VLOOKUP(B715,#REF!,6,0))</f>
        <v>#REF!</v>
      </c>
      <c r="D715" s="12" t="e">
        <f>IF(B715="","",VLOOKUP(B715,#REF!,22,0))</f>
        <v>#REF!</v>
      </c>
      <c r="E715" s="10" t="e">
        <f>IF(B715="","",VLOOKUP(B715,Consultas_públicas!$A$376:$G$3879,7,0))</f>
        <v>#N/A</v>
      </c>
      <c r="F715" s="12" t="s">
        <v>1625</v>
      </c>
      <c r="G715" s="13">
        <v>43557</v>
      </c>
      <c r="H715" s="14" t="str">
        <f>IFERROR(IF(VLOOKUP(B715,'Oficios_-_pend_criticas'!$C$4:$D$4739,2,0)="","","X"),"")</f>
        <v/>
      </c>
      <c r="I715" s="12"/>
      <c r="J715" s="13"/>
      <c r="K715" s="10"/>
      <c r="L715" s="12" t="str">
        <f>IFERROR(VLOOKUP(B715,Retorno_da_RFB!$D$3:$I$6388,5,0),"")</f>
        <v>052</v>
      </c>
      <c r="M715" s="13">
        <f>IFERROR(VLOOKUP(B715,Retorno_da_RFB!$D$3:$I$6388,6,0),"")</f>
        <v>43564</v>
      </c>
      <c r="N715" s="10" t="str">
        <f>IFERROR(VLOOKUP(B715,Retorno_da_RFB!$D$3:$I$6388,3,0),"")</f>
        <v>8458.11.99</v>
      </c>
      <c r="O715" s="10" t="str">
        <f>IFERROR(VLOOKUP(B715,Retorno_da_RFB!$D$3:$I$6388,4,0),"")</f>
        <v>Tornos de comando numérico computadorizado (CNC), com carga e descarga automática, capacidade de até 3kg x 2 garras, diâmetro máximo de 60mm para fixação, deslocamento de Z=120m/min, X=45m/min e Y=125m/min, tempo de carga de 4seg, dois fusos frontais e paralelos entre si, com 6000rpm e potência máxima de 7,5kW, diâmetro e comprimento máximo torneável de 174,5 e 129,5mm respectivamente, duas torres independentes com movimento em X e Z, tempo de indexação de 0,2 segundos, 18m/min dê deslocamento nos eixos X e Z, curso em X=125mm e Z=140mm, precisão de e Z=O,001mm, com 10 estações para ferramentas de torneamento rígidas e/ou acionadas com rotação de 4.000rpm, interface e bomba de alta pressão de fluído refrigerante até 70 bar.</v>
      </c>
      <c r="P715" s="12" t="str">
        <f>IFERROR(IF(N715="","",IF(VLOOKUP(LEFT(N715,10),'Universo_BK-BIT'!$A$5:$E$10005,2,0)="","X",VLOOKUP(LEFT(N715,10),'Universo_BK-BIT'!$A$5:$E$10005,2,0))),"X")</f>
        <v>BK</v>
      </c>
      <c r="Q715" s="12">
        <f>IFERROR(IF(P715="X","",VLOOKUP(LEFT(N715,10),'Universo_BK-BIT'!$A$5:$E$10005,3,0)),"")</f>
        <v>14</v>
      </c>
      <c r="R715" s="14" t="e">
        <f t="shared" si="34"/>
        <v>#REF!</v>
      </c>
      <c r="S715" s="14" t="e">
        <f t="shared" si="35"/>
        <v>#N/A</v>
      </c>
      <c r="T715" s="14"/>
      <c r="U715" s="14" t="str">
        <f ca="1">IFERROR(IF(P715="X",IF(VLOOKUP(B715,'Oficios_-_pend_criticas'!$C$3:$J$4739,5,0)="","",IF(VLOOKUP(B715,'Oficios_-_pend_criticas'!$C$3:$J$4739,7,0)="",IF(TODAY()&gt;VLOOKUP(B715,'Oficios_-_pend_criticas'!$C$3:$J$4739,5,0),"X",""),IF(VLOOKUP(B715,'Oficios_-_pend_criticas'!$C$3:$J$4739,7,0)&gt;VLOOKUP(B715,'Oficios_-_pend_criticas'!$C$3:$J$4739,5,0),"X",""))),""),"")</f>
        <v/>
      </c>
      <c r="V715" s="14" t="str">
        <f ca="1">IFERROR(IF(Q715=0,IF(VLOOKUP(B715,'Oficios_-_pend_criticas'!$C$3:$J$4739,5,0)="","",IF(VLOOKUP(B715,'Oficios_-_pend_criticas'!$C$3:$J$4739,7,0)="",IF(TODAY()&gt;VLOOKUP(B715,'Oficios_-_pend_criticas'!$C$3:$J$4739,5,0),"X",""),IF(VLOOKUP(B715,'Oficios_-_pend_criticas'!$C$3:$J$4739,7,0)&gt;VLOOKUP(B715,'Oficios_-_pend_criticas'!$C$3:$J$4739,5,0),"X",""))),""),"")</f>
        <v/>
      </c>
      <c r="W715" s="14" t="str">
        <f ca="1">IFERROR(IF(P715&lt;&gt;"X",IF(Q715&gt;0,IF(VLOOKUP(B715,'Oficios_-_pend_criticas'!$C$4:$J$4739,5,0)="","",IF(VLOOKUP(B715,'Oficios_-_pend_criticas'!$C$4:$J$4739,7,0)="",IF(TODAY()&gt;VLOOKUP(B715,'Oficios_-_pend_criticas'!$C$4:$J$4739,5,0),"X",""),IF(VLOOKUP(B715,'Oficios_-_pend_criticas'!$C$4:$J$4739,7,0)&gt;VLOOKUP(B715,'Oficios_-_pend_criticas'!$C$4:$J$4739,5,0),"X",""))),""),""),"")</f>
        <v/>
      </c>
    </row>
    <row r="716" spans="1:23" ht="36.75" hidden="1" customHeight="1" x14ac:dyDescent="0.25">
      <c r="A716" s="9" t="str">
        <f t="shared" si="33"/>
        <v/>
      </c>
      <c r="B716" s="10" t="s">
        <v>1747</v>
      </c>
      <c r="C716" s="11" t="e">
        <f>IF(B716="","",VLOOKUP(B716,#REF!,6,0))</f>
        <v>#REF!</v>
      </c>
      <c r="D716" s="12" t="e">
        <f>IF(B716="","",VLOOKUP(B716,#REF!,22,0))</f>
        <v>#REF!</v>
      </c>
      <c r="E716" s="10" t="e">
        <f>IF(B716="","",VLOOKUP(B716,Consultas_públicas!$A$376:$G$3879,7,0))</f>
        <v>#N/A</v>
      </c>
      <c r="F716" s="12" t="s">
        <v>1625</v>
      </c>
      <c r="G716" s="13">
        <v>43557</v>
      </c>
      <c r="H716" s="14" t="str">
        <f>IFERROR(IF(VLOOKUP(B716,'Oficios_-_pend_criticas'!$C$4:$D$4739,2,0)="","","X"),"")</f>
        <v/>
      </c>
      <c r="I716" s="12"/>
      <c r="J716" s="13"/>
      <c r="K716" s="10"/>
      <c r="L716" s="12" t="str">
        <f>IFERROR(VLOOKUP(B716,Retorno_da_RFB!$D$3:$I$6388,5,0),"")</f>
        <v>052</v>
      </c>
      <c r="M716" s="13">
        <f>IFERROR(VLOOKUP(B716,Retorno_da_RFB!$D$3:$I$6388,6,0),"")</f>
        <v>43564</v>
      </c>
      <c r="N716" s="10" t="str">
        <f>IFERROR(VLOOKUP(B716,Retorno_da_RFB!$D$3:$I$6388,3,0),"")</f>
        <v>8422.30.29</v>
      </c>
      <c r="O716" s="10" t="str">
        <f>IFERROR(VLOOKUP(B716,Retorno_da_RFB!$D$3:$I$6388,4,0),"")</f>
        <v>Máquinas automáticas para aplicar tampas plásticas em recipientes tubulares, com controlador lógico programável (CLP) e capacidade máxima de produção de até 150 tubos/min.</v>
      </c>
      <c r="P716" s="12" t="str">
        <f>IFERROR(IF(N716="","",IF(VLOOKUP(LEFT(N716,10),'Universo_BK-BIT'!$A$5:$E$10005,2,0)="","X",VLOOKUP(LEFT(N716,10),'Universo_BK-BIT'!$A$5:$E$10005,2,0))),"X")</f>
        <v>BK</v>
      </c>
      <c r="Q716" s="12">
        <f>IFERROR(IF(P716="X","",VLOOKUP(LEFT(N716,10),'Universo_BK-BIT'!$A$5:$E$10005,3,0)),"")</f>
        <v>14</v>
      </c>
      <c r="R716" s="14" t="e">
        <f t="shared" si="34"/>
        <v>#REF!</v>
      </c>
      <c r="S716" s="14" t="e">
        <f t="shared" si="35"/>
        <v>#N/A</v>
      </c>
      <c r="T716" s="14"/>
      <c r="U716" s="14" t="str">
        <f ca="1">IFERROR(IF(P716="X",IF(VLOOKUP(B716,'Oficios_-_pend_criticas'!$C$3:$J$4739,5,0)="","",IF(VLOOKUP(B716,'Oficios_-_pend_criticas'!$C$3:$J$4739,7,0)="",IF(TODAY()&gt;VLOOKUP(B716,'Oficios_-_pend_criticas'!$C$3:$J$4739,5,0),"X",""),IF(VLOOKUP(B716,'Oficios_-_pend_criticas'!$C$3:$J$4739,7,0)&gt;VLOOKUP(B716,'Oficios_-_pend_criticas'!$C$3:$J$4739,5,0),"X",""))),""),"")</f>
        <v/>
      </c>
      <c r="V716" s="14" t="str">
        <f ca="1">IFERROR(IF(Q716=0,IF(VLOOKUP(B716,'Oficios_-_pend_criticas'!$C$3:$J$4739,5,0)="","",IF(VLOOKUP(B716,'Oficios_-_pend_criticas'!$C$3:$J$4739,7,0)="",IF(TODAY()&gt;VLOOKUP(B716,'Oficios_-_pend_criticas'!$C$3:$J$4739,5,0),"X",""),IF(VLOOKUP(B716,'Oficios_-_pend_criticas'!$C$3:$J$4739,7,0)&gt;VLOOKUP(B716,'Oficios_-_pend_criticas'!$C$3:$J$4739,5,0),"X",""))),""),"")</f>
        <v/>
      </c>
      <c r="W716" s="14" t="str">
        <f ca="1">IFERROR(IF(P716&lt;&gt;"X",IF(Q716&gt;0,IF(VLOOKUP(B716,'Oficios_-_pend_criticas'!$C$4:$J$4739,5,0)="","",IF(VLOOKUP(B716,'Oficios_-_pend_criticas'!$C$4:$J$4739,7,0)="",IF(TODAY()&gt;VLOOKUP(B716,'Oficios_-_pend_criticas'!$C$4:$J$4739,5,0),"X",""),IF(VLOOKUP(B716,'Oficios_-_pend_criticas'!$C$4:$J$4739,7,0)&gt;VLOOKUP(B716,'Oficios_-_pend_criticas'!$C$4:$J$4739,5,0),"X",""))),""),""),"")</f>
        <v/>
      </c>
    </row>
    <row r="717" spans="1:23" ht="36.75" hidden="1" customHeight="1" x14ac:dyDescent="0.25">
      <c r="A717" s="9" t="str">
        <f t="shared" si="33"/>
        <v/>
      </c>
      <c r="B717" s="10" t="s">
        <v>1749</v>
      </c>
      <c r="C717" s="11" t="e">
        <f>IF(B717="","",VLOOKUP(B717,#REF!,6,0))</f>
        <v>#REF!</v>
      </c>
      <c r="D717" s="12" t="e">
        <f>IF(B717="","",VLOOKUP(B717,#REF!,22,0))</f>
        <v>#REF!</v>
      </c>
      <c r="E717" s="10" t="e">
        <f>IF(B717="","",VLOOKUP(B717,Consultas_públicas!$A$376:$G$3879,7,0))</f>
        <v>#N/A</v>
      </c>
      <c r="F717" s="12" t="s">
        <v>1625</v>
      </c>
      <c r="G717" s="13">
        <v>43557</v>
      </c>
      <c r="H717" s="14" t="str">
        <f>IFERROR(IF(VLOOKUP(B717,'Oficios_-_pend_criticas'!$C$4:$D$4739,2,0)="","","X"),"")</f>
        <v/>
      </c>
      <c r="I717" s="12"/>
      <c r="J717" s="13"/>
      <c r="K717" s="10"/>
      <c r="L717" s="12" t="str">
        <f>IFERROR(VLOOKUP(B717,Retorno_da_RFB!$D$3:$I$6388,5,0),"")</f>
        <v>052</v>
      </c>
      <c r="M717" s="13">
        <f>IFERROR(VLOOKUP(B717,Retorno_da_RFB!$D$3:$I$6388,6,0),"")</f>
        <v>43564</v>
      </c>
      <c r="N717" s="10" t="str">
        <f>IFERROR(VLOOKUP(B717,Retorno_da_RFB!$D$3:$I$6388,3,0),"")</f>
        <v>8422.30.29</v>
      </c>
      <c r="O717" s="10" t="str">
        <f>IFERROR(VLOOKUP(B717,Retorno_da_RFB!$D$3:$I$6388,4,0),"")</f>
        <v>Máquinas arqueadoras automáticas utilizadas para unitizar fardos de algodão por meio de fitas plásticas, atuantes através do acoplamento em prensas de algodão, para aplicação de 6 fitas plásticas simultaneamente, com sistema de rotação das fitas para que as soldas fiquem posicionadas no topo dos fardos, seis cabeçotes de cintagem, cada um com um módulo de alimentação e um modulo de selagem, soldas por fricção tipo Z, três desbobinadores duplos para bobinas de fita plástica, sistemas de acionamento pneumático e painel de controle.</v>
      </c>
      <c r="P717" s="12" t="str">
        <f>IFERROR(IF(N717="","",IF(VLOOKUP(LEFT(N717,10),'Universo_BK-BIT'!$A$5:$E$10005,2,0)="","X",VLOOKUP(LEFT(N717,10),'Universo_BK-BIT'!$A$5:$E$10005,2,0))),"X")</f>
        <v>BK</v>
      </c>
      <c r="Q717" s="12">
        <f>IFERROR(IF(P717="X","",VLOOKUP(LEFT(N717,10),'Universo_BK-BIT'!$A$5:$E$10005,3,0)),"")</f>
        <v>14</v>
      </c>
      <c r="R717" s="14" t="e">
        <f t="shared" si="34"/>
        <v>#REF!</v>
      </c>
      <c r="S717" s="14" t="e">
        <f t="shared" si="35"/>
        <v>#N/A</v>
      </c>
      <c r="T717" s="14"/>
      <c r="U717" s="14" t="str">
        <f ca="1">IFERROR(IF(P717="X",IF(VLOOKUP(B717,'Oficios_-_pend_criticas'!$C$3:$J$4739,5,0)="","",IF(VLOOKUP(B717,'Oficios_-_pend_criticas'!$C$3:$J$4739,7,0)="",IF(TODAY()&gt;VLOOKUP(B717,'Oficios_-_pend_criticas'!$C$3:$J$4739,5,0),"X",""),IF(VLOOKUP(B717,'Oficios_-_pend_criticas'!$C$3:$J$4739,7,0)&gt;VLOOKUP(B717,'Oficios_-_pend_criticas'!$C$3:$J$4739,5,0),"X",""))),""),"")</f>
        <v/>
      </c>
      <c r="V717" s="14" t="str">
        <f ca="1">IFERROR(IF(Q717=0,IF(VLOOKUP(B717,'Oficios_-_pend_criticas'!$C$3:$J$4739,5,0)="","",IF(VLOOKUP(B717,'Oficios_-_pend_criticas'!$C$3:$J$4739,7,0)="",IF(TODAY()&gt;VLOOKUP(B717,'Oficios_-_pend_criticas'!$C$3:$J$4739,5,0),"X",""),IF(VLOOKUP(B717,'Oficios_-_pend_criticas'!$C$3:$J$4739,7,0)&gt;VLOOKUP(B717,'Oficios_-_pend_criticas'!$C$3:$J$4739,5,0),"X",""))),""),"")</f>
        <v/>
      </c>
      <c r="W717" s="14" t="str">
        <f ca="1">IFERROR(IF(P717&lt;&gt;"X",IF(Q717&gt;0,IF(VLOOKUP(B717,'Oficios_-_pend_criticas'!$C$4:$J$4739,5,0)="","",IF(VLOOKUP(B717,'Oficios_-_pend_criticas'!$C$4:$J$4739,7,0)="",IF(TODAY()&gt;VLOOKUP(B717,'Oficios_-_pend_criticas'!$C$4:$J$4739,5,0),"X",""),IF(VLOOKUP(B717,'Oficios_-_pend_criticas'!$C$4:$J$4739,7,0)&gt;VLOOKUP(B717,'Oficios_-_pend_criticas'!$C$4:$J$4739,5,0),"X",""))),""),""),"")</f>
        <v/>
      </c>
    </row>
    <row r="718" spans="1:23" ht="36.75" hidden="1" customHeight="1" x14ac:dyDescent="0.25">
      <c r="A718" s="9" t="str">
        <f t="shared" si="33"/>
        <v/>
      </c>
      <c r="B718" s="10" t="s">
        <v>1751</v>
      </c>
      <c r="C718" s="11" t="e">
        <f>IF(B718="","",VLOOKUP(B718,#REF!,6,0))</f>
        <v>#REF!</v>
      </c>
      <c r="D718" s="12" t="e">
        <f>IF(B718="","",VLOOKUP(B718,#REF!,22,0))</f>
        <v>#REF!</v>
      </c>
      <c r="E718" s="10" t="e">
        <f>IF(B718="","",VLOOKUP(B718,Consultas_públicas!$A$376:$G$3879,7,0))</f>
        <v>#N/A</v>
      </c>
      <c r="F718" s="12" t="s">
        <v>1625</v>
      </c>
      <c r="G718" s="13">
        <v>43557</v>
      </c>
      <c r="H718" s="14" t="str">
        <f>IFERROR(IF(VLOOKUP(B718,'Oficios_-_pend_criticas'!$C$4:$D$4739,2,0)="","","X"),"")</f>
        <v/>
      </c>
      <c r="I718" s="12"/>
      <c r="J718" s="13"/>
      <c r="K718" s="10"/>
      <c r="L718" s="12" t="str">
        <f>IFERROR(VLOOKUP(B718,Retorno_da_RFB!$D$3:$I$6388,5,0),"")</f>
        <v>052</v>
      </c>
      <c r="M718" s="13">
        <f>IFERROR(VLOOKUP(B718,Retorno_da_RFB!$D$3:$I$6388,6,0),"")</f>
        <v>43564</v>
      </c>
      <c r="N718" s="10" t="str">
        <f>IFERROR(VLOOKUP(B718,Retorno_da_RFB!$D$3:$I$6388,3,0),"")</f>
        <v>8421.29.90</v>
      </c>
      <c r="O718" s="10" t="str">
        <f>IFERROR(VLOOKUP(B718,Retorno_da_RFB!$D$3:$I$6388,4,0),"")</f>
        <v>Equipamentos de contenção e filtro de areia ou cascalhos para poços de petróleo e gás, dotados de tubo base com diâmetro externo entre 2,375 e 7,000 polegadas perfurado com roscas nas extremidades, com elemento filtrante formado por : fio de aço com perfil KEYSTONE 90k e nervuras 90H e anel de ajuste de contração.</v>
      </c>
      <c r="P718" s="12" t="str">
        <f>IFERROR(IF(N718="","",IF(VLOOKUP(LEFT(N718,10),'Universo_BK-BIT'!$A$5:$E$10005,2,0)="","X",VLOOKUP(LEFT(N718,10),'Universo_BK-BIT'!$A$5:$E$10005,2,0))),"X")</f>
        <v>BK</v>
      </c>
      <c r="Q718" s="12">
        <f>IFERROR(IF(P718="X","",VLOOKUP(LEFT(N718,10),'Universo_BK-BIT'!$A$5:$E$10005,3,0)),"")</f>
        <v>14</v>
      </c>
      <c r="R718" s="14" t="e">
        <f t="shared" si="34"/>
        <v>#REF!</v>
      </c>
      <c r="S718" s="14" t="e">
        <f t="shared" si="35"/>
        <v>#N/A</v>
      </c>
      <c r="T718" s="14"/>
      <c r="U718" s="14" t="str">
        <f ca="1">IFERROR(IF(P718="X",IF(VLOOKUP(B718,'Oficios_-_pend_criticas'!$C$3:$J$4739,5,0)="","",IF(VLOOKUP(B718,'Oficios_-_pend_criticas'!$C$3:$J$4739,7,0)="",IF(TODAY()&gt;VLOOKUP(B718,'Oficios_-_pend_criticas'!$C$3:$J$4739,5,0),"X",""),IF(VLOOKUP(B718,'Oficios_-_pend_criticas'!$C$3:$J$4739,7,0)&gt;VLOOKUP(B718,'Oficios_-_pend_criticas'!$C$3:$J$4739,5,0),"X",""))),""),"")</f>
        <v/>
      </c>
      <c r="V718" s="14" t="str">
        <f ca="1">IFERROR(IF(Q718=0,IF(VLOOKUP(B718,'Oficios_-_pend_criticas'!$C$3:$J$4739,5,0)="","",IF(VLOOKUP(B718,'Oficios_-_pend_criticas'!$C$3:$J$4739,7,0)="",IF(TODAY()&gt;VLOOKUP(B718,'Oficios_-_pend_criticas'!$C$3:$J$4739,5,0),"X",""),IF(VLOOKUP(B718,'Oficios_-_pend_criticas'!$C$3:$J$4739,7,0)&gt;VLOOKUP(B718,'Oficios_-_pend_criticas'!$C$3:$J$4739,5,0),"X",""))),""),"")</f>
        <v/>
      </c>
      <c r="W718" s="14" t="str">
        <f ca="1">IFERROR(IF(P718&lt;&gt;"X",IF(Q718&gt;0,IF(VLOOKUP(B718,'Oficios_-_pend_criticas'!$C$4:$J$4739,5,0)="","",IF(VLOOKUP(B718,'Oficios_-_pend_criticas'!$C$4:$J$4739,7,0)="",IF(TODAY()&gt;VLOOKUP(B718,'Oficios_-_pend_criticas'!$C$4:$J$4739,5,0),"X",""),IF(VLOOKUP(B718,'Oficios_-_pend_criticas'!$C$4:$J$4739,7,0)&gt;VLOOKUP(B718,'Oficios_-_pend_criticas'!$C$4:$J$4739,5,0),"X",""))),""),""),"")</f>
        <v/>
      </c>
    </row>
    <row r="719" spans="1:23" ht="36.75" hidden="1" customHeight="1" x14ac:dyDescent="0.25">
      <c r="A719" s="9" t="str">
        <f t="shared" si="33"/>
        <v/>
      </c>
      <c r="B719" s="10" t="s">
        <v>1753</v>
      </c>
      <c r="C719" s="11" t="e">
        <f>IF(B719="","",VLOOKUP(B719,#REF!,6,0))</f>
        <v>#REF!</v>
      </c>
      <c r="D719" s="12" t="e">
        <f>IF(B719="","",VLOOKUP(B719,#REF!,22,0))</f>
        <v>#REF!</v>
      </c>
      <c r="E719" s="10" t="e">
        <f>IF(B719="","",VLOOKUP(B719,Consultas_públicas!$A$376:$G$3879,7,0))</f>
        <v>#N/A</v>
      </c>
      <c r="F719" s="12" t="s">
        <v>1625</v>
      </c>
      <c r="G719" s="13">
        <v>43557</v>
      </c>
      <c r="H719" s="14" t="str">
        <f>IFERROR(IF(VLOOKUP(B719,'Oficios_-_pend_criticas'!$C$4:$D$4739,2,0)="","","X"),"")</f>
        <v/>
      </c>
      <c r="I719" s="12"/>
      <c r="J719" s="13"/>
      <c r="K719" s="10"/>
      <c r="L719" s="12" t="str">
        <f>IFERROR(VLOOKUP(B719,Retorno_da_RFB!$D$3:$I$6388,5,0),"")</f>
        <v>052</v>
      </c>
      <c r="M719" s="13">
        <f>IFERROR(VLOOKUP(B719,Retorno_da_RFB!$D$3:$I$6388,6,0),"")</f>
        <v>43564</v>
      </c>
      <c r="N719" s="10" t="str">
        <f>IFERROR(VLOOKUP(B719,Retorno_da_RFB!$D$3:$I$6388,3,0),"")</f>
        <v>8457.10.00</v>
      </c>
      <c r="O719" s="10" t="str">
        <f>IFERROR(VLOOKUP(B719,Retorno_da_RFB!$D$3:$I$6388,4,0),"")</f>
        <v>Centros de usinagem vertical de alta velocidade, fuso tipo HSK-E50 com rotação igual ou superior a 36.000rpm equipados com rolamentos híbridos de cerâmica com potência disponível de 33kW e torque de 21Nm, com comando numérico computadorizado (CNC), com 3 eixos com acionamento linear direto (Motor Linear) com cursos de 800mm no eixo X, 600mm no eixo Y e 500mm no eixo Z, velocidade de avanço rápido nos eixos X, Y e Z de 61m/min, com estrutura em forma de pirâmide construído em concreto polímero, sistema de compensação de temperatura inteligente, máquina automatizada com trocador linear de pallets com 4 pallets de 800 x 600mm com capacidade de carga máxima 1.000kg, magazine com capacidade igual ou inferior a 68 ferramentas, com trocador automático de ferramentas, transportador de cavacos, apalpador 3D infravermelho para preparação e inspeção da peça e sistema de medição de ferramentas a laser.</v>
      </c>
      <c r="P719" s="12" t="str">
        <f>IFERROR(IF(N719="","",IF(VLOOKUP(LEFT(N719,10),'Universo_BK-BIT'!$A$5:$E$10005,2,0)="","X",VLOOKUP(LEFT(N719,10),'Universo_BK-BIT'!$A$5:$E$10005,2,0))),"X")</f>
        <v>BK</v>
      </c>
      <c r="Q719" s="12">
        <f>IFERROR(IF(P719="X","",VLOOKUP(LEFT(N719,10),'Universo_BK-BIT'!$A$5:$E$10005,3,0)),"")</f>
        <v>14</v>
      </c>
      <c r="R719" s="14" t="e">
        <f t="shared" si="34"/>
        <v>#REF!</v>
      </c>
      <c r="S719" s="14" t="e">
        <f t="shared" si="35"/>
        <v>#N/A</v>
      </c>
      <c r="T719" s="14"/>
      <c r="U719" s="14" t="str">
        <f ca="1">IFERROR(IF(P719="X",IF(VLOOKUP(B719,'Oficios_-_pend_criticas'!$C$3:$J$4739,5,0)="","",IF(VLOOKUP(B719,'Oficios_-_pend_criticas'!$C$3:$J$4739,7,0)="",IF(TODAY()&gt;VLOOKUP(B719,'Oficios_-_pend_criticas'!$C$3:$J$4739,5,0),"X",""),IF(VLOOKUP(B719,'Oficios_-_pend_criticas'!$C$3:$J$4739,7,0)&gt;VLOOKUP(B719,'Oficios_-_pend_criticas'!$C$3:$J$4739,5,0),"X",""))),""),"")</f>
        <v/>
      </c>
      <c r="V719" s="14" t="str">
        <f ca="1">IFERROR(IF(Q719=0,IF(VLOOKUP(B719,'Oficios_-_pend_criticas'!$C$3:$J$4739,5,0)="","",IF(VLOOKUP(B719,'Oficios_-_pend_criticas'!$C$3:$J$4739,7,0)="",IF(TODAY()&gt;VLOOKUP(B719,'Oficios_-_pend_criticas'!$C$3:$J$4739,5,0),"X",""),IF(VLOOKUP(B719,'Oficios_-_pend_criticas'!$C$3:$J$4739,7,0)&gt;VLOOKUP(B719,'Oficios_-_pend_criticas'!$C$3:$J$4739,5,0),"X",""))),""),"")</f>
        <v/>
      </c>
      <c r="W719" s="14" t="str">
        <f ca="1">IFERROR(IF(P719&lt;&gt;"X",IF(Q719&gt;0,IF(VLOOKUP(B719,'Oficios_-_pend_criticas'!$C$4:$J$4739,5,0)="","",IF(VLOOKUP(B719,'Oficios_-_pend_criticas'!$C$4:$J$4739,7,0)="",IF(TODAY()&gt;VLOOKUP(B719,'Oficios_-_pend_criticas'!$C$4:$J$4739,5,0),"X",""),IF(VLOOKUP(B719,'Oficios_-_pend_criticas'!$C$4:$J$4739,7,0)&gt;VLOOKUP(B719,'Oficios_-_pend_criticas'!$C$4:$J$4739,5,0),"X",""))),""),""),"")</f>
        <v/>
      </c>
    </row>
    <row r="720" spans="1:23" ht="36.75" hidden="1" customHeight="1" x14ac:dyDescent="0.25">
      <c r="A720" s="9" t="str">
        <f t="shared" si="33"/>
        <v/>
      </c>
      <c r="B720" s="10" t="s">
        <v>1755</v>
      </c>
      <c r="C720" s="11" t="e">
        <f>IF(B720="","",VLOOKUP(B720,#REF!,6,0))</f>
        <v>#REF!</v>
      </c>
      <c r="D720" s="12" t="e">
        <f>IF(B720="","",VLOOKUP(B720,#REF!,22,0))</f>
        <v>#REF!</v>
      </c>
      <c r="E720" s="10" t="e">
        <f>IF(B720="","",VLOOKUP(B720,Consultas_públicas!$A$376:$G$3879,7,0))</f>
        <v>#N/A</v>
      </c>
      <c r="F720" s="12" t="s">
        <v>1625</v>
      </c>
      <c r="G720" s="13">
        <v>43557</v>
      </c>
      <c r="H720" s="14" t="str">
        <f>IFERROR(IF(VLOOKUP(B720,'Oficios_-_pend_criticas'!$C$4:$D$4739,2,0)="","","X"),"")</f>
        <v/>
      </c>
      <c r="I720" s="12"/>
      <c r="J720" s="13"/>
      <c r="K720" s="10"/>
      <c r="L720" s="12" t="str">
        <f>IFERROR(VLOOKUP(B720,Retorno_da_RFB!$D$3:$I$6388,5,0),"")</f>
        <v>052</v>
      </c>
      <c r="M720" s="13">
        <f>IFERROR(VLOOKUP(B720,Retorno_da_RFB!$D$3:$I$6388,6,0),"")</f>
        <v>43564</v>
      </c>
      <c r="N720" s="10" t="str">
        <f>IFERROR(VLOOKUP(B720,Retorno_da_RFB!$D$3:$I$6388,3,0),"")</f>
        <v>9018.19.80</v>
      </c>
      <c r="O720" s="10" t="str">
        <f>IFERROR(VLOOKUP(B720,Retorno_da_RFB!$D$3:$I$6388,4,0),"")</f>
        <v>Monitores multiparamétricos de sinais vitais, portáteis, para monitorar, exibir, revisar, armazenar e transferir múltiplos parâmetros fisiológicos de pacientes adultos, pediátricos e neonatos em instituições médicas e ambientes hospitalares, com funções: ECG (Eletrocardiograma) com análise de no mínimo 23 tipos de arritmias, medidas de Segmento ST e QT e detecção de marcapasso; Frequência Respiratória (FR); Pressão Arterial não Invasiva (PNI) pelo método Oscilométrico e medição da pressão arterial sistólica, diastólica e média; Temperatura (Superficial e Intracavitária) com faixa de medição entre 0 e 50°C; Frequência de Pulso (FP) com faixa de medição entre 20 e 300bpm; SpO2 (Oximetria) com faixa de medição entre 0 e 100%; com grau de proteção 1PX1, bateria recarregável com durabilidade mínima de 4 horas de funcionamento contínuo, capacidade de gravação de até 1.200 horas de dados de tendências gráficas ou tabulares de 1 único paciente, tela de LCD com retroiluminação e LED colorido mínima de 10,4", resolução mínima de 800 X 600pixels e exibição de até 8 formas de onda simultaneamente na tela, compartimento integrado ao monitor para guarda de acessórios, e podendo conter um ou mais dos seguintes opcionais: módulo de monitoramento da Pressão Sanguínea Invasiva (PI) com faixa de medição entre -50 e 300mmHg e sensibilidade de 5μV/V/mmHg; módulo de monitoramento do Débito Cardíaco (D.C.) pelo método da Termodiluição e faixa de medição entre 0,1 e 20L/min; módulo de Capnografia (EtCO2) com faixa de medição entre 0 e 20%; interfaces USB e VGA; tela sensível ao toque (“touchscreen”); conexão "Wireless"; impressora térmica embutida.</v>
      </c>
      <c r="P720" s="12" t="str">
        <f>IFERROR(IF(N720="","",IF(VLOOKUP(LEFT(N720,10),'Universo_BK-BIT'!$A$5:$E$10005,2,0)="","X",VLOOKUP(LEFT(N720,10),'Universo_BK-BIT'!$A$5:$E$10005,2,0))),"X")</f>
        <v>BK</v>
      </c>
      <c r="Q720" s="12">
        <f>IFERROR(IF(P720="X","",VLOOKUP(LEFT(N720,10),'Universo_BK-BIT'!$A$5:$E$10005,3,0)),"")</f>
        <v>14</v>
      </c>
      <c r="R720" s="14" t="e">
        <f t="shared" si="34"/>
        <v>#REF!</v>
      </c>
      <c r="S720" s="14" t="e">
        <f t="shared" si="35"/>
        <v>#N/A</v>
      </c>
      <c r="T720" s="14"/>
      <c r="U720" s="14" t="str">
        <f ca="1">IFERROR(IF(P720="X",IF(VLOOKUP(B720,'Oficios_-_pend_criticas'!$C$3:$J$4739,5,0)="","",IF(VLOOKUP(B720,'Oficios_-_pend_criticas'!$C$3:$J$4739,7,0)="",IF(TODAY()&gt;VLOOKUP(B720,'Oficios_-_pend_criticas'!$C$3:$J$4739,5,0),"X",""),IF(VLOOKUP(B720,'Oficios_-_pend_criticas'!$C$3:$J$4739,7,0)&gt;VLOOKUP(B720,'Oficios_-_pend_criticas'!$C$3:$J$4739,5,0),"X",""))),""),"")</f>
        <v/>
      </c>
      <c r="V720" s="14" t="str">
        <f ca="1">IFERROR(IF(Q720=0,IF(VLOOKUP(B720,'Oficios_-_pend_criticas'!$C$3:$J$4739,5,0)="","",IF(VLOOKUP(B720,'Oficios_-_pend_criticas'!$C$3:$J$4739,7,0)="",IF(TODAY()&gt;VLOOKUP(B720,'Oficios_-_pend_criticas'!$C$3:$J$4739,5,0),"X",""),IF(VLOOKUP(B720,'Oficios_-_pend_criticas'!$C$3:$J$4739,7,0)&gt;VLOOKUP(B720,'Oficios_-_pend_criticas'!$C$3:$J$4739,5,0),"X",""))),""),"")</f>
        <v/>
      </c>
      <c r="W720" s="14" t="str">
        <f ca="1">IFERROR(IF(P720&lt;&gt;"X",IF(Q720&gt;0,IF(VLOOKUP(B720,'Oficios_-_pend_criticas'!$C$4:$J$4739,5,0)="","",IF(VLOOKUP(B720,'Oficios_-_pend_criticas'!$C$4:$J$4739,7,0)="",IF(TODAY()&gt;VLOOKUP(B720,'Oficios_-_pend_criticas'!$C$4:$J$4739,5,0),"X",""),IF(VLOOKUP(B720,'Oficios_-_pend_criticas'!$C$4:$J$4739,7,0)&gt;VLOOKUP(B720,'Oficios_-_pend_criticas'!$C$4:$J$4739,5,0),"X",""))),""),""),"")</f>
        <v/>
      </c>
    </row>
    <row r="721" spans="1:23" ht="36.75" hidden="1" customHeight="1" x14ac:dyDescent="0.25">
      <c r="A721" s="9" t="str">
        <f t="shared" si="33"/>
        <v/>
      </c>
      <c r="B721" s="10" t="s">
        <v>1758</v>
      </c>
      <c r="C721" s="11" t="e">
        <f>IF(B721="","",VLOOKUP(B721,#REF!,6,0))</f>
        <v>#REF!</v>
      </c>
      <c r="D721" s="12" t="e">
        <f>IF(B721="","",VLOOKUP(B721,#REF!,22,0))</f>
        <v>#REF!</v>
      </c>
      <c r="E721" s="10" t="e">
        <f>IF(B721="","",VLOOKUP(B721,Consultas_públicas!$A$376:$G$3879,7,0))</f>
        <v>#N/A</v>
      </c>
      <c r="F721" s="12" t="s">
        <v>1625</v>
      </c>
      <c r="G721" s="13">
        <v>43557</v>
      </c>
      <c r="H721" s="14" t="str">
        <f>IFERROR(IF(VLOOKUP(B721,'Oficios_-_pend_criticas'!$C$4:$D$4739,2,0)="","","X"),"")</f>
        <v/>
      </c>
      <c r="I721" s="12"/>
      <c r="J721" s="13"/>
      <c r="K721" s="10"/>
      <c r="L721" s="12" t="str">
        <f>IFERROR(VLOOKUP(B721,Retorno_da_RFB!$D$3:$I$6388,5,0),"")</f>
        <v>052</v>
      </c>
      <c r="M721" s="13">
        <f>IFERROR(VLOOKUP(B721,Retorno_da_RFB!$D$3:$I$6388,6,0),"")</f>
        <v>43564</v>
      </c>
      <c r="N721" s="10" t="str">
        <f>IFERROR(VLOOKUP(B721,Retorno_da_RFB!$D$3:$I$6388,3,0),"")</f>
        <v>8477.10.19</v>
      </c>
      <c r="O721" s="10" t="str">
        <f>IFERROR(VLOOKUP(B721,Retorno_da_RFB!$D$3:$I$6388,4,0),"")</f>
        <v>Máquinas de multi-injeção horizontal com comando numérico computadorizado (CNC), para moldar lentes de faróis e lanternas automotivas em múltiplas cores em um só molde, força de fechamentos 11.500kN, sistema de fechamento hidráulico mecânico com alternância que garante paralelismo no molde, 02 unidades de injeção, distância máxima de fechamento 1.270mm, medida da mesa para fixação dos moldes 1.950 x 1.680mm, diâmetro dos fusos 90 e 70mm, volume de injeção 3.213 e 1.501cm3, capacidade de injeção 3.052 e 1426g, sistema automático de lubrificação, sistema de refrigeração integrado, com robô, software para regulagem de diferentes parâmetros de injeção, velocidades, pressões, tempo e temperaturas, 04 sensores de checagem de temperatura, pressão do fluxo em cada um dos pontos de refrigeração.</v>
      </c>
      <c r="P721" s="12" t="str">
        <f>IFERROR(IF(N721="","",IF(VLOOKUP(LEFT(N721,10),'Universo_BK-BIT'!$A$5:$E$10005,2,0)="","X",VLOOKUP(LEFT(N721,10),'Universo_BK-BIT'!$A$5:$E$10005,2,0))),"X")</f>
        <v>BK</v>
      </c>
      <c r="Q721" s="12">
        <f>IFERROR(IF(P721="X","",VLOOKUP(LEFT(N721,10),'Universo_BK-BIT'!$A$5:$E$10005,3,0)),"")</f>
        <v>14</v>
      </c>
      <c r="R721" s="14" t="e">
        <f t="shared" si="34"/>
        <v>#REF!</v>
      </c>
      <c r="S721" s="14" t="e">
        <f t="shared" si="35"/>
        <v>#N/A</v>
      </c>
      <c r="T721" s="14"/>
      <c r="U721" s="14" t="str">
        <f ca="1">IFERROR(IF(P721="X",IF(VLOOKUP(B721,'Oficios_-_pend_criticas'!$C$3:$J$4739,5,0)="","",IF(VLOOKUP(B721,'Oficios_-_pend_criticas'!$C$3:$J$4739,7,0)="",IF(TODAY()&gt;VLOOKUP(B721,'Oficios_-_pend_criticas'!$C$3:$J$4739,5,0),"X",""),IF(VLOOKUP(B721,'Oficios_-_pend_criticas'!$C$3:$J$4739,7,0)&gt;VLOOKUP(B721,'Oficios_-_pend_criticas'!$C$3:$J$4739,5,0),"X",""))),""),"")</f>
        <v/>
      </c>
      <c r="V721" s="14" t="str">
        <f ca="1">IFERROR(IF(Q721=0,IF(VLOOKUP(B721,'Oficios_-_pend_criticas'!$C$3:$J$4739,5,0)="","",IF(VLOOKUP(B721,'Oficios_-_pend_criticas'!$C$3:$J$4739,7,0)="",IF(TODAY()&gt;VLOOKUP(B721,'Oficios_-_pend_criticas'!$C$3:$J$4739,5,0),"X",""),IF(VLOOKUP(B721,'Oficios_-_pend_criticas'!$C$3:$J$4739,7,0)&gt;VLOOKUP(B721,'Oficios_-_pend_criticas'!$C$3:$J$4739,5,0),"X",""))),""),"")</f>
        <v/>
      </c>
      <c r="W721" s="14" t="str">
        <f ca="1">IFERROR(IF(P721&lt;&gt;"X",IF(Q721&gt;0,IF(VLOOKUP(B721,'Oficios_-_pend_criticas'!$C$4:$J$4739,5,0)="","",IF(VLOOKUP(B721,'Oficios_-_pend_criticas'!$C$4:$J$4739,7,0)="",IF(TODAY()&gt;VLOOKUP(B721,'Oficios_-_pend_criticas'!$C$4:$J$4739,5,0),"X",""),IF(VLOOKUP(B721,'Oficios_-_pend_criticas'!$C$4:$J$4739,7,0)&gt;VLOOKUP(B721,'Oficios_-_pend_criticas'!$C$4:$J$4739,5,0),"X",""))),""),""),"")</f>
        <v/>
      </c>
    </row>
    <row r="722" spans="1:23" ht="36.75" hidden="1" customHeight="1" x14ac:dyDescent="0.25">
      <c r="A722" s="9" t="str">
        <f t="shared" si="33"/>
        <v/>
      </c>
      <c r="B722" s="10" t="s">
        <v>1761</v>
      </c>
      <c r="C722" s="11" t="e">
        <f>IF(B722="","",VLOOKUP(B722,#REF!,6,0))</f>
        <v>#REF!</v>
      </c>
      <c r="D722" s="12" t="e">
        <f>IF(B722="","",VLOOKUP(B722,#REF!,22,0))</f>
        <v>#REF!</v>
      </c>
      <c r="E722" s="10" t="e">
        <f>IF(B722="","",VLOOKUP(B722,Consultas_públicas!$A$376:$G$3879,7,0))</f>
        <v>#N/A</v>
      </c>
      <c r="F722" s="12" t="s">
        <v>1625</v>
      </c>
      <c r="G722" s="13">
        <v>43557</v>
      </c>
      <c r="H722" s="14" t="str">
        <f>IFERROR(IF(VLOOKUP(B722,'Oficios_-_pend_criticas'!$C$4:$D$4739,2,0)="","","X"),"")</f>
        <v/>
      </c>
      <c r="I722" s="12"/>
      <c r="J722" s="13"/>
      <c r="K722" s="10"/>
      <c r="L722" s="12" t="str">
        <f>IFERROR(VLOOKUP(B722,Retorno_da_RFB!$D$3:$I$6388,5,0),"")</f>
        <v>052</v>
      </c>
      <c r="M722" s="13">
        <f>IFERROR(VLOOKUP(B722,Retorno_da_RFB!$D$3:$I$6388,6,0),"")</f>
        <v>43564</v>
      </c>
      <c r="N722" s="10" t="str">
        <f>IFERROR(VLOOKUP(B722,Retorno_da_RFB!$D$3:$I$6388,3,0),"")</f>
        <v>8428.90.90</v>
      </c>
      <c r="O722" s="10" t="str">
        <f>IFERROR(VLOOKUP(B722,Retorno_da_RFB!$D$3:$I$6388,4,0),"")</f>
        <v>Equipamentos de armazenagem vertical automática, com ou sem seleção automática individual de bandejas, com altura das bandejas autorreguláveis, com capacidade de armazenar maior ou igual a 1t e com ou sem sistema de gestão e controle que pode ser integrado a outros armazéns.</v>
      </c>
      <c r="P722" s="12" t="str">
        <f>IFERROR(IF(N722="","",IF(VLOOKUP(LEFT(N722,10),'Universo_BK-BIT'!$A$5:$E$10005,2,0)="","X",VLOOKUP(LEFT(N722,10),'Universo_BK-BIT'!$A$5:$E$10005,2,0))),"X")</f>
        <v>BK</v>
      </c>
      <c r="Q722" s="12">
        <f>IFERROR(IF(P722="X","",VLOOKUP(LEFT(N722,10),'Universo_BK-BIT'!$A$5:$E$10005,3,0)),"")</f>
        <v>14</v>
      </c>
      <c r="R722" s="14" t="e">
        <f t="shared" si="34"/>
        <v>#REF!</v>
      </c>
      <c r="S722" s="14" t="e">
        <f t="shared" si="35"/>
        <v>#N/A</v>
      </c>
      <c r="T722" s="14"/>
      <c r="U722" s="14" t="str">
        <f ca="1">IFERROR(IF(P722="X",IF(VLOOKUP(B722,'Oficios_-_pend_criticas'!$C$3:$J$4739,5,0)="","",IF(VLOOKUP(B722,'Oficios_-_pend_criticas'!$C$3:$J$4739,7,0)="",IF(TODAY()&gt;VLOOKUP(B722,'Oficios_-_pend_criticas'!$C$3:$J$4739,5,0),"X",""),IF(VLOOKUP(B722,'Oficios_-_pend_criticas'!$C$3:$J$4739,7,0)&gt;VLOOKUP(B722,'Oficios_-_pend_criticas'!$C$3:$J$4739,5,0),"X",""))),""),"")</f>
        <v/>
      </c>
      <c r="V722" s="14" t="str">
        <f ca="1">IFERROR(IF(Q722=0,IF(VLOOKUP(B722,'Oficios_-_pend_criticas'!$C$3:$J$4739,5,0)="","",IF(VLOOKUP(B722,'Oficios_-_pend_criticas'!$C$3:$J$4739,7,0)="",IF(TODAY()&gt;VLOOKUP(B722,'Oficios_-_pend_criticas'!$C$3:$J$4739,5,0),"X",""),IF(VLOOKUP(B722,'Oficios_-_pend_criticas'!$C$3:$J$4739,7,0)&gt;VLOOKUP(B722,'Oficios_-_pend_criticas'!$C$3:$J$4739,5,0),"X",""))),""),"")</f>
        <v/>
      </c>
      <c r="W722" s="14" t="str">
        <f ca="1">IFERROR(IF(P722&lt;&gt;"X",IF(Q722&gt;0,IF(VLOOKUP(B722,'Oficios_-_pend_criticas'!$C$4:$J$4739,5,0)="","",IF(VLOOKUP(B722,'Oficios_-_pend_criticas'!$C$4:$J$4739,7,0)="",IF(TODAY()&gt;VLOOKUP(B722,'Oficios_-_pend_criticas'!$C$4:$J$4739,5,0),"X",""),IF(VLOOKUP(B722,'Oficios_-_pend_criticas'!$C$4:$J$4739,7,0)&gt;VLOOKUP(B722,'Oficios_-_pend_criticas'!$C$4:$J$4739,5,0),"X",""))),""),""),"")</f>
        <v/>
      </c>
    </row>
    <row r="723" spans="1:23" ht="36.75" hidden="1" customHeight="1" x14ac:dyDescent="0.25">
      <c r="A723" s="9" t="str">
        <f t="shared" si="33"/>
        <v/>
      </c>
      <c r="B723" s="10" t="s">
        <v>1763</v>
      </c>
      <c r="C723" s="11" t="e">
        <f>IF(B723="","",VLOOKUP(B723,#REF!,6,0))</f>
        <v>#REF!</v>
      </c>
      <c r="D723" s="12" t="e">
        <f>IF(B723="","",VLOOKUP(B723,#REF!,22,0))</f>
        <v>#REF!</v>
      </c>
      <c r="E723" s="10" t="e">
        <f>IF(B723="","",VLOOKUP(B723,Consultas_públicas!$A$376:$G$3879,7,0))</f>
        <v>#N/A</v>
      </c>
      <c r="F723" s="12" t="s">
        <v>1625</v>
      </c>
      <c r="G723" s="13">
        <v>43557</v>
      </c>
      <c r="H723" s="14" t="str">
        <f>IFERROR(IF(VLOOKUP(B723,'Oficios_-_pend_criticas'!$C$4:$D$4739,2,0)="","","X"),"")</f>
        <v/>
      </c>
      <c r="I723" s="12"/>
      <c r="J723" s="13"/>
      <c r="K723" s="10"/>
      <c r="L723" s="12" t="str">
        <f>IFERROR(VLOOKUP(B723,Retorno_da_RFB!$D$3:$I$6388,5,0),"")</f>
        <v>052</v>
      </c>
      <c r="M723" s="13">
        <f>IFERROR(VLOOKUP(B723,Retorno_da_RFB!$D$3:$I$6388,6,0),"")</f>
        <v>43564</v>
      </c>
      <c r="N723" s="10" t="str">
        <f>IFERROR(VLOOKUP(B723,Retorno_da_RFB!$D$3:$I$6388,3,0),"")</f>
        <v>8428.90.90</v>
      </c>
      <c r="O723" s="10" t="str">
        <f>IFERROR(VLOOKUP(B723,Retorno_da_RFB!$D$3:$I$6388,4,0),"")</f>
        <v>Transportadores autônomos sobre rodas multidirecional tipo AGV (Automated Guided Vehicle), com trajetória guiada por navegação inercial giroscópica e localização visual de posição por meio de câmaras com leitura de QRCODE, com sistema de elevação de carga, giro de 360° no próprio eixo e giro de 360° da carga, com capacidade de transporte de carga máxima de 1.000kg, comunicação sem fio e roaming, sistema TOF, proteção multi-segurança, com 1 ou mais carregadores de carga rápida de bateria, com Software Central de controle de tráfego e monitoramento.</v>
      </c>
      <c r="P723" s="12" t="str">
        <f>IFERROR(IF(N723="","",IF(VLOOKUP(LEFT(N723,10),'Universo_BK-BIT'!$A$5:$E$10005,2,0)="","X",VLOOKUP(LEFT(N723,10),'Universo_BK-BIT'!$A$5:$E$10005,2,0))),"X")</f>
        <v>BK</v>
      </c>
      <c r="Q723" s="12">
        <f>IFERROR(IF(P723="X","",VLOOKUP(LEFT(N723,10),'Universo_BK-BIT'!$A$5:$E$10005,3,0)),"")</f>
        <v>14</v>
      </c>
      <c r="R723" s="14" t="e">
        <f t="shared" si="34"/>
        <v>#REF!</v>
      </c>
      <c r="S723" s="14" t="e">
        <f t="shared" si="35"/>
        <v>#N/A</v>
      </c>
      <c r="T723" s="14"/>
      <c r="U723" s="14" t="str">
        <f ca="1">IFERROR(IF(P723="X",IF(VLOOKUP(B723,'Oficios_-_pend_criticas'!$C$3:$J$4739,5,0)="","",IF(VLOOKUP(B723,'Oficios_-_pend_criticas'!$C$3:$J$4739,7,0)="",IF(TODAY()&gt;VLOOKUP(B723,'Oficios_-_pend_criticas'!$C$3:$J$4739,5,0),"X",""),IF(VLOOKUP(B723,'Oficios_-_pend_criticas'!$C$3:$J$4739,7,0)&gt;VLOOKUP(B723,'Oficios_-_pend_criticas'!$C$3:$J$4739,5,0),"X",""))),""),"")</f>
        <v/>
      </c>
      <c r="V723" s="14" t="str">
        <f ca="1">IFERROR(IF(Q723=0,IF(VLOOKUP(B723,'Oficios_-_pend_criticas'!$C$3:$J$4739,5,0)="","",IF(VLOOKUP(B723,'Oficios_-_pend_criticas'!$C$3:$J$4739,7,0)="",IF(TODAY()&gt;VLOOKUP(B723,'Oficios_-_pend_criticas'!$C$3:$J$4739,5,0),"X",""),IF(VLOOKUP(B723,'Oficios_-_pend_criticas'!$C$3:$J$4739,7,0)&gt;VLOOKUP(B723,'Oficios_-_pend_criticas'!$C$3:$J$4739,5,0),"X",""))),""),"")</f>
        <v/>
      </c>
      <c r="W723" s="14" t="str">
        <f ca="1">IFERROR(IF(P723&lt;&gt;"X",IF(Q723&gt;0,IF(VLOOKUP(B723,'Oficios_-_pend_criticas'!$C$4:$J$4739,5,0)="","",IF(VLOOKUP(B723,'Oficios_-_pend_criticas'!$C$4:$J$4739,7,0)="",IF(TODAY()&gt;VLOOKUP(B723,'Oficios_-_pend_criticas'!$C$4:$J$4739,5,0),"X",""),IF(VLOOKUP(B723,'Oficios_-_pend_criticas'!$C$4:$J$4739,7,0)&gt;VLOOKUP(B723,'Oficios_-_pend_criticas'!$C$4:$J$4739,5,0),"X",""))),""),""),"")</f>
        <v/>
      </c>
    </row>
    <row r="724" spans="1:23" ht="36.75" hidden="1" customHeight="1" x14ac:dyDescent="0.25">
      <c r="A724" s="9" t="str">
        <f t="shared" si="33"/>
        <v/>
      </c>
      <c r="B724" s="10" t="s">
        <v>1765</v>
      </c>
      <c r="C724" s="11" t="e">
        <f>IF(B724="","",VLOOKUP(B724,#REF!,6,0))</f>
        <v>#REF!</v>
      </c>
      <c r="D724" s="12" t="e">
        <f>IF(B724="","",VLOOKUP(B724,#REF!,22,0))</f>
        <v>#REF!</v>
      </c>
      <c r="E724" s="10" t="e">
        <f>IF(B724="","",VLOOKUP(B724,Consultas_públicas!$A$376:$G$3879,7,0))</f>
        <v>#N/A</v>
      </c>
      <c r="F724" s="12" t="s">
        <v>1625</v>
      </c>
      <c r="G724" s="13">
        <v>43557</v>
      </c>
      <c r="H724" s="14" t="str">
        <f>IFERROR(IF(VLOOKUP(B724,'Oficios_-_pend_criticas'!$C$4:$D$4739,2,0)="","","X"),"")</f>
        <v/>
      </c>
      <c r="I724" s="12"/>
      <c r="J724" s="13"/>
      <c r="K724" s="10"/>
      <c r="L724" s="12" t="str">
        <f>IFERROR(VLOOKUP(B724,Retorno_da_RFB!$D$3:$I$6388,5,0),"")</f>
        <v>052</v>
      </c>
      <c r="M724" s="13">
        <f>IFERROR(VLOOKUP(B724,Retorno_da_RFB!$D$3:$I$6388,6,0),"")</f>
        <v>43564</v>
      </c>
      <c r="N724" s="10" t="str">
        <f>IFERROR(VLOOKUP(B724,Retorno_da_RFB!$D$3:$I$6388,3,0),"")</f>
        <v>9031.80.99</v>
      </c>
      <c r="O724" s="10" t="str">
        <f>IFERROR(VLOOKUP(B724,Retorno_da_RFB!$D$3:$I$6388,4,0),"")</f>
        <v>Instrumentos para medição do diâmetro, diâmetro interno, altura interna e profundidade do domo reformado de corpos de latas (acabadas) de alumínio para bebidas, capazes de medir latas de diâmetros e alturas variadas, com porta e fio de conexão USB, acompanhado de computador, com alimentação manual.</v>
      </c>
      <c r="P724" s="12" t="str">
        <f>IFERROR(IF(N724="","",IF(VLOOKUP(LEFT(N724,10),'Universo_BK-BIT'!$A$5:$E$10005,2,0)="","X",VLOOKUP(LEFT(N724,10),'Universo_BK-BIT'!$A$5:$E$10005,2,0))),"X")</f>
        <v>BK</v>
      </c>
      <c r="Q724" s="12">
        <f>IFERROR(IF(P724="X","",VLOOKUP(LEFT(N724,10),'Universo_BK-BIT'!$A$5:$E$10005,3,0)),"")</f>
        <v>14</v>
      </c>
      <c r="R724" s="14" t="e">
        <f t="shared" si="34"/>
        <v>#REF!</v>
      </c>
      <c r="S724" s="14" t="e">
        <f t="shared" si="35"/>
        <v>#N/A</v>
      </c>
      <c r="T724" s="14"/>
      <c r="U724" s="14" t="str">
        <f ca="1">IFERROR(IF(P724="X",IF(VLOOKUP(B724,'Oficios_-_pend_criticas'!$C$3:$J$4739,5,0)="","",IF(VLOOKUP(B724,'Oficios_-_pend_criticas'!$C$3:$J$4739,7,0)="",IF(TODAY()&gt;VLOOKUP(B724,'Oficios_-_pend_criticas'!$C$3:$J$4739,5,0),"X",""),IF(VLOOKUP(B724,'Oficios_-_pend_criticas'!$C$3:$J$4739,7,0)&gt;VLOOKUP(B724,'Oficios_-_pend_criticas'!$C$3:$J$4739,5,0),"X",""))),""),"")</f>
        <v/>
      </c>
      <c r="V724" s="14" t="str">
        <f ca="1">IFERROR(IF(Q724=0,IF(VLOOKUP(B724,'Oficios_-_pend_criticas'!$C$3:$J$4739,5,0)="","",IF(VLOOKUP(B724,'Oficios_-_pend_criticas'!$C$3:$J$4739,7,0)="",IF(TODAY()&gt;VLOOKUP(B724,'Oficios_-_pend_criticas'!$C$3:$J$4739,5,0),"X",""),IF(VLOOKUP(B724,'Oficios_-_pend_criticas'!$C$3:$J$4739,7,0)&gt;VLOOKUP(B724,'Oficios_-_pend_criticas'!$C$3:$J$4739,5,0),"X",""))),""),"")</f>
        <v/>
      </c>
      <c r="W724" s="14" t="str">
        <f ca="1">IFERROR(IF(P724&lt;&gt;"X",IF(Q724&gt;0,IF(VLOOKUP(B724,'Oficios_-_pend_criticas'!$C$4:$J$4739,5,0)="","",IF(VLOOKUP(B724,'Oficios_-_pend_criticas'!$C$4:$J$4739,7,0)="",IF(TODAY()&gt;VLOOKUP(B724,'Oficios_-_pend_criticas'!$C$4:$J$4739,5,0),"X",""),IF(VLOOKUP(B724,'Oficios_-_pend_criticas'!$C$4:$J$4739,7,0)&gt;VLOOKUP(B724,'Oficios_-_pend_criticas'!$C$4:$J$4739,5,0),"X",""))),""),""),"")</f>
        <v/>
      </c>
    </row>
    <row r="725" spans="1:23" ht="36.75" hidden="1" customHeight="1" x14ac:dyDescent="0.25">
      <c r="A725" s="9" t="str">
        <f t="shared" si="33"/>
        <v/>
      </c>
      <c r="B725" s="10" t="s">
        <v>1767</v>
      </c>
      <c r="C725" s="11" t="e">
        <f>IF(B725="","",VLOOKUP(B725,#REF!,6,0))</f>
        <v>#REF!</v>
      </c>
      <c r="D725" s="12" t="e">
        <f>IF(B725="","",VLOOKUP(B725,#REF!,22,0))</f>
        <v>#REF!</v>
      </c>
      <c r="E725" s="10" t="e">
        <f>IF(B725="","",VLOOKUP(B725,Consultas_públicas!$A$376:$G$3879,7,0))</f>
        <v>#N/A</v>
      </c>
      <c r="F725" s="12" t="s">
        <v>1625</v>
      </c>
      <c r="G725" s="13">
        <v>43557</v>
      </c>
      <c r="H725" s="14" t="str">
        <f>IFERROR(IF(VLOOKUP(B725,'Oficios_-_pend_criticas'!$C$4:$D$4739,2,0)="","","X"),"")</f>
        <v/>
      </c>
      <c r="I725" s="12"/>
      <c r="J725" s="13"/>
      <c r="K725" s="10"/>
      <c r="L725" s="12" t="str">
        <f>IFERROR(VLOOKUP(B725,Retorno_da_RFB!$D$3:$I$6388,5,0),"")</f>
        <v>052</v>
      </c>
      <c r="M725" s="13">
        <f>IFERROR(VLOOKUP(B725,Retorno_da_RFB!$D$3:$I$6388,6,0),"")</f>
        <v>43564</v>
      </c>
      <c r="N725" s="10" t="str">
        <f>IFERROR(VLOOKUP(B725,Retorno_da_RFB!$D$3:$I$6388,3,0),"")</f>
        <v>9018.90.10</v>
      </c>
      <c r="O725" s="10" t="str">
        <f>IFERROR(VLOOKUP(B725,Retorno_da_RFB!$D$3:$I$6388,4,0),"")</f>
        <v>Bombas de seringa para infusão de anestesia intravenosa; possuem sistema para administrar propofol/remifentanil/sufentanil automaticamente durante a indução e manutenção da anestesia de acordo com a concentração alvo estipulada e dos parâmetros individualizados de cada paciente; função de ajuste da concentração do despertar do paciente durante a anestesia; podendo conter fonte de alimentação e/ou suporte para movimentação (pole clamp).</v>
      </c>
      <c r="P725" s="12" t="str">
        <f>IFERROR(IF(N725="","",IF(VLOOKUP(LEFT(N725,10),'Universo_BK-BIT'!$A$5:$E$10005,2,0)="","X",VLOOKUP(LEFT(N725,10),'Universo_BK-BIT'!$A$5:$E$10005,2,0))),"X")</f>
        <v>BK</v>
      </c>
      <c r="Q725" s="12">
        <f>IFERROR(IF(P725="X","",VLOOKUP(LEFT(N725,10),'Universo_BK-BIT'!$A$5:$E$10005,3,0)),"")</f>
        <v>14</v>
      </c>
      <c r="R725" s="14" t="e">
        <f t="shared" si="34"/>
        <v>#REF!</v>
      </c>
      <c r="S725" s="14" t="e">
        <f t="shared" si="35"/>
        <v>#N/A</v>
      </c>
      <c r="T725" s="14"/>
      <c r="U725" s="14" t="str">
        <f ca="1">IFERROR(IF(P725="X",IF(VLOOKUP(B725,'Oficios_-_pend_criticas'!$C$3:$J$4739,5,0)="","",IF(VLOOKUP(B725,'Oficios_-_pend_criticas'!$C$3:$J$4739,7,0)="",IF(TODAY()&gt;VLOOKUP(B725,'Oficios_-_pend_criticas'!$C$3:$J$4739,5,0),"X",""),IF(VLOOKUP(B725,'Oficios_-_pend_criticas'!$C$3:$J$4739,7,0)&gt;VLOOKUP(B725,'Oficios_-_pend_criticas'!$C$3:$J$4739,5,0),"X",""))),""),"")</f>
        <v/>
      </c>
      <c r="V725" s="14" t="str">
        <f ca="1">IFERROR(IF(Q725=0,IF(VLOOKUP(B725,'Oficios_-_pend_criticas'!$C$3:$J$4739,5,0)="","",IF(VLOOKUP(B725,'Oficios_-_pend_criticas'!$C$3:$J$4739,7,0)="",IF(TODAY()&gt;VLOOKUP(B725,'Oficios_-_pend_criticas'!$C$3:$J$4739,5,0),"X",""),IF(VLOOKUP(B725,'Oficios_-_pend_criticas'!$C$3:$J$4739,7,0)&gt;VLOOKUP(B725,'Oficios_-_pend_criticas'!$C$3:$J$4739,5,0),"X",""))),""),"")</f>
        <v/>
      </c>
      <c r="W725" s="14" t="str">
        <f ca="1">IFERROR(IF(P725&lt;&gt;"X",IF(Q725&gt;0,IF(VLOOKUP(B725,'Oficios_-_pend_criticas'!$C$4:$J$4739,5,0)="","",IF(VLOOKUP(B725,'Oficios_-_pend_criticas'!$C$4:$J$4739,7,0)="",IF(TODAY()&gt;VLOOKUP(B725,'Oficios_-_pend_criticas'!$C$4:$J$4739,5,0),"X",""),IF(VLOOKUP(B725,'Oficios_-_pend_criticas'!$C$4:$J$4739,7,0)&gt;VLOOKUP(B725,'Oficios_-_pend_criticas'!$C$4:$J$4739,5,0),"X",""))),""),""),"")</f>
        <v/>
      </c>
    </row>
    <row r="726" spans="1:23" ht="36.75" hidden="1" customHeight="1" x14ac:dyDescent="0.25">
      <c r="A726" s="9" t="str">
        <f t="shared" si="33"/>
        <v/>
      </c>
      <c r="B726" s="10" t="s">
        <v>1769</v>
      </c>
      <c r="C726" s="11" t="e">
        <f>IF(B726="","",VLOOKUP(B726,#REF!,6,0))</f>
        <v>#REF!</v>
      </c>
      <c r="D726" s="12" t="e">
        <f>IF(B726="","",VLOOKUP(B726,#REF!,22,0))</f>
        <v>#REF!</v>
      </c>
      <c r="E726" s="10" t="e">
        <f>IF(B726="","",VLOOKUP(B726,Consultas_públicas!$A$376:$G$3879,7,0))</f>
        <v>#N/A</v>
      </c>
      <c r="F726" s="12" t="s">
        <v>1625</v>
      </c>
      <c r="G726" s="13">
        <v>43557</v>
      </c>
      <c r="H726" s="14" t="str">
        <f>IFERROR(IF(VLOOKUP(B726,'Oficios_-_pend_criticas'!$C$4:$D$4739,2,0)="","","X"),"")</f>
        <v/>
      </c>
      <c r="I726" s="12"/>
      <c r="J726" s="13"/>
      <c r="K726" s="10"/>
      <c r="L726" s="12" t="str">
        <f>IFERROR(VLOOKUP(B726,Retorno_da_RFB!$D$3:$I$6388,5,0),"")</f>
        <v>052</v>
      </c>
      <c r="M726" s="13">
        <f>IFERROR(VLOOKUP(B726,Retorno_da_RFB!$D$3:$I$6388,6,0),"")</f>
        <v>43564</v>
      </c>
      <c r="N726" s="10" t="str">
        <f>IFERROR(VLOOKUP(B726,Retorno_da_RFB!$D$3:$I$6388,3,0),"")</f>
        <v>9018.90.10</v>
      </c>
      <c r="O726" s="10" t="str">
        <f>IFERROR(VLOOKUP(B726,Retorno_da_RFB!$D$3:$I$6388,4,0),"")</f>
        <v>Bombas de seringa ou peristáltica para infusão de anestesia intravenosa; possuem sistema para administrar propofol/remifentanil/sufentanil automaticamente durante a indução e manutenção da anestesia de acordo com a concentração alvo estipulada e dos parâmetros individualizados de cada paciente; função de ajuste da concentração do despertar do paciente durante a anestesia; podendo conter fonte de alimentação e/ou suporte para movimentação (pole clamp).</v>
      </c>
      <c r="P726" s="12" t="str">
        <f>IFERROR(IF(N726="","",IF(VLOOKUP(LEFT(N726,10),'Universo_BK-BIT'!$A$5:$E$10005,2,0)="","X",VLOOKUP(LEFT(N726,10),'Universo_BK-BIT'!$A$5:$E$10005,2,0))),"X")</f>
        <v>BK</v>
      </c>
      <c r="Q726" s="12">
        <f>IFERROR(IF(P726="X","",VLOOKUP(LEFT(N726,10),'Universo_BK-BIT'!$A$5:$E$10005,3,0)),"")</f>
        <v>14</v>
      </c>
      <c r="R726" s="14" t="e">
        <f t="shared" si="34"/>
        <v>#REF!</v>
      </c>
      <c r="S726" s="14" t="e">
        <f t="shared" si="35"/>
        <v>#N/A</v>
      </c>
      <c r="T726" s="14"/>
      <c r="U726" s="14" t="str">
        <f ca="1">IFERROR(IF(P726="X",IF(VLOOKUP(B726,'Oficios_-_pend_criticas'!$C$3:$J$4739,5,0)="","",IF(VLOOKUP(B726,'Oficios_-_pend_criticas'!$C$3:$J$4739,7,0)="",IF(TODAY()&gt;VLOOKUP(B726,'Oficios_-_pend_criticas'!$C$3:$J$4739,5,0),"X",""),IF(VLOOKUP(B726,'Oficios_-_pend_criticas'!$C$3:$J$4739,7,0)&gt;VLOOKUP(B726,'Oficios_-_pend_criticas'!$C$3:$J$4739,5,0),"X",""))),""),"")</f>
        <v/>
      </c>
      <c r="V726" s="14" t="str">
        <f ca="1">IFERROR(IF(Q726=0,IF(VLOOKUP(B726,'Oficios_-_pend_criticas'!$C$3:$J$4739,5,0)="","",IF(VLOOKUP(B726,'Oficios_-_pend_criticas'!$C$3:$J$4739,7,0)="",IF(TODAY()&gt;VLOOKUP(B726,'Oficios_-_pend_criticas'!$C$3:$J$4739,5,0),"X",""),IF(VLOOKUP(B726,'Oficios_-_pend_criticas'!$C$3:$J$4739,7,0)&gt;VLOOKUP(B726,'Oficios_-_pend_criticas'!$C$3:$J$4739,5,0),"X",""))),""),"")</f>
        <v/>
      </c>
      <c r="W726" s="14" t="str">
        <f ca="1">IFERROR(IF(P726&lt;&gt;"X",IF(Q726&gt;0,IF(VLOOKUP(B726,'Oficios_-_pend_criticas'!$C$4:$J$4739,5,0)="","",IF(VLOOKUP(B726,'Oficios_-_pend_criticas'!$C$4:$J$4739,7,0)="",IF(TODAY()&gt;VLOOKUP(B726,'Oficios_-_pend_criticas'!$C$4:$J$4739,5,0),"X",""),IF(VLOOKUP(B726,'Oficios_-_pend_criticas'!$C$4:$J$4739,7,0)&gt;VLOOKUP(B726,'Oficios_-_pend_criticas'!$C$4:$J$4739,5,0),"X",""))),""),""),"")</f>
        <v/>
      </c>
    </row>
    <row r="727" spans="1:23" ht="36.75" hidden="1" customHeight="1" x14ac:dyDescent="0.25">
      <c r="A727" s="9" t="str">
        <f t="shared" si="33"/>
        <v/>
      </c>
      <c r="B727" s="10" t="s">
        <v>1771</v>
      </c>
      <c r="C727" s="11" t="e">
        <f>IF(B727="","",VLOOKUP(B727,#REF!,6,0))</f>
        <v>#REF!</v>
      </c>
      <c r="D727" s="12" t="e">
        <f>IF(B727="","",VLOOKUP(B727,#REF!,22,0))</f>
        <v>#REF!</v>
      </c>
      <c r="E727" s="10" t="e">
        <f>IF(B727="","",VLOOKUP(B727,Consultas_públicas!$A$376:$G$3879,7,0))</f>
        <v>#N/A</v>
      </c>
      <c r="F727" s="12" t="s">
        <v>1625</v>
      </c>
      <c r="G727" s="13">
        <v>43557</v>
      </c>
      <c r="H727" s="14" t="str">
        <f>IFERROR(IF(VLOOKUP(B727,'Oficios_-_pend_criticas'!$C$4:$D$4739,2,0)="","","X"),"")</f>
        <v/>
      </c>
      <c r="I727" s="12"/>
      <c r="J727" s="13"/>
      <c r="K727" s="10"/>
      <c r="L727" s="12" t="str">
        <f>IFERROR(VLOOKUP(B727,Retorno_da_RFB!$D$3:$I$6388,5,0),"")</f>
        <v>052</v>
      </c>
      <c r="M727" s="13">
        <f>IFERROR(VLOOKUP(B727,Retorno_da_RFB!$D$3:$I$6388,6,0),"")</f>
        <v>43564</v>
      </c>
      <c r="N727" s="10" t="str">
        <f>IFERROR(VLOOKUP(B727,Retorno_da_RFB!$D$3:$I$6388,3,0),"")</f>
        <v>8437.10.00</v>
      </c>
      <c r="O727" s="10" t="str">
        <f>IFERROR(VLOOKUP(B727,Retorno_da_RFB!$D$3:$I$6388,4,0),"")</f>
        <v>Máquinas separadoras de cascas e tricomas de aveia por aspirador de ar de recirculação com capacidade de separação entre 4.000 a 6.000kg/h, com ventilador radial para reciclagem de ar, canal de aspiração com parede de duplo ajuste, canal de reciclagem de ar, rosca transportadora com porta de descarga para produtos de baixa densidade, saída com válvulas de dedo para descarga de produtos pesados.</v>
      </c>
      <c r="P727" s="12" t="str">
        <f>IFERROR(IF(N727="","",IF(VLOOKUP(LEFT(N727,10),'Universo_BK-BIT'!$A$5:$E$10005,2,0)="","X",VLOOKUP(LEFT(N727,10),'Universo_BK-BIT'!$A$5:$E$10005,2,0))),"X")</f>
        <v>BK</v>
      </c>
      <c r="Q727" s="12">
        <f>IFERROR(IF(P727="X","",VLOOKUP(LEFT(N727,10),'Universo_BK-BIT'!$A$5:$E$10005,3,0)),"")</f>
        <v>14</v>
      </c>
      <c r="R727" s="14" t="e">
        <f t="shared" si="34"/>
        <v>#REF!</v>
      </c>
      <c r="S727" s="14" t="e">
        <f t="shared" si="35"/>
        <v>#N/A</v>
      </c>
      <c r="T727" s="14"/>
      <c r="U727" s="14" t="str">
        <f ca="1">IFERROR(IF(P727="X",IF(VLOOKUP(B727,'Oficios_-_pend_criticas'!$C$3:$J$4739,5,0)="","",IF(VLOOKUP(B727,'Oficios_-_pend_criticas'!$C$3:$J$4739,7,0)="",IF(TODAY()&gt;VLOOKUP(B727,'Oficios_-_pend_criticas'!$C$3:$J$4739,5,0),"X",""),IF(VLOOKUP(B727,'Oficios_-_pend_criticas'!$C$3:$J$4739,7,0)&gt;VLOOKUP(B727,'Oficios_-_pend_criticas'!$C$3:$J$4739,5,0),"X",""))),""),"")</f>
        <v/>
      </c>
      <c r="V727" s="14" t="str">
        <f ca="1">IFERROR(IF(Q727=0,IF(VLOOKUP(B727,'Oficios_-_pend_criticas'!$C$3:$J$4739,5,0)="","",IF(VLOOKUP(B727,'Oficios_-_pend_criticas'!$C$3:$J$4739,7,0)="",IF(TODAY()&gt;VLOOKUP(B727,'Oficios_-_pend_criticas'!$C$3:$J$4739,5,0),"X",""),IF(VLOOKUP(B727,'Oficios_-_pend_criticas'!$C$3:$J$4739,7,0)&gt;VLOOKUP(B727,'Oficios_-_pend_criticas'!$C$3:$J$4739,5,0),"X",""))),""),"")</f>
        <v/>
      </c>
      <c r="W727" s="14" t="str">
        <f ca="1">IFERROR(IF(P727&lt;&gt;"X",IF(Q727&gt;0,IF(VLOOKUP(B727,'Oficios_-_pend_criticas'!$C$4:$J$4739,5,0)="","",IF(VLOOKUP(B727,'Oficios_-_pend_criticas'!$C$4:$J$4739,7,0)="",IF(TODAY()&gt;VLOOKUP(B727,'Oficios_-_pend_criticas'!$C$4:$J$4739,5,0),"X",""),IF(VLOOKUP(B727,'Oficios_-_pend_criticas'!$C$4:$J$4739,7,0)&gt;VLOOKUP(B727,'Oficios_-_pend_criticas'!$C$4:$J$4739,5,0),"X",""))),""),""),"")</f>
        <v/>
      </c>
    </row>
    <row r="728" spans="1:23" ht="36.75" hidden="1" customHeight="1" x14ac:dyDescent="0.25">
      <c r="A728" s="9" t="str">
        <f t="shared" si="33"/>
        <v/>
      </c>
      <c r="B728" s="10" t="s">
        <v>1774</v>
      </c>
      <c r="C728" s="11" t="e">
        <f>IF(B728="","",VLOOKUP(B728,#REF!,6,0))</f>
        <v>#REF!</v>
      </c>
      <c r="D728" s="12" t="e">
        <f>IF(B728="","",VLOOKUP(B728,#REF!,22,0))</f>
        <v>#REF!</v>
      </c>
      <c r="E728" s="10" t="e">
        <f>IF(B728="","",VLOOKUP(B728,Consultas_públicas!$A$376:$G$3879,7,0))</f>
        <v>#N/A</v>
      </c>
      <c r="F728" s="12" t="s">
        <v>1625</v>
      </c>
      <c r="G728" s="13">
        <v>43557</v>
      </c>
      <c r="H728" s="14" t="str">
        <f>IFERROR(IF(VLOOKUP(B728,'Oficios_-_pend_criticas'!$C$4:$D$4739,2,0)="","","X"),"")</f>
        <v/>
      </c>
      <c r="I728" s="12"/>
      <c r="J728" s="13"/>
      <c r="K728" s="10"/>
      <c r="L728" s="12" t="str">
        <f>IFERROR(VLOOKUP(B728,Retorno_da_RFB!$D$3:$I$6388,5,0),"")</f>
        <v>052</v>
      </c>
      <c r="M728" s="13">
        <f>IFERROR(VLOOKUP(B728,Retorno_da_RFB!$D$3:$I$6388,6,0),"")</f>
        <v>43564</v>
      </c>
      <c r="N728" s="10" t="str">
        <f>IFERROR(VLOOKUP(B728,Retorno_da_RFB!$D$3:$I$6388,3,0),"")</f>
        <v>8437.10.00</v>
      </c>
      <c r="O728" s="10" t="str">
        <f>IFERROR(VLOOKUP(B728,Retorno_da_RFB!$D$3:$I$6388,4,0),"")</f>
        <v>Máquinas para limpeza e classificação de aveia com capacidade de 20.000kg/h, dotada de 4 decks de peneiramento para separação das impurezas e grãos de aveia, corpo oscilante metálico, peneiras metálicas montadas de forma inclinada, limpadores e expulsadores de função dupla, estrutura de sustentação metálica e elementos de sustentação.</v>
      </c>
      <c r="P728" s="12" t="str">
        <f>IFERROR(IF(N728="","",IF(VLOOKUP(LEFT(N728,10),'Universo_BK-BIT'!$A$5:$E$10005,2,0)="","X",VLOOKUP(LEFT(N728,10),'Universo_BK-BIT'!$A$5:$E$10005,2,0))),"X")</f>
        <v>BK</v>
      </c>
      <c r="Q728" s="12">
        <f>IFERROR(IF(P728="X","",VLOOKUP(LEFT(N728,10),'Universo_BK-BIT'!$A$5:$E$10005,3,0)),"")</f>
        <v>14</v>
      </c>
      <c r="R728" s="14" t="e">
        <f t="shared" si="34"/>
        <v>#REF!</v>
      </c>
      <c r="S728" s="14" t="e">
        <f t="shared" si="35"/>
        <v>#N/A</v>
      </c>
      <c r="T728" s="14"/>
      <c r="U728" s="14" t="str">
        <f ca="1">IFERROR(IF(P728="X",IF(VLOOKUP(B728,'Oficios_-_pend_criticas'!$C$3:$J$4739,5,0)="","",IF(VLOOKUP(B728,'Oficios_-_pend_criticas'!$C$3:$J$4739,7,0)="",IF(TODAY()&gt;VLOOKUP(B728,'Oficios_-_pend_criticas'!$C$3:$J$4739,5,0),"X",""),IF(VLOOKUP(B728,'Oficios_-_pend_criticas'!$C$3:$J$4739,7,0)&gt;VLOOKUP(B728,'Oficios_-_pend_criticas'!$C$3:$J$4739,5,0),"X",""))),""),"")</f>
        <v/>
      </c>
      <c r="V728" s="14" t="str">
        <f ca="1">IFERROR(IF(Q728=0,IF(VLOOKUP(B728,'Oficios_-_pend_criticas'!$C$3:$J$4739,5,0)="","",IF(VLOOKUP(B728,'Oficios_-_pend_criticas'!$C$3:$J$4739,7,0)="",IF(TODAY()&gt;VLOOKUP(B728,'Oficios_-_pend_criticas'!$C$3:$J$4739,5,0),"X",""),IF(VLOOKUP(B728,'Oficios_-_pend_criticas'!$C$3:$J$4739,7,0)&gt;VLOOKUP(B728,'Oficios_-_pend_criticas'!$C$3:$J$4739,5,0),"X",""))),""),"")</f>
        <v/>
      </c>
      <c r="W728" s="14" t="str">
        <f ca="1">IFERROR(IF(P728&lt;&gt;"X",IF(Q728&gt;0,IF(VLOOKUP(B728,'Oficios_-_pend_criticas'!$C$4:$J$4739,5,0)="","",IF(VLOOKUP(B728,'Oficios_-_pend_criticas'!$C$4:$J$4739,7,0)="",IF(TODAY()&gt;VLOOKUP(B728,'Oficios_-_pend_criticas'!$C$4:$J$4739,5,0),"X",""),IF(VLOOKUP(B728,'Oficios_-_pend_criticas'!$C$4:$J$4739,7,0)&gt;VLOOKUP(B728,'Oficios_-_pend_criticas'!$C$4:$J$4739,5,0),"X",""))),""),""),"")</f>
        <v/>
      </c>
    </row>
    <row r="729" spans="1:23" ht="36.75" hidden="1" customHeight="1" x14ac:dyDescent="0.25">
      <c r="A729" s="9" t="str">
        <f t="shared" si="33"/>
        <v/>
      </c>
      <c r="B729" s="10" t="s">
        <v>1776</v>
      </c>
      <c r="C729" s="11" t="e">
        <f>IF(B729="","",VLOOKUP(B729,#REF!,6,0))</f>
        <v>#REF!</v>
      </c>
      <c r="D729" s="12" t="e">
        <f>IF(B729="","",VLOOKUP(B729,#REF!,22,0))</f>
        <v>#REF!</v>
      </c>
      <c r="E729" s="10" t="e">
        <f>IF(B729="","",VLOOKUP(B729,Consultas_públicas!$A$376:$G$3879,7,0))</f>
        <v>#N/A</v>
      </c>
      <c r="F729" s="12" t="s">
        <v>1625</v>
      </c>
      <c r="G729" s="13">
        <v>43557</v>
      </c>
      <c r="H729" s="14" t="str">
        <f>IFERROR(IF(VLOOKUP(B729,'Oficios_-_pend_criticas'!$C$4:$D$4739,2,0)="","","X"),"")</f>
        <v/>
      </c>
      <c r="I729" s="12"/>
      <c r="J729" s="13"/>
      <c r="K729" s="10"/>
      <c r="L729" s="12" t="str">
        <f>IFERROR(VLOOKUP(B729,Retorno_da_RFB!$D$3:$I$6388,5,0),"")</f>
        <v>052</v>
      </c>
      <c r="M729" s="13">
        <f>IFERROR(VLOOKUP(B729,Retorno_da_RFB!$D$3:$I$6388,6,0),"")</f>
        <v>43564</v>
      </c>
      <c r="N729" s="10" t="str">
        <f>IFERROR(VLOOKUP(B729,Retorno_da_RFB!$D$3:$I$6388,3,0),"")</f>
        <v>8437.10.00</v>
      </c>
      <c r="O729" s="10" t="str">
        <f>IFERROR(VLOOKUP(B729,Retorno_da_RFB!$D$3:$I$6388,4,0),"")</f>
        <v>Máquinas descascadoras de grãos de aveia com capacidade para descascar 4.000kg/h, dotadas de corpo principal com tubo central, disco de lançamento, anel de impacto para separação da casca do resto do grão e mecanismo eletromecânico de posicionamento continuo do anel em movimento vertical.</v>
      </c>
      <c r="P729" s="12" t="str">
        <f>IFERROR(IF(N729="","",IF(VLOOKUP(LEFT(N729,10),'Universo_BK-BIT'!$A$5:$E$10005,2,0)="","X",VLOOKUP(LEFT(N729,10),'Universo_BK-BIT'!$A$5:$E$10005,2,0))),"X")</f>
        <v>BK</v>
      </c>
      <c r="Q729" s="12">
        <f>IFERROR(IF(P729="X","",VLOOKUP(LEFT(N729,10),'Universo_BK-BIT'!$A$5:$E$10005,3,0)),"")</f>
        <v>14</v>
      </c>
      <c r="R729" s="14" t="e">
        <f t="shared" si="34"/>
        <v>#REF!</v>
      </c>
      <c r="S729" s="14" t="e">
        <f t="shared" si="35"/>
        <v>#N/A</v>
      </c>
      <c r="T729" s="14"/>
      <c r="U729" s="14" t="str">
        <f ca="1">IFERROR(IF(P729="X",IF(VLOOKUP(B729,'Oficios_-_pend_criticas'!$C$3:$J$4739,5,0)="","",IF(VLOOKUP(B729,'Oficios_-_pend_criticas'!$C$3:$J$4739,7,0)="",IF(TODAY()&gt;VLOOKUP(B729,'Oficios_-_pend_criticas'!$C$3:$J$4739,5,0),"X",""),IF(VLOOKUP(B729,'Oficios_-_pend_criticas'!$C$3:$J$4739,7,0)&gt;VLOOKUP(B729,'Oficios_-_pend_criticas'!$C$3:$J$4739,5,0),"X",""))),""),"")</f>
        <v/>
      </c>
      <c r="V729" s="14" t="str">
        <f ca="1">IFERROR(IF(Q729=0,IF(VLOOKUP(B729,'Oficios_-_pend_criticas'!$C$3:$J$4739,5,0)="","",IF(VLOOKUP(B729,'Oficios_-_pend_criticas'!$C$3:$J$4739,7,0)="",IF(TODAY()&gt;VLOOKUP(B729,'Oficios_-_pend_criticas'!$C$3:$J$4739,5,0),"X",""),IF(VLOOKUP(B729,'Oficios_-_pend_criticas'!$C$3:$J$4739,7,0)&gt;VLOOKUP(B729,'Oficios_-_pend_criticas'!$C$3:$J$4739,5,0),"X",""))),""),"")</f>
        <v/>
      </c>
      <c r="W729" s="14" t="str">
        <f ca="1">IFERROR(IF(P729&lt;&gt;"X",IF(Q729&gt;0,IF(VLOOKUP(B729,'Oficios_-_pend_criticas'!$C$4:$J$4739,5,0)="","",IF(VLOOKUP(B729,'Oficios_-_pend_criticas'!$C$4:$J$4739,7,0)="",IF(TODAY()&gt;VLOOKUP(B729,'Oficios_-_pend_criticas'!$C$4:$J$4739,5,0),"X",""),IF(VLOOKUP(B729,'Oficios_-_pend_criticas'!$C$4:$J$4739,7,0)&gt;VLOOKUP(B729,'Oficios_-_pend_criticas'!$C$4:$J$4739,5,0),"X",""))),""),""),"")</f>
        <v/>
      </c>
    </row>
    <row r="730" spans="1:23" ht="36.75" hidden="1" customHeight="1" x14ac:dyDescent="0.25">
      <c r="A730" s="9" t="str">
        <f t="shared" si="33"/>
        <v/>
      </c>
      <c r="B730" s="10" t="s">
        <v>1778</v>
      </c>
      <c r="C730" s="11" t="e">
        <f>IF(B730="","",VLOOKUP(B730,#REF!,6,0))</f>
        <v>#REF!</v>
      </c>
      <c r="D730" s="12" t="e">
        <f>IF(B730="","",VLOOKUP(B730,#REF!,22,0))</f>
        <v>#REF!</v>
      </c>
      <c r="E730" s="10" t="e">
        <f>IF(B730="","",VLOOKUP(B730,Consultas_públicas!$A$376:$G$3879,7,0))</f>
        <v>#N/A</v>
      </c>
      <c r="F730" s="12" t="s">
        <v>1625</v>
      </c>
      <c r="G730" s="13">
        <v>43557</v>
      </c>
      <c r="H730" s="14" t="str">
        <f>IFERROR(IF(VLOOKUP(B730,'Oficios_-_pend_criticas'!$C$4:$D$4739,2,0)="","","X"),"")</f>
        <v/>
      </c>
      <c r="I730" s="12"/>
      <c r="J730" s="13"/>
      <c r="K730" s="10"/>
      <c r="L730" s="12" t="str">
        <f>IFERROR(VLOOKUP(B730,Retorno_da_RFB!$D$3:$I$6388,5,0),"")</f>
        <v>052</v>
      </c>
      <c r="M730" s="13">
        <f>IFERROR(VLOOKUP(B730,Retorno_da_RFB!$D$3:$I$6388,6,0),"")</f>
        <v>43564</v>
      </c>
      <c r="N730" s="10" t="str">
        <f>IFERROR(VLOOKUP(B730,Retorno_da_RFB!$D$3:$I$6388,3,0),"")</f>
        <v>8437.10.00</v>
      </c>
      <c r="O730" s="10" t="str">
        <f>IFERROR(VLOOKUP(B730,Retorno_da_RFB!$D$3:$I$6388,4,0),"")</f>
        <v>Mesas separadoras de grãos de aveias por inércia, utilizadas para separação dos grãos descascadas e grãos não descascados, com capacidade para separar 4.000 kg/h, dotada de: motor de acionamento de 5,88kW, câmaras em formato de triangulo, sistema de acionamento por servo motor e rolamentos mantendo o movimento oscilatório, sendo suportada por molas especiais e com sistema de controle.</v>
      </c>
      <c r="P730" s="12" t="str">
        <f>IFERROR(IF(N730="","",IF(VLOOKUP(LEFT(N730,10),'Universo_BK-BIT'!$A$5:$E$10005,2,0)="","X",VLOOKUP(LEFT(N730,10),'Universo_BK-BIT'!$A$5:$E$10005,2,0))),"X")</f>
        <v>BK</v>
      </c>
      <c r="Q730" s="12">
        <f>IFERROR(IF(P730="X","",VLOOKUP(LEFT(N730,10),'Universo_BK-BIT'!$A$5:$E$10005,3,0)),"")</f>
        <v>14</v>
      </c>
      <c r="R730" s="14" t="e">
        <f t="shared" si="34"/>
        <v>#REF!</v>
      </c>
      <c r="S730" s="14" t="e">
        <f t="shared" si="35"/>
        <v>#N/A</v>
      </c>
      <c r="T730" s="14"/>
      <c r="U730" s="14" t="str">
        <f ca="1">IFERROR(IF(P730="X",IF(VLOOKUP(B730,'Oficios_-_pend_criticas'!$C$3:$J$4739,5,0)="","",IF(VLOOKUP(B730,'Oficios_-_pend_criticas'!$C$3:$J$4739,7,0)="",IF(TODAY()&gt;VLOOKUP(B730,'Oficios_-_pend_criticas'!$C$3:$J$4739,5,0),"X",""),IF(VLOOKUP(B730,'Oficios_-_pend_criticas'!$C$3:$J$4739,7,0)&gt;VLOOKUP(B730,'Oficios_-_pend_criticas'!$C$3:$J$4739,5,0),"X",""))),""),"")</f>
        <v/>
      </c>
      <c r="V730" s="14" t="str">
        <f ca="1">IFERROR(IF(Q730=0,IF(VLOOKUP(B730,'Oficios_-_pend_criticas'!$C$3:$J$4739,5,0)="","",IF(VLOOKUP(B730,'Oficios_-_pend_criticas'!$C$3:$J$4739,7,0)="",IF(TODAY()&gt;VLOOKUP(B730,'Oficios_-_pend_criticas'!$C$3:$J$4739,5,0),"X",""),IF(VLOOKUP(B730,'Oficios_-_pend_criticas'!$C$3:$J$4739,7,0)&gt;VLOOKUP(B730,'Oficios_-_pend_criticas'!$C$3:$J$4739,5,0),"X",""))),""),"")</f>
        <v/>
      </c>
      <c r="W730" s="14" t="str">
        <f ca="1">IFERROR(IF(P730&lt;&gt;"X",IF(Q730&gt;0,IF(VLOOKUP(B730,'Oficios_-_pend_criticas'!$C$4:$J$4739,5,0)="","",IF(VLOOKUP(B730,'Oficios_-_pend_criticas'!$C$4:$J$4739,7,0)="",IF(TODAY()&gt;VLOOKUP(B730,'Oficios_-_pend_criticas'!$C$4:$J$4739,5,0),"X",""),IF(VLOOKUP(B730,'Oficios_-_pend_criticas'!$C$4:$J$4739,7,0)&gt;VLOOKUP(B730,'Oficios_-_pend_criticas'!$C$4:$J$4739,5,0),"X",""))),""),""),"")</f>
        <v/>
      </c>
    </row>
    <row r="731" spans="1:23" ht="36.75" hidden="1" customHeight="1" x14ac:dyDescent="0.25">
      <c r="A731" s="9" t="str">
        <f t="shared" si="33"/>
        <v/>
      </c>
      <c r="B731" s="10" t="s">
        <v>1780</v>
      </c>
      <c r="C731" s="11" t="e">
        <f>IF(B731="","",VLOOKUP(B731,#REF!,6,0))</f>
        <v>#REF!</v>
      </c>
      <c r="D731" s="12" t="e">
        <f>IF(B731="","",VLOOKUP(B731,#REF!,22,0))</f>
        <v>#REF!</v>
      </c>
      <c r="E731" s="10" t="e">
        <f>IF(B731="","",VLOOKUP(B731,Consultas_públicas!$A$376:$G$3879,7,0))</f>
        <v>#N/A</v>
      </c>
      <c r="F731" s="12" t="s">
        <v>1625</v>
      </c>
      <c r="G731" s="13">
        <v>43557</v>
      </c>
      <c r="H731" s="14" t="str">
        <f>IFERROR(IF(VLOOKUP(B731,'Oficios_-_pend_criticas'!$C$4:$D$4739,2,0)="","","X"),"")</f>
        <v/>
      </c>
      <c r="I731" s="12"/>
      <c r="J731" s="13"/>
      <c r="K731" s="10"/>
      <c r="L731" s="12" t="str">
        <f>IFERROR(VLOOKUP(B731,Retorno_da_RFB!$D$3:$I$6388,5,0),"")</f>
        <v>052</v>
      </c>
      <c r="M731" s="13">
        <f>IFERROR(VLOOKUP(B731,Retorno_da_RFB!$D$3:$I$6388,6,0),"")</f>
        <v>43564</v>
      </c>
      <c r="N731" s="10" t="str">
        <f>IFERROR(VLOOKUP(B731,Retorno_da_RFB!$D$3:$I$6388,3,0),"")</f>
        <v>8437.10.00</v>
      </c>
      <c r="O731" s="10" t="str">
        <f>IFERROR(VLOOKUP(B731,Retorno_da_RFB!$D$3:$I$6388,4,0),"")</f>
        <v>Máquinas polidoras e despontadoras de grãos de aveia com capacidade para despontar entre 6.000 a 10.000kg/h de aveia em cascas e realizar o polimento dos grãos para remoção das impurezas, dotadas de caixa metálica, mancais eixo principal, rotor, placas de atrito, telas e comporta regulável de saída.</v>
      </c>
      <c r="P731" s="12" t="str">
        <f>IFERROR(IF(N731="","",IF(VLOOKUP(LEFT(N731,10),'Universo_BK-BIT'!$A$5:$E$10005,2,0)="","X",VLOOKUP(LEFT(N731,10),'Universo_BK-BIT'!$A$5:$E$10005,2,0))),"X")</f>
        <v>BK</v>
      </c>
      <c r="Q731" s="12">
        <f>IFERROR(IF(P731="X","",VLOOKUP(LEFT(N731,10),'Universo_BK-BIT'!$A$5:$E$10005,3,0)),"")</f>
        <v>14</v>
      </c>
      <c r="R731" s="14" t="e">
        <f t="shared" si="34"/>
        <v>#REF!</v>
      </c>
      <c r="S731" s="14" t="e">
        <f t="shared" si="35"/>
        <v>#N/A</v>
      </c>
      <c r="T731" s="14"/>
      <c r="U731" s="14" t="str">
        <f ca="1">IFERROR(IF(P731="X",IF(VLOOKUP(B731,'Oficios_-_pend_criticas'!$C$3:$J$4739,5,0)="","",IF(VLOOKUP(B731,'Oficios_-_pend_criticas'!$C$3:$J$4739,7,0)="",IF(TODAY()&gt;VLOOKUP(B731,'Oficios_-_pend_criticas'!$C$3:$J$4739,5,0),"X",""),IF(VLOOKUP(B731,'Oficios_-_pend_criticas'!$C$3:$J$4739,7,0)&gt;VLOOKUP(B731,'Oficios_-_pend_criticas'!$C$3:$J$4739,5,0),"X",""))),""),"")</f>
        <v/>
      </c>
      <c r="V731" s="14" t="str">
        <f ca="1">IFERROR(IF(Q731=0,IF(VLOOKUP(B731,'Oficios_-_pend_criticas'!$C$3:$J$4739,5,0)="","",IF(VLOOKUP(B731,'Oficios_-_pend_criticas'!$C$3:$J$4739,7,0)="",IF(TODAY()&gt;VLOOKUP(B731,'Oficios_-_pend_criticas'!$C$3:$J$4739,5,0),"X",""),IF(VLOOKUP(B731,'Oficios_-_pend_criticas'!$C$3:$J$4739,7,0)&gt;VLOOKUP(B731,'Oficios_-_pend_criticas'!$C$3:$J$4739,5,0),"X",""))),""),"")</f>
        <v/>
      </c>
      <c r="W731" s="14" t="str">
        <f ca="1">IFERROR(IF(P731&lt;&gt;"X",IF(Q731&gt;0,IF(VLOOKUP(B731,'Oficios_-_pend_criticas'!$C$4:$J$4739,5,0)="","",IF(VLOOKUP(B731,'Oficios_-_pend_criticas'!$C$4:$J$4739,7,0)="",IF(TODAY()&gt;VLOOKUP(B731,'Oficios_-_pend_criticas'!$C$4:$J$4739,5,0),"X",""),IF(VLOOKUP(B731,'Oficios_-_pend_criticas'!$C$4:$J$4739,7,0)&gt;VLOOKUP(B731,'Oficios_-_pend_criticas'!$C$4:$J$4739,5,0),"X",""))),""),""),"")</f>
        <v/>
      </c>
    </row>
    <row r="732" spans="1:23" ht="36.75" hidden="1" customHeight="1" x14ac:dyDescent="0.25">
      <c r="A732" s="9" t="str">
        <f t="shared" si="33"/>
        <v/>
      </c>
      <c r="B732" s="10" t="s">
        <v>1782</v>
      </c>
      <c r="C732" s="11" t="e">
        <f>IF(B732="","",VLOOKUP(B732,#REF!,6,0))</f>
        <v>#REF!</v>
      </c>
      <c r="D732" s="12" t="e">
        <f>IF(B732="","",VLOOKUP(B732,#REF!,22,0))</f>
        <v>#REF!</v>
      </c>
      <c r="E732" s="10" t="e">
        <f>IF(B732="","",VLOOKUP(B732,Consultas_públicas!$A$376:$G$3879,7,0))</f>
        <v>#N/A</v>
      </c>
      <c r="F732" s="12" t="s">
        <v>1625</v>
      </c>
      <c r="G732" s="13">
        <v>43557</v>
      </c>
      <c r="H732" s="14" t="str">
        <f>IFERROR(IF(VLOOKUP(B732,'Oficios_-_pend_criticas'!$C$4:$D$4739,2,0)="","","X"),"")</f>
        <v/>
      </c>
      <c r="I732" s="12"/>
      <c r="J732" s="13"/>
      <c r="K732" s="10"/>
      <c r="L732" s="12" t="str">
        <f>IFERROR(VLOOKUP(B732,Retorno_da_RFB!$D$3:$I$6388,5,0),"")</f>
        <v>052</v>
      </c>
      <c r="M732" s="13">
        <f>IFERROR(VLOOKUP(B732,Retorno_da_RFB!$D$3:$I$6388,6,0),"")</f>
        <v>43564</v>
      </c>
      <c r="N732" s="10" t="str">
        <f>IFERROR(VLOOKUP(B732,Retorno_da_RFB!$D$3:$I$6388,3,0),"")</f>
        <v>8437.10.00</v>
      </c>
      <c r="O732" s="10" t="str">
        <f>IFERROR(VLOOKUP(B732,Retorno_da_RFB!$D$3:$I$6388,4,0),"")</f>
        <v>Máquinas separadoras de grãos de aveia por comprimento com capacidade para separação de 9.000kg/h de aveia, constituída de caixa metálica, rotor indentado que gira separando os grãos que efetivamente foram descascados e rosca transportadora para o recolhimento dos grãos não descascados.</v>
      </c>
      <c r="P732" s="12" t="str">
        <f>IFERROR(IF(N732="","",IF(VLOOKUP(LEFT(N732,10),'Universo_BK-BIT'!$A$5:$E$10005,2,0)="","X",VLOOKUP(LEFT(N732,10),'Universo_BK-BIT'!$A$5:$E$10005,2,0))),"X")</f>
        <v>BK</v>
      </c>
      <c r="Q732" s="12">
        <f>IFERROR(IF(P732="X","",VLOOKUP(LEFT(N732,10),'Universo_BK-BIT'!$A$5:$E$10005,3,0)),"")</f>
        <v>14</v>
      </c>
      <c r="R732" s="14" t="e">
        <f t="shared" si="34"/>
        <v>#REF!</v>
      </c>
      <c r="S732" s="14" t="e">
        <f t="shared" si="35"/>
        <v>#N/A</v>
      </c>
      <c r="T732" s="14"/>
      <c r="U732" s="14" t="str">
        <f ca="1">IFERROR(IF(P732="X",IF(VLOOKUP(B732,'Oficios_-_pend_criticas'!$C$3:$J$4739,5,0)="","",IF(VLOOKUP(B732,'Oficios_-_pend_criticas'!$C$3:$J$4739,7,0)="",IF(TODAY()&gt;VLOOKUP(B732,'Oficios_-_pend_criticas'!$C$3:$J$4739,5,0),"X",""),IF(VLOOKUP(B732,'Oficios_-_pend_criticas'!$C$3:$J$4739,7,0)&gt;VLOOKUP(B732,'Oficios_-_pend_criticas'!$C$3:$J$4739,5,0),"X",""))),""),"")</f>
        <v/>
      </c>
      <c r="V732" s="14" t="str">
        <f ca="1">IFERROR(IF(Q732=0,IF(VLOOKUP(B732,'Oficios_-_pend_criticas'!$C$3:$J$4739,5,0)="","",IF(VLOOKUP(B732,'Oficios_-_pend_criticas'!$C$3:$J$4739,7,0)="",IF(TODAY()&gt;VLOOKUP(B732,'Oficios_-_pend_criticas'!$C$3:$J$4739,5,0),"X",""),IF(VLOOKUP(B732,'Oficios_-_pend_criticas'!$C$3:$J$4739,7,0)&gt;VLOOKUP(B732,'Oficios_-_pend_criticas'!$C$3:$J$4739,5,0),"X",""))),""),"")</f>
        <v/>
      </c>
      <c r="W732" s="14" t="str">
        <f ca="1">IFERROR(IF(P732&lt;&gt;"X",IF(Q732&gt;0,IF(VLOOKUP(B732,'Oficios_-_pend_criticas'!$C$4:$J$4739,5,0)="","",IF(VLOOKUP(B732,'Oficios_-_pend_criticas'!$C$4:$J$4739,7,0)="",IF(TODAY()&gt;VLOOKUP(B732,'Oficios_-_pend_criticas'!$C$4:$J$4739,5,0),"X",""),IF(VLOOKUP(B732,'Oficios_-_pend_criticas'!$C$4:$J$4739,7,0)&gt;VLOOKUP(B732,'Oficios_-_pend_criticas'!$C$4:$J$4739,5,0),"X",""))),""),""),"")</f>
        <v/>
      </c>
    </row>
    <row r="733" spans="1:23" ht="36.75" hidden="1" customHeight="1" x14ac:dyDescent="0.25">
      <c r="A733" s="9" t="str">
        <f t="shared" si="33"/>
        <v/>
      </c>
      <c r="B733" s="10" t="s">
        <v>1784</v>
      </c>
      <c r="C733" s="11" t="e">
        <f>IF(B733="","",VLOOKUP(B733,#REF!,6,0))</f>
        <v>#REF!</v>
      </c>
      <c r="D733" s="12" t="e">
        <f>IF(B733="","",VLOOKUP(B733,#REF!,22,0))</f>
        <v>#REF!</v>
      </c>
      <c r="E733" s="10" t="e">
        <f>IF(B733="","",VLOOKUP(B733,Consultas_públicas!$A$376:$G$3879,7,0))</f>
        <v>#N/A</v>
      </c>
      <c r="F733" s="12" t="s">
        <v>1625</v>
      </c>
      <c r="G733" s="13">
        <v>43557</v>
      </c>
      <c r="H733" s="14" t="str">
        <f>IFERROR(IF(VLOOKUP(B733,'Oficios_-_pend_criticas'!$C$4:$D$4739,2,0)="","","X"),"")</f>
        <v/>
      </c>
      <c r="I733" s="12"/>
      <c r="J733" s="13"/>
      <c r="K733" s="10"/>
      <c r="L733" s="12" t="str">
        <f>IFERROR(VLOOKUP(B733,Retorno_da_RFB!$D$3:$I$6388,5,0),"")</f>
        <v>052</v>
      </c>
      <c r="M733" s="13">
        <f>IFERROR(VLOOKUP(B733,Retorno_da_RFB!$D$3:$I$6388,6,0),"")</f>
        <v>43564</v>
      </c>
      <c r="N733" s="10" t="str">
        <f>IFERROR(VLOOKUP(B733,Retorno_da_RFB!$D$3:$I$6388,3,0),"")</f>
        <v>8421.19.10</v>
      </c>
      <c r="O733" s="10" t="str">
        <f>IFERROR(VLOOKUP(B733,Retorno_da_RFB!$D$3:$I$6388,4,0),"")</f>
        <v>Centrifugas laboratoriais de bancada, com capacidade de 12 tubos de 0,5mL, 12 tubos de 1,5mL, 6 tubos de 5mL, 8 tubos de 5mL, 18 tubos de 15 mL, 24 tubos de 15mL, 6 tubos de 20mL, 8 tubos de 20mL, 12 tubos de 20mL, 8 tubos de 50mL, 4 tubos de 100mL ou 4 tubos de 250mL, rotação máxima de 4.000, 5.000 ou 16.000 rotações por minuto (rpm), campo Centrifugo Relativo (RCF) de 1.700xg, 1.780xg, 1.790xg, 1.800xg, 2.325xg, 2.700xg, 4.300xg, 4.390xg, 10.000xg, 17.000xg ou 17.800xg e faixa do temporizador de 0~30min, 0~99min ou 1~99min.</v>
      </c>
      <c r="P733" s="12" t="str">
        <f>IFERROR(IF(N733="","",IF(VLOOKUP(LEFT(N733,10),'Universo_BK-BIT'!$A$5:$E$10005,2,0)="","X",VLOOKUP(LEFT(N733,10),'Universo_BK-BIT'!$A$5:$E$10005,2,0))),"X")</f>
        <v>BK</v>
      </c>
      <c r="Q733" s="12">
        <f>IFERROR(IF(P733="X","",VLOOKUP(LEFT(N733,10),'Universo_BK-BIT'!$A$5:$E$10005,3,0)),"")</f>
        <v>14</v>
      </c>
      <c r="R733" s="14" t="e">
        <f t="shared" si="34"/>
        <v>#REF!</v>
      </c>
      <c r="S733" s="14" t="e">
        <f t="shared" si="35"/>
        <v>#N/A</v>
      </c>
      <c r="T733" s="14"/>
      <c r="U733" s="14" t="str">
        <f ca="1">IFERROR(IF(P733="X",IF(VLOOKUP(B733,'Oficios_-_pend_criticas'!$C$3:$J$4739,5,0)="","",IF(VLOOKUP(B733,'Oficios_-_pend_criticas'!$C$3:$J$4739,7,0)="",IF(TODAY()&gt;VLOOKUP(B733,'Oficios_-_pend_criticas'!$C$3:$J$4739,5,0),"X",""),IF(VLOOKUP(B733,'Oficios_-_pend_criticas'!$C$3:$J$4739,7,0)&gt;VLOOKUP(B733,'Oficios_-_pend_criticas'!$C$3:$J$4739,5,0),"X",""))),""),"")</f>
        <v/>
      </c>
      <c r="V733" s="14" t="str">
        <f ca="1">IFERROR(IF(Q733=0,IF(VLOOKUP(B733,'Oficios_-_pend_criticas'!$C$3:$J$4739,5,0)="","",IF(VLOOKUP(B733,'Oficios_-_pend_criticas'!$C$3:$J$4739,7,0)="",IF(TODAY()&gt;VLOOKUP(B733,'Oficios_-_pend_criticas'!$C$3:$J$4739,5,0),"X",""),IF(VLOOKUP(B733,'Oficios_-_pend_criticas'!$C$3:$J$4739,7,0)&gt;VLOOKUP(B733,'Oficios_-_pend_criticas'!$C$3:$J$4739,5,0),"X",""))),""),"")</f>
        <v/>
      </c>
      <c r="W733" s="14" t="str">
        <f ca="1">IFERROR(IF(P733&lt;&gt;"X",IF(Q733&gt;0,IF(VLOOKUP(B733,'Oficios_-_pend_criticas'!$C$4:$J$4739,5,0)="","",IF(VLOOKUP(B733,'Oficios_-_pend_criticas'!$C$4:$J$4739,7,0)="",IF(TODAY()&gt;VLOOKUP(B733,'Oficios_-_pend_criticas'!$C$4:$J$4739,5,0),"X",""),IF(VLOOKUP(B733,'Oficios_-_pend_criticas'!$C$4:$J$4739,7,0)&gt;VLOOKUP(B733,'Oficios_-_pend_criticas'!$C$4:$J$4739,5,0),"X",""))),""),""),"")</f>
        <v/>
      </c>
    </row>
    <row r="734" spans="1:23" ht="36.75" hidden="1" customHeight="1" x14ac:dyDescent="0.25">
      <c r="A734" s="9" t="str">
        <f t="shared" si="33"/>
        <v/>
      </c>
      <c r="B734" s="10" t="s">
        <v>1786</v>
      </c>
      <c r="C734" s="11" t="e">
        <f>IF(B734="","",VLOOKUP(B734,#REF!,6,0))</f>
        <v>#REF!</v>
      </c>
      <c r="D734" s="12" t="e">
        <f>IF(B734="","",VLOOKUP(B734,#REF!,22,0))</f>
        <v>#REF!</v>
      </c>
      <c r="E734" s="10" t="e">
        <f>IF(B734="","",VLOOKUP(B734,Consultas_públicas!$A$376:$G$3879,7,0))</f>
        <v>#N/A</v>
      </c>
      <c r="F734" s="12" t="s">
        <v>1625</v>
      </c>
      <c r="G734" s="13">
        <v>43557</v>
      </c>
      <c r="H734" s="14" t="str">
        <f>IFERROR(IF(VLOOKUP(B734,'Oficios_-_pend_criticas'!$C$4:$D$4739,2,0)="","","X"),"")</f>
        <v/>
      </c>
      <c r="I734" s="12"/>
      <c r="J734" s="13"/>
      <c r="K734" s="10"/>
      <c r="L734" s="12" t="str">
        <f>IFERROR(VLOOKUP(B734,Retorno_da_RFB!$D$3:$I$6388,5,0),"")</f>
        <v>052</v>
      </c>
      <c r="M734" s="13">
        <f>IFERROR(VLOOKUP(B734,Retorno_da_RFB!$D$3:$I$6388,6,0),"")</f>
        <v>43564</v>
      </c>
      <c r="N734" s="10" t="str">
        <f>IFERROR(VLOOKUP(B734,Retorno_da_RFB!$D$3:$I$6388,3,0),"")</f>
        <v>8457.10.00</v>
      </c>
      <c r="O734" s="10" t="str">
        <f>IFERROR(VLOOKUP(B734,Retorno_da_RFB!$D$3:$I$6388,4,0),"")</f>
        <v>Centros de usinagem, com comando numérico computadorizado (CNC), mesa com dimensões igual ou inferior a 1.950 x 920mm e capacidade máxima de carga igual ou inferior a 3.000kg, com curso em X igual ou inferior a 1.800mm, com curso em Y igual ou inferior a 920mm e curso em Z igual ou inferior a 820mm, com rotação máxima do cabeçote principal igual ou inferior a 12.000rpm, sistema controlador integrado ao comando numérico computadorizado (CNC) para ajuste automático de parâmetros dos motores de eixos X, Y e Z, controle de esforço do “spindle” na usinagem com desligamento programável, facilitação e integração das etapas de usinagem com preparação e controle do trabalho a executar.</v>
      </c>
      <c r="P734" s="12" t="str">
        <f>IFERROR(IF(N734="","",IF(VLOOKUP(LEFT(N734,10),'Universo_BK-BIT'!$A$5:$E$10005,2,0)="","X",VLOOKUP(LEFT(N734,10),'Universo_BK-BIT'!$A$5:$E$10005,2,0))),"X")</f>
        <v>BK</v>
      </c>
      <c r="Q734" s="12">
        <f>IFERROR(IF(P734="X","",VLOOKUP(LEFT(N734,10),'Universo_BK-BIT'!$A$5:$E$10005,3,0)),"")</f>
        <v>14</v>
      </c>
      <c r="R734" s="14" t="e">
        <f t="shared" si="34"/>
        <v>#REF!</v>
      </c>
      <c r="S734" s="14" t="e">
        <f t="shared" si="35"/>
        <v>#N/A</v>
      </c>
      <c r="T734" s="14"/>
      <c r="U734" s="14" t="str">
        <f ca="1">IFERROR(IF(P734="X",IF(VLOOKUP(B734,'Oficios_-_pend_criticas'!$C$3:$J$4739,5,0)="","",IF(VLOOKUP(B734,'Oficios_-_pend_criticas'!$C$3:$J$4739,7,0)="",IF(TODAY()&gt;VLOOKUP(B734,'Oficios_-_pend_criticas'!$C$3:$J$4739,5,0),"X",""),IF(VLOOKUP(B734,'Oficios_-_pend_criticas'!$C$3:$J$4739,7,0)&gt;VLOOKUP(B734,'Oficios_-_pend_criticas'!$C$3:$J$4739,5,0),"X",""))),""),"")</f>
        <v/>
      </c>
      <c r="V734" s="14" t="str">
        <f ca="1">IFERROR(IF(Q734=0,IF(VLOOKUP(B734,'Oficios_-_pend_criticas'!$C$3:$J$4739,5,0)="","",IF(VLOOKUP(B734,'Oficios_-_pend_criticas'!$C$3:$J$4739,7,0)="",IF(TODAY()&gt;VLOOKUP(B734,'Oficios_-_pend_criticas'!$C$3:$J$4739,5,0),"X",""),IF(VLOOKUP(B734,'Oficios_-_pend_criticas'!$C$3:$J$4739,7,0)&gt;VLOOKUP(B734,'Oficios_-_pend_criticas'!$C$3:$J$4739,5,0),"X",""))),""),"")</f>
        <v/>
      </c>
      <c r="W734" s="14" t="str">
        <f ca="1">IFERROR(IF(P734&lt;&gt;"X",IF(Q734&gt;0,IF(VLOOKUP(B734,'Oficios_-_pend_criticas'!$C$4:$J$4739,5,0)="","",IF(VLOOKUP(B734,'Oficios_-_pend_criticas'!$C$4:$J$4739,7,0)="",IF(TODAY()&gt;VLOOKUP(B734,'Oficios_-_pend_criticas'!$C$4:$J$4739,5,0),"X",""),IF(VLOOKUP(B734,'Oficios_-_pend_criticas'!$C$4:$J$4739,7,0)&gt;VLOOKUP(B734,'Oficios_-_pend_criticas'!$C$4:$J$4739,5,0),"X",""))),""),""),"")</f>
        <v/>
      </c>
    </row>
    <row r="735" spans="1:23" ht="36.75" hidden="1" customHeight="1" x14ac:dyDescent="0.25">
      <c r="A735" s="9" t="str">
        <f t="shared" si="33"/>
        <v/>
      </c>
      <c r="B735" s="10" t="s">
        <v>1788</v>
      </c>
      <c r="C735" s="11" t="e">
        <f>IF(B735="","",VLOOKUP(B735,#REF!,6,0))</f>
        <v>#REF!</v>
      </c>
      <c r="D735" s="12" t="e">
        <f>IF(B735="","",VLOOKUP(B735,#REF!,22,0))</f>
        <v>#REF!</v>
      </c>
      <c r="E735" s="10" t="e">
        <f>IF(B735="","",VLOOKUP(B735,Consultas_públicas!$A$376:$G$3879,7,0))</f>
        <v>#N/A</v>
      </c>
      <c r="F735" s="12" t="s">
        <v>1228</v>
      </c>
      <c r="G735" s="13">
        <v>43564</v>
      </c>
      <c r="H735" s="14" t="str">
        <f>IFERROR(IF(VLOOKUP(B735,'Oficios_-_pend_criticas'!$C$4:$D$4739,2,0)="","","X"),"")</f>
        <v/>
      </c>
      <c r="I735" s="12"/>
      <c r="J735" s="13"/>
      <c r="K735" s="10"/>
      <c r="L735" s="12" t="str">
        <f>IFERROR(VLOOKUP(B735,Retorno_da_RFB!$D$3:$I$6388,5,0),"")</f>
        <v>058</v>
      </c>
      <c r="M735" s="13">
        <f>IFERROR(VLOOKUP(B735,Retorno_da_RFB!$D$3:$I$6388,6,0),"")</f>
        <v>43584</v>
      </c>
      <c r="N735" s="10" t="str">
        <f>IFERROR(VLOOKUP(B735,Retorno_da_RFB!$D$3:$I$6388,3,0),"")</f>
        <v>8412.29.00</v>
      </c>
      <c r="O735" s="10" t="str">
        <f>IFERROR(VLOOKUP(B735,Retorno_da_RFB!$D$3:$I$6388,4,0),"")</f>
        <v>Motores hidráulicos de pistões radiais, acionados por came, de alto torque e baixa rotação, de deslocamento volumétrico máximo igual ou superior a 160cm³ por revolução, torque máximo igual ou superior a 225Nm e pressão máxima nominal igual ou inferior a 450bar.</v>
      </c>
      <c r="P735" s="12" t="str">
        <f>IFERROR(IF(N735="","",IF(VLOOKUP(LEFT(N735,10),'Universo_BK-BIT'!$A$5:$E$10005,2,0)="","X",VLOOKUP(LEFT(N735,10),'Universo_BK-BIT'!$A$5:$E$10005,2,0))),"X")</f>
        <v>BK</v>
      </c>
      <c r="Q735" s="12">
        <f>IFERROR(IF(P735="X","",VLOOKUP(LEFT(N735,10),'Universo_BK-BIT'!$A$5:$E$10005,3,0)),"")</f>
        <v>14</v>
      </c>
      <c r="R735" s="14" t="e">
        <f t="shared" si="34"/>
        <v>#REF!</v>
      </c>
      <c r="S735" s="14" t="e">
        <f t="shared" si="35"/>
        <v>#N/A</v>
      </c>
      <c r="T735" s="14"/>
      <c r="U735" s="14" t="str">
        <f ca="1">IFERROR(IF(P735="X",IF(VLOOKUP(B735,'Oficios_-_pend_criticas'!$C$3:$J$4739,5,0)="","",IF(VLOOKUP(B735,'Oficios_-_pend_criticas'!$C$3:$J$4739,7,0)="",IF(TODAY()&gt;VLOOKUP(B735,'Oficios_-_pend_criticas'!$C$3:$J$4739,5,0),"X",""),IF(VLOOKUP(B735,'Oficios_-_pend_criticas'!$C$3:$J$4739,7,0)&gt;VLOOKUP(B735,'Oficios_-_pend_criticas'!$C$3:$J$4739,5,0),"X",""))),""),"")</f>
        <v/>
      </c>
      <c r="V735" s="14" t="str">
        <f ca="1">IFERROR(IF(Q735=0,IF(VLOOKUP(B735,'Oficios_-_pend_criticas'!$C$3:$J$4739,5,0)="","",IF(VLOOKUP(B735,'Oficios_-_pend_criticas'!$C$3:$J$4739,7,0)="",IF(TODAY()&gt;VLOOKUP(B735,'Oficios_-_pend_criticas'!$C$3:$J$4739,5,0),"X",""),IF(VLOOKUP(B735,'Oficios_-_pend_criticas'!$C$3:$J$4739,7,0)&gt;VLOOKUP(B735,'Oficios_-_pend_criticas'!$C$3:$J$4739,5,0),"X",""))),""),"")</f>
        <v/>
      </c>
      <c r="W735" s="14" t="str">
        <f ca="1">IFERROR(IF(P735&lt;&gt;"X",IF(Q735&gt;0,IF(VLOOKUP(B735,'Oficios_-_pend_criticas'!$C$4:$J$4739,5,0)="","",IF(VLOOKUP(B735,'Oficios_-_pend_criticas'!$C$4:$J$4739,7,0)="",IF(TODAY()&gt;VLOOKUP(B735,'Oficios_-_pend_criticas'!$C$4:$J$4739,5,0),"X",""),IF(VLOOKUP(B735,'Oficios_-_pend_criticas'!$C$4:$J$4739,7,0)&gt;VLOOKUP(B735,'Oficios_-_pend_criticas'!$C$4:$J$4739,5,0),"X",""))),""),""),"")</f>
        <v/>
      </c>
    </row>
    <row r="736" spans="1:23" ht="36.75" hidden="1" customHeight="1" x14ac:dyDescent="0.25">
      <c r="A736" s="9" t="str">
        <f t="shared" si="33"/>
        <v/>
      </c>
      <c r="B736" s="10" t="s">
        <v>1792</v>
      </c>
      <c r="C736" s="11" t="e">
        <f>IF(B736="","",VLOOKUP(B736,#REF!,6,0))</f>
        <v>#REF!</v>
      </c>
      <c r="D736" s="12" t="e">
        <f>IF(B736="","",VLOOKUP(B736,#REF!,22,0))</f>
        <v>#REF!</v>
      </c>
      <c r="E736" s="10" t="e">
        <f>IF(B736="","",VLOOKUP(B736,Consultas_públicas!$A$376:$G$3879,7,0))</f>
        <v>#N/A</v>
      </c>
      <c r="F736" s="12" t="s">
        <v>1228</v>
      </c>
      <c r="G736" s="13">
        <v>43564</v>
      </c>
      <c r="H736" s="14" t="str">
        <f>IFERROR(IF(VLOOKUP(B736,'Oficios_-_pend_criticas'!$C$4:$D$4739,2,0)="","","X"),"")</f>
        <v/>
      </c>
      <c r="I736" s="12"/>
      <c r="J736" s="13"/>
      <c r="K736" s="10"/>
      <c r="L736" s="12" t="str">
        <f>IFERROR(VLOOKUP(B736,Retorno_da_RFB!$D$3:$I$6388,5,0),"")</f>
        <v>058</v>
      </c>
      <c r="M736" s="13">
        <f>IFERROR(VLOOKUP(B736,Retorno_da_RFB!$D$3:$I$6388,6,0),"")</f>
        <v>43584</v>
      </c>
      <c r="N736" s="10" t="str">
        <f>IFERROR(VLOOKUP(B736,Retorno_da_RFB!$D$3:$I$6388,3,0),"")</f>
        <v>8414.10.00</v>
      </c>
      <c r="O736" s="10" t="str">
        <f>IFERROR(VLOOKUP(B736,Retorno_da_RFB!$D$3:$I$6388,4,0),"")</f>
        <v>Unidades de geração de vácuo para uso industrial, com capacidade nominal de geração igual ou superior a 5.400m3/h a 45 mbar, dotadas de: bombas de vácuo de palhetas (vane) de refrigeração por solução liquida, em cabine insonorizada; vaso separador de líquido refrigerante, trocador de calor a ar para resfriamento do liquido refrigerante, filtros, válvulas, instrumentação, painel elétrico e de controle, tanque acumulador de vácuo, sistema de drenagem de condensado e tubulações.</v>
      </c>
      <c r="P736" s="12" t="str">
        <f>IFERROR(IF(N736="","",IF(VLOOKUP(LEFT(N736,10),'Universo_BK-BIT'!$A$5:$E$10005,2,0)="","X",VLOOKUP(LEFT(N736,10),'Universo_BK-BIT'!$A$5:$E$10005,2,0))),"X")</f>
        <v>BK</v>
      </c>
      <c r="Q736" s="12">
        <f>IFERROR(IF(P736="X","",VLOOKUP(LEFT(N736,10),'Universo_BK-BIT'!$A$5:$E$10005,3,0)),"")</f>
        <v>14</v>
      </c>
      <c r="R736" s="14" t="e">
        <f t="shared" si="34"/>
        <v>#REF!</v>
      </c>
      <c r="S736" s="14" t="e">
        <f t="shared" si="35"/>
        <v>#N/A</v>
      </c>
      <c r="T736" s="14"/>
      <c r="U736" s="14" t="str">
        <f ca="1">IFERROR(IF(P736="X",IF(VLOOKUP(B736,'Oficios_-_pend_criticas'!$C$3:$J$4739,5,0)="","",IF(VLOOKUP(B736,'Oficios_-_pend_criticas'!$C$3:$J$4739,7,0)="",IF(TODAY()&gt;VLOOKUP(B736,'Oficios_-_pend_criticas'!$C$3:$J$4739,5,0),"X",""),IF(VLOOKUP(B736,'Oficios_-_pend_criticas'!$C$3:$J$4739,7,0)&gt;VLOOKUP(B736,'Oficios_-_pend_criticas'!$C$3:$J$4739,5,0),"X",""))),""),"")</f>
        <v/>
      </c>
      <c r="V736" s="14" t="str">
        <f ca="1">IFERROR(IF(Q736=0,IF(VLOOKUP(B736,'Oficios_-_pend_criticas'!$C$3:$J$4739,5,0)="","",IF(VLOOKUP(B736,'Oficios_-_pend_criticas'!$C$3:$J$4739,7,0)="",IF(TODAY()&gt;VLOOKUP(B736,'Oficios_-_pend_criticas'!$C$3:$J$4739,5,0),"X",""),IF(VLOOKUP(B736,'Oficios_-_pend_criticas'!$C$3:$J$4739,7,0)&gt;VLOOKUP(B736,'Oficios_-_pend_criticas'!$C$3:$J$4739,5,0),"X",""))),""),"")</f>
        <v/>
      </c>
      <c r="W736" s="14" t="str">
        <f ca="1">IFERROR(IF(P736&lt;&gt;"X",IF(Q736&gt;0,IF(VLOOKUP(B736,'Oficios_-_pend_criticas'!$C$4:$J$4739,5,0)="","",IF(VLOOKUP(B736,'Oficios_-_pend_criticas'!$C$4:$J$4739,7,0)="",IF(TODAY()&gt;VLOOKUP(B736,'Oficios_-_pend_criticas'!$C$4:$J$4739,5,0),"X",""),IF(VLOOKUP(B736,'Oficios_-_pend_criticas'!$C$4:$J$4739,7,0)&gt;VLOOKUP(B736,'Oficios_-_pend_criticas'!$C$4:$J$4739,5,0),"X",""))),""),""),"")</f>
        <v/>
      </c>
    </row>
    <row r="737" spans="1:23" ht="36.75" hidden="1" customHeight="1" x14ac:dyDescent="0.25">
      <c r="A737" s="9" t="str">
        <f t="shared" si="33"/>
        <v/>
      </c>
      <c r="B737" s="10" t="s">
        <v>1794</v>
      </c>
      <c r="C737" s="11" t="e">
        <f>IF(B737="","",VLOOKUP(B737,#REF!,6,0))</f>
        <v>#REF!</v>
      </c>
      <c r="D737" s="12" t="e">
        <f>IF(B737="","",VLOOKUP(B737,#REF!,22,0))</f>
        <v>#REF!</v>
      </c>
      <c r="E737" s="10" t="e">
        <f>IF(B737="","",VLOOKUP(B737,Consultas_públicas!$A$376:$G$3879,7,0))</f>
        <v>#N/A</v>
      </c>
      <c r="F737" s="12" t="s">
        <v>1228</v>
      </c>
      <c r="G737" s="13">
        <v>43564</v>
      </c>
      <c r="H737" s="14" t="str">
        <f>IFERROR(IF(VLOOKUP(B737,'Oficios_-_pend_criticas'!$C$4:$D$4739,2,0)="","","X"),"")</f>
        <v/>
      </c>
      <c r="I737" s="12"/>
      <c r="J737" s="13"/>
      <c r="K737" s="10"/>
      <c r="L737" s="12" t="str">
        <f>IFERROR(VLOOKUP(B737,Retorno_da_RFB!$D$3:$I$6388,5,0),"")</f>
        <v>058</v>
      </c>
      <c r="M737" s="13">
        <f>IFERROR(VLOOKUP(B737,Retorno_da_RFB!$D$3:$I$6388,6,0),"")</f>
        <v>43584</v>
      </c>
      <c r="N737" s="10" t="str">
        <f>IFERROR(VLOOKUP(B737,Retorno_da_RFB!$D$3:$I$6388,3,0),"")</f>
        <v>8418.61.00</v>
      </c>
      <c r="O737" s="10" t="str">
        <f>IFERROR(VLOOKUP(B737,Retorno_da_RFB!$D$3:$I$6388,4,0),"")</f>
        <v>Bombas de calor movidas a gás natural (Gas Heat Pump) para sistemas de climatização, com potências de 25 ou 30HP, apresentadas em um corpo único com um motor a combustão interno, condensador, compressor com tecnologia de Fluxo de Refrigerante Variável (VRF) e ventilador, com capacidade de aquecimento de 80 ou 95kW em ambientes de sistemas de expansão direta ou indireta, com recurso de reaproveitamento térmico do motor para obtenção de água quente com capacidade de 36,4 ou 46kW, taxa de circulação de água quente de 3,9m³/h, utilizando fluido refrigerante.</v>
      </c>
      <c r="P737" s="12" t="str">
        <f>IFERROR(IF(N737="","",IF(VLOOKUP(LEFT(N737,10),'Universo_BK-BIT'!$A$5:$E$10005,2,0)="","X",VLOOKUP(LEFT(N737,10),'Universo_BK-BIT'!$A$5:$E$10005,2,0))),"X")</f>
        <v>BK</v>
      </c>
      <c r="Q737" s="12">
        <f>IFERROR(IF(P737="X","",VLOOKUP(LEFT(N737,10),'Universo_BK-BIT'!$A$5:$E$10005,3,0)),"")</f>
        <v>14</v>
      </c>
      <c r="R737" s="14" t="e">
        <f t="shared" si="34"/>
        <v>#REF!</v>
      </c>
      <c r="S737" s="14" t="e">
        <f t="shared" si="35"/>
        <v>#N/A</v>
      </c>
      <c r="T737" s="14"/>
      <c r="U737" s="14" t="str">
        <f ca="1">IFERROR(IF(P737="X",IF(VLOOKUP(B737,'Oficios_-_pend_criticas'!$C$3:$J$4739,5,0)="","",IF(VLOOKUP(B737,'Oficios_-_pend_criticas'!$C$3:$J$4739,7,0)="",IF(TODAY()&gt;VLOOKUP(B737,'Oficios_-_pend_criticas'!$C$3:$J$4739,5,0),"X",""),IF(VLOOKUP(B737,'Oficios_-_pend_criticas'!$C$3:$J$4739,7,0)&gt;VLOOKUP(B737,'Oficios_-_pend_criticas'!$C$3:$J$4739,5,0),"X",""))),""),"")</f>
        <v/>
      </c>
      <c r="V737" s="14" t="str">
        <f ca="1">IFERROR(IF(Q737=0,IF(VLOOKUP(B737,'Oficios_-_pend_criticas'!$C$3:$J$4739,5,0)="","",IF(VLOOKUP(B737,'Oficios_-_pend_criticas'!$C$3:$J$4739,7,0)="",IF(TODAY()&gt;VLOOKUP(B737,'Oficios_-_pend_criticas'!$C$3:$J$4739,5,0),"X",""),IF(VLOOKUP(B737,'Oficios_-_pend_criticas'!$C$3:$J$4739,7,0)&gt;VLOOKUP(B737,'Oficios_-_pend_criticas'!$C$3:$J$4739,5,0),"X",""))),""),"")</f>
        <v/>
      </c>
      <c r="W737" s="14" t="str">
        <f ca="1">IFERROR(IF(P737&lt;&gt;"X",IF(Q737&gt;0,IF(VLOOKUP(B737,'Oficios_-_pend_criticas'!$C$4:$J$4739,5,0)="","",IF(VLOOKUP(B737,'Oficios_-_pend_criticas'!$C$4:$J$4739,7,0)="",IF(TODAY()&gt;VLOOKUP(B737,'Oficios_-_pend_criticas'!$C$4:$J$4739,5,0),"X",""),IF(VLOOKUP(B737,'Oficios_-_pend_criticas'!$C$4:$J$4739,7,0)&gt;VLOOKUP(B737,'Oficios_-_pend_criticas'!$C$4:$J$4739,5,0),"X",""))),""),""),"")</f>
        <v/>
      </c>
    </row>
    <row r="738" spans="1:23" ht="36.75" hidden="1" customHeight="1" x14ac:dyDescent="0.25">
      <c r="A738" s="9" t="str">
        <f t="shared" si="33"/>
        <v/>
      </c>
      <c r="B738" s="10" t="s">
        <v>1797</v>
      </c>
      <c r="C738" s="11" t="e">
        <f>IF(B738="","",VLOOKUP(B738,#REF!,6,0))</f>
        <v>#REF!</v>
      </c>
      <c r="D738" s="12" t="e">
        <f>IF(B738="","",VLOOKUP(B738,#REF!,22,0))</f>
        <v>#REF!</v>
      </c>
      <c r="E738" s="10" t="e">
        <f>IF(B738="","",VLOOKUP(B738,Consultas_públicas!$A$376:$G$3879,7,0))</f>
        <v>#N/A</v>
      </c>
      <c r="F738" s="12" t="s">
        <v>1228</v>
      </c>
      <c r="G738" s="13">
        <v>43564</v>
      </c>
      <c r="H738" s="14" t="str">
        <f>IFERROR(IF(VLOOKUP(B738,'Oficios_-_pend_criticas'!$C$4:$D$4739,2,0)="","","X"),"")</f>
        <v/>
      </c>
      <c r="I738" s="12"/>
      <c r="J738" s="13"/>
      <c r="K738" s="10"/>
      <c r="L738" s="12" t="str">
        <f>IFERROR(VLOOKUP(B738,Retorno_da_RFB!$D$3:$I$6388,5,0),"")</f>
        <v>058</v>
      </c>
      <c r="M738" s="13">
        <f>IFERROR(VLOOKUP(B738,Retorno_da_RFB!$D$3:$I$6388,6,0),"")</f>
        <v>43584</v>
      </c>
      <c r="N738" s="10" t="str">
        <f>IFERROR(VLOOKUP(B738,Retorno_da_RFB!$D$3:$I$6388,3,0),"")</f>
        <v>8418.69.10</v>
      </c>
      <c r="O738" s="10" t="str">
        <f>IFERROR(VLOOKUP(B738,Retorno_da_RFB!$D$3:$I$6388,4,0),"")</f>
        <v>Máquinas dispensadoras de bebida “frozen” carbonatada e não carbonatada contendo de 2 a 4 barris de sabor e capacidade total de 60 a 82oz/min, com xaropadores cerâmicos, controlados por parafusos de regulagem; 1 (um) conjunto de refrigeração com controle de temperatura individualizado e capacidade de 15.000 até 19.000BTU/h; 2 a 4 tanques de expansão; um compressor “scroll”; reguladores de dióxido de carbono; um raspador interno para cada barril; um painel de controle programável para operação, configuração e diagnóstico; sistema inteligente de descongelamento com tempo total de 9 minutos e dispositivo de controle de corrente, pressões e temperatura; indicadores luminosos de status do produto; fluxo de ar do sistema de refrigeração das laterais para o topo.</v>
      </c>
      <c r="P738" s="12" t="str">
        <f>IFERROR(IF(N738="","",IF(VLOOKUP(LEFT(N738,10),'Universo_BK-BIT'!$A$5:$E$10005,2,0)="","X",VLOOKUP(LEFT(N738,10),'Universo_BK-BIT'!$A$5:$E$10005,2,0))),"X")</f>
        <v>BK</v>
      </c>
      <c r="Q738" s="12">
        <f>IFERROR(IF(P738="X","",VLOOKUP(LEFT(N738,10),'Universo_BK-BIT'!$A$5:$E$10005,3,0)),"")</f>
        <v>14</v>
      </c>
      <c r="R738" s="14" t="e">
        <f t="shared" si="34"/>
        <v>#REF!</v>
      </c>
      <c r="S738" s="14" t="e">
        <f t="shared" si="35"/>
        <v>#N/A</v>
      </c>
      <c r="T738" s="14"/>
      <c r="U738" s="14" t="str">
        <f ca="1">IFERROR(IF(P738="X",IF(VLOOKUP(B738,'Oficios_-_pend_criticas'!$C$3:$J$4739,5,0)="","",IF(VLOOKUP(B738,'Oficios_-_pend_criticas'!$C$3:$J$4739,7,0)="",IF(TODAY()&gt;VLOOKUP(B738,'Oficios_-_pend_criticas'!$C$3:$J$4739,5,0),"X",""),IF(VLOOKUP(B738,'Oficios_-_pend_criticas'!$C$3:$J$4739,7,0)&gt;VLOOKUP(B738,'Oficios_-_pend_criticas'!$C$3:$J$4739,5,0),"X",""))),""),"")</f>
        <v/>
      </c>
      <c r="V738" s="14" t="str">
        <f ca="1">IFERROR(IF(Q738=0,IF(VLOOKUP(B738,'Oficios_-_pend_criticas'!$C$3:$J$4739,5,0)="","",IF(VLOOKUP(B738,'Oficios_-_pend_criticas'!$C$3:$J$4739,7,0)="",IF(TODAY()&gt;VLOOKUP(B738,'Oficios_-_pend_criticas'!$C$3:$J$4739,5,0),"X",""),IF(VLOOKUP(B738,'Oficios_-_pend_criticas'!$C$3:$J$4739,7,0)&gt;VLOOKUP(B738,'Oficios_-_pend_criticas'!$C$3:$J$4739,5,0),"X",""))),""),"")</f>
        <v/>
      </c>
      <c r="W738" s="14" t="str">
        <f ca="1">IFERROR(IF(P738&lt;&gt;"X",IF(Q738&gt;0,IF(VLOOKUP(B738,'Oficios_-_pend_criticas'!$C$4:$J$4739,5,0)="","",IF(VLOOKUP(B738,'Oficios_-_pend_criticas'!$C$4:$J$4739,7,0)="",IF(TODAY()&gt;VLOOKUP(B738,'Oficios_-_pend_criticas'!$C$4:$J$4739,5,0),"X",""),IF(VLOOKUP(B738,'Oficios_-_pend_criticas'!$C$4:$J$4739,7,0)&gt;VLOOKUP(B738,'Oficios_-_pend_criticas'!$C$4:$J$4739,5,0),"X",""))),""),""),"")</f>
        <v/>
      </c>
    </row>
    <row r="739" spans="1:23" ht="36.75" hidden="1" customHeight="1" x14ac:dyDescent="0.25">
      <c r="A739" s="9" t="str">
        <f t="shared" si="33"/>
        <v/>
      </c>
      <c r="B739" s="10" t="s">
        <v>1800</v>
      </c>
      <c r="C739" s="11" t="e">
        <f>IF(B739="","",VLOOKUP(B739,#REF!,6,0))</f>
        <v>#REF!</v>
      </c>
      <c r="D739" s="12" t="e">
        <f>IF(B739="","",VLOOKUP(B739,#REF!,22,0))</f>
        <v>#REF!</v>
      </c>
      <c r="E739" s="10" t="e">
        <f>IF(B739="","",VLOOKUP(B739,Consultas_públicas!$A$376:$G$3879,7,0))</f>
        <v>#N/A</v>
      </c>
      <c r="F739" s="12" t="s">
        <v>1228</v>
      </c>
      <c r="G739" s="13">
        <v>43564</v>
      </c>
      <c r="H739" s="14" t="str">
        <f>IFERROR(IF(VLOOKUP(B739,'Oficios_-_pend_criticas'!$C$4:$D$4739,2,0)="","","X"),"")</f>
        <v/>
      </c>
      <c r="I739" s="12"/>
      <c r="J739" s="13"/>
      <c r="K739" s="10"/>
      <c r="L739" s="12" t="str">
        <f>IFERROR(VLOOKUP(B739,Retorno_da_RFB!$D$3:$I$6388,5,0),"")</f>
        <v>058</v>
      </c>
      <c r="M739" s="13">
        <f>IFERROR(VLOOKUP(B739,Retorno_da_RFB!$D$3:$I$6388,6,0),"")</f>
        <v>43584</v>
      </c>
      <c r="N739" s="10" t="str">
        <f>IFERROR(VLOOKUP(B739,Retorno_da_RFB!$D$3:$I$6388,3,0),"")</f>
        <v>8419.81.90</v>
      </c>
      <c r="O739" s="10" t="str">
        <f>IFERROR(VLOOKUP(B739,Retorno_da_RFB!$D$3:$I$6388,4,0),"")</f>
        <v>Máquinas automáticas de café expresso ou outras bebidas solúveis em água quente, em torre ou bancada, dotadas de: sistema de entrada de água com eletroválvula, saída de água quente em separado, dispositivo de aquecimento incorporado com caldeira ajustada para diferentes temperaturas; com ou sem fornecimento de vapor; recipiente para ingredientes; moedor de café; misturador; dosador; bomba; motor de troca de coluna; recipiente de resíduos líquidos; painel de controle ; grade e suporte para copos; possibilidade de iluminação LED ao fundo da tela “touchscreen”; rendimento aproximado variável entre 80 a 240 xícaras por hora; com potência nominal de até 2.300W e dotada de sistema ECO minimizando o consumo de energia.</v>
      </c>
      <c r="P739" s="12" t="str">
        <f>IFERROR(IF(N739="","",IF(VLOOKUP(LEFT(N739,10),'Universo_BK-BIT'!$A$5:$E$10005,2,0)="","X",VLOOKUP(LEFT(N739,10),'Universo_BK-BIT'!$A$5:$E$10005,2,0))),"X")</f>
        <v>BK</v>
      </c>
      <c r="Q739" s="12">
        <f>IFERROR(IF(P739="X","",VLOOKUP(LEFT(N739,10),'Universo_BK-BIT'!$A$5:$E$10005,3,0)),"")</f>
        <v>14</v>
      </c>
      <c r="R739" s="14" t="e">
        <f t="shared" si="34"/>
        <v>#REF!</v>
      </c>
      <c r="S739" s="14" t="e">
        <f t="shared" si="35"/>
        <v>#N/A</v>
      </c>
      <c r="T739" s="14"/>
      <c r="U739" s="14" t="str">
        <f ca="1">IFERROR(IF(P739="X",IF(VLOOKUP(B739,'Oficios_-_pend_criticas'!$C$3:$J$4739,5,0)="","",IF(VLOOKUP(B739,'Oficios_-_pend_criticas'!$C$3:$J$4739,7,0)="",IF(TODAY()&gt;VLOOKUP(B739,'Oficios_-_pend_criticas'!$C$3:$J$4739,5,0),"X",""),IF(VLOOKUP(B739,'Oficios_-_pend_criticas'!$C$3:$J$4739,7,0)&gt;VLOOKUP(B739,'Oficios_-_pend_criticas'!$C$3:$J$4739,5,0),"X",""))),""),"")</f>
        <v/>
      </c>
      <c r="V739" s="14" t="str">
        <f ca="1">IFERROR(IF(Q739=0,IF(VLOOKUP(B739,'Oficios_-_pend_criticas'!$C$3:$J$4739,5,0)="","",IF(VLOOKUP(B739,'Oficios_-_pend_criticas'!$C$3:$J$4739,7,0)="",IF(TODAY()&gt;VLOOKUP(B739,'Oficios_-_pend_criticas'!$C$3:$J$4739,5,0),"X",""),IF(VLOOKUP(B739,'Oficios_-_pend_criticas'!$C$3:$J$4739,7,0)&gt;VLOOKUP(B739,'Oficios_-_pend_criticas'!$C$3:$J$4739,5,0),"X",""))),""),"")</f>
        <v/>
      </c>
      <c r="W739" s="14" t="str">
        <f ca="1">IFERROR(IF(P739&lt;&gt;"X",IF(Q739&gt;0,IF(VLOOKUP(B739,'Oficios_-_pend_criticas'!$C$4:$J$4739,5,0)="","",IF(VLOOKUP(B739,'Oficios_-_pend_criticas'!$C$4:$J$4739,7,0)="",IF(TODAY()&gt;VLOOKUP(B739,'Oficios_-_pend_criticas'!$C$4:$J$4739,5,0),"X",""),IF(VLOOKUP(B739,'Oficios_-_pend_criticas'!$C$4:$J$4739,7,0)&gt;VLOOKUP(B739,'Oficios_-_pend_criticas'!$C$4:$J$4739,5,0),"X",""))),""),""),"")</f>
        <v/>
      </c>
    </row>
    <row r="740" spans="1:23" ht="36.75" hidden="1" customHeight="1" x14ac:dyDescent="0.25">
      <c r="A740" s="9" t="str">
        <f t="shared" si="33"/>
        <v/>
      </c>
      <c r="B740" s="10" t="s">
        <v>1802</v>
      </c>
      <c r="C740" s="11" t="e">
        <f>IF(B740="","",VLOOKUP(B740,#REF!,6,0))</f>
        <v>#REF!</v>
      </c>
      <c r="D740" s="12" t="e">
        <f>IF(B740="","",VLOOKUP(B740,#REF!,22,0))</f>
        <v>#REF!</v>
      </c>
      <c r="E740" s="10" t="e">
        <f>IF(B740="","",VLOOKUP(B740,Consultas_públicas!$A$376:$G$3879,7,0))</f>
        <v>#N/A</v>
      </c>
      <c r="F740" s="12" t="s">
        <v>1228</v>
      </c>
      <c r="G740" s="13">
        <v>43564</v>
      </c>
      <c r="H740" s="14" t="str">
        <f>IFERROR(IF(VLOOKUP(B740,'Oficios_-_pend_criticas'!$C$4:$D$4739,2,0)="","","X"),"")</f>
        <v/>
      </c>
      <c r="I740" s="12"/>
      <c r="J740" s="13"/>
      <c r="K740" s="10"/>
      <c r="L740" s="12" t="str">
        <f>IFERROR(VLOOKUP(B740,Retorno_da_RFB!$D$3:$I$6388,5,0),"")</f>
        <v>058</v>
      </c>
      <c r="M740" s="13">
        <f>IFERROR(VLOOKUP(B740,Retorno_da_RFB!$D$3:$I$6388,6,0),"")</f>
        <v>43584</v>
      </c>
      <c r="N740" s="10" t="str">
        <f>IFERROR(VLOOKUP(B740,Retorno_da_RFB!$D$3:$I$6388,3,0),"")</f>
        <v>8421.19.10</v>
      </c>
      <c r="O740" s="10" t="str">
        <f>IFERROR(VLOOKUP(B740,Retorno_da_RFB!$D$3:$I$6388,4,0),"")</f>
        <v>Centrifugas microematócritas de alta velocidade, com capacidade de 24 tubos de 1,5mm de diâmetro e 75mm de altura, velocidade máxima de 12.000 rotações por minuto (rpm), campo Centrifugo Relativo (RCF) de 13.500, 14.500 ou 15.300xg e faixa do temporizador de 0~10, 0~30, 0~99 ou 1~99min.</v>
      </c>
      <c r="P740" s="12" t="str">
        <f>IFERROR(IF(N740="","",IF(VLOOKUP(LEFT(N740,10),'Universo_BK-BIT'!$A$5:$E$10005,2,0)="","X",VLOOKUP(LEFT(N740,10),'Universo_BK-BIT'!$A$5:$E$10005,2,0))),"X")</f>
        <v>BK</v>
      </c>
      <c r="Q740" s="12">
        <f>IFERROR(IF(P740="X","",VLOOKUP(LEFT(N740,10),'Universo_BK-BIT'!$A$5:$E$10005,3,0)),"")</f>
        <v>14</v>
      </c>
      <c r="R740" s="14" t="e">
        <f t="shared" si="34"/>
        <v>#REF!</v>
      </c>
      <c r="S740" s="14" t="e">
        <f t="shared" si="35"/>
        <v>#N/A</v>
      </c>
      <c r="T740" s="14"/>
      <c r="U740" s="14" t="str">
        <f ca="1">IFERROR(IF(P740="X",IF(VLOOKUP(B740,'Oficios_-_pend_criticas'!$C$3:$J$4739,5,0)="","",IF(VLOOKUP(B740,'Oficios_-_pend_criticas'!$C$3:$J$4739,7,0)="",IF(TODAY()&gt;VLOOKUP(B740,'Oficios_-_pend_criticas'!$C$3:$J$4739,5,0),"X",""),IF(VLOOKUP(B740,'Oficios_-_pend_criticas'!$C$3:$J$4739,7,0)&gt;VLOOKUP(B740,'Oficios_-_pend_criticas'!$C$3:$J$4739,5,0),"X",""))),""),"")</f>
        <v/>
      </c>
      <c r="V740" s="14" t="str">
        <f ca="1">IFERROR(IF(Q740=0,IF(VLOOKUP(B740,'Oficios_-_pend_criticas'!$C$3:$J$4739,5,0)="","",IF(VLOOKUP(B740,'Oficios_-_pend_criticas'!$C$3:$J$4739,7,0)="",IF(TODAY()&gt;VLOOKUP(B740,'Oficios_-_pend_criticas'!$C$3:$J$4739,5,0),"X",""),IF(VLOOKUP(B740,'Oficios_-_pend_criticas'!$C$3:$J$4739,7,0)&gt;VLOOKUP(B740,'Oficios_-_pend_criticas'!$C$3:$J$4739,5,0),"X",""))),""),"")</f>
        <v/>
      </c>
      <c r="W740" s="14" t="str">
        <f ca="1">IFERROR(IF(P740&lt;&gt;"X",IF(Q740&gt;0,IF(VLOOKUP(B740,'Oficios_-_pend_criticas'!$C$4:$J$4739,5,0)="","",IF(VLOOKUP(B740,'Oficios_-_pend_criticas'!$C$4:$J$4739,7,0)="",IF(TODAY()&gt;VLOOKUP(B740,'Oficios_-_pend_criticas'!$C$4:$J$4739,5,0),"X",""),IF(VLOOKUP(B740,'Oficios_-_pend_criticas'!$C$4:$J$4739,7,0)&gt;VLOOKUP(B740,'Oficios_-_pend_criticas'!$C$4:$J$4739,5,0),"X",""))),""),""),"")</f>
        <v/>
      </c>
    </row>
    <row r="741" spans="1:23" ht="36.75" hidden="1" customHeight="1" x14ac:dyDescent="0.25">
      <c r="A741" s="9" t="str">
        <f t="shared" si="33"/>
        <v/>
      </c>
      <c r="B741" s="10" t="s">
        <v>1804</v>
      </c>
      <c r="C741" s="11" t="e">
        <f>IF(B741="","",VLOOKUP(B741,#REF!,6,0))</f>
        <v>#REF!</v>
      </c>
      <c r="D741" s="12" t="e">
        <f>IF(B741="","",VLOOKUP(B741,#REF!,22,0))</f>
        <v>#REF!</v>
      </c>
      <c r="E741" s="10" t="e">
        <f>IF(B741="","",VLOOKUP(B741,Consultas_públicas!$A$376:$G$3879,7,0))</f>
        <v>#N/A</v>
      </c>
      <c r="F741" s="12" t="s">
        <v>1228</v>
      </c>
      <c r="G741" s="13">
        <v>43564</v>
      </c>
      <c r="H741" s="14" t="str">
        <f>IFERROR(IF(VLOOKUP(B741,'Oficios_-_pend_criticas'!$C$4:$D$4739,2,0)="","","X"),"")</f>
        <v/>
      </c>
      <c r="I741" s="12"/>
      <c r="J741" s="13"/>
      <c r="K741" s="10"/>
      <c r="L741" s="12" t="str">
        <f>IFERROR(VLOOKUP(B741,Retorno_da_RFB!$D$3:$I$6388,5,0),"")</f>
        <v>058</v>
      </c>
      <c r="M741" s="13">
        <f>IFERROR(VLOOKUP(B741,Retorno_da_RFB!$D$3:$I$6388,6,0),"")</f>
        <v>43584</v>
      </c>
      <c r="N741" s="10" t="str">
        <f>IFERROR(VLOOKUP(B741,Retorno_da_RFB!$D$3:$I$6388,3,0),"")</f>
        <v>8422.40.90</v>
      </c>
      <c r="O741" s="10" t="str">
        <f>IFERROR(VLOOKUP(B741,Retorno_da_RFB!$D$3:$I$6388,4,0),"")</f>
        <v>Máquinas automáticas de alta velocidade para embalar confeitos de goma ou prensados, com dimensões aproximadas entre 18 e 25mm de comprimento, 8 e 15mm de largura e 4 e 8mm de altura (espessura), em embalagens de papel laminado termoselável, com dimensões finais aproximadas entre 15 e 75mm de comprimento, 18 e 25mm de largura e 8 e 15mm de altura, dotadas de esteira de alimentação contínuo com funil de aproximadamente 50 litros, 2 canais vibratórios com escovas rotativas, sistema de alimentação automática de papel de embalagem por bobinas, dispositivo de centralização e corte, dispositivo para troca automática de bobina e emenda, estação de dobra, dispositivo de selagem com “hot melt“ (cola quente) e resfriamento, com produtividade aproximada de até 350 embalagens/minuto e  painel de controle com tela tipo “touchscreen“ e controlador lógico programável (CLP).</v>
      </c>
      <c r="P741" s="12" t="str">
        <f>IFERROR(IF(N741="","",IF(VLOOKUP(LEFT(N741,10),'Universo_BK-BIT'!$A$5:$E$10005,2,0)="","X",VLOOKUP(LEFT(N741,10),'Universo_BK-BIT'!$A$5:$E$10005,2,0))),"X")</f>
        <v>BK</v>
      </c>
      <c r="Q741" s="12">
        <f>IFERROR(IF(P741="X","",VLOOKUP(LEFT(N741,10),'Universo_BK-BIT'!$A$5:$E$10005,3,0)),"")</f>
        <v>14</v>
      </c>
      <c r="R741" s="14" t="e">
        <f t="shared" si="34"/>
        <v>#REF!</v>
      </c>
      <c r="S741" s="14" t="e">
        <f t="shared" si="35"/>
        <v>#N/A</v>
      </c>
      <c r="T741" s="14"/>
      <c r="U741" s="14" t="str">
        <f ca="1">IFERROR(IF(P741="X",IF(VLOOKUP(B741,'Oficios_-_pend_criticas'!$C$3:$J$4739,5,0)="","",IF(VLOOKUP(B741,'Oficios_-_pend_criticas'!$C$3:$J$4739,7,0)="",IF(TODAY()&gt;VLOOKUP(B741,'Oficios_-_pend_criticas'!$C$3:$J$4739,5,0),"X",""),IF(VLOOKUP(B741,'Oficios_-_pend_criticas'!$C$3:$J$4739,7,0)&gt;VLOOKUP(B741,'Oficios_-_pend_criticas'!$C$3:$J$4739,5,0),"X",""))),""),"")</f>
        <v/>
      </c>
      <c r="V741" s="14" t="str">
        <f ca="1">IFERROR(IF(Q741=0,IF(VLOOKUP(B741,'Oficios_-_pend_criticas'!$C$3:$J$4739,5,0)="","",IF(VLOOKUP(B741,'Oficios_-_pend_criticas'!$C$3:$J$4739,7,0)="",IF(TODAY()&gt;VLOOKUP(B741,'Oficios_-_pend_criticas'!$C$3:$J$4739,5,0),"X",""),IF(VLOOKUP(B741,'Oficios_-_pend_criticas'!$C$3:$J$4739,7,0)&gt;VLOOKUP(B741,'Oficios_-_pend_criticas'!$C$3:$J$4739,5,0),"X",""))),""),"")</f>
        <v/>
      </c>
      <c r="W741" s="14" t="str">
        <f ca="1">IFERROR(IF(P741&lt;&gt;"X",IF(Q741&gt;0,IF(VLOOKUP(B741,'Oficios_-_pend_criticas'!$C$4:$J$4739,5,0)="","",IF(VLOOKUP(B741,'Oficios_-_pend_criticas'!$C$4:$J$4739,7,0)="",IF(TODAY()&gt;VLOOKUP(B741,'Oficios_-_pend_criticas'!$C$4:$J$4739,5,0),"X",""),IF(VLOOKUP(B741,'Oficios_-_pend_criticas'!$C$4:$J$4739,7,0)&gt;VLOOKUP(B741,'Oficios_-_pend_criticas'!$C$4:$J$4739,5,0),"X",""))),""),""),"")</f>
        <v/>
      </c>
    </row>
    <row r="742" spans="1:23" ht="36.75" hidden="1" customHeight="1" x14ac:dyDescent="0.25">
      <c r="A742" s="9" t="str">
        <f t="shared" si="33"/>
        <v/>
      </c>
      <c r="B742" s="10" t="s">
        <v>1806</v>
      </c>
      <c r="C742" s="11" t="e">
        <f>IF(B742="","",VLOOKUP(B742,#REF!,6,0))</f>
        <v>#REF!</v>
      </c>
      <c r="D742" s="12" t="e">
        <f>IF(B742="","",VLOOKUP(B742,#REF!,22,0))</f>
        <v>#REF!</v>
      </c>
      <c r="E742" s="10" t="e">
        <f>IF(B742="","",VLOOKUP(B742,Consultas_públicas!$A$376:$G$3879,7,0))</f>
        <v>#N/A</v>
      </c>
      <c r="F742" s="12" t="s">
        <v>1228</v>
      </c>
      <c r="G742" s="13">
        <v>43564</v>
      </c>
      <c r="H742" s="14" t="str">
        <f>IFERROR(IF(VLOOKUP(B742,'Oficios_-_pend_criticas'!$C$4:$D$4739,2,0)="","","X"),"")</f>
        <v/>
      </c>
      <c r="I742" s="12"/>
      <c r="J742" s="13"/>
      <c r="K742" s="10"/>
      <c r="L742" s="12" t="str">
        <f>IFERROR(VLOOKUP(B742,Retorno_da_RFB!$D$3:$I$6388,5,0),"")</f>
        <v>058</v>
      </c>
      <c r="M742" s="13">
        <f>IFERROR(VLOOKUP(B742,Retorno_da_RFB!$D$3:$I$6388,6,0),"")</f>
        <v>43584</v>
      </c>
      <c r="N742" s="10" t="str">
        <f>IFERROR(VLOOKUP(B742,Retorno_da_RFB!$D$3:$I$6388,3,0),"")</f>
        <v>8423.30.90</v>
      </c>
      <c r="O742" s="10" t="str">
        <f>IFERROR(VLOOKUP(B742,Retorno_da_RFB!$D$3:$I$6388,4,0),"")</f>
        <v>Máquinas reguladoras de fluxo automático para dosagem gravimétrica de grãos com capacidade de 15.000kg/h, dotada de: caixa metálica, corpo de medição com células de carga, válvula de dosagem com acionamento a diafragma e sistema eletrônico de controle universal.</v>
      </c>
      <c r="P742" s="12" t="str">
        <f>IFERROR(IF(N742="","",IF(VLOOKUP(LEFT(N742,10),'Universo_BK-BIT'!$A$5:$E$10005,2,0)="","X",VLOOKUP(LEFT(N742,10),'Universo_BK-BIT'!$A$5:$E$10005,2,0))),"X")</f>
        <v>BK</v>
      </c>
      <c r="Q742" s="12">
        <f>IFERROR(IF(P742="X","",VLOOKUP(LEFT(N742,10),'Universo_BK-BIT'!$A$5:$E$10005,3,0)),"")</f>
        <v>14</v>
      </c>
      <c r="R742" s="14" t="e">
        <f t="shared" si="34"/>
        <v>#REF!</v>
      </c>
      <c r="S742" s="14" t="e">
        <f t="shared" si="35"/>
        <v>#N/A</v>
      </c>
      <c r="T742" s="14"/>
      <c r="U742" s="14" t="str">
        <f ca="1">IFERROR(IF(P742="X",IF(VLOOKUP(B742,'Oficios_-_pend_criticas'!$C$3:$J$4739,5,0)="","",IF(VLOOKUP(B742,'Oficios_-_pend_criticas'!$C$3:$J$4739,7,0)="",IF(TODAY()&gt;VLOOKUP(B742,'Oficios_-_pend_criticas'!$C$3:$J$4739,5,0),"X",""),IF(VLOOKUP(B742,'Oficios_-_pend_criticas'!$C$3:$J$4739,7,0)&gt;VLOOKUP(B742,'Oficios_-_pend_criticas'!$C$3:$J$4739,5,0),"X",""))),""),"")</f>
        <v/>
      </c>
      <c r="V742" s="14" t="str">
        <f ca="1">IFERROR(IF(Q742=0,IF(VLOOKUP(B742,'Oficios_-_pend_criticas'!$C$3:$J$4739,5,0)="","",IF(VLOOKUP(B742,'Oficios_-_pend_criticas'!$C$3:$J$4739,7,0)="",IF(TODAY()&gt;VLOOKUP(B742,'Oficios_-_pend_criticas'!$C$3:$J$4739,5,0),"X",""),IF(VLOOKUP(B742,'Oficios_-_pend_criticas'!$C$3:$J$4739,7,0)&gt;VLOOKUP(B742,'Oficios_-_pend_criticas'!$C$3:$J$4739,5,0),"X",""))),""),"")</f>
        <v/>
      </c>
      <c r="W742" s="14" t="str">
        <f ca="1">IFERROR(IF(P742&lt;&gt;"X",IF(Q742&gt;0,IF(VLOOKUP(B742,'Oficios_-_pend_criticas'!$C$4:$J$4739,5,0)="","",IF(VLOOKUP(B742,'Oficios_-_pend_criticas'!$C$4:$J$4739,7,0)="",IF(TODAY()&gt;VLOOKUP(B742,'Oficios_-_pend_criticas'!$C$4:$J$4739,5,0),"X",""),IF(VLOOKUP(B742,'Oficios_-_pend_criticas'!$C$4:$J$4739,7,0)&gt;VLOOKUP(B742,'Oficios_-_pend_criticas'!$C$4:$J$4739,5,0),"X",""))),""),""),"")</f>
        <v/>
      </c>
    </row>
    <row r="743" spans="1:23" ht="36.75" hidden="1" customHeight="1" x14ac:dyDescent="0.25">
      <c r="A743" s="9" t="str">
        <f t="shared" si="33"/>
        <v/>
      </c>
      <c r="B743" s="10" t="s">
        <v>1809</v>
      </c>
      <c r="C743" s="11" t="e">
        <f>IF(B743="","",VLOOKUP(B743,#REF!,6,0))</f>
        <v>#REF!</v>
      </c>
      <c r="D743" s="12" t="e">
        <f>IF(B743="","",VLOOKUP(B743,#REF!,22,0))</f>
        <v>#REF!</v>
      </c>
      <c r="E743" s="10" t="e">
        <f>IF(B743="","",VLOOKUP(B743,Consultas_públicas!$A$376:$G$3879,7,0))</f>
        <v>#N/A</v>
      </c>
      <c r="F743" s="12" t="s">
        <v>1228</v>
      </c>
      <c r="G743" s="13">
        <v>43564</v>
      </c>
      <c r="H743" s="14" t="str">
        <f>IFERROR(IF(VLOOKUP(B743,'Oficios_-_pend_criticas'!$C$4:$D$4739,2,0)="","","X"),"")</f>
        <v/>
      </c>
      <c r="I743" s="12"/>
      <c r="J743" s="13"/>
      <c r="K743" s="10"/>
      <c r="L743" s="12" t="str">
        <f>IFERROR(VLOOKUP(B743,Retorno_da_RFB!$D$3:$I$6388,5,0),"")</f>
        <v>058</v>
      </c>
      <c r="M743" s="13">
        <f>IFERROR(VLOOKUP(B743,Retorno_da_RFB!$D$3:$I$6388,6,0),"")</f>
        <v>43584</v>
      </c>
      <c r="N743" s="10" t="str">
        <f>IFERROR(VLOOKUP(B743,Retorno_da_RFB!$D$3:$I$6388,3,0),"")</f>
        <v>8427.10.19</v>
      </c>
      <c r="O743" s="10" t="str">
        <f>IFERROR(VLOOKUP(B743,Retorno_da_RFB!$D$3:$I$6388,4,0),"")</f>
        <v>Empilhadeiras elétricas patoladas com timão, autopropulsadas, dotada de motor elétrico de tração de corrente alternada (AC), para operador a pé e/ou operador embarcado sob plataforma articulada; Capacidade de carga igual ou superior 1.400kg, mas inferior ou igual a 1.600kg; Altura máxima de elevação de 6000mm.</v>
      </c>
      <c r="P743" s="12" t="str">
        <f>IFERROR(IF(N743="","",IF(VLOOKUP(LEFT(N743,10),'Universo_BK-BIT'!$A$5:$E$10005,2,0)="","X",VLOOKUP(LEFT(N743,10),'Universo_BK-BIT'!$A$5:$E$10005,2,0))),"X")</f>
        <v>BK</v>
      </c>
      <c r="Q743" s="12">
        <f>IFERROR(IF(P743="X","",VLOOKUP(LEFT(N743,10),'Universo_BK-BIT'!$A$5:$E$10005,3,0)),"")</f>
        <v>14</v>
      </c>
      <c r="R743" s="14" t="e">
        <f t="shared" si="34"/>
        <v>#REF!</v>
      </c>
      <c r="S743" s="14" t="e">
        <f t="shared" si="35"/>
        <v>#N/A</v>
      </c>
      <c r="T743" s="14"/>
      <c r="U743" s="14" t="str">
        <f ca="1">IFERROR(IF(P743="X",IF(VLOOKUP(B743,'Oficios_-_pend_criticas'!$C$3:$J$4739,5,0)="","",IF(VLOOKUP(B743,'Oficios_-_pend_criticas'!$C$3:$J$4739,7,0)="",IF(TODAY()&gt;VLOOKUP(B743,'Oficios_-_pend_criticas'!$C$3:$J$4739,5,0),"X",""),IF(VLOOKUP(B743,'Oficios_-_pend_criticas'!$C$3:$J$4739,7,0)&gt;VLOOKUP(B743,'Oficios_-_pend_criticas'!$C$3:$J$4739,5,0),"X",""))),""),"")</f>
        <v/>
      </c>
      <c r="V743" s="14" t="str">
        <f ca="1">IFERROR(IF(Q743=0,IF(VLOOKUP(B743,'Oficios_-_pend_criticas'!$C$3:$J$4739,5,0)="","",IF(VLOOKUP(B743,'Oficios_-_pend_criticas'!$C$3:$J$4739,7,0)="",IF(TODAY()&gt;VLOOKUP(B743,'Oficios_-_pend_criticas'!$C$3:$J$4739,5,0),"X",""),IF(VLOOKUP(B743,'Oficios_-_pend_criticas'!$C$3:$J$4739,7,0)&gt;VLOOKUP(B743,'Oficios_-_pend_criticas'!$C$3:$J$4739,5,0),"X",""))),""),"")</f>
        <v/>
      </c>
      <c r="W743" s="14" t="str">
        <f ca="1">IFERROR(IF(P743&lt;&gt;"X",IF(Q743&gt;0,IF(VLOOKUP(B743,'Oficios_-_pend_criticas'!$C$4:$J$4739,5,0)="","",IF(VLOOKUP(B743,'Oficios_-_pend_criticas'!$C$4:$J$4739,7,0)="",IF(TODAY()&gt;VLOOKUP(B743,'Oficios_-_pend_criticas'!$C$4:$J$4739,5,0),"X",""),IF(VLOOKUP(B743,'Oficios_-_pend_criticas'!$C$4:$J$4739,7,0)&gt;VLOOKUP(B743,'Oficios_-_pend_criticas'!$C$4:$J$4739,5,0),"X",""))),""),""),"")</f>
        <v/>
      </c>
    </row>
    <row r="744" spans="1:23" ht="36.75" hidden="1" customHeight="1" x14ac:dyDescent="0.25">
      <c r="A744" s="9" t="str">
        <f t="shared" si="33"/>
        <v/>
      </c>
      <c r="B744" s="10" t="s">
        <v>1811</v>
      </c>
      <c r="C744" s="11" t="e">
        <f>IF(B744="","",VLOOKUP(B744,#REF!,6,0))</f>
        <v>#REF!</v>
      </c>
      <c r="D744" s="12" t="e">
        <f>IF(B744="","",VLOOKUP(B744,#REF!,22,0))</f>
        <v>#REF!</v>
      </c>
      <c r="E744" s="10" t="e">
        <f>IF(B744="","",VLOOKUP(B744,Consultas_públicas!$A$376:$G$3879,7,0))</f>
        <v>#N/A</v>
      </c>
      <c r="F744" s="12" t="s">
        <v>1228</v>
      </c>
      <c r="G744" s="13">
        <v>43564</v>
      </c>
      <c r="H744" s="14" t="str">
        <f>IFERROR(IF(VLOOKUP(B744,'Oficios_-_pend_criticas'!$C$4:$D$4739,2,0)="","","X"),"")</f>
        <v/>
      </c>
      <c r="I744" s="12"/>
      <c r="J744" s="13"/>
      <c r="K744" s="10"/>
      <c r="L744" s="12" t="str">
        <f>IFERROR(VLOOKUP(B744,Retorno_da_RFB!$D$3:$I$6388,5,0),"")</f>
        <v>058</v>
      </c>
      <c r="M744" s="13">
        <f>IFERROR(VLOOKUP(B744,Retorno_da_RFB!$D$3:$I$6388,6,0),"")</f>
        <v>43584</v>
      </c>
      <c r="N744" s="10" t="str">
        <f>IFERROR(VLOOKUP(B744,Retorno_da_RFB!$D$3:$I$6388,3,0),"")</f>
        <v>8427.10.90</v>
      </c>
      <c r="O744" s="10" t="str">
        <f>IFERROR(VLOOKUP(B744,Retorno_da_RFB!$D$3:$I$6388,4,0),"")</f>
        <v>Selecionadoras de pedidos vertical, autopropulsadas, dotada de motor elétrico de tração de corrente alternada (AC); Plataforma para operador a bordo acoplada ao mastro elevável; Capacidade máxima de carga da bandeja de 100kg; Altura máxima de elevação da plataforma 5.300mm (limites inclusos).</v>
      </c>
      <c r="P744" s="12" t="str">
        <f>IFERROR(IF(N744="","",IF(VLOOKUP(LEFT(N744,10),'Universo_BK-BIT'!$A$5:$E$10005,2,0)="","X",VLOOKUP(LEFT(N744,10),'Universo_BK-BIT'!$A$5:$E$10005,2,0))),"X")</f>
        <v>BK</v>
      </c>
      <c r="Q744" s="12">
        <f>IFERROR(IF(P744="X","",VLOOKUP(LEFT(N744,10),'Universo_BK-BIT'!$A$5:$E$10005,3,0)),"")</f>
        <v>14</v>
      </c>
      <c r="R744" s="14" t="e">
        <f t="shared" si="34"/>
        <v>#REF!</v>
      </c>
      <c r="S744" s="14" t="e">
        <f t="shared" si="35"/>
        <v>#N/A</v>
      </c>
      <c r="T744" s="14"/>
      <c r="U744" s="14" t="str">
        <f ca="1">IFERROR(IF(P744="X",IF(VLOOKUP(B744,'Oficios_-_pend_criticas'!$C$3:$J$4739,5,0)="","",IF(VLOOKUP(B744,'Oficios_-_pend_criticas'!$C$3:$J$4739,7,0)="",IF(TODAY()&gt;VLOOKUP(B744,'Oficios_-_pend_criticas'!$C$3:$J$4739,5,0),"X",""),IF(VLOOKUP(B744,'Oficios_-_pend_criticas'!$C$3:$J$4739,7,0)&gt;VLOOKUP(B744,'Oficios_-_pend_criticas'!$C$3:$J$4739,5,0),"X",""))),""),"")</f>
        <v/>
      </c>
      <c r="V744" s="14" t="str">
        <f ca="1">IFERROR(IF(Q744=0,IF(VLOOKUP(B744,'Oficios_-_pend_criticas'!$C$3:$J$4739,5,0)="","",IF(VLOOKUP(B744,'Oficios_-_pend_criticas'!$C$3:$J$4739,7,0)="",IF(TODAY()&gt;VLOOKUP(B744,'Oficios_-_pend_criticas'!$C$3:$J$4739,5,0),"X",""),IF(VLOOKUP(B744,'Oficios_-_pend_criticas'!$C$3:$J$4739,7,0)&gt;VLOOKUP(B744,'Oficios_-_pend_criticas'!$C$3:$J$4739,5,0),"X",""))),""),"")</f>
        <v/>
      </c>
      <c r="W744" s="14" t="str">
        <f ca="1">IFERROR(IF(P744&lt;&gt;"X",IF(Q744&gt;0,IF(VLOOKUP(B744,'Oficios_-_pend_criticas'!$C$4:$J$4739,5,0)="","",IF(VLOOKUP(B744,'Oficios_-_pend_criticas'!$C$4:$J$4739,7,0)="",IF(TODAY()&gt;VLOOKUP(B744,'Oficios_-_pend_criticas'!$C$4:$J$4739,5,0),"X",""),IF(VLOOKUP(B744,'Oficios_-_pend_criticas'!$C$4:$J$4739,7,0)&gt;VLOOKUP(B744,'Oficios_-_pend_criticas'!$C$4:$J$4739,5,0),"X",""))),""),""),"")</f>
        <v/>
      </c>
    </row>
    <row r="745" spans="1:23" ht="36.75" hidden="1" customHeight="1" x14ac:dyDescent="0.25">
      <c r="A745" s="9" t="str">
        <f t="shared" si="33"/>
        <v/>
      </c>
      <c r="B745" s="10" t="s">
        <v>1813</v>
      </c>
      <c r="C745" s="11" t="e">
        <f>IF(B745="","",VLOOKUP(B745,#REF!,6,0))</f>
        <v>#REF!</v>
      </c>
      <c r="D745" s="12" t="e">
        <f>IF(B745="","",VLOOKUP(B745,#REF!,22,0))</f>
        <v>#REF!</v>
      </c>
      <c r="E745" s="10" t="e">
        <f>IF(B745="","",VLOOKUP(B745,Consultas_públicas!$A$376:$G$3879,7,0))</f>
        <v>#N/A</v>
      </c>
      <c r="F745" s="12" t="s">
        <v>1228</v>
      </c>
      <c r="G745" s="13">
        <v>43564</v>
      </c>
      <c r="H745" s="14" t="str">
        <f>IFERROR(IF(VLOOKUP(B745,'Oficios_-_pend_criticas'!$C$4:$D$4739,2,0)="","","X"),"")</f>
        <v/>
      </c>
      <c r="I745" s="12"/>
      <c r="J745" s="13"/>
      <c r="K745" s="10"/>
      <c r="L745" s="12" t="str">
        <f>IFERROR(VLOOKUP(B745,Retorno_da_RFB!$D$3:$I$6388,5,0),"")</f>
        <v>058</v>
      </c>
      <c r="M745" s="13">
        <f>IFERROR(VLOOKUP(B745,Retorno_da_RFB!$D$3:$I$6388,6,0),"")</f>
        <v>43584</v>
      </c>
      <c r="N745" s="10" t="str">
        <f>IFERROR(VLOOKUP(B745,Retorno_da_RFB!$D$3:$I$6388,3,0),"")</f>
        <v>8427.10.90</v>
      </c>
      <c r="O745" s="10" t="str">
        <f>IFERROR(VLOOKUP(B745,Retorno_da_RFB!$D$3:$I$6388,4,0),"")</f>
        <v>Selecionadoras de pedidos horizontal, autopropulsadas, de motor elétrico de tração de corrente alternada (AC); Plataforma para operador a bordo, podendo ou não, ser acoplada ao comando de operação; Capacidade de carga máxima igual ou superior a 1.000kg, mas inferior ou igual a 2.500kg; Altura máxima de elevação da plataforma 840mm.</v>
      </c>
      <c r="P745" s="12" t="str">
        <f>IFERROR(IF(N745="","",IF(VLOOKUP(LEFT(N745,10),'Universo_BK-BIT'!$A$5:$E$10005,2,0)="","X",VLOOKUP(LEFT(N745,10),'Universo_BK-BIT'!$A$5:$E$10005,2,0))),"X")</f>
        <v>BK</v>
      </c>
      <c r="Q745" s="12">
        <f>IFERROR(IF(P745="X","",VLOOKUP(LEFT(N745,10),'Universo_BK-BIT'!$A$5:$E$10005,3,0)),"")</f>
        <v>14</v>
      </c>
      <c r="R745" s="14" t="e">
        <f t="shared" si="34"/>
        <v>#REF!</v>
      </c>
      <c r="S745" s="14" t="e">
        <f t="shared" si="35"/>
        <v>#N/A</v>
      </c>
      <c r="T745" s="14"/>
      <c r="U745" s="14" t="str">
        <f ca="1">IFERROR(IF(P745="X",IF(VLOOKUP(B745,'Oficios_-_pend_criticas'!$C$3:$J$4739,5,0)="","",IF(VLOOKUP(B745,'Oficios_-_pend_criticas'!$C$3:$J$4739,7,0)="",IF(TODAY()&gt;VLOOKUP(B745,'Oficios_-_pend_criticas'!$C$3:$J$4739,5,0),"X",""),IF(VLOOKUP(B745,'Oficios_-_pend_criticas'!$C$3:$J$4739,7,0)&gt;VLOOKUP(B745,'Oficios_-_pend_criticas'!$C$3:$J$4739,5,0),"X",""))),""),"")</f>
        <v/>
      </c>
      <c r="V745" s="14" t="str">
        <f ca="1">IFERROR(IF(Q745=0,IF(VLOOKUP(B745,'Oficios_-_pend_criticas'!$C$3:$J$4739,5,0)="","",IF(VLOOKUP(B745,'Oficios_-_pend_criticas'!$C$3:$J$4739,7,0)="",IF(TODAY()&gt;VLOOKUP(B745,'Oficios_-_pend_criticas'!$C$3:$J$4739,5,0),"X",""),IF(VLOOKUP(B745,'Oficios_-_pend_criticas'!$C$3:$J$4739,7,0)&gt;VLOOKUP(B745,'Oficios_-_pend_criticas'!$C$3:$J$4739,5,0),"X",""))),""),"")</f>
        <v/>
      </c>
      <c r="W745" s="14" t="str">
        <f ca="1">IFERROR(IF(P745&lt;&gt;"X",IF(Q745&gt;0,IF(VLOOKUP(B745,'Oficios_-_pend_criticas'!$C$4:$J$4739,5,0)="","",IF(VLOOKUP(B745,'Oficios_-_pend_criticas'!$C$4:$J$4739,7,0)="",IF(TODAY()&gt;VLOOKUP(B745,'Oficios_-_pend_criticas'!$C$4:$J$4739,5,0),"X",""),IF(VLOOKUP(B745,'Oficios_-_pend_criticas'!$C$4:$J$4739,7,0)&gt;VLOOKUP(B745,'Oficios_-_pend_criticas'!$C$4:$J$4739,5,0),"X",""))),""),""),"")</f>
        <v/>
      </c>
    </row>
    <row r="746" spans="1:23" ht="36.75" hidden="1" customHeight="1" x14ac:dyDescent="0.25">
      <c r="A746" s="9" t="str">
        <f t="shared" si="33"/>
        <v/>
      </c>
      <c r="B746" s="10" t="s">
        <v>1815</v>
      </c>
      <c r="C746" s="11" t="e">
        <f>IF(B746="","",VLOOKUP(B746,#REF!,6,0))</f>
        <v>#REF!</v>
      </c>
      <c r="D746" s="12" t="e">
        <f>IF(B746="","",VLOOKUP(B746,#REF!,22,0))</f>
        <v>#REF!</v>
      </c>
      <c r="E746" s="10" t="e">
        <f>IF(B746="","",VLOOKUP(B746,Consultas_públicas!$A$376:$G$3879,7,0))</f>
        <v>#N/A</v>
      </c>
      <c r="F746" s="12" t="s">
        <v>1228</v>
      </c>
      <c r="G746" s="13">
        <v>43564</v>
      </c>
      <c r="H746" s="14" t="str">
        <f>IFERROR(IF(VLOOKUP(B746,'Oficios_-_pend_criticas'!$C$4:$D$4739,2,0)="","","X"),"")</f>
        <v/>
      </c>
      <c r="I746" s="12"/>
      <c r="J746" s="13"/>
      <c r="K746" s="10"/>
      <c r="L746" s="12" t="str">
        <f>IFERROR(VLOOKUP(B746,Retorno_da_RFB!$D$3:$I$6388,5,0),"")</f>
        <v>058</v>
      </c>
      <c r="M746" s="13">
        <f>IFERROR(VLOOKUP(B746,Retorno_da_RFB!$D$3:$I$6388,6,0),"")</f>
        <v>43584</v>
      </c>
      <c r="N746" s="10" t="str">
        <f>IFERROR(VLOOKUP(B746,Retorno_da_RFB!$D$3:$I$6388,3,0),"")</f>
        <v>8428.90.90</v>
      </c>
      <c r="O746" s="10" t="str">
        <f>IFERROR(VLOOKUP(B746,Retorno_da_RFB!$D$3:$I$6388,4,0),"")</f>
        <v>Despaletizadores automáticos para garrafas de vidro acondicionadas em paletes, com dimensões de 1.000 x 1.200mm e 1.120 x 1.420mm, com transportadores com comprimento de 1.000, 1.500 e 3.000mm, dotados de 5 correntes transportadoras cada e individualmente acionados por conjunto motriz composto por motor e redutor, transportador de corrente para extração automática de paletes vazios, correntes transportadoras para a saída da pilha de paletes, empilhador automático de paletes instalado no transportador anterior, mecanismo de manipulação dos paletes por meio de ventosas, proteção do perímetro com portas e barreiras de acesso e dispositivos de segurança conforme NR 12, integração mecânica, elétrica e de software no despaletizador, estação de despaletização com mecanismo de alimentação para mesa de transferência, rolos de centralização fixados na coluna do elevador principal, interface homem-máquina (IHM), controlador lógico programável (CLP).</v>
      </c>
      <c r="P746" s="12" t="str">
        <f>IFERROR(IF(N746="","",IF(VLOOKUP(LEFT(N746,10),'Universo_BK-BIT'!$A$5:$E$10005,2,0)="","X",VLOOKUP(LEFT(N746,10),'Universo_BK-BIT'!$A$5:$E$10005,2,0))),"X")</f>
        <v>BK</v>
      </c>
      <c r="Q746" s="12">
        <f>IFERROR(IF(P746="X","",VLOOKUP(LEFT(N746,10),'Universo_BK-BIT'!$A$5:$E$10005,3,0)),"")</f>
        <v>14</v>
      </c>
      <c r="R746" s="14" t="e">
        <f t="shared" si="34"/>
        <v>#REF!</v>
      </c>
      <c r="S746" s="14" t="e">
        <f t="shared" si="35"/>
        <v>#N/A</v>
      </c>
      <c r="T746" s="14"/>
      <c r="U746" s="14" t="str">
        <f ca="1">IFERROR(IF(P746="X",IF(VLOOKUP(B746,'Oficios_-_pend_criticas'!$C$3:$J$4739,5,0)="","",IF(VLOOKUP(B746,'Oficios_-_pend_criticas'!$C$3:$J$4739,7,0)="",IF(TODAY()&gt;VLOOKUP(B746,'Oficios_-_pend_criticas'!$C$3:$J$4739,5,0),"X",""),IF(VLOOKUP(B746,'Oficios_-_pend_criticas'!$C$3:$J$4739,7,0)&gt;VLOOKUP(B746,'Oficios_-_pend_criticas'!$C$3:$J$4739,5,0),"X",""))),""),"")</f>
        <v/>
      </c>
      <c r="V746" s="14" t="str">
        <f ca="1">IFERROR(IF(Q746=0,IF(VLOOKUP(B746,'Oficios_-_pend_criticas'!$C$3:$J$4739,5,0)="","",IF(VLOOKUP(B746,'Oficios_-_pend_criticas'!$C$3:$J$4739,7,0)="",IF(TODAY()&gt;VLOOKUP(B746,'Oficios_-_pend_criticas'!$C$3:$J$4739,5,0),"X",""),IF(VLOOKUP(B746,'Oficios_-_pend_criticas'!$C$3:$J$4739,7,0)&gt;VLOOKUP(B746,'Oficios_-_pend_criticas'!$C$3:$J$4739,5,0),"X",""))),""),"")</f>
        <v/>
      </c>
      <c r="W746" s="14" t="str">
        <f ca="1">IFERROR(IF(P746&lt;&gt;"X",IF(Q746&gt;0,IF(VLOOKUP(B746,'Oficios_-_pend_criticas'!$C$4:$J$4739,5,0)="","",IF(VLOOKUP(B746,'Oficios_-_pend_criticas'!$C$4:$J$4739,7,0)="",IF(TODAY()&gt;VLOOKUP(B746,'Oficios_-_pend_criticas'!$C$4:$J$4739,5,0),"X",""),IF(VLOOKUP(B746,'Oficios_-_pend_criticas'!$C$4:$J$4739,7,0)&gt;VLOOKUP(B746,'Oficios_-_pend_criticas'!$C$4:$J$4739,5,0),"X",""))),""),""),"")</f>
        <v/>
      </c>
    </row>
    <row r="747" spans="1:23" ht="36.75" hidden="1" customHeight="1" x14ac:dyDescent="0.25">
      <c r="A747" s="9" t="str">
        <f t="shared" si="33"/>
        <v/>
      </c>
      <c r="B747" s="10" t="s">
        <v>1817</v>
      </c>
      <c r="C747" s="11" t="e">
        <f>IF(B747="","",VLOOKUP(B747,#REF!,6,0))</f>
        <v>#REF!</v>
      </c>
      <c r="D747" s="12" t="e">
        <f>IF(B747="","",VLOOKUP(B747,#REF!,22,0))</f>
        <v>#REF!</v>
      </c>
      <c r="E747" s="10" t="e">
        <f>IF(B747="","",VLOOKUP(B747,Consultas_públicas!$A$376:$G$3879,7,0))</f>
        <v>#N/A</v>
      </c>
      <c r="F747" s="12" t="s">
        <v>1228</v>
      </c>
      <c r="G747" s="13">
        <v>43564</v>
      </c>
      <c r="H747" s="14" t="str">
        <f>IFERROR(IF(VLOOKUP(B747,'Oficios_-_pend_criticas'!$C$4:$D$4739,2,0)="","","X"),"")</f>
        <v/>
      </c>
      <c r="I747" s="12"/>
      <c r="J747" s="13"/>
      <c r="K747" s="10"/>
      <c r="L747" s="12" t="str">
        <f>IFERROR(VLOOKUP(B747,Retorno_da_RFB!$D$3:$I$6388,5,0),"")</f>
        <v>058</v>
      </c>
      <c r="M747" s="13">
        <f>IFERROR(VLOOKUP(B747,Retorno_da_RFB!$D$3:$I$6388,6,0),"")</f>
        <v>43584</v>
      </c>
      <c r="N747" s="10" t="str">
        <f>IFERROR(VLOOKUP(B747,Retorno_da_RFB!$D$3:$I$6388,3,0),"")</f>
        <v>8428.90.90</v>
      </c>
      <c r="O747" s="10" t="str">
        <f>IFERROR(VLOOKUP(B747,Retorno_da_RFB!$D$3:$I$6388,4,0),"")</f>
        <v>Equipamentos em aço para a elevação e rotação de pás eólicas por acionamento hidráulico em dois módulos, com controle remoto capacidade máxima de 19.500kg. Trifásico 380 Volts, 60Hz.</v>
      </c>
      <c r="P747" s="12" t="str">
        <f>IFERROR(IF(N747="","",IF(VLOOKUP(LEFT(N747,10),'Universo_BK-BIT'!$A$5:$E$10005,2,0)="","X",VLOOKUP(LEFT(N747,10),'Universo_BK-BIT'!$A$5:$E$10005,2,0))),"X")</f>
        <v>BK</v>
      </c>
      <c r="Q747" s="12">
        <f>IFERROR(IF(P747="X","",VLOOKUP(LEFT(N747,10),'Universo_BK-BIT'!$A$5:$E$10005,3,0)),"")</f>
        <v>14</v>
      </c>
      <c r="R747" s="14" t="e">
        <f t="shared" si="34"/>
        <v>#REF!</v>
      </c>
      <c r="S747" s="14" t="e">
        <f t="shared" si="35"/>
        <v>#N/A</v>
      </c>
      <c r="T747" s="14"/>
      <c r="U747" s="14" t="str">
        <f ca="1">IFERROR(IF(P747="X",IF(VLOOKUP(B747,'Oficios_-_pend_criticas'!$C$3:$J$4739,5,0)="","",IF(VLOOKUP(B747,'Oficios_-_pend_criticas'!$C$3:$J$4739,7,0)="",IF(TODAY()&gt;VLOOKUP(B747,'Oficios_-_pend_criticas'!$C$3:$J$4739,5,0),"X",""),IF(VLOOKUP(B747,'Oficios_-_pend_criticas'!$C$3:$J$4739,7,0)&gt;VLOOKUP(B747,'Oficios_-_pend_criticas'!$C$3:$J$4739,5,0),"X",""))),""),"")</f>
        <v/>
      </c>
      <c r="V747" s="14" t="str">
        <f ca="1">IFERROR(IF(Q747=0,IF(VLOOKUP(B747,'Oficios_-_pend_criticas'!$C$3:$J$4739,5,0)="","",IF(VLOOKUP(B747,'Oficios_-_pend_criticas'!$C$3:$J$4739,7,0)="",IF(TODAY()&gt;VLOOKUP(B747,'Oficios_-_pend_criticas'!$C$3:$J$4739,5,0),"X",""),IF(VLOOKUP(B747,'Oficios_-_pend_criticas'!$C$3:$J$4739,7,0)&gt;VLOOKUP(B747,'Oficios_-_pend_criticas'!$C$3:$J$4739,5,0),"X",""))),""),"")</f>
        <v/>
      </c>
      <c r="W747" s="14" t="str">
        <f ca="1">IFERROR(IF(P747&lt;&gt;"X",IF(Q747&gt;0,IF(VLOOKUP(B747,'Oficios_-_pend_criticas'!$C$4:$J$4739,5,0)="","",IF(VLOOKUP(B747,'Oficios_-_pend_criticas'!$C$4:$J$4739,7,0)="",IF(TODAY()&gt;VLOOKUP(B747,'Oficios_-_pend_criticas'!$C$4:$J$4739,5,0),"X",""),IF(VLOOKUP(B747,'Oficios_-_pend_criticas'!$C$4:$J$4739,7,0)&gt;VLOOKUP(B747,'Oficios_-_pend_criticas'!$C$4:$J$4739,5,0),"X",""))),""),""),"")</f>
        <v/>
      </c>
    </row>
    <row r="748" spans="1:23" ht="36.75" hidden="1" customHeight="1" x14ac:dyDescent="0.25">
      <c r="A748" s="9" t="str">
        <f t="shared" si="33"/>
        <v/>
      </c>
      <c r="B748" s="10" t="s">
        <v>1819</v>
      </c>
      <c r="C748" s="11" t="e">
        <f>IF(B748="","",VLOOKUP(B748,#REF!,6,0))</f>
        <v>#REF!</v>
      </c>
      <c r="D748" s="12" t="e">
        <f>IF(B748="","",VLOOKUP(B748,#REF!,22,0))</f>
        <v>#REF!</v>
      </c>
      <c r="E748" s="10" t="e">
        <f>IF(B748="","",VLOOKUP(B748,Consultas_públicas!$A$376:$G$3879,7,0))</f>
        <v>#N/A</v>
      </c>
      <c r="F748" s="12" t="s">
        <v>1228</v>
      </c>
      <c r="G748" s="13">
        <v>43564</v>
      </c>
      <c r="H748" s="14" t="str">
        <f>IFERROR(IF(VLOOKUP(B748,'Oficios_-_pend_criticas'!$C$4:$D$4739,2,0)="","","X"),"")</f>
        <v/>
      </c>
      <c r="I748" s="12"/>
      <c r="J748" s="13"/>
      <c r="K748" s="10"/>
      <c r="L748" s="12" t="str">
        <f>IFERROR(VLOOKUP(B748,Retorno_da_RFB!$D$3:$I$6388,5,0),"")</f>
        <v>058</v>
      </c>
      <c r="M748" s="13">
        <f>IFERROR(VLOOKUP(B748,Retorno_da_RFB!$D$3:$I$6388,6,0),"")</f>
        <v>43584</v>
      </c>
      <c r="N748" s="10" t="str">
        <f>IFERROR(VLOOKUP(B748,Retorno_da_RFB!$D$3:$I$6388,3,0),"")</f>
        <v>8431.31.10</v>
      </c>
      <c r="O748" s="10" t="str">
        <f>IFERROR(VLOOKUP(B748,Retorno_da_RFB!$D$3:$I$6388,4,0),"")</f>
        <v>Cintas dentadas (belt) para elevação e sustentação de cargas, em poliuretano, com capacidade de 29kN, espessura de 6,1mm e com largura entre 25 e 100mm, dotadas de cabos de aço na estrutura.</v>
      </c>
      <c r="P748" s="12" t="str">
        <f>IFERROR(IF(N748="","",IF(VLOOKUP(LEFT(N748,10),'Universo_BK-BIT'!$A$5:$E$10005,2,0)="","X",VLOOKUP(LEFT(N748,10),'Universo_BK-BIT'!$A$5:$E$10005,2,0))),"X")</f>
        <v>BK</v>
      </c>
      <c r="Q748" s="12">
        <f>IFERROR(IF(P748="X","",VLOOKUP(LEFT(N748,10),'Universo_BK-BIT'!$A$5:$E$10005,3,0)),"")</f>
        <v>14</v>
      </c>
      <c r="R748" s="14" t="e">
        <f t="shared" si="34"/>
        <v>#REF!</v>
      </c>
      <c r="S748" s="14" t="e">
        <f t="shared" si="35"/>
        <v>#N/A</v>
      </c>
      <c r="T748" s="14"/>
      <c r="U748" s="14" t="str">
        <f ca="1">IFERROR(IF(P748="X",IF(VLOOKUP(B748,'Oficios_-_pend_criticas'!$C$3:$J$4739,5,0)="","",IF(VLOOKUP(B748,'Oficios_-_pend_criticas'!$C$3:$J$4739,7,0)="",IF(TODAY()&gt;VLOOKUP(B748,'Oficios_-_pend_criticas'!$C$3:$J$4739,5,0),"X",""),IF(VLOOKUP(B748,'Oficios_-_pend_criticas'!$C$3:$J$4739,7,0)&gt;VLOOKUP(B748,'Oficios_-_pend_criticas'!$C$3:$J$4739,5,0),"X",""))),""),"")</f>
        <v/>
      </c>
      <c r="V748" s="14" t="str">
        <f ca="1">IFERROR(IF(Q748=0,IF(VLOOKUP(B748,'Oficios_-_pend_criticas'!$C$3:$J$4739,5,0)="","",IF(VLOOKUP(B748,'Oficios_-_pend_criticas'!$C$3:$J$4739,7,0)="",IF(TODAY()&gt;VLOOKUP(B748,'Oficios_-_pend_criticas'!$C$3:$J$4739,5,0),"X",""),IF(VLOOKUP(B748,'Oficios_-_pend_criticas'!$C$3:$J$4739,7,0)&gt;VLOOKUP(B748,'Oficios_-_pend_criticas'!$C$3:$J$4739,5,0),"X",""))),""),"")</f>
        <v/>
      </c>
      <c r="W748" s="14" t="str">
        <f ca="1">IFERROR(IF(P748&lt;&gt;"X",IF(Q748&gt;0,IF(VLOOKUP(B748,'Oficios_-_pend_criticas'!$C$4:$J$4739,5,0)="","",IF(VLOOKUP(B748,'Oficios_-_pend_criticas'!$C$4:$J$4739,7,0)="",IF(TODAY()&gt;VLOOKUP(B748,'Oficios_-_pend_criticas'!$C$4:$J$4739,5,0),"X",""),IF(VLOOKUP(B748,'Oficios_-_pend_criticas'!$C$4:$J$4739,7,0)&gt;VLOOKUP(B748,'Oficios_-_pend_criticas'!$C$4:$J$4739,5,0),"X",""))),""),""),"")</f>
        <v/>
      </c>
    </row>
    <row r="749" spans="1:23" ht="36.75" hidden="1" customHeight="1" x14ac:dyDescent="0.25">
      <c r="A749" s="9" t="str">
        <f t="shared" si="33"/>
        <v/>
      </c>
      <c r="B749" s="10" t="s">
        <v>1822</v>
      </c>
      <c r="C749" s="11" t="e">
        <f>IF(B749="","",VLOOKUP(B749,#REF!,6,0))</f>
        <v>#REF!</v>
      </c>
      <c r="D749" s="12" t="e">
        <f>IF(B749="","",VLOOKUP(B749,#REF!,22,0))</f>
        <v>#REF!</v>
      </c>
      <c r="E749" s="10" t="e">
        <f>IF(B749="","",VLOOKUP(B749,Consultas_públicas!$A$376:$G$3879,7,0))</f>
        <v>#N/A</v>
      </c>
      <c r="F749" s="12" t="s">
        <v>1228</v>
      </c>
      <c r="G749" s="13">
        <v>43564</v>
      </c>
      <c r="H749" s="14" t="str">
        <f>IFERROR(IF(VLOOKUP(B749,'Oficios_-_pend_criticas'!$C$4:$D$4739,2,0)="","","X"),"")</f>
        <v/>
      </c>
      <c r="I749" s="12"/>
      <c r="J749" s="13"/>
      <c r="K749" s="10"/>
      <c r="L749" s="12" t="str">
        <f>IFERROR(VLOOKUP(B749,Retorno_da_RFB!$D$3:$I$6388,5,0),"")</f>
        <v>058</v>
      </c>
      <c r="M749" s="13">
        <f>IFERROR(VLOOKUP(B749,Retorno_da_RFB!$D$3:$I$6388,6,0),"")</f>
        <v>43584</v>
      </c>
      <c r="N749" s="10" t="str">
        <f>IFERROR(VLOOKUP(B749,Retorno_da_RFB!$D$3:$I$6388,3,0),"")</f>
        <v>8433.40.00</v>
      </c>
      <c r="O749" s="10" t="str">
        <f>IFERROR(VLOOKUP(B749,Retorno_da_RFB!$D$3:$I$6388,4,0),"")</f>
        <v>Enfardadoras de câmara variável de fardos cilíndricos, dotadas de 3 rolos de ferro e 5 correias de borracha, com sistema de densidade progressiva, com ou sem empacotador plástico acoplado à enfardadora, produz, fardos com diâmetro mínimo igual ou superior a 0,80m e máximo igual ou inferior a 1,85m, largura 1,20m , largura da plataforma recolhedora de 2,10 ou 2,30m, com ou sem rotor integral, com ou sem 14 ou 23 facas, pressão do fardo ajustável igual ou inferior a 235bar, com sistema de amarração com sisal e/ou rede e sistema de lubrificação automática das correntes.</v>
      </c>
      <c r="P749" s="12" t="str">
        <f>IFERROR(IF(N749="","",IF(VLOOKUP(LEFT(N749,10),'Universo_BK-BIT'!$A$5:$E$10005,2,0)="","X",VLOOKUP(LEFT(N749,10),'Universo_BK-BIT'!$A$5:$E$10005,2,0))),"X")</f>
        <v>BK</v>
      </c>
      <c r="Q749" s="12">
        <f>IFERROR(IF(P749="X","",VLOOKUP(LEFT(N749,10),'Universo_BK-BIT'!$A$5:$E$10005,3,0)),"")</f>
        <v>14</v>
      </c>
      <c r="R749" s="14" t="e">
        <f t="shared" si="34"/>
        <v>#REF!</v>
      </c>
      <c r="S749" s="14" t="e">
        <f t="shared" si="35"/>
        <v>#N/A</v>
      </c>
      <c r="T749" s="14"/>
      <c r="U749" s="14" t="str">
        <f ca="1">IFERROR(IF(P749="X",IF(VLOOKUP(B749,'Oficios_-_pend_criticas'!$C$3:$J$4739,5,0)="","",IF(VLOOKUP(B749,'Oficios_-_pend_criticas'!$C$3:$J$4739,7,0)="",IF(TODAY()&gt;VLOOKUP(B749,'Oficios_-_pend_criticas'!$C$3:$J$4739,5,0),"X",""),IF(VLOOKUP(B749,'Oficios_-_pend_criticas'!$C$3:$J$4739,7,0)&gt;VLOOKUP(B749,'Oficios_-_pend_criticas'!$C$3:$J$4739,5,0),"X",""))),""),"")</f>
        <v/>
      </c>
      <c r="V749" s="14" t="str">
        <f ca="1">IFERROR(IF(Q749=0,IF(VLOOKUP(B749,'Oficios_-_pend_criticas'!$C$3:$J$4739,5,0)="","",IF(VLOOKUP(B749,'Oficios_-_pend_criticas'!$C$3:$J$4739,7,0)="",IF(TODAY()&gt;VLOOKUP(B749,'Oficios_-_pend_criticas'!$C$3:$J$4739,5,0),"X",""),IF(VLOOKUP(B749,'Oficios_-_pend_criticas'!$C$3:$J$4739,7,0)&gt;VLOOKUP(B749,'Oficios_-_pend_criticas'!$C$3:$J$4739,5,0),"X",""))),""),"")</f>
        <v/>
      </c>
      <c r="W749" s="14" t="str">
        <f ca="1">IFERROR(IF(P749&lt;&gt;"X",IF(Q749&gt;0,IF(VLOOKUP(B749,'Oficios_-_pend_criticas'!$C$4:$J$4739,5,0)="","",IF(VLOOKUP(B749,'Oficios_-_pend_criticas'!$C$4:$J$4739,7,0)="",IF(TODAY()&gt;VLOOKUP(B749,'Oficios_-_pend_criticas'!$C$4:$J$4739,5,0),"X",""),IF(VLOOKUP(B749,'Oficios_-_pend_criticas'!$C$4:$J$4739,7,0)&gt;VLOOKUP(B749,'Oficios_-_pend_criticas'!$C$4:$J$4739,5,0),"X",""))),""),""),"")</f>
        <v/>
      </c>
    </row>
    <row r="750" spans="1:23" ht="36.75" hidden="1" customHeight="1" x14ac:dyDescent="0.25">
      <c r="A750" s="9" t="str">
        <f t="shared" si="33"/>
        <v/>
      </c>
      <c r="B750" s="10" t="s">
        <v>1825</v>
      </c>
      <c r="C750" s="11" t="e">
        <f>IF(B750="","",VLOOKUP(B750,#REF!,6,0))</f>
        <v>#REF!</v>
      </c>
      <c r="D750" s="12" t="e">
        <f>IF(B750="","",VLOOKUP(B750,#REF!,22,0))</f>
        <v>#REF!</v>
      </c>
      <c r="E750" s="10" t="e">
        <f>IF(B750="","",VLOOKUP(B750,Consultas_públicas!$A$376:$G$3879,7,0))</f>
        <v>#N/A</v>
      </c>
      <c r="F750" s="12" t="s">
        <v>1228</v>
      </c>
      <c r="G750" s="13">
        <v>43564</v>
      </c>
      <c r="H750" s="14" t="str">
        <f>IFERROR(IF(VLOOKUP(B750,'Oficios_-_pend_criticas'!$C$4:$D$4739,2,0)="","","X"),"")</f>
        <v/>
      </c>
      <c r="I750" s="12"/>
      <c r="J750" s="13"/>
      <c r="K750" s="10"/>
      <c r="L750" s="12" t="str">
        <f>IFERROR(VLOOKUP(B750,Retorno_da_RFB!$D$3:$I$6388,5,0),"")</f>
        <v>058</v>
      </c>
      <c r="M750" s="13">
        <f>IFERROR(VLOOKUP(B750,Retorno_da_RFB!$D$3:$I$6388,6,0),"")</f>
        <v>43584</v>
      </c>
      <c r="N750" s="10" t="str">
        <f>IFERROR(VLOOKUP(B750,Retorno_da_RFB!$D$3:$I$6388,3,0),"")</f>
        <v>8433.40.00</v>
      </c>
      <c r="O750" s="10" t="str">
        <f>IFERROR(VLOOKUP(B750,Retorno_da_RFB!$D$3:$I$6388,4,0),"")</f>
        <v>Enfardadoras de grandes fardos retangulares, rebocadas, com ou sem diferentes configurações de facas (protegidas por molas ou sistema hidráulico), trabalham com resíduos de colheita de cana, enfardam o material úmido ou seco, com produção de fardos com altura  mínima igual ou superior a 0,7 e máxima igual ou inferior a 0,9 m , largura mínima igual ou superior a 0,8 e máxima igual ou inferior a 1,2 m  e comprimento mínimo igual ou superior a  0,6 m e máximo igual ou inferior a 3 m, com sistema de ajuste da densidade via monitor de controle, com sistema de amarração de nós duplos ou simples, com tecnologia de rotor integral localizado após a plataforma de recolhimento.</v>
      </c>
      <c r="P750" s="12" t="str">
        <f>IFERROR(IF(N750="","",IF(VLOOKUP(LEFT(N750,10),'Universo_BK-BIT'!$A$5:$E$10005,2,0)="","X",VLOOKUP(LEFT(N750,10),'Universo_BK-BIT'!$A$5:$E$10005,2,0))),"X")</f>
        <v>BK</v>
      </c>
      <c r="Q750" s="12">
        <f>IFERROR(IF(P750="X","",VLOOKUP(LEFT(N750,10),'Universo_BK-BIT'!$A$5:$E$10005,3,0)),"")</f>
        <v>14</v>
      </c>
      <c r="R750" s="14" t="e">
        <f t="shared" si="34"/>
        <v>#REF!</v>
      </c>
      <c r="S750" s="14" t="e">
        <f t="shared" si="35"/>
        <v>#N/A</v>
      </c>
      <c r="T750" s="14"/>
      <c r="U750" s="14" t="str">
        <f ca="1">IFERROR(IF(P750="X",IF(VLOOKUP(B750,'Oficios_-_pend_criticas'!$C$3:$J$4739,5,0)="","",IF(VLOOKUP(B750,'Oficios_-_pend_criticas'!$C$3:$J$4739,7,0)="",IF(TODAY()&gt;VLOOKUP(B750,'Oficios_-_pend_criticas'!$C$3:$J$4739,5,0),"X",""),IF(VLOOKUP(B750,'Oficios_-_pend_criticas'!$C$3:$J$4739,7,0)&gt;VLOOKUP(B750,'Oficios_-_pend_criticas'!$C$3:$J$4739,5,0),"X",""))),""),"")</f>
        <v/>
      </c>
      <c r="V750" s="14" t="str">
        <f ca="1">IFERROR(IF(Q750=0,IF(VLOOKUP(B750,'Oficios_-_pend_criticas'!$C$3:$J$4739,5,0)="","",IF(VLOOKUP(B750,'Oficios_-_pend_criticas'!$C$3:$J$4739,7,0)="",IF(TODAY()&gt;VLOOKUP(B750,'Oficios_-_pend_criticas'!$C$3:$J$4739,5,0),"X",""),IF(VLOOKUP(B750,'Oficios_-_pend_criticas'!$C$3:$J$4739,7,0)&gt;VLOOKUP(B750,'Oficios_-_pend_criticas'!$C$3:$J$4739,5,0),"X",""))),""),"")</f>
        <v/>
      </c>
      <c r="W750" s="14" t="str">
        <f ca="1">IFERROR(IF(P750&lt;&gt;"X",IF(Q750&gt;0,IF(VLOOKUP(B750,'Oficios_-_pend_criticas'!$C$4:$J$4739,5,0)="","",IF(VLOOKUP(B750,'Oficios_-_pend_criticas'!$C$4:$J$4739,7,0)="",IF(TODAY()&gt;VLOOKUP(B750,'Oficios_-_pend_criticas'!$C$4:$J$4739,5,0),"X",""),IF(VLOOKUP(B750,'Oficios_-_pend_criticas'!$C$4:$J$4739,7,0)&gt;VLOOKUP(B750,'Oficios_-_pend_criticas'!$C$4:$J$4739,5,0),"X",""))),""),""),"")</f>
        <v/>
      </c>
    </row>
    <row r="751" spans="1:23" ht="36.75" hidden="1" customHeight="1" x14ac:dyDescent="0.25">
      <c r="A751" s="9" t="str">
        <f t="shared" si="33"/>
        <v/>
      </c>
      <c r="B751" s="10" t="s">
        <v>1827</v>
      </c>
      <c r="C751" s="11" t="e">
        <f>IF(B751="","",VLOOKUP(B751,#REF!,6,0))</f>
        <v>#REF!</v>
      </c>
      <c r="D751" s="12" t="e">
        <f>IF(B751="","",VLOOKUP(B751,#REF!,22,0))</f>
        <v>#REF!</v>
      </c>
      <c r="E751" s="10" t="e">
        <f>IF(B751="","",VLOOKUP(B751,Consultas_públicas!$A$376:$G$3879,7,0))</f>
        <v>#N/A</v>
      </c>
      <c r="F751" s="12" t="s">
        <v>1228</v>
      </c>
      <c r="G751" s="13">
        <v>43564</v>
      </c>
      <c r="H751" s="14" t="str">
        <f>IFERROR(IF(VLOOKUP(B751,'Oficios_-_pend_criticas'!$C$4:$D$4739,2,0)="","","X"),"")</f>
        <v/>
      </c>
      <c r="I751" s="12"/>
      <c r="J751" s="13"/>
      <c r="K751" s="10"/>
      <c r="L751" s="12" t="str">
        <f>IFERROR(VLOOKUP(B751,Retorno_da_RFB!$D$3:$I$6388,5,0),"")</f>
        <v>058</v>
      </c>
      <c r="M751" s="13">
        <f>IFERROR(VLOOKUP(B751,Retorno_da_RFB!$D$3:$I$6388,6,0),"")</f>
        <v>43584</v>
      </c>
      <c r="N751" s="10" t="str">
        <f>IFERROR(VLOOKUP(B751,Retorno_da_RFB!$D$3:$I$6388,3,0),"")</f>
        <v>8433.90.90</v>
      </c>
      <c r="O751" s="10" t="str">
        <f>IFERROR(VLOOKUP(B751,Retorno_da_RFB!$D$3:$I$6388,4,0),"")</f>
        <v>Sistemas de lagartas de borracha com 3.329mm (131pol) de comprimento e 813mm de largura (32pol), compostas de 24 roletes de borracha intermediários e 8 roletes de borracha de tração nas extremidades, para uso em colheitadeiras de grãos de diversas marcas e modelos.</v>
      </c>
      <c r="P751" s="12" t="str">
        <f>IFERROR(IF(N751="","",IF(VLOOKUP(LEFT(N751,10),'Universo_BK-BIT'!$A$5:$E$10005,2,0)="","X",VLOOKUP(LEFT(N751,10),'Universo_BK-BIT'!$A$5:$E$10005,2,0))),"X")</f>
        <v>BK</v>
      </c>
      <c r="Q751" s="12">
        <f>IFERROR(IF(P751="X","",VLOOKUP(LEFT(N751,10),'Universo_BK-BIT'!$A$5:$E$10005,3,0)),"")</f>
        <v>14</v>
      </c>
      <c r="R751" s="14" t="e">
        <f t="shared" si="34"/>
        <v>#REF!</v>
      </c>
      <c r="S751" s="14" t="e">
        <f t="shared" si="35"/>
        <v>#N/A</v>
      </c>
      <c r="T751" s="14"/>
      <c r="U751" s="14" t="str">
        <f ca="1">IFERROR(IF(P751="X",IF(VLOOKUP(B751,'Oficios_-_pend_criticas'!$C$3:$J$4739,5,0)="","",IF(VLOOKUP(B751,'Oficios_-_pend_criticas'!$C$3:$J$4739,7,0)="",IF(TODAY()&gt;VLOOKUP(B751,'Oficios_-_pend_criticas'!$C$3:$J$4739,5,0),"X",""),IF(VLOOKUP(B751,'Oficios_-_pend_criticas'!$C$3:$J$4739,7,0)&gt;VLOOKUP(B751,'Oficios_-_pend_criticas'!$C$3:$J$4739,5,0),"X",""))),""),"")</f>
        <v/>
      </c>
      <c r="V751" s="14" t="str">
        <f ca="1">IFERROR(IF(Q751=0,IF(VLOOKUP(B751,'Oficios_-_pend_criticas'!$C$3:$J$4739,5,0)="","",IF(VLOOKUP(B751,'Oficios_-_pend_criticas'!$C$3:$J$4739,7,0)="",IF(TODAY()&gt;VLOOKUP(B751,'Oficios_-_pend_criticas'!$C$3:$J$4739,5,0),"X",""),IF(VLOOKUP(B751,'Oficios_-_pend_criticas'!$C$3:$J$4739,7,0)&gt;VLOOKUP(B751,'Oficios_-_pend_criticas'!$C$3:$J$4739,5,0),"X",""))),""),"")</f>
        <v/>
      </c>
      <c r="W751" s="14" t="str">
        <f ca="1">IFERROR(IF(P751&lt;&gt;"X",IF(Q751&gt;0,IF(VLOOKUP(B751,'Oficios_-_pend_criticas'!$C$4:$J$4739,5,0)="","",IF(VLOOKUP(B751,'Oficios_-_pend_criticas'!$C$4:$J$4739,7,0)="",IF(TODAY()&gt;VLOOKUP(B751,'Oficios_-_pend_criticas'!$C$4:$J$4739,5,0),"X",""),IF(VLOOKUP(B751,'Oficios_-_pend_criticas'!$C$4:$J$4739,7,0)&gt;VLOOKUP(B751,'Oficios_-_pend_criticas'!$C$4:$J$4739,5,0),"X",""))),""),""),"")</f>
        <v/>
      </c>
    </row>
    <row r="752" spans="1:23" ht="36.75" hidden="1" customHeight="1" x14ac:dyDescent="0.25">
      <c r="A752" s="9" t="str">
        <f t="shared" si="33"/>
        <v/>
      </c>
      <c r="B752" s="10" t="s">
        <v>1830</v>
      </c>
      <c r="C752" s="11" t="e">
        <f>IF(B752="","",VLOOKUP(B752,#REF!,6,0))</f>
        <v>#REF!</v>
      </c>
      <c r="D752" s="12" t="e">
        <f>IF(B752="","",VLOOKUP(B752,#REF!,22,0))</f>
        <v>#REF!</v>
      </c>
      <c r="E752" s="10" t="e">
        <f>IF(B752="","",VLOOKUP(B752,Consultas_públicas!$A$376:$G$3879,7,0))</f>
        <v>#N/A</v>
      </c>
      <c r="F752" s="12" t="s">
        <v>1228</v>
      </c>
      <c r="G752" s="13">
        <v>43564</v>
      </c>
      <c r="H752" s="14" t="str">
        <f>IFERROR(IF(VLOOKUP(B752,'Oficios_-_pend_criticas'!$C$4:$D$4739,2,0)="","","X"),"")</f>
        <v/>
      </c>
      <c r="I752" s="12"/>
      <c r="J752" s="13"/>
      <c r="K752" s="10"/>
      <c r="L752" s="12" t="str">
        <f>IFERROR(VLOOKUP(B752,Retorno_da_RFB!$D$3:$I$6388,5,0),"")</f>
        <v>058</v>
      </c>
      <c r="M752" s="13">
        <f>IFERROR(VLOOKUP(B752,Retorno_da_RFB!$D$3:$I$6388,6,0),"")</f>
        <v>43584</v>
      </c>
      <c r="N752" s="10" t="str">
        <f>IFERROR(VLOOKUP(B752,Retorno_da_RFB!$D$3:$I$6388,3,0),"")</f>
        <v>8438.10.00</v>
      </c>
      <c r="O752" s="10" t="str">
        <f>IFERROR(VLOOKUP(B752,Retorno_da_RFB!$D$3:$I$6388,4,0),"")</f>
        <v>Máquinas automáticas para produção de massa para pães de hambúrguer, cachorro quente e pão de forma com capacidade de produção de 7.200 a 36.000 pães de hambúrguer e cachorro quente por hora com peso da massa de 25 a 140 gramas e de 1.500 a 4.500 pães de forma por hora com peso da massa de 140 a 700 gramas, compostas de: Controlador Logico Programável (CLP) e painel de operação sensível ao toque, com extrusora de massa, incluindo sistemas de desgaseificação e autolimpante (CIP), com 6 portas para divisão com precisão de +/- 1%, boleadora com berço refrigerado e 6 réguas de alumínio teflonizado, polvilhamento de farinha com recirculação e filtragem, fermentador intermediário com gondolas de 6 copos, laminadora com jogo de 2 cilindros com aberturas ajustáveis, modeladora com até 2 placas em sequência, indexação de pães nas assadeiras com esteira magnética e vibrador de formas.</v>
      </c>
      <c r="P752" s="12" t="str">
        <f>IFERROR(IF(N752="","",IF(VLOOKUP(LEFT(N752,10),'Universo_BK-BIT'!$A$5:$E$10005,2,0)="","X",VLOOKUP(LEFT(N752,10),'Universo_BK-BIT'!$A$5:$E$10005,2,0))),"X")</f>
        <v>BK</v>
      </c>
      <c r="Q752" s="12">
        <f>IFERROR(IF(P752="X","",VLOOKUP(LEFT(N752,10),'Universo_BK-BIT'!$A$5:$E$10005,3,0)),"")</f>
        <v>14</v>
      </c>
      <c r="R752" s="14" t="e">
        <f t="shared" si="34"/>
        <v>#REF!</v>
      </c>
      <c r="S752" s="14" t="e">
        <f t="shared" si="35"/>
        <v>#N/A</v>
      </c>
      <c r="T752" s="14"/>
      <c r="U752" s="14" t="str">
        <f ca="1">IFERROR(IF(P752="X",IF(VLOOKUP(B752,'Oficios_-_pend_criticas'!$C$3:$J$4739,5,0)="","",IF(VLOOKUP(B752,'Oficios_-_pend_criticas'!$C$3:$J$4739,7,0)="",IF(TODAY()&gt;VLOOKUP(B752,'Oficios_-_pend_criticas'!$C$3:$J$4739,5,0),"X",""),IF(VLOOKUP(B752,'Oficios_-_pend_criticas'!$C$3:$J$4739,7,0)&gt;VLOOKUP(B752,'Oficios_-_pend_criticas'!$C$3:$J$4739,5,0),"X",""))),""),"")</f>
        <v/>
      </c>
      <c r="V752" s="14" t="str">
        <f ca="1">IFERROR(IF(Q752=0,IF(VLOOKUP(B752,'Oficios_-_pend_criticas'!$C$3:$J$4739,5,0)="","",IF(VLOOKUP(B752,'Oficios_-_pend_criticas'!$C$3:$J$4739,7,0)="",IF(TODAY()&gt;VLOOKUP(B752,'Oficios_-_pend_criticas'!$C$3:$J$4739,5,0),"X",""),IF(VLOOKUP(B752,'Oficios_-_pend_criticas'!$C$3:$J$4739,7,0)&gt;VLOOKUP(B752,'Oficios_-_pend_criticas'!$C$3:$J$4739,5,0),"X",""))),""),"")</f>
        <v/>
      </c>
      <c r="W752" s="14" t="str">
        <f ca="1">IFERROR(IF(P752&lt;&gt;"X",IF(Q752&gt;0,IF(VLOOKUP(B752,'Oficios_-_pend_criticas'!$C$4:$J$4739,5,0)="","",IF(VLOOKUP(B752,'Oficios_-_pend_criticas'!$C$4:$J$4739,7,0)="",IF(TODAY()&gt;VLOOKUP(B752,'Oficios_-_pend_criticas'!$C$4:$J$4739,5,0),"X",""),IF(VLOOKUP(B752,'Oficios_-_pend_criticas'!$C$4:$J$4739,7,0)&gt;VLOOKUP(B752,'Oficios_-_pend_criticas'!$C$4:$J$4739,5,0),"X",""))),""),""),"")</f>
        <v/>
      </c>
    </row>
    <row r="753" spans="1:23" ht="36.75" hidden="1" customHeight="1" x14ac:dyDescent="0.25">
      <c r="A753" s="9" t="str">
        <f t="shared" si="33"/>
        <v/>
      </c>
      <c r="B753" s="10" t="s">
        <v>1832</v>
      </c>
      <c r="C753" s="11" t="e">
        <f>IF(B753="","",VLOOKUP(B753,#REF!,6,0))</f>
        <v>#REF!</v>
      </c>
      <c r="D753" s="12" t="e">
        <f>IF(B753="","",VLOOKUP(B753,#REF!,22,0))</f>
        <v>#REF!</v>
      </c>
      <c r="E753" s="10" t="e">
        <f>IF(B753="","",VLOOKUP(B753,Consultas_públicas!$A$376:$G$3879,7,0))</f>
        <v>#N/A</v>
      </c>
      <c r="F753" s="12" t="s">
        <v>1228</v>
      </c>
      <c r="G753" s="13">
        <v>43564</v>
      </c>
      <c r="H753" s="14" t="str">
        <f>IFERROR(IF(VLOOKUP(B753,'Oficios_-_pend_criticas'!$C$4:$D$4739,2,0)="","","X"),"")</f>
        <v/>
      </c>
      <c r="I753" s="12"/>
      <c r="J753" s="13"/>
      <c r="K753" s="10"/>
      <c r="L753" s="12" t="str">
        <f>IFERROR(VLOOKUP(B753,Retorno_da_RFB!$D$3:$I$6388,5,0),"")</f>
        <v>058</v>
      </c>
      <c r="M753" s="13">
        <f>IFERROR(VLOOKUP(B753,Retorno_da_RFB!$D$3:$I$6388,6,0),"")</f>
        <v>43584</v>
      </c>
      <c r="N753" s="10" t="str">
        <f>IFERROR(VLOOKUP(B753,Retorno_da_RFB!$D$3:$I$6388,3,0),"")</f>
        <v>8438.10.00</v>
      </c>
      <c r="O753" s="10" t="str">
        <f>IFERROR(VLOOKUP(B753,Retorno_da_RFB!$D$3:$I$6388,4,0),"")</f>
        <v>Máquinas automáticas para desenformar e resfriar pães de forma por meio de mecanismo de sucção à vácuo e ventosas, com retirada dos pães das assadeiras por meio de sistema “picking and place” para esteiras transportadoras (multivia), com túnel de insuflamento com ar filtrado para alimentar o espiral de resfriamento com capacidade de até 6.000 kg de pães por hora, por meio de água e glicol a 6 °C , temperatura de entrada de 25°C / saída 15°C; dotada de: desenformador (depanner), com a capacidade de 40 unidade de pães por ciclo, com um cabeçote movido por servo motor horizontal e vertical, chassis em aço inox, componentes eletropneumáticos, ventosas de sucção, ventilador à vácuo de 16000m³ por hora, engrenagem de rolos, transportadores multivia retos, torre de resfriamento de Pães, unidade de lavagem automática de esteira, caixa de filtro de ar, unidade de escovar acionada, unidade UVC para desinfecção da esteira, caixa isolada para a espiral de resfriamento.</v>
      </c>
      <c r="P753" s="12" t="str">
        <f>IFERROR(IF(N753="","",IF(VLOOKUP(LEFT(N753,10),'Universo_BK-BIT'!$A$5:$E$10005,2,0)="","X",VLOOKUP(LEFT(N753,10),'Universo_BK-BIT'!$A$5:$E$10005,2,0))),"X")</f>
        <v>BK</v>
      </c>
      <c r="Q753" s="12">
        <f>IFERROR(IF(P753="X","",VLOOKUP(LEFT(N753,10),'Universo_BK-BIT'!$A$5:$E$10005,3,0)),"")</f>
        <v>14</v>
      </c>
      <c r="R753" s="14" t="e">
        <f t="shared" si="34"/>
        <v>#REF!</v>
      </c>
      <c r="S753" s="14" t="e">
        <f t="shared" si="35"/>
        <v>#N/A</v>
      </c>
      <c r="T753" s="14"/>
      <c r="U753" s="14" t="str">
        <f ca="1">IFERROR(IF(P753="X",IF(VLOOKUP(B753,'Oficios_-_pend_criticas'!$C$3:$J$4739,5,0)="","",IF(VLOOKUP(B753,'Oficios_-_pend_criticas'!$C$3:$J$4739,7,0)="",IF(TODAY()&gt;VLOOKUP(B753,'Oficios_-_pend_criticas'!$C$3:$J$4739,5,0),"X",""),IF(VLOOKUP(B753,'Oficios_-_pend_criticas'!$C$3:$J$4739,7,0)&gt;VLOOKUP(B753,'Oficios_-_pend_criticas'!$C$3:$J$4739,5,0),"X",""))),""),"")</f>
        <v/>
      </c>
      <c r="V753" s="14" t="str">
        <f ca="1">IFERROR(IF(Q753=0,IF(VLOOKUP(B753,'Oficios_-_pend_criticas'!$C$3:$J$4739,5,0)="","",IF(VLOOKUP(B753,'Oficios_-_pend_criticas'!$C$3:$J$4739,7,0)="",IF(TODAY()&gt;VLOOKUP(B753,'Oficios_-_pend_criticas'!$C$3:$J$4739,5,0),"X",""),IF(VLOOKUP(B753,'Oficios_-_pend_criticas'!$C$3:$J$4739,7,0)&gt;VLOOKUP(B753,'Oficios_-_pend_criticas'!$C$3:$J$4739,5,0),"X",""))),""),"")</f>
        <v/>
      </c>
      <c r="W753" s="14" t="str">
        <f ca="1">IFERROR(IF(P753&lt;&gt;"X",IF(Q753&gt;0,IF(VLOOKUP(B753,'Oficios_-_pend_criticas'!$C$4:$J$4739,5,0)="","",IF(VLOOKUP(B753,'Oficios_-_pend_criticas'!$C$4:$J$4739,7,0)="",IF(TODAY()&gt;VLOOKUP(B753,'Oficios_-_pend_criticas'!$C$4:$J$4739,5,0),"X",""),IF(VLOOKUP(B753,'Oficios_-_pend_criticas'!$C$4:$J$4739,7,0)&gt;VLOOKUP(B753,'Oficios_-_pend_criticas'!$C$4:$J$4739,5,0),"X",""))),""),""),"")</f>
        <v/>
      </c>
    </row>
    <row r="754" spans="1:23" ht="36.75" hidden="1" customHeight="1" x14ac:dyDescent="0.25">
      <c r="A754" s="9" t="str">
        <f t="shared" si="33"/>
        <v/>
      </c>
      <c r="B754" s="10" t="s">
        <v>1834</v>
      </c>
      <c r="C754" s="11" t="e">
        <f>IF(B754="","",VLOOKUP(B754,#REF!,6,0))</f>
        <v>#REF!</v>
      </c>
      <c r="D754" s="12" t="e">
        <f>IF(B754="","",VLOOKUP(B754,#REF!,22,0))</f>
        <v>#REF!</v>
      </c>
      <c r="E754" s="10" t="e">
        <f>IF(B754="","",VLOOKUP(B754,Consultas_públicas!$A$376:$G$3879,7,0))</f>
        <v>#N/A</v>
      </c>
      <c r="F754" s="12" t="s">
        <v>1228</v>
      </c>
      <c r="G754" s="13">
        <v>43564</v>
      </c>
      <c r="H754" s="14" t="str">
        <f>IFERROR(IF(VLOOKUP(B754,'Oficios_-_pend_criticas'!$C$4:$D$4739,2,0)="","","X"),"")</f>
        <v/>
      </c>
      <c r="I754" s="12"/>
      <c r="J754" s="13"/>
      <c r="K754" s="10"/>
      <c r="L754" s="12" t="str">
        <f>IFERROR(VLOOKUP(B754,Retorno_da_RFB!$D$3:$I$6388,5,0),"")</f>
        <v>058</v>
      </c>
      <c r="M754" s="13">
        <f>IFERROR(VLOOKUP(B754,Retorno_da_RFB!$D$3:$I$6388,6,0),"")</f>
        <v>43584</v>
      </c>
      <c r="N754" s="10" t="str">
        <f>IFERROR(VLOOKUP(B754,Retorno_da_RFB!$D$3:$I$6388,3,0),"")</f>
        <v>8438.10.00</v>
      </c>
      <c r="O754" s="10" t="str">
        <f>IFERROR(VLOOKUP(B754,Retorno_da_RFB!$D$3:$I$6388,4,0),"")</f>
        <v>Divisoras de massas para panificação, com capacidade para até 12.800 unidades por hora e divisão de 100 a 1.199g/unidade, dotadas de: controle por CLP/IHM integrado, para monitoramento das funções do equipamento e com capacidade para registrar até 100 receitas; moega teflonizada de 350L; sistema de lubrificação automática com alimentação manual; pistão principal revestido em Ni; injeção de óleo entre os pistões; regulador de pressão entre 5 e 6/bar especifico para produção de panetone e massas delicadas; transportador de dupla saída, para descarga simultânea da massa; estrutura em C, para fácil acesso a limpeza; com “dough controller”, para pesar e ajustar automaticamente a posição dos pistões da divisora de massas, com IHM integrado, transportador-balança e de descarga, com velocidade controlada por meio de inversor de frequência, estrutura em aço inox, dispositivo para absorção de choque.</v>
      </c>
      <c r="P754" s="12" t="str">
        <f>IFERROR(IF(N754="","",IF(VLOOKUP(LEFT(N754,10),'Universo_BK-BIT'!$A$5:$E$10005,2,0)="","X",VLOOKUP(LEFT(N754,10),'Universo_BK-BIT'!$A$5:$E$10005,2,0))),"X")</f>
        <v>BK</v>
      </c>
      <c r="Q754" s="12">
        <f>IFERROR(IF(P754="X","",VLOOKUP(LEFT(N754,10),'Universo_BK-BIT'!$A$5:$E$10005,3,0)),"")</f>
        <v>14</v>
      </c>
      <c r="R754" s="14" t="e">
        <f t="shared" si="34"/>
        <v>#REF!</v>
      </c>
      <c r="S754" s="14" t="e">
        <f t="shared" si="35"/>
        <v>#N/A</v>
      </c>
      <c r="T754" s="14"/>
      <c r="U754" s="14" t="str">
        <f ca="1">IFERROR(IF(P754="X",IF(VLOOKUP(B754,'Oficios_-_pend_criticas'!$C$3:$J$4739,5,0)="","",IF(VLOOKUP(B754,'Oficios_-_pend_criticas'!$C$3:$J$4739,7,0)="",IF(TODAY()&gt;VLOOKUP(B754,'Oficios_-_pend_criticas'!$C$3:$J$4739,5,0),"X",""),IF(VLOOKUP(B754,'Oficios_-_pend_criticas'!$C$3:$J$4739,7,0)&gt;VLOOKUP(B754,'Oficios_-_pend_criticas'!$C$3:$J$4739,5,0),"X",""))),""),"")</f>
        <v/>
      </c>
      <c r="V754" s="14" t="str">
        <f ca="1">IFERROR(IF(Q754=0,IF(VLOOKUP(B754,'Oficios_-_pend_criticas'!$C$3:$J$4739,5,0)="","",IF(VLOOKUP(B754,'Oficios_-_pend_criticas'!$C$3:$J$4739,7,0)="",IF(TODAY()&gt;VLOOKUP(B754,'Oficios_-_pend_criticas'!$C$3:$J$4739,5,0),"X",""),IF(VLOOKUP(B754,'Oficios_-_pend_criticas'!$C$3:$J$4739,7,0)&gt;VLOOKUP(B754,'Oficios_-_pend_criticas'!$C$3:$J$4739,5,0),"X",""))),""),"")</f>
        <v/>
      </c>
      <c r="W754" s="14" t="str">
        <f ca="1">IFERROR(IF(P754&lt;&gt;"X",IF(Q754&gt;0,IF(VLOOKUP(B754,'Oficios_-_pend_criticas'!$C$4:$J$4739,5,0)="","",IF(VLOOKUP(B754,'Oficios_-_pend_criticas'!$C$4:$J$4739,7,0)="",IF(TODAY()&gt;VLOOKUP(B754,'Oficios_-_pend_criticas'!$C$4:$J$4739,5,0),"X",""),IF(VLOOKUP(B754,'Oficios_-_pend_criticas'!$C$4:$J$4739,7,0)&gt;VLOOKUP(B754,'Oficios_-_pend_criticas'!$C$4:$J$4739,5,0),"X",""))),""),""),"")</f>
        <v/>
      </c>
    </row>
    <row r="755" spans="1:23" ht="36.75" hidden="1" customHeight="1" x14ac:dyDescent="0.25">
      <c r="A755" s="9" t="str">
        <f t="shared" si="33"/>
        <v/>
      </c>
      <c r="B755" s="10" t="s">
        <v>1836</v>
      </c>
      <c r="C755" s="11" t="e">
        <f>IF(B755="","",VLOOKUP(B755,#REF!,6,0))</f>
        <v>#REF!</v>
      </c>
      <c r="D755" s="12" t="e">
        <f>IF(B755="","",VLOOKUP(B755,#REF!,22,0))</f>
        <v>#REF!</v>
      </c>
      <c r="E755" s="10" t="e">
        <f>IF(B755="","",VLOOKUP(B755,Consultas_públicas!$A$376:$G$3879,7,0))</f>
        <v>#N/A</v>
      </c>
      <c r="F755" s="12" t="s">
        <v>1228</v>
      </c>
      <c r="G755" s="13">
        <v>43564</v>
      </c>
      <c r="H755" s="14" t="str">
        <f>IFERROR(IF(VLOOKUP(B755,'Oficios_-_pend_criticas'!$C$4:$D$4739,2,0)="","","X"),"")</f>
        <v/>
      </c>
      <c r="I755" s="12"/>
      <c r="J755" s="13"/>
      <c r="K755" s="10"/>
      <c r="L755" s="12" t="str">
        <f>IFERROR(VLOOKUP(B755,Retorno_da_RFB!$D$3:$I$6388,5,0),"")</f>
        <v>058</v>
      </c>
      <c r="M755" s="13">
        <f>IFERROR(VLOOKUP(B755,Retorno_da_RFB!$D$3:$I$6388,6,0),"")</f>
        <v>43584</v>
      </c>
      <c r="N755" s="10" t="str">
        <f>IFERROR(VLOOKUP(B755,Retorno_da_RFB!$D$3:$I$6388,3,0),"")</f>
        <v>8438.40.00</v>
      </c>
      <c r="O755" s="10" t="str">
        <f>IFERROR(VLOOKUP(B755,Retorno_da_RFB!$D$3:$I$6388,4,0),"")</f>
        <v>Combinações de máquinas e equipamentos automatizadas para produção de cerveja com capacidade de 300.000 Litros mensais, composta de: Sistema moagem da cevada, dotado de: 1 x moinho em aço carbono, com capacidade de 1000kg/hora, com cilindros duplos e abertura ajustável, dotados de: motor, polia, correia e funil, 1 x Transportador de grãos de cevada em aço inoxidável, com funil transportador de 2,5 metros, capacidade de 2,0 tons /hora, motores de 2,2kW; 1 x Transportador de grãos moídos de cevada em aço inoxidável, com funil transportador de 5,5 metros, capacidade de 2,0 tons /hora, motor de 3,0kW, 1 x funil com capacidade de 3m3, espessura de 2,5mm, inclinação 60º, abertura com saída de diâmetro Ø159, dispositivo para liquefação de grãos e válvula de evacuação; Unidades para mosturação e brasagem, composta de: 1 x tanque para suco de cevada com capacidade de 6.500L, dimensões: φ 2.300 x 3.700 mm, camada interna com espessura de 3.0mm, aquecimento por meio de vapor, Isolamento 100mm de poliuretano, misturador de fundo com a potência do motor é 3.0kW, válvula de evacuação, abertura de vidro para inspeção na parte superior, válvulas pneumáticas, conexões soldada 100% TIG; 1 x tanque purificador com capacidade de 6.500L, dimensões: φ 2.500 x 3.700mm, camada interna com espessura de 3.0mm, bandeja “estopper” com espessura de 3,0mm, Isolamento 100mm de poliuretano, filtro em aço inoxidável, motor com potência de 4kW, misturador do tipo faca com movimentos verticais, abertura para grãos desperdiçados, abertura de vidro para inspeção na parte superior, estrutura de apoio com sistema de equilíbrio, filtração de extração por bomba de VFD controlada, conexões soldadas 100% TIG; 1 x tanque aquecimento com capacidade de 8.000 Lts, dimensões: φ 2.300 x 3.700mm, camada interna com espessura de 3.0mm, Isolamento 100mm de poliuretano, aquecimento por meio de vapor com controle laterais e fundo, dispositivo de limpeza C.P.I., abertura de vidro para inspeção na parte superior, válvulas pneumáticas, conexões soldadas 100% TIG; 1 x tanque de vórtice com capacidade de 6.500L, dimensões: φ 2.300 x 3.700mm, camada interna com espessura de 3.0mm, bandeja “estopper” com espessura de 3,0mm, Isolamento 100mm de poliuretano, abertura de vidro para inspeção na parte superior, entrada do vórtice secundário com inclinação de 2° graus, válvulas pneumáticas, conexões soldadas 100% TIG; 1 x tanque de água quente com capacidade de 12.000 Lts, dimensões: φ 2.200 x 4.650mm, camada interna com espessura de 3.0mm, Isolamento 100mm de poliuretano, abertura de vidro para inspeção na parte superior, válvulas pneumáticas, conexões soldadas 100% TIG; 1 x tanque de água fria com capacidade de 12.000L, dimensões: φ 2.200 x 4.650mm, camada interna com espessura de 3.0mm, Isolamento 100mm de poliuretano, abertura de vidro para inspeção na parte superior, válvulas pneumáticas, conexões soldadas 100% TIG; 2 x bombas centrífugas para suco de cevada com fluxo 20 metros cúbicos por hora, alcançando 24 metros, rotação 2.880 tiros/min., com capacidade 20.000L /hora, potência de 4.0kW, painel de controle; 1 x bomba centrífuga para purificadora com fluxo 10 metros cúbicos por hora, alcançando 24 metros, rotação: 2880 tiros/min., com capacidade 10.000L /hora, potência de 2,2kW, painel de controle; 2 x bombas centrífugas para água quente e fria com fluxo 20 metros cúbicos por hora, alcançando 24 metros com capacidade 20.000L /hora, potência de 4.0kW, painel de controle; 1 x unidade trocadora de calor por meio de placas, em aço inoxidável, dimensão de 1.200 x 550 x 1.000 mm, exercendo pressão de 1,0 Mpa, BR 0,1 / 50㎡, temperatura de trabalho de 170º; 1 x plataforma aérea de trabalho, com abertura de inspeção, escada de acesso e cerca protetiva; 1 x unidade de oxigênio para suco de cevada, tanque de fermentação, medidor de temperatura, cone e mangueira expansiva; 1 x tanque de equilíbrio diâmetro Φ 400 X 500mm; Unidade de fermentação e maturação de leveduras, composta de: 16 x tanques isobáricos de fibras de vidro para armazenagem da fermentação, com volume efetivo de 12.500L, dimensões: 40.2240 x 6.100mm, isolador: PU-espessura 120mm, cobertura de glicol, resfriamento por meio de álcool ou água glicol, fundo cônico de 60º, dispositivo de limpeza C.I.P., deck de 360º com jatos de bola C.I.P., PVRV no topo 50mm, válvula de 2bar do tipo “Spunding”, pressão de trabalho 0,15Mpa, conexão soldada 100% TIG; 02 x BBT “bright beer tanks”, tanques para armazenamento cilíndrico de bebidas finalizadas sobre pressão, com volume efetivo de 11.000L, dimensões: 40.2240 x 4.750mm, camada interna espessura: 3.0mm, isolador: PU-espessura: 120mm, cobertura em glicol, fundo de cone de 150°, dispositivo de limpeza C.I.P., deck de 360º com jatos de bola C.I.P., PVRV no topo 50 mm, válvula de 2bar no braço C.I.P., pressão de trabalho 0,2Mpa, conexão soldada 100% TIG; Sistema de refrigeração de glicol, dotado de: 01 x tanque de glicol com volume de 11.000 L, dimensões: 40.2240 x 4.650mm, isolador: PU-espessura 120mm, topo cónico isolado e fundo inclinado, conexão soldada 100% TIG; 02 x resfriadores com capacidade de refrigeração 50000 W/ h (25HP), potência de trabalho: 21.25kW / unit., temperatura de trabalho: -10℃ ~ +35℃, faixa de alta precisão: 0.8~2.2MPA, faixa de baixa precisão: 0.05 ~ 0.35MPA, trabalho contínuo: 120 horas, temperatura de funcionamento do compressor: -10 ℃ ~ + 110 ℃;  01 x bomba de transferência de água glicol com fluxo entre 8 - 10 metros cúbicos por hora, alcance de 24 metros, potência de 2,2kW; Sistema de limpeza e desinfecção C.I.P. “clean in place”, dotado de: 01 x tanque de desinfecção, volume efetivo: 1.000L, espessura: 3.0mm, conexão soldada 100% TIG; 01 x tanque alcalino, volume efetivo: 1.000L, espessura: 3.0 mm, isolador: PU-espessura: 80 mm, aquecedor a vapor, conexão soldada 100% TIG; 01 x tanque de água esterilizada, volume efetivo: 1.000L, espessura: 3.0 mm; 01 x bomba C.I.P em aço inoxidável, com fluxo 20 metros cúbicos por hora, alcançando 36 metros, potência de 5,5kW;  01 x bomba de retorno C.I.P em aço inoxidável, com fluxo 15 metros cúbicos por hora, alcançando 24 metros, potência de 3,0kW; Unidade de compressão de ar, composto de: 1 x compressor de ar, com tanque de ar: 0,6 metros cúbicos, óleo e separador de água, capacidade de 3.6kW, pressão: 0.7Mpa; 4 x filtros de ar em aço inoxidável, com medidor de pressão, válvula de dreno adaptada, material do filtro: PTFE, precisão de filtração: 1μm;  Sistema de propagação de levedura, composta de: 1 x tanque do tipo “cassete” em aço inoxidável, com capacidade útil de 20L; 1 x tanque de cultivo em aço inoxidável,  volume 0,2 metros cúbicos, pressão de trabalho: 1.5bar, pressão projetada: 3.0bar, método de limpeza é CIP, espessura de isolamento: 80mm, controle de pressão: válvula de segurança e válvula de vácuo; 1 x tanque de cultivo em aço inoxidável,  volume 1,0 metro cúbico, pressão de trabalho: 1.5 Bar, pressão projetada: 3.0 Bar, método de limpeza é CIP, espessura de isolamento: 80 mm, controle de pressão: válvula de segurança e válvula de vácuo; 1 x tanque de armazenamento de fermento em aço inoxidável, volume de 1.000L, pressão de trabalho: 1.5 Bar, pressão de projeto: 3.0bar, com abertura de inspeção; 1 x bomba de levedura, fluxo de 3 tons / hora, potencia: 0,75, alcance 18 metros; 1 x bomba de levedura móvel, fluxo de 3 tons / hora, potencia: 0,75, alcance 18 metros; Unidade de filtração de cerveja, por meio de:1 x filtro diatomáceo do tipo “candela”, capacidade de filtragem 3 tons / hora, área de Filtração: 4,4 metros quadrados, precisão de filtragem: 5-10um, paus pandela: 37 peças, diâmetro de candela sticks: φ 38 x 1000mm, diâmetro interno: φ500mm, precisão do trabalho: 0.6Mpa, diâmetro do barril misto: 400mm, potência total: 3.5kW; Unidade de vaporização, por meio de: 1 x aquecedor vapor á gás natural,  taxa de evaporação: 1.000kg / hora, taxa de pressão de trabalho: 0,7Mpa, temperatura de vapor saturada: 151 ~ 170 ℃, potência da bomba de água: 1,5kW; conjunto de painéis de controle, composto de: 1 x cabine de controle com inversor de frequência variável (VFD), para o sistema de moagem da cevada e para o transporte do grão moído; 1 x cabine de controle com PLC e tela “touchpad” para controle de temperatura do fermentador e tanque de glicol, controle das bombas, controle de velocidade das bombas de suco de cevada; 1 x cabine de controle para controle do sistema C.I.P. e da bomba de retorno C.I.P.</v>
      </c>
      <c r="P755" s="12" t="str">
        <f>IFERROR(IF(N755="","",IF(VLOOKUP(LEFT(N755,10),'Universo_BK-BIT'!$A$5:$E$10005,2,0)="","X",VLOOKUP(LEFT(N755,10),'Universo_BK-BIT'!$A$5:$E$10005,2,0))),"X")</f>
        <v>BK</v>
      </c>
      <c r="Q755" s="12">
        <f>IFERROR(IF(P755="X","",VLOOKUP(LEFT(N755,10),'Universo_BK-BIT'!$A$5:$E$10005,3,0)),"")</f>
        <v>14</v>
      </c>
      <c r="R755" s="14" t="e">
        <f t="shared" si="34"/>
        <v>#REF!</v>
      </c>
      <c r="S755" s="14" t="e">
        <f t="shared" si="35"/>
        <v>#N/A</v>
      </c>
      <c r="T755" s="14"/>
      <c r="U755" s="14" t="str">
        <f ca="1">IFERROR(IF(P755="X",IF(VLOOKUP(B755,'Oficios_-_pend_criticas'!$C$3:$J$4739,5,0)="","",IF(VLOOKUP(B755,'Oficios_-_pend_criticas'!$C$3:$J$4739,7,0)="",IF(TODAY()&gt;VLOOKUP(B755,'Oficios_-_pend_criticas'!$C$3:$J$4739,5,0),"X",""),IF(VLOOKUP(B755,'Oficios_-_pend_criticas'!$C$3:$J$4739,7,0)&gt;VLOOKUP(B755,'Oficios_-_pend_criticas'!$C$3:$J$4739,5,0),"X",""))),""),"")</f>
        <v/>
      </c>
      <c r="V755" s="14" t="str">
        <f ca="1">IFERROR(IF(Q755=0,IF(VLOOKUP(B755,'Oficios_-_pend_criticas'!$C$3:$J$4739,5,0)="","",IF(VLOOKUP(B755,'Oficios_-_pend_criticas'!$C$3:$J$4739,7,0)="",IF(TODAY()&gt;VLOOKUP(B755,'Oficios_-_pend_criticas'!$C$3:$J$4739,5,0),"X",""),IF(VLOOKUP(B755,'Oficios_-_pend_criticas'!$C$3:$J$4739,7,0)&gt;VLOOKUP(B755,'Oficios_-_pend_criticas'!$C$3:$J$4739,5,0),"X",""))),""),"")</f>
        <v/>
      </c>
      <c r="W755" s="14" t="str">
        <f ca="1">IFERROR(IF(P755&lt;&gt;"X",IF(Q755&gt;0,IF(VLOOKUP(B755,'Oficios_-_pend_criticas'!$C$4:$J$4739,5,0)="","",IF(VLOOKUP(B755,'Oficios_-_pend_criticas'!$C$4:$J$4739,7,0)="",IF(TODAY()&gt;VLOOKUP(B755,'Oficios_-_pend_criticas'!$C$4:$J$4739,5,0),"X",""),IF(VLOOKUP(B755,'Oficios_-_pend_criticas'!$C$4:$J$4739,7,0)&gt;VLOOKUP(B755,'Oficios_-_pend_criticas'!$C$4:$J$4739,5,0),"X",""))),""),""),"")</f>
        <v/>
      </c>
    </row>
    <row r="756" spans="1:23" ht="36.75" hidden="1" customHeight="1" x14ac:dyDescent="0.25">
      <c r="A756" s="9" t="str">
        <f t="shared" si="33"/>
        <v/>
      </c>
      <c r="B756" s="10" t="s">
        <v>1839</v>
      </c>
      <c r="C756" s="11" t="e">
        <f>IF(B756="","",VLOOKUP(B756,#REF!,6,0))</f>
        <v>#REF!</v>
      </c>
      <c r="D756" s="12" t="e">
        <f>IF(B756="","",VLOOKUP(B756,#REF!,22,0))</f>
        <v>#REF!</v>
      </c>
      <c r="E756" s="10" t="e">
        <f>IF(B756="","",VLOOKUP(B756,Consultas_públicas!$A$376:$G$3879,7,0))</f>
        <v>#N/A</v>
      </c>
      <c r="F756" s="12" t="s">
        <v>1228</v>
      </c>
      <c r="G756" s="13">
        <v>43564</v>
      </c>
      <c r="H756" s="14" t="str">
        <f>IFERROR(IF(VLOOKUP(B756,'Oficios_-_pend_criticas'!$C$4:$D$4739,2,0)="","","X"),"")</f>
        <v/>
      </c>
      <c r="I756" s="12"/>
      <c r="J756" s="13"/>
      <c r="K756" s="10"/>
      <c r="L756" s="12" t="str">
        <f>IFERROR(VLOOKUP(B756,Retorno_da_RFB!$D$3:$I$6388,5,0),"")</f>
        <v>058</v>
      </c>
      <c r="M756" s="13">
        <f>IFERROR(VLOOKUP(B756,Retorno_da_RFB!$D$3:$I$6388,6,0),"")</f>
        <v>43584</v>
      </c>
      <c r="N756" s="10" t="str">
        <f>IFERROR(VLOOKUP(B756,Retorno_da_RFB!$D$3:$I$6388,3,0),"")</f>
        <v>8440.10.90</v>
      </c>
      <c r="O756" s="10" t="str">
        <f>IFERROR(VLOOKUP(B756,Retorno_da_RFB!$D$3:$I$6388,4,0),"")</f>
        <v>Máquinas para colagem da capa dura em miolos de livros previamente confeccionados, composta por estação de alimentação automática das capas, estação de alimentação automática dos miolos, estação de prensagem e vincagem das capas, ajuste automático de formatos, formato máximo de 400 x 320mm, espessura máxima igual ou superior a 60mm e capacidade máxima igual ou superior a 600 ciclos/hora.</v>
      </c>
      <c r="P756" s="12" t="str">
        <f>IFERROR(IF(N756="","",IF(VLOOKUP(LEFT(N756,10),'Universo_BK-BIT'!$A$5:$E$10005,2,0)="","X",VLOOKUP(LEFT(N756,10),'Universo_BK-BIT'!$A$5:$E$10005,2,0))),"X")</f>
        <v>BK</v>
      </c>
      <c r="Q756" s="12">
        <f>IFERROR(IF(P756="X","",VLOOKUP(LEFT(N756,10),'Universo_BK-BIT'!$A$5:$E$10005,3,0)),"")</f>
        <v>14</v>
      </c>
      <c r="R756" s="14" t="e">
        <f t="shared" si="34"/>
        <v>#REF!</v>
      </c>
      <c r="S756" s="14" t="e">
        <f t="shared" si="35"/>
        <v>#N/A</v>
      </c>
      <c r="T756" s="14"/>
      <c r="U756" s="14" t="str">
        <f ca="1">IFERROR(IF(P756="X",IF(VLOOKUP(B756,'Oficios_-_pend_criticas'!$C$3:$J$4739,5,0)="","",IF(VLOOKUP(B756,'Oficios_-_pend_criticas'!$C$3:$J$4739,7,0)="",IF(TODAY()&gt;VLOOKUP(B756,'Oficios_-_pend_criticas'!$C$3:$J$4739,5,0),"X",""),IF(VLOOKUP(B756,'Oficios_-_pend_criticas'!$C$3:$J$4739,7,0)&gt;VLOOKUP(B756,'Oficios_-_pend_criticas'!$C$3:$J$4739,5,0),"X",""))),""),"")</f>
        <v/>
      </c>
      <c r="V756" s="14" t="str">
        <f ca="1">IFERROR(IF(Q756=0,IF(VLOOKUP(B756,'Oficios_-_pend_criticas'!$C$3:$J$4739,5,0)="","",IF(VLOOKUP(B756,'Oficios_-_pend_criticas'!$C$3:$J$4739,7,0)="",IF(TODAY()&gt;VLOOKUP(B756,'Oficios_-_pend_criticas'!$C$3:$J$4739,5,0),"X",""),IF(VLOOKUP(B756,'Oficios_-_pend_criticas'!$C$3:$J$4739,7,0)&gt;VLOOKUP(B756,'Oficios_-_pend_criticas'!$C$3:$J$4739,5,0),"X",""))),""),"")</f>
        <v/>
      </c>
      <c r="W756" s="14" t="str">
        <f ca="1">IFERROR(IF(P756&lt;&gt;"X",IF(Q756&gt;0,IF(VLOOKUP(B756,'Oficios_-_pend_criticas'!$C$4:$J$4739,5,0)="","",IF(VLOOKUP(B756,'Oficios_-_pend_criticas'!$C$4:$J$4739,7,0)="",IF(TODAY()&gt;VLOOKUP(B756,'Oficios_-_pend_criticas'!$C$4:$J$4739,5,0),"X",""),IF(VLOOKUP(B756,'Oficios_-_pend_criticas'!$C$4:$J$4739,7,0)&gt;VLOOKUP(B756,'Oficios_-_pend_criticas'!$C$4:$J$4739,5,0),"X",""))),""),""),"")</f>
        <v/>
      </c>
    </row>
    <row r="757" spans="1:23" ht="36.75" hidden="1" customHeight="1" x14ac:dyDescent="0.25">
      <c r="A757" s="9" t="str">
        <f t="shared" si="33"/>
        <v/>
      </c>
      <c r="B757" s="10" t="s">
        <v>1841</v>
      </c>
      <c r="C757" s="11" t="e">
        <f>IF(B757="","",VLOOKUP(B757,#REF!,6,0))</f>
        <v>#REF!</v>
      </c>
      <c r="D757" s="12" t="e">
        <f>IF(B757="","",VLOOKUP(B757,#REF!,22,0))</f>
        <v>#REF!</v>
      </c>
      <c r="E757" s="10" t="e">
        <f>IF(B757="","",VLOOKUP(B757,Consultas_públicas!$A$376:$G$3879,7,0))</f>
        <v>#N/A</v>
      </c>
      <c r="F757" s="12" t="s">
        <v>1228</v>
      </c>
      <c r="G757" s="13">
        <v>43564</v>
      </c>
      <c r="H757" s="14" t="str">
        <f>IFERROR(IF(VLOOKUP(B757,'Oficios_-_pend_criticas'!$C$4:$D$4739,2,0)="","","X"),"")</f>
        <v/>
      </c>
      <c r="I757" s="12"/>
      <c r="J757" s="13"/>
      <c r="K757" s="10"/>
      <c r="L757" s="12" t="str">
        <f>IFERROR(VLOOKUP(B757,Retorno_da_RFB!$D$3:$I$6388,5,0),"")</f>
        <v>058</v>
      </c>
      <c r="M757" s="13">
        <f>IFERROR(VLOOKUP(B757,Retorno_da_RFB!$D$3:$I$6388,6,0),"")</f>
        <v>43584</v>
      </c>
      <c r="N757" s="10" t="str">
        <f>IFERROR(VLOOKUP(B757,Retorno_da_RFB!$D$3:$I$6388,3,0),"")</f>
        <v>8443.16.00</v>
      </c>
      <c r="O757" s="10" t="str">
        <f>IFERROR(VLOOKUP(B757,Retorno_da_RFB!$D$3:$I$6388,4,0),"")</f>
        <v>Máquinas impressoras de substratos bobinados de alumínio, papel, PVC e "Tyvek", híbridas (combinação de processo flexográfico e "ink-jet"), bobina a bobina, com sistema de secagem UV-ultravioleta, utilizadas para embalagens farmacêuticas, velocidade máxima de impressão maior ou igual a 25m/min, capacidade para 3 cores no sistema flexográfico e 1 cor no sistema jato de tinta, área máxima de impressão flexográfica de 350 x 360mm (para reprodução de gráficos, código de barras, matriciais verificáveis e texto), área máxima de impressão jato de tinta de 350 x 348mm (para reprodução de informações variáveis como data de validade, lote, códigos, serialização e rastreabilidade), sistema de gerenciamento automatizado com PC industrial e interface homem-máquina (IHM).</v>
      </c>
      <c r="P757" s="12" t="str">
        <f>IFERROR(IF(N757="","",IF(VLOOKUP(LEFT(N757,10),'Universo_BK-BIT'!$A$5:$E$10005,2,0)="","X",VLOOKUP(LEFT(N757,10),'Universo_BK-BIT'!$A$5:$E$10005,2,0))),"X")</f>
        <v>BK</v>
      </c>
      <c r="Q757" s="12">
        <f>IFERROR(IF(P757="X","",VLOOKUP(LEFT(N757,10),'Universo_BK-BIT'!$A$5:$E$10005,3,0)),"")</f>
        <v>14</v>
      </c>
      <c r="R757" s="14" t="e">
        <f t="shared" si="34"/>
        <v>#REF!</v>
      </c>
      <c r="S757" s="14" t="e">
        <f t="shared" si="35"/>
        <v>#N/A</v>
      </c>
      <c r="T757" s="14"/>
      <c r="U757" s="14" t="str">
        <f ca="1">IFERROR(IF(P757="X",IF(VLOOKUP(B757,'Oficios_-_pend_criticas'!$C$3:$J$4739,5,0)="","",IF(VLOOKUP(B757,'Oficios_-_pend_criticas'!$C$3:$J$4739,7,0)="",IF(TODAY()&gt;VLOOKUP(B757,'Oficios_-_pend_criticas'!$C$3:$J$4739,5,0),"X",""),IF(VLOOKUP(B757,'Oficios_-_pend_criticas'!$C$3:$J$4739,7,0)&gt;VLOOKUP(B757,'Oficios_-_pend_criticas'!$C$3:$J$4739,5,0),"X",""))),""),"")</f>
        <v/>
      </c>
      <c r="V757" s="14" t="str">
        <f ca="1">IFERROR(IF(Q757=0,IF(VLOOKUP(B757,'Oficios_-_pend_criticas'!$C$3:$J$4739,5,0)="","",IF(VLOOKUP(B757,'Oficios_-_pend_criticas'!$C$3:$J$4739,7,0)="",IF(TODAY()&gt;VLOOKUP(B757,'Oficios_-_pend_criticas'!$C$3:$J$4739,5,0),"X",""),IF(VLOOKUP(B757,'Oficios_-_pend_criticas'!$C$3:$J$4739,7,0)&gt;VLOOKUP(B757,'Oficios_-_pend_criticas'!$C$3:$J$4739,5,0),"X",""))),""),"")</f>
        <v/>
      </c>
      <c r="W757" s="14" t="str">
        <f ca="1">IFERROR(IF(P757&lt;&gt;"X",IF(Q757&gt;0,IF(VLOOKUP(B757,'Oficios_-_pend_criticas'!$C$4:$J$4739,5,0)="","",IF(VLOOKUP(B757,'Oficios_-_pend_criticas'!$C$4:$J$4739,7,0)="",IF(TODAY()&gt;VLOOKUP(B757,'Oficios_-_pend_criticas'!$C$4:$J$4739,5,0),"X",""),IF(VLOOKUP(B757,'Oficios_-_pend_criticas'!$C$4:$J$4739,7,0)&gt;VLOOKUP(B757,'Oficios_-_pend_criticas'!$C$4:$J$4739,5,0),"X",""))),""),""),"")</f>
        <v/>
      </c>
    </row>
    <row r="758" spans="1:23" ht="36.75" hidden="1" customHeight="1" x14ac:dyDescent="0.25">
      <c r="A758" s="9" t="str">
        <f t="shared" si="33"/>
        <v/>
      </c>
      <c r="B758" s="10" t="s">
        <v>1844</v>
      </c>
      <c r="C758" s="11" t="e">
        <f>IF(B758="","",VLOOKUP(B758,#REF!,6,0))</f>
        <v>#REF!</v>
      </c>
      <c r="D758" s="12" t="e">
        <f>IF(B758="","",VLOOKUP(B758,#REF!,22,0))</f>
        <v>#REF!</v>
      </c>
      <c r="E758" s="10" t="e">
        <f>IF(B758="","",VLOOKUP(B758,Consultas_públicas!$A$376:$G$3879,7,0))</f>
        <v>#N/A</v>
      </c>
      <c r="F758" s="12" t="s">
        <v>1228</v>
      </c>
      <c r="G758" s="13">
        <v>43564</v>
      </c>
      <c r="H758" s="14" t="str">
        <f>IFERROR(IF(VLOOKUP(B758,'Oficios_-_pend_criticas'!$C$4:$D$4739,2,0)="","","X"),"")</f>
        <v/>
      </c>
      <c r="I758" s="12"/>
      <c r="J758" s="13"/>
      <c r="K758" s="10"/>
      <c r="L758" s="12" t="str">
        <f>IFERROR(VLOOKUP(B758,Retorno_da_RFB!$D$3:$I$6388,5,0),"")</f>
        <v>058</v>
      </c>
      <c r="M758" s="13">
        <f>IFERROR(VLOOKUP(B758,Retorno_da_RFB!$D$3:$I$6388,6,0),"")</f>
        <v>43584</v>
      </c>
      <c r="N758" s="10" t="str">
        <f>IFERROR(VLOOKUP(B758,Retorno_da_RFB!$D$3:$I$6388,3,0),"")</f>
        <v>8443.99.29</v>
      </c>
      <c r="O758" s="10" t="str">
        <f>IFERROR(VLOOKUP(B758,Retorno_da_RFB!$D$3:$I$6388,4,0),"")</f>
        <v>Dispositivos reservatórios de tinta com capacidade máxima compreendida entre 70 e 140ml, por compartimento, para uso em impressoras jato de tinta, construídos em resina termoplástica, podendo conter autoencaixe(s), válvulas, trava(s) e/ou tampa(s) de vedação.</v>
      </c>
      <c r="P758" s="12" t="str">
        <f>IFERROR(IF(N758="","",IF(VLOOKUP(LEFT(N758,10),'Universo_BK-BIT'!$A$5:$E$10005,2,0)="","X",VLOOKUP(LEFT(N758,10),'Universo_BK-BIT'!$A$5:$E$10005,2,0))),"X")</f>
        <v>BIT</v>
      </c>
      <c r="Q758" s="12">
        <f>IFERROR(IF(P758="X","",VLOOKUP(LEFT(N758,10),'Universo_BK-BIT'!$A$5:$E$10005,3,0)),"")</f>
        <v>8</v>
      </c>
      <c r="R758" s="14" t="e">
        <f t="shared" si="34"/>
        <v>#REF!</v>
      </c>
      <c r="S758" s="14" t="e">
        <f t="shared" si="35"/>
        <v>#N/A</v>
      </c>
      <c r="T758" s="14"/>
      <c r="U758" s="14" t="str">
        <f ca="1">IFERROR(IF(P758="X",IF(VLOOKUP(B758,'Oficios_-_pend_criticas'!$C$3:$J$4739,5,0)="","",IF(VLOOKUP(B758,'Oficios_-_pend_criticas'!$C$3:$J$4739,7,0)="",IF(TODAY()&gt;VLOOKUP(B758,'Oficios_-_pend_criticas'!$C$3:$J$4739,5,0),"X",""),IF(VLOOKUP(B758,'Oficios_-_pend_criticas'!$C$3:$J$4739,7,0)&gt;VLOOKUP(B758,'Oficios_-_pend_criticas'!$C$3:$J$4739,5,0),"X",""))),""),"")</f>
        <v/>
      </c>
      <c r="V758" s="14" t="str">
        <f ca="1">IFERROR(IF(Q758=0,IF(VLOOKUP(B758,'Oficios_-_pend_criticas'!$C$3:$J$4739,5,0)="","",IF(VLOOKUP(B758,'Oficios_-_pend_criticas'!$C$3:$J$4739,7,0)="",IF(TODAY()&gt;VLOOKUP(B758,'Oficios_-_pend_criticas'!$C$3:$J$4739,5,0),"X",""),IF(VLOOKUP(B758,'Oficios_-_pend_criticas'!$C$3:$J$4739,7,0)&gt;VLOOKUP(B758,'Oficios_-_pend_criticas'!$C$3:$J$4739,5,0),"X",""))),""),"")</f>
        <v/>
      </c>
      <c r="W758" s="14" t="str">
        <f ca="1">IFERROR(IF(P758&lt;&gt;"X",IF(Q758&gt;0,IF(VLOOKUP(B758,'Oficios_-_pend_criticas'!$C$4:$J$4739,5,0)="","",IF(VLOOKUP(B758,'Oficios_-_pend_criticas'!$C$4:$J$4739,7,0)="",IF(TODAY()&gt;VLOOKUP(B758,'Oficios_-_pend_criticas'!$C$4:$J$4739,5,0),"X",""),IF(VLOOKUP(B758,'Oficios_-_pend_criticas'!$C$4:$J$4739,7,0)&gt;VLOOKUP(B758,'Oficios_-_pend_criticas'!$C$4:$J$4739,5,0),"X",""))),""),""),"")</f>
        <v/>
      </c>
    </row>
    <row r="759" spans="1:23" ht="36.75" hidden="1" customHeight="1" x14ac:dyDescent="0.25">
      <c r="A759" s="9" t="str">
        <f t="shared" si="33"/>
        <v/>
      </c>
      <c r="B759" s="10" t="s">
        <v>1847</v>
      </c>
      <c r="C759" s="11" t="e">
        <f>IF(B759="","",VLOOKUP(B759,#REF!,6,0))</f>
        <v>#REF!</v>
      </c>
      <c r="D759" s="12" t="e">
        <f>IF(B759="","",VLOOKUP(B759,#REF!,22,0))</f>
        <v>#REF!</v>
      </c>
      <c r="E759" s="10" t="e">
        <f>IF(B759="","",VLOOKUP(B759,Consultas_públicas!$A$376:$G$3879,7,0))</f>
        <v>#N/A</v>
      </c>
      <c r="F759" s="12" t="s">
        <v>1228</v>
      </c>
      <c r="G759" s="13">
        <v>43564</v>
      </c>
      <c r="H759" s="14" t="str">
        <f>IFERROR(IF(VLOOKUP(B759,'Oficios_-_pend_criticas'!$C$4:$D$4739,2,0)="","","X"),"")</f>
        <v/>
      </c>
      <c r="I759" s="12"/>
      <c r="J759" s="13"/>
      <c r="K759" s="10"/>
      <c r="L759" s="12" t="str">
        <f>IFERROR(VLOOKUP(B759,Retorno_da_RFB!$D$3:$I$6388,5,0),"")</f>
        <v>058</v>
      </c>
      <c r="M759" s="13">
        <f>IFERROR(VLOOKUP(B759,Retorno_da_RFB!$D$3:$I$6388,6,0),"")</f>
        <v>43584</v>
      </c>
      <c r="N759" s="10" t="str">
        <f>IFERROR(VLOOKUP(B759,Retorno_da_RFB!$D$3:$I$6388,3,0),"")</f>
        <v>8443.99.39</v>
      </c>
      <c r="O759" s="10" t="str">
        <f>IFERROR(VLOOKUP(B759,Retorno_da_RFB!$D$3:$I$6388,4,0),"")</f>
        <v>Unidades fusoras de uso exclusivo em impressoras a Laser, comercialmente conhecido como “Fusor”, para aquecimento e pressão do toner no papel para temperaturas de até 230ºC, podendo conter, cilindro de pressão, cilindro fusão, termostato, roletes para passagem de papel, engrenagens, cabos, conectores, partes plásticas de proteção, lâmpada de aquecimento ou sistema de aquecimento.</v>
      </c>
      <c r="P759" s="12" t="str">
        <f>IFERROR(IF(N759="","",IF(VLOOKUP(LEFT(N759,10),'Universo_BK-BIT'!$A$5:$E$10005,2,0)="","X",VLOOKUP(LEFT(N759,10),'Universo_BK-BIT'!$A$5:$E$10005,2,0))),"X")</f>
        <v>BIT</v>
      </c>
      <c r="Q759" s="12">
        <f>IFERROR(IF(P759="X","",VLOOKUP(LEFT(N759,10),'Universo_BK-BIT'!$A$5:$E$10005,3,0)),"")</f>
        <v>8</v>
      </c>
      <c r="R759" s="14" t="e">
        <f t="shared" si="34"/>
        <v>#REF!</v>
      </c>
      <c r="S759" s="14" t="e">
        <f t="shared" si="35"/>
        <v>#N/A</v>
      </c>
      <c r="T759" s="14"/>
      <c r="U759" s="14" t="str">
        <f ca="1">IFERROR(IF(P759="X",IF(VLOOKUP(B759,'Oficios_-_pend_criticas'!$C$3:$J$4739,5,0)="","",IF(VLOOKUP(B759,'Oficios_-_pend_criticas'!$C$3:$J$4739,7,0)="",IF(TODAY()&gt;VLOOKUP(B759,'Oficios_-_pend_criticas'!$C$3:$J$4739,5,0),"X",""),IF(VLOOKUP(B759,'Oficios_-_pend_criticas'!$C$3:$J$4739,7,0)&gt;VLOOKUP(B759,'Oficios_-_pend_criticas'!$C$3:$J$4739,5,0),"X",""))),""),"")</f>
        <v/>
      </c>
      <c r="V759" s="14" t="str">
        <f ca="1">IFERROR(IF(Q759=0,IF(VLOOKUP(B759,'Oficios_-_pend_criticas'!$C$3:$J$4739,5,0)="","",IF(VLOOKUP(B759,'Oficios_-_pend_criticas'!$C$3:$J$4739,7,0)="",IF(TODAY()&gt;VLOOKUP(B759,'Oficios_-_pend_criticas'!$C$3:$J$4739,5,0),"X",""),IF(VLOOKUP(B759,'Oficios_-_pend_criticas'!$C$3:$J$4739,7,0)&gt;VLOOKUP(B759,'Oficios_-_pend_criticas'!$C$3:$J$4739,5,0),"X",""))),""),"")</f>
        <v/>
      </c>
      <c r="W759" s="14" t="str">
        <f ca="1">IFERROR(IF(P759&lt;&gt;"X",IF(Q759&gt;0,IF(VLOOKUP(B759,'Oficios_-_pend_criticas'!$C$4:$J$4739,5,0)="","",IF(VLOOKUP(B759,'Oficios_-_pend_criticas'!$C$4:$J$4739,7,0)="",IF(TODAY()&gt;VLOOKUP(B759,'Oficios_-_pend_criticas'!$C$4:$J$4739,5,0),"X",""),IF(VLOOKUP(B759,'Oficios_-_pend_criticas'!$C$4:$J$4739,7,0)&gt;VLOOKUP(B759,'Oficios_-_pend_criticas'!$C$4:$J$4739,5,0),"X",""))),""),""),"")</f>
        <v/>
      </c>
    </row>
    <row r="760" spans="1:23" ht="36.75" hidden="1" customHeight="1" x14ac:dyDescent="0.25">
      <c r="A760" s="9" t="str">
        <f t="shared" si="33"/>
        <v/>
      </c>
      <c r="B760" s="10" t="s">
        <v>1850</v>
      </c>
      <c r="C760" s="11" t="e">
        <f>IF(B760="","",VLOOKUP(B760,#REF!,6,0))</f>
        <v>#REF!</v>
      </c>
      <c r="D760" s="12" t="e">
        <f>IF(B760="","",VLOOKUP(B760,#REF!,22,0))</f>
        <v>#REF!</v>
      </c>
      <c r="E760" s="10" t="e">
        <f>IF(B760="","",VLOOKUP(B760,Consultas_públicas!$A$376:$G$3879,7,0))</f>
        <v>#N/A</v>
      </c>
      <c r="F760" s="12" t="s">
        <v>1228</v>
      </c>
      <c r="G760" s="13">
        <v>43564</v>
      </c>
      <c r="H760" s="14" t="str">
        <f>IFERROR(IF(VLOOKUP(B760,'Oficios_-_pend_criticas'!$C$4:$D$4739,2,0)="","","X"),"")</f>
        <v/>
      </c>
      <c r="I760" s="12"/>
      <c r="J760" s="13"/>
      <c r="K760" s="10"/>
      <c r="L760" s="12" t="str">
        <f>IFERROR(VLOOKUP(B760,Retorno_da_RFB!$D$3:$I$6388,5,0),"")</f>
        <v>058</v>
      </c>
      <c r="M760" s="13">
        <f>IFERROR(VLOOKUP(B760,Retorno_da_RFB!$D$3:$I$6388,6,0),"")</f>
        <v>43584</v>
      </c>
      <c r="N760" s="10" t="str">
        <f>IFERROR(VLOOKUP(B760,Retorno_da_RFB!$D$3:$I$6388,3,0),"")</f>
        <v>8443.99.60</v>
      </c>
      <c r="O760" s="10" t="str">
        <f>IFERROR(VLOOKUP(B760,Retorno_da_RFB!$D$3:$I$6388,4,0),"")</f>
        <v>Dispositivos do mecanismo de impressão para impressoras jato de tinta, com função de sensor de "encoder" óptico rotativo ou linear, convertendo movimento mecânico angular ou linear em pulsos elétricos, utilizados no controle do movimento do carro de impressão, controle de avanço do papel e/ou processo de alimentação de tinta.</v>
      </c>
      <c r="P760" s="12" t="str">
        <f>IFERROR(IF(N760="","",IF(VLOOKUP(LEFT(N760,10),'Universo_BK-BIT'!$A$5:$E$10005,2,0)="","X",VLOOKUP(LEFT(N760,10),'Universo_BK-BIT'!$A$5:$E$10005,2,0))),"X")</f>
        <v>BIT</v>
      </c>
      <c r="Q760" s="12">
        <f>IFERROR(IF(P760="X","",VLOOKUP(LEFT(N760,10),'Universo_BK-BIT'!$A$5:$E$10005,3,0)),"")</f>
        <v>12</v>
      </c>
      <c r="R760" s="14" t="e">
        <f t="shared" si="34"/>
        <v>#REF!</v>
      </c>
      <c r="S760" s="14" t="e">
        <f t="shared" si="35"/>
        <v>#N/A</v>
      </c>
      <c r="T760" s="14"/>
      <c r="U760" s="14" t="str">
        <f ca="1">IFERROR(IF(P760="X",IF(VLOOKUP(B760,'Oficios_-_pend_criticas'!$C$3:$J$4739,5,0)="","",IF(VLOOKUP(B760,'Oficios_-_pend_criticas'!$C$3:$J$4739,7,0)="",IF(TODAY()&gt;VLOOKUP(B760,'Oficios_-_pend_criticas'!$C$3:$J$4739,5,0),"X",""),IF(VLOOKUP(B760,'Oficios_-_pend_criticas'!$C$3:$J$4739,7,0)&gt;VLOOKUP(B760,'Oficios_-_pend_criticas'!$C$3:$J$4739,5,0),"X",""))),""),"")</f>
        <v/>
      </c>
      <c r="V760" s="14" t="str">
        <f ca="1">IFERROR(IF(Q760=0,IF(VLOOKUP(B760,'Oficios_-_pend_criticas'!$C$3:$J$4739,5,0)="","",IF(VLOOKUP(B760,'Oficios_-_pend_criticas'!$C$3:$J$4739,7,0)="",IF(TODAY()&gt;VLOOKUP(B760,'Oficios_-_pend_criticas'!$C$3:$J$4739,5,0),"X",""),IF(VLOOKUP(B760,'Oficios_-_pend_criticas'!$C$3:$J$4739,7,0)&gt;VLOOKUP(B760,'Oficios_-_pend_criticas'!$C$3:$J$4739,5,0),"X",""))),""),"")</f>
        <v/>
      </c>
      <c r="W760" s="14" t="str">
        <f ca="1">IFERROR(IF(P760&lt;&gt;"X",IF(Q760&gt;0,IF(VLOOKUP(B760,'Oficios_-_pend_criticas'!$C$4:$J$4739,5,0)="","",IF(VLOOKUP(B760,'Oficios_-_pend_criticas'!$C$4:$J$4739,7,0)="",IF(TODAY()&gt;VLOOKUP(B760,'Oficios_-_pend_criticas'!$C$4:$J$4739,5,0),"X",""),IF(VLOOKUP(B760,'Oficios_-_pend_criticas'!$C$4:$J$4739,7,0)&gt;VLOOKUP(B760,'Oficios_-_pend_criticas'!$C$4:$J$4739,5,0),"X",""))),""),""),"")</f>
        <v/>
      </c>
    </row>
    <row r="761" spans="1:23" ht="36.75" hidden="1" customHeight="1" x14ac:dyDescent="0.25">
      <c r="A761" s="9" t="str">
        <f t="shared" si="33"/>
        <v/>
      </c>
      <c r="B761" s="10" t="s">
        <v>1853</v>
      </c>
      <c r="C761" s="11" t="e">
        <f>IF(B761="","",VLOOKUP(B761,#REF!,6,0))</f>
        <v>#REF!</v>
      </c>
      <c r="D761" s="12" t="e">
        <f>IF(B761="","",VLOOKUP(B761,#REF!,22,0))</f>
        <v>#REF!</v>
      </c>
      <c r="E761" s="10" t="e">
        <f>IF(B761="","",VLOOKUP(B761,Consultas_públicas!$A$376:$G$3879,7,0))</f>
        <v>#N/A</v>
      </c>
      <c r="F761" s="12" t="s">
        <v>1228</v>
      </c>
      <c r="G761" s="13">
        <v>43564</v>
      </c>
      <c r="H761" s="14" t="str">
        <f>IFERROR(IF(VLOOKUP(B761,'Oficios_-_pend_criticas'!$C$4:$D$4739,2,0)="","","X"),"")</f>
        <v/>
      </c>
      <c r="I761" s="12"/>
      <c r="J761" s="13"/>
      <c r="K761" s="10"/>
      <c r="L761" s="12" t="str">
        <f>IFERROR(VLOOKUP(B761,Retorno_da_RFB!$D$3:$I$6388,5,0),"")</f>
        <v>058</v>
      </c>
      <c r="M761" s="13">
        <f>IFERROR(VLOOKUP(B761,Retorno_da_RFB!$D$3:$I$6388,6,0),"")</f>
        <v>43584</v>
      </c>
      <c r="N761" s="10" t="str">
        <f>IFERROR(VLOOKUP(B761,Retorno_da_RFB!$D$3:$I$6388,3,0),"")</f>
        <v>8451.40.29</v>
      </c>
      <c r="O761" s="10" t="str">
        <f>IFERROR(VLOOKUP(B761,Retorno_da_RFB!$D$3:$I$6388,4,0),"")</f>
        <v>Máquinas para tingimento "a tina" de fios têxteis, controlada por CLP, com 16 rolos de fios e urdume, 1 tanque de pré molhagem 1.200L, 1 passagem aérea (comprimento 28 metros) para secagem do pré molhamento, 1 tanque de pré lavagem 900L, 1 tanque de tingimento/lavagem 1.200L, 7 tanques de tingimento 1.200L, 7 passagens aéreas (comprimento 28m) para oxidação do corante, 1 tanque de pós lavagem 1.200L, 3 tanques de pós lavagem 900L, 1 espremedor com 4 pares de rolos, 1 secador com rolos aquecidos, 1 acumulador capacidade 144m, 1 transportador com duas caixas de aplicação de goma, 1 bobinador de enrolamento, 4 equipamentos de circulação de corante e auxiliares, painéis elétricos de comando e controle e cozinha de preparação dos corantes e auxiliares.</v>
      </c>
      <c r="P761" s="12" t="str">
        <f>IFERROR(IF(N761="","",IF(VLOOKUP(LEFT(N761,10),'Universo_BK-BIT'!$A$5:$E$10005,2,0)="","X",VLOOKUP(LEFT(N761,10),'Universo_BK-BIT'!$A$5:$E$10005,2,0))),"X")</f>
        <v>BK</v>
      </c>
      <c r="Q761" s="12">
        <f>IFERROR(IF(P761="X","",VLOOKUP(LEFT(N761,10),'Universo_BK-BIT'!$A$5:$E$10005,3,0)),"")</f>
        <v>14</v>
      </c>
      <c r="R761" s="14" t="e">
        <f t="shared" si="34"/>
        <v>#REF!</v>
      </c>
      <c r="S761" s="14" t="e">
        <f t="shared" si="35"/>
        <v>#N/A</v>
      </c>
      <c r="T761" s="14"/>
      <c r="U761" s="14" t="str">
        <f ca="1">IFERROR(IF(P761="X",IF(VLOOKUP(B761,'Oficios_-_pend_criticas'!$C$3:$J$4739,5,0)="","",IF(VLOOKUP(B761,'Oficios_-_pend_criticas'!$C$3:$J$4739,7,0)="",IF(TODAY()&gt;VLOOKUP(B761,'Oficios_-_pend_criticas'!$C$3:$J$4739,5,0),"X",""),IF(VLOOKUP(B761,'Oficios_-_pend_criticas'!$C$3:$J$4739,7,0)&gt;VLOOKUP(B761,'Oficios_-_pend_criticas'!$C$3:$J$4739,5,0),"X",""))),""),"")</f>
        <v/>
      </c>
      <c r="V761" s="14" t="str">
        <f ca="1">IFERROR(IF(Q761=0,IF(VLOOKUP(B761,'Oficios_-_pend_criticas'!$C$3:$J$4739,5,0)="","",IF(VLOOKUP(B761,'Oficios_-_pend_criticas'!$C$3:$J$4739,7,0)="",IF(TODAY()&gt;VLOOKUP(B761,'Oficios_-_pend_criticas'!$C$3:$J$4739,5,0),"X",""),IF(VLOOKUP(B761,'Oficios_-_pend_criticas'!$C$3:$J$4739,7,0)&gt;VLOOKUP(B761,'Oficios_-_pend_criticas'!$C$3:$J$4739,5,0),"X",""))),""),"")</f>
        <v/>
      </c>
      <c r="W761" s="14" t="str">
        <f ca="1">IFERROR(IF(P761&lt;&gt;"X",IF(Q761&gt;0,IF(VLOOKUP(B761,'Oficios_-_pend_criticas'!$C$4:$J$4739,5,0)="","",IF(VLOOKUP(B761,'Oficios_-_pend_criticas'!$C$4:$J$4739,7,0)="",IF(TODAY()&gt;VLOOKUP(B761,'Oficios_-_pend_criticas'!$C$4:$J$4739,5,0),"X",""),IF(VLOOKUP(B761,'Oficios_-_pend_criticas'!$C$4:$J$4739,7,0)&gt;VLOOKUP(B761,'Oficios_-_pend_criticas'!$C$4:$J$4739,5,0),"X",""))),""),""),"")</f>
        <v/>
      </c>
    </row>
    <row r="762" spans="1:23" ht="36.75" hidden="1" customHeight="1" x14ac:dyDescent="0.25">
      <c r="A762" s="9" t="str">
        <f t="shared" si="33"/>
        <v/>
      </c>
      <c r="B762" s="10" t="s">
        <v>1856</v>
      </c>
      <c r="C762" s="11" t="e">
        <f>IF(B762="","",VLOOKUP(B762,#REF!,6,0))</f>
        <v>#REF!</v>
      </c>
      <c r="D762" s="12" t="e">
        <f>IF(B762="","",VLOOKUP(B762,#REF!,22,0))</f>
        <v>#REF!</v>
      </c>
      <c r="E762" s="10" t="e">
        <f>IF(B762="","",VLOOKUP(B762,Consultas_públicas!$A$376:$G$3879,7,0))</f>
        <v>#N/A</v>
      </c>
      <c r="F762" s="12" t="s">
        <v>1228</v>
      </c>
      <c r="G762" s="13">
        <v>43564</v>
      </c>
      <c r="H762" s="14" t="str">
        <f>IFERROR(IF(VLOOKUP(B762,'Oficios_-_pend_criticas'!$C$4:$D$4739,2,0)="","","X"),"")</f>
        <v/>
      </c>
      <c r="I762" s="12"/>
      <c r="J762" s="13"/>
      <c r="K762" s="10"/>
      <c r="L762" s="12" t="str">
        <f>IFERROR(VLOOKUP(B762,Retorno_da_RFB!$D$3:$I$6388,5,0),"")</f>
        <v>058</v>
      </c>
      <c r="M762" s="13">
        <f>IFERROR(VLOOKUP(B762,Retorno_da_RFB!$D$3:$I$6388,6,0),"")</f>
        <v>43584</v>
      </c>
      <c r="N762" s="10" t="str">
        <f>IFERROR(VLOOKUP(B762,Retorno_da_RFB!$D$3:$I$6388,3,0),"")</f>
        <v>8457.10.00</v>
      </c>
      <c r="O762" s="10" t="str">
        <f>IFERROR(VLOOKUP(B762,Retorno_da_RFB!$D$3:$I$6388,4,0),"")</f>
        <v>Centros de usinagem verticais, de dupla coluna tipo portal, com comando computadorizado (CNC), capazes de mandrilhar, fresar, furar e rosquear metais e não metais, distância entre colunas de 1.700mm, com curso de trabalho nos eixos X de 2.200mm, Y de 2.050mm e Z de 850mm ou 1.050mm, com precisão de posicionamento nos eixo X / Y e Z de P 0,02, com precisão de repetibilidade nos eixos X / Y e Z de Ps 0,015, com velocidade de deslocamento nos eixos X de 20m/min, Y de 20m/min e Z de 15m/min, com fixação dos cones da ferramenta por sistema hidráulico, com sistema de refrigeração do óleo lubrificante do fuso, com passagem do fluído refrigerante pelo anel do bico do fuso, com jato de ar através do fuso e com duplo transportador de cavacos nas laterais.</v>
      </c>
      <c r="P762" s="12" t="str">
        <f>IFERROR(IF(N762="","",IF(VLOOKUP(LEFT(N762,10),'Universo_BK-BIT'!$A$5:$E$10005,2,0)="","X",VLOOKUP(LEFT(N762,10),'Universo_BK-BIT'!$A$5:$E$10005,2,0))),"X")</f>
        <v>BK</v>
      </c>
      <c r="Q762" s="12">
        <f>IFERROR(IF(P762="X","",VLOOKUP(LEFT(N762,10),'Universo_BK-BIT'!$A$5:$E$10005,3,0)),"")</f>
        <v>14</v>
      </c>
      <c r="R762" s="14" t="e">
        <f t="shared" si="34"/>
        <v>#REF!</v>
      </c>
      <c r="S762" s="14" t="e">
        <f t="shared" si="35"/>
        <v>#N/A</v>
      </c>
      <c r="T762" s="14"/>
      <c r="U762" s="14" t="str">
        <f ca="1">IFERROR(IF(P762="X",IF(VLOOKUP(B762,'Oficios_-_pend_criticas'!$C$3:$J$4739,5,0)="","",IF(VLOOKUP(B762,'Oficios_-_pend_criticas'!$C$3:$J$4739,7,0)="",IF(TODAY()&gt;VLOOKUP(B762,'Oficios_-_pend_criticas'!$C$3:$J$4739,5,0),"X",""),IF(VLOOKUP(B762,'Oficios_-_pend_criticas'!$C$3:$J$4739,7,0)&gt;VLOOKUP(B762,'Oficios_-_pend_criticas'!$C$3:$J$4739,5,0),"X",""))),""),"")</f>
        <v/>
      </c>
      <c r="V762" s="14" t="str">
        <f ca="1">IFERROR(IF(Q762=0,IF(VLOOKUP(B762,'Oficios_-_pend_criticas'!$C$3:$J$4739,5,0)="","",IF(VLOOKUP(B762,'Oficios_-_pend_criticas'!$C$3:$J$4739,7,0)="",IF(TODAY()&gt;VLOOKUP(B762,'Oficios_-_pend_criticas'!$C$3:$J$4739,5,0),"X",""),IF(VLOOKUP(B762,'Oficios_-_pend_criticas'!$C$3:$J$4739,7,0)&gt;VLOOKUP(B762,'Oficios_-_pend_criticas'!$C$3:$J$4739,5,0),"X",""))),""),"")</f>
        <v/>
      </c>
      <c r="W762" s="14" t="str">
        <f ca="1">IFERROR(IF(P762&lt;&gt;"X",IF(Q762&gt;0,IF(VLOOKUP(B762,'Oficios_-_pend_criticas'!$C$4:$J$4739,5,0)="","",IF(VLOOKUP(B762,'Oficios_-_pend_criticas'!$C$4:$J$4739,7,0)="",IF(TODAY()&gt;VLOOKUP(B762,'Oficios_-_pend_criticas'!$C$4:$J$4739,5,0),"X",""),IF(VLOOKUP(B762,'Oficios_-_pend_criticas'!$C$4:$J$4739,7,0)&gt;VLOOKUP(B762,'Oficios_-_pend_criticas'!$C$4:$J$4739,5,0),"X",""))),""),""),"")</f>
        <v/>
      </c>
    </row>
    <row r="763" spans="1:23" ht="36.75" hidden="1" customHeight="1" x14ac:dyDescent="0.25">
      <c r="A763" s="9" t="str">
        <f t="shared" si="33"/>
        <v/>
      </c>
      <c r="B763" s="10" t="s">
        <v>1858</v>
      </c>
      <c r="C763" s="11" t="e">
        <f>IF(B763="","",VLOOKUP(B763,#REF!,6,0))</f>
        <v>#REF!</v>
      </c>
      <c r="D763" s="12" t="e">
        <f>IF(B763="","",VLOOKUP(B763,#REF!,22,0))</f>
        <v>#REF!</v>
      </c>
      <c r="E763" s="10" t="e">
        <f>IF(B763="","",VLOOKUP(B763,Consultas_públicas!$A$376:$G$3879,7,0))</f>
        <v>#N/A</v>
      </c>
      <c r="F763" s="12" t="s">
        <v>1228</v>
      </c>
      <c r="G763" s="13">
        <v>43564</v>
      </c>
      <c r="H763" s="14" t="str">
        <f>IFERROR(IF(VLOOKUP(B763,'Oficios_-_pend_criticas'!$C$4:$D$4739,2,0)="","","X"),"")</f>
        <v/>
      </c>
      <c r="I763" s="12"/>
      <c r="J763" s="13"/>
      <c r="K763" s="10"/>
      <c r="L763" s="12" t="str">
        <f>IFERROR(VLOOKUP(B763,Retorno_da_RFB!$D$3:$I$6388,5,0),"")</f>
        <v>058</v>
      </c>
      <c r="M763" s="13">
        <f>IFERROR(VLOOKUP(B763,Retorno_da_RFB!$D$3:$I$6388,6,0),"")</f>
        <v>43584</v>
      </c>
      <c r="N763" s="10" t="str">
        <f>IFERROR(VLOOKUP(B763,Retorno_da_RFB!$D$3:$I$6388,3,0),"")</f>
        <v>8457.10.00</v>
      </c>
      <c r="O763" s="10" t="str">
        <f>IFERROR(VLOOKUP(B763,Retorno_da_RFB!$D$3:$I$6388,4,0),"")</f>
        <v>Centros de usinagem vertical de duplo palete, com comando numérico computadorizado (CNC), para controlar 3 eixos simultaneamente, podendo fresar, mandrilar, furar e roscar, com curso em X, Y e Z, iguais a 650, 400 e 305mm, respectivamente, avanço rápido de 50m/min em X, Y e Z, velocidade de rosqueamento de até 6.000rpm, tamanho da mesa de 800 x 400mm, em cada palete, com capacidade máxima de carga sobre cada palete de até 300kg, eixo-árvore com rotação máxima de 10.000rpm e torque máximo de 40Nm, tempo de troca de palete de 3,4s, cone de fixação da ferramenta BT30 ou BBT30, magazine com capacidade para 40 ferramentas, com diâmetro máximo de 80mm e tempo de troca em até 2,6s, precisão bidirecional de posicionamento de um eixo entre 0,006 e 0,02mm e repetibilidade bidirecional de posicionamento de um eixo de 0,004mm, com a opção conter 4º eixo sobre sua mesa.</v>
      </c>
      <c r="P763" s="12" t="str">
        <f>IFERROR(IF(N763="","",IF(VLOOKUP(LEFT(N763,10),'Universo_BK-BIT'!$A$5:$E$10005,2,0)="","X",VLOOKUP(LEFT(N763,10),'Universo_BK-BIT'!$A$5:$E$10005,2,0))),"X")</f>
        <v>BK</v>
      </c>
      <c r="Q763" s="12">
        <f>IFERROR(IF(P763="X","",VLOOKUP(LEFT(N763,10),'Universo_BK-BIT'!$A$5:$E$10005,3,0)),"")</f>
        <v>14</v>
      </c>
      <c r="R763" s="14" t="e">
        <f t="shared" si="34"/>
        <v>#REF!</v>
      </c>
      <c r="S763" s="14" t="e">
        <f t="shared" si="35"/>
        <v>#N/A</v>
      </c>
      <c r="T763" s="14"/>
      <c r="U763" s="14" t="str">
        <f ca="1">IFERROR(IF(P763="X",IF(VLOOKUP(B763,'Oficios_-_pend_criticas'!$C$3:$J$4739,5,0)="","",IF(VLOOKUP(B763,'Oficios_-_pend_criticas'!$C$3:$J$4739,7,0)="",IF(TODAY()&gt;VLOOKUP(B763,'Oficios_-_pend_criticas'!$C$3:$J$4739,5,0),"X",""),IF(VLOOKUP(B763,'Oficios_-_pend_criticas'!$C$3:$J$4739,7,0)&gt;VLOOKUP(B763,'Oficios_-_pend_criticas'!$C$3:$J$4739,5,0),"X",""))),""),"")</f>
        <v/>
      </c>
      <c r="V763" s="14" t="str">
        <f ca="1">IFERROR(IF(Q763=0,IF(VLOOKUP(B763,'Oficios_-_pend_criticas'!$C$3:$J$4739,5,0)="","",IF(VLOOKUP(B763,'Oficios_-_pend_criticas'!$C$3:$J$4739,7,0)="",IF(TODAY()&gt;VLOOKUP(B763,'Oficios_-_pend_criticas'!$C$3:$J$4739,5,0),"X",""),IF(VLOOKUP(B763,'Oficios_-_pend_criticas'!$C$3:$J$4739,7,0)&gt;VLOOKUP(B763,'Oficios_-_pend_criticas'!$C$3:$J$4739,5,0),"X",""))),""),"")</f>
        <v/>
      </c>
      <c r="W763" s="14" t="str">
        <f ca="1">IFERROR(IF(P763&lt;&gt;"X",IF(Q763&gt;0,IF(VLOOKUP(B763,'Oficios_-_pend_criticas'!$C$4:$J$4739,5,0)="","",IF(VLOOKUP(B763,'Oficios_-_pend_criticas'!$C$4:$J$4739,7,0)="",IF(TODAY()&gt;VLOOKUP(B763,'Oficios_-_pend_criticas'!$C$4:$J$4739,5,0),"X",""),IF(VLOOKUP(B763,'Oficios_-_pend_criticas'!$C$4:$J$4739,7,0)&gt;VLOOKUP(B763,'Oficios_-_pend_criticas'!$C$4:$J$4739,5,0),"X",""))),""),""),"")</f>
        <v/>
      </c>
    </row>
    <row r="764" spans="1:23" ht="36.75" hidden="1" customHeight="1" x14ac:dyDescent="0.25">
      <c r="A764" s="9" t="str">
        <f t="shared" si="33"/>
        <v/>
      </c>
      <c r="B764" s="10" t="s">
        <v>1860</v>
      </c>
      <c r="C764" s="11" t="e">
        <f>IF(B764="","",VLOOKUP(B764,#REF!,6,0))</f>
        <v>#REF!</v>
      </c>
      <c r="D764" s="12" t="e">
        <f>IF(B764="","",VLOOKUP(B764,#REF!,22,0))</f>
        <v>#REF!</v>
      </c>
      <c r="E764" s="10" t="e">
        <f>IF(B764="","",VLOOKUP(B764,Consultas_públicas!$A$376:$G$3879,7,0))</f>
        <v>#N/A</v>
      </c>
      <c r="F764" s="12" t="s">
        <v>1228</v>
      </c>
      <c r="G764" s="13">
        <v>43564</v>
      </c>
      <c r="H764" s="14" t="str">
        <f>IFERROR(IF(VLOOKUP(B764,'Oficios_-_pend_criticas'!$C$4:$D$4739,2,0)="","","X"),"")</f>
        <v/>
      </c>
      <c r="I764" s="12"/>
      <c r="J764" s="13"/>
      <c r="K764" s="10"/>
      <c r="L764" s="12" t="str">
        <f>IFERROR(VLOOKUP(B764,Retorno_da_RFB!$D$3:$I$6388,5,0),"")</f>
        <v>058</v>
      </c>
      <c r="M764" s="13">
        <f>IFERROR(VLOOKUP(B764,Retorno_da_RFB!$D$3:$I$6388,6,0),"")</f>
        <v>43584</v>
      </c>
      <c r="N764" s="10" t="str">
        <f>IFERROR(VLOOKUP(B764,Retorno_da_RFB!$D$3:$I$6388,3,0),"")</f>
        <v>8457.10.00</v>
      </c>
      <c r="O764" s="10" t="str">
        <f>IFERROR(VLOOKUP(B764,Retorno_da_RFB!$D$3:$I$6388,4,0),"")</f>
        <v>Centros de usinagem vertical de duplo palete, com comando numérico computadorizado (CNC), para controlar 3 eixos simultaneamente, podendo fresar, mandrilar, furar e roscar, com curso em X, Y e Z, iguais a 650, 400 e 305mm, respectivamente, avanço rápido de 50m/min em X, Y e Z, velocidade de rosqueamento de até 6.000rpm, tamanho da mesa de 800 x 400mm, em cada palete, com capacidade máxima de carga sobre cada palete de até 300kg, eixo-árvore com rotação máxima de 10.000rpm e torque máximo de 92Nm, tempo de troca de palete de 3,4s, cone de fixação da ferramenta BT30 ou BBT30, magazine com capacidade para 40 ferramentas, com diâmetro máximo de 80mm e tempo de troca em até 2,6s, precisão bidirecional de posicionamento de um eixo entre 0,006 e 0,02mm e repetibilidade bidirecional de posicionamento de um eixo de 0,004mm, com a opção conter 4o eixo sobre sua mesa.</v>
      </c>
      <c r="P764" s="12" t="str">
        <f>IFERROR(IF(N764="","",IF(VLOOKUP(LEFT(N764,10),'Universo_BK-BIT'!$A$5:$E$10005,2,0)="","X",VLOOKUP(LEFT(N764,10),'Universo_BK-BIT'!$A$5:$E$10005,2,0))),"X")</f>
        <v>BK</v>
      </c>
      <c r="Q764" s="12">
        <f>IFERROR(IF(P764="X","",VLOOKUP(LEFT(N764,10),'Universo_BK-BIT'!$A$5:$E$10005,3,0)),"")</f>
        <v>14</v>
      </c>
      <c r="R764" s="14" t="e">
        <f t="shared" si="34"/>
        <v>#REF!</v>
      </c>
      <c r="S764" s="14" t="e">
        <f t="shared" si="35"/>
        <v>#N/A</v>
      </c>
      <c r="T764" s="14"/>
      <c r="U764" s="14" t="str">
        <f ca="1">IFERROR(IF(P764="X",IF(VLOOKUP(B764,'Oficios_-_pend_criticas'!$C$3:$J$4739,5,0)="","",IF(VLOOKUP(B764,'Oficios_-_pend_criticas'!$C$3:$J$4739,7,0)="",IF(TODAY()&gt;VLOOKUP(B764,'Oficios_-_pend_criticas'!$C$3:$J$4739,5,0),"X",""),IF(VLOOKUP(B764,'Oficios_-_pend_criticas'!$C$3:$J$4739,7,0)&gt;VLOOKUP(B764,'Oficios_-_pend_criticas'!$C$3:$J$4739,5,0),"X",""))),""),"")</f>
        <v/>
      </c>
      <c r="V764" s="14" t="str">
        <f ca="1">IFERROR(IF(Q764=0,IF(VLOOKUP(B764,'Oficios_-_pend_criticas'!$C$3:$J$4739,5,0)="","",IF(VLOOKUP(B764,'Oficios_-_pend_criticas'!$C$3:$J$4739,7,0)="",IF(TODAY()&gt;VLOOKUP(B764,'Oficios_-_pend_criticas'!$C$3:$J$4739,5,0),"X",""),IF(VLOOKUP(B764,'Oficios_-_pend_criticas'!$C$3:$J$4739,7,0)&gt;VLOOKUP(B764,'Oficios_-_pend_criticas'!$C$3:$J$4739,5,0),"X",""))),""),"")</f>
        <v/>
      </c>
      <c r="W764" s="14" t="str">
        <f ca="1">IFERROR(IF(P764&lt;&gt;"X",IF(Q764&gt;0,IF(VLOOKUP(B764,'Oficios_-_pend_criticas'!$C$4:$J$4739,5,0)="","",IF(VLOOKUP(B764,'Oficios_-_pend_criticas'!$C$4:$J$4739,7,0)="",IF(TODAY()&gt;VLOOKUP(B764,'Oficios_-_pend_criticas'!$C$4:$J$4739,5,0),"X",""),IF(VLOOKUP(B764,'Oficios_-_pend_criticas'!$C$4:$J$4739,7,0)&gt;VLOOKUP(B764,'Oficios_-_pend_criticas'!$C$4:$J$4739,5,0),"X",""))),""),""),"")</f>
        <v/>
      </c>
    </row>
    <row r="765" spans="1:23" ht="36.75" hidden="1" customHeight="1" x14ac:dyDescent="0.25">
      <c r="A765" s="9" t="str">
        <f t="shared" si="33"/>
        <v/>
      </c>
      <c r="B765" s="10" t="s">
        <v>1862</v>
      </c>
      <c r="C765" s="11" t="e">
        <f>IF(B765="","",VLOOKUP(B765,#REF!,6,0))</f>
        <v>#REF!</v>
      </c>
      <c r="D765" s="12" t="e">
        <f>IF(B765="","",VLOOKUP(B765,#REF!,22,0))</f>
        <v>#REF!</v>
      </c>
      <c r="E765" s="10" t="e">
        <f>IF(B765="","",VLOOKUP(B765,Consultas_públicas!$A$376:$G$3879,7,0))</f>
        <v>#N/A</v>
      </c>
      <c r="F765" s="12" t="s">
        <v>1228</v>
      </c>
      <c r="G765" s="13">
        <v>43564</v>
      </c>
      <c r="H765" s="14" t="str">
        <f>IFERROR(IF(VLOOKUP(B765,'Oficios_-_pend_criticas'!$C$4:$D$4739,2,0)="","","X"),"")</f>
        <v/>
      </c>
      <c r="I765" s="12"/>
      <c r="J765" s="13"/>
      <c r="K765" s="10"/>
      <c r="L765" s="12" t="str">
        <f>IFERROR(VLOOKUP(B765,Retorno_da_RFB!$D$3:$I$6388,5,0),"")</f>
        <v>058</v>
      </c>
      <c r="M765" s="13">
        <f>IFERROR(VLOOKUP(B765,Retorno_da_RFB!$D$3:$I$6388,6,0),"")</f>
        <v>43584</v>
      </c>
      <c r="N765" s="10" t="str">
        <f>IFERROR(VLOOKUP(B765,Retorno_da_RFB!$D$3:$I$6388,3,0),"")</f>
        <v>8457.10.00</v>
      </c>
      <c r="O765" s="10" t="str">
        <f>IFERROR(VLOOKUP(B765,Retorno_da_RFB!$D$3:$I$6388,4,0),"")</f>
        <v>Centros de usinagem vertical de duplo palete, com comando numérico computadorizado (CNC), para controlar 3 eixos simultaneamente, podendo fresar, mandrilar, furar e roscar, com curso em X, Y e Z, iguais a 650, 400 e 305mm, respectivamente, avanço rápido de 50m/min em X, Y e Z, velocidade de rosqueamento de até 6.000rpm, tamanho da mesa de 800 x 400mm, em cada palete, com capacidade máxima de carga sobre cada palete de até 300kg, eixo-árvore com rotação máxima de 16.000rpm, tempo de troca de palete de 3,4s, cone de fixação da ferramenta BT30 ou BBT30, magazine com capacidade para 40 ferramentas, com diâmetro máximo de 80mm e tempo de troca em até 2,6s, precisão bidirecional de posicionamento de um eixo entre 0,006 e 0,02mm e repetibilidade bidirecional de posicionamento de um eixo de 0,004mm, com a opção conter 4º eixo sobre sua mesa.</v>
      </c>
      <c r="P765" s="12" t="str">
        <f>IFERROR(IF(N765="","",IF(VLOOKUP(LEFT(N765,10),'Universo_BK-BIT'!$A$5:$E$10005,2,0)="","X",VLOOKUP(LEFT(N765,10),'Universo_BK-BIT'!$A$5:$E$10005,2,0))),"X")</f>
        <v>BK</v>
      </c>
      <c r="Q765" s="12">
        <f>IFERROR(IF(P765="X","",VLOOKUP(LEFT(N765,10),'Universo_BK-BIT'!$A$5:$E$10005,3,0)),"")</f>
        <v>14</v>
      </c>
      <c r="R765" s="14" t="e">
        <f t="shared" si="34"/>
        <v>#REF!</v>
      </c>
      <c r="S765" s="14" t="e">
        <f t="shared" si="35"/>
        <v>#N/A</v>
      </c>
      <c r="T765" s="14"/>
      <c r="U765" s="14" t="str">
        <f ca="1">IFERROR(IF(P765="X",IF(VLOOKUP(B765,'Oficios_-_pend_criticas'!$C$3:$J$4739,5,0)="","",IF(VLOOKUP(B765,'Oficios_-_pend_criticas'!$C$3:$J$4739,7,0)="",IF(TODAY()&gt;VLOOKUP(B765,'Oficios_-_pend_criticas'!$C$3:$J$4739,5,0),"X",""),IF(VLOOKUP(B765,'Oficios_-_pend_criticas'!$C$3:$J$4739,7,0)&gt;VLOOKUP(B765,'Oficios_-_pend_criticas'!$C$3:$J$4739,5,0),"X",""))),""),"")</f>
        <v/>
      </c>
      <c r="V765" s="14" t="str">
        <f ca="1">IFERROR(IF(Q765=0,IF(VLOOKUP(B765,'Oficios_-_pend_criticas'!$C$3:$J$4739,5,0)="","",IF(VLOOKUP(B765,'Oficios_-_pend_criticas'!$C$3:$J$4739,7,0)="",IF(TODAY()&gt;VLOOKUP(B765,'Oficios_-_pend_criticas'!$C$3:$J$4739,5,0),"X",""),IF(VLOOKUP(B765,'Oficios_-_pend_criticas'!$C$3:$J$4739,7,0)&gt;VLOOKUP(B765,'Oficios_-_pend_criticas'!$C$3:$J$4739,5,0),"X",""))),""),"")</f>
        <v/>
      </c>
      <c r="W765" s="14" t="str">
        <f ca="1">IFERROR(IF(P765&lt;&gt;"X",IF(Q765&gt;0,IF(VLOOKUP(B765,'Oficios_-_pend_criticas'!$C$4:$J$4739,5,0)="","",IF(VLOOKUP(B765,'Oficios_-_pend_criticas'!$C$4:$J$4739,7,0)="",IF(TODAY()&gt;VLOOKUP(B765,'Oficios_-_pend_criticas'!$C$4:$J$4739,5,0),"X",""),IF(VLOOKUP(B765,'Oficios_-_pend_criticas'!$C$4:$J$4739,7,0)&gt;VLOOKUP(B765,'Oficios_-_pend_criticas'!$C$4:$J$4739,5,0),"X",""))),""),""),"")</f>
        <v/>
      </c>
    </row>
    <row r="766" spans="1:23" ht="36.75" hidden="1" customHeight="1" x14ac:dyDescent="0.25">
      <c r="A766" s="9" t="str">
        <f t="shared" si="33"/>
        <v/>
      </c>
      <c r="B766" s="10" t="s">
        <v>1864</v>
      </c>
      <c r="C766" s="11" t="e">
        <f>IF(B766="","",VLOOKUP(B766,#REF!,6,0))</f>
        <v>#REF!</v>
      </c>
      <c r="D766" s="12" t="e">
        <f>IF(B766="","",VLOOKUP(B766,#REF!,22,0))</f>
        <v>#REF!</v>
      </c>
      <c r="E766" s="10" t="e">
        <f>IF(B766="","",VLOOKUP(B766,Consultas_públicas!$A$376:$G$3879,7,0))</f>
        <v>#N/A</v>
      </c>
      <c r="F766" s="12" t="s">
        <v>1228</v>
      </c>
      <c r="G766" s="13">
        <v>43564</v>
      </c>
      <c r="H766" s="14" t="str">
        <f>IFERROR(IF(VLOOKUP(B766,'Oficios_-_pend_criticas'!$C$4:$D$4739,2,0)="","","X"),"")</f>
        <v/>
      </c>
      <c r="I766" s="12"/>
      <c r="J766" s="13"/>
      <c r="K766" s="10"/>
      <c r="L766" s="12" t="str">
        <f>IFERROR(VLOOKUP(B766,Retorno_da_RFB!$D$3:$I$6388,5,0),"")</f>
        <v>058</v>
      </c>
      <c r="M766" s="13">
        <f>IFERROR(VLOOKUP(B766,Retorno_da_RFB!$D$3:$I$6388,6,0),"")</f>
        <v>43584</v>
      </c>
      <c r="N766" s="10" t="str">
        <f>IFERROR(VLOOKUP(B766,Retorno_da_RFB!$D$3:$I$6388,3,0),"")</f>
        <v>8462.29.00</v>
      </c>
      <c r="O766" s="10" t="str">
        <f>IFERROR(VLOOKUP(B766,Retorno_da_RFB!$D$3:$I$6388,4,0),"")</f>
        <v>Máquinas verticais compactas, próprias para enrolar vergalhões ou barras redondas/quadradas/hexagonais de aço com seções variando de 6 a 50mm no máximo, em rolos de peso máximo de 3,5 toneladas cada, densidade aço x ar de 75% x 25% respectivamente, dimensões do rolo de 850mm (diâmetro interno) x 800mm (altura) x 1.400mm (diâmetro externo máximo), velocidade máxima de enrolamento de 40m/s, temperatura de enrolamento entre 500 a 820 graus Celsius, livre de torção axial, com extração do rolo pelo topo.</v>
      </c>
      <c r="P766" s="12" t="str">
        <f>IFERROR(IF(N766="","",IF(VLOOKUP(LEFT(N766,10),'Universo_BK-BIT'!$A$5:$E$10005,2,0)="","X",VLOOKUP(LEFT(N766,10),'Universo_BK-BIT'!$A$5:$E$10005,2,0))),"X")</f>
        <v>BK</v>
      </c>
      <c r="Q766" s="12">
        <f>IFERROR(IF(P766="X","",VLOOKUP(LEFT(N766,10),'Universo_BK-BIT'!$A$5:$E$10005,3,0)),"")</f>
        <v>14</v>
      </c>
      <c r="R766" s="14" t="e">
        <f t="shared" si="34"/>
        <v>#REF!</v>
      </c>
      <c r="S766" s="14" t="e">
        <f t="shared" si="35"/>
        <v>#N/A</v>
      </c>
      <c r="T766" s="14"/>
      <c r="U766" s="14" t="str">
        <f ca="1">IFERROR(IF(P766="X",IF(VLOOKUP(B766,'Oficios_-_pend_criticas'!$C$3:$J$4739,5,0)="","",IF(VLOOKUP(B766,'Oficios_-_pend_criticas'!$C$3:$J$4739,7,0)="",IF(TODAY()&gt;VLOOKUP(B766,'Oficios_-_pend_criticas'!$C$3:$J$4739,5,0),"X",""),IF(VLOOKUP(B766,'Oficios_-_pend_criticas'!$C$3:$J$4739,7,0)&gt;VLOOKUP(B766,'Oficios_-_pend_criticas'!$C$3:$J$4739,5,0),"X",""))),""),"")</f>
        <v/>
      </c>
      <c r="V766" s="14" t="str">
        <f ca="1">IFERROR(IF(Q766=0,IF(VLOOKUP(B766,'Oficios_-_pend_criticas'!$C$3:$J$4739,5,0)="","",IF(VLOOKUP(B766,'Oficios_-_pend_criticas'!$C$3:$J$4739,7,0)="",IF(TODAY()&gt;VLOOKUP(B766,'Oficios_-_pend_criticas'!$C$3:$J$4739,5,0),"X",""),IF(VLOOKUP(B766,'Oficios_-_pend_criticas'!$C$3:$J$4739,7,0)&gt;VLOOKUP(B766,'Oficios_-_pend_criticas'!$C$3:$J$4739,5,0),"X",""))),""),"")</f>
        <v/>
      </c>
      <c r="W766" s="14" t="str">
        <f ca="1">IFERROR(IF(P766&lt;&gt;"X",IF(Q766&gt;0,IF(VLOOKUP(B766,'Oficios_-_pend_criticas'!$C$4:$J$4739,5,0)="","",IF(VLOOKUP(B766,'Oficios_-_pend_criticas'!$C$4:$J$4739,7,0)="",IF(TODAY()&gt;VLOOKUP(B766,'Oficios_-_pend_criticas'!$C$4:$J$4739,5,0),"X",""),IF(VLOOKUP(B766,'Oficios_-_pend_criticas'!$C$4:$J$4739,7,0)&gt;VLOOKUP(B766,'Oficios_-_pend_criticas'!$C$4:$J$4739,5,0),"X",""))),""),""),"")</f>
        <v/>
      </c>
    </row>
    <row r="767" spans="1:23" ht="36.75" hidden="1" customHeight="1" x14ac:dyDescent="0.25">
      <c r="A767" s="9" t="str">
        <f t="shared" si="33"/>
        <v/>
      </c>
      <c r="B767" s="10" t="s">
        <v>1866</v>
      </c>
      <c r="C767" s="11" t="e">
        <f>IF(B767="","",VLOOKUP(B767,#REF!,6,0))</f>
        <v>#REF!</v>
      </c>
      <c r="D767" s="12" t="e">
        <f>IF(B767="","",VLOOKUP(B767,#REF!,22,0))</f>
        <v>#REF!</v>
      </c>
      <c r="E767" s="10" t="e">
        <f>IF(B767="","",VLOOKUP(B767,Consultas_públicas!$A$376:$G$3879,7,0))</f>
        <v>#N/A</v>
      </c>
      <c r="F767" s="12" t="s">
        <v>1228</v>
      </c>
      <c r="G767" s="13">
        <v>43564</v>
      </c>
      <c r="H767" s="14" t="str">
        <f>IFERROR(IF(VLOOKUP(B767,'Oficios_-_pend_criticas'!$C$4:$D$4739,2,0)="","","X"),"")</f>
        <v/>
      </c>
      <c r="I767" s="12"/>
      <c r="J767" s="13"/>
      <c r="K767" s="10"/>
      <c r="L767" s="12" t="str">
        <f>IFERROR(VLOOKUP(B767,Retorno_da_RFB!$D$3:$I$6388,5,0),"")</f>
        <v>058</v>
      </c>
      <c r="M767" s="13">
        <f>IFERROR(VLOOKUP(B767,Retorno_da_RFB!$D$3:$I$6388,6,0),"")</f>
        <v>43584</v>
      </c>
      <c r="N767" s="10" t="str">
        <f>IFERROR(VLOOKUP(B767,Retorno_da_RFB!$D$3:$I$6388,3,0),"")</f>
        <v>8463.30.00</v>
      </c>
      <c r="O767" s="10" t="str">
        <f>IFERROR(VLOOKUP(B767,Retorno_da_RFB!$D$3:$I$6388,4,0),"")</f>
        <v>Máquinas para conformação de molas cilíndricas com diâmetros de arame de 10 a 23mm e diâmetro externo até 280mm; com comando numérico computadorizado; com seis eixos servocontrolados, com sistema de corte do arame reto, rotativo e torsional; com 6 pares de roletes para alimentação do arame; com desbobinador de arames; e com capacidade de produção até 80 peças por minuto.</v>
      </c>
      <c r="P767" s="12" t="str">
        <f>IFERROR(IF(N767="","",IF(VLOOKUP(LEFT(N767,10),'Universo_BK-BIT'!$A$5:$E$10005,2,0)="","X",VLOOKUP(LEFT(N767,10),'Universo_BK-BIT'!$A$5:$E$10005,2,0))),"X")</f>
        <v>BK</v>
      </c>
      <c r="Q767" s="12">
        <f>IFERROR(IF(P767="X","",VLOOKUP(LEFT(N767,10),'Universo_BK-BIT'!$A$5:$E$10005,3,0)),"")</f>
        <v>14</v>
      </c>
      <c r="R767" s="14" t="e">
        <f t="shared" si="34"/>
        <v>#REF!</v>
      </c>
      <c r="S767" s="14" t="e">
        <f t="shared" si="35"/>
        <v>#N/A</v>
      </c>
      <c r="T767" s="14"/>
      <c r="U767" s="14" t="str">
        <f ca="1">IFERROR(IF(P767="X",IF(VLOOKUP(B767,'Oficios_-_pend_criticas'!$C$3:$J$4739,5,0)="","",IF(VLOOKUP(B767,'Oficios_-_pend_criticas'!$C$3:$J$4739,7,0)="",IF(TODAY()&gt;VLOOKUP(B767,'Oficios_-_pend_criticas'!$C$3:$J$4739,5,0),"X",""),IF(VLOOKUP(B767,'Oficios_-_pend_criticas'!$C$3:$J$4739,7,0)&gt;VLOOKUP(B767,'Oficios_-_pend_criticas'!$C$3:$J$4739,5,0),"X",""))),""),"")</f>
        <v/>
      </c>
      <c r="V767" s="14" t="str">
        <f ca="1">IFERROR(IF(Q767=0,IF(VLOOKUP(B767,'Oficios_-_pend_criticas'!$C$3:$J$4739,5,0)="","",IF(VLOOKUP(B767,'Oficios_-_pend_criticas'!$C$3:$J$4739,7,0)="",IF(TODAY()&gt;VLOOKUP(B767,'Oficios_-_pend_criticas'!$C$3:$J$4739,5,0),"X",""),IF(VLOOKUP(B767,'Oficios_-_pend_criticas'!$C$3:$J$4739,7,0)&gt;VLOOKUP(B767,'Oficios_-_pend_criticas'!$C$3:$J$4739,5,0),"X",""))),""),"")</f>
        <v/>
      </c>
      <c r="W767" s="14" t="str">
        <f ca="1">IFERROR(IF(P767&lt;&gt;"X",IF(Q767&gt;0,IF(VLOOKUP(B767,'Oficios_-_pend_criticas'!$C$4:$J$4739,5,0)="","",IF(VLOOKUP(B767,'Oficios_-_pend_criticas'!$C$4:$J$4739,7,0)="",IF(TODAY()&gt;VLOOKUP(B767,'Oficios_-_pend_criticas'!$C$4:$J$4739,5,0),"X",""),IF(VLOOKUP(B767,'Oficios_-_pend_criticas'!$C$4:$J$4739,7,0)&gt;VLOOKUP(B767,'Oficios_-_pend_criticas'!$C$4:$J$4739,5,0),"X",""))),""),""),"")</f>
        <v/>
      </c>
    </row>
    <row r="768" spans="1:23" ht="36.75" hidden="1" customHeight="1" x14ac:dyDescent="0.25">
      <c r="A768" s="9" t="str">
        <f t="shared" si="33"/>
        <v/>
      </c>
      <c r="B768" s="10" t="s">
        <v>1869</v>
      </c>
      <c r="C768" s="11" t="e">
        <f>IF(B768="","",VLOOKUP(B768,#REF!,6,0))</f>
        <v>#REF!</v>
      </c>
      <c r="D768" s="12" t="e">
        <f>IF(B768="","",VLOOKUP(B768,#REF!,22,0))</f>
        <v>#REF!</v>
      </c>
      <c r="E768" s="10" t="e">
        <f>IF(B768="","",VLOOKUP(B768,Consultas_públicas!$A$376:$G$3879,7,0))</f>
        <v>#N/A</v>
      </c>
      <c r="F768" s="12" t="s">
        <v>1228</v>
      </c>
      <c r="G768" s="13">
        <v>43564</v>
      </c>
      <c r="H768" s="14" t="str">
        <f>IFERROR(IF(VLOOKUP(B768,'Oficios_-_pend_criticas'!$C$4:$D$4739,2,0)="","","X"),"")</f>
        <v/>
      </c>
      <c r="I768" s="12"/>
      <c r="J768" s="13"/>
      <c r="K768" s="10"/>
      <c r="L768" s="12" t="str">
        <f>IFERROR(VLOOKUP(B768,Retorno_da_RFB!$D$3:$I$6388,5,0),"")</f>
        <v>058</v>
      </c>
      <c r="M768" s="13">
        <f>IFERROR(VLOOKUP(B768,Retorno_da_RFB!$D$3:$I$6388,6,0),"")</f>
        <v>43584</v>
      </c>
      <c r="N768" s="10" t="str">
        <f>IFERROR(VLOOKUP(B768,Retorno_da_RFB!$D$3:$I$6388,3,0),"")</f>
        <v>8463.30.00</v>
      </c>
      <c r="O768" s="10" t="str">
        <f>IFERROR(VLOOKUP(B768,Retorno_da_RFB!$D$3:$I$6388,4,0),"")</f>
        <v>Máquinas para conformação de molas cilíndricas com diâmetros de arame de 3 a 9mm e diâmetro externo até 120mm; com comando numérico computadorizado; com 9 eixos servocontrolados, com sistema de corte do arame reto, rotativo e torsional; com 5 pares de roletes para alimentação do arame; com desbobinador de arames; e com capacidade de produção até 120 peças por minuto.</v>
      </c>
      <c r="P768" s="12" t="str">
        <f>IFERROR(IF(N768="","",IF(VLOOKUP(LEFT(N768,10),'Universo_BK-BIT'!$A$5:$E$10005,2,0)="","X",VLOOKUP(LEFT(N768,10),'Universo_BK-BIT'!$A$5:$E$10005,2,0))),"X")</f>
        <v>BK</v>
      </c>
      <c r="Q768" s="12">
        <f>IFERROR(IF(P768="X","",VLOOKUP(LEFT(N768,10),'Universo_BK-BIT'!$A$5:$E$10005,3,0)),"")</f>
        <v>14</v>
      </c>
      <c r="R768" s="14" t="e">
        <f t="shared" si="34"/>
        <v>#REF!</v>
      </c>
      <c r="S768" s="14" t="e">
        <f t="shared" si="35"/>
        <v>#N/A</v>
      </c>
      <c r="T768" s="14"/>
      <c r="U768" s="14" t="str">
        <f ca="1">IFERROR(IF(P768="X",IF(VLOOKUP(B768,'Oficios_-_pend_criticas'!$C$3:$J$4739,5,0)="","",IF(VLOOKUP(B768,'Oficios_-_pend_criticas'!$C$3:$J$4739,7,0)="",IF(TODAY()&gt;VLOOKUP(B768,'Oficios_-_pend_criticas'!$C$3:$J$4739,5,0),"X",""),IF(VLOOKUP(B768,'Oficios_-_pend_criticas'!$C$3:$J$4739,7,0)&gt;VLOOKUP(B768,'Oficios_-_pend_criticas'!$C$3:$J$4739,5,0),"X",""))),""),"")</f>
        <v/>
      </c>
      <c r="V768" s="14" t="str">
        <f ca="1">IFERROR(IF(Q768=0,IF(VLOOKUP(B768,'Oficios_-_pend_criticas'!$C$3:$J$4739,5,0)="","",IF(VLOOKUP(B768,'Oficios_-_pend_criticas'!$C$3:$J$4739,7,0)="",IF(TODAY()&gt;VLOOKUP(B768,'Oficios_-_pend_criticas'!$C$3:$J$4739,5,0),"X",""),IF(VLOOKUP(B768,'Oficios_-_pend_criticas'!$C$3:$J$4739,7,0)&gt;VLOOKUP(B768,'Oficios_-_pend_criticas'!$C$3:$J$4739,5,0),"X",""))),""),"")</f>
        <v/>
      </c>
      <c r="W768" s="14" t="str">
        <f ca="1">IFERROR(IF(P768&lt;&gt;"X",IF(Q768&gt;0,IF(VLOOKUP(B768,'Oficios_-_pend_criticas'!$C$4:$J$4739,5,0)="","",IF(VLOOKUP(B768,'Oficios_-_pend_criticas'!$C$4:$J$4739,7,0)="",IF(TODAY()&gt;VLOOKUP(B768,'Oficios_-_pend_criticas'!$C$4:$J$4739,5,0),"X",""),IF(VLOOKUP(B768,'Oficios_-_pend_criticas'!$C$4:$J$4739,7,0)&gt;VLOOKUP(B768,'Oficios_-_pend_criticas'!$C$4:$J$4739,5,0),"X",""))),""),""),"")</f>
        <v/>
      </c>
    </row>
    <row r="769" spans="1:23" ht="36.75" hidden="1" customHeight="1" x14ac:dyDescent="0.25">
      <c r="A769" s="9" t="str">
        <f t="shared" si="33"/>
        <v/>
      </c>
      <c r="B769" s="10" t="s">
        <v>1871</v>
      </c>
      <c r="C769" s="11" t="e">
        <f>IF(B769="","",VLOOKUP(B769,#REF!,6,0))</f>
        <v>#REF!</v>
      </c>
      <c r="D769" s="12" t="e">
        <f>IF(B769="","",VLOOKUP(B769,#REF!,22,0))</f>
        <v>#REF!</v>
      </c>
      <c r="E769" s="10" t="e">
        <f>IF(B769="","",VLOOKUP(B769,Consultas_públicas!$A$376:$G$3879,7,0))</f>
        <v>#N/A</v>
      </c>
      <c r="F769" s="12" t="s">
        <v>1228</v>
      </c>
      <c r="G769" s="13">
        <v>43564</v>
      </c>
      <c r="H769" s="14" t="str">
        <f>IFERROR(IF(VLOOKUP(B769,'Oficios_-_pend_criticas'!$C$4:$D$4739,2,0)="","","X"),"")</f>
        <v/>
      </c>
      <c r="I769" s="12"/>
      <c r="J769" s="13"/>
      <c r="K769" s="10"/>
      <c r="L769" s="12" t="str">
        <f>IFERROR(VLOOKUP(B769,Retorno_da_RFB!$D$3:$I$6388,5,0),"")</f>
        <v>058</v>
      </c>
      <c r="M769" s="13">
        <f>IFERROR(VLOOKUP(B769,Retorno_da_RFB!$D$3:$I$6388,6,0),"")</f>
        <v>43584</v>
      </c>
      <c r="N769" s="10" t="str">
        <f>IFERROR(VLOOKUP(B769,Retorno_da_RFB!$D$3:$I$6388,3,0),"")</f>
        <v>8463.30.00</v>
      </c>
      <c r="O769" s="10" t="str">
        <f>IFERROR(VLOOKUP(B769,Retorno_da_RFB!$D$3:$I$6388,4,0),"")</f>
        <v>Máquinas para conformação de molas cilíndricas com diâmetros de arame de 0,8 a 4,5mm e diâmetro externo até 70mm; com comando numérico computadorizado; com 3 eixos servocontrolados, com 3 pares de roletes para alimentação do arame; com desbobinador de arames; e com capacidade de produção até 200 peças por minuto.</v>
      </c>
      <c r="P769" s="12" t="str">
        <f>IFERROR(IF(N769="","",IF(VLOOKUP(LEFT(N769,10),'Universo_BK-BIT'!$A$5:$E$10005,2,0)="","X",VLOOKUP(LEFT(N769,10),'Universo_BK-BIT'!$A$5:$E$10005,2,0))),"X")</f>
        <v>BK</v>
      </c>
      <c r="Q769" s="12">
        <f>IFERROR(IF(P769="X","",VLOOKUP(LEFT(N769,10),'Universo_BK-BIT'!$A$5:$E$10005,3,0)),"")</f>
        <v>14</v>
      </c>
      <c r="R769" s="14" t="e">
        <f t="shared" si="34"/>
        <v>#REF!</v>
      </c>
      <c r="S769" s="14" t="e">
        <f t="shared" si="35"/>
        <v>#N/A</v>
      </c>
      <c r="T769" s="14"/>
      <c r="U769" s="14" t="str">
        <f ca="1">IFERROR(IF(P769="X",IF(VLOOKUP(B769,'Oficios_-_pend_criticas'!$C$3:$J$4739,5,0)="","",IF(VLOOKUP(B769,'Oficios_-_pend_criticas'!$C$3:$J$4739,7,0)="",IF(TODAY()&gt;VLOOKUP(B769,'Oficios_-_pend_criticas'!$C$3:$J$4739,5,0),"X",""),IF(VLOOKUP(B769,'Oficios_-_pend_criticas'!$C$3:$J$4739,7,0)&gt;VLOOKUP(B769,'Oficios_-_pend_criticas'!$C$3:$J$4739,5,0),"X",""))),""),"")</f>
        <v/>
      </c>
      <c r="V769" s="14" t="str">
        <f ca="1">IFERROR(IF(Q769=0,IF(VLOOKUP(B769,'Oficios_-_pend_criticas'!$C$3:$J$4739,5,0)="","",IF(VLOOKUP(B769,'Oficios_-_pend_criticas'!$C$3:$J$4739,7,0)="",IF(TODAY()&gt;VLOOKUP(B769,'Oficios_-_pend_criticas'!$C$3:$J$4739,5,0),"X",""),IF(VLOOKUP(B769,'Oficios_-_pend_criticas'!$C$3:$J$4739,7,0)&gt;VLOOKUP(B769,'Oficios_-_pend_criticas'!$C$3:$J$4739,5,0),"X",""))),""),"")</f>
        <v/>
      </c>
      <c r="W769" s="14" t="str">
        <f ca="1">IFERROR(IF(P769&lt;&gt;"X",IF(Q769&gt;0,IF(VLOOKUP(B769,'Oficios_-_pend_criticas'!$C$4:$J$4739,5,0)="","",IF(VLOOKUP(B769,'Oficios_-_pend_criticas'!$C$4:$J$4739,7,0)="",IF(TODAY()&gt;VLOOKUP(B769,'Oficios_-_pend_criticas'!$C$4:$J$4739,5,0),"X",""),IF(VLOOKUP(B769,'Oficios_-_pend_criticas'!$C$4:$J$4739,7,0)&gt;VLOOKUP(B769,'Oficios_-_pend_criticas'!$C$4:$J$4739,5,0),"X",""))),""),""),"")</f>
        <v/>
      </c>
    </row>
    <row r="770" spans="1:23" ht="36.75" hidden="1" customHeight="1" x14ac:dyDescent="0.25">
      <c r="A770" s="9" t="str">
        <f t="shared" si="33"/>
        <v/>
      </c>
      <c r="B770" s="10" t="s">
        <v>1873</v>
      </c>
      <c r="C770" s="11" t="e">
        <f>IF(B770="","",VLOOKUP(B770,#REF!,6,0))</f>
        <v>#REF!</v>
      </c>
      <c r="D770" s="12" t="e">
        <f>IF(B770="","",VLOOKUP(B770,#REF!,22,0))</f>
        <v>#REF!</v>
      </c>
      <c r="E770" s="10" t="e">
        <f>IF(B770="","",VLOOKUP(B770,Consultas_públicas!$A$376:$G$3879,7,0))</f>
        <v>#N/A</v>
      </c>
      <c r="F770" s="12" t="s">
        <v>1228</v>
      </c>
      <c r="G770" s="13">
        <v>43564</v>
      </c>
      <c r="H770" s="14" t="str">
        <f>IFERROR(IF(VLOOKUP(B770,'Oficios_-_pend_criticas'!$C$4:$D$4739,2,0)="","","X"),"")</f>
        <v/>
      </c>
      <c r="I770" s="12"/>
      <c r="J770" s="13"/>
      <c r="K770" s="10"/>
      <c r="L770" s="12" t="str">
        <f>IFERROR(VLOOKUP(B770,Retorno_da_RFB!$D$3:$I$6388,5,0),"")</f>
        <v>058</v>
      </c>
      <c r="M770" s="13">
        <f>IFERROR(VLOOKUP(B770,Retorno_da_RFB!$D$3:$I$6388,6,0),"")</f>
        <v>43584</v>
      </c>
      <c r="N770" s="10" t="str">
        <f>IFERROR(VLOOKUP(B770,Retorno_da_RFB!$D$3:$I$6388,3,0),"")</f>
        <v>8464.90.19</v>
      </c>
      <c r="O770" s="10" t="str">
        <f>IFERROR(VLOOKUP(B770,Retorno_da_RFB!$D$3:$I$6388,4,0),"")</f>
        <v>Máquinas-ferramentas automáticas para biselar, desbastar e acabar lentes oftálmicas, com capacidade de processar lentes com diâmetro mínimo maior ou igual a 15mm, conjunto de rebolos montados em eixo vertical e tela de comando sensível ao toque "touchscreen".</v>
      </c>
      <c r="P770" s="12" t="str">
        <f>IFERROR(IF(N770="","",IF(VLOOKUP(LEFT(N770,10),'Universo_BK-BIT'!$A$5:$E$10005,2,0)="","X",VLOOKUP(LEFT(N770,10),'Universo_BK-BIT'!$A$5:$E$10005,2,0))),"X")</f>
        <v>BK</v>
      </c>
      <c r="Q770" s="12">
        <f>IFERROR(IF(P770="X","",VLOOKUP(LEFT(N770,10),'Universo_BK-BIT'!$A$5:$E$10005,3,0)),"")</f>
        <v>14</v>
      </c>
      <c r="R770" s="14" t="e">
        <f t="shared" si="34"/>
        <v>#REF!</v>
      </c>
      <c r="S770" s="14" t="e">
        <f t="shared" si="35"/>
        <v>#N/A</v>
      </c>
      <c r="T770" s="14"/>
      <c r="U770" s="14" t="str">
        <f ca="1">IFERROR(IF(P770="X",IF(VLOOKUP(B770,'Oficios_-_pend_criticas'!$C$3:$J$4739,5,0)="","",IF(VLOOKUP(B770,'Oficios_-_pend_criticas'!$C$3:$J$4739,7,0)="",IF(TODAY()&gt;VLOOKUP(B770,'Oficios_-_pend_criticas'!$C$3:$J$4739,5,0),"X",""),IF(VLOOKUP(B770,'Oficios_-_pend_criticas'!$C$3:$J$4739,7,0)&gt;VLOOKUP(B770,'Oficios_-_pend_criticas'!$C$3:$J$4739,5,0),"X",""))),""),"")</f>
        <v/>
      </c>
      <c r="V770" s="14" t="str">
        <f ca="1">IFERROR(IF(Q770=0,IF(VLOOKUP(B770,'Oficios_-_pend_criticas'!$C$3:$J$4739,5,0)="","",IF(VLOOKUP(B770,'Oficios_-_pend_criticas'!$C$3:$J$4739,7,0)="",IF(TODAY()&gt;VLOOKUP(B770,'Oficios_-_pend_criticas'!$C$3:$J$4739,5,0),"X",""),IF(VLOOKUP(B770,'Oficios_-_pend_criticas'!$C$3:$J$4739,7,0)&gt;VLOOKUP(B770,'Oficios_-_pend_criticas'!$C$3:$J$4739,5,0),"X",""))),""),"")</f>
        <v/>
      </c>
      <c r="W770" s="14" t="str">
        <f ca="1">IFERROR(IF(P770&lt;&gt;"X",IF(Q770&gt;0,IF(VLOOKUP(B770,'Oficios_-_pend_criticas'!$C$4:$J$4739,5,0)="","",IF(VLOOKUP(B770,'Oficios_-_pend_criticas'!$C$4:$J$4739,7,0)="",IF(TODAY()&gt;VLOOKUP(B770,'Oficios_-_pend_criticas'!$C$4:$J$4739,5,0),"X",""),IF(VLOOKUP(B770,'Oficios_-_pend_criticas'!$C$4:$J$4739,7,0)&gt;VLOOKUP(B770,'Oficios_-_pend_criticas'!$C$4:$J$4739,5,0),"X",""))),""),""),"")</f>
        <v/>
      </c>
    </row>
    <row r="771" spans="1:23" ht="36.75" hidden="1" customHeight="1" x14ac:dyDescent="0.25">
      <c r="A771" s="9" t="str">
        <f t="shared" ref="A771:A834" si="36">IF(COUNTIF(B:B,B771)&gt;1,"X","")</f>
        <v/>
      </c>
      <c r="B771" s="10" t="s">
        <v>1875</v>
      </c>
      <c r="C771" s="11" t="e">
        <f>IF(B771="","",VLOOKUP(B771,#REF!,6,0))</f>
        <v>#REF!</v>
      </c>
      <c r="D771" s="12" t="e">
        <f>IF(B771="","",VLOOKUP(B771,#REF!,22,0))</f>
        <v>#REF!</v>
      </c>
      <c r="E771" s="10" t="e">
        <f>IF(B771="","",VLOOKUP(B771,Consultas_públicas!$A$376:$G$3879,7,0))</f>
        <v>#N/A</v>
      </c>
      <c r="F771" s="12" t="s">
        <v>1228</v>
      </c>
      <c r="G771" s="13">
        <v>43564</v>
      </c>
      <c r="H771" s="14" t="str">
        <f>IFERROR(IF(VLOOKUP(B771,'Oficios_-_pend_criticas'!$C$4:$D$4739,2,0)="","","X"),"")</f>
        <v/>
      </c>
      <c r="I771" s="12"/>
      <c r="J771" s="13"/>
      <c r="K771" s="10"/>
      <c r="L771" s="12" t="str">
        <f>IFERROR(VLOOKUP(B771,Retorno_da_RFB!$D$3:$I$6388,5,0),"")</f>
        <v>058</v>
      </c>
      <c r="M771" s="13">
        <f>IFERROR(VLOOKUP(B771,Retorno_da_RFB!$D$3:$I$6388,6,0),"")</f>
        <v>43584</v>
      </c>
      <c r="N771" s="10" t="str">
        <f>IFERROR(VLOOKUP(B771,Retorno_da_RFB!$D$3:$I$6388,3,0),"")</f>
        <v>8465.94.00</v>
      </c>
      <c r="O771" s="10" t="str">
        <f>IFERROR(VLOOKUP(B771,Retorno_da_RFB!$D$3:$I$6388,4,0),"")</f>
        <v>Máquinas-ferramentas coladeiras de bordas, com funções cumulativas de aplicar bordas de madeira maciça, chapa, plástico, alumínio, resopal, resina de melamina e dar acabamento em painéis de madeira e aglomerados, para aplicar bordas de espessura de bordas de espessura mínima de 0,4mm e espessura máxima de 6mm, para aplicação em painéis com espessura mínima de 6mm e espessura máxima de 6mm, para peças de comprimento mínimo de 160mm, dotadas de sistema de aplicação de cola através de pente para colas do tipo, EVA ePUR, em bastão e granulada com tempo de aquecimento da cola em no máximo 3 minutos, equipado com sistema de troca rápida de ferramentas do tipo ProLock.</v>
      </c>
      <c r="P771" s="12" t="str">
        <f>IFERROR(IF(N771="","",IF(VLOOKUP(LEFT(N771,10),'Universo_BK-BIT'!$A$5:$E$10005,2,0)="","X",VLOOKUP(LEFT(N771,10),'Universo_BK-BIT'!$A$5:$E$10005,2,0))),"X")</f>
        <v>BK</v>
      </c>
      <c r="Q771" s="12">
        <f>IFERROR(IF(P771="X","",VLOOKUP(LEFT(N771,10),'Universo_BK-BIT'!$A$5:$E$10005,3,0)),"")</f>
        <v>14</v>
      </c>
      <c r="R771" s="14" t="e">
        <f t="shared" ref="R771:R834" si="37">IF(N771="","",IF(LEFT(N771,10)=LEFT(D771,10),"","X"))</f>
        <v>#REF!</v>
      </c>
      <c r="S771" s="14" t="e">
        <f t="shared" ref="S771:S834" si="38">IF(O771="","",IF(LEN(O771)&lt;=LEN(E771)+2,IF(LEN(O771)&gt;=LEN(E771)-2,"","X"),"X"))</f>
        <v>#N/A</v>
      </c>
      <c r="T771" s="14"/>
      <c r="U771" s="14" t="str">
        <f ca="1">IFERROR(IF(P771="X",IF(VLOOKUP(B771,'Oficios_-_pend_criticas'!$C$3:$J$4739,5,0)="","",IF(VLOOKUP(B771,'Oficios_-_pend_criticas'!$C$3:$J$4739,7,0)="",IF(TODAY()&gt;VLOOKUP(B771,'Oficios_-_pend_criticas'!$C$3:$J$4739,5,0),"X",""),IF(VLOOKUP(B771,'Oficios_-_pend_criticas'!$C$3:$J$4739,7,0)&gt;VLOOKUP(B771,'Oficios_-_pend_criticas'!$C$3:$J$4739,5,0),"X",""))),""),"")</f>
        <v/>
      </c>
      <c r="V771" s="14" t="str">
        <f ca="1">IFERROR(IF(Q771=0,IF(VLOOKUP(B771,'Oficios_-_pend_criticas'!$C$3:$J$4739,5,0)="","",IF(VLOOKUP(B771,'Oficios_-_pend_criticas'!$C$3:$J$4739,7,0)="",IF(TODAY()&gt;VLOOKUP(B771,'Oficios_-_pend_criticas'!$C$3:$J$4739,5,0),"X",""),IF(VLOOKUP(B771,'Oficios_-_pend_criticas'!$C$3:$J$4739,7,0)&gt;VLOOKUP(B771,'Oficios_-_pend_criticas'!$C$3:$J$4739,5,0),"X",""))),""),"")</f>
        <v/>
      </c>
      <c r="W771" s="14" t="str">
        <f ca="1">IFERROR(IF(P771&lt;&gt;"X",IF(Q771&gt;0,IF(VLOOKUP(B771,'Oficios_-_pend_criticas'!$C$4:$J$4739,5,0)="","",IF(VLOOKUP(B771,'Oficios_-_pend_criticas'!$C$4:$J$4739,7,0)="",IF(TODAY()&gt;VLOOKUP(B771,'Oficios_-_pend_criticas'!$C$4:$J$4739,5,0),"X",""),IF(VLOOKUP(B771,'Oficios_-_pend_criticas'!$C$4:$J$4739,7,0)&gt;VLOOKUP(B771,'Oficios_-_pend_criticas'!$C$4:$J$4739,5,0),"X",""))),""),""),"")</f>
        <v/>
      </c>
    </row>
    <row r="772" spans="1:23" ht="36.75" hidden="1" customHeight="1" x14ac:dyDescent="0.25">
      <c r="A772" s="9" t="str">
        <f t="shared" si="36"/>
        <v/>
      </c>
      <c r="B772" s="10" t="s">
        <v>1878</v>
      </c>
      <c r="C772" s="11" t="e">
        <f>IF(B772="","",VLOOKUP(B772,#REF!,6,0))</f>
        <v>#REF!</v>
      </c>
      <c r="D772" s="12" t="e">
        <f>IF(B772="","",VLOOKUP(B772,#REF!,22,0))</f>
        <v>#REF!</v>
      </c>
      <c r="E772" s="10" t="e">
        <f>IF(B772="","",VLOOKUP(B772,Consultas_públicas!$A$376:$G$3879,7,0))</f>
        <v>#N/A</v>
      </c>
      <c r="F772" s="12" t="s">
        <v>1228</v>
      </c>
      <c r="G772" s="13">
        <v>43564</v>
      </c>
      <c r="H772" s="14" t="str">
        <f>IFERROR(IF(VLOOKUP(B772,'Oficios_-_pend_criticas'!$C$4:$D$4739,2,0)="","","X"),"")</f>
        <v/>
      </c>
      <c r="I772" s="12"/>
      <c r="J772" s="13"/>
      <c r="K772" s="10"/>
      <c r="L772" s="12" t="str">
        <f>IFERROR(VLOOKUP(B772,Retorno_da_RFB!$D$3:$I$6388,5,0),"")</f>
        <v>058</v>
      </c>
      <c r="M772" s="13">
        <f>IFERROR(VLOOKUP(B772,Retorno_da_RFB!$D$3:$I$6388,6,0),"")</f>
        <v>43584</v>
      </c>
      <c r="N772" s="10" t="str">
        <f>IFERROR(VLOOKUP(B772,Retorno_da_RFB!$D$3:$I$6388,3,0),"")</f>
        <v>8465.95.11</v>
      </c>
      <c r="O772" s="10" t="str">
        <f>IFERROR(VLOOKUP(B772,Retorno_da_RFB!$D$3:$I$6388,4,0),"")</f>
        <v>Máquinas-ferramentas automáticas para furar painéis laminados, painéis dotados de partículas de madeira ou madeiras maciças, com inserção automática de cola e/ou cavilha, controlada através de Controle Numérico Computadorizado, com área de trabalho de 900mm ou superior no eixo X, espessura da peça a ser trabalhada de no mínimo 10mm e no máximo 40mm, com grupo de furação horizontal e grupo de furação vertical, equipada com depósito de cavilhas e bomba de cola.</v>
      </c>
      <c r="P772" s="12" t="str">
        <f>IFERROR(IF(N772="","",IF(VLOOKUP(LEFT(N772,10),'Universo_BK-BIT'!$A$5:$E$10005,2,0)="","X",VLOOKUP(LEFT(N772,10),'Universo_BK-BIT'!$A$5:$E$10005,2,0))),"X")</f>
        <v>BK</v>
      </c>
      <c r="Q772" s="12">
        <f>IFERROR(IF(P772="X","",VLOOKUP(LEFT(N772,10),'Universo_BK-BIT'!$A$5:$E$10005,3,0)),"")</f>
        <v>14</v>
      </c>
      <c r="R772" s="14" t="e">
        <f t="shared" si="37"/>
        <v>#REF!</v>
      </c>
      <c r="S772" s="14" t="e">
        <f t="shared" si="38"/>
        <v>#N/A</v>
      </c>
      <c r="T772" s="14"/>
      <c r="U772" s="14" t="str">
        <f ca="1">IFERROR(IF(P772="X",IF(VLOOKUP(B772,'Oficios_-_pend_criticas'!$C$3:$J$4739,5,0)="","",IF(VLOOKUP(B772,'Oficios_-_pend_criticas'!$C$3:$J$4739,7,0)="",IF(TODAY()&gt;VLOOKUP(B772,'Oficios_-_pend_criticas'!$C$3:$J$4739,5,0),"X",""),IF(VLOOKUP(B772,'Oficios_-_pend_criticas'!$C$3:$J$4739,7,0)&gt;VLOOKUP(B772,'Oficios_-_pend_criticas'!$C$3:$J$4739,5,0),"X",""))),""),"")</f>
        <v/>
      </c>
      <c r="V772" s="14" t="str">
        <f ca="1">IFERROR(IF(Q772=0,IF(VLOOKUP(B772,'Oficios_-_pend_criticas'!$C$3:$J$4739,5,0)="","",IF(VLOOKUP(B772,'Oficios_-_pend_criticas'!$C$3:$J$4739,7,0)="",IF(TODAY()&gt;VLOOKUP(B772,'Oficios_-_pend_criticas'!$C$3:$J$4739,5,0),"X",""),IF(VLOOKUP(B772,'Oficios_-_pend_criticas'!$C$3:$J$4739,7,0)&gt;VLOOKUP(B772,'Oficios_-_pend_criticas'!$C$3:$J$4739,5,0),"X",""))),""),"")</f>
        <v/>
      </c>
      <c r="W772" s="14" t="str">
        <f ca="1">IFERROR(IF(P772&lt;&gt;"X",IF(Q772&gt;0,IF(VLOOKUP(B772,'Oficios_-_pend_criticas'!$C$4:$J$4739,5,0)="","",IF(VLOOKUP(B772,'Oficios_-_pend_criticas'!$C$4:$J$4739,7,0)="",IF(TODAY()&gt;VLOOKUP(B772,'Oficios_-_pend_criticas'!$C$4:$J$4739,5,0),"X",""),IF(VLOOKUP(B772,'Oficios_-_pend_criticas'!$C$4:$J$4739,7,0)&gt;VLOOKUP(B772,'Oficios_-_pend_criticas'!$C$4:$J$4739,5,0),"X",""))),""),""),"")</f>
        <v/>
      </c>
    </row>
    <row r="773" spans="1:23" ht="36.75" hidden="1" customHeight="1" x14ac:dyDescent="0.25">
      <c r="A773" s="9" t="str">
        <f t="shared" si="36"/>
        <v/>
      </c>
      <c r="B773" s="10" t="s">
        <v>1880</v>
      </c>
      <c r="C773" s="11" t="e">
        <f>IF(B773="","",VLOOKUP(B773,#REF!,6,0))</f>
        <v>#REF!</v>
      </c>
      <c r="D773" s="12" t="e">
        <f>IF(B773="","",VLOOKUP(B773,#REF!,22,0))</f>
        <v>#REF!</v>
      </c>
      <c r="E773" s="10" t="e">
        <f>IF(B773="","",VLOOKUP(B773,Consultas_públicas!$A$376:$G$3879,7,0))</f>
        <v>#N/A</v>
      </c>
      <c r="F773" s="12" t="s">
        <v>1228</v>
      </c>
      <c r="G773" s="13">
        <v>43564</v>
      </c>
      <c r="H773" s="14" t="str">
        <f>IFERROR(IF(VLOOKUP(B773,'Oficios_-_pend_criticas'!$C$4:$D$4739,2,0)="","","X"),"")</f>
        <v/>
      </c>
      <c r="I773" s="12"/>
      <c r="J773" s="13"/>
      <c r="K773" s="10"/>
      <c r="L773" s="12" t="str">
        <f>IFERROR(VLOOKUP(B773,Retorno_da_RFB!$D$3:$I$6388,5,0),"")</f>
        <v>058</v>
      </c>
      <c r="M773" s="13">
        <f>IFERROR(VLOOKUP(B773,Retorno_da_RFB!$D$3:$I$6388,6,0),"")</f>
        <v>43584</v>
      </c>
      <c r="N773" s="10" t="str">
        <f>IFERROR(VLOOKUP(B773,Retorno_da_RFB!$D$3:$I$6388,3,0),"")</f>
        <v>8465.99.00</v>
      </c>
      <c r="O773" s="10" t="str">
        <f>IFERROR(VLOOKUP(B773,Retorno_da_RFB!$D$3:$I$6388,4,0),"")</f>
        <v>Máquinas-ferramentas para trabalhar madeira, com comando numérico computadorizado (CNC), com software de programação CAD/CAM e simulador gráfico 3D, com curso do eixo X igual ou superior a 3.400mm, curso do eixo Y igual ou superior a 240mm, curso do eixo Z igual ou superior a 250mm, equipados com um ou com dois eixos tornos com rotação ilimitada, podendo estar equipado sem carregador ou com um ou dois carregadores, equipados com um grupo de fresagem e furação com um ou dois motores, um grupo para fresamento, um grupo para lixamento horizontal, com um grupo de serra para torneamento, com um grupo porta-goiva para execução de torneamento, com um grupo lixador vertical.</v>
      </c>
      <c r="P773" s="12" t="str">
        <f>IFERROR(IF(N773="","",IF(VLOOKUP(LEFT(N773,10),'Universo_BK-BIT'!$A$5:$E$10005,2,0)="","X",VLOOKUP(LEFT(N773,10),'Universo_BK-BIT'!$A$5:$E$10005,2,0))),"X")</f>
        <v>BK</v>
      </c>
      <c r="Q773" s="12">
        <f>IFERROR(IF(P773="X","",VLOOKUP(LEFT(N773,10),'Universo_BK-BIT'!$A$5:$E$10005,3,0)),"")</f>
        <v>14</v>
      </c>
      <c r="R773" s="14" t="e">
        <f t="shared" si="37"/>
        <v>#REF!</v>
      </c>
      <c r="S773" s="14" t="e">
        <f t="shared" si="38"/>
        <v>#N/A</v>
      </c>
      <c r="T773" s="14"/>
      <c r="U773" s="14" t="str">
        <f ca="1">IFERROR(IF(P773="X",IF(VLOOKUP(B773,'Oficios_-_pend_criticas'!$C$3:$J$4739,5,0)="","",IF(VLOOKUP(B773,'Oficios_-_pend_criticas'!$C$3:$J$4739,7,0)="",IF(TODAY()&gt;VLOOKUP(B773,'Oficios_-_pend_criticas'!$C$3:$J$4739,5,0),"X",""),IF(VLOOKUP(B773,'Oficios_-_pend_criticas'!$C$3:$J$4739,7,0)&gt;VLOOKUP(B773,'Oficios_-_pend_criticas'!$C$3:$J$4739,5,0),"X",""))),""),"")</f>
        <v/>
      </c>
      <c r="V773" s="14" t="str">
        <f ca="1">IFERROR(IF(Q773=0,IF(VLOOKUP(B773,'Oficios_-_pend_criticas'!$C$3:$J$4739,5,0)="","",IF(VLOOKUP(B773,'Oficios_-_pend_criticas'!$C$3:$J$4739,7,0)="",IF(TODAY()&gt;VLOOKUP(B773,'Oficios_-_pend_criticas'!$C$3:$J$4739,5,0),"X",""),IF(VLOOKUP(B773,'Oficios_-_pend_criticas'!$C$3:$J$4739,7,0)&gt;VLOOKUP(B773,'Oficios_-_pend_criticas'!$C$3:$J$4739,5,0),"X",""))),""),"")</f>
        <v/>
      </c>
      <c r="W773" s="14" t="str">
        <f ca="1">IFERROR(IF(P773&lt;&gt;"X",IF(Q773&gt;0,IF(VLOOKUP(B773,'Oficios_-_pend_criticas'!$C$4:$J$4739,5,0)="","",IF(VLOOKUP(B773,'Oficios_-_pend_criticas'!$C$4:$J$4739,7,0)="",IF(TODAY()&gt;VLOOKUP(B773,'Oficios_-_pend_criticas'!$C$4:$J$4739,5,0),"X",""),IF(VLOOKUP(B773,'Oficios_-_pend_criticas'!$C$4:$J$4739,7,0)&gt;VLOOKUP(B773,'Oficios_-_pend_criticas'!$C$4:$J$4739,5,0),"X",""))),""),""),"")</f>
        <v/>
      </c>
    </row>
    <row r="774" spans="1:23" ht="36.75" hidden="1" customHeight="1" x14ac:dyDescent="0.25">
      <c r="A774" s="9" t="str">
        <f t="shared" si="36"/>
        <v/>
      </c>
      <c r="B774" s="10" t="s">
        <v>1882</v>
      </c>
      <c r="C774" s="11" t="e">
        <f>IF(B774="","",VLOOKUP(B774,#REF!,6,0))</f>
        <v>#REF!</v>
      </c>
      <c r="D774" s="12" t="e">
        <f>IF(B774="","",VLOOKUP(B774,#REF!,22,0))</f>
        <v>#REF!</v>
      </c>
      <c r="E774" s="10" t="e">
        <f>IF(B774="","",VLOOKUP(B774,Consultas_públicas!$A$376:$G$3879,7,0))</f>
        <v>#N/A</v>
      </c>
      <c r="F774" s="12" t="s">
        <v>1228</v>
      </c>
      <c r="G774" s="13">
        <v>43564</v>
      </c>
      <c r="H774" s="14" t="str">
        <f>IFERROR(IF(VLOOKUP(B774,'Oficios_-_pend_criticas'!$C$4:$D$4739,2,0)="","","X"),"")</f>
        <v/>
      </c>
      <c r="I774" s="12"/>
      <c r="J774" s="13"/>
      <c r="K774" s="10"/>
      <c r="L774" s="12" t="str">
        <f>IFERROR(VLOOKUP(B774,Retorno_da_RFB!$D$3:$I$6388,5,0),"")</f>
        <v>058</v>
      </c>
      <c r="M774" s="13">
        <f>IFERROR(VLOOKUP(B774,Retorno_da_RFB!$D$3:$I$6388,6,0),"")</f>
        <v>43584</v>
      </c>
      <c r="N774" s="10" t="str">
        <f>IFERROR(VLOOKUP(B774,Retorno_da_RFB!$D$3:$I$6388,3,0),"")</f>
        <v>8471.41.90</v>
      </c>
      <c r="O774" s="10" t="str">
        <f>IFERROR(VLOOKUP(B774,Retorno_da_RFB!$D$3:$I$6388,4,0),"")</f>
        <v>Terminais “touchscreen” para antecipação de chamada, tela de 7 ou 12 polegadas, com botão cadeirante, utilizados para gerenciamento do tráfego dos elevadores.</v>
      </c>
      <c r="P774" s="12" t="str">
        <f>IFERROR(IF(N774="","",IF(VLOOKUP(LEFT(N774,10),'Universo_BK-BIT'!$A$5:$E$10005,2,0)="","X",VLOOKUP(LEFT(N774,10),'Universo_BK-BIT'!$A$5:$E$10005,2,0))),"X")</f>
        <v>BIT</v>
      </c>
      <c r="Q774" s="12">
        <f>IFERROR(IF(P774="X","",VLOOKUP(LEFT(N774,10),'Universo_BK-BIT'!$A$5:$E$10005,3,0)),"")</f>
        <v>16</v>
      </c>
      <c r="R774" s="14" t="e">
        <f t="shared" si="37"/>
        <v>#REF!</v>
      </c>
      <c r="S774" s="14" t="e">
        <f t="shared" si="38"/>
        <v>#N/A</v>
      </c>
      <c r="T774" s="14"/>
      <c r="U774" s="14" t="str">
        <f ca="1">IFERROR(IF(P774="X",IF(VLOOKUP(B774,'Oficios_-_pend_criticas'!$C$3:$J$4739,5,0)="","",IF(VLOOKUP(B774,'Oficios_-_pend_criticas'!$C$3:$J$4739,7,0)="",IF(TODAY()&gt;VLOOKUP(B774,'Oficios_-_pend_criticas'!$C$3:$J$4739,5,0),"X",""),IF(VLOOKUP(B774,'Oficios_-_pend_criticas'!$C$3:$J$4739,7,0)&gt;VLOOKUP(B774,'Oficios_-_pend_criticas'!$C$3:$J$4739,5,0),"X",""))),""),"")</f>
        <v/>
      </c>
      <c r="V774" s="14" t="str">
        <f ca="1">IFERROR(IF(Q774=0,IF(VLOOKUP(B774,'Oficios_-_pend_criticas'!$C$3:$J$4739,5,0)="","",IF(VLOOKUP(B774,'Oficios_-_pend_criticas'!$C$3:$J$4739,7,0)="",IF(TODAY()&gt;VLOOKUP(B774,'Oficios_-_pend_criticas'!$C$3:$J$4739,5,0),"X",""),IF(VLOOKUP(B774,'Oficios_-_pend_criticas'!$C$3:$J$4739,7,0)&gt;VLOOKUP(B774,'Oficios_-_pend_criticas'!$C$3:$J$4739,5,0),"X",""))),""),"")</f>
        <v/>
      </c>
      <c r="W774" s="14" t="str">
        <f ca="1">IFERROR(IF(P774&lt;&gt;"X",IF(Q774&gt;0,IF(VLOOKUP(B774,'Oficios_-_pend_criticas'!$C$4:$J$4739,5,0)="","",IF(VLOOKUP(B774,'Oficios_-_pend_criticas'!$C$4:$J$4739,7,0)="",IF(TODAY()&gt;VLOOKUP(B774,'Oficios_-_pend_criticas'!$C$4:$J$4739,5,0),"X",""),IF(VLOOKUP(B774,'Oficios_-_pend_criticas'!$C$4:$J$4739,7,0)&gt;VLOOKUP(B774,'Oficios_-_pend_criticas'!$C$4:$J$4739,5,0),"X",""))),""),""),"")</f>
        <v/>
      </c>
    </row>
    <row r="775" spans="1:23" ht="36.75" hidden="1" customHeight="1" x14ac:dyDescent="0.25">
      <c r="A775" s="9" t="str">
        <f t="shared" si="36"/>
        <v/>
      </c>
      <c r="B775" s="10" t="s">
        <v>1884</v>
      </c>
      <c r="C775" s="11" t="e">
        <f>IF(B775="","",VLOOKUP(B775,#REF!,6,0))</f>
        <v>#REF!</v>
      </c>
      <c r="D775" s="12" t="e">
        <f>IF(B775="","",VLOOKUP(B775,#REF!,22,0))</f>
        <v>#REF!</v>
      </c>
      <c r="E775" s="10" t="e">
        <f>IF(B775="","",VLOOKUP(B775,Consultas_públicas!$A$376:$G$3879,7,0))</f>
        <v>#N/A</v>
      </c>
      <c r="F775" s="12" t="s">
        <v>1228</v>
      </c>
      <c r="G775" s="13">
        <v>43564</v>
      </c>
      <c r="H775" s="14" t="str">
        <f>IFERROR(IF(VLOOKUP(B775,'Oficios_-_pend_criticas'!$C$4:$D$4739,2,0)="","","X"),"")</f>
        <v/>
      </c>
      <c r="I775" s="12"/>
      <c r="J775" s="13"/>
      <c r="K775" s="10"/>
      <c r="L775" s="12" t="str">
        <f>IFERROR(VLOOKUP(B775,Retorno_da_RFB!$D$3:$I$6388,5,0),"")</f>
        <v>058</v>
      </c>
      <c r="M775" s="13">
        <f>IFERROR(VLOOKUP(B775,Retorno_da_RFB!$D$3:$I$6388,6,0),"")</f>
        <v>43584</v>
      </c>
      <c r="N775" s="10" t="str">
        <f>IFERROR(VLOOKUP(B775,Retorno_da_RFB!$D$3:$I$6388,3,0),"")</f>
        <v>8474.10.00</v>
      </c>
      <c r="O775" s="10" t="str">
        <f>IFERROR(VLOOKUP(B775,Retorno_da_RFB!$D$3:$I$6388,4,0),"")</f>
        <v>Peneiras vibratórias autopropelidas, sobre esteiras, com 1 tremonha com capacidade igual ou superior a 7,5m3, equipadas com 2 módulos com 2 decks de peneiramento, posicionamento hidráulico independente e motor com potência de 74,5Kw, utilizadas para separação de materiais minerais sólidos.</v>
      </c>
      <c r="P775" s="12" t="str">
        <f>IFERROR(IF(N775="","",IF(VLOOKUP(LEFT(N775,10),'Universo_BK-BIT'!$A$5:$E$10005,2,0)="","X",VLOOKUP(LEFT(N775,10),'Universo_BK-BIT'!$A$5:$E$10005,2,0))),"X")</f>
        <v>BK</v>
      </c>
      <c r="Q775" s="12">
        <f>IFERROR(IF(P775="X","",VLOOKUP(LEFT(N775,10),'Universo_BK-BIT'!$A$5:$E$10005,3,0)),"")</f>
        <v>14</v>
      </c>
      <c r="R775" s="14" t="e">
        <f t="shared" si="37"/>
        <v>#REF!</v>
      </c>
      <c r="S775" s="14" t="e">
        <f t="shared" si="38"/>
        <v>#N/A</v>
      </c>
      <c r="T775" s="14"/>
      <c r="U775" s="14" t="str">
        <f ca="1">IFERROR(IF(P775="X",IF(VLOOKUP(B775,'Oficios_-_pend_criticas'!$C$3:$J$4739,5,0)="","",IF(VLOOKUP(B775,'Oficios_-_pend_criticas'!$C$3:$J$4739,7,0)="",IF(TODAY()&gt;VLOOKUP(B775,'Oficios_-_pend_criticas'!$C$3:$J$4739,5,0),"X",""),IF(VLOOKUP(B775,'Oficios_-_pend_criticas'!$C$3:$J$4739,7,0)&gt;VLOOKUP(B775,'Oficios_-_pend_criticas'!$C$3:$J$4739,5,0),"X",""))),""),"")</f>
        <v/>
      </c>
      <c r="V775" s="14" t="str">
        <f ca="1">IFERROR(IF(Q775=0,IF(VLOOKUP(B775,'Oficios_-_pend_criticas'!$C$3:$J$4739,5,0)="","",IF(VLOOKUP(B775,'Oficios_-_pend_criticas'!$C$3:$J$4739,7,0)="",IF(TODAY()&gt;VLOOKUP(B775,'Oficios_-_pend_criticas'!$C$3:$J$4739,5,0),"X",""),IF(VLOOKUP(B775,'Oficios_-_pend_criticas'!$C$3:$J$4739,7,0)&gt;VLOOKUP(B775,'Oficios_-_pend_criticas'!$C$3:$J$4739,5,0),"X",""))),""),"")</f>
        <v/>
      </c>
      <c r="W775" s="14" t="str">
        <f ca="1">IFERROR(IF(P775&lt;&gt;"X",IF(Q775&gt;0,IF(VLOOKUP(B775,'Oficios_-_pend_criticas'!$C$4:$J$4739,5,0)="","",IF(VLOOKUP(B775,'Oficios_-_pend_criticas'!$C$4:$J$4739,7,0)="",IF(TODAY()&gt;VLOOKUP(B775,'Oficios_-_pend_criticas'!$C$4:$J$4739,5,0),"X",""),IF(VLOOKUP(B775,'Oficios_-_pend_criticas'!$C$4:$J$4739,7,0)&gt;VLOOKUP(B775,'Oficios_-_pend_criticas'!$C$4:$J$4739,5,0),"X",""))),""),""),"")</f>
        <v/>
      </c>
    </row>
    <row r="776" spans="1:23" ht="36.75" hidden="1" customHeight="1" x14ac:dyDescent="0.25">
      <c r="A776" s="9" t="str">
        <f t="shared" si="36"/>
        <v/>
      </c>
      <c r="B776" s="10" t="s">
        <v>1886</v>
      </c>
      <c r="C776" s="11" t="e">
        <f>IF(B776="","",VLOOKUP(B776,#REF!,6,0))</f>
        <v>#REF!</v>
      </c>
      <c r="D776" s="12" t="e">
        <f>IF(B776="","",VLOOKUP(B776,#REF!,22,0))</f>
        <v>#REF!</v>
      </c>
      <c r="E776" s="10" t="e">
        <f>IF(B776="","",VLOOKUP(B776,Consultas_públicas!$A$376:$G$3879,7,0))</f>
        <v>#N/A</v>
      </c>
      <c r="F776" s="12" t="s">
        <v>1228</v>
      </c>
      <c r="G776" s="13">
        <v>43564</v>
      </c>
      <c r="H776" s="14" t="str">
        <f>IFERROR(IF(VLOOKUP(B776,'Oficios_-_pend_criticas'!$C$4:$D$4739,2,0)="","","X"),"")</f>
        <v/>
      </c>
      <c r="I776" s="12"/>
      <c r="J776" s="13"/>
      <c r="K776" s="10"/>
      <c r="L776" s="12" t="str">
        <f>IFERROR(VLOOKUP(B776,Retorno_da_RFB!$D$3:$I$6388,5,0),"")</f>
        <v>058</v>
      </c>
      <c r="M776" s="13">
        <f>IFERROR(VLOOKUP(B776,Retorno_da_RFB!$D$3:$I$6388,6,0),"")</f>
        <v>43584</v>
      </c>
      <c r="N776" s="10" t="str">
        <f>IFERROR(VLOOKUP(B776,Retorno_da_RFB!$D$3:$I$6388,3,0),"")</f>
        <v>8477.10.21</v>
      </c>
      <c r="O776" s="10" t="str">
        <f>IFERROR(VLOOKUP(B776,Retorno_da_RFB!$D$3:$I$6388,4,0),"")</f>
        <v>Máquina de moldar por injeção horizontal, elétrica, para materiais termoplásticos, monocolor, força de fechamento de 280 toneladas, capacidade de injeção de 351g em Os, rosca de 45mm com rotação de 250rpm, pressão de injeção máxima 2.250mpa, razão de injeção a 239cm³/s, velocidade de injeção 150mm/s, plastificação de 93kg/h, distância entre colunas 720 x 720mm, abertura total 1.250mm, curso da abertura 620mm, dimensão da placa 1.040 x 1.040mm, espessura do molde de 300 a 630mm, força de extração a 4,6 toneladas, curso da extração 149mm, capacidade de resistência de 16,1kW, dotadas de controlador lógico programável.</v>
      </c>
      <c r="P776" s="12" t="str">
        <f>IFERROR(IF(N776="","",IF(VLOOKUP(LEFT(N776,10),'Universo_BK-BIT'!$A$5:$E$10005,2,0)="","X",VLOOKUP(LEFT(N776,10),'Universo_BK-BIT'!$A$5:$E$10005,2,0))),"X")</f>
        <v>BK</v>
      </c>
      <c r="Q776" s="12">
        <f>IFERROR(IF(P776="X","",VLOOKUP(LEFT(N776,10),'Universo_BK-BIT'!$A$5:$E$10005,3,0)),"")</f>
        <v>14</v>
      </c>
      <c r="R776" s="14" t="e">
        <f t="shared" si="37"/>
        <v>#REF!</v>
      </c>
      <c r="S776" s="14" t="e">
        <f t="shared" si="38"/>
        <v>#N/A</v>
      </c>
      <c r="T776" s="14"/>
      <c r="U776" s="14" t="str">
        <f ca="1">IFERROR(IF(P776="X",IF(VLOOKUP(B776,'Oficios_-_pend_criticas'!$C$3:$J$4739,5,0)="","",IF(VLOOKUP(B776,'Oficios_-_pend_criticas'!$C$3:$J$4739,7,0)="",IF(TODAY()&gt;VLOOKUP(B776,'Oficios_-_pend_criticas'!$C$3:$J$4739,5,0),"X",""),IF(VLOOKUP(B776,'Oficios_-_pend_criticas'!$C$3:$J$4739,7,0)&gt;VLOOKUP(B776,'Oficios_-_pend_criticas'!$C$3:$J$4739,5,0),"X",""))),""),"")</f>
        <v/>
      </c>
      <c r="V776" s="14" t="str">
        <f ca="1">IFERROR(IF(Q776=0,IF(VLOOKUP(B776,'Oficios_-_pend_criticas'!$C$3:$J$4739,5,0)="","",IF(VLOOKUP(B776,'Oficios_-_pend_criticas'!$C$3:$J$4739,7,0)="",IF(TODAY()&gt;VLOOKUP(B776,'Oficios_-_pend_criticas'!$C$3:$J$4739,5,0),"X",""),IF(VLOOKUP(B776,'Oficios_-_pend_criticas'!$C$3:$J$4739,7,0)&gt;VLOOKUP(B776,'Oficios_-_pend_criticas'!$C$3:$J$4739,5,0),"X",""))),""),"")</f>
        <v/>
      </c>
      <c r="W776" s="14" t="str">
        <f ca="1">IFERROR(IF(P776&lt;&gt;"X",IF(Q776&gt;0,IF(VLOOKUP(B776,'Oficios_-_pend_criticas'!$C$4:$J$4739,5,0)="","",IF(VLOOKUP(B776,'Oficios_-_pend_criticas'!$C$4:$J$4739,7,0)="",IF(TODAY()&gt;VLOOKUP(B776,'Oficios_-_pend_criticas'!$C$4:$J$4739,5,0),"X",""),IF(VLOOKUP(B776,'Oficios_-_pend_criticas'!$C$4:$J$4739,7,0)&gt;VLOOKUP(B776,'Oficios_-_pend_criticas'!$C$4:$J$4739,5,0),"X",""))),""),""),"")</f>
        <v/>
      </c>
    </row>
    <row r="777" spans="1:23" ht="36.75" hidden="1" customHeight="1" x14ac:dyDescent="0.25">
      <c r="A777" s="9" t="str">
        <f t="shared" si="36"/>
        <v/>
      </c>
      <c r="B777" s="10" t="s">
        <v>1888</v>
      </c>
      <c r="C777" s="11" t="e">
        <f>IF(B777="","",VLOOKUP(B777,#REF!,6,0))</f>
        <v>#REF!</v>
      </c>
      <c r="D777" s="12" t="e">
        <f>IF(B777="","",VLOOKUP(B777,#REF!,22,0))</f>
        <v>#REF!</v>
      </c>
      <c r="E777" s="10" t="e">
        <f>IF(B777="","",VLOOKUP(B777,Consultas_públicas!$A$376:$G$3879,7,0))</f>
        <v>#N/A</v>
      </c>
      <c r="F777" s="12" t="s">
        <v>1228</v>
      </c>
      <c r="G777" s="13">
        <v>43564</v>
      </c>
      <c r="H777" s="14" t="str">
        <f>IFERROR(IF(VLOOKUP(B777,'Oficios_-_pend_criticas'!$C$4:$D$4739,2,0)="","","X"),"")</f>
        <v/>
      </c>
      <c r="I777" s="12"/>
      <c r="J777" s="13"/>
      <c r="K777" s="10"/>
      <c r="L777" s="12" t="str">
        <f>IFERROR(VLOOKUP(B777,Retorno_da_RFB!$D$3:$I$6388,5,0),"")</f>
        <v>058</v>
      </c>
      <c r="M777" s="13">
        <f>IFERROR(VLOOKUP(B777,Retorno_da_RFB!$D$3:$I$6388,6,0),"")</f>
        <v>43584</v>
      </c>
      <c r="N777" s="10" t="str">
        <f>IFERROR(VLOOKUP(B777,Retorno_da_RFB!$D$3:$I$6388,3,0),"")</f>
        <v>8477.59.90</v>
      </c>
      <c r="O777" s="10" t="str">
        <f>IFERROR(VLOOKUP(B777,Retorno_da_RFB!$D$3:$I$6388,4,0),"")</f>
        <v>Máquinas para moldagem de ombros e bicos em tubos plásticos, com ou sem rosca, monocamadas ou multicamadas; com controlador lógico programável (CLP), com tela colorida sensível ao toque; com capacidade de produção de até 147 tubos/min, para tubos com diâmetro mínimo de 19mm e máximo de 50mm, com peso máximo de 3,2g de ombro; com acumulador para transferência da luva do tubo; com unidade de posicionamento para orientação da luva do tubo; com transportador a vácuo; com módulo para inspeção visual e controle de qualidade dos produtos.</v>
      </c>
      <c r="P777" s="12" t="str">
        <f>IFERROR(IF(N777="","",IF(VLOOKUP(LEFT(N777,10),'Universo_BK-BIT'!$A$5:$E$10005,2,0)="","X",VLOOKUP(LEFT(N777,10),'Universo_BK-BIT'!$A$5:$E$10005,2,0))),"X")</f>
        <v>BK</v>
      </c>
      <c r="Q777" s="12">
        <f>IFERROR(IF(P777="X","",VLOOKUP(LEFT(N777,10),'Universo_BK-BIT'!$A$5:$E$10005,3,0)),"")</f>
        <v>14</v>
      </c>
      <c r="R777" s="14" t="e">
        <f t="shared" si="37"/>
        <v>#REF!</v>
      </c>
      <c r="S777" s="14" t="e">
        <f t="shared" si="38"/>
        <v>#N/A</v>
      </c>
      <c r="T777" s="14"/>
      <c r="U777" s="14" t="str">
        <f ca="1">IFERROR(IF(P777="X",IF(VLOOKUP(B777,'Oficios_-_pend_criticas'!$C$3:$J$4739,5,0)="","",IF(VLOOKUP(B777,'Oficios_-_pend_criticas'!$C$3:$J$4739,7,0)="",IF(TODAY()&gt;VLOOKUP(B777,'Oficios_-_pend_criticas'!$C$3:$J$4739,5,0),"X",""),IF(VLOOKUP(B777,'Oficios_-_pend_criticas'!$C$3:$J$4739,7,0)&gt;VLOOKUP(B777,'Oficios_-_pend_criticas'!$C$3:$J$4739,5,0),"X",""))),""),"")</f>
        <v/>
      </c>
      <c r="V777" s="14" t="str">
        <f ca="1">IFERROR(IF(Q777=0,IF(VLOOKUP(B777,'Oficios_-_pend_criticas'!$C$3:$J$4739,5,0)="","",IF(VLOOKUP(B777,'Oficios_-_pend_criticas'!$C$3:$J$4739,7,0)="",IF(TODAY()&gt;VLOOKUP(B777,'Oficios_-_pend_criticas'!$C$3:$J$4739,5,0),"X",""),IF(VLOOKUP(B777,'Oficios_-_pend_criticas'!$C$3:$J$4739,7,0)&gt;VLOOKUP(B777,'Oficios_-_pend_criticas'!$C$3:$J$4739,5,0),"X",""))),""),"")</f>
        <v/>
      </c>
      <c r="W777" s="14" t="str">
        <f ca="1">IFERROR(IF(P777&lt;&gt;"X",IF(Q777&gt;0,IF(VLOOKUP(B777,'Oficios_-_pend_criticas'!$C$4:$J$4739,5,0)="","",IF(VLOOKUP(B777,'Oficios_-_pend_criticas'!$C$4:$J$4739,7,0)="",IF(TODAY()&gt;VLOOKUP(B777,'Oficios_-_pend_criticas'!$C$4:$J$4739,5,0),"X",""),IF(VLOOKUP(B777,'Oficios_-_pend_criticas'!$C$4:$J$4739,7,0)&gt;VLOOKUP(B777,'Oficios_-_pend_criticas'!$C$4:$J$4739,5,0),"X",""))),""),""),"")</f>
        <v/>
      </c>
    </row>
    <row r="778" spans="1:23" ht="36.75" hidden="1" customHeight="1" x14ac:dyDescent="0.25">
      <c r="A778" s="9" t="str">
        <f t="shared" si="36"/>
        <v/>
      </c>
      <c r="B778" s="10" t="s">
        <v>1891</v>
      </c>
      <c r="C778" s="11" t="e">
        <f>IF(B778="","",VLOOKUP(B778,#REF!,6,0))</f>
        <v>#REF!</v>
      </c>
      <c r="D778" s="12" t="e">
        <f>IF(B778="","",VLOOKUP(B778,#REF!,22,0))</f>
        <v>#REF!</v>
      </c>
      <c r="E778" s="10" t="e">
        <f>IF(B778="","",VLOOKUP(B778,Consultas_públicas!$A$376:$G$3879,7,0))</f>
        <v>#N/A</v>
      </c>
      <c r="F778" s="12" t="s">
        <v>1228</v>
      </c>
      <c r="G778" s="13">
        <v>43564</v>
      </c>
      <c r="H778" s="14" t="str">
        <f>IFERROR(IF(VLOOKUP(B778,'Oficios_-_pend_criticas'!$C$4:$D$4739,2,0)="","","X"),"")</f>
        <v/>
      </c>
      <c r="I778" s="12"/>
      <c r="J778" s="13"/>
      <c r="K778" s="10"/>
      <c r="L778" s="12" t="str">
        <f>IFERROR(VLOOKUP(B778,Retorno_da_RFB!$D$3:$I$6388,5,0),"")</f>
        <v>058</v>
      </c>
      <c r="M778" s="13">
        <f>IFERROR(VLOOKUP(B778,Retorno_da_RFB!$D$3:$I$6388,6,0),"")</f>
        <v>43584</v>
      </c>
      <c r="N778" s="10" t="str">
        <f>IFERROR(VLOOKUP(B778,Retorno_da_RFB!$D$3:$I$6388,3,0),"")</f>
        <v>8479.82.10</v>
      </c>
      <c r="O778" s="10" t="str">
        <f>IFERROR(VLOOKUP(B778,Retorno_da_RFB!$D$3:$I$6388,4,0),"")</f>
        <v>Misturadoras e dosadoras automáticas de material de pintura de até 3 componentes, por meio de bombas de pistão horizontal operadas por ar comprimido, medidores de fluxo tipo coriolis e misturadores estáticos, compostas de sistema de limpeza automático integrado; painel “touchscreen” 7"; com precisão da taxa de mistura entre os componentes ± 5%; quantidade de saída de material até 6,0kg/min.  230 volts, 60Hz</v>
      </c>
      <c r="P778" s="12" t="str">
        <f>IFERROR(IF(N778="","",IF(VLOOKUP(LEFT(N778,10),'Universo_BK-BIT'!$A$5:$E$10005,2,0)="","X",VLOOKUP(LEFT(N778,10),'Universo_BK-BIT'!$A$5:$E$10005,2,0))),"X")</f>
        <v>BK</v>
      </c>
      <c r="Q778" s="12">
        <f>IFERROR(IF(P778="X","",VLOOKUP(LEFT(N778,10),'Universo_BK-BIT'!$A$5:$E$10005,3,0)),"")</f>
        <v>14</v>
      </c>
      <c r="R778" s="14" t="e">
        <f t="shared" si="37"/>
        <v>#REF!</v>
      </c>
      <c r="S778" s="14" t="e">
        <f t="shared" si="38"/>
        <v>#N/A</v>
      </c>
      <c r="T778" s="14"/>
      <c r="U778" s="14" t="str">
        <f ca="1">IFERROR(IF(P778="X",IF(VLOOKUP(B778,'Oficios_-_pend_criticas'!$C$3:$J$4739,5,0)="","",IF(VLOOKUP(B778,'Oficios_-_pend_criticas'!$C$3:$J$4739,7,0)="",IF(TODAY()&gt;VLOOKUP(B778,'Oficios_-_pend_criticas'!$C$3:$J$4739,5,0),"X",""),IF(VLOOKUP(B778,'Oficios_-_pend_criticas'!$C$3:$J$4739,7,0)&gt;VLOOKUP(B778,'Oficios_-_pend_criticas'!$C$3:$J$4739,5,0),"X",""))),""),"")</f>
        <v/>
      </c>
      <c r="V778" s="14" t="str">
        <f ca="1">IFERROR(IF(Q778=0,IF(VLOOKUP(B778,'Oficios_-_pend_criticas'!$C$3:$J$4739,5,0)="","",IF(VLOOKUP(B778,'Oficios_-_pend_criticas'!$C$3:$J$4739,7,0)="",IF(TODAY()&gt;VLOOKUP(B778,'Oficios_-_pend_criticas'!$C$3:$J$4739,5,0),"X",""),IF(VLOOKUP(B778,'Oficios_-_pend_criticas'!$C$3:$J$4739,7,0)&gt;VLOOKUP(B778,'Oficios_-_pend_criticas'!$C$3:$J$4739,5,0),"X",""))),""),"")</f>
        <v/>
      </c>
      <c r="W778" s="14" t="str">
        <f ca="1">IFERROR(IF(P778&lt;&gt;"X",IF(Q778&gt;0,IF(VLOOKUP(B778,'Oficios_-_pend_criticas'!$C$4:$J$4739,5,0)="","",IF(VLOOKUP(B778,'Oficios_-_pend_criticas'!$C$4:$J$4739,7,0)="",IF(TODAY()&gt;VLOOKUP(B778,'Oficios_-_pend_criticas'!$C$4:$J$4739,5,0),"X",""),IF(VLOOKUP(B778,'Oficios_-_pend_criticas'!$C$4:$J$4739,7,0)&gt;VLOOKUP(B778,'Oficios_-_pend_criticas'!$C$4:$J$4739,5,0),"X",""))),""),""),"")</f>
        <v/>
      </c>
    </row>
    <row r="779" spans="1:23" ht="36.75" hidden="1" customHeight="1" x14ac:dyDescent="0.25">
      <c r="A779" s="9" t="str">
        <f t="shared" si="36"/>
        <v/>
      </c>
      <c r="B779" s="10" t="s">
        <v>1893</v>
      </c>
      <c r="C779" s="11" t="e">
        <f>IF(B779="","",VLOOKUP(B779,#REF!,6,0))</f>
        <v>#REF!</v>
      </c>
      <c r="D779" s="12" t="e">
        <f>IF(B779="","",VLOOKUP(B779,#REF!,22,0))</f>
        <v>#REF!</v>
      </c>
      <c r="E779" s="10" t="e">
        <f>IF(B779="","",VLOOKUP(B779,Consultas_públicas!$A$376:$G$3879,7,0))</f>
        <v>#N/A</v>
      </c>
      <c r="F779" s="12" t="s">
        <v>1228</v>
      </c>
      <c r="G779" s="13">
        <v>43564</v>
      </c>
      <c r="H779" s="14" t="str">
        <f>IFERROR(IF(VLOOKUP(B779,'Oficios_-_pend_criticas'!$C$4:$D$4739,2,0)="","","X"),"")</f>
        <v/>
      </c>
      <c r="I779" s="12"/>
      <c r="J779" s="13"/>
      <c r="K779" s="10"/>
      <c r="L779" s="12" t="str">
        <f>IFERROR(VLOOKUP(B779,Retorno_da_RFB!$D$3:$I$6388,5,0),"")</f>
        <v>058</v>
      </c>
      <c r="M779" s="13">
        <f>IFERROR(VLOOKUP(B779,Retorno_da_RFB!$D$3:$I$6388,6,0),"")</f>
        <v>43584</v>
      </c>
      <c r="N779" s="10" t="str">
        <f>IFERROR(VLOOKUP(B779,Retorno_da_RFB!$D$3:$I$6388,3,0),"")</f>
        <v>8479.82.90</v>
      </c>
      <c r="O779" s="10" t="str">
        <f>IFERROR(VLOOKUP(B779,Retorno_da_RFB!$D$3:$I$6388,4,0),"")</f>
        <v>Máquina para separação automática de materiais industriais descartados, com taxa de alimentação igual a 15t/h (para materiais com densidade de aproximadamente 350kg/m3 e dimensões fracionadas de 0 à 300mm), transportador de alimentação com distância entre eixos de 2.900mm e largura da correia de 1.500mm; tambor de acionamento com diâmetro de 190mm e tambor de cauda com diâmetro de 190mm com alojamento flangeado de rolamento; esteira de borracha com proteção a ataque químico com velocidade de 2m/s; motor tipo E-motor com caixa de engrenagens, com potência de 4kW e transmissão de energia através de correias em V; tambor de separação de materiais pesados com diâmetro igual a 800mm e motor de engrenagem montado na haste com potência de 1,50kW; ventilador radial com potência de 30kW e controle de desempenho por válvula de borboleta; câmara de material leve com tipo de uso em operação de ar circulatório e com separação áspera por meio de malha separadora; com painel de controle tipo gabinete.</v>
      </c>
      <c r="P779" s="12" t="str">
        <f>IFERROR(IF(N779="","",IF(VLOOKUP(LEFT(N779,10),'Universo_BK-BIT'!$A$5:$E$10005,2,0)="","X",VLOOKUP(LEFT(N779,10),'Universo_BK-BIT'!$A$5:$E$10005,2,0))),"X")</f>
        <v>BK</v>
      </c>
      <c r="Q779" s="12">
        <f>IFERROR(IF(P779="X","",VLOOKUP(LEFT(N779,10),'Universo_BK-BIT'!$A$5:$E$10005,3,0)),"")</f>
        <v>14</v>
      </c>
      <c r="R779" s="14" t="e">
        <f t="shared" si="37"/>
        <v>#REF!</v>
      </c>
      <c r="S779" s="14" t="e">
        <f t="shared" si="38"/>
        <v>#N/A</v>
      </c>
      <c r="T779" s="14"/>
      <c r="U779" s="14" t="str">
        <f ca="1">IFERROR(IF(P779="X",IF(VLOOKUP(B779,'Oficios_-_pend_criticas'!$C$3:$J$4739,5,0)="","",IF(VLOOKUP(B779,'Oficios_-_pend_criticas'!$C$3:$J$4739,7,0)="",IF(TODAY()&gt;VLOOKUP(B779,'Oficios_-_pend_criticas'!$C$3:$J$4739,5,0),"X",""),IF(VLOOKUP(B779,'Oficios_-_pend_criticas'!$C$3:$J$4739,7,0)&gt;VLOOKUP(B779,'Oficios_-_pend_criticas'!$C$3:$J$4739,5,0),"X",""))),""),"")</f>
        <v/>
      </c>
      <c r="V779" s="14" t="str">
        <f ca="1">IFERROR(IF(Q779=0,IF(VLOOKUP(B779,'Oficios_-_pend_criticas'!$C$3:$J$4739,5,0)="","",IF(VLOOKUP(B779,'Oficios_-_pend_criticas'!$C$3:$J$4739,7,0)="",IF(TODAY()&gt;VLOOKUP(B779,'Oficios_-_pend_criticas'!$C$3:$J$4739,5,0),"X",""),IF(VLOOKUP(B779,'Oficios_-_pend_criticas'!$C$3:$J$4739,7,0)&gt;VLOOKUP(B779,'Oficios_-_pend_criticas'!$C$3:$J$4739,5,0),"X",""))),""),"")</f>
        <v/>
      </c>
      <c r="W779" s="14" t="str">
        <f ca="1">IFERROR(IF(P779&lt;&gt;"X",IF(Q779&gt;0,IF(VLOOKUP(B779,'Oficios_-_pend_criticas'!$C$4:$J$4739,5,0)="","",IF(VLOOKUP(B779,'Oficios_-_pend_criticas'!$C$4:$J$4739,7,0)="",IF(TODAY()&gt;VLOOKUP(B779,'Oficios_-_pend_criticas'!$C$4:$J$4739,5,0),"X",""),IF(VLOOKUP(B779,'Oficios_-_pend_criticas'!$C$4:$J$4739,7,0)&gt;VLOOKUP(B779,'Oficios_-_pend_criticas'!$C$4:$J$4739,5,0),"X",""))),""),""),"")</f>
        <v/>
      </c>
    </row>
    <row r="780" spans="1:23" ht="36.75" hidden="1" customHeight="1" x14ac:dyDescent="0.25">
      <c r="A780" s="9" t="str">
        <f t="shared" si="36"/>
        <v/>
      </c>
      <c r="B780" s="10" t="s">
        <v>1895</v>
      </c>
      <c r="C780" s="11" t="e">
        <f>IF(B780="","",VLOOKUP(B780,#REF!,6,0))</f>
        <v>#REF!</v>
      </c>
      <c r="D780" s="12" t="e">
        <f>IF(B780="","",VLOOKUP(B780,#REF!,22,0))</f>
        <v>#REF!</v>
      </c>
      <c r="E780" s="10" t="e">
        <f>IF(B780="","",VLOOKUP(B780,Consultas_públicas!$A$376:$G$3879,7,0))</f>
        <v>#N/A</v>
      </c>
      <c r="F780" s="12" t="s">
        <v>1228</v>
      </c>
      <c r="G780" s="13">
        <v>43564</v>
      </c>
      <c r="H780" s="14" t="str">
        <f>IFERROR(IF(VLOOKUP(B780,'Oficios_-_pend_criticas'!$C$4:$D$4739,2,0)="","","X"),"")</f>
        <v/>
      </c>
      <c r="I780" s="12"/>
      <c r="J780" s="13"/>
      <c r="K780" s="10"/>
      <c r="L780" s="12" t="str">
        <f>IFERROR(VLOOKUP(B780,Retorno_da_RFB!$D$3:$I$6388,5,0),"")</f>
        <v>058</v>
      </c>
      <c r="M780" s="13">
        <f>IFERROR(VLOOKUP(B780,Retorno_da_RFB!$D$3:$I$6388,6,0),"")</f>
        <v>43584</v>
      </c>
      <c r="N780" s="10" t="str">
        <f>IFERROR(VLOOKUP(B780,Retorno_da_RFB!$D$3:$I$6388,3,0),"")</f>
        <v>8479.82.90</v>
      </c>
      <c r="O780" s="10" t="str">
        <f>IFERROR(VLOOKUP(B780,Retorno_da_RFB!$D$3:$I$6388,4,0),"")</f>
        <v>Peneiras vibratórias com estrutura inferior para sustentação, com níveis para separar partículas de madeira nas seguintes frações: rejeito, camada externa, camada interna e pó para produção de painel MDP, compostas de bocas de entrada e bocas de saída de partículas, com tampa superior de explosão, injeção de água lateral e tampas laterais presas com feche rápido, estrutura com tratamento contra torção e capacidade máxima de 200m³/h com densidade das partículas de até 160kg/m³ base seca.</v>
      </c>
      <c r="P780" s="12" t="str">
        <f>IFERROR(IF(N780="","",IF(VLOOKUP(LEFT(N780,10),'Universo_BK-BIT'!$A$5:$E$10005,2,0)="","X",VLOOKUP(LEFT(N780,10),'Universo_BK-BIT'!$A$5:$E$10005,2,0))),"X")</f>
        <v>BK</v>
      </c>
      <c r="Q780" s="12">
        <f>IFERROR(IF(P780="X","",VLOOKUP(LEFT(N780,10),'Universo_BK-BIT'!$A$5:$E$10005,3,0)),"")</f>
        <v>14</v>
      </c>
      <c r="R780" s="14" t="e">
        <f t="shared" si="37"/>
        <v>#REF!</v>
      </c>
      <c r="S780" s="14" t="e">
        <f t="shared" si="38"/>
        <v>#N/A</v>
      </c>
      <c r="T780" s="14"/>
      <c r="U780" s="14" t="str">
        <f ca="1">IFERROR(IF(P780="X",IF(VLOOKUP(B780,'Oficios_-_pend_criticas'!$C$3:$J$4739,5,0)="","",IF(VLOOKUP(B780,'Oficios_-_pend_criticas'!$C$3:$J$4739,7,0)="",IF(TODAY()&gt;VLOOKUP(B780,'Oficios_-_pend_criticas'!$C$3:$J$4739,5,0),"X",""),IF(VLOOKUP(B780,'Oficios_-_pend_criticas'!$C$3:$J$4739,7,0)&gt;VLOOKUP(B780,'Oficios_-_pend_criticas'!$C$3:$J$4739,5,0),"X",""))),""),"")</f>
        <v/>
      </c>
      <c r="V780" s="14" t="str">
        <f ca="1">IFERROR(IF(Q780=0,IF(VLOOKUP(B780,'Oficios_-_pend_criticas'!$C$3:$J$4739,5,0)="","",IF(VLOOKUP(B780,'Oficios_-_pend_criticas'!$C$3:$J$4739,7,0)="",IF(TODAY()&gt;VLOOKUP(B780,'Oficios_-_pend_criticas'!$C$3:$J$4739,5,0),"X",""),IF(VLOOKUP(B780,'Oficios_-_pend_criticas'!$C$3:$J$4739,7,0)&gt;VLOOKUP(B780,'Oficios_-_pend_criticas'!$C$3:$J$4739,5,0),"X",""))),""),"")</f>
        <v/>
      </c>
      <c r="W780" s="14" t="str">
        <f ca="1">IFERROR(IF(P780&lt;&gt;"X",IF(Q780&gt;0,IF(VLOOKUP(B780,'Oficios_-_pend_criticas'!$C$4:$J$4739,5,0)="","",IF(VLOOKUP(B780,'Oficios_-_pend_criticas'!$C$4:$J$4739,7,0)="",IF(TODAY()&gt;VLOOKUP(B780,'Oficios_-_pend_criticas'!$C$4:$J$4739,5,0),"X",""),IF(VLOOKUP(B780,'Oficios_-_pend_criticas'!$C$4:$J$4739,7,0)&gt;VLOOKUP(B780,'Oficios_-_pend_criticas'!$C$4:$J$4739,5,0),"X",""))),""),""),"")</f>
        <v/>
      </c>
    </row>
    <row r="781" spans="1:23" ht="36.75" hidden="1" customHeight="1" x14ac:dyDescent="0.25">
      <c r="A781" s="9" t="str">
        <f t="shared" si="36"/>
        <v/>
      </c>
      <c r="B781" s="10" t="s">
        <v>1897</v>
      </c>
      <c r="C781" s="11" t="e">
        <f>IF(B781="","",VLOOKUP(B781,#REF!,6,0))</f>
        <v>#REF!</v>
      </c>
      <c r="D781" s="12" t="e">
        <f>IF(B781="","",VLOOKUP(B781,#REF!,22,0))</f>
        <v>#REF!</v>
      </c>
      <c r="E781" s="10" t="e">
        <f>IF(B781="","",VLOOKUP(B781,Consultas_públicas!$A$376:$G$3879,7,0))</f>
        <v>#N/A</v>
      </c>
      <c r="F781" s="12" t="s">
        <v>1228</v>
      </c>
      <c r="G781" s="13">
        <v>43564</v>
      </c>
      <c r="H781" s="14" t="str">
        <f>IFERROR(IF(VLOOKUP(B781,'Oficios_-_pend_criticas'!$C$4:$D$4739,2,0)="","","X"),"")</f>
        <v/>
      </c>
      <c r="I781" s="12"/>
      <c r="J781" s="13"/>
      <c r="K781" s="10"/>
      <c r="L781" s="12" t="str">
        <f>IFERROR(VLOOKUP(B781,Retorno_da_RFB!$D$3:$I$6388,5,0),"")</f>
        <v>058</v>
      </c>
      <c r="M781" s="13">
        <f>IFERROR(VLOOKUP(B781,Retorno_da_RFB!$D$3:$I$6388,6,0),"")</f>
        <v>43584</v>
      </c>
      <c r="N781" s="10" t="str">
        <f>IFERROR(VLOOKUP(B781,Retorno_da_RFB!$D$3:$I$6388,3,0),"")</f>
        <v>8479.89.99</v>
      </c>
      <c r="O781" s="10" t="str">
        <f>IFERROR(VLOOKUP(B781,Retorno_da_RFB!$D$3:$I$6388,4,0),"")</f>
        <v>Máquinas para montagem de vedação de borracha em prato metálico para válvula destinada a embalagem de produtos em aerossol, com velocidade máxima de 1.150 peças/min., dotadas de: abastecedor de pratos a serem processados com esteira de transporte dos pratos; panela posicionadora; unidade de desvio; correia de transporte dos pratos; elevador de vedação; panela vibratória de alimentação; tambor de montagem da vedação no prato, com um sensor de presença da vedação; expulsador de peças não conformes; compartimento para retirada de peças para análise de qualidade; esteira de transporte de peças boas; elevador de caixas; controlada por console principal de operação com CLP; com grade de proteção para a área tambor de montagem alcançando parte da panela vibratória de alimentação da vedação.</v>
      </c>
      <c r="P781" s="12" t="str">
        <f>IFERROR(IF(N781="","",IF(VLOOKUP(LEFT(N781,10),'Universo_BK-BIT'!$A$5:$E$10005,2,0)="","X",VLOOKUP(LEFT(N781,10),'Universo_BK-BIT'!$A$5:$E$10005,2,0))),"X")</f>
        <v>BK</v>
      </c>
      <c r="Q781" s="12">
        <f>IFERROR(IF(P781="X","",VLOOKUP(LEFT(N781,10),'Universo_BK-BIT'!$A$5:$E$10005,3,0)),"")</f>
        <v>14</v>
      </c>
      <c r="R781" s="14" t="e">
        <f t="shared" si="37"/>
        <v>#REF!</v>
      </c>
      <c r="S781" s="14" t="e">
        <f t="shared" si="38"/>
        <v>#N/A</v>
      </c>
      <c r="T781" s="14"/>
      <c r="U781" s="14" t="str">
        <f ca="1">IFERROR(IF(P781="X",IF(VLOOKUP(B781,'Oficios_-_pend_criticas'!$C$3:$J$4739,5,0)="","",IF(VLOOKUP(B781,'Oficios_-_pend_criticas'!$C$3:$J$4739,7,0)="",IF(TODAY()&gt;VLOOKUP(B781,'Oficios_-_pend_criticas'!$C$3:$J$4739,5,0),"X",""),IF(VLOOKUP(B781,'Oficios_-_pend_criticas'!$C$3:$J$4739,7,0)&gt;VLOOKUP(B781,'Oficios_-_pend_criticas'!$C$3:$J$4739,5,0),"X",""))),""),"")</f>
        <v/>
      </c>
      <c r="V781" s="14" t="str">
        <f ca="1">IFERROR(IF(Q781=0,IF(VLOOKUP(B781,'Oficios_-_pend_criticas'!$C$3:$J$4739,5,0)="","",IF(VLOOKUP(B781,'Oficios_-_pend_criticas'!$C$3:$J$4739,7,0)="",IF(TODAY()&gt;VLOOKUP(B781,'Oficios_-_pend_criticas'!$C$3:$J$4739,5,0),"X",""),IF(VLOOKUP(B781,'Oficios_-_pend_criticas'!$C$3:$J$4739,7,0)&gt;VLOOKUP(B781,'Oficios_-_pend_criticas'!$C$3:$J$4739,5,0),"X",""))),""),"")</f>
        <v/>
      </c>
      <c r="W781" s="14" t="str">
        <f ca="1">IFERROR(IF(P781&lt;&gt;"X",IF(Q781&gt;0,IF(VLOOKUP(B781,'Oficios_-_pend_criticas'!$C$4:$J$4739,5,0)="","",IF(VLOOKUP(B781,'Oficios_-_pend_criticas'!$C$4:$J$4739,7,0)="",IF(TODAY()&gt;VLOOKUP(B781,'Oficios_-_pend_criticas'!$C$4:$J$4739,5,0),"X",""),IF(VLOOKUP(B781,'Oficios_-_pend_criticas'!$C$4:$J$4739,7,0)&gt;VLOOKUP(B781,'Oficios_-_pend_criticas'!$C$4:$J$4739,5,0),"X",""))),""),""),"")</f>
        <v/>
      </c>
    </row>
    <row r="782" spans="1:23" ht="36.75" hidden="1" customHeight="1" x14ac:dyDescent="0.25">
      <c r="A782" s="9" t="str">
        <f t="shared" si="36"/>
        <v/>
      </c>
      <c r="B782" s="10" t="s">
        <v>1899</v>
      </c>
      <c r="C782" s="11" t="e">
        <f>IF(B782="","",VLOOKUP(B782,#REF!,6,0))</f>
        <v>#REF!</v>
      </c>
      <c r="D782" s="12" t="e">
        <f>IF(B782="","",VLOOKUP(B782,#REF!,22,0))</f>
        <v>#REF!</v>
      </c>
      <c r="E782" s="10" t="e">
        <f>IF(B782="","",VLOOKUP(B782,Consultas_públicas!$A$376:$G$3879,7,0))</f>
        <v>#N/A</v>
      </c>
      <c r="F782" s="12" t="s">
        <v>1228</v>
      </c>
      <c r="G782" s="13">
        <v>43564</v>
      </c>
      <c r="H782" s="14" t="str">
        <f>IFERROR(IF(VLOOKUP(B782,'Oficios_-_pend_criticas'!$C$4:$D$4739,2,0)="","","X"),"")</f>
        <v/>
      </c>
      <c r="I782" s="12"/>
      <c r="J782" s="13"/>
      <c r="K782" s="10"/>
      <c r="L782" s="12" t="str">
        <f>IFERROR(VLOOKUP(B782,Retorno_da_RFB!$D$3:$I$6388,5,0),"")</f>
        <v>058</v>
      </c>
      <c r="M782" s="13">
        <f>IFERROR(VLOOKUP(B782,Retorno_da_RFB!$D$3:$I$6388,6,0),"")</f>
        <v>43584</v>
      </c>
      <c r="N782" s="10" t="str">
        <f>IFERROR(VLOOKUP(B782,Retorno_da_RFB!$D$3:$I$6388,3,0),"")</f>
        <v>8479.89.99</v>
      </c>
      <c r="O782" s="10" t="str">
        <f>IFERROR(VLOOKUP(B782,Retorno_da_RFB!$D$3:$I$6388,4,0),"")</f>
        <v>Máquinas seladoras automáticas de cápsulas duras envasadas com produtos farmacêuticos líquidos, aptas para o processamento de cápsulas de diferentes tamanhos, com capacidade produtiva máxima maior ou igual a 10.000 cápsulas/hora (variável em função dos tamanhos das cápsulas a serem processadas), selagem feita através da aplicação de banda de vedação gelatinosa, sistema de alimentação de gelatina com controlador automático de viscosidade, câmara de secagem das cápsulas seladas com sistema de circulação de ar filtrado, sistema de gerenciamento automatizado com PC industrial e interface homem-máquina (IHM).</v>
      </c>
      <c r="P782" s="12" t="str">
        <f>IFERROR(IF(N782="","",IF(VLOOKUP(LEFT(N782,10),'Universo_BK-BIT'!$A$5:$E$10005,2,0)="","X",VLOOKUP(LEFT(N782,10),'Universo_BK-BIT'!$A$5:$E$10005,2,0))),"X")</f>
        <v>BK</v>
      </c>
      <c r="Q782" s="12">
        <f>IFERROR(IF(P782="X","",VLOOKUP(LEFT(N782,10),'Universo_BK-BIT'!$A$5:$E$10005,3,0)),"")</f>
        <v>14</v>
      </c>
      <c r="R782" s="14" t="e">
        <f t="shared" si="37"/>
        <v>#REF!</v>
      </c>
      <c r="S782" s="14" t="e">
        <f t="shared" si="38"/>
        <v>#N/A</v>
      </c>
      <c r="T782" s="14"/>
      <c r="U782" s="14" t="str">
        <f ca="1">IFERROR(IF(P782="X",IF(VLOOKUP(B782,'Oficios_-_pend_criticas'!$C$3:$J$4739,5,0)="","",IF(VLOOKUP(B782,'Oficios_-_pend_criticas'!$C$3:$J$4739,7,0)="",IF(TODAY()&gt;VLOOKUP(B782,'Oficios_-_pend_criticas'!$C$3:$J$4739,5,0),"X",""),IF(VLOOKUP(B782,'Oficios_-_pend_criticas'!$C$3:$J$4739,7,0)&gt;VLOOKUP(B782,'Oficios_-_pend_criticas'!$C$3:$J$4739,5,0),"X",""))),""),"")</f>
        <v/>
      </c>
      <c r="V782" s="14" t="str">
        <f ca="1">IFERROR(IF(Q782=0,IF(VLOOKUP(B782,'Oficios_-_pend_criticas'!$C$3:$J$4739,5,0)="","",IF(VLOOKUP(B782,'Oficios_-_pend_criticas'!$C$3:$J$4739,7,0)="",IF(TODAY()&gt;VLOOKUP(B782,'Oficios_-_pend_criticas'!$C$3:$J$4739,5,0),"X",""),IF(VLOOKUP(B782,'Oficios_-_pend_criticas'!$C$3:$J$4739,7,0)&gt;VLOOKUP(B782,'Oficios_-_pend_criticas'!$C$3:$J$4739,5,0),"X",""))),""),"")</f>
        <v/>
      </c>
      <c r="W782" s="14" t="str">
        <f ca="1">IFERROR(IF(P782&lt;&gt;"X",IF(Q782&gt;0,IF(VLOOKUP(B782,'Oficios_-_pend_criticas'!$C$4:$J$4739,5,0)="","",IF(VLOOKUP(B782,'Oficios_-_pend_criticas'!$C$4:$J$4739,7,0)="",IF(TODAY()&gt;VLOOKUP(B782,'Oficios_-_pend_criticas'!$C$4:$J$4739,5,0),"X",""),IF(VLOOKUP(B782,'Oficios_-_pend_criticas'!$C$4:$J$4739,7,0)&gt;VLOOKUP(B782,'Oficios_-_pend_criticas'!$C$4:$J$4739,5,0),"X",""))),""),""),"")</f>
        <v/>
      </c>
    </row>
    <row r="783" spans="1:23" ht="36.75" hidden="1" customHeight="1" x14ac:dyDescent="0.25">
      <c r="A783" s="9" t="str">
        <f t="shared" si="36"/>
        <v/>
      </c>
      <c r="B783" s="10" t="s">
        <v>1901</v>
      </c>
      <c r="C783" s="11" t="e">
        <f>IF(B783="","",VLOOKUP(B783,#REF!,6,0))</f>
        <v>#REF!</v>
      </c>
      <c r="D783" s="12" t="e">
        <f>IF(B783="","",VLOOKUP(B783,#REF!,22,0))</f>
        <v>#REF!</v>
      </c>
      <c r="E783" s="10" t="e">
        <f>IF(B783="","",VLOOKUP(B783,Consultas_públicas!$A$376:$G$3879,7,0))</f>
        <v>#N/A</v>
      </c>
      <c r="F783" s="12" t="s">
        <v>1228</v>
      </c>
      <c r="G783" s="13">
        <v>43564</v>
      </c>
      <c r="H783" s="14" t="str">
        <f>IFERROR(IF(VLOOKUP(B783,'Oficios_-_pend_criticas'!$C$4:$D$4739,2,0)="","","X"),"")</f>
        <v/>
      </c>
      <c r="I783" s="12"/>
      <c r="J783" s="13"/>
      <c r="K783" s="10"/>
      <c r="L783" s="12" t="str">
        <f>IFERROR(VLOOKUP(B783,Retorno_da_RFB!$D$3:$I$6388,5,0),"")</f>
        <v>058</v>
      </c>
      <c r="M783" s="13">
        <f>IFERROR(VLOOKUP(B783,Retorno_da_RFB!$D$3:$I$6388,6,0),"")</f>
        <v>43584</v>
      </c>
      <c r="N783" s="10" t="str">
        <f>IFERROR(VLOOKUP(B783,Retorno_da_RFB!$D$3:$I$6388,3,0),"")</f>
        <v>8479.89.99</v>
      </c>
      <c r="O783" s="10" t="str">
        <f>IFERROR(VLOOKUP(B783,Retorno_da_RFB!$D$3:$I$6388,4,0),"")</f>
        <v>Máquinas automáticas de acabamento e cura de placas de baterias automotivas, capazes de processar até 9 (nove) paletes na configuração matriz  1 x 3 x 3 ou processar até 18 (dezoito) paletes na configuração matriz 2 x 3 x 3, com ciclos de 40 horas, divididos em ciclo de cura com controle de umidade de 37.8 a 68.3°C (100 a 155°F)  e tolerância de +/-5% e ciclo seco com controle de temperatura de 37,8 a 82,2°C (100 a 180°F), com tolerância de +/-10%, aquecimento por resistência elétrica com potência calorífica bruta de 72kW/h, leitor de umidade interna da câmara utilizando sistema de bulbo úmido e bulbo seco, construídas em aço inoxidável AISI 316L com isolante térmico, controle de fluxo de ar para distribuição uniforme no interior, porta tipo cortina automática resistente a alta temperatura, sistema umidificador do ar por meio de bico de água com controle de leque de névoa de água a ser injetada dentro da câmara, controle de ciclo podendo variar em tempo, temperatura e humidade, relatórios com registros a cada segundo para cada cura, possibilidade de programação de ciclos diferentes conforme parâmetros imputados, controlador lógico programável (CLP) com comunicação Ethernet, interface homem-máquina (IHM).</v>
      </c>
      <c r="P783" s="12" t="str">
        <f>IFERROR(IF(N783="","",IF(VLOOKUP(LEFT(N783,10),'Universo_BK-BIT'!$A$5:$E$10005,2,0)="","X",VLOOKUP(LEFT(N783,10),'Universo_BK-BIT'!$A$5:$E$10005,2,0))),"X")</f>
        <v>BK</v>
      </c>
      <c r="Q783" s="12">
        <f>IFERROR(IF(P783="X","",VLOOKUP(LEFT(N783,10),'Universo_BK-BIT'!$A$5:$E$10005,3,0)),"")</f>
        <v>14</v>
      </c>
      <c r="R783" s="14" t="e">
        <f t="shared" si="37"/>
        <v>#REF!</v>
      </c>
      <c r="S783" s="14" t="e">
        <f t="shared" si="38"/>
        <v>#N/A</v>
      </c>
      <c r="T783" s="14"/>
      <c r="U783" s="14" t="str">
        <f ca="1">IFERROR(IF(P783="X",IF(VLOOKUP(B783,'Oficios_-_pend_criticas'!$C$3:$J$4739,5,0)="","",IF(VLOOKUP(B783,'Oficios_-_pend_criticas'!$C$3:$J$4739,7,0)="",IF(TODAY()&gt;VLOOKUP(B783,'Oficios_-_pend_criticas'!$C$3:$J$4739,5,0),"X",""),IF(VLOOKUP(B783,'Oficios_-_pend_criticas'!$C$3:$J$4739,7,0)&gt;VLOOKUP(B783,'Oficios_-_pend_criticas'!$C$3:$J$4739,5,0),"X",""))),""),"")</f>
        <v/>
      </c>
      <c r="V783" s="14" t="str">
        <f ca="1">IFERROR(IF(Q783=0,IF(VLOOKUP(B783,'Oficios_-_pend_criticas'!$C$3:$J$4739,5,0)="","",IF(VLOOKUP(B783,'Oficios_-_pend_criticas'!$C$3:$J$4739,7,0)="",IF(TODAY()&gt;VLOOKUP(B783,'Oficios_-_pend_criticas'!$C$3:$J$4739,5,0),"X",""),IF(VLOOKUP(B783,'Oficios_-_pend_criticas'!$C$3:$J$4739,7,0)&gt;VLOOKUP(B783,'Oficios_-_pend_criticas'!$C$3:$J$4739,5,0),"X",""))),""),"")</f>
        <v/>
      </c>
      <c r="W783" s="14" t="str">
        <f ca="1">IFERROR(IF(P783&lt;&gt;"X",IF(Q783&gt;0,IF(VLOOKUP(B783,'Oficios_-_pend_criticas'!$C$4:$J$4739,5,0)="","",IF(VLOOKUP(B783,'Oficios_-_pend_criticas'!$C$4:$J$4739,7,0)="",IF(TODAY()&gt;VLOOKUP(B783,'Oficios_-_pend_criticas'!$C$4:$J$4739,5,0),"X",""),IF(VLOOKUP(B783,'Oficios_-_pend_criticas'!$C$4:$J$4739,7,0)&gt;VLOOKUP(B783,'Oficios_-_pend_criticas'!$C$4:$J$4739,5,0),"X",""))),""),""),"")</f>
        <v/>
      </c>
    </row>
    <row r="784" spans="1:23" ht="36.75" hidden="1" customHeight="1" x14ac:dyDescent="0.25">
      <c r="A784" s="9" t="str">
        <f t="shared" si="36"/>
        <v/>
      </c>
      <c r="B784" s="10" t="s">
        <v>1903</v>
      </c>
      <c r="C784" s="11" t="e">
        <f>IF(B784="","",VLOOKUP(B784,#REF!,6,0))</f>
        <v>#REF!</v>
      </c>
      <c r="D784" s="12" t="e">
        <f>IF(B784="","",VLOOKUP(B784,#REF!,22,0))</f>
        <v>#REF!</v>
      </c>
      <c r="E784" s="10" t="e">
        <f>IF(B784="","",VLOOKUP(B784,Consultas_públicas!$A$376:$G$3879,7,0))</f>
        <v>#N/A</v>
      </c>
      <c r="F784" s="12" t="s">
        <v>1228</v>
      </c>
      <c r="G784" s="13">
        <v>43564</v>
      </c>
      <c r="H784" s="14" t="str">
        <f>IFERROR(IF(VLOOKUP(B784,'Oficios_-_pend_criticas'!$C$4:$D$4739,2,0)="","","X"),"")</f>
        <v/>
      </c>
      <c r="I784" s="12"/>
      <c r="J784" s="13"/>
      <c r="K784" s="10"/>
      <c r="L784" s="12" t="str">
        <f>IFERROR(VLOOKUP(B784,Retorno_da_RFB!$D$3:$I$6388,5,0),"")</f>
        <v>058</v>
      </c>
      <c r="M784" s="13">
        <f>IFERROR(VLOOKUP(B784,Retorno_da_RFB!$D$3:$I$6388,6,0),"")</f>
        <v>43584</v>
      </c>
      <c r="N784" s="10" t="str">
        <f>IFERROR(VLOOKUP(B784,Retorno_da_RFB!$D$3:$I$6388,3,0),"")</f>
        <v>8479.90.90</v>
      </c>
      <c r="O784" s="10" t="str">
        <f>IFERROR(VLOOKUP(B784,Retorno_da_RFB!$D$3:$I$6388,4,0),"")</f>
        <v>Amortecedores “Dampers” de oscilações de painéis fotovoltaicos, usados exclusivamente em seguidores solares de um eixo “Trackers”, com capacidade para suportar ventos de até 100mph (aproximadamente 161km/h), comprimento estendido máximo de 1.119mm, velocidade máxima de 500mm/s, força de amortecimento máxima de 800N e temperatura de operação de -40 a +50°C.</v>
      </c>
      <c r="P784" s="12" t="str">
        <f>IFERROR(IF(N784="","",IF(VLOOKUP(LEFT(N784,10),'Universo_BK-BIT'!$A$5:$E$10005,2,0)="","X",VLOOKUP(LEFT(N784,10),'Universo_BK-BIT'!$A$5:$E$10005,2,0))),"X")</f>
        <v>BK</v>
      </c>
      <c r="Q784" s="12">
        <f>IFERROR(IF(P784="X","",VLOOKUP(LEFT(N784,10),'Universo_BK-BIT'!$A$5:$E$10005,3,0)),"")</f>
        <v>14</v>
      </c>
      <c r="R784" s="14" t="e">
        <f t="shared" si="37"/>
        <v>#REF!</v>
      </c>
      <c r="S784" s="14" t="e">
        <f t="shared" si="38"/>
        <v>#N/A</v>
      </c>
      <c r="T784" s="14"/>
      <c r="U784" s="14" t="str">
        <f ca="1">IFERROR(IF(P784="X",IF(VLOOKUP(B784,'Oficios_-_pend_criticas'!$C$3:$J$4739,5,0)="","",IF(VLOOKUP(B784,'Oficios_-_pend_criticas'!$C$3:$J$4739,7,0)="",IF(TODAY()&gt;VLOOKUP(B784,'Oficios_-_pend_criticas'!$C$3:$J$4739,5,0),"X",""),IF(VLOOKUP(B784,'Oficios_-_pend_criticas'!$C$3:$J$4739,7,0)&gt;VLOOKUP(B784,'Oficios_-_pend_criticas'!$C$3:$J$4739,5,0),"X",""))),""),"")</f>
        <v/>
      </c>
      <c r="V784" s="14" t="str">
        <f ca="1">IFERROR(IF(Q784=0,IF(VLOOKUP(B784,'Oficios_-_pend_criticas'!$C$3:$J$4739,5,0)="","",IF(VLOOKUP(B784,'Oficios_-_pend_criticas'!$C$3:$J$4739,7,0)="",IF(TODAY()&gt;VLOOKUP(B784,'Oficios_-_pend_criticas'!$C$3:$J$4739,5,0),"X",""),IF(VLOOKUP(B784,'Oficios_-_pend_criticas'!$C$3:$J$4739,7,0)&gt;VLOOKUP(B784,'Oficios_-_pend_criticas'!$C$3:$J$4739,5,0),"X",""))),""),"")</f>
        <v/>
      </c>
      <c r="W784" s="14" t="str">
        <f ca="1">IFERROR(IF(P784&lt;&gt;"X",IF(Q784&gt;0,IF(VLOOKUP(B784,'Oficios_-_pend_criticas'!$C$4:$J$4739,5,0)="","",IF(VLOOKUP(B784,'Oficios_-_pend_criticas'!$C$4:$J$4739,7,0)="",IF(TODAY()&gt;VLOOKUP(B784,'Oficios_-_pend_criticas'!$C$4:$J$4739,5,0),"X",""),IF(VLOOKUP(B784,'Oficios_-_pend_criticas'!$C$4:$J$4739,7,0)&gt;VLOOKUP(B784,'Oficios_-_pend_criticas'!$C$4:$J$4739,5,0),"X",""))),""),""),"")</f>
        <v/>
      </c>
    </row>
    <row r="785" spans="1:23" ht="36.75" hidden="1" customHeight="1" x14ac:dyDescent="0.25">
      <c r="A785" s="9" t="str">
        <f t="shared" si="36"/>
        <v/>
      </c>
      <c r="B785" s="10" t="s">
        <v>1905</v>
      </c>
      <c r="C785" s="11" t="e">
        <f>IF(B785="","",VLOOKUP(B785,#REF!,6,0))</f>
        <v>#REF!</v>
      </c>
      <c r="D785" s="12" t="e">
        <f>IF(B785="","",VLOOKUP(B785,#REF!,22,0))</f>
        <v>#REF!</v>
      </c>
      <c r="E785" s="10" t="e">
        <f>IF(B785="","",VLOOKUP(B785,Consultas_públicas!$A$376:$G$3879,7,0))</f>
        <v>#N/A</v>
      </c>
      <c r="F785" s="12" t="s">
        <v>1228</v>
      </c>
      <c r="G785" s="13">
        <v>43564</v>
      </c>
      <c r="H785" s="14" t="str">
        <f>IFERROR(IF(VLOOKUP(B785,'Oficios_-_pend_criticas'!$C$4:$D$4739,2,0)="","","X"),"")</f>
        <v/>
      </c>
      <c r="I785" s="12"/>
      <c r="J785" s="13"/>
      <c r="K785" s="10"/>
      <c r="L785" s="12" t="str">
        <f>IFERROR(VLOOKUP(B785,Retorno_da_RFB!$D$3:$I$6388,5,0),"")</f>
        <v>058</v>
      </c>
      <c r="M785" s="13">
        <f>IFERROR(VLOOKUP(B785,Retorno_da_RFB!$D$3:$I$6388,6,0),"")</f>
        <v>43584</v>
      </c>
      <c r="N785" s="10" t="str">
        <f>IFERROR(VLOOKUP(B785,Retorno_da_RFB!$D$3:$I$6388,3,0),"")</f>
        <v>8503.00.90</v>
      </c>
      <c r="O785" s="10" t="str">
        <f>IFERROR(VLOOKUP(B785,Retorno_da_RFB!$D$3:$I$6388,4,0),"")</f>
        <v>Eixos forjados e usinados em material 42CrMo4+QT ou 34CrNiMo6+QT com peso final de 13.120kg com diâmetro máximo de 2010mm e comprimento máximo de 3005mm, para acoplamento e transmissão de energia de rotores de aerogeradores.</v>
      </c>
      <c r="P785" s="12" t="str">
        <f>IFERROR(IF(N785="","",IF(VLOOKUP(LEFT(N785,10),'Universo_BK-BIT'!$A$5:$E$10005,2,0)="","X",VLOOKUP(LEFT(N785,10),'Universo_BK-BIT'!$A$5:$E$10005,2,0))),"X")</f>
        <v>BK</v>
      </c>
      <c r="Q785" s="12">
        <f>IFERROR(IF(P785="X","",VLOOKUP(LEFT(N785,10),'Universo_BK-BIT'!$A$5:$E$10005,3,0)),"")</f>
        <v>14</v>
      </c>
      <c r="R785" s="14" t="e">
        <f t="shared" si="37"/>
        <v>#REF!</v>
      </c>
      <c r="S785" s="14" t="e">
        <f t="shared" si="38"/>
        <v>#N/A</v>
      </c>
      <c r="T785" s="14"/>
      <c r="U785" s="14" t="str">
        <f ca="1">IFERROR(IF(P785="X",IF(VLOOKUP(B785,'Oficios_-_pend_criticas'!$C$3:$J$4739,5,0)="","",IF(VLOOKUP(B785,'Oficios_-_pend_criticas'!$C$3:$J$4739,7,0)="",IF(TODAY()&gt;VLOOKUP(B785,'Oficios_-_pend_criticas'!$C$3:$J$4739,5,0),"X",""),IF(VLOOKUP(B785,'Oficios_-_pend_criticas'!$C$3:$J$4739,7,0)&gt;VLOOKUP(B785,'Oficios_-_pend_criticas'!$C$3:$J$4739,5,0),"X",""))),""),"")</f>
        <v/>
      </c>
      <c r="V785" s="14" t="str">
        <f ca="1">IFERROR(IF(Q785=0,IF(VLOOKUP(B785,'Oficios_-_pend_criticas'!$C$3:$J$4739,5,0)="","",IF(VLOOKUP(B785,'Oficios_-_pend_criticas'!$C$3:$J$4739,7,0)="",IF(TODAY()&gt;VLOOKUP(B785,'Oficios_-_pend_criticas'!$C$3:$J$4739,5,0),"X",""),IF(VLOOKUP(B785,'Oficios_-_pend_criticas'!$C$3:$J$4739,7,0)&gt;VLOOKUP(B785,'Oficios_-_pend_criticas'!$C$3:$J$4739,5,0),"X",""))),""),"")</f>
        <v/>
      </c>
      <c r="W785" s="14" t="str">
        <f ca="1">IFERROR(IF(P785&lt;&gt;"X",IF(Q785&gt;0,IF(VLOOKUP(B785,'Oficios_-_pend_criticas'!$C$4:$J$4739,5,0)="","",IF(VLOOKUP(B785,'Oficios_-_pend_criticas'!$C$4:$J$4739,7,0)="",IF(TODAY()&gt;VLOOKUP(B785,'Oficios_-_pend_criticas'!$C$4:$J$4739,5,0),"X",""),IF(VLOOKUP(B785,'Oficios_-_pend_criticas'!$C$4:$J$4739,7,0)&gt;VLOOKUP(B785,'Oficios_-_pend_criticas'!$C$4:$J$4739,5,0),"X",""))),""),""),"")</f>
        <v/>
      </c>
    </row>
    <row r="786" spans="1:23" ht="36.75" hidden="1" customHeight="1" x14ac:dyDescent="0.25">
      <c r="A786" s="9" t="str">
        <f t="shared" si="36"/>
        <v/>
      </c>
      <c r="B786" s="10" t="s">
        <v>1908</v>
      </c>
      <c r="C786" s="11" t="e">
        <f>IF(B786="","",VLOOKUP(B786,#REF!,6,0))</f>
        <v>#REF!</v>
      </c>
      <c r="D786" s="12" t="e">
        <f>IF(B786="","",VLOOKUP(B786,#REF!,22,0))</f>
        <v>#REF!</v>
      </c>
      <c r="E786" s="10" t="e">
        <f>IF(B786="","",VLOOKUP(B786,Consultas_públicas!$A$376:$G$3879,7,0))</f>
        <v>#N/A</v>
      </c>
      <c r="F786" s="12" t="s">
        <v>1228</v>
      </c>
      <c r="G786" s="13">
        <v>43564</v>
      </c>
      <c r="H786" s="14" t="str">
        <f>IFERROR(IF(VLOOKUP(B786,'Oficios_-_pend_criticas'!$C$4:$D$4739,2,0)="","","X"),"")</f>
        <v/>
      </c>
      <c r="I786" s="12"/>
      <c r="J786" s="13"/>
      <c r="K786" s="10"/>
      <c r="L786" s="12" t="str">
        <f>IFERROR(VLOOKUP(B786,Retorno_da_RFB!$D$3:$I$6388,5,0),"")</f>
        <v>058</v>
      </c>
      <c r="M786" s="13">
        <f>IFERROR(VLOOKUP(B786,Retorno_da_RFB!$D$3:$I$6388,6,0),"")</f>
        <v>43584</v>
      </c>
      <c r="N786" s="10" t="str">
        <f>IFERROR(VLOOKUP(B786,Retorno_da_RFB!$D$3:$I$6388,3,0),"")</f>
        <v>8517.62.72</v>
      </c>
      <c r="O786" s="10" t="str">
        <f>IFERROR(VLOOKUP(B786,Retorno_da_RFB!$D$3:$I$6388,4,0),"")</f>
        <v>Módulos transceptores digitais sem fio operando em padrão ZIGBEE em frequência de 2.4GHz com taxa de transmissão de dados de 250KBPS, com funções de comunicação e controle do sistema de segurança contra vento e corrigindo a função dos seguidores solares com base em localização GPS (analema solar), montados em painel metálico próprio para uso externo e constituídos por placa de adaptação de rede, disjuntores, conectores e cabos, utilizados em equipamentos denominados seguidores solares para módulos fotovoltaicos.</v>
      </c>
      <c r="P786" s="12" t="str">
        <f>IFERROR(IF(N786="","",IF(VLOOKUP(LEFT(N786,10),'Universo_BK-BIT'!$A$5:$E$10005,2,0)="","X",VLOOKUP(LEFT(N786,10),'Universo_BK-BIT'!$A$5:$E$10005,2,0))),"X")</f>
        <v>BIT</v>
      </c>
      <c r="Q786" s="12">
        <f>IFERROR(IF(P786="X","",VLOOKUP(LEFT(N786,10),'Universo_BK-BIT'!$A$5:$E$10005,3,0)),"")</f>
        <v>16</v>
      </c>
      <c r="R786" s="14" t="e">
        <f t="shared" si="37"/>
        <v>#REF!</v>
      </c>
      <c r="S786" s="14" t="e">
        <f t="shared" si="38"/>
        <v>#N/A</v>
      </c>
      <c r="T786" s="14"/>
      <c r="U786" s="14" t="str">
        <f ca="1">IFERROR(IF(P786="X",IF(VLOOKUP(B786,'Oficios_-_pend_criticas'!$C$3:$J$4739,5,0)="","",IF(VLOOKUP(B786,'Oficios_-_pend_criticas'!$C$3:$J$4739,7,0)="",IF(TODAY()&gt;VLOOKUP(B786,'Oficios_-_pend_criticas'!$C$3:$J$4739,5,0),"X",""),IF(VLOOKUP(B786,'Oficios_-_pend_criticas'!$C$3:$J$4739,7,0)&gt;VLOOKUP(B786,'Oficios_-_pend_criticas'!$C$3:$J$4739,5,0),"X",""))),""),"")</f>
        <v/>
      </c>
      <c r="V786" s="14" t="str">
        <f ca="1">IFERROR(IF(Q786=0,IF(VLOOKUP(B786,'Oficios_-_pend_criticas'!$C$3:$J$4739,5,0)="","",IF(VLOOKUP(B786,'Oficios_-_pend_criticas'!$C$3:$J$4739,7,0)="",IF(TODAY()&gt;VLOOKUP(B786,'Oficios_-_pend_criticas'!$C$3:$J$4739,5,0),"X",""),IF(VLOOKUP(B786,'Oficios_-_pend_criticas'!$C$3:$J$4739,7,0)&gt;VLOOKUP(B786,'Oficios_-_pend_criticas'!$C$3:$J$4739,5,0),"X",""))),""),"")</f>
        <v/>
      </c>
      <c r="W786" s="14" t="str">
        <f ca="1">IFERROR(IF(P786&lt;&gt;"X",IF(Q786&gt;0,IF(VLOOKUP(B786,'Oficios_-_pend_criticas'!$C$4:$J$4739,5,0)="","",IF(VLOOKUP(B786,'Oficios_-_pend_criticas'!$C$4:$J$4739,7,0)="",IF(TODAY()&gt;VLOOKUP(B786,'Oficios_-_pend_criticas'!$C$4:$J$4739,5,0),"X",""),IF(VLOOKUP(B786,'Oficios_-_pend_criticas'!$C$4:$J$4739,7,0)&gt;VLOOKUP(B786,'Oficios_-_pend_criticas'!$C$4:$J$4739,5,0),"X",""))),""),""),"")</f>
        <v/>
      </c>
    </row>
    <row r="787" spans="1:23" ht="36.75" hidden="1" customHeight="1" x14ac:dyDescent="0.25">
      <c r="A787" s="9" t="str">
        <f t="shared" si="36"/>
        <v/>
      </c>
      <c r="B787" s="10" t="s">
        <v>1910</v>
      </c>
      <c r="C787" s="11" t="e">
        <f>IF(B787="","",VLOOKUP(B787,#REF!,6,0))</f>
        <v>#REF!</v>
      </c>
      <c r="D787" s="12" t="e">
        <f>IF(B787="","",VLOOKUP(B787,#REF!,22,0))</f>
        <v>#REF!</v>
      </c>
      <c r="E787" s="10" t="e">
        <f>IF(B787="","",VLOOKUP(B787,Consultas_públicas!$A$376:$G$3879,7,0))</f>
        <v>#N/A</v>
      </c>
      <c r="F787" s="12" t="s">
        <v>1228</v>
      </c>
      <c r="G787" s="13">
        <v>43564</v>
      </c>
      <c r="H787" s="14" t="str">
        <f>IFERROR(IF(VLOOKUP(B787,'Oficios_-_pend_criticas'!$C$4:$D$4739,2,0)="","","X"),"")</f>
        <v/>
      </c>
      <c r="I787" s="12"/>
      <c r="J787" s="13"/>
      <c r="K787" s="10"/>
      <c r="L787" s="12" t="str">
        <f>IFERROR(VLOOKUP(B787,Retorno_da_RFB!$D$3:$I$6388,5,0),"")</f>
        <v>058</v>
      </c>
      <c r="M787" s="13">
        <f>IFERROR(VLOOKUP(B787,Retorno_da_RFB!$D$3:$I$6388,6,0),"")</f>
        <v>43584</v>
      </c>
      <c r="N787" s="10" t="str">
        <f>IFERROR(VLOOKUP(B787,Retorno_da_RFB!$D$3:$I$6388,3,0),"")</f>
        <v>9015.80.90</v>
      </c>
      <c r="O787" s="10" t="str">
        <f>IFERROR(VLOOKUP(B787,Retorno_da_RFB!$D$3:$I$6388,4,0),"")</f>
        <v>Sensores ultrassônicos de medição da velocidade e direção do vento (Anemômetro), para uso exclusivo em estações meteorológicas de perímetro de fazendas de captação de energia solar, com capacidade de enviar informações do vento para a unidade de controle de rede (NCU), com velocidade máxima de leitura do vento de 134mph (aproximadamente 216km/h), direção do vento de 0 a 359⁰, tensão requerida de 9 a 30VDC, temperatura de operação de -35⁰C até +70⁰C e umidade de &lt; 5% até 100%, podendo conter cabo tipo soquete, blindado, com conector reto M12 com travamento rápido tipo SPEEDCON, codificação A e comprimento de 5 metros.</v>
      </c>
      <c r="P787" s="12" t="str">
        <f>IFERROR(IF(N787="","",IF(VLOOKUP(LEFT(N787,10),'Universo_BK-BIT'!$A$5:$E$10005,2,0)="","X",VLOOKUP(LEFT(N787,10),'Universo_BK-BIT'!$A$5:$E$10005,2,0))),"X")</f>
        <v>BK</v>
      </c>
      <c r="Q787" s="12">
        <f>IFERROR(IF(P787="X","",VLOOKUP(LEFT(N787,10),'Universo_BK-BIT'!$A$5:$E$10005,3,0)),"")</f>
        <v>14</v>
      </c>
      <c r="R787" s="14" t="e">
        <f t="shared" si="37"/>
        <v>#REF!</v>
      </c>
      <c r="S787" s="14" t="e">
        <f t="shared" si="38"/>
        <v>#N/A</v>
      </c>
      <c r="T787" s="14"/>
      <c r="U787" s="14" t="str">
        <f ca="1">IFERROR(IF(P787="X",IF(VLOOKUP(B787,'Oficios_-_pend_criticas'!$C$3:$J$4739,5,0)="","",IF(VLOOKUP(B787,'Oficios_-_pend_criticas'!$C$3:$J$4739,7,0)="",IF(TODAY()&gt;VLOOKUP(B787,'Oficios_-_pend_criticas'!$C$3:$J$4739,5,0),"X",""),IF(VLOOKUP(B787,'Oficios_-_pend_criticas'!$C$3:$J$4739,7,0)&gt;VLOOKUP(B787,'Oficios_-_pend_criticas'!$C$3:$J$4739,5,0),"X",""))),""),"")</f>
        <v/>
      </c>
      <c r="V787" s="14" t="str">
        <f ca="1">IFERROR(IF(Q787=0,IF(VLOOKUP(B787,'Oficios_-_pend_criticas'!$C$3:$J$4739,5,0)="","",IF(VLOOKUP(B787,'Oficios_-_pend_criticas'!$C$3:$J$4739,7,0)="",IF(TODAY()&gt;VLOOKUP(B787,'Oficios_-_pend_criticas'!$C$3:$J$4739,5,0),"X",""),IF(VLOOKUP(B787,'Oficios_-_pend_criticas'!$C$3:$J$4739,7,0)&gt;VLOOKUP(B787,'Oficios_-_pend_criticas'!$C$3:$J$4739,5,0),"X",""))),""),"")</f>
        <v/>
      </c>
      <c r="W787" s="14" t="str">
        <f ca="1">IFERROR(IF(P787&lt;&gt;"X",IF(Q787&gt;0,IF(VLOOKUP(B787,'Oficios_-_pend_criticas'!$C$4:$J$4739,5,0)="","",IF(VLOOKUP(B787,'Oficios_-_pend_criticas'!$C$4:$J$4739,7,0)="",IF(TODAY()&gt;VLOOKUP(B787,'Oficios_-_pend_criticas'!$C$4:$J$4739,5,0),"X",""),IF(VLOOKUP(B787,'Oficios_-_pend_criticas'!$C$4:$J$4739,7,0)&gt;VLOOKUP(B787,'Oficios_-_pend_criticas'!$C$4:$J$4739,5,0),"X",""))),""),""),"")</f>
        <v/>
      </c>
    </row>
    <row r="788" spans="1:23" ht="36.75" hidden="1" customHeight="1" x14ac:dyDescent="0.25">
      <c r="A788" s="9" t="str">
        <f t="shared" si="36"/>
        <v/>
      </c>
      <c r="B788" s="10" t="s">
        <v>1913</v>
      </c>
      <c r="C788" s="11" t="e">
        <f>IF(B788="","",VLOOKUP(B788,#REF!,6,0))</f>
        <v>#REF!</v>
      </c>
      <c r="D788" s="12" t="e">
        <f>IF(B788="","",VLOOKUP(B788,#REF!,22,0))</f>
        <v>#REF!</v>
      </c>
      <c r="E788" s="10" t="e">
        <f>IF(B788="","",VLOOKUP(B788,Consultas_públicas!$A$376:$G$3879,7,0))</f>
        <v>#N/A</v>
      </c>
      <c r="F788" s="12" t="s">
        <v>1228</v>
      </c>
      <c r="G788" s="13">
        <v>43564</v>
      </c>
      <c r="H788" s="14" t="str">
        <f>IFERROR(IF(VLOOKUP(B788,'Oficios_-_pend_criticas'!$C$4:$D$4739,2,0)="","","X"),"")</f>
        <v/>
      </c>
      <c r="I788" s="12"/>
      <c r="J788" s="13"/>
      <c r="K788" s="10"/>
      <c r="L788" s="12" t="str">
        <f>IFERROR(VLOOKUP(B788,Retorno_da_RFB!$D$3:$I$6388,5,0),"")</f>
        <v>058</v>
      </c>
      <c r="M788" s="13">
        <f>IFERROR(VLOOKUP(B788,Retorno_da_RFB!$D$3:$I$6388,6,0),"")</f>
        <v>43584</v>
      </c>
      <c r="N788" s="10" t="str">
        <f>IFERROR(VLOOKUP(B788,Retorno_da_RFB!$D$3:$I$6388,3,0),"")</f>
        <v>9018.12.90</v>
      </c>
      <c r="O788" s="10" t="str">
        <f>IFERROR(VLOOKUP(B788,Retorno_da_RFB!$D$3:$I$6388,4,0),"")</f>
        <v>Aparelhos de ultrassom portáteis para punção de acessos vasculares, com imagem bidimensional (2D) em tempo real, teclas “touchscreen”, com tecnologia wireless, Bluetooth e de mensuração de estruturas vasculares e taxa de ocupação do vaso pelo cateter, sistema de navegação que demonstra o direcionamento, profundidade e confirmação de ponta de cateter em junção cavoatrial por ECG, dotados de sonda linear de frequência 7,5 – 10MHz, com ganho de profundidade entre 0,5 a 6cm, encaixe de guia de agulhas para punção guiada, 3 saídas USB 2.0, 1 saída USB 3.0,1 saída de vídeo HDMI e saída Ethernet, 1 entrada de cabo, cabo e fonte de alimentação com adaptador CA e bateria e 2 manuais (pastas azuis) e 1 pasta branca (para construção do manual em português) com capacidade para até 3 horas de operação quando 100% carregada.</v>
      </c>
      <c r="P788" s="12" t="str">
        <f>IFERROR(IF(N788="","",IF(VLOOKUP(LEFT(N788,10),'Universo_BK-BIT'!$A$5:$E$10005,2,0)="","X",VLOOKUP(LEFT(N788,10),'Universo_BK-BIT'!$A$5:$E$10005,2,0))),"X")</f>
        <v>BK</v>
      </c>
      <c r="Q788" s="12">
        <f>IFERROR(IF(P788="X","",VLOOKUP(LEFT(N788,10),'Universo_BK-BIT'!$A$5:$E$10005,3,0)),"")</f>
        <v>14</v>
      </c>
      <c r="R788" s="14" t="e">
        <f t="shared" si="37"/>
        <v>#REF!</v>
      </c>
      <c r="S788" s="14" t="e">
        <f t="shared" si="38"/>
        <v>#N/A</v>
      </c>
      <c r="T788" s="14"/>
      <c r="U788" s="14" t="str">
        <f ca="1">IFERROR(IF(P788="X",IF(VLOOKUP(B788,'Oficios_-_pend_criticas'!$C$3:$J$4739,5,0)="","",IF(VLOOKUP(B788,'Oficios_-_pend_criticas'!$C$3:$J$4739,7,0)="",IF(TODAY()&gt;VLOOKUP(B788,'Oficios_-_pend_criticas'!$C$3:$J$4739,5,0),"X",""),IF(VLOOKUP(B788,'Oficios_-_pend_criticas'!$C$3:$J$4739,7,0)&gt;VLOOKUP(B788,'Oficios_-_pend_criticas'!$C$3:$J$4739,5,0),"X",""))),""),"")</f>
        <v/>
      </c>
      <c r="V788" s="14" t="str">
        <f ca="1">IFERROR(IF(Q788=0,IF(VLOOKUP(B788,'Oficios_-_pend_criticas'!$C$3:$J$4739,5,0)="","",IF(VLOOKUP(B788,'Oficios_-_pend_criticas'!$C$3:$J$4739,7,0)="",IF(TODAY()&gt;VLOOKUP(B788,'Oficios_-_pend_criticas'!$C$3:$J$4739,5,0),"X",""),IF(VLOOKUP(B788,'Oficios_-_pend_criticas'!$C$3:$J$4739,7,0)&gt;VLOOKUP(B788,'Oficios_-_pend_criticas'!$C$3:$J$4739,5,0),"X",""))),""),"")</f>
        <v/>
      </c>
      <c r="W788" s="14" t="str">
        <f ca="1">IFERROR(IF(P788&lt;&gt;"X",IF(Q788&gt;0,IF(VLOOKUP(B788,'Oficios_-_pend_criticas'!$C$4:$J$4739,5,0)="","",IF(VLOOKUP(B788,'Oficios_-_pend_criticas'!$C$4:$J$4739,7,0)="",IF(TODAY()&gt;VLOOKUP(B788,'Oficios_-_pend_criticas'!$C$4:$J$4739,5,0),"X",""),IF(VLOOKUP(B788,'Oficios_-_pend_criticas'!$C$4:$J$4739,7,0)&gt;VLOOKUP(B788,'Oficios_-_pend_criticas'!$C$4:$J$4739,5,0),"X",""))),""),""),"")</f>
        <v/>
      </c>
    </row>
    <row r="789" spans="1:23" ht="36.75" hidden="1" customHeight="1" x14ac:dyDescent="0.25">
      <c r="A789" s="9" t="str">
        <f t="shared" si="36"/>
        <v/>
      </c>
      <c r="B789" s="10" t="s">
        <v>1916</v>
      </c>
      <c r="C789" s="11" t="e">
        <f>IF(B789="","",VLOOKUP(B789,#REF!,6,0))</f>
        <v>#REF!</v>
      </c>
      <c r="D789" s="12" t="e">
        <f>IF(B789="","",VLOOKUP(B789,#REF!,22,0))</f>
        <v>#REF!</v>
      </c>
      <c r="E789" s="10" t="e">
        <f>IF(B789="","",VLOOKUP(B789,Consultas_públicas!$A$376:$G$3879,7,0))</f>
        <v>#N/A</v>
      </c>
      <c r="F789" s="12" t="s">
        <v>1228</v>
      </c>
      <c r="G789" s="13">
        <v>43564</v>
      </c>
      <c r="H789" s="14" t="str">
        <f>IFERROR(IF(VLOOKUP(B789,'Oficios_-_pend_criticas'!$C$4:$D$4739,2,0)="","","X"),"")</f>
        <v/>
      </c>
      <c r="I789" s="12"/>
      <c r="J789" s="13"/>
      <c r="K789" s="10"/>
      <c r="L789" s="12" t="str">
        <f>IFERROR(VLOOKUP(B789,Retorno_da_RFB!$D$3:$I$6388,5,0),"")</f>
        <v>058</v>
      </c>
      <c r="M789" s="13">
        <f>IFERROR(VLOOKUP(B789,Retorno_da_RFB!$D$3:$I$6388,6,0),"")</f>
        <v>43584</v>
      </c>
      <c r="N789" s="10" t="str">
        <f>IFERROR(VLOOKUP(B789,Retorno_da_RFB!$D$3:$I$6388,3,0),"")</f>
        <v>9027.50.20</v>
      </c>
      <c r="O789" s="10" t="str">
        <f>IFERROR(VLOOKUP(B789,Retorno_da_RFB!$D$3:$I$6388,4,0),"")</f>
        <v>Sistemas analíticos completos dotados de fotômetro de duplo feixe, cabos de fibra ótica e célula de amostragem; gabinete tipo NEMA 4 climatizado, para uso geral ou pressurizado com ar e certificado para áreas classificadas. Tensão de operação 24 VDC, 3A, configurado com até 6 filtros ópticos e com detectores de Si (450 – 1.050 nm) ou InGaAs (800 -1.650nm) ou xlnGaAs (1000 – 2150 nm).</v>
      </c>
      <c r="P789" s="12" t="str">
        <f>IFERROR(IF(N789="","",IF(VLOOKUP(LEFT(N789,10),'Universo_BK-BIT'!$A$5:$E$10005,2,0)="","X",VLOOKUP(LEFT(N789,10),'Universo_BK-BIT'!$A$5:$E$10005,2,0))),"X")</f>
        <v>BK</v>
      </c>
      <c r="Q789" s="12">
        <f>IFERROR(IF(P789="X","",VLOOKUP(LEFT(N789,10),'Universo_BK-BIT'!$A$5:$E$10005,3,0)),"")</f>
        <v>14</v>
      </c>
      <c r="R789" s="14" t="e">
        <f t="shared" si="37"/>
        <v>#REF!</v>
      </c>
      <c r="S789" s="14" t="e">
        <f t="shared" si="38"/>
        <v>#N/A</v>
      </c>
      <c r="T789" s="14"/>
      <c r="U789" s="14" t="str">
        <f ca="1">IFERROR(IF(P789="X",IF(VLOOKUP(B789,'Oficios_-_pend_criticas'!$C$3:$J$4739,5,0)="","",IF(VLOOKUP(B789,'Oficios_-_pend_criticas'!$C$3:$J$4739,7,0)="",IF(TODAY()&gt;VLOOKUP(B789,'Oficios_-_pend_criticas'!$C$3:$J$4739,5,0),"X",""),IF(VLOOKUP(B789,'Oficios_-_pend_criticas'!$C$3:$J$4739,7,0)&gt;VLOOKUP(B789,'Oficios_-_pend_criticas'!$C$3:$J$4739,5,0),"X",""))),""),"")</f>
        <v/>
      </c>
      <c r="V789" s="14" t="str">
        <f ca="1">IFERROR(IF(Q789=0,IF(VLOOKUP(B789,'Oficios_-_pend_criticas'!$C$3:$J$4739,5,0)="","",IF(VLOOKUP(B789,'Oficios_-_pend_criticas'!$C$3:$J$4739,7,0)="",IF(TODAY()&gt;VLOOKUP(B789,'Oficios_-_pend_criticas'!$C$3:$J$4739,5,0),"X",""),IF(VLOOKUP(B789,'Oficios_-_pend_criticas'!$C$3:$J$4739,7,0)&gt;VLOOKUP(B789,'Oficios_-_pend_criticas'!$C$3:$J$4739,5,0),"X",""))),""),"")</f>
        <v/>
      </c>
      <c r="W789" s="14" t="str">
        <f ca="1">IFERROR(IF(P789&lt;&gt;"X",IF(Q789&gt;0,IF(VLOOKUP(B789,'Oficios_-_pend_criticas'!$C$4:$J$4739,5,0)="","",IF(VLOOKUP(B789,'Oficios_-_pend_criticas'!$C$4:$J$4739,7,0)="",IF(TODAY()&gt;VLOOKUP(B789,'Oficios_-_pend_criticas'!$C$4:$J$4739,5,0),"X",""),IF(VLOOKUP(B789,'Oficios_-_pend_criticas'!$C$4:$J$4739,7,0)&gt;VLOOKUP(B789,'Oficios_-_pend_criticas'!$C$4:$J$4739,5,0),"X",""))),""),""),"")</f>
        <v/>
      </c>
    </row>
    <row r="790" spans="1:23" ht="36.75" hidden="1" customHeight="1" x14ac:dyDescent="0.25">
      <c r="A790" s="9" t="str">
        <f t="shared" si="36"/>
        <v/>
      </c>
      <c r="B790" s="10" t="s">
        <v>1918</v>
      </c>
      <c r="C790" s="11" t="e">
        <f>IF(B790="","",VLOOKUP(B790,#REF!,6,0))</f>
        <v>#REF!</v>
      </c>
      <c r="D790" s="12" t="e">
        <f>IF(B790="","",VLOOKUP(B790,#REF!,22,0))</f>
        <v>#REF!</v>
      </c>
      <c r="E790" s="10" t="e">
        <f>IF(B790="","",VLOOKUP(B790,Consultas_públicas!$A$376:$G$3879,7,0))</f>
        <v>#N/A</v>
      </c>
      <c r="F790" s="12" t="s">
        <v>1228</v>
      </c>
      <c r="G790" s="13">
        <v>43564</v>
      </c>
      <c r="H790" s="14" t="str">
        <f>IFERROR(IF(VLOOKUP(B790,'Oficios_-_pend_criticas'!$C$4:$D$4739,2,0)="","","X"),"")</f>
        <v/>
      </c>
      <c r="I790" s="12"/>
      <c r="J790" s="13"/>
      <c r="K790" s="10"/>
      <c r="L790" s="12" t="str">
        <f>IFERROR(VLOOKUP(B790,Retorno_da_RFB!$D$3:$I$6388,5,0),"")</f>
        <v>058</v>
      </c>
      <c r="M790" s="13">
        <f>IFERROR(VLOOKUP(B790,Retorno_da_RFB!$D$3:$I$6388,6,0),"")</f>
        <v>43584</v>
      </c>
      <c r="N790" s="10" t="str">
        <f>IFERROR(VLOOKUP(B790,Retorno_da_RFB!$D$3:$I$6388,3,0),"")</f>
        <v>9027.80.12</v>
      </c>
      <c r="O790" s="10" t="str">
        <f>IFERROR(VLOOKUP(B790,Retorno_da_RFB!$D$3:$I$6388,4,0),"")</f>
        <v>Analisadores automáticos de viscosidade cinemáticas utilizando tubos Houllion para produtos derivados de petróleo, conforme ASTM D7279 e ASTM D2270; com capacidade para 4 tubos viscosimétricos, na faixa de 2 a 2000mm2/s a 40°C, com temperatura podendo ser programada de 20 a 120°C com estabilidade de ±0,01°C, possibilidade ou não do uso de até 2 solventes para limpeza, que por sua vez é feito automaticamente ao fim do teste, software capaz de monitorar até 4 instrumentos, realiza o cálculo do índice de viscosidade, realiza cálculo de misturas de amostras com diferentes viscosidades e diagnóstico do instrumento.</v>
      </c>
      <c r="P790" s="12" t="str">
        <f>IFERROR(IF(N790="","",IF(VLOOKUP(LEFT(N790,10),'Universo_BK-BIT'!$A$5:$E$10005,2,0)="","X",VLOOKUP(LEFT(N790,10),'Universo_BK-BIT'!$A$5:$E$10005,2,0))),"X")</f>
        <v>BK</v>
      </c>
      <c r="Q790" s="12">
        <f>IFERROR(IF(P790="X","",VLOOKUP(LEFT(N790,10),'Universo_BK-BIT'!$A$5:$E$10005,3,0)),"")</f>
        <v>14</v>
      </c>
      <c r="R790" s="14" t="e">
        <f t="shared" si="37"/>
        <v>#REF!</v>
      </c>
      <c r="S790" s="14" t="e">
        <f t="shared" si="38"/>
        <v>#N/A</v>
      </c>
      <c r="T790" s="14"/>
      <c r="U790" s="14" t="str">
        <f ca="1">IFERROR(IF(P790="X",IF(VLOOKUP(B790,'Oficios_-_pend_criticas'!$C$3:$J$4739,5,0)="","",IF(VLOOKUP(B790,'Oficios_-_pend_criticas'!$C$3:$J$4739,7,0)="",IF(TODAY()&gt;VLOOKUP(B790,'Oficios_-_pend_criticas'!$C$3:$J$4739,5,0),"X",""),IF(VLOOKUP(B790,'Oficios_-_pend_criticas'!$C$3:$J$4739,7,0)&gt;VLOOKUP(B790,'Oficios_-_pend_criticas'!$C$3:$J$4739,5,0),"X",""))),""),"")</f>
        <v/>
      </c>
      <c r="V790" s="14" t="str">
        <f ca="1">IFERROR(IF(Q790=0,IF(VLOOKUP(B790,'Oficios_-_pend_criticas'!$C$3:$J$4739,5,0)="","",IF(VLOOKUP(B790,'Oficios_-_pend_criticas'!$C$3:$J$4739,7,0)="",IF(TODAY()&gt;VLOOKUP(B790,'Oficios_-_pend_criticas'!$C$3:$J$4739,5,0),"X",""),IF(VLOOKUP(B790,'Oficios_-_pend_criticas'!$C$3:$J$4739,7,0)&gt;VLOOKUP(B790,'Oficios_-_pend_criticas'!$C$3:$J$4739,5,0),"X",""))),""),"")</f>
        <v/>
      </c>
      <c r="W790" s="14" t="str">
        <f ca="1">IFERROR(IF(P790&lt;&gt;"X",IF(Q790&gt;0,IF(VLOOKUP(B790,'Oficios_-_pend_criticas'!$C$4:$J$4739,5,0)="","",IF(VLOOKUP(B790,'Oficios_-_pend_criticas'!$C$4:$J$4739,7,0)="",IF(TODAY()&gt;VLOOKUP(B790,'Oficios_-_pend_criticas'!$C$4:$J$4739,5,0),"X",""),IF(VLOOKUP(B790,'Oficios_-_pend_criticas'!$C$4:$J$4739,7,0)&gt;VLOOKUP(B790,'Oficios_-_pend_criticas'!$C$4:$J$4739,5,0),"X",""))),""),""),"")</f>
        <v/>
      </c>
    </row>
    <row r="791" spans="1:23" ht="36.75" hidden="1" customHeight="1" x14ac:dyDescent="0.25">
      <c r="A791" s="9" t="str">
        <f t="shared" si="36"/>
        <v/>
      </c>
      <c r="B791" s="10" t="s">
        <v>1920</v>
      </c>
      <c r="C791" s="11" t="e">
        <f>IF(B791="","",VLOOKUP(B791,#REF!,6,0))</f>
        <v>#REF!</v>
      </c>
      <c r="D791" s="12" t="e">
        <f>IF(B791="","",VLOOKUP(B791,#REF!,22,0))</f>
        <v>#REF!</v>
      </c>
      <c r="E791" s="10" t="e">
        <f>IF(B791="","",VLOOKUP(B791,Consultas_públicas!$A$376:$G$3879,7,0))</f>
        <v>#N/A</v>
      </c>
      <c r="F791" s="12" t="s">
        <v>1228</v>
      </c>
      <c r="G791" s="13">
        <v>43564</v>
      </c>
      <c r="H791" s="14" t="str">
        <f>IFERROR(IF(VLOOKUP(B791,'Oficios_-_pend_criticas'!$C$4:$D$4739,2,0)="","","X"),"")</f>
        <v/>
      </c>
      <c r="I791" s="12"/>
      <c r="J791" s="13"/>
      <c r="K791" s="10"/>
      <c r="L791" s="12" t="str">
        <f>IFERROR(VLOOKUP(B791,Retorno_da_RFB!$D$3:$I$6388,5,0),"")</f>
        <v>058</v>
      </c>
      <c r="M791" s="13">
        <f>IFERROR(VLOOKUP(B791,Retorno_da_RFB!$D$3:$I$6388,6,0),"")</f>
        <v>43584</v>
      </c>
      <c r="N791" s="10" t="str">
        <f>IFERROR(VLOOKUP(B791,Retorno_da_RFB!$D$3:$I$6388,3,0),"")</f>
        <v>9030.33.90</v>
      </c>
      <c r="O791" s="10" t="str">
        <f>IFERROR(VLOOKUP(B791,Retorno_da_RFB!$D$3:$I$6388,4,0),"")</f>
        <v>Bancos de cargas combinados resistivos/indutivos, para análise de circuitos elétricos, testes de cargas para avaliação de grandezas elétricas de ativos como motores, transformadores e geradores, com multifunção através do controle de carga e instrumentação, operando como analisadores de energia elétrica, medidores e controle de carga de potência elétrica além de tensão, corrente e resistência, o qual permite determinar a proporção de resistores e indutores com qualquer fator de potência em quaisquer que sejam as tensões e frequências aplicadas, mantendo automaticamente o nível requerido de carga</v>
      </c>
      <c r="P791" s="12" t="str">
        <f>IFERROR(IF(N791="","",IF(VLOOKUP(LEFT(N791,10),'Universo_BK-BIT'!$A$5:$E$10005,2,0)="","X",VLOOKUP(LEFT(N791,10),'Universo_BK-BIT'!$A$5:$E$10005,2,0))),"X")</f>
        <v>BK</v>
      </c>
      <c r="Q791" s="12">
        <f>IFERROR(IF(P791="X","",VLOOKUP(LEFT(N791,10),'Universo_BK-BIT'!$A$5:$E$10005,3,0)),"")</f>
        <v>14</v>
      </c>
      <c r="R791" s="14" t="e">
        <f t="shared" si="37"/>
        <v>#REF!</v>
      </c>
      <c r="S791" s="14" t="e">
        <f t="shared" si="38"/>
        <v>#N/A</v>
      </c>
      <c r="T791" s="14"/>
      <c r="U791" s="14" t="str">
        <f ca="1">IFERROR(IF(P791="X",IF(VLOOKUP(B791,'Oficios_-_pend_criticas'!$C$3:$J$4739,5,0)="","",IF(VLOOKUP(B791,'Oficios_-_pend_criticas'!$C$3:$J$4739,7,0)="",IF(TODAY()&gt;VLOOKUP(B791,'Oficios_-_pend_criticas'!$C$3:$J$4739,5,0),"X",""),IF(VLOOKUP(B791,'Oficios_-_pend_criticas'!$C$3:$J$4739,7,0)&gt;VLOOKUP(B791,'Oficios_-_pend_criticas'!$C$3:$J$4739,5,0),"X",""))),""),"")</f>
        <v/>
      </c>
      <c r="V791" s="14" t="str">
        <f ca="1">IFERROR(IF(Q791=0,IF(VLOOKUP(B791,'Oficios_-_pend_criticas'!$C$3:$J$4739,5,0)="","",IF(VLOOKUP(B791,'Oficios_-_pend_criticas'!$C$3:$J$4739,7,0)="",IF(TODAY()&gt;VLOOKUP(B791,'Oficios_-_pend_criticas'!$C$3:$J$4739,5,0),"X",""),IF(VLOOKUP(B791,'Oficios_-_pend_criticas'!$C$3:$J$4739,7,0)&gt;VLOOKUP(B791,'Oficios_-_pend_criticas'!$C$3:$J$4739,5,0),"X",""))),""),"")</f>
        <v/>
      </c>
      <c r="W791" s="14" t="str">
        <f ca="1">IFERROR(IF(P791&lt;&gt;"X",IF(Q791&gt;0,IF(VLOOKUP(B791,'Oficios_-_pend_criticas'!$C$4:$J$4739,5,0)="","",IF(VLOOKUP(B791,'Oficios_-_pend_criticas'!$C$4:$J$4739,7,0)="",IF(TODAY()&gt;VLOOKUP(B791,'Oficios_-_pend_criticas'!$C$4:$J$4739,5,0),"X",""),IF(VLOOKUP(B791,'Oficios_-_pend_criticas'!$C$4:$J$4739,7,0)&gt;VLOOKUP(B791,'Oficios_-_pend_criticas'!$C$4:$J$4739,5,0),"X",""))),""),""),"")</f>
        <v/>
      </c>
    </row>
    <row r="792" spans="1:23" ht="36.75" hidden="1" customHeight="1" x14ac:dyDescent="0.25">
      <c r="A792" s="9" t="str">
        <f t="shared" si="36"/>
        <v/>
      </c>
      <c r="B792" s="10" t="s">
        <v>1922</v>
      </c>
      <c r="C792" s="11" t="e">
        <f>IF(B792="","",VLOOKUP(B792,#REF!,6,0))</f>
        <v>#REF!</v>
      </c>
      <c r="D792" s="12" t="e">
        <f>IF(B792="","",VLOOKUP(B792,#REF!,22,0))</f>
        <v>#REF!</v>
      </c>
      <c r="E792" s="10" t="e">
        <f>IF(B792="","",VLOOKUP(B792,Consultas_públicas!$A$376:$G$3879,7,0))</f>
        <v>#N/A</v>
      </c>
      <c r="F792" s="12" t="s">
        <v>1228</v>
      </c>
      <c r="G792" s="13">
        <v>43564</v>
      </c>
      <c r="H792" s="14" t="str">
        <f>IFERROR(IF(VLOOKUP(B792,'Oficios_-_pend_criticas'!$C$4:$D$4739,2,0)="","","X"),"")</f>
        <v/>
      </c>
      <c r="I792" s="12"/>
      <c r="J792" s="13"/>
      <c r="K792" s="10"/>
      <c r="L792" s="12" t="str">
        <f>IFERROR(VLOOKUP(B792,Retorno_da_RFB!$D$3:$I$6388,5,0),"")</f>
        <v>058</v>
      </c>
      <c r="M792" s="13">
        <f>IFERROR(VLOOKUP(B792,Retorno_da_RFB!$D$3:$I$6388,6,0),"")</f>
        <v>43584</v>
      </c>
      <c r="N792" s="10" t="str">
        <f>IFERROR(VLOOKUP(B792,Retorno_da_RFB!$D$3:$I$6388,3,0),"")</f>
        <v>9031.80.20</v>
      </c>
      <c r="O792" s="10" t="str">
        <f>IFERROR(VLOOKUP(B792,Retorno_da_RFB!$D$3:$I$6388,4,0),"")</f>
        <v>Equipamentos de medição horizontal linear para calibração de instrumentos de medição, padrões de calibração e verificação, capacidade de medição do eixo X 350mm (em absoluto) e velocidade de medição selecionável, mesa de medição com deslocamento do eixo Z de 80mm, eixo Y de 50mm, com comando CNC, e com movimento flutuante de +/- 10mm, sistema de compensação de temperatura, capacidade de medição de peças de até 60kg, resolução máxima de 0.000001 milímetros e repetitividade de 0.03 micrômetros.</v>
      </c>
      <c r="P792" s="12" t="str">
        <f>IFERROR(IF(N792="","",IF(VLOOKUP(LEFT(N792,10),'Universo_BK-BIT'!$A$5:$E$10005,2,0)="","X",VLOOKUP(LEFT(N792,10),'Universo_BK-BIT'!$A$5:$E$10005,2,0))),"X")</f>
        <v>BK</v>
      </c>
      <c r="Q792" s="12">
        <f>IFERROR(IF(P792="X","",VLOOKUP(LEFT(N792,10),'Universo_BK-BIT'!$A$5:$E$10005,3,0)),"")</f>
        <v>14</v>
      </c>
      <c r="R792" s="14" t="e">
        <f t="shared" si="37"/>
        <v>#REF!</v>
      </c>
      <c r="S792" s="14" t="e">
        <f t="shared" si="38"/>
        <v>#N/A</v>
      </c>
      <c r="T792" s="14"/>
      <c r="U792" s="14" t="str">
        <f ca="1">IFERROR(IF(P792="X",IF(VLOOKUP(B792,'Oficios_-_pend_criticas'!$C$3:$J$4739,5,0)="","",IF(VLOOKUP(B792,'Oficios_-_pend_criticas'!$C$3:$J$4739,7,0)="",IF(TODAY()&gt;VLOOKUP(B792,'Oficios_-_pend_criticas'!$C$3:$J$4739,5,0),"X",""),IF(VLOOKUP(B792,'Oficios_-_pend_criticas'!$C$3:$J$4739,7,0)&gt;VLOOKUP(B792,'Oficios_-_pend_criticas'!$C$3:$J$4739,5,0),"X",""))),""),"")</f>
        <v/>
      </c>
      <c r="V792" s="14" t="str">
        <f ca="1">IFERROR(IF(Q792=0,IF(VLOOKUP(B792,'Oficios_-_pend_criticas'!$C$3:$J$4739,5,0)="","",IF(VLOOKUP(B792,'Oficios_-_pend_criticas'!$C$3:$J$4739,7,0)="",IF(TODAY()&gt;VLOOKUP(B792,'Oficios_-_pend_criticas'!$C$3:$J$4739,5,0),"X",""),IF(VLOOKUP(B792,'Oficios_-_pend_criticas'!$C$3:$J$4739,7,0)&gt;VLOOKUP(B792,'Oficios_-_pend_criticas'!$C$3:$J$4739,5,0),"X",""))),""),"")</f>
        <v/>
      </c>
      <c r="W792" s="14" t="str">
        <f ca="1">IFERROR(IF(P792&lt;&gt;"X",IF(Q792&gt;0,IF(VLOOKUP(B792,'Oficios_-_pend_criticas'!$C$4:$J$4739,5,0)="","",IF(VLOOKUP(B792,'Oficios_-_pend_criticas'!$C$4:$J$4739,7,0)="",IF(TODAY()&gt;VLOOKUP(B792,'Oficios_-_pend_criticas'!$C$4:$J$4739,5,0),"X",""),IF(VLOOKUP(B792,'Oficios_-_pend_criticas'!$C$4:$J$4739,7,0)&gt;VLOOKUP(B792,'Oficios_-_pend_criticas'!$C$4:$J$4739,5,0),"X",""))),""),""),"")</f>
        <v/>
      </c>
    </row>
    <row r="793" spans="1:23" ht="36.75" hidden="1" customHeight="1" x14ac:dyDescent="0.25">
      <c r="A793" s="9" t="str">
        <f t="shared" si="36"/>
        <v/>
      </c>
      <c r="B793" s="10" t="s">
        <v>1924</v>
      </c>
      <c r="C793" s="11" t="e">
        <f>IF(B793="","",VLOOKUP(B793,#REF!,6,0))</f>
        <v>#REF!</v>
      </c>
      <c r="D793" s="12" t="e">
        <f>IF(B793="","",VLOOKUP(B793,#REF!,22,0))</f>
        <v>#REF!</v>
      </c>
      <c r="E793" s="10" t="e">
        <f>IF(B793="","",VLOOKUP(B793,Consultas_públicas!$A$376:$G$3879,7,0))</f>
        <v>#N/A</v>
      </c>
      <c r="F793" s="12" t="s">
        <v>1228</v>
      </c>
      <c r="G793" s="13">
        <v>43564</v>
      </c>
      <c r="H793" s="14" t="str">
        <f>IFERROR(IF(VLOOKUP(B793,'Oficios_-_pend_criticas'!$C$4:$D$4739,2,0)="","","X"),"")</f>
        <v/>
      </c>
      <c r="I793" s="12"/>
      <c r="J793" s="13"/>
      <c r="K793" s="10"/>
      <c r="L793" s="12" t="str">
        <f>IFERROR(VLOOKUP(B793,Retorno_da_RFB!$D$3:$I$6388,5,0),"")</f>
        <v>058</v>
      </c>
      <c r="M793" s="13">
        <f>IFERROR(VLOOKUP(B793,Retorno_da_RFB!$D$3:$I$6388,6,0),"")</f>
        <v>43584</v>
      </c>
      <c r="N793" s="10" t="str">
        <f>IFERROR(VLOOKUP(B793,Retorno_da_RFB!$D$3:$I$6388,3,0),"")</f>
        <v>9031.80.99</v>
      </c>
      <c r="O793" s="10" t="str">
        <f>IFERROR(VLOOKUP(B793,Retorno_da_RFB!$D$3:$I$6388,4,0),"")</f>
        <v>Máquinas automáticas para inspeção interna por contraste de cápsulas de gelatina rígida, construídas em aço inox, funcionamento com câmeras digitais de uso industrial de alta velocidade de inspeção dotadas de sensor semicondutor para captação de imagem (CCD Charge-Coupled Device) em definição para três cores ou em Preto e Branco, com visualização das cápsulas através de luz infravermelha e luz superbranca, dotada de controlador de luz e dispositivo automático de separação e coleta de cápsulas defeituosas, operando com quatro fases distintas de inspeção das condições do interior e exterior do corpo da cápsula e cúpulas, apontando defeitos externos, defeitos de impressão, pontos de cor, defeitos internos e defeitos no comprimento de junção, movimentação das cápsulas por roletes acionados por servo motores durante o processo garantindo visualização 360 graus, dotado de software próprio totalmente programável de sistema de inspeção online e emissão de relatório final de inspeção do lote, voltagem 220V e potência de 1.5kW</v>
      </c>
      <c r="P793" s="12" t="str">
        <f>IFERROR(IF(N793="","",IF(VLOOKUP(LEFT(N793,10),'Universo_BK-BIT'!$A$5:$E$10005,2,0)="","X",VLOOKUP(LEFT(N793,10),'Universo_BK-BIT'!$A$5:$E$10005,2,0))),"X")</f>
        <v>BK</v>
      </c>
      <c r="Q793" s="12">
        <f>IFERROR(IF(P793="X","",VLOOKUP(LEFT(N793,10),'Universo_BK-BIT'!$A$5:$E$10005,3,0)),"")</f>
        <v>14</v>
      </c>
      <c r="R793" s="14" t="e">
        <f t="shared" si="37"/>
        <v>#REF!</v>
      </c>
      <c r="S793" s="14" t="e">
        <f t="shared" si="38"/>
        <v>#N/A</v>
      </c>
      <c r="T793" s="14"/>
      <c r="U793" s="14" t="str">
        <f ca="1">IFERROR(IF(P793="X",IF(VLOOKUP(B793,'Oficios_-_pend_criticas'!$C$3:$J$4739,5,0)="","",IF(VLOOKUP(B793,'Oficios_-_pend_criticas'!$C$3:$J$4739,7,0)="",IF(TODAY()&gt;VLOOKUP(B793,'Oficios_-_pend_criticas'!$C$3:$J$4739,5,0),"X",""),IF(VLOOKUP(B793,'Oficios_-_pend_criticas'!$C$3:$J$4739,7,0)&gt;VLOOKUP(B793,'Oficios_-_pend_criticas'!$C$3:$J$4739,5,0),"X",""))),""),"")</f>
        <v/>
      </c>
      <c r="V793" s="14" t="str">
        <f ca="1">IFERROR(IF(Q793=0,IF(VLOOKUP(B793,'Oficios_-_pend_criticas'!$C$3:$J$4739,5,0)="","",IF(VLOOKUP(B793,'Oficios_-_pend_criticas'!$C$3:$J$4739,7,0)="",IF(TODAY()&gt;VLOOKUP(B793,'Oficios_-_pend_criticas'!$C$3:$J$4739,5,0),"X",""),IF(VLOOKUP(B793,'Oficios_-_pend_criticas'!$C$3:$J$4739,7,0)&gt;VLOOKUP(B793,'Oficios_-_pend_criticas'!$C$3:$J$4739,5,0),"X",""))),""),"")</f>
        <v/>
      </c>
      <c r="W793" s="14" t="str">
        <f ca="1">IFERROR(IF(P793&lt;&gt;"X",IF(Q793&gt;0,IF(VLOOKUP(B793,'Oficios_-_pend_criticas'!$C$4:$J$4739,5,0)="","",IF(VLOOKUP(B793,'Oficios_-_pend_criticas'!$C$4:$J$4739,7,0)="",IF(TODAY()&gt;VLOOKUP(B793,'Oficios_-_pend_criticas'!$C$4:$J$4739,5,0),"X",""),IF(VLOOKUP(B793,'Oficios_-_pend_criticas'!$C$4:$J$4739,7,0)&gt;VLOOKUP(B793,'Oficios_-_pend_criticas'!$C$4:$J$4739,5,0),"X",""))),""),""),"")</f>
        <v/>
      </c>
    </row>
    <row r="794" spans="1:23" ht="36.75" hidden="1" customHeight="1" x14ac:dyDescent="0.25">
      <c r="A794" s="9" t="str">
        <f t="shared" si="36"/>
        <v/>
      </c>
      <c r="B794" s="10" t="s">
        <v>1926</v>
      </c>
      <c r="C794" s="11" t="e">
        <f>IF(B794="","",VLOOKUP(B794,#REF!,6,0))</f>
        <v>#REF!</v>
      </c>
      <c r="D794" s="12" t="e">
        <f>IF(B794="","",VLOOKUP(B794,#REF!,22,0))</f>
        <v>#REF!</v>
      </c>
      <c r="E794" s="10" t="e">
        <f>IF(B794="","",VLOOKUP(B794,Consultas_públicas!$A$376:$G$3879,7,0))</f>
        <v>#N/A</v>
      </c>
      <c r="F794" s="12" t="s">
        <v>1228</v>
      </c>
      <c r="G794" s="13">
        <v>43564</v>
      </c>
      <c r="H794" s="14" t="str">
        <f>IFERROR(IF(VLOOKUP(B794,'Oficios_-_pend_criticas'!$C$4:$D$4739,2,0)="","","X"),"")</f>
        <v/>
      </c>
      <c r="I794" s="12"/>
      <c r="J794" s="13"/>
      <c r="K794" s="10"/>
      <c r="L794" s="12" t="str">
        <f>IFERROR(VLOOKUP(B794,Retorno_da_RFB!$D$3:$I$6388,5,0),"")</f>
        <v>058</v>
      </c>
      <c r="M794" s="13">
        <f>IFERROR(VLOOKUP(B794,Retorno_da_RFB!$D$3:$I$6388,6,0),"")</f>
        <v>43584</v>
      </c>
      <c r="N794" s="10" t="str">
        <f>IFERROR(VLOOKUP(B794,Retorno_da_RFB!$D$3:$I$6388,3,0),"")</f>
        <v>9031.80.99</v>
      </c>
      <c r="O794" s="10" t="str">
        <f>IFERROR(VLOOKUP(B794,Retorno_da_RFB!$D$3:$I$6388,4,0),"")</f>
        <v>Equipamentos mecânicos para verificação do posicionamento e alinhamento de luzes de faróis de veículos leves e utilitários (comercialmente denominado “Alinhador de faróis de veículos”) com instrumento medidor de intensidade luminosa analógico (klx / kdc) com mostrador digital LCD, com ajuste mecânico de inclinação do painel interno através de disco rotativo com escala graduada e nível de bolha, equipados com visor com espelho para ajuste e posicionamento perpendicular em relação ao veículo, com ponto laser para centralização em relação ao farol do veículo, câmara óptica de visualização com lente em policarbonato ou vidro, placa de projeção para visualização e ajuste de inclinação de faróis padrão americano (DOT), europeu (ECE) e brasileiro, com 3 sensores fotodiodo para medição de intensidade luminosa, montada em coluna vertical de 166cm graduada em corpo único ou bipartida e com trava deslizante em poliamida (nylon) para ajuste de altura da câmara, montados em base metálica com 3 rodas.</v>
      </c>
      <c r="P794" s="12" t="str">
        <f>IFERROR(IF(N794="","",IF(VLOOKUP(LEFT(N794,10),'Universo_BK-BIT'!$A$5:$E$10005,2,0)="","X",VLOOKUP(LEFT(N794,10),'Universo_BK-BIT'!$A$5:$E$10005,2,0))),"X")</f>
        <v>BK</v>
      </c>
      <c r="Q794" s="12">
        <f>IFERROR(IF(P794="X","",VLOOKUP(LEFT(N794,10),'Universo_BK-BIT'!$A$5:$E$10005,3,0)),"")</f>
        <v>14</v>
      </c>
      <c r="R794" s="14" t="e">
        <f t="shared" si="37"/>
        <v>#REF!</v>
      </c>
      <c r="S794" s="14" t="e">
        <f t="shared" si="38"/>
        <v>#N/A</v>
      </c>
      <c r="T794" s="14"/>
      <c r="U794" s="14" t="str">
        <f ca="1">IFERROR(IF(P794="X",IF(VLOOKUP(B794,'Oficios_-_pend_criticas'!$C$3:$J$4739,5,0)="","",IF(VLOOKUP(B794,'Oficios_-_pend_criticas'!$C$3:$J$4739,7,0)="",IF(TODAY()&gt;VLOOKUP(B794,'Oficios_-_pend_criticas'!$C$3:$J$4739,5,0),"X",""),IF(VLOOKUP(B794,'Oficios_-_pend_criticas'!$C$3:$J$4739,7,0)&gt;VLOOKUP(B794,'Oficios_-_pend_criticas'!$C$3:$J$4739,5,0),"X",""))),""),"")</f>
        <v/>
      </c>
      <c r="V794" s="14" t="str">
        <f ca="1">IFERROR(IF(Q794=0,IF(VLOOKUP(B794,'Oficios_-_pend_criticas'!$C$3:$J$4739,5,0)="","",IF(VLOOKUP(B794,'Oficios_-_pend_criticas'!$C$3:$J$4739,7,0)="",IF(TODAY()&gt;VLOOKUP(B794,'Oficios_-_pend_criticas'!$C$3:$J$4739,5,0),"X",""),IF(VLOOKUP(B794,'Oficios_-_pend_criticas'!$C$3:$J$4739,7,0)&gt;VLOOKUP(B794,'Oficios_-_pend_criticas'!$C$3:$J$4739,5,0),"X",""))),""),"")</f>
        <v/>
      </c>
      <c r="W794" s="14" t="str">
        <f ca="1">IFERROR(IF(P794&lt;&gt;"X",IF(Q794&gt;0,IF(VLOOKUP(B794,'Oficios_-_pend_criticas'!$C$4:$J$4739,5,0)="","",IF(VLOOKUP(B794,'Oficios_-_pend_criticas'!$C$4:$J$4739,7,0)="",IF(TODAY()&gt;VLOOKUP(B794,'Oficios_-_pend_criticas'!$C$4:$J$4739,5,0),"X",""),IF(VLOOKUP(B794,'Oficios_-_pend_criticas'!$C$4:$J$4739,7,0)&gt;VLOOKUP(B794,'Oficios_-_pend_criticas'!$C$4:$J$4739,5,0),"X",""))),""),""),"")</f>
        <v/>
      </c>
    </row>
    <row r="795" spans="1:23" ht="36.75" hidden="1" customHeight="1" x14ac:dyDescent="0.25">
      <c r="A795" s="9" t="str">
        <f t="shared" si="36"/>
        <v/>
      </c>
      <c r="B795" s="10" t="s">
        <v>1928</v>
      </c>
      <c r="C795" s="11" t="e">
        <f>IF(B795="","",VLOOKUP(B795,#REF!,6,0))</f>
        <v>#REF!</v>
      </c>
      <c r="D795" s="12" t="e">
        <f>IF(B795="","",VLOOKUP(B795,#REF!,22,0))</f>
        <v>#REF!</v>
      </c>
      <c r="E795" s="10" t="e">
        <f>IF(B795="","",VLOOKUP(B795,Consultas_públicas!$A$376:$G$3879,7,0))</f>
        <v>#N/A</v>
      </c>
      <c r="F795" s="12" t="s">
        <v>1228</v>
      </c>
      <c r="G795" s="13">
        <v>43564</v>
      </c>
      <c r="H795" s="14" t="str">
        <f>IFERROR(IF(VLOOKUP(B795,'Oficios_-_pend_criticas'!$C$4:$D$4739,2,0)="","","X"),"")</f>
        <v/>
      </c>
      <c r="I795" s="12"/>
      <c r="J795" s="13"/>
      <c r="K795" s="10"/>
      <c r="L795" s="12" t="str">
        <f>IFERROR(VLOOKUP(B795,Retorno_da_RFB!$D$3:$I$6388,5,0),"")</f>
        <v>058</v>
      </c>
      <c r="M795" s="13">
        <f>IFERROR(VLOOKUP(B795,Retorno_da_RFB!$D$3:$I$6388,6,0),"")</f>
        <v>43584</v>
      </c>
      <c r="N795" s="10" t="str">
        <f>IFERROR(VLOOKUP(B795,Retorno_da_RFB!$D$3:$I$6388,3,0),"")</f>
        <v>9031.80.99</v>
      </c>
      <c r="O795" s="10" t="str">
        <f>IFERROR(VLOOKUP(B795,Retorno_da_RFB!$D$3:$I$6388,4,0),"")</f>
        <v>Equipamentos configuráveis para análise contínua de óleo em água por meio de fluorescência; invólucro com a possibilidade de ser para propósitos gerais ou para área classificada; faixa de medição de 0 a 20.000 ppm; limpeza automática ultrassônica; possibilidade de conter espectrômetro; repetibilidade de ±1% da faixa de medição; temperatura do processo com a possibilidade de ser até 100°C ou 200°C; pressão do processo com a possibilidade de ser até 15barg ou 100barg; grau de proteção com a possibilidade de ser ip65 ou ip66; certificado imo mepc-107 (49); saída de dados 4-20ma e ethernet; armazenamento de dados.</v>
      </c>
      <c r="P795" s="12" t="str">
        <f>IFERROR(IF(N795="","",IF(VLOOKUP(LEFT(N795,10),'Universo_BK-BIT'!$A$5:$E$10005,2,0)="","X",VLOOKUP(LEFT(N795,10),'Universo_BK-BIT'!$A$5:$E$10005,2,0))),"X")</f>
        <v>BK</v>
      </c>
      <c r="Q795" s="12">
        <f>IFERROR(IF(P795="X","",VLOOKUP(LEFT(N795,10),'Universo_BK-BIT'!$A$5:$E$10005,3,0)),"")</f>
        <v>14</v>
      </c>
      <c r="R795" s="14" t="e">
        <f t="shared" si="37"/>
        <v>#REF!</v>
      </c>
      <c r="S795" s="14" t="e">
        <f t="shared" si="38"/>
        <v>#N/A</v>
      </c>
      <c r="T795" s="14"/>
      <c r="U795" s="14" t="str">
        <f ca="1">IFERROR(IF(P795="X",IF(VLOOKUP(B795,'Oficios_-_pend_criticas'!$C$3:$J$4739,5,0)="","",IF(VLOOKUP(B795,'Oficios_-_pend_criticas'!$C$3:$J$4739,7,0)="",IF(TODAY()&gt;VLOOKUP(B795,'Oficios_-_pend_criticas'!$C$3:$J$4739,5,0),"X",""),IF(VLOOKUP(B795,'Oficios_-_pend_criticas'!$C$3:$J$4739,7,0)&gt;VLOOKUP(B795,'Oficios_-_pend_criticas'!$C$3:$J$4739,5,0),"X",""))),""),"")</f>
        <v/>
      </c>
      <c r="V795" s="14" t="str">
        <f ca="1">IFERROR(IF(Q795=0,IF(VLOOKUP(B795,'Oficios_-_pend_criticas'!$C$3:$J$4739,5,0)="","",IF(VLOOKUP(B795,'Oficios_-_pend_criticas'!$C$3:$J$4739,7,0)="",IF(TODAY()&gt;VLOOKUP(B795,'Oficios_-_pend_criticas'!$C$3:$J$4739,5,0),"X",""),IF(VLOOKUP(B795,'Oficios_-_pend_criticas'!$C$3:$J$4739,7,0)&gt;VLOOKUP(B795,'Oficios_-_pend_criticas'!$C$3:$J$4739,5,0),"X",""))),""),"")</f>
        <v/>
      </c>
      <c r="W795" s="14" t="str">
        <f ca="1">IFERROR(IF(P795&lt;&gt;"X",IF(Q795&gt;0,IF(VLOOKUP(B795,'Oficios_-_pend_criticas'!$C$4:$J$4739,5,0)="","",IF(VLOOKUP(B795,'Oficios_-_pend_criticas'!$C$4:$J$4739,7,0)="",IF(TODAY()&gt;VLOOKUP(B795,'Oficios_-_pend_criticas'!$C$4:$J$4739,5,0),"X",""),IF(VLOOKUP(B795,'Oficios_-_pend_criticas'!$C$4:$J$4739,7,0)&gt;VLOOKUP(B795,'Oficios_-_pend_criticas'!$C$4:$J$4739,5,0),"X",""))),""),""),"")</f>
        <v/>
      </c>
    </row>
    <row r="796" spans="1:23" ht="36.75" hidden="1" customHeight="1" x14ac:dyDescent="0.25">
      <c r="A796" s="9" t="str">
        <f t="shared" si="36"/>
        <v/>
      </c>
      <c r="B796" s="10" t="s">
        <v>1930</v>
      </c>
      <c r="C796" s="11" t="e">
        <f>IF(B796="","",VLOOKUP(B796,#REF!,6,0))</f>
        <v>#REF!</v>
      </c>
      <c r="D796" s="12" t="e">
        <f>IF(B796="","",VLOOKUP(B796,#REF!,22,0))</f>
        <v>#REF!</v>
      </c>
      <c r="E796" s="10" t="e">
        <f>IF(B796="","",VLOOKUP(B796,Consultas_públicas!$A$376:$G$3879,7,0))</f>
        <v>#N/A</v>
      </c>
      <c r="F796" s="12" t="s">
        <v>1228</v>
      </c>
      <c r="G796" s="13">
        <v>43564</v>
      </c>
      <c r="H796" s="14" t="str">
        <f>IFERROR(IF(VLOOKUP(B796,'Oficios_-_pend_criticas'!$C$4:$D$4739,2,0)="","","X"),"")</f>
        <v/>
      </c>
      <c r="I796" s="12"/>
      <c r="J796" s="13"/>
      <c r="K796" s="10"/>
      <c r="L796" s="12" t="str">
        <f>IFERROR(VLOOKUP(B796,Retorno_da_RFB!$D$3:$I$6388,5,0),"")</f>
        <v>058</v>
      </c>
      <c r="M796" s="13">
        <f>IFERROR(VLOOKUP(B796,Retorno_da_RFB!$D$3:$I$6388,6,0),"")</f>
        <v>43584</v>
      </c>
      <c r="N796" s="10" t="str">
        <f>IFERROR(VLOOKUP(B796,Retorno_da_RFB!$D$3:$I$6388,3,0),"")</f>
        <v>9032.89.89</v>
      </c>
      <c r="O796" s="10" t="str">
        <f>IFERROR(VLOOKUP(B796,Retorno_da_RFB!$D$3:$I$6388,4,0),"")</f>
        <v>Sistemas de automação para controle de infusão durante fabricação de pás eólicas; contém sensores de temperatura com capacidade de acoplamento em ambos os lados do molde de pá (Upwind e Downwind) integrados ao painel elétrico principal; contém conjunto de componentes elétricos para comunicação com máquina de infusão através de caixas de conversão integradas ao painel elétrico principal; o sistema contempla módulos para conexão de potes de vácuo automáticos ao painel elétrico principal para monitoramento e regulagem de vácuo durante processo de infusão de pá eólica; contém alarmes para detecção de problemas no vácuo; painel elétrico principal possui lógica atrelada para integração e controle do sistema de monitoramento de vácuo, injeção de resina e controle de temperatura ; contém caixa de controle de temperatura para leitura de temperatura do laminado e da manta de aquecimento.</v>
      </c>
      <c r="P796" s="12" t="str">
        <f>IFERROR(IF(N796="","",IF(VLOOKUP(LEFT(N796,10),'Universo_BK-BIT'!$A$5:$E$10005,2,0)="","X",VLOOKUP(LEFT(N796,10),'Universo_BK-BIT'!$A$5:$E$10005,2,0))),"X")</f>
        <v>BIT</v>
      </c>
      <c r="Q796" s="12">
        <f>IFERROR(IF(P796="X","",VLOOKUP(LEFT(N796,10),'Universo_BK-BIT'!$A$5:$E$10005,3,0)),"")</f>
        <v>14</v>
      </c>
      <c r="R796" s="14" t="e">
        <f t="shared" si="37"/>
        <v>#REF!</v>
      </c>
      <c r="S796" s="14" t="e">
        <f t="shared" si="38"/>
        <v>#N/A</v>
      </c>
      <c r="T796" s="14"/>
      <c r="U796" s="14" t="str">
        <f ca="1">IFERROR(IF(P796="X",IF(VLOOKUP(B796,'Oficios_-_pend_criticas'!$C$3:$J$4739,5,0)="","",IF(VLOOKUP(B796,'Oficios_-_pend_criticas'!$C$3:$J$4739,7,0)="",IF(TODAY()&gt;VLOOKUP(B796,'Oficios_-_pend_criticas'!$C$3:$J$4739,5,0),"X",""),IF(VLOOKUP(B796,'Oficios_-_pend_criticas'!$C$3:$J$4739,7,0)&gt;VLOOKUP(B796,'Oficios_-_pend_criticas'!$C$3:$J$4739,5,0),"X",""))),""),"")</f>
        <v/>
      </c>
      <c r="V796" s="14" t="str">
        <f ca="1">IFERROR(IF(Q796=0,IF(VLOOKUP(B796,'Oficios_-_pend_criticas'!$C$3:$J$4739,5,0)="","",IF(VLOOKUP(B796,'Oficios_-_pend_criticas'!$C$3:$J$4739,7,0)="",IF(TODAY()&gt;VLOOKUP(B796,'Oficios_-_pend_criticas'!$C$3:$J$4739,5,0),"X",""),IF(VLOOKUP(B796,'Oficios_-_pend_criticas'!$C$3:$J$4739,7,0)&gt;VLOOKUP(B796,'Oficios_-_pend_criticas'!$C$3:$J$4739,5,0),"X",""))),""),"")</f>
        <v/>
      </c>
      <c r="W796" s="14" t="str">
        <f ca="1">IFERROR(IF(P796&lt;&gt;"X",IF(Q796&gt;0,IF(VLOOKUP(B796,'Oficios_-_pend_criticas'!$C$4:$J$4739,5,0)="","",IF(VLOOKUP(B796,'Oficios_-_pend_criticas'!$C$4:$J$4739,7,0)="",IF(TODAY()&gt;VLOOKUP(B796,'Oficios_-_pend_criticas'!$C$4:$J$4739,5,0),"X",""),IF(VLOOKUP(B796,'Oficios_-_pend_criticas'!$C$4:$J$4739,7,0)&gt;VLOOKUP(B796,'Oficios_-_pend_criticas'!$C$4:$J$4739,5,0),"X",""))),""),""),"")</f>
        <v/>
      </c>
    </row>
    <row r="797" spans="1:23" ht="36.75" hidden="1" customHeight="1" x14ac:dyDescent="0.25">
      <c r="A797" s="9" t="str">
        <f t="shared" si="36"/>
        <v/>
      </c>
      <c r="B797" s="10" t="s">
        <v>1932</v>
      </c>
      <c r="C797" s="11" t="e">
        <f>IF(B797="","",VLOOKUP(B797,#REF!,6,0))</f>
        <v>#REF!</v>
      </c>
      <c r="D797" s="12" t="s">
        <v>135</v>
      </c>
      <c r="E797" s="10" t="s">
        <v>1933</v>
      </c>
      <c r="F797" s="12" t="s">
        <v>1327</v>
      </c>
      <c r="G797" s="13">
        <v>43571</v>
      </c>
      <c r="H797" s="14" t="str">
        <f>IFERROR(IF(VLOOKUP(B797,'Oficios_-_pend_criticas'!$C$4:$D$4739,2,0)="","","X"),"")</f>
        <v/>
      </c>
      <c r="I797" s="12"/>
      <c r="J797" s="13"/>
      <c r="K797" s="10"/>
      <c r="L797" s="12" t="str">
        <f>IFERROR(VLOOKUP(B797,Retorno_da_RFB!$D$3:$I$6388,5,0),"")</f>
        <v>064</v>
      </c>
      <c r="M797" s="13">
        <f>IFERROR(VLOOKUP(B797,Retorno_da_RFB!$D$3:$I$6388,6,0),"")</f>
        <v>43593</v>
      </c>
      <c r="N797" s="10" t="str">
        <f>IFERROR(VLOOKUP(B797,Retorno_da_RFB!$D$3:$I$6388,3,0),"")</f>
        <v>9031.49.90</v>
      </c>
      <c r="O797" s="10" t="str">
        <f>IFERROR(VLOOKUP(B797,Retorno_da_RFB!$D$3:$I$6388,4,0),"")</f>
        <v>Aparelhos para controle e suporte técnico ao processo de escolha de armações e lentes oftálmicas, incluindo visualização real ou virtual dos efeitos causados pelos diferentes materiais, tratamentos ou colorações, com capacidade de medição das distâncias naso-pupilares e altura de montagem das armações escolhidas com possibilidade de interligação em rede, dotados de microprocessador industrial, tela de LCD 15', suporte, armação, espelho com câmera de vídeo embutida.</v>
      </c>
      <c r="P797" s="12" t="str">
        <f>IFERROR(IF(N797="","",IF(VLOOKUP(LEFT(N797,10),'Universo_BK-BIT'!$A$5:$E$10005,2,0)="","X",VLOOKUP(LEFT(N797,10),'Universo_BK-BIT'!$A$5:$E$10005,2,0))),"X")</f>
        <v>BK</v>
      </c>
      <c r="Q797" s="12">
        <f>IFERROR(IF(P797="X","",VLOOKUP(LEFT(N797,10),'Universo_BK-BIT'!$A$5:$E$10005,3,0)),"")</f>
        <v>14</v>
      </c>
      <c r="R797" s="14" t="str">
        <f t="shared" si="37"/>
        <v/>
      </c>
      <c r="S797" s="14" t="str">
        <f t="shared" si="38"/>
        <v>X</v>
      </c>
      <c r="T797" s="14"/>
      <c r="U797" s="14" t="str">
        <f ca="1">IFERROR(IF(P797="X",IF(VLOOKUP(B797,'Oficios_-_pend_criticas'!$C$3:$J$4739,5,0)="","",IF(VLOOKUP(B797,'Oficios_-_pend_criticas'!$C$3:$J$4739,7,0)="",IF(TODAY()&gt;VLOOKUP(B797,'Oficios_-_pend_criticas'!$C$3:$J$4739,5,0),"X",""),IF(VLOOKUP(B797,'Oficios_-_pend_criticas'!$C$3:$J$4739,7,0)&gt;VLOOKUP(B797,'Oficios_-_pend_criticas'!$C$3:$J$4739,5,0),"X",""))),""),"")</f>
        <v/>
      </c>
      <c r="V797" s="14" t="str">
        <f ca="1">IFERROR(IF(Q797=0,IF(VLOOKUP(B797,'Oficios_-_pend_criticas'!$C$3:$J$4739,5,0)="","",IF(VLOOKUP(B797,'Oficios_-_pend_criticas'!$C$3:$J$4739,7,0)="",IF(TODAY()&gt;VLOOKUP(B797,'Oficios_-_pend_criticas'!$C$3:$J$4739,5,0),"X",""),IF(VLOOKUP(B797,'Oficios_-_pend_criticas'!$C$3:$J$4739,7,0)&gt;VLOOKUP(B797,'Oficios_-_pend_criticas'!$C$3:$J$4739,5,0),"X",""))),""),"")</f>
        <v/>
      </c>
      <c r="W797" s="14" t="str">
        <f ca="1">IFERROR(IF(P797&lt;&gt;"X",IF(Q797&gt;0,IF(VLOOKUP(B797,'Oficios_-_pend_criticas'!$C$4:$J$4739,5,0)="","",IF(VLOOKUP(B797,'Oficios_-_pend_criticas'!$C$4:$J$4739,7,0)="",IF(TODAY()&gt;VLOOKUP(B797,'Oficios_-_pend_criticas'!$C$4:$J$4739,5,0),"X",""),IF(VLOOKUP(B797,'Oficios_-_pend_criticas'!$C$4:$J$4739,7,0)&gt;VLOOKUP(B797,'Oficios_-_pend_criticas'!$C$4:$J$4739,5,0),"X",""))),""),""),"")</f>
        <v/>
      </c>
    </row>
    <row r="798" spans="1:23" ht="36.75" hidden="1" customHeight="1" x14ac:dyDescent="0.25">
      <c r="A798" s="9" t="str">
        <f t="shared" si="36"/>
        <v/>
      </c>
      <c r="B798" s="10" t="s">
        <v>1935</v>
      </c>
      <c r="C798" s="11" t="e">
        <f>IF(B798="","",VLOOKUP(B798,#REF!,6,0))</f>
        <v>#REF!</v>
      </c>
      <c r="D798" s="12" t="s">
        <v>678</v>
      </c>
      <c r="E798" s="10" t="s">
        <v>1936</v>
      </c>
      <c r="F798" s="12" t="s">
        <v>1327</v>
      </c>
      <c r="G798" s="13">
        <v>43571</v>
      </c>
      <c r="H798" s="14" t="str">
        <f>IFERROR(IF(VLOOKUP(B798,'Oficios_-_pend_criticas'!$C$4:$D$4739,2,0)="","","X"),"")</f>
        <v/>
      </c>
      <c r="I798" s="12"/>
      <c r="J798" s="13"/>
      <c r="K798" s="10"/>
      <c r="L798" s="12" t="str">
        <f>IFERROR(VLOOKUP(B798,Retorno_da_RFB!$D$3:$I$6388,5,0),"")</f>
        <v>064</v>
      </c>
      <c r="M798" s="13">
        <f>IFERROR(VLOOKUP(B798,Retorno_da_RFB!$D$3:$I$6388,6,0),"")</f>
        <v>43593</v>
      </c>
      <c r="N798" s="10" t="str">
        <f>IFERROR(VLOOKUP(B798,Retorno_da_RFB!$D$3:$I$6388,3,0),"")</f>
        <v>9027.30.20</v>
      </c>
      <c r="O798" s="10" t="str">
        <f>IFERROR(VLOOKUP(B798,Retorno_da_RFB!$D$3:$I$6388,4,0),"")</f>
        <v>Espectrofotômetros com tecnologia de infravermelho próximo por transmitância, para análises de produtos cárneos, com capacidade de análise em até 45 segundos para 15 sub-amostras, nos parâmetros de gordura e umidade, com comprimento de onda de 850 a1.050nm.</v>
      </c>
      <c r="P798" s="12" t="str">
        <f>IFERROR(IF(N798="","",IF(VLOOKUP(LEFT(N798,10),'Universo_BK-BIT'!$A$5:$E$10005,2,0)="","X",VLOOKUP(LEFT(N798,10),'Universo_BK-BIT'!$A$5:$E$10005,2,0))),"X")</f>
        <v>BK</v>
      </c>
      <c r="Q798" s="12">
        <f>IFERROR(IF(P798="X","",VLOOKUP(LEFT(N798,10),'Universo_BK-BIT'!$A$5:$E$10005,3,0)),"")</f>
        <v>14</v>
      </c>
      <c r="R798" s="14" t="str">
        <f t="shared" si="37"/>
        <v/>
      </c>
      <c r="S798" s="14" t="str">
        <f t="shared" si="38"/>
        <v/>
      </c>
      <c r="T798" s="14"/>
      <c r="U798" s="14" t="str">
        <f ca="1">IFERROR(IF(P798="X",IF(VLOOKUP(B798,'Oficios_-_pend_criticas'!$C$3:$J$4739,5,0)="","",IF(VLOOKUP(B798,'Oficios_-_pend_criticas'!$C$3:$J$4739,7,0)="",IF(TODAY()&gt;VLOOKUP(B798,'Oficios_-_pend_criticas'!$C$3:$J$4739,5,0),"X",""),IF(VLOOKUP(B798,'Oficios_-_pend_criticas'!$C$3:$J$4739,7,0)&gt;VLOOKUP(B798,'Oficios_-_pend_criticas'!$C$3:$J$4739,5,0),"X",""))),""),"")</f>
        <v/>
      </c>
      <c r="V798" s="14" t="str">
        <f ca="1">IFERROR(IF(Q798=0,IF(VLOOKUP(B798,'Oficios_-_pend_criticas'!$C$3:$J$4739,5,0)="","",IF(VLOOKUP(B798,'Oficios_-_pend_criticas'!$C$3:$J$4739,7,0)="",IF(TODAY()&gt;VLOOKUP(B798,'Oficios_-_pend_criticas'!$C$3:$J$4739,5,0),"X",""),IF(VLOOKUP(B798,'Oficios_-_pend_criticas'!$C$3:$J$4739,7,0)&gt;VLOOKUP(B798,'Oficios_-_pend_criticas'!$C$3:$J$4739,5,0),"X",""))),""),"")</f>
        <v/>
      </c>
      <c r="W798" s="14" t="str">
        <f ca="1">IFERROR(IF(P798&lt;&gt;"X",IF(Q798&gt;0,IF(VLOOKUP(B798,'Oficios_-_pend_criticas'!$C$4:$J$4739,5,0)="","",IF(VLOOKUP(B798,'Oficios_-_pend_criticas'!$C$4:$J$4739,7,0)="",IF(TODAY()&gt;VLOOKUP(B798,'Oficios_-_pend_criticas'!$C$4:$J$4739,5,0),"X",""),IF(VLOOKUP(B798,'Oficios_-_pend_criticas'!$C$4:$J$4739,7,0)&gt;VLOOKUP(B798,'Oficios_-_pend_criticas'!$C$4:$J$4739,5,0),"X",""))),""),""),"")</f>
        <v/>
      </c>
    </row>
    <row r="799" spans="1:23" ht="36.75" hidden="1" customHeight="1" x14ac:dyDescent="0.25">
      <c r="A799" s="9" t="str">
        <f t="shared" si="36"/>
        <v/>
      </c>
      <c r="B799" s="10" t="s">
        <v>1937</v>
      </c>
      <c r="C799" s="11" t="e">
        <f>IF(B799="","",VLOOKUP(B799,#REF!,6,0))</f>
        <v>#REF!</v>
      </c>
      <c r="D799" s="12" t="s">
        <v>768</v>
      </c>
      <c r="E799" s="10" t="s">
        <v>1938</v>
      </c>
      <c r="F799" s="12" t="s">
        <v>1327</v>
      </c>
      <c r="G799" s="13">
        <v>43571</v>
      </c>
      <c r="H799" s="14" t="str">
        <f>IFERROR(IF(VLOOKUP(B799,'Oficios_-_pend_criticas'!$C$4:$D$4739,2,0)="","","X"),"")</f>
        <v/>
      </c>
      <c r="I799" s="12"/>
      <c r="J799" s="13"/>
      <c r="K799" s="10"/>
      <c r="L799" s="12" t="str">
        <f>IFERROR(VLOOKUP(B799,Retorno_da_RFB!$D$3:$I$6388,5,0),"")</f>
        <v>064</v>
      </c>
      <c r="M799" s="13">
        <f>IFERROR(VLOOKUP(B799,Retorno_da_RFB!$D$3:$I$6388,6,0),"")</f>
        <v>43593</v>
      </c>
      <c r="N799" s="10" t="str">
        <f>IFERROR(VLOOKUP(B799,Retorno_da_RFB!$D$3:$I$6388,3,0),"")</f>
        <v>9030.33.90</v>
      </c>
      <c r="O799" s="10" t="str">
        <f>IFERROR(VLOOKUP(B799,Retorno_da_RFB!$D$3:$I$6388,4,0),"")</f>
        <v>Equipamentos para controle da tensão, proteção e funcionamento de instalações de reatância capacitiva, dotados de varistores de óxido metálico, resistores de amortecimento, links ópticos, dispositivos de proteção rápido "CAPTHOR", painel de operação “OSU” e capacitor de acoplamento, corrente de curto circuito nominal igual ou superior a 63kArms/0,50s, nível de isolação igual ou superior a 343,62kV pico, dispositivo de desvio de corrente isolado a gás SF6 “Bypass breaker”, tensão nominal para a terra 550kV e tensão nominal do polo igual ou superior 170kV, nível de isolação para terra igual ou superior 1.550kV pico, corrente nominal igual ou superior 2.000A e corrente de fechamento igual ou superior a 89,6kA pico, tensão de reinserção igual ou superior a 360kV, mecanismo de operação a mola, e elo de conexão da plataforma ao solo por intermédio de até 6 colunas de sinais (2 por fase), tensão nominal 550kV, distância de escoamento de no mínimo 11.000mm, quantidade de fibras ópticas igual ou superior a 16 unidades, sistema de proteção e controle “MACH3” composto por painéis metálicos com módulos e dispositivos de aquisição de dados por fibras óticas, computadores, GPS e “switches”.</v>
      </c>
      <c r="P799" s="12" t="str">
        <f>IFERROR(IF(N799="","",IF(VLOOKUP(LEFT(N799,10),'Universo_BK-BIT'!$A$5:$E$10005,2,0)="","X",VLOOKUP(LEFT(N799,10),'Universo_BK-BIT'!$A$5:$E$10005,2,0))),"X")</f>
        <v>BK</v>
      </c>
      <c r="Q799" s="12">
        <f>IFERROR(IF(P799="X","",VLOOKUP(LEFT(N799,10),'Universo_BK-BIT'!$A$5:$E$10005,3,0)),"")</f>
        <v>14</v>
      </c>
      <c r="R799" s="14" t="str">
        <f t="shared" si="37"/>
        <v/>
      </c>
      <c r="S799" s="14" t="str">
        <f t="shared" si="38"/>
        <v>X</v>
      </c>
      <c r="T799" s="14"/>
      <c r="U799" s="14" t="str">
        <f ca="1">IFERROR(IF(P799="X",IF(VLOOKUP(B799,'Oficios_-_pend_criticas'!$C$3:$J$4739,5,0)="","",IF(VLOOKUP(B799,'Oficios_-_pend_criticas'!$C$3:$J$4739,7,0)="",IF(TODAY()&gt;VLOOKUP(B799,'Oficios_-_pend_criticas'!$C$3:$J$4739,5,0),"X",""),IF(VLOOKUP(B799,'Oficios_-_pend_criticas'!$C$3:$J$4739,7,0)&gt;VLOOKUP(B799,'Oficios_-_pend_criticas'!$C$3:$J$4739,5,0),"X",""))),""),"")</f>
        <v/>
      </c>
      <c r="V799" s="14" t="str">
        <f ca="1">IFERROR(IF(Q799=0,IF(VLOOKUP(B799,'Oficios_-_pend_criticas'!$C$3:$J$4739,5,0)="","",IF(VLOOKUP(B799,'Oficios_-_pend_criticas'!$C$3:$J$4739,7,0)="",IF(TODAY()&gt;VLOOKUP(B799,'Oficios_-_pend_criticas'!$C$3:$J$4739,5,0),"X",""),IF(VLOOKUP(B799,'Oficios_-_pend_criticas'!$C$3:$J$4739,7,0)&gt;VLOOKUP(B799,'Oficios_-_pend_criticas'!$C$3:$J$4739,5,0),"X",""))),""),"")</f>
        <v/>
      </c>
      <c r="W799" s="14" t="str">
        <f ca="1">IFERROR(IF(P799&lt;&gt;"X",IF(Q799&gt;0,IF(VLOOKUP(B799,'Oficios_-_pend_criticas'!$C$4:$J$4739,5,0)="","",IF(VLOOKUP(B799,'Oficios_-_pend_criticas'!$C$4:$J$4739,7,0)="",IF(TODAY()&gt;VLOOKUP(B799,'Oficios_-_pend_criticas'!$C$4:$J$4739,5,0),"X",""),IF(VLOOKUP(B799,'Oficios_-_pend_criticas'!$C$4:$J$4739,7,0)&gt;VLOOKUP(B799,'Oficios_-_pend_criticas'!$C$4:$J$4739,5,0),"X",""))),""),""),"")</f>
        <v/>
      </c>
    </row>
    <row r="800" spans="1:23" ht="36.75" hidden="1" customHeight="1" x14ac:dyDescent="0.25">
      <c r="A800" s="9" t="str">
        <f t="shared" si="36"/>
        <v/>
      </c>
      <c r="B800" s="10" t="s">
        <v>1940</v>
      </c>
      <c r="C800" s="11" t="e">
        <f>IF(B800="","",VLOOKUP(B800,#REF!,6,0))</f>
        <v>#REF!</v>
      </c>
      <c r="D800" s="12" t="s">
        <v>301</v>
      </c>
      <c r="E800" s="10" t="s">
        <v>1941</v>
      </c>
      <c r="F800" s="12" t="s">
        <v>1327</v>
      </c>
      <c r="G800" s="13">
        <v>43571</v>
      </c>
      <c r="H800" s="14" t="str">
        <f>IFERROR(IF(VLOOKUP(B800,'Oficios_-_pend_criticas'!$C$4:$D$4739,2,0)="","","X"),"")</f>
        <v/>
      </c>
      <c r="I800" s="12"/>
      <c r="J800" s="13"/>
      <c r="K800" s="10"/>
      <c r="L800" s="12" t="str">
        <f>IFERROR(VLOOKUP(B800,Retorno_da_RFB!$D$3:$I$6388,5,0),"")</f>
        <v>064</v>
      </c>
      <c r="M800" s="13">
        <f>IFERROR(VLOOKUP(B800,Retorno_da_RFB!$D$3:$I$6388,6,0),"")</f>
        <v>43593</v>
      </c>
      <c r="N800" s="10" t="str">
        <f>IFERROR(VLOOKUP(B800,Retorno_da_RFB!$D$3:$I$6388,3,0),"")</f>
        <v>8428.20.90</v>
      </c>
      <c r="O800" s="10" t="str">
        <f>IFERROR(VLOOKUP(B800,Retorno_da_RFB!$D$3:$I$6388,4,0),"")</f>
        <v>Equipamentos para descarga automática da resma de papel ou papel cartão, composto por dois dispositivos de alinhamento do material a ser empilhado de forma automática, formato do material a ser empilhado de no mínimo 100 x 400mm, capacidade de carga máxima de até 200kg, com altura mínima de processamento de 1.200mm.</v>
      </c>
      <c r="P800" s="12" t="str">
        <f>IFERROR(IF(N800="","",IF(VLOOKUP(LEFT(N800,10),'Universo_BK-BIT'!$A$5:$E$10005,2,0)="","X",VLOOKUP(LEFT(N800,10),'Universo_BK-BIT'!$A$5:$E$10005,2,0))),"X")</f>
        <v>BK</v>
      </c>
      <c r="Q800" s="12">
        <f>IFERROR(IF(P800="X","",VLOOKUP(LEFT(N800,10),'Universo_BK-BIT'!$A$5:$E$10005,3,0)),"")</f>
        <v>14</v>
      </c>
      <c r="R800" s="14" t="str">
        <f t="shared" si="37"/>
        <v/>
      </c>
      <c r="S800" s="14" t="str">
        <f t="shared" si="38"/>
        <v/>
      </c>
      <c r="T800" s="14"/>
      <c r="U800" s="14" t="str">
        <f ca="1">IFERROR(IF(P800="X",IF(VLOOKUP(B800,'Oficios_-_pend_criticas'!$C$3:$J$4739,5,0)="","",IF(VLOOKUP(B800,'Oficios_-_pend_criticas'!$C$3:$J$4739,7,0)="",IF(TODAY()&gt;VLOOKUP(B800,'Oficios_-_pend_criticas'!$C$3:$J$4739,5,0),"X",""),IF(VLOOKUP(B800,'Oficios_-_pend_criticas'!$C$3:$J$4739,7,0)&gt;VLOOKUP(B800,'Oficios_-_pend_criticas'!$C$3:$J$4739,5,0),"X",""))),""),"")</f>
        <v/>
      </c>
      <c r="V800" s="14" t="str">
        <f ca="1">IFERROR(IF(Q800=0,IF(VLOOKUP(B800,'Oficios_-_pend_criticas'!$C$3:$J$4739,5,0)="","",IF(VLOOKUP(B800,'Oficios_-_pend_criticas'!$C$3:$J$4739,7,0)="",IF(TODAY()&gt;VLOOKUP(B800,'Oficios_-_pend_criticas'!$C$3:$J$4739,5,0),"X",""),IF(VLOOKUP(B800,'Oficios_-_pend_criticas'!$C$3:$J$4739,7,0)&gt;VLOOKUP(B800,'Oficios_-_pend_criticas'!$C$3:$J$4739,5,0),"X",""))),""),"")</f>
        <v/>
      </c>
      <c r="W800" s="14" t="str">
        <f ca="1">IFERROR(IF(P800&lt;&gt;"X",IF(Q800&gt;0,IF(VLOOKUP(B800,'Oficios_-_pend_criticas'!$C$4:$J$4739,5,0)="","",IF(VLOOKUP(B800,'Oficios_-_pend_criticas'!$C$4:$J$4739,7,0)="",IF(TODAY()&gt;VLOOKUP(B800,'Oficios_-_pend_criticas'!$C$4:$J$4739,5,0),"X",""),IF(VLOOKUP(B800,'Oficios_-_pend_criticas'!$C$4:$J$4739,7,0)&gt;VLOOKUP(B800,'Oficios_-_pend_criticas'!$C$4:$J$4739,5,0),"X",""))),""),""),"")</f>
        <v/>
      </c>
    </row>
    <row r="801" spans="1:23" ht="36.75" hidden="1" customHeight="1" x14ac:dyDescent="0.25">
      <c r="A801" s="9" t="str">
        <f t="shared" si="36"/>
        <v/>
      </c>
      <c r="B801" s="10" t="s">
        <v>1942</v>
      </c>
      <c r="C801" s="11" t="e">
        <f>IF(B801="","",VLOOKUP(B801,#REF!,6,0))</f>
        <v>#REF!</v>
      </c>
      <c r="D801" s="12" t="s">
        <v>112</v>
      </c>
      <c r="E801" s="10" t="s">
        <v>1943</v>
      </c>
      <c r="F801" s="12" t="s">
        <v>1327</v>
      </c>
      <c r="G801" s="13">
        <v>43571</v>
      </c>
      <c r="H801" s="14" t="str">
        <f>IFERROR(IF(VLOOKUP(B801,'Oficios_-_pend_criticas'!$C$4:$D$4739,2,0)="","","X"),"")</f>
        <v/>
      </c>
      <c r="I801" s="12"/>
      <c r="J801" s="13"/>
      <c r="K801" s="10"/>
      <c r="L801" s="12" t="str">
        <f>IFERROR(VLOOKUP(B801,Retorno_da_RFB!$D$3:$I$6388,5,0),"")</f>
        <v>064</v>
      </c>
      <c r="M801" s="13">
        <f>IFERROR(VLOOKUP(B801,Retorno_da_RFB!$D$3:$I$6388,6,0),"")</f>
        <v>43593</v>
      </c>
      <c r="N801" s="10" t="str">
        <f>IFERROR(VLOOKUP(B801,Retorno_da_RFB!$D$3:$I$6388,3,0),"")</f>
        <v>8479.89.99</v>
      </c>
      <c r="O801" s="10" t="str">
        <f>IFERROR(VLOOKUP(B801,Retorno_da_RFB!$D$3:$I$6388,4,0),"")</f>
        <v>Combinações de máquinas para seleção de resíduos sólidos provenientes de coleta seletiva, com concentração de materiais plásticos (PET, PEBD, PEAD, PP), alumínio, embalagens cartonadas longa vida (Tetra Pak), papéis (misto e branco) e papelão, com índices de eficiência de recuperação de 70% para alumínio e plásticos (PET, PEBD, PEAD, PP) e 40% para os materiais planares flexíveis (plásticos filme de PEAD, tetra pak, papel e papelão), com capacidade de processamento de até 15t/h de resíduos de baixa densidade, compostas de: uma estação de pré-alimentação com plataforma de triagem manual; 2 alimentadores da planta com transportadores de alta tração; 1 abre-sacos com garras retráteis e um pente de altura regulável; 3 separadores balísticos com parte externa fixa e constantemente apoiada na estrutura de suporte sem variar a inclinação com conjunto de pás e malha de peneiramento para separação de material planares (2D), rolantes (3D) e finos; 9 separadores óticos com espelho rotativo infravermelho (NIR) e/ou sensores visuais de espectrometria (VIS) com faixa de medição de 2.800mm de largura sendo 5 com duplo canal por realimentação e 4 sem duplo canal por realimentação; plataformas de triagem e controle de qualidade de resíduos; 1 separador indutivo de metais não ferrosos por corrente de Foucault; 2 unidades rotativas automáticas para distribuição uniforme de resíduos dentro de caçambas; 1 classificador de filme plástico por aspiração de ar, com calhas, filtros de mangas, tubulações de ar para transporte do filme plástico e válvula alveolar rotativa; 18 baias automatizadas com esteiras transportadoras em sua base para armazenamento dos resíduos recuperados; completas com conjunto de esteiras transportadoras reversíveis ou não, para aceleração, distribuição, transferência; componentes de sustentação e interligação do equipamento, com acessórios para montagem.</v>
      </c>
      <c r="P801" s="12" t="str">
        <f>IFERROR(IF(N801="","",IF(VLOOKUP(LEFT(N801,10),'Universo_BK-BIT'!$A$5:$E$10005,2,0)="","X",VLOOKUP(LEFT(N801,10),'Universo_BK-BIT'!$A$5:$E$10005,2,0))),"X")</f>
        <v>BK</v>
      </c>
      <c r="Q801" s="12">
        <f>IFERROR(IF(P801="X","",VLOOKUP(LEFT(N801,10),'Universo_BK-BIT'!$A$5:$E$10005,3,0)),"")</f>
        <v>14</v>
      </c>
      <c r="R801" s="14" t="str">
        <f t="shared" si="37"/>
        <v/>
      </c>
      <c r="S801" s="14" t="str">
        <f t="shared" si="38"/>
        <v/>
      </c>
      <c r="T801" s="14"/>
      <c r="U801" s="14" t="str">
        <f ca="1">IFERROR(IF(P801="X",IF(VLOOKUP(B801,'Oficios_-_pend_criticas'!$C$3:$J$4739,5,0)="","",IF(VLOOKUP(B801,'Oficios_-_pend_criticas'!$C$3:$J$4739,7,0)="",IF(TODAY()&gt;VLOOKUP(B801,'Oficios_-_pend_criticas'!$C$3:$J$4739,5,0),"X",""),IF(VLOOKUP(B801,'Oficios_-_pend_criticas'!$C$3:$J$4739,7,0)&gt;VLOOKUP(B801,'Oficios_-_pend_criticas'!$C$3:$J$4739,5,0),"X",""))),""),"")</f>
        <v/>
      </c>
      <c r="V801" s="14" t="str">
        <f ca="1">IFERROR(IF(Q801=0,IF(VLOOKUP(B801,'Oficios_-_pend_criticas'!$C$3:$J$4739,5,0)="","",IF(VLOOKUP(B801,'Oficios_-_pend_criticas'!$C$3:$J$4739,7,0)="",IF(TODAY()&gt;VLOOKUP(B801,'Oficios_-_pend_criticas'!$C$3:$J$4739,5,0),"X",""),IF(VLOOKUP(B801,'Oficios_-_pend_criticas'!$C$3:$J$4739,7,0)&gt;VLOOKUP(B801,'Oficios_-_pend_criticas'!$C$3:$J$4739,5,0),"X",""))),""),"")</f>
        <v/>
      </c>
      <c r="W801" s="14" t="str">
        <f ca="1">IFERROR(IF(P801&lt;&gt;"X",IF(Q801&gt;0,IF(VLOOKUP(B801,'Oficios_-_pend_criticas'!$C$4:$J$4739,5,0)="","",IF(VLOOKUP(B801,'Oficios_-_pend_criticas'!$C$4:$J$4739,7,0)="",IF(TODAY()&gt;VLOOKUP(B801,'Oficios_-_pend_criticas'!$C$4:$J$4739,5,0),"X",""),IF(VLOOKUP(B801,'Oficios_-_pend_criticas'!$C$4:$J$4739,7,0)&gt;VLOOKUP(B801,'Oficios_-_pend_criticas'!$C$4:$J$4739,5,0),"X",""))),""),""),"")</f>
        <v/>
      </c>
    </row>
    <row r="802" spans="1:23" ht="36.75" hidden="1" customHeight="1" x14ac:dyDescent="0.25">
      <c r="A802" s="9" t="str">
        <f t="shared" si="36"/>
        <v/>
      </c>
      <c r="B802" s="10" t="s">
        <v>1944</v>
      </c>
      <c r="C802" s="11" t="e">
        <f>IF(B802="","",VLOOKUP(B802,#REF!,6,0))</f>
        <v>#REF!</v>
      </c>
      <c r="D802" s="12" t="s">
        <v>1145</v>
      </c>
      <c r="E802" s="10" t="s">
        <v>1945</v>
      </c>
      <c r="F802" s="12" t="s">
        <v>1327</v>
      </c>
      <c r="G802" s="13">
        <v>43571</v>
      </c>
      <c r="H802" s="14" t="str">
        <f>IFERROR(IF(VLOOKUP(B802,'Oficios_-_pend_criticas'!$C$4:$D$4739,2,0)="","","X"),"")</f>
        <v/>
      </c>
      <c r="I802" s="12"/>
      <c r="J802" s="13"/>
      <c r="K802" s="10"/>
      <c r="L802" s="12" t="str">
        <f>IFERROR(VLOOKUP(B802,Retorno_da_RFB!$D$3:$I$6388,5,0),"")</f>
        <v>064</v>
      </c>
      <c r="M802" s="13">
        <f>IFERROR(VLOOKUP(B802,Retorno_da_RFB!$D$3:$I$6388,6,0),"")</f>
        <v>43593</v>
      </c>
      <c r="N802" s="10" t="str">
        <f>IFERROR(VLOOKUP(B802,Retorno_da_RFB!$D$3:$I$6388,3,0),"")</f>
        <v>9030.39.90</v>
      </c>
      <c r="O802" s="10" t="str">
        <f>IFERROR(VLOOKUP(B802,Retorno_da_RFB!$D$3:$I$6388,4,0),"")</f>
        <v>Equipamentos computadorizados para testes de resistência ôhmica, resistência dielétrica e testes de impulso (surto) para rotores, compostos por: dispositivo para processamento de dados; monitor de visualização, tela touchscreen com grau de proteção IP65 e teclado integrado; impressora de 42 colunas para emissão de relatório de testes, rejeições e relatórios periódicos; capacidade para testes de resistência com campo de medição de 0,001Ω a 200kΩ, alcance da medição de 10μΩ e precisão de 0,5%; capacidade para testes de impulso (surto) para tensão de testes de 100 a 3.000V, frequência de impulso de 500Hz, corrente máxima de pico de 150A e tolerância configurável de 0 a 30%.</v>
      </c>
      <c r="P802" s="12" t="str">
        <f>IFERROR(IF(N802="","",IF(VLOOKUP(LEFT(N802,10),'Universo_BK-BIT'!$A$5:$E$10005,2,0)="","X",VLOOKUP(LEFT(N802,10),'Universo_BK-BIT'!$A$5:$E$10005,2,0))),"X")</f>
        <v>BK</v>
      </c>
      <c r="Q802" s="12">
        <f>IFERROR(IF(P802="X","",VLOOKUP(LEFT(N802,10),'Universo_BK-BIT'!$A$5:$E$10005,3,0)),"")</f>
        <v>14</v>
      </c>
      <c r="R802" s="14" t="str">
        <f t="shared" si="37"/>
        <v/>
      </c>
      <c r="S802" s="14" t="str">
        <f t="shared" si="38"/>
        <v/>
      </c>
      <c r="T802" s="14"/>
      <c r="U802" s="14" t="str">
        <f ca="1">IFERROR(IF(P802="X",IF(VLOOKUP(B802,'Oficios_-_pend_criticas'!$C$3:$J$4739,5,0)="","",IF(VLOOKUP(B802,'Oficios_-_pend_criticas'!$C$3:$J$4739,7,0)="",IF(TODAY()&gt;VLOOKUP(B802,'Oficios_-_pend_criticas'!$C$3:$J$4739,5,0),"X",""),IF(VLOOKUP(B802,'Oficios_-_pend_criticas'!$C$3:$J$4739,7,0)&gt;VLOOKUP(B802,'Oficios_-_pend_criticas'!$C$3:$J$4739,5,0),"X",""))),""),"")</f>
        <v/>
      </c>
      <c r="V802" s="14" t="str">
        <f ca="1">IFERROR(IF(Q802=0,IF(VLOOKUP(B802,'Oficios_-_pend_criticas'!$C$3:$J$4739,5,0)="","",IF(VLOOKUP(B802,'Oficios_-_pend_criticas'!$C$3:$J$4739,7,0)="",IF(TODAY()&gt;VLOOKUP(B802,'Oficios_-_pend_criticas'!$C$3:$J$4739,5,0),"X",""),IF(VLOOKUP(B802,'Oficios_-_pend_criticas'!$C$3:$J$4739,7,0)&gt;VLOOKUP(B802,'Oficios_-_pend_criticas'!$C$3:$J$4739,5,0),"X",""))),""),"")</f>
        <v/>
      </c>
      <c r="W802" s="14" t="str">
        <f ca="1">IFERROR(IF(P802&lt;&gt;"X",IF(Q802&gt;0,IF(VLOOKUP(B802,'Oficios_-_pend_criticas'!$C$4:$J$4739,5,0)="","",IF(VLOOKUP(B802,'Oficios_-_pend_criticas'!$C$4:$J$4739,7,0)="",IF(TODAY()&gt;VLOOKUP(B802,'Oficios_-_pend_criticas'!$C$4:$J$4739,5,0),"X",""),IF(VLOOKUP(B802,'Oficios_-_pend_criticas'!$C$4:$J$4739,7,0)&gt;VLOOKUP(B802,'Oficios_-_pend_criticas'!$C$4:$J$4739,5,0),"X",""))),""),""),"")</f>
        <v/>
      </c>
    </row>
    <row r="803" spans="1:23" ht="36.75" hidden="1" customHeight="1" x14ac:dyDescent="0.25">
      <c r="A803" s="9" t="str">
        <f t="shared" si="36"/>
        <v/>
      </c>
      <c r="B803" s="10" t="s">
        <v>1946</v>
      </c>
      <c r="C803" s="11" t="e">
        <f>IF(B803="","",VLOOKUP(B803,#REF!,6,0))</f>
        <v>#REF!</v>
      </c>
      <c r="D803" s="12" t="s">
        <v>1354</v>
      </c>
      <c r="E803" s="10" t="s">
        <v>1947</v>
      </c>
      <c r="F803" s="12" t="s">
        <v>1327</v>
      </c>
      <c r="G803" s="13">
        <v>43571</v>
      </c>
      <c r="H803" s="14" t="str">
        <f>IFERROR(IF(VLOOKUP(B803,'Oficios_-_pend_criticas'!$C$4:$D$4739,2,0)="","","X"),"")</f>
        <v/>
      </c>
      <c r="I803" s="12"/>
      <c r="J803" s="13"/>
      <c r="K803" s="10"/>
      <c r="L803" s="12" t="str">
        <f>IFERROR(VLOOKUP(B803,Retorno_da_RFB!$D$3:$I$6388,5,0),"")</f>
        <v>064</v>
      </c>
      <c r="M803" s="13">
        <f>IFERROR(VLOOKUP(B803,Retorno_da_RFB!$D$3:$I$6388,6,0),"")</f>
        <v>43593</v>
      </c>
      <c r="N803" s="10" t="str">
        <f>IFERROR(VLOOKUP(B803,Retorno_da_RFB!$D$3:$I$6388,3,0),"")</f>
        <v>8413.70.10</v>
      </c>
      <c r="O803" s="10" t="str">
        <f>IFERROR(VLOOKUP(B803,Retorno_da_RFB!$D$3:$I$6388,4,0),"")</f>
        <v>Motobombas centrífugas multiestágios com motor elétrico incorporados, para operação submersa, com bocal de saída em Noryl medindo 1 1/4" e rosca do tipo BSP com válvula de retenção incorporada, eixo do bombeador e corpo em aço inox AISI 303, munidas de sistema “Tri-Seal” com 3 tipos de vedação em todos os estágios da bomba, rotor fechado de Celcon medindo 79mm de diâmetro, bocal intermediário, difusor e divisão em Noryl, filtro em material termoplástico, 6 estágios; acoplada a motor assíncrono encapsulado, com proteção IP68, monofásico, de 2 fios, lubrificado a água, com 2 polos de frequência 60Hz, potência de 1CV, rotação máxima de 3.500rpm, para tensão de 230V, com vazão de 25GPM (5,6m³/h) e altura manométrica compreendida entre 21 e 69m.c.a.; utilizadas no bombeamento de águas subterrâneas em poços tubulares com diâmetro interno a partir de 4 polegadas, para trabalho em temperatura de até 30°C.</v>
      </c>
      <c r="P803" s="12" t="str">
        <f>IFERROR(IF(N803="","",IF(VLOOKUP(LEFT(N803,10),'Universo_BK-BIT'!$A$5:$E$10005,2,0)="","X",VLOOKUP(LEFT(N803,10),'Universo_BK-BIT'!$A$5:$E$10005,2,0))),"X")</f>
        <v>BK</v>
      </c>
      <c r="Q803" s="12">
        <f>IFERROR(IF(P803="X","",VLOOKUP(LEFT(N803,10),'Universo_BK-BIT'!$A$5:$E$10005,3,0)),"")</f>
        <v>14</v>
      </c>
      <c r="R803" s="14" t="str">
        <f t="shared" si="37"/>
        <v/>
      </c>
      <c r="S803" s="14" t="str">
        <f t="shared" si="38"/>
        <v/>
      </c>
      <c r="T803" s="14"/>
      <c r="U803" s="14" t="str">
        <f ca="1">IFERROR(IF(P803="X",IF(VLOOKUP(B803,'Oficios_-_pend_criticas'!$C$3:$J$4739,5,0)="","",IF(VLOOKUP(B803,'Oficios_-_pend_criticas'!$C$3:$J$4739,7,0)="",IF(TODAY()&gt;VLOOKUP(B803,'Oficios_-_pend_criticas'!$C$3:$J$4739,5,0),"X",""),IF(VLOOKUP(B803,'Oficios_-_pend_criticas'!$C$3:$J$4739,7,0)&gt;VLOOKUP(B803,'Oficios_-_pend_criticas'!$C$3:$J$4739,5,0),"X",""))),""),"")</f>
        <v/>
      </c>
      <c r="V803" s="14" t="str">
        <f ca="1">IFERROR(IF(Q803=0,IF(VLOOKUP(B803,'Oficios_-_pend_criticas'!$C$3:$J$4739,5,0)="","",IF(VLOOKUP(B803,'Oficios_-_pend_criticas'!$C$3:$J$4739,7,0)="",IF(TODAY()&gt;VLOOKUP(B803,'Oficios_-_pend_criticas'!$C$3:$J$4739,5,0),"X",""),IF(VLOOKUP(B803,'Oficios_-_pend_criticas'!$C$3:$J$4739,7,0)&gt;VLOOKUP(B803,'Oficios_-_pend_criticas'!$C$3:$J$4739,5,0),"X",""))),""),"")</f>
        <v/>
      </c>
      <c r="W803" s="14" t="str">
        <f ca="1">IFERROR(IF(P803&lt;&gt;"X",IF(Q803&gt;0,IF(VLOOKUP(B803,'Oficios_-_pend_criticas'!$C$4:$J$4739,5,0)="","",IF(VLOOKUP(B803,'Oficios_-_pend_criticas'!$C$4:$J$4739,7,0)="",IF(TODAY()&gt;VLOOKUP(B803,'Oficios_-_pend_criticas'!$C$4:$J$4739,5,0),"X",""),IF(VLOOKUP(B803,'Oficios_-_pend_criticas'!$C$4:$J$4739,7,0)&gt;VLOOKUP(B803,'Oficios_-_pend_criticas'!$C$4:$J$4739,5,0),"X",""))),""),""),"")</f>
        <v/>
      </c>
    </row>
    <row r="804" spans="1:23" ht="36.75" hidden="1" customHeight="1" x14ac:dyDescent="0.25">
      <c r="A804" s="9" t="str">
        <f t="shared" si="36"/>
        <v/>
      </c>
      <c r="B804" s="10" t="s">
        <v>1948</v>
      </c>
      <c r="C804" s="11" t="e">
        <f>IF(B804="","",VLOOKUP(B804,#REF!,6,0))</f>
        <v>#REF!</v>
      </c>
      <c r="D804" s="12" t="s">
        <v>1354</v>
      </c>
      <c r="E804" s="10" t="s">
        <v>1949</v>
      </c>
      <c r="F804" s="12" t="s">
        <v>1327</v>
      </c>
      <c r="G804" s="13">
        <v>43571</v>
      </c>
      <c r="H804" s="14" t="str">
        <f>IFERROR(IF(VLOOKUP(B804,'Oficios_-_pend_criticas'!$C$4:$D$4739,2,0)="","","X"),"")</f>
        <v/>
      </c>
      <c r="I804" s="12"/>
      <c r="J804" s="13"/>
      <c r="K804" s="10"/>
      <c r="L804" s="12" t="str">
        <f>IFERROR(VLOOKUP(B804,Retorno_da_RFB!$D$3:$I$6388,5,0),"")</f>
        <v>064</v>
      </c>
      <c r="M804" s="13">
        <f>IFERROR(VLOOKUP(B804,Retorno_da_RFB!$D$3:$I$6388,6,0),"")</f>
        <v>43593</v>
      </c>
      <c r="N804" s="10" t="str">
        <f>IFERROR(VLOOKUP(B804,Retorno_da_RFB!$D$3:$I$6388,3,0),"")</f>
        <v>8413.70.10</v>
      </c>
      <c r="O804" s="10" t="str">
        <f>IFERROR(VLOOKUP(B804,Retorno_da_RFB!$D$3:$I$6388,4,0),"")</f>
        <v>Motobombas centrífugas com motor elétrico incorporado, para operação submersa, com bocal de saída medindo 1 polegada com rosca do tipo BSP, eixo do bombeador e corpo em aço inox, rotor de fluxo radial em poliacetal, difusor em policarbonato, 18 estágios; acopladas a motor assíncrono lubrificado a óleo, rebobinável, com 2 polos, potência de 1CV, rotação máxima de 3.400rpm, para tensão de 220V monofásico, com vazão compreendida entre 0,2 a 3,2m³/h, altura manométrica compreendida entre 4 a 104m.c.a.; utilizadas na captação de água potável em poços tubulares profundos com diâmetro de 3 polegadas, com teor máximo de areia permitido de 30g/m³, para trabalho em temperatura máxima de 35°C; acompanhadas de uma “control box” modelo B20 (dispositivo capacitor para auxílio no funcionamento da bomba).</v>
      </c>
      <c r="P804" s="12" t="str">
        <f>IFERROR(IF(N804="","",IF(VLOOKUP(LEFT(N804,10),'Universo_BK-BIT'!$A$5:$E$10005,2,0)="","X",VLOOKUP(LEFT(N804,10),'Universo_BK-BIT'!$A$5:$E$10005,2,0))),"X")</f>
        <v>BK</v>
      </c>
      <c r="Q804" s="12">
        <f>IFERROR(IF(P804="X","",VLOOKUP(LEFT(N804,10),'Universo_BK-BIT'!$A$5:$E$10005,3,0)),"")</f>
        <v>14</v>
      </c>
      <c r="R804" s="14" t="str">
        <f t="shared" si="37"/>
        <v/>
      </c>
      <c r="S804" s="14" t="str">
        <f t="shared" si="38"/>
        <v/>
      </c>
      <c r="T804" s="14"/>
      <c r="U804" s="14" t="str">
        <f ca="1">IFERROR(IF(P804="X",IF(VLOOKUP(B804,'Oficios_-_pend_criticas'!$C$3:$J$4739,5,0)="","",IF(VLOOKUP(B804,'Oficios_-_pend_criticas'!$C$3:$J$4739,7,0)="",IF(TODAY()&gt;VLOOKUP(B804,'Oficios_-_pend_criticas'!$C$3:$J$4739,5,0),"X",""),IF(VLOOKUP(B804,'Oficios_-_pend_criticas'!$C$3:$J$4739,7,0)&gt;VLOOKUP(B804,'Oficios_-_pend_criticas'!$C$3:$J$4739,5,0),"X",""))),""),"")</f>
        <v/>
      </c>
      <c r="V804" s="14" t="str">
        <f ca="1">IFERROR(IF(Q804=0,IF(VLOOKUP(B804,'Oficios_-_pend_criticas'!$C$3:$J$4739,5,0)="","",IF(VLOOKUP(B804,'Oficios_-_pend_criticas'!$C$3:$J$4739,7,0)="",IF(TODAY()&gt;VLOOKUP(B804,'Oficios_-_pend_criticas'!$C$3:$J$4739,5,0),"X",""),IF(VLOOKUP(B804,'Oficios_-_pend_criticas'!$C$3:$J$4739,7,0)&gt;VLOOKUP(B804,'Oficios_-_pend_criticas'!$C$3:$J$4739,5,0),"X",""))),""),"")</f>
        <v/>
      </c>
      <c r="W804" s="14" t="str">
        <f ca="1">IFERROR(IF(P804&lt;&gt;"X",IF(Q804&gt;0,IF(VLOOKUP(B804,'Oficios_-_pend_criticas'!$C$4:$J$4739,5,0)="","",IF(VLOOKUP(B804,'Oficios_-_pend_criticas'!$C$4:$J$4739,7,0)="",IF(TODAY()&gt;VLOOKUP(B804,'Oficios_-_pend_criticas'!$C$4:$J$4739,5,0),"X",""),IF(VLOOKUP(B804,'Oficios_-_pend_criticas'!$C$4:$J$4739,7,0)&gt;VLOOKUP(B804,'Oficios_-_pend_criticas'!$C$4:$J$4739,5,0),"X",""))),""),""),"")</f>
        <v/>
      </c>
    </row>
    <row r="805" spans="1:23" ht="36.75" hidden="1" customHeight="1" x14ac:dyDescent="0.25">
      <c r="A805" s="9" t="str">
        <f t="shared" si="36"/>
        <v/>
      </c>
      <c r="B805" s="10" t="s">
        <v>1950</v>
      </c>
      <c r="C805" s="11" t="e">
        <f>IF(B805="","",VLOOKUP(B805,#REF!,6,0))</f>
        <v>#REF!</v>
      </c>
      <c r="D805" s="12" t="s">
        <v>342</v>
      </c>
      <c r="E805" s="10" t="s">
        <v>1951</v>
      </c>
      <c r="F805" s="12" t="s">
        <v>1327</v>
      </c>
      <c r="G805" s="13">
        <v>43571</v>
      </c>
      <c r="H805" s="14" t="str">
        <f>IFERROR(IF(VLOOKUP(B805,'Oficios_-_pend_criticas'!$C$4:$D$4739,2,0)="","","X"),"")</f>
        <v/>
      </c>
      <c r="I805" s="12"/>
      <c r="J805" s="13"/>
      <c r="K805" s="10"/>
      <c r="L805" s="12" t="str">
        <f>IFERROR(VLOOKUP(B805,Retorno_da_RFB!$D$3:$I$6388,5,0),"")</f>
        <v>064</v>
      </c>
      <c r="M805" s="13">
        <f>IFERROR(VLOOKUP(B805,Retorno_da_RFB!$D$3:$I$6388,6,0),"")</f>
        <v>43593</v>
      </c>
      <c r="N805" s="10" t="str">
        <f>IFERROR(VLOOKUP(B805,Retorno_da_RFB!$D$3:$I$6388,3,0),"")</f>
        <v>8460.90.90</v>
      </c>
      <c r="O805" s="10" t="str">
        <f>IFERROR(VLOOKUP(B805,Retorno_da_RFB!$D$3:$I$6388,4,0),"")</f>
        <v>Combinações de máquinas para tratamento superficial de rebarbação, limpeza por vibroacabamento e secagem de peças metálicas, formando corpo único, composto de: alimentador; cuba circular vibratória com capacidade de 700 litros, dotada de potência de acionamento de 11kW e velocidade entre 1.000 e 1.500rpm; 2 tanques para recirculação de solução aquosa com capacidade total de 1.200 litros e estação elevada de bombeamento; centrífuga de descasque com taxa de entrega máxima de 1.000 litros/h e fator de centrífuga de 1.920g; secador de vibração com capacidade de 350 litros e potências de acionamento de 3kW e de aquecimento de 18kW.</v>
      </c>
      <c r="P805" s="12" t="str">
        <f>IFERROR(IF(N805="","",IF(VLOOKUP(LEFT(N805,10),'Universo_BK-BIT'!$A$5:$E$10005,2,0)="","X",VLOOKUP(LEFT(N805,10),'Universo_BK-BIT'!$A$5:$E$10005,2,0))),"X")</f>
        <v>BK</v>
      </c>
      <c r="Q805" s="12">
        <f>IFERROR(IF(P805="X","",VLOOKUP(LEFT(N805,10),'Universo_BK-BIT'!$A$5:$E$10005,3,0)),"")</f>
        <v>14</v>
      </c>
      <c r="R805" s="14" t="str">
        <f t="shared" si="37"/>
        <v/>
      </c>
      <c r="S805" s="14" t="str">
        <f t="shared" si="38"/>
        <v/>
      </c>
      <c r="T805" s="14"/>
      <c r="U805" s="14" t="str">
        <f ca="1">IFERROR(IF(P805="X",IF(VLOOKUP(B805,'Oficios_-_pend_criticas'!$C$3:$J$4739,5,0)="","",IF(VLOOKUP(B805,'Oficios_-_pend_criticas'!$C$3:$J$4739,7,0)="",IF(TODAY()&gt;VLOOKUP(B805,'Oficios_-_pend_criticas'!$C$3:$J$4739,5,0),"X",""),IF(VLOOKUP(B805,'Oficios_-_pend_criticas'!$C$3:$J$4739,7,0)&gt;VLOOKUP(B805,'Oficios_-_pend_criticas'!$C$3:$J$4739,5,0),"X",""))),""),"")</f>
        <v/>
      </c>
      <c r="V805" s="14" t="str">
        <f ca="1">IFERROR(IF(Q805=0,IF(VLOOKUP(B805,'Oficios_-_pend_criticas'!$C$3:$J$4739,5,0)="","",IF(VLOOKUP(B805,'Oficios_-_pend_criticas'!$C$3:$J$4739,7,0)="",IF(TODAY()&gt;VLOOKUP(B805,'Oficios_-_pend_criticas'!$C$3:$J$4739,5,0),"X",""),IF(VLOOKUP(B805,'Oficios_-_pend_criticas'!$C$3:$J$4739,7,0)&gt;VLOOKUP(B805,'Oficios_-_pend_criticas'!$C$3:$J$4739,5,0),"X",""))),""),"")</f>
        <v/>
      </c>
      <c r="W805" s="14" t="str">
        <f ca="1">IFERROR(IF(P805&lt;&gt;"X",IF(Q805&gt;0,IF(VLOOKUP(B805,'Oficios_-_pend_criticas'!$C$4:$J$4739,5,0)="","",IF(VLOOKUP(B805,'Oficios_-_pend_criticas'!$C$4:$J$4739,7,0)="",IF(TODAY()&gt;VLOOKUP(B805,'Oficios_-_pend_criticas'!$C$4:$J$4739,5,0),"X",""),IF(VLOOKUP(B805,'Oficios_-_pend_criticas'!$C$4:$J$4739,7,0)&gt;VLOOKUP(B805,'Oficios_-_pend_criticas'!$C$4:$J$4739,5,0),"X",""))),""),""),"")</f>
        <v/>
      </c>
    </row>
    <row r="806" spans="1:23" ht="36.75" hidden="1" customHeight="1" x14ac:dyDescent="0.25">
      <c r="A806" s="9" t="str">
        <f t="shared" si="36"/>
        <v/>
      </c>
      <c r="B806" s="10" t="s">
        <v>1952</v>
      </c>
      <c r="C806" s="11" t="e">
        <f>IF(B806="","",VLOOKUP(B806,#REF!,6,0))</f>
        <v>#REF!</v>
      </c>
      <c r="D806" s="12" t="s">
        <v>1756</v>
      </c>
      <c r="E806" s="10" t="s">
        <v>1953</v>
      </c>
      <c r="F806" s="12" t="s">
        <v>1327</v>
      </c>
      <c r="G806" s="13">
        <v>43571</v>
      </c>
      <c r="H806" s="14" t="str">
        <f>IFERROR(IF(VLOOKUP(B806,'Oficios_-_pend_criticas'!$C$4:$D$4739,2,0)="","","X"),"")</f>
        <v/>
      </c>
      <c r="I806" s="12"/>
      <c r="J806" s="13"/>
      <c r="K806" s="10"/>
      <c r="L806" s="12" t="str">
        <f>IFERROR(VLOOKUP(B806,Retorno_da_RFB!$D$3:$I$6388,5,0),"")</f>
        <v>064</v>
      </c>
      <c r="M806" s="13">
        <f>IFERROR(VLOOKUP(B806,Retorno_da_RFB!$D$3:$I$6388,6,0),"")</f>
        <v>43593</v>
      </c>
      <c r="N806" s="10" t="str">
        <f>IFERROR(VLOOKUP(B806,Retorno_da_RFB!$D$3:$I$6388,3,0),"")</f>
        <v>9018.19.80</v>
      </c>
      <c r="O806" s="10" t="str">
        <f>IFERROR(VLOOKUP(B806,Retorno_da_RFB!$D$3:$I$6388,4,0),"")</f>
        <v>Sistemas computadorizados para mensuração eletrofisiológica projetados para investigação em laboratórios clínicos de eletrofisiológica (EP) dotados de; unidade poligrafo de eletrofisiológica cardíaca invasiva, unidades de caixas para conexão de cateteres, conjunto de cabos de conexão, transdutor de pressão, cartela de comandos, notebook próprio para sistema e mouse ótico.</v>
      </c>
      <c r="P806" s="12" t="str">
        <f>IFERROR(IF(N806="","",IF(VLOOKUP(LEFT(N806,10),'Universo_BK-BIT'!$A$5:$E$10005,2,0)="","X",VLOOKUP(LEFT(N806,10),'Universo_BK-BIT'!$A$5:$E$10005,2,0))),"X")</f>
        <v>BK</v>
      </c>
      <c r="Q806" s="12">
        <f>IFERROR(IF(P806="X","",VLOOKUP(LEFT(N806,10),'Universo_BK-BIT'!$A$5:$E$10005,3,0)),"")</f>
        <v>14</v>
      </c>
      <c r="R806" s="14" t="str">
        <f t="shared" si="37"/>
        <v/>
      </c>
      <c r="S806" s="14" t="str">
        <f t="shared" si="38"/>
        <v/>
      </c>
      <c r="T806" s="14"/>
      <c r="U806" s="14" t="str">
        <f ca="1">IFERROR(IF(P806="X",IF(VLOOKUP(B806,'Oficios_-_pend_criticas'!$C$3:$J$4739,5,0)="","",IF(VLOOKUP(B806,'Oficios_-_pend_criticas'!$C$3:$J$4739,7,0)="",IF(TODAY()&gt;VLOOKUP(B806,'Oficios_-_pend_criticas'!$C$3:$J$4739,5,0),"X",""),IF(VLOOKUP(B806,'Oficios_-_pend_criticas'!$C$3:$J$4739,7,0)&gt;VLOOKUP(B806,'Oficios_-_pend_criticas'!$C$3:$J$4739,5,0),"X",""))),""),"")</f>
        <v/>
      </c>
      <c r="V806" s="14" t="str">
        <f ca="1">IFERROR(IF(Q806=0,IF(VLOOKUP(B806,'Oficios_-_pend_criticas'!$C$3:$J$4739,5,0)="","",IF(VLOOKUP(B806,'Oficios_-_pend_criticas'!$C$3:$J$4739,7,0)="",IF(TODAY()&gt;VLOOKUP(B806,'Oficios_-_pend_criticas'!$C$3:$J$4739,5,0),"X",""),IF(VLOOKUP(B806,'Oficios_-_pend_criticas'!$C$3:$J$4739,7,0)&gt;VLOOKUP(B806,'Oficios_-_pend_criticas'!$C$3:$J$4739,5,0),"X",""))),""),"")</f>
        <v/>
      </c>
      <c r="W806" s="14" t="str">
        <f ca="1">IFERROR(IF(P806&lt;&gt;"X",IF(Q806&gt;0,IF(VLOOKUP(B806,'Oficios_-_pend_criticas'!$C$4:$J$4739,5,0)="","",IF(VLOOKUP(B806,'Oficios_-_pend_criticas'!$C$4:$J$4739,7,0)="",IF(TODAY()&gt;VLOOKUP(B806,'Oficios_-_pend_criticas'!$C$4:$J$4739,5,0),"X",""),IF(VLOOKUP(B806,'Oficios_-_pend_criticas'!$C$4:$J$4739,7,0)&gt;VLOOKUP(B806,'Oficios_-_pend_criticas'!$C$4:$J$4739,5,0),"X",""))),""),""),"")</f>
        <v/>
      </c>
    </row>
    <row r="807" spans="1:23" ht="36.75" hidden="1" customHeight="1" x14ac:dyDescent="0.25">
      <c r="A807" s="9" t="str">
        <f t="shared" si="36"/>
        <v/>
      </c>
      <c r="B807" s="10" t="s">
        <v>1954</v>
      </c>
      <c r="C807" s="11" t="e">
        <f>IF(B807="","",VLOOKUP(B807,#REF!,6,0))</f>
        <v>#REF!</v>
      </c>
      <c r="D807" s="12" t="s">
        <v>135</v>
      </c>
      <c r="E807" s="10" t="s">
        <v>1955</v>
      </c>
      <c r="F807" s="12" t="s">
        <v>1327</v>
      </c>
      <c r="G807" s="13">
        <v>43571</v>
      </c>
      <c r="H807" s="14" t="str">
        <f>IFERROR(IF(VLOOKUP(B807,'Oficios_-_pend_criticas'!$C$4:$D$4739,2,0)="","","X"),"")</f>
        <v/>
      </c>
      <c r="I807" s="12"/>
      <c r="J807" s="13"/>
      <c r="K807" s="10"/>
      <c r="L807" s="12" t="str">
        <f>IFERROR(VLOOKUP(B807,Retorno_da_RFB!$D$3:$I$6388,5,0),"")</f>
        <v>064</v>
      </c>
      <c r="M807" s="13">
        <f>IFERROR(VLOOKUP(B807,Retorno_da_RFB!$D$3:$I$6388,6,0),"")</f>
        <v>43593</v>
      </c>
      <c r="N807" s="10" t="str">
        <f>IFERROR(VLOOKUP(B807,Retorno_da_RFB!$D$3:$I$6388,3,0),"")</f>
        <v>9031.49.90</v>
      </c>
      <c r="O807" s="10" t="str">
        <f>IFERROR(VLOOKUP(B807,Retorno_da_RFB!$D$3:$I$6388,4,0),"")</f>
        <v>Sistemas de detecção de geometria de trilhos de vias férreas, através de câmeras e laser, sem contato físico, próprio para ser acoplado em vagão de vistoria dos trilhos (Carro controle), dotado de um computador de controle, unidade de medição inercial, lasers e câmeras, utilizado para monitoramento e manutenção dos trilhos.</v>
      </c>
      <c r="P807" s="12" t="str">
        <f>IFERROR(IF(N807="","",IF(VLOOKUP(LEFT(N807,10),'Universo_BK-BIT'!$A$5:$E$10005,2,0)="","X",VLOOKUP(LEFT(N807,10),'Universo_BK-BIT'!$A$5:$E$10005,2,0))),"X")</f>
        <v>BK</v>
      </c>
      <c r="Q807" s="12">
        <f>IFERROR(IF(P807="X","",VLOOKUP(LEFT(N807,10),'Universo_BK-BIT'!$A$5:$E$10005,3,0)),"")</f>
        <v>14</v>
      </c>
      <c r="R807" s="14" t="str">
        <f t="shared" si="37"/>
        <v/>
      </c>
      <c r="S807" s="14" t="str">
        <f t="shared" si="38"/>
        <v/>
      </c>
      <c r="T807" s="14"/>
      <c r="U807" s="14" t="str">
        <f ca="1">IFERROR(IF(P807="X",IF(VLOOKUP(B807,'Oficios_-_pend_criticas'!$C$3:$J$4739,5,0)="","",IF(VLOOKUP(B807,'Oficios_-_pend_criticas'!$C$3:$J$4739,7,0)="",IF(TODAY()&gt;VLOOKUP(B807,'Oficios_-_pend_criticas'!$C$3:$J$4739,5,0),"X",""),IF(VLOOKUP(B807,'Oficios_-_pend_criticas'!$C$3:$J$4739,7,0)&gt;VLOOKUP(B807,'Oficios_-_pend_criticas'!$C$3:$J$4739,5,0),"X",""))),""),"")</f>
        <v/>
      </c>
      <c r="V807" s="14" t="str">
        <f ca="1">IFERROR(IF(Q807=0,IF(VLOOKUP(B807,'Oficios_-_pend_criticas'!$C$3:$J$4739,5,0)="","",IF(VLOOKUP(B807,'Oficios_-_pend_criticas'!$C$3:$J$4739,7,0)="",IF(TODAY()&gt;VLOOKUP(B807,'Oficios_-_pend_criticas'!$C$3:$J$4739,5,0),"X",""),IF(VLOOKUP(B807,'Oficios_-_pend_criticas'!$C$3:$J$4739,7,0)&gt;VLOOKUP(B807,'Oficios_-_pend_criticas'!$C$3:$J$4739,5,0),"X",""))),""),"")</f>
        <v/>
      </c>
      <c r="W807" s="14" t="str">
        <f ca="1">IFERROR(IF(P807&lt;&gt;"X",IF(Q807&gt;0,IF(VLOOKUP(B807,'Oficios_-_pend_criticas'!$C$4:$J$4739,5,0)="","",IF(VLOOKUP(B807,'Oficios_-_pend_criticas'!$C$4:$J$4739,7,0)="",IF(TODAY()&gt;VLOOKUP(B807,'Oficios_-_pend_criticas'!$C$4:$J$4739,5,0),"X",""),IF(VLOOKUP(B807,'Oficios_-_pend_criticas'!$C$4:$J$4739,7,0)&gt;VLOOKUP(B807,'Oficios_-_pend_criticas'!$C$4:$J$4739,5,0),"X",""))),""),""),"")</f>
        <v/>
      </c>
    </row>
    <row r="808" spans="1:23" ht="36.75" hidden="1" customHeight="1" x14ac:dyDescent="0.25">
      <c r="A808" s="9" t="str">
        <f t="shared" si="36"/>
        <v/>
      </c>
      <c r="B808" s="10" t="s">
        <v>1956</v>
      </c>
      <c r="C808" s="11" t="e">
        <f>IF(B808="","",VLOOKUP(B808,#REF!,6,0))</f>
        <v>#REF!</v>
      </c>
      <c r="D808" s="12" t="s">
        <v>1304</v>
      </c>
      <c r="E808" s="10" t="s">
        <v>1957</v>
      </c>
      <c r="F808" s="12" t="s">
        <v>1327</v>
      </c>
      <c r="G808" s="13">
        <v>43571</v>
      </c>
      <c r="H808" s="14" t="str">
        <f>IFERROR(IF(VLOOKUP(B808,'Oficios_-_pend_criticas'!$C$4:$D$4739,2,0)="","","X"),"")</f>
        <v/>
      </c>
      <c r="I808" s="12"/>
      <c r="J808" s="13"/>
      <c r="K808" s="10"/>
      <c r="L808" s="12" t="str">
        <f>IFERROR(VLOOKUP(B808,Retorno_da_RFB!$D$3:$I$6388,5,0),"")</f>
        <v>064</v>
      </c>
      <c r="M808" s="13">
        <f>IFERROR(VLOOKUP(B808,Retorno_da_RFB!$D$3:$I$6388,6,0),"")</f>
        <v>43593</v>
      </c>
      <c r="N808" s="10" t="str">
        <f>IFERROR(VLOOKUP(B808,Retorno_da_RFB!$D$3:$I$6388,3,0),"")</f>
        <v>9018.90.10</v>
      </c>
      <c r="O808" s="10" t="str">
        <f>IFERROR(VLOOKUP(B808,Retorno_da_RFB!$D$3:$I$6388,4,0),"")</f>
        <v>Equipamentos destinados ao sistema de infusão para a aplicação de medicamentos citostáticos por gravidade e por sistema automatizado de infusão, utilizado para preparação e administração de medicamentos antineoplásicos, contendo ponta perfurante com entrada de ar, filtro resistente a bactérias, tendo de 24cm a 2m e contendo válvulas livres de agulha.</v>
      </c>
      <c r="P808" s="12" t="str">
        <f>IFERROR(IF(N808="","",IF(VLOOKUP(LEFT(N808,10),'Universo_BK-BIT'!$A$5:$E$10005,2,0)="","X",VLOOKUP(LEFT(N808,10),'Universo_BK-BIT'!$A$5:$E$10005,2,0))),"X")</f>
        <v>BK</v>
      </c>
      <c r="Q808" s="12">
        <f>IFERROR(IF(P808="X","",VLOOKUP(LEFT(N808,10),'Universo_BK-BIT'!$A$5:$E$10005,3,0)),"")</f>
        <v>14</v>
      </c>
      <c r="R808" s="14" t="str">
        <f t="shared" si="37"/>
        <v/>
      </c>
      <c r="S808" s="14" t="str">
        <f t="shared" si="38"/>
        <v/>
      </c>
      <c r="T808" s="14"/>
      <c r="U808" s="14" t="str">
        <f ca="1">IFERROR(IF(P808="X",IF(VLOOKUP(B808,'Oficios_-_pend_criticas'!$C$3:$J$4739,5,0)="","",IF(VLOOKUP(B808,'Oficios_-_pend_criticas'!$C$3:$J$4739,7,0)="",IF(TODAY()&gt;VLOOKUP(B808,'Oficios_-_pend_criticas'!$C$3:$J$4739,5,0),"X",""),IF(VLOOKUP(B808,'Oficios_-_pend_criticas'!$C$3:$J$4739,7,0)&gt;VLOOKUP(B808,'Oficios_-_pend_criticas'!$C$3:$J$4739,5,0),"X",""))),""),"")</f>
        <v/>
      </c>
      <c r="V808" s="14" t="str">
        <f ca="1">IFERROR(IF(Q808=0,IF(VLOOKUP(B808,'Oficios_-_pend_criticas'!$C$3:$J$4739,5,0)="","",IF(VLOOKUP(B808,'Oficios_-_pend_criticas'!$C$3:$J$4739,7,0)="",IF(TODAY()&gt;VLOOKUP(B808,'Oficios_-_pend_criticas'!$C$3:$J$4739,5,0),"X",""),IF(VLOOKUP(B808,'Oficios_-_pend_criticas'!$C$3:$J$4739,7,0)&gt;VLOOKUP(B808,'Oficios_-_pend_criticas'!$C$3:$J$4739,5,0),"X",""))),""),"")</f>
        <v/>
      </c>
      <c r="W808" s="14" t="str">
        <f ca="1">IFERROR(IF(P808&lt;&gt;"X",IF(Q808&gt;0,IF(VLOOKUP(B808,'Oficios_-_pend_criticas'!$C$4:$J$4739,5,0)="","",IF(VLOOKUP(B808,'Oficios_-_pend_criticas'!$C$4:$J$4739,7,0)="",IF(TODAY()&gt;VLOOKUP(B808,'Oficios_-_pend_criticas'!$C$4:$J$4739,5,0),"X",""),IF(VLOOKUP(B808,'Oficios_-_pend_criticas'!$C$4:$J$4739,7,0)&gt;VLOOKUP(B808,'Oficios_-_pend_criticas'!$C$4:$J$4739,5,0),"X",""))),""),""),"")</f>
        <v/>
      </c>
    </row>
    <row r="809" spans="1:23" ht="36.75" hidden="1" customHeight="1" x14ac:dyDescent="0.25">
      <c r="A809" s="9" t="str">
        <f t="shared" si="36"/>
        <v/>
      </c>
      <c r="B809" s="10" t="s">
        <v>1958</v>
      </c>
      <c r="C809" s="11" t="e">
        <f>IF(B809="","",VLOOKUP(B809,#REF!,6,0))</f>
        <v>#REF!</v>
      </c>
      <c r="D809" s="12" t="s">
        <v>135</v>
      </c>
      <c r="E809" s="10" t="s">
        <v>1959</v>
      </c>
      <c r="F809" s="12" t="s">
        <v>1327</v>
      </c>
      <c r="G809" s="13">
        <v>43571</v>
      </c>
      <c r="H809" s="14" t="str">
        <f>IFERROR(IF(VLOOKUP(B809,'Oficios_-_pend_criticas'!$C$4:$D$4739,2,0)="","","X"),"")</f>
        <v/>
      </c>
      <c r="I809" s="12"/>
      <c r="J809" s="13"/>
      <c r="K809" s="10"/>
      <c r="L809" s="12" t="str">
        <f>IFERROR(VLOOKUP(B809,Retorno_da_RFB!$D$3:$I$6388,5,0),"")</f>
        <v>064</v>
      </c>
      <c r="M809" s="13">
        <f>IFERROR(VLOOKUP(B809,Retorno_da_RFB!$D$3:$I$6388,6,0),"")</f>
        <v>43593</v>
      </c>
      <c r="N809" s="10" t="str">
        <f>IFERROR(VLOOKUP(B809,Retorno_da_RFB!$D$3:$I$6388,3,0),"")</f>
        <v>9031.49.90</v>
      </c>
      <c r="O809" s="10" t="str">
        <f>IFERROR(VLOOKUP(B809,Retorno_da_RFB!$D$3:$I$6388,4,0),"")</f>
        <v>Equipamentos automáticos de detecção de defeitos "on-line" em chapas de vidros metalizado, com largura máxima de inspeção de 3.400mm a uma velocidade menor ou igual a 90mpm e espessura do vidro de 0,5 a 25mm, dotados de: processamento digital de imagens, unidades especiais de iluminação LED, terminais de operação, com sistema de refrigeração das câmeras, servidor dedicado ao sistema de inspeção e visualizador de defeitos das chapas de vidro através de software.</v>
      </c>
      <c r="P809" s="12" t="str">
        <f>IFERROR(IF(N809="","",IF(VLOOKUP(LEFT(N809,10),'Universo_BK-BIT'!$A$5:$E$10005,2,0)="","X",VLOOKUP(LEFT(N809,10),'Universo_BK-BIT'!$A$5:$E$10005,2,0))),"X")</f>
        <v>BK</v>
      </c>
      <c r="Q809" s="12">
        <f>IFERROR(IF(P809="X","",VLOOKUP(LEFT(N809,10),'Universo_BK-BIT'!$A$5:$E$10005,3,0)),"")</f>
        <v>14</v>
      </c>
      <c r="R809" s="14" t="str">
        <f t="shared" si="37"/>
        <v/>
      </c>
      <c r="S809" s="14" t="str">
        <f t="shared" si="38"/>
        <v/>
      </c>
      <c r="T809" s="14"/>
      <c r="U809" s="14" t="str">
        <f ca="1">IFERROR(IF(P809="X",IF(VLOOKUP(B809,'Oficios_-_pend_criticas'!$C$3:$J$4739,5,0)="","",IF(VLOOKUP(B809,'Oficios_-_pend_criticas'!$C$3:$J$4739,7,0)="",IF(TODAY()&gt;VLOOKUP(B809,'Oficios_-_pend_criticas'!$C$3:$J$4739,5,0),"X",""),IF(VLOOKUP(B809,'Oficios_-_pend_criticas'!$C$3:$J$4739,7,0)&gt;VLOOKUP(B809,'Oficios_-_pend_criticas'!$C$3:$J$4739,5,0),"X",""))),""),"")</f>
        <v/>
      </c>
      <c r="V809" s="14" t="str">
        <f ca="1">IFERROR(IF(Q809=0,IF(VLOOKUP(B809,'Oficios_-_pend_criticas'!$C$3:$J$4739,5,0)="","",IF(VLOOKUP(B809,'Oficios_-_pend_criticas'!$C$3:$J$4739,7,0)="",IF(TODAY()&gt;VLOOKUP(B809,'Oficios_-_pend_criticas'!$C$3:$J$4739,5,0),"X",""),IF(VLOOKUP(B809,'Oficios_-_pend_criticas'!$C$3:$J$4739,7,0)&gt;VLOOKUP(B809,'Oficios_-_pend_criticas'!$C$3:$J$4739,5,0),"X",""))),""),"")</f>
        <v/>
      </c>
      <c r="W809" s="14" t="str">
        <f ca="1">IFERROR(IF(P809&lt;&gt;"X",IF(Q809&gt;0,IF(VLOOKUP(B809,'Oficios_-_pend_criticas'!$C$4:$J$4739,5,0)="","",IF(VLOOKUP(B809,'Oficios_-_pend_criticas'!$C$4:$J$4739,7,0)="",IF(TODAY()&gt;VLOOKUP(B809,'Oficios_-_pend_criticas'!$C$4:$J$4739,5,0),"X",""),IF(VLOOKUP(B809,'Oficios_-_pend_criticas'!$C$4:$J$4739,7,0)&gt;VLOOKUP(B809,'Oficios_-_pend_criticas'!$C$4:$J$4739,5,0),"X",""))),""),""),"")</f>
        <v/>
      </c>
    </row>
    <row r="810" spans="1:23" ht="36.75" hidden="1" customHeight="1" x14ac:dyDescent="0.25">
      <c r="A810" s="9" t="str">
        <f t="shared" si="36"/>
        <v/>
      </c>
      <c r="B810" s="10" t="s">
        <v>1960</v>
      </c>
      <c r="C810" s="11" t="e">
        <f>IF(B810="","",VLOOKUP(B810,#REF!,6,0))</f>
        <v>#REF!</v>
      </c>
      <c r="D810" s="12" t="s">
        <v>1644</v>
      </c>
      <c r="E810" s="10" t="s">
        <v>1961</v>
      </c>
      <c r="F810" s="12" t="s">
        <v>1327</v>
      </c>
      <c r="G810" s="13">
        <v>43571</v>
      </c>
      <c r="H810" s="14" t="str">
        <f>IFERROR(IF(VLOOKUP(B810,'Oficios_-_pend_criticas'!$C$4:$D$4739,2,0)="","","X"),"")</f>
        <v/>
      </c>
      <c r="I810" s="12"/>
      <c r="J810" s="13"/>
      <c r="K810" s="10"/>
      <c r="L810" s="12" t="str">
        <f>IFERROR(VLOOKUP(B810,Retorno_da_RFB!$D$3:$I$6388,5,0),"")</f>
        <v>064</v>
      </c>
      <c r="M810" s="13">
        <f>IFERROR(VLOOKUP(B810,Retorno_da_RFB!$D$3:$I$6388,6,0),"")</f>
        <v>43593</v>
      </c>
      <c r="N810" s="10" t="str">
        <f>IFERROR(VLOOKUP(B810,Retorno_da_RFB!$D$3:$I$6388,3,0),"")</f>
        <v>8439.10.90</v>
      </c>
      <c r="O810" s="10" t="str">
        <f>IFERROR(VLOOKUP(B810,Retorno_da_RFB!$D$3:$I$6388,4,0),"")</f>
        <v>Máquinas para controle do perfil transversal de umidade da folha de papel/celulose, feitas em aço inoxidável 316L ou AL6XN, com largura entre 2 e 12m, por meio de introdução do vapor com difusor com design Z.</v>
      </c>
      <c r="P810" s="12" t="str">
        <f>IFERROR(IF(N810="","",IF(VLOOKUP(LEFT(N810,10),'Universo_BK-BIT'!$A$5:$E$10005,2,0)="","X",VLOOKUP(LEFT(N810,10),'Universo_BK-BIT'!$A$5:$E$10005,2,0))),"X")</f>
        <v>BK</v>
      </c>
      <c r="Q810" s="12">
        <f>IFERROR(IF(P810="X","",VLOOKUP(LEFT(N810,10),'Universo_BK-BIT'!$A$5:$E$10005,3,0)),"")</f>
        <v>14</v>
      </c>
      <c r="R810" s="14" t="str">
        <f t="shared" si="37"/>
        <v/>
      </c>
      <c r="S810" s="14" t="str">
        <f t="shared" si="38"/>
        <v/>
      </c>
      <c r="T810" s="14"/>
      <c r="U810" s="14" t="str">
        <f ca="1">IFERROR(IF(P810="X",IF(VLOOKUP(B810,'Oficios_-_pend_criticas'!$C$3:$J$4739,5,0)="","",IF(VLOOKUP(B810,'Oficios_-_pend_criticas'!$C$3:$J$4739,7,0)="",IF(TODAY()&gt;VLOOKUP(B810,'Oficios_-_pend_criticas'!$C$3:$J$4739,5,0),"X",""),IF(VLOOKUP(B810,'Oficios_-_pend_criticas'!$C$3:$J$4739,7,0)&gt;VLOOKUP(B810,'Oficios_-_pend_criticas'!$C$3:$J$4739,5,0),"X",""))),""),"")</f>
        <v/>
      </c>
      <c r="V810" s="14" t="str">
        <f ca="1">IFERROR(IF(Q810=0,IF(VLOOKUP(B810,'Oficios_-_pend_criticas'!$C$3:$J$4739,5,0)="","",IF(VLOOKUP(B810,'Oficios_-_pend_criticas'!$C$3:$J$4739,7,0)="",IF(TODAY()&gt;VLOOKUP(B810,'Oficios_-_pend_criticas'!$C$3:$J$4739,5,0),"X",""),IF(VLOOKUP(B810,'Oficios_-_pend_criticas'!$C$3:$J$4739,7,0)&gt;VLOOKUP(B810,'Oficios_-_pend_criticas'!$C$3:$J$4739,5,0),"X",""))),""),"")</f>
        <v/>
      </c>
      <c r="W810" s="14" t="str">
        <f ca="1">IFERROR(IF(P810&lt;&gt;"X",IF(Q810&gt;0,IF(VLOOKUP(B810,'Oficios_-_pend_criticas'!$C$4:$J$4739,5,0)="","",IF(VLOOKUP(B810,'Oficios_-_pend_criticas'!$C$4:$J$4739,7,0)="",IF(TODAY()&gt;VLOOKUP(B810,'Oficios_-_pend_criticas'!$C$4:$J$4739,5,0),"X",""),IF(VLOOKUP(B810,'Oficios_-_pend_criticas'!$C$4:$J$4739,7,0)&gt;VLOOKUP(B810,'Oficios_-_pend_criticas'!$C$4:$J$4739,5,0),"X",""))),""),""),"")</f>
        <v/>
      </c>
    </row>
    <row r="811" spans="1:23" ht="36.75" hidden="1" customHeight="1" x14ac:dyDescent="0.25">
      <c r="A811" s="9" t="str">
        <f t="shared" si="36"/>
        <v/>
      </c>
      <c r="B811" s="10" t="s">
        <v>1962</v>
      </c>
      <c r="C811" s="11" t="e">
        <f>IF(B811="","",VLOOKUP(B811,#REF!,6,0))</f>
        <v>#REF!</v>
      </c>
      <c r="D811" s="12" t="s">
        <v>1963</v>
      </c>
      <c r="E811" s="10" t="s">
        <v>1964</v>
      </c>
      <c r="F811" s="12" t="s">
        <v>1327</v>
      </c>
      <c r="G811" s="13">
        <v>43571</v>
      </c>
      <c r="H811" s="14" t="str">
        <f>IFERROR(IF(VLOOKUP(B811,'Oficios_-_pend_criticas'!$C$4:$D$4739,2,0)="","","X"),"")</f>
        <v/>
      </c>
      <c r="I811" s="12"/>
      <c r="J811" s="13"/>
      <c r="K811" s="10"/>
      <c r="L811" s="12" t="str">
        <f>IFERROR(VLOOKUP(B811,Retorno_da_RFB!$D$3:$I$6388,5,0),"")</f>
        <v>064</v>
      </c>
      <c r="M811" s="13">
        <f>IFERROR(VLOOKUP(B811,Retorno_da_RFB!$D$3:$I$6388,6,0),"")</f>
        <v>43593</v>
      </c>
      <c r="N811" s="10" t="str">
        <f>IFERROR(VLOOKUP(B811,Retorno_da_RFB!$D$3:$I$6388,3,0),"")</f>
        <v>8429.40.00</v>
      </c>
      <c r="O811" s="10" t="str">
        <f>IFERROR(VLOOKUP(B811,Retorno_da_RFB!$D$3:$I$6388,4,0),"")</f>
        <v>Rolos compactadores de asfalto, autopropulsados, por meio de motor diesel, potência bruta entre 19,8 e 25HP, 3 cilindros duplos do tipo “tandem” vibratórios (dianteiro e traseiro), cilindrada máxima de 1.647ccm, refrigerado a água, largura de compactação máxima de 1.200mm, diâmetro máximo do rolo 700mm, frequência de vibração entre 50 e 66Hz, peso operacional entre 1.600 e 2.700kg.</v>
      </c>
      <c r="P811" s="12" t="str">
        <f>IFERROR(IF(N811="","",IF(VLOOKUP(LEFT(N811,10),'Universo_BK-BIT'!$A$5:$E$10005,2,0)="","X",VLOOKUP(LEFT(N811,10),'Universo_BK-BIT'!$A$5:$E$10005,2,0))),"X")</f>
        <v>BK</v>
      </c>
      <c r="Q811" s="12">
        <f>IFERROR(IF(P811="X","",VLOOKUP(LEFT(N811,10),'Universo_BK-BIT'!$A$5:$E$10005,3,0)),"")</f>
        <v>14</v>
      </c>
      <c r="R811" s="14" t="str">
        <f t="shared" si="37"/>
        <v/>
      </c>
      <c r="S811" s="14" t="str">
        <f t="shared" si="38"/>
        <v/>
      </c>
      <c r="T811" s="14"/>
      <c r="U811" s="14" t="str">
        <f ca="1">IFERROR(IF(P811="X",IF(VLOOKUP(B811,'Oficios_-_pend_criticas'!$C$3:$J$4739,5,0)="","",IF(VLOOKUP(B811,'Oficios_-_pend_criticas'!$C$3:$J$4739,7,0)="",IF(TODAY()&gt;VLOOKUP(B811,'Oficios_-_pend_criticas'!$C$3:$J$4739,5,0),"X",""),IF(VLOOKUP(B811,'Oficios_-_pend_criticas'!$C$3:$J$4739,7,0)&gt;VLOOKUP(B811,'Oficios_-_pend_criticas'!$C$3:$J$4739,5,0),"X",""))),""),"")</f>
        <v/>
      </c>
      <c r="V811" s="14" t="str">
        <f ca="1">IFERROR(IF(Q811=0,IF(VLOOKUP(B811,'Oficios_-_pend_criticas'!$C$3:$J$4739,5,0)="","",IF(VLOOKUP(B811,'Oficios_-_pend_criticas'!$C$3:$J$4739,7,0)="",IF(TODAY()&gt;VLOOKUP(B811,'Oficios_-_pend_criticas'!$C$3:$J$4739,5,0),"X",""),IF(VLOOKUP(B811,'Oficios_-_pend_criticas'!$C$3:$J$4739,7,0)&gt;VLOOKUP(B811,'Oficios_-_pend_criticas'!$C$3:$J$4739,5,0),"X",""))),""),"")</f>
        <v/>
      </c>
      <c r="W811" s="14" t="str">
        <f ca="1">IFERROR(IF(P811&lt;&gt;"X",IF(Q811&gt;0,IF(VLOOKUP(B811,'Oficios_-_pend_criticas'!$C$4:$J$4739,5,0)="","",IF(VLOOKUP(B811,'Oficios_-_pend_criticas'!$C$4:$J$4739,7,0)="",IF(TODAY()&gt;VLOOKUP(B811,'Oficios_-_pend_criticas'!$C$4:$J$4739,5,0),"X",""),IF(VLOOKUP(B811,'Oficios_-_pend_criticas'!$C$4:$J$4739,7,0)&gt;VLOOKUP(B811,'Oficios_-_pend_criticas'!$C$4:$J$4739,5,0),"X",""))),""),""),"")</f>
        <v/>
      </c>
    </row>
    <row r="812" spans="1:23" ht="36.75" hidden="1" customHeight="1" x14ac:dyDescent="0.25">
      <c r="A812" s="9" t="str">
        <f t="shared" si="36"/>
        <v/>
      </c>
      <c r="B812" s="10" t="s">
        <v>1965</v>
      </c>
      <c r="C812" s="11" t="e">
        <f>IF(B812="","",VLOOKUP(B812,#REF!,6,0))</f>
        <v>#REF!</v>
      </c>
      <c r="D812" s="12" t="s">
        <v>295</v>
      </c>
      <c r="E812" s="10" t="s">
        <v>1966</v>
      </c>
      <c r="F812" s="12" t="s">
        <v>1327</v>
      </c>
      <c r="G812" s="13">
        <v>43571</v>
      </c>
      <c r="H812" s="14" t="str">
        <f>IFERROR(IF(VLOOKUP(B812,'Oficios_-_pend_criticas'!$C$4:$D$4739,2,0)="","","X"),"")</f>
        <v/>
      </c>
      <c r="I812" s="12"/>
      <c r="J812" s="13"/>
      <c r="K812" s="10"/>
      <c r="L812" s="12" t="str">
        <f>IFERROR(VLOOKUP(B812,Retorno_da_RFB!$D$3:$I$6388,5,0),"")</f>
        <v>064</v>
      </c>
      <c r="M812" s="13">
        <f>IFERROR(VLOOKUP(B812,Retorno_da_RFB!$D$3:$I$6388,6,0),"")</f>
        <v>43593</v>
      </c>
      <c r="N812" s="10" t="str">
        <f>IFERROR(VLOOKUP(B812,Retorno_da_RFB!$D$3:$I$6388,3,0),"")</f>
        <v>8517.61.30</v>
      </c>
      <c r="O812" s="10" t="str">
        <f>IFERROR(VLOOKUP(B812,Retorno_da_RFB!$D$3:$I$6388,4,0),"")</f>
        <v>Estações-base de telefonia celular para transmissão e recepção de voz, imagens ou outros dados, para redes com ou sem fio, com tecnologia LTE (long term evolution), com saída de 2 canais com tecnologia TTD (2x2 mimo), cada canal com potência de 1 ou 10 watts,  taxa de 110Mbps de “downlink” e 14Mbps no “uplink” com 20MHz de espectro, capacidade para até 96 usuários, largura de bandas de 5MHz/10MHz/15MHz/20MHz e comunicação “full-duplex” tipo TDD (time division duplex).</v>
      </c>
      <c r="P812" s="12" t="str">
        <f>IFERROR(IF(N812="","",IF(VLOOKUP(LEFT(N812,10),'Universo_BK-BIT'!$A$5:$E$10005,2,0)="","X",VLOOKUP(LEFT(N812,10),'Universo_BK-BIT'!$A$5:$E$10005,2,0))),"X")</f>
        <v>BIT</v>
      </c>
      <c r="Q812" s="12">
        <f>IFERROR(IF(P812="X","",VLOOKUP(LEFT(N812,10),'Universo_BK-BIT'!$A$5:$E$10005,3,0)),"")</f>
        <v>2</v>
      </c>
      <c r="R812" s="14" t="str">
        <f t="shared" si="37"/>
        <v/>
      </c>
      <c r="S812" s="14" t="str">
        <f t="shared" si="38"/>
        <v/>
      </c>
      <c r="T812" s="14"/>
      <c r="U812" s="14" t="str">
        <f ca="1">IFERROR(IF(P812="X",IF(VLOOKUP(B812,'Oficios_-_pend_criticas'!$C$3:$J$4739,5,0)="","",IF(VLOOKUP(B812,'Oficios_-_pend_criticas'!$C$3:$J$4739,7,0)="",IF(TODAY()&gt;VLOOKUP(B812,'Oficios_-_pend_criticas'!$C$3:$J$4739,5,0),"X",""),IF(VLOOKUP(B812,'Oficios_-_pend_criticas'!$C$3:$J$4739,7,0)&gt;VLOOKUP(B812,'Oficios_-_pend_criticas'!$C$3:$J$4739,5,0),"X",""))),""),"")</f>
        <v/>
      </c>
      <c r="V812" s="14" t="str">
        <f ca="1">IFERROR(IF(Q812=0,IF(VLOOKUP(B812,'Oficios_-_pend_criticas'!$C$3:$J$4739,5,0)="","",IF(VLOOKUP(B812,'Oficios_-_pend_criticas'!$C$3:$J$4739,7,0)="",IF(TODAY()&gt;VLOOKUP(B812,'Oficios_-_pend_criticas'!$C$3:$J$4739,5,0),"X",""),IF(VLOOKUP(B812,'Oficios_-_pend_criticas'!$C$3:$J$4739,7,0)&gt;VLOOKUP(B812,'Oficios_-_pend_criticas'!$C$3:$J$4739,5,0),"X",""))),""),"")</f>
        <v/>
      </c>
      <c r="W812" s="14" t="str">
        <f ca="1">IFERROR(IF(P812&lt;&gt;"X",IF(Q812&gt;0,IF(VLOOKUP(B812,'Oficios_-_pend_criticas'!$C$4:$J$4739,5,0)="","",IF(VLOOKUP(B812,'Oficios_-_pend_criticas'!$C$4:$J$4739,7,0)="",IF(TODAY()&gt;VLOOKUP(B812,'Oficios_-_pend_criticas'!$C$4:$J$4739,5,0),"X",""),IF(VLOOKUP(B812,'Oficios_-_pend_criticas'!$C$4:$J$4739,7,0)&gt;VLOOKUP(B812,'Oficios_-_pend_criticas'!$C$4:$J$4739,5,0),"X",""))),""),""),"")</f>
        <v/>
      </c>
    </row>
    <row r="813" spans="1:23" ht="36.75" hidden="1" customHeight="1" x14ac:dyDescent="0.25">
      <c r="A813" s="9" t="str">
        <f t="shared" si="36"/>
        <v/>
      </c>
      <c r="B813" s="10" t="s">
        <v>1967</v>
      </c>
      <c r="C813" s="11" t="e">
        <f>IF(B813="","",VLOOKUP(B813,#REF!,6,0))</f>
        <v>#REF!</v>
      </c>
      <c r="D813" s="12" t="s">
        <v>1045</v>
      </c>
      <c r="E813" s="10" t="s">
        <v>1968</v>
      </c>
      <c r="F813" s="12" t="s">
        <v>1327</v>
      </c>
      <c r="G813" s="13">
        <v>43571</v>
      </c>
      <c r="H813" s="14" t="str">
        <f>IFERROR(IF(VLOOKUP(B813,'Oficios_-_pend_criticas'!$C$4:$D$4739,2,0)="","","X"),"")</f>
        <v/>
      </c>
      <c r="I813" s="12"/>
      <c r="J813" s="13"/>
      <c r="K813" s="10"/>
      <c r="L813" s="12" t="str">
        <f>IFERROR(VLOOKUP(B813,Retorno_da_RFB!$D$3:$I$6388,5,0),"")</f>
        <v>064</v>
      </c>
      <c r="M813" s="13">
        <f>IFERROR(VLOOKUP(B813,Retorno_da_RFB!$D$3:$I$6388,6,0),"")</f>
        <v>43593</v>
      </c>
      <c r="N813" s="10" t="str">
        <f>IFERROR(VLOOKUP(B813,Retorno_da_RFB!$D$3:$I$6388,3,0),"")</f>
        <v>8421.29.90</v>
      </c>
      <c r="O813" s="10" t="str">
        <f>IFERROR(VLOOKUP(B813,Retorno_da_RFB!$D$3:$I$6388,4,0),"")</f>
        <v>Filtros contínuos de polímeros termoplásticos tipo raspador, com capacidade de produção de até 1.500kg/h, dependendo do grau de contaminantes, dotados de unidade hidráulica com acionamento elétrico para descarga dos contaminantes, sensor de pressão e temperatura com controle PID, painel elétrico, duas placas perfuradas de filtração com diâmetro de 500mm cada, área de filtração de 2.512cm² cada, e filtração máxima de 60meshes, temperatura máxima de trabalho de 330°C, temperatura máxima para limpeza de 450°C, pressão máxima de trabalho de 35Mpa, voltagem 380 volts trifásico.</v>
      </c>
      <c r="P813" s="12" t="str">
        <f>IFERROR(IF(N813="","",IF(VLOOKUP(LEFT(N813,10),'Universo_BK-BIT'!$A$5:$E$10005,2,0)="","X",VLOOKUP(LEFT(N813,10),'Universo_BK-BIT'!$A$5:$E$10005,2,0))),"X")</f>
        <v>BK</v>
      </c>
      <c r="Q813" s="12">
        <f>IFERROR(IF(P813="X","",VLOOKUP(LEFT(N813,10),'Universo_BK-BIT'!$A$5:$E$10005,3,0)),"")</f>
        <v>14</v>
      </c>
      <c r="R813" s="14" t="str">
        <f t="shared" si="37"/>
        <v/>
      </c>
      <c r="S813" s="14" t="str">
        <f t="shared" si="38"/>
        <v/>
      </c>
      <c r="T813" s="14"/>
      <c r="U813" s="14" t="str">
        <f ca="1">IFERROR(IF(P813="X",IF(VLOOKUP(B813,'Oficios_-_pend_criticas'!$C$3:$J$4739,5,0)="","",IF(VLOOKUP(B813,'Oficios_-_pend_criticas'!$C$3:$J$4739,7,0)="",IF(TODAY()&gt;VLOOKUP(B813,'Oficios_-_pend_criticas'!$C$3:$J$4739,5,0),"X",""),IF(VLOOKUP(B813,'Oficios_-_pend_criticas'!$C$3:$J$4739,7,0)&gt;VLOOKUP(B813,'Oficios_-_pend_criticas'!$C$3:$J$4739,5,0),"X",""))),""),"")</f>
        <v/>
      </c>
      <c r="V813" s="14" t="str">
        <f ca="1">IFERROR(IF(Q813=0,IF(VLOOKUP(B813,'Oficios_-_pend_criticas'!$C$3:$J$4739,5,0)="","",IF(VLOOKUP(B813,'Oficios_-_pend_criticas'!$C$3:$J$4739,7,0)="",IF(TODAY()&gt;VLOOKUP(B813,'Oficios_-_pend_criticas'!$C$3:$J$4739,5,0),"X",""),IF(VLOOKUP(B813,'Oficios_-_pend_criticas'!$C$3:$J$4739,7,0)&gt;VLOOKUP(B813,'Oficios_-_pend_criticas'!$C$3:$J$4739,5,0),"X",""))),""),"")</f>
        <v/>
      </c>
      <c r="W813" s="14" t="str">
        <f ca="1">IFERROR(IF(P813&lt;&gt;"X",IF(Q813&gt;0,IF(VLOOKUP(B813,'Oficios_-_pend_criticas'!$C$4:$J$4739,5,0)="","",IF(VLOOKUP(B813,'Oficios_-_pend_criticas'!$C$4:$J$4739,7,0)="",IF(TODAY()&gt;VLOOKUP(B813,'Oficios_-_pend_criticas'!$C$4:$J$4739,5,0),"X",""),IF(VLOOKUP(B813,'Oficios_-_pend_criticas'!$C$4:$J$4739,7,0)&gt;VLOOKUP(B813,'Oficios_-_pend_criticas'!$C$4:$J$4739,5,0),"X",""))),""),""),"")</f>
        <v/>
      </c>
    </row>
    <row r="814" spans="1:23" ht="36.75" hidden="1" customHeight="1" x14ac:dyDescent="0.25">
      <c r="A814" s="9" t="str">
        <f t="shared" si="36"/>
        <v/>
      </c>
      <c r="B814" s="10" t="s">
        <v>1969</v>
      </c>
      <c r="C814" s="11" t="e">
        <f>IF(B814="","",VLOOKUP(B814,#REF!,6,0))</f>
        <v>#REF!</v>
      </c>
      <c r="D814" s="12" t="s">
        <v>571</v>
      </c>
      <c r="E814" s="10" t="s">
        <v>1970</v>
      </c>
      <c r="F814" s="12" t="s">
        <v>1327</v>
      </c>
      <c r="G814" s="13">
        <v>43571</v>
      </c>
      <c r="H814" s="14" t="str">
        <f>IFERROR(IF(VLOOKUP(B814,'Oficios_-_pend_criticas'!$C$4:$D$4739,2,0)="","","X"),"")</f>
        <v/>
      </c>
      <c r="I814" s="12"/>
      <c r="J814" s="13"/>
      <c r="K814" s="10"/>
      <c r="L814" s="12" t="str">
        <f>IFERROR(VLOOKUP(B814,Retorno_da_RFB!$D$3:$I$6388,5,0),"")</f>
        <v>064</v>
      </c>
      <c r="M814" s="13">
        <f>IFERROR(VLOOKUP(B814,Retorno_da_RFB!$D$3:$I$6388,6,0),"")</f>
        <v>43593</v>
      </c>
      <c r="N814" s="10" t="str">
        <f>IFERROR(VLOOKUP(B814,Retorno_da_RFB!$D$3:$I$6388,3,0),"")</f>
        <v>8474.20.90</v>
      </c>
      <c r="O814" s="10" t="str">
        <f>IFERROR(VLOOKUP(B814,Retorno_da_RFB!$D$3:$I$6388,4,0),"")</f>
        <v>Reatores de decriptação por Hidrogênio, para fragmentação grosseira de liga de Neodímio-Ferro-Boro e outras ligas para ímãs de Terras Raras, utilizados para processamento de liga metálica, com capacidade de processamento do tambor de 420 litros, correspondente a 300kg de liga de Nd-Fe-B, temperatura máxima do tambor  550°C, pressão máxima de atmosfera protetiva do tambor 110kPa, rotação máxima do tambor 2 rpm, compostos por: tambor rotativo feito em aço inoxidável; vaso de parede dupla; sistema de abastecimento de gases H2, Ar, N2; sistema de aquecimento dispostos em forma concêntrica em torno do tambor giratório; controlador lógico programável; e sistema de vácuo composto por bombas, filtros, válvulas manômetro e vacuômetro.</v>
      </c>
      <c r="P814" s="12" t="str">
        <f>IFERROR(IF(N814="","",IF(VLOOKUP(LEFT(N814,10),'Universo_BK-BIT'!$A$5:$E$10005,2,0)="","X",VLOOKUP(LEFT(N814,10),'Universo_BK-BIT'!$A$5:$E$10005,2,0))),"X")</f>
        <v>BK</v>
      </c>
      <c r="Q814" s="12">
        <f>IFERROR(IF(P814="X","",VLOOKUP(LEFT(N814,10),'Universo_BK-BIT'!$A$5:$E$10005,3,0)),"")</f>
        <v>14</v>
      </c>
      <c r="R814" s="14" t="str">
        <f t="shared" si="37"/>
        <v/>
      </c>
      <c r="S814" s="14" t="str">
        <f t="shared" si="38"/>
        <v/>
      </c>
      <c r="T814" s="14"/>
      <c r="U814" s="14" t="str">
        <f ca="1">IFERROR(IF(P814="X",IF(VLOOKUP(B814,'Oficios_-_pend_criticas'!$C$3:$J$4739,5,0)="","",IF(VLOOKUP(B814,'Oficios_-_pend_criticas'!$C$3:$J$4739,7,0)="",IF(TODAY()&gt;VLOOKUP(B814,'Oficios_-_pend_criticas'!$C$3:$J$4739,5,0),"X",""),IF(VLOOKUP(B814,'Oficios_-_pend_criticas'!$C$3:$J$4739,7,0)&gt;VLOOKUP(B814,'Oficios_-_pend_criticas'!$C$3:$J$4739,5,0),"X",""))),""),"")</f>
        <v/>
      </c>
      <c r="V814" s="14" t="str">
        <f ca="1">IFERROR(IF(Q814=0,IF(VLOOKUP(B814,'Oficios_-_pend_criticas'!$C$3:$J$4739,5,0)="","",IF(VLOOKUP(B814,'Oficios_-_pend_criticas'!$C$3:$J$4739,7,0)="",IF(TODAY()&gt;VLOOKUP(B814,'Oficios_-_pend_criticas'!$C$3:$J$4739,5,0),"X",""),IF(VLOOKUP(B814,'Oficios_-_pend_criticas'!$C$3:$J$4739,7,0)&gt;VLOOKUP(B814,'Oficios_-_pend_criticas'!$C$3:$J$4739,5,0),"X",""))),""),"")</f>
        <v/>
      </c>
      <c r="W814" s="14" t="str">
        <f ca="1">IFERROR(IF(P814&lt;&gt;"X",IF(Q814&gt;0,IF(VLOOKUP(B814,'Oficios_-_pend_criticas'!$C$4:$J$4739,5,0)="","",IF(VLOOKUP(B814,'Oficios_-_pend_criticas'!$C$4:$J$4739,7,0)="",IF(TODAY()&gt;VLOOKUP(B814,'Oficios_-_pend_criticas'!$C$4:$J$4739,5,0),"X",""),IF(VLOOKUP(B814,'Oficios_-_pend_criticas'!$C$4:$J$4739,7,0)&gt;VLOOKUP(B814,'Oficios_-_pend_criticas'!$C$4:$J$4739,5,0),"X",""))),""),""),"")</f>
        <v/>
      </c>
    </row>
    <row r="815" spans="1:23" ht="36.75" hidden="1" customHeight="1" x14ac:dyDescent="0.25">
      <c r="A815" s="9" t="str">
        <f t="shared" si="36"/>
        <v/>
      </c>
      <c r="B815" s="10" t="s">
        <v>1971</v>
      </c>
      <c r="C815" s="11" t="e">
        <f>IF(B815="","",VLOOKUP(B815,#REF!,6,0))</f>
        <v>#REF!</v>
      </c>
      <c r="D815" s="12" t="s">
        <v>1972</v>
      </c>
      <c r="E815" s="10" t="s">
        <v>1973</v>
      </c>
      <c r="F815" s="12" t="s">
        <v>1327</v>
      </c>
      <c r="G815" s="13">
        <v>43571</v>
      </c>
      <c r="H815" s="14" t="str">
        <f>IFERROR(IF(VLOOKUP(B815,'Oficios_-_pend_criticas'!$C$4:$D$4739,2,0)="","","X"),"")</f>
        <v/>
      </c>
      <c r="I815" s="12"/>
      <c r="J815" s="13"/>
      <c r="K815" s="10"/>
      <c r="L815" s="12" t="str">
        <f>IFERROR(VLOOKUP(B815,Retorno_da_RFB!$D$3:$I$6388,5,0),"")</f>
        <v>064</v>
      </c>
      <c r="M815" s="13">
        <f>IFERROR(VLOOKUP(B815,Retorno_da_RFB!$D$3:$I$6388,6,0),"")</f>
        <v>43593</v>
      </c>
      <c r="N815" s="10" t="str">
        <f>IFERROR(VLOOKUP(B815,Retorno_da_RFB!$D$3:$I$6388,3,0),"")</f>
        <v>8462.91.11</v>
      </c>
      <c r="O815" s="10" t="str">
        <f>IFERROR(VLOOKUP(B815,Retorno_da_RFB!$D$3:$I$6388,4,0),"")</f>
        <v>Prensas hidráulicas para moldagem de pós metálicos por sinterização, estruturadas em 4 colunas, compostas por: cilindros hidráulicos principais para as gavetas superior e inferior, cilindro hidráulico de carga de topo integrado à gaveta superior, cilindro hidráulico de movimentação da sapata de alimentação, cilindro hidráulico do veio de reforço para fabricação de ímãs anelares, hastes e guia de buchas para direcionamento preciso da gaveta, mesa de prensa para técnica de ejeção, codificador de posição para os cilindros principais, veio de reforço e sapata de alimentação, gabinete com porta de segurança dianteira e luvas para operação; com medidas iguais ou inferiores à 1.000 (largura) x 600 (profundidade) x 2.800mm (altura), força de compressão máxima 1.200kN, força de descompressão máxima 120kN, velocidade máxima de descida do cilindro superior 200mm/seg., velocidade máxima de subida do cilindro superior 180mm/seg., velocidade máxima de descida do cilindro inferior 180mm/seg., velocidade máxima de subida do cilindro inferior 100mm/seg., comprimento máximo de curso do cilindro superior 300 mm, comprimento máximo de curso do cilindro inferior 130mm, comprimento máximo de curso do cilindro de carga de topo 50mm, comprimento máximo de curso do cilindro do veio de reforço 80mm; acionada por unidade hidráulica com pressão de óleo de 240bar, volume máximo de óleo de 1.000L e bomba com capacidade máxima de 180L/min.</v>
      </c>
      <c r="P815" s="12" t="str">
        <f>IFERROR(IF(N815="","",IF(VLOOKUP(LEFT(N815,10),'Universo_BK-BIT'!$A$5:$E$10005,2,0)="","X",VLOOKUP(LEFT(N815,10),'Universo_BK-BIT'!$A$5:$E$10005,2,0))),"X")</f>
        <v>BK</v>
      </c>
      <c r="Q815" s="12">
        <f>IFERROR(IF(P815="X","",VLOOKUP(LEFT(N815,10),'Universo_BK-BIT'!$A$5:$E$10005,3,0)),"")</f>
        <v>14</v>
      </c>
      <c r="R815" s="14" t="str">
        <f t="shared" si="37"/>
        <v/>
      </c>
      <c r="S815" s="14" t="str">
        <f t="shared" si="38"/>
        <v/>
      </c>
      <c r="T815" s="14"/>
      <c r="U815" s="14" t="str">
        <f ca="1">IFERROR(IF(P815="X",IF(VLOOKUP(B815,'Oficios_-_pend_criticas'!$C$3:$J$4739,5,0)="","",IF(VLOOKUP(B815,'Oficios_-_pend_criticas'!$C$3:$J$4739,7,0)="",IF(TODAY()&gt;VLOOKUP(B815,'Oficios_-_pend_criticas'!$C$3:$J$4739,5,0),"X",""),IF(VLOOKUP(B815,'Oficios_-_pend_criticas'!$C$3:$J$4739,7,0)&gt;VLOOKUP(B815,'Oficios_-_pend_criticas'!$C$3:$J$4739,5,0),"X",""))),""),"")</f>
        <v/>
      </c>
      <c r="V815" s="14" t="str">
        <f ca="1">IFERROR(IF(Q815=0,IF(VLOOKUP(B815,'Oficios_-_pend_criticas'!$C$3:$J$4739,5,0)="","",IF(VLOOKUP(B815,'Oficios_-_pend_criticas'!$C$3:$J$4739,7,0)="",IF(TODAY()&gt;VLOOKUP(B815,'Oficios_-_pend_criticas'!$C$3:$J$4739,5,0),"X",""),IF(VLOOKUP(B815,'Oficios_-_pend_criticas'!$C$3:$J$4739,7,0)&gt;VLOOKUP(B815,'Oficios_-_pend_criticas'!$C$3:$J$4739,5,0),"X",""))),""),"")</f>
        <v/>
      </c>
      <c r="W815" s="14" t="str">
        <f ca="1">IFERROR(IF(P815&lt;&gt;"X",IF(Q815&gt;0,IF(VLOOKUP(B815,'Oficios_-_pend_criticas'!$C$4:$J$4739,5,0)="","",IF(VLOOKUP(B815,'Oficios_-_pend_criticas'!$C$4:$J$4739,7,0)="",IF(TODAY()&gt;VLOOKUP(B815,'Oficios_-_pend_criticas'!$C$4:$J$4739,5,0),"X",""),IF(VLOOKUP(B815,'Oficios_-_pend_criticas'!$C$4:$J$4739,7,0)&gt;VLOOKUP(B815,'Oficios_-_pend_criticas'!$C$4:$J$4739,5,0),"X",""))),""),""),"")</f>
        <v/>
      </c>
    </row>
    <row r="816" spans="1:23" ht="36.75" hidden="1" customHeight="1" x14ac:dyDescent="0.25">
      <c r="A816" s="9" t="str">
        <f t="shared" si="36"/>
        <v/>
      </c>
      <c r="B816" s="10" t="s">
        <v>1974</v>
      </c>
      <c r="C816" s="11" t="e">
        <f>IF(B816="","",VLOOKUP(B816,#REF!,6,0))</f>
        <v>#REF!</v>
      </c>
      <c r="D816" s="12" t="s">
        <v>1867</v>
      </c>
      <c r="E816" s="10" t="s">
        <v>1975</v>
      </c>
      <c r="F816" s="12" t="s">
        <v>1327</v>
      </c>
      <c r="G816" s="13">
        <v>43571</v>
      </c>
      <c r="H816" s="14" t="str">
        <f>IFERROR(IF(VLOOKUP(B816,'Oficios_-_pend_criticas'!$C$4:$D$4739,2,0)="","","X"),"")</f>
        <v/>
      </c>
      <c r="I816" s="12"/>
      <c r="J816" s="13"/>
      <c r="K816" s="10"/>
      <c r="L816" s="12" t="str">
        <f>IFERROR(VLOOKUP(B816,Retorno_da_RFB!$D$3:$I$6388,5,0),"")</f>
        <v>064</v>
      </c>
      <c r="M816" s="13">
        <f>IFERROR(VLOOKUP(B816,Retorno_da_RFB!$D$3:$I$6388,6,0),"")</f>
        <v>43593</v>
      </c>
      <c r="N816" s="10" t="str">
        <f>IFERROR(VLOOKUP(B816,Retorno_da_RFB!$D$3:$I$6388,3,0),"")</f>
        <v>8463.30.00</v>
      </c>
      <c r="O816" s="10" t="str">
        <f>IFERROR(VLOOKUP(B816,Retorno_da_RFB!$D$3:$I$6388,4,0),"")</f>
        <v>Máquinas de trefilagem úmida de 23 passes, para fabricação de fio de aço de alta resistência, com revestimento galvânico (presença de carbono entre 0,5% e 0,9%), de diâmetro compreendido entre 0,18 e 0,35mm, taxa de redução máxima entre as fieiras de 19%, resistência mecânica de 2.200Mpa e capacidade de produção de 203kg/dia, composta de: 1 alimentação fixa para contenedores de 2 Toneladas, com bobina de diâmetro do eixo de 1.050mm, altura 1.066mm e pórtico em viga de aço com conjunto de polia de reenvio e sensor de presença, controlada por dispositivo eletrônico de segurança; 1 cuba de trefilagem de aço inox, com afiador pneumático e trocador de calor com vazão de 1,5m³/h; 1 travessa basculante horizontal motorizada, dotada de fieiras com dimensão de 24 x 12mm; 1 braço de compensação de tensão mecânica; 1 recepção para contenedores de 200kg, com bobina de diâmetro de eixo de 690mm e tensão mecânica de enrolagem estável de 02daN; 1 console de comando e 1 armário elétrico de controle.</v>
      </c>
      <c r="P816" s="12" t="str">
        <f>IFERROR(IF(N816="","",IF(VLOOKUP(LEFT(N816,10),'Universo_BK-BIT'!$A$5:$E$10005,2,0)="","X",VLOOKUP(LEFT(N816,10),'Universo_BK-BIT'!$A$5:$E$10005,2,0))),"X")</f>
        <v>BK</v>
      </c>
      <c r="Q816" s="12">
        <f>IFERROR(IF(P816="X","",VLOOKUP(LEFT(N816,10),'Universo_BK-BIT'!$A$5:$E$10005,3,0)),"")</f>
        <v>14</v>
      </c>
      <c r="R816" s="14" t="str">
        <f t="shared" si="37"/>
        <v/>
      </c>
      <c r="S816" s="14" t="str">
        <f t="shared" si="38"/>
        <v/>
      </c>
      <c r="T816" s="14"/>
      <c r="U816" s="14" t="str">
        <f ca="1">IFERROR(IF(P816="X",IF(VLOOKUP(B816,'Oficios_-_pend_criticas'!$C$3:$J$4739,5,0)="","",IF(VLOOKUP(B816,'Oficios_-_pend_criticas'!$C$3:$J$4739,7,0)="",IF(TODAY()&gt;VLOOKUP(B816,'Oficios_-_pend_criticas'!$C$3:$J$4739,5,0),"X",""),IF(VLOOKUP(B816,'Oficios_-_pend_criticas'!$C$3:$J$4739,7,0)&gt;VLOOKUP(B816,'Oficios_-_pend_criticas'!$C$3:$J$4739,5,0),"X",""))),""),"")</f>
        <v/>
      </c>
      <c r="V816" s="14" t="str">
        <f ca="1">IFERROR(IF(Q816=0,IF(VLOOKUP(B816,'Oficios_-_pend_criticas'!$C$3:$J$4739,5,0)="","",IF(VLOOKUP(B816,'Oficios_-_pend_criticas'!$C$3:$J$4739,7,0)="",IF(TODAY()&gt;VLOOKUP(B816,'Oficios_-_pend_criticas'!$C$3:$J$4739,5,0),"X",""),IF(VLOOKUP(B816,'Oficios_-_pend_criticas'!$C$3:$J$4739,7,0)&gt;VLOOKUP(B816,'Oficios_-_pend_criticas'!$C$3:$J$4739,5,0),"X",""))),""),"")</f>
        <v/>
      </c>
      <c r="W816" s="14" t="str">
        <f ca="1">IFERROR(IF(P816&lt;&gt;"X",IF(Q816&gt;0,IF(VLOOKUP(B816,'Oficios_-_pend_criticas'!$C$4:$J$4739,5,0)="","",IF(VLOOKUP(B816,'Oficios_-_pend_criticas'!$C$4:$J$4739,7,0)="",IF(TODAY()&gt;VLOOKUP(B816,'Oficios_-_pend_criticas'!$C$4:$J$4739,5,0),"X",""),IF(VLOOKUP(B816,'Oficios_-_pend_criticas'!$C$4:$J$4739,7,0)&gt;VLOOKUP(B816,'Oficios_-_pend_criticas'!$C$4:$J$4739,5,0),"X",""))),""),""),"")</f>
        <v/>
      </c>
    </row>
    <row r="817" spans="1:23" ht="36.75" hidden="1" customHeight="1" x14ac:dyDescent="0.25">
      <c r="A817" s="9" t="str">
        <f t="shared" si="36"/>
        <v/>
      </c>
      <c r="B817" s="10" t="s">
        <v>1976</v>
      </c>
      <c r="C817" s="11" t="e">
        <f>IF(B817="","",VLOOKUP(B817,#REF!,6,0))</f>
        <v>#REF!</v>
      </c>
      <c r="D817" s="12" t="s">
        <v>1418</v>
      </c>
      <c r="E817" s="10" t="s">
        <v>1977</v>
      </c>
      <c r="F817" s="12" t="s">
        <v>1327</v>
      </c>
      <c r="G817" s="13">
        <v>43571</v>
      </c>
      <c r="H817" s="14" t="str">
        <f>IFERROR(IF(VLOOKUP(B817,'Oficios_-_pend_criticas'!$C$4:$D$4739,2,0)="","","X"),"")</f>
        <v/>
      </c>
      <c r="I817" s="12"/>
      <c r="J817" s="13"/>
      <c r="K817" s="10"/>
      <c r="L817" s="12" t="str">
        <f>IFERROR(VLOOKUP(B817,Retorno_da_RFB!$D$3:$I$6388,5,0),"")</f>
        <v>064</v>
      </c>
      <c r="M817" s="13">
        <f>IFERROR(VLOOKUP(B817,Retorno_da_RFB!$D$3:$I$6388,6,0),"")</f>
        <v>43593</v>
      </c>
      <c r="N817" s="10" t="str">
        <f>IFERROR(VLOOKUP(B817,Retorno_da_RFB!$D$3:$I$6388,3,0),"")</f>
        <v>9019.20.10</v>
      </c>
      <c r="O817" s="10" t="str">
        <f>IFERROR(VLOOKUP(B817,Retorno_da_RFB!$D$3:$I$6388,4,0),"")</f>
        <v>Ventiladores mecânicos avançados destinados a pacientes pediátricos e neonatais, para uso em ventilação convencional (invasiva ou não invasiva)  com pressão controlada, pressão inspiratória (Pinsp) – 1 a 80 mbar, SIMV, pressão de suporte e ventilação oscilatória de alta frequência (HFO) de 5 a 20 HZ e frequência respiratória (FR) 0,5 a 150/min.</v>
      </c>
      <c r="P817" s="12" t="str">
        <f>IFERROR(IF(N817="","",IF(VLOOKUP(LEFT(N817,10),'Universo_BK-BIT'!$A$5:$E$10005,2,0)="","X",VLOOKUP(LEFT(N817,10),'Universo_BK-BIT'!$A$5:$E$10005,2,0))),"X")</f>
        <v>BK</v>
      </c>
      <c r="Q817" s="12">
        <f>IFERROR(IF(P817="X","",VLOOKUP(LEFT(N817,10),'Universo_BK-BIT'!$A$5:$E$10005,3,0)),"")</f>
        <v>14</v>
      </c>
      <c r="R817" s="14" t="str">
        <f t="shared" si="37"/>
        <v/>
      </c>
      <c r="S817" s="14" t="str">
        <f t="shared" si="38"/>
        <v/>
      </c>
      <c r="T817" s="14"/>
      <c r="U817" s="14" t="str">
        <f ca="1">IFERROR(IF(P817="X",IF(VLOOKUP(B817,'Oficios_-_pend_criticas'!$C$3:$J$4739,5,0)="","",IF(VLOOKUP(B817,'Oficios_-_pend_criticas'!$C$3:$J$4739,7,0)="",IF(TODAY()&gt;VLOOKUP(B817,'Oficios_-_pend_criticas'!$C$3:$J$4739,5,0),"X",""),IF(VLOOKUP(B817,'Oficios_-_pend_criticas'!$C$3:$J$4739,7,0)&gt;VLOOKUP(B817,'Oficios_-_pend_criticas'!$C$3:$J$4739,5,0),"X",""))),""),"")</f>
        <v/>
      </c>
      <c r="V817" s="14" t="str">
        <f ca="1">IFERROR(IF(Q817=0,IF(VLOOKUP(B817,'Oficios_-_pend_criticas'!$C$3:$J$4739,5,0)="","",IF(VLOOKUP(B817,'Oficios_-_pend_criticas'!$C$3:$J$4739,7,0)="",IF(TODAY()&gt;VLOOKUP(B817,'Oficios_-_pend_criticas'!$C$3:$J$4739,5,0),"X",""),IF(VLOOKUP(B817,'Oficios_-_pend_criticas'!$C$3:$J$4739,7,0)&gt;VLOOKUP(B817,'Oficios_-_pend_criticas'!$C$3:$J$4739,5,0),"X",""))),""),"")</f>
        <v/>
      </c>
      <c r="W817" s="14" t="str">
        <f ca="1">IFERROR(IF(P817&lt;&gt;"X",IF(Q817&gt;0,IF(VLOOKUP(B817,'Oficios_-_pend_criticas'!$C$4:$J$4739,5,0)="","",IF(VLOOKUP(B817,'Oficios_-_pend_criticas'!$C$4:$J$4739,7,0)="",IF(TODAY()&gt;VLOOKUP(B817,'Oficios_-_pend_criticas'!$C$4:$J$4739,5,0),"X",""),IF(VLOOKUP(B817,'Oficios_-_pend_criticas'!$C$4:$J$4739,7,0)&gt;VLOOKUP(B817,'Oficios_-_pend_criticas'!$C$4:$J$4739,5,0),"X",""))),""),""),"")</f>
        <v/>
      </c>
    </row>
    <row r="818" spans="1:23" ht="36.75" hidden="1" customHeight="1" x14ac:dyDescent="0.25">
      <c r="A818" s="9" t="str">
        <f t="shared" si="36"/>
        <v>X</v>
      </c>
      <c r="B818" s="10" t="s">
        <v>1978</v>
      </c>
      <c r="C818" s="11" t="e">
        <f>IF(B818="","",VLOOKUP(B818,#REF!,6,0))</f>
        <v>#REF!</v>
      </c>
      <c r="D818" s="12" t="s">
        <v>1979</v>
      </c>
      <c r="E818" s="10" t="s">
        <v>1980</v>
      </c>
      <c r="F818" s="12" t="s">
        <v>1327</v>
      </c>
      <c r="G818" s="13">
        <v>43571</v>
      </c>
      <c r="H818" s="14" t="str">
        <f>IFERROR(IF(VLOOKUP(B818,'Oficios_-_pend_criticas'!$C$4:$D$4739,2,0)="","","X"),"")</f>
        <v/>
      </c>
      <c r="I818" s="12"/>
      <c r="J818" s="13"/>
      <c r="K818" s="10"/>
      <c r="L818" s="12" t="str">
        <f>IFERROR(VLOOKUP(B818,Retorno_da_RFB!$D$3:$I$6388,5,0),"")</f>
        <v>063</v>
      </c>
      <c r="M818" s="13">
        <f>IFERROR(VLOOKUP(B818,Retorno_da_RFB!$D$3:$I$6388,6,0),"")</f>
        <v>43593</v>
      </c>
      <c r="N818" s="10" t="str">
        <f>IFERROR(VLOOKUP(B818,Retorno_da_RFB!$D$3:$I$6388,3,0),"")</f>
        <v>8514.30.90</v>
      </c>
      <c r="O818" s="10" t="str">
        <f>IFERROR(VLOOKUP(B818,Retorno_da_RFB!$D$3:$I$6388,4,0),"")</f>
        <v>Fornos de fusão de chumbo (Pb), construído em aço, utilizados na produção de óxido de chumbo (PbO) para fabricação de baterias automotivas tipo VRLA, com capacidade de fundição total de 12ton, temperatura de trabalho nominal de 400°C, dotados de sistema de combustão com um queimador de gás natural, duas bombas de chumbo, duas calhas transferidoras de chumbo com aquecimento à resistência elétrica, sistema de alimentação automático de lingotes de chumbos por meio de transportador de correntes, instrumentação para controle de nível a laser e controle de temperatura, modelo de abastecimento por meio de cesta de preaquecimento com deslocamento automático, isolamento dotado de mantas de fibras específicas para altas temperaturas e alvenaria refratária, apropriados para trabalhos em locais fechados e com acesso de operadores.</v>
      </c>
      <c r="P818" s="12" t="str">
        <f>IFERROR(IF(N818="","",IF(VLOOKUP(LEFT(N818,10),'Universo_BK-BIT'!$A$5:$E$10005,2,0)="","X",VLOOKUP(LEFT(N818,10),'Universo_BK-BIT'!$A$5:$E$10005,2,0))),"X")</f>
        <v>BK</v>
      </c>
      <c r="Q818" s="12">
        <f>IFERROR(IF(P818="X","",VLOOKUP(LEFT(N818,10),'Universo_BK-BIT'!$A$5:$E$10005,3,0)),"")</f>
        <v>14</v>
      </c>
      <c r="R818" s="14" t="str">
        <f t="shared" si="37"/>
        <v/>
      </c>
      <c r="S818" s="14" t="str">
        <f t="shared" si="38"/>
        <v/>
      </c>
      <c r="T818" s="14"/>
      <c r="U818" s="14" t="str">
        <f ca="1">IFERROR(IF(P818="X",IF(VLOOKUP(B818,'Oficios_-_pend_criticas'!$C$3:$J$4739,5,0)="","",IF(VLOOKUP(B818,'Oficios_-_pend_criticas'!$C$3:$J$4739,7,0)="",IF(TODAY()&gt;VLOOKUP(B818,'Oficios_-_pend_criticas'!$C$3:$J$4739,5,0),"X",""),IF(VLOOKUP(B818,'Oficios_-_pend_criticas'!$C$3:$J$4739,7,0)&gt;VLOOKUP(B818,'Oficios_-_pend_criticas'!$C$3:$J$4739,5,0),"X",""))),""),"")</f>
        <v/>
      </c>
      <c r="V818" s="14" t="str">
        <f ca="1">IFERROR(IF(Q818=0,IF(VLOOKUP(B818,'Oficios_-_pend_criticas'!$C$3:$J$4739,5,0)="","",IF(VLOOKUP(B818,'Oficios_-_pend_criticas'!$C$3:$J$4739,7,0)="",IF(TODAY()&gt;VLOOKUP(B818,'Oficios_-_pend_criticas'!$C$3:$J$4739,5,0),"X",""),IF(VLOOKUP(B818,'Oficios_-_pend_criticas'!$C$3:$J$4739,7,0)&gt;VLOOKUP(B818,'Oficios_-_pend_criticas'!$C$3:$J$4739,5,0),"X",""))),""),"")</f>
        <v/>
      </c>
      <c r="W818" s="14" t="str">
        <f ca="1">IFERROR(IF(P818&lt;&gt;"X",IF(Q818&gt;0,IF(VLOOKUP(B818,'Oficios_-_pend_criticas'!$C$4:$J$4739,5,0)="","",IF(VLOOKUP(B818,'Oficios_-_pend_criticas'!$C$4:$J$4739,7,0)="",IF(TODAY()&gt;VLOOKUP(B818,'Oficios_-_pend_criticas'!$C$4:$J$4739,5,0),"X",""),IF(VLOOKUP(B818,'Oficios_-_pend_criticas'!$C$4:$J$4739,7,0)&gt;VLOOKUP(B818,'Oficios_-_pend_criticas'!$C$4:$J$4739,5,0),"X",""))),""),""),"")</f>
        <v/>
      </c>
    </row>
    <row r="819" spans="1:23" ht="36.75" hidden="1" customHeight="1" x14ac:dyDescent="0.25">
      <c r="A819" s="9" t="str">
        <f t="shared" si="36"/>
        <v/>
      </c>
      <c r="B819" s="10" t="s">
        <v>1982</v>
      </c>
      <c r="C819" s="11" t="e">
        <f>IF(B819="","",VLOOKUP(B819,#REF!,6,0))</f>
        <v>#REF!</v>
      </c>
      <c r="D819" s="12" t="s">
        <v>1983</v>
      </c>
      <c r="E819" s="10" t="s">
        <v>1984</v>
      </c>
      <c r="F819" s="12" t="s">
        <v>1327</v>
      </c>
      <c r="G819" s="13">
        <v>43571</v>
      </c>
      <c r="H819" s="14" t="str">
        <f>IFERROR(IF(VLOOKUP(B819,'Oficios_-_pend_criticas'!$C$4:$D$4739,2,0)="","","X"),"")</f>
        <v/>
      </c>
      <c r="I819" s="12"/>
      <c r="J819" s="13"/>
      <c r="K819" s="10"/>
      <c r="L819" s="12" t="str">
        <f>IFERROR(VLOOKUP(B819,Retorno_da_RFB!$D$3:$I$6388,5,0),"")</f>
        <v>064</v>
      </c>
      <c r="M819" s="13">
        <f>IFERROR(VLOOKUP(B819,Retorno_da_RFB!$D$3:$I$6388,6,0),"")</f>
        <v>43593</v>
      </c>
      <c r="N819" s="10" t="str">
        <f>IFERROR(VLOOKUP(B819,Retorno_da_RFB!$D$3:$I$6388,3,0),"")</f>
        <v>8479.50.00</v>
      </c>
      <c r="O819" s="10" t="str">
        <f>IFERROR(VLOOKUP(B819,Retorno_da_RFB!$D$3:$I$6388,4,0),"")</f>
        <v>Robôs multieixos para dosagem e aplicação automática de resina em chapas de rochas ornamentais, por meio de rolo com 1 trave (eixo X) com curso de trabalho de 3.500mm, fabricadas em estrutura de aço eletrossoldado com guias para o deslizamento do braço (eixo Y) com curso de trabalho de 2.200mm, protegidas e lubrificadas, localizadas ao lado posterior do robô, permitindo melhor ângulo de visão do operador; 1 Braço (eixo Y) fabricado em estrutura leve de aço eletrossoldado com guia para o deslizamento do grupo de dosagem e aplicação da resina, protegido e lubrificado, com grupo de dosagem e aplicação da resina em movimento vertical (eixo Z) com curso de trabalho de 250mm, e rotação (eixo C) de 380°, permitindo executar vários percursos com o rolo de aplicação, com regulagem automática, para trabalhar chapas com espessuras máximas de 40mm e mínimas de 15mm e dimensões máximas de 3.500 x 2.200 x 40mm e mínimas de 1.200 x 800 x 15mm, ciclo médio de 120seg./chapa trabalhada; 1 sistema de detecção do perímetro da chapa para dosar a dosagem e aplicação da resina em função do formato da chapa; 1 unidade de comando com controle numérico com eixos interpolados que regula a programação e o controle do ciclo de trabalho; 1 console de comando, controle e programação do trabalho com tela “touch screen” a cores para executar, através da interface homem-máquina ciclos padrões pré-definidos e configuráveis de parâmetros de aceleração, velocidade, trajetória, limites de parada próximos da borda da chapa com sistema flexível e adaptável aos diversos tipos de produtos e tratamentos; dotada de preparo para acesso a internet para suporte técnico remoto; 1 sistema de mistura dos materiais a serem aplicados no final do percurso dos tubos antes da aplicação, permitindo o uso de produto recém misturado; 1 armazém de ferramentas para troca automática da ferramenta de rolo, sem a presença do operador; 1 posto de expurgo em aço inoxidável, para descarte da sobra de resina proveniente do bico de fornecimento para evitar o entupimento do mesmo; 1 grupo de aspiração dos vapores de resina.</v>
      </c>
      <c r="P819" s="12" t="str">
        <f>IFERROR(IF(N819="","",IF(VLOOKUP(LEFT(N819,10),'Universo_BK-BIT'!$A$5:$E$10005,2,0)="","X",VLOOKUP(LEFT(N819,10),'Universo_BK-BIT'!$A$5:$E$10005,2,0))),"X")</f>
        <v>BK</v>
      </c>
      <c r="Q819" s="12">
        <f>IFERROR(IF(P819="X","",VLOOKUP(LEFT(N819,10),'Universo_BK-BIT'!$A$5:$E$10005,3,0)),"")</f>
        <v>14</v>
      </c>
      <c r="R819" s="14" t="str">
        <f t="shared" si="37"/>
        <v/>
      </c>
      <c r="S819" s="14" t="str">
        <f t="shared" si="38"/>
        <v/>
      </c>
      <c r="T819" s="14"/>
      <c r="U819" s="14" t="str">
        <f ca="1">IFERROR(IF(P819="X",IF(VLOOKUP(B819,'Oficios_-_pend_criticas'!$C$3:$J$4739,5,0)="","",IF(VLOOKUP(B819,'Oficios_-_pend_criticas'!$C$3:$J$4739,7,0)="",IF(TODAY()&gt;VLOOKUP(B819,'Oficios_-_pend_criticas'!$C$3:$J$4739,5,0),"X",""),IF(VLOOKUP(B819,'Oficios_-_pend_criticas'!$C$3:$J$4739,7,0)&gt;VLOOKUP(B819,'Oficios_-_pend_criticas'!$C$3:$J$4739,5,0),"X",""))),""),"")</f>
        <v/>
      </c>
      <c r="V819" s="14" t="str">
        <f ca="1">IFERROR(IF(Q819=0,IF(VLOOKUP(B819,'Oficios_-_pend_criticas'!$C$3:$J$4739,5,0)="","",IF(VLOOKUP(B819,'Oficios_-_pend_criticas'!$C$3:$J$4739,7,0)="",IF(TODAY()&gt;VLOOKUP(B819,'Oficios_-_pend_criticas'!$C$3:$J$4739,5,0),"X",""),IF(VLOOKUP(B819,'Oficios_-_pend_criticas'!$C$3:$J$4739,7,0)&gt;VLOOKUP(B819,'Oficios_-_pend_criticas'!$C$3:$J$4739,5,0),"X",""))),""),"")</f>
        <v/>
      </c>
      <c r="W819" s="14" t="str">
        <f ca="1">IFERROR(IF(P819&lt;&gt;"X",IF(Q819&gt;0,IF(VLOOKUP(B819,'Oficios_-_pend_criticas'!$C$4:$J$4739,5,0)="","",IF(VLOOKUP(B819,'Oficios_-_pend_criticas'!$C$4:$J$4739,7,0)="",IF(TODAY()&gt;VLOOKUP(B819,'Oficios_-_pend_criticas'!$C$4:$J$4739,5,0),"X",""),IF(VLOOKUP(B819,'Oficios_-_pend_criticas'!$C$4:$J$4739,7,0)&gt;VLOOKUP(B819,'Oficios_-_pend_criticas'!$C$4:$J$4739,5,0),"X",""))),""),""),"")</f>
        <v/>
      </c>
    </row>
    <row r="820" spans="1:23" ht="36.75" hidden="1" customHeight="1" x14ac:dyDescent="0.25">
      <c r="A820" s="9" t="str">
        <f t="shared" si="36"/>
        <v/>
      </c>
      <c r="B820" s="10" t="s">
        <v>1985</v>
      </c>
      <c r="C820" s="11" t="e">
        <f>IF(B820="","",VLOOKUP(B820,#REF!,6,0))</f>
        <v>#REF!</v>
      </c>
      <c r="D820" s="12" t="s">
        <v>652</v>
      </c>
      <c r="E820" s="10" t="s">
        <v>1986</v>
      </c>
      <c r="F820" s="12" t="s">
        <v>1327</v>
      </c>
      <c r="G820" s="13">
        <v>43571</v>
      </c>
      <c r="H820" s="14" t="str">
        <f>IFERROR(IF(VLOOKUP(B820,'Oficios_-_pend_criticas'!$C$4:$D$4739,2,0)="","","X"),"")</f>
        <v/>
      </c>
      <c r="I820" s="12"/>
      <c r="J820" s="13"/>
      <c r="K820" s="10"/>
      <c r="L820" s="12" t="str">
        <f>IFERROR(VLOOKUP(B820,Retorno_da_RFB!$D$3:$I$6388,5,0),"")</f>
        <v>064</v>
      </c>
      <c r="M820" s="13">
        <f>IFERROR(VLOOKUP(B820,Retorno_da_RFB!$D$3:$I$6388,6,0),"")</f>
        <v>43593</v>
      </c>
      <c r="N820" s="10" t="str">
        <f>IFERROR(VLOOKUP(B820,Retorno_da_RFB!$D$3:$I$6388,3,0),"")</f>
        <v>8479.89.11</v>
      </c>
      <c r="O820" s="10" t="str">
        <f>IFERROR(VLOOKUP(B820,Retorno_da_RFB!$D$3:$I$6388,4,0),"")</f>
        <v>Prensas hidráulicas enfardadeiras horizontal para prensagem de papel, papelão, PET, PEAD, plásticos, alumínio, resíduos domésticos e industriais, com 2 estágios – pré-compactação e prensagem – uso máximo da força de potência para compactação sem necessidade de facas para cortar o material, com capacidade volumétrica máxima menor ou igual a 820m³/h, com tremonha de carga com ou sem esteira transportadora, com câmara de compactação e canal do fardo revestidos parcialmente ou totalmente em chapas antidesgaste, sistema de sinalização de compactador cheio e quase cheio, com dispositivos automáticos para determinar o comprimento do fardo, cintagem de fardos por meio de amarrador do arame e agulhas, operando por sistema hidráulico, com painel de controle e controlador lógico programável ( CLP ) dentro de um gabinete.</v>
      </c>
      <c r="P820" s="12" t="str">
        <f>IFERROR(IF(N820="","",IF(VLOOKUP(LEFT(N820,10),'Universo_BK-BIT'!$A$5:$E$10005,2,0)="","X",VLOOKUP(LEFT(N820,10),'Universo_BK-BIT'!$A$5:$E$10005,2,0))),"X")</f>
        <v>BK</v>
      </c>
      <c r="Q820" s="12">
        <f>IFERROR(IF(P820="X","",VLOOKUP(LEFT(N820,10),'Universo_BK-BIT'!$A$5:$E$10005,3,0)),"")</f>
        <v>14</v>
      </c>
      <c r="R820" s="14" t="str">
        <f t="shared" si="37"/>
        <v/>
      </c>
      <c r="S820" s="14" t="str">
        <f t="shared" si="38"/>
        <v/>
      </c>
      <c r="T820" s="14"/>
      <c r="U820" s="14" t="str">
        <f ca="1">IFERROR(IF(P820="X",IF(VLOOKUP(B820,'Oficios_-_pend_criticas'!$C$3:$J$4739,5,0)="","",IF(VLOOKUP(B820,'Oficios_-_pend_criticas'!$C$3:$J$4739,7,0)="",IF(TODAY()&gt;VLOOKUP(B820,'Oficios_-_pend_criticas'!$C$3:$J$4739,5,0),"X",""),IF(VLOOKUP(B820,'Oficios_-_pend_criticas'!$C$3:$J$4739,7,0)&gt;VLOOKUP(B820,'Oficios_-_pend_criticas'!$C$3:$J$4739,5,0),"X",""))),""),"")</f>
        <v/>
      </c>
      <c r="V820" s="14" t="str">
        <f ca="1">IFERROR(IF(Q820=0,IF(VLOOKUP(B820,'Oficios_-_pend_criticas'!$C$3:$J$4739,5,0)="","",IF(VLOOKUP(B820,'Oficios_-_pend_criticas'!$C$3:$J$4739,7,0)="",IF(TODAY()&gt;VLOOKUP(B820,'Oficios_-_pend_criticas'!$C$3:$J$4739,5,0),"X",""),IF(VLOOKUP(B820,'Oficios_-_pend_criticas'!$C$3:$J$4739,7,0)&gt;VLOOKUP(B820,'Oficios_-_pend_criticas'!$C$3:$J$4739,5,0),"X",""))),""),"")</f>
        <v/>
      </c>
      <c r="W820" s="14" t="str">
        <f ca="1">IFERROR(IF(P820&lt;&gt;"X",IF(Q820&gt;0,IF(VLOOKUP(B820,'Oficios_-_pend_criticas'!$C$4:$J$4739,5,0)="","",IF(VLOOKUP(B820,'Oficios_-_pend_criticas'!$C$4:$J$4739,7,0)="",IF(TODAY()&gt;VLOOKUP(B820,'Oficios_-_pend_criticas'!$C$4:$J$4739,5,0),"X",""),IF(VLOOKUP(B820,'Oficios_-_pend_criticas'!$C$4:$J$4739,7,0)&gt;VLOOKUP(B820,'Oficios_-_pend_criticas'!$C$4:$J$4739,5,0),"X",""))),""),""),"")</f>
        <v/>
      </c>
    </row>
    <row r="821" spans="1:23" ht="36.75" hidden="1" customHeight="1" x14ac:dyDescent="0.25">
      <c r="A821" s="9" t="str">
        <f t="shared" si="36"/>
        <v/>
      </c>
      <c r="B821" s="10" t="s">
        <v>1987</v>
      </c>
      <c r="C821" s="11" t="e">
        <f>IF(B821="","",VLOOKUP(B821,#REF!,6,0))</f>
        <v>#REF!</v>
      </c>
      <c r="D821" s="12" t="s">
        <v>112</v>
      </c>
      <c r="E821" s="10" t="s">
        <v>1988</v>
      </c>
      <c r="F821" s="12" t="s">
        <v>1327</v>
      </c>
      <c r="G821" s="13">
        <v>43571</v>
      </c>
      <c r="H821" s="14" t="str">
        <f>IFERROR(IF(VLOOKUP(B821,'Oficios_-_pend_criticas'!$C$4:$D$4739,2,0)="","","X"),"")</f>
        <v/>
      </c>
      <c r="I821" s="12"/>
      <c r="J821" s="13"/>
      <c r="K821" s="10"/>
      <c r="L821" s="12" t="str">
        <f>IFERROR(VLOOKUP(B821,Retorno_da_RFB!$D$3:$I$6388,5,0),"")</f>
        <v>064</v>
      </c>
      <c r="M821" s="13">
        <f>IFERROR(VLOOKUP(B821,Retorno_da_RFB!$D$3:$I$6388,6,0),"")</f>
        <v>43593</v>
      </c>
      <c r="N821" s="10" t="str">
        <f>IFERROR(VLOOKUP(B821,Retorno_da_RFB!$D$3:$I$6388,3,0),"")</f>
        <v>8479.89.99</v>
      </c>
      <c r="O821" s="10" t="str">
        <f>IFERROR(VLOOKUP(B821,Retorno_da_RFB!$D$3:$I$6388,4,0),"")</f>
        <v>Aparelhos eletromecânicos para fixação, liberação rápida e automática de espias, dotados de ganchos duplos ou triplos, cabrestante, painel local de controle, acionadores, célula de carga e capacidade de carga de até 150tons por gancho.</v>
      </c>
      <c r="P821" s="12" t="str">
        <f>IFERROR(IF(N821="","",IF(VLOOKUP(LEFT(N821,10),'Universo_BK-BIT'!$A$5:$E$10005,2,0)="","X",VLOOKUP(LEFT(N821,10),'Universo_BK-BIT'!$A$5:$E$10005,2,0))),"X")</f>
        <v>BK</v>
      </c>
      <c r="Q821" s="12">
        <f>IFERROR(IF(P821="X","",VLOOKUP(LEFT(N821,10),'Universo_BK-BIT'!$A$5:$E$10005,3,0)),"")</f>
        <v>14</v>
      </c>
      <c r="R821" s="14" t="str">
        <f t="shared" si="37"/>
        <v/>
      </c>
      <c r="S821" s="14" t="str">
        <f t="shared" si="38"/>
        <v/>
      </c>
      <c r="T821" s="14"/>
      <c r="U821" s="14" t="str">
        <f ca="1">IFERROR(IF(P821="X",IF(VLOOKUP(B821,'Oficios_-_pend_criticas'!$C$3:$J$4739,5,0)="","",IF(VLOOKUP(B821,'Oficios_-_pend_criticas'!$C$3:$J$4739,7,0)="",IF(TODAY()&gt;VLOOKUP(B821,'Oficios_-_pend_criticas'!$C$3:$J$4739,5,0),"X",""),IF(VLOOKUP(B821,'Oficios_-_pend_criticas'!$C$3:$J$4739,7,0)&gt;VLOOKUP(B821,'Oficios_-_pend_criticas'!$C$3:$J$4739,5,0),"X",""))),""),"")</f>
        <v/>
      </c>
      <c r="V821" s="14" t="str">
        <f ca="1">IFERROR(IF(Q821=0,IF(VLOOKUP(B821,'Oficios_-_pend_criticas'!$C$3:$J$4739,5,0)="","",IF(VLOOKUP(B821,'Oficios_-_pend_criticas'!$C$3:$J$4739,7,0)="",IF(TODAY()&gt;VLOOKUP(B821,'Oficios_-_pend_criticas'!$C$3:$J$4739,5,0),"X",""),IF(VLOOKUP(B821,'Oficios_-_pend_criticas'!$C$3:$J$4739,7,0)&gt;VLOOKUP(B821,'Oficios_-_pend_criticas'!$C$3:$J$4739,5,0),"X",""))),""),"")</f>
        <v/>
      </c>
      <c r="W821" s="14" t="str">
        <f ca="1">IFERROR(IF(P821&lt;&gt;"X",IF(Q821&gt;0,IF(VLOOKUP(B821,'Oficios_-_pend_criticas'!$C$4:$J$4739,5,0)="","",IF(VLOOKUP(B821,'Oficios_-_pend_criticas'!$C$4:$J$4739,7,0)="",IF(TODAY()&gt;VLOOKUP(B821,'Oficios_-_pend_criticas'!$C$4:$J$4739,5,0),"X",""),IF(VLOOKUP(B821,'Oficios_-_pend_criticas'!$C$4:$J$4739,7,0)&gt;VLOOKUP(B821,'Oficios_-_pend_criticas'!$C$4:$J$4739,5,0),"X",""))),""),""),"")</f>
        <v/>
      </c>
    </row>
    <row r="822" spans="1:23" ht="36.75" hidden="1" customHeight="1" x14ac:dyDescent="0.25">
      <c r="A822" s="9" t="str">
        <f t="shared" si="36"/>
        <v/>
      </c>
      <c r="B822" s="10" t="s">
        <v>1989</v>
      </c>
      <c r="C822" s="11" t="e">
        <f>IF(B822="","",VLOOKUP(B822,#REF!,6,0))</f>
        <v>#REF!</v>
      </c>
      <c r="D822" s="12" t="s">
        <v>1990</v>
      </c>
      <c r="E822" s="10" t="s">
        <v>1991</v>
      </c>
      <c r="F822" s="12" t="s">
        <v>1327</v>
      </c>
      <c r="G822" s="13">
        <v>43571</v>
      </c>
      <c r="H822" s="14" t="str">
        <f>IFERROR(IF(VLOOKUP(B822,'Oficios_-_pend_criticas'!$C$4:$D$4739,2,0)="","","X"),"")</f>
        <v/>
      </c>
      <c r="I822" s="12"/>
      <c r="J822" s="13"/>
      <c r="K822" s="10"/>
      <c r="L822" s="12" t="str">
        <f>IFERROR(VLOOKUP(B822,Retorno_da_RFB!$D$3:$I$6388,5,0),"")</f>
        <v>064</v>
      </c>
      <c r="M822" s="13">
        <f>IFERROR(VLOOKUP(B822,Retorno_da_RFB!$D$3:$I$6388,6,0),"")</f>
        <v>43593</v>
      </c>
      <c r="N822" s="10" t="str">
        <f>IFERROR(VLOOKUP(B822,Retorno_da_RFB!$D$3:$I$6388,3,0),"")</f>
        <v>8530.80.90</v>
      </c>
      <c r="O822" s="10" t="str">
        <f>IFERROR(VLOOKUP(B822,Retorno_da_RFB!$D$3:$I$6388,4,0),"")</f>
        <v>Aparelhos de monitoramento e sinalização para auxílio na atracação, contendo uma haste e painel metálicos de fixação de displays, com dimensões para atingir distância de visibilidade de até 300 metros, para apresentação das condições de aproximação da embarcação, dois sensores de distância a laser e painel local de controle.</v>
      </c>
      <c r="P822" s="12" t="str">
        <f>IFERROR(IF(N822="","",IF(VLOOKUP(LEFT(N822,10),'Universo_BK-BIT'!$A$5:$E$10005,2,0)="","X",VLOOKUP(LEFT(N822,10),'Universo_BK-BIT'!$A$5:$E$10005,2,0))),"X")</f>
        <v>BK</v>
      </c>
      <c r="Q822" s="12">
        <f>IFERROR(IF(P822="X","",VLOOKUP(LEFT(N822,10),'Universo_BK-BIT'!$A$5:$E$10005,3,0)),"")</f>
        <v>14</v>
      </c>
      <c r="R822" s="14" t="str">
        <f t="shared" si="37"/>
        <v/>
      </c>
      <c r="S822" s="14" t="str">
        <f t="shared" si="38"/>
        <v/>
      </c>
      <c r="T822" s="14"/>
      <c r="U822" s="14" t="str">
        <f ca="1">IFERROR(IF(P822="X",IF(VLOOKUP(B822,'Oficios_-_pend_criticas'!$C$3:$J$4739,5,0)="","",IF(VLOOKUP(B822,'Oficios_-_pend_criticas'!$C$3:$J$4739,7,0)="",IF(TODAY()&gt;VLOOKUP(B822,'Oficios_-_pend_criticas'!$C$3:$J$4739,5,0),"X",""),IF(VLOOKUP(B822,'Oficios_-_pend_criticas'!$C$3:$J$4739,7,0)&gt;VLOOKUP(B822,'Oficios_-_pend_criticas'!$C$3:$J$4739,5,0),"X",""))),""),"")</f>
        <v/>
      </c>
      <c r="V822" s="14" t="str">
        <f ca="1">IFERROR(IF(Q822=0,IF(VLOOKUP(B822,'Oficios_-_pend_criticas'!$C$3:$J$4739,5,0)="","",IF(VLOOKUP(B822,'Oficios_-_pend_criticas'!$C$3:$J$4739,7,0)="",IF(TODAY()&gt;VLOOKUP(B822,'Oficios_-_pend_criticas'!$C$3:$J$4739,5,0),"X",""),IF(VLOOKUP(B822,'Oficios_-_pend_criticas'!$C$3:$J$4739,7,0)&gt;VLOOKUP(B822,'Oficios_-_pend_criticas'!$C$3:$J$4739,5,0),"X",""))),""),"")</f>
        <v/>
      </c>
      <c r="W822" s="14" t="str">
        <f ca="1">IFERROR(IF(P822&lt;&gt;"X",IF(Q822&gt;0,IF(VLOOKUP(B822,'Oficios_-_pend_criticas'!$C$4:$J$4739,5,0)="","",IF(VLOOKUP(B822,'Oficios_-_pend_criticas'!$C$4:$J$4739,7,0)="",IF(TODAY()&gt;VLOOKUP(B822,'Oficios_-_pend_criticas'!$C$4:$J$4739,5,0),"X",""),IF(VLOOKUP(B822,'Oficios_-_pend_criticas'!$C$4:$J$4739,7,0)&gt;VLOOKUP(B822,'Oficios_-_pend_criticas'!$C$4:$J$4739,5,0),"X",""))),""),""),"")</f>
        <v/>
      </c>
    </row>
    <row r="823" spans="1:23" ht="36.75" hidden="1" customHeight="1" x14ac:dyDescent="0.25">
      <c r="A823" s="9" t="str">
        <f t="shared" si="36"/>
        <v/>
      </c>
      <c r="B823" s="10" t="s">
        <v>1992</v>
      </c>
      <c r="C823" s="11" t="e">
        <f>IF(B823="","",VLOOKUP(B823,#REF!,6,0))</f>
        <v>#REF!</v>
      </c>
      <c r="D823" s="12" t="s">
        <v>1990</v>
      </c>
      <c r="E823" s="10" t="s">
        <v>1993</v>
      </c>
      <c r="F823" s="12" t="s">
        <v>1327</v>
      </c>
      <c r="G823" s="13">
        <v>43571</v>
      </c>
      <c r="H823" s="14" t="str">
        <f>IFERROR(IF(VLOOKUP(B823,'Oficios_-_pend_criticas'!$C$4:$D$4739,2,0)="","","X"),"")</f>
        <v/>
      </c>
      <c r="I823" s="12"/>
      <c r="J823" s="13"/>
      <c r="K823" s="10"/>
      <c r="L823" s="12" t="str">
        <f>IFERROR(VLOOKUP(B823,Retorno_da_RFB!$D$3:$I$6388,5,0),"")</f>
        <v>064</v>
      </c>
      <c r="M823" s="13">
        <f>IFERROR(VLOOKUP(B823,Retorno_da_RFB!$D$3:$I$6388,6,0),"")</f>
        <v>43593</v>
      </c>
      <c r="N823" s="10" t="str">
        <f>IFERROR(VLOOKUP(B823,Retorno_da_RFB!$D$3:$I$6388,3,0),"")</f>
        <v>8530.80.90</v>
      </c>
      <c r="O823" s="10" t="str">
        <f>IFERROR(VLOOKUP(B823,Retorno_da_RFB!$D$3:$I$6388,4,0),"")</f>
        <v>Unidades para interconexão padronizada de embarcações do segmento de gás natural, com interfaces existentes no berço, permitindo a realização de controles, comandos e comunicação, necessários para a aplicação dos procedimentos de segurança internacionais de atracação, contendo um bastidor 19”, um módulo principal e outro redundante de controle de conexões, com unidade PLC e telas sensíveis ao toque, um módulo de alimentação DC principal e outro redundante, com função “no-break”, aparelho telefônico tipo “hotline”, aparelho de comunicação tipo “PABX”, um box metálico de bobina de conexão elétrica com conector, um box metálico de bobina com cabo de fibra ótica com conector, um box metálico com módulo pneumático, um box metálico de bobina de mangueira com conector pneumático, instrumentos de teste para conexões ópticas e elétricas.</v>
      </c>
      <c r="P823" s="12" t="str">
        <f>IFERROR(IF(N823="","",IF(VLOOKUP(LEFT(N823,10),'Universo_BK-BIT'!$A$5:$E$10005,2,0)="","X",VLOOKUP(LEFT(N823,10),'Universo_BK-BIT'!$A$5:$E$10005,2,0))),"X")</f>
        <v>BK</v>
      </c>
      <c r="Q823" s="12">
        <f>IFERROR(IF(P823="X","",VLOOKUP(LEFT(N823,10),'Universo_BK-BIT'!$A$5:$E$10005,3,0)),"")</f>
        <v>14</v>
      </c>
      <c r="R823" s="14" t="str">
        <f t="shared" si="37"/>
        <v/>
      </c>
      <c r="S823" s="14" t="str">
        <f t="shared" si="38"/>
        <v/>
      </c>
      <c r="T823" s="14"/>
      <c r="U823" s="14" t="str">
        <f ca="1">IFERROR(IF(P823="X",IF(VLOOKUP(B823,'Oficios_-_pend_criticas'!$C$3:$J$4739,5,0)="","",IF(VLOOKUP(B823,'Oficios_-_pend_criticas'!$C$3:$J$4739,7,0)="",IF(TODAY()&gt;VLOOKUP(B823,'Oficios_-_pend_criticas'!$C$3:$J$4739,5,0),"X",""),IF(VLOOKUP(B823,'Oficios_-_pend_criticas'!$C$3:$J$4739,7,0)&gt;VLOOKUP(B823,'Oficios_-_pend_criticas'!$C$3:$J$4739,5,0),"X",""))),""),"")</f>
        <v/>
      </c>
      <c r="V823" s="14" t="str">
        <f ca="1">IFERROR(IF(Q823=0,IF(VLOOKUP(B823,'Oficios_-_pend_criticas'!$C$3:$J$4739,5,0)="","",IF(VLOOKUP(B823,'Oficios_-_pend_criticas'!$C$3:$J$4739,7,0)="",IF(TODAY()&gt;VLOOKUP(B823,'Oficios_-_pend_criticas'!$C$3:$J$4739,5,0),"X",""),IF(VLOOKUP(B823,'Oficios_-_pend_criticas'!$C$3:$J$4739,7,0)&gt;VLOOKUP(B823,'Oficios_-_pend_criticas'!$C$3:$J$4739,5,0),"X",""))),""),"")</f>
        <v/>
      </c>
      <c r="W823" s="14" t="str">
        <f ca="1">IFERROR(IF(P823&lt;&gt;"X",IF(Q823&gt;0,IF(VLOOKUP(B823,'Oficios_-_pend_criticas'!$C$4:$J$4739,5,0)="","",IF(VLOOKUP(B823,'Oficios_-_pend_criticas'!$C$4:$J$4739,7,0)="",IF(TODAY()&gt;VLOOKUP(B823,'Oficios_-_pend_criticas'!$C$4:$J$4739,5,0),"X",""),IF(VLOOKUP(B823,'Oficios_-_pend_criticas'!$C$4:$J$4739,7,0)&gt;VLOOKUP(B823,'Oficios_-_pend_criticas'!$C$4:$J$4739,5,0),"X",""))),""),""),"")</f>
        <v/>
      </c>
    </row>
    <row r="824" spans="1:23" ht="36.75" hidden="1" customHeight="1" x14ac:dyDescent="0.25">
      <c r="A824" s="9" t="str">
        <f t="shared" si="36"/>
        <v/>
      </c>
      <c r="B824" s="10" t="s">
        <v>1994</v>
      </c>
      <c r="C824" s="11" t="e">
        <f>IF(B824="","",VLOOKUP(B824,#REF!,6,0))</f>
        <v>#REF!</v>
      </c>
      <c r="D824" s="12" t="s">
        <v>635</v>
      </c>
      <c r="E824" s="10" t="s">
        <v>1995</v>
      </c>
      <c r="F824" s="12" t="s">
        <v>1327</v>
      </c>
      <c r="G824" s="13">
        <v>43571</v>
      </c>
      <c r="H824" s="14" t="str">
        <f>IFERROR(IF(VLOOKUP(B824,'Oficios_-_pend_criticas'!$C$4:$D$4739,2,0)="","","X"),"")</f>
        <v/>
      </c>
      <c r="I824" s="12"/>
      <c r="J824" s="13"/>
      <c r="K824" s="10"/>
      <c r="L824" s="12" t="str">
        <f>IFERROR(VLOOKUP(B824,Retorno_da_RFB!$D$3:$I$6388,5,0),"")</f>
        <v>064</v>
      </c>
      <c r="M824" s="13">
        <f>IFERROR(VLOOKUP(B824,Retorno_da_RFB!$D$3:$I$6388,6,0),"")</f>
        <v>43593</v>
      </c>
      <c r="N824" s="10" t="str">
        <f>IFERROR(VLOOKUP(B824,Retorno_da_RFB!$D$3:$I$6388,3,0),"")</f>
        <v>8427.20.90</v>
      </c>
      <c r="O824" s="10" t="str">
        <f>IFERROR(VLOOKUP(B824,Retorno_da_RFB!$D$3:$I$6388,4,0),"")</f>
        <v>Empilhadeiras autopropulsadas, acionadas por motor à diesel ou a gasolina, com pneus pneumáticos ou sólidos, para elevação, transporte e armazenagem de carga, com capacidade de carga igual ou superior a 3.500kg, mas não superior a 5.000kg, dotadas de torre Duplex ou Triplex, com comando hidráulico de 4 ou 5 vias e deslocador lateral hidráulico dos garfos.</v>
      </c>
      <c r="P824" s="12" t="str">
        <f>IFERROR(IF(N824="","",IF(VLOOKUP(LEFT(N824,10),'Universo_BK-BIT'!$A$5:$E$10005,2,0)="","X",VLOOKUP(LEFT(N824,10),'Universo_BK-BIT'!$A$5:$E$10005,2,0))),"X")</f>
        <v>BK</v>
      </c>
      <c r="Q824" s="12">
        <f>IFERROR(IF(P824="X","",VLOOKUP(LEFT(N824,10),'Universo_BK-BIT'!$A$5:$E$10005,3,0)),"")</f>
        <v>14</v>
      </c>
      <c r="R824" s="14" t="str">
        <f t="shared" si="37"/>
        <v/>
      </c>
      <c r="S824" s="14" t="str">
        <f t="shared" si="38"/>
        <v/>
      </c>
      <c r="T824" s="14"/>
      <c r="U824" s="14" t="str">
        <f ca="1">IFERROR(IF(P824="X",IF(VLOOKUP(B824,'Oficios_-_pend_criticas'!$C$3:$J$4739,5,0)="","",IF(VLOOKUP(B824,'Oficios_-_pend_criticas'!$C$3:$J$4739,7,0)="",IF(TODAY()&gt;VLOOKUP(B824,'Oficios_-_pend_criticas'!$C$3:$J$4739,5,0),"X",""),IF(VLOOKUP(B824,'Oficios_-_pend_criticas'!$C$3:$J$4739,7,0)&gt;VLOOKUP(B824,'Oficios_-_pend_criticas'!$C$3:$J$4739,5,0),"X",""))),""),"")</f>
        <v/>
      </c>
      <c r="V824" s="14" t="str">
        <f ca="1">IFERROR(IF(Q824=0,IF(VLOOKUP(B824,'Oficios_-_pend_criticas'!$C$3:$J$4739,5,0)="","",IF(VLOOKUP(B824,'Oficios_-_pend_criticas'!$C$3:$J$4739,7,0)="",IF(TODAY()&gt;VLOOKUP(B824,'Oficios_-_pend_criticas'!$C$3:$J$4739,5,0),"X",""),IF(VLOOKUP(B824,'Oficios_-_pend_criticas'!$C$3:$J$4739,7,0)&gt;VLOOKUP(B824,'Oficios_-_pend_criticas'!$C$3:$J$4739,5,0),"X",""))),""),"")</f>
        <v/>
      </c>
      <c r="W824" s="14" t="str">
        <f ca="1">IFERROR(IF(P824&lt;&gt;"X",IF(Q824&gt;0,IF(VLOOKUP(B824,'Oficios_-_pend_criticas'!$C$4:$J$4739,5,0)="","",IF(VLOOKUP(B824,'Oficios_-_pend_criticas'!$C$4:$J$4739,7,0)="",IF(TODAY()&gt;VLOOKUP(B824,'Oficios_-_pend_criticas'!$C$4:$J$4739,5,0),"X",""),IF(VLOOKUP(B824,'Oficios_-_pend_criticas'!$C$4:$J$4739,7,0)&gt;VLOOKUP(B824,'Oficios_-_pend_criticas'!$C$4:$J$4739,5,0),"X",""))),""),""),"")</f>
        <v/>
      </c>
    </row>
    <row r="825" spans="1:23" ht="36.75" hidden="1" customHeight="1" x14ac:dyDescent="0.25">
      <c r="A825" s="9" t="str">
        <f t="shared" si="36"/>
        <v/>
      </c>
      <c r="B825" s="10" t="s">
        <v>1996</v>
      </c>
      <c r="C825" s="11" t="e">
        <f>IF(B825="","",VLOOKUP(B825,#REF!,6,0))</f>
        <v>#REF!</v>
      </c>
      <c r="D825" s="12" t="s">
        <v>246</v>
      </c>
      <c r="E825" s="10" t="s">
        <v>1997</v>
      </c>
      <c r="F825" s="12" t="s">
        <v>1327</v>
      </c>
      <c r="G825" s="13">
        <v>43571</v>
      </c>
      <c r="H825" s="14" t="str">
        <f>IFERROR(IF(VLOOKUP(B825,'Oficios_-_pend_criticas'!$C$4:$D$4739,2,0)="","","X"),"")</f>
        <v/>
      </c>
      <c r="I825" s="12"/>
      <c r="J825" s="13"/>
      <c r="K825" s="10"/>
      <c r="L825" s="12" t="str">
        <f>IFERROR(VLOOKUP(B825,Retorno_da_RFB!$D$3:$I$6388,5,0),"")</f>
        <v>064</v>
      </c>
      <c r="M825" s="13">
        <f>IFERROR(VLOOKUP(B825,Retorno_da_RFB!$D$3:$I$6388,6,0),"")</f>
        <v>43593</v>
      </c>
      <c r="N825" s="10" t="str">
        <f>IFERROR(VLOOKUP(B825,Retorno_da_RFB!$D$3:$I$6388,3,0),"")</f>
        <v>8462.10.90</v>
      </c>
      <c r="O825" s="10" t="str">
        <f>IFERROR(VLOOKUP(B825,Retorno_da_RFB!$D$3:$I$6388,4,0),"")</f>
        <v>Máquinas conformadoras de parafusos, a frio, com capacidade de produção de 180 ou mais peças/minuto, de 8 a 12mm de diâmetro e 70 a 105mm de comprimento, contendo 3 ou mais matrizes de corte; com sistema de lubrificação; painel de controle e monitoramento de velocidade; esteiras de peças acabadas e refugo; e gabarito de ajuste.</v>
      </c>
      <c r="P825" s="12" t="str">
        <f>IFERROR(IF(N825="","",IF(VLOOKUP(LEFT(N825,10),'Universo_BK-BIT'!$A$5:$E$10005,2,0)="","X",VLOOKUP(LEFT(N825,10),'Universo_BK-BIT'!$A$5:$E$10005,2,0))),"X")</f>
        <v>BK</v>
      </c>
      <c r="Q825" s="12">
        <f>IFERROR(IF(P825="X","",VLOOKUP(LEFT(N825,10),'Universo_BK-BIT'!$A$5:$E$10005,3,0)),"")</f>
        <v>14</v>
      </c>
      <c r="R825" s="14" t="str">
        <f t="shared" si="37"/>
        <v/>
      </c>
      <c r="S825" s="14" t="str">
        <f t="shared" si="38"/>
        <v/>
      </c>
      <c r="T825" s="14"/>
      <c r="U825" s="14" t="str">
        <f ca="1">IFERROR(IF(P825="X",IF(VLOOKUP(B825,'Oficios_-_pend_criticas'!$C$3:$J$4739,5,0)="","",IF(VLOOKUP(B825,'Oficios_-_pend_criticas'!$C$3:$J$4739,7,0)="",IF(TODAY()&gt;VLOOKUP(B825,'Oficios_-_pend_criticas'!$C$3:$J$4739,5,0),"X",""),IF(VLOOKUP(B825,'Oficios_-_pend_criticas'!$C$3:$J$4739,7,0)&gt;VLOOKUP(B825,'Oficios_-_pend_criticas'!$C$3:$J$4739,5,0),"X",""))),""),"")</f>
        <v/>
      </c>
      <c r="V825" s="14" t="str">
        <f ca="1">IFERROR(IF(Q825=0,IF(VLOOKUP(B825,'Oficios_-_pend_criticas'!$C$3:$J$4739,5,0)="","",IF(VLOOKUP(B825,'Oficios_-_pend_criticas'!$C$3:$J$4739,7,0)="",IF(TODAY()&gt;VLOOKUP(B825,'Oficios_-_pend_criticas'!$C$3:$J$4739,5,0),"X",""),IF(VLOOKUP(B825,'Oficios_-_pend_criticas'!$C$3:$J$4739,7,0)&gt;VLOOKUP(B825,'Oficios_-_pend_criticas'!$C$3:$J$4739,5,0),"X",""))),""),"")</f>
        <v/>
      </c>
      <c r="W825" s="14" t="str">
        <f ca="1">IFERROR(IF(P825&lt;&gt;"X",IF(Q825&gt;0,IF(VLOOKUP(B825,'Oficios_-_pend_criticas'!$C$4:$J$4739,5,0)="","",IF(VLOOKUP(B825,'Oficios_-_pend_criticas'!$C$4:$J$4739,7,0)="",IF(TODAY()&gt;VLOOKUP(B825,'Oficios_-_pend_criticas'!$C$4:$J$4739,5,0),"X",""),IF(VLOOKUP(B825,'Oficios_-_pend_criticas'!$C$4:$J$4739,7,0)&gt;VLOOKUP(B825,'Oficios_-_pend_criticas'!$C$4:$J$4739,5,0),"X",""))),""),""),"")</f>
        <v/>
      </c>
    </row>
    <row r="826" spans="1:23" ht="36.75" hidden="1" customHeight="1" x14ac:dyDescent="0.25">
      <c r="A826" s="9" t="str">
        <f t="shared" si="36"/>
        <v/>
      </c>
      <c r="B826" s="10" t="s">
        <v>1998</v>
      </c>
      <c r="C826" s="11" t="e">
        <f>IF(B826="","",VLOOKUP(B826,#REF!,6,0))</f>
        <v>#REF!</v>
      </c>
      <c r="D826" s="12" t="s">
        <v>861</v>
      </c>
      <c r="E826" s="10" t="s">
        <v>1999</v>
      </c>
      <c r="F826" s="12" t="s">
        <v>1327</v>
      </c>
      <c r="G826" s="13">
        <v>43571</v>
      </c>
      <c r="H826" s="14" t="str">
        <f>IFERROR(IF(VLOOKUP(B826,'Oficios_-_pend_criticas'!$C$4:$D$4739,2,0)="","","X"),"")</f>
        <v/>
      </c>
      <c r="I826" s="12"/>
      <c r="J826" s="13"/>
      <c r="K826" s="10"/>
      <c r="L826" s="12" t="str">
        <f>IFERROR(VLOOKUP(B826,Retorno_da_RFB!$D$3:$I$6388,5,0),"")</f>
        <v>064</v>
      </c>
      <c r="M826" s="13">
        <f>IFERROR(VLOOKUP(B826,Retorno_da_RFB!$D$3:$I$6388,6,0),"")</f>
        <v>43593</v>
      </c>
      <c r="N826" s="10" t="str">
        <f>IFERROR(VLOOKUP(B826,Retorno_da_RFB!$D$3:$I$6388,3,0),"")</f>
        <v>8427.20.10</v>
      </c>
      <c r="O826" s="10" t="str">
        <f>IFERROR(VLOOKUP(B826,Retorno_da_RFB!$D$3:$I$6388,4,0),"")</f>
        <v>Empilhadeiras autopropulsadas, acionadas por motor a gasolina, a diesel ou a gás liquefeito de petróleo (GLP), para elevação, transporte e armazenagem de carga, com capacidade de movimentação de carga entre 7.000 e 18.000kg, com ou sem garfo.</v>
      </c>
      <c r="P826" s="12" t="str">
        <f>IFERROR(IF(N826="","",IF(VLOOKUP(LEFT(N826,10),'Universo_BK-BIT'!$A$5:$E$10005,2,0)="","X",VLOOKUP(LEFT(N826,10),'Universo_BK-BIT'!$A$5:$E$10005,2,0))),"X")</f>
        <v>BK</v>
      </c>
      <c r="Q826" s="12">
        <f>IFERROR(IF(P826="X","",VLOOKUP(LEFT(N826,10),'Universo_BK-BIT'!$A$5:$E$10005,3,0)),"")</f>
        <v>14</v>
      </c>
      <c r="R826" s="14" t="str">
        <f t="shared" si="37"/>
        <v/>
      </c>
      <c r="S826" s="14" t="str">
        <f t="shared" si="38"/>
        <v/>
      </c>
      <c r="T826" s="14"/>
      <c r="U826" s="14" t="str">
        <f ca="1">IFERROR(IF(P826="X",IF(VLOOKUP(B826,'Oficios_-_pend_criticas'!$C$3:$J$4739,5,0)="","",IF(VLOOKUP(B826,'Oficios_-_pend_criticas'!$C$3:$J$4739,7,0)="",IF(TODAY()&gt;VLOOKUP(B826,'Oficios_-_pend_criticas'!$C$3:$J$4739,5,0),"X",""),IF(VLOOKUP(B826,'Oficios_-_pend_criticas'!$C$3:$J$4739,7,0)&gt;VLOOKUP(B826,'Oficios_-_pend_criticas'!$C$3:$J$4739,5,0),"X",""))),""),"")</f>
        <v/>
      </c>
      <c r="V826" s="14" t="str">
        <f ca="1">IFERROR(IF(Q826=0,IF(VLOOKUP(B826,'Oficios_-_pend_criticas'!$C$3:$J$4739,5,0)="","",IF(VLOOKUP(B826,'Oficios_-_pend_criticas'!$C$3:$J$4739,7,0)="",IF(TODAY()&gt;VLOOKUP(B826,'Oficios_-_pend_criticas'!$C$3:$J$4739,5,0),"X",""),IF(VLOOKUP(B826,'Oficios_-_pend_criticas'!$C$3:$J$4739,7,0)&gt;VLOOKUP(B826,'Oficios_-_pend_criticas'!$C$3:$J$4739,5,0),"X",""))),""),"")</f>
        <v/>
      </c>
      <c r="W826" s="14" t="str">
        <f ca="1">IFERROR(IF(P826&lt;&gt;"X",IF(Q826&gt;0,IF(VLOOKUP(B826,'Oficios_-_pend_criticas'!$C$4:$J$4739,5,0)="","",IF(VLOOKUP(B826,'Oficios_-_pend_criticas'!$C$4:$J$4739,7,0)="",IF(TODAY()&gt;VLOOKUP(B826,'Oficios_-_pend_criticas'!$C$4:$J$4739,5,0),"X",""),IF(VLOOKUP(B826,'Oficios_-_pend_criticas'!$C$4:$J$4739,7,0)&gt;VLOOKUP(B826,'Oficios_-_pend_criticas'!$C$4:$J$4739,5,0),"X",""))),""),""),"")</f>
        <v/>
      </c>
    </row>
    <row r="827" spans="1:23" ht="36.75" hidden="1" customHeight="1" x14ac:dyDescent="0.25">
      <c r="A827" s="9" t="str">
        <f t="shared" si="36"/>
        <v/>
      </c>
      <c r="B827" s="10" t="s">
        <v>2000</v>
      </c>
      <c r="C827" s="11" t="e">
        <f>IF(B827="","",VLOOKUP(B827,#REF!,6,0))</f>
        <v>#REF!</v>
      </c>
      <c r="D827" s="12" t="s">
        <v>536</v>
      </c>
      <c r="E827" s="10" t="s">
        <v>2001</v>
      </c>
      <c r="F827" s="12" t="s">
        <v>1327</v>
      </c>
      <c r="G827" s="13">
        <v>43571</v>
      </c>
      <c r="H827" s="14" t="str">
        <f>IFERROR(IF(VLOOKUP(B827,'Oficios_-_pend_criticas'!$C$4:$D$4739,2,0)="","","X"),"")</f>
        <v/>
      </c>
      <c r="I827" s="12"/>
      <c r="J827" s="13"/>
      <c r="K827" s="10"/>
      <c r="L827" s="12" t="str">
        <f>IFERROR(VLOOKUP(B827,Retorno_da_RFB!$D$3:$I$6388,5,0),"")</f>
        <v>064</v>
      </c>
      <c r="M827" s="13">
        <f>IFERROR(VLOOKUP(B827,Retorno_da_RFB!$D$3:$I$6388,6,0),"")</f>
        <v>43593</v>
      </c>
      <c r="N827" s="10" t="str">
        <f>IFERROR(VLOOKUP(B827,Retorno_da_RFB!$D$3:$I$6388,3,0),"")</f>
        <v>8427.10.19</v>
      </c>
      <c r="O827" s="10" t="str">
        <f>IFERROR(VLOOKUP(B827,Retorno_da_RFB!$D$3:$I$6388,4,0),"")</f>
        <v>Empilhadeiras autopropulsadas contrabalanceadas, acionadas por motor elétrico de corrente alternada (AC), com articulação superior a 200graus do eixo dianteiro, protetor do operador apoiado em 4 hastes, com capacidade máxima de carga entre 1.500 a 5.500kg, com ou sem torre de elevação.</v>
      </c>
      <c r="P827" s="12" t="str">
        <f>IFERROR(IF(N827="","",IF(VLOOKUP(LEFT(N827,10),'Universo_BK-BIT'!$A$5:$E$10005,2,0)="","X",VLOOKUP(LEFT(N827,10),'Universo_BK-BIT'!$A$5:$E$10005,2,0))),"X")</f>
        <v>BK</v>
      </c>
      <c r="Q827" s="12">
        <f>IFERROR(IF(P827="X","",VLOOKUP(LEFT(N827,10),'Universo_BK-BIT'!$A$5:$E$10005,3,0)),"")</f>
        <v>14</v>
      </c>
      <c r="R827" s="14" t="str">
        <f t="shared" si="37"/>
        <v/>
      </c>
      <c r="S827" s="14" t="str">
        <f t="shared" si="38"/>
        <v/>
      </c>
      <c r="T827" s="14"/>
      <c r="U827" s="14" t="str">
        <f ca="1">IFERROR(IF(P827="X",IF(VLOOKUP(B827,'Oficios_-_pend_criticas'!$C$3:$J$4739,5,0)="","",IF(VLOOKUP(B827,'Oficios_-_pend_criticas'!$C$3:$J$4739,7,0)="",IF(TODAY()&gt;VLOOKUP(B827,'Oficios_-_pend_criticas'!$C$3:$J$4739,5,0),"X",""),IF(VLOOKUP(B827,'Oficios_-_pend_criticas'!$C$3:$J$4739,7,0)&gt;VLOOKUP(B827,'Oficios_-_pend_criticas'!$C$3:$J$4739,5,0),"X",""))),""),"")</f>
        <v/>
      </c>
      <c r="V827" s="14" t="str">
        <f ca="1">IFERROR(IF(Q827=0,IF(VLOOKUP(B827,'Oficios_-_pend_criticas'!$C$3:$J$4739,5,0)="","",IF(VLOOKUP(B827,'Oficios_-_pend_criticas'!$C$3:$J$4739,7,0)="",IF(TODAY()&gt;VLOOKUP(B827,'Oficios_-_pend_criticas'!$C$3:$J$4739,5,0),"X",""),IF(VLOOKUP(B827,'Oficios_-_pend_criticas'!$C$3:$J$4739,7,0)&gt;VLOOKUP(B827,'Oficios_-_pend_criticas'!$C$3:$J$4739,5,0),"X",""))),""),"")</f>
        <v/>
      </c>
      <c r="W827" s="14" t="str">
        <f ca="1">IFERROR(IF(P827&lt;&gt;"X",IF(Q827&gt;0,IF(VLOOKUP(B827,'Oficios_-_pend_criticas'!$C$4:$J$4739,5,0)="","",IF(VLOOKUP(B827,'Oficios_-_pend_criticas'!$C$4:$J$4739,7,0)="",IF(TODAY()&gt;VLOOKUP(B827,'Oficios_-_pend_criticas'!$C$4:$J$4739,5,0),"X",""),IF(VLOOKUP(B827,'Oficios_-_pend_criticas'!$C$4:$J$4739,7,0)&gt;VLOOKUP(B827,'Oficios_-_pend_criticas'!$C$4:$J$4739,5,0),"X",""))),""),""),"")</f>
        <v/>
      </c>
    </row>
    <row r="828" spans="1:23" ht="36.75" hidden="1" customHeight="1" x14ac:dyDescent="0.25">
      <c r="A828" s="9" t="str">
        <f t="shared" si="36"/>
        <v/>
      </c>
      <c r="B828" s="10" t="s">
        <v>2002</v>
      </c>
      <c r="C828" s="11" t="e">
        <f>IF(B828="","",VLOOKUP(B828,#REF!,6,0))</f>
        <v>#REF!</v>
      </c>
      <c r="D828" s="12" t="s">
        <v>1266</v>
      </c>
      <c r="E828" s="10" t="s">
        <v>2003</v>
      </c>
      <c r="F828" s="12" t="s">
        <v>1327</v>
      </c>
      <c r="G828" s="13">
        <v>43571</v>
      </c>
      <c r="H828" s="14" t="str">
        <f>IFERROR(IF(VLOOKUP(B828,'Oficios_-_pend_criticas'!$C$4:$D$4739,2,0)="","","X"),"")</f>
        <v/>
      </c>
      <c r="I828" s="12"/>
      <c r="J828" s="13"/>
      <c r="K828" s="10"/>
      <c r="L828" s="12" t="str">
        <f>IFERROR(VLOOKUP(B828,Retorno_da_RFB!$D$3:$I$6388,5,0),"")</f>
        <v>064</v>
      </c>
      <c r="M828" s="13">
        <f>IFERROR(VLOOKUP(B828,Retorno_da_RFB!$D$3:$I$6388,6,0),"")</f>
        <v>43593</v>
      </c>
      <c r="N828" s="10" t="str">
        <f>IFERROR(VLOOKUP(B828,Retorno_da_RFB!$D$3:$I$6388,3,0),"")</f>
        <v>8460.31.00</v>
      </c>
      <c r="O828" s="10" t="str">
        <f>IFERROR(VLOOKUP(B828,Retorno_da_RFB!$D$3:$I$6388,4,0),"")</f>
        <v>Centros para afiação de serras circulares soldadas com dentes de metal duro, com três estações de trabalho, sendo duas para afiação frontal ou dorso e uma estação para afiação dos flancos dos dentes da serra, com carga e descarga automática, com 17 eixos controlados por CNC com painel de programação móvel, com capacidade de afiação de serras com diâmetros externo entre 150 até 355mm, equipado com tanque para filtragem e refrigeração do óleo.</v>
      </c>
      <c r="P828" s="12" t="str">
        <f>IFERROR(IF(N828="","",IF(VLOOKUP(LEFT(N828,10),'Universo_BK-BIT'!$A$5:$E$10005,2,0)="","X",VLOOKUP(LEFT(N828,10),'Universo_BK-BIT'!$A$5:$E$10005,2,0))),"X")</f>
        <v>BK</v>
      </c>
      <c r="Q828" s="12">
        <f>IFERROR(IF(P828="X","",VLOOKUP(LEFT(N828,10),'Universo_BK-BIT'!$A$5:$E$10005,3,0)),"")</f>
        <v>14</v>
      </c>
      <c r="R828" s="14" t="str">
        <f t="shared" si="37"/>
        <v/>
      </c>
      <c r="S828" s="14" t="str">
        <f t="shared" si="38"/>
        <v/>
      </c>
      <c r="T828" s="14"/>
      <c r="U828" s="14" t="str">
        <f ca="1">IFERROR(IF(P828="X",IF(VLOOKUP(B828,'Oficios_-_pend_criticas'!$C$3:$J$4739,5,0)="","",IF(VLOOKUP(B828,'Oficios_-_pend_criticas'!$C$3:$J$4739,7,0)="",IF(TODAY()&gt;VLOOKUP(B828,'Oficios_-_pend_criticas'!$C$3:$J$4739,5,0),"X",""),IF(VLOOKUP(B828,'Oficios_-_pend_criticas'!$C$3:$J$4739,7,0)&gt;VLOOKUP(B828,'Oficios_-_pend_criticas'!$C$3:$J$4739,5,0),"X",""))),""),"")</f>
        <v/>
      </c>
      <c r="V828" s="14" t="str">
        <f ca="1">IFERROR(IF(Q828=0,IF(VLOOKUP(B828,'Oficios_-_pend_criticas'!$C$3:$J$4739,5,0)="","",IF(VLOOKUP(B828,'Oficios_-_pend_criticas'!$C$3:$J$4739,7,0)="",IF(TODAY()&gt;VLOOKUP(B828,'Oficios_-_pend_criticas'!$C$3:$J$4739,5,0),"X",""),IF(VLOOKUP(B828,'Oficios_-_pend_criticas'!$C$3:$J$4739,7,0)&gt;VLOOKUP(B828,'Oficios_-_pend_criticas'!$C$3:$J$4739,5,0),"X",""))),""),"")</f>
        <v/>
      </c>
      <c r="W828" s="14" t="str">
        <f ca="1">IFERROR(IF(P828&lt;&gt;"X",IF(Q828&gt;0,IF(VLOOKUP(B828,'Oficios_-_pend_criticas'!$C$4:$J$4739,5,0)="","",IF(VLOOKUP(B828,'Oficios_-_pend_criticas'!$C$4:$J$4739,7,0)="",IF(TODAY()&gt;VLOOKUP(B828,'Oficios_-_pend_criticas'!$C$4:$J$4739,5,0),"X",""),IF(VLOOKUP(B828,'Oficios_-_pend_criticas'!$C$4:$J$4739,7,0)&gt;VLOOKUP(B828,'Oficios_-_pend_criticas'!$C$4:$J$4739,5,0),"X",""))),""),""),"")</f>
        <v/>
      </c>
    </row>
    <row r="829" spans="1:23" ht="36.75" hidden="1" customHeight="1" x14ac:dyDescent="0.25">
      <c r="A829" s="9" t="str">
        <f t="shared" si="36"/>
        <v/>
      </c>
      <c r="B829" s="10" t="s">
        <v>2004</v>
      </c>
      <c r="C829" s="11" t="e">
        <f>IF(B829="","",VLOOKUP(B829,#REF!,6,0))</f>
        <v>#REF!</v>
      </c>
      <c r="D829" s="12" t="s">
        <v>1266</v>
      </c>
      <c r="E829" s="10" t="s">
        <v>2005</v>
      </c>
      <c r="F829" s="12" t="s">
        <v>1327</v>
      </c>
      <c r="G829" s="13">
        <v>43571</v>
      </c>
      <c r="H829" s="14" t="str">
        <f>IFERROR(IF(VLOOKUP(B829,'Oficios_-_pend_criticas'!$C$4:$D$4739,2,0)="","","X"),"")</f>
        <v/>
      </c>
      <c r="I829" s="12"/>
      <c r="J829" s="13"/>
      <c r="K829" s="10"/>
      <c r="L829" s="12" t="str">
        <f>IFERROR(VLOOKUP(B829,Retorno_da_RFB!$D$3:$I$6388,5,0),"")</f>
        <v>064</v>
      </c>
      <c r="M829" s="13">
        <f>IFERROR(VLOOKUP(B829,Retorno_da_RFB!$D$3:$I$6388,6,0),"")</f>
        <v>43593</v>
      </c>
      <c r="N829" s="10" t="str">
        <f>IFERROR(VLOOKUP(B829,Retorno_da_RFB!$D$3:$I$6388,3,0),"")</f>
        <v>8460.31.00</v>
      </c>
      <c r="O829" s="10" t="str">
        <f>IFERROR(VLOOKUP(B829,Retorno_da_RFB!$D$3:$I$6388,4,0),"")</f>
        <v>Máquinas automáticas refrigeradas para afiação de serras circulares, do peito e topo do dente de lâminas de serras circulares, com 8 eixos controlados por um controlador logico programável (CNC) com tela de comando “touch screen”, com acionamento com servo motores, para afiar lâminas de serras circulares até 8mm de espessura e diâmetro da serra circular de Ø180 até Ø860 mm.</v>
      </c>
      <c r="P829" s="12" t="str">
        <f>IFERROR(IF(N829="","",IF(VLOOKUP(LEFT(N829,10),'Universo_BK-BIT'!$A$5:$E$10005,2,0)="","X",VLOOKUP(LEFT(N829,10),'Universo_BK-BIT'!$A$5:$E$10005,2,0))),"X")</f>
        <v>BK</v>
      </c>
      <c r="Q829" s="12">
        <f>IFERROR(IF(P829="X","",VLOOKUP(LEFT(N829,10),'Universo_BK-BIT'!$A$5:$E$10005,3,0)),"")</f>
        <v>14</v>
      </c>
      <c r="R829" s="14" t="str">
        <f t="shared" si="37"/>
        <v/>
      </c>
      <c r="S829" s="14" t="str">
        <f t="shared" si="38"/>
        <v/>
      </c>
      <c r="T829" s="14"/>
      <c r="U829" s="14" t="str">
        <f ca="1">IFERROR(IF(P829="X",IF(VLOOKUP(B829,'Oficios_-_pend_criticas'!$C$3:$J$4739,5,0)="","",IF(VLOOKUP(B829,'Oficios_-_pend_criticas'!$C$3:$J$4739,7,0)="",IF(TODAY()&gt;VLOOKUP(B829,'Oficios_-_pend_criticas'!$C$3:$J$4739,5,0),"X",""),IF(VLOOKUP(B829,'Oficios_-_pend_criticas'!$C$3:$J$4739,7,0)&gt;VLOOKUP(B829,'Oficios_-_pend_criticas'!$C$3:$J$4739,5,0),"X",""))),""),"")</f>
        <v/>
      </c>
      <c r="V829" s="14" t="str">
        <f ca="1">IFERROR(IF(Q829=0,IF(VLOOKUP(B829,'Oficios_-_pend_criticas'!$C$3:$J$4739,5,0)="","",IF(VLOOKUP(B829,'Oficios_-_pend_criticas'!$C$3:$J$4739,7,0)="",IF(TODAY()&gt;VLOOKUP(B829,'Oficios_-_pend_criticas'!$C$3:$J$4739,5,0),"X",""),IF(VLOOKUP(B829,'Oficios_-_pend_criticas'!$C$3:$J$4739,7,0)&gt;VLOOKUP(B829,'Oficios_-_pend_criticas'!$C$3:$J$4739,5,0),"X",""))),""),"")</f>
        <v/>
      </c>
      <c r="W829" s="14" t="str">
        <f ca="1">IFERROR(IF(P829&lt;&gt;"X",IF(Q829&gt;0,IF(VLOOKUP(B829,'Oficios_-_pend_criticas'!$C$4:$J$4739,5,0)="","",IF(VLOOKUP(B829,'Oficios_-_pend_criticas'!$C$4:$J$4739,7,0)="",IF(TODAY()&gt;VLOOKUP(B829,'Oficios_-_pend_criticas'!$C$4:$J$4739,5,0),"X",""),IF(VLOOKUP(B829,'Oficios_-_pend_criticas'!$C$4:$J$4739,7,0)&gt;VLOOKUP(B829,'Oficios_-_pend_criticas'!$C$4:$J$4739,5,0),"X",""))),""),""),"")</f>
        <v/>
      </c>
    </row>
    <row r="830" spans="1:23" ht="36.75" hidden="1" customHeight="1" x14ac:dyDescent="0.25">
      <c r="A830" s="9" t="str">
        <f t="shared" si="36"/>
        <v/>
      </c>
      <c r="B830" s="10" t="s">
        <v>2006</v>
      </c>
      <c r="C830" s="11" t="e">
        <f>IF(B830="","",VLOOKUP(B830,#REF!,6,0))</f>
        <v>#REF!</v>
      </c>
      <c r="D830" s="12" t="s">
        <v>112</v>
      </c>
      <c r="E830" s="10" t="s">
        <v>2007</v>
      </c>
      <c r="F830" s="12" t="s">
        <v>1327</v>
      </c>
      <c r="G830" s="13">
        <v>43571</v>
      </c>
      <c r="H830" s="14" t="str">
        <f>IFERROR(IF(VLOOKUP(B830,'Oficios_-_pend_criticas'!$C$4:$D$4739,2,0)="","","X"),"")</f>
        <v/>
      </c>
      <c r="I830" s="12"/>
      <c r="J830" s="13"/>
      <c r="K830" s="10"/>
      <c r="L830" s="12" t="str">
        <f>IFERROR(VLOOKUP(B830,Retorno_da_RFB!$D$3:$I$6388,5,0),"")</f>
        <v>064</v>
      </c>
      <c r="M830" s="13">
        <f>IFERROR(VLOOKUP(B830,Retorno_da_RFB!$D$3:$I$6388,6,0),"")</f>
        <v>43593</v>
      </c>
      <c r="N830" s="10" t="str">
        <f>IFERROR(VLOOKUP(B830,Retorno_da_RFB!$D$3:$I$6388,3,0),"")</f>
        <v>8479.89.99</v>
      </c>
      <c r="O830" s="10" t="str">
        <f>IFERROR(VLOOKUP(B830,Retorno_da_RFB!$D$3:$I$6388,4,0),"")</f>
        <v>Máquinas para cortar tecidos e laminados sintéticos, equipadas com dois cabeçotes independentes trabalhando simultaneamente, cada qual com um equipamento que permite a oscilação da faca por meio pneumático, com quatro dispositivos puncionadores "vazadores convencionais" de tamanhos variados e com uma caneta, área de corte de 1.560 x 660mm, com esteira rotativa, com sistema de abastecimento automático de material, com painel de programação e controle de operações.</v>
      </c>
      <c r="P830" s="12" t="str">
        <f>IFERROR(IF(N830="","",IF(VLOOKUP(LEFT(N830,10),'Universo_BK-BIT'!$A$5:$E$10005,2,0)="","X",VLOOKUP(LEFT(N830,10),'Universo_BK-BIT'!$A$5:$E$10005,2,0))),"X")</f>
        <v>BK</v>
      </c>
      <c r="Q830" s="12">
        <f>IFERROR(IF(P830="X","",VLOOKUP(LEFT(N830,10),'Universo_BK-BIT'!$A$5:$E$10005,3,0)),"")</f>
        <v>14</v>
      </c>
      <c r="R830" s="14" t="str">
        <f t="shared" si="37"/>
        <v/>
      </c>
      <c r="S830" s="14" t="str">
        <f t="shared" si="38"/>
        <v/>
      </c>
      <c r="T830" s="14"/>
      <c r="U830" s="14" t="str">
        <f ca="1">IFERROR(IF(P830="X",IF(VLOOKUP(B830,'Oficios_-_pend_criticas'!$C$3:$J$4739,5,0)="","",IF(VLOOKUP(B830,'Oficios_-_pend_criticas'!$C$3:$J$4739,7,0)="",IF(TODAY()&gt;VLOOKUP(B830,'Oficios_-_pend_criticas'!$C$3:$J$4739,5,0),"X",""),IF(VLOOKUP(B830,'Oficios_-_pend_criticas'!$C$3:$J$4739,7,0)&gt;VLOOKUP(B830,'Oficios_-_pend_criticas'!$C$3:$J$4739,5,0),"X",""))),""),"")</f>
        <v/>
      </c>
      <c r="V830" s="14" t="str">
        <f ca="1">IFERROR(IF(Q830=0,IF(VLOOKUP(B830,'Oficios_-_pend_criticas'!$C$3:$J$4739,5,0)="","",IF(VLOOKUP(B830,'Oficios_-_pend_criticas'!$C$3:$J$4739,7,0)="",IF(TODAY()&gt;VLOOKUP(B830,'Oficios_-_pend_criticas'!$C$3:$J$4739,5,0),"X",""),IF(VLOOKUP(B830,'Oficios_-_pend_criticas'!$C$3:$J$4739,7,0)&gt;VLOOKUP(B830,'Oficios_-_pend_criticas'!$C$3:$J$4739,5,0),"X",""))),""),"")</f>
        <v/>
      </c>
      <c r="W830" s="14" t="str">
        <f ca="1">IFERROR(IF(P830&lt;&gt;"X",IF(Q830&gt;0,IF(VLOOKUP(B830,'Oficios_-_pend_criticas'!$C$4:$J$4739,5,0)="","",IF(VLOOKUP(B830,'Oficios_-_pend_criticas'!$C$4:$J$4739,7,0)="",IF(TODAY()&gt;VLOOKUP(B830,'Oficios_-_pend_criticas'!$C$4:$J$4739,5,0),"X",""),IF(VLOOKUP(B830,'Oficios_-_pend_criticas'!$C$4:$J$4739,7,0)&gt;VLOOKUP(B830,'Oficios_-_pend_criticas'!$C$4:$J$4739,5,0),"X",""))),""),""),"")</f>
        <v/>
      </c>
    </row>
    <row r="831" spans="1:23" ht="36.75" hidden="1" customHeight="1" x14ac:dyDescent="0.25">
      <c r="A831" s="9" t="str">
        <f t="shared" si="36"/>
        <v/>
      </c>
      <c r="B831" s="10" t="s">
        <v>2008</v>
      </c>
      <c r="C831" s="11" t="e">
        <f>IF(B831="","",VLOOKUP(B831,#REF!,6,0))</f>
        <v>#REF!</v>
      </c>
      <c r="D831" s="12" t="s">
        <v>1266</v>
      </c>
      <c r="E831" s="10" t="s">
        <v>2009</v>
      </c>
      <c r="F831" s="12" t="s">
        <v>1327</v>
      </c>
      <c r="G831" s="13">
        <v>43571</v>
      </c>
      <c r="H831" s="14" t="str">
        <f>IFERROR(IF(VLOOKUP(B831,'Oficios_-_pend_criticas'!$C$4:$D$4739,2,0)="","","X"),"")</f>
        <v/>
      </c>
      <c r="I831" s="12"/>
      <c r="J831" s="13"/>
      <c r="K831" s="10"/>
      <c r="L831" s="12" t="str">
        <f>IFERROR(VLOOKUP(B831,Retorno_da_RFB!$D$3:$I$6388,5,0),"")</f>
        <v>064</v>
      </c>
      <c r="M831" s="13">
        <f>IFERROR(VLOOKUP(B831,Retorno_da_RFB!$D$3:$I$6388,6,0),"")</f>
        <v>43593</v>
      </c>
      <c r="N831" s="10" t="str">
        <f>IFERROR(VLOOKUP(B831,Retorno_da_RFB!$D$3:$I$6388,3,0),"")</f>
        <v>8460.31.00</v>
      </c>
      <c r="O831" s="10" t="str">
        <f>IFERROR(VLOOKUP(B831,Retorno_da_RFB!$D$3:$I$6388,4,0),"")</f>
        <v>Máquinas automáticas para afiação de lâminas serra fita refrigerado, controladas por um comando numérico computadorizado (CNC) com tela “touch screen”, dotadas de 2 eixos, largura da lâmina entre 75 a 360mm, com dispositivo automático para “dressar” rebolos, com acionamento por servo motores, com regulagem do ângulo de corte controlado eletricamente, com perfis de dentes programáveis por CNC.</v>
      </c>
      <c r="P831" s="12" t="str">
        <f>IFERROR(IF(N831="","",IF(VLOOKUP(LEFT(N831,10),'Universo_BK-BIT'!$A$5:$E$10005,2,0)="","X",VLOOKUP(LEFT(N831,10),'Universo_BK-BIT'!$A$5:$E$10005,2,0))),"X")</f>
        <v>BK</v>
      </c>
      <c r="Q831" s="12">
        <f>IFERROR(IF(P831="X","",VLOOKUP(LEFT(N831,10),'Universo_BK-BIT'!$A$5:$E$10005,3,0)),"")</f>
        <v>14</v>
      </c>
      <c r="R831" s="14" t="str">
        <f t="shared" si="37"/>
        <v/>
      </c>
      <c r="S831" s="14" t="str">
        <f t="shared" si="38"/>
        <v/>
      </c>
      <c r="T831" s="14"/>
      <c r="U831" s="14" t="str">
        <f ca="1">IFERROR(IF(P831="X",IF(VLOOKUP(B831,'Oficios_-_pend_criticas'!$C$3:$J$4739,5,0)="","",IF(VLOOKUP(B831,'Oficios_-_pend_criticas'!$C$3:$J$4739,7,0)="",IF(TODAY()&gt;VLOOKUP(B831,'Oficios_-_pend_criticas'!$C$3:$J$4739,5,0),"X",""),IF(VLOOKUP(B831,'Oficios_-_pend_criticas'!$C$3:$J$4739,7,0)&gt;VLOOKUP(B831,'Oficios_-_pend_criticas'!$C$3:$J$4739,5,0),"X",""))),""),"")</f>
        <v/>
      </c>
      <c r="V831" s="14" t="str">
        <f ca="1">IFERROR(IF(Q831=0,IF(VLOOKUP(B831,'Oficios_-_pend_criticas'!$C$3:$J$4739,5,0)="","",IF(VLOOKUP(B831,'Oficios_-_pend_criticas'!$C$3:$J$4739,7,0)="",IF(TODAY()&gt;VLOOKUP(B831,'Oficios_-_pend_criticas'!$C$3:$J$4739,5,0),"X",""),IF(VLOOKUP(B831,'Oficios_-_pend_criticas'!$C$3:$J$4739,7,0)&gt;VLOOKUP(B831,'Oficios_-_pend_criticas'!$C$3:$J$4739,5,0),"X",""))),""),"")</f>
        <v/>
      </c>
      <c r="W831" s="14" t="str">
        <f ca="1">IFERROR(IF(P831&lt;&gt;"X",IF(Q831&gt;0,IF(VLOOKUP(B831,'Oficios_-_pend_criticas'!$C$4:$J$4739,5,0)="","",IF(VLOOKUP(B831,'Oficios_-_pend_criticas'!$C$4:$J$4739,7,0)="",IF(TODAY()&gt;VLOOKUP(B831,'Oficios_-_pend_criticas'!$C$4:$J$4739,5,0),"X",""),IF(VLOOKUP(B831,'Oficios_-_pend_criticas'!$C$4:$J$4739,7,0)&gt;VLOOKUP(B831,'Oficios_-_pend_criticas'!$C$4:$J$4739,5,0),"X",""))),""),""),"")</f>
        <v/>
      </c>
    </row>
    <row r="832" spans="1:23" ht="36.75" hidden="1" customHeight="1" x14ac:dyDescent="0.25">
      <c r="A832" s="9" t="str">
        <f t="shared" si="36"/>
        <v/>
      </c>
      <c r="B832" s="10" t="s">
        <v>2010</v>
      </c>
      <c r="C832" s="11" t="e">
        <f>IF(B832="","",VLOOKUP(B832,#REF!,6,0))</f>
        <v>#REF!</v>
      </c>
      <c r="D832" s="12" t="s">
        <v>1229</v>
      </c>
      <c r="E832" s="10" t="s">
        <v>2011</v>
      </c>
      <c r="F832" s="12" t="s">
        <v>1327</v>
      </c>
      <c r="G832" s="13">
        <v>43571</v>
      </c>
      <c r="H832" s="14" t="str">
        <f>IFERROR(IF(VLOOKUP(B832,'Oficios_-_pend_criticas'!$C$4:$D$4739,2,0)="","","X"),"")</f>
        <v/>
      </c>
      <c r="I832" s="12"/>
      <c r="J832" s="13"/>
      <c r="K832" s="10"/>
      <c r="L832" s="12" t="str">
        <f>IFERROR(VLOOKUP(B832,Retorno_da_RFB!$D$3:$I$6388,5,0),"")</f>
        <v>064</v>
      </c>
      <c r="M832" s="13">
        <f>IFERROR(VLOOKUP(B832,Retorno_da_RFB!$D$3:$I$6388,6,0),"")</f>
        <v>43593</v>
      </c>
      <c r="N832" s="10" t="str">
        <f>IFERROR(VLOOKUP(B832,Retorno_da_RFB!$D$3:$I$6388,3,0),"")</f>
        <v>8417.80.10</v>
      </c>
      <c r="O832" s="10" t="str">
        <f>IFERROR(VLOOKUP(B832,Retorno_da_RFB!$D$3:$I$6388,4,0),"")</f>
        <v>Fornos industriais de aquecimento a gás para indústria de revestimento cerâmico, largura interna do canal do forno até 3.250mm, comprimento do forno variável até 243,6,0m, com recuperação de ar quente de alta eficiência, isolação de baixa condução térmica e sistema de gestão do setor de resfriamento rápido com incorporação de trocador de calor interno, instalação de conjunto de flautas sopradoras transversal ao forno e instalação de queimadores oportunamente localizados para atuação durante a presença de vazios na alimentação do forno, com sistema de combustão de ar/gás modulantes.</v>
      </c>
      <c r="P832" s="12" t="str">
        <f>IFERROR(IF(N832="","",IF(VLOOKUP(LEFT(N832,10),'Universo_BK-BIT'!$A$5:$E$10005,2,0)="","X",VLOOKUP(LEFT(N832,10),'Universo_BK-BIT'!$A$5:$E$10005,2,0))),"X")</f>
        <v>BK</v>
      </c>
      <c r="Q832" s="12">
        <f>IFERROR(IF(P832="X","",VLOOKUP(LEFT(N832,10),'Universo_BK-BIT'!$A$5:$E$10005,3,0)),"")</f>
        <v>14</v>
      </c>
      <c r="R832" s="14" t="str">
        <f t="shared" si="37"/>
        <v/>
      </c>
      <c r="S832" s="14" t="str">
        <f t="shared" si="38"/>
        <v/>
      </c>
      <c r="T832" s="14"/>
      <c r="U832" s="14" t="str">
        <f ca="1">IFERROR(IF(P832="X",IF(VLOOKUP(B832,'Oficios_-_pend_criticas'!$C$3:$J$4739,5,0)="","",IF(VLOOKUP(B832,'Oficios_-_pend_criticas'!$C$3:$J$4739,7,0)="",IF(TODAY()&gt;VLOOKUP(B832,'Oficios_-_pend_criticas'!$C$3:$J$4739,5,0),"X",""),IF(VLOOKUP(B832,'Oficios_-_pend_criticas'!$C$3:$J$4739,7,0)&gt;VLOOKUP(B832,'Oficios_-_pend_criticas'!$C$3:$J$4739,5,0),"X",""))),""),"")</f>
        <v/>
      </c>
      <c r="V832" s="14" t="str">
        <f ca="1">IFERROR(IF(Q832=0,IF(VLOOKUP(B832,'Oficios_-_pend_criticas'!$C$3:$J$4739,5,0)="","",IF(VLOOKUP(B832,'Oficios_-_pend_criticas'!$C$3:$J$4739,7,0)="",IF(TODAY()&gt;VLOOKUP(B832,'Oficios_-_pend_criticas'!$C$3:$J$4739,5,0),"X",""),IF(VLOOKUP(B832,'Oficios_-_pend_criticas'!$C$3:$J$4739,7,0)&gt;VLOOKUP(B832,'Oficios_-_pend_criticas'!$C$3:$J$4739,5,0),"X",""))),""),"")</f>
        <v/>
      </c>
      <c r="W832" s="14" t="str">
        <f ca="1">IFERROR(IF(P832&lt;&gt;"X",IF(Q832&gt;0,IF(VLOOKUP(B832,'Oficios_-_pend_criticas'!$C$4:$J$4739,5,0)="","",IF(VLOOKUP(B832,'Oficios_-_pend_criticas'!$C$4:$J$4739,7,0)="",IF(TODAY()&gt;VLOOKUP(B832,'Oficios_-_pend_criticas'!$C$4:$J$4739,5,0),"X",""),IF(VLOOKUP(B832,'Oficios_-_pend_criticas'!$C$4:$J$4739,7,0)&gt;VLOOKUP(B832,'Oficios_-_pend_criticas'!$C$4:$J$4739,5,0),"X",""))),""),""),"")</f>
        <v/>
      </c>
    </row>
    <row r="833" spans="1:23" ht="36.75" hidden="1" customHeight="1" x14ac:dyDescent="0.25">
      <c r="A833" s="9" t="str">
        <f t="shared" si="36"/>
        <v/>
      </c>
      <c r="B833" s="10" t="s">
        <v>2012</v>
      </c>
      <c r="C833" s="11" t="e">
        <f>IF(B833="","",VLOOKUP(B833,#REF!,6,0))</f>
        <v>#REF!</v>
      </c>
      <c r="D833" s="12" t="s">
        <v>91</v>
      </c>
      <c r="E833" s="10" t="s">
        <v>2013</v>
      </c>
      <c r="F833" s="12" t="s">
        <v>1327</v>
      </c>
      <c r="G833" s="13">
        <v>43571</v>
      </c>
      <c r="H833" s="14" t="str">
        <f>IFERROR(IF(VLOOKUP(B833,'Oficios_-_pend_criticas'!$C$4:$D$4739,2,0)="","","X"),"")</f>
        <v/>
      </c>
      <c r="I833" s="12"/>
      <c r="J833" s="13"/>
      <c r="K833" s="10"/>
      <c r="L833" s="12" t="str">
        <f>IFERROR(VLOOKUP(B833,Retorno_da_RFB!$D$3:$I$6388,5,0),"")</f>
        <v>064</v>
      </c>
      <c r="M833" s="13">
        <f>IFERROR(VLOOKUP(B833,Retorno_da_RFB!$D$3:$I$6388,6,0),"")</f>
        <v>43593</v>
      </c>
      <c r="N833" s="10" t="str">
        <f>IFERROR(VLOOKUP(B833,Retorno_da_RFB!$D$3:$I$6388,3,0),"")</f>
        <v>8543.70.99</v>
      </c>
      <c r="O833" s="10" t="str">
        <f>IFERROR(VLOOKUP(B833,Retorno_da_RFB!$D$3:$I$6388,4,0),"")</f>
        <v>Painéis de operação e comando especial para centro de usinagem dotados de: display 23,8” touch”; processador Intel core I3-6100u; 2,3GHz; mSATA 64Gb CFAST 4GB; 8GB RAM; 2 ethernet 10/100/1000mbit; 4xusb3.0; 1xusb3.1 tipo c; 1xrs232/422/485 (rj45); 24VDC; grau de proteção IP54, botoeira principal 590/614 x 643 x 93mm; ral7024; com botão de emergência; 6 botões; 2 chaves 2 posições; 2 discos graduados; teclado 45 teclas; USB; interface ht-8; 2x “profinet”; 1xzxe-091336; 1x mouse.</v>
      </c>
      <c r="P833" s="12" t="str">
        <f>IFERROR(IF(N833="","",IF(VLOOKUP(LEFT(N833,10),'Universo_BK-BIT'!$A$5:$E$10005,2,0)="","X",VLOOKUP(LEFT(N833,10),'Universo_BK-BIT'!$A$5:$E$10005,2,0))),"X")</f>
        <v>BIT</v>
      </c>
      <c r="Q833" s="12">
        <f>IFERROR(IF(P833="X","",VLOOKUP(LEFT(N833,10),'Universo_BK-BIT'!$A$5:$E$10005,3,0)),"")</f>
        <v>12</v>
      </c>
      <c r="R833" s="14" t="str">
        <f t="shared" si="37"/>
        <v/>
      </c>
      <c r="S833" s="14" t="str">
        <f t="shared" si="38"/>
        <v/>
      </c>
      <c r="T833" s="14"/>
      <c r="U833" s="14" t="str">
        <f ca="1">IFERROR(IF(P833="X",IF(VLOOKUP(B833,'Oficios_-_pend_criticas'!$C$3:$J$4739,5,0)="","",IF(VLOOKUP(B833,'Oficios_-_pend_criticas'!$C$3:$J$4739,7,0)="",IF(TODAY()&gt;VLOOKUP(B833,'Oficios_-_pend_criticas'!$C$3:$J$4739,5,0),"X",""),IF(VLOOKUP(B833,'Oficios_-_pend_criticas'!$C$3:$J$4739,7,0)&gt;VLOOKUP(B833,'Oficios_-_pend_criticas'!$C$3:$J$4739,5,0),"X",""))),""),"")</f>
        <v/>
      </c>
      <c r="V833" s="14" t="str">
        <f ca="1">IFERROR(IF(Q833=0,IF(VLOOKUP(B833,'Oficios_-_pend_criticas'!$C$3:$J$4739,5,0)="","",IF(VLOOKUP(B833,'Oficios_-_pend_criticas'!$C$3:$J$4739,7,0)="",IF(TODAY()&gt;VLOOKUP(B833,'Oficios_-_pend_criticas'!$C$3:$J$4739,5,0),"X",""),IF(VLOOKUP(B833,'Oficios_-_pend_criticas'!$C$3:$J$4739,7,0)&gt;VLOOKUP(B833,'Oficios_-_pend_criticas'!$C$3:$J$4739,5,0),"X",""))),""),"")</f>
        <v/>
      </c>
      <c r="W833" s="14" t="str">
        <f ca="1">IFERROR(IF(P833&lt;&gt;"X",IF(Q833&gt;0,IF(VLOOKUP(B833,'Oficios_-_pend_criticas'!$C$4:$J$4739,5,0)="","",IF(VLOOKUP(B833,'Oficios_-_pend_criticas'!$C$4:$J$4739,7,0)="",IF(TODAY()&gt;VLOOKUP(B833,'Oficios_-_pend_criticas'!$C$4:$J$4739,5,0),"X",""),IF(VLOOKUP(B833,'Oficios_-_pend_criticas'!$C$4:$J$4739,7,0)&gt;VLOOKUP(B833,'Oficios_-_pend_criticas'!$C$4:$J$4739,5,0),"X",""))),""),""),"")</f>
        <v/>
      </c>
    </row>
    <row r="834" spans="1:23" ht="36.75" hidden="1" customHeight="1" x14ac:dyDescent="0.25">
      <c r="A834" s="9" t="str">
        <f t="shared" si="36"/>
        <v/>
      </c>
      <c r="B834" s="10" t="s">
        <v>2014</v>
      </c>
      <c r="C834" s="11" t="e">
        <f>IF(B834="","",VLOOKUP(B834,#REF!,6,0))</f>
        <v>#REF!</v>
      </c>
      <c r="D834" s="12" t="s">
        <v>725</v>
      </c>
      <c r="E834" s="10" t="s">
        <v>2015</v>
      </c>
      <c r="F834" s="12" t="s">
        <v>1327</v>
      </c>
      <c r="G834" s="13">
        <v>43571</v>
      </c>
      <c r="H834" s="14" t="str">
        <f>IFERROR(IF(VLOOKUP(B834,'Oficios_-_pend_criticas'!$C$4:$D$4739,2,0)="","","X"),"")</f>
        <v/>
      </c>
      <c r="I834" s="12"/>
      <c r="J834" s="13"/>
      <c r="K834" s="10"/>
      <c r="L834" s="12" t="str">
        <f>IFERROR(VLOOKUP(B834,Retorno_da_RFB!$D$3:$I$6388,5,0),"")</f>
        <v>064</v>
      </c>
      <c r="M834" s="13">
        <f>IFERROR(VLOOKUP(B834,Retorno_da_RFB!$D$3:$I$6388,6,0),"")</f>
        <v>43593</v>
      </c>
      <c r="N834" s="10" t="str">
        <f>IFERROR(VLOOKUP(B834,Retorno_da_RFB!$D$3:$I$6388,3,0),"")</f>
        <v>8462.91.19</v>
      </c>
      <c r="O834" s="10" t="str">
        <f>IFERROR(VLOOKUP(B834,Retorno_da_RFB!$D$3:$I$6388,4,0),"")</f>
        <v>Prensas hidráulicas para marcar, suspender e girar moldes e matrizes de injeção para ajustes e correções, equipadas com painel de controle fixo e remoto para segurança e operação, dispositivo anti-queda, capacidade máxima de 300t, equipadas com 2 mesas, uma superior giratória de 180° e outra inferior deslizante para movimentos no sentido horizontal, ambas com tamanhos de 3.000 x 2.200mm, capacidade de levantar moldes até 100t, altura aberta até 2.300mm, curso 500mm ângulo de reversão 180º, velocidade descendente 120mm/seg, velocidade de pressão 15~5mm/seg, velocidade crescente 120 mm/seg.</v>
      </c>
      <c r="P834" s="12" t="str">
        <f>IFERROR(IF(N834="","",IF(VLOOKUP(LEFT(N834,10),'Universo_BK-BIT'!$A$5:$E$10005,2,0)="","X",VLOOKUP(LEFT(N834,10),'Universo_BK-BIT'!$A$5:$E$10005,2,0))),"X")</f>
        <v>BK</v>
      </c>
      <c r="Q834" s="12">
        <f>IFERROR(IF(P834="X","",VLOOKUP(LEFT(N834,10),'Universo_BK-BIT'!$A$5:$E$10005,3,0)),"")</f>
        <v>14</v>
      </c>
      <c r="R834" s="14" t="str">
        <f t="shared" si="37"/>
        <v/>
      </c>
      <c r="S834" s="14" t="str">
        <f t="shared" si="38"/>
        <v/>
      </c>
      <c r="T834" s="14"/>
      <c r="U834" s="14" t="str">
        <f ca="1">IFERROR(IF(P834="X",IF(VLOOKUP(B834,'Oficios_-_pend_criticas'!$C$3:$J$4739,5,0)="","",IF(VLOOKUP(B834,'Oficios_-_pend_criticas'!$C$3:$J$4739,7,0)="",IF(TODAY()&gt;VLOOKUP(B834,'Oficios_-_pend_criticas'!$C$3:$J$4739,5,0),"X",""),IF(VLOOKUP(B834,'Oficios_-_pend_criticas'!$C$3:$J$4739,7,0)&gt;VLOOKUP(B834,'Oficios_-_pend_criticas'!$C$3:$J$4739,5,0),"X",""))),""),"")</f>
        <v/>
      </c>
      <c r="V834" s="14" t="str">
        <f ca="1">IFERROR(IF(Q834=0,IF(VLOOKUP(B834,'Oficios_-_pend_criticas'!$C$3:$J$4739,5,0)="","",IF(VLOOKUP(B834,'Oficios_-_pend_criticas'!$C$3:$J$4739,7,0)="",IF(TODAY()&gt;VLOOKUP(B834,'Oficios_-_pend_criticas'!$C$3:$J$4739,5,0),"X",""),IF(VLOOKUP(B834,'Oficios_-_pend_criticas'!$C$3:$J$4739,7,0)&gt;VLOOKUP(B834,'Oficios_-_pend_criticas'!$C$3:$J$4739,5,0),"X",""))),""),"")</f>
        <v/>
      </c>
      <c r="W834" s="14" t="str">
        <f ca="1">IFERROR(IF(P834&lt;&gt;"X",IF(Q834&gt;0,IF(VLOOKUP(B834,'Oficios_-_pend_criticas'!$C$4:$J$4739,5,0)="","",IF(VLOOKUP(B834,'Oficios_-_pend_criticas'!$C$4:$J$4739,7,0)="",IF(TODAY()&gt;VLOOKUP(B834,'Oficios_-_pend_criticas'!$C$4:$J$4739,5,0),"X",""),IF(VLOOKUP(B834,'Oficios_-_pend_criticas'!$C$4:$J$4739,7,0)&gt;VLOOKUP(B834,'Oficios_-_pend_criticas'!$C$4:$J$4739,5,0),"X",""))),""),""),"")</f>
        <v/>
      </c>
    </row>
    <row r="835" spans="1:23" ht="36.75" hidden="1" customHeight="1" x14ac:dyDescent="0.25">
      <c r="A835" s="9" t="str">
        <f t="shared" ref="A835:A898" si="39">IF(COUNTIF(B:B,B835)&gt;1,"X","")</f>
        <v/>
      </c>
      <c r="B835" s="10" t="s">
        <v>2016</v>
      </c>
      <c r="C835" s="11" t="e">
        <f>IF(B835="","",VLOOKUP(B835,#REF!,6,0))</f>
        <v>#REF!</v>
      </c>
      <c r="D835" s="12" t="s">
        <v>175</v>
      </c>
      <c r="E835" s="10" t="s">
        <v>2017</v>
      </c>
      <c r="F835" s="12" t="s">
        <v>1327</v>
      </c>
      <c r="G835" s="13">
        <v>43571</v>
      </c>
      <c r="H835" s="14" t="str">
        <f>IFERROR(IF(VLOOKUP(B835,'Oficios_-_pend_criticas'!$C$4:$D$4739,2,0)="","","X"),"")</f>
        <v/>
      </c>
      <c r="I835" s="12"/>
      <c r="J835" s="13"/>
      <c r="K835" s="10"/>
      <c r="L835" s="12" t="str">
        <f>IFERROR(VLOOKUP(B835,Retorno_da_RFB!$D$3:$I$6388,5,0),"")</f>
        <v>064</v>
      </c>
      <c r="M835" s="13">
        <f>IFERROR(VLOOKUP(B835,Retorno_da_RFB!$D$3:$I$6388,6,0),"")</f>
        <v>43593</v>
      </c>
      <c r="N835" s="10" t="str">
        <f>IFERROR(VLOOKUP(B835,Retorno_da_RFB!$D$3:$I$6388,3,0),"")</f>
        <v>8428.39.90</v>
      </c>
      <c r="O835" s="10" t="str">
        <f>IFERROR(VLOOKUP(B835,Retorno_da_RFB!$D$3:$I$6388,4,0),"")</f>
        <v>Carregadores automáticos de chapas para equipamento de gravação de chapas “offset”, que comporta gavetas com capacidade de até 600 unidades, que alimenta o processo de gravação das chapas todas as vezes que recebe um comando do sistema de software “fluxo de trabalho”, levando a chapa da medida especifica, por meio de um sistema robotizado, sem a intervenção de operadores; cujo tamanho máximo da chapa é de 2.280mm de largura e 1.600mm de altura; com espessura de 0,20mm até 0,50mm; com 4 cassetes com capacidade de até 75 unidades cada; com voltagem monofásica 200V-240V e de 10A e 2,0kW; com peso de aproximadamente 2.540kg.</v>
      </c>
      <c r="P835" s="12" t="str">
        <f>IFERROR(IF(N835="","",IF(VLOOKUP(LEFT(N835,10),'Universo_BK-BIT'!$A$5:$E$10005,2,0)="","X",VLOOKUP(LEFT(N835,10),'Universo_BK-BIT'!$A$5:$E$10005,2,0))),"X")</f>
        <v>BK</v>
      </c>
      <c r="Q835" s="12">
        <f>IFERROR(IF(P835="X","",VLOOKUP(LEFT(N835,10),'Universo_BK-BIT'!$A$5:$E$10005,3,0)),"")</f>
        <v>14</v>
      </c>
      <c r="R835" s="14" t="str">
        <f t="shared" ref="R835:R898" si="40">IF(N835="","",IF(LEFT(N835,10)=LEFT(D835,10),"","X"))</f>
        <v>X</v>
      </c>
      <c r="S835" s="14" t="str">
        <f t="shared" ref="S835:S898" si="41">IF(O835="","",IF(LEN(O835)&lt;=LEN(E835)+2,IF(LEN(O835)&gt;=LEN(E835)-2,"","X"),"X"))</f>
        <v/>
      </c>
      <c r="T835" s="14"/>
      <c r="U835" s="14" t="str">
        <f ca="1">IFERROR(IF(P835="X",IF(VLOOKUP(B835,'Oficios_-_pend_criticas'!$C$3:$J$4739,5,0)="","",IF(VLOOKUP(B835,'Oficios_-_pend_criticas'!$C$3:$J$4739,7,0)="",IF(TODAY()&gt;VLOOKUP(B835,'Oficios_-_pend_criticas'!$C$3:$J$4739,5,0),"X",""),IF(VLOOKUP(B835,'Oficios_-_pend_criticas'!$C$3:$J$4739,7,0)&gt;VLOOKUP(B835,'Oficios_-_pend_criticas'!$C$3:$J$4739,5,0),"X",""))),""),"")</f>
        <v/>
      </c>
      <c r="V835" s="14" t="str">
        <f ca="1">IFERROR(IF(Q835=0,IF(VLOOKUP(B835,'Oficios_-_pend_criticas'!$C$3:$J$4739,5,0)="","",IF(VLOOKUP(B835,'Oficios_-_pend_criticas'!$C$3:$J$4739,7,0)="",IF(TODAY()&gt;VLOOKUP(B835,'Oficios_-_pend_criticas'!$C$3:$J$4739,5,0),"X",""),IF(VLOOKUP(B835,'Oficios_-_pend_criticas'!$C$3:$J$4739,7,0)&gt;VLOOKUP(B835,'Oficios_-_pend_criticas'!$C$3:$J$4739,5,0),"X",""))),""),"")</f>
        <v/>
      </c>
      <c r="W835" s="14" t="str">
        <f ca="1">IFERROR(IF(P835&lt;&gt;"X",IF(Q835&gt;0,IF(VLOOKUP(B835,'Oficios_-_pend_criticas'!$C$4:$J$4739,5,0)="","",IF(VLOOKUP(B835,'Oficios_-_pend_criticas'!$C$4:$J$4739,7,0)="",IF(TODAY()&gt;VLOOKUP(B835,'Oficios_-_pend_criticas'!$C$4:$J$4739,5,0),"X",""),IF(VLOOKUP(B835,'Oficios_-_pend_criticas'!$C$4:$J$4739,7,0)&gt;VLOOKUP(B835,'Oficios_-_pend_criticas'!$C$4:$J$4739,5,0),"X",""))),""),""),"")</f>
        <v/>
      </c>
    </row>
    <row r="836" spans="1:23" ht="36.75" hidden="1" customHeight="1" x14ac:dyDescent="0.25">
      <c r="A836" s="9" t="str">
        <f t="shared" si="39"/>
        <v/>
      </c>
      <c r="B836" s="10" t="s">
        <v>2018</v>
      </c>
      <c r="C836" s="11" t="e">
        <f>IF(B836="","",VLOOKUP(B836,#REF!,6,0))</f>
        <v>#REF!</v>
      </c>
      <c r="D836" s="12" t="s">
        <v>135</v>
      </c>
      <c r="E836" s="10" t="s">
        <v>2019</v>
      </c>
      <c r="F836" s="12" t="s">
        <v>1327</v>
      </c>
      <c r="G836" s="13">
        <v>43571</v>
      </c>
      <c r="H836" s="14" t="str">
        <f>IFERROR(IF(VLOOKUP(B836,'Oficios_-_pend_criticas'!$C$4:$D$4739,2,0)="","","X"),"")</f>
        <v/>
      </c>
      <c r="I836" s="12"/>
      <c r="J836" s="13"/>
      <c r="K836" s="10"/>
      <c r="L836" s="12" t="str">
        <f>IFERROR(VLOOKUP(B836,Retorno_da_RFB!$D$3:$I$6388,5,0),"")</f>
        <v>064</v>
      </c>
      <c r="M836" s="13">
        <f>IFERROR(VLOOKUP(B836,Retorno_da_RFB!$D$3:$I$6388,6,0),"")</f>
        <v>43593</v>
      </c>
      <c r="N836" s="10" t="str">
        <f>IFERROR(VLOOKUP(B836,Retorno_da_RFB!$D$3:$I$6388,3,0),"")</f>
        <v>9031.49.90</v>
      </c>
      <c r="O836" s="10" t="str">
        <f>IFERROR(VLOOKUP(B836,Retorno_da_RFB!$D$3:$I$6388,4,0),"")</f>
        <v>Sistemas ópticos para inspeção de impressão ou acabamento de etiquetas mesmo de materiais reflexivos, com detecção e contagem de resíduos de aparas (esqueleto), de repetições e de faltas de etiquetas para até 20 fileiras, detecção estroboscópica digital de defeitos de impressão com diâmetros de 1 a 5mm e com variações menores que 1 mm, sincronização automática de imagem, velocidade máxima de 250 metros/minuto, capacidade de largura do material entre 330 e 850mm, movimento máximo lateral de +/- 12mm, com ou sem iluminação por ultravioleta com comprimento de onda de 365nm, consistindo de unidade de câmera colorida com capacidade para até 30 imagens/segundo, unidade central de processamento (CPU) industrial, monitor de interface tipo “touch screen” para comando, monitor “HD” para exibição em tempo real dos defeitos, e “encoder” com roda de contato.</v>
      </c>
      <c r="P836" s="12" t="str">
        <f>IFERROR(IF(N836="","",IF(VLOOKUP(LEFT(N836,10),'Universo_BK-BIT'!$A$5:$E$10005,2,0)="","X",VLOOKUP(LEFT(N836,10),'Universo_BK-BIT'!$A$5:$E$10005,2,0))),"X")</f>
        <v>BK</v>
      </c>
      <c r="Q836" s="12">
        <f>IFERROR(IF(P836="X","",VLOOKUP(LEFT(N836,10),'Universo_BK-BIT'!$A$5:$E$10005,3,0)),"")</f>
        <v>14</v>
      </c>
      <c r="R836" s="14" t="str">
        <f t="shared" si="40"/>
        <v/>
      </c>
      <c r="S836" s="14" t="str">
        <f t="shared" si="41"/>
        <v/>
      </c>
      <c r="T836" s="14"/>
      <c r="U836" s="14" t="str">
        <f ca="1">IFERROR(IF(P836="X",IF(VLOOKUP(B836,'Oficios_-_pend_criticas'!$C$3:$J$4739,5,0)="","",IF(VLOOKUP(B836,'Oficios_-_pend_criticas'!$C$3:$J$4739,7,0)="",IF(TODAY()&gt;VLOOKUP(B836,'Oficios_-_pend_criticas'!$C$3:$J$4739,5,0),"X",""),IF(VLOOKUP(B836,'Oficios_-_pend_criticas'!$C$3:$J$4739,7,0)&gt;VLOOKUP(B836,'Oficios_-_pend_criticas'!$C$3:$J$4739,5,0),"X",""))),""),"")</f>
        <v/>
      </c>
      <c r="V836" s="14" t="str">
        <f ca="1">IFERROR(IF(Q836=0,IF(VLOOKUP(B836,'Oficios_-_pend_criticas'!$C$3:$J$4739,5,0)="","",IF(VLOOKUP(B836,'Oficios_-_pend_criticas'!$C$3:$J$4739,7,0)="",IF(TODAY()&gt;VLOOKUP(B836,'Oficios_-_pend_criticas'!$C$3:$J$4739,5,0),"X",""),IF(VLOOKUP(B836,'Oficios_-_pend_criticas'!$C$3:$J$4739,7,0)&gt;VLOOKUP(B836,'Oficios_-_pend_criticas'!$C$3:$J$4739,5,0),"X",""))),""),"")</f>
        <v/>
      </c>
      <c r="W836" s="14" t="str">
        <f ca="1">IFERROR(IF(P836&lt;&gt;"X",IF(Q836&gt;0,IF(VLOOKUP(B836,'Oficios_-_pend_criticas'!$C$4:$J$4739,5,0)="","",IF(VLOOKUP(B836,'Oficios_-_pend_criticas'!$C$4:$J$4739,7,0)="",IF(TODAY()&gt;VLOOKUP(B836,'Oficios_-_pend_criticas'!$C$4:$J$4739,5,0),"X",""),IF(VLOOKUP(B836,'Oficios_-_pend_criticas'!$C$4:$J$4739,7,0)&gt;VLOOKUP(B836,'Oficios_-_pend_criticas'!$C$4:$J$4739,5,0),"X",""))),""),""),"")</f>
        <v/>
      </c>
    </row>
    <row r="837" spans="1:23" ht="36.75" hidden="1" customHeight="1" x14ac:dyDescent="0.25">
      <c r="A837" s="9" t="str">
        <f t="shared" si="39"/>
        <v/>
      </c>
      <c r="B837" s="10" t="s">
        <v>2020</v>
      </c>
      <c r="C837" s="11" t="e">
        <f>IF(B837="","",VLOOKUP(B837,#REF!,6,0))</f>
        <v>#REF!</v>
      </c>
      <c r="D837" s="12" t="s">
        <v>243</v>
      </c>
      <c r="E837" s="10" t="s">
        <v>2021</v>
      </c>
      <c r="F837" s="12" t="s">
        <v>1327</v>
      </c>
      <c r="G837" s="13">
        <v>43571</v>
      </c>
      <c r="H837" s="14" t="str">
        <f>IFERROR(IF(VLOOKUP(B837,'Oficios_-_pend_criticas'!$C$4:$D$4739,2,0)="","","X"),"")</f>
        <v/>
      </c>
      <c r="I837" s="12"/>
      <c r="J837" s="13"/>
      <c r="K837" s="10"/>
      <c r="L837" s="12" t="str">
        <f>IFERROR(VLOOKUP(B837,Retorno_da_RFB!$D$3:$I$6388,5,0),"")</f>
        <v>064</v>
      </c>
      <c r="M837" s="13">
        <f>IFERROR(VLOOKUP(B837,Retorno_da_RFB!$D$3:$I$6388,6,0),"")</f>
        <v>43593</v>
      </c>
      <c r="N837" s="10" t="str">
        <f>IFERROR(VLOOKUP(B837,Retorno_da_RFB!$D$3:$I$6388,3,0),"")</f>
        <v>8515.80.90</v>
      </c>
      <c r="O837" s="10" t="str">
        <f>IFERROR(VLOOKUP(B837,Retorno_da_RFB!$D$3:$I$6388,4,0),"")</f>
        <v>Máquinas automáticas, de comando numérico computadorizado (CNC), para aplicação de estelite em dentes de serras de fita, circulares ou alternativas, com carenagem fechada, para serras circulares com diâmetro compreendido entre 250 a 1.200mm, para serras fitas de 60 a 360mm de largura, com sistema automático de alimentação de varetas de estelite, com velocidade de 8 dentes por minuto.</v>
      </c>
      <c r="P837" s="12" t="str">
        <f>IFERROR(IF(N837="","",IF(VLOOKUP(LEFT(N837,10),'Universo_BK-BIT'!$A$5:$E$10005,2,0)="","X",VLOOKUP(LEFT(N837,10),'Universo_BK-BIT'!$A$5:$E$10005,2,0))),"X")</f>
        <v>BK</v>
      </c>
      <c r="Q837" s="12">
        <f>IFERROR(IF(P837="X","",VLOOKUP(LEFT(N837,10),'Universo_BK-BIT'!$A$5:$E$10005,3,0)),"")</f>
        <v>14</v>
      </c>
      <c r="R837" s="14" t="str">
        <f t="shared" si="40"/>
        <v/>
      </c>
      <c r="S837" s="14" t="str">
        <f t="shared" si="41"/>
        <v/>
      </c>
      <c r="T837" s="14"/>
      <c r="U837" s="14" t="str">
        <f ca="1">IFERROR(IF(P837="X",IF(VLOOKUP(B837,'Oficios_-_pend_criticas'!$C$3:$J$4739,5,0)="","",IF(VLOOKUP(B837,'Oficios_-_pend_criticas'!$C$3:$J$4739,7,0)="",IF(TODAY()&gt;VLOOKUP(B837,'Oficios_-_pend_criticas'!$C$3:$J$4739,5,0),"X",""),IF(VLOOKUP(B837,'Oficios_-_pend_criticas'!$C$3:$J$4739,7,0)&gt;VLOOKUP(B837,'Oficios_-_pend_criticas'!$C$3:$J$4739,5,0),"X",""))),""),"")</f>
        <v/>
      </c>
      <c r="V837" s="14" t="str">
        <f ca="1">IFERROR(IF(Q837=0,IF(VLOOKUP(B837,'Oficios_-_pend_criticas'!$C$3:$J$4739,5,0)="","",IF(VLOOKUP(B837,'Oficios_-_pend_criticas'!$C$3:$J$4739,7,0)="",IF(TODAY()&gt;VLOOKUP(B837,'Oficios_-_pend_criticas'!$C$3:$J$4739,5,0),"X",""),IF(VLOOKUP(B837,'Oficios_-_pend_criticas'!$C$3:$J$4739,7,0)&gt;VLOOKUP(B837,'Oficios_-_pend_criticas'!$C$3:$J$4739,5,0),"X",""))),""),"")</f>
        <v/>
      </c>
      <c r="W837" s="14" t="str">
        <f ca="1">IFERROR(IF(P837&lt;&gt;"X",IF(Q837&gt;0,IF(VLOOKUP(B837,'Oficios_-_pend_criticas'!$C$4:$J$4739,5,0)="","",IF(VLOOKUP(B837,'Oficios_-_pend_criticas'!$C$4:$J$4739,7,0)="",IF(TODAY()&gt;VLOOKUP(B837,'Oficios_-_pend_criticas'!$C$4:$J$4739,5,0),"X",""),IF(VLOOKUP(B837,'Oficios_-_pend_criticas'!$C$4:$J$4739,7,0)&gt;VLOOKUP(B837,'Oficios_-_pend_criticas'!$C$4:$J$4739,5,0),"X",""))),""),""),"")</f>
        <v/>
      </c>
    </row>
    <row r="838" spans="1:23" ht="36.75" hidden="1" customHeight="1" x14ac:dyDescent="0.25">
      <c r="A838" s="9" t="str">
        <f t="shared" si="39"/>
        <v/>
      </c>
      <c r="B838" s="10" t="s">
        <v>2022</v>
      </c>
      <c r="C838" s="11" t="e">
        <f>IF(B838="","",VLOOKUP(B838,#REF!,6,0))</f>
        <v>#REF!</v>
      </c>
      <c r="D838" s="12" t="s">
        <v>243</v>
      </c>
      <c r="E838" s="10" t="s">
        <v>2023</v>
      </c>
      <c r="F838" s="12" t="s">
        <v>1327</v>
      </c>
      <c r="G838" s="13">
        <v>43571</v>
      </c>
      <c r="H838" s="14" t="str">
        <f>IFERROR(IF(VLOOKUP(B838,'Oficios_-_pend_criticas'!$C$4:$D$4739,2,0)="","","X"),"")</f>
        <v/>
      </c>
      <c r="I838" s="12"/>
      <c r="J838" s="13"/>
      <c r="K838" s="10"/>
      <c r="L838" s="12" t="str">
        <f>IFERROR(VLOOKUP(B838,Retorno_da_RFB!$D$3:$I$6388,5,0),"")</f>
        <v>064</v>
      </c>
      <c r="M838" s="13">
        <f>IFERROR(VLOOKUP(B838,Retorno_da_RFB!$D$3:$I$6388,6,0),"")</f>
        <v>43593</v>
      </c>
      <c r="N838" s="10" t="str">
        <f>IFERROR(VLOOKUP(B838,Retorno_da_RFB!$D$3:$I$6388,3,0),"")</f>
        <v>8515.80.90</v>
      </c>
      <c r="O838" s="10" t="str">
        <f>IFERROR(VLOOKUP(B838,Retorno_da_RFB!$D$3:$I$6388,4,0),"")</f>
        <v>Máquinas automáticas de soldagem, tipo MIG, para serra fitas com largura da lâmina até 320mm, equipadas com uma mesa com avanço automático, com soldagem com gás de proteção, com placa de soldagem, com possibilidade de soldar em ângulos de 90°, 75° e 60°; com pré-aquecimento e recozimento no mesmo lugar da mesa de soldagem; com termostato para regulagem da temperatura, com dispositivo de avanço de soldagem automática e ajustável conforme espessura da lâmina.</v>
      </c>
      <c r="P838" s="12" t="str">
        <f>IFERROR(IF(N838="","",IF(VLOOKUP(LEFT(N838,10),'Universo_BK-BIT'!$A$5:$E$10005,2,0)="","X",VLOOKUP(LEFT(N838,10),'Universo_BK-BIT'!$A$5:$E$10005,2,0))),"X")</f>
        <v>BK</v>
      </c>
      <c r="Q838" s="12">
        <f>IFERROR(IF(P838="X","",VLOOKUP(LEFT(N838,10),'Universo_BK-BIT'!$A$5:$E$10005,3,0)),"")</f>
        <v>14</v>
      </c>
      <c r="R838" s="14" t="str">
        <f t="shared" si="40"/>
        <v/>
      </c>
      <c r="S838" s="14" t="str">
        <f t="shared" si="41"/>
        <v/>
      </c>
      <c r="T838" s="14"/>
      <c r="U838" s="14" t="str">
        <f ca="1">IFERROR(IF(P838="X",IF(VLOOKUP(B838,'Oficios_-_pend_criticas'!$C$3:$J$4739,5,0)="","",IF(VLOOKUP(B838,'Oficios_-_pend_criticas'!$C$3:$J$4739,7,0)="",IF(TODAY()&gt;VLOOKUP(B838,'Oficios_-_pend_criticas'!$C$3:$J$4739,5,0),"X",""),IF(VLOOKUP(B838,'Oficios_-_pend_criticas'!$C$3:$J$4739,7,0)&gt;VLOOKUP(B838,'Oficios_-_pend_criticas'!$C$3:$J$4739,5,0),"X",""))),""),"")</f>
        <v/>
      </c>
      <c r="V838" s="14" t="str">
        <f ca="1">IFERROR(IF(Q838=0,IF(VLOOKUP(B838,'Oficios_-_pend_criticas'!$C$3:$J$4739,5,0)="","",IF(VLOOKUP(B838,'Oficios_-_pend_criticas'!$C$3:$J$4739,7,0)="",IF(TODAY()&gt;VLOOKUP(B838,'Oficios_-_pend_criticas'!$C$3:$J$4739,5,0),"X",""),IF(VLOOKUP(B838,'Oficios_-_pend_criticas'!$C$3:$J$4739,7,0)&gt;VLOOKUP(B838,'Oficios_-_pend_criticas'!$C$3:$J$4739,5,0),"X",""))),""),"")</f>
        <v/>
      </c>
      <c r="W838" s="14" t="str">
        <f ca="1">IFERROR(IF(P838&lt;&gt;"X",IF(Q838&gt;0,IF(VLOOKUP(B838,'Oficios_-_pend_criticas'!$C$4:$J$4739,5,0)="","",IF(VLOOKUP(B838,'Oficios_-_pend_criticas'!$C$4:$J$4739,7,0)="",IF(TODAY()&gt;VLOOKUP(B838,'Oficios_-_pend_criticas'!$C$4:$J$4739,5,0),"X",""),IF(VLOOKUP(B838,'Oficios_-_pend_criticas'!$C$4:$J$4739,7,0)&gt;VLOOKUP(B838,'Oficios_-_pend_criticas'!$C$4:$J$4739,5,0),"X",""))),""),""),"")</f>
        <v/>
      </c>
    </row>
    <row r="839" spans="1:23" ht="36.75" hidden="1" customHeight="1" x14ac:dyDescent="0.25">
      <c r="A839" s="9" t="str">
        <f t="shared" si="39"/>
        <v/>
      </c>
      <c r="B839" s="10" t="s">
        <v>2024</v>
      </c>
      <c r="C839" s="11" t="e">
        <f>IF(B839="","",VLOOKUP(B839,#REF!,6,0))</f>
        <v>#REF!</v>
      </c>
      <c r="D839" s="12" t="s">
        <v>85</v>
      </c>
      <c r="E839" s="10" t="s">
        <v>2025</v>
      </c>
      <c r="F839" s="12" t="s">
        <v>1327</v>
      </c>
      <c r="G839" s="13">
        <v>43571</v>
      </c>
      <c r="H839" s="14" t="str">
        <f>IFERROR(IF(VLOOKUP(B839,'Oficios_-_pend_criticas'!$C$4:$D$4739,2,0)="","","X"),"")</f>
        <v/>
      </c>
      <c r="I839" s="12"/>
      <c r="J839" s="13"/>
      <c r="K839" s="10"/>
      <c r="L839" s="12" t="str">
        <f>IFERROR(VLOOKUP(B839,Retorno_da_RFB!$D$3:$I$6388,5,0),"")</f>
        <v>064</v>
      </c>
      <c r="M839" s="13">
        <f>IFERROR(VLOOKUP(B839,Retorno_da_RFB!$D$3:$I$6388,6,0),"")</f>
        <v>43593</v>
      </c>
      <c r="N839" s="10" t="str">
        <f>IFERROR(VLOOKUP(B839,Retorno_da_RFB!$D$3:$I$6388,3,0),"")</f>
        <v>8462.99.90</v>
      </c>
      <c r="O839" s="10" t="str">
        <f>IFERROR(VLOOKUP(B839,Retorno_da_RFB!$D$3:$I$6388,4,0),"")</f>
        <v>Máquinas de alinhamento, tensionamento e endireitamento totalmente automático de lâminas de serra- fitas em uma só operação, controlado por um controle numérico computadorizado (CNC) com tela “touch screen”, com sensores para perfil de tensionamento, com uma estação medição eletrônico (sensores), com dois pares de rolos tensionadores controlados pelo CNC, positivos e negativos, para trabalhar espessura de lâmina de 0,8 a 2,0mm e larguras de lâminas de 70 a 210mm, com velocidade de trabalho de aproximadamente 15m/min.</v>
      </c>
      <c r="P839" s="12" t="str">
        <f>IFERROR(IF(N839="","",IF(VLOOKUP(LEFT(N839,10),'Universo_BK-BIT'!$A$5:$E$10005,2,0)="","X",VLOOKUP(LEFT(N839,10),'Universo_BK-BIT'!$A$5:$E$10005,2,0))),"X")</f>
        <v>BK</v>
      </c>
      <c r="Q839" s="12">
        <f>IFERROR(IF(P839="X","",VLOOKUP(LEFT(N839,10),'Universo_BK-BIT'!$A$5:$E$10005,3,0)),"")</f>
        <v>14</v>
      </c>
      <c r="R839" s="14" t="str">
        <f t="shared" si="40"/>
        <v/>
      </c>
      <c r="S839" s="14" t="str">
        <f t="shared" si="41"/>
        <v/>
      </c>
      <c r="T839" s="14"/>
      <c r="U839" s="14" t="str">
        <f ca="1">IFERROR(IF(P839="X",IF(VLOOKUP(B839,'Oficios_-_pend_criticas'!$C$3:$J$4739,5,0)="","",IF(VLOOKUP(B839,'Oficios_-_pend_criticas'!$C$3:$J$4739,7,0)="",IF(TODAY()&gt;VLOOKUP(B839,'Oficios_-_pend_criticas'!$C$3:$J$4739,5,0),"X",""),IF(VLOOKUP(B839,'Oficios_-_pend_criticas'!$C$3:$J$4739,7,0)&gt;VLOOKUP(B839,'Oficios_-_pend_criticas'!$C$3:$J$4739,5,0),"X",""))),""),"")</f>
        <v/>
      </c>
      <c r="V839" s="14" t="str">
        <f ca="1">IFERROR(IF(Q839=0,IF(VLOOKUP(B839,'Oficios_-_pend_criticas'!$C$3:$J$4739,5,0)="","",IF(VLOOKUP(B839,'Oficios_-_pend_criticas'!$C$3:$J$4739,7,0)="",IF(TODAY()&gt;VLOOKUP(B839,'Oficios_-_pend_criticas'!$C$3:$J$4739,5,0),"X",""),IF(VLOOKUP(B839,'Oficios_-_pend_criticas'!$C$3:$J$4739,7,0)&gt;VLOOKUP(B839,'Oficios_-_pend_criticas'!$C$3:$J$4739,5,0),"X",""))),""),"")</f>
        <v/>
      </c>
      <c r="W839" s="14" t="str">
        <f ca="1">IFERROR(IF(P839&lt;&gt;"X",IF(Q839&gt;0,IF(VLOOKUP(B839,'Oficios_-_pend_criticas'!$C$4:$J$4739,5,0)="","",IF(VLOOKUP(B839,'Oficios_-_pend_criticas'!$C$4:$J$4739,7,0)="",IF(TODAY()&gt;VLOOKUP(B839,'Oficios_-_pend_criticas'!$C$4:$J$4739,5,0),"X",""),IF(VLOOKUP(B839,'Oficios_-_pend_criticas'!$C$4:$J$4739,7,0)&gt;VLOOKUP(B839,'Oficios_-_pend_criticas'!$C$4:$J$4739,5,0),"X",""))),""),""),"")</f>
        <v/>
      </c>
    </row>
    <row r="840" spans="1:23" ht="36.75" hidden="1" customHeight="1" x14ac:dyDescent="0.25">
      <c r="A840" s="9" t="str">
        <f t="shared" si="39"/>
        <v/>
      </c>
      <c r="B840" s="10" t="s">
        <v>2026</v>
      </c>
      <c r="C840" s="11" t="e">
        <f>IF(B840="","",VLOOKUP(B840,#REF!,6,0))</f>
        <v>#REF!</v>
      </c>
      <c r="D840" s="12" t="s">
        <v>2027</v>
      </c>
      <c r="E840" s="10" t="s">
        <v>2028</v>
      </c>
      <c r="F840" s="12" t="s">
        <v>1327</v>
      </c>
      <c r="G840" s="13">
        <v>43571</v>
      </c>
      <c r="H840" s="14" t="str">
        <f>IFERROR(IF(VLOOKUP(B840,'Oficios_-_pend_criticas'!$C$4:$D$4739,2,0)="","","X"),"")</f>
        <v/>
      </c>
      <c r="I840" s="12"/>
      <c r="J840" s="13"/>
      <c r="K840" s="10"/>
      <c r="L840" s="12" t="str">
        <f>IFERROR(VLOOKUP(B840,Retorno_da_RFB!$D$3:$I$6388,5,0),"")</f>
        <v>064</v>
      </c>
      <c r="M840" s="13">
        <f>IFERROR(VLOOKUP(B840,Retorno_da_RFB!$D$3:$I$6388,6,0),"")</f>
        <v>43593</v>
      </c>
      <c r="N840" s="10" t="str">
        <f>IFERROR(VLOOKUP(B840,Retorno_da_RFB!$D$3:$I$6388,3,0),"")</f>
        <v>8432.80.00</v>
      </c>
      <c r="O840" s="10" t="str">
        <f>IFERROR(VLOOKUP(B840,Retorno_da_RFB!$D$3:$I$6388,4,0),"")</f>
        <v>Máquinas autopropulsadas sobre esteiras de borracha, de uso florestal, com motor diesel de potência igual a 89,5kW, capacidade de carga de 2.427kg, altura do solo de 381mm, sistema hidráulico auxiliar com fluxo de 75,7 a 170L/min e pressão de 22.750 a 27.993kPa.</v>
      </c>
      <c r="P840" s="12" t="str">
        <f>IFERROR(IF(N840="","",IF(VLOOKUP(LEFT(N840,10),'Universo_BK-BIT'!$A$5:$E$10005,2,0)="","X",VLOOKUP(LEFT(N840,10),'Universo_BK-BIT'!$A$5:$E$10005,2,0))),"X")</f>
        <v>BK</v>
      </c>
      <c r="Q840" s="12">
        <f>IFERROR(IF(P840="X","",VLOOKUP(LEFT(N840,10),'Universo_BK-BIT'!$A$5:$E$10005,3,0)),"")</f>
        <v>14</v>
      </c>
      <c r="R840" s="14" t="str">
        <f t="shared" si="40"/>
        <v>X</v>
      </c>
      <c r="S840" s="14" t="str">
        <f t="shared" si="41"/>
        <v>X</v>
      </c>
      <c r="T840" s="14"/>
      <c r="U840" s="14" t="str">
        <f ca="1">IFERROR(IF(P840="X",IF(VLOOKUP(B840,'Oficios_-_pend_criticas'!$C$3:$J$4739,5,0)="","",IF(VLOOKUP(B840,'Oficios_-_pend_criticas'!$C$3:$J$4739,7,0)="",IF(TODAY()&gt;VLOOKUP(B840,'Oficios_-_pend_criticas'!$C$3:$J$4739,5,0),"X",""),IF(VLOOKUP(B840,'Oficios_-_pend_criticas'!$C$3:$J$4739,7,0)&gt;VLOOKUP(B840,'Oficios_-_pend_criticas'!$C$3:$J$4739,5,0),"X",""))),""),"")</f>
        <v/>
      </c>
      <c r="V840" s="14" t="str">
        <f ca="1">IFERROR(IF(Q840=0,IF(VLOOKUP(B840,'Oficios_-_pend_criticas'!$C$3:$J$4739,5,0)="","",IF(VLOOKUP(B840,'Oficios_-_pend_criticas'!$C$3:$J$4739,7,0)="",IF(TODAY()&gt;VLOOKUP(B840,'Oficios_-_pend_criticas'!$C$3:$J$4739,5,0),"X",""),IF(VLOOKUP(B840,'Oficios_-_pend_criticas'!$C$3:$J$4739,7,0)&gt;VLOOKUP(B840,'Oficios_-_pend_criticas'!$C$3:$J$4739,5,0),"X",""))),""),"")</f>
        <v/>
      </c>
      <c r="W840" s="14" t="str">
        <f ca="1">IFERROR(IF(P840&lt;&gt;"X",IF(Q840&gt;0,IF(VLOOKUP(B840,'Oficios_-_pend_criticas'!$C$4:$J$4739,5,0)="","",IF(VLOOKUP(B840,'Oficios_-_pend_criticas'!$C$4:$J$4739,7,0)="",IF(TODAY()&gt;VLOOKUP(B840,'Oficios_-_pend_criticas'!$C$4:$J$4739,5,0),"X",""),IF(VLOOKUP(B840,'Oficios_-_pend_criticas'!$C$4:$J$4739,7,0)&gt;VLOOKUP(B840,'Oficios_-_pend_criticas'!$C$4:$J$4739,5,0),"X",""))),""),""),"")</f>
        <v/>
      </c>
    </row>
    <row r="841" spans="1:23" ht="36.75" hidden="1" customHeight="1" x14ac:dyDescent="0.25">
      <c r="A841" s="9" t="str">
        <f t="shared" si="39"/>
        <v/>
      </c>
      <c r="B841" s="10" t="s">
        <v>2030</v>
      </c>
      <c r="C841" s="11" t="e">
        <f>IF(B841="","",VLOOKUP(B841,#REF!,6,0))</f>
        <v>#REF!</v>
      </c>
      <c r="D841" s="12" t="s">
        <v>361</v>
      </c>
      <c r="E841" s="10" t="s">
        <v>2031</v>
      </c>
      <c r="F841" s="12" t="s">
        <v>1327</v>
      </c>
      <c r="G841" s="13">
        <v>43571</v>
      </c>
      <c r="H841" s="14" t="str">
        <f>IFERROR(IF(VLOOKUP(B841,'Oficios_-_pend_criticas'!$C$4:$D$4739,2,0)="","","X"),"")</f>
        <v/>
      </c>
      <c r="I841" s="12"/>
      <c r="J841" s="13"/>
      <c r="K841" s="10"/>
      <c r="L841" s="12" t="str">
        <f>IFERROR(VLOOKUP(B841,Retorno_da_RFB!$D$3:$I$6388,5,0),"")</f>
        <v>064</v>
      </c>
      <c r="M841" s="13">
        <f>IFERROR(VLOOKUP(B841,Retorno_da_RFB!$D$3:$I$6388,6,0),"")</f>
        <v>43593</v>
      </c>
      <c r="N841" s="10" t="str">
        <f>IFERROR(VLOOKUP(B841,Retorno_da_RFB!$D$3:$I$6388,3,0),"")</f>
        <v>8424.89.90</v>
      </c>
      <c r="O841" s="10" t="str">
        <f>IFERROR(VLOOKUP(B841,Retorno_da_RFB!$D$3:$I$6388,4,0),"")</f>
        <v>Máquinas para aplicação de revestimento em comprimidos e outros núcleos, com capacidade compreendida entre 200 e 650 litros/lote, com Controlador Lógico Programável (CLP), câmara cilíndrica de aplicação do revestimento com 1.800mm de comprimento, 8 pistolas de pulverização, sistema de circulação de ar para a secagem rápida e uniforme do revestimento, defletores helicoidais para a movimentação uniforme dos comprimidos na área de atuação das pistolas de pulverização, dispositivo de descarregamento dos comprimidos, sistemas de tratamento de ar de entrada e saída, sistema VPN, bomba peristáltica, estação de detergente com duas bombas, desumidificador e sistema automático de limpeza "washing in place" (WIP).</v>
      </c>
      <c r="P841" s="12" t="str">
        <f>IFERROR(IF(N841="","",IF(VLOOKUP(LEFT(N841,10),'Universo_BK-BIT'!$A$5:$E$10005,2,0)="","X",VLOOKUP(LEFT(N841,10),'Universo_BK-BIT'!$A$5:$E$10005,2,0))),"X")</f>
        <v>BK</v>
      </c>
      <c r="Q841" s="12">
        <f>IFERROR(IF(P841="X","",VLOOKUP(LEFT(N841,10),'Universo_BK-BIT'!$A$5:$E$10005,3,0)),"")</f>
        <v>14</v>
      </c>
      <c r="R841" s="14" t="str">
        <f t="shared" si="40"/>
        <v/>
      </c>
      <c r="S841" s="14" t="str">
        <f t="shared" si="41"/>
        <v/>
      </c>
      <c r="T841" s="14"/>
      <c r="U841" s="14" t="str">
        <f ca="1">IFERROR(IF(P841="X",IF(VLOOKUP(B841,'Oficios_-_pend_criticas'!$C$3:$J$4739,5,0)="","",IF(VLOOKUP(B841,'Oficios_-_pend_criticas'!$C$3:$J$4739,7,0)="",IF(TODAY()&gt;VLOOKUP(B841,'Oficios_-_pend_criticas'!$C$3:$J$4739,5,0),"X",""),IF(VLOOKUP(B841,'Oficios_-_pend_criticas'!$C$3:$J$4739,7,0)&gt;VLOOKUP(B841,'Oficios_-_pend_criticas'!$C$3:$J$4739,5,0),"X",""))),""),"")</f>
        <v/>
      </c>
      <c r="V841" s="14" t="str">
        <f ca="1">IFERROR(IF(Q841=0,IF(VLOOKUP(B841,'Oficios_-_pend_criticas'!$C$3:$J$4739,5,0)="","",IF(VLOOKUP(B841,'Oficios_-_pend_criticas'!$C$3:$J$4739,7,0)="",IF(TODAY()&gt;VLOOKUP(B841,'Oficios_-_pend_criticas'!$C$3:$J$4739,5,0),"X",""),IF(VLOOKUP(B841,'Oficios_-_pend_criticas'!$C$3:$J$4739,7,0)&gt;VLOOKUP(B841,'Oficios_-_pend_criticas'!$C$3:$J$4739,5,0),"X",""))),""),"")</f>
        <v/>
      </c>
      <c r="W841" s="14" t="str">
        <f ca="1">IFERROR(IF(P841&lt;&gt;"X",IF(Q841&gt;0,IF(VLOOKUP(B841,'Oficios_-_pend_criticas'!$C$4:$J$4739,5,0)="","",IF(VLOOKUP(B841,'Oficios_-_pend_criticas'!$C$4:$J$4739,7,0)="",IF(TODAY()&gt;VLOOKUP(B841,'Oficios_-_pend_criticas'!$C$4:$J$4739,5,0),"X",""),IF(VLOOKUP(B841,'Oficios_-_pend_criticas'!$C$4:$J$4739,7,0)&gt;VLOOKUP(B841,'Oficios_-_pend_criticas'!$C$4:$J$4739,5,0),"X",""))),""),""),"")</f>
        <v/>
      </c>
    </row>
    <row r="842" spans="1:23" ht="36.75" hidden="1" customHeight="1" x14ac:dyDescent="0.25">
      <c r="A842" s="9" t="str">
        <f t="shared" si="39"/>
        <v/>
      </c>
      <c r="B842" s="10" t="s">
        <v>2032</v>
      </c>
      <c r="C842" s="11" t="e">
        <f>IF(B842="","",VLOOKUP(B842,#REF!,6,0))</f>
        <v>#REF!</v>
      </c>
      <c r="D842" s="12" t="s">
        <v>2033</v>
      </c>
      <c r="E842" s="10" t="s">
        <v>2034</v>
      </c>
      <c r="F842" s="12" t="s">
        <v>1327</v>
      </c>
      <c r="G842" s="13">
        <v>43571</v>
      </c>
      <c r="H842" s="14" t="str">
        <f>IFERROR(IF(VLOOKUP(B842,'Oficios_-_pend_criticas'!$C$4:$D$4739,2,0)="","","X"),"")</f>
        <v/>
      </c>
      <c r="I842" s="12"/>
      <c r="J842" s="13"/>
      <c r="K842" s="10"/>
      <c r="L842" s="12" t="str">
        <f>IFERROR(VLOOKUP(B842,Retorno_da_RFB!$D$3:$I$6388,5,0),"")</f>
        <v>064</v>
      </c>
      <c r="M842" s="13">
        <f>IFERROR(VLOOKUP(B842,Retorno_da_RFB!$D$3:$I$6388,6,0),"")</f>
        <v>43593</v>
      </c>
      <c r="N842" s="10" t="str">
        <f>IFERROR(VLOOKUP(B842,Retorno_da_RFB!$D$3:$I$6388,3,0),"")</f>
        <v>8505.90.80</v>
      </c>
      <c r="O842" s="10" t="str">
        <f>IFERROR(VLOOKUP(B842,Retorno_da_RFB!$D$3:$I$6388,4,0),"")</f>
        <v>Bobinas eletromagnéticas para operação de mecanismo de abertura da vazão de fluidos em válvulas de transmissão óleo-hidráulicas, para ser montada em blocos hidráulicos SM12 ou SB23, com capacidade de pressão de trabalho de 350/400bar, denominado comercialmente solenoide proporcional, aplicado em tratores e colheitadeiras.</v>
      </c>
      <c r="P842" s="12" t="str">
        <f>IFERROR(IF(N842="","",IF(VLOOKUP(LEFT(N842,10),'Universo_BK-BIT'!$A$5:$E$10005,2,0)="","X",VLOOKUP(LEFT(N842,10),'Universo_BK-BIT'!$A$5:$E$10005,2,0))),"X")</f>
        <v>BK</v>
      </c>
      <c r="Q842" s="12">
        <f>IFERROR(IF(P842="X","",VLOOKUP(LEFT(N842,10),'Universo_BK-BIT'!$A$5:$E$10005,3,0)),"")</f>
        <v>14</v>
      </c>
      <c r="R842" s="14" t="str">
        <f t="shared" si="40"/>
        <v/>
      </c>
      <c r="S842" s="14" t="str">
        <f t="shared" si="41"/>
        <v/>
      </c>
      <c r="T842" s="14"/>
      <c r="U842" s="14" t="str">
        <f ca="1">IFERROR(IF(P842="X",IF(VLOOKUP(B842,'Oficios_-_pend_criticas'!$C$3:$J$4739,5,0)="","",IF(VLOOKUP(B842,'Oficios_-_pend_criticas'!$C$3:$J$4739,7,0)="",IF(TODAY()&gt;VLOOKUP(B842,'Oficios_-_pend_criticas'!$C$3:$J$4739,5,0),"X",""),IF(VLOOKUP(B842,'Oficios_-_pend_criticas'!$C$3:$J$4739,7,0)&gt;VLOOKUP(B842,'Oficios_-_pend_criticas'!$C$3:$J$4739,5,0),"X",""))),""),"")</f>
        <v/>
      </c>
      <c r="V842" s="14" t="str">
        <f ca="1">IFERROR(IF(Q842=0,IF(VLOOKUP(B842,'Oficios_-_pend_criticas'!$C$3:$J$4739,5,0)="","",IF(VLOOKUP(B842,'Oficios_-_pend_criticas'!$C$3:$J$4739,7,0)="",IF(TODAY()&gt;VLOOKUP(B842,'Oficios_-_pend_criticas'!$C$3:$J$4739,5,0),"X",""),IF(VLOOKUP(B842,'Oficios_-_pend_criticas'!$C$3:$J$4739,7,0)&gt;VLOOKUP(B842,'Oficios_-_pend_criticas'!$C$3:$J$4739,5,0),"X",""))),""),"")</f>
        <v/>
      </c>
      <c r="W842" s="14" t="str">
        <f ca="1">IFERROR(IF(P842&lt;&gt;"X",IF(Q842&gt;0,IF(VLOOKUP(B842,'Oficios_-_pend_criticas'!$C$4:$J$4739,5,0)="","",IF(VLOOKUP(B842,'Oficios_-_pend_criticas'!$C$4:$J$4739,7,0)="",IF(TODAY()&gt;VLOOKUP(B842,'Oficios_-_pend_criticas'!$C$4:$J$4739,5,0),"X",""),IF(VLOOKUP(B842,'Oficios_-_pend_criticas'!$C$4:$J$4739,7,0)&gt;VLOOKUP(B842,'Oficios_-_pend_criticas'!$C$4:$J$4739,5,0),"X",""))),""),""),"")</f>
        <v/>
      </c>
    </row>
    <row r="843" spans="1:23" ht="36.75" hidden="1" customHeight="1" x14ac:dyDescent="0.25">
      <c r="A843" s="9" t="str">
        <f t="shared" si="39"/>
        <v/>
      </c>
      <c r="B843" s="10" t="s">
        <v>2035</v>
      </c>
      <c r="C843" s="11" t="e">
        <f>IF(B843="","",VLOOKUP(B843,#REF!,6,0))</f>
        <v>#REF!</v>
      </c>
      <c r="D843" s="12" t="s">
        <v>1675</v>
      </c>
      <c r="E843" s="10" t="s">
        <v>2036</v>
      </c>
      <c r="F843" s="12" t="s">
        <v>1327</v>
      </c>
      <c r="G843" s="13">
        <v>43571</v>
      </c>
      <c r="H843" s="14" t="str">
        <f>IFERROR(IF(VLOOKUP(B843,'Oficios_-_pend_criticas'!$C$4:$D$4739,2,0)="","","X"),"")</f>
        <v/>
      </c>
      <c r="I843" s="12"/>
      <c r="J843" s="13"/>
      <c r="K843" s="10"/>
      <c r="L843" s="12" t="str">
        <f>IFERROR(VLOOKUP(B843,Retorno_da_RFB!$D$3:$I$6388,5,0),"")</f>
        <v>064</v>
      </c>
      <c r="M843" s="13">
        <f>IFERROR(VLOOKUP(B843,Retorno_da_RFB!$D$3:$I$6388,6,0),"")</f>
        <v>43593</v>
      </c>
      <c r="N843" s="10" t="str">
        <f>IFERROR(VLOOKUP(B843,Retorno_da_RFB!$D$3:$I$6388,3,0),"")</f>
        <v>8427.10.11</v>
      </c>
      <c r="O843" s="10" t="str">
        <f>IFERROR(VLOOKUP(B843,Retorno_da_RFB!$D$3:$I$6388,4,0),"")</f>
        <v>Empilhadeiras autopropulsadas por 2 motores elétricos de 11kW, com capacidade de carga entre 7.000 e 9.000Kg, dotadas de torre hidráulica do tipo telescópica duplex ou triplex, com capacidade total de elevação dos garfos até 7.000mm de altura, com garfos com comprimento entre 1.200 e 2.400mm, sistema hidráulico opcional de deslocamento lateral e posicionamento dos garfos e com entre eixos “wheel base” entre 2.100 e 2.800mm de comprimento.</v>
      </c>
      <c r="P843" s="12" t="str">
        <f>IFERROR(IF(N843="","",IF(VLOOKUP(LEFT(N843,10),'Universo_BK-BIT'!$A$5:$E$10005,2,0)="","X",VLOOKUP(LEFT(N843,10),'Universo_BK-BIT'!$A$5:$E$10005,2,0))),"X")</f>
        <v>BK</v>
      </c>
      <c r="Q843" s="12">
        <f>IFERROR(IF(P843="X","",VLOOKUP(LEFT(N843,10),'Universo_BK-BIT'!$A$5:$E$10005,3,0)),"")</f>
        <v>14</v>
      </c>
      <c r="R843" s="14" t="str">
        <f t="shared" si="40"/>
        <v/>
      </c>
      <c r="S843" s="14" t="str">
        <f t="shared" si="41"/>
        <v/>
      </c>
      <c r="T843" s="14"/>
      <c r="U843" s="14" t="str">
        <f ca="1">IFERROR(IF(P843="X",IF(VLOOKUP(B843,'Oficios_-_pend_criticas'!$C$3:$J$4739,5,0)="","",IF(VLOOKUP(B843,'Oficios_-_pend_criticas'!$C$3:$J$4739,7,0)="",IF(TODAY()&gt;VLOOKUP(B843,'Oficios_-_pend_criticas'!$C$3:$J$4739,5,0),"X",""),IF(VLOOKUP(B843,'Oficios_-_pend_criticas'!$C$3:$J$4739,7,0)&gt;VLOOKUP(B843,'Oficios_-_pend_criticas'!$C$3:$J$4739,5,0),"X",""))),""),"")</f>
        <v/>
      </c>
      <c r="V843" s="14" t="str">
        <f ca="1">IFERROR(IF(Q843=0,IF(VLOOKUP(B843,'Oficios_-_pend_criticas'!$C$3:$J$4739,5,0)="","",IF(VLOOKUP(B843,'Oficios_-_pend_criticas'!$C$3:$J$4739,7,0)="",IF(TODAY()&gt;VLOOKUP(B843,'Oficios_-_pend_criticas'!$C$3:$J$4739,5,0),"X",""),IF(VLOOKUP(B843,'Oficios_-_pend_criticas'!$C$3:$J$4739,7,0)&gt;VLOOKUP(B843,'Oficios_-_pend_criticas'!$C$3:$J$4739,5,0),"X",""))),""),"")</f>
        <v/>
      </c>
      <c r="W843" s="14" t="str">
        <f ca="1">IFERROR(IF(P843&lt;&gt;"X",IF(Q843&gt;0,IF(VLOOKUP(B843,'Oficios_-_pend_criticas'!$C$4:$J$4739,5,0)="","",IF(VLOOKUP(B843,'Oficios_-_pend_criticas'!$C$4:$J$4739,7,0)="",IF(TODAY()&gt;VLOOKUP(B843,'Oficios_-_pend_criticas'!$C$4:$J$4739,5,0),"X",""),IF(VLOOKUP(B843,'Oficios_-_pend_criticas'!$C$4:$J$4739,7,0)&gt;VLOOKUP(B843,'Oficios_-_pend_criticas'!$C$4:$J$4739,5,0),"X",""))),""),""),"")</f>
        <v/>
      </c>
    </row>
    <row r="844" spans="1:23" ht="36.75" hidden="1" customHeight="1" x14ac:dyDescent="0.25">
      <c r="A844" s="9" t="str">
        <f t="shared" si="39"/>
        <v/>
      </c>
      <c r="B844" s="10" t="s">
        <v>2037</v>
      </c>
      <c r="C844" s="11" t="e">
        <f>IF(B844="","",VLOOKUP(B844,#REF!,6,0))</f>
        <v>#REF!</v>
      </c>
      <c r="D844" s="12" t="s">
        <v>1465</v>
      </c>
      <c r="E844" s="10" t="s">
        <v>2038</v>
      </c>
      <c r="F844" s="12" t="s">
        <v>1327</v>
      </c>
      <c r="G844" s="13">
        <v>43571</v>
      </c>
      <c r="H844" s="14" t="str">
        <f>IFERROR(IF(VLOOKUP(B844,'Oficios_-_pend_criticas'!$C$4:$D$4739,2,0)="","","X"),"")</f>
        <v/>
      </c>
      <c r="I844" s="12"/>
      <c r="J844" s="13"/>
      <c r="K844" s="10"/>
      <c r="L844" s="12" t="str">
        <f>IFERROR(VLOOKUP(B844,Retorno_da_RFB!$D$3:$I$6388,5,0),"")</f>
        <v>064</v>
      </c>
      <c r="M844" s="13">
        <f>IFERROR(VLOOKUP(B844,Retorno_da_RFB!$D$3:$I$6388,6,0),"")</f>
        <v>43593</v>
      </c>
      <c r="N844" s="10" t="str">
        <f>IFERROR(VLOOKUP(B844,Retorno_da_RFB!$D$3:$I$6388,3,0),"")</f>
        <v>8701.95.90</v>
      </c>
      <c r="O844" s="10" t="str">
        <f>IFERROR(VLOOKUP(B844,Retorno_da_RFB!$D$3:$I$6388,4,0),"")</f>
        <v>Tratores florestais articulados sobre rodas, com ou sem esteiras, para baldeio de toras de madeira, com ou sem guincho auxiliar de tração, com capacidade de carga igual ou superior a 15t com tração 4 x 6 ou superior, com grua de alcance máximo igual ou superior a 7,5m e garra hidráulica, velocidade máxima de deslocamento inferior a 25km/h, potência do motor superior a 210HP, com transmissão hidrostática de 2 velocidades, denominados tecnicamente "Forwarder".</v>
      </c>
      <c r="P844" s="12" t="str">
        <f>IFERROR(IF(N844="","",IF(VLOOKUP(LEFT(N844,10),'Universo_BK-BIT'!$A$5:$E$10005,2,0)="","X",VLOOKUP(LEFT(N844,10),'Universo_BK-BIT'!$A$5:$E$10005,2,0))),"X")</f>
        <v>BK</v>
      </c>
      <c r="Q844" s="12">
        <f>IFERROR(IF(P844="X","",VLOOKUP(LEFT(N844,10),'Universo_BK-BIT'!$A$5:$E$10005,3,0)),"")</f>
        <v>14</v>
      </c>
      <c r="R844" s="14" t="str">
        <f t="shared" si="40"/>
        <v/>
      </c>
      <c r="S844" s="14" t="str">
        <f t="shared" si="41"/>
        <v/>
      </c>
      <c r="T844" s="14"/>
      <c r="U844" s="14" t="str">
        <f ca="1">IFERROR(IF(P844="X",IF(VLOOKUP(B844,'Oficios_-_pend_criticas'!$C$3:$J$4739,5,0)="","",IF(VLOOKUP(B844,'Oficios_-_pend_criticas'!$C$3:$J$4739,7,0)="",IF(TODAY()&gt;VLOOKUP(B844,'Oficios_-_pend_criticas'!$C$3:$J$4739,5,0),"X",""),IF(VLOOKUP(B844,'Oficios_-_pend_criticas'!$C$3:$J$4739,7,0)&gt;VLOOKUP(B844,'Oficios_-_pend_criticas'!$C$3:$J$4739,5,0),"X",""))),""),"")</f>
        <v/>
      </c>
      <c r="V844" s="14" t="str">
        <f ca="1">IFERROR(IF(Q844=0,IF(VLOOKUP(B844,'Oficios_-_pend_criticas'!$C$3:$J$4739,5,0)="","",IF(VLOOKUP(B844,'Oficios_-_pend_criticas'!$C$3:$J$4739,7,0)="",IF(TODAY()&gt;VLOOKUP(B844,'Oficios_-_pend_criticas'!$C$3:$J$4739,5,0),"X",""),IF(VLOOKUP(B844,'Oficios_-_pend_criticas'!$C$3:$J$4739,7,0)&gt;VLOOKUP(B844,'Oficios_-_pend_criticas'!$C$3:$J$4739,5,0),"X",""))),""),"")</f>
        <v/>
      </c>
      <c r="W844" s="14" t="str">
        <f ca="1">IFERROR(IF(P844&lt;&gt;"X",IF(Q844&gt;0,IF(VLOOKUP(B844,'Oficios_-_pend_criticas'!$C$4:$J$4739,5,0)="","",IF(VLOOKUP(B844,'Oficios_-_pend_criticas'!$C$4:$J$4739,7,0)="",IF(TODAY()&gt;VLOOKUP(B844,'Oficios_-_pend_criticas'!$C$4:$J$4739,5,0),"X",""),IF(VLOOKUP(B844,'Oficios_-_pend_criticas'!$C$4:$J$4739,7,0)&gt;VLOOKUP(B844,'Oficios_-_pend_criticas'!$C$4:$J$4739,5,0),"X",""))),""),""),"")</f>
        <v/>
      </c>
    </row>
    <row r="845" spans="1:23" ht="36.75" hidden="1" customHeight="1" x14ac:dyDescent="0.25">
      <c r="A845" s="9" t="str">
        <f t="shared" si="39"/>
        <v/>
      </c>
      <c r="B845" s="10" t="s">
        <v>2039</v>
      </c>
      <c r="C845" s="11" t="e">
        <f>IF(B845="","",VLOOKUP(B845,#REF!,6,0))</f>
        <v>#REF!</v>
      </c>
      <c r="D845" s="12" t="s">
        <v>1772</v>
      </c>
      <c r="E845" s="10" t="s">
        <v>2040</v>
      </c>
      <c r="F845" s="12" t="s">
        <v>1327</v>
      </c>
      <c r="G845" s="13">
        <v>43571</v>
      </c>
      <c r="H845" s="14" t="str">
        <f>IFERROR(IF(VLOOKUP(B845,'Oficios_-_pend_criticas'!$C$4:$D$4739,2,0)="","","X"),"")</f>
        <v/>
      </c>
      <c r="I845" s="12"/>
      <c r="J845" s="13"/>
      <c r="K845" s="10"/>
      <c r="L845" s="12" t="str">
        <f>IFERROR(VLOOKUP(B845,Retorno_da_RFB!$D$3:$I$6388,5,0),"")</f>
        <v>064</v>
      </c>
      <c r="M845" s="13">
        <f>IFERROR(VLOOKUP(B845,Retorno_da_RFB!$D$3:$I$6388,6,0),"")</f>
        <v>43593</v>
      </c>
      <c r="N845" s="10" t="str">
        <f>IFERROR(VLOOKUP(B845,Retorno_da_RFB!$D$3:$I$6388,3,0),"")</f>
        <v>8437.10.00</v>
      </c>
      <c r="O845" s="10" t="str">
        <f>IFERROR(VLOOKUP(B845,Retorno_da_RFB!$D$3:$I$6388,4,0),"")</f>
        <v>Peneiras para pré-limpeza de sementes, pneumáticas, de potência 5,5HP, com 4 bandejas vibratórias e dois eixos excêntricos, com capacidade de processamento de 90 toneladas de grãos a cada 24 horas de trabalho, dotadas de sistema de alimentação com potência 2HP.</v>
      </c>
      <c r="P845" s="12" t="str">
        <f>IFERROR(IF(N845="","",IF(VLOOKUP(LEFT(N845,10),'Universo_BK-BIT'!$A$5:$E$10005,2,0)="","X",VLOOKUP(LEFT(N845,10),'Universo_BK-BIT'!$A$5:$E$10005,2,0))),"X")</f>
        <v>BK</v>
      </c>
      <c r="Q845" s="12">
        <f>IFERROR(IF(P845="X","",VLOOKUP(LEFT(N845,10),'Universo_BK-BIT'!$A$5:$E$10005,3,0)),"")</f>
        <v>14</v>
      </c>
      <c r="R845" s="14" t="str">
        <f t="shared" si="40"/>
        <v/>
      </c>
      <c r="S845" s="14" t="str">
        <f t="shared" si="41"/>
        <v/>
      </c>
      <c r="T845" s="14"/>
      <c r="U845" s="14" t="str">
        <f ca="1">IFERROR(IF(P845="X",IF(VLOOKUP(B845,'Oficios_-_pend_criticas'!$C$3:$J$4739,5,0)="","",IF(VLOOKUP(B845,'Oficios_-_pend_criticas'!$C$3:$J$4739,7,0)="",IF(TODAY()&gt;VLOOKUP(B845,'Oficios_-_pend_criticas'!$C$3:$J$4739,5,0),"X",""),IF(VLOOKUP(B845,'Oficios_-_pend_criticas'!$C$3:$J$4739,7,0)&gt;VLOOKUP(B845,'Oficios_-_pend_criticas'!$C$3:$J$4739,5,0),"X",""))),""),"")</f>
        <v/>
      </c>
      <c r="V845" s="14" t="str">
        <f ca="1">IFERROR(IF(Q845=0,IF(VLOOKUP(B845,'Oficios_-_pend_criticas'!$C$3:$J$4739,5,0)="","",IF(VLOOKUP(B845,'Oficios_-_pend_criticas'!$C$3:$J$4739,7,0)="",IF(TODAY()&gt;VLOOKUP(B845,'Oficios_-_pend_criticas'!$C$3:$J$4739,5,0),"X",""),IF(VLOOKUP(B845,'Oficios_-_pend_criticas'!$C$3:$J$4739,7,0)&gt;VLOOKUP(B845,'Oficios_-_pend_criticas'!$C$3:$J$4739,5,0),"X",""))),""),"")</f>
        <v/>
      </c>
      <c r="W845" s="14" t="str">
        <f ca="1">IFERROR(IF(P845&lt;&gt;"X",IF(Q845&gt;0,IF(VLOOKUP(B845,'Oficios_-_pend_criticas'!$C$4:$J$4739,5,0)="","",IF(VLOOKUP(B845,'Oficios_-_pend_criticas'!$C$4:$J$4739,7,0)="",IF(TODAY()&gt;VLOOKUP(B845,'Oficios_-_pend_criticas'!$C$4:$J$4739,5,0),"X",""),IF(VLOOKUP(B845,'Oficios_-_pend_criticas'!$C$4:$J$4739,7,0)&gt;VLOOKUP(B845,'Oficios_-_pend_criticas'!$C$4:$J$4739,5,0),"X",""))),""),""),"")</f>
        <v/>
      </c>
    </row>
    <row r="846" spans="1:23" ht="36.75" hidden="1" customHeight="1" x14ac:dyDescent="0.25">
      <c r="A846" s="9" t="str">
        <f t="shared" si="39"/>
        <v/>
      </c>
      <c r="B846" s="10" t="s">
        <v>2041</v>
      </c>
      <c r="C846" s="11" t="e">
        <f>IF(B846="","",VLOOKUP(B846,#REF!,6,0))</f>
        <v>#REF!</v>
      </c>
      <c r="D846" s="12" t="s">
        <v>2042</v>
      </c>
      <c r="E846" s="10" t="s">
        <v>2043</v>
      </c>
      <c r="F846" s="12" t="s">
        <v>1327</v>
      </c>
      <c r="G846" s="13">
        <v>43571</v>
      </c>
      <c r="H846" s="14" t="str">
        <f>IFERROR(IF(VLOOKUP(B846,'Oficios_-_pend_criticas'!$C$4:$D$4739,2,0)="","","X"),"")</f>
        <v/>
      </c>
      <c r="I846" s="12"/>
      <c r="J846" s="13"/>
      <c r="K846" s="10"/>
      <c r="L846" s="12" t="str">
        <f>IFERROR(VLOOKUP(B846,Retorno_da_RFB!$D$3:$I$6388,5,0),"")</f>
        <v>064</v>
      </c>
      <c r="M846" s="13">
        <f>IFERROR(VLOOKUP(B846,Retorno_da_RFB!$D$3:$I$6388,6,0),"")</f>
        <v>43593</v>
      </c>
      <c r="N846" s="10" t="str">
        <f>IFERROR(VLOOKUP(B846,Retorno_da_RFB!$D$3:$I$6388,3,0),"")</f>
        <v>8405.10.00</v>
      </c>
      <c r="O846" s="10" t="str">
        <f>IFERROR(VLOOKUP(B846,Retorno_da_RFB!$D$3:$I$6388,4,0),"")</f>
        <v>Geradores de endogas, com entrada máxima de 50m³/h de gás natural para a produção de 150m³/h de endogás (mistura de gás natural craqueado em torno de 1.050 graus, misturado com ar atmosférico), com controle de saída a partir de 30m³/h, com 12 retortas (tubos de aço inoxidável de 2 polegadas de diâmetros com aquecimento de 1.040 a 1.065 graus, para mistura com ar atmosférico seguido de tratamento térmico de tempera, onde ocorre o craqueamento do gás natural) independentes sem parada do equipamento para queima de fuligem, automaticamente controlado a um ponto de orvalho entre 3 a 7 graus, para tratamento térmico de metais ferrosos em fornos contínuos de tempera e revenimento.</v>
      </c>
      <c r="P846" s="12" t="str">
        <f>IFERROR(IF(N846="","",IF(VLOOKUP(LEFT(N846,10),'Universo_BK-BIT'!$A$5:$E$10005,2,0)="","X",VLOOKUP(LEFT(N846,10),'Universo_BK-BIT'!$A$5:$E$10005,2,0))),"X")</f>
        <v>BK</v>
      </c>
      <c r="Q846" s="12">
        <f>IFERROR(IF(P846="X","",VLOOKUP(LEFT(N846,10),'Universo_BK-BIT'!$A$5:$E$10005,3,0)),"")</f>
        <v>14</v>
      </c>
      <c r="R846" s="14" t="str">
        <f t="shared" si="40"/>
        <v/>
      </c>
      <c r="S846" s="14" t="str">
        <f t="shared" si="41"/>
        <v/>
      </c>
      <c r="T846" s="14"/>
      <c r="U846" s="14" t="str">
        <f ca="1">IFERROR(IF(P846="X",IF(VLOOKUP(B846,'Oficios_-_pend_criticas'!$C$3:$J$4739,5,0)="","",IF(VLOOKUP(B846,'Oficios_-_pend_criticas'!$C$3:$J$4739,7,0)="",IF(TODAY()&gt;VLOOKUP(B846,'Oficios_-_pend_criticas'!$C$3:$J$4739,5,0),"X",""),IF(VLOOKUP(B846,'Oficios_-_pend_criticas'!$C$3:$J$4739,7,0)&gt;VLOOKUP(B846,'Oficios_-_pend_criticas'!$C$3:$J$4739,5,0),"X",""))),""),"")</f>
        <v/>
      </c>
      <c r="V846" s="14" t="str">
        <f ca="1">IFERROR(IF(Q846=0,IF(VLOOKUP(B846,'Oficios_-_pend_criticas'!$C$3:$J$4739,5,0)="","",IF(VLOOKUP(B846,'Oficios_-_pend_criticas'!$C$3:$J$4739,7,0)="",IF(TODAY()&gt;VLOOKUP(B846,'Oficios_-_pend_criticas'!$C$3:$J$4739,5,0),"X",""),IF(VLOOKUP(B846,'Oficios_-_pend_criticas'!$C$3:$J$4739,7,0)&gt;VLOOKUP(B846,'Oficios_-_pend_criticas'!$C$3:$J$4739,5,0),"X",""))),""),"")</f>
        <v/>
      </c>
      <c r="W846" s="14" t="str">
        <f ca="1">IFERROR(IF(P846&lt;&gt;"X",IF(Q846&gt;0,IF(VLOOKUP(B846,'Oficios_-_pend_criticas'!$C$4:$J$4739,5,0)="","",IF(VLOOKUP(B846,'Oficios_-_pend_criticas'!$C$4:$J$4739,7,0)="",IF(TODAY()&gt;VLOOKUP(B846,'Oficios_-_pend_criticas'!$C$4:$J$4739,5,0),"X",""),IF(VLOOKUP(B846,'Oficios_-_pend_criticas'!$C$4:$J$4739,7,0)&gt;VLOOKUP(B846,'Oficios_-_pend_criticas'!$C$4:$J$4739,5,0),"X",""))),""),""),"")</f>
        <v/>
      </c>
    </row>
    <row r="847" spans="1:23" ht="36.75" hidden="1" customHeight="1" x14ac:dyDescent="0.25">
      <c r="A847" s="9" t="str">
        <f t="shared" si="39"/>
        <v/>
      </c>
      <c r="B847" s="10" t="s">
        <v>2044</v>
      </c>
      <c r="C847" s="11" t="e">
        <f>IF(B847="","",VLOOKUP(B847,#REF!,6,0))</f>
        <v>#REF!</v>
      </c>
      <c r="D847" s="12" t="s">
        <v>2045</v>
      </c>
      <c r="E847" s="10" t="s">
        <v>2046</v>
      </c>
      <c r="F847" s="12" t="s">
        <v>1327</v>
      </c>
      <c r="G847" s="13">
        <v>43571</v>
      </c>
      <c r="H847" s="14" t="str">
        <f>IFERROR(IF(VLOOKUP(B847,'Oficios_-_pend_criticas'!$C$4:$D$4739,2,0)="","","X"),"")</f>
        <v/>
      </c>
      <c r="I847" s="12"/>
      <c r="J847" s="13"/>
      <c r="K847" s="10"/>
      <c r="L847" s="12" t="str">
        <f>IFERROR(VLOOKUP(B847,Retorno_da_RFB!$D$3:$I$6388,5,0),"")</f>
        <v>064</v>
      </c>
      <c r="M847" s="13">
        <f>IFERROR(VLOOKUP(B847,Retorno_da_RFB!$D$3:$I$6388,6,0),"")</f>
        <v>43593</v>
      </c>
      <c r="N847" s="10" t="str">
        <f>IFERROR(VLOOKUP(B847,Retorno_da_RFB!$D$3:$I$6388,3,0),"")</f>
        <v>8459.10.00</v>
      </c>
      <c r="O847" s="10" t="str">
        <f>IFERROR(VLOOKUP(B847,Retorno_da_RFB!$D$3:$I$6388,4,0),"")</f>
        <v>Centros de usinagem CNC para painéis, dotados de mesa de vácuo de 5.000 x 1.600mm, com 3 cabeçotes de 3CV, sistema de exaustão ciclônica para remoção dos cavacos de corte, conjunto de batentes pneumáticos, controle CNC com software CAD/CAM.</v>
      </c>
      <c r="P847" s="12" t="str">
        <f>IFERROR(IF(N847="","",IF(VLOOKUP(LEFT(N847,10),'Universo_BK-BIT'!$A$5:$E$10005,2,0)="","X",VLOOKUP(LEFT(N847,10),'Universo_BK-BIT'!$A$5:$E$10005,2,0))),"X")</f>
        <v>BK</v>
      </c>
      <c r="Q847" s="12">
        <f>IFERROR(IF(P847="X","",VLOOKUP(LEFT(N847,10),'Universo_BK-BIT'!$A$5:$E$10005,3,0)),"")</f>
        <v>14</v>
      </c>
      <c r="R847" s="14" t="str">
        <f t="shared" si="40"/>
        <v/>
      </c>
      <c r="S847" s="14" t="str">
        <f t="shared" si="41"/>
        <v/>
      </c>
      <c r="T847" s="14"/>
      <c r="U847" s="14" t="str">
        <f ca="1">IFERROR(IF(P847="X",IF(VLOOKUP(B847,'Oficios_-_pend_criticas'!$C$3:$J$4739,5,0)="","",IF(VLOOKUP(B847,'Oficios_-_pend_criticas'!$C$3:$J$4739,7,0)="",IF(TODAY()&gt;VLOOKUP(B847,'Oficios_-_pend_criticas'!$C$3:$J$4739,5,0),"X",""),IF(VLOOKUP(B847,'Oficios_-_pend_criticas'!$C$3:$J$4739,7,0)&gt;VLOOKUP(B847,'Oficios_-_pend_criticas'!$C$3:$J$4739,5,0),"X",""))),""),"")</f>
        <v/>
      </c>
      <c r="V847" s="14" t="str">
        <f ca="1">IFERROR(IF(Q847=0,IF(VLOOKUP(B847,'Oficios_-_pend_criticas'!$C$3:$J$4739,5,0)="","",IF(VLOOKUP(B847,'Oficios_-_pend_criticas'!$C$3:$J$4739,7,0)="",IF(TODAY()&gt;VLOOKUP(B847,'Oficios_-_pend_criticas'!$C$3:$J$4739,5,0),"X",""),IF(VLOOKUP(B847,'Oficios_-_pend_criticas'!$C$3:$J$4739,7,0)&gt;VLOOKUP(B847,'Oficios_-_pend_criticas'!$C$3:$J$4739,5,0),"X",""))),""),"")</f>
        <v/>
      </c>
      <c r="W847" s="14" t="str">
        <f ca="1">IFERROR(IF(P847&lt;&gt;"X",IF(Q847&gt;0,IF(VLOOKUP(B847,'Oficios_-_pend_criticas'!$C$4:$J$4739,5,0)="","",IF(VLOOKUP(B847,'Oficios_-_pend_criticas'!$C$4:$J$4739,7,0)="",IF(TODAY()&gt;VLOOKUP(B847,'Oficios_-_pend_criticas'!$C$4:$J$4739,5,0),"X",""),IF(VLOOKUP(B847,'Oficios_-_pend_criticas'!$C$4:$J$4739,7,0)&gt;VLOOKUP(B847,'Oficios_-_pend_criticas'!$C$4:$J$4739,5,0),"X",""))),""),""),"")</f>
        <v/>
      </c>
    </row>
    <row r="848" spans="1:23" ht="36.75" hidden="1" customHeight="1" x14ac:dyDescent="0.25">
      <c r="A848" s="9" t="str">
        <f t="shared" si="39"/>
        <v/>
      </c>
      <c r="B848" s="10" t="s">
        <v>2047</v>
      </c>
      <c r="C848" s="11" t="e">
        <f>IF(B848="","",VLOOKUP(B848,#REF!,6,0))</f>
        <v>#REF!</v>
      </c>
      <c r="D848" s="12" t="s">
        <v>1269</v>
      </c>
      <c r="E848" s="10" t="s">
        <v>2048</v>
      </c>
      <c r="F848" s="12" t="s">
        <v>1327</v>
      </c>
      <c r="G848" s="13">
        <v>43571</v>
      </c>
      <c r="H848" s="14" t="str">
        <f>IFERROR(IF(VLOOKUP(B848,'Oficios_-_pend_criticas'!$C$4:$D$4739,2,0)="","","X"),"")</f>
        <v/>
      </c>
      <c r="I848" s="12"/>
      <c r="J848" s="13"/>
      <c r="K848" s="10"/>
      <c r="L848" s="12" t="str">
        <f>IFERROR(VLOOKUP(B848,Retorno_da_RFB!$D$3:$I$6388,5,0),"")</f>
        <v>064</v>
      </c>
      <c r="M848" s="13">
        <f>IFERROR(VLOOKUP(B848,Retorno_da_RFB!$D$3:$I$6388,6,0),"")</f>
        <v>43593</v>
      </c>
      <c r="N848" s="10" t="str">
        <f>IFERROR(VLOOKUP(B848,Retorno_da_RFB!$D$3:$I$6388,3,0),"")</f>
        <v>8460.39.00</v>
      </c>
      <c r="O848" s="10" t="str">
        <f>IFERROR(VLOOKUP(B848,Retorno_da_RFB!$D$3:$I$6388,4,0),"")</f>
        <v>Máquinas automáticas para afiação de flancos laterais de dentes de serras fitas, serras circulares estilista e laminas de serra fita dupla dentadas, com avanço hidráulico, com sistema de refrigeração, com avanço automático do rebolo, com unidade de avanço automático dos dentes, permite ajuste do angulo dos flancos entre de 0 a 7º.</v>
      </c>
      <c r="P848" s="12" t="str">
        <f>IFERROR(IF(N848="","",IF(VLOOKUP(LEFT(N848,10),'Universo_BK-BIT'!$A$5:$E$10005,2,0)="","X",VLOOKUP(LEFT(N848,10),'Universo_BK-BIT'!$A$5:$E$10005,2,0))),"X")</f>
        <v>BK</v>
      </c>
      <c r="Q848" s="12">
        <f>IFERROR(IF(P848="X","",VLOOKUP(LEFT(N848,10),'Universo_BK-BIT'!$A$5:$E$10005,3,0)),"")</f>
        <v>14</v>
      </c>
      <c r="R848" s="14" t="str">
        <f t="shared" si="40"/>
        <v/>
      </c>
      <c r="S848" s="14" t="str">
        <f t="shared" si="41"/>
        <v/>
      </c>
      <c r="T848" s="14"/>
      <c r="U848" s="14" t="str">
        <f ca="1">IFERROR(IF(P848="X",IF(VLOOKUP(B848,'Oficios_-_pend_criticas'!$C$3:$J$4739,5,0)="","",IF(VLOOKUP(B848,'Oficios_-_pend_criticas'!$C$3:$J$4739,7,0)="",IF(TODAY()&gt;VLOOKUP(B848,'Oficios_-_pend_criticas'!$C$3:$J$4739,5,0),"X",""),IF(VLOOKUP(B848,'Oficios_-_pend_criticas'!$C$3:$J$4739,7,0)&gt;VLOOKUP(B848,'Oficios_-_pend_criticas'!$C$3:$J$4739,5,0),"X",""))),""),"")</f>
        <v/>
      </c>
      <c r="V848" s="14" t="str">
        <f ca="1">IFERROR(IF(Q848=0,IF(VLOOKUP(B848,'Oficios_-_pend_criticas'!$C$3:$J$4739,5,0)="","",IF(VLOOKUP(B848,'Oficios_-_pend_criticas'!$C$3:$J$4739,7,0)="",IF(TODAY()&gt;VLOOKUP(B848,'Oficios_-_pend_criticas'!$C$3:$J$4739,5,0),"X",""),IF(VLOOKUP(B848,'Oficios_-_pend_criticas'!$C$3:$J$4739,7,0)&gt;VLOOKUP(B848,'Oficios_-_pend_criticas'!$C$3:$J$4739,5,0),"X",""))),""),"")</f>
        <v/>
      </c>
      <c r="W848" s="14" t="str">
        <f ca="1">IFERROR(IF(P848&lt;&gt;"X",IF(Q848&gt;0,IF(VLOOKUP(B848,'Oficios_-_pend_criticas'!$C$4:$J$4739,5,0)="","",IF(VLOOKUP(B848,'Oficios_-_pend_criticas'!$C$4:$J$4739,7,0)="",IF(TODAY()&gt;VLOOKUP(B848,'Oficios_-_pend_criticas'!$C$4:$J$4739,5,0),"X",""),IF(VLOOKUP(B848,'Oficios_-_pend_criticas'!$C$4:$J$4739,7,0)&gt;VLOOKUP(B848,'Oficios_-_pend_criticas'!$C$4:$J$4739,5,0),"X",""))),""),""),"")</f>
        <v/>
      </c>
    </row>
    <row r="849" spans="1:23" ht="36.75" hidden="1" customHeight="1" x14ac:dyDescent="0.25">
      <c r="A849" s="9" t="str">
        <f t="shared" si="39"/>
        <v/>
      </c>
      <c r="B849" s="10" t="s">
        <v>2049</v>
      </c>
      <c r="C849" s="11" t="e">
        <f>IF(B849="","",VLOOKUP(B849,#REF!,6,0))</f>
        <v>#REF!</v>
      </c>
      <c r="D849" s="12" t="s">
        <v>200</v>
      </c>
      <c r="E849" s="10" t="s">
        <v>2050</v>
      </c>
      <c r="F849" s="12" t="s">
        <v>1327</v>
      </c>
      <c r="G849" s="13">
        <v>43571</v>
      </c>
      <c r="H849" s="14" t="str">
        <f>IFERROR(IF(VLOOKUP(B849,'Oficios_-_pend_criticas'!$C$4:$D$4739,2,0)="","","X"),"")</f>
        <v/>
      </c>
      <c r="I849" s="12"/>
      <c r="J849" s="13"/>
      <c r="K849" s="10"/>
      <c r="L849" s="12" t="str">
        <f>IFERROR(VLOOKUP(B849,Retorno_da_RFB!$D$3:$I$6388,5,0),"")</f>
        <v>064</v>
      </c>
      <c r="M849" s="13">
        <f>IFERROR(VLOOKUP(B849,Retorno_da_RFB!$D$3:$I$6388,6,0),"")</f>
        <v>43593</v>
      </c>
      <c r="N849" s="10" t="str">
        <f>IFERROR(VLOOKUP(B849,Retorno_da_RFB!$D$3:$I$6388,3,0),"")</f>
        <v>8457.10.00</v>
      </c>
      <c r="O849" s="10" t="str">
        <f>IFERROR(VLOOKUP(B849,Retorno_da_RFB!$D$3:$I$6388,4,0),"")</f>
        <v>Centros de usinagem verticais de alta velocidade e precisão, para usinagem de grafite, com comando numérico computadorizado (CNC), com 3 ou 5 eixos controlados simultaneamente, com curso dos eixos X entre 425 e 900mm, Y entre 180 e 800mm e Z entre 350 e 520mm, com velocidade de avanço de corte máxima nos eixos X, Y e Z entre 30 e 100m/min, com rotação máxima do fuso (spindle) entre 40.000 e 42.000rpm, com refrigeração interna e externa do fuso (spindle), com trocador de ferramentas integrado com número de posições entre 16 e 90, com estrutura mecânica construída em polímero de concreto, com deslocamento do eixo X pelo cabeçote (tipo portal), com preparação para extração de grafite, com sistema de extração de pó de alta performance, sistema de absorção de ruído e com caliper infravermelho.</v>
      </c>
      <c r="P849" s="12" t="str">
        <f>IFERROR(IF(N849="","",IF(VLOOKUP(LEFT(N849,10),'Universo_BK-BIT'!$A$5:$E$10005,2,0)="","X",VLOOKUP(LEFT(N849,10),'Universo_BK-BIT'!$A$5:$E$10005,2,0))),"X")</f>
        <v>BK</v>
      </c>
      <c r="Q849" s="12">
        <f>IFERROR(IF(P849="X","",VLOOKUP(LEFT(N849,10),'Universo_BK-BIT'!$A$5:$E$10005,3,0)),"")</f>
        <v>14</v>
      </c>
      <c r="R849" s="14" t="str">
        <f t="shared" si="40"/>
        <v/>
      </c>
      <c r="S849" s="14" t="str">
        <f t="shared" si="41"/>
        <v/>
      </c>
      <c r="T849" s="14"/>
      <c r="U849" s="14" t="str">
        <f ca="1">IFERROR(IF(P849="X",IF(VLOOKUP(B849,'Oficios_-_pend_criticas'!$C$3:$J$4739,5,0)="","",IF(VLOOKUP(B849,'Oficios_-_pend_criticas'!$C$3:$J$4739,7,0)="",IF(TODAY()&gt;VLOOKUP(B849,'Oficios_-_pend_criticas'!$C$3:$J$4739,5,0),"X",""),IF(VLOOKUP(B849,'Oficios_-_pend_criticas'!$C$3:$J$4739,7,0)&gt;VLOOKUP(B849,'Oficios_-_pend_criticas'!$C$3:$J$4739,5,0),"X",""))),""),"")</f>
        <v/>
      </c>
      <c r="V849" s="14" t="str">
        <f ca="1">IFERROR(IF(Q849=0,IF(VLOOKUP(B849,'Oficios_-_pend_criticas'!$C$3:$J$4739,5,0)="","",IF(VLOOKUP(B849,'Oficios_-_pend_criticas'!$C$3:$J$4739,7,0)="",IF(TODAY()&gt;VLOOKUP(B849,'Oficios_-_pend_criticas'!$C$3:$J$4739,5,0),"X",""),IF(VLOOKUP(B849,'Oficios_-_pend_criticas'!$C$3:$J$4739,7,0)&gt;VLOOKUP(B849,'Oficios_-_pend_criticas'!$C$3:$J$4739,5,0),"X",""))),""),"")</f>
        <v/>
      </c>
      <c r="W849" s="14" t="str">
        <f ca="1">IFERROR(IF(P849&lt;&gt;"X",IF(Q849&gt;0,IF(VLOOKUP(B849,'Oficios_-_pend_criticas'!$C$4:$J$4739,5,0)="","",IF(VLOOKUP(B849,'Oficios_-_pend_criticas'!$C$4:$J$4739,7,0)="",IF(TODAY()&gt;VLOOKUP(B849,'Oficios_-_pend_criticas'!$C$4:$J$4739,5,0),"X",""),IF(VLOOKUP(B849,'Oficios_-_pend_criticas'!$C$4:$J$4739,7,0)&gt;VLOOKUP(B849,'Oficios_-_pend_criticas'!$C$4:$J$4739,5,0),"X",""))),""),""),"")</f>
        <v/>
      </c>
    </row>
    <row r="850" spans="1:23" ht="36.75" hidden="1" customHeight="1" x14ac:dyDescent="0.25">
      <c r="A850" s="9" t="str">
        <f t="shared" si="39"/>
        <v/>
      </c>
      <c r="B850" s="10" t="s">
        <v>2051</v>
      </c>
      <c r="C850" s="11" t="e">
        <f>IF(B850="","",VLOOKUP(B850,#REF!,6,0))</f>
        <v>#REF!</v>
      </c>
      <c r="D850" s="12" t="s">
        <v>605</v>
      </c>
      <c r="E850" s="10" t="s">
        <v>2052</v>
      </c>
      <c r="F850" s="12" t="s">
        <v>1327</v>
      </c>
      <c r="G850" s="13">
        <v>43571</v>
      </c>
      <c r="H850" s="14" t="str">
        <f>IFERROR(IF(VLOOKUP(B850,'Oficios_-_pend_criticas'!$C$4:$D$4739,2,0)="","","X"),"")</f>
        <v/>
      </c>
      <c r="I850" s="12"/>
      <c r="J850" s="13"/>
      <c r="K850" s="10"/>
      <c r="L850" s="12" t="str">
        <f>IFERROR(VLOOKUP(B850,Retorno_da_RFB!$D$3:$I$6388,5,0),"")</f>
        <v>064</v>
      </c>
      <c r="M850" s="13">
        <f>IFERROR(VLOOKUP(B850,Retorno_da_RFB!$D$3:$I$6388,6,0),"")</f>
        <v>43593</v>
      </c>
      <c r="N850" s="10" t="str">
        <f>IFERROR(VLOOKUP(B850,Retorno_da_RFB!$D$3:$I$6388,3,0),"")</f>
        <v>9027.10.00</v>
      </c>
      <c r="O850" s="10" t="str">
        <f>IFERROR(VLOOKUP(B850,Retorno_da_RFB!$D$3:$I$6388,4,0),"")</f>
        <v>Equipamentos analisadores e medidores simultâneos de carbono e enxofre, em materiais inorgânico, através do método C/S onde a amostra é vaporizada, e o vapor é analisado por 4 detectores de infravermelho para determinação de SO2, CO e 2CO2, alimentado por tensão elétrica de 200, 220, 230 ou até 240VAC, frequência de 50 ou 60Hz, consumo máximo da seção de combustão: 5kVA, consumo máximo da seção de processamento: 0,5kVA, faixas de medida: Carbono: 1,6ppm a 6% em peso; Enxofre: 2 ppm a 1% em peso, com possibilidade de alcançar até 100% diminuindo o peso da amostra, curvas de temperatura programáveis, sensibilidade de leitura de 0,01ppm, contendo: suporte de carregador automático com capacidade de até 20 amostras; limpador automático, que possibilita no mínimo 200 rotinas sem necessidade de desmonte manual de itens para limpeza, com controle de qualidade em processo de produção de imãs de ligas de Nd-Fe-B</v>
      </c>
      <c r="P850" s="12" t="str">
        <f>IFERROR(IF(N850="","",IF(VLOOKUP(LEFT(N850,10),'Universo_BK-BIT'!$A$5:$E$10005,2,0)="","X",VLOOKUP(LEFT(N850,10),'Universo_BK-BIT'!$A$5:$E$10005,2,0))),"X")</f>
        <v>BK</v>
      </c>
      <c r="Q850" s="12">
        <f>IFERROR(IF(P850="X","",VLOOKUP(LEFT(N850,10),'Universo_BK-BIT'!$A$5:$E$10005,3,0)),"")</f>
        <v>14</v>
      </c>
      <c r="R850" s="14" t="str">
        <f t="shared" si="40"/>
        <v/>
      </c>
      <c r="S850" s="14" t="str">
        <f t="shared" si="41"/>
        <v/>
      </c>
      <c r="T850" s="14"/>
      <c r="U850" s="14" t="str">
        <f ca="1">IFERROR(IF(P850="X",IF(VLOOKUP(B850,'Oficios_-_pend_criticas'!$C$3:$J$4739,5,0)="","",IF(VLOOKUP(B850,'Oficios_-_pend_criticas'!$C$3:$J$4739,7,0)="",IF(TODAY()&gt;VLOOKUP(B850,'Oficios_-_pend_criticas'!$C$3:$J$4739,5,0),"X",""),IF(VLOOKUP(B850,'Oficios_-_pend_criticas'!$C$3:$J$4739,7,0)&gt;VLOOKUP(B850,'Oficios_-_pend_criticas'!$C$3:$J$4739,5,0),"X",""))),""),"")</f>
        <v/>
      </c>
      <c r="V850" s="14" t="str">
        <f ca="1">IFERROR(IF(Q850=0,IF(VLOOKUP(B850,'Oficios_-_pend_criticas'!$C$3:$J$4739,5,0)="","",IF(VLOOKUP(B850,'Oficios_-_pend_criticas'!$C$3:$J$4739,7,0)="",IF(TODAY()&gt;VLOOKUP(B850,'Oficios_-_pend_criticas'!$C$3:$J$4739,5,0),"X",""),IF(VLOOKUP(B850,'Oficios_-_pend_criticas'!$C$3:$J$4739,7,0)&gt;VLOOKUP(B850,'Oficios_-_pend_criticas'!$C$3:$J$4739,5,0),"X",""))),""),"")</f>
        <v/>
      </c>
      <c r="W850" s="14" t="str">
        <f ca="1">IFERROR(IF(P850&lt;&gt;"X",IF(Q850&gt;0,IF(VLOOKUP(B850,'Oficios_-_pend_criticas'!$C$4:$J$4739,5,0)="","",IF(VLOOKUP(B850,'Oficios_-_pend_criticas'!$C$4:$J$4739,7,0)="",IF(TODAY()&gt;VLOOKUP(B850,'Oficios_-_pend_criticas'!$C$4:$J$4739,5,0),"X",""),IF(VLOOKUP(B850,'Oficios_-_pend_criticas'!$C$4:$J$4739,7,0)&gt;VLOOKUP(B850,'Oficios_-_pend_criticas'!$C$4:$J$4739,5,0),"X",""))),""),""),"")</f>
        <v/>
      </c>
    </row>
    <row r="851" spans="1:23" ht="36.75" hidden="1" customHeight="1" x14ac:dyDescent="0.25">
      <c r="A851" s="9" t="str">
        <f t="shared" si="39"/>
        <v/>
      </c>
      <c r="B851" s="10" t="s">
        <v>2053</v>
      </c>
      <c r="C851" s="11" t="e">
        <f>IF(B851="","",VLOOKUP(B851,#REF!,6,0))</f>
        <v>#REF!</v>
      </c>
      <c r="D851" s="12" t="s">
        <v>38</v>
      </c>
      <c r="E851" s="10" t="s">
        <v>2054</v>
      </c>
      <c r="F851" s="12" t="s">
        <v>1327</v>
      </c>
      <c r="G851" s="13">
        <v>43571</v>
      </c>
      <c r="H851" s="14" t="str">
        <f>IFERROR(IF(VLOOKUP(B851,'Oficios_-_pend_criticas'!$C$4:$D$4739,2,0)="","","X"),"")</f>
        <v/>
      </c>
      <c r="I851" s="12"/>
      <c r="J851" s="13"/>
      <c r="K851" s="10"/>
      <c r="L851" s="12" t="str">
        <f>IFERROR(VLOOKUP(B851,Retorno_da_RFB!$D$3:$I$6388,5,0),"")</f>
        <v>064</v>
      </c>
      <c r="M851" s="13">
        <f>IFERROR(VLOOKUP(B851,Retorno_da_RFB!$D$3:$I$6388,6,0),"")</f>
        <v>43593</v>
      </c>
      <c r="N851" s="10" t="str">
        <f>IFERROR(VLOOKUP(B851,Retorno_da_RFB!$D$3:$I$6388,3,0),"")</f>
        <v>9027.80.99</v>
      </c>
      <c r="O851" s="10" t="str">
        <f>IFERROR(VLOOKUP(B851,Retorno_da_RFB!$D$3:$I$6388,4,0),"")</f>
        <v>Tituladores químicos automáticos para identificação da concentração de ácidos mistos (HF com HNO3), cloretos, ferro, bicromato de sódio e desengraxante de banhos químicos, com faixa de potencial da entrada de medição entre – 2.400 e + 2.400mV; Resolução de potencial da entrada de medição analógica e digital de 0,1mV.</v>
      </c>
      <c r="P851" s="12" t="str">
        <f>IFERROR(IF(N851="","",IF(VLOOKUP(LEFT(N851,10),'Universo_BK-BIT'!$A$5:$E$10005,2,0)="","X",VLOOKUP(LEFT(N851,10),'Universo_BK-BIT'!$A$5:$E$10005,2,0))),"X")</f>
        <v>BK</v>
      </c>
      <c r="Q851" s="12">
        <f>IFERROR(IF(P851="X","",VLOOKUP(LEFT(N851,10),'Universo_BK-BIT'!$A$5:$E$10005,3,0)),"")</f>
        <v>14</v>
      </c>
      <c r="R851" s="14" t="str">
        <f t="shared" si="40"/>
        <v/>
      </c>
      <c r="S851" s="14" t="str">
        <f t="shared" si="41"/>
        <v/>
      </c>
      <c r="T851" s="14"/>
      <c r="U851" s="14" t="str">
        <f ca="1">IFERROR(IF(P851="X",IF(VLOOKUP(B851,'Oficios_-_pend_criticas'!$C$3:$J$4739,5,0)="","",IF(VLOOKUP(B851,'Oficios_-_pend_criticas'!$C$3:$J$4739,7,0)="",IF(TODAY()&gt;VLOOKUP(B851,'Oficios_-_pend_criticas'!$C$3:$J$4739,5,0),"X",""),IF(VLOOKUP(B851,'Oficios_-_pend_criticas'!$C$3:$J$4739,7,0)&gt;VLOOKUP(B851,'Oficios_-_pend_criticas'!$C$3:$J$4739,5,0),"X",""))),""),"")</f>
        <v/>
      </c>
      <c r="V851" s="14" t="str">
        <f ca="1">IFERROR(IF(Q851=0,IF(VLOOKUP(B851,'Oficios_-_pend_criticas'!$C$3:$J$4739,5,0)="","",IF(VLOOKUP(B851,'Oficios_-_pend_criticas'!$C$3:$J$4739,7,0)="",IF(TODAY()&gt;VLOOKUP(B851,'Oficios_-_pend_criticas'!$C$3:$J$4739,5,0),"X",""),IF(VLOOKUP(B851,'Oficios_-_pend_criticas'!$C$3:$J$4739,7,0)&gt;VLOOKUP(B851,'Oficios_-_pend_criticas'!$C$3:$J$4739,5,0),"X",""))),""),"")</f>
        <v/>
      </c>
      <c r="W851" s="14" t="str">
        <f ca="1">IFERROR(IF(P851&lt;&gt;"X",IF(Q851&gt;0,IF(VLOOKUP(B851,'Oficios_-_pend_criticas'!$C$4:$J$4739,5,0)="","",IF(VLOOKUP(B851,'Oficios_-_pend_criticas'!$C$4:$J$4739,7,0)="",IF(TODAY()&gt;VLOOKUP(B851,'Oficios_-_pend_criticas'!$C$4:$J$4739,5,0),"X",""),IF(VLOOKUP(B851,'Oficios_-_pend_criticas'!$C$4:$J$4739,7,0)&gt;VLOOKUP(B851,'Oficios_-_pend_criticas'!$C$4:$J$4739,5,0),"X",""))),""),""),"")</f>
        <v/>
      </c>
    </row>
    <row r="852" spans="1:23" ht="36.75" hidden="1" customHeight="1" x14ac:dyDescent="0.25">
      <c r="A852" s="9" t="str">
        <f t="shared" si="39"/>
        <v/>
      </c>
      <c r="B852" s="10" t="s">
        <v>2055</v>
      </c>
      <c r="C852" s="11" t="e">
        <f>IF(B852="","",VLOOKUP(B852,#REF!,6,0))</f>
        <v>#REF!</v>
      </c>
      <c r="D852" s="12" t="s">
        <v>1214</v>
      </c>
      <c r="E852" s="10" t="s">
        <v>2056</v>
      </c>
      <c r="F852" s="12" t="s">
        <v>1327</v>
      </c>
      <c r="G852" s="13">
        <v>43571</v>
      </c>
      <c r="H852" s="14" t="str">
        <f>IFERROR(IF(VLOOKUP(B852,'Oficios_-_pend_criticas'!$C$4:$D$4739,2,0)="","","X"),"")</f>
        <v/>
      </c>
      <c r="I852" s="12"/>
      <c r="J852" s="13"/>
      <c r="K852" s="10"/>
      <c r="L852" s="12" t="str">
        <f>IFERROR(VLOOKUP(B852,Retorno_da_RFB!$D$3:$I$6388,5,0),"")</f>
        <v>064</v>
      </c>
      <c r="M852" s="13">
        <f>IFERROR(VLOOKUP(B852,Retorno_da_RFB!$D$3:$I$6388,6,0),"")</f>
        <v>43593</v>
      </c>
      <c r="N852" s="10" t="str">
        <f>IFERROR(VLOOKUP(B852,Retorno_da_RFB!$D$3:$I$6388,3,0),"")</f>
        <v>8413.81.00</v>
      </c>
      <c r="O852" s="10" t="str">
        <f>IFERROR(VLOOKUP(B852,Retorno_da_RFB!$D$3:$I$6388,4,0),"")</f>
        <v>Bombas hidráulicas com engrenagens retas com sentido de rotação anti-horário, pressão manométrica de 250bar, a temperatura máxima a curto tempo de 105°C com vazão 14cm3/rotação (anti-horário), range de viscosidade de 10 a 750mm²/s, a 400rpm em um range de tempo de 2,5 segundos, acionada por um motor elétrico de corrente contínua com rotações que variam entre 500 a 4000rpm, com torque máximo de 87Nm.</v>
      </c>
      <c r="P852" s="12" t="str">
        <f>IFERROR(IF(N852="","",IF(VLOOKUP(LEFT(N852,10),'Universo_BK-BIT'!$A$5:$E$10005,2,0)="","X",VLOOKUP(LEFT(N852,10),'Universo_BK-BIT'!$A$5:$E$10005,2,0))),"X")</f>
        <v>BK</v>
      </c>
      <c r="Q852" s="12">
        <f>IFERROR(IF(P852="X","",VLOOKUP(LEFT(N852,10),'Universo_BK-BIT'!$A$5:$E$10005,3,0)),"")</f>
        <v>14</v>
      </c>
      <c r="R852" s="14" t="str">
        <f t="shared" si="40"/>
        <v/>
      </c>
      <c r="S852" s="14" t="str">
        <f t="shared" si="41"/>
        <v/>
      </c>
      <c r="T852" s="14"/>
      <c r="U852" s="14" t="str">
        <f ca="1">IFERROR(IF(P852="X",IF(VLOOKUP(B852,'Oficios_-_pend_criticas'!$C$3:$J$4739,5,0)="","",IF(VLOOKUP(B852,'Oficios_-_pend_criticas'!$C$3:$J$4739,7,0)="",IF(TODAY()&gt;VLOOKUP(B852,'Oficios_-_pend_criticas'!$C$3:$J$4739,5,0),"X",""),IF(VLOOKUP(B852,'Oficios_-_pend_criticas'!$C$3:$J$4739,7,0)&gt;VLOOKUP(B852,'Oficios_-_pend_criticas'!$C$3:$J$4739,5,0),"X",""))),""),"")</f>
        <v/>
      </c>
      <c r="V852" s="14" t="str">
        <f ca="1">IFERROR(IF(Q852=0,IF(VLOOKUP(B852,'Oficios_-_pend_criticas'!$C$3:$J$4739,5,0)="","",IF(VLOOKUP(B852,'Oficios_-_pend_criticas'!$C$3:$J$4739,7,0)="",IF(TODAY()&gt;VLOOKUP(B852,'Oficios_-_pend_criticas'!$C$3:$J$4739,5,0),"X",""),IF(VLOOKUP(B852,'Oficios_-_pend_criticas'!$C$3:$J$4739,7,0)&gt;VLOOKUP(B852,'Oficios_-_pend_criticas'!$C$3:$J$4739,5,0),"X",""))),""),"")</f>
        <v/>
      </c>
      <c r="W852" s="14" t="str">
        <f ca="1">IFERROR(IF(P852&lt;&gt;"X",IF(Q852&gt;0,IF(VLOOKUP(B852,'Oficios_-_pend_criticas'!$C$4:$J$4739,5,0)="","",IF(VLOOKUP(B852,'Oficios_-_pend_criticas'!$C$4:$J$4739,7,0)="",IF(TODAY()&gt;VLOOKUP(B852,'Oficios_-_pend_criticas'!$C$4:$J$4739,5,0),"X",""),IF(VLOOKUP(B852,'Oficios_-_pend_criticas'!$C$4:$J$4739,7,0)&gt;VLOOKUP(B852,'Oficios_-_pend_criticas'!$C$4:$J$4739,5,0),"X",""))),""),""),"")</f>
        <v/>
      </c>
    </row>
    <row r="853" spans="1:23" ht="36.75" hidden="1" customHeight="1" x14ac:dyDescent="0.25">
      <c r="A853" s="9" t="str">
        <f t="shared" si="39"/>
        <v/>
      </c>
      <c r="B853" s="10" t="s">
        <v>2057</v>
      </c>
      <c r="C853" s="11" t="e">
        <f>IF(B853="","",VLOOKUP(B853,#REF!,6,0))</f>
        <v>#REF!</v>
      </c>
      <c r="D853" s="12" t="s">
        <v>135</v>
      </c>
      <c r="E853" s="10" t="s">
        <v>2058</v>
      </c>
      <c r="F853" s="12" t="s">
        <v>1327</v>
      </c>
      <c r="G853" s="13">
        <v>43571</v>
      </c>
      <c r="H853" s="14" t="str">
        <f>IFERROR(IF(VLOOKUP(B853,'Oficios_-_pend_criticas'!$C$4:$D$4739,2,0)="","","X"),"")</f>
        <v/>
      </c>
      <c r="I853" s="12"/>
      <c r="J853" s="13"/>
      <c r="K853" s="10"/>
      <c r="L853" s="12" t="str">
        <f>IFERROR(VLOOKUP(B853,Retorno_da_RFB!$D$3:$I$6388,5,0),"")</f>
        <v>064</v>
      </c>
      <c r="M853" s="13">
        <f>IFERROR(VLOOKUP(B853,Retorno_da_RFB!$D$3:$I$6388,6,0),"")</f>
        <v>43593</v>
      </c>
      <c r="N853" s="10" t="str">
        <f>IFERROR(VLOOKUP(B853,Retorno_da_RFB!$D$3:$I$6388,3,0),"")</f>
        <v>9031.49.90</v>
      </c>
      <c r="O853" s="10" t="str">
        <f>IFERROR(VLOOKUP(B853,Retorno_da_RFB!$D$3:$I$6388,4,0),"")</f>
        <v>Máquinas automáticas para inspeção através de imagem, de defeitos no interior de latas para bebidas e detecção de rótulos misturados, com sistema de rejeição automático e capacidade para analisar até 3.600 latas por minuto; composta por: quatro câmeras digitais de alta resolução e alta velocidade, para inspeção do interior de latas; duas câmeras digitais de alta velocidade para a detecção da presença de rótulos estranhos; caixas de luz com iluminadores, gabinete de controle com conexão à rede de dados, monitor de tela sensível ao toque “touchscreen” com suporte de fixação, acompanhada de cabos de instalação.</v>
      </c>
      <c r="P853" s="12" t="str">
        <f>IFERROR(IF(N853="","",IF(VLOOKUP(LEFT(N853,10),'Universo_BK-BIT'!$A$5:$E$10005,2,0)="","X",VLOOKUP(LEFT(N853,10),'Universo_BK-BIT'!$A$5:$E$10005,2,0))),"X")</f>
        <v>BK</v>
      </c>
      <c r="Q853" s="12">
        <f>IFERROR(IF(P853="X","",VLOOKUP(LEFT(N853,10),'Universo_BK-BIT'!$A$5:$E$10005,3,0)),"")</f>
        <v>14</v>
      </c>
      <c r="R853" s="14" t="str">
        <f t="shared" si="40"/>
        <v/>
      </c>
      <c r="S853" s="14" t="str">
        <f t="shared" si="41"/>
        <v>X</v>
      </c>
      <c r="T853" s="14"/>
      <c r="U853" s="14" t="str">
        <f ca="1">IFERROR(IF(P853="X",IF(VLOOKUP(B853,'Oficios_-_pend_criticas'!$C$3:$J$4739,5,0)="","",IF(VLOOKUP(B853,'Oficios_-_pend_criticas'!$C$3:$J$4739,7,0)="",IF(TODAY()&gt;VLOOKUP(B853,'Oficios_-_pend_criticas'!$C$3:$J$4739,5,0),"X",""),IF(VLOOKUP(B853,'Oficios_-_pend_criticas'!$C$3:$J$4739,7,0)&gt;VLOOKUP(B853,'Oficios_-_pend_criticas'!$C$3:$J$4739,5,0),"X",""))),""),"")</f>
        <v/>
      </c>
      <c r="V853" s="14" t="str">
        <f ca="1">IFERROR(IF(Q853=0,IF(VLOOKUP(B853,'Oficios_-_pend_criticas'!$C$3:$J$4739,5,0)="","",IF(VLOOKUP(B853,'Oficios_-_pend_criticas'!$C$3:$J$4739,7,0)="",IF(TODAY()&gt;VLOOKUP(B853,'Oficios_-_pend_criticas'!$C$3:$J$4739,5,0),"X",""),IF(VLOOKUP(B853,'Oficios_-_pend_criticas'!$C$3:$J$4739,7,0)&gt;VLOOKUP(B853,'Oficios_-_pend_criticas'!$C$3:$J$4739,5,0),"X",""))),""),"")</f>
        <v/>
      </c>
      <c r="W853" s="14" t="str">
        <f ca="1">IFERROR(IF(P853&lt;&gt;"X",IF(Q853&gt;0,IF(VLOOKUP(B853,'Oficios_-_pend_criticas'!$C$4:$J$4739,5,0)="","",IF(VLOOKUP(B853,'Oficios_-_pend_criticas'!$C$4:$J$4739,7,0)="",IF(TODAY()&gt;VLOOKUP(B853,'Oficios_-_pend_criticas'!$C$4:$J$4739,5,0),"X",""),IF(VLOOKUP(B853,'Oficios_-_pend_criticas'!$C$4:$J$4739,7,0)&gt;VLOOKUP(B853,'Oficios_-_pend_criticas'!$C$4:$J$4739,5,0),"X",""))),""),""),"")</f>
        <v/>
      </c>
    </row>
    <row r="854" spans="1:23" ht="36.75" hidden="1" customHeight="1" x14ac:dyDescent="0.25">
      <c r="A854" s="9" t="str">
        <f t="shared" si="39"/>
        <v/>
      </c>
      <c r="B854" s="10" t="s">
        <v>2060</v>
      </c>
      <c r="C854" s="11" t="e">
        <f>IF(B854="","",VLOOKUP(B854,#REF!,6,0))</f>
        <v>#REF!</v>
      </c>
      <c r="D854" s="12" t="s">
        <v>1480</v>
      </c>
      <c r="E854" s="10" t="s">
        <v>2061</v>
      </c>
      <c r="F854" s="12" t="s">
        <v>1327</v>
      </c>
      <c r="G854" s="13">
        <v>43571</v>
      </c>
      <c r="H854" s="14" t="str">
        <f>IFERROR(IF(VLOOKUP(B854,'Oficios_-_pend_criticas'!$C$4:$D$4739,2,0)="","","X"),"")</f>
        <v/>
      </c>
      <c r="I854" s="12"/>
      <c r="J854" s="13"/>
      <c r="K854" s="10"/>
      <c r="L854" s="12" t="str">
        <f>IFERROR(VLOOKUP(B854,Retorno_da_RFB!$D$3:$I$6388,5,0),"")</f>
        <v>064</v>
      </c>
      <c r="M854" s="13">
        <f>IFERROR(VLOOKUP(B854,Retorno_da_RFB!$D$3:$I$6388,6,0),"")</f>
        <v>43593</v>
      </c>
      <c r="N854" s="10" t="str">
        <f>IFERROR(VLOOKUP(B854,Retorno_da_RFB!$D$3:$I$6388,3,0),"")</f>
        <v>8423.30.11</v>
      </c>
      <c r="O854" s="10" t="str">
        <f>IFERROR(VLOOKUP(B854,Retorno_da_RFB!$D$3:$I$6388,4,0),"")</f>
        <v>Equipamentos de dosagem e pesagem gravimétrica de produtos a granel com temperaturas de 0 a 60°C, dotados de bases, balança independente com 1 ou mais células de carga com calibre de alta precisão, funil alimentador  de poliuretano flexível com ou sem pá, funil de extensão para armazenamento de ingredientes, com ou sem funil alimentador de parafuso duplo com um agitador horizontal na cuba de parafuso, com ou sem módulo de controle e com ou sem Interface Homem Máquina (IHM).</v>
      </c>
      <c r="P854" s="12" t="str">
        <f>IFERROR(IF(N854="","",IF(VLOOKUP(LEFT(N854,10),'Universo_BK-BIT'!$A$5:$E$10005,2,0)="","X",VLOOKUP(LEFT(N854,10),'Universo_BK-BIT'!$A$5:$E$10005,2,0))),"X")</f>
        <v>BK</v>
      </c>
      <c r="Q854" s="12">
        <f>IFERROR(IF(P854="X","",VLOOKUP(LEFT(N854,10),'Universo_BK-BIT'!$A$5:$E$10005,3,0)),"")</f>
        <v>14</v>
      </c>
      <c r="R854" s="14" t="str">
        <f t="shared" si="40"/>
        <v/>
      </c>
      <c r="S854" s="14" t="str">
        <f t="shared" si="41"/>
        <v/>
      </c>
      <c r="T854" s="14"/>
      <c r="U854" s="14" t="str">
        <f ca="1">IFERROR(IF(P854="X",IF(VLOOKUP(B854,'Oficios_-_pend_criticas'!$C$3:$J$4739,5,0)="","",IF(VLOOKUP(B854,'Oficios_-_pend_criticas'!$C$3:$J$4739,7,0)="",IF(TODAY()&gt;VLOOKUP(B854,'Oficios_-_pend_criticas'!$C$3:$J$4739,5,0),"X",""),IF(VLOOKUP(B854,'Oficios_-_pend_criticas'!$C$3:$J$4739,7,0)&gt;VLOOKUP(B854,'Oficios_-_pend_criticas'!$C$3:$J$4739,5,0),"X",""))),""),"")</f>
        <v/>
      </c>
      <c r="V854" s="14" t="str">
        <f ca="1">IFERROR(IF(Q854=0,IF(VLOOKUP(B854,'Oficios_-_pend_criticas'!$C$3:$J$4739,5,0)="","",IF(VLOOKUP(B854,'Oficios_-_pend_criticas'!$C$3:$J$4739,7,0)="",IF(TODAY()&gt;VLOOKUP(B854,'Oficios_-_pend_criticas'!$C$3:$J$4739,5,0),"X",""),IF(VLOOKUP(B854,'Oficios_-_pend_criticas'!$C$3:$J$4739,7,0)&gt;VLOOKUP(B854,'Oficios_-_pend_criticas'!$C$3:$J$4739,5,0),"X",""))),""),"")</f>
        <v/>
      </c>
      <c r="W854" s="14" t="str">
        <f ca="1">IFERROR(IF(P854&lt;&gt;"X",IF(Q854&gt;0,IF(VLOOKUP(B854,'Oficios_-_pend_criticas'!$C$4:$J$4739,5,0)="","",IF(VLOOKUP(B854,'Oficios_-_pend_criticas'!$C$4:$J$4739,7,0)="",IF(TODAY()&gt;VLOOKUP(B854,'Oficios_-_pend_criticas'!$C$4:$J$4739,5,0),"X",""),IF(VLOOKUP(B854,'Oficios_-_pend_criticas'!$C$4:$J$4739,7,0)&gt;VLOOKUP(B854,'Oficios_-_pend_criticas'!$C$4:$J$4739,5,0),"X",""))),""),""),"")</f>
        <v/>
      </c>
    </row>
    <row r="855" spans="1:23" ht="36.75" hidden="1" customHeight="1" x14ac:dyDescent="0.25">
      <c r="A855" s="9" t="str">
        <f t="shared" si="39"/>
        <v/>
      </c>
      <c r="B855" s="10" t="s">
        <v>2062</v>
      </c>
      <c r="C855" s="11" t="e">
        <f>IF(B855="","",VLOOKUP(B855,#REF!,6,0))</f>
        <v>#REF!</v>
      </c>
      <c r="D855" s="12" t="s">
        <v>804</v>
      </c>
      <c r="E855" s="10" t="s">
        <v>2063</v>
      </c>
      <c r="F855" s="12" t="s">
        <v>1327</v>
      </c>
      <c r="G855" s="13">
        <v>43571</v>
      </c>
      <c r="H855" s="14" t="str">
        <f>IFERROR(IF(VLOOKUP(B855,'Oficios_-_pend_criticas'!$C$4:$D$4739,2,0)="","","X"),"")</f>
        <v/>
      </c>
      <c r="I855" s="12"/>
      <c r="J855" s="13"/>
      <c r="K855" s="10"/>
      <c r="L855" s="12" t="str">
        <f>IFERROR(VLOOKUP(B855,Retorno_da_RFB!$D$3:$I$6388,5,0),"")</f>
        <v>064</v>
      </c>
      <c r="M855" s="13">
        <f>IFERROR(VLOOKUP(B855,Retorno_da_RFB!$D$3:$I$6388,6,0),"")</f>
        <v>43593</v>
      </c>
      <c r="N855" s="10" t="str">
        <f>IFERROR(VLOOKUP(B855,Retorno_da_RFB!$D$3:$I$6388,3,0),"")</f>
        <v>8445.19.22</v>
      </c>
      <c r="O855" s="10" t="str">
        <f>IFERROR(VLOOKUP(B855,Retorno_da_RFB!$D$3:$I$6388,4,0),"")</f>
        <v>Máquinas deslintadeiras hidráulicas de serra para semente de algodão, com capacidade de processamento de 75 toneladas a cada 24 horas em primeiro corte 40 toneladas em segundo corte, dotadas de 210 serras em aço, sendo essas de 18" (polegadas) de diâmetro cada, com alimentador permanente magnético de potência 1HP.</v>
      </c>
      <c r="P855" s="12" t="str">
        <f>IFERROR(IF(N855="","",IF(VLOOKUP(LEFT(N855,10),'Universo_BK-BIT'!$A$5:$E$10005,2,0)="","X",VLOOKUP(LEFT(N855,10),'Universo_BK-BIT'!$A$5:$E$10005,2,0))),"X")</f>
        <v>BK</v>
      </c>
      <c r="Q855" s="12">
        <f>IFERROR(IF(P855="X","",VLOOKUP(LEFT(N855,10),'Universo_BK-BIT'!$A$5:$E$10005,3,0)),"")</f>
        <v>14</v>
      </c>
      <c r="R855" s="14" t="str">
        <f t="shared" si="40"/>
        <v/>
      </c>
      <c r="S855" s="14" t="str">
        <f t="shared" si="41"/>
        <v/>
      </c>
      <c r="T855" s="14"/>
      <c r="U855" s="14" t="str">
        <f ca="1">IFERROR(IF(P855="X",IF(VLOOKUP(B855,'Oficios_-_pend_criticas'!$C$3:$J$4739,5,0)="","",IF(VLOOKUP(B855,'Oficios_-_pend_criticas'!$C$3:$J$4739,7,0)="",IF(TODAY()&gt;VLOOKUP(B855,'Oficios_-_pend_criticas'!$C$3:$J$4739,5,0),"X",""),IF(VLOOKUP(B855,'Oficios_-_pend_criticas'!$C$3:$J$4739,7,0)&gt;VLOOKUP(B855,'Oficios_-_pend_criticas'!$C$3:$J$4739,5,0),"X",""))),""),"")</f>
        <v/>
      </c>
      <c r="V855" s="14" t="str">
        <f ca="1">IFERROR(IF(Q855=0,IF(VLOOKUP(B855,'Oficios_-_pend_criticas'!$C$3:$J$4739,5,0)="","",IF(VLOOKUP(B855,'Oficios_-_pend_criticas'!$C$3:$J$4739,7,0)="",IF(TODAY()&gt;VLOOKUP(B855,'Oficios_-_pend_criticas'!$C$3:$J$4739,5,0),"X",""),IF(VLOOKUP(B855,'Oficios_-_pend_criticas'!$C$3:$J$4739,7,0)&gt;VLOOKUP(B855,'Oficios_-_pend_criticas'!$C$3:$J$4739,5,0),"X",""))),""),"")</f>
        <v/>
      </c>
      <c r="W855" s="14" t="str">
        <f ca="1">IFERROR(IF(P855&lt;&gt;"X",IF(Q855&gt;0,IF(VLOOKUP(B855,'Oficios_-_pend_criticas'!$C$4:$J$4739,5,0)="","",IF(VLOOKUP(B855,'Oficios_-_pend_criticas'!$C$4:$J$4739,7,0)="",IF(TODAY()&gt;VLOOKUP(B855,'Oficios_-_pend_criticas'!$C$4:$J$4739,5,0),"X",""),IF(VLOOKUP(B855,'Oficios_-_pend_criticas'!$C$4:$J$4739,7,0)&gt;VLOOKUP(B855,'Oficios_-_pend_criticas'!$C$4:$J$4739,5,0),"X",""))),""),""),"")</f>
        <v/>
      </c>
    </row>
    <row r="856" spans="1:23" ht="36.75" hidden="1" customHeight="1" x14ac:dyDescent="0.25">
      <c r="A856" s="9" t="str">
        <f t="shared" si="39"/>
        <v/>
      </c>
      <c r="B856" s="10" t="s">
        <v>2064</v>
      </c>
      <c r="C856" s="11" t="e">
        <f>IF(B856="","",VLOOKUP(B856,#REF!,6,0))</f>
        <v>#REF!</v>
      </c>
      <c r="D856" s="12" t="s">
        <v>804</v>
      </c>
      <c r="E856" s="10" t="s">
        <v>2065</v>
      </c>
      <c r="F856" s="12" t="s">
        <v>1327</v>
      </c>
      <c r="G856" s="13">
        <v>43571</v>
      </c>
      <c r="H856" s="14" t="str">
        <f>IFERROR(IF(VLOOKUP(B856,'Oficios_-_pend_criticas'!$C$4:$D$4739,2,0)="","","X"),"")</f>
        <v/>
      </c>
      <c r="I856" s="12"/>
      <c r="J856" s="13"/>
      <c r="K856" s="10"/>
      <c r="L856" s="12" t="str">
        <f>IFERROR(VLOOKUP(B856,Retorno_da_RFB!$D$3:$I$6388,5,0),"")</f>
        <v>064</v>
      </c>
      <c r="M856" s="13">
        <f>IFERROR(VLOOKUP(B856,Retorno_da_RFB!$D$3:$I$6388,6,0),"")</f>
        <v>43593</v>
      </c>
      <c r="N856" s="10" t="str">
        <f>IFERROR(VLOOKUP(B856,Retorno_da_RFB!$D$3:$I$6388,3,0),"")</f>
        <v>8445.19.22</v>
      </c>
      <c r="O856" s="10" t="str">
        <f>IFERROR(VLOOKUP(B856,Retorno_da_RFB!$D$3:$I$6388,4,0),"")</f>
        <v>Limpadores de línter de tambor alto, com função de limpeza do línter do algodão depois de sua passagem na máquina deslintadeira, projetados com 3 estágios e equipados com motor de 5,5HP</v>
      </c>
      <c r="P856" s="12" t="str">
        <f>IFERROR(IF(N856="","",IF(VLOOKUP(LEFT(N856,10),'Universo_BK-BIT'!$A$5:$E$10005,2,0)="","X",VLOOKUP(LEFT(N856,10),'Universo_BK-BIT'!$A$5:$E$10005,2,0))),"X")</f>
        <v>BK</v>
      </c>
      <c r="Q856" s="12">
        <f>IFERROR(IF(P856="X","",VLOOKUP(LEFT(N856,10),'Universo_BK-BIT'!$A$5:$E$10005,3,0)),"")</f>
        <v>14</v>
      </c>
      <c r="R856" s="14" t="str">
        <f t="shared" si="40"/>
        <v/>
      </c>
      <c r="S856" s="14" t="str">
        <f t="shared" si="41"/>
        <v/>
      </c>
      <c r="T856" s="14"/>
      <c r="U856" s="14" t="str">
        <f ca="1">IFERROR(IF(P856="X",IF(VLOOKUP(B856,'Oficios_-_pend_criticas'!$C$3:$J$4739,5,0)="","",IF(VLOOKUP(B856,'Oficios_-_pend_criticas'!$C$3:$J$4739,7,0)="",IF(TODAY()&gt;VLOOKUP(B856,'Oficios_-_pend_criticas'!$C$3:$J$4739,5,0),"X",""),IF(VLOOKUP(B856,'Oficios_-_pend_criticas'!$C$3:$J$4739,7,0)&gt;VLOOKUP(B856,'Oficios_-_pend_criticas'!$C$3:$J$4739,5,0),"X",""))),""),"")</f>
        <v/>
      </c>
      <c r="V856" s="14" t="str">
        <f ca="1">IFERROR(IF(Q856=0,IF(VLOOKUP(B856,'Oficios_-_pend_criticas'!$C$3:$J$4739,5,0)="","",IF(VLOOKUP(B856,'Oficios_-_pend_criticas'!$C$3:$J$4739,7,0)="",IF(TODAY()&gt;VLOOKUP(B856,'Oficios_-_pend_criticas'!$C$3:$J$4739,5,0),"X",""),IF(VLOOKUP(B856,'Oficios_-_pend_criticas'!$C$3:$J$4739,7,0)&gt;VLOOKUP(B856,'Oficios_-_pend_criticas'!$C$3:$J$4739,5,0),"X",""))),""),"")</f>
        <v/>
      </c>
      <c r="W856" s="14" t="str">
        <f ca="1">IFERROR(IF(P856&lt;&gt;"X",IF(Q856&gt;0,IF(VLOOKUP(B856,'Oficios_-_pend_criticas'!$C$4:$J$4739,5,0)="","",IF(VLOOKUP(B856,'Oficios_-_pend_criticas'!$C$4:$J$4739,7,0)="",IF(TODAY()&gt;VLOOKUP(B856,'Oficios_-_pend_criticas'!$C$4:$J$4739,5,0),"X",""),IF(VLOOKUP(B856,'Oficios_-_pend_criticas'!$C$4:$J$4739,7,0)&gt;VLOOKUP(B856,'Oficios_-_pend_criticas'!$C$4:$J$4739,5,0),"X",""))),""),""),"")</f>
        <v/>
      </c>
    </row>
    <row r="857" spans="1:23" ht="36.75" hidden="1" customHeight="1" x14ac:dyDescent="0.25">
      <c r="A857" s="9" t="str">
        <f t="shared" si="39"/>
        <v/>
      </c>
      <c r="B857" s="10" t="s">
        <v>2066</v>
      </c>
      <c r="C857" s="11" t="e">
        <f>IF(B857="","",VLOOKUP(B857,#REF!,6,0))</f>
        <v>#REF!</v>
      </c>
      <c r="D857" s="12" t="s">
        <v>804</v>
      </c>
      <c r="E857" s="10" t="s">
        <v>2067</v>
      </c>
      <c r="F857" s="12" t="s">
        <v>1327</v>
      </c>
      <c r="G857" s="13">
        <v>43571</v>
      </c>
      <c r="H857" s="14" t="str">
        <f>IFERROR(IF(VLOOKUP(B857,'Oficios_-_pend_criticas'!$C$4:$D$4739,2,0)="","","X"),"")</f>
        <v/>
      </c>
      <c r="I857" s="12"/>
      <c r="J857" s="13"/>
      <c r="K857" s="10"/>
      <c r="L857" s="12" t="str">
        <f>IFERROR(VLOOKUP(B857,Retorno_da_RFB!$D$3:$I$6388,5,0),"")</f>
        <v>064</v>
      </c>
      <c r="M857" s="13">
        <f>IFERROR(VLOOKUP(B857,Retorno_da_RFB!$D$3:$I$6388,6,0),"")</f>
        <v>43593</v>
      </c>
      <c r="N857" s="10" t="str">
        <f>IFERROR(VLOOKUP(B857,Retorno_da_RFB!$D$3:$I$6388,3,0),"")</f>
        <v>8445.19.22</v>
      </c>
      <c r="O857" s="10" t="str">
        <f>IFERROR(VLOOKUP(B857,Retorno_da_RFB!$D$3:$I$6388,4,0),"")</f>
        <v>Limpadores de línter, auxiliar de máquina deslintadeira de algodão, de potência do motor de 4 HP</v>
      </c>
      <c r="P857" s="12" t="str">
        <f>IFERROR(IF(N857="","",IF(VLOOKUP(LEFT(N857,10),'Universo_BK-BIT'!$A$5:$E$10005,2,0)="","X",VLOOKUP(LEFT(N857,10),'Universo_BK-BIT'!$A$5:$E$10005,2,0))),"X")</f>
        <v>BK</v>
      </c>
      <c r="Q857" s="12">
        <f>IFERROR(IF(P857="X","",VLOOKUP(LEFT(N857,10),'Universo_BK-BIT'!$A$5:$E$10005,3,0)),"")</f>
        <v>14</v>
      </c>
      <c r="R857" s="14" t="str">
        <f t="shared" si="40"/>
        <v/>
      </c>
      <c r="S857" s="14" t="str">
        <f t="shared" si="41"/>
        <v/>
      </c>
      <c r="T857" s="14"/>
      <c r="U857" s="14" t="str">
        <f ca="1">IFERROR(IF(P857="X",IF(VLOOKUP(B857,'Oficios_-_pend_criticas'!$C$3:$J$4739,5,0)="","",IF(VLOOKUP(B857,'Oficios_-_pend_criticas'!$C$3:$J$4739,7,0)="",IF(TODAY()&gt;VLOOKUP(B857,'Oficios_-_pend_criticas'!$C$3:$J$4739,5,0),"X",""),IF(VLOOKUP(B857,'Oficios_-_pend_criticas'!$C$3:$J$4739,7,0)&gt;VLOOKUP(B857,'Oficios_-_pend_criticas'!$C$3:$J$4739,5,0),"X",""))),""),"")</f>
        <v/>
      </c>
      <c r="V857" s="14" t="str">
        <f ca="1">IFERROR(IF(Q857=0,IF(VLOOKUP(B857,'Oficios_-_pend_criticas'!$C$3:$J$4739,5,0)="","",IF(VLOOKUP(B857,'Oficios_-_pend_criticas'!$C$3:$J$4739,7,0)="",IF(TODAY()&gt;VLOOKUP(B857,'Oficios_-_pend_criticas'!$C$3:$J$4739,5,0),"X",""),IF(VLOOKUP(B857,'Oficios_-_pend_criticas'!$C$3:$J$4739,7,0)&gt;VLOOKUP(B857,'Oficios_-_pend_criticas'!$C$3:$J$4739,5,0),"X",""))),""),"")</f>
        <v/>
      </c>
      <c r="W857" s="14" t="str">
        <f ca="1">IFERROR(IF(P857&lt;&gt;"X",IF(Q857&gt;0,IF(VLOOKUP(B857,'Oficios_-_pend_criticas'!$C$4:$J$4739,5,0)="","",IF(VLOOKUP(B857,'Oficios_-_pend_criticas'!$C$4:$J$4739,7,0)="",IF(TODAY()&gt;VLOOKUP(B857,'Oficios_-_pend_criticas'!$C$4:$J$4739,5,0),"X",""),IF(VLOOKUP(B857,'Oficios_-_pend_criticas'!$C$4:$J$4739,7,0)&gt;VLOOKUP(B857,'Oficios_-_pend_criticas'!$C$4:$J$4739,5,0),"X",""))),""),""),"")</f>
        <v/>
      </c>
    </row>
    <row r="858" spans="1:23" ht="36.75" hidden="1" customHeight="1" x14ac:dyDescent="0.25">
      <c r="A858" s="9" t="str">
        <f t="shared" si="39"/>
        <v/>
      </c>
      <c r="B858" s="10" t="s">
        <v>2068</v>
      </c>
      <c r="C858" s="11" t="e">
        <f>IF(B858="","",VLOOKUP(B858,#REF!,6,0))</f>
        <v>#REF!</v>
      </c>
      <c r="D858" s="12" t="s">
        <v>1772</v>
      </c>
      <c r="E858" s="10" t="s">
        <v>2069</v>
      </c>
      <c r="F858" s="12" t="s">
        <v>1327</v>
      </c>
      <c r="G858" s="13">
        <v>43571</v>
      </c>
      <c r="H858" s="14" t="str">
        <f>IFERROR(IF(VLOOKUP(B858,'Oficios_-_pend_criticas'!$C$4:$D$4739,2,0)="","","X"),"")</f>
        <v/>
      </c>
      <c r="I858" s="12"/>
      <c r="J858" s="13"/>
      <c r="K858" s="10"/>
      <c r="L858" s="12" t="str">
        <f>IFERROR(VLOOKUP(B858,Retorno_da_RFB!$D$3:$I$6388,5,0),"")</f>
        <v>064</v>
      </c>
      <c r="M858" s="13">
        <f>IFERROR(VLOOKUP(B858,Retorno_da_RFB!$D$3:$I$6388,6,0),"")</f>
        <v>43593</v>
      </c>
      <c r="N858" s="10" t="str">
        <f>IFERROR(VLOOKUP(B858,Retorno_da_RFB!$D$3:$I$6388,3,0),"")</f>
        <v>8437.10.00</v>
      </c>
      <c r="O858" s="10" t="str">
        <f>IFERROR(VLOOKUP(B858,Retorno_da_RFB!$D$3:$I$6388,4,0),"")</f>
        <v>Máquinas decorticadora/batedoras de tambor duplo rotativo, para beneficiamento de sementes de oleaginosas, trabalha com tambor batedor para remoção dos resíduos de casca e outros rejeitos, máquina equipada com motor principal de 5.5HP e motor do agitador de 2HP, com capacidade de processamento de 180 toneladas a cada 24 horas de trabalho.</v>
      </c>
      <c r="P858" s="12" t="str">
        <f>IFERROR(IF(N858="","",IF(VLOOKUP(LEFT(N858,10),'Universo_BK-BIT'!$A$5:$E$10005,2,0)="","X",VLOOKUP(LEFT(N858,10),'Universo_BK-BIT'!$A$5:$E$10005,2,0))),"X")</f>
        <v>BK</v>
      </c>
      <c r="Q858" s="12">
        <f>IFERROR(IF(P858="X","",VLOOKUP(LEFT(N858,10),'Universo_BK-BIT'!$A$5:$E$10005,3,0)),"")</f>
        <v>14</v>
      </c>
      <c r="R858" s="14" t="str">
        <f t="shared" si="40"/>
        <v/>
      </c>
      <c r="S858" s="14" t="str">
        <f t="shared" si="41"/>
        <v/>
      </c>
      <c r="T858" s="14"/>
      <c r="U858" s="14" t="str">
        <f ca="1">IFERROR(IF(P858="X",IF(VLOOKUP(B858,'Oficios_-_pend_criticas'!$C$3:$J$4739,5,0)="","",IF(VLOOKUP(B858,'Oficios_-_pend_criticas'!$C$3:$J$4739,7,0)="",IF(TODAY()&gt;VLOOKUP(B858,'Oficios_-_pend_criticas'!$C$3:$J$4739,5,0),"X",""),IF(VLOOKUP(B858,'Oficios_-_pend_criticas'!$C$3:$J$4739,7,0)&gt;VLOOKUP(B858,'Oficios_-_pend_criticas'!$C$3:$J$4739,5,0),"X",""))),""),"")</f>
        <v/>
      </c>
      <c r="V858" s="14" t="str">
        <f ca="1">IFERROR(IF(Q858=0,IF(VLOOKUP(B858,'Oficios_-_pend_criticas'!$C$3:$J$4739,5,0)="","",IF(VLOOKUP(B858,'Oficios_-_pend_criticas'!$C$3:$J$4739,7,0)="",IF(TODAY()&gt;VLOOKUP(B858,'Oficios_-_pend_criticas'!$C$3:$J$4739,5,0),"X",""),IF(VLOOKUP(B858,'Oficios_-_pend_criticas'!$C$3:$J$4739,7,0)&gt;VLOOKUP(B858,'Oficios_-_pend_criticas'!$C$3:$J$4739,5,0),"X",""))),""),"")</f>
        <v/>
      </c>
      <c r="W858" s="14" t="str">
        <f ca="1">IFERROR(IF(P858&lt;&gt;"X",IF(Q858&gt;0,IF(VLOOKUP(B858,'Oficios_-_pend_criticas'!$C$4:$J$4739,5,0)="","",IF(VLOOKUP(B858,'Oficios_-_pend_criticas'!$C$4:$J$4739,7,0)="",IF(TODAY()&gt;VLOOKUP(B858,'Oficios_-_pend_criticas'!$C$4:$J$4739,5,0),"X",""),IF(VLOOKUP(B858,'Oficios_-_pend_criticas'!$C$4:$J$4739,7,0)&gt;VLOOKUP(B858,'Oficios_-_pend_criticas'!$C$4:$J$4739,5,0),"X",""))),""),""),"")</f>
        <v/>
      </c>
    </row>
    <row r="859" spans="1:23" ht="36.75" hidden="1" customHeight="1" x14ac:dyDescent="0.25">
      <c r="A859" s="9" t="str">
        <f t="shared" si="39"/>
        <v/>
      </c>
      <c r="B859" s="10" t="s">
        <v>2070</v>
      </c>
      <c r="C859" s="11" t="e">
        <f>IF(B859="","",VLOOKUP(B859,#REF!,6,0))</f>
        <v>#REF!</v>
      </c>
      <c r="D859" s="12" t="s">
        <v>2071</v>
      </c>
      <c r="E859" s="10" t="s">
        <v>2072</v>
      </c>
      <c r="F859" s="12" t="s">
        <v>1327</v>
      </c>
      <c r="G859" s="13">
        <v>43571</v>
      </c>
      <c r="H859" s="14" t="str">
        <f>IFERROR(IF(VLOOKUP(B859,'Oficios_-_pend_criticas'!$C$4:$D$4739,2,0)="","","X"),"")</f>
        <v/>
      </c>
      <c r="I859" s="12"/>
      <c r="J859" s="13"/>
      <c r="K859" s="10"/>
      <c r="L859" s="12" t="str">
        <f>IFERROR(VLOOKUP(B859,Retorno_da_RFB!$D$3:$I$6388,5,0),"")</f>
        <v>064</v>
      </c>
      <c r="M859" s="13">
        <f>IFERROR(VLOOKUP(B859,Retorno_da_RFB!$D$3:$I$6388,6,0),"")</f>
        <v>43593</v>
      </c>
      <c r="N859" s="10" t="str">
        <f>IFERROR(VLOOKUP(B859,Retorno_da_RFB!$D$3:$I$6388,3,0),"")</f>
        <v>8437.80.90</v>
      </c>
      <c r="O859" s="10" t="str">
        <f>IFERROR(VLOOKUP(B859,Retorno_da_RFB!$D$3:$I$6388,4,0),"")</f>
        <v>Máquinas decorticadoras/agitadoras, para beneficiamento de sementes de oleaginosas, com capacidade de processamento de 180 toneladas a cada 24 horas de trabalho, sendo sua função a de remoção da casca das sementes por gravidade, equipadas com 4 tambores e sistema de ventiladores de absorção para eliminação de resíduos, equipadas com motor de potência de 5.5HP e alimentador com potência de 2HP.</v>
      </c>
      <c r="P859" s="12" t="str">
        <f>IFERROR(IF(N859="","",IF(VLOOKUP(LEFT(N859,10),'Universo_BK-BIT'!$A$5:$E$10005,2,0)="","X",VLOOKUP(LEFT(N859,10),'Universo_BK-BIT'!$A$5:$E$10005,2,0))),"X")</f>
        <v>BK</v>
      </c>
      <c r="Q859" s="12">
        <f>IFERROR(IF(P859="X","",VLOOKUP(LEFT(N859,10),'Universo_BK-BIT'!$A$5:$E$10005,3,0)),"")</f>
        <v>14</v>
      </c>
      <c r="R859" s="14" t="str">
        <f t="shared" si="40"/>
        <v/>
      </c>
      <c r="S859" s="14" t="str">
        <f t="shared" si="41"/>
        <v/>
      </c>
      <c r="T859" s="14"/>
      <c r="U859" s="14" t="str">
        <f ca="1">IFERROR(IF(P859="X",IF(VLOOKUP(B859,'Oficios_-_pend_criticas'!$C$3:$J$4739,5,0)="","",IF(VLOOKUP(B859,'Oficios_-_pend_criticas'!$C$3:$J$4739,7,0)="",IF(TODAY()&gt;VLOOKUP(B859,'Oficios_-_pend_criticas'!$C$3:$J$4739,5,0),"X",""),IF(VLOOKUP(B859,'Oficios_-_pend_criticas'!$C$3:$J$4739,7,0)&gt;VLOOKUP(B859,'Oficios_-_pend_criticas'!$C$3:$J$4739,5,0),"X",""))),""),"")</f>
        <v/>
      </c>
      <c r="V859" s="14" t="str">
        <f ca="1">IFERROR(IF(Q859=0,IF(VLOOKUP(B859,'Oficios_-_pend_criticas'!$C$3:$J$4739,5,0)="","",IF(VLOOKUP(B859,'Oficios_-_pend_criticas'!$C$3:$J$4739,7,0)="",IF(TODAY()&gt;VLOOKUP(B859,'Oficios_-_pend_criticas'!$C$3:$J$4739,5,0),"X",""),IF(VLOOKUP(B859,'Oficios_-_pend_criticas'!$C$3:$J$4739,7,0)&gt;VLOOKUP(B859,'Oficios_-_pend_criticas'!$C$3:$J$4739,5,0),"X",""))),""),"")</f>
        <v/>
      </c>
      <c r="W859" s="14" t="str">
        <f ca="1">IFERROR(IF(P859&lt;&gt;"X",IF(Q859&gt;0,IF(VLOOKUP(B859,'Oficios_-_pend_criticas'!$C$4:$J$4739,5,0)="","",IF(VLOOKUP(B859,'Oficios_-_pend_criticas'!$C$4:$J$4739,7,0)="",IF(TODAY()&gt;VLOOKUP(B859,'Oficios_-_pend_criticas'!$C$4:$J$4739,5,0),"X",""),IF(VLOOKUP(B859,'Oficios_-_pend_criticas'!$C$4:$J$4739,7,0)&gt;VLOOKUP(B859,'Oficios_-_pend_criticas'!$C$4:$J$4739,5,0),"X",""))),""),""),"")</f>
        <v/>
      </c>
    </row>
    <row r="860" spans="1:23" ht="36.75" hidden="1" customHeight="1" x14ac:dyDescent="0.25">
      <c r="A860" s="9" t="str">
        <f t="shared" si="39"/>
        <v/>
      </c>
      <c r="B860" s="10" t="s">
        <v>2073</v>
      </c>
      <c r="C860" s="11" t="e">
        <f>IF(B860="","",VLOOKUP(B860,#REF!,6,0))</f>
        <v>#REF!</v>
      </c>
      <c r="D860" s="12" t="s">
        <v>1772</v>
      </c>
      <c r="E860" s="10" t="s">
        <v>2074</v>
      </c>
      <c r="F860" s="12" t="s">
        <v>1327</v>
      </c>
      <c r="G860" s="13">
        <v>43571</v>
      </c>
      <c r="H860" s="14" t="str">
        <f>IFERROR(IF(VLOOKUP(B860,'Oficios_-_pend_criticas'!$C$4:$D$4739,2,0)="","","X"),"")</f>
        <v/>
      </c>
      <c r="I860" s="12"/>
      <c r="J860" s="13"/>
      <c r="K860" s="10"/>
      <c r="L860" s="12" t="str">
        <f>IFERROR(VLOOKUP(B860,Retorno_da_RFB!$D$3:$I$6388,5,0),"")</f>
        <v>064</v>
      </c>
      <c r="M860" s="13">
        <f>IFERROR(VLOOKUP(B860,Retorno_da_RFB!$D$3:$I$6388,6,0),"")</f>
        <v>43593</v>
      </c>
      <c r="N860" s="10" t="str">
        <f>IFERROR(VLOOKUP(B860,Retorno_da_RFB!$D$3:$I$6388,3,0),"")</f>
        <v>8437.10.00</v>
      </c>
      <c r="O860" s="10" t="str">
        <f>IFERROR(VLOOKUP(B860,Retorno_da_RFB!$D$3:$I$6388,4,0),"")</f>
        <v>Máquinas decorticadoras/descascadoras, para beneficiamento de sementes oleaginosas, equipadas com cilindro giratório sob uma base estacionária com facas descascadoras, sendo sua função a de quebra da casca da semente, separando-a da amêndoa, capacidade de processamento de 200 toneladas a cada 24 horas de trabalho, equipadas com motor da máquina de 40HP e motor de alimentação de 2HP.</v>
      </c>
      <c r="P860" s="12" t="str">
        <f>IFERROR(IF(N860="","",IF(VLOOKUP(LEFT(N860,10),'Universo_BK-BIT'!$A$5:$E$10005,2,0)="","X",VLOOKUP(LEFT(N860,10),'Universo_BK-BIT'!$A$5:$E$10005,2,0))),"X")</f>
        <v>BK</v>
      </c>
      <c r="Q860" s="12">
        <f>IFERROR(IF(P860="X","",VLOOKUP(LEFT(N860,10),'Universo_BK-BIT'!$A$5:$E$10005,3,0)),"")</f>
        <v>14</v>
      </c>
      <c r="R860" s="14" t="str">
        <f t="shared" si="40"/>
        <v/>
      </c>
      <c r="S860" s="14" t="str">
        <f t="shared" si="41"/>
        <v/>
      </c>
      <c r="T860" s="14"/>
      <c r="U860" s="14" t="str">
        <f ca="1">IFERROR(IF(P860="X",IF(VLOOKUP(B860,'Oficios_-_pend_criticas'!$C$3:$J$4739,5,0)="","",IF(VLOOKUP(B860,'Oficios_-_pend_criticas'!$C$3:$J$4739,7,0)="",IF(TODAY()&gt;VLOOKUP(B860,'Oficios_-_pend_criticas'!$C$3:$J$4739,5,0),"X",""),IF(VLOOKUP(B860,'Oficios_-_pend_criticas'!$C$3:$J$4739,7,0)&gt;VLOOKUP(B860,'Oficios_-_pend_criticas'!$C$3:$J$4739,5,0),"X",""))),""),"")</f>
        <v/>
      </c>
      <c r="V860" s="14" t="str">
        <f ca="1">IFERROR(IF(Q860=0,IF(VLOOKUP(B860,'Oficios_-_pend_criticas'!$C$3:$J$4739,5,0)="","",IF(VLOOKUP(B860,'Oficios_-_pend_criticas'!$C$3:$J$4739,7,0)="",IF(TODAY()&gt;VLOOKUP(B860,'Oficios_-_pend_criticas'!$C$3:$J$4739,5,0),"X",""),IF(VLOOKUP(B860,'Oficios_-_pend_criticas'!$C$3:$J$4739,7,0)&gt;VLOOKUP(B860,'Oficios_-_pend_criticas'!$C$3:$J$4739,5,0),"X",""))),""),"")</f>
        <v/>
      </c>
      <c r="W860" s="14" t="str">
        <f ca="1">IFERROR(IF(P860&lt;&gt;"X",IF(Q860&gt;0,IF(VLOOKUP(B860,'Oficios_-_pend_criticas'!$C$4:$J$4739,5,0)="","",IF(VLOOKUP(B860,'Oficios_-_pend_criticas'!$C$4:$J$4739,7,0)="",IF(TODAY()&gt;VLOOKUP(B860,'Oficios_-_pend_criticas'!$C$4:$J$4739,5,0),"X",""),IF(VLOOKUP(B860,'Oficios_-_pend_criticas'!$C$4:$J$4739,7,0)&gt;VLOOKUP(B860,'Oficios_-_pend_criticas'!$C$4:$J$4739,5,0),"X",""))),""),""),"")</f>
        <v/>
      </c>
    </row>
    <row r="861" spans="1:23" ht="36.75" hidden="1" customHeight="1" x14ac:dyDescent="0.25">
      <c r="A861" s="9" t="str">
        <f t="shared" si="39"/>
        <v/>
      </c>
      <c r="B861" s="10" t="s">
        <v>2075</v>
      </c>
      <c r="C861" s="11" t="e">
        <f>IF(B861="","",VLOOKUP(B861,#REF!,6,0))</f>
        <v>#REF!</v>
      </c>
      <c r="D861" s="12" t="s">
        <v>200</v>
      </c>
      <c r="E861" s="10" t="s">
        <v>2076</v>
      </c>
      <c r="F861" s="12" t="s">
        <v>1327</v>
      </c>
      <c r="G861" s="13">
        <v>43571</v>
      </c>
      <c r="H861" s="14" t="str">
        <f>IFERROR(IF(VLOOKUP(B861,'Oficios_-_pend_criticas'!$C$4:$D$4739,2,0)="","","X"),"")</f>
        <v/>
      </c>
      <c r="I861" s="12"/>
      <c r="J861" s="13"/>
      <c r="K861" s="10"/>
      <c r="L861" s="12" t="str">
        <f>IFERROR(VLOOKUP(B861,Retorno_da_RFB!$D$3:$I$6388,5,0),"")</f>
        <v>064</v>
      </c>
      <c r="M861" s="13">
        <f>IFERROR(VLOOKUP(B861,Retorno_da_RFB!$D$3:$I$6388,6,0),"")</f>
        <v>43593</v>
      </c>
      <c r="N861" s="10" t="str">
        <f>IFERROR(VLOOKUP(B861,Retorno_da_RFB!$D$3:$I$6388,3,0),"")</f>
        <v>8457.10.00</v>
      </c>
      <c r="O861" s="10" t="str">
        <f>IFERROR(VLOOKUP(B861,Retorno_da_RFB!$D$3:$I$6388,4,0),"")</f>
        <v>Centros de usinagem vertical de dupla coluna, tipo portal, com comando numérico computadorizado (CNC), com 4 eixos controlados simultaneamente, capazes de fresar, mandrilar, furar e roscar, com curso de trabalho no eixo X de 560mm, curso dos eixos Y e Z de 410mm, avanço rápido dos eixos X, Y e Z de 52m/min e avanço de usinagem de 52m/min, distância entre colunas de 955mm, tamanho da mesa de 800 x 460mm com capacidade máxima de carga sobre a mesa de 350kg, eixo-árvore com rotação máxima de 12.000rpm, magazine com capacidade de 30 ferramentas, com diâmetro máximo de 80mm e tempo de troca de ferramenta de 3,4 segundos.</v>
      </c>
      <c r="P861" s="12" t="str">
        <f>IFERROR(IF(N861="","",IF(VLOOKUP(LEFT(N861,10),'Universo_BK-BIT'!$A$5:$E$10005,2,0)="","X",VLOOKUP(LEFT(N861,10),'Universo_BK-BIT'!$A$5:$E$10005,2,0))),"X")</f>
        <v>BK</v>
      </c>
      <c r="Q861" s="12">
        <f>IFERROR(IF(P861="X","",VLOOKUP(LEFT(N861,10),'Universo_BK-BIT'!$A$5:$E$10005,3,0)),"")</f>
        <v>14</v>
      </c>
      <c r="R861" s="14" t="str">
        <f t="shared" si="40"/>
        <v/>
      </c>
      <c r="S861" s="14" t="str">
        <f t="shared" si="41"/>
        <v/>
      </c>
      <c r="T861" s="14"/>
      <c r="U861" s="14" t="str">
        <f ca="1">IFERROR(IF(P861="X",IF(VLOOKUP(B861,'Oficios_-_pend_criticas'!$C$3:$J$4739,5,0)="","",IF(VLOOKUP(B861,'Oficios_-_pend_criticas'!$C$3:$J$4739,7,0)="",IF(TODAY()&gt;VLOOKUP(B861,'Oficios_-_pend_criticas'!$C$3:$J$4739,5,0),"X",""),IF(VLOOKUP(B861,'Oficios_-_pend_criticas'!$C$3:$J$4739,7,0)&gt;VLOOKUP(B861,'Oficios_-_pend_criticas'!$C$3:$J$4739,5,0),"X",""))),""),"")</f>
        <v/>
      </c>
      <c r="V861" s="14" t="str">
        <f ca="1">IFERROR(IF(Q861=0,IF(VLOOKUP(B861,'Oficios_-_pend_criticas'!$C$3:$J$4739,5,0)="","",IF(VLOOKUP(B861,'Oficios_-_pend_criticas'!$C$3:$J$4739,7,0)="",IF(TODAY()&gt;VLOOKUP(B861,'Oficios_-_pend_criticas'!$C$3:$J$4739,5,0),"X",""),IF(VLOOKUP(B861,'Oficios_-_pend_criticas'!$C$3:$J$4739,7,0)&gt;VLOOKUP(B861,'Oficios_-_pend_criticas'!$C$3:$J$4739,5,0),"X",""))),""),"")</f>
        <v/>
      </c>
      <c r="W861" s="14" t="str">
        <f ca="1">IFERROR(IF(P861&lt;&gt;"X",IF(Q861&gt;0,IF(VLOOKUP(B861,'Oficios_-_pend_criticas'!$C$4:$J$4739,5,0)="","",IF(VLOOKUP(B861,'Oficios_-_pend_criticas'!$C$4:$J$4739,7,0)="",IF(TODAY()&gt;VLOOKUP(B861,'Oficios_-_pend_criticas'!$C$4:$J$4739,5,0),"X",""),IF(VLOOKUP(B861,'Oficios_-_pend_criticas'!$C$4:$J$4739,7,0)&gt;VLOOKUP(B861,'Oficios_-_pend_criticas'!$C$4:$J$4739,5,0),"X",""))),""),""),"")</f>
        <v/>
      </c>
    </row>
    <row r="862" spans="1:23" ht="36.75" hidden="1" customHeight="1" x14ac:dyDescent="0.25">
      <c r="A862" s="9" t="str">
        <f t="shared" si="39"/>
        <v/>
      </c>
      <c r="B862" s="10" t="s">
        <v>2077</v>
      </c>
      <c r="C862" s="11" t="e">
        <f>IF(B862="","",VLOOKUP(B862,#REF!,6,0))</f>
        <v>#REF!</v>
      </c>
      <c r="D862" s="12" t="s">
        <v>192</v>
      </c>
      <c r="E862" s="10" t="s">
        <v>2078</v>
      </c>
      <c r="F862" s="12" t="s">
        <v>1327</v>
      </c>
      <c r="G862" s="13">
        <v>43571</v>
      </c>
      <c r="H862" s="14" t="str">
        <f>IFERROR(IF(VLOOKUP(B862,'Oficios_-_pend_criticas'!$C$4:$D$4739,2,0)="","","X"),"")</f>
        <v/>
      </c>
      <c r="I862" s="12"/>
      <c r="J862" s="13"/>
      <c r="K862" s="10"/>
      <c r="L862" s="12" t="str">
        <f>IFERROR(VLOOKUP(B862,Retorno_da_RFB!$D$3:$I$6388,5,0),"")</f>
        <v>064</v>
      </c>
      <c r="M862" s="13">
        <f>IFERROR(VLOOKUP(B862,Retorno_da_RFB!$D$3:$I$6388,6,0),"")</f>
        <v>43593</v>
      </c>
      <c r="N862" s="10" t="str">
        <f>IFERROR(VLOOKUP(B862,Retorno_da_RFB!$D$3:$I$6388,3,0),"")</f>
        <v>8458.11.99</v>
      </c>
      <c r="O862" s="10" t="str">
        <f>IFERROR(VLOOKUP(B862,Retorno_da_RFB!$D$3:$I$6388,4,0),"")</f>
        <v>Centros de torneamento multitarefas de deslocamento vertical para tornear, furar, fresar e rosquear simultaneamente duas peças de trabalho ou uma peça de trabalho em duas operações de diferentes fixações, com carga e descarga automática de peças, comando numérico computacional (CNC), cursos de trabalho de 260 e 160mm para os eixos X e Z respectivamente, fuso motor com potência de 21,5kW e velocidade máxima de 4.500rpm, com 2 cabeçotes porta-ferramenta independentes com 8 estações para ferramenta, inclusive acionadas.</v>
      </c>
      <c r="P862" s="12" t="str">
        <f>IFERROR(IF(N862="","",IF(VLOOKUP(LEFT(N862,10),'Universo_BK-BIT'!$A$5:$E$10005,2,0)="","X",VLOOKUP(LEFT(N862,10),'Universo_BK-BIT'!$A$5:$E$10005,2,0))),"X")</f>
        <v>BK</v>
      </c>
      <c r="Q862" s="12">
        <f>IFERROR(IF(P862="X","",VLOOKUP(LEFT(N862,10),'Universo_BK-BIT'!$A$5:$E$10005,3,0)),"")</f>
        <v>14</v>
      </c>
      <c r="R862" s="14" t="str">
        <f t="shared" si="40"/>
        <v/>
      </c>
      <c r="S862" s="14" t="str">
        <f t="shared" si="41"/>
        <v/>
      </c>
      <c r="T862" s="14"/>
      <c r="U862" s="14" t="str">
        <f ca="1">IFERROR(IF(P862="X",IF(VLOOKUP(B862,'Oficios_-_pend_criticas'!$C$3:$J$4739,5,0)="","",IF(VLOOKUP(B862,'Oficios_-_pend_criticas'!$C$3:$J$4739,7,0)="",IF(TODAY()&gt;VLOOKUP(B862,'Oficios_-_pend_criticas'!$C$3:$J$4739,5,0),"X",""),IF(VLOOKUP(B862,'Oficios_-_pend_criticas'!$C$3:$J$4739,7,0)&gt;VLOOKUP(B862,'Oficios_-_pend_criticas'!$C$3:$J$4739,5,0),"X",""))),""),"")</f>
        <v/>
      </c>
      <c r="V862" s="14" t="str">
        <f ca="1">IFERROR(IF(Q862=0,IF(VLOOKUP(B862,'Oficios_-_pend_criticas'!$C$3:$J$4739,5,0)="","",IF(VLOOKUP(B862,'Oficios_-_pend_criticas'!$C$3:$J$4739,7,0)="",IF(TODAY()&gt;VLOOKUP(B862,'Oficios_-_pend_criticas'!$C$3:$J$4739,5,0),"X",""),IF(VLOOKUP(B862,'Oficios_-_pend_criticas'!$C$3:$J$4739,7,0)&gt;VLOOKUP(B862,'Oficios_-_pend_criticas'!$C$3:$J$4739,5,0),"X",""))),""),"")</f>
        <v/>
      </c>
      <c r="W862" s="14" t="str">
        <f ca="1">IFERROR(IF(P862&lt;&gt;"X",IF(Q862&gt;0,IF(VLOOKUP(B862,'Oficios_-_pend_criticas'!$C$4:$J$4739,5,0)="","",IF(VLOOKUP(B862,'Oficios_-_pend_criticas'!$C$4:$J$4739,7,0)="",IF(TODAY()&gt;VLOOKUP(B862,'Oficios_-_pend_criticas'!$C$4:$J$4739,5,0),"X",""),IF(VLOOKUP(B862,'Oficios_-_pend_criticas'!$C$4:$J$4739,7,0)&gt;VLOOKUP(B862,'Oficios_-_pend_criticas'!$C$4:$J$4739,5,0),"X",""))),""),""),"")</f>
        <v/>
      </c>
    </row>
    <row r="863" spans="1:23" ht="36.75" hidden="1" customHeight="1" x14ac:dyDescent="0.25">
      <c r="A863" s="9" t="str">
        <f t="shared" si="39"/>
        <v/>
      </c>
      <c r="B863" s="10" t="s">
        <v>2079</v>
      </c>
      <c r="C863" s="11" t="e">
        <f>IF(B863="","",VLOOKUP(B863,#REF!,6,0))</f>
        <v>#REF!</v>
      </c>
      <c r="D863" s="12" t="s">
        <v>635</v>
      </c>
      <c r="E863" s="10" t="s">
        <v>2080</v>
      </c>
      <c r="F863" s="12" t="s">
        <v>1327</v>
      </c>
      <c r="G863" s="13">
        <v>43571</v>
      </c>
      <c r="H863" s="14" t="str">
        <f>IFERROR(IF(VLOOKUP(B863,'Oficios_-_pend_criticas'!$C$4:$D$4739,2,0)="","","X"),"")</f>
        <v/>
      </c>
      <c r="I863" s="12"/>
      <c r="J863" s="13"/>
      <c r="K863" s="10"/>
      <c r="L863" s="12" t="str">
        <f>IFERROR(VLOOKUP(B863,Retorno_da_RFB!$D$3:$I$6388,5,0),"")</f>
        <v>064</v>
      </c>
      <c r="M863" s="13">
        <f>IFERROR(VLOOKUP(B863,Retorno_da_RFB!$D$3:$I$6388,6,0),"")</f>
        <v>43593</v>
      </c>
      <c r="N863" s="10" t="str">
        <f>IFERROR(VLOOKUP(B863,Retorno_da_RFB!$D$3:$I$6388,3,0),"")</f>
        <v>8427.20.90</v>
      </c>
      <c r="O863" s="10" t="str">
        <f>IFERROR(VLOOKUP(B863,Retorno_da_RFB!$D$3:$I$6388,4,0),"")</f>
        <v>Veículos autopropulsados sobre rodas para elevação, manipulação e armazenagem de cargas, com capacidade de até 4.000kg, altura de elevação de até 17.466mm e máximo alcance na horizontal de até 12.800mm, com tração e direção nas 4 rodas, dotados de lança telescópica, motor a diesel de 100HP.</v>
      </c>
      <c r="P863" s="12" t="str">
        <f>IFERROR(IF(N863="","",IF(VLOOKUP(LEFT(N863,10),'Universo_BK-BIT'!$A$5:$E$10005,2,0)="","X",VLOOKUP(LEFT(N863,10),'Universo_BK-BIT'!$A$5:$E$10005,2,0))),"X")</f>
        <v>BK</v>
      </c>
      <c r="Q863" s="12">
        <f>IFERROR(IF(P863="X","",VLOOKUP(LEFT(N863,10),'Universo_BK-BIT'!$A$5:$E$10005,3,0)),"")</f>
        <v>14</v>
      </c>
      <c r="R863" s="14" t="str">
        <f t="shared" si="40"/>
        <v/>
      </c>
      <c r="S863" s="14" t="str">
        <f t="shared" si="41"/>
        <v>X</v>
      </c>
      <c r="T863" s="14"/>
      <c r="U863" s="14" t="str">
        <f ca="1">IFERROR(IF(P863="X",IF(VLOOKUP(B863,'Oficios_-_pend_criticas'!$C$3:$J$4739,5,0)="","",IF(VLOOKUP(B863,'Oficios_-_pend_criticas'!$C$3:$J$4739,7,0)="",IF(TODAY()&gt;VLOOKUP(B863,'Oficios_-_pend_criticas'!$C$3:$J$4739,5,0),"X",""),IF(VLOOKUP(B863,'Oficios_-_pend_criticas'!$C$3:$J$4739,7,0)&gt;VLOOKUP(B863,'Oficios_-_pend_criticas'!$C$3:$J$4739,5,0),"X",""))),""),"")</f>
        <v/>
      </c>
      <c r="V863" s="14" t="str">
        <f ca="1">IFERROR(IF(Q863=0,IF(VLOOKUP(B863,'Oficios_-_pend_criticas'!$C$3:$J$4739,5,0)="","",IF(VLOOKUP(B863,'Oficios_-_pend_criticas'!$C$3:$J$4739,7,0)="",IF(TODAY()&gt;VLOOKUP(B863,'Oficios_-_pend_criticas'!$C$3:$J$4739,5,0),"X",""),IF(VLOOKUP(B863,'Oficios_-_pend_criticas'!$C$3:$J$4739,7,0)&gt;VLOOKUP(B863,'Oficios_-_pend_criticas'!$C$3:$J$4739,5,0),"X",""))),""),"")</f>
        <v/>
      </c>
      <c r="W863" s="14" t="str">
        <f ca="1">IFERROR(IF(P863&lt;&gt;"X",IF(Q863&gt;0,IF(VLOOKUP(B863,'Oficios_-_pend_criticas'!$C$4:$J$4739,5,0)="","",IF(VLOOKUP(B863,'Oficios_-_pend_criticas'!$C$4:$J$4739,7,0)="",IF(TODAY()&gt;VLOOKUP(B863,'Oficios_-_pend_criticas'!$C$4:$J$4739,5,0),"X",""),IF(VLOOKUP(B863,'Oficios_-_pend_criticas'!$C$4:$J$4739,7,0)&gt;VLOOKUP(B863,'Oficios_-_pend_criticas'!$C$4:$J$4739,5,0),"X",""))),""),""),"")</f>
        <v/>
      </c>
    </row>
    <row r="864" spans="1:23" ht="36.75" hidden="1" customHeight="1" x14ac:dyDescent="0.25">
      <c r="A864" s="9" t="str">
        <f t="shared" si="39"/>
        <v/>
      </c>
      <c r="B864" s="10" t="s">
        <v>2082</v>
      </c>
      <c r="C864" s="11" t="e">
        <f>IF(B864="","",VLOOKUP(B864,#REF!,6,0))</f>
        <v>#REF!</v>
      </c>
      <c r="D864" s="12" t="s">
        <v>135</v>
      </c>
      <c r="E864" s="10" t="s">
        <v>2083</v>
      </c>
      <c r="F864" s="12" t="s">
        <v>1327</v>
      </c>
      <c r="G864" s="13">
        <v>43571</v>
      </c>
      <c r="H864" s="14" t="str">
        <f>IFERROR(IF(VLOOKUP(B864,'Oficios_-_pend_criticas'!$C$4:$D$4739,2,0)="","","X"),"")</f>
        <v/>
      </c>
      <c r="I864" s="12"/>
      <c r="J864" s="13"/>
      <c r="K864" s="10"/>
      <c r="L864" s="12" t="str">
        <f>IFERROR(VLOOKUP(B864,Retorno_da_RFB!$D$3:$I$6388,5,0),"")</f>
        <v>064</v>
      </c>
      <c r="M864" s="13">
        <f>IFERROR(VLOOKUP(B864,Retorno_da_RFB!$D$3:$I$6388,6,0),"")</f>
        <v>43593</v>
      </c>
      <c r="N864" s="10" t="str">
        <f>IFERROR(VLOOKUP(B864,Retorno_da_RFB!$D$3:$I$6388,3,0),"")</f>
        <v>9031.49.90</v>
      </c>
      <c r="O864" s="10" t="str">
        <f>IFERROR(VLOOKUP(B864,Retorno_da_RFB!$D$3:$I$6388,4,0),"")</f>
        <v>Máquinas automáticas para inspeção da qualidade de rótulos de latas para bebidas, através de imagem, com capacidade para analisar até 2500 latas por minuto, compostas por seis câmeras digitais a cores de alta resolução e alta velocidade, gabinete de controle, caixa de luz com iluminadores de LED, dois monitores de tela sensível ao toque “touch screen” com suportes de fixação, mecanismo de rejeição automático de latas, sensores, “encoder”, acompanhadas de cabos de instalação.</v>
      </c>
      <c r="P864" s="12" t="str">
        <f>IFERROR(IF(N864="","",IF(VLOOKUP(LEFT(N864,10),'Universo_BK-BIT'!$A$5:$E$10005,2,0)="","X",VLOOKUP(LEFT(N864,10),'Universo_BK-BIT'!$A$5:$E$10005,2,0))),"X")</f>
        <v>BK</v>
      </c>
      <c r="Q864" s="12">
        <f>IFERROR(IF(P864="X","",VLOOKUP(LEFT(N864,10),'Universo_BK-BIT'!$A$5:$E$10005,3,0)),"")</f>
        <v>14</v>
      </c>
      <c r="R864" s="14" t="str">
        <f t="shared" si="40"/>
        <v/>
      </c>
      <c r="S864" s="14" t="str">
        <f t="shared" si="41"/>
        <v>X</v>
      </c>
      <c r="T864" s="14"/>
      <c r="U864" s="14" t="str">
        <f ca="1">IFERROR(IF(P864="X",IF(VLOOKUP(B864,'Oficios_-_pend_criticas'!$C$3:$J$4739,5,0)="","",IF(VLOOKUP(B864,'Oficios_-_pend_criticas'!$C$3:$J$4739,7,0)="",IF(TODAY()&gt;VLOOKUP(B864,'Oficios_-_pend_criticas'!$C$3:$J$4739,5,0),"X",""),IF(VLOOKUP(B864,'Oficios_-_pend_criticas'!$C$3:$J$4739,7,0)&gt;VLOOKUP(B864,'Oficios_-_pend_criticas'!$C$3:$J$4739,5,0),"X",""))),""),"")</f>
        <v/>
      </c>
      <c r="V864" s="14" t="str">
        <f ca="1">IFERROR(IF(Q864=0,IF(VLOOKUP(B864,'Oficios_-_pend_criticas'!$C$3:$J$4739,5,0)="","",IF(VLOOKUP(B864,'Oficios_-_pend_criticas'!$C$3:$J$4739,7,0)="",IF(TODAY()&gt;VLOOKUP(B864,'Oficios_-_pend_criticas'!$C$3:$J$4739,5,0),"X",""),IF(VLOOKUP(B864,'Oficios_-_pend_criticas'!$C$3:$J$4739,7,0)&gt;VLOOKUP(B864,'Oficios_-_pend_criticas'!$C$3:$J$4739,5,0),"X",""))),""),"")</f>
        <v/>
      </c>
      <c r="W864" s="14" t="str">
        <f ca="1">IFERROR(IF(P864&lt;&gt;"X",IF(Q864&gt;0,IF(VLOOKUP(B864,'Oficios_-_pend_criticas'!$C$4:$J$4739,5,0)="","",IF(VLOOKUP(B864,'Oficios_-_pend_criticas'!$C$4:$J$4739,7,0)="",IF(TODAY()&gt;VLOOKUP(B864,'Oficios_-_pend_criticas'!$C$4:$J$4739,5,0),"X",""),IF(VLOOKUP(B864,'Oficios_-_pend_criticas'!$C$4:$J$4739,7,0)&gt;VLOOKUP(B864,'Oficios_-_pend_criticas'!$C$4:$J$4739,5,0),"X",""))),""),""),"")</f>
        <v/>
      </c>
    </row>
    <row r="865" spans="1:23" ht="36.75" hidden="1" customHeight="1" x14ac:dyDescent="0.25">
      <c r="A865" s="9" t="str">
        <f t="shared" si="39"/>
        <v/>
      </c>
      <c r="B865" s="10" t="s">
        <v>2085</v>
      </c>
      <c r="C865" s="11" t="e">
        <f>IF(B865="","",VLOOKUP(B865,#REF!,6,0))</f>
        <v>#REF!</v>
      </c>
      <c r="D865" s="12" t="s">
        <v>38</v>
      </c>
      <c r="E865" s="10" t="s">
        <v>2086</v>
      </c>
      <c r="F865" s="12" t="s">
        <v>1327</v>
      </c>
      <c r="G865" s="13">
        <v>43571</v>
      </c>
      <c r="H865" s="14" t="str">
        <f>IFERROR(IF(VLOOKUP(B865,'Oficios_-_pend_criticas'!$C$4:$D$4739,2,0)="","","X"),"")</f>
        <v/>
      </c>
      <c r="I865" s="12"/>
      <c r="J865" s="13"/>
      <c r="K865" s="10"/>
      <c r="L865" s="12" t="str">
        <f>IFERROR(VLOOKUP(B865,Retorno_da_RFB!$D$3:$I$6388,5,0),"")</f>
        <v>064</v>
      </c>
      <c r="M865" s="13">
        <f>IFERROR(VLOOKUP(B865,Retorno_da_RFB!$D$3:$I$6388,6,0),"")</f>
        <v>43593</v>
      </c>
      <c r="N865" s="10" t="str">
        <f>IFERROR(VLOOKUP(B865,Retorno_da_RFB!$D$3:$I$6388,3,0),"")</f>
        <v>9027.80.99</v>
      </c>
      <c r="O865" s="10" t="str">
        <f>IFERROR(VLOOKUP(B865,Retorno_da_RFB!$D$3:$I$6388,4,0),"")</f>
        <v>Analisadores de biodiesel em combustível de aviação, destilados médios e residuais; por tecnologia de cartucho de extração de fase sólida (SPE) e espectroscopia de infravermelho (FTIR) com Transformada de Fourier; de acordo com a ASTM D7797 e D7963; tempo de análise de 15 minutos; faixa de medição do equipamento de 0 a 150mg/kg para combustível de aviação e 0 a 20% para destilados médios e residuais; volume de amostra de 50ml; resultado em ppm ou mg/kg; faixa de temperatura de operação de 5 a 35°C.</v>
      </c>
      <c r="P865" s="12" t="str">
        <f>IFERROR(IF(N865="","",IF(VLOOKUP(LEFT(N865,10),'Universo_BK-BIT'!$A$5:$E$10005,2,0)="","X",VLOOKUP(LEFT(N865,10),'Universo_BK-BIT'!$A$5:$E$10005,2,0))),"X")</f>
        <v>BK</v>
      </c>
      <c r="Q865" s="12">
        <f>IFERROR(IF(P865="X","",VLOOKUP(LEFT(N865,10),'Universo_BK-BIT'!$A$5:$E$10005,3,0)),"")</f>
        <v>14</v>
      </c>
      <c r="R865" s="14" t="str">
        <f t="shared" si="40"/>
        <v/>
      </c>
      <c r="S865" s="14" t="str">
        <f t="shared" si="41"/>
        <v/>
      </c>
      <c r="T865" s="14"/>
      <c r="U865" s="14" t="str">
        <f ca="1">IFERROR(IF(P865="X",IF(VLOOKUP(B865,'Oficios_-_pend_criticas'!$C$3:$J$4739,5,0)="","",IF(VLOOKUP(B865,'Oficios_-_pend_criticas'!$C$3:$J$4739,7,0)="",IF(TODAY()&gt;VLOOKUP(B865,'Oficios_-_pend_criticas'!$C$3:$J$4739,5,0),"X",""),IF(VLOOKUP(B865,'Oficios_-_pend_criticas'!$C$3:$J$4739,7,0)&gt;VLOOKUP(B865,'Oficios_-_pend_criticas'!$C$3:$J$4739,5,0),"X",""))),""),"")</f>
        <v/>
      </c>
      <c r="V865" s="14" t="str">
        <f ca="1">IFERROR(IF(Q865=0,IF(VLOOKUP(B865,'Oficios_-_pend_criticas'!$C$3:$J$4739,5,0)="","",IF(VLOOKUP(B865,'Oficios_-_pend_criticas'!$C$3:$J$4739,7,0)="",IF(TODAY()&gt;VLOOKUP(B865,'Oficios_-_pend_criticas'!$C$3:$J$4739,5,0),"X",""),IF(VLOOKUP(B865,'Oficios_-_pend_criticas'!$C$3:$J$4739,7,0)&gt;VLOOKUP(B865,'Oficios_-_pend_criticas'!$C$3:$J$4739,5,0),"X",""))),""),"")</f>
        <v/>
      </c>
      <c r="W865" s="14" t="str">
        <f ca="1">IFERROR(IF(P865&lt;&gt;"X",IF(Q865&gt;0,IF(VLOOKUP(B865,'Oficios_-_pend_criticas'!$C$4:$J$4739,5,0)="","",IF(VLOOKUP(B865,'Oficios_-_pend_criticas'!$C$4:$J$4739,7,0)="",IF(TODAY()&gt;VLOOKUP(B865,'Oficios_-_pend_criticas'!$C$4:$J$4739,5,0),"X",""),IF(VLOOKUP(B865,'Oficios_-_pend_criticas'!$C$4:$J$4739,7,0)&gt;VLOOKUP(B865,'Oficios_-_pend_criticas'!$C$4:$J$4739,5,0),"X",""))),""),""),"")</f>
        <v/>
      </c>
    </row>
    <row r="866" spans="1:23" ht="36.75" hidden="1" customHeight="1" x14ac:dyDescent="0.25">
      <c r="A866" s="9" t="str">
        <f t="shared" si="39"/>
        <v/>
      </c>
      <c r="B866" s="10" t="s">
        <v>2087</v>
      </c>
      <c r="C866" s="11" t="e">
        <f>IF(B866="","",VLOOKUP(B866,#REF!,6,0))</f>
        <v>#REF!</v>
      </c>
      <c r="D866" s="12" t="s">
        <v>2088</v>
      </c>
      <c r="E866" s="10" t="s">
        <v>2089</v>
      </c>
      <c r="F866" s="12" t="s">
        <v>1327</v>
      </c>
      <c r="G866" s="13">
        <v>43571</v>
      </c>
      <c r="H866" s="14" t="str">
        <f>IFERROR(IF(VLOOKUP(B866,'Oficios_-_pend_criticas'!$C$4:$D$4739,2,0)="","","X"),"")</f>
        <v/>
      </c>
      <c r="I866" s="12"/>
      <c r="J866" s="13"/>
      <c r="K866" s="10"/>
      <c r="L866" s="12" t="str">
        <f>IFERROR(VLOOKUP(B866,Retorno_da_RFB!$D$3:$I$6388,5,0),"")</f>
        <v>064</v>
      </c>
      <c r="M866" s="13">
        <f>IFERROR(VLOOKUP(B866,Retorno_da_RFB!$D$3:$I$6388,6,0),"")</f>
        <v>43593</v>
      </c>
      <c r="N866" s="10" t="str">
        <f>IFERROR(VLOOKUP(B866,Retorno_da_RFB!$D$3:$I$6388,3,0),"")</f>
        <v>8438.20.90</v>
      </c>
      <c r="O866" s="10" t="str">
        <f>IFERROR(VLOOKUP(B866,Retorno_da_RFB!$D$3:$I$6388,4,0),"")</f>
        <v>Máquinas temperadeiras para massa de chocolate, com controlador lógico programável (CLP), com capacidade de 1.500 até 5.100kg/h, com ou sem trocador de calor para aquecimento da massa de chocolate, sistema de ajuste de temperatura interna de água e bomba de alimentação para massa de chocolate com frequência variável.</v>
      </c>
      <c r="P866" s="12" t="str">
        <f>IFERROR(IF(N866="","",IF(VLOOKUP(LEFT(N866,10),'Universo_BK-BIT'!$A$5:$E$10005,2,0)="","X",VLOOKUP(LEFT(N866,10),'Universo_BK-BIT'!$A$5:$E$10005,2,0))),"X")</f>
        <v>BK</v>
      </c>
      <c r="Q866" s="12">
        <f>IFERROR(IF(P866="X","",VLOOKUP(LEFT(N866,10),'Universo_BK-BIT'!$A$5:$E$10005,3,0)),"")</f>
        <v>14</v>
      </c>
      <c r="R866" s="14" t="str">
        <f t="shared" si="40"/>
        <v/>
      </c>
      <c r="S866" s="14" t="str">
        <f t="shared" si="41"/>
        <v/>
      </c>
      <c r="T866" s="14"/>
      <c r="U866" s="14" t="str">
        <f ca="1">IFERROR(IF(P866="X",IF(VLOOKUP(B866,'Oficios_-_pend_criticas'!$C$3:$J$4739,5,0)="","",IF(VLOOKUP(B866,'Oficios_-_pend_criticas'!$C$3:$J$4739,7,0)="",IF(TODAY()&gt;VLOOKUP(B866,'Oficios_-_pend_criticas'!$C$3:$J$4739,5,0),"X",""),IF(VLOOKUP(B866,'Oficios_-_pend_criticas'!$C$3:$J$4739,7,0)&gt;VLOOKUP(B866,'Oficios_-_pend_criticas'!$C$3:$J$4739,5,0),"X",""))),""),"")</f>
        <v/>
      </c>
      <c r="V866" s="14" t="str">
        <f ca="1">IFERROR(IF(Q866=0,IF(VLOOKUP(B866,'Oficios_-_pend_criticas'!$C$3:$J$4739,5,0)="","",IF(VLOOKUP(B866,'Oficios_-_pend_criticas'!$C$3:$J$4739,7,0)="",IF(TODAY()&gt;VLOOKUP(B866,'Oficios_-_pend_criticas'!$C$3:$J$4739,5,0),"X",""),IF(VLOOKUP(B866,'Oficios_-_pend_criticas'!$C$3:$J$4739,7,0)&gt;VLOOKUP(B866,'Oficios_-_pend_criticas'!$C$3:$J$4739,5,0),"X",""))),""),"")</f>
        <v/>
      </c>
      <c r="W866" s="14" t="str">
        <f ca="1">IFERROR(IF(P866&lt;&gt;"X",IF(Q866&gt;0,IF(VLOOKUP(B866,'Oficios_-_pend_criticas'!$C$4:$J$4739,5,0)="","",IF(VLOOKUP(B866,'Oficios_-_pend_criticas'!$C$4:$J$4739,7,0)="",IF(TODAY()&gt;VLOOKUP(B866,'Oficios_-_pend_criticas'!$C$4:$J$4739,5,0),"X",""),IF(VLOOKUP(B866,'Oficios_-_pend_criticas'!$C$4:$J$4739,7,0)&gt;VLOOKUP(B866,'Oficios_-_pend_criticas'!$C$4:$J$4739,5,0),"X",""))),""),""),"")</f>
        <v/>
      </c>
    </row>
    <row r="867" spans="1:23" ht="36.75" hidden="1" customHeight="1" x14ac:dyDescent="0.25">
      <c r="A867" s="9" t="str">
        <f t="shared" si="39"/>
        <v/>
      </c>
      <c r="B867" s="10" t="s">
        <v>2090</v>
      </c>
      <c r="C867" s="11" t="e">
        <f>IF(B867="","",VLOOKUP(B867,#REF!,6,0))</f>
        <v>#REF!</v>
      </c>
      <c r="D867" s="12" t="s">
        <v>45</v>
      </c>
      <c r="E867" s="10" t="s">
        <v>2091</v>
      </c>
      <c r="F867" s="12" t="s">
        <v>1327</v>
      </c>
      <c r="G867" s="13">
        <v>43571</v>
      </c>
      <c r="H867" s="14" t="str">
        <f>IFERROR(IF(VLOOKUP(B867,'Oficios_-_pend_criticas'!$C$4:$D$4739,2,0)="","","X"),"")</f>
        <v/>
      </c>
      <c r="I867" s="12"/>
      <c r="J867" s="13"/>
      <c r="K867" s="10"/>
      <c r="L867" s="12" t="str">
        <f>IFERROR(VLOOKUP(B867,Retorno_da_RFB!$D$3:$I$6388,5,0),"")</f>
        <v>064</v>
      </c>
      <c r="M867" s="13">
        <f>IFERROR(VLOOKUP(B867,Retorno_da_RFB!$D$3:$I$6388,6,0),"")</f>
        <v>43593</v>
      </c>
      <c r="N867" s="10" t="str">
        <f>IFERROR(VLOOKUP(B867,Retorno_da_RFB!$D$3:$I$6388,3,0),"")</f>
        <v>8419.40.90</v>
      </c>
      <c r="O867" s="10" t="str">
        <f>IFERROR(VLOOKUP(B867,Retorno_da_RFB!$D$3:$I$6388,4,0),"")</f>
        <v>Máquinas automáticas de destilação para recuperação de solventes, com capacidade máxima de vazão de solvente recuperado de até 200L/h, alimentação automática e contínua, com eliminação automática de resíduos; com tanque de destilação em aço inox Aisi 304 revestido, fundo cónico e descarga central, capacidade para 400 litros, com exclusiva tampa completa com raspadores dotados de lâmina antiestática para limpeza interna; com válvula de descarga de 3 polegadas (76mm); condensador de cobre refrigerado a ar/agua; com CLP dedicado, trabalho mediante placa (painel) digital com microprocessador dotado de touchscreen de 16 caracteres, registro de parâmetros operacionais e visualização de dados de destilação durante o ciclo, mensagens para manutenção programada, alertas de notificação em caso de mau funcionamento, ciclo automático temporizado, ciclo “multisetpoint” com até 9 temperaturas de aquecimento ideal para misturas, ciclos múltiplos com acumulação e descarga final do lodo, descarga de resíduos em tambores comuns de 400 litros, função Soak após o descarregamento do lodo para evitar a formação de sólidos; coberturas manuais de travamento para recipientes padrão usado para coletar lodo para descarte; para operar em corrente elétrica trifásica de 400V, 50/60Hz, 27kW.</v>
      </c>
      <c r="P867" s="12" t="str">
        <f>IFERROR(IF(N867="","",IF(VLOOKUP(LEFT(N867,10),'Universo_BK-BIT'!$A$5:$E$10005,2,0)="","X",VLOOKUP(LEFT(N867,10),'Universo_BK-BIT'!$A$5:$E$10005,2,0))),"X")</f>
        <v>BK</v>
      </c>
      <c r="Q867" s="12">
        <f>IFERROR(IF(P867="X","",VLOOKUP(LEFT(N867,10),'Universo_BK-BIT'!$A$5:$E$10005,3,0)),"")</f>
        <v>14</v>
      </c>
      <c r="R867" s="14" t="str">
        <f t="shared" si="40"/>
        <v/>
      </c>
      <c r="S867" s="14" t="str">
        <f t="shared" si="41"/>
        <v/>
      </c>
      <c r="T867" s="14"/>
      <c r="U867" s="14" t="str">
        <f ca="1">IFERROR(IF(P867="X",IF(VLOOKUP(B867,'Oficios_-_pend_criticas'!$C$3:$J$4739,5,0)="","",IF(VLOOKUP(B867,'Oficios_-_pend_criticas'!$C$3:$J$4739,7,0)="",IF(TODAY()&gt;VLOOKUP(B867,'Oficios_-_pend_criticas'!$C$3:$J$4739,5,0),"X",""),IF(VLOOKUP(B867,'Oficios_-_pend_criticas'!$C$3:$J$4739,7,0)&gt;VLOOKUP(B867,'Oficios_-_pend_criticas'!$C$3:$J$4739,5,0),"X",""))),""),"")</f>
        <v/>
      </c>
      <c r="V867" s="14" t="str">
        <f ca="1">IFERROR(IF(Q867=0,IF(VLOOKUP(B867,'Oficios_-_pend_criticas'!$C$3:$J$4739,5,0)="","",IF(VLOOKUP(B867,'Oficios_-_pend_criticas'!$C$3:$J$4739,7,0)="",IF(TODAY()&gt;VLOOKUP(B867,'Oficios_-_pend_criticas'!$C$3:$J$4739,5,0),"X",""),IF(VLOOKUP(B867,'Oficios_-_pend_criticas'!$C$3:$J$4739,7,0)&gt;VLOOKUP(B867,'Oficios_-_pend_criticas'!$C$3:$J$4739,5,0),"X",""))),""),"")</f>
        <v/>
      </c>
      <c r="W867" s="14" t="str">
        <f ca="1">IFERROR(IF(P867&lt;&gt;"X",IF(Q867&gt;0,IF(VLOOKUP(B867,'Oficios_-_pend_criticas'!$C$4:$J$4739,5,0)="","",IF(VLOOKUP(B867,'Oficios_-_pend_criticas'!$C$4:$J$4739,7,0)="",IF(TODAY()&gt;VLOOKUP(B867,'Oficios_-_pend_criticas'!$C$4:$J$4739,5,0),"X",""),IF(VLOOKUP(B867,'Oficios_-_pend_criticas'!$C$4:$J$4739,7,0)&gt;VLOOKUP(B867,'Oficios_-_pend_criticas'!$C$4:$J$4739,5,0),"X",""))),""),""),"")</f>
        <v/>
      </c>
    </row>
    <row r="868" spans="1:23" ht="36.75" hidden="1" customHeight="1" x14ac:dyDescent="0.25">
      <c r="A868" s="9" t="str">
        <f t="shared" si="39"/>
        <v/>
      </c>
      <c r="B868" s="10" t="s">
        <v>2092</v>
      </c>
      <c r="C868" s="11" t="e">
        <f>IF(B868="","",VLOOKUP(B868,#REF!,6,0))</f>
        <v>#REF!</v>
      </c>
      <c r="D868" s="12" t="s">
        <v>101</v>
      </c>
      <c r="E868" s="10" t="s">
        <v>2093</v>
      </c>
      <c r="F868" s="12" t="s">
        <v>1327</v>
      </c>
      <c r="G868" s="13">
        <v>43571</v>
      </c>
      <c r="H868" s="14" t="str">
        <f>IFERROR(IF(VLOOKUP(B868,'Oficios_-_pend_criticas'!$C$4:$D$4739,2,0)="","","X"),"")</f>
        <v/>
      </c>
      <c r="I868" s="12"/>
      <c r="J868" s="13"/>
      <c r="K868" s="10"/>
      <c r="L868" s="12" t="str">
        <f>IFERROR(VLOOKUP(B868,Retorno_da_RFB!$D$3:$I$6388,5,0),"")</f>
        <v>064</v>
      </c>
      <c r="M868" s="13">
        <f>IFERROR(VLOOKUP(B868,Retorno_da_RFB!$D$3:$I$6388,6,0),"")</f>
        <v>43593</v>
      </c>
      <c r="N868" s="10" t="str">
        <f>IFERROR(VLOOKUP(B868,Retorno_da_RFB!$D$3:$I$6388,3,0),"")</f>
        <v>9031.80.20</v>
      </c>
      <c r="O868" s="10" t="str">
        <f>IFERROR(VLOOKUP(B868,Retorno_da_RFB!$D$3:$I$6388,4,0),"")</f>
        <v>Máquinas para medição tridimensional, por sistema óptico de visão computacional, com distância de trabalho à partir de 30mm, campos de medição nos eixos X e Y de 50 a 3.200mm e no eixo Z de 80 a 600mm, dotadas de 3 escalas eletrônicas linear e cabos de conexão à placa eletrônica dos eixos.</v>
      </c>
      <c r="P868" s="12" t="str">
        <f>IFERROR(IF(N868="","",IF(VLOOKUP(LEFT(N868,10),'Universo_BK-BIT'!$A$5:$E$10005,2,0)="","X",VLOOKUP(LEFT(N868,10),'Universo_BK-BIT'!$A$5:$E$10005,2,0))),"X")</f>
        <v>BK</v>
      </c>
      <c r="Q868" s="12">
        <f>IFERROR(IF(P868="X","",VLOOKUP(LEFT(N868,10),'Universo_BK-BIT'!$A$5:$E$10005,3,0)),"")</f>
        <v>14</v>
      </c>
      <c r="R868" s="14" t="str">
        <f t="shared" si="40"/>
        <v/>
      </c>
      <c r="S868" s="14" t="str">
        <f t="shared" si="41"/>
        <v/>
      </c>
      <c r="T868" s="14"/>
      <c r="U868" s="14" t="str">
        <f ca="1">IFERROR(IF(P868="X",IF(VLOOKUP(B868,'Oficios_-_pend_criticas'!$C$3:$J$4739,5,0)="","",IF(VLOOKUP(B868,'Oficios_-_pend_criticas'!$C$3:$J$4739,7,0)="",IF(TODAY()&gt;VLOOKUP(B868,'Oficios_-_pend_criticas'!$C$3:$J$4739,5,0),"X",""),IF(VLOOKUP(B868,'Oficios_-_pend_criticas'!$C$3:$J$4739,7,0)&gt;VLOOKUP(B868,'Oficios_-_pend_criticas'!$C$3:$J$4739,5,0),"X",""))),""),"")</f>
        <v/>
      </c>
      <c r="V868" s="14" t="str">
        <f ca="1">IFERROR(IF(Q868=0,IF(VLOOKUP(B868,'Oficios_-_pend_criticas'!$C$3:$J$4739,5,0)="","",IF(VLOOKUP(B868,'Oficios_-_pend_criticas'!$C$3:$J$4739,7,0)="",IF(TODAY()&gt;VLOOKUP(B868,'Oficios_-_pend_criticas'!$C$3:$J$4739,5,0),"X",""),IF(VLOOKUP(B868,'Oficios_-_pend_criticas'!$C$3:$J$4739,7,0)&gt;VLOOKUP(B868,'Oficios_-_pend_criticas'!$C$3:$J$4739,5,0),"X",""))),""),"")</f>
        <v/>
      </c>
      <c r="W868" s="14" t="str">
        <f ca="1">IFERROR(IF(P868&lt;&gt;"X",IF(Q868&gt;0,IF(VLOOKUP(B868,'Oficios_-_pend_criticas'!$C$4:$J$4739,5,0)="","",IF(VLOOKUP(B868,'Oficios_-_pend_criticas'!$C$4:$J$4739,7,0)="",IF(TODAY()&gt;VLOOKUP(B868,'Oficios_-_pend_criticas'!$C$4:$J$4739,5,0),"X",""),IF(VLOOKUP(B868,'Oficios_-_pend_criticas'!$C$4:$J$4739,7,0)&gt;VLOOKUP(B868,'Oficios_-_pend_criticas'!$C$4:$J$4739,5,0),"X",""))),""),""),"")</f>
        <v/>
      </c>
    </row>
    <row r="869" spans="1:23" ht="36.75" hidden="1" customHeight="1" x14ac:dyDescent="0.25">
      <c r="A869" s="9" t="str">
        <f t="shared" si="39"/>
        <v/>
      </c>
      <c r="B869" s="10" t="s">
        <v>2094</v>
      </c>
      <c r="C869" s="11" t="e">
        <f>IF(B869="","",VLOOKUP(B869,#REF!,6,0))</f>
        <v>#REF!</v>
      </c>
      <c r="D869" s="12" t="s">
        <v>635</v>
      </c>
      <c r="E869" s="10" t="s">
        <v>2095</v>
      </c>
      <c r="F869" s="12" t="s">
        <v>1327</v>
      </c>
      <c r="G869" s="13">
        <v>43571</v>
      </c>
      <c r="H869" s="14" t="str">
        <f>IFERROR(IF(VLOOKUP(B869,'Oficios_-_pend_criticas'!$C$4:$D$4739,2,0)="","","X"),"")</f>
        <v/>
      </c>
      <c r="I869" s="12"/>
      <c r="J869" s="13"/>
      <c r="K869" s="10"/>
      <c r="L869" s="12" t="str">
        <f>IFERROR(VLOOKUP(B869,Retorno_da_RFB!$D$3:$I$6388,5,0),"")</f>
        <v>064</v>
      </c>
      <c r="M869" s="13">
        <f>IFERROR(VLOOKUP(B869,Retorno_da_RFB!$D$3:$I$6388,6,0),"")</f>
        <v>43593</v>
      </c>
      <c r="N869" s="10" t="str">
        <f>IFERROR(VLOOKUP(B869,Retorno_da_RFB!$D$3:$I$6388,3,0),"")</f>
        <v>8427.20.90</v>
      </c>
      <c r="O869" s="10" t="str">
        <f>IFERROR(VLOOKUP(B869,Retorno_da_RFB!$D$3:$I$6388,4,0),"")</f>
        <v>Veículos autopropulsados sobre rodas para elevação, manipulação e armazenagem de cargas, com capacidade de até 3.500kg, altura de elevação de até 6.973mm e máximo alcance na horizontal de até 4.022mm, com tração e direção nas 4 rodas, dotados de lança telescópica, motor a diesel de 100HP.</v>
      </c>
      <c r="P869" s="12" t="str">
        <f>IFERROR(IF(N869="","",IF(VLOOKUP(LEFT(N869,10),'Universo_BK-BIT'!$A$5:$E$10005,2,0)="","X",VLOOKUP(LEFT(N869,10),'Universo_BK-BIT'!$A$5:$E$10005,2,0))),"X")</f>
        <v>BK</v>
      </c>
      <c r="Q869" s="12">
        <f>IFERROR(IF(P869="X","",VLOOKUP(LEFT(N869,10),'Universo_BK-BIT'!$A$5:$E$10005,3,0)),"")</f>
        <v>14</v>
      </c>
      <c r="R869" s="14" t="str">
        <f t="shared" si="40"/>
        <v/>
      </c>
      <c r="S869" s="14" t="str">
        <f t="shared" si="41"/>
        <v>X</v>
      </c>
      <c r="T869" s="14"/>
      <c r="U869" s="14" t="str">
        <f ca="1">IFERROR(IF(P869="X",IF(VLOOKUP(B869,'Oficios_-_pend_criticas'!$C$3:$J$4739,5,0)="","",IF(VLOOKUP(B869,'Oficios_-_pend_criticas'!$C$3:$J$4739,7,0)="",IF(TODAY()&gt;VLOOKUP(B869,'Oficios_-_pend_criticas'!$C$3:$J$4739,5,0),"X",""),IF(VLOOKUP(B869,'Oficios_-_pend_criticas'!$C$3:$J$4739,7,0)&gt;VLOOKUP(B869,'Oficios_-_pend_criticas'!$C$3:$J$4739,5,0),"X",""))),""),"")</f>
        <v/>
      </c>
      <c r="V869" s="14" t="str">
        <f ca="1">IFERROR(IF(Q869=0,IF(VLOOKUP(B869,'Oficios_-_pend_criticas'!$C$3:$J$4739,5,0)="","",IF(VLOOKUP(B869,'Oficios_-_pend_criticas'!$C$3:$J$4739,7,0)="",IF(TODAY()&gt;VLOOKUP(B869,'Oficios_-_pend_criticas'!$C$3:$J$4739,5,0),"X",""),IF(VLOOKUP(B869,'Oficios_-_pend_criticas'!$C$3:$J$4739,7,0)&gt;VLOOKUP(B869,'Oficios_-_pend_criticas'!$C$3:$J$4739,5,0),"X",""))),""),"")</f>
        <v/>
      </c>
      <c r="W869" s="14" t="str">
        <f ca="1">IFERROR(IF(P869&lt;&gt;"X",IF(Q869&gt;0,IF(VLOOKUP(B869,'Oficios_-_pend_criticas'!$C$4:$J$4739,5,0)="","",IF(VLOOKUP(B869,'Oficios_-_pend_criticas'!$C$4:$J$4739,7,0)="",IF(TODAY()&gt;VLOOKUP(B869,'Oficios_-_pend_criticas'!$C$4:$J$4739,5,0),"X",""),IF(VLOOKUP(B869,'Oficios_-_pend_criticas'!$C$4:$J$4739,7,0)&gt;VLOOKUP(B869,'Oficios_-_pend_criticas'!$C$4:$J$4739,5,0),"X",""))),""),""),"")</f>
        <v/>
      </c>
    </row>
    <row r="870" spans="1:23" ht="36.75" hidden="1" customHeight="1" x14ac:dyDescent="0.25">
      <c r="A870" s="9" t="str">
        <f t="shared" si="39"/>
        <v/>
      </c>
      <c r="B870" s="10" t="s">
        <v>2097</v>
      </c>
      <c r="C870" s="11" t="e">
        <f>IF(B870="","",VLOOKUP(B870,#REF!,6,0))</f>
        <v>#REF!</v>
      </c>
      <c r="D870" s="12" t="s">
        <v>392</v>
      </c>
      <c r="E870" s="10" t="s">
        <v>2098</v>
      </c>
      <c r="F870" s="12" t="s">
        <v>1327</v>
      </c>
      <c r="G870" s="13">
        <v>43571</v>
      </c>
      <c r="H870" s="14" t="str">
        <f>IFERROR(IF(VLOOKUP(B870,'Oficios_-_pend_criticas'!$C$4:$D$4739,2,0)="","","X"),"")</f>
        <v/>
      </c>
      <c r="I870" s="12"/>
      <c r="J870" s="13"/>
      <c r="K870" s="10"/>
      <c r="L870" s="12" t="str">
        <f>IFERROR(VLOOKUP(B870,Retorno_da_RFB!$D$3:$I$6388,5,0),"")</f>
        <v>064</v>
      </c>
      <c r="M870" s="13">
        <f>IFERROR(VLOOKUP(B870,Retorno_da_RFB!$D$3:$I$6388,6,0),"")</f>
        <v>43593</v>
      </c>
      <c r="N870" s="10" t="str">
        <f>IFERROR(VLOOKUP(B870,Retorno_da_RFB!$D$3:$I$6388,3,0),"")</f>
        <v>8426.41.90</v>
      </c>
      <c r="O870" s="10" t="str">
        <f>IFERROR(VLOOKUP(B870,Retorno_da_RFB!$D$3:$I$6388,4,0),"")</f>
        <v>Guindastes autopropulsados sobre pneumáticos, acionados por motor diesel de potência mínima de 224kW, com capacidade de carga de 45t, dotados de lança telescópica hidráulica com "spreader" próprios para elevação, transporte e armazenagem de contêineres de 20 e 40 pés, equipados com sistema de identificação de falhas, através de módulos de controle interligados por sistema de cabos tipo "can bus" com entre eixos máximo compreendido entre 6.200 e 7.500mm.</v>
      </c>
      <c r="P870" s="12" t="str">
        <f>IFERROR(IF(N870="","",IF(VLOOKUP(LEFT(N870,10),'Universo_BK-BIT'!$A$5:$E$10005,2,0)="","X",VLOOKUP(LEFT(N870,10),'Universo_BK-BIT'!$A$5:$E$10005,2,0))),"X")</f>
        <v>BK</v>
      </c>
      <c r="Q870" s="12">
        <f>IFERROR(IF(P870="X","",VLOOKUP(LEFT(N870,10),'Universo_BK-BIT'!$A$5:$E$10005,3,0)),"")</f>
        <v>14</v>
      </c>
      <c r="R870" s="14" t="str">
        <f t="shared" si="40"/>
        <v/>
      </c>
      <c r="S870" s="14" t="str">
        <f t="shared" si="41"/>
        <v/>
      </c>
      <c r="T870" s="14"/>
      <c r="U870" s="14" t="str">
        <f ca="1">IFERROR(IF(P870="X",IF(VLOOKUP(B870,'Oficios_-_pend_criticas'!$C$3:$J$4739,5,0)="","",IF(VLOOKUP(B870,'Oficios_-_pend_criticas'!$C$3:$J$4739,7,0)="",IF(TODAY()&gt;VLOOKUP(B870,'Oficios_-_pend_criticas'!$C$3:$J$4739,5,0),"X",""),IF(VLOOKUP(B870,'Oficios_-_pend_criticas'!$C$3:$J$4739,7,0)&gt;VLOOKUP(B870,'Oficios_-_pend_criticas'!$C$3:$J$4739,5,0),"X",""))),""),"")</f>
        <v/>
      </c>
      <c r="V870" s="14" t="str">
        <f ca="1">IFERROR(IF(Q870=0,IF(VLOOKUP(B870,'Oficios_-_pend_criticas'!$C$3:$J$4739,5,0)="","",IF(VLOOKUP(B870,'Oficios_-_pend_criticas'!$C$3:$J$4739,7,0)="",IF(TODAY()&gt;VLOOKUP(B870,'Oficios_-_pend_criticas'!$C$3:$J$4739,5,0),"X",""),IF(VLOOKUP(B870,'Oficios_-_pend_criticas'!$C$3:$J$4739,7,0)&gt;VLOOKUP(B870,'Oficios_-_pend_criticas'!$C$3:$J$4739,5,0),"X",""))),""),"")</f>
        <v/>
      </c>
      <c r="W870" s="14" t="str">
        <f ca="1">IFERROR(IF(P870&lt;&gt;"X",IF(Q870&gt;0,IF(VLOOKUP(B870,'Oficios_-_pend_criticas'!$C$4:$J$4739,5,0)="","",IF(VLOOKUP(B870,'Oficios_-_pend_criticas'!$C$4:$J$4739,7,0)="",IF(TODAY()&gt;VLOOKUP(B870,'Oficios_-_pend_criticas'!$C$4:$J$4739,5,0),"X",""),IF(VLOOKUP(B870,'Oficios_-_pend_criticas'!$C$4:$J$4739,7,0)&gt;VLOOKUP(B870,'Oficios_-_pend_criticas'!$C$4:$J$4739,5,0),"X",""))),""),""),"")</f>
        <v/>
      </c>
    </row>
    <row r="871" spans="1:23" ht="36.75" hidden="1" customHeight="1" x14ac:dyDescent="0.25">
      <c r="A871" s="9" t="str">
        <f t="shared" si="39"/>
        <v/>
      </c>
      <c r="B871" s="10" t="s">
        <v>2099</v>
      </c>
      <c r="C871" s="11" t="e">
        <f>IF(B871="","",VLOOKUP(B871,#REF!,6,0))</f>
        <v>#REF!</v>
      </c>
      <c r="D871" s="12" t="s">
        <v>2100</v>
      </c>
      <c r="E871" s="10" t="s">
        <v>2101</v>
      </c>
      <c r="F871" s="12" t="s">
        <v>1327</v>
      </c>
      <c r="G871" s="13">
        <v>43571</v>
      </c>
      <c r="H871" s="14" t="str">
        <f>IFERROR(IF(VLOOKUP(B871,'Oficios_-_pend_criticas'!$C$4:$D$4739,2,0)="","","X"),"")</f>
        <v/>
      </c>
      <c r="I871" s="12"/>
      <c r="J871" s="13"/>
      <c r="K871" s="10"/>
      <c r="L871" s="12" t="str">
        <f>IFERROR(VLOOKUP(B871,Retorno_da_RFB!$D$3:$I$6388,5,0),"")</f>
        <v>064</v>
      </c>
      <c r="M871" s="13">
        <f>IFERROR(VLOOKUP(B871,Retorno_da_RFB!$D$3:$I$6388,6,0),"")</f>
        <v>43593</v>
      </c>
      <c r="N871" s="10" t="str">
        <f>IFERROR(VLOOKUP(B871,Retorno_da_RFB!$D$3:$I$6388,3,0),"")</f>
        <v>8429.51.19</v>
      </c>
      <c r="O871" s="10" t="str">
        <f>IFERROR(VLOOKUP(B871,Retorno_da_RFB!$D$3:$I$6388,4,0),"")</f>
        <v xml:space="preserve">Carregadeiras compactas de Esteiras, com capacidade nominal de carga entre 953 e 1.166kg, largura sem caçamba entre 1,70 e 1,85m, comprimento entre 2,66 a 2,75m e altura entre 1,97 e 2,07m, dotadas de motor “turbocharger” a diesel com potência de 45,5 a 53,4kW e controle tipo “joystick”. </v>
      </c>
      <c r="P871" s="12" t="str">
        <f>IFERROR(IF(N871="","",IF(VLOOKUP(LEFT(N871,10),'Universo_BK-BIT'!$A$5:$E$10005,2,0)="","X",VLOOKUP(LEFT(N871,10),'Universo_BK-BIT'!$A$5:$E$10005,2,0))),"X")</f>
        <v>BK</v>
      </c>
      <c r="Q871" s="12">
        <f>IFERROR(IF(P871="X","",VLOOKUP(LEFT(N871,10),'Universo_BK-BIT'!$A$5:$E$10005,3,0)),"")</f>
        <v>14</v>
      </c>
      <c r="R871" s="14" t="str">
        <f t="shared" si="40"/>
        <v/>
      </c>
      <c r="S871" s="14" t="str">
        <f t="shared" si="41"/>
        <v/>
      </c>
      <c r="T871" s="14"/>
      <c r="U871" s="14" t="str">
        <f ca="1">IFERROR(IF(P871="X",IF(VLOOKUP(B871,'Oficios_-_pend_criticas'!$C$3:$J$4739,5,0)="","",IF(VLOOKUP(B871,'Oficios_-_pend_criticas'!$C$3:$J$4739,7,0)="",IF(TODAY()&gt;VLOOKUP(B871,'Oficios_-_pend_criticas'!$C$3:$J$4739,5,0),"X",""),IF(VLOOKUP(B871,'Oficios_-_pend_criticas'!$C$3:$J$4739,7,0)&gt;VLOOKUP(B871,'Oficios_-_pend_criticas'!$C$3:$J$4739,5,0),"X",""))),""),"")</f>
        <v/>
      </c>
      <c r="V871" s="14" t="str">
        <f ca="1">IFERROR(IF(Q871=0,IF(VLOOKUP(B871,'Oficios_-_pend_criticas'!$C$3:$J$4739,5,0)="","",IF(VLOOKUP(B871,'Oficios_-_pend_criticas'!$C$3:$J$4739,7,0)="",IF(TODAY()&gt;VLOOKUP(B871,'Oficios_-_pend_criticas'!$C$3:$J$4739,5,0),"X",""),IF(VLOOKUP(B871,'Oficios_-_pend_criticas'!$C$3:$J$4739,7,0)&gt;VLOOKUP(B871,'Oficios_-_pend_criticas'!$C$3:$J$4739,5,0),"X",""))),""),"")</f>
        <v/>
      </c>
      <c r="W871" s="14" t="str">
        <f ca="1">IFERROR(IF(P871&lt;&gt;"X",IF(Q871&gt;0,IF(VLOOKUP(B871,'Oficios_-_pend_criticas'!$C$4:$J$4739,5,0)="","",IF(VLOOKUP(B871,'Oficios_-_pend_criticas'!$C$4:$J$4739,7,0)="",IF(TODAY()&gt;VLOOKUP(B871,'Oficios_-_pend_criticas'!$C$4:$J$4739,5,0),"X",""),IF(VLOOKUP(B871,'Oficios_-_pend_criticas'!$C$4:$J$4739,7,0)&gt;VLOOKUP(B871,'Oficios_-_pend_criticas'!$C$4:$J$4739,5,0),"X",""))),""),""),"")</f>
        <v/>
      </c>
    </row>
    <row r="872" spans="1:23" ht="36.75" hidden="1" customHeight="1" x14ac:dyDescent="0.25">
      <c r="A872" s="9" t="str">
        <f t="shared" si="39"/>
        <v/>
      </c>
      <c r="B872" s="10" t="s">
        <v>2102</v>
      </c>
      <c r="C872" s="11" t="e">
        <f>IF(B872="","",VLOOKUP(B872,#REF!,6,0))</f>
        <v>#REF!</v>
      </c>
      <c r="D872" s="12" t="s">
        <v>151</v>
      </c>
      <c r="E872" s="10" t="s">
        <v>2103</v>
      </c>
      <c r="F872" s="12" t="s">
        <v>1327</v>
      </c>
      <c r="G872" s="13">
        <v>43571</v>
      </c>
      <c r="H872" s="14" t="str">
        <f>IFERROR(IF(VLOOKUP(B872,'Oficios_-_pend_criticas'!$C$4:$D$4739,2,0)="","","X"),"")</f>
        <v/>
      </c>
      <c r="I872" s="12"/>
      <c r="J872" s="13"/>
      <c r="K872" s="10"/>
      <c r="L872" s="12" t="str">
        <f>IFERROR(VLOOKUP(B872,Retorno_da_RFB!$D$3:$I$6388,5,0),"")</f>
        <v>064</v>
      </c>
      <c r="M872" s="13">
        <f>IFERROR(VLOOKUP(B872,Retorno_da_RFB!$D$3:$I$6388,6,0),"")</f>
        <v>43593</v>
      </c>
      <c r="N872" s="10" t="str">
        <f>IFERROR(VLOOKUP(B872,Retorno_da_RFB!$D$3:$I$6388,3,0),"")</f>
        <v>8443.19.90</v>
      </c>
      <c r="O872" s="10" t="str">
        <f>IFERROR(VLOOKUP(B872,Retorno_da_RFB!$D$3:$I$6388,4,0),"")</f>
        <v>Máquinas automáticas para impressão rotativa por rotogravura de películas flexíveis, para impressões em até 10 cores, largura máxima de impressão de 1.300mm, velocidade máxima de impressão de 350m/minuto, dotadas de: 1 desbobinador duplo para bobinas com diâmetro externo máximo de 1.000mm, com controle de tensão da pelícola e dispositivo de elevação das bobinas; 1 sistema de alinhamento e de controle tensional das pelícolas, com tratamento "Corona"; 10 estações de impressão com sistemas de troca rápida de conjuntos de impressão (cilindros de impressão e sistema de tintagem), com 2 carros para o transporte e o acoplamento dos conjuntos por estação de impressão, com unidades de controle de viscosidade; 1 sistema automático de alinhamento e de controle tensional das pelícolas prévio ao rebobinamento, com sistema de inspeção da qualidade da impressão; 1 rebobinador duplo para bobinas com diâmetro externo máximo de 1.000mm, com controle de tensão da pelícola e dispositivo de elevação das bobinas; 1 compressor de ar; sistema de captação e exaustão de ar; mezaninos e estruturas metálicas; gerenciada por controlador lógico programável (CLP).</v>
      </c>
      <c r="P872" s="12" t="str">
        <f>IFERROR(IF(N872="","",IF(VLOOKUP(LEFT(N872,10),'Universo_BK-BIT'!$A$5:$E$10005,2,0)="","X",VLOOKUP(LEFT(N872,10),'Universo_BK-BIT'!$A$5:$E$10005,2,0))),"X")</f>
        <v>BK</v>
      </c>
      <c r="Q872" s="12">
        <f>IFERROR(IF(P872="X","",VLOOKUP(LEFT(N872,10),'Universo_BK-BIT'!$A$5:$E$10005,3,0)),"")</f>
        <v>14</v>
      </c>
      <c r="R872" s="14" t="str">
        <f t="shared" si="40"/>
        <v/>
      </c>
      <c r="S872" s="14" t="str">
        <f t="shared" si="41"/>
        <v/>
      </c>
      <c r="T872" s="14"/>
      <c r="U872" s="14" t="str">
        <f ca="1">IFERROR(IF(P872="X",IF(VLOOKUP(B872,'Oficios_-_pend_criticas'!$C$3:$J$4739,5,0)="","",IF(VLOOKUP(B872,'Oficios_-_pend_criticas'!$C$3:$J$4739,7,0)="",IF(TODAY()&gt;VLOOKUP(B872,'Oficios_-_pend_criticas'!$C$3:$J$4739,5,0),"X",""),IF(VLOOKUP(B872,'Oficios_-_pend_criticas'!$C$3:$J$4739,7,0)&gt;VLOOKUP(B872,'Oficios_-_pend_criticas'!$C$3:$J$4739,5,0),"X",""))),""),"")</f>
        <v/>
      </c>
      <c r="V872" s="14" t="str">
        <f ca="1">IFERROR(IF(Q872=0,IF(VLOOKUP(B872,'Oficios_-_pend_criticas'!$C$3:$J$4739,5,0)="","",IF(VLOOKUP(B872,'Oficios_-_pend_criticas'!$C$3:$J$4739,7,0)="",IF(TODAY()&gt;VLOOKUP(B872,'Oficios_-_pend_criticas'!$C$3:$J$4739,5,0),"X",""),IF(VLOOKUP(B872,'Oficios_-_pend_criticas'!$C$3:$J$4739,7,0)&gt;VLOOKUP(B872,'Oficios_-_pend_criticas'!$C$3:$J$4739,5,0),"X",""))),""),"")</f>
        <v/>
      </c>
      <c r="W872" s="14" t="str">
        <f ca="1">IFERROR(IF(P872&lt;&gt;"X",IF(Q872&gt;0,IF(VLOOKUP(B872,'Oficios_-_pend_criticas'!$C$4:$J$4739,5,0)="","",IF(VLOOKUP(B872,'Oficios_-_pend_criticas'!$C$4:$J$4739,7,0)="",IF(TODAY()&gt;VLOOKUP(B872,'Oficios_-_pend_criticas'!$C$4:$J$4739,5,0),"X",""),IF(VLOOKUP(B872,'Oficios_-_pend_criticas'!$C$4:$J$4739,7,0)&gt;VLOOKUP(B872,'Oficios_-_pend_criticas'!$C$4:$J$4739,5,0),"X",""))),""),""),"")</f>
        <v/>
      </c>
    </row>
    <row r="873" spans="1:23" ht="36.75" hidden="1" customHeight="1" x14ac:dyDescent="0.25">
      <c r="A873" s="9" t="str">
        <f t="shared" si="39"/>
        <v/>
      </c>
      <c r="B873" s="10" t="s">
        <v>2104</v>
      </c>
      <c r="C873" s="11" t="e">
        <f>IF(B873="","",VLOOKUP(B873,#REF!,6,0))</f>
        <v>#REF!</v>
      </c>
      <c r="D873" s="12" t="s">
        <v>2105</v>
      </c>
      <c r="E873" s="10" t="s">
        <v>2106</v>
      </c>
      <c r="F873" s="12" t="s">
        <v>1327</v>
      </c>
      <c r="G873" s="13">
        <v>43571</v>
      </c>
      <c r="H873" s="14" t="str">
        <f>IFERROR(IF(VLOOKUP(B873,'Oficios_-_pend_criticas'!$C$4:$D$4739,2,0)="","","X"),"")</f>
        <v/>
      </c>
      <c r="I873" s="12"/>
      <c r="J873" s="13"/>
      <c r="K873" s="10"/>
      <c r="L873" s="12" t="str">
        <f>IFERROR(VLOOKUP(B873,Retorno_da_RFB!$D$3:$I$6388,5,0),"")</f>
        <v>064</v>
      </c>
      <c r="M873" s="13">
        <f>IFERROR(VLOOKUP(B873,Retorno_da_RFB!$D$3:$I$6388,6,0),"")</f>
        <v>43593</v>
      </c>
      <c r="N873" s="10" t="str">
        <f>IFERROR(VLOOKUP(B873,Retorno_da_RFB!$D$3:$I$6388,3,0),"")</f>
        <v>8445.90.10</v>
      </c>
      <c r="O873" s="10" t="str">
        <f>IFERROR(VLOOKUP(B873,Retorno_da_RFB!$D$3:$I$6388,4,0),"")</f>
        <v>Urdideiras continuas para rolos de acionamento retrátil, com 1.600mm de largura de trabalho e flanges de 800 até 1.600mm de diâmetro, acopladas a uma gaiola dupla paralela, que permite troca independente em cada um dos lados, com capacidade para até 960 (480+480) bobinas de 315mm de diâmetro, acionadas por eixo com velocidade de até 1000m/min, controladas por PLC (controlador logico programável), contendo sistema de monitoramento de número de fios quebrados, comprimento de fios no rolo, metragem produzida e eficiência por tipo de fio, por turno, sistema de frenagem a disco, controle de tensão e parada eletrônica quando da quebra de fios, barra de proteção e para-brisa contra impurezas e sinaleira indicadora de fio partido.</v>
      </c>
      <c r="P873" s="12" t="str">
        <f>IFERROR(IF(N873="","",IF(VLOOKUP(LEFT(N873,10),'Universo_BK-BIT'!$A$5:$E$10005,2,0)="","X",VLOOKUP(LEFT(N873,10),'Universo_BK-BIT'!$A$5:$E$10005,2,0))),"X")</f>
        <v>BK</v>
      </c>
      <c r="Q873" s="12">
        <f>IFERROR(IF(P873="X","",VLOOKUP(LEFT(N873,10),'Universo_BK-BIT'!$A$5:$E$10005,3,0)),"")</f>
        <v>14</v>
      </c>
      <c r="R873" s="14" t="str">
        <f t="shared" si="40"/>
        <v/>
      </c>
      <c r="S873" s="14" t="str">
        <f t="shared" si="41"/>
        <v/>
      </c>
      <c r="T873" s="14"/>
      <c r="U873" s="14" t="str">
        <f ca="1">IFERROR(IF(P873="X",IF(VLOOKUP(B873,'Oficios_-_pend_criticas'!$C$3:$J$4739,5,0)="","",IF(VLOOKUP(B873,'Oficios_-_pend_criticas'!$C$3:$J$4739,7,0)="",IF(TODAY()&gt;VLOOKUP(B873,'Oficios_-_pend_criticas'!$C$3:$J$4739,5,0),"X",""),IF(VLOOKUP(B873,'Oficios_-_pend_criticas'!$C$3:$J$4739,7,0)&gt;VLOOKUP(B873,'Oficios_-_pend_criticas'!$C$3:$J$4739,5,0),"X",""))),""),"")</f>
        <v/>
      </c>
      <c r="V873" s="14" t="str">
        <f ca="1">IFERROR(IF(Q873=0,IF(VLOOKUP(B873,'Oficios_-_pend_criticas'!$C$3:$J$4739,5,0)="","",IF(VLOOKUP(B873,'Oficios_-_pend_criticas'!$C$3:$J$4739,7,0)="",IF(TODAY()&gt;VLOOKUP(B873,'Oficios_-_pend_criticas'!$C$3:$J$4739,5,0),"X",""),IF(VLOOKUP(B873,'Oficios_-_pend_criticas'!$C$3:$J$4739,7,0)&gt;VLOOKUP(B873,'Oficios_-_pend_criticas'!$C$3:$J$4739,5,0),"X",""))),""),"")</f>
        <v/>
      </c>
      <c r="W873" s="14" t="str">
        <f ca="1">IFERROR(IF(P873&lt;&gt;"X",IF(Q873&gt;0,IF(VLOOKUP(B873,'Oficios_-_pend_criticas'!$C$4:$J$4739,5,0)="","",IF(VLOOKUP(B873,'Oficios_-_pend_criticas'!$C$4:$J$4739,7,0)="",IF(TODAY()&gt;VLOOKUP(B873,'Oficios_-_pend_criticas'!$C$4:$J$4739,5,0),"X",""),IF(VLOOKUP(B873,'Oficios_-_pend_criticas'!$C$4:$J$4739,7,0)&gt;VLOOKUP(B873,'Oficios_-_pend_criticas'!$C$4:$J$4739,5,0),"X",""))),""),""),"")</f>
        <v/>
      </c>
    </row>
    <row r="874" spans="1:23" ht="36.75" hidden="1" customHeight="1" x14ac:dyDescent="0.25">
      <c r="A874" s="9" t="str">
        <f t="shared" si="39"/>
        <v/>
      </c>
      <c r="B874" s="10" t="s">
        <v>2107</v>
      </c>
      <c r="C874" s="11" t="e">
        <f>IF(B874="","",VLOOKUP(B874,#REF!,6,0))</f>
        <v>#REF!</v>
      </c>
      <c r="D874" s="12" t="s">
        <v>635</v>
      </c>
      <c r="E874" s="10" t="s">
        <v>2108</v>
      </c>
      <c r="F874" s="12" t="s">
        <v>1327</v>
      </c>
      <c r="G874" s="13">
        <v>43571</v>
      </c>
      <c r="H874" s="14" t="str">
        <f>IFERROR(IF(VLOOKUP(B874,'Oficios_-_pend_criticas'!$C$4:$D$4739,2,0)="","","X"),"")</f>
        <v/>
      </c>
      <c r="I874" s="12"/>
      <c r="J874" s="13"/>
      <c r="K874" s="10"/>
      <c r="L874" s="12" t="str">
        <f>IFERROR(VLOOKUP(B874,Retorno_da_RFB!$D$3:$I$6388,5,0),"")</f>
        <v>064</v>
      </c>
      <c r="M874" s="13">
        <f>IFERROR(VLOOKUP(B874,Retorno_da_RFB!$D$3:$I$6388,6,0),"")</f>
        <v>43593</v>
      </c>
      <c r="N874" s="10" t="str">
        <f>IFERROR(VLOOKUP(B874,Retorno_da_RFB!$D$3:$I$6388,3,0),"")</f>
        <v>8427.20.90</v>
      </c>
      <c r="O874" s="10" t="str">
        <f>IFERROR(VLOOKUP(B874,Retorno_da_RFB!$D$3:$I$6388,4,0),"")</f>
        <v>Plataformas para trabalhos aéreos, com lança telescópica sobre base giratória, com capacidade de rotação da base de 360° contínuos, autopropulsadas sobre rodas, com tração e direção em 2 ou 4 rodas, acionadas por motor a combustão interna a diesel, controladas por painel de controle na plataforma, contendo alavanca de controle, com elevação máxima da plataforma igual ou superior a 32m, mas inferior ou igual a 54,86m, capacidade máxima de carga da plataforma igual ou superior a 300kg, mas inferior ou igual a 454kg.</v>
      </c>
      <c r="P874" s="12" t="str">
        <f>IFERROR(IF(N874="","",IF(VLOOKUP(LEFT(N874,10),'Universo_BK-BIT'!$A$5:$E$10005,2,0)="","X",VLOOKUP(LEFT(N874,10),'Universo_BK-BIT'!$A$5:$E$10005,2,0))),"X")</f>
        <v>BK</v>
      </c>
      <c r="Q874" s="12">
        <f>IFERROR(IF(P874="X","",VLOOKUP(LEFT(N874,10),'Universo_BK-BIT'!$A$5:$E$10005,3,0)),"")</f>
        <v>14</v>
      </c>
      <c r="R874" s="14" t="str">
        <f t="shared" si="40"/>
        <v/>
      </c>
      <c r="S874" s="14" t="str">
        <f t="shared" si="41"/>
        <v/>
      </c>
      <c r="T874" s="14"/>
      <c r="U874" s="14" t="str">
        <f ca="1">IFERROR(IF(P874="X",IF(VLOOKUP(B874,'Oficios_-_pend_criticas'!$C$3:$J$4739,5,0)="","",IF(VLOOKUP(B874,'Oficios_-_pend_criticas'!$C$3:$J$4739,7,0)="",IF(TODAY()&gt;VLOOKUP(B874,'Oficios_-_pend_criticas'!$C$3:$J$4739,5,0),"X",""),IF(VLOOKUP(B874,'Oficios_-_pend_criticas'!$C$3:$J$4739,7,0)&gt;VLOOKUP(B874,'Oficios_-_pend_criticas'!$C$3:$J$4739,5,0),"X",""))),""),"")</f>
        <v/>
      </c>
      <c r="V874" s="14" t="str">
        <f ca="1">IFERROR(IF(Q874=0,IF(VLOOKUP(B874,'Oficios_-_pend_criticas'!$C$3:$J$4739,5,0)="","",IF(VLOOKUP(B874,'Oficios_-_pend_criticas'!$C$3:$J$4739,7,0)="",IF(TODAY()&gt;VLOOKUP(B874,'Oficios_-_pend_criticas'!$C$3:$J$4739,5,0),"X",""),IF(VLOOKUP(B874,'Oficios_-_pend_criticas'!$C$3:$J$4739,7,0)&gt;VLOOKUP(B874,'Oficios_-_pend_criticas'!$C$3:$J$4739,5,0),"X",""))),""),"")</f>
        <v/>
      </c>
      <c r="W874" s="14" t="str">
        <f ca="1">IFERROR(IF(P874&lt;&gt;"X",IF(Q874&gt;0,IF(VLOOKUP(B874,'Oficios_-_pend_criticas'!$C$4:$J$4739,5,0)="","",IF(VLOOKUP(B874,'Oficios_-_pend_criticas'!$C$4:$J$4739,7,0)="",IF(TODAY()&gt;VLOOKUP(B874,'Oficios_-_pend_criticas'!$C$4:$J$4739,5,0),"X",""),IF(VLOOKUP(B874,'Oficios_-_pend_criticas'!$C$4:$J$4739,7,0)&gt;VLOOKUP(B874,'Oficios_-_pend_criticas'!$C$4:$J$4739,5,0),"X",""))),""),""),"")</f>
        <v/>
      </c>
    </row>
    <row r="875" spans="1:23" ht="36.75" hidden="1" customHeight="1" x14ac:dyDescent="0.25">
      <c r="A875" s="9" t="str">
        <f t="shared" si="39"/>
        <v/>
      </c>
      <c r="B875" s="10" t="s">
        <v>2109</v>
      </c>
      <c r="C875" s="11" t="e">
        <f>IF(B875="","",VLOOKUP(B875,#REF!,6,0))</f>
        <v>#REF!</v>
      </c>
      <c r="D875" s="12" t="s">
        <v>2110</v>
      </c>
      <c r="E875" s="10" t="s">
        <v>2111</v>
      </c>
      <c r="F875" s="12" t="s">
        <v>1327</v>
      </c>
      <c r="G875" s="13">
        <v>43571</v>
      </c>
      <c r="H875" s="14" t="str">
        <f>IFERROR(IF(VLOOKUP(B875,'Oficios_-_pend_criticas'!$C$4:$D$4739,2,0)="","","X"),"")</f>
        <v/>
      </c>
      <c r="I875" s="12"/>
      <c r="J875" s="13"/>
      <c r="K875" s="10"/>
      <c r="L875" s="12" t="str">
        <f>IFERROR(VLOOKUP(B875,Retorno_da_RFB!$D$3:$I$6388,5,0),"")</f>
        <v>064</v>
      </c>
      <c r="M875" s="13">
        <f>IFERROR(VLOOKUP(B875,Retorno_da_RFB!$D$3:$I$6388,6,0),"")</f>
        <v>43593</v>
      </c>
      <c r="N875" s="10" t="str">
        <f>IFERROR(VLOOKUP(B875,Retorno_da_RFB!$D$3:$I$6388,3,0),"")</f>
        <v>8541.40.32</v>
      </c>
      <c r="O875" s="10" t="str">
        <f>IFERROR(VLOOKUP(B875,Retorno_da_RFB!$D$3:$I$6388,4,0),"")</f>
        <v>Módulos fotovoltaicos bifaciais, dotadas de 72 ou 144 células solares de silício monocristalino, montadas em módulos com moldura de alumínio, a serem utilizados em equipamentos de estrutura de solo denominados de "tracker", expostos ao sol, potência máxima igual a 370, 375, 380 ou 385Wp, tensão máxima igual a 1.500V com as células ligadas em série, corrente máxima de potência igual ou superior a 9,10A, mas igual ou inferior a 9,90A, tensão de circuito aberto igual ou superior a 45,30V, mas igual ou inferior a 49,20V, tensão máxima de potência igual ou superior a 38,70V, mas igual ou inferior a 40,90V, corrente de curto-circuito igual ou superior a 9,63A, mas igual ou inferior a 10,50A, com eficiência dos módulos igual ou superior a 18,50%, mas igual ou inferior a 19,70%.</v>
      </c>
      <c r="P875" s="12" t="str">
        <f>IFERROR(IF(N875="","",IF(VLOOKUP(LEFT(N875,10),'Universo_BK-BIT'!$A$5:$E$10005,2,0)="","X",VLOOKUP(LEFT(N875,10),'Universo_BK-BIT'!$A$5:$E$10005,2,0))),"X")</f>
        <v>BIT</v>
      </c>
      <c r="Q875" s="12">
        <f>IFERROR(IF(P875="X","",VLOOKUP(LEFT(N875,10),'Universo_BK-BIT'!$A$5:$E$10005,3,0)),"")</f>
        <v>12</v>
      </c>
      <c r="R875" s="14" t="str">
        <f t="shared" si="40"/>
        <v/>
      </c>
      <c r="S875" s="14" t="str">
        <f t="shared" si="41"/>
        <v/>
      </c>
      <c r="T875" s="14"/>
      <c r="U875" s="14" t="str">
        <f ca="1">IFERROR(IF(P875="X",IF(VLOOKUP(B875,'Oficios_-_pend_criticas'!$C$3:$J$4739,5,0)="","",IF(VLOOKUP(B875,'Oficios_-_pend_criticas'!$C$3:$J$4739,7,0)="",IF(TODAY()&gt;VLOOKUP(B875,'Oficios_-_pend_criticas'!$C$3:$J$4739,5,0),"X",""),IF(VLOOKUP(B875,'Oficios_-_pend_criticas'!$C$3:$J$4739,7,0)&gt;VLOOKUP(B875,'Oficios_-_pend_criticas'!$C$3:$J$4739,5,0),"X",""))),""),"")</f>
        <v/>
      </c>
      <c r="V875" s="14" t="str">
        <f ca="1">IFERROR(IF(Q875=0,IF(VLOOKUP(B875,'Oficios_-_pend_criticas'!$C$3:$J$4739,5,0)="","",IF(VLOOKUP(B875,'Oficios_-_pend_criticas'!$C$3:$J$4739,7,0)="",IF(TODAY()&gt;VLOOKUP(B875,'Oficios_-_pend_criticas'!$C$3:$J$4739,5,0),"X",""),IF(VLOOKUP(B875,'Oficios_-_pend_criticas'!$C$3:$J$4739,7,0)&gt;VLOOKUP(B875,'Oficios_-_pend_criticas'!$C$3:$J$4739,5,0),"X",""))),""),"")</f>
        <v/>
      </c>
      <c r="W875" s="14" t="str">
        <f ca="1">IFERROR(IF(P875&lt;&gt;"X",IF(Q875&gt;0,IF(VLOOKUP(B875,'Oficios_-_pend_criticas'!$C$4:$J$4739,5,0)="","",IF(VLOOKUP(B875,'Oficios_-_pend_criticas'!$C$4:$J$4739,7,0)="",IF(TODAY()&gt;VLOOKUP(B875,'Oficios_-_pend_criticas'!$C$4:$J$4739,5,0),"X",""),IF(VLOOKUP(B875,'Oficios_-_pend_criticas'!$C$4:$J$4739,7,0)&gt;VLOOKUP(B875,'Oficios_-_pend_criticas'!$C$4:$J$4739,5,0),"X",""))),""),""),"")</f>
        <v/>
      </c>
    </row>
    <row r="876" spans="1:23" ht="36.75" hidden="1" customHeight="1" x14ac:dyDescent="0.25">
      <c r="A876" s="9" t="str">
        <f t="shared" si="39"/>
        <v/>
      </c>
      <c r="B876" s="10" t="s">
        <v>2112</v>
      </c>
      <c r="C876" s="11" t="e">
        <f>IF(B876="","",VLOOKUP(B876,#REF!,6,0))</f>
        <v>#REF!</v>
      </c>
      <c r="D876" s="12" t="s">
        <v>200</v>
      </c>
      <c r="E876" s="10" t="s">
        <v>2113</v>
      </c>
      <c r="F876" s="12" t="s">
        <v>1327</v>
      </c>
      <c r="G876" s="13">
        <v>43571</v>
      </c>
      <c r="H876" s="14" t="str">
        <f>IFERROR(IF(VLOOKUP(B876,'Oficios_-_pend_criticas'!$C$4:$D$4739,2,0)="","","X"),"")</f>
        <v/>
      </c>
      <c r="I876" s="12"/>
      <c r="J876" s="13"/>
      <c r="K876" s="10"/>
      <c r="L876" s="12" t="str">
        <f>IFERROR(VLOOKUP(B876,Retorno_da_RFB!$D$3:$I$6388,5,0),"")</f>
        <v>064</v>
      </c>
      <c r="M876" s="13">
        <f>IFERROR(VLOOKUP(B876,Retorno_da_RFB!$D$3:$I$6388,6,0),"")</f>
        <v>43593</v>
      </c>
      <c r="N876" s="10" t="str">
        <f>IFERROR(VLOOKUP(B876,Retorno_da_RFB!$D$3:$I$6388,3,0),"")</f>
        <v>8457.10.00</v>
      </c>
      <c r="O876" s="10" t="str">
        <f>IFERROR(VLOOKUP(B876,Retorno_da_RFB!$D$3:$I$6388,4,0),"")</f>
        <v>Centros de usinagem vertical tipo portal “Gantry” para usinagem de metais, de alta velocidade, com comando numérico computadorizado (CNC), para fresar, perfurar, rosquear e mandrilar, com capacidade de usinagem em 5 eixos controlados simultaneamente, curso do eixo X igual a 3.000mm, curso do eixo Y igual a 2.200mm e curso do eixo Z igual a 1.100mm, curso do eixo rotativo A igual a +95°/-110° e curso do eixo rotativo C igual a +/-360°, velocidade máxima de avanço dos eixos X,Y,Z igual a 24m/min., rotação máxima do eletromandril de 24.000rpm, com régua ótica em todos os eixos lineares, com cabeçote bi-rotativo com capacidade de posicionamento com resolução de 0,001°, com mesa de dimensões 3.000 x 2.000mm, com sistema de medição e correção de erros geométricos do cabeçote mediante dispositivo com 3 sensores de medição conectados ao CNC, com medição de ferramentas com dispositivo laser, com trocador automático de ferramentas.</v>
      </c>
      <c r="P876" s="12" t="str">
        <f>IFERROR(IF(N876="","",IF(VLOOKUP(LEFT(N876,10),'Universo_BK-BIT'!$A$5:$E$10005,2,0)="","X",VLOOKUP(LEFT(N876,10),'Universo_BK-BIT'!$A$5:$E$10005,2,0))),"X")</f>
        <v>BK</v>
      </c>
      <c r="Q876" s="12">
        <f>IFERROR(IF(P876="X","",VLOOKUP(LEFT(N876,10),'Universo_BK-BIT'!$A$5:$E$10005,3,0)),"")</f>
        <v>14</v>
      </c>
      <c r="R876" s="14" t="str">
        <f t="shared" si="40"/>
        <v/>
      </c>
      <c r="S876" s="14" t="str">
        <f t="shared" si="41"/>
        <v/>
      </c>
      <c r="T876" s="14"/>
      <c r="U876" s="14" t="str">
        <f ca="1">IFERROR(IF(P876="X",IF(VLOOKUP(B876,'Oficios_-_pend_criticas'!$C$3:$J$4739,5,0)="","",IF(VLOOKUP(B876,'Oficios_-_pend_criticas'!$C$3:$J$4739,7,0)="",IF(TODAY()&gt;VLOOKUP(B876,'Oficios_-_pend_criticas'!$C$3:$J$4739,5,0),"X",""),IF(VLOOKUP(B876,'Oficios_-_pend_criticas'!$C$3:$J$4739,7,0)&gt;VLOOKUP(B876,'Oficios_-_pend_criticas'!$C$3:$J$4739,5,0),"X",""))),""),"")</f>
        <v/>
      </c>
      <c r="V876" s="14" t="str">
        <f ca="1">IFERROR(IF(Q876=0,IF(VLOOKUP(B876,'Oficios_-_pend_criticas'!$C$3:$J$4739,5,0)="","",IF(VLOOKUP(B876,'Oficios_-_pend_criticas'!$C$3:$J$4739,7,0)="",IF(TODAY()&gt;VLOOKUP(B876,'Oficios_-_pend_criticas'!$C$3:$J$4739,5,0),"X",""),IF(VLOOKUP(B876,'Oficios_-_pend_criticas'!$C$3:$J$4739,7,0)&gt;VLOOKUP(B876,'Oficios_-_pend_criticas'!$C$3:$J$4739,5,0),"X",""))),""),"")</f>
        <v/>
      </c>
      <c r="W876" s="14" t="str">
        <f ca="1">IFERROR(IF(P876&lt;&gt;"X",IF(Q876&gt;0,IF(VLOOKUP(B876,'Oficios_-_pend_criticas'!$C$4:$J$4739,5,0)="","",IF(VLOOKUP(B876,'Oficios_-_pend_criticas'!$C$4:$J$4739,7,0)="",IF(TODAY()&gt;VLOOKUP(B876,'Oficios_-_pend_criticas'!$C$4:$J$4739,5,0),"X",""),IF(VLOOKUP(B876,'Oficios_-_pend_criticas'!$C$4:$J$4739,7,0)&gt;VLOOKUP(B876,'Oficios_-_pend_criticas'!$C$4:$J$4739,5,0),"X",""))),""),""),"")</f>
        <v/>
      </c>
    </row>
    <row r="877" spans="1:23" ht="36.75" hidden="1" customHeight="1" x14ac:dyDescent="0.25">
      <c r="A877" s="9" t="str">
        <f t="shared" si="39"/>
        <v/>
      </c>
      <c r="B877" s="10" t="s">
        <v>2114</v>
      </c>
      <c r="C877" s="11" t="e">
        <f>IF(B877="","",VLOOKUP(B877,#REF!,6,0))</f>
        <v>#REF!</v>
      </c>
      <c r="D877" s="12" t="s">
        <v>1214</v>
      </c>
      <c r="E877" s="10" t="s">
        <v>2115</v>
      </c>
      <c r="F877" s="12" t="s">
        <v>1327</v>
      </c>
      <c r="G877" s="13">
        <v>43571</v>
      </c>
      <c r="H877" s="14" t="str">
        <f>IFERROR(IF(VLOOKUP(B877,'Oficios_-_pend_criticas'!$C$4:$D$4739,2,0)="","","X"),"")</f>
        <v/>
      </c>
      <c r="I877" s="12"/>
      <c r="J877" s="13"/>
      <c r="K877" s="10"/>
      <c r="L877" s="12" t="str">
        <f>IFERROR(VLOOKUP(B877,Retorno_da_RFB!$D$3:$I$6388,5,0),"")</f>
        <v>064</v>
      </c>
      <c r="M877" s="13">
        <f>IFERROR(VLOOKUP(B877,Retorno_da_RFB!$D$3:$I$6388,6,0),"")</f>
        <v>43593</v>
      </c>
      <c r="N877" s="10" t="str">
        <f>IFERROR(VLOOKUP(B877,Retorno_da_RFB!$D$3:$I$6388,3,0),"")</f>
        <v>8413.81.00</v>
      </c>
      <c r="O877" s="10" t="str">
        <f>IFERROR(VLOOKUP(B877,Retorno_da_RFB!$D$3:$I$6388,4,0),"")</f>
        <v>Bombas pulsadoras, por pressão de superfície, próprias para recuperação de condensados em instalações de vapor, com vazão máxima de 30ton/h, pressão máxima de operação de 1,05Mpa e temperatura máxima de operação de 185ºC.</v>
      </c>
      <c r="P877" s="12" t="str">
        <f>IFERROR(IF(N877="","",IF(VLOOKUP(LEFT(N877,10),'Universo_BK-BIT'!$A$5:$E$10005,2,0)="","X",VLOOKUP(LEFT(N877,10),'Universo_BK-BIT'!$A$5:$E$10005,2,0))),"X")</f>
        <v>BK</v>
      </c>
      <c r="Q877" s="12">
        <f>IFERROR(IF(P877="X","",VLOOKUP(LEFT(N877,10),'Universo_BK-BIT'!$A$5:$E$10005,3,0)),"")</f>
        <v>14</v>
      </c>
      <c r="R877" s="14" t="str">
        <f t="shared" si="40"/>
        <v/>
      </c>
      <c r="S877" s="14" t="str">
        <f t="shared" si="41"/>
        <v/>
      </c>
      <c r="T877" s="14"/>
      <c r="U877" s="14" t="str">
        <f ca="1">IFERROR(IF(P877="X",IF(VLOOKUP(B877,'Oficios_-_pend_criticas'!$C$3:$J$4739,5,0)="","",IF(VLOOKUP(B877,'Oficios_-_pend_criticas'!$C$3:$J$4739,7,0)="",IF(TODAY()&gt;VLOOKUP(B877,'Oficios_-_pend_criticas'!$C$3:$J$4739,5,0),"X",""),IF(VLOOKUP(B877,'Oficios_-_pend_criticas'!$C$3:$J$4739,7,0)&gt;VLOOKUP(B877,'Oficios_-_pend_criticas'!$C$3:$J$4739,5,0),"X",""))),""),"")</f>
        <v/>
      </c>
      <c r="V877" s="14" t="str">
        <f ca="1">IFERROR(IF(Q877=0,IF(VLOOKUP(B877,'Oficios_-_pend_criticas'!$C$3:$J$4739,5,0)="","",IF(VLOOKUP(B877,'Oficios_-_pend_criticas'!$C$3:$J$4739,7,0)="",IF(TODAY()&gt;VLOOKUP(B877,'Oficios_-_pend_criticas'!$C$3:$J$4739,5,0),"X",""),IF(VLOOKUP(B877,'Oficios_-_pend_criticas'!$C$3:$J$4739,7,0)&gt;VLOOKUP(B877,'Oficios_-_pend_criticas'!$C$3:$J$4739,5,0),"X",""))),""),"")</f>
        <v/>
      </c>
      <c r="W877" s="14" t="str">
        <f ca="1">IFERROR(IF(P877&lt;&gt;"X",IF(Q877&gt;0,IF(VLOOKUP(B877,'Oficios_-_pend_criticas'!$C$4:$J$4739,5,0)="","",IF(VLOOKUP(B877,'Oficios_-_pend_criticas'!$C$4:$J$4739,7,0)="",IF(TODAY()&gt;VLOOKUP(B877,'Oficios_-_pend_criticas'!$C$4:$J$4739,5,0),"X",""),IF(VLOOKUP(B877,'Oficios_-_pend_criticas'!$C$4:$J$4739,7,0)&gt;VLOOKUP(B877,'Oficios_-_pend_criticas'!$C$4:$J$4739,5,0),"X",""))),""),""),"")</f>
        <v/>
      </c>
    </row>
    <row r="878" spans="1:23" ht="36.75" hidden="1" customHeight="1" x14ac:dyDescent="0.25">
      <c r="A878" s="9" t="str">
        <f t="shared" si="39"/>
        <v/>
      </c>
      <c r="B878" s="10" t="s">
        <v>2116</v>
      </c>
      <c r="C878" s="11" t="e">
        <f>IF(B878="","",VLOOKUP(B878,#REF!,6,0))</f>
        <v>#REF!</v>
      </c>
      <c r="D878" s="12" t="s">
        <v>2117</v>
      </c>
      <c r="E878" s="10" t="s">
        <v>2118</v>
      </c>
      <c r="F878" s="12" t="s">
        <v>1327</v>
      </c>
      <c r="G878" s="13">
        <v>43571</v>
      </c>
      <c r="H878" s="14" t="str">
        <f>IFERROR(IF(VLOOKUP(B878,'Oficios_-_pend_criticas'!$C$4:$D$4739,2,0)="","","X"),"")</f>
        <v/>
      </c>
      <c r="I878" s="12"/>
      <c r="J878" s="13"/>
      <c r="K878" s="10"/>
      <c r="L878" s="12" t="str">
        <f>IFERROR(VLOOKUP(B878,Retorno_da_RFB!$D$3:$I$6388,5,0),"")</f>
        <v>064</v>
      </c>
      <c r="M878" s="13">
        <f>IFERROR(VLOOKUP(B878,Retorno_da_RFB!$D$3:$I$6388,6,0),"")</f>
        <v>43593</v>
      </c>
      <c r="N878" s="10" t="str">
        <f>IFERROR(VLOOKUP(B878,Retorno_da_RFB!$D$3:$I$6388,3,0),"")</f>
        <v>8437.80.10</v>
      </c>
      <c r="O878" s="10" t="str">
        <f>IFERROR(VLOOKUP(B878,Retorno_da_RFB!$D$3:$I$6388,4,0),"")</f>
        <v>Moinhos verticais de impacto, com placa rotativa de agulhas móveis e agulhas fixas na carcaça, próprios para moagem da quirela de milho úmida, com placa rotativa de diâmetro 1.015mm e velocidade de rotação 2.900rpm; produção de 16 a 17 toneladas por hora e potência do motor principal 220kW.</v>
      </c>
      <c r="P878" s="12" t="str">
        <f>IFERROR(IF(N878="","",IF(VLOOKUP(LEFT(N878,10),'Universo_BK-BIT'!$A$5:$E$10005,2,0)="","X",VLOOKUP(LEFT(N878,10),'Universo_BK-BIT'!$A$5:$E$10005,2,0))),"X")</f>
        <v>BK</v>
      </c>
      <c r="Q878" s="12">
        <f>IFERROR(IF(P878="X","",VLOOKUP(LEFT(N878,10),'Universo_BK-BIT'!$A$5:$E$10005,3,0)),"")</f>
        <v>14</v>
      </c>
      <c r="R878" s="14" t="str">
        <f t="shared" si="40"/>
        <v/>
      </c>
      <c r="S878" s="14" t="str">
        <f t="shared" si="41"/>
        <v/>
      </c>
      <c r="T878" s="14"/>
      <c r="U878" s="14" t="str">
        <f ca="1">IFERROR(IF(P878="X",IF(VLOOKUP(B878,'Oficios_-_pend_criticas'!$C$3:$J$4739,5,0)="","",IF(VLOOKUP(B878,'Oficios_-_pend_criticas'!$C$3:$J$4739,7,0)="",IF(TODAY()&gt;VLOOKUP(B878,'Oficios_-_pend_criticas'!$C$3:$J$4739,5,0),"X",""),IF(VLOOKUP(B878,'Oficios_-_pend_criticas'!$C$3:$J$4739,7,0)&gt;VLOOKUP(B878,'Oficios_-_pend_criticas'!$C$3:$J$4739,5,0),"X",""))),""),"")</f>
        <v/>
      </c>
      <c r="V878" s="14" t="str">
        <f ca="1">IFERROR(IF(Q878=0,IF(VLOOKUP(B878,'Oficios_-_pend_criticas'!$C$3:$J$4739,5,0)="","",IF(VLOOKUP(B878,'Oficios_-_pend_criticas'!$C$3:$J$4739,7,0)="",IF(TODAY()&gt;VLOOKUP(B878,'Oficios_-_pend_criticas'!$C$3:$J$4739,5,0),"X",""),IF(VLOOKUP(B878,'Oficios_-_pend_criticas'!$C$3:$J$4739,7,0)&gt;VLOOKUP(B878,'Oficios_-_pend_criticas'!$C$3:$J$4739,5,0),"X",""))),""),"")</f>
        <v/>
      </c>
      <c r="W878" s="14" t="str">
        <f ca="1">IFERROR(IF(P878&lt;&gt;"X",IF(Q878&gt;0,IF(VLOOKUP(B878,'Oficios_-_pend_criticas'!$C$4:$J$4739,5,0)="","",IF(VLOOKUP(B878,'Oficios_-_pend_criticas'!$C$4:$J$4739,7,0)="",IF(TODAY()&gt;VLOOKUP(B878,'Oficios_-_pend_criticas'!$C$4:$J$4739,5,0),"X",""),IF(VLOOKUP(B878,'Oficios_-_pend_criticas'!$C$4:$J$4739,7,0)&gt;VLOOKUP(B878,'Oficios_-_pend_criticas'!$C$4:$J$4739,5,0),"X",""))),""),""),"")</f>
        <v/>
      </c>
    </row>
    <row r="879" spans="1:23" ht="36.75" hidden="1" customHeight="1" x14ac:dyDescent="0.25">
      <c r="A879" s="9" t="str">
        <f t="shared" si="39"/>
        <v/>
      </c>
      <c r="B879" s="10" t="s">
        <v>2119</v>
      </c>
      <c r="C879" s="11" t="e">
        <f>IF(B879="","",VLOOKUP(B879,#REF!,6,0))</f>
        <v>#REF!</v>
      </c>
      <c r="D879" s="12" t="s">
        <v>2120</v>
      </c>
      <c r="E879" s="10" t="s">
        <v>2121</v>
      </c>
      <c r="F879" s="12" t="s">
        <v>1327</v>
      </c>
      <c r="G879" s="13">
        <v>43571</v>
      </c>
      <c r="H879" s="14" t="str">
        <f>IFERROR(IF(VLOOKUP(B879,'Oficios_-_pend_criticas'!$C$4:$D$4739,2,0)="","","X"),"")</f>
        <v/>
      </c>
      <c r="I879" s="12"/>
      <c r="J879" s="13"/>
      <c r="K879" s="10"/>
      <c r="L879" s="12" t="str">
        <f>IFERROR(VLOOKUP(B879,Retorno_da_RFB!$D$3:$I$6388,5,0),"")</f>
        <v>064</v>
      </c>
      <c r="M879" s="13">
        <f>IFERROR(VLOOKUP(B879,Retorno_da_RFB!$D$3:$I$6388,6,0),"")</f>
        <v>43593</v>
      </c>
      <c r="N879" s="10" t="str">
        <f>IFERROR(VLOOKUP(B879,Retorno_da_RFB!$D$3:$I$6388,3,0),"")</f>
        <v>8464.90.19</v>
      </c>
      <c r="O879" s="10" t="str">
        <f>IFERROR(VLOOKUP(B879,Retorno_da_RFB!$D$3:$I$6388,4,0),"")</f>
        <v>Máquinas para chanfradura de vidros, sendo máquina para biselar (usinagem) borda, do tipo retilínea (em linha reta), com trabalho a frio do vidro, possui 08 fusos com espessura mínima de 3mm e máxima de até 20mm, com dimensão mínima igual a 120 x 120mm, com velocidade de 0,6 até 3.0m/min, operando com pressão de 6bar, com alimentação elétrica de 380vac – 60Hz, com ângulo de bisotê de 3º até 45º, permitindo realizar bisotê com largura máxima de 30mm, com acionamento pneumático automático dos rebolos de feltro e controlador lógico programável (CLP) com tela de toque “touch screen” que exibe controle de espessura do vidro, largura e ângulo do bisotê, velocidade de arraste, metros produzidos e desgastes dos rebolos.</v>
      </c>
      <c r="P879" s="12" t="str">
        <f>IFERROR(IF(N879="","",IF(VLOOKUP(LEFT(N879,10),'Universo_BK-BIT'!$A$5:$E$10005,2,0)="","X",VLOOKUP(LEFT(N879,10),'Universo_BK-BIT'!$A$5:$E$10005,2,0))),"X")</f>
        <v>BK</v>
      </c>
      <c r="Q879" s="12">
        <f>IFERROR(IF(P879="X","",VLOOKUP(LEFT(N879,10),'Universo_BK-BIT'!$A$5:$E$10005,3,0)),"")</f>
        <v>14</v>
      </c>
      <c r="R879" s="14" t="str">
        <f t="shared" si="40"/>
        <v>X</v>
      </c>
      <c r="S879" s="14" t="str">
        <f t="shared" si="41"/>
        <v/>
      </c>
      <c r="T879" s="14"/>
      <c r="U879" s="14" t="str">
        <f ca="1">IFERROR(IF(P879="X",IF(VLOOKUP(B879,'Oficios_-_pend_criticas'!$C$3:$J$4739,5,0)="","",IF(VLOOKUP(B879,'Oficios_-_pend_criticas'!$C$3:$J$4739,7,0)="",IF(TODAY()&gt;VLOOKUP(B879,'Oficios_-_pend_criticas'!$C$3:$J$4739,5,0),"X",""),IF(VLOOKUP(B879,'Oficios_-_pend_criticas'!$C$3:$J$4739,7,0)&gt;VLOOKUP(B879,'Oficios_-_pend_criticas'!$C$3:$J$4739,5,0),"X",""))),""),"")</f>
        <v/>
      </c>
      <c r="V879" s="14" t="str">
        <f ca="1">IFERROR(IF(Q879=0,IF(VLOOKUP(B879,'Oficios_-_pend_criticas'!$C$3:$J$4739,5,0)="","",IF(VLOOKUP(B879,'Oficios_-_pend_criticas'!$C$3:$J$4739,7,0)="",IF(TODAY()&gt;VLOOKUP(B879,'Oficios_-_pend_criticas'!$C$3:$J$4739,5,0),"X",""),IF(VLOOKUP(B879,'Oficios_-_pend_criticas'!$C$3:$J$4739,7,0)&gt;VLOOKUP(B879,'Oficios_-_pend_criticas'!$C$3:$J$4739,5,0),"X",""))),""),"")</f>
        <v/>
      </c>
      <c r="W879" s="14" t="str">
        <f ca="1">IFERROR(IF(P879&lt;&gt;"X",IF(Q879&gt;0,IF(VLOOKUP(B879,'Oficios_-_pend_criticas'!$C$4:$J$4739,5,0)="","",IF(VLOOKUP(B879,'Oficios_-_pend_criticas'!$C$4:$J$4739,7,0)="",IF(TODAY()&gt;VLOOKUP(B879,'Oficios_-_pend_criticas'!$C$4:$J$4739,5,0),"X",""),IF(VLOOKUP(B879,'Oficios_-_pend_criticas'!$C$4:$J$4739,7,0)&gt;VLOOKUP(B879,'Oficios_-_pend_criticas'!$C$4:$J$4739,5,0),"X",""))),""),""),"")</f>
        <v/>
      </c>
    </row>
    <row r="880" spans="1:23" ht="36.75" hidden="1" customHeight="1" x14ac:dyDescent="0.25">
      <c r="A880" s="9" t="str">
        <f t="shared" si="39"/>
        <v/>
      </c>
      <c r="B880" s="10" t="s">
        <v>2122</v>
      </c>
      <c r="C880" s="11" t="e">
        <f>IF(B880="","",VLOOKUP(B880,#REF!,6,0))</f>
        <v>#REF!</v>
      </c>
      <c r="D880" s="12" t="s">
        <v>2120</v>
      </c>
      <c r="E880" s="10" t="s">
        <v>2123</v>
      </c>
      <c r="F880" s="12" t="s">
        <v>1327</v>
      </c>
      <c r="G880" s="13">
        <v>43571</v>
      </c>
      <c r="H880" s="14" t="str">
        <f>IFERROR(IF(VLOOKUP(B880,'Oficios_-_pend_criticas'!$C$4:$D$4739,2,0)="","","X"),"")</f>
        <v/>
      </c>
      <c r="I880" s="12"/>
      <c r="J880" s="13"/>
      <c r="K880" s="10"/>
      <c r="L880" s="12" t="str">
        <f>IFERROR(VLOOKUP(B880,Retorno_da_RFB!$D$3:$I$6388,5,0),"")</f>
        <v>064</v>
      </c>
      <c r="M880" s="13">
        <f>IFERROR(VLOOKUP(B880,Retorno_da_RFB!$D$3:$I$6388,6,0),"")</f>
        <v>43593</v>
      </c>
      <c r="N880" s="10" t="str">
        <f>IFERROR(VLOOKUP(B880,Retorno_da_RFB!$D$3:$I$6388,3,0),"")</f>
        <v>8464.90.19</v>
      </c>
      <c r="O880" s="10" t="str">
        <f>IFERROR(VLOOKUP(B880,Retorno_da_RFB!$D$3:$I$6388,4,0),"")</f>
        <v>Máquinas lapidadoras de vidro, sendo máquina para polimento de borda (afiação), do tipo retilínea (em linha reta), com trabalho a frio do vidro, com espessura mínima igual a 3mm e máxima de até 25mm, com dimensão mínima igual a 100 x 100mm, com velocidade de 1.0 até 5.0m/min, operando com pressão de 6bar, com alimentação elétrica de 380vac – 60Hz, com transportador de entrada com altura ajustável em relação aos rebolos de desbaste monitorado por display analógico, utilizando para polir rebolo de borracha impregnado com oxido de cério, possuindo 09 eixos de afiação (fusos), sendo o último motor “dahlander” de dupla rotação, com 4-5 colchões pneumáticos e controlador lógico programável (CLP) com tela de toque “touch screen” que exibe espessura do vidro, velocidade do trabalho, remoção e metros acabados.</v>
      </c>
      <c r="P880" s="12" t="str">
        <f>IFERROR(IF(N880="","",IF(VLOOKUP(LEFT(N880,10),'Universo_BK-BIT'!$A$5:$E$10005,2,0)="","X",VLOOKUP(LEFT(N880,10),'Universo_BK-BIT'!$A$5:$E$10005,2,0))),"X")</f>
        <v>BK</v>
      </c>
      <c r="Q880" s="12">
        <f>IFERROR(IF(P880="X","",VLOOKUP(LEFT(N880,10),'Universo_BK-BIT'!$A$5:$E$10005,3,0)),"")</f>
        <v>14</v>
      </c>
      <c r="R880" s="14" t="str">
        <f t="shared" si="40"/>
        <v>X</v>
      </c>
      <c r="S880" s="14" t="str">
        <f t="shared" si="41"/>
        <v/>
      </c>
      <c r="T880" s="14"/>
      <c r="U880" s="14" t="str">
        <f ca="1">IFERROR(IF(P880="X",IF(VLOOKUP(B880,'Oficios_-_pend_criticas'!$C$3:$J$4739,5,0)="","",IF(VLOOKUP(B880,'Oficios_-_pend_criticas'!$C$3:$J$4739,7,0)="",IF(TODAY()&gt;VLOOKUP(B880,'Oficios_-_pend_criticas'!$C$3:$J$4739,5,0),"X",""),IF(VLOOKUP(B880,'Oficios_-_pend_criticas'!$C$3:$J$4739,7,0)&gt;VLOOKUP(B880,'Oficios_-_pend_criticas'!$C$3:$J$4739,5,0),"X",""))),""),"")</f>
        <v/>
      </c>
      <c r="V880" s="14" t="str">
        <f ca="1">IFERROR(IF(Q880=0,IF(VLOOKUP(B880,'Oficios_-_pend_criticas'!$C$3:$J$4739,5,0)="","",IF(VLOOKUP(B880,'Oficios_-_pend_criticas'!$C$3:$J$4739,7,0)="",IF(TODAY()&gt;VLOOKUP(B880,'Oficios_-_pend_criticas'!$C$3:$J$4739,5,0),"X",""),IF(VLOOKUP(B880,'Oficios_-_pend_criticas'!$C$3:$J$4739,7,0)&gt;VLOOKUP(B880,'Oficios_-_pend_criticas'!$C$3:$J$4739,5,0),"X",""))),""),"")</f>
        <v/>
      </c>
      <c r="W880" s="14" t="str">
        <f ca="1">IFERROR(IF(P880&lt;&gt;"X",IF(Q880&gt;0,IF(VLOOKUP(B880,'Oficios_-_pend_criticas'!$C$4:$J$4739,5,0)="","",IF(VLOOKUP(B880,'Oficios_-_pend_criticas'!$C$4:$J$4739,7,0)="",IF(TODAY()&gt;VLOOKUP(B880,'Oficios_-_pend_criticas'!$C$4:$J$4739,5,0),"X",""),IF(VLOOKUP(B880,'Oficios_-_pend_criticas'!$C$4:$J$4739,7,0)&gt;VLOOKUP(B880,'Oficios_-_pend_criticas'!$C$4:$J$4739,5,0),"X",""))),""),""),"")</f>
        <v/>
      </c>
    </row>
    <row r="881" spans="1:23" ht="36.75" hidden="1" customHeight="1" x14ac:dyDescent="0.25">
      <c r="A881" s="9" t="str">
        <f t="shared" si="39"/>
        <v/>
      </c>
      <c r="B881" s="10" t="s">
        <v>2124</v>
      </c>
      <c r="C881" s="11" t="e">
        <f>IF(B881="","",VLOOKUP(B881,#REF!,6,0))</f>
        <v>#REF!</v>
      </c>
      <c r="D881" s="12" t="e">
        <f>IF(B881="","",VLOOKUP(B881,#REF!,22,0))</f>
        <v>#REF!</v>
      </c>
      <c r="E881" s="10" t="e">
        <f>IF(B881="","",VLOOKUP(B881,Consultas_públicas!$A$376:$G$3879,7,0))</f>
        <v>#N/A</v>
      </c>
      <c r="F881" s="12" t="s">
        <v>2125</v>
      </c>
      <c r="G881" s="13">
        <v>43578</v>
      </c>
      <c r="H881" s="14" t="str">
        <f>IFERROR(IF(VLOOKUP(B881,'Oficios_-_pend_criticas'!$C$4:$D$4739,2,0)="","","X"),"")</f>
        <v/>
      </c>
      <c r="I881" s="12"/>
      <c r="J881" s="13"/>
      <c r="K881" s="10"/>
      <c r="L881" s="12" t="str">
        <f>IFERROR(VLOOKUP(B881,Retorno_da_RFB!$D$3:$I$6388,5,0),"")</f>
        <v>063</v>
      </c>
      <c r="M881" s="13">
        <f>IFERROR(VLOOKUP(B881,Retorno_da_RFB!$D$3:$I$6388,6,0),"")</f>
        <v>43593</v>
      </c>
      <c r="N881" s="10" t="str">
        <f>IFERROR(VLOOKUP(B881,Retorno_da_RFB!$D$3:$I$6388,3,0),"")</f>
        <v>8443.91.99</v>
      </c>
      <c r="O881" s="10" t="str">
        <f>IFERROR(VLOOKUP(B881,Retorno_da_RFB!$D$3:$I$6388,4,0),"")</f>
        <v>Conjuntos de bancadas de ferro fundido GG25, na espessura de 80mm, dotados de tambor central montado, 20 motores elétricos de potência nominal igual ou superior a 4kW e rotação nominal igual ou superior a 800rmp, utilizados em impressoras flexográficas de tambor central.</v>
      </c>
      <c r="P881" s="12" t="str">
        <f>IFERROR(IF(N881="","",IF(VLOOKUP(LEFT(N881,10),'Universo_BK-BIT'!$A$5:$E$10005,2,0)="","X",VLOOKUP(LEFT(N881,10),'Universo_BK-BIT'!$A$5:$E$10005,2,0))),"X")</f>
        <v>BK</v>
      </c>
      <c r="Q881" s="12">
        <f>IFERROR(IF(P881="X","",VLOOKUP(LEFT(N881,10),'Universo_BK-BIT'!$A$5:$E$10005,3,0)),"")</f>
        <v>14</v>
      </c>
      <c r="R881" s="14" t="e">
        <f t="shared" si="40"/>
        <v>#REF!</v>
      </c>
      <c r="S881" s="14" t="e">
        <f t="shared" si="41"/>
        <v>#N/A</v>
      </c>
      <c r="T881" s="14"/>
      <c r="U881" s="14" t="str">
        <f ca="1">IFERROR(IF(P881="X",IF(VLOOKUP(B881,'Oficios_-_pend_criticas'!$C$3:$J$4739,5,0)="","",IF(VLOOKUP(B881,'Oficios_-_pend_criticas'!$C$3:$J$4739,7,0)="",IF(TODAY()&gt;VLOOKUP(B881,'Oficios_-_pend_criticas'!$C$3:$J$4739,5,0),"X",""),IF(VLOOKUP(B881,'Oficios_-_pend_criticas'!$C$3:$J$4739,7,0)&gt;VLOOKUP(B881,'Oficios_-_pend_criticas'!$C$3:$J$4739,5,0),"X",""))),""),"")</f>
        <v/>
      </c>
      <c r="V881" s="14" t="str">
        <f ca="1">IFERROR(IF(Q881=0,IF(VLOOKUP(B881,'Oficios_-_pend_criticas'!$C$3:$J$4739,5,0)="","",IF(VLOOKUP(B881,'Oficios_-_pend_criticas'!$C$3:$J$4739,7,0)="",IF(TODAY()&gt;VLOOKUP(B881,'Oficios_-_pend_criticas'!$C$3:$J$4739,5,0),"X",""),IF(VLOOKUP(B881,'Oficios_-_pend_criticas'!$C$3:$J$4739,7,0)&gt;VLOOKUP(B881,'Oficios_-_pend_criticas'!$C$3:$J$4739,5,0),"X",""))),""),"")</f>
        <v/>
      </c>
      <c r="W881" s="14" t="str">
        <f ca="1">IFERROR(IF(P881&lt;&gt;"X",IF(Q881&gt;0,IF(VLOOKUP(B881,'Oficios_-_pend_criticas'!$C$4:$J$4739,5,0)="","",IF(VLOOKUP(B881,'Oficios_-_pend_criticas'!$C$4:$J$4739,7,0)="",IF(TODAY()&gt;VLOOKUP(B881,'Oficios_-_pend_criticas'!$C$4:$J$4739,5,0),"X",""),IF(VLOOKUP(B881,'Oficios_-_pend_criticas'!$C$4:$J$4739,7,0)&gt;VLOOKUP(B881,'Oficios_-_pend_criticas'!$C$4:$J$4739,5,0),"X",""))),""),""),"")</f>
        <v/>
      </c>
    </row>
    <row r="882" spans="1:23" ht="36.75" hidden="1" customHeight="1" x14ac:dyDescent="0.25">
      <c r="A882" s="9" t="str">
        <f t="shared" si="39"/>
        <v/>
      </c>
      <c r="B882" s="10" t="s">
        <v>2127</v>
      </c>
      <c r="C882" s="11" t="e">
        <f>IF(B882="","",VLOOKUP(B882,#REF!,6,0))</f>
        <v>#REF!</v>
      </c>
      <c r="D882" s="12" t="e">
        <f>IF(B882="","",VLOOKUP(B882,#REF!,22,0))</f>
        <v>#REF!</v>
      </c>
      <c r="E882" s="10" t="e">
        <f>IF(B882="","",VLOOKUP(B882,Consultas_públicas!$A$376:$G$3879,7,0))</f>
        <v>#N/A</v>
      </c>
      <c r="F882" s="12" t="s">
        <v>2125</v>
      </c>
      <c r="G882" s="13">
        <v>43578</v>
      </c>
      <c r="H882" s="14" t="str">
        <f>IFERROR(IF(VLOOKUP(B882,'Oficios_-_pend_criticas'!$C$4:$D$4739,2,0)="","","X"),"")</f>
        <v/>
      </c>
      <c r="I882" s="12"/>
      <c r="J882" s="13"/>
      <c r="K882" s="10"/>
      <c r="L882" s="12" t="str">
        <f>IFERROR(VLOOKUP(B882,Retorno_da_RFB!$D$3:$I$6388,5,0),"")</f>
        <v>063</v>
      </c>
      <c r="M882" s="13">
        <f>IFERROR(VLOOKUP(B882,Retorno_da_RFB!$D$3:$I$6388,6,0),"")</f>
        <v>43593</v>
      </c>
      <c r="N882" s="10" t="str">
        <f>IFERROR(VLOOKUP(B882,Retorno_da_RFB!$D$3:$I$6388,3,0),"")</f>
        <v>8477.80.90</v>
      </c>
      <c r="O882" s="10" t="str">
        <f>IFERROR(VLOOKUP(B882,Retorno_da_RFB!$D$3:$I$6388,4,0),"")</f>
        <v>Combinações de máquinas para montagem de dispositivo plástico pulverizador denominado "conjunto atuador" para embalagem de produtos em aerossol, com capacidade de 167peças/min, compostas de: estação de preparação do carro de transporte de atuadores e alimentação por robô da parte plástica pré-injetada denominada "atuador/acionador"; estação de alimentação por panela vibratória e montagem de parte plástica denominada "inserto/pastilha" no atuador; estação de verificação de fluxo/vazão de ar no atuador com inserto; estação alimentada por robô de parte plástica pré-injetada denominada “sobretampa/sobrecapa” para montagem sobre o “atuador”; estação de retirada dos conjuntos atuadores dos carros de transporte dotada de sistema de retirada de peças defeituosas; estação de descarga de peças prontas em caixas de papelão; esteira de transporte com carrinhos transportadores que circulam entre as estações em circuito contínuo, dotada de sensores de presença por infravermelho, indutivos e câmeras de visão; estruturas metálicas e painel eletroeletrônico com CLP por comando em tela do tipo “touchscreen”.</v>
      </c>
      <c r="P882" s="12" t="str">
        <f>IFERROR(IF(N882="","",IF(VLOOKUP(LEFT(N882,10),'Universo_BK-BIT'!$A$5:$E$10005,2,0)="","X",VLOOKUP(LEFT(N882,10),'Universo_BK-BIT'!$A$5:$E$10005,2,0))),"X")</f>
        <v>BK</v>
      </c>
      <c r="Q882" s="12">
        <f>IFERROR(IF(P882="X","",VLOOKUP(LEFT(N882,10),'Universo_BK-BIT'!$A$5:$E$10005,3,0)),"")</f>
        <v>14</v>
      </c>
      <c r="R882" s="14" t="e">
        <f t="shared" si="40"/>
        <v>#REF!</v>
      </c>
      <c r="S882" s="14" t="e">
        <f t="shared" si="41"/>
        <v>#N/A</v>
      </c>
      <c r="T882" s="14"/>
      <c r="U882" s="14" t="str">
        <f ca="1">IFERROR(IF(P882="X",IF(VLOOKUP(B882,'Oficios_-_pend_criticas'!$C$3:$J$4739,5,0)="","",IF(VLOOKUP(B882,'Oficios_-_pend_criticas'!$C$3:$J$4739,7,0)="",IF(TODAY()&gt;VLOOKUP(B882,'Oficios_-_pend_criticas'!$C$3:$J$4739,5,0),"X",""),IF(VLOOKUP(B882,'Oficios_-_pend_criticas'!$C$3:$J$4739,7,0)&gt;VLOOKUP(B882,'Oficios_-_pend_criticas'!$C$3:$J$4739,5,0),"X",""))),""),"")</f>
        <v/>
      </c>
      <c r="V882" s="14" t="str">
        <f ca="1">IFERROR(IF(Q882=0,IF(VLOOKUP(B882,'Oficios_-_pend_criticas'!$C$3:$J$4739,5,0)="","",IF(VLOOKUP(B882,'Oficios_-_pend_criticas'!$C$3:$J$4739,7,0)="",IF(TODAY()&gt;VLOOKUP(B882,'Oficios_-_pend_criticas'!$C$3:$J$4739,5,0),"X",""),IF(VLOOKUP(B882,'Oficios_-_pend_criticas'!$C$3:$J$4739,7,0)&gt;VLOOKUP(B882,'Oficios_-_pend_criticas'!$C$3:$J$4739,5,0),"X",""))),""),"")</f>
        <v/>
      </c>
      <c r="W882" s="14" t="str">
        <f ca="1">IFERROR(IF(P882&lt;&gt;"X",IF(Q882&gt;0,IF(VLOOKUP(B882,'Oficios_-_pend_criticas'!$C$4:$J$4739,5,0)="","",IF(VLOOKUP(B882,'Oficios_-_pend_criticas'!$C$4:$J$4739,7,0)="",IF(TODAY()&gt;VLOOKUP(B882,'Oficios_-_pend_criticas'!$C$4:$J$4739,5,0),"X",""),IF(VLOOKUP(B882,'Oficios_-_pend_criticas'!$C$4:$J$4739,7,0)&gt;VLOOKUP(B882,'Oficios_-_pend_criticas'!$C$4:$J$4739,5,0),"X",""))),""),""),"")</f>
        <v/>
      </c>
    </row>
    <row r="883" spans="1:23" ht="36.75" hidden="1" customHeight="1" x14ac:dyDescent="0.25">
      <c r="A883" s="9" t="str">
        <f t="shared" si="39"/>
        <v/>
      </c>
      <c r="B883" s="10" t="s">
        <v>2129</v>
      </c>
      <c r="C883" s="11" t="e">
        <f>IF(B883="","",VLOOKUP(B883,#REF!,6,0))</f>
        <v>#REF!</v>
      </c>
      <c r="D883" s="12" t="e">
        <f>IF(B883="","",VLOOKUP(B883,#REF!,22,0))</f>
        <v>#REF!</v>
      </c>
      <c r="E883" s="10" t="e">
        <f>IF(B883="","",VLOOKUP(B883,Consultas_públicas!$A$376:$G$3879,7,0))</f>
        <v>#N/A</v>
      </c>
      <c r="F883" s="12" t="s">
        <v>2125</v>
      </c>
      <c r="G883" s="13">
        <v>43578</v>
      </c>
      <c r="H883" s="14" t="str">
        <f>IFERROR(IF(VLOOKUP(B883,'Oficios_-_pend_criticas'!$C$4:$D$4739,2,0)="","","X"),"")</f>
        <v/>
      </c>
      <c r="I883" s="12"/>
      <c r="J883" s="13"/>
      <c r="K883" s="10"/>
      <c r="L883" s="12" t="str">
        <f>IFERROR(VLOOKUP(B883,Retorno_da_RFB!$D$3:$I$6388,5,0),"")</f>
        <v>063</v>
      </c>
      <c r="M883" s="13">
        <f>IFERROR(VLOOKUP(B883,Retorno_da_RFB!$D$3:$I$6388,6,0),"")</f>
        <v>43593</v>
      </c>
      <c r="N883" s="10" t="str">
        <f>IFERROR(VLOOKUP(B883,Retorno_da_RFB!$D$3:$I$6388,3,0),"")</f>
        <v>8422.30.29</v>
      </c>
      <c r="O883" s="10" t="str">
        <f>IFERROR(VLOOKUP(B883,Retorno_da_RFB!$D$3:$I$6388,4,0),"")</f>
        <v>Combinações de máquinas para distribuir e embalar biscoitos redondos, com sistema de ajuste rápido e simples para operar com biscoitos do tipo moldados por rolo moldador e do tipo "wire-cut cookies" de diferentes diâmetros e alturas (Cookies com diâmetro de 54mm ±4 mm x altura de 10mm ±2 mm e moldados com diâmetro de 50mm x altura de 5,9mm), de disposição horizontal e empilhados em embalagem primária e secundária do tipo "flow pack" (conceito "multipack"), compostas de: sistema de distribuição dos biscoitos, formado por conjunto de esteiras para resfriamento, transporte, organização e alimentação dos biscoitos do forno até as células de embalagem, com sistema automático de variação horizontal de área do tipo FIFO “first in first out” para acúmulo temporário dos biscoitos por até 3 minutos em caso de parada das células de embalagem, com monitoramento por sensores e câmeras para inspeção e descarte automático e individual dos biscoitos fora dos padrões dimensionais, com 4 sistemas de transferência a 90° controlados por câmeras para distribuição de 8.632biscoitos moldados/min e de 4.308biscoitos cookies/min em pistas paralelas, balanceadas e organizadas para alimentação de 4 células de embalagem primária e secundária do tipo "flow pack" (conceito "multipack"), com sistema de detecção em 3 dimensões (altura, largura e comprimento) formado por sensores para detecção e rejeição de biscoitos fora dos padrões dimensionais, com comunicação com o sistema de distribuição dos biscoitos para balanceamento automático das 2 pistas de entrada do empilhador de biscoitos, com velocidade máxima de 828biscoitos moldados empilhados/min e 414biscoitos cookies empilhados/min, com unidade de embalagem primária que opera com velocidade máxima de 414pacotes/min, para ambos biscoitos moldados/cookies empilhados, com sistema de selagem da embalagem a quente e sistema de sucção para diminuição de ar nos pacotes, com dispositivo automático para o alinhamento do filme, detecção do fim da bobina de filme e troca automática da bobina de filme de embalagem, com dispositivo de detecção e rejeição automática de pacotes com defeitos/falta de biscoitos, com unidade robótica para rotação dos pacotes de embalagem primária da posição longitudinal para a posição transversal e empilhamento dos pacotes de embalagem primária para formação das porções da embalagem secundária (conceito "multipack"), com velocidade máxima de rotação e empilhamento de 414pacotes/min, com unidade de embalagem secundária operando pacotes “multipack”, com velocidade máxima de 138pacotes/min para biscoitos cookies e 104pacotes/min para biscoitos moldados, com controle por "PLC" e painel de operação do tipo tela de toque “IHM”.</v>
      </c>
      <c r="P883" s="12" t="str">
        <f>IFERROR(IF(N883="","",IF(VLOOKUP(LEFT(N883,10),'Universo_BK-BIT'!$A$5:$E$10005,2,0)="","X",VLOOKUP(LEFT(N883,10),'Universo_BK-BIT'!$A$5:$E$10005,2,0))),"X")</f>
        <v>BK</v>
      </c>
      <c r="Q883" s="12">
        <f>IFERROR(IF(P883="X","",VLOOKUP(LEFT(N883,10),'Universo_BK-BIT'!$A$5:$E$10005,3,0)),"")</f>
        <v>14</v>
      </c>
      <c r="R883" s="14" t="e">
        <f t="shared" si="40"/>
        <v>#REF!</v>
      </c>
      <c r="S883" s="14" t="e">
        <f t="shared" si="41"/>
        <v>#N/A</v>
      </c>
      <c r="T883" s="14"/>
      <c r="U883" s="14" t="str">
        <f ca="1">IFERROR(IF(P883="X",IF(VLOOKUP(B883,'Oficios_-_pend_criticas'!$C$3:$J$4739,5,0)="","",IF(VLOOKUP(B883,'Oficios_-_pend_criticas'!$C$3:$J$4739,7,0)="",IF(TODAY()&gt;VLOOKUP(B883,'Oficios_-_pend_criticas'!$C$3:$J$4739,5,0),"X",""),IF(VLOOKUP(B883,'Oficios_-_pend_criticas'!$C$3:$J$4739,7,0)&gt;VLOOKUP(B883,'Oficios_-_pend_criticas'!$C$3:$J$4739,5,0),"X",""))),""),"")</f>
        <v/>
      </c>
      <c r="V883" s="14" t="str">
        <f ca="1">IFERROR(IF(Q883=0,IF(VLOOKUP(B883,'Oficios_-_pend_criticas'!$C$3:$J$4739,5,0)="","",IF(VLOOKUP(B883,'Oficios_-_pend_criticas'!$C$3:$J$4739,7,0)="",IF(TODAY()&gt;VLOOKUP(B883,'Oficios_-_pend_criticas'!$C$3:$J$4739,5,0),"X",""),IF(VLOOKUP(B883,'Oficios_-_pend_criticas'!$C$3:$J$4739,7,0)&gt;VLOOKUP(B883,'Oficios_-_pend_criticas'!$C$3:$J$4739,5,0),"X",""))),""),"")</f>
        <v/>
      </c>
      <c r="W883" s="14" t="str">
        <f ca="1">IFERROR(IF(P883&lt;&gt;"X",IF(Q883&gt;0,IF(VLOOKUP(B883,'Oficios_-_pend_criticas'!$C$4:$J$4739,5,0)="","",IF(VLOOKUP(B883,'Oficios_-_pend_criticas'!$C$4:$J$4739,7,0)="",IF(TODAY()&gt;VLOOKUP(B883,'Oficios_-_pend_criticas'!$C$4:$J$4739,5,0),"X",""),IF(VLOOKUP(B883,'Oficios_-_pend_criticas'!$C$4:$J$4739,7,0)&gt;VLOOKUP(B883,'Oficios_-_pend_criticas'!$C$4:$J$4739,5,0),"X",""))),""),""),"")</f>
        <v/>
      </c>
    </row>
    <row r="884" spans="1:23" ht="36.75" hidden="1" customHeight="1" x14ac:dyDescent="0.25">
      <c r="A884" s="9" t="str">
        <f t="shared" si="39"/>
        <v/>
      </c>
      <c r="B884" s="10" t="s">
        <v>2131</v>
      </c>
      <c r="C884" s="11" t="e">
        <f>IF(B884="","",VLOOKUP(B884,#REF!,6,0))</f>
        <v>#REF!</v>
      </c>
      <c r="D884" s="12" t="e">
        <f>IF(B884="","",VLOOKUP(B884,#REF!,22,0))</f>
        <v>#REF!</v>
      </c>
      <c r="E884" s="10" t="e">
        <f>IF(B884="","",VLOOKUP(B884,Consultas_públicas!$A$376:$G$3879,7,0))</f>
        <v>#N/A</v>
      </c>
      <c r="F884" s="12" t="s">
        <v>2125</v>
      </c>
      <c r="G884" s="13">
        <v>43578</v>
      </c>
      <c r="H884" s="14" t="str">
        <f>IFERROR(IF(VLOOKUP(B884,'Oficios_-_pend_criticas'!$C$4:$D$4739,2,0)="","","X"),"")</f>
        <v/>
      </c>
      <c r="I884" s="12"/>
      <c r="J884" s="13"/>
      <c r="K884" s="10"/>
      <c r="L884" s="12" t="str">
        <f>IFERROR(VLOOKUP(B884,Retorno_da_RFB!$D$3:$I$6388,5,0),"")</f>
        <v>063</v>
      </c>
      <c r="M884" s="13">
        <f>IFERROR(VLOOKUP(B884,Retorno_da_RFB!$D$3:$I$6388,6,0),"")</f>
        <v>43593</v>
      </c>
      <c r="N884" s="10" t="str">
        <f>IFERROR(VLOOKUP(B884,Retorno_da_RFB!$D$3:$I$6388,3,0),"")</f>
        <v>8474.20.90</v>
      </c>
      <c r="O884" s="10" t="str">
        <f>IFERROR(VLOOKUP(B884,Retorno_da_RFB!$D$3:$I$6388,4,0),"")</f>
        <v>Unidade Funcional para britar e moer minérios, com capacidade de processamento de até 30ton/h, tamanho máximo de partícula de alimentação de 600mm, capacidade de cominuição até 80% menor do que 0,074 mm, dotadas de alimentadores vibratórios, britador de mandíbula, separador magnético, britadores cônicos, moinhos de bolas,  bombas de polpa, transportadores de correia, hidrociclone, sistema de controle e estruturas metálicas.</v>
      </c>
      <c r="P884" s="12" t="str">
        <f>IFERROR(IF(N884="","",IF(VLOOKUP(LEFT(N884,10),'Universo_BK-BIT'!$A$5:$E$10005,2,0)="","X",VLOOKUP(LEFT(N884,10),'Universo_BK-BIT'!$A$5:$E$10005,2,0))),"X")</f>
        <v>BK</v>
      </c>
      <c r="Q884" s="12">
        <f>IFERROR(IF(P884="X","",VLOOKUP(LEFT(N884,10),'Universo_BK-BIT'!$A$5:$E$10005,3,0)),"")</f>
        <v>14</v>
      </c>
      <c r="R884" s="14" t="e">
        <f t="shared" si="40"/>
        <v>#REF!</v>
      </c>
      <c r="S884" s="14" t="e">
        <f t="shared" si="41"/>
        <v>#N/A</v>
      </c>
      <c r="T884" s="14"/>
      <c r="U884" s="14" t="str">
        <f ca="1">IFERROR(IF(P884="X",IF(VLOOKUP(B884,'Oficios_-_pend_criticas'!$C$3:$J$4739,5,0)="","",IF(VLOOKUP(B884,'Oficios_-_pend_criticas'!$C$3:$J$4739,7,0)="",IF(TODAY()&gt;VLOOKUP(B884,'Oficios_-_pend_criticas'!$C$3:$J$4739,5,0),"X",""),IF(VLOOKUP(B884,'Oficios_-_pend_criticas'!$C$3:$J$4739,7,0)&gt;VLOOKUP(B884,'Oficios_-_pend_criticas'!$C$3:$J$4739,5,0),"X",""))),""),"")</f>
        <v/>
      </c>
      <c r="V884" s="14" t="str">
        <f ca="1">IFERROR(IF(Q884=0,IF(VLOOKUP(B884,'Oficios_-_pend_criticas'!$C$3:$J$4739,5,0)="","",IF(VLOOKUP(B884,'Oficios_-_pend_criticas'!$C$3:$J$4739,7,0)="",IF(TODAY()&gt;VLOOKUP(B884,'Oficios_-_pend_criticas'!$C$3:$J$4739,5,0),"X",""),IF(VLOOKUP(B884,'Oficios_-_pend_criticas'!$C$3:$J$4739,7,0)&gt;VLOOKUP(B884,'Oficios_-_pend_criticas'!$C$3:$J$4739,5,0),"X",""))),""),"")</f>
        <v/>
      </c>
      <c r="W884" s="14" t="str">
        <f ca="1">IFERROR(IF(P884&lt;&gt;"X",IF(Q884&gt;0,IF(VLOOKUP(B884,'Oficios_-_pend_criticas'!$C$4:$J$4739,5,0)="","",IF(VLOOKUP(B884,'Oficios_-_pend_criticas'!$C$4:$J$4739,7,0)="",IF(TODAY()&gt;VLOOKUP(B884,'Oficios_-_pend_criticas'!$C$4:$J$4739,5,0),"X",""),IF(VLOOKUP(B884,'Oficios_-_pend_criticas'!$C$4:$J$4739,7,0)&gt;VLOOKUP(B884,'Oficios_-_pend_criticas'!$C$4:$J$4739,5,0),"X",""))),""),""),"")</f>
        <v/>
      </c>
    </row>
    <row r="885" spans="1:23" ht="36.75" hidden="1" customHeight="1" x14ac:dyDescent="0.25">
      <c r="A885" s="9" t="str">
        <f t="shared" si="39"/>
        <v/>
      </c>
      <c r="B885" s="10" t="s">
        <v>2133</v>
      </c>
      <c r="C885" s="11" t="e">
        <f>IF(B885="","",VLOOKUP(B885,#REF!,6,0))</f>
        <v>#REF!</v>
      </c>
      <c r="D885" s="12" t="e">
        <f>IF(B885="","",VLOOKUP(B885,#REF!,22,0))</f>
        <v>#REF!</v>
      </c>
      <c r="E885" s="10" t="e">
        <f>IF(B885="","",VLOOKUP(B885,Consultas_públicas!$A$376:$G$3879,7,0))</f>
        <v>#N/A</v>
      </c>
      <c r="F885" s="12" t="s">
        <v>2125</v>
      </c>
      <c r="G885" s="13">
        <v>43578</v>
      </c>
      <c r="H885" s="14" t="str">
        <f>IFERROR(IF(VLOOKUP(B885,'Oficios_-_pend_criticas'!$C$4:$D$4739,2,0)="","","X"),"")</f>
        <v/>
      </c>
      <c r="I885" s="12"/>
      <c r="J885" s="13"/>
      <c r="K885" s="10"/>
      <c r="L885" s="12" t="str">
        <f>IFERROR(VLOOKUP(B885,Retorno_da_RFB!$D$3:$I$6388,5,0),"")</f>
        <v>063</v>
      </c>
      <c r="M885" s="13">
        <f>IFERROR(VLOOKUP(B885,Retorno_da_RFB!$D$3:$I$6388,6,0),"")</f>
        <v>43593</v>
      </c>
      <c r="N885" s="10" t="str">
        <f>IFERROR(VLOOKUP(B885,Retorno_da_RFB!$D$3:$I$6388,3,0),"")</f>
        <v>8428.39.90</v>
      </c>
      <c r="O885" s="10" t="str">
        <f>IFERROR(VLOOKUP(B885,Retorno_da_RFB!$D$3:$I$6388,4,0),"")</f>
        <v>Equipamentos para armazenamento e troca automática de paletes; com sistema rotativo, utilizados em centros de usinagem; dotados de magazine com 5 ou 10 ou 13 ou 15 pontos de armazenamento de até 600kg cada, mesa de preparação e  braço manipulador.</v>
      </c>
      <c r="P885" s="12" t="str">
        <f>IFERROR(IF(N885="","",IF(VLOOKUP(LEFT(N885,10),'Universo_BK-BIT'!$A$5:$E$10005,2,0)="","X",VLOOKUP(LEFT(N885,10),'Universo_BK-BIT'!$A$5:$E$10005,2,0))),"X")</f>
        <v>BK</v>
      </c>
      <c r="Q885" s="12">
        <f>IFERROR(IF(P885="X","",VLOOKUP(LEFT(N885,10),'Universo_BK-BIT'!$A$5:$E$10005,3,0)),"")</f>
        <v>14</v>
      </c>
      <c r="R885" s="14" t="e">
        <f t="shared" si="40"/>
        <v>#REF!</v>
      </c>
      <c r="S885" s="14" t="e">
        <f t="shared" si="41"/>
        <v>#N/A</v>
      </c>
      <c r="T885" s="14"/>
      <c r="U885" s="14" t="str">
        <f ca="1">IFERROR(IF(P885="X",IF(VLOOKUP(B885,'Oficios_-_pend_criticas'!$C$3:$J$4739,5,0)="","",IF(VLOOKUP(B885,'Oficios_-_pend_criticas'!$C$3:$J$4739,7,0)="",IF(TODAY()&gt;VLOOKUP(B885,'Oficios_-_pend_criticas'!$C$3:$J$4739,5,0),"X",""),IF(VLOOKUP(B885,'Oficios_-_pend_criticas'!$C$3:$J$4739,7,0)&gt;VLOOKUP(B885,'Oficios_-_pend_criticas'!$C$3:$J$4739,5,0),"X",""))),""),"")</f>
        <v/>
      </c>
      <c r="V885" s="14" t="str">
        <f ca="1">IFERROR(IF(Q885=0,IF(VLOOKUP(B885,'Oficios_-_pend_criticas'!$C$3:$J$4739,5,0)="","",IF(VLOOKUP(B885,'Oficios_-_pend_criticas'!$C$3:$J$4739,7,0)="",IF(TODAY()&gt;VLOOKUP(B885,'Oficios_-_pend_criticas'!$C$3:$J$4739,5,0),"X",""),IF(VLOOKUP(B885,'Oficios_-_pend_criticas'!$C$3:$J$4739,7,0)&gt;VLOOKUP(B885,'Oficios_-_pend_criticas'!$C$3:$J$4739,5,0),"X",""))),""),"")</f>
        <v/>
      </c>
      <c r="W885" s="14" t="str">
        <f ca="1">IFERROR(IF(P885&lt;&gt;"X",IF(Q885&gt;0,IF(VLOOKUP(B885,'Oficios_-_pend_criticas'!$C$4:$J$4739,5,0)="","",IF(VLOOKUP(B885,'Oficios_-_pend_criticas'!$C$4:$J$4739,7,0)="",IF(TODAY()&gt;VLOOKUP(B885,'Oficios_-_pend_criticas'!$C$4:$J$4739,5,0),"X",""),IF(VLOOKUP(B885,'Oficios_-_pend_criticas'!$C$4:$J$4739,7,0)&gt;VLOOKUP(B885,'Oficios_-_pend_criticas'!$C$4:$J$4739,5,0),"X",""))),""),""),"")</f>
        <v/>
      </c>
    </row>
    <row r="886" spans="1:23" ht="36.75" hidden="1" customHeight="1" x14ac:dyDescent="0.25">
      <c r="A886" s="9" t="str">
        <f t="shared" si="39"/>
        <v/>
      </c>
      <c r="B886" s="10" t="s">
        <v>2135</v>
      </c>
      <c r="C886" s="11" t="e">
        <f>IF(B886="","",VLOOKUP(B886,#REF!,6,0))</f>
        <v>#REF!</v>
      </c>
      <c r="D886" s="12" t="e">
        <f>IF(B886="","",VLOOKUP(B886,#REF!,22,0))</f>
        <v>#REF!</v>
      </c>
      <c r="E886" s="10" t="e">
        <f>IF(B886="","",VLOOKUP(B886,Consultas_públicas!$A$376:$G$3879,7,0))</f>
        <v>#N/A</v>
      </c>
      <c r="F886" s="12" t="s">
        <v>2125</v>
      </c>
      <c r="G886" s="13">
        <v>43578</v>
      </c>
      <c r="H886" s="14" t="str">
        <f>IFERROR(IF(VLOOKUP(B886,'Oficios_-_pend_criticas'!$C$4:$D$4739,2,0)="","","X"),"")</f>
        <v/>
      </c>
      <c r="I886" s="12"/>
      <c r="J886" s="13"/>
      <c r="K886" s="10"/>
      <c r="L886" s="12" t="str">
        <f>IFERROR(VLOOKUP(B886,Retorno_da_RFB!$D$3:$I$6388,5,0),"")</f>
        <v>063</v>
      </c>
      <c r="M886" s="13">
        <f>IFERROR(VLOOKUP(B886,Retorno_da_RFB!$D$3:$I$6388,6,0),"")</f>
        <v>43593</v>
      </c>
      <c r="N886" s="10" t="str">
        <f>IFERROR(VLOOKUP(B886,Retorno_da_RFB!$D$3:$I$6388,3,0),"")</f>
        <v>8477.30.90</v>
      </c>
      <c r="O886" s="10" t="str">
        <f>IFERROR(VLOOKUP(B886,Retorno_da_RFB!$D$3:$I$6388,4,0),"")</f>
        <v>Máquinas para moldagem por insuflação de frascos termoplásticos tipo “Injection Blow“, com capacidade de injeção igual ou superior a 90g, dotadas de plastificador vertical ou horizontal igual ou maior que 20mm (0,787 polegadas), controlador lógico programável (CLP), sem moldes.</v>
      </c>
      <c r="P886" s="12" t="str">
        <f>IFERROR(IF(N886="","",IF(VLOOKUP(LEFT(N886,10),'Universo_BK-BIT'!$A$5:$E$10005,2,0)="","X",VLOOKUP(LEFT(N886,10),'Universo_BK-BIT'!$A$5:$E$10005,2,0))),"X")</f>
        <v>BK</v>
      </c>
      <c r="Q886" s="12">
        <f>IFERROR(IF(P886="X","",VLOOKUP(LEFT(N886,10),'Universo_BK-BIT'!$A$5:$E$10005,3,0)),"")</f>
        <v>14</v>
      </c>
      <c r="R886" s="14" t="e">
        <f t="shared" si="40"/>
        <v>#REF!</v>
      </c>
      <c r="S886" s="14" t="e">
        <f t="shared" si="41"/>
        <v>#N/A</v>
      </c>
      <c r="T886" s="14"/>
      <c r="U886" s="14" t="str">
        <f ca="1">IFERROR(IF(P886="X",IF(VLOOKUP(B886,'Oficios_-_pend_criticas'!$C$3:$J$4739,5,0)="","",IF(VLOOKUP(B886,'Oficios_-_pend_criticas'!$C$3:$J$4739,7,0)="",IF(TODAY()&gt;VLOOKUP(B886,'Oficios_-_pend_criticas'!$C$3:$J$4739,5,0),"X",""),IF(VLOOKUP(B886,'Oficios_-_pend_criticas'!$C$3:$J$4739,7,0)&gt;VLOOKUP(B886,'Oficios_-_pend_criticas'!$C$3:$J$4739,5,0),"X",""))),""),"")</f>
        <v/>
      </c>
      <c r="V886" s="14" t="str">
        <f ca="1">IFERROR(IF(Q886=0,IF(VLOOKUP(B886,'Oficios_-_pend_criticas'!$C$3:$J$4739,5,0)="","",IF(VLOOKUP(B886,'Oficios_-_pend_criticas'!$C$3:$J$4739,7,0)="",IF(TODAY()&gt;VLOOKUP(B886,'Oficios_-_pend_criticas'!$C$3:$J$4739,5,0),"X",""),IF(VLOOKUP(B886,'Oficios_-_pend_criticas'!$C$3:$J$4739,7,0)&gt;VLOOKUP(B886,'Oficios_-_pend_criticas'!$C$3:$J$4739,5,0),"X",""))),""),"")</f>
        <v/>
      </c>
      <c r="W886" s="14" t="str">
        <f ca="1">IFERROR(IF(P886&lt;&gt;"X",IF(Q886&gt;0,IF(VLOOKUP(B886,'Oficios_-_pend_criticas'!$C$4:$J$4739,5,0)="","",IF(VLOOKUP(B886,'Oficios_-_pend_criticas'!$C$4:$J$4739,7,0)="",IF(TODAY()&gt;VLOOKUP(B886,'Oficios_-_pend_criticas'!$C$4:$J$4739,5,0),"X",""),IF(VLOOKUP(B886,'Oficios_-_pend_criticas'!$C$4:$J$4739,7,0)&gt;VLOOKUP(B886,'Oficios_-_pend_criticas'!$C$4:$J$4739,5,0),"X",""))),""),""),"")</f>
        <v/>
      </c>
    </row>
    <row r="887" spans="1:23" ht="36.75" hidden="1" customHeight="1" x14ac:dyDescent="0.25">
      <c r="A887" s="9" t="str">
        <f t="shared" si="39"/>
        <v/>
      </c>
      <c r="B887" s="10" t="s">
        <v>2138</v>
      </c>
      <c r="C887" s="11" t="e">
        <f>IF(B887="","",VLOOKUP(B887,#REF!,6,0))</f>
        <v>#REF!</v>
      </c>
      <c r="D887" s="12" t="e">
        <f>IF(B887="","",VLOOKUP(B887,#REF!,22,0))</f>
        <v>#REF!</v>
      </c>
      <c r="E887" s="10" t="e">
        <f>IF(B887="","",VLOOKUP(B887,Consultas_públicas!$A$376:$G$3879,7,0))</f>
        <v>#N/A</v>
      </c>
      <c r="F887" s="12" t="s">
        <v>2125</v>
      </c>
      <c r="G887" s="13">
        <v>43578</v>
      </c>
      <c r="H887" s="14" t="str">
        <f>IFERROR(IF(VLOOKUP(B887,'Oficios_-_pend_criticas'!$C$4:$D$4739,2,0)="","","X"),"")</f>
        <v/>
      </c>
      <c r="I887" s="12"/>
      <c r="J887" s="13"/>
      <c r="K887" s="10"/>
      <c r="L887" s="12" t="str">
        <f>IFERROR(VLOOKUP(B887,Retorno_da_RFB!$D$3:$I$6388,5,0),"")</f>
        <v>063</v>
      </c>
      <c r="M887" s="13">
        <f>IFERROR(VLOOKUP(B887,Retorno_da_RFB!$D$3:$I$6388,6,0),"")</f>
        <v>43593</v>
      </c>
      <c r="N887" s="10" t="str">
        <f>IFERROR(VLOOKUP(B887,Retorno_da_RFB!$D$3:$I$6388,3,0),"")</f>
        <v>8438.10.00</v>
      </c>
      <c r="O887" s="10" t="str">
        <f>IFERROR(VLOOKUP(B887,Retorno_da_RFB!$D$3:$I$6388,4,0),"")</f>
        <v>Combinações de máquinas automáticas para fatiar, embalar, selar e clipar pães de forma, 500g, alinhamento e distribuição inteligente evitando sobrecarga, interligadas por esteiras, sistema de alinhamento, sistema de armazenamento “pulmão”, sistema de empurradores e quadro de distribuição de potência, fatiadora totalmente automática com corte uniforme, capacidade de fatiar 63 pães/minuto, sem perdas, embaladora automática com capacidade de embalar 50 pães/minuto, contendo compartimento de embalagens extra rápido e clipadora.</v>
      </c>
      <c r="P887" s="12" t="str">
        <f>IFERROR(IF(N887="","",IF(VLOOKUP(LEFT(N887,10),'Universo_BK-BIT'!$A$5:$E$10005,2,0)="","X",VLOOKUP(LEFT(N887,10),'Universo_BK-BIT'!$A$5:$E$10005,2,0))),"X")</f>
        <v>BK</v>
      </c>
      <c r="Q887" s="12">
        <f>IFERROR(IF(P887="X","",VLOOKUP(LEFT(N887,10),'Universo_BK-BIT'!$A$5:$E$10005,3,0)),"")</f>
        <v>14</v>
      </c>
      <c r="R887" s="14" t="e">
        <f t="shared" si="40"/>
        <v>#REF!</v>
      </c>
      <c r="S887" s="14" t="e">
        <f t="shared" si="41"/>
        <v>#N/A</v>
      </c>
      <c r="T887" s="14"/>
      <c r="U887" s="14" t="str">
        <f ca="1">IFERROR(IF(P887="X",IF(VLOOKUP(B887,'Oficios_-_pend_criticas'!$C$3:$J$4739,5,0)="","",IF(VLOOKUP(B887,'Oficios_-_pend_criticas'!$C$3:$J$4739,7,0)="",IF(TODAY()&gt;VLOOKUP(B887,'Oficios_-_pend_criticas'!$C$3:$J$4739,5,0),"X",""),IF(VLOOKUP(B887,'Oficios_-_pend_criticas'!$C$3:$J$4739,7,0)&gt;VLOOKUP(B887,'Oficios_-_pend_criticas'!$C$3:$J$4739,5,0),"X",""))),""),"")</f>
        <v/>
      </c>
      <c r="V887" s="14" t="str">
        <f ca="1">IFERROR(IF(Q887=0,IF(VLOOKUP(B887,'Oficios_-_pend_criticas'!$C$3:$J$4739,5,0)="","",IF(VLOOKUP(B887,'Oficios_-_pend_criticas'!$C$3:$J$4739,7,0)="",IF(TODAY()&gt;VLOOKUP(B887,'Oficios_-_pend_criticas'!$C$3:$J$4739,5,0),"X",""),IF(VLOOKUP(B887,'Oficios_-_pend_criticas'!$C$3:$J$4739,7,0)&gt;VLOOKUP(B887,'Oficios_-_pend_criticas'!$C$3:$J$4739,5,0),"X",""))),""),"")</f>
        <v/>
      </c>
      <c r="W887" s="14" t="str">
        <f ca="1">IFERROR(IF(P887&lt;&gt;"X",IF(Q887&gt;0,IF(VLOOKUP(B887,'Oficios_-_pend_criticas'!$C$4:$J$4739,5,0)="","",IF(VLOOKUP(B887,'Oficios_-_pend_criticas'!$C$4:$J$4739,7,0)="",IF(TODAY()&gt;VLOOKUP(B887,'Oficios_-_pend_criticas'!$C$4:$J$4739,5,0),"X",""),IF(VLOOKUP(B887,'Oficios_-_pend_criticas'!$C$4:$J$4739,7,0)&gt;VLOOKUP(B887,'Oficios_-_pend_criticas'!$C$4:$J$4739,5,0),"X",""))),""),""),"")</f>
        <v/>
      </c>
    </row>
    <row r="888" spans="1:23" ht="36.75" hidden="1" customHeight="1" x14ac:dyDescent="0.25">
      <c r="A888" s="9" t="str">
        <f t="shared" si="39"/>
        <v/>
      </c>
      <c r="B888" s="10" t="s">
        <v>2140</v>
      </c>
      <c r="C888" s="11" t="e">
        <f>IF(B888="","",VLOOKUP(B888,#REF!,6,0))</f>
        <v>#REF!</v>
      </c>
      <c r="D888" s="12" t="e">
        <f>IF(B888="","",VLOOKUP(B888,#REF!,22,0))</f>
        <v>#REF!</v>
      </c>
      <c r="E888" s="10" t="e">
        <f>IF(B888="","",VLOOKUP(B888,Consultas_públicas!$A$376:$G$3879,7,0))</f>
        <v>#N/A</v>
      </c>
      <c r="F888" s="12" t="s">
        <v>2125</v>
      </c>
      <c r="G888" s="13">
        <v>43578</v>
      </c>
      <c r="H888" s="14" t="str">
        <f>IFERROR(IF(VLOOKUP(B888,'Oficios_-_pend_criticas'!$C$4:$D$4739,2,0)="","","X"),"")</f>
        <v/>
      </c>
      <c r="I888" s="12"/>
      <c r="J888" s="13"/>
      <c r="K888" s="10"/>
      <c r="L888" s="12" t="str">
        <f>IFERROR(VLOOKUP(B888,Retorno_da_RFB!$D$3:$I$6388,5,0),"")</f>
        <v>063</v>
      </c>
      <c r="M888" s="13">
        <f>IFERROR(VLOOKUP(B888,Retorno_da_RFB!$D$3:$I$6388,6,0),"")</f>
        <v>43593</v>
      </c>
      <c r="N888" s="10" t="str">
        <f>IFERROR(VLOOKUP(B888,Retorno_da_RFB!$D$3:$I$6388,3,0),"")</f>
        <v>8421.29.90</v>
      </c>
      <c r="O888" s="10" t="str">
        <f>IFERROR(VLOOKUP(B888,Retorno_da_RFB!$D$3:$I$6388,4,0),"")</f>
        <v>Filtros contínuo de polímeros termoplásticos de duplo cilindro, com capacidade de produção de até 2300 kg/h, dependendo do grau de contaminantes. Dotado de unidade hidráulica com acionamento elétrico para troca dos filtros sem parada de máquina, sensor de pressão para indicar momento da troca dos filtros, temperatura com controle PID, painel elétrico, área de filtração de 1.984 cm2, cilindros com sulco para pré-inundação e saída de gases durante a troca dos filtros. Temperatura máxima de trabalho de 330°C, temperatura máxima para limpeza de 450°C, pressão máxima de trabalho de 35 Mpa, voltagem 380 volts trifásico.</v>
      </c>
      <c r="P888" s="12" t="str">
        <f>IFERROR(IF(N888="","",IF(VLOOKUP(LEFT(N888,10),'Universo_BK-BIT'!$A$5:$E$10005,2,0)="","X",VLOOKUP(LEFT(N888,10),'Universo_BK-BIT'!$A$5:$E$10005,2,0))),"X")</f>
        <v>BK</v>
      </c>
      <c r="Q888" s="12">
        <f>IFERROR(IF(P888="X","",VLOOKUP(LEFT(N888,10),'Universo_BK-BIT'!$A$5:$E$10005,3,0)),"")</f>
        <v>14</v>
      </c>
      <c r="R888" s="14" t="e">
        <f t="shared" si="40"/>
        <v>#REF!</v>
      </c>
      <c r="S888" s="14" t="e">
        <f t="shared" si="41"/>
        <v>#N/A</v>
      </c>
      <c r="T888" s="14"/>
      <c r="U888" s="14" t="str">
        <f ca="1">IFERROR(IF(P888="X",IF(VLOOKUP(B888,'Oficios_-_pend_criticas'!$C$3:$J$4739,5,0)="","",IF(VLOOKUP(B888,'Oficios_-_pend_criticas'!$C$3:$J$4739,7,0)="",IF(TODAY()&gt;VLOOKUP(B888,'Oficios_-_pend_criticas'!$C$3:$J$4739,5,0),"X",""),IF(VLOOKUP(B888,'Oficios_-_pend_criticas'!$C$3:$J$4739,7,0)&gt;VLOOKUP(B888,'Oficios_-_pend_criticas'!$C$3:$J$4739,5,0),"X",""))),""),"")</f>
        <v/>
      </c>
      <c r="V888" s="14" t="str">
        <f ca="1">IFERROR(IF(Q888=0,IF(VLOOKUP(B888,'Oficios_-_pend_criticas'!$C$3:$J$4739,5,0)="","",IF(VLOOKUP(B888,'Oficios_-_pend_criticas'!$C$3:$J$4739,7,0)="",IF(TODAY()&gt;VLOOKUP(B888,'Oficios_-_pend_criticas'!$C$3:$J$4739,5,0),"X",""),IF(VLOOKUP(B888,'Oficios_-_pend_criticas'!$C$3:$J$4739,7,0)&gt;VLOOKUP(B888,'Oficios_-_pend_criticas'!$C$3:$J$4739,5,0),"X",""))),""),"")</f>
        <v/>
      </c>
      <c r="W888" s="14" t="str">
        <f ca="1">IFERROR(IF(P888&lt;&gt;"X",IF(Q888&gt;0,IF(VLOOKUP(B888,'Oficios_-_pend_criticas'!$C$4:$J$4739,5,0)="","",IF(VLOOKUP(B888,'Oficios_-_pend_criticas'!$C$4:$J$4739,7,0)="",IF(TODAY()&gt;VLOOKUP(B888,'Oficios_-_pend_criticas'!$C$4:$J$4739,5,0),"X",""),IF(VLOOKUP(B888,'Oficios_-_pend_criticas'!$C$4:$J$4739,7,0)&gt;VLOOKUP(B888,'Oficios_-_pend_criticas'!$C$4:$J$4739,5,0),"X",""))),""),""),"")</f>
        <v/>
      </c>
    </row>
    <row r="889" spans="1:23" ht="36.75" hidden="1" customHeight="1" x14ac:dyDescent="0.25">
      <c r="A889" s="9" t="str">
        <f t="shared" si="39"/>
        <v/>
      </c>
      <c r="B889" s="10" t="s">
        <v>2142</v>
      </c>
      <c r="C889" s="11" t="e">
        <f>IF(B889="","",VLOOKUP(B889,#REF!,6,0))</f>
        <v>#REF!</v>
      </c>
      <c r="D889" s="12" t="e">
        <f>IF(B889="","",VLOOKUP(B889,#REF!,22,0))</f>
        <v>#REF!</v>
      </c>
      <c r="E889" s="10" t="e">
        <f>IF(B889="","",VLOOKUP(B889,Consultas_públicas!$A$376:$G$3879,7,0))</f>
        <v>#N/A</v>
      </c>
      <c r="F889" s="12" t="s">
        <v>2125</v>
      </c>
      <c r="G889" s="13">
        <v>43578</v>
      </c>
      <c r="H889" s="14" t="str">
        <f>IFERROR(IF(VLOOKUP(B889,'Oficios_-_pend_criticas'!$C$4:$D$4739,2,0)="","","X"),"")</f>
        <v/>
      </c>
      <c r="I889" s="12"/>
      <c r="J889" s="13"/>
      <c r="K889" s="10"/>
      <c r="L889" s="12" t="str">
        <f>IFERROR(VLOOKUP(B889,Retorno_da_RFB!$D$3:$I$6388,5,0),"")</f>
        <v>063</v>
      </c>
      <c r="M889" s="13">
        <f>IFERROR(VLOOKUP(B889,Retorno_da_RFB!$D$3:$I$6388,6,0),"")</f>
        <v>43593</v>
      </c>
      <c r="N889" s="10" t="str">
        <f>IFERROR(VLOOKUP(B889,Retorno_da_RFB!$D$3:$I$6388,3,0),"")</f>
        <v>8480.71.00</v>
      </c>
      <c r="O889" s="10" t="str">
        <f>IFERROR(VLOOKUP(B889,Retorno_da_RFB!$D$3:$I$6388,4,0),"")</f>
        <v>Moldes (Hot Runners) de 32 a 180 cavidades, confeccionados em aço especial, para injeção de pré-formas de politereftalato de etileno (PET), com capacidade de injeção de 32 a 180 peças/ciclo, com variação de peso de até +/- 0,60g, dotados de placa dos bicos, placa das câmaras quentes, placa traseira.</v>
      </c>
      <c r="P889" s="12" t="str">
        <f>IFERROR(IF(N889="","",IF(VLOOKUP(LEFT(N889,10),'Universo_BK-BIT'!$A$5:$E$10005,2,0)="","X",VLOOKUP(LEFT(N889,10),'Universo_BK-BIT'!$A$5:$E$10005,2,0))),"X")</f>
        <v>BK</v>
      </c>
      <c r="Q889" s="12">
        <f>IFERROR(IF(P889="X","",VLOOKUP(LEFT(N889,10),'Universo_BK-BIT'!$A$5:$E$10005,3,0)),"")</f>
        <v>14</v>
      </c>
      <c r="R889" s="14" t="e">
        <f t="shared" si="40"/>
        <v>#REF!</v>
      </c>
      <c r="S889" s="14" t="e">
        <f t="shared" si="41"/>
        <v>#N/A</v>
      </c>
      <c r="T889" s="14"/>
      <c r="U889" s="14" t="str">
        <f ca="1">IFERROR(IF(P889="X",IF(VLOOKUP(B889,'Oficios_-_pend_criticas'!$C$3:$J$4739,5,0)="","",IF(VLOOKUP(B889,'Oficios_-_pend_criticas'!$C$3:$J$4739,7,0)="",IF(TODAY()&gt;VLOOKUP(B889,'Oficios_-_pend_criticas'!$C$3:$J$4739,5,0),"X",""),IF(VLOOKUP(B889,'Oficios_-_pend_criticas'!$C$3:$J$4739,7,0)&gt;VLOOKUP(B889,'Oficios_-_pend_criticas'!$C$3:$J$4739,5,0),"X",""))),""),"")</f>
        <v/>
      </c>
      <c r="V889" s="14" t="str">
        <f ca="1">IFERROR(IF(Q889=0,IF(VLOOKUP(B889,'Oficios_-_pend_criticas'!$C$3:$J$4739,5,0)="","",IF(VLOOKUP(B889,'Oficios_-_pend_criticas'!$C$3:$J$4739,7,0)="",IF(TODAY()&gt;VLOOKUP(B889,'Oficios_-_pend_criticas'!$C$3:$J$4739,5,0),"X",""),IF(VLOOKUP(B889,'Oficios_-_pend_criticas'!$C$3:$J$4739,7,0)&gt;VLOOKUP(B889,'Oficios_-_pend_criticas'!$C$3:$J$4739,5,0),"X",""))),""),"")</f>
        <v/>
      </c>
      <c r="W889" s="14" t="str">
        <f ca="1">IFERROR(IF(P889&lt;&gt;"X",IF(Q889&gt;0,IF(VLOOKUP(B889,'Oficios_-_pend_criticas'!$C$4:$J$4739,5,0)="","",IF(VLOOKUP(B889,'Oficios_-_pend_criticas'!$C$4:$J$4739,7,0)="",IF(TODAY()&gt;VLOOKUP(B889,'Oficios_-_pend_criticas'!$C$4:$J$4739,5,0),"X",""),IF(VLOOKUP(B889,'Oficios_-_pend_criticas'!$C$4:$J$4739,7,0)&gt;VLOOKUP(B889,'Oficios_-_pend_criticas'!$C$4:$J$4739,5,0),"X",""))),""),""),"")</f>
        <v/>
      </c>
    </row>
    <row r="890" spans="1:23" ht="36.75" hidden="1" customHeight="1" x14ac:dyDescent="0.25">
      <c r="A890" s="9" t="str">
        <f t="shared" si="39"/>
        <v/>
      </c>
      <c r="B890" s="10" t="s">
        <v>2144</v>
      </c>
      <c r="C890" s="11" t="e">
        <f>IF(B890="","",VLOOKUP(B890,#REF!,6,0))</f>
        <v>#REF!</v>
      </c>
      <c r="D890" s="12" t="e">
        <f>IF(B890="","",VLOOKUP(B890,#REF!,22,0))</f>
        <v>#REF!</v>
      </c>
      <c r="E890" s="10" t="e">
        <f>IF(B890="","",VLOOKUP(B890,Consultas_públicas!$A$376:$G$3879,7,0))</f>
        <v>#N/A</v>
      </c>
      <c r="F890" s="12" t="s">
        <v>2125</v>
      </c>
      <c r="G890" s="13">
        <v>43578</v>
      </c>
      <c r="H890" s="14" t="str">
        <f>IFERROR(IF(VLOOKUP(B890,'Oficios_-_pend_criticas'!$C$4:$D$4739,2,0)="","","X"),"")</f>
        <v/>
      </c>
      <c r="I890" s="12"/>
      <c r="J890" s="13"/>
      <c r="K890" s="10"/>
      <c r="L890" s="12" t="str">
        <f>IFERROR(VLOOKUP(B890,Retorno_da_RFB!$D$3:$I$6388,5,0),"")</f>
        <v>063</v>
      </c>
      <c r="M890" s="13">
        <f>IFERROR(VLOOKUP(B890,Retorno_da_RFB!$D$3:$I$6388,6,0),"")</f>
        <v>43593</v>
      </c>
      <c r="N890" s="10" t="str">
        <f>IFERROR(VLOOKUP(B890,Retorno_da_RFB!$D$3:$I$6388,3,0),"")</f>
        <v>8480.71.00</v>
      </c>
      <c r="O890" s="10" t="str">
        <f>IFERROR(VLOOKUP(B890,Retorno_da_RFB!$D$3:$I$6388,4,0),"")</f>
        <v>Moldes (Moving Half) de 72 a 144 cavidades, confeccionados em aço especial, para injeção de pré-formas de politereftalato de etileno (PET) de 5 a 94g com variação de peso de até +/-0,60g, com capacidade de injeção de 72 a 144 peças/ciclo, dotados de placa extratora, placa de machos, de 72 a 144 machos, de 72 a 144 anéis dos machos, de 72 a 144 tubos de resfriamento dos machos, e  de 72 a 144 neck rings.</v>
      </c>
      <c r="P890" s="12" t="str">
        <f>IFERROR(IF(N890="","",IF(VLOOKUP(LEFT(N890,10),'Universo_BK-BIT'!$A$5:$E$10005,2,0)="","X",VLOOKUP(LEFT(N890,10),'Universo_BK-BIT'!$A$5:$E$10005,2,0))),"X")</f>
        <v>BK</v>
      </c>
      <c r="Q890" s="12">
        <f>IFERROR(IF(P890="X","",VLOOKUP(LEFT(N890,10),'Universo_BK-BIT'!$A$5:$E$10005,3,0)),"")</f>
        <v>14</v>
      </c>
      <c r="R890" s="14" t="e">
        <f t="shared" si="40"/>
        <v>#REF!</v>
      </c>
      <c r="S890" s="14" t="e">
        <f t="shared" si="41"/>
        <v>#N/A</v>
      </c>
      <c r="T890" s="14"/>
      <c r="U890" s="14" t="str">
        <f ca="1">IFERROR(IF(P890="X",IF(VLOOKUP(B890,'Oficios_-_pend_criticas'!$C$3:$J$4739,5,0)="","",IF(VLOOKUP(B890,'Oficios_-_pend_criticas'!$C$3:$J$4739,7,0)="",IF(TODAY()&gt;VLOOKUP(B890,'Oficios_-_pend_criticas'!$C$3:$J$4739,5,0),"X",""),IF(VLOOKUP(B890,'Oficios_-_pend_criticas'!$C$3:$J$4739,7,0)&gt;VLOOKUP(B890,'Oficios_-_pend_criticas'!$C$3:$J$4739,5,0),"X",""))),""),"")</f>
        <v/>
      </c>
      <c r="V890" s="14" t="str">
        <f ca="1">IFERROR(IF(Q890=0,IF(VLOOKUP(B890,'Oficios_-_pend_criticas'!$C$3:$J$4739,5,0)="","",IF(VLOOKUP(B890,'Oficios_-_pend_criticas'!$C$3:$J$4739,7,0)="",IF(TODAY()&gt;VLOOKUP(B890,'Oficios_-_pend_criticas'!$C$3:$J$4739,5,0),"X",""),IF(VLOOKUP(B890,'Oficios_-_pend_criticas'!$C$3:$J$4739,7,0)&gt;VLOOKUP(B890,'Oficios_-_pend_criticas'!$C$3:$J$4739,5,0),"X",""))),""),"")</f>
        <v/>
      </c>
      <c r="W890" s="14" t="str">
        <f ca="1">IFERROR(IF(P890&lt;&gt;"X",IF(Q890&gt;0,IF(VLOOKUP(B890,'Oficios_-_pend_criticas'!$C$4:$J$4739,5,0)="","",IF(VLOOKUP(B890,'Oficios_-_pend_criticas'!$C$4:$J$4739,7,0)="",IF(TODAY()&gt;VLOOKUP(B890,'Oficios_-_pend_criticas'!$C$4:$J$4739,5,0),"X",""),IF(VLOOKUP(B890,'Oficios_-_pend_criticas'!$C$4:$J$4739,7,0)&gt;VLOOKUP(B890,'Oficios_-_pend_criticas'!$C$4:$J$4739,5,0),"X",""))),""),""),"")</f>
        <v/>
      </c>
    </row>
    <row r="891" spans="1:23" ht="36.75" hidden="1" customHeight="1" x14ac:dyDescent="0.25">
      <c r="A891" s="9" t="str">
        <f t="shared" si="39"/>
        <v/>
      </c>
      <c r="B891" s="10" t="s">
        <v>2146</v>
      </c>
      <c r="C891" s="11" t="e">
        <f>IF(B891="","",VLOOKUP(B891,#REF!,6,0))</f>
        <v>#REF!</v>
      </c>
      <c r="D891" s="12" t="e">
        <f>IF(B891="","",VLOOKUP(B891,#REF!,22,0))</f>
        <v>#REF!</v>
      </c>
      <c r="E891" s="10" t="e">
        <f>IF(B891="","",VLOOKUP(B891,Consultas_públicas!$A$376:$G$3879,7,0))</f>
        <v>#N/A</v>
      </c>
      <c r="F891" s="12" t="s">
        <v>2125</v>
      </c>
      <c r="G891" s="13">
        <v>43578</v>
      </c>
      <c r="H891" s="14" t="str">
        <f>IFERROR(IF(VLOOKUP(B891,'Oficios_-_pend_criticas'!$C$4:$D$4739,2,0)="","","X"),"")</f>
        <v/>
      </c>
      <c r="I891" s="12"/>
      <c r="J891" s="13"/>
      <c r="K891" s="10"/>
      <c r="L891" s="12" t="str">
        <f>IFERROR(VLOOKUP(B891,Retorno_da_RFB!$D$3:$I$6388,5,0),"")</f>
        <v>063</v>
      </c>
      <c r="M891" s="13">
        <f>IFERROR(VLOOKUP(B891,Retorno_da_RFB!$D$3:$I$6388,6,0),"")</f>
        <v>43593</v>
      </c>
      <c r="N891" s="10" t="str">
        <f>IFERROR(VLOOKUP(B891,Retorno_da_RFB!$D$3:$I$6388,3,0),"")</f>
        <v>9018.19.90</v>
      </c>
      <c r="O891" s="10" t="str">
        <f>IFERROR(VLOOKUP(B891,Retorno_da_RFB!$D$3:$I$6388,4,0),"")</f>
        <v>Conjuntos de peças (Kit) dotados de: 01 sensor de imagem 3 Chips de tecnologia CMOS com resolução 1.920 x 1.080 pixels dotado de cabo de 3 metros  com 16 vias coaxiais e blindagem externa; 01 placa eletrônica adaptadora com conector metálico circular fêmea 16 vias do tipo engate rápido; 01 placa eletrônica com interface de entrada para chip de imagem do tipo 3 Chips CMOS, capacidade de processamento de sinais digitais a 60 frames por segundo e resolução 1.920 x 1.080 pixels e alimentação elétrica 12 VDC; 01 placa eletrônica de distribuição de sinais de vídeo digital com resolução 1.920 x 1.080 pixels/60 FPS dotada de 2 saídas de sinais DVI e porta de comunicação serial com “baund rate” de 9.600bps e alimentação elétrica 12VDC; 01 placa eletrônica contendo 02 botões iluminados do tipo “push button” com 2 contatos NA, 01 conjunto de cabos elétricos com conexões terminais do tipo “housing” para conexão em placa de circuito eletrônico.</v>
      </c>
      <c r="P891" s="12" t="str">
        <f>IFERROR(IF(N891="","",IF(VLOOKUP(LEFT(N891,10),'Universo_BK-BIT'!$A$5:$E$10005,2,0)="","X",VLOOKUP(LEFT(N891,10),'Universo_BK-BIT'!$A$5:$E$10005,2,0))),"X")</f>
        <v>BK</v>
      </c>
      <c r="Q891" s="12">
        <f>IFERROR(IF(P891="X","",VLOOKUP(LEFT(N891,10),'Universo_BK-BIT'!$A$5:$E$10005,3,0)),"")</f>
        <v>14</v>
      </c>
      <c r="R891" s="14" t="e">
        <f t="shared" si="40"/>
        <v>#REF!</v>
      </c>
      <c r="S891" s="14" t="e">
        <f t="shared" si="41"/>
        <v>#N/A</v>
      </c>
      <c r="T891" s="14"/>
      <c r="U891" s="14" t="str">
        <f ca="1">IFERROR(IF(P891="X",IF(VLOOKUP(B891,'Oficios_-_pend_criticas'!$C$3:$J$4739,5,0)="","",IF(VLOOKUP(B891,'Oficios_-_pend_criticas'!$C$3:$J$4739,7,0)="",IF(TODAY()&gt;VLOOKUP(B891,'Oficios_-_pend_criticas'!$C$3:$J$4739,5,0),"X",""),IF(VLOOKUP(B891,'Oficios_-_pend_criticas'!$C$3:$J$4739,7,0)&gt;VLOOKUP(B891,'Oficios_-_pend_criticas'!$C$3:$J$4739,5,0),"X",""))),""),"")</f>
        <v/>
      </c>
      <c r="V891" s="14" t="str">
        <f ca="1">IFERROR(IF(Q891=0,IF(VLOOKUP(B891,'Oficios_-_pend_criticas'!$C$3:$J$4739,5,0)="","",IF(VLOOKUP(B891,'Oficios_-_pend_criticas'!$C$3:$J$4739,7,0)="",IF(TODAY()&gt;VLOOKUP(B891,'Oficios_-_pend_criticas'!$C$3:$J$4739,5,0),"X",""),IF(VLOOKUP(B891,'Oficios_-_pend_criticas'!$C$3:$J$4739,7,0)&gt;VLOOKUP(B891,'Oficios_-_pend_criticas'!$C$3:$J$4739,5,0),"X",""))),""),"")</f>
        <v/>
      </c>
      <c r="W891" s="14" t="str">
        <f ca="1">IFERROR(IF(P891&lt;&gt;"X",IF(Q891&gt;0,IF(VLOOKUP(B891,'Oficios_-_pend_criticas'!$C$4:$J$4739,5,0)="","",IF(VLOOKUP(B891,'Oficios_-_pend_criticas'!$C$4:$J$4739,7,0)="",IF(TODAY()&gt;VLOOKUP(B891,'Oficios_-_pend_criticas'!$C$4:$J$4739,5,0),"X",""),IF(VLOOKUP(B891,'Oficios_-_pend_criticas'!$C$4:$J$4739,7,0)&gt;VLOOKUP(B891,'Oficios_-_pend_criticas'!$C$4:$J$4739,5,0),"X",""))),""),""),"")</f>
        <v/>
      </c>
    </row>
    <row r="892" spans="1:23" ht="36.75" hidden="1" customHeight="1" x14ac:dyDescent="0.25">
      <c r="A892" s="9" t="str">
        <f t="shared" si="39"/>
        <v/>
      </c>
      <c r="B892" s="10" t="s">
        <v>2148</v>
      </c>
      <c r="C892" s="11" t="e">
        <f>IF(B892="","",VLOOKUP(B892,#REF!,6,0))</f>
        <v>#REF!</v>
      </c>
      <c r="D892" s="12" t="e">
        <f>IF(B892="","",VLOOKUP(B892,#REF!,22,0))</f>
        <v>#REF!</v>
      </c>
      <c r="E892" s="10" t="e">
        <f>IF(B892="","",VLOOKUP(B892,Consultas_públicas!$A$376:$G$3879,7,0))</f>
        <v>#N/A</v>
      </c>
      <c r="F892" s="12" t="s">
        <v>2125</v>
      </c>
      <c r="G892" s="13">
        <v>43578</v>
      </c>
      <c r="H892" s="14" t="str">
        <f>IFERROR(IF(VLOOKUP(B892,'Oficios_-_pend_criticas'!$C$4:$D$4739,2,0)="","","X"),"")</f>
        <v/>
      </c>
      <c r="I892" s="12"/>
      <c r="J892" s="13"/>
      <c r="K892" s="10"/>
      <c r="L892" s="12" t="str">
        <f>IFERROR(VLOOKUP(B892,Retorno_da_RFB!$D$3:$I$6388,5,0),"")</f>
        <v>063</v>
      </c>
      <c r="M892" s="13">
        <f>IFERROR(VLOOKUP(B892,Retorno_da_RFB!$D$3:$I$6388,6,0),"")</f>
        <v>43593</v>
      </c>
      <c r="N892" s="10" t="str">
        <f>IFERROR(VLOOKUP(B892,Retorno_da_RFB!$D$3:$I$6388,3,0),"")</f>
        <v>8438.10.00</v>
      </c>
      <c r="O892" s="10" t="str">
        <f>IFERROR(VLOOKUP(B892,Retorno_da_RFB!$D$3:$I$6388,4,0),"")</f>
        <v>Combinações de máquinas automáticas e contínuas para preparação de pães de forma com peso máximo de 580 gramas, com capacidade não inferior a 12.000 unidades por hora, compostas de: Divisora de massa dotado de uma cuba revestida em teflon e capacidade para 400 litros, 6 compartimentos para fazer porções de 350 gramas a 880 gramas cada, e capacidade de 2.250 a 9.000 peças/hora controlado através de CLP, Dotado com transportadores previamente lubrificadas através de aplicadores de óleo para retirar as porções de massas; Boleadora de massa em aço inox Capacidade 150 a 1.200 gramas e 1.000 a 9.000 peças/hora, dispositivo central com distribuição de ar, transportador de alimentação da massa, Cilindro e cone revestido com Teflon , Transportador de descarga e Transportador de guia posicionado em cima, altura ajustável; Checadora de peso, célula de carga com capacidade de 2.500 gramas, de 4.000 a 8.000 peças/hora, minimiza a influência de vibrações, transportador de descarga, transporte para interligação entre a divisora e a boleadora, transportador curvo de 90°, transportador com esteira sintética de introdução de pesagem. Velocidade de transportador ajustável por comum inversor, Transportadores CxL=400x300mm, estruturas de aço inoxidável, com sistema de conexão rápida da esteira, execução à prova de respingo d’água IP44, Empurrador em chapas e estrutura de aço inox, com sistema para alimentação de porções de massa com capacidade de até 12 peças de massa simultaneamente para bolsa de descanso, Estufa pré fermentação com capacidade líquida de 2.000 peças, contendo até 200 peças de 12 bolsas oscilantes, luz ultravioleta, Ventilador de sucção, medidor de umidade,  transportador tipo “V”, Transportador modular, medição de volume através de fotocélula de laser e rejeição por transportador de passo; transportador de correção de passo. Moldadora com capacidade de 5.000 peças hora, peso de 150 gramas a 1.500 gramas por peça, com unidade de centralizar através de 2 roletes verticais, tambor de molde em aço inoxidável, rolo de pressão com revestimento de teflon, ajustável pneumaticamente até 250 kg, guia laterais conectadas e placas de pressão articuladas.</v>
      </c>
      <c r="P892" s="12" t="str">
        <f>IFERROR(IF(N892="","",IF(VLOOKUP(LEFT(N892,10),'Universo_BK-BIT'!$A$5:$E$10005,2,0)="","X",VLOOKUP(LEFT(N892,10),'Universo_BK-BIT'!$A$5:$E$10005,2,0))),"X")</f>
        <v>BK</v>
      </c>
      <c r="Q892" s="12">
        <f>IFERROR(IF(P892="X","",VLOOKUP(LEFT(N892,10),'Universo_BK-BIT'!$A$5:$E$10005,3,0)),"")</f>
        <v>14</v>
      </c>
      <c r="R892" s="14" t="e">
        <f t="shared" si="40"/>
        <v>#REF!</v>
      </c>
      <c r="S892" s="14" t="e">
        <f t="shared" si="41"/>
        <v>#N/A</v>
      </c>
      <c r="T892" s="14"/>
      <c r="U892" s="14" t="str">
        <f ca="1">IFERROR(IF(P892="X",IF(VLOOKUP(B892,'Oficios_-_pend_criticas'!$C$3:$J$4739,5,0)="","",IF(VLOOKUP(B892,'Oficios_-_pend_criticas'!$C$3:$J$4739,7,0)="",IF(TODAY()&gt;VLOOKUP(B892,'Oficios_-_pend_criticas'!$C$3:$J$4739,5,0),"X",""),IF(VLOOKUP(B892,'Oficios_-_pend_criticas'!$C$3:$J$4739,7,0)&gt;VLOOKUP(B892,'Oficios_-_pend_criticas'!$C$3:$J$4739,5,0),"X",""))),""),"")</f>
        <v/>
      </c>
      <c r="V892" s="14" t="str">
        <f ca="1">IFERROR(IF(Q892=0,IF(VLOOKUP(B892,'Oficios_-_pend_criticas'!$C$3:$J$4739,5,0)="","",IF(VLOOKUP(B892,'Oficios_-_pend_criticas'!$C$3:$J$4739,7,0)="",IF(TODAY()&gt;VLOOKUP(B892,'Oficios_-_pend_criticas'!$C$3:$J$4739,5,0),"X",""),IF(VLOOKUP(B892,'Oficios_-_pend_criticas'!$C$3:$J$4739,7,0)&gt;VLOOKUP(B892,'Oficios_-_pend_criticas'!$C$3:$J$4739,5,0),"X",""))),""),"")</f>
        <v/>
      </c>
      <c r="W892" s="14" t="str">
        <f ca="1">IFERROR(IF(P892&lt;&gt;"X",IF(Q892&gt;0,IF(VLOOKUP(B892,'Oficios_-_pend_criticas'!$C$4:$J$4739,5,0)="","",IF(VLOOKUP(B892,'Oficios_-_pend_criticas'!$C$4:$J$4739,7,0)="",IF(TODAY()&gt;VLOOKUP(B892,'Oficios_-_pend_criticas'!$C$4:$J$4739,5,0),"X",""),IF(VLOOKUP(B892,'Oficios_-_pend_criticas'!$C$4:$J$4739,7,0)&gt;VLOOKUP(B892,'Oficios_-_pend_criticas'!$C$4:$J$4739,5,0),"X",""))),""),""),"")</f>
        <v/>
      </c>
    </row>
    <row r="893" spans="1:23" ht="36.75" hidden="1" customHeight="1" x14ac:dyDescent="0.25">
      <c r="A893" s="9" t="str">
        <f t="shared" si="39"/>
        <v/>
      </c>
      <c r="B893" s="10" t="s">
        <v>2150</v>
      </c>
      <c r="C893" s="11" t="e">
        <f>IF(B893="","",VLOOKUP(B893,#REF!,6,0))</f>
        <v>#REF!</v>
      </c>
      <c r="D893" s="12" t="e">
        <f>IF(B893="","",VLOOKUP(B893,#REF!,22,0))</f>
        <v>#REF!</v>
      </c>
      <c r="E893" s="10" t="e">
        <f>IF(B893="","",VLOOKUP(B893,Consultas_públicas!$A$376:$G$3879,7,0))</f>
        <v>#N/A</v>
      </c>
      <c r="F893" s="12" t="s">
        <v>2125</v>
      </c>
      <c r="G893" s="13">
        <v>43578</v>
      </c>
      <c r="H893" s="14" t="str">
        <f>IFERROR(IF(VLOOKUP(B893,'Oficios_-_pend_criticas'!$C$4:$D$4739,2,0)="","","X"),"")</f>
        <v/>
      </c>
      <c r="I893" s="12"/>
      <c r="J893" s="13"/>
      <c r="K893" s="10"/>
      <c r="L893" s="12" t="str">
        <f>IFERROR(VLOOKUP(B893,Retorno_da_RFB!$D$3:$I$6388,5,0),"")</f>
        <v>063</v>
      </c>
      <c r="M893" s="13">
        <f>IFERROR(VLOOKUP(B893,Retorno_da_RFB!$D$3:$I$6388,6,0),"")</f>
        <v>43593</v>
      </c>
      <c r="N893" s="10" t="str">
        <f>IFERROR(VLOOKUP(B893,Retorno_da_RFB!$D$3:$I$6388,3,0),"")</f>
        <v>8479.89.99</v>
      </c>
      <c r="O893" s="10" t="str">
        <f>IFERROR(VLOOKUP(B893,Retorno_da_RFB!$D$3:$I$6388,4,0),"")</f>
        <v>Combinações de máquinas automáticas, sincronizadas e contínuas acionadas por servo motor, de Alta Velocidade para fabricação de fraldas descartáveis tipo calção, com capacidade de produção máxima de 1,000pcs/min. Compostas de:, alimentadores de polpa de celulose, alimentadores de folha de papel, alimentadores de falso – tecido, alimentadores de filme, alimentadores de material elástico, bailarinos, unidades de refrigeração “tipo chiller”, dispositivos de coleta de fragmentos, tanques para adesivos com motor e bomba volumétrica, unidades de refrigeradores por ar “tipo spot”, secadores de ar, ventiladores, monitores para o controle de produção, quadros de distribuição de força, painéis elétricos de 380v , painéis elétricos de 220V e PLC, linha de “by-pass”,  ejetora de produto defeituosos, sistema de sinalizações sonoras composta por 4 sirenes, monitores de câmera, dispositivos de materiais de ajuste, rolos de tração de linha de materiais , cortadeiras de folhas , dobradoras de fralda descartável, aparelhos dispensadores de cola, sistema de sinalização visual com monitores e câmeras, aparelho de punção, rolos para formatador da fralda descartável, prensas tipo rolo, aparelho de formatação da fralda, transportadores por sucção, transportadores de correia, exaustores, trituradores de polpa de celulose, alimentadores de polímero com motor elétrico e mangueira, dispensadores de calor do motor de cortador de materiais, aparelho de adesão ultrassônica, amplificador e gerador ultrassônico, talhas de suspensão e remoção, sensores fotoelétricos, sensores óticos, sensores magnéticos, sensores de aproximação e controle lógico programáveis (PLCs).</v>
      </c>
      <c r="P893" s="12" t="str">
        <f>IFERROR(IF(N893="","",IF(VLOOKUP(LEFT(N893,10),'Universo_BK-BIT'!$A$5:$E$10005,2,0)="","X",VLOOKUP(LEFT(N893,10),'Universo_BK-BIT'!$A$5:$E$10005,2,0))),"X")</f>
        <v>BK</v>
      </c>
      <c r="Q893" s="12">
        <f>IFERROR(IF(P893="X","",VLOOKUP(LEFT(N893,10),'Universo_BK-BIT'!$A$5:$E$10005,3,0)),"")</f>
        <v>14</v>
      </c>
      <c r="R893" s="14" t="e">
        <f t="shared" si="40"/>
        <v>#REF!</v>
      </c>
      <c r="S893" s="14" t="e">
        <f t="shared" si="41"/>
        <v>#N/A</v>
      </c>
      <c r="T893" s="14"/>
      <c r="U893" s="14" t="str">
        <f ca="1">IFERROR(IF(P893="X",IF(VLOOKUP(B893,'Oficios_-_pend_criticas'!$C$3:$J$4739,5,0)="","",IF(VLOOKUP(B893,'Oficios_-_pend_criticas'!$C$3:$J$4739,7,0)="",IF(TODAY()&gt;VLOOKUP(B893,'Oficios_-_pend_criticas'!$C$3:$J$4739,5,0),"X",""),IF(VLOOKUP(B893,'Oficios_-_pend_criticas'!$C$3:$J$4739,7,0)&gt;VLOOKUP(B893,'Oficios_-_pend_criticas'!$C$3:$J$4739,5,0),"X",""))),""),"")</f>
        <v/>
      </c>
      <c r="V893" s="14" t="str">
        <f ca="1">IFERROR(IF(Q893=0,IF(VLOOKUP(B893,'Oficios_-_pend_criticas'!$C$3:$J$4739,5,0)="","",IF(VLOOKUP(B893,'Oficios_-_pend_criticas'!$C$3:$J$4739,7,0)="",IF(TODAY()&gt;VLOOKUP(B893,'Oficios_-_pend_criticas'!$C$3:$J$4739,5,0),"X",""),IF(VLOOKUP(B893,'Oficios_-_pend_criticas'!$C$3:$J$4739,7,0)&gt;VLOOKUP(B893,'Oficios_-_pend_criticas'!$C$3:$J$4739,5,0),"X",""))),""),"")</f>
        <v/>
      </c>
      <c r="W893" s="14" t="str">
        <f ca="1">IFERROR(IF(P893&lt;&gt;"X",IF(Q893&gt;0,IF(VLOOKUP(B893,'Oficios_-_pend_criticas'!$C$4:$J$4739,5,0)="","",IF(VLOOKUP(B893,'Oficios_-_pend_criticas'!$C$4:$J$4739,7,0)="",IF(TODAY()&gt;VLOOKUP(B893,'Oficios_-_pend_criticas'!$C$4:$J$4739,5,0),"X",""),IF(VLOOKUP(B893,'Oficios_-_pend_criticas'!$C$4:$J$4739,7,0)&gt;VLOOKUP(B893,'Oficios_-_pend_criticas'!$C$4:$J$4739,5,0),"X",""))),""),""),"")</f>
        <v/>
      </c>
    </row>
    <row r="894" spans="1:23" ht="36.75" hidden="1" customHeight="1" x14ac:dyDescent="0.25">
      <c r="A894" s="9" t="str">
        <f t="shared" si="39"/>
        <v/>
      </c>
      <c r="B894" s="10" t="s">
        <v>2152</v>
      </c>
      <c r="C894" s="11" t="e">
        <f>IF(B894="","",VLOOKUP(B894,#REF!,6,0))</f>
        <v>#REF!</v>
      </c>
      <c r="D894" s="12" t="e">
        <f>IF(B894="","",VLOOKUP(B894,#REF!,22,0))</f>
        <v>#REF!</v>
      </c>
      <c r="E894" s="10" t="e">
        <f>IF(B894="","",VLOOKUP(B894,Consultas_públicas!$A$376:$G$3879,7,0))</f>
        <v>#N/A</v>
      </c>
      <c r="F894" s="12" t="s">
        <v>2125</v>
      </c>
      <c r="G894" s="13">
        <v>43578</v>
      </c>
      <c r="H894" s="14" t="str">
        <f>IFERROR(IF(VLOOKUP(B894,'Oficios_-_pend_criticas'!$C$4:$D$4739,2,0)="","","X"),"")</f>
        <v/>
      </c>
      <c r="I894" s="12"/>
      <c r="J894" s="13"/>
      <c r="K894" s="10"/>
      <c r="L894" s="12" t="str">
        <f>IFERROR(VLOOKUP(B894,Retorno_da_RFB!$D$3:$I$6388,5,0),"")</f>
        <v>063</v>
      </c>
      <c r="M894" s="13">
        <f>IFERROR(VLOOKUP(B894,Retorno_da_RFB!$D$3:$I$6388,6,0),"")</f>
        <v>43593</v>
      </c>
      <c r="N894" s="10" t="str">
        <f>IFERROR(VLOOKUP(B894,Retorno_da_RFB!$D$3:$I$6388,3,0),"")</f>
        <v>8438.10.00</v>
      </c>
      <c r="O894" s="10" t="str">
        <f>IFERROR(VLOOKUP(B894,Retorno_da_RFB!$D$3:$I$6388,4,0),"")</f>
        <v>Misturadores de cuba inclinável para massa de biscoito, para capacidade aproximada de massa de 1.270kg, dotados de jaqueta de refrigeração em aço inoxidável para resfriamento da parede da cuba, pressão de encamisamento de 16bar, dispositivo de inclinação a 120° da cuba dotado de cilindro hidráulico de 5,6kW, cúpula para entrada de farinha com válvula borboleta, com entrada para farinha tipo "slide" de 498mm, seis entradas sanitárias para líquido, sistema de ciclo de mistura personalizado (CMCS) para criação, armazenamento e recuperação de ciclos de mistura definidos pelo usuário para um determinado produto a ser misturado.</v>
      </c>
      <c r="P894" s="12" t="str">
        <f>IFERROR(IF(N894="","",IF(VLOOKUP(LEFT(N894,10),'Universo_BK-BIT'!$A$5:$E$10005,2,0)="","X",VLOOKUP(LEFT(N894,10),'Universo_BK-BIT'!$A$5:$E$10005,2,0))),"X")</f>
        <v>BK</v>
      </c>
      <c r="Q894" s="12">
        <f>IFERROR(IF(P894="X","",VLOOKUP(LEFT(N894,10),'Universo_BK-BIT'!$A$5:$E$10005,3,0)),"")</f>
        <v>14</v>
      </c>
      <c r="R894" s="14" t="e">
        <f t="shared" si="40"/>
        <v>#REF!</v>
      </c>
      <c r="S894" s="14" t="e">
        <f t="shared" si="41"/>
        <v>#N/A</v>
      </c>
      <c r="T894" s="14"/>
      <c r="U894" s="14" t="str">
        <f ca="1">IFERROR(IF(P894="X",IF(VLOOKUP(B894,'Oficios_-_pend_criticas'!$C$3:$J$4739,5,0)="","",IF(VLOOKUP(B894,'Oficios_-_pend_criticas'!$C$3:$J$4739,7,0)="",IF(TODAY()&gt;VLOOKUP(B894,'Oficios_-_pend_criticas'!$C$3:$J$4739,5,0),"X",""),IF(VLOOKUP(B894,'Oficios_-_pend_criticas'!$C$3:$J$4739,7,0)&gt;VLOOKUP(B894,'Oficios_-_pend_criticas'!$C$3:$J$4739,5,0),"X",""))),""),"")</f>
        <v/>
      </c>
      <c r="V894" s="14" t="str">
        <f ca="1">IFERROR(IF(Q894=0,IF(VLOOKUP(B894,'Oficios_-_pend_criticas'!$C$3:$J$4739,5,0)="","",IF(VLOOKUP(B894,'Oficios_-_pend_criticas'!$C$3:$J$4739,7,0)="",IF(TODAY()&gt;VLOOKUP(B894,'Oficios_-_pend_criticas'!$C$3:$J$4739,5,0),"X",""),IF(VLOOKUP(B894,'Oficios_-_pend_criticas'!$C$3:$J$4739,7,0)&gt;VLOOKUP(B894,'Oficios_-_pend_criticas'!$C$3:$J$4739,5,0),"X",""))),""),"")</f>
        <v/>
      </c>
      <c r="W894" s="14" t="str">
        <f ca="1">IFERROR(IF(P894&lt;&gt;"X",IF(Q894&gt;0,IF(VLOOKUP(B894,'Oficios_-_pend_criticas'!$C$4:$J$4739,5,0)="","",IF(VLOOKUP(B894,'Oficios_-_pend_criticas'!$C$4:$J$4739,7,0)="",IF(TODAY()&gt;VLOOKUP(B894,'Oficios_-_pend_criticas'!$C$4:$J$4739,5,0),"X",""),IF(VLOOKUP(B894,'Oficios_-_pend_criticas'!$C$4:$J$4739,7,0)&gt;VLOOKUP(B894,'Oficios_-_pend_criticas'!$C$4:$J$4739,5,0),"X",""))),""),""),"")</f>
        <v/>
      </c>
    </row>
    <row r="895" spans="1:23" ht="36.75" hidden="1" customHeight="1" x14ac:dyDescent="0.25">
      <c r="A895" s="9" t="str">
        <f t="shared" si="39"/>
        <v/>
      </c>
      <c r="B895" s="10" t="s">
        <v>2154</v>
      </c>
      <c r="C895" s="11" t="e">
        <f>IF(B895="","",VLOOKUP(B895,#REF!,6,0))</f>
        <v>#REF!</v>
      </c>
      <c r="D895" s="12" t="e">
        <f>IF(B895="","",VLOOKUP(B895,#REF!,22,0))</f>
        <v>#REF!</v>
      </c>
      <c r="E895" s="10" t="e">
        <f>IF(B895="","",VLOOKUP(B895,Consultas_públicas!$A$376:$G$3879,7,0))</f>
        <v>#N/A</v>
      </c>
      <c r="F895" s="12" t="s">
        <v>2125</v>
      </c>
      <c r="G895" s="13">
        <v>43578</v>
      </c>
      <c r="H895" s="14" t="str">
        <f>IFERROR(IF(VLOOKUP(B895,'Oficios_-_pend_criticas'!$C$4:$D$4739,2,0)="","","X"),"")</f>
        <v/>
      </c>
      <c r="I895" s="12"/>
      <c r="J895" s="13"/>
      <c r="K895" s="10"/>
      <c r="L895" s="12" t="str">
        <f>IFERROR(VLOOKUP(B895,Retorno_da_RFB!$D$3:$I$6388,5,0),"")</f>
        <v>063</v>
      </c>
      <c r="M895" s="13">
        <f>IFERROR(VLOOKUP(B895,Retorno_da_RFB!$D$3:$I$6388,6,0),"")</f>
        <v>43593</v>
      </c>
      <c r="N895" s="10" t="str">
        <f>IFERROR(VLOOKUP(B895,Retorno_da_RFB!$D$3:$I$6388,3,0),"")</f>
        <v>8428.90.90</v>
      </c>
      <c r="O895" s="10" t="str">
        <f>IFERROR(VLOOKUP(B895,Retorno_da_RFB!$D$3:$I$6388,4,0),"")</f>
        <v>Combinações de máquinas para transporte e resfriamento de biscoitos, com capacidade de resfriar 6.000kg/h, compostas por: máquina oleadora com 20 discos, com largura útil de trabalho de 1.800mm, comprimento de 2.000mm, dotadas de rampa de recuperação de óleo em excesso e discos centrífugos superiores para distribuição de óleo, discos centrífugos inferiores de distribuição de óleo, dotados de motorização única, com dispositivo de aspiração para recuperação do óleo dos fumos na entrada e na saída; transportadora para drenagem de óleo com largura útil de trabalho de 1.800mm e comprimento de 3.000mm; transportador alternativo metálico, com largura útil de trabalho de 1.800 mm e comprimento de 5.000 mm; transportador de resfriamento com lona, com largura útil de 1.800 mm e comprimento de 295 m, grupo de tração por rolos dotados de dispositivo de tensão pneumático, lona transportadora em plástico alimentar, transportador com detector de metal, com largura de trabalho de 1.000mm e comprimento de 6.000mm; empilhador e encanalador (penny stacker), com largura útil de trabalho de 1.800mm e comprimento de 2.000mm, encanalador com guias com comprimento de 1.200mm, com regulação automática da posição das guias na entrada por fotocélulas e servmotor.</v>
      </c>
      <c r="P895" s="12" t="str">
        <f>IFERROR(IF(N895="","",IF(VLOOKUP(LEFT(N895,10),'Universo_BK-BIT'!$A$5:$E$10005,2,0)="","X",VLOOKUP(LEFT(N895,10),'Universo_BK-BIT'!$A$5:$E$10005,2,0))),"X")</f>
        <v>BK</v>
      </c>
      <c r="Q895" s="12">
        <f>IFERROR(IF(P895="X","",VLOOKUP(LEFT(N895,10),'Universo_BK-BIT'!$A$5:$E$10005,3,0)),"")</f>
        <v>14</v>
      </c>
      <c r="R895" s="14" t="e">
        <f t="shared" si="40"/>
        <v>#REF!</v>
      </c>
      <c r="S895" s="14" t="e">
        <f t="shared" si="41"/>
        <v>#N/A</v>
      </c>
      <c r="T895" s="14"/>
      <c r="U895" s="14" t="str">
        <f ca="1">IFERROR(IF(P895="X",IF(VLOOKUP(B895,'Oficios_-_pend_criticas'!$C$3:$J$4739,5,0)="","",IF(VLOOKUP(B895,'Oficios_-_pend_criticas'!$C$3:$J$4739,7,0)="",IF(TODAY()&gt;VLOOKUP(B895,'Oficios_-_pend_criticas'!$C$3:$J$4739,5,0),"X",""),IF(VLOOKUP(B895,'Oficios_-_pend_criticas'!$C$3:$J$4739,7,0)&gt;VLOOKUP(B895,'Oficios_-_pend_criticas'!$C$3:$J$4739,5,0),"X",""))),""),"")</f>
        <v/>
      </c>
      <c r="V895" s="14" t="str">
        <f ca="1">IFERROR(IF(Q895=0,IF(VLOOKUP(B895,'Oficios_-_pend_criticas'!$C$3:$J$4739,5,0)="","",IF(VLOOKUP(B895,'Oficios_-_pend_criticas'!$C$3:$J$4739,7,0)="",IF(TODAY()&gt;VLOOKUP(B895,'Oficios_-_pend_criticas'!$C$3:$J$4739,5,0),"X",""),IF(VLOOKUP(B895,'Oficios_-_pend_criticas'!$C$3:$J$4739,7,0)&gt;VLOOKUP(B895,'Oficios_-_pend_criticas'!$C$3:$J$4739,5,0),"X",""))),""),"")</f>
        <v/>
      </c>
      <c r="W895" s="14" t="str">
        <f ca="1">IFERROR(IF(P895&lt;&gt;"X",IF(Q895&gt;0,IF(VLOOKUP(B895,'Oficios_-_pend_criticas'!$C$4:$J$4739,5,0)="","",IF(VLOOKUP(B895,'Oficios_-_pend_criticas'!$C$4:$J$4739,7,0)="",IF(TODAY()&gt;VLOOKUP(B895,'Oficios_-_pend_criticas'!$C$4:$J$4739,5,0),"X",""),IF(VLOOKUP(B895,'Oficios_-_pend_criticas'!$C$4:$J$4739,7,0)&gt;VLOOKUP(B895,'Oficios_-_pend_criticas'!$C$4:$J$4739,5,0),"X",""))),""),""),"")</f>
        <v/>
      </c>
    </row>
    <row r="896" spans="1:23" ht="36.75" hidden="1" customHeight="1" x14ac:dyDescent="0.25">
      <c r="A896" s="9" t="str">
        <f t="shared" si="39"/>
        <v/>
      </c>
      <c r="B896" s="10" t="s">
        <v>2156</v>
      </c>
      <c r="C896" s="11" t="e">
        <f>IF(B896="","",VLOOKUP(B896,#REF!,6,0))</f>
        <v>#REF!</v>
      </c>
      <c r="D896" s="12" t="e">
        <f>IF(B896="","",VLOOKUP(B896,#REF!,22,0))</f>
        <v>#REF!</v>
      </c>
      <c r="E896" s="10" t="e">
        <f>IF(B896="","",VLOOKUP(B896,Consultas_públicas!$A$376:$G$3879,7,0))</f>
        <v>#N/A</v>
      </c>
      <c r="F896" s="12" t="s">
        <v>2125</v>
      </c>
      <c r="G896" s="13">
        <v>43578</v>
      </c>
      <c r="H896" s="14" t="str">
        <f>IFERROR(IF(VLOOKUP(B896,'Oficios_-_pend_criticas'!$C$4:$D$4739,2,0)="","","X"),"")</f>
        <v/>
      </c>
      <c r="I896" s="12"/>
      <c r="J896" s="13"/>
      <c r="K896" s="10"/>
      <c r="L896" s="12" t="str">
        <f>IFERROR(VLOOKUP(B896,Retorno_da_RFB!$D$3:$I$6388,5,0),"")</f>
        <v>063</v>
      </c>
      <c r="M896" s="13">
        <f>IFERROR(VLOOKUP(B896,Retorno_da_RFB!$D$3:$I$6388,6,0),"")</f>
        <v>43593</v>
      </c>
      <c r="N896" s="10" t="str">
        <f>IFERROR(VLOOKUP(B896,Retorno_da_RFB!$D$3:$I$6388,3,0),"")</f>
        <v>8417.20.00</v>
      </c>
      <c r="O896" s="10" t="str">
        <f>IFERROR(VLOOKUP(B896,Retorno_da_RFB!$D$3:$I$6388,4,0),"")</f>
        <v>Fornos de cozimento para biscoitos, com aquecimento misto para capacidade de 6.000kg/h; com combustão direto a gás por convecção indireta, com dimensões de 120 x 1,8m, 10 zonas de cozimento, temperatura de trabalho com faixa de 200 à 380ºC, dotados de sistema de distribuição do gás à pressão zero, queimadores tubulares de chama direta "standard flynn'', queimadores tubulares corretivos de chama direta, do tipo "três zonas standard flynn", dispositivos de controle e gestão dos queimadores à chama direta, sistema de extração dos vapores da câmara de cozimento, com ventilador com velocidade fixa e “damper” de extração motorizada, “damper” manual de repartição, extração de vapores/fumos teto e chão, dispositivo para recuperação de calor para pré-aquecimento do ar comburente, “dampers” de repartição do calor entre teto e chão com acionamento servo comandado, dispositivo de extração dos vapores da câmara de cozimento, sensor de pressão com retroação no “damper” de extração dos vapores, câmara de cozimento em lâmina aluminada, com revestimentos em aço inoxidável Aisi 430 "scotch brite " para painéis do fornilho, painéis laterais e faixas, transportador de cozimento com esteira metálica de largura 1.800mm , mesa de entrada de 3,60m, mesa de saída de 7,80m, coifa alongada na saída do forno dotada de ventilador de extração, descargas de condensação para extração de fumos e/ou vapores, transportador "take off” de esteira metálica em aço inoxidável com largura útil de 1.800mm e comprimento de 3.000mm.</v>
      </c>
      <c r="P896" s="12" t="str">
        <f>IFERROR(IF(N896="","",IF(VLOOKUP(LEFT(N896,10),'Universo_BK-BIT'!$A$5:$E$10005,2,0)="","X",VLOOKUP(LEFT(N896,10),'Universo_BK-BIT'!$A$5:$E$10005,2,0))),"X")</f>
        <v>BK</v>
      </c>
      <c r="Q896" s="12">
        <f>IFERROR(IF(P896="X","",VLOOKUP(LEFT(N896,10),'Universo_BK-BIT'!$A$5:$E$10005,3,0)),"")</f>
        <v>14</v>
      </c>
      <c r="R896" s="14" t="e">
        <f t="shared" si="40"/>
        <v>#REF!</v>
      </c>
      <c r="S896" s="14" t="e">
        <f t="shared" si="41"/>
        <v>#N/A</v>
      </c>
      <c r="T896" s="14"/>
      <c r="U896" s="14" t="str">
        <f ca="1">IFERROR(IF(P896="X",IF(VLOOKUP(B896,'Oficios_-_pend_criticas'!$C$3:$J$4739,5,0)="","",IF(VLOOKUP(B896,'Oficios_-_pend_criticas'!$C$3:$J$4739,7,0)="",IF(TODAY()&gt;VLOOKUP(B896,'Oficios_-_pend_criticas'!$C$3:$J$4739,5,0),"X",""),IF(VLOOKUP(B896,'Oficios_-_pend_criticas'!$C$3:$J$4739,7,0)&gt;VLOOKUP(B896,'Oficios_-_pend_criticas'!$C$3:$J$4739,5,0),"X",""))),""),"")</f>
        <v/>
      </c>
      <c r="V896" s="14" t="str">
        <f ca="1">IFERROR(IF(Q896=0,IF(VLOOKUP(B896,'Oficios_-_pend_criticas'!$C$3:$J$4739,5,0)="","",IF(VLOOKUP(B896,'Oficios_-_pend_criticas'!$C$3:$J$4739,7,0)="",IF(TODAY()&gt;VLOOKUP(B896,'Oficios_-_pend_criticas'!$C$3:$J$4739,5,0),"X",""),IF(VLOOKUP(B896,'Oficios_-_pend_criticas'!$C$3:$J$4739,7,0)&gt;VLOOKUP(B896,'Oficios_-_pend_criticas'!$C$3:$J$4739,5,0),"X",""))),""),"")</f>
        <v/>
      </c>
      <c r="W896" s="14" t="str">
        <f ca="1">IFERROR(IF(P896&lt;&gt;"X",IF(Q896&gt;0,IF(VLOOKUP(B896,'Oficios_-_pend_criticas'!$C$4:$J$4739,5,0)="","",IF(VLOOKUP(B896,'Oficios_-_pend_criticas'!$C$4:$J$4739,7,0)="",IF(TODAY()&gt;VLOOKUP(B896,'Oficios_-_pend_criticas'!$C$4:$J$4739,5,0),"X",""),IF(VLOOKUP(B896,'Oficios_-_pend_criticas'!$C$4:$J$4739,7,0)&gt;VLOOKUP(B896,'Oficios_-_pend_criticas'!$C$4:$J$4739,5,0),"X",""))),""),""),"")</f>
        <v/>
      </c>
    </row>
    <row r="897" spans="1:23" ht="36.75" hidden="1" customHeight="1" x14ac:dyDescent="0.25">
      <c r="A897" s="9" t="str">
        <f t="shared" si="39"/>
        <v/>
      </c>
      <c r="B897" s="10" t="s">
        <v>2159</v>
      </c>
      <c r="C897" s="11" t="e">
        <f>IF(B897="","",VLOOKUP(B897,#REF!,6,0))</f>
        <v>#REF!</v>
      </c>
      <c r="D897" s="12" t="e">
        <f>IF(B897="","",VLOOKUP(B897,#REF!,22,0))</f>
        <v>#REF!</v>
      </c>
      <c r="E897" s="10" t="e">
        <f>IF(B897="","",VLOOKUP(B897,Consultas_públicas!$A$376:$G$3879,7,0))</f>
        <v>#N/A</v>
      </c>
      <c r="F897" s="12" t="s">
        <v>2125</v>
      </c>
      <c r="G897" s="13">
        <v>43578</v>
      </c>
      <c r="H897" s="14" t="str">
        <f>IFERROR(IF(VLOOKUP(B897,'Oficios_-_pend_criticas'!$C$4:$D$4739,2,0)="","","X"),"")</f>
        <v/>
      </c>
      <c r="I897" s="12"/>
      <c r="J897" s="13"/>
      <c r="K897" s="10"/>
      <c r="L897" s="12" t="str">
        <f>IFERROR(VLOOKUP(B897,Retorno_da_RFB!$D$3:$I$6388,5,0),"")</f>
        <v>063</v>
      </c>
      <c r="M897" s="13">
        <f>IFERROR(VLOOKUP(B897,Retorno_da_RFB!$D$3:$I$6388,6,0),"")</f>
        <v>43593</v>
      </c>
      <c r="N897" s="10" t="str">
        <f>IFERROR(VLOOKUP(B897,Retorno_da_RFB!$D$3:$I$6388,3,0),"")</f>
        <v>8438.10.00</v>
      </c>
      <c r="O897" s="10" t="str">
        <f>IFERROR(VLOOKUP(B897,Retorno_da_RFB!$D$3:$I$6388,4,0),"")</f>
        <v>Combinações de máquinas para preparação de massa de pães de forma com peso máximo de 580 gramas, com capacidade não inferior a 12.000unid/h, compostas de: divisora de  massa dotado de uma cuba revestida em teflon e capacidade para 400 litros, 6 compartimentos para fazer porções de 350 a 880 gramas cada, e capacidade de 2.250 a 9.000peças/h controlado através de CLP dotado com transportadores previamente lubrificadas através de aplicadores de óleo para retirar as porções de massas, boleadora de massa em aço inox com capacidade  150 a 1.200 gramas e 1.000 a 9.000peças/h, dispositivo central com distribuição de ar, transportador de alimentação da massa, cilindro e cone revestido com ‘Teflon” , transportador de descarga e transportador de guia posicionado em cima, altura ajustável, checadora de peso, célula de carga com capacidade de 2.500 gramas,  de 4.000 a 8.000peças/h, minimiza a influência de vibrações, transportador de descarga, transporte para interligação entre a divisora e a boleadora, transportador curvo de 90°, transportador com esteira sintética de introdução de pesagem, com velocidade de transportador ajustável por comum inversor, transportadores C x L 400 x 300mm, estruturas de aço inoxidável, com sistema de conexão rápida da esteira, execução à prova de respingo d’água IP44, empurrador em chapas e estrutura de aço inox, com sistema para alimentação de porções de massa com capacidade de até 12 peças de massa simultaneamente para bolsa de descanso, estufa pré fermentação com capacidade líquida de 2.000 peças, contendo até 200 peças de 12 bolsas oscilantes, luz ultravioleta, Ventilador de sucção, medidor de umidade,  transportador tipo “V”, transportador modular, medição de volume através de fotocélula de laser e rejeição por transportador de passo; transportador de correção de passo; moldadora com capacidade de 5.000peças/h, peso de 150 gramas a 1.500g/peça, com unidade de centralizar através de 2 roletes verticais, tambor de molde em aço inoxidável, rolo de pressão com revestimento de teflon, ajustável pneumaticamente até 250kg, guia laterais conectadas e placas de pressão articuladas.</v>
      </c>
      <c r="P897" s="12" t="str">
        <f>IFERROR(IF(N897="","",IF(VLOOKUP(LEFT(N897,10),'Universo_BK-BIT'!$A$5:$E$10005,2,0)="","X",VLOOKUP(LEFT(N897,10),'Universo_BK-BIT'!$A$5:$E$10005,2,0))),"X")</f>
        <v>BK</v>
      </c>
      <c r="Q897" s="12">
        <f>IFERROR(IF(P897="X","",VLOOKUP(LEFT(N897,10),'Universo_BK-BIT'!$A$5:$E$10005,3,0)),"")</f>
        <v>14</v>
      </c>
      <c r="R897" s="14" t="e">
        <f t="shared" si="40"/>
        <v>#REF!</v>
      </c>
      <c r="S897" s="14" t="e">
        <f t="shared" si="41"/>
        <v>#N/A</v>
      </c>
      <c r="T897" s="14"/>
      <c r="U897" s="14" t="str">
        <f ca="1">IFERROR(IF(P897="X",IF(VLOOKUP(B897,'Oficios_-_pend_criticas'!$C$3:$J$4739,5,0)="","",IF(VLOOKUP(B897,'Oficios_-_pend_criticas'!$C$3:$J$4739,7,0)="",IF(TODAY()&gt;VLOOKUP(B897,'Oficios_-_pend_criticas'!$C$3:$J$4739,5,0),"X",""),IF(VLOOKUP(B897,'Oficios_-_pend_criticas'!$C$3:$J$4739,7,0)&gt;VLOOKUP(B897,'Oficios_-_pend_criticas'!$C$3:$J$4739,5,0),"X",""))),""),"")</f>
        <v/>
      </c>
      <c r="V897" s="14" t="str">
        <f ca="1">IFERROR(IF(Q897=0,IF(VLOOKUP(B897,'Oficios_-_pend_criticas'!$C$3:$J$4739,5,0)="","",IF(VLOOKUP(B897,'Oficios_-_pend_criticas'!$C$3:$J$4739,7,0)="",IF(TODAY()&gt;VLOOKUP(B897,'Oficios_-_pend_criticas'!$C$3:$J$4739,5,0),"X",""),IF(VLOOKUP(B897,'Oficios_-_pend_criticas'!$C$3:$J$4739,7,0)&gt;VLOOKUP(B897,'Oficios_-_pend_criticas'!$C$3:$J$4739,5,0),"X",""))),""),"")</f>
        <v/>
      </c>
      <c r="W897" s="14" t="str">
        <f ca="1">IFERROR(IF(P897&lt;&gt;"X",IF(Q897&gt;0,IF(VLOOKUP(B897,'Oficios_-_pend_criticas'!$C$4:$J$4739,5,0)="","",IF(VLOOKUP(B897,'Oficios_-_pend_criticas'!$C$4:$J$4739,7,0)="",IF(TODAY()&gt;VLOOKUP(B897,'Oficios_-_pend_criticas'!$C$4:$J$4739,5,0),"X",""),IF(VLOOKUP(B897,'Oficios_-_pend_criticas'!$C$4:$J$4739,7,0)&gt;VLOOKUP(B897,'Oficios_-_pend_criticas'!$C$4:$J$4739,5,0),"X",""))),""),""),"")</f>
        <v/>
      </c>
    </row>
    <row r="898" spans="1:23" ht="36.75" hidden="1" customHeight="1" x14ac:dyDescent="0.25">
      <c r="A898" s="9" t="str">
        <f t="shared" si="39"/>
        <v/>
      </c>
      <c r="B898" s="10" t="s">
        <v>2161</v>
      </c>
      <c r="C898" s="11" t="e">
        <f>IF(B898="","",VLOOKUP(B898,#REF!,6,0))</f>
        <v>#REF!</v>
      </c>
      <c r="D898" s="12" t="e">
        <f>IF(B898="","",VLOOKUP(B898,#REF!,22,0))</f>
        <v>#REF!</v>
      </c>
      <c r="E898" s="10" t="e">
        <f>IF(B898="","",VLOOKUP(B898,Consultas_públicas!$A$376:$G$3879,7,0))</f>
        <v>#N/A</v>
      </c>
      <c r="F898" s="12" t="s">
        <v>2125</v>
      </c>
      <c r="G898" s="13">
        <v>43578</v>
      </c>
      <c r="H898" s="14" t="str">
        <f>IFERROR(IF(VLOOKUP(B898,'Oficios_-_pend_criticas'!$C$4:$D$4739,2,0)="","","X"),"")</f>
        <v/>
      </c>
      <c r="I898" s="12"/>
      <c r="J898" s="13"/>
      <c r="K898" s="10"/>
      <c r="L898" s="12" t="str">
        <f>IFERROR(VLOOKUP(B898,Retorno_da_RFB!$D$3:$I$6388,5,0),"")</f>
        <v>063</v>
      </c>
      <c r="M898" s="13">
        <f>IFERROR(VLOOKUP(B898,Retorno_da_RFB!$D$3:$I$6388,6,0),"")</f>
        <v>43593</v>
      </c>
      <c r="N898" s="10" t="str">
        <f>IFERROR(VLOOKUP(B898,Retorno_da_RFB!$D$3:$I$6388,3,0),"")</f>
        <v>8451.29.90</v>
      </c>
      <c r="O898" s="10" t="str">
        <f>IFERROR(VLOOKUP(B898,Retorno_da_RFB!$D$3:$I$6388,4,0),"")</f>
        <v>Secadores de aquecimento a vapor a 10 bar, ciclos automáticos, tambor de aço inoxidável 18/8 AISI 304, com 50% de perfuração, 4 agitadores para levantar as roupas, destorcendo para frente e para trás, porta de carregamento frontal com abertura vertical, acionada pneumaticamente, painel elétrico com chave de segurança central que permite acesso aos componentes internos somente quando o interruptor é colocado na posição "Aberto", equipamento eletrotécnico, totalmente automatizado via PLC, Interruptores de controle remoto para alterar o sentido de rotação com uma sequência cíclica de 30 segundos, velocidade de arranque gradual automática para a proteção dos motores, painel de controle em um console lateral fixo ao chão, 1 termorregulador temporizador digital para controlar a temperatura de secagem, a temperatura de refrigeração e o tempo de ciclo, 1 botão de emergência, 3 unidades de ventilação localizadas em locais diferentes, completas com ventoinhas, suporte de tambor com 4 rodas motrizes, fechamentos de ar superiores para o resfriamento da carga no final do ciclo de secagem, ativados automaticamente, válvula servo pneumática acionada por uma válvula solenoide para fornecimento de vapor, tubos de aço inoxidável externos e flexíveis para o transporte de vapor e água condensada, unidade de ar comprimido que inclui: reservatório para esvaziar a água, redutor de pressão, manômetro e depósito para o lubrificante, pintado com tinta epóxi catalisada e resistente a altas temperaturas.</v>
      </c>
      <c r="P898" s="12" t="str">
        <f>IFERROR(IF(N898="","",IF(VLOOKUP(LEFT(N898,10),'Universo_BK-BIT'!$A$5:$E$10005,2,0)="","X",VLOOKUP(LEFT(N898,10),'Universo_BK-BIT'!$A$5:$E$10005,2,0))),"X")</f>
        <v>BK</v>
      </c>
      <c r="Q898" s="12">
        <f>IFERROR(IF(P898="X","",VLOOKUP(LEFT(N898,10),'Universo_BK-BIT'!$A$5:$E$10005,3,0)),"")</f>
        <v>14</v>
      </c>
      <c r="R898" s="14" t="e">
        <f t="shared" si="40"/>
        <v>#REF!</v>
      </c>
      <c r="S898" s="14" t="e">
        <f t="shared" si="41"/>
        <v>#N/A</v>
      </c>
      <c r="T898" s="14"/>
      <c r="U898" s="14" t="str">
        <f ca="1">IFERROR(IF(P898="X",IF(VLOOKUP(B898,'Oficios_-_pend_criticas'!$C$3:$J$4739,5,0)="","",IF(VLOOKUP(B898,'Oficios_-_pend_criticas'!$C$3:$J$4739,7,0)="",IF(TODAY()&gt;VLOOKUP(B898,'Oficios_-_pend_criticas'!$C$3:$J$4739,5,0),"X",""),IF(VLOOKUP(B898,'Oficios_-_pend_criticas'!$C$3:$J$4739,7,0)&gt;VLOOKUP(B898,'Oficios_-_pend_criticas'!$C$3:$J$4739,5,0),"X",""))),""),"")</f>
        <v/>
      </c>
      <c r="V898" s="14" t="str">
        <f ca="1">IFERROR(IF(Q898=0,IF(VLOOKUP(B898,'Oficios_-_pend_criticas'!$C$3:$J$4739,5,0)="","",IF(VLOOKUP(B898,'Oficios_-_pend_criticas'!$C$3:$J$4739,7,0)="",IF(TODAY()&gt;VLOOKUP(B898,'Oficios_-_pend_criticas'!$C$3:$J$4739,5,0),"X",""),IF(VLOOKUP(B898,'Oficios_-_pend_criticas'!$C$3:$J$4739,7,0)&gt;VLOOKUP(B898,'Oficios_-_pend_criticas'!$C$3:$J$4739,5,0),"X",""))),""),"")</f>
        <v/>
      </c>
      <c r="W898" s="14" t="str">
        <f ca="1">IFERROR(IF(P898&lt;&gt;"X",IF(Q898&gt;0,IF(VLOOKUP(B898,'Oficios_-_pend_criticas'!$C$4:$J$4739,5,0)="","",IF(VLOOKUP(B898,'Oficios_-_pend_criticas'!$C$4:$J$4739,7,0)="",IF(TODAY()&gt;VLOOKUP(B898,'Oficios_-_pend_criticas'!$C$4:$J$4739,5,0),"X",""),IF(VLOOKUP(B898,'Oficios_-_pend_criticas'!$C$4:$J$4739,7,0)&gt;VLOOKUP(B898,'Oficios_-_pend_criticas'!$C$4:$J$4739,5,0),"X",""))),""),""),"")</f>
        <v/>
      </c>
    </row>
    <row r="899" spans="1:23" ht="36.75" hidden="1" customHeight="1" x14ac:dyDescent="0.25">
      <c r="A899" s="9" t="str">
        <f t="shared" ref="A899:A962" si="42">IF(COUNTIF(B:B,B899)&gt;1,"X","")</f>
        <v/>
      </c>
      <c r="B899" s="10" t="s">
        <v>2164</v>
      </c>
      <c r="C899" s="11" t="e">
        <f>IF(B899="","",VLOOKUP(B899,#REF!,6,0))</f>
        <v>#REF!</v>
      </c>
      <c r="D899" s="12" t="e">
        <f>IF(B899="","",VLOOKUP(B899,#REF!,22,0))</f>
        <v>#REF!</v>
      </c>
      <c r="E899" s="10" t="e">
        <f>IF(B899="","",VLOOKUP(B899,Consultas_públicas!$A$376:$G$3879,7,0))</f>
        <v>#N/A</v>
      </c>
      <c r="F899" s="12" t="s">
        <v>2125</v>
      </c>
      <c r="G899" s="13">
        <v>43578</v>
      </c>
      <c r="H899" s="14" t="str">
        <f>IFERROR(IF(VLOOKUP(B899,'Oficios_-_pend_criticas'!$C$4:$D$4739,2,0)="","","X"),"")</f>
        <v/>
      </c>
      <c r="I899" s="12"/>
      <c r="J899" s="13"/>
      <c r="K899" s="10"/>
      <c r="L899" s="12" t="str">
        <f>IFERROR(VLOOKUP(B899,Retorno_da_RFB!$D$3:$I$6388,5,0),"")</f>
        <v>063</v>
      </c>
      <c r="M899" s="13">
        <f>IFERROR(VLOOKUP(B899,Retorno_da_RFB!$D$3:$I$6388,6,0),"")</f>
        <v>43593</v>
      </c>
      <c r="N899" s="10" t="str">
        <f>IFERROR(VLOOKUP(B899,Retorno_da_RFB!$D$3:$I$6388,3,0),"")</f>
        <v>8462.10.90</v>
      </c>
      <c r="O899" s="10" t="str">
        <f>IFERROR(VLOOKUP(B899,Retorno_da_RFB!$D$3:$I$6388,4,0),"")</f>
        <v>Combinações de maquinas para produção de prato de válvula destinada a produção de embalagens para produtos em aerossol, composta de: estampadora com força de fechamento de 60t, velocidade de ciclo à altura de curso de 2,5" de 280ciclos/min., dotada de uma unidade de passagem, alinhador, unidade de alimentação com ventilação intermediária, estampo progressivo com 3 linhas de estampagem,  esteira de saída dos pratos, e sensor de presença da largura da chapa; desbobinador com rolete, unidade condutora para puxar e virar a chapa da posição vertical para a horizontal, e alça da chapa; triturador da sobra de chapa com funil de descarga; dispositivo de saída dos pratos prontos separados por linha de estampagem; console principal e armário de distribuição de energia; e cabine de isolamento acústico.</v>
      </c>
      <c r="P899" s="12" t="str">
        <f>IFERROR(IF(N899="","",IF(VLOOKUP(LEFT(N899,10),'Universo_BK-BIT'!$A$5:$E$10005,2,0)="","X",VLOOKUP(LEFT(N899,10),'Universo_BK-BIT'!$A$5:$E$10005,2,0))),"X")</f>
        <v>BK</v>
      </c>
      <c r="Q899" s="12">
        <f>IFERROR(IF(P899="X","",VLOOKUP(LEFT(N899,10),'Universo_BK-BIT'!$A$5:$E$10005,3,0)),"")</f>
        <v>14</v>
      </c>
      <c r="R899" s="14" t="e">
        <f t="shared" ref="R899:R962" si="43">IF(N899="","",IF(LEFT(N899,10)=LEFT(D899,10),"","X"))</f>
        <v>#REF!</v>
      </c>
      <c r="S899" s="14" t="e">
        <f t="shared" ref="S899:S962" si="44">IF(O899="","",IF(LEN(O899)&lt;=LEN(E899)+2,IF(LEN(O899)&gt;=LEN(E899)-2,"","X"),"X"))</f>
        <v>#N/A</v>
      </c>
      <c r="T899" s="14"/>
      <c r="U899" s="14" t="str">
        <f ca="1">IFERROR(IF(P899="X",IF(VLOOKUP(B899,'Oficios_-_pend_criticas'!$C$3:$J$4739,5,0)="","",IF(VLOOKUP(B899,'Oficios_-_pend_criticas'!$C$3:$J$4739,7,0)="",IF(TODAY()&gt;VLOOKUP(B899,'Oficios_-_pend_criticas'!$C$3:$J$4739,5,0),"X",""),IF(VLOOKUP(B899,'Oficios_-_pend_criticas'!$C$3:$J$4739,7,0)&gt;VLOOKUP(B899,'Oficios_-_pend_criticas'!$C$3:$J$4739,5,0),"X",""))),""),"")</f>
        <v/>
      </c>
      <c r="V899" s="14" t="str">
        <f ca="1">IFERROR(IF(Q899=0,IF(VLOOKUP(B899,'Oficios_-_pend_criticas'!$C$3:$J$4739,5,0)="","",IF(VLOOKUP(B899,'Oficios_-_pend_criticas'!$C$3:$J$4739,7,0)="",IF(TODAY()&gt;VLOOKUP(B899,'Oficios_-_pend_criticas'!$C$3:$J$4739,5,0),"X",""),IF(VLOOKUP(B899,'Oficios_-_pend_criticas'!$C$3:$J$4739,7,0)&gt;VLOOKUP(B899,'Oficios_-_pend_criticas'!$C$3:$J$4739,5,0),"X",""))),""),"")</f>
        <v/>
      </c>
      <c r="W899" s="14" t="str">
        <f ca="1">IFERROR(IF(P899&lt;&gt;"X",IF(Q899&gt;0,IF(VLOOKUP(B899,'Oficios_-_pend_criticas'!$C$4:$J$4739,5,0)="","",IF(VLOOKUP(B899,'Oficios_-_pend_criticas'!$C$4:$J$4739,7,0)="",IF(TODAY()&gt;VLOOKUP(B899,'Oficios_-_pend_criticas'!$C$4:$J$4739,5,0),"X",""),IF(VLOOKUP(B899,'Oficios_-_pend_criticas'!$C$4:$J$4739,7,0)&gt;VLOOKUP(B899,'Oficios_-_pend_criticas'!$C$4:$J$4739,5,0),"X",""))),""),""),"")</f>
        <v/>
      </c>
    </row>
    <row r="900" spans="1:23" ht="36.75" hidden="1" customHeight="1" x14ac:dyDescent="0.25">
      <c r="A900" s="9" t="str">
        <f t="shared" si="42"/>
        <v/>
      </c>
      <c r="B900" s="10" t="s">
        <v>2166</v>
      </c>
      <c r="C900" s="11" t="e">
        <f>IF(B900="","",VLOOKUP(B900,#REF!,6,0))</f>
        <v>#REF!</v>
      </c>
      <c r="D900" s="12" t="e">
        <f>IF(B900="","",VLOOKUP(B900,#REF!,22,0))</f>
        <v>#REF!</v>
      </c>
      <c r="E900" s="10" t="e">
        <f>IF(B900="","",VLOOKUP(B900,Consultas_públicas!$A$376:$G$3879,7,0))</f>
        <v>#N/A</v>
      </c>
      <c r="F900" s="12" t="s">
        <v>2125</v>
      </c>
      <c r="G900" s="13">
        <v>43578</v>
      </c>
      <c r="H900" s="14" t="str">
        <f>IFERROR(IF(VLOOKUP(B900,'Oficios_-_pend_criticas'!$C$4:$D$4739,2,0)="","","X"),"")</f>
        <v/>
      </c>
      <c r="I900" s="12"/>
      <c r="J900" s="13"/>
      <c r="K900" s="10"/>
      <c r="L900" s="12" t="str">
        <f>IFERROR(VLOOKUP(B900,Retorno_da_RFB!$D$3:$I$6388,5,0),"")</f>
        <v>063</v>
      </c>
      <c r="M900" s="13">
        <f>IFERROR(VLOOKUP(B900,Retorno_da_RFB!$D$3:$I$6388,6,0),"")</f>
        <v>43593</v>
      </c>
      <c r="N900" s="10" t="str">
        <f>IFERROR(VLOOKUP(B900,Retorno_da_RFB!$D$3:$I$6388,3,0),"")</f>
        <v>8474.80.90</v>
      </c>
      <c r="O900" s="10" t="str">
        <f>IFERROR(VLOOKUP(B900,Retorno_da_RFB!$D$3:$I$6388,4,0),"")</f>
        <v>Máquinas para fabricação de blocos, “pavers”, meio fio e pisos drenantes, com compactação hidráulica e vibração elétrica, com capacidade de produção por ciclo (ciclo mínimo de 15 segundos) de 12 a 54 “pavers” com dimensões de 200 x 100 x 60mm e de 04 a 18 blocos com dimensões de 390 x 190 x 140mm e potência do motor de 18,45kW a 80kW, com controlador lógico programável (CLP), unidade hidráulica, compressor de ar, esteira de transporte, e estrutura em aço.</v>
      </c>
      <c r="P900" s="12" t="str">
        <f>IFERROR(IF(N900="","",IF(VLOOKUP(LEFT(N900,10),'Universo_BK-BIT'!$A$5:$E$10005,2,0)="","X",VLOOKUP(LEFT(N900,10),'Universo_BK-BIT'!$A$5:$E$10005,2,0))),"X")</f>
        <v>BK</v>
      </c>
      <c r="Q900" s="12">
        <f>IFERROR(IF(P900="X","",VLOOKUP(LEFT(N900,10),'Universo_BK-BIT'!$A$5:$E$10005,3,0)),"")</f>
        <v>14</v>
      </c>
      <c r="R900" s="14" t="e">
        <f t="shared" si="43"/>
        <v>#REF!</v>
      </c>
      <c r="S900" s="14" t="e">
        <f t="shared" si="44"/>
        <v>#N/A</v>
      </c>
      <c r="T900" s="14"/>
      <c r="U900" s="14" t="str">
        <f ca="1">IFERROR(IF(P900="X",IF(VLOOKUP(B900,'Oficios_-_pend_criticas'!$C$3:$J$4739,5,0)="","",IF(VLOOKUP(B900,'Oficios_-_pend_criticas'!$C$3:$J$4739,7,0)="",IF(TODAY()&gt;VLOOKUP(B900,'Oficios_-_pend_criticas'!$C$3:$J$4739,5,0),"X",""),IF(VLOOKUP(B900,'Oficios_-_pend_criticas'!$C$3:$J$4739,7,0)&gt;VLOOKUP(B900,'Oficios_-_pend_criticas'!$C$3:$J$4739,5,0),"X",""))),""),"")</f>
        <v/>
      </c>
      <c r="V900" s="14" t="str">
        <f ca="1">IFERROR(IF(Q900=0,IF(VLOOKUP(B900,'Oficios_-_pend_criticas'!$C$3:$J$4739,5,0)="","",IF(VLOOKUP(B900,'Oficios_-_pend_criticas'!$C$3:$J$4739,7,0)="",IF(TODAY()&gt;VLOOKUP(B900,'Oficios_-_pend_criticas'!$C$3:$J$4739,5,0),"X",""),IF(VLOOKUP(B900,'Oficios_-_pend_criticas'!$C$3:$J$4739,7,0)&gt;VLOOKUP(B900,'Oficios_-_pend_criticas'!$C$3:$J$4739,5,0),"X",""))),""),"")</f>
        <v/>
      </c>
      <c r="W900" s="14" t="str">
        <f ca="1">IFERROR(IF(P900&lt;&gt;"X",IF(Q900&gt;0,IF(VLOOKUP(B900,'Oficios_-_pend_criticas'!$C$4:$J$4739,5,0)="","",IF(VLOOKUP(B900,'Oficios_-_pend_criticas'!$C$4:$J$4739,7,0)="",IF(TODAY()&gt;VLOOKUP(B900,'Oficios_-_pend_criticas'!$C$4:$J$4739,5,0),"X",""),IF(VLOOKUP(B900,'Oficios_-_pend_criticas'!$C$4:$J$4739,7,0)&gt;VLOOKUP(B900,'Oficios_-_pend_criticas'!$C$4:$J$4739,5,0),"X",""))),""),""),"")</f>
        <v/>
      </c>
    </row>
    <row r="901" spans="1:23" ht="36.75" hidden="1" customHeight="1" x14ac:dyDescent="0.25">
      <c r="A901" s="9" t="str">
        <f t="shared" si="42"/>
        <v/>
      </c>
      <c r="B901" s="10" t="s">
        <v>2168</v>
      </c>
      <c r="C901" s="11" t="e">
        <f>IF(B901="","",VLOOKUP(B901,#REF!,6,0))</f>
        <v>#REF!</v>
      </c>
      <c r="D901" s="12" t="e">
        <f>IF(B901="","",VLOOKUP(B901,#REF!,22,0))</f>
        <v>#REF!</v>
      </c>
      <c r="E901" s="10" t="e">
        <f>IF(B901="","",VLOOKUP(B901,Consultas_públicas!$A$376:$G$3879,7,0))</f>
        <v>#N/A</v>
      </c>
      <c r="F901" s="12" t="s">
        <v>2125</v>
      </c>
      <c r="G901" s="13">
        <v>43578</v>
      </c>
      <c r="H901" s="14" t="str">
        <f>IFERROR(IF(VLOOKUP(B901,'Oficios_-_pend_criticas'!$C$4:$D$4739,2,0)="","","X"),"")</f>
        <v/>
      </c>
      <c r="I901" s="12"/>
      <c r="J901" s="13"/>
      <c r="K901" s="10"/>
      <c r="L901" s="12" t="str">
        <f>IFERROR(VLOOKUP(B901,Retorno_da_RFB!$D$3:$I$6388,5,0),"")</f>
        <v>063</v>
      </c>
      <c r="M901" s="13">
        <f>IFERROR(VLOOKUP(B901,Retorno_da_RFB!$D$3:$I$6388,6,0),"")</f>
        <v>43593</v>
      </c>
      <c r="N901" s="10" t="str">
        <f>IFERROR(VLOOKUP(B901,Retorno_da_RFB!$D$3:$I$6388,3,0),"")</f>
        <v>9030.39.90</v>
      </c>
      <c r="O901" s="10" t="str">
        <f>IFERROR(VLOOKUP(B901,Retorno_da_RFB!$D$3:$I$6388,4,0),"")</f>
        <v>Estações inteligentes para diagnósticos de condição de vida útil e recarga otimizada em baterias de 12V (instaladas ou não no veículo) dos tipos: chumbo ácido (convencional e selada); EFB; AGM; GEL; AGM ESPIRAL e LÍTIO, para baterias de motocicletas, baterias automotivas, baterias para veículos comerciais leves e pesados e baterias para veículos fora de estrada, utilizadas para partida de motores a combustão. Diagnose completa da saúde da bateria por meio de testes de condutância e de resistência dinâmica, testes dos sistemas de arranque e recarga 12 ou 24Volts, identificação de defeitos como soldas abertas ou curtos-circuitos, seleção automática do algoritmo de teste para baterias com concentração de eletrólito (densidade) baixa ou alta, proteção de segurança para recarga com tensão a partir de 1Volt, uniformidade nos procedimentos de testes com emissão de códigos únicos para validação de garantia, testes baseados nas normas IEC, EN, SAE, JIS, DIN, CCA, CA (100A – 1700A), tensão de alimentação do equipamento de 90V a 230V (bivolt automático), frequência de 50/60Hz, temperatura de operação compreendida entre 0 e 49°C, corrente de carga de até 70 amperes, sistema de proteção contra inversão de polaridade com aviso sonoro e texto indicativo no mostrador LCD, modo de carga para manutenção garante alimentação estabilizada, garras do tipo jacaré (positivo/negativo) antifaiscantes com sensor de temperatura, carcaça plástica com painel frontal contendo mostrador para monitoramento (voltagem, amperes, amper-hora, temporizador, e outros) em LCD matricial retro iluminado, teclado alfanumérico do tipo membrana e 4 luzes “led” para monitorar as operações em execução, equipado com impressora térmica integrada para impressão de relatório de resultados de testes (tensão, estado de saúde, corrente de partida declarada, corrente de partida encontrada, data e hora do teste, código criptografado com o resultado do teste, nome do operador, oito linhas para inserção de dados da oficina como endereço, telefone, contatos), porta USB, compartimento com cartão de memória do tipo SD (Secure Digital Card) para armazenamento de dados de testes e atualizações do software, cinco (05) compartimentos para módulos de expansão (leitor de código de barras, transmissão de dados de teste via Wi-fi, interface bluetooth, amperímetro para verificação de fuga de corrente e voltímetro), acompanha cabos elétricos e garras para conexão. Dimensões do equipamento (C x L x A): 46 cm x 43 cm x 25 cm.</v>
      </c>
      <c r="P901" s="12" t="str">
        <f>IFERROR(IF(N901="","",IF(VLOOKUP(LEFT(N901,10),'Universo_BK-BIT'!$A$5:$E$10005,2,0)="","X",VLOOKUP(LEFT(N901,10),'Universo_BK-BIT'!$A$5:$E$10005,2,0))),"X")</f>
        <v>BK</v>
      </c>
      <c r="Q901" s="12">
        <f>IFERROR(IF(P901="X","",VLOOKUP(LEFT(N901,10),'Universo_BK-BIT'!$A$5:$E$10005,3,0)),"")</f>
        <v>14</v>
      </c>
      <c r="R901" s="14" t="e">
        <f t="shared" si="43"/>
        <v>#REF!</v>
      </c>
      <c r="S901" s="14" t="e">
        <f t="shared" si="44"/>
        <v>#N/A</v>
      </c>
      <c r="T901" s="14"/>
      <c r="U901" s="14" t="str">
        <f ca="1">IFERROR(IF(P901="X",IF(VLOOKUP(B901,'Oficios_-_pend_criticas'!$C$3:$J$4739,5,0)="","",IF(VLOOKUP(B901,'Oficios_-_pend_criticas'!$C$3:$J$4739,7,0)="",IF(TODAY()&gt;VLOOKUP(B901,'Oficios_-_pend_criticas'!$C$3:$J$4739,5,0),"X",""),IF(VLOOKUP(B901,'Oficios_-_pend_criticas'!$C$3:$J$4739,7,0)&gt;VLOOKUP(B901,'Oficios_-_pend_criticas'!$C$3:$J$4739,5,0),"X",""))),""),"")</f>
        <v/>
      </c>
      <c r="V901" s="14" t="str">
        <f ca="1">IFERROR(IF(Q901=0,IF(VLOOKUP(B901,'Oficios_-_pend_criticas'!$C$3:$J$4739,5,0)="","",IF(VLOOKUP(B901,'Oficios_-_pend_criticas'!$C$3:$J$4739,7,0)="",IF(TODAY()&gt;VLOOKUP(B901,'Oficios_-_pend_criticas'!$C$3:$J$4739,5,0),"X",""),IF(VLOOKUP(B901,'Oficios_-_pend_criticas'!$C$3:$J$4739,7,0)&gt;VLOOKUP(B901,'Oficios_-_pend_criticas'!$C$3:$J$4739,5,0),"X",""))),""),"")</f>
        <v/>
      </c>
      <c r="W901" s="14" t="str">
        <f ca="1">IFERROR(IF(P901&lt;&gt;"X",IF(Q901&gt;0,IF(VLOOKUP(B901,'Oficios_-_pend_criticas'!$C$4:$J$4739,5,0)="","",IF(VLOOKUP(B901,'Oficios_-_pend_criticas'!$C$4:$J$4739,7,0)="",IF(TODAY()&gt;VLOOKUP(B901,'Oficios_-_pend_criticas'!$C$4:$J$4739,5,0),"X",""),IF(VLOOKUP(B901,'Oficios_-_pend_criticas'!$C$4:$J$4739,7,0)&gt;VLOOKUP(B901,'Oficios_-_pend_criticas'!$C$4:$J$4739,5,0),"X",""))),""),""),"")</f>
        <v/>
      </c>
    </row>
    <row r="902" spans="1:23" ht="36.75" hidden="1" customHeight="1" x14ac:dyDescent="0.25">
      <c r="A902" s="9" t="str">
        <f t="shared" si="42"/>
        <v>X</v>
      </c>
      <c r="B902" s="10" t="s">
        <v>1978</v>
      </c>
      <c r="C902" s="11" t="e">
        <f>IF(B902="","",VLOOKUP(B902,#REF!,6,0))</f>
        <v>#REF!</v>
      </c>
      <c r="D902" s="12" t="e">
        <f>IF(B902="","",VLOOKUP(B902,#REF!,22,0))</f>
        <v>#REF!</v>
      </c>
      <c r="E902" s="10" t="e">
        <f>IF(B902="","",VLOOKUP(B902,Consultas_públicas!$A$376:$G$3879,7,0))</f>
        <v>#N/A</v>
      </c>
      <c r="F902" s="12" t="s">
        <v>2125</v>
      </c>
      <c r="G902" s="13">
        <v>43578</v>
      </c>
      <c r="H902" s="14" t="str">
        <f>IFERROR(IF(VLOOKUP(B902,'Oficios_-_pend_criticas'!$C$4:$D$4739,2,0)="","","X"),"")</f>
        <v/>
      </c>
      <c r="I902" s="12"/>
      <c r="J902" s="13"/>
      <c r="K902" s="10"/>
      <c r="L902" s="12" t="str">
        <f>IFERROR(VLOOKUP(B902,Retorno_da_RFB!$D$3:$I$6388,5,0),"")</f>
        <v>063</v>
      </c>
      <c r="M902" s="13">
        <f>IFERROR(VLOOKUP(B902,Retorno_da_RFB!$D$3:$I$6388,6,0),"")</f>
        <v>43593</v>
      </c>
      <c r="N902" s="10" t="str">
        <f>IFERROR(VLOOKUP(B902,Retorno_da_RFB!$D$3:$I$6388,3,0),"")</f>
        <v>8514.30.90</v>
      </c>
      <c r="O902" s="10" t="str">
        <f>IFERROR(VLOOKUP(B902,Retorno_da_RFB!$D$3:$I$6388,4,0),"")</f>
        <v>Fornos de fusão de chumbo (Pb), construído em aço, utilizados na produção de óxido de chumbo (PbO) para fabricação de baterias automotivas tipo VRLA, com capacidade de fundição total de 12ton, temperatura de trabalho nominal de 400°C, dotados de sistema de combustão com um queimador de gás natural, duas bombas de chumbo, duas calhas transferidoras de chumbo com aquecimento à resistência elétrica, sistema de alimentação automático de lingotes de chumbos por meio de transportador de correntes, instrumentação para controle de nível a laser e controle de temperatura, modelo de abastecimento por meio de cesta de preaquecimento com deslocamento automático, isolamento dotado de mantas de fibras específicas para altas temperaturas e alvenaria refratária, apropriados para trabalhos em locais fechados e com acesso de operadores.</v>
      </c>
      <c r="P902" s="12" t="str">
        <f>IFERROR(IF(N902="","",IF(VLOOKUP(LEFT(N902,10),'Universo_BK-BIT'!$A$5:$E$10005,2,0)="","X",VLOOKUP(LEFT(N902,10),'Universo_BK-BIT'!$A$5:$E$10005,2,0))),"X")</f>
        <v>BK</v>
      </c>
      <c r="Q902" s="12">
        <f>IFERROR(IF(P902="X","",VLOOKUP(LEFT(N902,10),'Universo_BK-BIT'!$A$5:$E$10005,3,0)),"")</f>
        <v>14</v>
      </c>
      <c r="R902" s="14" t="e">
        <f t="shared" si="43"/>
        <v>#REF!</v>
      </c>
      <c r="S902" s="14" t="e">
        <f t="shared" si="44"/>
        <v>#N/A</v>
      </c>
      <c r="T902" s="14"/>
      <c r="U902" s="14" t="str">
        <f ca="1">IFERROR(IF(P902="X",IF(VLOOKUP(B902,'Oficios_-_pend_criticas'!$C$3:$J$4739,5,0)="","",IF(VLOOKUP(B902,'Oficios_-_pend_criticas'!$C$3:$J$4739,7,0)="",IF(TODAY()&gt;VLOOKUP(B902,'Oficios_-_pend_criticas'!$C$3:$J$4739,5,0),"X",""),IF(VLOOKUP(B902,'Oficios_-_pend_criticas'!$C$3:$J$4739,7,0)&gt;VLOOKUP(B902,'Oficios_-_pend_criticas'!$C$3:$J$4739,5,0),"X",""))),""),"")</f>
        <v/>
      </c>
      <c r="V902" s="14" t="str">
        <f ca="1">IFERROR(IF(Q902=0,IF(VLOOKUP(B902,'Oficios_-_pend_criticas'!$C$3:$J$4739,5,0)="","",IF(VLOOKUP(B902,'Oficios_-_pend_criticas'!$C$3:$J$4739,7,0)="",IF(TODAY()&gt;VLOOKUP(B902,'Oficios_-_pend_criticas'!$C$3:$J$4739,5,0),"X",""),IF(VLOOKUP(B902,'Oficios_-_pend_criticas'!$C$3:$J$4739,7,0)&gt;VLOOKUP(B902,'Oficios_-_pend_criticas'!$C$3:$J$4739,5,0),"X",""))),""),"")</f>
        <v/>
      </c>
      <c r="W902" s="14" t="str">
        <f ca="1">IFERROR(IF(P902&lt;&gt;"X",IF(Q902&gt;0,IF(VLOOKUP(B902,'Oficios_-_pend_criticas'!$C$4:$J$4739,5,0)="","",IF(VLOOKUP(B902,'Oficios_-_pend_criticas'!$C$4:$J$4739,7,0)="",IF(TODAY()&gt;VLOOKUP(B902,'Oficios_-_pend_criticas'!$C$4:$J$4739,5,0),"X",""),IF(VLOOKUP(B902,'Oficios_-_pend_criticas'!$C$4:$J$4739,7,0)&gt;VLOOKUP(B902,'Oficios_-_pend_criticas'!$C$4:$J$4739,5,0),"X",""))),""),""),"")</f>
        <v/>
      </c>
    </row>
    <row r="903" spans="1:23" ht="36.75" hidden="1" customHeight="1" x14ac:dyDescent="0.25">
      <c r="A903" s="9" t="str">
        <f t="shared" si="42"/>
        <v/>
      </c>
      <c r="B903" s="10" t="s">
        <v>2170</v>
      </c>
      <c r="C903" s="11" t="e">
        <f>IF(B903="","",VLOOKUP(B903,#REF!,6,0))</f>
        <v>#REF!</v>
      </c>
      <c r="D903" s="12" t="e">
        <f>IF(B903="","",VLOOKUP(B903,#REF!,22,0))</f>
        <v>#REF!</v>
      </c>
      <c r="E903" s="10" t="e">
        <f>IF(B903="","",VLOOKUP(B903,Consultas_públicas!$A$376:$G$3879,7,0))</f>
        <v>#N/A</v>
      </c>
      <c r="F903" s="12" t="s">
        <v>2125</v>
      </c>
      <c r="G903" s="13">
        <v>43578</v>
      </c>
      <c r="H903" s="14" t="str">
        <f>IFERROR(IF(VLOOKUP(B903,'Oficios_-_pend_criticas'!$C$4:$D$4739,2,0)="","","X"),"")</f>
        <v/>
      </c>
      <c r="I903" s="12"/>
      <c r="J903" s="13"/>
      <c r="K903" s="10"/>
      <c r="L903" s="12" t="str">
        <f>IFERROR(VLOOKUP(B903,Retorno_da_RFB!$D$3:$I$6388,5,0),"")</f>
        <v>063</v>
      </c>
      <c r="M903" s="13">
        <f>IFERROR(VLOOKUP(B903,Retorno_da_RFB!$D$3:$I$6388,6,0),"")</f>
        <v>43593</v>
      </c>
      <c r="N903" s="10" t="str">
        <f>IFERROR(VLOOKUP(B903,Retorno_da_RFB!$D$3:$I$6388,3,0),"")</f>
        <v>8514.10.10</v>
      </c>
      <c r="O903" s="10" t="str">
        <f>IFERROR(VLOOKUP(B903,Retorno_da_RFB!$D$3:$I$6388,4,0),"")</f>
        <v>Fornos horizontais de aquecimento indireto, por resistência elétrica, para têmpera de vidros planos e curvos, funcionamento bidirecional, operando em linha, por meio de transportadora de roletes de dupla direção, composto por: 1 seção de aquecimento, operando por meio de resistências elétricas com 2 zonas de aquecimento, superior e inferior; 1 seção de modelagem e resfriamento para têmpera de vidros curvos com raio mínimo de 550mm, dimensões máximas de 1.200 x 2.400mm e espessuras entre 4 e 19mm, operando com sistema automatizado com controle CLP, modelagem por transmutação, sem necessidade de molde, com curvatura ajustável por roletes sob pressão e resfriamento rápido; 1 seção de resfriamento rápido para têmpera de vidros planos com dimensões máximas de 2.440 x 4.200mm e espessuras entre 4 e 19mm, com sistema automatizado de resfriadores rápidos fixados acima e abaixo dos roletes de transmissão; 2 seções de carregamento/descarregamento com unidade motora elétrica para variação de sentido, operando em linha de roletes; 1 sistema de ventilação dotado de ventiladores, gabinetes de controle, válvula de ar, coletor de ar, e mecanismos de regulagem dos resfriadores superior e inferior; 1 sistema de controle e operação do aquecimento, do sistema de transporte em linha, do suprimento do ar, com interface homem-máquina (IHM) e controlador lógico programável (CLP).</v>
      </c>
      <c r="P903" s="12" t="str">
        <f>IFERROR(IF(N903="","",IF(VLOOKUP(LEFT(N903,10),'Universo_BK-BIT'!$A$5:$E$10005,2,0)="","X",VLOOKUP(LEFT(N903,10),'Universo_BK-BIT'!$A$5:$E$10005,2,0))),"X")</f>
        <v>BK</v>
      </c>
      <c r="Q903" s="12">
        <f>IFERROR(IF(P903="X","",VLOOKUP(LEFT(N903,10),'Universo_BK-BIT'!$A$5:$E$10005,3,0)),"")</f>
        <v>14</v>
      </c>
      <c r="R903" s="14" t="e">
        <f t="shared" si="43"/>
        <v>#REF!</v>
      </c>
      <c r="S903" s="14" t="e">
        <f t="shared" si="44"/>
        <v>#N/A</v>
      </c>
      <c r="T903" s="14"/>
      <c r="U903" s="14" t="str">
        <f ca="1">IFERROR(IF(P903="X",IF(VLOOKUP(B903,'Oficios_-_pend_criticas'!$C$3:$J$4739,5,0)="","",IF(VLOOKUP(B903,'Oficios_-_pend_criticas'!$C$3:$J$4739,7,0)="",IF(TODAY()&gt;VLOOKUP(B903,'Oficios_-_pend_criticas'!$C$3:$J$4739,5,0),"X",""),IF(VLOOKUP(B903,'Oficios_-_pend_criticas'!$C$3:$J$4739,7,0)&gt;VLOOKUP(B903,'Oficios_-_pend_criticas'!$C$3:$J$4739,5,0),"X",""))),""),"")</f>
        <v/>
      </c>
      <c r="V903" s="14" t="str">
        <f ca="1">IFERROR(IF(Q903=0,IF(VLOOKUP(B903,'Oficios_-_pend_criticas'!$C$3:$J$4739,5,0)="","",IF(VLOOKUP(B903,'Oficios_-_pend_criticas'!$C$3:$J$4739,7,0)="",IF(TODAY()&gt;VLOOKUP(B903,'Oficios_-_pend_criticas'!$C$3:$J$4739,5,0),"X",""),IF(VLOOKUP(B903,'Oficios_-_pend_criticas'!$C$3:$J$4739,7,0)&gt;VLOOKUP(B903,'Oficios_-_pend_criticas'!$C$3:$J$4739,5,0),"X",""))),""),"")</f>
        <v/>
      </c>
      <c r="W903" s="14" t="str">
        <f ca="1">IFERROR(IF(P903&lt;&gt;"X",IF(Q903&gt;0,IF(VLOOKUP(B903,'Oficios_-_pend_criticas'!$C$4:$J$4739,5,0)="","",IF(VLOOKUP(B903,'Oficios_-_pend_criticas'!$C$4:$J$4739,7,0)="",IF(TODAY()&gt;VLOOKUP(B903,'Oficios_-_pend_criticas'!$C$4:$J$4739,5,0),"X",""),IF(VLOOKUP(B903,'Oficios_-_pend_criticas'!$C$4:$J$4739,7,0)&gt;VLOOKUP(B903,'Oficios_-_pend_criticas'!$C$4:$J$4739,5,0),"X",""))),""),""),"")</f>
        <v/>
      </c>
    </row>
    <row r="904" spans="1:23" ht="36.75" hidden="1" customHeight="1" x14ac:dyDescent="0.25">
      <c r="A904" s="9" t="str">
        <f t="shared" si="42"/>
        <v/>
      </c>
      <c r="B904" s="10" t="s">
        <v>2172</v>
      </c>
      <c r="C904" s="11" t="e">
        <f>IF(B904="","",VLOOKUP(B904,#REF!,6,0))</f>
        <v>#REF!</v>
      </c>
      <c r="D904" s="12" t="e">
        <f>IF(B904="","",VLOOKUP(B904,#REF!,22,0))</f>
        <v>#REF!</v>
      </c>
      <c r="E904" s="10" t="e">
        <f>IF(B904="","",VLOOKUP(B904,Consultas_públicas!$A$376:$G$3879,7,0))</f>
        <v>#N/A</v>
      </c>
      <c r="F904" s="12" t="s">
        <v>2125</v>
      </c>
      <c r="G904" s="13">
        <v>43578</v>
      </c>
      <c r="H904" s="14" t="str">
        <f>IFERROR(IF(VLOOKUP(B904,'Oficios_-_pend_criticas'!$C$4:$D$4739,2,0)="","","X"),"")</f>
        <v/>
      </c>
      <c r="I904" s="12"/>
      <c r="J904" s="13"/>
      <c r="K904" s="10"/>
      <c r="L904" s="12" t="str">
        <f>IFERROR(VLOOKUP(B904,Retorno_da_RFB!$D$3:$I$6388,5,0),"")</f>
        <v>063</v>
      </c>
      <c r="M904" s="13">
        <f>IFERROR(VLOOKUP(B904,Retorno_da_RFB!$D$3:$I$6388,6,0),"")</f>
        <v>43593</v>
      </c>
      <c r="N904" s="10" t="str">
        <f>IFERROR(VLOOKUP(B904,Retorno_da_RFB!$D$3:$I$6388,3,0),"")</f>
        <v>9015.80.90</v>
      </c>
      <c r="O904" s="10" t="str">
        <f>IFERROR(VLOOKUP(B904,Retorno_da_RFB!$D$3:$I$6388,4,0),"")</f>
        <v>Aparelhos de monitoramento de condições de tempo, que fornecem as principais informações ambientais para auxílio na aproximação segura e ancoragem de embarcações ao berço, com faixa de medição de vento entre  0 e 60m/s, de temperatura entre - 52°C e 60°C, de humidade relativa entre 0 e 100% e de pressão atmosférica entre 600 e 1.100hPa,  contendo um pau-de-carga metálico para fixação e disposição dos instrumentos de medição de: correntes marinhas (correntômetro), movimento de ondas próximas ao berço de atracação, temperatura e pressão atmosféricas e velocidade do vento (intensidade e direção), marégrafo, além de âncora de aço, painel de controle local.</v>
      </c>
      <c r="P904" s="12" t="str">
        <f>IFERROR(IF(N904="","",IF(VLOOKUP(LEFT(N904,10),'Universo_BK-BIT'!$A$5:$E$10005,2,0)="","X",VLOOKUP(LEFT(N904,10),'Universo_BK-BIT'!$A$5:$E$10005,2,0))),"X")</f>
        <v>BK</v>
      </c>
      <c r="Q904" s="12">
        <f>IFERROR(IF(P904="X","",VLOOKUP(LEFT(N904,10),'Universo_BK-BIT'!$A$5:$E$10005,3,0)),"")</f>
        <v>14</v>
      </c>
      <c r="R904" s="14" t="e">
        <f t="shared" si="43"/>
        <v>#REF!</v>
      </c>
      <c r="S904" s="14" t="e">
        <f t="shared" si="44"/>
        <v>#N/A</v>
      </c>
      <c r="T904" s="14"/>
      <c r="U904" s="14" t="str">
        <f ca="1">IFERROR(IF(P904="X",IF(VLOOKUP(B904,'Oficios_-_pend_criticas'!$C$3:$J$4739,5,0)="","",IF(VLOOKUP(B904,'Oficios_-_pend_criticas'!$C$3:$J$4739,7,0)="",IF(TODAY()&gt;VLOOKUP(B904,'Oficios_-_pend_criticas'!$C$3:$J$4739,5,0),"X",""),IF(VLOOKUP(B904,'Oficios_-_pend_criticas'!$C$3:$J$4739,7,0)&gt;VLOOKUP(B904,'Oficios_-_pend_criticas'!$C$3:$J$4739,5,0),"X",""))),""),"")</f>
        <v/>
      </c>
      <c r="V904" s="14" t="str">
        <f ca="1">IFERROR(IF(Q904=0,IF(VLOOKUP(B904,'Oficios_-_pend_criticas'!$C$3:$J$4739,5,0)="","",IF(VLOOKUP(B904,'Oficios_-_pend_criticas'!$C$3:$J$4739,7,0)="",IF(TODAY()&gt;VLOOKUP(B904,'Oficios_-_pend_criticas'!$C$3:$J$4739,5,0),"X",""),IF(VLOOKUP(B904,'Oficios_-_pend_criticas'!$C$3:$J$4739,7,0)&gt;VLOOKUP(B904,'Oficios_-_pend_criticas'!$C$3:$J$4739,5,0),"X",""))),""),"")</f>
        <v/>
      </c>
      <c r="W904" s="14" t="str">
        <f ca="1">IFERROR(IF(P904&lt;&gt;"X",IF(Q904&gt;0,IF(VLOOKUP(B904,'Oficios_-_pend_criticas'!$C$4:$J$4739,5,0)="","",IF(VLOOKUP(B904,'Oficios_-_pend_criticas'!$C$4:$J$4739,7,0)="",IF(TODAY()&gt;VLOOKUP(B904,'Oficios_-_pend_criticas'!$C$4:$J$4739,5,0),"X",""),IF(VLOOKUP(B904,'Oficios_-_pend_criticas'!$C$4:$J$4739,7,0)&gt;VLOOKUP(B904,'Oficios_-_pend_criticas'!$C$4:$J$4739,5,0),"X",""))),""),""),"")</f>
        <v/>
      </c>
    </row>
    <row r="905" spans="1:23" ht="36.75" hidden="1" customHeight="1" x14ac:dyDescent="0.25">
      <c r="A905" s="9" t="str">
        <f t="shared" si="42"/>
        <v/>
      </c>
      <c r="B905" s="10" t="s">
        <v>2174</v>
      </c>
      <c r="C905" s="11" t="e">
        <f>IF(B905="","",VLOOKUP(B905,#REF!,6,0))</f>
        <v>#REF!</v>
      </c>
      <c r="D905" s="12" t="e">
        <f>IF(B905="","",VLOOKUP(B905,#REF!,22,0))</f>
        <v>#REF!</v>
      </c>
      <c r="E905" s="10" t="e">
        <f>IF(B905="","",VLOOKUP(B905,Consultas_públicas!$A$376:$G$3879,7,0))</f>
        <v>#N/A</v>
      </c>
      <c r="F905" s="12" t="s">
        <v>2125</v>
      </c>
      <c r="G905" s="13">
        <v>43578</v>
      </c>
      <c r="H905" s="14" t="str">
        <f>IFERROR(IF(VLOOKUP(B905,'Oficios_-_pend_criticas'!$C$4:$D$4739,2,0)="","","X"),"")</f>
        <v/>
      </c>
      <c r="I905" s="12"/>
      <c r="J905" s="13"/>
      <c r="K905" s="10"/>
      <c r="L905" s="12" t="str">
        <f>IFERROR(VLOOKUP(B905,Retorno_da_RFB!$D$3:$I$6388,5,0),"")</f>
        <v>063</v>
      </c>
      <c r="M905" s="13">
        <f>IFERROR(VLOOKUP(B905,Retorno_da_RFB!$D$3:$I$6388,6,0),"")</f>
        <v>43593</v>
      </c>
      <c r="N905" s="10" t="str">
        <f>IFERROR(VLOOKUP(B905,Retorno_da_RFB!$D$3:$I$6388,3,0),"")</f>
        <v>8480.71.00</v>
      </c>
      <c r="O905" s="10" t="str">
        <f>IFERROR(VLOOKUP(B905,Retorno_da_RFB!$D$3:$I$6388,4,0),"")</f>
        <v>Moldes de 48 cavidades (cold half) para fabricação de preformas de politereftalato de etileno (PET) de 41,4g e 48 machos intercambiáveis para fabricação de preformas de politereftalato de etileno (PET) de 37g, com suas respectivas peças de reposição intercambiáveis, distância entre centros de cavidades de 60(V) x 152(H) mm confeccionados em aço especial e anticorrosivo, e diâmetros dos gargalos (interrompidos) de 33mm, com capacidade de produção igual ou superior a 15.000 preformas/hora, com machos tratados com titânio, cavidades, suportes e demais componentes moldantes intercambiáveis, dotados de placas extratoras para retirada das preformas por meio de ar comprimido e resfriamento duplo nas castanhas, com tubos de resfriamento, projetados e desenvolvidos especificamente para uso em máquinas injetoras de 3.500Kn.</v>
      </c>
      <c r="P905" s="12" t="str">
        <f>IFERROR(IF(N905="","",IF(VLOOKUP(LEFT(N905,10),'Universo_BK-BIT'!$A$5:$E$10005,2,0)="","X",VLOOKUP(LEFT(N905,10),'Universo_BK-BIT'!$A$5:$E$10005,2,0))),"X")</f>
        <v>BK</v>
      </c>
      <c r="Q905" s="12">
        <f>IFERROR(IF(P905="X","",VLOOKUP(LEFT(N905,10),'Universo_BK-BIT'!$A$5:$E$10005,3,0)),"")</f>
        <v>14</v>
      </c>
      <c r="R905" s="14" t="e">
        <f t="shared" si="43"/>
        <v>#REF!</v>
      </c>
      <c r="S905" s="14" t="e">
        <f t="shared" si="44"/>
        <v>#N/A</v>
      </c>
      <c r="T905" s="14"/>
      <c r="U905" s="14" t="str">
        <f ca="1">IFERROR(IF(P905="X",IF(VLOOKUP(B905,'Oficios_-_pend_criticas'!$C$3:$J$4739,5,0)="","",IF(VLOOKUP(B905,'Oficios_-_pend_criticas'!$C$3:$J$4739,7,0)="",IF(TODAY()&gt;VLOOKUP(B905,'Oficios_-_pend_criticas'!$C$3:$J$4739,5,0),"X",""),IF(VLOOKUP(B905,'Oficios_-_pend_criticas'!$C$3:$J$4739,7,0)&gt;VLOOKUP(B905,'Oficios_-_pend_criticas'!$C$3:$J$4739,5,0),"X",""))),""),"")</f>
        <v/>
      </c>
      <c r="V905" s="14" t="str">
        <f ca="1">IFERROR(IF(Q905=0,IF(VLOOKUP(B905,'Oficios_-_pend_criticas'!$C$3:$J$4739,5,0)="","",IF(VLOOKUP(B905,'Oficios_-_pend_criticas'!$C$3:$J$4739,7,0)="",IF(TODAY()&gt;VLOOKUP(B905,'Oficios_-_pend_criticas'!$C$3:$J$4739,5,0),"X",""),IF(VLOOKUP(B905,'Oficios_-_pend_criticas'!$C$3:$J$4739,7,0)&gt;VLOOKUP(B905,'Oficios_-_pend_criticas'!$C$3:$J$4739,5,0),"X",""))),""),"")</f>
        <v/>
      </c>
      <c r="W905" s="14" t="str">
        <f ca="1">IFERROR(IF(P905&lt;&gt;"X",IF(Q905&gt;0,IF(VLOOKUP(B905,'Oficios_-_pend_criticas'!$C$4:$J$4739,5,0)="","",IF(VLOOKUP(B905,'Oficios_-_pend_criticas'!$C$4:$J$4739,7,0)="",IF(TODAY()&gt;VLOOKUP(B905,'Oficios_-_pend_criticas'!$C$4:$J$4739,5,0),"X",""),IF(VLOOKUP(B905,'Oficios_-_pend_criticas'!$C$4:$J$4739,7,0)&gt;VLOOKUP(B905,'Oficios_-_pend_criticas'!$C$4:$J$4739,5,0),"X",""))),""),""),"")</f>
        <v/>
      </c>
    </row>
    <row r="906" spans="1:23" ht="36.75" hidden="1" customHeight="1" x14ac:dyDescent="0.25">
      <c r="A906" s="9" t="str">
        <f t="shared" si="42"/>
        <v/>
      </c>
      <c r="B906" s="10" t="s">
        <v>2176</v>
      </c>
      <c r="C906" s="11" t="e">
        <f>IF(B906="","",VLOOKUP(B906,#REF!,6,0))</f>
        <v>#REF!</v>
      </c>
      <c r="D906" s="12" t="e">
        <f>IF(B906="","",VLOOKUP(B906,#REF!,22,0))</f>
        <v>#REF!</v>
      </c>
      <c r="E906" s="10" t="e">
        <f>IF(B906="","",VLOOKUP(B906,Consultas_públicas!$A$376:$G$3879,7,0))</f>
        <v>#N/A</v>
      </c>
      <c r="F906" s="12" t="s">
        <v>2125</v>
      </c>
      <c r="G906" s="13">
        <v>43578</v>
      </c>
      <c r="H906" s="14" t="str">
        <f>IFERROR(IF(VLOOKUP(B906,'Oficios_-_pend_criticas'!$C$4:$D$4739,2,0)="","","X"),"")</f>
        <v/>
      </c>
      <c r="I906" s="12"/>
      <c r="J906" s="13"/>
      <c r="K906" s="10"/>
      <c r="L906" s="12" t="str">
        <f>IFERROR(VLOOKUP(B906,Retorno_da_RFB!$D$3:$I$6388,5,0),"")</f>
        <v>063</v>
      </c>
      <c r="M906" s="13">
        <f>IFERROR(VLOOKUP(B906,Retorno_da_RFB!$D$3:$I$6388,6,0),"")</f>
        <v>43593</v>
      </c>
      <c r="N906" s="10" t="str">
        <f>IFERROR(VLOOKUP(B906,Retorno_da_RFB!$D$3:$I$6388,3,0),"")</f>
        <v>8480.71.00</v>
      </c>
      <c r="O906" s="10" t="str">
        <f>IFERROR(VLOOKUP(B906,Retorno_da_RFB!$D$3:$I$6388,4,0),"")</f>
        <v>Moldes de 48 cavidades (cold half) para fabricação de preformas de politereftalato de etileno (PET) de 33g e diâmetro do gargalo (interrompidos) de 38mm, com jogo de machos intercambiáveis para fabricação de preformas de politereftalato de etileno (PET) de 28g, com suas respectivas peças de reposição intercambiáveis, distância entre centros de cavidades de 60(V) x 152(H)mm, confeccionados em aço especial e anticorrosivos, com machos tratados com titânio, cavidades, suportes e demais componentes moldantes intercambiáveis, dotados de placas extratoras para retirada das preformas através de ar comprimido e resfriamento duplo nas castanhas, com tubos de resfriamento, projetados e desenvolvidos especificamente para uso em máquinas injetoras de 3.500Kn.</v>
      </c>
      <c r="P906" s="12" t="str">
        <f>IFERROR(IF(N906="","",IF(VLOOKUP(LEFT(N906,10),'Universo_BK-BIT'!$A$5:$E$10005,2,0)="","X",VLOOKUP(LEFT(N906,10),'Universo_BK-BIT'!$A$5:$E$10005,2,0))),"X")</f>
        <v>BK</v>
      </c>
      <c r="Q906" s="12">
        <f>IFERROR(IF(P906="X","",VLOOKUP(LEFT(N906,10),'Universo_BK-BIT'!$A$5:$E$10005,3,0)),"")</f>
        <v>14</v>
      </c>
      <c r="R906" s="14" t="e">
        <f t="shared" si="43"/>
        <v>#REF!</v>
      </c>
      <c r="S906" s="14" t="e">
        <f t="shared" si="44"/>
        <v>#N/A</v>
      </c>
      <c r="T906" s="14"/>
      <c r="U906" s="14" t="str">
        <f ca="1">IFERROR(IF(P906="X",IF(VLOOKUP(B906,'Oficios_-_pend_criticas'!$C$3:$J$4739,5,0)="","",IF(VLOOKUP(B906,'Oficios_-_pend_criticas'!$C$3:$J$4739,7,0)="",IF(TODAY()&gt;VLOOKUP(B906,'Oficios_-_pend_criticas'!$C$3:$J$4739,5,0),"X",""),IF(VLOOKUP(B906,'Oficios_-_pend_criticas'!$C$3:$J$4739,7,0)&gt;VLOOKUP(B906,'Oficios_-_pend_criticas'!$C$3:$J$4739,5,0),"X",""))),""),"")</f>
        <v/>
      </c>
      <c r="V906" s="14" t="str">
        <f ca="1">IFERROR(IF(Q906=0,IF(VLOOKUP(B906,'Oficios_-_pend_criticas'!$C$3:$J$4739,5,0)="","",IF(VLOOKUP(B906,'Oficios_-_pend_criticas'!$C$3:$J$4739,7,0)="",IF(TODAY()&gt;VLOOKUP(B906,'Oficios_-_pend_criticas'!$C$3:$J$4739,5,0),"X",""),IF(VLOOKUP(B906,'Oficios_-_pend_criticas'!$C$3:$J$4739,7,0)&gt;VLOOKUP(B906,'Oficios_-_pend_criticas'!$C$3:$J$4739,5,0),"X",""))),""),"")</f>
        <v/>
      </c>
      <c r="W906" s="14" t="str">
        <f ca="1">IFERROR(IF(P906&lt;&gt;"X",IF(Q906&gt;0,IF(VLOOKUP(B906,'Oficios_-_pend_criticas'!$C$4:$J$4739,5,0)="","",IF(VLOOKUP(B906,'Oficios_-_pend_criticas'!$C$4:$J$4739,7,0)="",IF(TODAY()&gt;VLOOKUP(B906,'Oficios_-_pend_criticas'!$C$4:$J$4739,5,0),"X",""),IF(VLOOKUP(B906,'Oficios_-_pend_criticas'!$C$4:$J$4739,7,0)&gt;VLOOKUP(B906,'Oficios_-_pend_criticas'!$C$4:$J$4739,5,0),"X",""))),""),""),"")</f>
        <v/>
      </c>
    </row>
    <row r="907" spans="1:23" ht="36.75" hidden="1" customHeight="1" x14ac:dyDescent="0.25">
      <c r="A907" s="9" t="str">
        <f t="shared" si="42"/>
        <v/>
      </c>
      <c r="B907" s="10" t="s">
        <v>2178</v>
      </c>
      <c r="C907" s="11" t="e">
        <f>IF(B907="","",VLOOKUP(B907,#REF!,6,0))</f>
        <v>#REF!</v>
      </c>
      <c r="D907" s="12" t="e">
        <f>IF(B907="","",VLOOKUP(B907,#REF!,22,0))</f>
        <v>#REF!</v>
      </c>
      <c r="E907" s="10" t="e">
        <f>IF(B907="","",VLOOKUP(B907,Consultas_públicas!$A$376:$G$3879,7,0))</f>
        <v>#N/A</v>
      </c>
      <c r="F907" s="12" t="s">
        <v>2125</v>
      </c>
      <c r="G907" s="13">
        <v>43578</v>
      </c>
      <c r="H907" s="14" t="str">
        <f>IFERROR(IF(VLOOKUP(B907,'Oficios_-_pend_criticas'!$C$4:$D$4739,2,0)="","","X"),"")</f>
        <v/>
      </c>
      <c r="I907" s="12"/>
      <c r="J907" s="13"/>
      <c r="K907" s="10"/>
      <c r="L907" s="12" t="str">
        <f>IFERROR(VLOOKUP(B907,Retorno_da_RFB!$D$3:$I$6388,5,0),"")</f>
        <v>063</v>
      </c>
      <c r="M907" s="13">
        <f>IFERROR(VLOOKUP(B907,Retorno_da_RFB!$D$3:$I$6388,6,0),"")</f>
        <v>43593</v>
      </c>
      <c r="N907" s="10" t="str">
        <f>IFERROR(VLOOKUP(B907,Retorno_da_RFB!$D$3:$I$6388,3,0),"")</f>
        <v>8419.39.00</v>
      </c>
      <c r="O907" s="10" t="str">
        <f>IFERROR(VLOOKUP(B907,Retorno_da_RFB!$D$3:$I$6388,4,0),"")</f>
        <v>Secadores industriais a gás, horizontal modular a rolos, para a produção de pisos e revestimentos cerâmicos, com 3, 5 ou 7 planos sobrepostos, com sistema de hiperventilação de recirculação interna por conjunto de flautas metálicas perfuradas posicionadas acima e abaixo dos planos de rolos, conjunto de tubulações externas e internas para a distribuição do fluxo de ar, reaquecimento e extração de ar úmido, com queimadores com potência térmica individual máxima de até 300 kW, ventiladores centrífugos e termopares, com monitoramento pelo quadro elétrico de controle, módulos individuais com comprimento de 2.800 mm e boca livre de entrada de até 3.070 mm, construído em estruturas metálicas com revestimento interno térmico isolante em placas de lã de rocha e material rígido isolante térmico.</v>
      </c>
      <c r="P907" s="12" t="str">
        <f>IFERROR(IF(N907="","",IF(VLOOKUP(LEFT(N907,10),'Universo_BK-BIT'!$A$5:$E$10005,2,0)="","X",VLOOKUP(LEFT(N907,10),'Universo_BK-BIT'!$A$5:$E$10005,2,0))),"X")</f>
        <v>BK</v>
      </c>
      <c r="Q907" s="12">
        <f>IFERROR(IF(P907="X","",VLOOKUP(LEFT(N907,10),'Universo_BK-BIT'!$A$5:$E$10005,3,0)),"")</f>
        <v>14</v>
      </c>
      <c r="R907" s="14" t="e">
        <f t="shared" si="43"/>
        <v>#REF!</v>
      </c>
      <c r="S907" s="14" t="e">
        <f t="shared" si="44"/>
        <v>#N/A</v>
      </c>
      <c r="T907" s="14"/>
      <c r="U907" s="14" t="str">
        <f ca="1">IFERROR(IF(P907="X",IF(VLOOKUP(B907,'Oficios_-_pend_criticas'!$C$3:$J$4739,5,0)="","",IF(VLOOKUP(B907,'Oficios_-_pend_criticas'!$C$3:$J$4739,7,0)="",IF(TODAY()&gt;VLOOKUP(B907,'Oficios_-_pend_criticas'!$C$3:$J$4739,5,0),"X",""),IF(VLOOKUP(B907,'Oficios_-_pend_criticas'!$C$3:$J$4739,7,0)&gt;VLOOKUP(B907,'Oficios_-_pend_criticas'!$C$3:$J$4739,5,0),"X",""))),""),"")</f>
        <v/>
      </c>
      <c r="V907" s="14" t="str">
        <f ca="1">IFERROR(IF(Q907=0,IF(VLOOKUP(B907,'Oficios_-_pend_criticas'!$C$3:$J$4739,5,0)="","",IF(VLOOKUP(B907,'Oficios_-_pend_criticas'!$C$3:$J$4739,7,0)="",IF(TODAY()&gt;VLOOKUP(B907,'Oficios_-_pend_criticas'!$C$3:$J$4739,5,0),"X",""),IF(VLOOKUP(B907,'Oficios_-_pend_criticas'!$C$3:$J$4739,7,0)&gt;VLOOKUP(B907,'Oficios_-_pend_criticas'!$C$3:$J$4739,5,0),"X",""))),""),"")</f>
        <v/>
      </c>
      <c r="W907" s="14" t="str">
        <f ca="1">IFERROR(IF(P907&lt;&gt;"X",IF(Q907&gt;0,IF(VLOOKUP(B907,'Oficios_-_pend_criticas'!$C$4:$J$4739,5,0)="","",IF(VLOOKUP(B907,'Oficios_-_pend_criticas'!$C$4:$J$4739,7,0)="",IF(TODAY()&gt;VLOOKUP(B907,'Oficios_-_pend_criticas'!$C$4:$J$4739,5,0),"X",""),IF(VLOOKUP(B907,'Oficios_-_pend_criticas'!$C$4:$J$4739,7,0)&gt;VLOOKUP(B907,'Oficios_-_pend_criticas'!$C$4:$J$4739,5,0),"X",""))),""),""),"")</f>
        <v/>
      </c>
    </row>
    <row r="908" spans="1:23" ht="36.75" hidden="1" customHeight="1" x14ac:dyDescent="0.25">
      <c r="A908" s="9" t="str">
        <f t="shared" si="42"/>
        <v/>
      </c>
      <c r="B908" s="10" t="s">
        <v>2180</v>
      </c>
      <c r="C908" s="11" t="e">
        <f>IF(B908="","",VLOOKUP(B908,#REF!,6,0))</f>
        <v>#REF!</v>
      </c>
      <c r="D908" s="12" t="e">
        <f>IF(B908="","",VLOOKUP(B908,#REF!,22,0))</f>
        <v>#REF!</v>
      </c>
      <c r="E908" s="10" t="e">
        <f>IF(B908="","",VLOOKUP(B908,Consultas_públicas!$A$376:$G$3879,7,0))</f>
        <v>#N/A</v>
      </c>
      <c r="F908" s="12" t="s">
        <v>2125</v>
      </c>
      <c r="G908" s="13">
        <v>43578</v>
      </c>
      <c r="H908" s="14" t="str">
        <f>IFERROR(IF(VLOOKUP(B908,'Oficios_-_pend_criticas'!$C$4:$D$4739,2,0)="","","X"),"")</f>
        <v/>
      </c>
      <c r="I908" s="12"/>
      <c r="J908" s="13"/>
      <c r="K908" s="10"/>
      <c r="L908" s="12" t="str">
        <f>IFERROR(VLOOKUP(B908,Retorno_da_RFB!$D$3:$I$6388,5,0),"")</f>
        <v>063</v>
      </c>
      <c r="M908" s="13">
        <f>IFERROR(VLOOKUP(B908,Retorno_da_RFB!$D$3:$I$6388,6,0),"")</f>
        <v>43593</v>
      </c>
      <c r="N908" s="10" t="str">
        <f>IFERROR(VLOOKUP(B908,Retorno_da_RFB!$D$3:$I$6388,3,0),"")</f>
        <v>8462.99.90</v>
      </c>
      <c r="O908" s="10" t="str">
        <f>IFERROR(VLOOKUP(B908,Retorno_da_RFB!$D$3:$I$6388,4,0),"")</f>
        <v>Combinações de máquinas para alinhamento e tensionamento de lâminas de serra de fita, composto de uma bancada de estrutura metálica com a mesa de madeira e um bigorna de endireitamento, com um tensionador para lâminas de serra de fita até 300mm, composta dispositivos eletromecânicos para laminação, de largura para laminas de serras fitas até 12,0m de comprimento, equipado com 5 pedestais com rolos, com 4 rolos defletores corrediços, com um contra rolo regulável, com 8 rolos adicionais, com régua de alinhamento/calibre, com martelo de pena e de bola, e conjunto de rolos laminadores.</v>
      </c>
      <c r="P908" s="12" t="str">
        <f>IFERROR(IF(N908="","",IF(VLOOKUP(LEFT(N908,10),'Universo_BK-BIT'!$A$5:$E$10005,2,0)="","X",VLOOKUP(LEFT(N908,10),'Universo_BK-BIT'!$A$5:$E$10005,2,0))),"X")</f>
        <v>BK</v>
      </c>
      <c r="Q908" s="12">
        <f>IFERROR(IF(P908="X","",VLOOKUP(LEFT(N908,10),'Universo_BK-BIT'!$A$5:$E$10005,3,0)),"")</f>
        <v>14</v>
      </c>
      <c r="R908" s="14" t="e">
        <f t="shared" si="43"/>
        <v>#REF!</v>
      </c>
      <c r="S908" s="14" t="e">
        <f t="shared" si="44"/>
        <v>#N/A</v>
      </c>
      <c r="T908" s="14"/>
      <c r="U908" s="14" t="str">
        <f ca="1">IFERROR(IF(P908="X",IF(VLOOKUP(B908,'Oficios_-_pend_criticas'!$C$3:$J$4739,5,0)="","",IF(VLOOKUP(B908,'Oficios_-_pend_criticas'!$C$3:$J$4739,7,0)="",IF(TODAY()&gt;VLOOKUP(B908,'Oficios_-_pend_criticas'!$C$3:$J$4739,5,0),"X",""),IF(VLOOKUP(B908,'Oficios_-_pend_criticas'!$C$3:$J$4739,7,0)&gt;VLOOKUP(B908,'Oficios_-_pend_criticas'!$C$3:$J$4739,5,0),"X",""))),""),"")</f>
        <v/>
      </c>
      <c r="V908" s="14" t="str">
        <f ca="1">IFERROR(IF(Q908=0,IF(VLOOKUP(B908,'Oficios_-_pend_criticas'!$C$3:$J$4739,5,0)="","",IF(VLOOKUP(B908,'Oficios_-_pend_criticas'!$C$3:$J$4739,7,0)="",IF(TODAY()&gt;VLOOKUP(B908,'Oficios_-_pend_criticas'!$C$3:$J$4739,5,0),"X",""),IF(VLOOKUP(B908,'Oficios_-_pend_criticas'!$C$3:$J$4739,7,0)&gt;VLOOKUP(B908,'Oficios_-_pend_criticas'!$C$3:$J$4739,5,0),"X",""))),""),"")</f>
        <v/>
      </c>
      <c r="W908" s="14" t="str">
        <f ca="1">IFERROR(IF(P908&lt;&gt;"X",IF(Q908&gt;0,IF(VLOOKUP(B908,'Oficios_-_pend_criticas'!$C$4:$J$4739,5,0)="","",IF(VLOOKUP(B908,'Oficios_-_pend_criticas'!$C$4:$J$4739,7,0)="",IF(TODAY()&gt;VLOOKUP(B908,'Oficios_-_pend_criticas'!$C$4:$J$4739,5,0),"X",""),IF(VLOOKUP(B908,'Oficios_-_pend_criticas'!$C$4:$J$4739,7,0)&gt;VLOOKUP(B908,'Oficios_-_pend_criticas'!$C$4:$J$4739,5,0),"X",""))),""),""),"")</f>
        <v/>
      </c>
    </row>
    <row r="909" spans="1:23" ht="36.75" hidden="1" customHeight="1" x14ac:dyDescent="0.25">
      <c r="A909" s="9" t="str">
        <f t="shared" si="42"/>
        <v/>
      </c>
      <c r="B909" s="10" t="s">
        <v>2182</v>
      </c>
      <c r="C909" s="11" t="e">
        <f>IF(B909="","",VLOOKUP(B909,#REF!,6,0))</f>
        <v>#REF!</v>
      </c>
      <c r="D909" s="12" t="e">
        <f>IF(B909="","",VLOOKUP(B909,#REF!,22,0))</f>
        <v>#REF!</v>
      </c>
      <c r="E909" s="10" t="e">
        <f>IF(B909="","",VLOOKUP(B909,Consultas_públicas!$A$376:$G$3879,7,0))</f>
        <v>#N/A</v>
      </c>
      <c r="F909" s="12" t="s">
        <v>2125</v>
      </c>
      <c r="G909" s="13">
        <v>43578</v>
      </c>
      <c r="H909" s="14" t="str">
        <f>IFERROR(IF(VLOOKUP(B909,'Oficios_-_pend_criticas'!$C$4:$D$4739,2,0)="","","X"),"")</f>
        <v/>
      </c>
      <c r="I909" s="12"/>
      <c r="J909" s="13"/>
      <c r="K909" s="10"/>
      <c r="L909" s="12" t="str">
        <f>IFERROR(VLOOKUP(B909,Retorno_da_RFB!$D$3:$I$6388,5,0),"")</f>
        <v>063</v>
      </c>
      <c r="M909" s="13">
        <f>IFERROR(VLOOKUP(B909,Retorno_da_RFB!$D$3:$I$6388,6,0),"")</f>
        <v>43593</v>
      </c>
      <c r="N909" s="10" t="str">
        <f>IFERROR(VLOOKUP(B909,Retorno_da_RFB!$D$3:$I$6388,3,0),"")</f>
        <v>8422.40.90</v>
      </c>
      <c r="O909" s="10" t="str">
        <f>IFERROR(VLOOKUP(B909,Retorno_da_RFB!$D$3:$I$6388,4,0),"")</f>
        <v>Combinações de máquinas para envelopar individualmente e embalar em caixas de papelão tabletes de chocolate, com capacidade de produção de até 34 caixas por minuto compostas por: gôndola reguladora de fluxo  “buffer” com 184 níveis de armazenamento e saída de nível duplo; envelopadora servo-acionada de alta velocidade com capacidade de até 580 envelopes por minuto; modulo de alimentação para alinhamento, inspeção e rejeição de produtos defeituosos; sistema de transporte e sincronismo; e encartuchadora vertical com velocidade de 34 caixas por minuto (580 produtos por minuto) dotada de sistema de movimentação suave de produto com capacidade de operar tanto “on edge” (alocados dentro do cartucho com o sentido da altura do tablete) quanto “on flat” (com a base do tablete voltada para baixo).</v>
      </c>
      <c r="P909" s="12" t="str">
        <f>IFERROR(IF(N909="","",IF(VLOOKUP(LEFT(N909,10),'Universo_BK-BIT'!$A$5:$E$10005,2,0)="","X",VLOOKUP(LEFT(N909,10),'Universo_BK-BIT'!$A$5:$E$10005,2,0))),"X")</f>
        <v>BK</v>
      </c>
      <c r="Q909" s="12">
        <f>IFERROR(IF(P909="X","",VLOOKUP(LEFT(N909,10),'Universo_BK-BIT'!$A$5:$E$10005,3,0)),"")</f>
        <v>14</v>
      </c>
      <c r="R909" s="14" t="e">
        <f t="shared" si="43"/>
        <v>#REF!</v>
      </c>
      <c r="S909" s="14" t="e">
        <f t="shared" si="44"/>
        <v>#N/A</v>
      </c>
      <c r="T909" s="14"/>
      <c r="U909" s="14" t="str">
        <f ca="1">IFERROR(IF(P909="X",IF(VLOOKUP(B909,'Oficios_-_pend_criticas'!$C$3:$J$4739,5,0)="","",IF(VLOOKUP(B909,'Oficios_-_pend_criticas'!$C$3:$J$4739,7,0)="",IF(TODAY()&gt;VLOOKUP(B909,'Oficios_-_pend_criticas'!$C$3:$J$4739,5,0),"X",""),IF(VLOOKUP(B909,'Oficios_-_pend_criticas'!$C$3:$J$4739,7,0)&gt;VLOOKUP(B909,'Oficios_-_pend_criticas'!$C$3:$J$4739,5,0),"X",""))),""),"")</f>
        <v/>
      </c>
      <c r="V909" s="14" t="str">
        <f ca="1">IFERROR(IF(Q909=0,IF(VLOOKUP(B909,'Oficios_-_pend_criticas'!$C$3:$J$4739,5,0)="","",IF(VLOOKUP(B909,'Oficios_-_pend_criticas'!$C$3:$J$4739,7,0)="",IF(TODAY()&gt;VLOOKUP(B909,'Oficios_-_pend_criticas'!$C$3:$J$4739,5,0),"X",""),IF(VLOOKUP(B909,'Oficios_-_pend_criticas'!$C$3:$J$4739,7,0)&gt;VLOOKUP(B909,'Oficios_-_pend_criticas'!$C$3:$J$4739,5,0),"X",""))),""),"")</f>
        <v/>
      </c>
      <c r="W909" s="14" t="str">
        <f ca="1">IFERROR(IF(P909&lt;&gt;"X",IF(Q909&gt;0,IF(VLOOKUP(B909,'Oficios_-_pend_criticas'!$C$4:$J$4739,5,0)="","",IF(VLOOKUP(B909,'Oficios_-_pend_criticas'!$C$4:$J$4739,7,0)="",IF(TODAY()&gt;VLOOKUP(B909,'Oficios_-_pend_criticas'!$C$4:$J$4739,5,0),"X",""),IF(VLOOKUP(B909,'Oficios_-_pend_criticas'!$C$4:$J$4739,7,0)&gt;VLOOKUP(B909,'Oficios_-_pend_criticas'!$C$4:$J$4739,5,0),"X",""))),""),""),"")</f>
        <v/>
      </c>
    </row>
    <row r="910" spans="1:23" ht="36.75" hidden="1" customHeight="1" x14ac:dyDescent="0.25">
      <c r="A910" s="9" t="str">
        <f t="shared" si="42"/>
        <v/>
      </c>
      <c r="B910" s="10" t="s">
        <v>2184</v>
      </c>
      <c r="C910" s="11" t="e">
        <f>IF(B910="","",VLOOKUP(B910,#REF!,6,0))</f>
        <v>#REF!</v>
      </c>
      <c r="D910" s="12" t="e">
        <f>IF(B910="","",VLOOKUP(B910,#REF!,22,0))</f>
        <v>#REF!</v>
      </c>
      <c r="E910" s="10" t="e">
        <f>IF(B910="","",VLOOKUP(B910,Consultas_públicas!$A$376:$G$3879,7,0))</f>
        <v>#N/A</v>
      </c>
      <c r="F910" s="12" t="s">
        <v>2125</v>
      </c>
      <c r="G910" s="13">
        <v>43578</v>
      </c>
      <c r="H910" s="14" t="str">
        <f>IFERROR(IF(VLOOKUP(B910,'Oficios_-_pend_criticas'!$C$4:$D$4739,2,0)="","","X"),"")</f>
        <v/>
      </c>
      <c r="I910" s="12"/>
      <c r="J910" s="13"/>
      <c r="K910" s="10"/>
      <c r="L910" s="12" t="str">
        <f>IFERROR(VLOOKUP(B910,Retorno_da_RFB!$D$3:$I$6388,5,0),"")</f>
        <v>063</v>
      </c>
      <c r="M910" s="13">
        <f>IFERROR(VLOOKUP(B910,Retorno_da_RFB!$D$3:$I$6388,6,0),"")</f>
        <v>43593</v>
      </c>
      <c r="N910" s="10" t="str">
        <f>IFERROR(VLOOKUP(B910,Retorno_da_RFB!$D$3:$I$6388,3,0),"")</f>
        <v>8422.40.90</v>
      </c>
      <c r="O910" s="10" t="str">
        <f>IFERROR(VLOOKUP(B910,Retorno_da_RFB!$D$3:$I$6388,4,0),"")</f>
        <v>Máquinas encartuchadeiras horizontais, automáticas e contínuas, para recipientes tubulares laminados contendo creme dental, com capacidade máxima de encartuchamento entre 900 e 1.000 cartuchos por minuto com dimensões de cartuchos máximo 240 x 50 x45mm e mínimo de 130 x 25 x 22mm (com 4 correntes de caixas), dotada de estação de alimentação de cartuchos automática por meio de robô manipulador, Sistema de manipulação das caixas por meio de Remoção e Colocação servoacionada, com sincronização com o transporte das caixas alimentando 8 estações composta de 8 magazines verticais para cartuchos, estação de fechamento com aplicação de cola quente “hot melt”, sistema de codificação/impressão a laser na aba da caixa, sistema de inspeção e leitura de dados através de câmera de visão , estação de descarga e rejeição em esteira de saída e aspirador com unidade central autoportante, painel de controle com PLC e tela de toque colorida.</v>
      </c>
      <c r="P910" s="12" t="str">
        <f>IFERROR(IF(N910="","",IF(VLOOKUP(LEFT(N910,10),'Universo_BK-BIT'!$A$5:$E$10005,2,0)="","X",VLOOKUP(LEFT(N910,10),'Universo_BK-BIT'!$A$5:$E$10005,2,0))),"X")</f>
        <v>BK</v>
      </c>
      <c r="Q910" s="12">
        <f>IFERROR(IF(P910="X","",VLOOKUP(LEFT(N910,10),'Universo_BK-BIT'!$A$5:$E$10005,3,0)),"")</f>
        <v>14</v>
      </c>
      <c r="R910" s="14" t="e">
        <f t="shared" si="43"/>
        <v>#REF!</v>
      </c>
      <c r="S910" s="14" t="e">
        <f t="shared" si="44"/>
        <v>#N/A</v>
      </c>
      <c r="T910" s="14"/>
      <c r="U910" s="14" t="str">
        <f ca="1">IFERROR(IF(P910="X",IF(VLOOKUP(B910,'Oficios_-_pend_criticas'!$C$3:$J$4739,5,0)="","",IF(VLOOKUP(B910,'Oficios_-_pend_criticas'!$C$3:$J$4739,7,0)="",IF(TODAY()&gt;VLOOKUP(B910,'Oficios_-_pend_criticas'!$C$3:$J$4739,5,0),"X",""),IF(VLOOKUP(B910,'Oficios_-_pend_criticas'!$C$3:$J$4739,7,0)&gt;VLOOKUP(B910,'Oficios_-_pend_criticas'!$C$3:$J$4739,5,0),"X",""))),""),"")</f>
        <v/>
      </c>
      <c r="V910" s="14" t="str">
        <f ca="1">IFERROR(IF(Q910=0,IF(VLOOKUP(B910,'Oficios_-_pend_criticas'!$C$3:$J$4739,5,0)="","",IF(VLOOKUP(B910,'Oficios_-_pend_criticas'!$C$3:$J$4739,7,0)="",IF(TODAY()&gt;VLOOKUP(B910,'Oficios_-_pend_criticas'!$C$3:$J$4739,5,0),"X",""),IF(VLOOKUP(B910,'Oficios_-_pend_criticas'!$C$3:$J$4739,7,0)&gt;VLOOKUP(B910,'Oficios_-_pend_criticas'!$C$3:$J$4739,5,0),"X",""))),""),"")</f>
        <v/>
      </c>
      <c r="W910" s="14" t="str">
        <f ca="1">IFERROR(IF(P910&lt;&gt;"X",IF(Q910&gt;0,IF(VLOOKUP(B910,'Oficios_-_pend_criticas'!$C$4:$J$4739,5,0)="","",IF(VLOOKUP(B910,'Oficios_-_pend_criticas'!$C$4:$J$4739,7,0)="",IF(TODAY()&gt;VLOOKUP(B910,'Oficios_-_pend_criticas'!$C$4:$J$4739,5,0),"X",""),IF(VLOOKUP(B910,'Oficios_-_pend_criticas'!$C$4:$J$4739,7,0)&gt;VLOOKUP(B910,'Oficios_-_pend_criticas'!$C$4:$J$4739,5,0),"X",""))),""),""),"")</f>
        <v/>
      </c>
    </row>
    <row r="911" spans="1:23" ht="36.75" hidden="1" customHeight="1" x14ac:dyDescent="0.25">
      <c r="A911" s="9" t="str">
        <f t="shared" si="42"/>
        <v/>
      </c>
      <c r="B911" s="10" t="s">
        <v>2186</v>
      </c>
      <c r="C911" s="11" t="e">
        <f>IF(B911="","",VLOOKUP(B911,#REF!,6,0))</f>
        <v>#REF!</v>
      </c>
      <c r="D911" s="12" t="e">
        <f>IF(B911="","",VLOOKUP(B911,#REF!,22,0))</f>
        <v>#REF!</v>
      </c>
      <c r="E911" s="10" t="e">
        <f>IF(B911="","",VLOOKUP(B911,Consultas_públicas!$A$376:$G$3879,7,0))</f>
        <v>#N/A</v>
      </c>
      <c r="F911" s="12" t="s">
        <v>2125</v>
      </c>
      <c r="G911" s="13">
        <v>43578</v>
      </c>
      <c r="H911" s="14" t="str">
        <f>IFERROR(IF(VLOOKUP(B911,'Oficios_-_pend_criticas'!$C$4:$D$4739,2,0)="","","X"),"")</f>
        <v/>
      </c>
      <c r="I911" s="12"/>
      <c r="J911" s="13"/>
      <c r="K911" s="10"/>
      <c r="L911" s="12" t="str">
        <f>IFERROR(VLOOKUP(B911,Retorno_da_RFB!$D$3:$I$6388,5,0),"")</f>
        <v>063</v>
      </c>
      <c r="M911" s="13">
        <f>IFERROR(VLOOKUP(B911,Retorno_da_RFB!$D$3:$I$6388,6,0),"")</f>
        <v>43593</v>
      </c>
      <c r="N911" s="10" t="str">
        <f>IFERROR(VLOOKUP(B911,Retorno_da_RFB!$D$3:$I$6388,3,0),"")</f>
        <v>8422.30.29</v>
      </c>
      <c r="O911" s="10" t="str">
        <f>IFERROR(VLOOKUP(B911,Retorno_da_RFB!$D$3:$I$6388,4,0),"")</f>
        <v>Combinações de máquinas para encher e fechar recipientes tubulares flexíveis (bisnagas), com capacidade máxima nominal compreendida entre 850 e 1.000 tubos por minuto, com diâmetro compreendido entre 16 e 40mm e comprimento compreendido entre 100 e 230mm e em ciclo contínuo, encartuchar os tubos em cartuchos com dimensões máxima de 240 x 50 x45mm e mínima de 130 x 25 x 22mm, composta por: 01 Máquina para enchimento e fechamento dos recipientes, dotada de sistema de alimentação de tubos com dois robôs carregadores e um sistema de enchimento de tubos com capacidade de enchimento de uma até três cores incluindo coletor, 36 bombas e 12 bicos de enchimento de três cores incluindo estação de fechamento (selagem) e codificação de tubos, mecanismo de descarga e rejeição, dispositivo medidor de peso, sistema de inspeção e painel de controle com PLC e tela de toque colorida e 01 máquina encartuchadeira horizontal, automática e contínua, para recipientes tubulares laminados contendo creme dental, com capacidade máxima de encartuchamento entre 900 e 1000 cartuchos por minuto com dimensões de cartuchos máximo 240 x 50 x45mm e mínimo de 130 x 25 x 22mm (com 4 correntes de caixas), dotada de estação de alimentação de cartuchos automática por meio de robô manipulador, Sistema de manipulação das caixas por meio de Remoção e Colocação servoacionada, com sincronização com o transporte das caixas alimentando 8 estações composta de 8 magazines verticais para cartuchos, estação de fechamento com aplicação de cola quente (hot melt), sistema de codificação/impressão a laser na aba da caixa, sistema de inspeção e leitura de dados através de câmera de visão , estação de descarga e rejeição em esteira de saída  e aspirador com unidade central autoportante, painel de controle com PLC e tela de toque colorida.</v>
      </c>
      <c r="P911" s="12" t="str">
        <f>IFERROR(IF(N911="","",IF(VLOOKUP(LEFT(N911,10),'Universo_BK-BIT'!$A$5:$E$10005,2,0)="","X",VLOOKUP(LEFT(N911,10),'Universo_BK-BIT'!$A$5:$E$10005,2,0))),"X")</f>
        <v>BK</v>
      </c>
      <c r="Q911" s="12">
        <f>IFERROR(IF(P911="X","",VLOOKUP(LEFT(N911,10),'Universo_BK-BIT'!$A$5:$E$10005,3,0)),"")</f>
        <v>14</v>
      </c>
      <c r="R911" s="14" t="e">
        <f t="shared" si="43"/>
        <v>#REF!</v>
      </c>
      <c r="S911" s="14" t="e">
        <f t="shared" si="44"/>
        <v>#N/A</v>
      </c>
      <c r="T911" s="14"/>
      <c r="U911" s="14" t="str">
        <f ca="1">IFERROR(IF(P911="X",IF(VLOOKUP(B911,'Oficios_-_pend_criticas'!$C$3:$J$4739,5,0)="","",IF(VLOOKUP(B911,'Oficios_-_pend_criticas'!$C$3:$J$4739,7,0)="",IF(TODAY()&gt;VLOOKUP(B911,'Oficios_-_pend_criticas'!$C$3:$J$4739,5,0),"X",""),IF(VLOOKUP(B911,'Oficios_-_pend_criticas'!$C$3:$J$4739,7,0)&gt;VLOOKUP(B911,'Oficios_-_pend_criticas'!$C$3:$J$4739,5,0),"X",""))),""),"")</f>
        <v/>
      </c>
      <c r="V911" s="14" t="str">
        <f ca="1">IFERROR(IF(Q911=0,IF(VLOOKUP(B911,'Oficios_-_pend_criticas'!$C$3:$J$4739,5,0)="","",IF(VLOOKUP(B911,'Oficios_-_pend_criticas'!$C$3:$J$4739,7,0)="",IF(TODAY()&gt;VLOOKUP(B911,'Oficios_-_pend_criticas'!$C$3:$J$4739,5,0),"X",""),IF(VLOOKUP(B911,'Oficios_-_pend_criticas'!$C$3:$J$4739,7,0)&gt;VLOOKUP(B911,'Oficios_-_pend_criticas'!$C$3:$J$4739,5,0),"X",""))),""),"")</f>
        <v/>
      </c>
      <c r="W911" s="14" t="str">
        <f ca="1">IFERROR(IF(P911&lt;&gt;"X",IF(Q911&gt;0,IF(VLOOKUP(B911,'Oficios_-_pend_criticas'!$C$4:$J$4739,5,0)="","",IF(VLOOKUP(B911,'Oficios_-_pend_criticas'!$C$4:$J$4739,7,0)="",IF(TODAY()&gt;VLOOKUP(B911,'Oficios_-_pend_criticas'!$C$4:$J$4739,5,0),"X",""),IF(VLOOKUP(B911,'Oficios_-_pend_criticas'!$C$4:$J$4739,7,0)&gt;VLOOKUP(B911,'Oficios_-_pend_criticas'!$C$4:$J$4739,5,0),"X",""))),""),""),"")</f>
        <v/>
      </c>
    </row>
    <row r="912" spans="1:23" ht="36.75" hidden="1" customHeight="1" x14ac:dyDescent="0.25">
      <c r="A912" s="9" t="str">
        <f t="shared" si="42"/>
        <v/>
      </c>
      <c r="B912" s="10" t="s">
        <v>2188</v>
      </c>
      <c r="C912" s="11" t="e">
        <f>IF(B912="","",VLOOKUP(B912,#REF!,6,0))</f>
        <v>#REF!</v>
      </c>
      <c r="D912" s="12" t="e">
        <f>IF(B912="","",VLOOKUP(B912,#REF!,22,0))</f>
        <v>#REF!</v>
      </c>
      <c r="E912" s="10" t="e">
        <f>IF(B912="","",VLOOKUP(B912,Consultas_públicas!$A$376:$G$3879,7,0))</f>
        <v>#N/A</v>
      </c>
      <c r="F912" s="12" t="s">
        <v>2125</v>
      </c>
      <c r="G912" s="13">
        <v>43578</v>
      </c>
      <c r="H912" s="14" t="str">
        <f>IFERROR(IF(VLOOKUP(B912,'Oficios_-_pend_criticas'!$C$4:$D$4739,2,0)="","","X"),"")</f>
        <v/>
      </c>
      <c r="I912" s="12"/>
      <c r="J912" s="13"/>
      <c r="K912" s="10"/>
      <c r="L912" s="12" t="str">
        <f>IFERROR(VLOOKUP(B912,Retorno_da_RFB!$D$3:$I$6388,5,0),"")</f>
        <v>063</v>
      </c>
      <c r="M912" s="13">
        <f>IFERROR(VLOOKUP(B912,Retorno_da_RFB!$D$3:$I$6388,6,0),"")</f>
        <v>43593</v>
      </c>
      <c r="N912" s="10" t="str">
        <f>IFERROR(VLOOKUP(B912,Retorno_da_RFB!$D$3:$I$6388,3,0),"")</f>
        <v>8477.10.19</v>
      </c>
      <c r="O912" s="10" t="str">
        <f>IFERROR(VLOOKUP(B912,Retorno_da_RFB!$D$3:$I$6388,4,0),"")</f>
        <v>Máquinas de multi-injeção horizontal com comando numérico computadorizado (CNC) com alta precisão e repetibilidade de operação; para moldar lentes de faróis e lanternas automotivas em múltiplas cores através de unidades de injeção independentes; sistema de troca rápida com placa magnética integrada ao software da máquina; força de fechamentos 11.500kN; sistema de fechamento hidráulico mecânico com alternância que garante paralelismo no molde; 02 unidades de injeção; altura máxima de molde 1.270mm e mínima de 320 mm; medida da mesa para fixação dos moldes 1.950 x 1.680mm; diâmetro dos fusos 90 e 70mm; volume de injeção 3.213 e 1.501cm3; capacidade de injeção 3.052 e 1426 g; sistema automático de lubrificação; sistema de refrigeração integrado; robô de manipulação de peças, software para regulagem de diferentes parâmetros de injeção, tais como: velocidades, pressões, tempo e temperaturas; sensores de checagem de temperatura, em cada um dos pontos de refrigeração.</v>
      </c>
      <c r="P912" s="12" t="str">
        <f>IFERROR(IF(N912="","",IF(VLOOKUP(LEFT(N912,10),'Universo_BK-BIT'!$A$5:$E$10005,2,0)="","X",VLOOKUP(LEFT(N912,10),'Universo_BK-BIT'!$A$5:$E$10005,2,0))),"X")</f>
        <v>BK</v>
      </c>
      <c r="Q912" s="12">
        <f>IFERROR(IF(P912="X","",VLOOKUP(LEFT(N912,10),'Universo_BK-BIT'!$A$5:$E$10005,3,0)),"")</f>
        <v>14</v>
      </c>
      <c r="R912" s="14" t="e">
        <f t="shared" si="43"/>
        <v>#REF!</v>
      </c>
      <c r="S912" s="14" t="e">
        <f t="shared" si="44"/>
        <v>#N/A</v>
      </c>
      <c r="T912" s="14"/>
      <c r="U912" s="14" t="str">
        <f ca="1">IFERROR(IF(P912="X",IF(VLOOKUP(B912,'Oficios_-_pend_criticas'!$C$3:$J$4739,5,0)="","",IF(VLOOKUP(B912,'Oficios_-_pend_criticas'!$C$3:$J$4739,7,0)="",IF(TODAY()&gt;VLOOKUP(B912,'Oficios_-_pend_criticas'!$C$3:$J$4739,5,0),"X",""),IF(VLOOKUP(B912,'Oficios_-_pend_criticas'!$C$3:$J$4739,7,0)&gt;VLOOKUP(B912,'Oficios_-_pend_criticas'!$C$3:$J$4739,5,0),"X",""))),""),"")</f>
        <v/>
      </c>
      <c r="V912" s="14" t="str">
        <f ca="1">IFERROR(IF(Q912=0,IF(VLOOKUP(B912,'Oficios_-_pend_criticas'!$C$3:$J$4739,5,0)="","",IF(VLOOKUP(B912,'Oficios_-_pend_criticas'!$C$3:$J$4739,7,0)="",IF(TODAY()&gt;VLOOKUP(B912,'Oficios_-_pend_criticas'!$C$3:$J$4739,5,0),"X",""),IF(VLOOKUP(B912,'Oficios_-_pend_criticas'!$C$3:$J$4739,7,0)&gt;VLOOKUP(B912,'Oficios_-_pend_criticas'!$C$3:$J$4739,5,0),"X",""))),""),"")</f>
        <v/>
      </c>
      <c r="W912" s="14" t="str">
        <f ca="1">IFERROR(IF(P912&lt;&gt;"X",IF(Q912&gt;0,IF(VLOOKUP(B912,'Oficios_-_pend_criticas'!$C$4:$J$4739,5,0)="","",IF(VLOOKUP(B912,'Oficios_-_pend_criticas'!$C$4:$J$4739,7,0)="",IF(TODAY()&gt;VLOOKUP(B912,'Oficios_-_pend_criticas'!$C$4:$J$4739,5,0),"X",""),IF(VLOOKUP(B912,'Oficios_-_pend_criticas'!$C$4:$J$4739,7,0)&gt;VLOOKUP(B912,'Oficios_-_pend_criticas'!$C$4:$J$4739,5,0),"X",""))),""),""),"")</f>
        <v/>
      </c>
    </row>
    <row r="913" spans="1:23" ht="36.75" hidden="1" customHeight="1" x14ac:dyDescent="0.25">
      <c r="A913" s="9" t="str">
        <f t="shared" si="42"/>
        <v/>
      </c>
      <c r="B913" s="10" t="s">
        <v>2190</v>
      </c>
      <c r="C913" s="11" t="e">
        <f>IF(B913="","",VLOOKUP(B913,#REF!,6,0))</f>
        <v>#REF!</v>
      </c>
      <c r="D913" s="12" t="e">
        <f>IF(B913="","",VLOOKUP(B913,#REF!,22,0))</f>
        <v>#REF!</v>
      </c>
      <c r="E913" s="10" t="e">
        <f>IF(B913="","",VLOOKUP(B913,Consultas_públicas!$A$376:$G$3879,7,0))</f>
        <v>#N/A</v>
      </c>
      <c r="F913" s="12" t="s">
        <v>2125</v>
      </c>
      <c r="G913" s="13">
        <v>43578</v>
      </c>
      <c r="H913" s="14" t="str">
        <f>IFERROR(IF(VLOOKUP(B913,'Oficios_-_pend_criticas'!$C$4:$D$4739,2,0)="","","X"),"")</f>
        <v/>
      </c>
      <c r="I913" s="12"/>
      <c r="J913" s="13"/>
      <c r="K913" s="10"/>
      <c r="L913" s="12" t="str">
        <f>IFERROR(VLOOKUP(B913,Retorno_da_RFB!$D$3:$I$6388,5,0),"")</f>
        <v>063</v>
      </c>
      <c r="M913" s="13">
        <f>IFERROR(VLOOKUP(B913,Retorno_da_RFB!$D$3:$I$6388,6,0),"")</f>
        <v>43593</v>
      </c>
      <c r="N913" s="10" t="str">
        <f>IFERROR(VLOOKUP(B913,Retorno_da_RFB!$D$3:$I$6388,3,0),"")</f>
        <v>8477.90.00</v>
      </c>
      <c r="O913" s="10" t="str">
        <f>IFERROR(VLOOKUP(B913,Retorno_da_RFB!$D$3:$I$6388,4,0),"")</f>
        <v>Cabeçotes centrais de extrusão compostos de corpo do cabeçote em aço niquelado e insertos em Inconel conjunto para fixação da matriz de extrusão, conjunto de aquecimento do distribuidor interno, flange frontal em aço nitretado, conexão Mex45 da Extrusora I, ângulo 38º (aço nitretado), conexão Mex30 da Extrusora II, ângulo 45º (aço nitretado), conexão Mex30 da Extrusora III, ângulo 90º (inconel), conexão Mex30 da Extrusora IV, ângulo 45º (inconel), conexão Mex45 da Extrusora V, ângulo 38º (aço nitretado), distribuidores para as cinco camadas (inconel), manômetros de 700 bar para as cinco extrusoras (inconel), marcadores de temperatura para as cinco extrusoras (Hastelloy), bucha para extrusora NMC45 e ponteiras p/ distribuidores I, II, III e IV (inconel).</v>
      </c>
      <c r="P913" s="12" t="str">
        <f>IFERROR(IF(N913="","",IF(VLOOKUP(LEFT(N913,10),'Universo_BK-BIT'!$A$5:$E$10005,2,0)="","X",VLOOKUP(LEFT(N913,10),'Universo_BK-BIT'!$A$5:$E$10005,2,0))),"X")</f>
        <v>BK</v>
      </c>
      <c r="Q913" s="12">
        <f>IFERROR(IF(P913="X","",VLOOKUP(LEFT(N913,10),'Universo_BK-BIT'!$A$5:$E$10005,3,0)),"")</f>
        <v>14</v>
      </c>
      <c r="R913" s="14" t="e">
        <f t="shared" si="43"/>
        <v>#REF!</v>
      </c>
      <c r="S913" s="14" t="e">
        <f t="shared" si="44"/>
        <v>#N/A</v>
      </c>
      <c r="T913" s="14"/>
      <c r="U913" s="14" t="str">
        <f ca="1">IFERROR(IF(P913="X",IF(VLOOKUP(B913,'Oficios_-_pend_criticas'!$C$3:$J$4739,5,0)="","",IF(VLOOKUP(B913,'Oficios_-_pend_criticas'!$C$3:$J$4739,7,0)="",IF(TODAY()&gt;VLOOKUP(B913,'Oficios_-_pend_criticas'!$C$3:$J$4739,5,0),"X",""),IF(VLOOKUP(B913,'Oficios_-_pend_criticas'!$C$3:$J$4739,7,0)&gt;VLOOKUP(B913,'Oficios_-_pend_criticas'!$C$3:$J$4739,5,0),"X",""))),""),"")</f>
        <v/>
      </c>
      <c r="V913" s="14" t="str">
        <f ca="1">IFERROR(IF(Q913=0,IF(VLOOKUP(B913,'Oficios_-_pend_criticas'!$C$3:$J$4739,5,0)="","",IF(VLOOKUP(B913,'Oficios_-_pend_criticas'!$C$3:$J$4739,7,0)="",IF(TODAY()&gt;VLOOKUP(B913,'Oficios_-_pend_criticas'!$C$3:$J$4739,5,0),"X",""),IF(VLOOKUP(B913,'Oficios_-_pend_criticas'!$C$3:$J$4739,7,0)&gt;VLOOKUP(B913,'Oficios_-_pend_criticas'!$C$3:$J$4739,5,0),"X",""))),""),"")</f>
        <v/>
      </c>
      <c r="W913" s="14" t="str">
        <f ca="1">IFERROR(IF(P913&lt;&gt;"X",IF(Q913&gt;0,IF(VLOOKUP(B913,'Oficios_-_pend_criticas'!$C$4:$J$4739,5,0)="","",IF(VLOOKUP(B913,'Oficios_-_pend_criticas'!$C$4:$J$4739,7,0)="",IF(TODAY()&gt;VLOOKUP(B913,'Oficios_-_pend_criticas'!$C$4:$J$4739,5,0),"X",""),IF(VLOOKUP(B913,'Oficios_-_pend_criticas'!$C$4:$J$4739,7,0)&gt;VLOOKUP(B913,'Oficios_-_pend_criticas'!$C$4:$J$4739,5,0),"X",""))),""),""),"")</f>
        <v/>
      </c>
    </row>
    <row r="914" spans="1:23" ht="36.75" hidden="1" customHeight="1" x14ac:dyDescent="0.25">
      <c r="A914" s="9" t="str">
        <f t="shared" si="42"/>
        <v/>
      </c>
      <c r="B914" s="10" t="s">
        <v>2193</v>
      </c>
      <c r="C914" s="11" t="e">
        <f>IF(B914="","",VLOOKUP(B914,#REF!,6,0))</f>
        <v>#REF!</v>
      </c>
      <c r="D914" s="12" t="e">
        <f>IF(B914="","",VLOOKUP(B914,#REF!,22,0))</f>
        <v>#REF!</v>
      </c>
      <c r="E914" s="10" t="e">
        <f>IF(B914="","",VLOOKUP(B914,Consultas_públicas!$A$376:$G$3879,7,0))</f>
        <v>#N/A</v>
      </c>
      <c r="F914" s="12" t="s">
        <v>2125</v>
      </c>
      <c r="G914" s="13">
        <v>43578</v>
      </c>
      <c r="H914" s="14" t="str">
        <f>IFERROR(IF(VLOOKUP(B914,'Oficios_-_pend_criticas'!$C$4:$D$4739,2,0)="","","X"),"")</f>
        <v/>
      </c>
      <c r="I914" s="12"/>
      <c r="J914" s="13"/>
      <c r="K914" s="10"/>
      <c r="L914" s="12" t="str">
        <f>IFERROR(VLOOKUP(B914,Retorno_da_RFB!$D$3:$I$6388,5,0),"")</f>
        <v>063</v>
      </c>
      <c r="M914" s="13">
        <f>IFERROR(VLOOKUP(B914,Retorno_da_RFB!$D$3:$I$6388,6,0),"")</f>
        <v>43593</v>
      </c>
      <c r="N914" s="10" t="str">
        <f>IFERROR(VLOOKUP(B914,Retorno_da_RFB!$D$3:$I$6388,3,0),"")</f>
        <v>8477.10.11</v>
      </c>
      <c r="O914" s="10" t="str">
        <f>IFERROR(VLOOKUP(B914,Retorno_da_RFB!$D$3:$I$6388,4,0),"")</f>
        <v>Máquinas para moldar pré-formas de politereftalato de etileno (PET), com capacidade de produção igual ou superior a 14.000 unidades/hora, sendo injetora hidráulica horizontal de 72 cavidades com força de fechamento de 2.400 a 4.000kN, tempo de travamento de ~ 2,30 segundos, com unidade de injeção com curso de 680mm, material plastificado por dosagem contínua na rosca transportadora e transferido para o cilindro de injeção, permitindo injeção e dosagem paralelos para reduzir o tempo de ciclo total, capacidade de plastificação de até 720kg/h, volume máximo de curso de 3.230cm3, com eixo vertical para retirada das pré-formas do molde, eixo rotacional para transferência de 4 estágios para pós-refrigeração, enclausuramento para o sistema de desumidificação – silo de secagem - de ar e esteira para transporte e duplo direcionamento, com sistema desumidificador para resina PET, kit de modificação da automação, para a fabricação de um segundo formato de pré-forma.</v>
      </c>
      <c r="P914" s="12" t="str">
        <f>IFERROR(IF(N914="","",IF(VLOOKUP(LEFT(N914,10),'Universo_BK-BIT'!$A$5:$E$10005,2,0)="","X",VLOOKUP(LEFT(N914,10),'Universo_BK-BIT'!$A$5:$E$10005,2,0))),"X")</f>
        <v>BK</v>
      </c>
      <c r="Q914" s="12">
        <f>IFERROR(IF(P914="X","",VLOOKUP(LEFT(N914,10),'Universo_BK-BIT'!$A$5:$E$10005,3,0)),"")</f>
        <v>14</v>
      </c>
      <c r="R914" s="14" t="e">
        <f t="shared" si="43"/>
        <v>#REF!</v>
      </c>
      <c r="S914" s="14" t="e">
        <f t="shared" si="44"/>
        <v>#N/A</v>
      </c>
      <c r="T914" s="14"/>
      <c r="U914" s="14" t="str">
        <f ca="1">IFERROR(IF(P914="X",IF(VLOOKUP(B914,'Oficios_-_pend_criticas'!$C$3:$J$4739,5,0)="","",IF(VLOOKUP(B914,'Oficios_-_pend_criticas'!$C$3:$J$4739,7,0)="",IF(TODAY()&gt;VLOOKUP(B914,'Oficios_-_pend_criticas'!$C$3:$J$4739,5,0),"X",""),IF(VLOOKUP(B914,'Oficios_-_pend_criticas'!$C$3:$J$4739,7,0)&gt;VLOOKUP(B914,'Oficios_-_pend_criticas'!$C$3:$J$4739,5,0),"X",""))),""),"")</f>
        <v/>
      </c>
      <c r="V914" s="14" t="str">
        <f ca="1">IFERROR(IF(Q914=0,IF(VLOOKUP(B914,'Oficios_-_pend_criticas'!$C$3:$J$4739,5,0)="","",IF(VLOOKUP(B914,'Oficios_-_pend_criticas'!$C$3:$J$4739,7,0)="",IF(TODAY()&gt;VLOOKUP(B914,'Oficios_-_pend_criticas'!$C$3:$J$4739,5,0),"X",""),IF(VLOOKUP(B914,'Oficios_-_pend_criticas'!$C$3:$J$4739,7,0)&gt;VLOOKUP(B914,'Oficios_-_pend_criticas'!$C$3:$J$4739,5,0),"X",""))),""),"")</f>
        <v/>
      </c>
      <c r="W914" s="14" t="str">
        <f ca="1">IFERROR(IF(P914&lt;&gt;"X",IF(Q914&gt;0,IF(VLOOKUP(B914,'Oficios_-_pend_criticas'!$C$4:$J$4739,5,0)="","",IF(VLOOKUP(B914,'Oficios_-_pend_criticas'!$C$4:$J$4739,7,0)="",IF(TODAY()&gt;VLOOKUP(B914,'Oficios_-_pend_criticas'!$C$4:$J$4739,5,0),"X",""),IF(VLOOKUP(B914,'Oficios_-_pend_criticas'!$C$4:$J$4739,7,0)&gt;VLOOKUP(B914,'Oficios_-_pend_criticas'!$C$4:$J$4739,5,0),"X",""))),""),""),"")</f>
        <v/>
      </c>
    </row>
    <row r="915" spans="1:23" ht="36.75" hidden="1" customHeight="1" x14ac:dyDescent="0.25">
      <c r="A915" s="9" t="str">
        <f t="shared" si="42"/>
        <v/>
      </c>
      <c r="B915" s="10" t="s">
        <v>2195</v>
      </c>
      <c r="C915" s="11" t="e">
        <f>IF(B915="","",VLOOKUP(B915,#REF!,6,0))</f>
        <v>#REF!</v>
      </c>
      <c r="D915" s="12" t="e">
        <f>IF(B915="","",VLOOKUP(B915,#REF!,22,0))</f>
        <v>#REF!</v>
      </c>
      <c r="E915" s="10" t="e">
        <f>IF(B915="","",VLOOKUP(B915,Consultas_públicas!$A$376:$G$3879,7,0))</f>
        <v>#N/A</v>
      </c>
      <c r="F915" s="12" t="s">
        <v>2125</v>
      </c>
      <c r="G915" s="13">
        <v>43578</v>
      </c>
      <c r="H915" s="14" t="str">
        <f>IFERROR(IF(VLOOKUP(B915,'Oficios_-_pend_criticas'!$C$4:$D$4739,2,0)="","","X"),"")</f>
        <v/>
      </c>
      <c r="I915" s="12"/>
      <c r="J915" s="13"/>
      <c r="K915" s="10"/>
      <c r="L915" s="12" t="str">
        <f>IFERROR(VLOOKUP(B915,Retorno_da_RFB!$D$3:$I$6388,5,0),"")</f>
        <v>063</v>
      </c>
      <c r="M915" s="13">
        <f>IFERROR(VLOOKUP(B915,Retorno_da_RFB!$D$3:$I$6388,6,0),"")</f>
        <v>43593</v>
      </c>
      <c r="N915" s="10" t="str">
        <f>IFERROR(VLOOKUP(B915,Retorno_da_RFB!$D$3:$I$6388,3,0),"")</f>
        <v>8477.80.90</v>
      </c>
      <c r="O915" s="10" t="str">
        <f>IFERROR(VLOOKUP(B915,Retorno_da_RFB!$D$3:$I$6388,4,0),"")</f>
        <v>Máquina para fabricação em linha de plástico bolha, trabalha com 3 filmes de plástico PEBD reciclados com espessuras distintas. sendo uma lâmina liberada a partir de um desenrolador e em sequência recebe aplicação da segunda camada de lâmina de PEBD através de extrusão e simultaneamente a terceira lâmina de PEBD através de extrusão e prensado por cilindro-prensa formador de bolhas(plástico bolha); composição da máquina: 1 rolo desenrolador de lâmina PEBD com velocidade controlada por freio magnético a pó,1 rolo guia de junção feito de aço,2 jogos de auto carregadores WSA 400 g de aço inoxidável para alimentação das extrusoras, duas extrusoras de rosca e canhão mod. sj80*30,de potência 30 kW com inversor e motor elétrico de 37 kW com painel de controle de velocidade e temperatura, acionamento sincronizado por contatoras, cilindro formador de bolhas feito de aço carbono com diâmetro 340mm e cavidade para produção de bolhas tamanho 10x 4mm,com inversor de frequência de 2,2kw com sistema de resfriamento interno de água e com jogo de rolos resfriadores de silicone,2 bombas de vácuo de 3Hp para formar o vácuo no cilindro formador de bolhas e selagem da lamina frontal, enroladeira com eixos pneumáticos e rolo de transporte com corte automático, largura dos filmes 2000mm,escada para acesso aos alimentadores para carregamento manual, alimentação elétrica trifásica 380 v/60 Hz.</v>
      </c>
      <c r="P915" s="12" t="str">
        <f>IFERROR(IF(N915="","",IF(VLOOKUP(LEFT(N915,10),'Universo_BK-BIT'!$A$5:$E$10005,2,0)="","X",VLOOKUP(LEFT(N915,10),'Universo_BK-BIT'!$A$5:$E$10005,2,0))),"X")</f>
        <v>BK</v>
      </c>
      <c r="Q915" s="12">
        <f>IFERROR(IF(P915="X","",VLOOKUP(LEFT(N915,10),'Universo_BK-BIT'!$A$5:$E$10005,3,0)),"")</f>
        <v>14</v>
      </c>
      <c r="R915" s="14" t="e">
        <f t="shared" si="43"/>
        <v>#REF!</v>
      </c>
      <c r="S915" s="14" t="e">
        <f t="shared" si="44"/>
        <v>#N/A</v>
      </c>
      <c r="T915" s="14"/>
      <c r="U915" s="14" t="str">
        <f ca="1">IFERROR(IF(P915="X",IF(VLOOKUP(B915,'Oficios_-_pend_criticas'!$C$3:$J$4739,5,0)="","",IF(VLOOKUP(B915,'Oficios_-_pend_criticas'!$C$3:$J$4739,7,0)="",IF(TODAY()&gt;VLOOKUP(B915,'Oficios_-_pend_criticas'!$C$3:$J$4739,5,0),"X",""),IF(VLOOKUP(B915,'Oficios_-_pend_criticas'!$C$3:$J$4739,7,0)&gt;VLOOKUP(B915,'Oficios_-_pend_criticas'!$C$3:$J$4739,5,0),"X",""))),""),"")</f>
        <v/>
      </c>
      <c r="V915" s="14" t="str">
        <f ca="1">IFERROR(IF(Q915=0,IF(VLOOKUP(B915,'Oficios_-_pend_criticas'!$C$3:$J$4739,5,0)="","",IF(VLOOKUP(B915,'Oficios_-_pend_criticas'!$C$3:$J$4739,7,0)="",IF(TODAY()&gt;VLOOKUP(B915,'Oficios_-_pend_criticas'!$C$3:$J$4739,5,0),"X",""),IF(VLOOKUP(B915,'Oficios_-_pend_criticas'!$C$3:$J$4739,7,0)&gt;VLOOKUP(B915,'Oficios_-_pend_criticas'!$C$3:$J$4739,5,0),"X",""))),""),"")</f>
        <v/>
      </c>
      <c r="W915" s="14" t="str">
        <f ca="1">IFERROR(IF(P915&lt;&gt;"X",IF(Q915&gt;0,IF(VLOOKUP(B915,'Oficios_-_pend_criticas'!$C$4:$J$4739,5,0)="","",IF(VLOOKUP(B915,'Oficios_-_pend_criticas'!$C$4:$J$4739,7,0)="",IF(TODAY()&gt;VLOOKUP(B915,'Oficios_-_pend_criticas'!$C$4:$J$4739,5,0),"X",""),IF(VLOOKUP(B915,'Oficios_-_pend_criticas'!$C$4:$J$4739,7,0)&gt;VLOOKUP(B915,'Oficios_-_pend_criticas'!$C$4:$J$4739,5,0),"X",""))),""),""),"")</f>
        <v/>
      </c>
    </row>
    <row r="916" spans="1:23" ht="36.75" hidden="1" customHeight="1" x14ac:dyDescent="0.25">
      <c r="A916" s="9" t="str">
        <f t="shared" si="42"/>
        <v/>
      </c>
      <c r="B916" s="10" t="s">
        <v>2197</v>
      </c>
      <c r="C916" s="11" t="e">
        <f>IF(B916="","",VLOOKUP(B916,#REF!,6,0))</f>
        <v>#REF!</v>
      </c>
      <c r="D916" s="12" t="e">
        <f>IF(B916="","",VLOOKUP(B916,#REF!,22,0))</f>
        <v>#REF!</v>
      </c>
      <c r="E916" s="10" t="e">
        <f>IF(B916="","",VLOOKUP(B916,Consultas_públicas!$A$376:$G$3879,7,0))</f>
        <v>#N/A</v>
      </c>
      <c r="F916" s="12" t="s">
        <v>2125</v>
      </c>
      <c r="G916" s="13">
        <v>43578</v>
      </c>
      <c r="H916" s="14" t="str">
        <f>IFERROR(IF(VLOOKUP(B916,'Oficios_-_pend_criticas'!$C$4:$D$4739,2,0)="","","X"),"")</f>
        <v/>
      </c>
      <c r="I916" s="12"/>
      <c r="J916" s="13"/>
      <c r="K916" s="10"/>
      <c r="L916" s="12" t="str">
        <f>IFERROR(VLOOKUP(B916,Retorno_da_RFB!$D$3:$I$6388,5,0),"")</f>
        <v>063</v>
      </c>
      <c r="M916" s="13">
        <f>IFERROR(VLOOKUP(B916,Retorno_da_RFB!$D$3:$I$6388,6,0),"")</f>
        <v>43593</v>
      </c>
      <c r="N916" s="10" t="str">
        <f>IFERROR(VLOOKUP(B916,Retorno_da_RFB!$D$3:$I$6388,3,0),"")</f>
        <v>8424.89.90</v>
      </c>
      <c r="O916" s="10" t="str">
        <f>IFERROR(VLOOKUP(B916,Retorno_da_RFB!$D$3:$I$6388,4,0),"")</f>
        <v>Unidades de aspersão de líquidos, para montagem em chassis de caminhão fora-de-estrada, constituídas de tanque em aço contendo internamente túnel de água, defletores verticais, estruturas para compartimentar líquidos, tubulações internas, podendo conter internamente acabamento anticorrosivo em epóxi, e com capacidade igual ou superior a 70.000 litros (aprox. 18.5 mil galões); escada e corrimão na parte externa do tanque; bomba de água de alto desempenho com capacidade de pressão igual ou superior a 100psi e fluxo igual ou superior 3.000 litros por minuto; motor de acionamento hidráulico; barra de pulverização na parte traseira do tanque constituída por um tubo contendo válvulas de aspersão, podendo ser hidráulicas ou pneumáticas, com giro de 360 graus cada válvula, e largura máxima de pulverização igual ou superior a 90 pés (aprox. 27 metros), podendo conter opcionalmente uma barra de descarga contendo orifícios de dreno; aspersor vertical lateral, opcional, com alcance de 40 pés (aprox. 12 metros); canhão aspersor ajustável remotamente com acionamento elétrico ou eletro-hidráulico, ou ajustável manualmente; tubulação externa; caixa de controle hidráulica ou pneumática; e carretel de mangueira contendo mangueiras de diâmetro igual ou superior a 1 polegada e de comprimento igual ou superior a 50 pés (aprox. 15 metros).</v>
      </c>
      <c r="P916" s="12" t="str">
        <f>IFERROR(IF(N916="","",IF(VLOOKUP(LEFT(N916,10),'Universo_BK-BIT'!$A$5:$E$10005,2,0)="","X",VLOOKUP(LEFT(N916,10),'Universo_BK-BIT'!$A$5:$E$10005,2,0))),"X")</f>
        <v>BK</v>
      </c>
      <c r="Q916" s="12">
        <f>IFERROR(IF(P916="X","",VLOOKUP(LEFT(N916,10),'Universo_BK-BIT'!$A$5:$E$10005,3,0)),"")</f>
        <v>14</v>
      </c>
      <c r="R916" s="14" t="e">
        <f t="shared" si="43"/>
        <v>#REF!</v>
      </c>
      <c r="S916" s="14" t="e">
        <f t="shared" si="44"/>
        <v>#N/A</v>
      </c>
      <c r="T916" s="14"/>
      <c r="U916" s="14" t="str">
        <f ca="1">IFERROR(IF(P916="X",IF(VLOOKUP(B916,'Oficios_-_pend_criticas'!$C$3:$J$4739,5,0)="","",IF(VLOOKUP(B916,'Oficios_-_pend_criticas'!$C$3:$J$4739,7,0)="",IF(TODAY()&gt;VLOOKUP(B916,'Oficios_-_pend_criticas'!$C$3:$J$4739,5,0),"X",""),IF(VLOOKUP(B916,'Oficios_-_pend_criticas'!$C$3:$J$4739,7,0)&gt;VLOOKUP(B916,'Oficios_-_pend_criticas'!$C$3:$J$4739,5,0),"X",""))),""),"")</f>
        <v/>
      </c>
      <c r="V916" s="14" t="str">
        <f ca="1">IFERROR(IF(Q916=0,IF(VLOOKUP(B916,'Oficios_-_pend_criticas'!$C$3:$J$4739,5,0)="","",IF(VLOOKUP(B916,'Oficios_-_pend_criticas'!$C$3:$J$4739,7,0)="",IF(TODAY()&gt;VLOOKUP(B916,'Oficios_-_pend_criticas'!$C$3:$J$4739,5,0),"X",""),IF(VLOOKUP(B916,'Oficios_-_pend_criticas'!$C$3:$J$4739,7,0)&gt;VLOOKUP(B916,'Oficios_-_pend_criticas'!$C$3:$J$4739,5,0),"X",""))),""),"")</f>
        <v/>
      </c>
      <c r="W916" s="14" t="str">
        <f ca="1">IFERROR(IF(P916&lt;&gt;"X",IF(Q916&gt;0,IF(VLOOKUP(B916,'Oficios_-_pend_criticas'!$C$4:$J$4739,5,0)="","",IF(VLOOKUP(B916,'Oficios_-_pend_criticas'!$C$4:$J$4739,7,0)="",IF(TODAY()&gt;VLOOKUP(B916,'Oficios_-_pend_criticas'!$C$4:$J$4739,5,0),"X",""),IF(VLOOKUP(B916,'Oficios_-_pend_criticas'!$C$4:$J$4739,7,0)&gt;VLOOKUP(B916,'Oficios_-_pend_criticas'!$C$4:$J$4739,5,0),"X",""))),""),""),"")</f>
        <v/>
      </c>
    </row>
    <row r="917" spans="1:23" ht="36.75" hidden="1" customHeight="1" x14ac:dyDescent="0.25">
      <c r="A917" s="9" t="str">
        <f t="shared" si="42"/>
        <v/>
      </c>
      <c r="B917" s="10" t="s">
        <v>2199</v>
      </c>
      <c r="C917" s="11" t="e">
        <f>IF(B917="","",VLOOKUP(B917,#REF!,6,0))</f>
        <v>#REF!</v>
      </c>
      <c r="D917" s="12" t="e">
        <f>IF(B917="","",VLOOKUP(B917,#REF!,22,0))</f>
        <v>#REF!</v>
      </c>
      <c r="E917" s="10" t="e">
        <f>IF(B917="","",VLOOKUP(B917,Consultas_públicas!$A$376:$G$3879,7,0))</f>
        <v>#N/A</v>
      </c>
      <c r="F917" s="12" t="s">
        <v>2125</v>
      </c>
      <c r="G917" s="13">
        <v>43578</v>
      </c>
      <c r="H917" s="14" t="str">
        <f>IFERROR(IF(VLOOKUP(B917,'Oficios_-_pend_criticas'!$C$4:$D$4739,2,0)="","","X"),"")</f>
        <v/>
      </c>
      <c r="I917" s="12"/>
      <c r="J917" s="13"/>
      <c r="K917" s="10"/>
      <c r="L917" s="12" t="str">
        <f>IFERROR(VLOOKUP(B917,Retorno_da_RFB!$D$3:$I$6388,5,0),"")</f>
        <v>063</v>
      </c>
      <c r="M917" s="13">
        <f>IFERROR(VLOOKUP(B917,Retorno_da_RFB!$D$3:$I$6388,6,0),"")</f>
        <v>43593</v>
      </c>
      <c r="N917" s="10" t="str">
        <f>IFERROR(VLOOKUP(B917,Retorno_da_RFB!$D$3:$I$6388,3,0),"")</f>
        <v>9013.20.00</v>
      </c>
      <c r="O917" s="10" t="str">
        <f>IFERROR(VLOOKUP(B917,Retorno_da_RFB!$D$3:$I$6388,4,0),"")</f>
        <v>Projetores a laser de linhas visíveis de qualquer geometria tridimensional, com controle remoto, alcance de até 12m precisão ± 0,76mm distância de 9,1m, potência máxima de saída de 5mw, voltagem: 230V e frequência: 60Hz.</v>
      </c>
      <c r="P917" s="12" t="str">
        <f>IFERROR(IF(N917="","",IF(VLOOKUP(LEFT(N917,10),'Universo_BK-BIT'!$A$5:$E$10005,2,0)="","X",VLOOKUP(LEFT(N917,10),'Universo_BK-BIT'!$A$5:$E$10005,2,0))),"X")</f>
        <v>BK</v>
      </c>
      <c r="Q917" s="12">
        <f>IFERROR(IF(P917="X","",VLOOKUP(LEFT(N917,10),'Universo_BK-BIT'!$A$5:$E$10005,3,0)),"")</f>
        <v>14</v>
      </c>
      <c r="R917" s="14" t="e">
        <f t="shared" si="43"/>
        <v>#REF!</v>
      </c>
      <c r="S917" s="14" t="e">
        <f t="shared" si="44"/>
        <v>#N/A</v>
      </c>
      <c r="T917" s="14"/>
      <c r="U917" s="14" t="str">
        <f ca="1">IFERROR(IF(P917="X",IF(VLOOKUP(B917,'Oficios_-_pend_criticas'!$C$3:$J$4739,5,0)="","",IF(VLOOKUP(B917,'Oficios_-_pend_criticas'!$C$3:$J$4739,7,0)="",IF(TODAY()&gt;VLOOKUP(B917,'Oficios_-_pend_criticas'!$C$3:$J$4739,5,0),"X",""),IF(VLOOKUP(B917,'Oficios_-_pend_criticas'!$C$3:$J$4739,7,0)&gt;VLOOKUP(B917,'Oficios_-_pend_criticas'!$C$3:$J$4739,5,0),"X",""))),""),"")</f>
        <v/>
      </c>
      <c r="V917" s="14" t="str">
        <f ca="1">IFERROR(IF(Q917=0,IF(VLOOKUP(B917,'Oficios_-_pend_criticas'!$C$3:$J$4739,5,0)="","",IF(VLOOKUP(B917,'Oficios_-_pend_criticas'!$C$3:$J$4739,7,0)="",IF(TODAY()&gt;VLOOKUP(B917,'Oficios_-_pend_criticas'!$C$3:$J$4739,5,0),"X",""),IF(VLOOKUP(B917,'Oficios_-_pend_criticas'!$C$3:$J$4739,7,0)&gt;VLOOKUP(B917,'Oficios_-_pend_criticas'!$C$3:$J$4739,5,0),"X",""))),""),"")</f>
        <v/>
      </c>
      <c r="W917" s="14" t="str">
        <f ca="1">IFERROR(IF(P917&lt;&gt;"X",IF(Q917&gt;0,IF(VLOOKUP(B917,'Oficios_-_pend_criticas'!$C$4:$J$4739,5,0)="","",IF(VLOOKUP(B917,'Oficios_-_pend_criticas'!$C$4:$J$4739,7,0)="",IF(TODAY()&gt;VLOOKUP(B917,'Oficios_-_pend_criticas'!$C$4:$J$4739,5,0),"X",""),IF(VLOOKUP(B917,'Oficios_-_pend_criticas'!$C$4:$J$4739,7,0)&gt;VLOOKUP(B917,'Oficios_-_pend_criticas'!$C$4:$J$4739,5,0),"X",""))),""),""),"")</f>
        <v/>
      </c>
    </row>
    <row r="918" spans="1:23" ht="36.75" hidden="1" customHeight="1" x14ac:dyDescent="0.25">
      <c r="A918" s="9" t="str">
        <f t="shared" si="42"/>
        <v/>
      </c>
      <c r="B918" s="10" t="s">
        <v>2202</v>
      </c>
      <c r="C918" s="11" t="e">
        <f>IF(B918="","",VLOOKUP(B918,#REF!,6,0))</f>
        <v>#REF!</v>
      </c>
      <c r="D918" s="12" t="e">
        <f>IF(B918="","",VLOOKUP(B918,#REF!,22,0))</f>
        <v>#REF!</v>
      </c>
      <c r="E918" s="10" t="e">
        <f>IF(B918="","",VLOOKUP(B918,Consultas_públicas!$A$376:$G$3879,7,0))</f>
        <v>#N/A</v>
      </c>
      <c r="F918" s="12" t="s">
        <v>2125</v>
      </c>
      <c r="G918" s="13">
        <v>43578</v>
      </c>
      <c r="H918" s="14" t="str">
        <f>IFERROR(IF(VLOOKUP(B918,'Oficios_-_pend_criticas'!$C$4:$D$4739,2,0)="","","X"),"")</f>
        <v/>
      </c>
      <c r="I918" s="12"/>
      <c r="J918" s="13"/>
      <c r="K918" s="10"/>
      <c r="L918" s="12" t="str">
        <f>IFERROR(VLOOKUP(B918,Retorno_da_RFB!$D$3:$I$6388,5,0),"")</f>
        <v>063</v>
      </c>
      <c r="M918" s="13">
        <f>IFERROR(VLOOKUP(B918,Retorno_da_RFB!$D$3:$I$6388,6,0),"")</f>
        <v>43593</v>
      </c>
      <c r="N918" s="10" t="str">
        <f>IFERROR(VLOOKUP(B918,Retorno_da_RFB!$D$3:$I$6388,3,0),"")</f>
        <v>8428.39.10</v>
      </c>
      <c r="O918" s="10" t="str">
        <f>IFERROR(VLOOKUP(B918,Retorno_da_RFB!$D$3:$I$6388,4,0),"")</f>
        <v>Elevadores de tachos para panificação, de dupla coluna, com movimento hidráulico, elevação por corrente, com altura de 4,10m, com rotação de 112º, (2) dois dispositivos para raspagem interna de tachos, porta travada por eletroímã para descarregamento em funil de máquina divisora a 3,7m de altura, com fotocélula e seletor para posição dupla, com capacidade de elevação de até 550kg, potência de motor central de 2,2kW/8,5 amperes e 3 motores para rotação.</v>
      </c>
      <c r="P918" s="12" t="str">
        <f>IFERROR(IF(N918="","",IF(VLOOKUP(LEFT(N918,10),'Universo_BK-BIT'!$A$5:$E$10005,2,0)="","X",VLOOKUP(LEFT(N918,10),'Universo_BK-BIT'!$A$5:$E$10005,2,0))),"X")</f>
        <v>BK</v>
      </c>
      <c r="Q918" s="12">
        <f>IFERROR(IF(P918="X","",VLOOKUP(LEFT(N918,10),'Universo_BK-BIT'!$A$5:$E$10005,3,0)),"")</f>
        <v>14</v>
      </c>
      <c r="R918" s="14" t="e">
        <f t="shared" si="43"/>
        <v>#REF!</v>
      </c>
      <c r="S918" s="14" t="e">
        <f t="shared" si="44"/>
        <v>#N/A</v>
      </c>
      <c r="T918" s="14"/>
      <c r="U918" s="14" t="str">
        <f ca="1">IFERROR(IF(P918="X",IF(VLOOKUP(B918,'Oficios_-_pend_criticas'!$C$3:$J$4739,5,0)="","",IF(VLOOKUP(B918,'Oficios_-_pend_criticas'!$C$3:$J$4739,7,0)="",IF(TODAY()&gt;VLOOKUP(B918,'Oficios_-_pend_criticas'!$C$3:$J$4739,5,0),"X",""),IF(VLOOKUP(B918,'Oficios_-_pend_criticas'!$C$3:$J$4739,7,0)&gt;VLOOKUP(B918,'Oficios_-_pend_criticas'!$C$3:$J$4739,5,0),"X",""))),""),"")</f>
        <v/>
      </c>
      <c r="V918" s="14" t="str">
        <f ca="1">IFERROR(IF(Q918=0,IF(VLOOKUP(B918,'Oficios_-_pend_criticas'!$C$3:$J$4739,5,0)="","",IF(VLOOKUP(B918,'Oficios_-_pend_criticas'!$C$3:$J$4739,7,0)="",IF(TODAY()&gt;VLOOKUP(B918,'Oficios_-_pend_criticas'!$C$3:$J$4739,5,0),"X",""),IF(VLOOKUP(B918,'Oficios_-_pend_criticas'!$C$3:$J$4739,7,0)&gt;VLOOKUP(B918,'Oficios_-_pend_criticas'!$C$3:$J$4739,5,0),"X",""))),""),"")</f>
        <v/>
      </c>
      <c r="W918" s="14" t="str">
        <f ca="1">IFERROR(IF(P918&lt;&gt;"X",IF(Q918&gt;0,IF(VLOOKUP(B918,'Oficios_-_pend_criticas'!$C$4:$J$4739,5,0)="","",IF(VLOOKUP(B918,'Oficios_-_pend_criticas'!$C$4:$J$4739,7,0)="",IF(TODAY()&gt;VLOOKUP(B918,'Oficios_-_pend_criticas'!$C$4:$J$4739,5,0),"X",""),IF(VLOOKUP(B918,'Oficios_-_pend_criticas'!$C$4:$J$4739,7,0)&gt;VLOOKUP(B918,'Oficios_-_pend_criticas'!$C$4:$J$4739,5,0),"X",""))),""),""),"")</f>
        <v/>
      </c>
    </row>
    <row r="919" spans="1:23" ht="36.75" hidden="1" customHeight="1" x14ac:dyDescent="0.25">
      <c r="A919" s="9" t="str">
        <f t="shared" si="42"/>
        <v/>
      </c>
      <c r="B919" s="10" t="s">
        <v>2205</v>
      </c>
      <c r="C919" s="11" t="e">
        <f>IF(B919="","",VLOOKUP(B919,#REF!,6,0))</f>
        <v>#REF!</v>
      </c>
      <c r="D919" s="12" t="e">
        <f>IF(B919="","",VLOOKUP(B919,#REF!,22,0))</f>
        <v>#REF!</v>
      </c>
      <c r="E919" s="10" t="e">
        <f>IF(B919="","",VLOOKUP(B919,Consultas_públicas!$A$376:$G$3879,7,0))</f>
        <v>#N/A</v>
      </c>
      <c r="F919" s="12" t="s">
        <v>2125</v>
      </c>
      <c r="G919" s="13">
        <v>43578</v>
      </c>
      <c r="H919" s="14" t="str">
        <f>IFERROR(IF(VLOOKUP(B919,'Oficios_-_pend_criticas'!$C$4:$D$4739,2,0)="","","X"),"")</f>
        <v/>
      </c>
      <c r="I919" s="12"/>
      <c r="J919" s="13"/>
      <c r="K919" s="10"/>
      <c r="L919" s="12" t="str">
        <f>IFERROR(VLOOKUP(B919,Retorno_da_RFB!$D$3:$I$6388,5,0),"")</f>
        <v>063</v>
      </c>
      <c r="M919" s="13">
        <f>IFERROR(VLOOKUP(B919,Retorno_da_RFB!$D$3:$I$6388,6,0),"")</f>
        <v>43593</v>
      </c>
      <c r="N919" s="10" t="str">
        <f>IFERROR(VLOOKUP(B919,Retorno_da_RFB!$D$3:$I$6388,3,0),"")</f>
        <v>8429.51.99</v>
      </c>
      <c r="O919" s="10" t="str">
        <f>IFERROR(VLOOKUP(B919,Retorno_da_RFB!$D$3:$I$6388,4,0),"")</f>
        <v>Carregadeiras de rodas, articuladas, com capacidade de caçamba de 1.05m³ e 1.800kg, potência nominal bruta de 62,5kW, motor de 4,5 litros de cilindradas, potência entre 2.200 a 2.400rpm, e peso operacional de até 5.600kg.</v>
      </c>
      <c r="P919" s="12" t="str">
        <f>IFERROR(IF(N919="","",IF(VLOOKUP(LEFT(N919,10),'Universo_BK-BIT'!$A$5:$E$10005,2,0)="","X",VLOOKUP(LEFT(N919,10),'Universo_BK-BIT'!$A$5:$E$10005,2,0))),"X")</f>
        <v>BK</v>
      </c>
      <c r="Q919" s="12">
        <f>IFERROR(IF(P919="X","",VLOOKUP(LEFT(N919,10),'Universo_BK-BIT'!$A$5:$E$10005,3,0)),"")</f>
        <v>14</v>
      </c>
      <c r="R919" s="14" t="e">
        <f t="shared" si="43"/>
        <v>#REF!</v>
      </c>
      <c r="S919" s="14" t="e">
        <f t="shared" si="44"/>
        <v>#N/A</v>
      </c>
      <c r="T919" s="14"/>
      <c r="U919" s="14" t="str">
        <f ca="1">IFERROR(IF(P919="X",IF(VLOOKUP(B919,'Oficios_-_pend_criticas'!$C$3:$J$4739,5,0)="","",IF(VLOOKUP(B919,'Oficios_-_pend_criticas'!$C$3:$J$4739,7,0)="",IF(TODAY()&gt;VLOOKUP(B919,'Oficios_-_pend_criticas'!$C$3:$J$4739,5,0),"X",""),IF(VLOOKUP(B919,'Oficios_-_pend_criticas'!$C$3:$J$4739,7,0)&gt;VLOOKUP(B919,'Oficios_-_pend_criticas'!$C$3:$J$4739,5,0),"X",""))),""),"")</f>
        <v/>
      </c>
      <c r="V919" s="14" t="str">
        <f ca="1">IFERROR(IF(Q919=0,IF(VLOOKUP(B919,'Oficios_-_pend_criticas'!$C$3:$J$4739,5,0)="","",IF(VLOOKUP(B919,'Oficios_-_pend_criticas'!$C$3:$J$4739,7,0)="",IF(TODAY()&gt;VLOOKUP(B919,'Oficios_-_pend_criticas'!$C$3:$J$4739,5,0),"X",""),IF(VLOOKUP(B919,'Oficios_-_pend_criticas'!$C$3:$J$4739,7,0)&gt;VLOOKUP(B919,'Oficios_-_pend_criticas'!$C$3:$J$4739,5,0),"X",""))),""),"")</f>
        <v/>
      </c>
      <c r="W919" s="14" t="str">
        <f ca="1">IFERROR(IF(P919&lt;&gt;"X",IF(Q919&gt;0,IF(VLOOKUP(B919,'Oficios_-_pend_criticas'!$C$4:$J$4739,5,0)="","",IF(VLOOKUP(B919,'Oficios_-_pend_criticas'!$C$4:$J$4739,7,0)="",IF(TODAY()&gt;VLOOKUP(B919,'Oficios_-_pend_criticas'!$C$4:$J$4739,5,0),"X",""),IF(VLOOKUP(B919,'Oficios_-_pend_criticas'!$C$4:$J$4739,7,0)&gt;VLOOKUP(B919,'Oficios_-_pend_criticas'!$C$4:$J$4739,5,0),"X",""))),""),""),"")</f>
        <v/>
      </c>
    </row>
    <row r="920" spans="1:23" ht="36.75" hidden="1" customHeight="1" x14ac:dyDescent="0.25">
      <c r="A920" s="9" t="str">
        <f t="shared" si="42"/>
        <v/>
      </c>
      <c r="B920" s="10" t="s">
        <v>2208</v>
      </c>
      <c r="C920" s="11" t="e">
        <f>IF(B920="","",VLOOKUP(B920,#REF!,6,0))</f>
        <v>#REF!</v>
      </c>
      <c r="D920" s="12" t="e">
        <f>IF(B920="","",VLOOKUP(B920,#REF!,22,0))</f>
        <v>#REF!</v>
      </c>
      <c r="E920" s="10" t="e">
        <f>IF(B920="","",VLOOKUP(B920,Consultas_públicas!$A$376:$G$3879,7,0))</f>
        <v>#N/A</v>
      </c>
      <c r="F920" s="12" t="s">
        <v>2125</v>
      </c>
      <c r="G920" s="13">
        <v>43578</v>
      </c>
      <c r="H920" s="14" t="str">
        <f>IFERROR(IF(VLOOKUP(B920,'Oficios_-_pend_criticas'!$C$4:$D$4739,2,0)="","","X"),"")</f>
        <v/>
      </c>
      <c r="I920" s="12"/>
      <c r="J920" s="13"/>
      <c r="K920" s="10"/>
      <c r="L920" s="12" t="str">
        <f>IFERROR(VLOOKUP(B920,Retorno_da_RFB!$D$3:$I$6388,5,0),"")</f>
        <v>063</v>
      </c>
      <c r="M920" s="13">
        <f>IFERROR(VLOOKUP(B920,Retorno_da_RFB!$D$3:$I$6388,6,0),"")</f>
        <v>43593</v>
      </c>
      <c r="N920" s="10" t="str">
        <f>IFERROR(VLOOKUP(B920,Retorno_da_RFB!$D$3:$I$6388,3,0),"")</f>
        <v>9030.33.90</v>
      </c>
      <c r="O920" s="10" t="str">
        <f>IFERROR(VLOOKUP(B920,Retorno_da_RFB!$D$3:$I$6388,4,0),"")</f>
        <v>Instrumentos destinados à medida e controle automático de tensão, montados em cubículos (painéis) sendo: estação de controle, composta por até 5 (cinco) colunas de painéis, estação de operação (Interface Homem-Máquina), composta por 1 (uma) coluna de painéis, estação de interface, composta por até 4 (quatro) colunas de painéis, composto por até 4 (quatro) colunas de painéis a serem utilizados nas instalações de Compensador Estático de Reativos (CER).</v>
      </c>
      <c r="P920" s="12" t="str">
        <f>IFERROR(IF(N920="","",IF(VLOOKUP(LEFT(N920,10),'Universo_BK-BIT'!$A$5:$E$10005,2,0)="","X",VLOOKUP(LEFT(N920,10),'Universo_BK-BIT'!$A$5:$E$10005,2,0))),"X")</f>
        <v>BK</v>
      </c>
      <c r="Q920" s="12">
        <f>IFERROR(IF(P920="X","",VLOOKUP(LEFT(N920,10),'Universo_BK-BIT'!$A$5:$E$10005,3,0)),"")</f>
        <v>14</v>
      </c>
      <c r="R920" s="14" t="e">
        <f t="shared" si="43"/>
        <v>#REF!</v>
      </c>
      <c r="S920" s="14" t="e">
        <f t="shared" si="44"/>
        <v>#N/A</v>
      </c>
      <c r="T920" s="14"/>
      <c r="U920" s="14" t="str">
        <f ca="1">IFERROR(IF(P920="X",IF(VLOOKUP(B920,'Oficios_-_pend_criticas'!$C$3:$J$4739,5,0)="","",IF(VLOOKUP(B920,'Oficios_-_pend_criticas'!$C$3:$J$4739,7,0)="",IF(TODAY()&gt;VLOOKUP(B920,'Oficios_-_pend_criticas'!$C$3:$J$4739,5,0),"X",""),IF(VLOOKUP(B920,'Oficios_-_pend_criticas'!$C$3:$J$4739,7,0)&gt;VLOOKUP(B920,'Oficios_-_pend_criticas'!$C$3:$J$4739,5,0),"X",""))),""),"")</f>
        <v/>
      </c>
      <c r="V920" s="14" t="str">
        <f ca="1">IFERROR(IF(Q920=0,IF(VLOOKUP(B920,'Oficios_-_pend_criticas'!$C$3:$J$4739,5,0)="","",IF(VLOOKUP(B920,'Oficios_-_pend_criticas'!$C$3:$J$4739,7,0)="",IF(TODAY()&gt;VLOOKUP(B920,'Oficios_-_pend_criticas'!$C$3:$J$4739,5,0),"X",""),IF(VLOOKUP(B920,'Oficios_-_pend_criticas'!$C$3:$J$4739,7,0)&gt;VLOOKUP(B920,'Oficios_-_pend_criticas'!$C$3:$J$4739,5,0),"X",""))),""),"")</f>
        <v/>
      </c>
      <c r="W920" s="14" t="str">
        <f ca="1">IFERROR(IF(P920&lt;&gt;"X",IF(Q920&gt;0,IF(VLOOKUP(B920,'Oficios_-_pend_criticas'!$C$4:$J$4739,5,0)="","",IF(VLOOKUP(B920,'Oficios_-_pend_criticas'!$C$4:$J$4739,7,0)="",IF(TODAY()&gt;VLOOKUP(B920,'Oficios_-_pend_criticas'!$C$4:$J$4739,5,0),"X",""),IF(VLOOKUP(B920,'Oficios_-_pend_criticas'!$C$4:$J$4739,7,0)&gt;VLOOKUP(B920,'Oficios_-_pend_criticas'!$C$4:$J$4739,5,0),"X",""))),""),""),"")</f>
        <v/>
      </c>
    </row>
    <row r="921" spans="1:23" ht="36.75" hidden="1" customHeight="1" x14ac:dyDescent="0.25">
      <c r="A921" s="9" t="str">
        <f t="shared" si="42"/>
        <v/>
      </c>
      <c r="B921" s="10" t="s">
        <v>2210</v>
      </c>
      <c r="C921" s="11" t="e">
        <f>IF(B921="","",VLOOKUP(B921,#REF!,6,0))</f>
        <v>#REF!</v>
      </c>
      <c r="D921" s="12" t="e">
        <f>IF(B921="","",VLOOKUP(B921,#REF!,22,0))</f>
        <v>#REF!</v>
      </c>
      <c r="E921" s="10" t="e">
        <f>IF(B921="","",VLOOKUP(B921,Consultas_públicas!$A$376:$G$3879,7,0))</f>
        <v>#N/A</v>
      </c>
      <c r="F921" s="12" t="s">
        <v>2125</v>
      </c>
      <c r="G921" s="13">
        <v>43578</v>
      </c>
      <c r="H921" s="14" t="str">
        <f>IFERROR(IF(VLOOKUP(B921,'Oficios_-_pend_criticas'!$C$4:$D$4739,2,0)="","","X"),"")</f>
        <v/>
      </c>
      <c r="I921" s="12"/>
      <c r="J921" s="13"/>
      <c r="K921" s="10"/>
      <c r="L921" s="12" t="str">
        <f>IFERROR(VLOOKUP(B921,Retorno_da_RFB!$D$3:$I$6388,5,0),"")</f>
        <v>063</v>
      </c>
      <c r="M921" s="13">
        <f>IFERROR(VLOOKUP(B921,Retorno_da_RFB!$D$3:$I$6388,6,0),"")</f>
        <v>43593</v>
      </c>
      <c r="N921" s="10" t="str">
        <f>IFERROR(VLOOKUP(B921,Retorno_da_RFB!$D$3:$I$6388,3,0),"")</f>
        <v>8429.51.19</v>
      </c>
      <c r="O921" s="10" t="str">
        <f>IFERROR(VLOOKUP(B921,Retorno_da_RFB!$D$3:$I$6388,4,0),"")</f>
        <v>Carregadeiras compactas de esteiras, com capacidade nominal de carga entre 1.576 e 1.656kg, largura sem caçamba ente 1,98 e 2,10m, comprimento entre 3,60 e 3,91m e altura entre 2,06 e 2,12m, dotadas de motor “turbocharger” a diesel com potência entre 92 e 100HP e controle tipo “joystick”.</v>
      </c>
      <c r="P921" s="12" t="str">
        <f>IFERROR(IF(N921="","",IF(VLOOKUP(LEFT(N921,10),'Universo_BK-BIT'!$A$5:$E$10005,2,0)="","X",VLOOKUP(LEFT(N921,10),'Universo_BK-BIT'!$A$5:$E$10005,2,0))),"X")</f>
        <v>BK</v>
      </c>
      <c r="Q921" s="12">
        <f>IFERROR(IF(P921="X","",VLOOKUP(LEFT(N921,10),'Universo_BK-BIT'!$A$5:$E$10005,3,0)),"")</f>
        <v>14</v>
      </c>
      <c r="R921" s="14" t="e">
        <f t="shared" si="43"/>
        <v>#REF!</v>
      </c>
      <c r="S921" s="14" t="e">
        <f t="shared" si="44"/>
        <v>#N/A</v>
      </c>
      <c r="T921" s="14"/>
      <c r="U921" s="14" t="str">
        <f ca="1">IFERROR(IF(P921="X",IF(VLOOKUP(B921,'Oficios_-_pend_criticas'!$C$3:$J$4739,5,0)="","",IF(VLOOKUP(B921,'Oficios_-_pend_criticas'!$C$3:$J$4739,7,0)="",IF(TODAY()&gt;VLOOKUP(B921,'Oficios_-_pend_criticas'!$C$3:$J$4739,5,0),"X",""),IF(VLOOKUP(B921,'Oficios_-_pend_criticas'!$C$3:$J$4739,7,0)&gt;VLOOKUP(B921,'Oficios_-_pend_criticas'!$C$3:$J$4739,5,0),"X",""))),""),"")</f>
        <v/>
      </c>
      <c r="V921" s="14" t="str">
        <f ca="1">IFERROR(IF(Q921=0,IF(VLOOKUP(B921,'Oficios_-_pend_criticas'!$C$3:$J$4739,5,0)="","",IF(VLOOKUP(B921,'Oficios_-_pend_criticas'!$C$3:$J$4739,7,0)="",IF(TODAY()&gt;VLOOKUP(B921,'Oficios_-_pend_criticas'!$C$3:$J$4739,5,0),"X",""),IF(VLOOKUP(B921,'Oficios_-_pend_criticas'!$C$3:$J$4739,7,0)&gt;VLOOKUP(B921,'Oficios_-_pend_criticas'!$C$3:$J$4739,5,0),"X",""))),""),"")</f>
        <v/>
      </c>
      <c r="W921" s="14" t="str">
        <f ca="1">IFERROR(IF(P921&lt;&gt;"X",IF(Q921&gt;0,IF(VLOOKUP(B921,'Oficios_-_pend_criticas'!$C$4:$J$4739,5,0)="","",IF(VLOOKUP(B921,'Oficios_-_pend_criticas'!$C$4:$J$4739,7,0)="",IF(TODAY()&gt;VLOOKUP(B921,'Oficios_-_pend_criticas'!$C$4:$J$4739,5,0),"X",""),IF(VLOOKUP(B921,'Oficios_-_pend_criticas'!$C$4:$J$4739,7,0)&gt;VLOOKUP(B921,'Oficios_-_pend_criticas'!$C$4:$J$4739,5,0),"X",""))),""),""),"")</f>
        <v/>
      </c>
    </row>
    <row r="922" spans="1:23" ht="36.75" hidden="1" customHeight="1" x14ac:dyDescent="0.25">
      <c r="A922" s="9" t="str">
        <f t="shared" si="42"/>
        <v/>
      </c>
      <c r="B922" s="10" t="s">
        <v>2212</v>
      </c>
      <c r="C922" s="11" t="e">
        <f>IF(B922="","",VLOOKUP(B922,#REF!,6,0))</f>
        <v>#REF!</v>
      </c>
      <c r="D922" s="12" t="e">
        <f>IF(B922="","",VLOOKUP(B922,#REF!,22,0))</f>
        <v>#REF!</v>
      </c>
      <c r="E922" s="10" t="e">
        <f>IF(B922="","",VLOOKUP(B922,Consultas_públicas!$A$376:$G$3879,7,0))</f>
        <v>#N/A</v>
      </c>
      <c r="F922" s="12" t="s">
        <v>2125</v>
      </c>
      <c r="G922" s="13">
        <v>43578</v>
      </c>
      <c r="H922" s="14" t="str">
        <f>IFERROR(IF(VLOOKUP(B922,'Oficios_-_pend_criticas'!$C$4:$D$4739,2,0)="","","X"),"")</f>
        <v/>
      </c>
      <c r="I922" s="12"/>
      <c r="J922" s="13"/>
      <c r="K922" s="10"/>
      <c r="L922" s="12" t="str">
        <f>IFERROR(VLOOKUP(B922,Retorno_da_RFB!$D$3:$I$6388,5,0),"")</f>
        <v>063</v>
      </c>
      <c r="M922" s="13">
        <f>IFERROR(VLOOKUP(B922,Retorno_da_RFB!$D$3:$I$6388,6,0),"")</f>
        <v>43593</v>
      </c>
      <c r="N922" s="10" t="str">
        <f>IFERROR(VLOOKUP(B922,Retorno_da_RFB!$D$3:$I$6388,3,0),"")</f>
        <v>8461.50.20</v>
      </c>
      <c r="O922" s="10" t="str">
        <f>IFERROR(VLOOKUP(B922,Retorno_da_RFB!$D$3:$I$6388,4,0),"")</f>
        <v>Cortadoras de precisão metalográficas a disco de serra diamantado com sistema de corte linear automático com motor de corrente contínua, dimensões aproximadas: 440mm de altura com tampa fechada, 1.055mm de altura com tampa aberta, 644mm de largura, 784mm de comprimento com tampão, alimentada por tensão de 200 a 240VAC, frequência de 50 a 60Hz, potência nominal 0,8kW, corrente máxima 11,7A, com serra circular de 75 a 203mm, com eixos de até 22mm, velocidade de rotação de 300 a 5.000rpm (em incrementos de 100rpm), capacidade de corte de 70mm de diâmetro, em superfície de corte de largura 258mm e comprimento 184mm, configuradas e controladas eletronicamente por circuito de segurança com interface de tela sensível ao toque, colorida, com 320 x 240 pontos de luz de LED dotadas de tampa transparente de segurança que isola totalmente a operação de corte, que em caso de abertura ou quebra, suspende a operação de corte instantaneamente, botão de parada de emergência; equipamento de acordo com NR-12 – Segurança em máquinas e equipamentos.</v>
      </c>
      <c r="P922" s="12" t="str">
        <f>IFERROR(IF(N922="","",IF(VLOOKUP(LEFT(N922,10),'Universo_BK-BIT'!$A$5:$E$10005,2,0)="","X",VLOOKUP(LEFT(N922,10),'Universo_BK-BIT'!$A$5:$E$10005,2,0))),"X")</f>
        <v>BK</v>
      </c>
      <c r="Q922" s="12">
        <f>IFERROR(IF(P922="X","",VLOOKUP(LEFT(N922,10),'Universo_BK-BIT'!$A$5:$E$10005,3,0)),"")</f>
        <v>14</v>
      </c>
      <c r="R922" s="14" t="e">
        <f t="shared" si="43"/>
        <v>#REF!</v>
      </c>
      <c r="S922" s="14" t="e">
        <f t="shared" si="44"/>
        <v>#N/A</v>
      </c>
      <c r="T922" s="14"/>
      <c r="U922" s="14" t="str">
        <f ca="1">IFERROR(IF(P922="X",IF(VLOOKUP(B922,'Oficios_-_pend_criticas'!$C$3:$J$4739,5,0)="","",IF(VLOOKUP(B922,'Oficios_-_pend_criticas'!$C$3:$J$4739,7,0)="",IF(TODAY()&gt;VLOOKUP(B922,'Oficios_-_pend_criticas'!$C$3:$J$4739,5,0),"X",""),IF(VLOOKUP(B922,'Oficios_-_pend_criticas'!$C$3:$J$4739,7,0)&gt;VLOOKUP(B922,'Oficios_-_pend_criticas'!$C$3:$J$4739,5,0),"X",""))),""),"")</f>
        <v/>
      </c>
      <c r="V922" s="14" t="str">
        <f ca="1">IFERROR(IF(Q922=0,IF(VLOOKUP(B922,'Oficios_-_pend_criticas'!$C$3:$J$4739,5,0)="","",IF(VLOOKUP(B922,'Oficios_-_pend_criticas'!$C$3:$J$4739,7,0)="",IF(TODAY()&gt;VLOOKUP(B922,'Oficios_-_pend_criticas'!$C$3:$J$4739,5,0),"X",""),IF(VLOOKUP(B922,'Oficios_-_pend_criticas'!$C$3:$J$4739,7,0)&gt;VLOOKUP(B922,'Oficios_-_pend_criticas'!$C$3:$J$4739,5,0),"X",""))),""),"")</f>
        <v/>
      </c>
      <c r="W922" s="14" t="str">
        <f ca="1">IFERROR(IF(P922&lt;&gt;"X",IF(Q922&gt;0,IF(VLOOKUP(B922,'Oficios_-_pend_criticas'!$C$4:$J$4739,5,0)="","",IF(VLOOKUP(B922,'Oficios_-_pend_criticas'!$C$4:$J$4739,7,0)="",IF(TODAY()&gt;VLOOKUP(B922,'Oficios_-_pend_criticas'!$C$4:$J$4739,5,0),"X",""),IF(VLOOKUP(B922,'Oficios_-_pend_criticas'!$C$4:$J$4739,7,0)&gt;VLOOKUP(B922,'Oficios_-_pend_criticas'!$C$4:$J$4739,5,0),"X",""))),""),""),"")</f>
        <v/>
      </c>
    </row>
    <row r="923" spans="1:23" ht="36.75" hidden="1" customHeight="1" x14ac:dyDescent="0.25">
      <c r="A923" s="9" t="str">
        <f t="shared" si="42"/>
        <v/>
      </c>
      <c r="B923" s="10" t="s">
        <v>2215</v>
      </c>
      <c r="C923" s="11" t="e">
        <f>IF(B923="","",VLOOKUP(B923,#REF!,6,0))</f>
        <v>#REF!</v>
      </c>
      <c r="D923" s="12" t="e">
        <f>IF(B923="","",VLOOKUP(B923,#REF!,22,0))</f>
        <v>#REF!</v>
      </c>
      <c r="E923" s="10" t="e">
        <f>IF(B923="","",VLOOKUP(B923,Consultas_públicas!$A$376:$G$3879,7,0))</f>
        <v>#N/A</v>
      </c>
      <c r="F923" s="12" t="s">
        <v>2125</v>
      </c>
      <c r="G923" s="13">
        <v>43578</v>
      </c>
      <c r="H923" s="14" t="str">
        <f>IFERROR(IF(VLOOKUP(B923,'Oficios_-_pend_criticas'!$C$4:$D$4739,2,0)="","","X"),"")</f>
        <v/>
      </c>
      <c r="I923" s="12"/>
      <c r="J923" s="13"/>
      <c r="K923" s="10"/>
      <c r="L923" s="12" t="str">
        <f>IFERROR(VLOOKUP(B923,Retorno_da_RFB!$D$3:$I$6388,5,0),"")</f>
        <v>063</v>
      </c>
      <c r="M923" s="13">
        <f>IFERROR(VLOOKUP(B923,Retorno_da_RFB!$D$3:$I$6388,6,0),"")</f>
        <v>43593</v>
      </c>
      <c r="N923" s="10" t="str">
        <f>IFERROR(VLOOKUP(B923,Retorno_da_RFB!$D$3:$I$6388,3,0),"")</f>
        <v>8479.89.11</v>
      </c>
      <c r="O923" s="10" t="str">
        <f>IFERROR(VLOOKUP(B923,Retorno_da_RFB!$D$3:$I$6388,4,0),"")</f>
        <v xml:space="preserve">Combinações de máquinas para prensar, enrolar colchões de casal e de solteiro, e espuma de poliuretano, látex ou de molas e acondicionar em sacos preformados de plástico LD/PE, compostas de painel controlador lógico programável (CLP), esteira de roletes de entrada, prensa horizontal e prensa enroladora, com regulagem do diâmetro do rolo entre 250 e 400 mm, com capacidade para 1 ou 2 ciclos por minuto, podendo trabalhar com colchões de dimensões de 800 a 2.200 mm x 1.800 a 2.100 mm x 80 a 350 mm. </v>
      </c>
      <c r="P923" s="12" t="str">
        <f>IFERROR(IF(N923="","",IF(VLOOKUP(LEFT(N923,10),'Universo_BK-BIT'!$A$5:$E$10005,2,0)="","X",VLOOKUP(LEFT(N923,10),'Universo_BK-BIT'!$A$5:$E$10005,2,0))),"X")</f>
        <v>BK</v>
      </c>
      <c r="Q923" s="12">
        <f>IFERROR(IF(P923="X","",VLOOKUP(LEFT(N923,10),'Universo_BK-BIT'!$A$5:$E$10005,3,0)),"")</f>
        <v>14</v>
      </c>
      <c r="R923" s="14" t="e">
        <f t="shared" si="43"/>
        <v>#REF!</v>
      </c>
      <c r="S923" s="14" t="e">
        <f t="shared" si="44"/>
        <v>#N/A</v>
      </c>
      <c r="T923" s="14"/>
      <c r="U923" s="14" t="str">
        <f ca="1">IFERROR(IF(P923="X",IF(VLOOKUP(B923,'Oficios_-_pend_criticas'!$C$3:$J$4739,5,0)="","",IF(VLOOKUP(B923,'Oficios_-_pend_criticas'!$C$3:$J$4739,7,0)="",IF(TODAY()&gt;VLOOKUP(B923,'Oficios_-_pend_criticas'!$C$3:$J$4739,5,0),"X",""),IF(VLOOKUP(B923,'Oficios_-_pend_criticas'!$C$3:$J$4739,7,0)&gt;VLOOKUP(B923,'Oficios_-_pend_criticas'!$C$3:$J$4739,5,0),"X",""))),""),"")</f>
        <v/>
      </c>
      <c r="V923" s="14" t="str">
        <f ca="1">IFERROR(IF(Q923=0,IF(VLOOKUP(B923,'Oficios_-_pend_criticas'!$C$3:$J$4739,5,0)="","",IF(VLOOKUP(B923,'Oficios_-_pend_criticas'!$C$3:$J$4739,7,0)="",IF(TODAY()&gt;VLOOKUP(B923,'Oficios_-_pend_criticas'!$C$3:$J$4739,5,0),"X",""),IF(VLOOKUP(B923,'Oficios_-_pend_criticas'!$C$3:$J$4739,7,0)&gt;VLOOKUP(B923,'Oficios_-_pend_criticas'!$C$3:$J$4739,5,0),"X",""))),""),"")</f>
        <v/>
      </c>
      <c r="W923" s="14" t="str">
        <f ca="1">IFERROR(IF(P923&lt;&gt;"X",IF(Q923&gt;0,IF(VLOOKUP(B923,'Oficios_-_pend_criticas'!$C$4:$J$4739,5,0)="","",IF(VLOOKUP(B923,'Oficios_-_pend_criticas'!$C$4:$J$4739,7,0)="",IF(TODAY()&gt;VLOOKUP(B923,'Oficios_-_pend_criticas'!$C$4:$J$4739,5,0),"X",""),IF(VLOOKUP(B923,'Oficios_-_pend_criticas'!$C$4:$J$4739,7,0)&gt;VLOOKUP(B923,'Oficios_-_pend_criticas'!$C$4:$J$4739,5,0),"X",""))),""),""),"")</f>
        <v/>
      </c>
    </row>
    <row r="924" spans="1:23" ht="36.75" hidden="1" customHeight="1" x14ac:dyDescent="0.25">
      <c r="A924" s="9" t="str">
        <f t="shared" si="42"/>
        <v/>
      </c>
      <c r="B924" s="10" t="s">
        <v>2217</v>
      </c>
      <c r="C924" s="11" t="e">
        <f>IF(B924="","",VLOOKUP(B924,#REF!,6,0))</f>
        <v>#REF!</v>
      </c>
      <c r="D924" s="12" t="e">
        <f>IF(B924="","",VLOOKUP(B924,#REF!,22,0))</f>
        <v>#REF!</v>
      </c>
      <c r="E924" s="10" t="e">
        <f>IF(B924="","",VLOOKUP(B924,Consultas_públicas!$A$376:$G$3879,7,0))</f>
        <v>#N/A</v>
      </c>
      <c r="F924" s="12" t="s">
        <v>2125</v>
      </c>
      <c r="G924" s="13">
        <v>43578</v>
      </c>
      <c r="H924" s="14" t="str">
        <f>IFERROR(IF(VLOOKUP(B924,'Oficios_-_pend_criticas'!$C$4:$D$4739,2,0)="","","X"),"")</f>
        <v/>
      </c>
      <c r="I924" s="12"/>
      <c r="J924" s="13"/>
      <c r="K924" s="10"/>
      <c r="L924" s="12" t="str">
        <f>IFERROR(VLOOKUP(B924,Retorno_da_RFB!$D$3:$I$6388,5,0),"")</f>
        <v>063</v>
      </c>
      <c r="M924" s="13">
        <f>IFERROR(VLOOKUP(B924,Retorno_da_RFB!$D$3:$I$6388,6,0),"")</f>
        <v>43593</v>
      </c>
      <c r="N924" s="10" t="str">
        <f>IFERROR(VLOOKUP(B924,Retorno_da_RFB!$D$3:$I$6388,3,0),"")</f>
        <v>8477.10.11</v>
      </c>
      <c r="O924" s="10" t="str">
        <f>IFERROR(VLOOKUP(B924,Retorno_da_RFB!$D$3:$I$6388,4,0),"")</f>
        <v>Máquinas horizontais para moldar materiais termoplásticos, de comando numérico, por injeção, monocolor, com unidade de fechamento sem colunas; acionamentos hidráulicos ou híbridos; possibilidade de uso de placa giratória para fixação dos moldes; possibilidade de uso de cilindros moveis, dispositivos para movimentação dos moldes e de automação por robôs industriais sem limitação de movimentos; forca de fechamento de 2.600kN; capacidade de injeção de 676,2 g e controle de operação através de monitor "touchscreen".</v>
      </c>
      <c r="P924" s="12" t="str">
        <f>IFERROR(IF(N924="","",IF(VLOOKUP(LEFT(N924,10),'Universo_BK-BIT'!$A$5:$E$10005,2,0)="","X",VLOOKUP(LEFT(N924,10),'Universo_BK-BIT'!$A$5:$E$10005,2,0))),"X")</f>
        <v>BK</v>
      </c>
      <c r="Q924" s="12">
        <f>IFERROR(IF(P924="X","",VLOOKUP(LEFT(N924,10),'Universo_BK-BIT'!$A$5:$E$10005,3,0)),"")</f>
        <v>14</v>
      </c>
      <c r="R924" s="14" t="e">
        <f t="shared" si="43"/>
        <v>#REF!</v>
      </c>
      <c r="S924" s="14" t="e">
        <f t="shared" si="44"/>
        <v>#N/A</v>
      </c>
      <c r="T924" s="14"/>
      <c r="U924" s="14" t="str">
        <f ca="1">IFERROR(IF(P924="X",IF(VLOOKUP(B924,'Oficios_-_pend_criticas'!$C$3:$J$4739,5,0)="","",IF(VLOOKUP(B924,'Oficios_-_pend_criticas'!$C$3:$J$4739,7,0)="",IF(TODAY()&gt;VLOOKUP(B924,'Oficios_-_pend_criticas'!$C$3:$J$4739,5,0),"X",""),IF(VLOOKUP(B924,'Oficios_-_pend_criticas'!$C$3:$J$4739,7,0)&gt;VLOOKUP(B924,'Oficios_-_pend_criticas'!$C$3:$J$4739,5,0),"X",""))),""),"")</f>
        <v/>
      </c>
      <c r="V924" s="14" t="str">
        <f ca="1">IFERROR(IF(Q924=0,IF(VLOOKUP(B924,'Oficios_-_pend_criticas'!$C$3:$J$4739,5,0)="","",IF(VLOOKUP(B924,'Oficios_-_pend_criticas'!$C$3:$J$4739,7,0)="",IF(TODAY()&gt;VLOOKUP(B924,'Oficios_-_pend_criticas'!$C$3:$J$4739,5,0),"X",""),IF(VLOOKUP(B924,'Oficios_-_pend_criticas'!$C$3:$J$4739,7,0)&gt;VLOOKUP(B924,'Oficios_-_pend_criticas'!$C$3:$J$4739,5,0),"X",""))),""),"")</f>
        <v/>
      </c>
      <c r="W924" s="14" t="str">
        <f ca="1">IFERROR(IF(P924&lt;&gt;"X",IF(Q924&gt;0,IF(VLOOKUP(B924,'Oficios_-_pend_criticas'!$C$4:$J$4739,5,0)="","",IF(VLOOKUP(B924,'Oficios_-_pend_criticas'!$C$4:$J$4739,7,0)="",IF(TODAY()&gt;VLOOKUP(B924,'Oficios_-_pend_criticas'!$C$4:$J$4739,5,0),"X",""),IF(VLOOKUP(B924,'Oficios_-_pend_criticas'!$C$4:$J$4739,7,0)&gt;VLOOKUP(B924,'Oficios_-_pend_criticas'!$C$4:$J$4739,5,0),"X",""))),""),""),"")</f>
        <v/>
      </c>
    </row>
    <row r="925" spans="1:23" ht="36.75" hidden="1" customHeight="1" x14ac:dyDescent="0.25">
      <c r="A925" s="9" t="str">
        <f t="shared" si="42"/>
        <v/>
      </c>
      <c r="B925" s="10" t="s">
        <v>2219</v>
      </c>
      <c r="C925" s="11" t="e">
        <f>IF(B925="","",VLOOKUP(B925,#REF!,6,0))</f>
        <v>#REF!</v>
      </c>
      <c r="D925" s="12" t="e">
        <f>IF(B925="","",VLOOKUP(B925,#REF!,22,0))</f>
        <v>#REF!</v>
      </c>
      <c r="E925" s="10" t="e">
        <f>IF(B925="","",VLOOKUP(B925,Consultas_públicas!$A$376:$G$3879,7,0))</f>
        <v>#N/A</v>
      </c>
      <c r="F925" s="12" t="s">
        <v>2125</v>
      </c>
      <c r="G925" s="13">
        <v>43578</v>
      </c>
      <c r="H925" s="14" t="str">
        <f>IFERROR(IF(VLOOKUP(B925,'Oficios_-_pend_criticas'!$C$4:$D$4739,2,0)="","","X"),"")</f>
        <v/>
      </c>
      <c r="I925" s="12"/>
      <c r="J925" s="13"/>
      <c r="K925" s="10"/>
      <c r="L925" s="12" t="str">
        <f>IFERROR(VLOOKUP(B925,Retorno_da_RFB!$D$3:$I$6388,5,0),"")</f>
        <v>063</v>
      </c>
      <c r="M925" s="13">
        <f>IFERROR(VLOOKUP(B925,Retorno_da_RFB!$D$3:$I$6388,6,0),"")</f>
        <v>43593</v>
      </c>
      <c r="N925" s="10" t="str">
        <f>IFERROR(VLOOKUP(B925,Retorno_da_RFB!$D$3:$I$6388,3,0),"")</f>
        <v>8474.80.90</v>
      </c>
      <c r="O925" s="10" t="str">
        <f>IFERROR(VLOOKUP(B925,Retorno_da_RFB!$D$3:$I$6388,4,0),"")</f>
        <v>Compactadores contínuos para produção de revestimento cerâmico com largura útil máxima de até 1.800mm após corte e queima e espessura de 3 a 30mm, com pressão máxima de compactação de 450kg/cm² e velocidade de produção de 7m de revestimento por minuto, dotado de sistema automático para cortar em movimento e controle automático de carregamento por meio de tapete com comprimento útil de 11.000mm.</v>
      </c>
      <c r="P925" s="12" t="str">
        <f>IFERROR(IF(N925="","",IF(VLOOKUP(LEFT(N925,10),'Universo_BK-BIT'!$A$5:$E$10005,2,0)="","X",VLOOKUP(LEFT(N925,10),'Universo_BK-BIT'!$A$5:$E$10005,2,0))),"X")</f>
        <v>BK</v>
      </c>
      <c r="Q925" s="12">
        <f>IFERROR(IF(P925="X","",VLOOKUP(LEFT(N925,10),'Universo_BK-BIT'!$A$5:$E$10005,3,0)),"")</f>
        <v>14</v>
      </c>
      <c r="R925" s="14" t="e">
        <f t="shared" si="43"/>
        <v>#REF!</v>
      </c>
      <c r="S925" s="14" t="e">
        <f t="shared" si="44"/>
        <v>#N/A</v>
      </c>
      <c r="T925" s="14"/>
      <c r="U925" s="14" t="str">
        <f ca="1">IFERROR(IF(P925="X",IF(VLOOKUP(B925,'Oficios_-_pend_criticas'!$C$3:$J$4739,5,0)="","",IF(VLOOKUP(B925,'Oficios_-_pend_criticas'!$C$3:$J$4739,7,0)="",IF(TODAY()&gt;VLOOKUP(B925,'Oficios_-_pend_criticas'!$C$3:$J$4739,5,0),"X",""),IF(VLOOKUP(B925,'Oficios_-_pend_criticas'!$C$3:$J$4739,7,0)&gt;VLOOKUP(B925,'Oficios_-_pend_criticas'!$C$3:$J$4739,5,0),"X",""))),""),"")</f>
        <v/>
      </c>
      <c r="V925" s="14" t="str">
        <f ca="1">IFERROR(IF(Q925=0,IF(VLOOKUP(B925,'Oficios_-_pend_criticas'!$C$3:$J$4739,5,0)="","",IF(VLOOKUP(B925,'Oficios_-_pend_criticas'!$C$3:$J$4739,7,0)="",IF(TODAY()&gt;VLOOKUP(B925,'Oficios_-_pend_criticas'!$C$3:$J$4739,5,0),"X",""),IF(VLOOKUP(B925,'Oficios_-_pend_criticas'!$C$3:$J$4739,7,0)&gt;VLOOKUP(B925,'Oficios_-_pend_criticas'!$C$3:$J$4739,5,0),"X",""))),""),"")</f>
        <v/>
      </c>
      <c r="W925" s="14" t="str">
        <f ca="1">IFERROR(IF(P925&lt;&gt;"X",IF(Q925&gt;0,IF(VLOOKUP(B925,'Oficios_-_pend_criticas'!$C$4:$J$4739,5,0)="","",IF(VLOOKUP(B925,'Oficios_-_pend_criticas'!$C$4:$J$4739,7,0)="",IF(TODAY()&gt;VLOOKUP(B925,'Oficios_-_pend_criticas'!$C$4:$J$4739,5,0),"X",""),IF(VLOOKUP(B925,'Oficios_-_pend_criticas'!$C$4:$J$4739,7,0)&gt;VLOOKUP(B925,'Oficios_-_pend_criticas'!$C$4:$J$4739,5,0),"X",""))),""),""),"")</f>
        <v/>
      </c>
    </row>
    <row r="926" spans="1:23" ht="36.75" hidden="1" customHeight="1" x14ac:dyDescent="0.25">
      <c r="A926" s="9" t="str">
        <f t="shared" si="42"/>
        <v/>
      </c>
      <c r="B926" s="10" t="s">
        <v>2221</v>
      </c>
      <c r="C926" s="11" t="e">
        <f>IF(B926="","",VLOOKUP(B926,#REF!,6,0))</f>
        <v>#REF!</v>
      </c>
      <c r="D926" s="12" t="e">
        <f>IF(B926="","",VLOOKUP(B926,#REF!,22,0))</f>
        <v>#REF!</v>
      </c>
      <c r="E926" s="10" t="e">
        <f>IF(B926="","",VLOOKUP(B926,Consultas_públicas!$A$376:$G$3879,7,0))</f>
        <v>#N/A</v>
      </c>
      <c r="F926" s="12" t="s">
        <v>2125</v>
      </c>
      <c r="G926" s="13">
        <v>43578</v>
      </c>
      <c r="H926" s="14" t="str">
        <f>IFERROR(IF(VLOOKUP(B926,'Oficios_-_pend_criticas'!$C$4:$D$4739,2,0)="","","X"),"")</f>
        <v/>
      </c>
      <c r="I926" s="12"/>
      <c r="J926" s="13"/>
      <c r="K926" s="10"/>
      <c r="L926" s="12" t="str">
        <f>IFERROR(VLOOKUP(B926,Retorno_da_RFB!$D$3:$I$6388,5,0),"")</f>
        <v>063</v>
      </c>
      <c r="M926" s="13">
        <f>IFERROR(VLOOKUP(B926,Retorno_da_RFB!$D$3:$I$6388,6,0),"")</f>
        <v>43593</v>
      </c>
      <c r="N926" s="10" t="str">
        <f>IFERROR(VLOOKUP(B926,Retorno_da_RFB!$D$3:$I$6388,3,0),"")</f>
        <v>8479.89.99</v>
      </c>
      <c r="O926" s="10" t="str">
        <f>IFERROR(VLOOKUP(B926,Retorno_da_RFB!$D$3:$I$6388,4,0),"")</f>
        <v>Combinações de máquinas para fabricação de defensivos agrícolas na forma granulado ou paletizado, com tamanho e umidade controlados para produção de produtos agrícolas em grânulos, pós e pelotas (pellets), projetados para sistema de segurança de contenção de explosão até 10 bar, para uso de todos os pós e suas misturas híbridas para os processos de granulação e paletização, dotado de sistema de mistura por masseira com pás tipo “sigma”, eixo duplo, de rotação contrária para processo contínuo e homogêneo com adição de níveis consistentes de umidade, composto por sistema de adicionamento de líquido ao pó através da barra de gotejamento ou bico de pulverização, produzindo uma massa úmida extrudável e granulador tipo extrusora para a extrusão de pelotas (pellets) ou grânulos de tamanho e forma controlados para posterior secagem, usando baixa compressão por alimentação através de gravidade assistido apenas por um agitador rotativo para evitar o arqueamento. Contendo também sistema de alimentação de pó por rosca dosadora e funil; Sistema de entrada de ar com ventilador e controle de temperatura do ar de entrada e Sistema de ar de exaustão; Sistema de controle baseado em controlador lógico programável (CLP) e painel de controle e monitoramento com tela sensível ao toque, colorida.</v>
      </c>
      <c r="P926" s="12" t="str">
        <f>IFERROR(IF(N926="","",IF(VLOOKUP(LEFT(N926,10),'Universo_BK-BIT'!$A$5:$E$10005,2,0)="","X",VLOOKUP(LEFT(N926,10),'Universo_BK-BIT'!$A$5:$E$10005,2,0))),"X")</f>
        <v>BK</v>
      </c>
      <c r="Q926" s="12">
        <f>IFERROR(IF(P926="X","",VLOOKUP(LEFT(N926,10),'Universo_BK-BIT'!$A$5:$E$10005,3,0)),"")</f>
        <v>14</v>
      </c>
      <c r="R926" s="14" t="e">
        <f t="shared" si="43"/>
        <v>#REF!</v>
      </c>
      <c r="S926" s="14" t="e">
        <f t="shared" si="44"/>
        <v>#N/A</v>
      </c>
      <c r="T926" s="14"/>
      <c r="U926" s="14" t="str">
        <f ca="1">IFERROR(IF(P926="X",IF(VLOOKUP(B926,'Oficios_-_pend_criticas'!$C$3:$J$4739,5,0)="","",IF(VLOOKUP(B926,'Oficios_-_pend_criticas'!$C$3:$J$4739,7,0)="",IF(TODAY()&gt;VLOOKUP(B926,'Oficios_-_pend_criticas'!$C$3:$J$4739,5,0),"X",""),IF(VLOOKUP(B926,'Oficios_-_pend_criticas'!$C$3:$J$4739,7,0)&gt;VLOOKUP(B926,'Oficios_-_pend_criticas'!$C$3:$J$4739,5,0),"X",""))),""),"")</f>
        <v/>
      </c>
      <c r="V926" s="14" t="str">
        <f ca="1">IFERROR(IF(Q926=0,IF(VLOOKUP(B926,'Oficios_-_pend_criticas'!$C$3:$J$4739,5,0)="","",IF(VLOOKUP(B926,'Oficios_-_pend_criticas'!$C$3:$J$4739,7,0)="",IF(TODAY()&gt;VLOOKUP(B926,'Oficios_-_pend_criticas'!$C$3:$J$4739,5,0),"X",""),IF(VLOOKUP(B926,'Oficios_-_pend_criticas'!$C$3:$J$4739,7,0)&gt;VLOOKUP(B926,'Oficios_-_pend_criticas'!$C$3:$J$4739,5,0),"X",""))),""),"")</f>
        <v/>
      </c>
      <c r="W926" s="14" t="str">
        <f ca="1">IFERROR(IF(P926&lt;&gt;"X",IF(Q926&gt;0,IF(VLOOKUP(B926,'Oficios_-_pend_criticas'!$C$4:$J$4739,5,0)="","",IF(VLOOKUP(B926,'Oficios_-_pend_criticas'!$C$4:$J$4739,7,0)="",IF(TODAY()&gt;VLOOKUP(B926,'Oficios_-_pend_criticas'!$C$4:$J$4739,5,0),"X",""),IF(VLOOKUP(B926,'Oficios_-_pend_criticas'!$C$4:$J$4739,7,0)&gt;VLOOKUP(B926,'Oficios_-_pend_criticas'!$C$4:$J$4739,5,0),"X",""))),""),""),"")</f>
        <v/>
      </c>
    </row>
    <row r="927" spans="1:23" ht="36.75" hidden="1" customHeight="1" x14ac:dyDescent="0.25">
      <c r="A927" s="9" t="str">
        <f t="shared" si="42"/>
        <v/>
      </c>
      <c r="B927" s="10" t="s">
        <v>2223</v>
      </c>
      <c r="C927" s="11" t="e">
        <f>IF(B927="","",VLOOKUP(B927,#REF!,6,0))</f>
        <v>#REF!</v>
      </c>
      <c r="D927" s="12" t="e">
        <f>IF(B927="","",VLOOKUP(B927,#REF!,22,0))</f>
        <v>#REF!</v>
      </c>
      <c r="E927" s="10" t="e">
        <f>IF(B927="","",VLOOKUP(B927,Consultas_públicas!$A$376:$G$3879,7,0))</f>
        <v>#N/A</v>
      </c>
      <c r="F927" s="12" t="s">
        <v>2125</v>
      </c>
      <c r="G927" s="13">
        <v>43578</v>
      </c>
      <c r="H927" s="14" t="str">
        <f>IFERROR(IF(VLOOKUP(B927,'Oficios_-_pend_criticas'!$C$4:$D$4739,2,0)="","","X"),"")</f>
        <v/>
      </c>
      <c r="I927" s="12"/>
      <c r="J927" s="13"/>
      <c r="K927" s="10"/>
      <c r="L927" s="12" t="str">
        <f>IFERROR(VLOOKUP(B927,Retorno_da_RFB!$D$3:$I$6388,5,0),"")</f>
        <v>063</v>
      </c>
      <c r="M927" s="13">
        <f>IFERROR(VLOOKUP(B927,Retorno_da_RFB!$D$3:$I$6388,6,0),"")</f>
        <v>43593</v>
      </c>
      <c r="N927" s="10" t="str">
        <f>IFERROR(VLOOKUP(B927,Retorno_da_RFB!$D$3:$I$6388,3,0),"")</f>
        <v>8480.79.00</v>
      </c>
      <c r="O927" s="10" t="str">
        <f>IFERROR(VLOOKUP(B927,Retorno_da_RFB!$D$3:$I$6388,4,0),"")</f>
        <v>Moldes de conformação para a fabricação de luvas cirúrgicas ou para procedimentos, de látex de borracha natural ou sintética, dotados de porcelana, quartzo, silício e alumina, resistentes a agressões físico-químicas, com bases próprias e soquetes para a fixação de “holders” (suportes), com diâmetro de 78mm, com tolerância de até 3mm.</v>
      </c>
      <c r="P927" s="12" t="str">
        <f>IFERROR(IF(N927="","",IF(VLOOKUP(LEFT(N927,10),'Universo_BK-BIT'!$A$5:$E$10005,2,0)="","X",VLOOKUP(LEFT(N927,10),'Universo_BK-BIT'!$A$5:$E$10005,2,0))),"X")</f>
        <v>X</v>
      </c>
      <c r="Q927" s="12" t="str">
        <f>IFERROR(IF(P927="X","",VLOOKUP(LEFT(N927,10),'Universo_BK-BIT'!$A$5:$E$10005,3,0)),"")</f>
        <v/>
      </c>
      <c r="R927" s="14" t="e">
        <f t="shared" si="43"/>
        <v>#REF!</v>
      </c>
      <c r="S927" s="14" t="e">
        <f t="shared" si="44"/>
        <v>#N/A</v>
      </c>
      <c r="T927" s="14"/>
      <c r="U927" s="14" t="str">
        <f ca="1">IFERROR(IF(P927="X",IF(VLOOKUP(B927,'Oficios_-_pend_criticas'!$C$3:$J$4739,5,0)="","",IF(VLOOKUP(B927,'Oficios_-_pend_criticas'!$C$3:$J$4739,7,0)="",IF(TODAY()&gt;VLOOKUP(B927,'Oficios_-_pend_criticas'!$C$3:$J$4739,5,0),"X",""),IF(VLOOKUP(B927,'Oficios_-_pend_criticas'!$C$3:$J$4739,7,0)&gt;VLOOKUP(B927,'Oficios_-_pend_criticas'!$C$3:$J$4739,5,0),"X",""))),""),"")</f>
        <v/>
      </c>
      <c r="V927" s="14" t="str">
        <f ca="1">IFERROR(IF(Q927=0,IF(VLOOKUP(B927,'Oficios_-_pend_criticas'!$C$3:$J$4739,5,0)="","",IF(VLOOKUP(B927,'Oficios_-_pend_criticas'!$C$3:$J$4739,7,0)="",IF(TODAY()&gt;VLOOKUP(B927,'Oficios_-_pend_criticas'!$C$3:$J$4739,5,0),"X",""),IF(VLOOKUP(B927,'Oficios_-_pend_criticas'!$C$3:$J$4739,7,0)&gt;VLOOKUP(B927,'Oficios_-_pend_criticas'!$C$3:$J$4739,5,0),"X",""))),""),"")</f>
        <v/>
      </c>
      <c r="W927" s="14" t="str">
        <f ca="1">IFERROR(IF(P927&lt;&gt;"X",IF(Q927&gt;0,IF(VLOOKUP(B927,'Oficios_-_pend_criticas'!$C$4:$J$4739,5,0)="","",IF(VLOOKUP(B927,'Oficios_-_pend_criticas'!$C$4:$J$4739,7,0)="",IF(TODAY()&gt;VLOOKUP(B927,'Oficios_-_pend_criticas'!$C$4:$J$4739,5,0),"X",""),IF(VLOOKUP(B927,'Oficios_-_pend_criticas'!$C$4:$J$4739,7,0)&gt;VLOOKUP(B927,'Oficios_-_pend_criticas'!$C$4:$J$4739,5,0),"X",""))),""),""),"")</f>
        <v/>
      </c>
    </row>
    <row r="928" spans="1:23" ht="36.75" hidden="1" customHeight="1" x14ac:dyDescent="0.25">
      <c r="A928" s="9" t="str">
        <f t="shared" si="42"/>
        <v/>
      </c>
      <c r="B928" s="10" t="s">
        <v>2225</v>
      </c>
      <c r="C928" s="11" t="e">
        <f>IF(B928="","",VLOOKUP(B928,#REF!,6,0))</f>
        <v>#REF!</v>
      </c>
      <c r="D928" s="12" t="e">
        <f>IF(B928="","",VLOOKUP(B928,#REF!,22,0))</f>
        <v>#REF!</v>
      </c>
      <c r="E928" s="10" t="e">
        <f>IF(B928="","",VLOOKUP(B928,Consultas_públicas!$A$376:$G$3879,7,0))</f>
        <v>#N/A</v>
      </c>
      <c r="F928" s="12" t="s">
        <v>2125</v>
      </c>
      <c r="G928" s="13">
        <v>43578</v>
      </c>
      <c r="H928" s="14" t="str">
        <f>IFERROR(IF(VLOOKUP(B928,'Oficios_-_pend_criticas'!$C$4:$D$4739,2,0)="","","X"),"")</f>
        <v/>
      </c>
      <c r="I928" s="12"/>
      <c r="J928" s="13"/>
      <c r="K928" s="10"/>
      <c r="L928" s="12" t="str">
        <f>IFERROR(VLOOKUP(B928,Retorno_da_RFB!$D$3:$I$6388,5,0),"")</f>
        <v>063</v>
      </c>
      <c r="M928" s="13">
        <f>IFERROR(VLOOKUP(B928,Retorno_da_RFB!$D$3:$I$6388,6,0),"")</f>
        <v>43593</v>
      </c>
      <c r="N928" s="10" t="str">
        <f>IFERROR(VLOOKUP(B928,Retorno_da_RFB!$D$3:$I$6388,3,0),"")</f>
        <v>8419.39.00</v>
      </c>
      <c r="O928" s="10" t="str">
        <f>IFERROR(VLOOKUP(B928,Retorno_da_RFB!$D$3:$I$6388,4,0),"")</f>
        <v>Secadoras industriais, próprias para enxugar o esmalte cerâmico do vidro após operação de serigrafia/impressão digital, mediante secagem e sucessivo resfriamento, com zona de aquecimento com 2 módulos de capacidade total de até 4.200mm, com zona neutra de 420mm e zona de resfriamento com 1 módulo de capacidade de até 1.680mm; capacidade de trabalho com vidros de espessura de 2.8 a 25mm e largura até 2.200mm; velocidade de 2 a 8m/min; com sistema adicional de aquecimento com ar quente por meio de recirculadores em aço inoxidável especial para uma temperatura máxima de 300°C; com comandos térmicos da zona de aquecimento independentes e instalados em cada módulo; com sistema de transmissão mediante engrenagens cônicas com a motorização dos rolos efetuadas por um motor AC; com mesa de rolo de carga instalada na entrada e mesa de rolo de descarga instalada na saída do secador.</v>
      </c>
      <c r="P928" s="12" t="str">
        <f>IFERROR(IF(N928="","",IF(VLOOKUP(LEFT(N928,10),'Universo_BK-BIT'!$A$5:$E$10005,2,0)="","X",VLOOKUP(LEFT(N928,10),'Universo_BK-BIT'!$A$5:$E$10005,2,0))),"X")</f>
        <v>BK</v>
      </c>
      <c r="Q928" s="12">
        <f>IFERROR(IF(P928="X","",VLOOKUP(LEFT(N928,10),'Universo_BK-BIT'!$A$5:$E$10005,3,0)),"")</f>
        <v>14</v>
      </c>
      <c r="R928" s="14" t="e">
        <f t="shared" si="43"/>
        <v>#REF!</v>
      </c>
      <c r="S928" s="14" t="e">
        <f t="shared" si="44"/>
        <v>#N/A</v>
      </c>
      <c r="T928" s="14"/>
      <c r="U928" s="14" t="str">
        <f ca="1">IFERROR(IF(P928="X",IF(VLOOKUP(B928,'Oficios_-_pend_criticas'!$C$3:$J$4739,5,0)="","",IF(VLOOKUP(B928,'Oficios_-_pend_criticas'!$C$3:$J$4739,7,0)="",IF(TODAY()&gt;VLOOKUP(B928,'Oficios_-_pend_criticas'!$C$3:$J$4739,5,0),"X",""),IF(VLOOKUP(B928,'Oficios_-_pend_criticas'!$C$3:$J$4739,7,0)&gt;VLOOKUP(B928,'Oficios_-_pend_criticas'!$C$3:$J$4739,5,0),"X",""))),""),"")</f>
        <v/>
      </c>
      <c r="V928" s="14" t="str">
        <f ca="1">IFERROR(IF(Q928=0,IF(VLOOKUP(B928,'Oficios_-_pend_criticas'!$C$3:$J$4739,5,0)="","",IF(VLOOKUP(B928,'Oficios_-_pend_criticas'!$C$3:$J$4739,7,0)="",IF(TODAY()&gt;VLOOKUP(B928,'Oficios_-_pend_criticas'!$C$3:$J$4739,5,0),"X",""),IF(VLOOKUP(B928,'Oficios_-_pend_criticas'!$C$3:$J$4739,7,0)&gt;VLOOKUP(B928,'Oficios_-_pend_criticas'!$C$3:$J$4739,5,0),"X",""))),""),"")</f>
        <v/>
      </c>
      <c r="W928" s="14" t="str">
        <f ca="1">IFERROR(IF(P928&lt;&gt;"X",IF(Q928&gt;0,IF(VLOOKUP(B928,'Oficios_-_pend_criticas'!$C$4:$J$4739,5,0)="","",IF(VLOOKUP(B928,'Oficios_-_pend_criticas'!$C$4:$J$4739,7,0)="",IF(TODAY()&gt;VLOOKUP(B928,'Oficios_-_pend_criticas'!$C$4:$J$4739,5,0),"X",""),IF(VLOOKUP(B928,'Oficios_-_pend_criticas'!$C$4:$J$4739,7,0)&gt;VLOOKUP(B928,'Oficios_-_pend_criticas'!$C$4:$J$4739,5,0),"X",""))),""),""),"")</f>
        <v/>
      </c>
    </row>
    <row r="929" spans="1:23" ht="36.75" hidden="1" customHeight="1" x14ac:dyDescent="0.25">
      <c r="A929" s="9" t="str">
        <f t="shared" si="42"/>
        <v/>
      </c>
      <c r="B929" s="10" t="s">
        <v>2227</v>
      </c>
      <c r="C929" s="11" t="e">
        <f>IF(B929="","",VLOOKUP(B929,#REF!,6,0))</f>
        <v>#REF!</v>
      </c>
      <c r="D929" s="12" t="e">
        <f>IF(B929="","",VLOOKUP(B929,#REF!,22,0))</f>
        <v>#REF!</v>
      </c>
      <c r="E929" s="10" t="e">
        <f>IF(B929="","",VLOOKUP(B929,Consultas_públicas!$A$376:$G$3879,7,0))</f>
        <v>#N/A</v>
      </c>
      <c r="F929" s="12" t="s">
        <v>2125</v>
      </c>
      <c r="G929" s="13">
        <v>43578</v>
      </c>
      <c r="H929" s="14" t="str">
        <f>IFERROR(IF(VLOOKUP(B929,'Oficios_-_pend_criticas'!$C$4:$D$4739,2,0)="","","X"),"")</f>
        <v/>
      </c>
      <c r="I929" s="12"/>
      <c r="J929" s="13"/>
      <c r="K929" s="10"/>
      <c r="L929" s="12" t="str">
        <f>IFERROR(VLOOKUP(B929,Retorno_da_RFB!$D$3:$I$6388,5,0),"")</f>
        <v>063</v>
      </c>
      <c r="M929" s="13">
        <f>IFERROR(VLOOKUP(B929,Retorno_da_RFB!$D$3:$I$6388,6,0),"")</f>
        <v>43593</v>
      </c>
      <c r="N929" s="10" t="str">
        <f>IFERROR(VLOOKUP(B929,Retorno_da_RFB!$D$3:$I$6388,3,0),"")</f>
        <v>8477.10.29</v>
      </c>
      <c r="O929" s="10" t="str">
        <f>IFERROR(VLOOKUP(B929,Retorno_da_RFB!$D$3:$I$6388,4,0),"")</f>
        <v>Máquinas horizontais de moldar por injeção peças de borrachas, dotadas de unidade de fechamento horizontal com força igual ou superior a 1.500kN, formato do molde igual ou superior a 400 x 400mm, capacidade máxima de injeção igual ou superior a 400cm3, pressão máxima de injeção igual ou superior a 900bar, dotadas de sistema de controle lógico programável (CLP) com painel IHM.</v>
      </c>
      <c r="P929" s="12" t="str">
        <f>IFERROR(IF(N929="","",IF(VLOOKUP(LEFT(N929,10),'Universo_BK-BIT'!$A$5:$E$10005,2,0)="","X",VLOOKUP(LEFT(N929,10),'Universo_BK-BIT'!$A$5:$E$10005,2,0))),"X")</f>
        <v>BK</v>
      </c>
      <c r="Q929" s="12">
        <f>IFERROR(IF(P929="X","",VLOOKUP(LEFT(N929,10),'Universo_BK-BIT'!$A$5:$E$10005,3,0)),"")</f>
        <v>14</v>
      </c>
      <c r="R929" s="14" t="e">
        <f t="shared" si="43"/>
        <v>#REF!</v>
      </c>
      <c r="S929" s="14" t="e">
        <f t="shared" si="44"/>
        <v>#N/A</v>
      </c>
      <c r="T929" s="14"/>
      <c r="U929" s="14" t="str">
        <f ca="1">IFERROR(IF(P929="X",IF(VLOOKUP(B929,'Oficios_-_pend_criticas'!$C$3:$J$4739,5,0)="","",IF(VLOOKUP(B929,'Oficios_-_pend_criticas'!$C$3:$J$4739,7,0)="",IF(TODAY()&gt;VLOOKUP(B929,'Oficios_-_pend_criticas'!$C$3:$J$4739,5,0),"X",""),IF(VLOOKUP(B929,'Oficios_-_pend_criticas'!$C$3:$J$4739,7,0)&gt;VLOOKUP(B929,'Oficios_-_pend_criticas'!$C$3:$J$4739,5,0),"X",""))),""),"")</f>
        <v/>
      </c>
      <c r="V929" s="14" t="str">
        <f ca="1">IFERROR(IF(Q929=0,IF(VLOOKUP(B929,'Oficios_-_pend_criticas'!$C$3:$J$4739,5,0)="","",IF(VLOOKUP(B929,'Oficios_-_pend_criticas'!$C$3:$J$4739,7,0)="",IF(TODAY()&gt;VLOOKUP(B929,'Oficios_-_pend_criticas'!$C$3:$J$4739,5,0),"X",""),IF(VLOOKUP(B929,'Oficios_-_pend_criticas'!$C$3:$J$4739,7,0)&gt;VLOOKUP(B929,'Oficios_-_pend_criticas'!$C$3:$J$4739,5,0),"X",""))),""),"")</f>
        <v/>
      </c>
      <c r="W929" s="14" t="str">
        <f ca="1">IFERROR(IF(P929&lt;&gt;"X",IF(Q929&gt;0,IF(VLOOKUP(B929,'Oficios_-_pend_criticas'!$C$4:$J$4739,5,0)="","",IF(VLOOKUP(B929,'Oficios_-_pend_criticas'!$C$4:$J$4739,7,0)="",IF(TODAY()&gt;VLOOKUP(B929,'Oficios_-_pend_criticas'!$C$4:$J$4739,5,0),"X",""),IF(VLOOKUP(B929,'Oficios_-_pend_criticas'!$C$4:$J$4739,7,0)&gt;VLOOKUP(B929,'Oficios_-_pend_criticas'!$C$4:$J$4739,5,0),"X",""))),""),""),"")</f>
        <v/>
      </c>
    </row>
    <row r="930" spans="1:23" ht="36.75" hidden="1" customHeight="1" x14ac:dyDescent="0.25">
      <c r="A930" s="9" t="str">
        <f t="shared" si="42"/>
        <v/>
      </c>
      <c r="B930" s="10" t="s">
        <v>2230</v>
      </c>
      <c r="C930" s="11" t="e">
        <f>IF(B930="","",VLOOKUP(B930,#REF!,6,0))</f>
        <v>#REF!</v>
      </c>
      <c r="D930" s="12" t="e">
        <f>IF(B930="","",VLOOKUP(B930,#REF!,22,0))</f>
        <v>#REF!</v>
      </c>
      <c r="E930" s="10" t="e">
        <f>IF(B930="","",VLOOKUP(B930,Consultas_públicas!$A$376:$G$3879,7,0))</f>
        <v>#N/A</v>
      </c>
      <c r="F930" s="12" t="s">
        <v>2125</v>
      </c>
      <c r="G930" s="13">
        <v>43578</v>
      </c>
      <c r="H930" s="14" t="str">
        <f>IFERROR(IF(VLOOKUP(B930,'Oficios_-_pend_criticas'!$C$4:$D$4739,2,0)="","","X"),"")</f>
        <v/>
      </c>
      <c r="I930" s="12"/>
      <c r="J930" s="13"/>
      <c r="K930" s="10"/>
      <c r="L930" s="12" t="str">
        <f>IFERROR(VLOOKUP(B930,Retorno_da_RFB!$D$3:$I$6388,5,0),"")</f>
        <v>063</v>
      </c>
      <c r="M930" s="13">
        <f>IFERROR(VLOOKUP(B930,Retorno_da_RFB!$D$3:$I$6388,6,0),"")</f>
        <v>43593</v>
      </c>
      <c r="N930" s="10" t="str">
        <f>IFERROR(VLOOKUP(B930,Retorno_da_RFB!$D$3:$I$6388,3,0),"")</f>
        <v>8479.89.99</v>
      </c>
      <c r="O930" s="10" t="str">
        <f>IFERROR(VLOOKUP(B930,Retorno_da_RFB!$D$3:$I$6388,4,0),"")</f>
        <v>Sistemas de gerenciamento de atrito no topo de trilhos ferroviários composto por: sensor magnético de rodas (sem contato); reservatório de aço com capacidade de 363kg (de produto modificador); bomba dupla de engrenagem; duas barras aplicadoras; duas mangueiras para distribuição de modificador de atrito com suas respectivas conexões, bateria e painel solar, utilizado em linha singela, bitola métrica e/ou larga, para ser montado ao lado da via férrea.</v>
      </c>
      <c r="P930" s="12" t="str">
        <f>IFERROR(IF(N930="","",IF(VLOOKUP(LEFT(N930,10),'Universo_BK-BIT'!$A$5:$E$10005,2,0)="","X",VLOOKUP(LEFT(N930,10),'Universo_BK-BIT'!$A$5:$E$10005,2,0))),"X")</f>
        <v>BK</v>
      </c>
      <c r="Q930" s="12">
        <f>IFERROR(IF(P930="X","",VLOOKUP(LEFT(N930,10),'Universo_BK-BIT'!$A$5:$E$10005,3,0)),"")</f>
        <v>14</v>
      </c>
      <c r="R930" s="14" t="e">
        <f t="shared" si="43"/>
        <v>#REF!</v>
      </c>
      <c r="S930" s="14" t="e">
        <f t="shared" si="44"/>
        <v>#N/A</v>
      </c>
      <c r="T930" s="14"/>
      <c r="U930" s="14" t="str">
        <f ca="1">IFERROR(IF(P930="X",IF(VLOOKUP(B930,'Oficios_-_pend_criticas'!$C$3:$J$4739,5,0)="","",IF(VLOOKUP(B930,'Oficios_-_pend_criticas'!$C$3:$J$4739,7,0)="",IF(TODAY()&gt;VLOOKUP(B930,'Oficios_-_pend_criticas'!$C$3:$J$4739,5,0),"X",""),IF(VLOOKUP(B930,'Oficios_-_pend_criticas'!$C$3:$J$4739,7,0)&gt;VLOOKUP(B930,'Oficios_-_pend_criticas'!$C$3:$J$4739,5,0),"X",""))),""),"")</f>
        <v/>
      </c>
      <c r="V930" s="14" t="str">
        <f ca="1">IFERROR(IF(Q930=0,IF(VLOOKUP(B930,'Oficios_-_pend_criticas'!$C$3:$J$4739,5,0)="","",IF(VLOOKUP(B930,'Oficios_-_pend_criticas'!$C$3:$J$4739,7,0)="",IF(TODAY()&gt;VLOOKUP(B930,'Oficios_-_pend_criticas'!$C$3:$J$4739,5,0),"X",""),IF(VLOOKUP(B930,'Oficios_-_pend_criticas'!$C$3:$J$4739,7,0)&gt;VLOOKUP(B930,'Oficios_-_pend_criticas'!$C$3:$J$4739,5,0),"X",""))),""),"")</f>
        <v/>
      </c>
      <c r="W930" s="14" t="str">
        <f ca="1">IFERROR(IF(P930&lt;&gt;"X",IF(Q930&gt;0,IF(VLOOKUP(B930,'Oficios_-_pend_criticas'!$C$4:$J$4739,5,0)="","",IF(VLOOKUP(B930,'Oficios_-_pend_criticas'!$C$4:$J$4739,7,0)="",IF(TODAY()&gt;VLOOKUP(B930,'Oficios_-_pend_criticas'!$C$4:$J$4739,5,0),"X",""),IF(VLOOKUP(B930,'Oficios_-_pend_criticas'!$C$4:$J$4739,7,0)&gt;VLOOKUP(B930,'Oficios_-_pend_criticas'!$C$4:$J$4739,5,0),"X",""))),""),""),"")</f>
        <v/>
      </c>
    </row>
    <row r="931" spans="1:23" ht="36.75" hidden="1" customHeight="1" x14ac:dyDescent="0.25">
      <c r="A931" s="9" t="str">
        <f t="shared" si="42"/>
        <v/>
      </c>
      <c r="B931" s="10" t="s">
        <v>2232</v>
      </c>
      <c r="C931" s="11" t="e">
        <f>IF(B931="","",VLOOKUP(B931,#REF!,6,0))</f>
        <v>#REF!</v>
      </c>
      <c r="D931" s="12" t="e">
        <f>IF(B931="","",VLOOKUP(B931,#REF!,22,0))</f>
        <v>#REF!</v>
      </c>
      <c r="E931" s="10" t="e">
        <f>IF(B931="","",VLOOKUP(B931,Consultas_públicas!$A$376:$G$3879,7,0))</f>
        <v>#N/A</v>
      </c>
      <c r="F931" s="12" t="s">
        <v>2125</v>
      </c>
      <c r="G931" s="13">
        <v>43578</v>
      </c>
      <c r="H931" s="14" t="str">
        <f>IFERROR(IF(VLOOKUP(B931,'Oficios_-_pend_criticas'!$C$4:$D$4739,2,0)="","","X"),"")</f>
        <v/>
      </c>
      <c r="I931" s="12"/>
      <c r="J931" s="13"/>
      <c r="K931" s="10"/>
      <c r="L931" s="12" t="str">
        <f>IFERROR(VLOOKUP(B931,Retorno_da_RFB!$D$3:$I$6388,5,0),"")</f>
        <v>063</v>
      </c>
      <c r="M931" s="13">
        <f>IFERROR(VLOOKUP(B931,Retorno_da_RFB!$D$3:$I$6388,6,0),"")</f>
        <v>43593</v>
      </c>
      <c r="N931" s="10" t="str">
        <f>IFERROR(VLOOKUP(B931,Retorno_da_RFB!$D$3:$I$6388,3,0),"")</f>
        <v>8479.89.99</v>
      </c>
      <c r="O931" s="10" t="str">
        <f>IFERROR(VLOOKUP(B931,Retorno_da_RFB!$D$3:$I$6388,4,0),"")</f>
        <v>Sistemas de gerenciamento de atrito nas faces de bitola de trilhos ferroviários dotados de: sensor magnético de rodas (sem contato); reservatório de aço com capacidade de 363kg (de graxa); bomba dupla de engrenagem; duas barras distribuidoras de graxa com tecnologia GreaseGuide® e 16 portas de saída de graxa cada barra; duas mangueiras para distribuição de graxa com suas respectivas conexões, bateria e painel solar, utilizado em qualquer tipo de linha, para ser montado ao lado da via férrea.</v>
      </c>
      <c r="P931" s="12" t="str">
        <f>IFERROR(IF(N931="","",IF(VLOOKUP(LEFT(N931,10),'Universo_BK-BIT'!$A$5:$E$10005,2,0)="","X",VLOOKUP(LEFT(N931,10),'Universo_BK-BIT'!$A$5:$E$10005,2,0))),"X")</f>
        <v>BK</v>
      </c>
      <c r="Q931" s="12">
        <f>IFERROR(IF(P931="X","",VLOOKUP(LEFT(N931,10),'Universo_BK-BIT'!$A$5:$E$10005,3,0)),"")</f>
        <v>14</v>
      </c>
      <c r="R931" s="14" t="e">
        <f t="shared" si="43"/>
        <v>#REF!</v>
      </c>
      <c r="S931" s="14" t="e">
        <f t="shared" si="44"/>
        <v>#N/A</v>
      </c>
      <c r="T931" s="14"/>
      <c r="U931" s="14" t="str">
        <f ca="1">IFERROR(IF(P931="X",IF(VLOOKUP(B931,'Oficios_-_pend_criticas'!$C$3:$J$4739,5,0)="","",IF(VLOOKUP(B931,'Oficios_-_pend_criticas'!$C$3:$J$4739,7,0)="",IF(TODAY()&gt;VLOOKUP(B931,'Oficios_-_pend_criticas'!$C$3:$J$4739,5,0),"X",""),IF(VLOOKUP(B931,'Oficios_-_pend_criticas'!$C$3:$J$4739,7,0)&gt;VLOOKUP(B931,'Oficios_-_pend_criticas'!$C$3:$J$4739,5,0),"X",""))),""),"")</f>
        <v/>
      </c>
      <c r="V931" s="14" t="str">
        <f ca="1">IFERROR(IF(Q931=0,IF(VLOOKUP(B931,'Oficios_-_pend_criticas'!$C$3:$J$4739,5,0)="","",IF(VLOOKUP(B931,'Oficios_-_pend_criticas'!$C$3:$J$4739,7,0)="",IF(TODAY()&gt;VLOOKUP(B931,'Oficios_-_pend_criticas'!$C$3:$J$4739,5,0),"X",""),IF(VLOOKUP(B931,'Oficios_-_pend_criticas'!$C$3:$J$4739,7,0)&gt;VLOOKUP(B931,'Oficios_-_pend_criticas'!$C$3:$J$4739,5,0),"X",""))),""),"")</f>
        <v/>
      </c>
      <c r="W931" s="14" t="str">
        <f ca="1">IFERROR(IF(P931&lt;&gt;"X",IF(Q931&gt;0,IF(VLOOKUP(B931,'Oficios_-_pend_criticas'!$C$4:$J$4739,5,0)="","",IF(VLOOKUP(B931,'Oficios_-_pend_criticas'!$C$4:$J$4739,7,0)="",IF(TODAY()&gt;VLOOKUP(B931,'Oficios_-_pend_criticas'!$C$4:$J$4739,5,0),"X",""),IF(VLOOKUP(B931,'Oficios_-_pend_criticas'!$C$4:$J$4739,7,0)&gt;VLOOKUP(B931,'Oficios_-_pend_criticas'!$C$4:$J$4739,5,0),"X",""))),""),""),"")</f>
        <v/>
      </c>
    </row>
    <row r="932" spans="1:23" ht="36.75" hidden="1" customHeight="1" x14ac:dyDescent="0.25">
      <c r="A932" s="9" t="str">
        <f t="shared" si="42"/>
        <v/>
      </c>
      <c r="B932" s="10" t="s">
        <v>2234</v>
      </c>
      <c r="C932" s="11" t="e">
        <f>IF(B932="","",VLOOKUP(B932,#REF!,6,0))</f>
        <v>#REF!</v>
      </c>
      <c r="D932" s="12" t="e">
        <f>IF(B932="","",VLOOKUP(B932,#REF!,22,0))</f>
        <v>#REF!</v>
      </c>
      <c r="E932" s="10" t="e">
        <f>IF(B932="","",VLOOKUP(B932,Consultas_públicas!$A$376:$G$3879,7,0))</f>
        <v>#N/A</v>
      </c>
      <c r="F932" s="12" t="s">
        <v>2125</v>
      </c>
      <c r="G932" s="13">
        <v>43578</v>
      </c>
      <c r="H932" s="14" t="str">
        <f>IFERROR(IF(VLOOKUP(B932,'Oficios_-_pend_criticas'!$C$4:$D$4739,2,0)="","","X"),"")</f>
        <v/>
      </c>
      <c r="I932" s="12"/>
      <c r="J932" s="13"/>
      <c r="K932" s="10"/>
      <c r="L932" s="12" t="str">
        <f>IFERROR(VLOOKUP(B932,Retorno_da_RFB!$D$3:$I$6388,5,0),"")</f>
        <v>063</v>
      </c>
      <c r="M932" s="13">
        <f>IFERROR(VLOOKUP(B932,Retorno_da_RFB!$D$3:$I$6388,6,0),"")</f>
        <v>43593</v>
      </c>
      <c r="N932" s="10" t="str">
        <f>IFERROR(VLOOKUP(B932,Retorno_da_RFB!$D$3:$I$6388,3,0),"")</f>
        <v>8479.82.10</v>
      </c>
      <c r="O932" s="10" t="str">
        <f>IFERROR(VLOOKUP(B932,Retorno_da_RFB!$D$3:$I$6388,4,0),"")</f>
        <v>Misturadores, derretedores e homogeneizadores, fabricados em aço inox especial SS316, operando a tensão de 415 Volts, trifásico, frequência de 50Hz, para preparação de solução de gelatina utilizada na fabricação de cápsulas rígidas para medicamentos, livre de bolhas, com variação mínima de viscosidade (para todos os níveis dos misturadores) compreendida de 900 a 1300cPs (centipoises), com temperatura da solução compreendida entre 51 à 55 C, concebido para instalação entrepisos, dotado de agitador por âncora, com tanque de lavagem integrado no mesmo corpo, sistema totalmente vedado, com pressão de operação do ciclo de lavagem do tanque de até 6 bares, operando com temperatura de lavagem de até 100 graus Celsius, com sistema de carga da matéria prima e descarga do produto acabado exclusivamente pela parte inferior, operado totalmente a vácuo, com capacidade de operação com volumes compreendidos entre 330 e 1.250 Litros, com gravidade específica média de 1,1 e tempo de ciclo de operação de até 60 minutos. Processo controlado por PLC (Programmable Logic Controler) em todas as fases, reportando data e hora dos parâmetros estabelecidos e falhas de linha.</v>
      </c>
      <c r="P932" s="12" t="str">
        <f>IFERROR(IF(N932="","",IF(VLOOKUP(LEFT(N932,10),'Universo_BK-BIT'!$A$5:$E$10005,2,0)="","X",VLOOKUP(LEFT(N932,10),'Universo_BK-BIT'!$A$5:$E$10005,2,0))),"X")</f>
        <v>BK</v>
      </c>
      <c r="Q932" s="12">
        <f>IFERROR(IF(P932="X","",VLOOKUP(LEFT(N932,10),'Universo_BK-BIT'!$A$5:$E$10005,3,0)),"")</f>
        <v>14</v>
      </c>
      <c r="R932" s="14" t="e">
        <f t="shared" si="43"/>
        <v>#REF!</v>
      </c>
      <c r="S932" s="14" t="e">
        <f t="shared" si="44"/>
        <v>#N/A</v>
      </c>
      <c r="T932" s="14"/>
      <c r="U932" s="14" t="str">
        <f ca="1">IFERROR(IF(P932="X",IF(VLOOKUP(B932,'Oficios_-_pend_criticas'!$C$3:$J$4739,5,0)="","",IF(VLOOKUP(B932,'Oficios_-_pend_criticas'!$C$3:$J$4739,7,0)="",IF(TODAY()&gt;VLOOKUP(B932,'Oficios_-_pend_criticas'!$C$3:$J$4739,5,0),"X",""),IF(VLOOKUP(B932,'Oficios_-_pend_criticas'!$C$3:$J$4739,7,0)&gt;VLOOKUP(B932,'Oficios_-_pend_criticas'!$C$3:$J$4739,5,0),"X",""))),""),"")</f>
        <v/>
      </c>
      <c r="V932" s="14" t="str">
        <f ca="1">IFERROR(IF(Q932=0,IF(VLOOKUP(B932,'Oficios_-_pend_criticas'!$C$3:$J$4739,5,0)="","",IF(VLOOKUP(B932,'Oficios_-_pend_criticas'!$C$3:$J$4739,7,0)="",IF(TODAY()&gt;VLOOKUP(B932,'Oficios_-_pend_criticas'!$C$3:$J$4739,5,0),"X",""),IF(VLOOKUP(B932,'Oficios_-_pend_criticas'!$C$3:$J$4739,7,0)&gt;VLOOKUP(B932,'Oficios_-_pend_criticas'!$C$3:$J$4739,5,0),"X",""))),""),"")</f>
        <v/>
      </c>
      <c r="W932" s="14" t="str">
        <f ca="1">IFERROR(IF(P932&lt;&gt;"X",IF(Q932&gt;0,IF(VLOOKUP(B932,'Oficios_-_pend_criticas'!$C$4:$J$4739,5,0)="","",IF(VLOOKUP(B932,'Oficios_-_pend_criticas'!$C$4:$J$4739,7,0)="",IF(TODAY()&gt;VLOOKUP(B932,'Oficios_-_pend_criticas'!$C$4:$J$4739,5,0),"X",""),IF(VLOOKUP(B932,'Oficios_-_pend_criticas'!$C$4:$J$4739,7,0)&gt;VLOOKUP(B932,'Oficios_-_pend_criticas'!$C$4:$J$4739,5,0),"X",""))),""),""),"")</f>
        <v/>
      </c>
    </row>
    <row r="933" spans="1:23" ht="36.75" hidden="1" customHeight="1" x14ac:dyDescent="0.25">
      <c r="A933" s="9" t="str">
        <f t="shared" si="42"/>
        <v/>
      </c>
      <c r="B933" s="10" t="s">
        <v>2236</v>
      </c>
      <c r="C933" s="11" t="e">
        <f>IF(B933="","",VLOOKUP(B933,#REF!,6,0))</f>
        <v>#REF!</v>
      </c>
      <c r="D933" s="12" t="e">
        <f>IF(B933="","",VLOOKUP(B933,#REF!,22,0))</f>
        <v>#REF!</v>
      </c>
      <c r="E933" s="10" t="e">
        <f>IF(B933="","",VLOOKUP(B933,Consultas_públicas!$A$376:$G$3879,7,0))</f>
        <v>#N/A</v>
      </c>
      <c r="F933" s="12" t="s">
        <v>2125</v>
      </c>
      <c r="G933" s="13">
        <v>43578</v>
      </c>
      <c r="H933" s="14" t="str">
        <f>IFERROR(IF(VLOOKUP(B933,'Oficios_-_pend_criticas'!$C$4:$D$4739,2,0)="","","X"),"")</f>
        <v/>
      </c>
      <c r="I933" s="12"/>
      <c r="J933" s="13"/>
      <c r="K933" s="10"/>
      <c r="L933" s="12" t="str">
        <f>IFERROR(VLOOKUP(B933,Retorno_da_RFB!$D$3:$I$6388,5,0),"")</f>
        <v>063</v>
      </c>
      <c r="M933" s="13">
        <f>IFERROR(VLOOKUP(B933,Retorno_da_RFB!$D$3:$I$6388,6,0),"")</f>
        <v>43593</v>
      </c>
      <c r="N933" s="10" t="str">
        <f>IFERROR(VLOOKUP(B933,Retorno_da_RFB!$D$3:$I$6388,3,0),"")</f>
        <v>8445.19.22</v>
      </c>
      <c r="O933" s="10" t="str">
        <f>IFERROR(VLOOKUP(B933,Retorno_da_RFB!$D$3:$I$6388,4,0),"")</f>
        <v>Descaroçadeiras de algodão de 98" polegadas de largura com 270 serras de até 16" de diâmetro, 330 dentes por serra, 615 (rpm) , com capacidade de produção superior a 30 fardos de fibra por hora, rolo agitador de 5rpm de discos inclinados, rolo aplicador de 504rpm, 2 estágios de recuperação de semente, calha do piolho, cilindro de escova de 1.550rpm e rosca de impureza de 93rpm e motor de 1HP.</v>
      </c>
      <c r="P933" s="12" t="str">
        <f>IFERROR(IF(N933="","",IF(VLOOKUP(LEFT(N933,10),'Universo_BK-BIT'!$A$5:$E$10005,2,0)="","X",VLOOKUP(LEFT(N933,10),'Universo_BK-BIT'!$A$5:$E$10005,2,0))),"X")</f>
        <v>BK</v>
      </c>
      <c r="Q933" s="12">
        <f>IFERROR(IF(P933="X","",VLOOKUP(LEFT(N933,10),'Universo_BK-BIT'!$A$5:$E$10005,3,0)),"")</f>
        <v>14</v>
      </c>
      <c r="R933" s="14" t="e">
        <f t="shared" si="43"/>
        <v>#REF!</v>
      </c>
      <c r="S933" s="14" t="e">
        <f t="shared" si="44"/>
        <v>#N/A</v>
      </c>
      <c r="T933" s="14"/>
      <c r="U933" s="14" t="str">
        <f ca="1">IFERROR(IF(P933="X",IF(VLOOKUP(B933,'Oficios_-_pend_criticas'!$C$3:$J$4739,5,0)="","",IF(VLOOKUP(B933,'Oficios_-_pend_criticas'!$C$3:$J$4739,7,0)="",IF(TODAY()&gt;VLOOKUP(B933,'Oficios_-_pend_criticas'!$C$3:$J$4739,5,0),"X",""),IF(VLOOKUP(B933,'Oficios_-_pend_criticas'!$C$3:$J$4739,7,0)&gt;VLOOKUP(B933,'Oficios_-_pend_criticas'!$C$3:$J$4739,5,0),"X",""))),""),"")</f>
        <v/>
      </c>
      <c r="V933" s="14" t="str">
        <f ca="1">IFERROR(IF(Q933=0,IF(VLOOKUP(B933,'Oficios_-_pend_criticas'!$C$3:$J$4739,5,0)="","",IF(VLOOKUP(B933,'Oficios_-_pend_criticas'!$C$3:$J$4739,7,0)="",IF(TODAY()&gt;VLOOKUP(B933,'Oficios_-_pend_criticas'!$C$3:$J$4739,5,0),"X",""),IF(VLOOKUP(B933,'Oficios_-_pend_criticas'!$C$3:$J$4739,7,0)&gt;VLOOKUP(B933,'Oficios_-_pend_criticas'!$C$3:$J$4739,5,0),"X",""))),""),"")</f>
        <v/>
      </c>
      <c r="W933" s="14" t="str">
        <f ca="1">IFERROR(IF(P933&lt;&gt;"X",IF(Q933&gt;0,IF(VLOOKUP(B933,'Oficios_-_pend_criticas'!$C$4:$J$4739,5,0)="","",IF(VLOOKUP(B933,'Oficios_-_pend_criticas'!$C$4:$J$4739,7,0)="",IF(TODAY()&gt;VLOOKUP(B933,'Oficios_-_pend_criticas'!$C$4:$J$4739,5,0),"X",""),IF(VLOOKUP(B933,'Oficios_-_pend_criticas'!$C$4:$J$4739,7,0)&gt;VLOOKUP(B933,'Oficios_-_pend_criticas'!$C$4:$J$4739,5,0),"X",""))),""),""),"")</f>
        <v/>
      </c>
    </row>
    <row r="934" spans="1:23" ht="36.75" hidden="1" customHeight="1" x14ac:dyDescent="0.25">
      <c r="A934" s="9" t="str">
        <f t="shared" si="42"/>
        <v/>
      </c>
      <c r="B934" s="10" t="s">
        <v>2238</v>
      </c>
      <c r="C934" s="11" t="e">
        <f>IF(B934="","",VLOOKUP(B934,#REF!,6,0))</f>
        <v>#REF!</v>
      </c>
      <c r="D934" s="12" t="e">
        <f>IF(B934="","",VLOOKUP(B934,#REF!,22,0))</f>
        <v>#REF!</v>
      </c>
      <c r="E934" s="10" t="e">
        <f>IF(B934="","",VLOOKUP(B934,Consultas_públicas!$A$376:$G$3879,7,0))</f>
        <v>#N/A</v>
      </c>
      <c r="F934" s="12" t="s">
        <v>2125</v>
      </c>
      <c r="G934" s="13">
        <v>43578</v>
      </c>
      <c r="H934" s="14" t="str">
        <f>IFERROR(IF(VLOOKUP(B934,'Oficios_-_pend_criticas'!$C$4:$D$4739,2,0)="","","X"),"")</f>
        <v/>
      </c>
      <c r="I934" s="12"/>
      <c r="J934" s="13"/>
      <c r="K934" s="10"/>
      <c r="L934" s="12" t="str">
        <f>IFERROR(VLOOKUP(B934,Retorno_da_RFB!$D$3:$I$6388,5,0),"")</f>
        <v>063</v>
      </c>
      <c r="M934" s="13">
        <f>IFERROR(VLOOKUP(B934,Retorno_da_RFB!$D$3:$I$6388,6,0),"")</f>
        <v>43593</v>
      </c>
      <c r="N934" s="10" t="str">
        <f>IFERROR(VLOOKUP(B934,Retorno_da_RFB!$D$3:$I$6388,3,0),"")</f>
        <v>8477.10.19</v>
      </c>
      <c r="O934" s="10" t="str">
        <f>IFERROR(VLOOKUP(B934,Retorno_da_RFB!$D$3:$I$6388,4,0),"")</f>
        <v>Máquinas de moldagem por injeção (micro-injeção), para produção de pequenas ou micropeças, em termoplásticos, até 420ºC, com força de fechamento 62,5kN, distância entre colunas 122 X 122mm, com conversor para controle de velocidade do motor, entrada USB para salvar programas de ajuste de ferramentas no cartão de memória, tela sensível ao toque, máquina silenciosa (menor que 70 dB), completamente hidráulica, com 100 programas de produção memorizáveis, com ou sem bico misturador estático, volume de injeção compreendido de 4 a 15cm³, pressão de injeção sobre o material compreendido de 815 a 2.035bar, diâmetro do pistão de injeção compreendido de 10 a 18mm, dotadas de controlador de temperatura, controle de pistão de injeção com régua linear, dispositivo hidráulico e eletrônico, potência instalada compreendida de 3,0kW.</v>
      </c>
      <c r="P934" s="12" t="str">
        <f>IFERROR(IF(N934="","",IF(VLOOKUP(LEFT(N934,10),'Universo_BK-BIT'!$A$5:$E$10005,2,0)="","X",VLOOKUP(LEFT(N934,10),'Universo_BK-BIT'!$A$5:$E$10005,2,0))),"X")</f>
        <v>BK</v>
      </c>
      <c r="Q934" s="12">
        <f>IFERROR(IF(P934="X","",VLOOKUP(LEFT(N934,10),'Universo_BK-BIT'!$A$5:$E$10005,3,0)),"")</f>
        <v>14</v>
      </c>
      <c r="R934" s="14" t="e">
        <f t="shared" si="43"/>
        <v>#REF!</v>
      </c>
      <c r="S934" s="14" t="e">
        <f t="shared" si="44"/>
        <v>#N/A</v>
      </c>
      <c r="T934" s="14"/>
      <c r="U934" s="14" t="str">
        <f ca="1">IFERROR(IF(P934="X",IF(VLOOKUP(B934,'Oficios_-_pend_criticas'!$C$3:$J$4739,5,0)="","",IF(VLOOKUP(B934,'Oficios_-_pend_criticas'!$C$3:$J$4739,7,0)="",IF(TODAY()&gt;VLOOKUP(B934,'Oficios_-_pend_criticas'!$C$3:$J$4739,5,0),"X",""),IF(VLOOKUP(B934,'Oficios_-_pend_criticas'!$C$3:$J$4739,7,0)&gt;VLOOKUP(B934,'Oficios_-_pend_criticas'!$C$3:$J$4739,5,0),"X",""))),""),"")</f>
        <v/>
      </c>
      <c r="V934" s="14" t="str">
        <f ca="1">IFERROR(IF(Q934=0,IF(VLOOKUP(B934,'Oficios_-_pend_criticas'!$C$3:$J$4739,5,0)="","",IF(VLOOKUP(B934,'Oficios_-_pend_criticas'!$C$3:$J$4739,7,0)="",IF(TODAY()&gt;VLOOKUP(B934,'Oficios_-_pend_criticas'!$C$3:$J$4739,5,0),"X",""),IF(VLOOKUP(B934,'Oficios_-_pend_criticas'!$C$3:$J$4739,7,0)&gt;VLOOKUP(B934,'Oficios_-_pend_criticas'!$C$3:$J$4739,5,0),"X",""))),""),"")</f>
        <v/>
      </c>
      <c r="W934" s="14" t="str">
        <f ca="1">IFERROR(IF(P934&lt;&gt;"X",IF(Q934&gt;0,IF(VLOOKUP(B934,'Oficios_-_pend_criticas'!$C$4:$J$4739,5,0)="","",IF(VLOOKUP(B934,'Oficios_-_pend_criticas'!$C$4:$J$4739,7,0)="",IF(TODAY()&gt;VLOOKUP(B934,'Oficios_-_pend_criticas'!$C$4:$J$4739,5,0),"X",""),IF(VLOOKUP(B934,'Oficios_-_pend_criticas'!$C$4:$J$4739,7,0)&gt;VLOOKUP(B934,'Oficios_-_pend_criticas'!$C$4:$J$4739,5,0),"X",""))),""),""),"")</f>
        <v/>
      </c>
    </row>
    <row r="935" spans="1:23" ht="36.75" hidden="1" customHeight="1" x14ac:dyDescent="0.25">
      <c r="A935" s="9" t="str">
        <f t="shared" si="42"/>
        <v/>
      </c>
      <c r="B935" s="10" t="s">
        <v>2240</v>
      </c>
      <c r="C935" s="11" t="e">
        <f>IF(B935="","",VLOOKUP(B935,#REF!,6,0))</f>
        <v>#REF!</v>
      </c>
      <c r="D935" s="12" t="e">
        <f>IF(B935="","",VLOOKUP(B935,#REF!,22,0))</f>
        <v>#REF!</v>
      </c>
      <c r="E935" s="10" t="e">
        <f>IF(B935="","",VLOOKUP(B935,Consultas_públicas!$A$376:$G$3879,7,0))</f>
        <v>#N/A</v>
      </c>
      <c r="F935" s="12" t="s">
        <v>2125</v>
      </c>
      <c r="G935" s="13">
        <v>43578</v>
      </c>
      <c r="H935" s="14" t="str">
        <f>IFERROR(IF(VLOOKUP(B935,'Oficios_-_pend_criticas'!$C$4:$D$4739,2,0)="","","X"),"")</f>
        <v/>
      </c>
      <c r="I935" s="12"/>
      <c r="J935" s="13"/>
      <c r="K935" s="10"/>
      <c r="L935" s="12" t="str">
        <f>IFERROR(VLOOKUP(B935,Retorno_da_RFB!$D$3:$I$6388,5,0),"")</f>
        <v>063</v>
      </c>
      <c r="M935" s="13">
        <f>IFERROR(VLOOKUP(B935,Retorno_da_RFB!$D$3:$I$6388,6,0),"")</f>
        <v>43593</v>
      </c>
      <c r="N935" s="10" t="str">
        <f>IFERROR(VLOOKUP(B935,Retorno_da_RFB!$D$3:$I$6388,3,0),"")</f>
        <v>8477.80.90</v>
      </c>
      <c r="O935" s="10" t="str">
        <f>IFERROR(VLOOKUP(B935,Retorno_da_RFB!$D$3:$I$6388,4,0),"")</f>
        <v>Máquinas automáticas para laminação de películas flexíveis, tipo “triplex”, para laminação de uma, duas ou três películas simultaneamente, opção de junção de duas ou três películas para formação de películas de dupla ou tripla camadas, com largura máxima das películas de 1.400mm, velocidade produtiva máxima de 400m/min, dotadas de: 3 desbobinadores com troca automática de bobina; 2 estações de aplicação de adesivo; 2 estações de laminação; 2 túneis de secagem; 1 rebobinador com troca automática de bobina; aptas para montagem sobre foço de manutenção, com sistema de exaustão de ar do foço; 1 mesa de apoio ao operador; 4 carros para o carregamento e descarregamento das bobinas; 3 sistemas de tratamento "Corona"; 2 aquecedores de água; 1 sistema de detecção de gases; 1 compressor de ar; 1 pórtico porta-talhas, com três talhas, garras de manipulação de bobinas e uma balança digital de içamento; sistema de captação e exaustão de ar; mezaninos e estruturas metálicas; gerenciada por controlador lógico programável (CLP).</v>
      </c>
      <c r="P935" s="12" t="str">
        <f>IFERROR(IF(N935="","",IF(VLOOKUP(LEFT(N935,10),'Universo_BK-BIT'!$A$5:$E$10005,2,0)="","X",VLOOKUP(LEFT(N935,10),'Universo_BK-BIT'!$A$5:$E$10005,2,0))),"X")</f>
        <v>BK</v>
      </c>
      <c r="Q935" s="12">
        <f>IFERROR(IF(P935="X","",VLOOKUP(LEFT(N935,10),'Universo_BK-BIT'!$A$5:$E$10005,3,0)),"")</f>
        <v>14</v>
      </c>
      <c r="R935" s="14" t="e">
        <f t="shared" si="43"/>
        <v>#REF!</v>
      </c>
      <c r="S935" s="14" t="e">
        <f t="shared" si="44"/>
        <v>#N/A</v>
      </c>
      <c r="T935" s="14"/>
      <c r="U935" s="14" t="str">
        <f ca="1">IFERROR(IF(P935="X",IF(VLOOKUP(B935,'Oficios_-_pend_criticas'!$C$3:$J$4739,5,0)="","",IF(VLOOKUP(B935,'Oficios_-_pend_criticas'!$C$3:$J$4739,7,0)="",IF(TODAY()&gt;VLOOKUP(B935,'Oficios_-_pend_criticas'!$C$3:$J$4739,5,0),"X",""),IF(VLOOKUP(B935,'Oficios_-_pend_criticas'!$C$3:$J$4739,7,0)&gt;VLOOKUP(B935,'Oficios_-_pend_criticas'!$C$3:$J$4739,5,0),"X",""))),""),"")</f>
        <v/>
      </c>
      <c r="V935" s="14" t="str">
        <f ca="1">IFERROR(IF(Q935=0,IF(VLOOKUP(B935,'Oficios_-_pend_criticas'!$C$3:$J$4739,5,0)="","",IF(VLOOKUP(B935,'Oficios_-_pend_criticas'!$C$3:$J$4739,7,0)="",IF(TODAY()&gt;VLOOKUP(B935,'Oficios_-_pend_criticas'!$C$3:$J$4739,5,0),"X",""),IF(VLOOKUP(B935,'Oficios_-_pend_criticas'!$C$3:$J$4739,7,0)&gt;VLOOKUP(B935,'Oficios_-_pend_criticas'!$C$3:$J$4739,5,0),"X",""))),""),"")</f>
        <v/>
      </c>
      <c r="W935" s="14" t="str">
        <f ca="1">IFERROR(IF(P935&lt;&gt;"X",IF(Q935&gt;0,IF(VLOOKUP(B935,'Oficios_-_pend_criticas'!$C$4:$J$4739,5,0)="","",IF(VLOOKUP(B935,'Oficios_-_pend_criticas'!$C$4:$J$4739,7,0)="",IF(TODAY()&gt;VLOOKUP(B935,'Oficios_-_pend_criticas'!$C$4:$J$4739,5,0),"X",""),IF(VLOOKUP(B935,'Oficios_-_pend_criticas'!$C$4:$J$4739,7,0)&gt;VLOOKUP(B935,'Oficios_-_pend_criticas'!$C$4:$J$4739,5,0),"X",""))),""),""),"")</f>
        <v/>
      </c>
    </row>
    <row r="936" spans="1:23" ht="36.75" hidden="1" customHeight="1" x14ac:dyDescent="0.25">
      <c r="A936" s="9" t="str">
        <f t="shared" si="42"/>
        <v/>
      </c>
      <c r="B936" s="10" t="s">
        <v>2242</v>
      </c>
      <c r="C936" s="11" t="e">
        <f>IF(B936="","",VLOOKUP(B936,#REF!,6,0))</f>
        <v>#REF!</v>
      </c>
      <c r="D936" s="12" t="e">
        <f>IF(B936="","",VLOOKUP(B936,#REF!,22,0))</f>
        <v>#REF!</v>
      </c>
      <c r="E936" s="10" t="e">
        <f>IF(B936="","",VLOOKUP(B936,Consultas_públicas!$A$376:$G$3879,7,0))</f>
        <v>#N/A</v>
      </c>
      <c r="F936" s="12" t="s">
        <v>2125</v>
      </c>
      <c r="G936" s="13">
        <v>43578</v>
      </c>
      <c r="H936" s="14" t="str">
        <f>IFERROR(IF(VLOOKUP(B936,'Oficios_-_pend_criticas'!$C$4:$D$4739,2,0)="","","X"),"")</f>
        <v/>
      </c>
      <c r="I936" s="12"/>
      <c r="J936" s="13"/>
      <c r="K936" s="10"/>
      <c r="L936" s="12" t="str">
        <f>IFERROR(VLOOKUP(B936,Retorno_da_RFB!$D$3:$I$6388,5,0),"")</f>
        <v>063</v>
      </c>
      <c r="M936" s="13">
        <f>IFERROR(VLOOKUP(B936,Retorno_da_RFB!$D$3:$I$6388,6,0),"")</f>
        <v>43593</v>
      </c>
      <c r="N936" s="10" t="str">
        <f>IFERROR(VLOOKUP(B936,Retorno_da_RFB!$D$3:$I$6388,3,0),"")</f>
        <v>8422.40.90</v>
      </c>
      <c r="O936" s="10" t="str">
        <f>IFERROR(VLOOKUP(B936,Retorno_da_RFB!$D$3:$I$6388,4,0),"")</f>
        <v>Máquinas embaladoras horizontais que a partir de bobinas de materiais de embalagens flexíveis multicamadas termosseláveis e movimentos intermitentes automáticos sincronizados, formam embalagens individuais do tipo “stand-up pouch” (embalagens que param em pé), dosam produtos pós, granulados ou mistura dos mesmos e fecham (selam) as embalagens, com capacidade de produção de até 140 embalagens por minuto, formando embalagens de dimensões mínimas 70mm de largura, 300mm de altura e 40mm de fundo e dimensões máximas 130mm de largura, 300mm de altura e 120mm de fundo e capacidade de dosagem de até 750 centímetros cúbicos de produtos, comandadas por C.L.P (Controlador Lógico Programável) e controladas por I.H.M. (Interface Homem Máquina) do tipo “touchscreen”, dispõem de sistema automático de definição da quantidade de produtos a serem dosados e embalados e correção automática dos desvios de quantidades de produtos a serem embalados, módulo portabobinas de materiais de embalagens e controle de desbobinamento independente e automático sincronizado com a cadência de produção da máquina, com detecção de final de bobina e emenda de materiais de embalagens com descarte automático das embalagens que contem emendas, sistema de arraste dos materiais de embalagens servoacionado com correção automática dos desvios do tamanho do passo (largura das embalagens), sistema de lubrificação automática comandada por C.L.P. e quadro elétrico geral independente não incorporado a máquina.</v>
      </c>
      <c r="P936" s="12" t="str">
        <f>IFERROR(IF(N936="","",IF(VLOOKUP(LEFT(N936,10),'Universo_BK-BIT'!$A$5:$E$10005,2,0)="","X",VLOOKUP(LEFT(N936,10),'Universo_BK-BIT'!$A$5:$E$10005,2,0))),"X")</f>
        <v>BK</v>
      </c>
      <c r="Q936" s="12">
        <f>IFERROR(IF(P936="X","",VLOOKUP(LEFT(N936,10),'Universo_BK-BIT'!$A$5:$E$10005,3,0)),"")</f>
        <v>14</v>
      </c>
      <c r="R936" s="14" t="e">
        <f t="shared" si="43"/>
        <v>#REF!</v>
      </c>
      <c r="S936" s="14" t="e">
        <f t="shared" si="44"/>
        <v>#N/A</v>
      </c>
      <c r="T936" s="14"/>
      <c r="U936" s="14" t="str">
        <f ca="1">IFERROR(IF(P936="X",IF(VLOOKUP(B936,'Oficios_-_pend_criticas'!$C$3:$J$4739,5,0)="","",IF(VLOOKUP(B936,'Oficios_-_pend_criticas'!$C$3:$J$4739,7,0)="",IF(TODAY()&gt;VLOOKUP(B936,'Oficios_-_pend_criticas'!$C$3:$J$4739,5,0),"X",""),IF(VLOOKUP(B936,'Oficios_-_pend_criticas'!$C$3:$J$4739,7,0)&gt;VLOOKUP(B936,'Oficios_-_pend_criticas'!$C$3:$J$4739,5,0),"X",""))),""),"")</f>
        <v/>
      </c>
      <c r="V936" s="14" t="str">
        <f ca="1">IFERROR(IF(Q936=0,IF(VLOOKUP(B936,'Oficios_-_pend_criticas'!$C$3:$J$4739,5,0)="","",IF(VLOOKUP(B936,'Oficios_-_pend_criticas'!$C$3:$J$4739,7,0)="",IF(TODAY()&gt;VLOOKUP(B936,'Oficios_-_pend_criticas'!$C$3:$J$4739,5,0),"X",""),IF(VLOOKUP(B936,'Oficios_-_pend_criticas'!$C$3:$J$4739,7,0)&gt;VLOOKUP(B936,'Oficios_-_pend_criticas'!$C$3:$J$4739,5,0),"X",""))),""),"")</f>
        <v/>
      </c>
      <c r="W936" s="14" t="str">
        <f ca="1">IFERROR(IF(P936&lt;&gt;"X",IF(Q936&gt;0,IF(VLOOKUP(B936,'Oficios_-_pend_criticas'!$C$4:$J$4739,5,0)="","",IF(VLOOKUP(B936,'Oficios_-_pend_criticas'!$C$4:$J$4739,7,0)="",IF(TODAY()&gt;VLOOKUP(B936,'Oficios_-_pend_criticas'!$C$4:$J$4739,5,0),"X",""),IF(VLOOKUP(B936,'Oficios_-_pend_criticas'!$C$4:$J$4739,7,0)&gt;VLOOKUP(B936,'Oficios_-_pend_criticas'!$C$4:$J$4739,5,0),"X",""))),""),""),"")</f>
        <v/>
      </c>
    </row>
    <row r="937" spans="1:23" ht="36.75" hidden="1" customHeight="1" x14ac:dyDescent="0.25">
      <c r="A937" s="9" t="str">
        <f t="shared" si="42"/>
        <v/>
      </c>
      <c r="B937" s="10" t="s">
        <v>2244</v>
      </c>
      <c r="C937" s="11" t="e">
        <f>IF(B937="","",VLOOKUP(B937,#REF!,6,0))</f>
        <v>#REF!</v>
      </c>
      <c r="D937" s="12" t="e">
        <f>IF(B937="","",VLOOKUP(B937,#REF!,22,0))</f>
        <v>#REF!</v>
      </c>
      <c r="E937" s="10" t="e">
        <f>IF(B937="","",VLOOKUP(B937,Consultas_públicas!$A$376:$G$3879,7,0))</f>
        <v>#N/A</v>
      </c>
      <c r="F937" s="12" t="s">
        <v>2125</v>
      </c>
      <c r="G937" s="13">
        <v>43578</v>
      </c>
      <c r="H937" s="14" t="str">
        <f>IFERROR(IF(VLOOKUP(B937,'Oficios_-_pend_criticas'!$C$4:$D$4739,2,0)="","","X"),"")</f>
        <v/>
      </c>
      <c r="I937" s="12"/>
      <c r="J937" s="13"/>
      <c r="K937" s="10"/>
      <c r="L937" s="12" t="str">
        <f>IFERROR(VLOOKUP(B937,Retorno_da_RFB!$D$3:$I$6388,5,0),"")</f>
        <v>063</v>
      </c>
      <c r="M937" s="13">
        <f>IFERROR(VLOOKUP(B937,Retorno_da_RFB!$D$3:$I$6388,6,0),"")</f>
        <v>43593</v>
      </c>
      <c r="N937" s="10" t="str">
        <f>IFERROR(VLOOKUP(B937,Retorno_da_RFB!$D$3:$I$6388,3,0),"")</f>
        <v>8534.00.33</v>
      </c>
      <c r="O937" s="10" t="str">
        <f>IFERROR(VLOOKUP(B937,Retorno_da_RFB!$D$3:$I$6388,4,0),"")</f>
        <v>Capacitores de cerâmica para montagem em superfície “multilayer”, armazena temporariamente a carga elétrica e desacopla o ruído em circuitos eletrônicos, seu corpo principal é composto de camadas intercaladas de eletrodo interno dielétrico e metálico, eletrodos ou terminações externas fornecem conexão física e elétrica do “multi layer ceramic capacitors” à placa de circuito impresso ou ao módulo IC híbrido, aplicável a equipamentos eletrônicos gerais: PC, telefone celular, TV, HHP, conversor DC-DC, DSC, TV LCD, monitor LCD .... etc , adequado para o desempenho de desacoplamento e suavização, capacitância: 10nF, tensão Nominal: 50V.</v>
      </c>
      <c r="P937" s="12" t="str">
        <f>IFERROR(IF(N937="","",IF(VLOOKUP(LEFT(N937,10),'Universo_BK-BIT'!$A$5:$E$10005,2,0)="","X",VLOOKUP(LEFT(N937,10),'Universo_BK-BIT'!$A$5:$E$10005,2,0))),"X")</f>
        <v>BIT</v>
      </c>
      <c r="Q937" s="12">
        <f>IFERROR(IF(P937="X","",VLOOKUP(LEFT(N937,10),'Universo_BK-BIT'!$A$5:$E$10005,3,0)),"")</f>
        <v>10</v>
      </c>
      <c r="R937" s="14" t="e">
        <f t="shared" si="43"/>
        <v>#REF!</v>
      </c>
      <c r="S937" s="14" t="e">
        <f t="shared" si="44"/>
        <v>#N/A</v>
      </c>
      <c r="T937" s="14"/>
      <c r="U937" s="14" t="str">
        <f ca="1">IFERROR(IF(P937="X",IF(VLOOKUP(B937,'Oficios_-_pend_criticas'!$C$3:$J$4739,5,0)="","",IF(VLOOKUP(B937,'Oficios_-_pend_criticas'!$C$3:$J$4739,7,0)="",IF(TODAY()&gt;VLOOKUP(B937,'Oficios_-_pend_criticas'!$C$3:$J$4739,5,0),"X",""),IF(VLOOKUP(B937,'Oficios_-_pend_criticas'!$C$3:$J$4739,7,0)&gt;VLOOKUP(B937,'Oficios_-_pend_criticas'!$C$3:$J$4739,5,0),"X",""))),""),"")</f>
        <v/>
      </c>
      <c r="V937" s="14" t="str">
        <f ca="1">IFERROR(IF(Q937=0,IF(VLOOKUP(B937,'Oficios_-_pend_criticas'!$C$3:$J$4739,5,0)="","",IF(VLOOKUP(B937,'Oficios_-_pend_criticas'!$C$3:$J$4739,7,0)="",IF(TODAY()&gt;VLOOKUP(B937,'Oficios_-_pend_criticas'!$C$3:$J$4739,5,0),"X",""),IF(VLOOKUP(B937,'Oficios_-_pend_criticas'!$C$3:$J$4739,7,0)&gt;VLOOKUP(B937,'Oficios_-_pend_criticas'!$C$3:$J$4739,5,0),"X",""))),""),"")</f>
        <v/>
      </c>
      <c r="W937" s="14" t="str">
        <f ca="1">IFERROR(IF(P937&lt;&gt;"X",IF(Q937&gt;0,IF(VLOOKUP(B937,'Oficios_-_pend_criticas'!$C$4:$J$4739,5,0)="","",IF(VLOOKUP(B937,'Oficios_-_pend_criticas'!$C$4:$J$4739,7,0)="",IF(TODAY()&gt;VLOOKUP(B937,'Oficios_-_pend_criticas'!$C$4:$J$4739,5,0),"X",""),IF(VLOOKUP(B937,'Oficios_-_pend_criticas'!$C$4:$J$4739,7,0)&gt;VLOOKUP(B937,'Oficios_-_pend_criticas'!$C$4:$J$4739,5,0),"X",""))),""),""),"")</f>
        <v/>
      </c>
    </row>
    <row r="938" spans="1:23" ht="36.75" hidden="1" customHeight="1" x14ac:dyDescent="0.25">
      <c r="A938" s="9" t="str">
        <f t="shared" si="42"/>
        <v/>
      </c>
      <c r="B938" s="10" t="s">
        <v>2247</v>
      </c>
      <c r="C938" s="11" t="e">
        <f>IF(B938="","",VLOOKUP(B938,#REF!,6,0))</f>
        <v>#REF!</v>
      </c>
      <c r="D938" s="12" t="e">
        <f>IF(B938="","",VLOOKUP(B938,#REF!,22,0))</f>
        <v>#REF!</v>
      </c>
      <c r="E938" s="10" t="e">
        <f>IF(B938="","",VLOOKUP(B938,Consultas_públicas!$A$376:$G$3879,7,0))</f>
        <v>#N/A</v>
      </c>
      <c r="F938" s="12" t="s">
        <v>2125</v>
      </c>
      <c r="G938" s="13">
        <v>43578</v>
      </c>
      <c r="H938" s="14" t="str">
        <f>IFERROR(IF(VLOOKUP(B938,'Oficios_-_pend_criticas'!$C$4:$D$4739,2,0)="","","X"),"")</f>
        <v/>
      </c>
      <c r="I938" s="12"/>
      <c r="J938" s="13"/>
      <c r="K938" s="10"/>
      <c r="L938" s="12" t="str">
        <f>IFERROR(VLOOKUP(B938,Retorno_da_RFB!$D$3:$I$6388,5,0),"")</f>
        <v>063</v>
      </c>
      <c r="M938" s="13">
        <f>IFERROR(VLOOKUP(B938,Retorno_da_RFB!$D$3:$I$6388,6,0),"")</f>
        <v>43593</v>
      </c>
      <c r="N938" s="10" t="str">
        <f>IFERROR(VLOOKUP(B938,Retorno_da_RFB!$D$3:$I$6388,3,0),"")</f>
        <v>8462.99.90</v>
      </c>
      <c r="O938" s="10" t="str">
        <f>IFERROR(VLOOKUP(B938,Retorno_da_RFB!$D$3:$I$6388,4,0),"")</f>
        <v>Prensas mecânicas excêntricas “transfer” de alta velocidade, para conformação de peças automotivas, com capacidade de pressão máxima de 30.000Kn até 12,7mm do BDC; compressão mecânica por meio de 4 bielas, sendo distribuída por estações, 1º 12.000kN, 2º 12.000kN, 3º 8.000kN, 4º 8.000Kn, com ciclos constante de 30 golpes/minuto, capacidade de trabalho: 600KJ (15 a 30min-1), curso de deslizamento: 800mm, distância entre moldes de avanço: 900, 1.200, 1.500, 1.800mm; dimensões do martelo: 6.400 x 2.400mm, capacidade máxima de suspensão de 0,7Mpa, dimensões da mesa: 6.400mm com ajuste de 350mm, altura de fechamento: 1.100mm, base de reforço: 6.400 x 2.400 x 300mm, dimensões da almofada: 1.100 x 2.000mm com capacidade de 150tons; motor principal inversor de 400kW, com velocidade de avanço de 7 a 8 min-1, freio redutor: 5,5kW × 4 P; servo-motor de 60Hz; abertura e rampa para retirada da sucata; sistema de lubrificação central para equipamentos pneumáticos; cortina de luz para evitar invasão com a prensa em funcionamento; painel com controle CLP, configuração para até 400 tipos binários.</v>
      </c>
      <c r="P938" s="12" t="str">
        <f>IFERROR(IF(N938="","",IF(VLOOKUP(LEFT(N938,10),'Universo_BK-BIT'!$A$5:$E$10005,2,0)="","X",VLOOKUP(LEFT(N938,10),'Universo_BK-BIT'!$A$5:$E$10005,2,0))),"X")</f>
        <v>BK</v>
      </c>
      <c r="Q938" s="12">
        <f>IFERROR(IF(P938="X","",VLOOKUP(LEFT(N938,10),'Universo_BK-BIT'!$A$5:$E$10005,3,0)),"")</f>
        <v>14</v>
      </c>
      <c r="R938" s="14" t="e">
        <f t="shared" si="43"/>
        <v>#REF!</v>
      </c>
      <c r="S938" s="14" t="e">
        <f t="shared" si="44"/>
        <v>#N/A</v>
      </c>
      <c r="T938" s="14"/>
      <c r="U938" s="14" t="str">
        <f ca="1">IFERROR(IF(P938="X",IF(VLOOKUP(B938,'Oficios_-_pend_criticas'!$C$3:$J$4739,5,0)="","",IF(VLOOKUP(B938,'Oficios_-_pend_criticas'!$C$3:$J$4739,7,0)="",IF(TODAY()&gt;VLOOKUP(B938,'Oficios_-_pend_criticas'!$C$3:$J$4739,5,0),"X",""),IF(VLOOKUP(B938,'Oficios_-_pend_criticas'!$C$3:$J$4739,7,0)&gt;VLOOKUP(B938,'Oficios_-_pend_criticas'!$C$3:$J$4739,5,0),"X",""))),""),"")</f>
        <v/>
      </c>
      <c r="V938" s="14" t="str">
        <f ca="1">IFERROR(IF(Q938=0,IF(VLOOKUP(B938,'Oficios_-_pend_criticas'!$C$3:$J$4739,5,0)="","",IF(VLOOKUP(B938,'Oficios_-_pend_criticas'!$C$3:$J$4739,7,0)="",IF(TODAY()&gt;VLOOKUP(B938,'Oficios_-_pend_criticas'!$C$3:$J$4739,5,0),"X",""),IF(VLOOKUP(B938,'Oficios_-_pend_criticas'!$C$3:$J$4739,7,0)&gt;VLOOKUP(B938,'Oficios_-_pend_criticas'!$C$3:$J$4739,5,0),"X",""))),""),"")</f>
        <v/>
      </c>
      <c r="W938" s="14" t="str">
        <f ca="1">IFERROR(IF(P938&lt;&gt;"X",IF(Q938&gt;0,IF(VLOOKUP(B938,'Oficios_-_pend_criticas'!$C$4:$J$4739,5,0)="","",IF(VLOOKUP(B938,'Oficios_-_pend_criticas'!$C$4:$J$4739,7,0)="",IF(TODAY()&gt;VLOOKUP(B938,'Oficios_-_pend_criticas'!$C$4:$J$4739,5,0),"X",""),IF(VLOOKUP(B938,'Oficios_-_pend_criticas'!$C$4:$J$4739,7,0)&gt;VLOOKUP(B938,'Oficios_-_pend_criticas'!$C$4:$J$4739,5,0),"X",""))),""),""),"")</f>
        <v/>
      </c>
    </row>
    <row r="939" spans="1:23" ht="36.75" hidden="1" customHeight="1" x14ac:dyDescent="0.25">
      <c r="A939" s="9" t="str">
        <f t="shared" si="42"/>
        <v/>
      </c>
      <c r="B939" s="10" t="s">
        <v>2249</v>
      </c>
      <c r="C939" s="11" t="e">
        <f>IF(B939="","",VLOOKUP(B939,#REF!,6,0))</f>
        <v>#REF!</v>
      </c>
      <c r="D939" s="12" t="e">
        <f>IF(B939="","",VLOOKUP(B939,#REF!,22,0))</f>
        <v>#REF!</v>
      </c>
      <c r="E939" s="10" t="e">
        <f>IF(B939="","",VLOOKUP(B939,Consultas_públicas!$A$376:$G$3879,7,0))</f>
        <v>#N/A</v>
      </c>
      <c r="F939" s="12" t="s">
        <v>2125</v>
      </c>
      <c r="G939" s="13">
        <v>43578</v>
      </c>
      <c r="H939" s="14" t="str">
        <f>IFERROR(IF(VLOOKUP(B939,'Oficios_-_pend_criticas'!$C$4:$D$4739,2,0)="","","X"),"")</f>
        <v/>
      </c>
      <c r="I939" s="12"/>
      <c r="J939" s="13"/>
      <c r="K939" s="10"/>
      <c r="L939" s="12" t="str">
        <f>IFERROR(VLOOKUP(B939,Retorno_da_RFB!$D$3:$I$6388,5,0),"")</f>
        <v>063</v>
      </c>
      <c r="M939" s="13">
        <f>IFERROR(VLOOKUP(B939,Retorno_da_RFB!$D$3:$I$6388,6,0),"")</f>
        <v>43593</v>
      </c>
      <c r="N939" s="10" t="str">
        <f>IFERROR(VLOOKUP(B939,Retorno_da_RFB!$D$3:$I$6388,3,0),"")</f>
        <v>8460.31.00</v>
      </c>
      <c r="O939" s="10" t="str">
        <f>IFERROR(VLOOKUP(B939,Retorno_da_RFB!$D$3:$I$6388,4,0),"")</f>
        <v>Retificadoras de perfil a úmido para lâmina de serra de fita com 2 eixos e comando totalmente automático, com rebolo de baquelite de 350mm de diâmetro, largura da lamina de 75 – 360mm e comprimento de 5.600mm, com 99.999 formatos de dentes diferentes podendo ser armazenados e acessados.</v>
      </c>
      <c r="P939" s="12" t="str">
        <f>IFERROR(IF(N939="","",IF(VLOOKUP(LEFT(N939,10),'Universo_BK-BIT'!$A$5:$E$10005,2,0)="","X",VLOOKUP(LEFT(N939,10),'Universo_BK-BIT'!$A$5:$E$10005,2,0))),"X")</f>
        <v>BK</v>
      </c>
      <c r="Q939" s="12">
        <f>IFERROR(IF(P939="X","",VLOOKUP(LEFT(N939,10),'Universo_BK-BIT'!$A$5:$E$10005,3,0)),"")</f>
        <v>14</v>
      </c>
      <c r="R939" s="14" t="e">
        <f t="shared" si="43"/>
        <v>#REF!</v>
      </c>
      <c r="S939" s="14" t="e">
        <f t="shared" si="44"/>
        <v>#N/A</v>
      </c>
      <c r="T939" s="14"/>
      <c r="U939" s="14" t="str">
        <f ca="1">IFERROR(IF(P939="X",IF(VLOOKUP(B939,'Oficios_-_pend_criticas'!$C$3:$J$4739,5,0)="","",IF(VLOOKUP(B939,'Oficios_-_pend_criticas'!$C$3:$J$4739,7,0)="",IF(TODAY()&gt;VLOOKUP(B939,'Oficios_-_pend_criticas'!$C$3:$J$4739,5,0),"X",""),IF(VLOOKUP(B939,'Oficios_-_pend_criticas'!$C$3:$J$4739,7,0)&gt;VLOOKUP(B939,'Oficios_-_pend_criticas'!$C$3:$J$4739,5,0),"X",""))),""),"")</f>
        <v/>
      </c>
      <c r="V939" s="14" t="str">
        <f ca="1">IFERROR(IF(Q939=0,IF(VLOOKUP(B939,'Oficios_-_pend_criticas'!$C$3:$J$4739,5,0)="","",IF(VLOOKUP(B939,'Oficios_-_pend_criticas'!$C$3:$J$4739,7,0)="",IF(TODAY()&gt;VLOOKUP(B939,'Oficios_-_pend_criticas'!$C$3:$J$4739,5,0),"X",""),IF(VLOOKUP(B939,'Oficios_-_pend_criticas'!$C$3:$J$4739,7,0)&gt;VLOOKUP(B939,'Oficios_-_pend_criticas'!$C$3:$J$4739,5,0),"X",""))),""),"")</f>
        <v/>
      </c>
      <c r="W939" s="14" t="str">
        <f ca="1">IFERROR(IF(P939&lt;&gt;"X",IF(Q939&gt;0,IF(VLOOKUP(B939,'Oficios_-_pend_criticas'!$C$4:$J$4739,5,0)="","",IF(VLOOKUP(B939,'Oficios_-_pend_criticas'!$C$4:$J$4739,7,0)="",IF(TODAY()&gt;VLOOKUP(B939,'Oficios_-_pend_criticas'!$C$4:$J$4739,5,0),"X",""),IF(VLOOKUP(B939,'Oficios_-_pend_criticas'!$C$4:$J$4739,7,0)&gt;VLOOKUP(B939,'Oficios_-_pend_criticas'!$C$4:$J$4739,5,0),"X",""))),""),""),"")</f>
        <v/>
      </c>
    </row>
    <row r="940" spans="1:23" ht="36.75" hidden="1" customHeight="1" x14ac:dyDescent="0.25">
      <c r="A940" s="9" t="str">
        <f t="shared" si="42"/>
        <v/>
      </c>
      <c r="B940" s="10" t="s">
        <v>2251</v>
      </c>
      <c r="C940" s="11" t="e">
        <f>IF(B940="","",VLOOKUP(B940,#REF!,6,0))</f>
        <v>#REF!</v>
      </c>
      <c r="D940" s="12" t="e">
        <f>IF(B940="","",VLOOKUP(B940,#REF!,22,0))</f>
        <v>#REF!</v>
      </c>
      <c r="E940" s="10" t="e">
        <f>IF(B940="","",VLOOKUP(B940,Consultas_públicas!$A$376:$G$3879,7,0))</f>
        <v>#N/A</v>
      </c>
      <c r="F940" s="12" t="s">
        <v>2125</v>
      </c>
      <c r="G940" s="13">
        <v>43578</v>
      </c>
      <c r="H940" s="14" t="str">
        <f>IFERROR(IF(VLOOKUP(B940,'Oficios_-_pend_criticas'!$C$4:$D$4739,2,0)="","","X"),"")</f>
        <v/>
      </c>
      <c r="I940" s="12"/>
      <c r="J940" s="13"/>
      <c r="K940" s="10"/>
      <c r="L940" s="12" t="str">
        <f>IFERROR(VLOOKUP(B940,Retorno_da_RFB!$D$3:$I$6388,5,0),"")</f>
        <v>063</v>
      </c>
      <c r="M940" s="13">
        <f>IFERROR(VLOOKUP(B940,Retorno_da_RFB!$D$3:$I$6388,6,0),"")</f>
        <v>43593</v>
      </c>
      <c r="N940" s="10" t="str">
        <f>IFERROR(VLOOKUP(B940,Retorno_da_RFB!$D$3:$I$6388,3,0),"")</f>
        <v>8413.50.10</v>
      </c>
      <c r="O940" s="10" t="str">
        <f>IFERROR(VLOOKUP(B940,Retorno_da_RFB!$D$3:$I$6388,4,0),"")</f>
        <v>Bombas hidráulicas volumétricas alternativas de pistões axiais, de vazão variável, para acionamento hidrostático em circuito aberto, pressão nominal de 350bar e pressão máxima de 400bar, deslocamento volumétrico máximo de 130 a 260cm3/rotação, rotação máxima de 2.300 a 2.500rpm, vazão máxima de 325 a 598L/minuto, potência máxima de 190 a 349kW, torque máximo de 724 a 1.448nm, aceleração angular máxima de 4.800 a 10.500 radianos/segundo ao quadrado.</v>
      </c>
      <c r="P940" s="12" t="str">
        <f>IFERROR(IF(N940="","",IF(VLOOKUP(LEFT(N940,10),'Universo_BK-BIT'!$A$5:$E$10005,2,0)="","X",VLOOKUP(LEFT(N940,10),'Universo_BK-BIT'!$A$5:$E$10005,2,0))),"X")</f>
        <v>BK</v>
      </c>
      <c r="Q940" s="12">
        <f>IFERROR(IF(P940="X","",VLOOKUP(LEFT(N940,10),'Universo_BK-BIT'!$A$5:$E$10005,3,0)),"")</f>
        <v>14</v>
      </c>
      <c r="R940" s="14" t="e">
        <f t="shared" si="43"/>
        <v>#REF!</v>
      </c>
      <c r="S940" s="14" t="e">
        <f t="shared" si="44"/>
        <v>#N/A</v>
      </c>
      <c r="T940" s="14"/>
      <c r="U940" s="14" t="str">
        <f ca="1">IFERROR(IF(P940="X",IF(VLOOKUP(B940,'Oficios_-_pend_criticas'!$C$3:$J$4739,5,0)="","",IF(VLOOKUP(B940,'Oficios_-_pend_criticas'!$C$3:$J$4739,7,0)="",IF(TODAY()&gt;VLOOKUP(B940,'Oficios_-_pend_criticas'!$C$3:$J$4739,5,0),"X",""),IF(VLOOKUP(B940,'Oficios_-_pend_criticas'!$C$3:$J$4739,7,0)&gt;VLOOKUP(B940,'Oficios_-_pend_criticas'!$C$3:$J$4739,5,0),"X",""))),""),"")</f>
        <v/>
      </c>
      <c r="V940" s="14" t="str">
        <f ca="1">IFERROR(IF(Q940=0,IF(VLOOKUP(B940,'Oficios_-_pend_criticas'!$C$3:$J$4739,5,0)="","",IF(VLOOKUP(B940,'Oficios_-_pend_criticas'!$C$3:$J$4739,7,0)="",IF(TODAY()&gt;VLOOKUP(B940,'Oficios_-_pend_criticas'!$C$3:$J$4739,5,0),"X",""),IF(VLOOKUP(B940,'Oficios_-_pend_criticas'!$C$3:$J$4739,7,0)&gt;VLOOKUP(B940,'Oficios_-_pend_criticas'!$C$3:$J$4739,5,0),"X",""))),""),"")</f>
        <v/>
      </c>
      <c r="W940" s="14" t="str">
        <f ca="1">IFERROR(IF(P940&lt;&gt;"X",IF(Q940&gt;0,IF(VLOOKUP(B940,'Oficios_-_pend_criticas'!$C$4:$J$4739,5,0)="","",IF(VLOOKUP(B940,'Oficios_-_pend_criticas'!$C$4:$J$4739,7,0)="",IF(TODAY()&gt;VLOOKUP(B940,'Oficios_-_pend_criticas'!$C$4:$J$4739,5,0),"X",""),IF(VLOOKUP(B940,'Oficios_-_pend_criticas'!$C$4:$J$4739,7,0)&gt;VLOOKUP(B940,'Oficios_-_pend_criticas'!$C$4:$J$4739,5,0),"X",""))),""),""),"")</f>
        <v/>
      </c>
    </row>
    <row r="941" spans="1:23" ht="36.75" hidden="1" customHeight="1" x14ac:dyDescent="0.25">
      <c r="A941" s="9" t="str">
        <f t="shared" si="42"/>
        <v/>
      </c>
      <c r="B941" s="10" t="s">
        <v>2254</v>
      </c>
      <c r="C941" s="11" t="e">
        <f>IF(B941="","",VLOOKUP(B941,#REF!,6,0))</f>
        <v>#REF!</v>
      </c>
      <c r="D941" s="12" t="e">
        <f>IF(B941="","",VLOOKUP(B941,#REF!,22,0))</f>
        <v>#REF!</v>
      </c>
      <c r="E941" s="10" t="e">
        <f>IF(B941="","",VLOOKUP(B941,Consultas_públicas!$A$376:$G$3879,7,0))</f>
        <v>#N/A</v>
      </c>
      <c r="F941" s="12" t="s">
        <v>2125</v>
      </c>
      <c r="G941" s="13">
        <v>43578</v>
      </c>
      <c r="H941" s="14" t="str">
        <f>IFERROR(IF(VLOOKUP(B941,'Oficios_-_pend_criticas'!$C$4:$D$4739,2,0)="","","X"),"")</f>
        <v/>
      </c>
      <c r="I941" s="12"/>
      <c r="J941" s="13"/>
      <c r="K941" s="10"/>
      <c r="L941" s="12" t="str">
        <f>IFERROR(VLOOKUP(B941,Retorno_da_RFB!$D$3:$I$6388,5,0),"")</f>
        <v>063</v>
      </c>
      <c r="M941" s="13">
        <f>IFERROR(VLOOKUP(B941,Retorno_da_RFB!$D$3:$I$6388,6,0),"")</f>
        <v>43593</v>
      </c>
      <c r="N941" s="10" t="str">
        <f>IFERROR(VLOOKUP(B941,Retorno_da_RFB!$D$3:$I$6388,3,0),"")</f>
        <v>8501.53.10</v>
      </c>
      <c r="O941" s="10" t="str">
        <f>IFERROR(VLOOKUP(B941,Retorno_da_RFB!$D$3:$I$6388,4,0),"")</f>
        <v>Motores elétricos de corrente alternada (AC), trifásico, indução, de 2 polos, rotação nominal entre 9.000 e 15.000rpm, refrigerado a água ou por líquido refrigerante, voltagem nominal na faixa de 2.000 a 3.000V, potência na faixa de 2.500 a 4.000kW, com rotor sem eixo laminado e gaiola de cobre embutida.</v>
      </c>
      <c r="P941" s="12" t="str">
        <f>IFERROR(IF(N941="","",IF(VLOOKUP(LEFT(N941,10),'Universo_BK-BIT'!$A$5:$E$10005,2,0)="","X",VLOOKUP(LEFT(N941,10),'Universo_BK-BIT'!$A$5:$E$10005,2,0))),"X")</f>
        <v>BK</v>
      </c>
      <c r="Q941" s="12">
        <f>IFERROR(IF(P941="X","",VLOOKUP(LEFT(N941,10),'Universo_BK-BIT'!$A$5:$E$10005,3,0)),"")</f>
        <v>14</v>
      </c>
      <c r="R941" s="14" t="e">
        <f t="shared" si="43"/>
        <v>#REF!</v>
      </c>
      <c r="S941" s="14" t="e">
        <f t="shared" si="44"/>
        <v>#N/A</v>
      </c>
      <c r="T941" s="14"/>
      <c r="U941" s="14" t="str">
        <f ca="1">IFERROR(IF(P941="X",IF(VLOOKUP(B941,'Oficios_-_pend_criticas'!$C$3:$J$4739,5,0)="","",IF(VLOOKUP(B941,'Oficios_-_pend_criticas'!$C$3:$J$4739,7,0)="",IF(TODAY()&gt;VLOOKUP(B941,'Oficios_-_pend_criticas'!$C$3:$J$4739,5,0),"X",""),IF(VLOOKUP(B941,'Oficios_-_pend_criticas'!$C$3:$J$4739,7,0)&gt;VLOOKUP(B941,'Oficios_-_pend_criticas'!$C$3:$J$4739,5,0),"X",""))),""),"")</f>
        <v/>
      </c>
      <c r="V941" s="14" t="str">
        <f ca="1">IFERROR(IF(Q941=0,IF(VLOOKUP(B941,'Oficios_-_pend_criticas'!$C$3:$J$4739,5,0)="","",IF(VLOOKUP(B941,'Oficios_-_pend_criticas'!$C$3:$J$4739,7,0)="",IF(TODAY()&gt;VLOOKUP(B941,'Oficios_-_pend_criticas'!$C$3:$J$4739,5,0),"X",""),IF(VLOOKUP(B941,'Oficios_-_pend_criticas'!$C$3:$J$4739,7,0)&gt;VLOOKUP(B941,'Oficios_-_pend_criticas'!$C$3:$J$4739,5,0),"X",""))),""),"")</f>
        <v/>
      </c>
      <c r="W941" s="14" t="str">
        <f ca="1">IFERROR(IF(P941&lt;&gt;"X",IF(Q941&gt;0,IF(VLOOKUP(B941,'Oficios_-_pend_criticas'!$C$4:$J$4739,5,0)="","",IF(VLOOKUP(B941,'Oficios_-_pend_criticas'!$C$4:$J$4739,7,0)="",IF(TODAY()&gt;VLOOKUP(B941,'Oficios_-_pend_criticas'!$C$4:$J$4739,5,0),"X",""),IF(VLOOKUP(B941,'Oficios_-_pend_criticas'!$C$4:$J$4739,7,0)&gt;VLOOKUP(B941,'Oficios_-_pend_criticas'!$C$4:$J$4739,5,0),"X",""))),""),""),"")</f>
        <v/>
      </c>
    </row>
    <row r="942" spans="1:23" ht="36.75" hidden="1" customHeight="1" x14ac:dyDescent="0.25">
      <c r="A942" s="9" t="str">
        <f t="shared" si="42"/>
        <v/>
      </c>
      <c r="B942" s="10" t="s">
        <v>2256</v>
      </c>
      <c r="C942" s="11" t="e">
        <f>IF(B942="","",VLOOKUP(B942,#REF!,6,0))</f>
        <v>#REF!</v>
      </c>
      <c r="D942" s="12" t="e">
        <f>IF(B942="","",VLOOKUP(B942,#REF!,22,0))</f>
        <v>#REF!</v>
      </c>
      <c r="E942" s="10" t="e">
        <f>IF(B942="","",VLOOKUP(B942,Consultas_públicas!$A$376:$G$3879,7,0))</f>
        <v>#N/A</v>
      </c>
      <c r="F942" s="12" t="s">
        <v>2125</v>
      </c>
      <c r="G942" s="13">
        <v>43578</v>
      </c>
      <c r="H942" s="14" t="str">
        <f>IFERROR(IF(VLOOKUP(B942,'Oficios_-_pend_criticas'!$C$4:$D$4739,2,0)="","","X"),"")</f>
        <v/>
      </c>
      <c r="I942" s="12"/>
      <c r="J942" s="13"/>
      <c r="K942" s="10"/>
      <c r="L942" s="12" t="str">
        <f>IFERROR(VLOOKUP(B942,Retorno_da_RFB!$D$3:$I$6388,5,0),"")</f>
        <v>063</v>
      </c>
      <c r="M942" s="13">
        <f>IFERROR(VLOOKUP(B942,Retorno_da_RFB!$D$3:$I$6388,6,0),"")</f>
        <v>43593</v>
      </c>
      <c r="N942" s="10" t="str">
        <f>IFERROR(VLOOKUP(B942,Retorno_da_RFB!$D$3:$I$6388,3,0),"")</f>
        <v>9031.49.90</v>
      </c>
      <c r="O942" s="10" t="str">
        <f>IFERROR(VLOOKUP(B942,Retorno_da_RFB!$D$3:$I$6388,4,0),"")</f>
        <v>Equipamentos de medição de deformação tridimensional por correlação digital de imagens, dotados de duas câmeras digitais montadas em estéreo, capazes de medir 10.000 pontos de dados a 10Hz, com sistema de realimentação automática da saturação da imagem em tempo real.</v>
      </c>
      <c r="P942" s="12" t="str">
        <f>IFERROR(IF(N942="","",IF(VLOOKUP(LEFT(N942,10),'Universo_BK-BIT'!$A$5:$E$10005,2,0)="","X",VLOOKUP(LEFT(N942,10),'Universo_BK-BIT'!$A$5:$E$10005,2,0))),"X")</f>
        <v>BK</v>
      </c>
      <c r="Q942" s="12">
        <f>IFERROR(IF(P942="X","",VLOOKUP(LEFT(N942,10),'Universo_BK-BIT'!$A$5:$E$10005,3,0)),"")</f>
        <v>14</v>
      </c>
      <c r="R942" s="14" t="e">
        <f t="shared" si="43"/>
        <v>#REF!</v>
      </c>
      <c r="S942" s="14" t="e">
        <f t="shared" si="44"/>
        <v>#N/A</v>
      </c>
      <c r="T942" s="14"/>
      <c r="U942" s="14" t="str">
        <f ca="1">IFERROR(IF(P942="X",IF(VLOOKUP(B942,'Oficios_-_pend_criticas'!$C$3:$J$4739,5,0)="","",IF(VLOOKUP(B942,'Oficios_-_pend_criticas'!$C$3:$J$4739,7,0)="",IF(TODAY()&gt;VLOOKUP(B942,'Oficios_-_pend_criticas'!$C$3:$J$4739,5,0),"X",""),IF(VLOOKUP(B942,'Oficios_-_pend_criticas'!$C$3:$J$4739,7,0)&gt;VLOOKUP(B942,'Oficios_-_pend_criticas'!$C$3:$J$4739,5,0),"X",""))),""),"")</f>
        <v/>
      </c>
      <c r="V942" s="14" t="str">
        <f ca="1">IFERROR(IF(Q942=0,IF(VLOOKUP(B942,'Oficios_-_pend_criticas'!$C$3:$J$4739,5,0)="","",IF(VLOOKUP(B942,'Oficios_-_pend_criticas'!$C$3:$J$4739,7,0)="",IF(TODAY()&gt;VLOOKUP(B942,'Oficios_-_pend_criticas'!$C$3:$J$4739,5,0),"X",""),IF(VLOOKUP(B942,'Oficios_-_pend_criticas'!$C$3:$J$4739,7,0)&gt;VLOOKUP(B942,'Oficios_-_pend_criticas'!$C$3:$J$4739,5,0),"X",""))),""),"")</f>
        <v/>
      </c>
      <c r="W942" s="14" t="str">
        <f ca="1">IFERROR(IF(P942&lt;&gt;"X",IF(Q942&gt;0,IF(VLOOKUP(B942,'Oficios_-_pend_criticas'!$C$4:$J$4739,5,0)="","",IF(VLOOKUP(B942,'Oficios_-_pend_criticas'!$C$4:$J$4739,7,0)="",IF(TODAY()&gt;VLOOKUP(B942,'Oficios_-_pend_criticas'!$C$4:$J$4739,5,0),"X",""),IF(VLOOKUP(B942,'Oficios_-_pend_criticas'!$C$4:$J$4739,7,0)&gt;VLOOKUP(B942,'Oficios_-_pend_criticas'!$C$4:$J$4739,5,0),"X",""))),""),""),"")</f>
        <v/>
      </c>
    </row>
    <row r="943" spans="1:23" ht="36.75" hidden="1" customHeight="1" x14ac:dyDescent="0.25">
      <c r="A943" s="9" t="str">
        <f t="shared" si="42"/>
        <v/>
      </c>
      <c r="B943" s="10" t="s">
        <v>2258</v>
      </c>
      <c r="C943" s="11" t="e">
        <f>IF(B943="","",VLOOKUP(B943,#REF!,6,0))</f>
        <v>#REF!</v>
      </c>
      <c r="D943" s="12" t="e">
        <f>IF(B943="","",VLOOKUP(B943,#REF!,22,0))</f>
        <v>#REF!</v>
      </c>
      <c r="E943" s="10" t="e">
        <f>IF(B943="","",VLOOKUP(B943,Consultas_públicas!$A$376:$G$3879,7,0))</f>
        <v>#N/A</v>
      </c>
      <c r="F943" s="12" t="s">
        <v>2125</v>
      </c>
      <c r="G943" s="13">
        <v>43578</v>
      </c>
      <c r="H943" s="14" t="str">
        <f>IFERROR(IF(VLOOKUP(B943,'Oficios_-_pend_criticas'!$C$4:$D$4739,2,0)="","","X"),"")</f>
        <v/>
      </c>
      <c r="I943" s="12"/>
      <c r="J943" s="13"/>
      <c r="K943" s="10"/>
      <c r="L943" s="12" t="str">
        <f>IFERROR(VLOOKUP(B943,Retorno_da_RFB!$D$3:$I$6388,5,0),"")</f>
        <v>063</v>
      </c>
      <c r="M943" s="13">
        <f>IFERROR(VLOOKUP(B943,Retorno_da_RFB!$D$3:$I$6388,6,0),"")</f>
        <v>43593</v>
      </c>
      <c r="N943" s="10" t="str">
        <f>IFERROR(VLOOKUP(B943,Retorno_da_RFB!$D$3:$I$6388,3,0),"")</f>
        <v>8424.89.90</v>
      </c>
      <c r="O943" s="10" t="str">
        <f>IFERROR(VLOOKUP(B943,Retorno_da_RFB!$D$3:$I$6388,4,0),"")</f>
        <v>Aplicadores manuais de cola de forma contínua ou pulsada com regulagem da quantidade de cola a ser aplicada, com três potenciômetros, com placa eletrônica de controle, dotado de dois reservatórios pressurizados de 8 litros cada, sendo um reservatório para a cola e outro para água utilizada na limpeza do sistema.</v>
      </c>
      <c r="P943" s="12" t="str">
        <f>IFERROR(IF(N943="","",IF(VLOOKUP(LEFT(N943,10),'Universo_BK-BIT'!$A$5:$E$10005,2,0)="","X",VLOOKUP(LEFT(N943,10),'Universo_BK-BIT'!$A$5:$E$10005,2,0))),"X")</f>
        <v>BK</v>
      </c>
      <c r="Q943" s="12">
        <f>IFERROR(IF(P943="X","",VLOOKUP(LEFT(N943,10),'Universo_BK-BIT'!$A$5:$E$10005,3,0)),"")</f>
        <v>14</v>
      </c>
      <c r="R943" s="14" t="e">
        <f t="shared" si="43"/>
        <v>#REF!</v>
      </c>
      <c r="S943" s="14" t="e">
        <f t="shared" si="44"/>
        <v>#N/A</v>
      </c>
      <c r="T943" s="14"/>
      <c r="U943" s="14" t="str">
        <f ca="1">IFERROR(IF(P943="X",IF(VLOOKUP(B943,'Oficios_-_pend_criticas'!$C$3:$J$4739,5,0)="","",IF(VLOOKUP(B943,'Oficios_-_pend_criticas'!$C$3:$J$4739,7,0)="",IF(TODAY()&gt;VLOOKUP(B943,'Oficios_-_pend_criticas'!$C$3:$J$4739,5,0),"X",""),IF(VLOOKUP(B943,'Oficios_-_pend_criticas'!$C$3:$J$4739,7,0)&gt;VLOOKUP(B943,'Oficios_-_pend_criticas'!$C$3:$J$4739,5,0),"X",""))),""),"")</f>
        <v/>
      </c>
      <c r="V943" s="14" t="str">
        <f ca="1">IFERROR(IF(Q943=0,IF(VLOOKUP(B943,'Oficios_-_pend_criticas'!$C$3:$J$4739,5,0)="","",IF(VLOOKUP(B943,'Oficios_-_pend_criticas'!$C$3:$J$4739,7,0)="",IF(TODAY()&gt;VLOOKUP(B943,'Oficios_-_pend_criticas'!$C$3:$J$4739,5,0),"X",""),IF(VLOOKUP(B943,'Oficios_-_pend_criticas'!$C$3:$J$4739,7,0)&gt;VLOOKUP(B943,'Oficios_-_pend_criticas'!$C$3:$J$4739,5,0),"X",""))),""),"")</f>
        <v/>
      </c>
      <c r="W943" s="14" t="str">
        <f ca="1">IFERROR(IF(P943&lt;&gt;"X",IF(Q943&gt;0,IF(VLOOKUP(B943,'Oficios_-_pend_criticas'!$C$4:$J$4739,5,0)="","",IF(VLOOKUP(B943,'Oficios_-_pend_criticas'!$C$4:$J$4739,7,0)="",IF(TODAY()&gt;VLOOKUP(B943,'Oficios_-_pend_criticas'!$C$4:$J$4739,5,0),"X",""),IF(VLOOKUP(B943,'Oficios_-_pend_criticas'!$C$4:$J$4739,7,0)&gt;VLOOKUP(B943,'Oficios_-_pend_criticas'!$C$4:$J$4739,5,0),"X",""))),""),""),"")</f>
        <v/>
      </c>
    </row>
    <row r="944" spans="1:23" ht="36.75" hidden="1" customHeight="1" x14ac:dyDescent="0.25">
      <c r="A944" s="9" t="str">
        <f t="shared" si="42"/>
        <v/>
      </c>
      <c r="B944" s="10" t="s">
        <v>2260</v>
      </c>
      <c r="C944" s="11" t="e">
        <f>IF(B944="","",VLOOKUP(B944,#REF!,6,0))</f>
        <v>#REF!</v>
      </c>
      <c r="D944" s="12" t="e">
        <f>IF(B944="","",VLOOKUP(B944,#REF!,22,0))</f>
        <v>#REF!</v>
      </c>
      <c r="E944" s="10" t="e">
        <f>IF(B944="","",VLOOKUP(B944,Consultas_públicas!$A$376:$G$3879,7,0))</f>
        <v>#N/A</v>
      </c>
      <c r="F944" s="12" t="s">
        <v>2125</v>
      </c>
      <c r="G944" s="13">
        <v>43578</v>
      </c>
      <c r="H944" s="14" t="str">
        <f>IFERROR(IF(VLOOKUP(B944,'Oficios_-_pend_criticas'!$C$4:$D$4739,2,0)="","","X"),"")</f>
        <v/>
      </c>
      <c r="I944" s="12"/>
      <c r="J944" s="13"/>
      <c r="K944" s="10"/>
      <c r="L944" s="12" t="str">
        <f>IFERROR(VLOOKUP(B944,Retorno_da_RFB!$D$3:$I$6388,5,0),"")</f>
        <v>063</v>
      </c>
      <c r="M944" s="13">
        <f>IFERROR(VLOOKUP(B944,Retorno_da_RFB!$D$3:$I$6388,6,0),"")</f>
        <v>43593</v>
      </c>
      <c r="N944" s="10" t="str">
        <f>IFERROR(VLOOKUP(B944,Retorno_da_RFB!$D$3:$I$6388,3,0),"")</f>
        <v>8422.30.29</v>
      </c>
      <c r="O944" s="10" t="str">
        <f>IFERROR(VLOOKUP(B944,Retorno_da_RFB!$D$3:$I$6388,4,0),"")</f>
        <v>Equipamentos para seleção e etiquetagem de códigos de barras em tubos para coleta de sangue, com 1 módulo com 1 suporte de bandeja cada, suportando até 6 tipos diferentes de tubos com altura de 75 a 100mm, capacidade de 1.440 tubos/h.</v>
      </c>
      <c r="P944" s="12" t="str">
        <f>IFERROR(IF(N944="","",IF(VLOOKUP(LEFT(N944,10),'Universo_BK-BIT'!$A$5:$E$10005,2,0)="","X",VLOOKUP(LEFT(N944,10),'Universo_BK-BIT'!$A$5:$E$10005,2,0))),"X")</f>
        <v>BK</v>
      </c>
      <c r="Q944" s="12">
        <f>IFERROR(IF(P944="X","",VLOOKUP(LEFT(N944,10),'Universo_BK-BIT'!$A$5:$E$10005,3,0)),"")</f>
        <v>14</v>
      </c>
      <c r="R944" s="14" t="e">
        <f t="shared" si="43"/>
        <v>#REF!</v>
      </c>
      <c r="S944" s="14" t="e">
        <f t="shared" si="44"/>
        <v>#N/A</v>
      </c>
      <c r="T944" s="14"/>
      <c r="U944" s="14" t="str">
        <f ca="1">IFERROR(IF(P944="X",IF(VLOOKUP(B944,'Oficios_-_pend_criticas'!$C$3:$J$4739,5,0)="","",IF(VLOOKUP(B944,'Oficios_-_pend_criticas'!$C$3:$J$4739,7,0)="",IF(TODAY()&gt;VLOOKUP(B944,'Oficios_-_pend_criticas'!$C$3:$J$4739,5,0),"X",""),IF(VLOOKUP(B944,'Oficios_-_pend_criticas'!$C$3:$J$4739,7,0)&gt;VLOOKUP(B944,'Oficios_-_pend_criticas'!$C$3:$J$4739,5,0),"X",""))),""),"")</f>
        <v/>
      </c>
      <c r="V944" s="14" t="str">
        <f ca="1">IFERROR(IF(Q944=0,IF(VLOOKUP(B944,'Oficios_-_pend_criticas'!$C$3:$J$4739,5,0)="","",IF(VLOOKUP(B944,'Oficios_-_pend_criticas'!$C$3:$J$4739,7,0)="",IF(TODAY()&gt;VLOOKUP(B944,'Oficios_-_pend_criticas'!$C$3:$J$4739,5,0),"X",""),IF(VLOOKUP(B944,'Oficios_-_pend_criticas'!$C$3:$J$4739,7,0)&gt;VLOOKUP(B944,'Oficios_-_pend_criticas'!$C$3:$J$4739,5,0),"X",""))),""),"")</f>
        <v/>
      </c>
      <c r="W944" s="14" t="str">
        <f ca="1">IFERROR(IF(P944&lt;&gt;"X",IF(Q944&gt;0,IF(VLOOKUP(B944,'Oficios_-_pend_criticas'!$C$4:$J$4739,5,0)="","",IF(VLOOKUP(B944,'Oficios_-_pend_criticas'!$C$4:$J$4739,7,0)="",IF(TODAY()&gt;VLOOKUP(B944,'Oficios_-_pend_criticas'!$C$4:$J$4739,5,0),"X",""),IF(VLOOKUP(B944,'Oficios_-_pend_criticas'!$C$4:$J$4739,7,0)&gt;VLOOKUP(B944,'Oficios_-_pend_criticas'!$C$4:$J$4739,5,0),"X",""))),""),""),"")</f>
        <v/>
      </c>
    </row>
    <row r="945" spans="1:23" ht="36.75" hidden="1" customHeight="1" x14ac:dyDescent="0.25">
      <c r="A945" s="9" t="str">
        <f t="shared" si="42"/>
        <v/>
      </c>
      <c r="B945" s="10" t="s">
        <v>2262</v>
      </c>
      <c r="C945" s="11" t="e">
        <f>IF(B945="","",VLOOKUP(B945,#REF!,6,0))</f>
        <v>#REF!</v>
      </c>
      <c r="D945" s="12" t="e">
        <f>IF(B945="","",VLOOKUP(B945,#REF!,22,0))</f>
        <v>#REF!</v>
      </c>
      <c r="E945" s="10" t="e">
        <f>IF(B945="","",VLOOKUP(B945,Consultas_públicas!$A$376:$G$3879,7,0))</f>
        <v>#N/A</v>
      </c>
      <c r="F945" s="12" t="s">
        <v>2125</v>
      </c>
      <c r="G945" s="13">
        <v>43578</v>
      </c>
      <c r="H945" s="14" t="str">
        <f>IFERROR(IF(VLOOKUP(B945,'Oficios_-_pend_criticas'!$C$4:$D$4739,2,0)="","","X"),"")</f>
        <v/>
      </c>
      <c r="I945" s="12"/>
      <c r="J945" s="13"/>
      <c r="K945" s="10"/>
      <c r="L945" s="12" t="str">
        <f>IFERROR(VLOOKUP(B945,Retorno_da_RFB!$D$3:$I$6388,5,0),"")</f>
        <v>063</v>
      </c>
      <c r="M945" s="13">
        <f>IFERROR(VLOOKUP(B945,Retorno_da_RFB!$D$3:$I$6388,6,0),"")</f>
        <v>43593</v>
      </c>
      <c r="N945" s="10" t="str">
        <f>IFERROR(VLOOKUP(B945,Retorno_da_RFB!$D$3:$I$6388,3,0),"")</f>
        <v>8480.71.00</v>
      </c>
      <c r="O945" s="10" t="str">
        <f>IFERROR(VLOOKUP(B945,Retorno_da_RFB!$D$3:$I$6388,4,0),"")</f>
        <v>Moldes de 24 cavidades para injeção de pré-formas de politereftalato de etileno (PET) p/ recipientes de 5 litros de volume, com controle individual de temperatura para cada bico e tolerância de usinagem da câmara-quente dentro de 0,001mm, com kit completo de modificação de robô para a troca de formato em máquina injetora específica p/ produção de pré-formas PET.</v>
      </c>
      <c r="P945" s="12" t="str">
        <f>IFERROR(IF(N945="","",IF(VLOOKUP(LEFT(N945,10),'Universo_BK-BIT'!$A$5:$E$10005,2,0)="","X",VLOOKUP(LEFT(N945,10),'Universo_BK-BIT'!$A$5:$E$10005,2,0))),"X")</f>
        <v>BK</v>
      </c>
      <c r="Q945" s="12">
        <f>IFERROR(IF(P945="X","",VLOOKUP(LEFT(N945,10),'Universo_BK-BIT'!$A$5:$E$10005,3,0)),"")</f>
        <v>14</v>
      </c>
      <c r="R945" s="14" t="e">
        <f t="shared" si="43"/>
        <v>#REF!</v>
      </c>
      <c r="S945" s="14" t="e">
        <f t="shared" si="44"/>
        <v>#N/A</v>
      </c>
      <c r="T945" s="14"/>
      <c r="U945" s="14" t="str">
        <f ca="1">IFERROR(IF(P945="X",IF(VLOOKUP(B945,'Oficios_-_pend_criticas'!$C$3:$J$4739,5,0)="","",IF(VLOOKUP(B945,'Oficios_-_pend_criticas'!$C$3:$J$4739,7,0)="",IF(TODAY()&gt;VLOOKUP(B945,'Oficios_-_pend_criticas'!$C$3:$J$4739,5,0),"X",""),IF(VLOOKUP(B945,'Oficios_-_pend_criticas'!$C$3:$J$4739,7,0)&gt;VLOOKUP(B945,'Oficios_-_pend_criticas'!$C$3:$J$4739,5,0),"X",""))),""),"")</f>
        <v/>
      </c>
      <c r="V945" s="14" t="str">
        <f ca="1">IFERROR(IF(Q945=0,IF(VLOOKUP(B945,'Oficios_-_pend_criticas'!$C$3:$J$4739,5,0)="","",IF(VLOOKUP(B945,'Oficios_-_pend_criticas'!$C$3:$J$4739,7,0)="",IF(TODAY()&gt;VLOOKUP(B945,'Oficios_-_pend_criticas'!$C$3:$J$4739,5,0),"X",""),IF(VLOOKUP(B945,'Oficios_-_pend_criticas'!$C$3:$J$4739,7,0)&gt;VLOOKUP(B945,'Oficios_-_pend_criticas'!$C$3:$J$4739,5,0),"X",""))),""),"")</f>
        <v/>
      </c>
      <c r="W945" s="14" t="str">
        <f ca="1">IFERROR(IF(P945&lt;&gt;"X",IF(Q945&gt;0,IF(VLOOKUP(B945,'Oficios_-_pend_criticas'!$C$4:$J$4739,5,0)="","",IF(VLOOKUP(B945,'Oficios_-_pend_criticas'!$C$4:$J$4739,7,0)="",IF(TODAY()&gt;VLOOKUP(B945,'Oficios_-_pend_criticas'!$C$4:$J$4739,5,0),"X",""),IF(VLOOKUP(B945,'Oficios_-_pend_criticas'!$C$4:$J$4739,7,0)&gt;VLOOKUP(B945,'Oficios_-_pend_criticas'!$C$4:$J$4739,5,0),"X",""))),""),""),"")</f>
        <v/>
      </c>
    </row>
    <row r="946" spans="1:23" ht="36.75" hidden="1" customHeight="1" x14ac:dyDescent="0.25">
      <c r="A946" s="9" t="str">
        <f t="shared" si="42"/>
        <v/>
      </c>
      <c r="B946" s="10" t="s">
        <v>2264</v>
      </c>
      <c r="C946" s="11" t="e">
        <f>IF(B946="","",VLOOKUP(B946,#REF!,6,0))</f>
        <v>#REF!</v>
      </c>
      <c r="D946" s="12" t="e">
        <f>IF(B946="","",VLOOKUP(B946,#REF!,22,0))</f>
        <v>#REF!</v>
      </c>
      <c r="E946" s="10" t="e">
        <f>IF(B946="","",VLOOKUP(B946,Consultas_públicas!$A$376:$G$3879,7,0))</f>
        <v>#N/A</v>
      </c>
      <c r="F946" s="12" t="s">
        <v>2125</v>
      </c>
      <c r="G946" s="13">
        <v>43578</v>
      </c>
      <c r="H946" s="14" t="str">
        <f>IFERROR(IF(VLOOKUP(B946,'Oficios_-_pend_criticas'!$C$4:$D$4739,2,0)="","","X"),"")</f>
        <v/>
      </c>
      <c r="I946" s="12"/>
      <c r="J946" s="13"/>
      <c r="K946" s="10"/>
      <c r="L946" s="12" t="str">
        <f>IFERROR(VLOOKUP(B946,Retorno_da_RFB!$D$3:$I$6388,5,0),"")</f>
        <v>063</v>
      </c>
      <c r="M946" s="13">
        <f>IFERROR(VLOOKUP(B946,Retorno_da_RFB!$D$3:$I$6388,6,0),"")</f>
        <v>43593</v>
      </c>
      <c r="N946" s="10" t="str">
        <f>IFERROR(VLOOKUP(B946,Retorno_da_RFB!$D$3:$I$6388,3,0),"")</f>
        <v>8428.20.90</v>
      </c>
      <c r="O946" s="10" t="str">
        <f>IFERROR(VLOOKUP(B946,Retorno_da_RFB!$D$3:$I$6388,4,0),"")</f>
        <v>Máquinas contadoras e empilhadoras de tortilhas de milho, para serem utilizadas na linha de embalagem, construídas em aço inoxidável, operadas por servo (motor) de alta velocidade, com tela de toque “touchscreen”, equipadas com sistema pneumático de posicionamento de tortilhas de milho, sistema de alimentação ajustável, acionador de velocidade variável e correia de alimentação, movimento orbital do copo de velocidade variável, indexação do servo linear, sistema de "garfo" interrupto, plataforma de empilhamento ajustável, copo de inserção de 360º, tabela de descarga , função de liberação de pista individual, ajuste de altura de transportador de alimentação, painel elétrico, dotadas de 2 a 6 pistas, taxa de produção de até 1.250dúzias/h, por pista; tamanho/contagem da pilha até 10 polegadas entre 6 e 180 unidades; tipo e tamanho do produto – tortilha chips ou  tortilha soft de 4 a 7 polegadas de diâmetro.</v>
      </c>
      <c r="P946" s="12" t="str">
        <f>IFERROR(IF(N946="","",IF(VLOOKUP(LEFT(N946,10),'Universo_BK-BIT'!$A$5:$E$10005,2,0)="","X",VLOOKUP(LEFT(N946,10),'Universo_BK-BIT'!$A$5:$E$10005,2,0))),"X")</f>
        <v>BK</v>
      </c>
      <c r="Q946" s="12">
        <f>IFERROR(IF(P946="X","",VLOOKUP(LEFT(N946,10),'Universo_BK-BIT'!$A$5:$E$10005,3,0)),"")</f>
        <v>14</v>
      </c>
      <c r="R946" s="14" t="e">
        <f t="shared" si="43"/>
        <v>#REF!</v>
      </c>
      <c r="S946" s="14" t="e">
        <f t="shared" si="44"/>
        <v>#N/A</v>
      </c>
      <c r="T946" s="14"/>
      <c r="U946" s="14" t="str">
        <f ca="1">IFERROR(IF(P946="X",IF(VLOOKUP(B946,'Oficios_-_pend_criticas'!$C$3:$J$4739,5,0)="","",IF(VLOOKUP(B946,'Oficios_-_pend_criticas'!$C$3:$J$4739,7,0)="",IF(TODAY()&gt;VLOOKUP(B946,'Oficios_-_pend_criticas'!$C$3:$J$4739,5,0),"X",""),IF(VLOOKUP(B946,'Oficios_-_pend_criticas'!$C$3:$J$4739,7,0)&gt;VLOOKUP(B946,'Oficios_-_pend_criticas'!$C$3:$J$4739,5,0),"X",""))),""),"")</f>
        <v/>
      </c>
      <c r="V946" s="14" t="str">
        <f ca="1">IFERROR(IF(Q946=0,IF(VLOOKUP(B946,'Oficios_-_pend_criticas'!$C$3:$J$4739,5,0)="","",IF(VLOOKUP(B946,'Oficios_-_pend_criticas'!$C$3:$J$4739,7,0)="",IF(TODAY()&gt;VLOOKUP(B946,'Oficios_-_pend_criticas'!$C$3:$J$4739,5,0),"X",""),IF(VLOOKUP(B946,'Oficios_-_pend_criticas'!$C$3:$J$4739,7,0)&gt;VLOOKUP(B946,'Oficios_-_pend_criticas'!$C$3:$J$4739,5,0),"X",""))),""),"")</f>
        <v/>
      </c>
      <c r="W946" s="14" t="str">
        <f ca="1">IFERROR(IF(P946&lt;&gt;"X",IF(Q946&gt;0,IF(VLOOKUP(B946,'Oficios_-_pend_criticas'!$C$4:$J$4739,5,0)="","",IF(VLOOKUP(B946,'Oficios_-_pend_criticas'!$C$4:$J$4739,7,0)="",IF(TODAY()&gt;VLOOKUP(B946,'Oficios_-_pend_criticas'!$C$4:$J$4739,5,0),"X",""),IF(VLOOKUP(B946,'Oficios_-_pend_criticas'!$C$4:$J$4739,7,0)&gt;VLOOKUP(B946,'Oficios_-_pend_criticas'!$C$4:$J$4739,5,0),"X",""))),""),""),"")</f>
        <v/>
      </c>
    </row>
    <row r="947" spans="1:23" ht="36.75" hidden="1" customHeight="1" x14ac:dyDescent="0.25">
      <c r="A947" s="9" t="str">
        <f t="shared" si="42"/>
        <v/>
      </c>
      <c r="B947" s="10" t="s">
        <v>2266</v>
      </c>
      <c r="C947" s="11" t="e">
        <f>IF(B947="","",VLOOKUP(B947,#REF!,6,0))</f>
        <v>#REF!</v>
      </c>
      <c r="D947" s="12" t="e">
        <f>IF(B947="","",VLOOKUP(B947,#REF!,22,0))</f>
        <v>#REF!</v>
      </c>
      <c r="E947" s="10" t="e">
        <f>IF(B947="","",VLOOKUP(B947,Consultas_públicas!$A$376:$G$3879,7,0))</f>
        <v>#N/A</v>
      </c>
      <c r="F947" s="12" t="s">
        <v>2125</v>
      </c>
      <c r="G947" s="13">
        <v>43578</v>
      </c>
      <c r="H947" s="14" t="str">
        <f>IFERROR(IF(VLOOKUP(B947,'Oficios_-_pend_criticas'!$C$4:$D$4739,2,0)="","","X"),"")</f>
        <v/>
      </c>
      <c r="I947" s="12"/>
      <c r="J947" s="13"/>
      <c r="K947" s="10"/>
      <c r="L947" s="12" t="str">
        <f>IFERROR(VLOOKUP(B947,Retorno_da_RFB!$D$3:$I$6388,5,0),"")</f>
        <v>063</v>
      </c>
      <c r="M947" s="13">
        <f>IFERROR(VLOOKUP(B947,Retorno_da_RFB!$D$3:$I$6388,6,0),"")</f>
        <v>43593</v>
      </c>
      <c r="N947" s="10" t="str">
        <f>IFERROR(VLOOKUP(B947,Retorno_da_RFB!$D$3:$I$6388,3,0),"")</f>
        <v>8517.62.59</v>
      </c>
      <c r="O947" s="10" t="str">
        <f>IFERROR(VLOOKUP(B947,Retorno_da_RFB!$D$3:$I$6388,4,0),"")</f>
        <v>Terminais de equipamento ótico com 1 RU de altura, capazes de comportar em um único terminal até duas placas com interfaces de clientes STM-1/4/16; 1GBE/10GBE; OTU1/OTU2 e interfaces de linha OTU2 ou ODU4, além se permitir o empilhamento de terminais de forma a atender a combinação de interfaces, funcionalidades e capacidade necessária e pronto para operar em redes SDN, possui fonte de alimentação redundante 1+1 com tensão de alimentação nominal de -48VDC e sua dimensão permite que seja instalado em um bastidor 19” padrão.</v>
      </c>
      <c r="P947" s="12" t="str">
        <f>IFERROR(IF(N947="","",IF(VLOOKUP(LEFT(N947,10),'Universo_BK-BIT'!$A$5:$E$10005,2,0)="","X",VLOOKUP(LEFT(N947,10),'Universo_BK-BIT'!$A$5:$E$10005,2,0))),"X")</f>
        <v>BIT</v>
      </c>
      <c r="Q947" s="12">
        <f>IFERROR(IF(P947="X","",VLOOKUP(LEFT(N947,10),'Universo_BK-BIT'!$A$5:$E$10005,3,0)),"")</f>
        <v>14</v>
      </c>
      <c r="R947" s="14" t="e">
        <f t="shared" si="43"/>
        <v>#REF!</v>
      </c>
      <c r="S947" s="14" t="e">
        <f t="shared" si="44"/>
        <v>#N/A</v>
      </c>
      <c r="T947" s="14"/>
      <c r="U947" s="14" t="str">
        <f ca="1">IFERROR(IF(P947="X",IF(VLOOKUP(B947,'Oficios_-_pend_criticas'!$C$3:$J$4739,5,0)="","",IF(VLOOKUP(B947,'Oficios_-_pend_criticas'!$C$3:$J$4739,7,0)="",IF(TODAY()&gt;VLOOKUP(B947,'Oficios_-_pend_criticas'!$C$3:$J$4739,5,0),"X",""),IF(VLOOKUP(B947,'Oficios_-_pend_criticas'!$C$3:$J$4739,7,0)&gt;VLOOKUP(B947,'Oficios_-_pend_criticas'!$C$3:$J$4739,5,0),"X",""))),""),"")</f>
        <v/>
      </c>
      <c r="V947" s="14" t="str">
        <f ca="1">IFERROR(IF(Q947=0,IF(VLOOKUP(B947,'Oficios_-_pend_criticas'!$C$3:$J$4739,5,0)="","",IF(VLOOKUP(B947,'Oficios_-_pend_criticas'!$C$3:$J$4739,7,0)="",IF(TODAY()&gt;VLOOKUP(B947,'Oficios_-_pend_criticas'!$C$3:$J$4739,5,0),"X",""),IF(VLOOKUP(B947,'Oficios_-_pend_criticas'!$C$3:$J$4739,7,0)&gt;VLOOKUP(B947,'Oficios_-_pend_criticas'!$C$3:$J$4739,5,0),"X",""))),""),"")</f>
        <v/>
      </c>
      <c r="W947" s="14" t="str">
        <f ca="1">IFERROR(IF(P947&lt;&gt;"X",IF(Q947&gt;0,IF(VLOOKUP(B947,'Oficios_-_pend_criticas'!$C$4:$J$4739,5,0)="","",IF(VLOOKUP(B947,'Oficios_-_pend_criticas'!$C$4:$J$4739,7,0)="",IF(TODAY()&gt;VLOOKUP(B947,'Oficios_-_pend_criticas'!$C$4:$J$4739,5,0),"X",""),IF(VLOOKUP(B947,'Oficios_-_pend_criticas'!$C$4:$J$4739,7,0)&gt;VLOOKUP(B947,'Oficios_-_pend_criticas'!$C$4:$J$4739,5,0),"X",""))),""),""),"")</f>
        <v/>
      </c>
    </row>
    <row r="948" spans="1:23" ht="36.75" hidden="1" customHeight="1" x14ac:dyDescent="0.25">
      <c r="A948" s="9" t="str">
        <f t="shared" si="42"/>
        <v/>
      </c>
      <c r="B948" s="10" t="s">
        <v>2268</v>
      </c>
      <c r="C948" s="11" t="e">
        <f>IF(B948="","",VLOOKUP(B948,#REF!,6,0))</f>
        <v>#REF!</v>
      </c>
      <c r="D948" s="12" t="e">
        <f>IF(B948="","",VLOOKUP(B948,#REF!,22,0))</f>
        <v>#REF!</v>
      </c>
      <c r="E948" s="10" t="e">
        <f>IF(B948="","",VLOOKUP(B948,Consultas_públicas!$A$376:$G$3879,7,0))</f>
        <v>#N/A</v>
      </c>
      <c r="F948" s="12" t="s">
        <v>2125</v>
      </c>
      <c r="G948" s="13">
        <v>43578</v>
      </c>
      <c r="H948" s="14" t="str">
        <f>IFERROR(IF(VLOOKUP(B948,'Oficios_-_pend_criticas'!$C$4:$D$4739,2,0)="","","X"),"")</f>
        <v/>
      </c>
      <c r="I948" s="12"/>
      <c r="J948" s="13"/>
      <c r="K948" s="10"/>
      <c r="L948" s="12" t="str">
        <f>IFERROR(VLOOKUP(B948,Retorno_da_RFB!$D$3:$I$6388,5,0),"")</f>
        <v>063</v>
      </c>
      <c r="M948" s="13">
        <f>IFERROR(VLOOKUP(B948,Retorno_da_RFB!$D$3:$I$6388,6,0),"")</f>
        <v>43593</v>
      </c>
      <c r="N948" s="10" t="str">
        <f>IFERROR(VLOOKUP(B948,Retorno_da_RFB!$D$3:$I$6388,3,0),"")</f>
        <v>8422.30.29</v>
      </c>
      <c r="O948" s="10" t="str">
        <f>IFERROR(VLOOKUP(B948,Retorno_da_RFB!$D$3:$I$6388,4,0),"")</f>
        <v>Máquinas para empilhamento e encaixotamento de revestimentos cerâmicos, capazes de operar com revestimentos de dimensões iguais ou inferiores a 1.200 x 1.800mm, com adaptação do formato a escolher/separar automática ou não, dotadas de 04 ou mais empilhadores/pontos de extração.</v>
      </c>
      <c r="P948" s="12" t="str">
        <f>IFERROR(IF(N948="","",IF(VLOOKUP(LEFT(N948,10),'Universo_BK-BIT'!$A$5:$E$10005,2,0)="","X",VLOOKUP(LEFT(N948,10),'Universo_BK-BIT'!$A$5:$E$10005,2,0))),"X")</f>
        <v>BK</v>
      </c>
      <c r="Q948" s="12">
        <f>IFERROR(IF(P948="X","",VLOOKUP(LEFT(N948,10),'Universo_BK-BIT'!$A$5:$E$10005,3,0)),"")</f>
        <v>14</v>
      </c>
      <c r="R948" s="14" t="e">
        <f t="shared" si="43"/>
        <v>#REF!</v>
      </c>
      <c r="S948" s="14" t="e">
        <f t="shared" si="44"/>
        <v>#N/A</v>
      </c>
      <c r="T948" s="14"/>
      <c r="U948" s="14" t="str">
        <f ca="1">IFERROR(IF(P948="X",IF(VLOOKUP(B948,'Oficios_-_pend_criticas'!$C$3:$J$4739,5,0)="","",IF(VLOOKUP(B948,'Oficios_-_pend_criticas'!$C$3:$J$4739,7,0)="",IF(TODAY()&gt;VLOOKUP(B948,'Oficios_-_pend_criticas'!$C$3:$J$4739,5,0),"X",""),IF(VLOOKUP(B948,'Oficios_-_pend_criticas'!$C$3:$J$4739,7,0)&gt;VLOOKUP(B948,'Oficios_-_pend_criticas'!$C$3:$J$4739,5,0),"X",""))),""),"")</f>
        <v/>
      </c>
      <c r="V948" s="14" t="str">
        <f ca="1">IFERROR(IF(Q948=0,IF(VLOOKUP(B948,'Oficios_-_pend_criticas'!$C$3:$J$4739,5,0)="","",IF(VLOOKUP(B948,'Oficios_-_pend_criticas'!$C$3:$J$4739,7,0)="",IF(TODAY()&gt;VLOOKUP(B948,'Oficios_-_pend_criticas'!$C$3:$J$4739,5,0),"X",""),IF(VLOOKUP(B948,'Oficios_-_pend_criticas'!$C$3:$J$4739,7,0)&gt;VLOOKUP(B948,'Oficios_-_pend_criticas'!$C$3:$J$4739,5,0),"X",""))),""),"")</f>
        <v/>
      </c>
      <c r="W948" s="14" t="str">
        <f ca="1">IFERROR(IF(P948&lt;&gt;"X",IF(Q948&gt;0,IF(VLOOKUP(B948,'Oficios_-_pend_criticas'!$C$4:$J$4739,5,0)="","",IF(VLOOKUP(B948,'Oficios_-_pend_criticas'!$C$4:$J$4739,7,0)="",IF(TODAY()&gt;VLOOKUP(B948,'Oficios_-_pend_criticas'!$C$4:$J$4739,5,0),"X",""),IF(VLOOKUP(B948,'Oficios_-_pend_criticas'!$C$4:$J$4739,7,0)&gt;VLOOKUP(B948,'Oficios_-_pend_criticas'!$C$4:$J$4739,5,0),"X",""))),""),""),"")</f>
        <v/>
      </c>
    </row>
    <row r="949" spans="1:23" ht="36.75" hidden="1" customHeight="1" x14ac:dyDescent="0.25">
      <c r="A949" s="9" t="str">
        <f t="shared" si="42"/>
        <v/>
      </c>
      <c r="B949" s="10" t="s">
        <v>2270</v>
      </c>
      <c r="C949" s="11" t="e">
        <f>IF(B949="","",VLOOKUP(B949,#REF!,6,0))</f>
        <v>#REF!</v>
      </c>
      <c r="D949" s="12" t="e">
        <f>IF(B949="","",VLOOKUP(B949,#REF!,22,0))</f>
        <v>#REF!</v>
      </c>
      <c r="E949" s="10" t="e">
        <f>IF(B949="","",VLOOKUP(B949,Consultas_públicas!$A$376:$G$3879,7,0))</f>
        <v>#N/A</v>
      </c>
      <c r="F949" s="12" t="s">
        <v>2125</v>
      </c>
      <c r="G949" s="13">
        <v>43578</v>
      </c>
      <c r="H949" s="14" t="str">
        <f>IFERROR(IF(VLOOKUP(B949,'Oficios_-_pend_criticas'!$C$4:$D$4739,2,0)="","","X"),"")</f>
        <v/>
      </c>
      <c r="I949" s="12"/>
      <c r="J949" s="13"/>
      <c r="K949" s="10"/>
      <c r="L949" s="12" t="str">
        <f>IFERROR(VLOOKUP(B949,Retorno_da_RFB!$D$3:$I$6388,5,0),"")</f>
        <v>063</v>
      </c>
      <c r="M949" s="13">
        <f>IFERROR(VLOOKUP(B949,Retorno_da_RFB!$D$3:$I$6388,6,0),"")</f>
        <v>43593</v>
      </c>
      <c r="N949" s="10" t="str">
        <f>IFERROR(VLOOKUP(B949,Retorno_da_RFB!$D$3:$I$6388,3,0),"")</f>
        <v>8428.90.90</v>
      </c>
      <c r="O949" s="10" t="str">
        <f>IFERROR(VLOOKUP(B949,Retorno_da_RFB!$D$3:$I$6388,4,0),"")</f>
        <v>Máquinas para paletização automática de caixas de revestimentos cerâmicos, tipo portal, capazes de operar com caixas de revestimentos com dimensões iguais ou inferiores a 1.200 x 1.800mm, dotadas de pinça com movimento automático em 4 eixos e capacidade de carga de até 200kg, com ou sem dispositivos de colagem e/ou amarração das caixas.</v>
      </c>
      <c r="P949" s="12" t="str">
        <f>IFERROR(IF(N949="","",IF(VLOOKUP(LEFT(N949,10),'Universo_BK-BIT'!$A$5:$E$10005,2,0)="","X",VLOOKUP(LEFT(N949,10),'Universo_BK-BIT'!$A$5:$E$10005,2,0))),"X")</f>
        <v>BK</v>
      </c>
      <c r="Q949" s="12">
        <f>IFERROR(IF(P949="X","",VLOOKUP(LEFT(N949,10),'Universo_BK-BIT'!$A$5:$E$10005,3,0)),"")</f>
        <v>14</v>
      </c>
      <c r="R949" s="14" t="e">
        <f t="shared" si="43"/>
        <v>#REF!</v>
      </c>
      <c r="S949" s="14" t="e">
        <f t="shared" si="44"/>
        <v>#N/A</v>
      </c>
      <c r="T949" s="14"/>
      <c r="U949" s="14" t="str">
        <f ca="1">IFERROR(IF(P949="X",IF(VLOOKUP(B949,'Oficios_-_pend_criticas'!$C$3:$J$4739,5,0)="","",IF(VLOOKUP(B949,'Oficios_-_pend_criticas'!$C$3:$J$4739,7,0)="",IF(TODAY()&gt;VLOOKUP(B949,'Oficios_-_pend_criticas'!$C$3:$J$4739,5,0),"X",""),IF(VLOOKUP(B949,'Oficios_-_pend_criticas'!$C$3:$J$4739,7,0)&gt;VLOOKUP(B949,'Oficios_-_pend_criticas'!$C$3:$J$4739,5,0),"X",""))),""),"")</f>
        <v/>
      </c>
      <c r="V949" s="14" t="str">
        <f ca="1">IFERROR(IF(Q949=0,IF(VLOOKUP(B949,'Oficios_-_pend_criticas'!$C$3:$J$4739,5,0)="","",IF(VLOOKUP(B949,'Oficios_-_pend_criticas'!$C$3:$J$4739,7,0)="",IF(TODAY()&gt;VLOOKUP(B949,'Oficios_-_pend_criticas'!$C$3:$J$4739,5,0),"X",""),IF(VLOOKUP(B949,'Oficios_-_pend_criticas'!$C$3:$J$4739,7,0)&gt;VLOOKUP(B949,'Oficios_-_pend_criticas'!$C$3:$J$4739,5,0),"X",""))),""),"")</f>
        <v/>
      </c>
      <c r="W949" s="14" t="str">
        <f ca="1">IFERROR(IF(P949&lt;&gt;"X",IF(Q949&gt;0,IF(VLOOKUP(B949,'Oficios_-_pend_criticas'!$C$4:$J$4739,5,0)="","",IF(VLOOKUP(B949,'Oficios_-_pend_criticas'!$C$4:$J$4739,7,0)="",IF(TODAY()&gt;VLOOKUP(B949,'Oficios_-_pend_criticas'!$C$4:$J$4739,5,0),"X",""),IF(VLOOKUP(B949,'Oficios_-_pend_criticas'!$C$4:$J$4739,7,0)&gt;VLOOKUP(B949,'Oficios_-_pend_criticas'!$C$4:$J$4739,5,0),"X",""))),""),""),"")</f>
        <v/>
      </c>
    </row>
    <row r="950" spans="1:23" ht="36.75" hidden="1" customHeight="1" x14ac:dyDescent="0.25">
      <c r="A950" s="9" t="str">
        <f t="shared" si="42"/>
        <v/>
      </c>
      <c r="B950" s="10" t="s">
        <v>2272</v>
      </c>
      <c r="C950" s="11" t="e">
        <f>IF(B950="","",VLOOKUP(B950,#REF!,6,0))</f>
        <v>#REF!</v>
      </c>
      <c r="D950" s="12" t="e">
        <f>IF(B950="","",VLOOKUP(B950,#REF!,22,0))</f>
        <v>#REF!</v>
      </c>
      <c r="E950" s="10" t="e">
        <f>IF(B950="","",VLOOKUP(B950,Consultas_públicas!$A$376:$G$3879,7,0))</f>
        <v>#N/A</v>
      </c>
      <c r="F950" s="12" t="s">
        <v>2125</v>
      </c>
      <c r="G950" s="13">
        <v>43578</v>
      </c>
      <c r="H950" s="14" t="str">
        <f>IFERROR(IF(VLOOKUP(B950,'Oficios_-_pend_criticas'!$C$4:$D$4739,2,0)="","","X"),"")</f>
        <v/>
      </c>
      <c r="I950" s="12"/>
      <c r="J950" s="13"/>
      <c r="K950" s="10"/>
      <c r="L950" s="12" t="str">
        <f>IFERROR(VLOOKUP(B950,Retorno_da_RFB!$D$3:$I$6388,5,0),"")</f>
        <v>063</v>
      </c>
      <c r="M950" s="13">
        <f>IFERROR(VLOOKUP(B950,Retorno_da_RFB!$D$3:$I$6388,6,0),"")</f>
        <v>43593</v>
      </c>
      <c r="N950" s="10" t="str">
        <f>IFERROR(VLOOKUP(B950,Retorno_da_RFB!$D$3:$I$6388,3,0),"")</f>
        <v>8479.89.99</v>
      </c>
      <c r="O950" s="10" t="str">
        <f>IFERROR(VLOOKUP(B950,Retorno_da_RFB!$D$3:$I$6388,4,0),"")</f>
        <v>Máquinas para controlar a umidade, secar e separar lotes de cápsulas rígidas de gelatina, utilizadas no processo de fabricação de medicamentos, construídas em aço inox SS316L e SS304 eletro-polido, dotadas de funil coletor, soprador de ar para secagem, aquecedor, sensor para reposição das cápsulas, dispositivo de ar (ATS - Air Transfer System), potência de 7,5kW, capacidade de operação de até 230.000 cápsulas/h, temperatura de secagem compreendida de 24 a 28ºC, umidade controlada compreendida de 50 a 55%, sensores para identificação e separação de tampas duplas ou deformadas e corpos perdidos.</v>
      </c>
      <c r="P950" s="12" t="str">
        <f>IFERROR(IF(N950="","",IF(VLOOKUP(LEFT(N950,10),'Universo_BK-BIT'!$A$5:$E$10005,2,0)="","X",VLOOKUP(LEFT(N950,10),'Universo_BK-BIT'!$A$5:$E$10005,2,0))),"X")</f>
        <v>BK</v>
      </c>
      <c r="Q950" s="12">
        <f>IFERROR(IF(P950="X","",VLOOKUP(LEFT(N950,10),'Universo_BK-BIT'!$A$5:$E$10005,3,0)),"")</f>
        <v>14</v>
      </c>
      <c r="R950" s="14" t="e">
        <f t="shared" si="43"/>
        <v>#REF!</v>
      </c>
      <c r="S950" s="14" t="e">
        <f t="shared" si="44"/>
        <v>#N/A</v>
      </c>
      <c r="T950" s="14"/>
      <c r="U950" s="14" t="str">
        <f ca="1">IFERROR(IF(P950="X",IF(VLOOKUP(B950,'Oficios_-_pend_criticas'!$C$3:$J$4739,5,0)="","",IF(VLOOKUP(B950,'Oficios_-_pend_criticas'!$C$3:$J$4739,7,0)="",IF(TODAY()&gt;VLOOKUP(B950,'Oficios_-_pend_criticas'!$C$3:$J$4739,5,0),"X",""),IF(VLOOKUP(B950,'Oficios_-_pend_criticas'!$C$3:$J$4739,7,0)&gt;VLOOKUP(B950,'Oficios_-_pend_criticas'!$C$3:$J$4739,5,0),"X",""))),""),"")</f>
        <v/>
      </c>
      <c r="V950" s="14" t="str">
        <f ca="1">IFERROR(IF(Q950=0,IF(VLOOKUP(B950,'Oficios_-_pend_criticas'!$C$3:$J$4739,5,0)="","",IF(VLOOKUP(B950,'Oficios_-_pend_criticas'!$C$3:$J$4739,7,0)="",IF(TODAY()&gt;VLOOKUP(B950,'Oficios_-_pend_criticas'!$C$3:$J$4739,5,0),"X",""),IF(VLOOKUP(B950,'Oficios_-_pend_criticas'!$C$3:$J$4739,7,0)&gt;VLOOKUP(B950,'Oficios_-_pend_criticas'!$C$3:$J$4739,5,0),"X",""))),""),"")</f>
        <v/>
      </c>
      <c r="W950" s="14" t="str">
        <f ca="1">IFERROR(IF(P950&lt;&gt;"X",IF(Q950&gt;0,IF(VLOOKUP(B950,'Oficios_-_pend_criticas'!$C$4:$J$4739,5,0)="","",IF(VLOOKUP(B950,'Oficios_-_pend_criticas'!$C$4:$J$4739,7,0)="",IF(TODAY()&gt;VLOOKUP(B950,'Oficios_-_pend_criticas'!$C$4:$J$4739,5,0),"X",""),IF(VLOOKUP(B950,'Oficios_-_pend_criticas'!$C$4:$J$4739,7,0)&gt;VLOOKUP(B950,'Oficios_-_pend_criticas'!$C$4:$J$4739,5,0),"X",""))),""),""),"")</f>
        <v/>
      </c>
    </row>
    <row r="951" spans="1:23" ht="36.75" hidden="1" customHeight="1" x14ac:dyDescent="0.25">
      <c r="A951" s="9" t="str">
        <f t="shared" si="42"/>
        <v/>
      </c>
      <c r="B951" s="10" t="s">
        <v>2274</v>
      </c>
      <c r="C951" s="11" t="e">
        <f>IF(B951="","",VLOOKUP(B951,#REF!,6,0))</f>
        <v>#REF!</v>
      </c>
      <c r="D951" s="12" t="e">
        <f>IF(B951="","",VLOOKUP(B951,#REF!,22,0))</f>
        <v>#REF!</v>
      </c>
      <c r="E951" s="10" t="e">
        <f>IF(B951="","",VLOOKUP(B951,Consultas_públicas!$A$376:$G$3879,7,0))</f>
        <v>#N/A</v>
      </c>
      <c r="F951" s="12" t="s">
        <v>2125</v>
      </c>
      <c r="G951" s="13">
        <v>43578</v>
      </c>
      <c r="H951" s="14" t="str">
        <f>IFERROR(IF(VLOOKUP(B951,'Oficios_-_pend_criticas'!$C$4:$D$4739,2,0)="","","X"),"")</f>
        <v/>
      </c>
      <c r="I951" s="12"/>
      <c r="J951" s="13"/>
      <c r="K951" s="10"/>
      <c r="L951" s="12" t="str">
        <f>IFERROR(VLOOKUP(B951,Retorno_da_RFB!$D$3:$I$6388,5,0),"")</f>
        <v>063</v>
      </c>
      <c r="M951" s="13">
        <f>IFERROR(VLOOKUP(B951,Retorno_da_RFB!$D$3:$I$6388,6,0),"")</f>
        <v>43593</v>
      </c>
      <c r="N951" s="10" t="str">
        <f>IFERROR(VLOOKUP(B951,Retorno_da_RFB!$D$3:$I$6388,3,0),"")</f>
        <v>9022.90.90</v>
      </c>
      <c r="O951" s="10" t="str">
        <f>IFERROR(VLOOKUP(B951,Retorno_da_RFB!$D$3:$I$6388,4,0),"")</f>
        <v>Mesas de equipamento de tomografia computadorizada dotadas de partes estruturais em liga metálica com tampas de blindagem eletromagnética, tampas plásticas de acabamento, pistão e motores elétricos, trilhos, perfis metálicos e rolamentos; possui placas de circuito impresso de controle e automação da mesa.</v>
      </c>
      <c r="P951" s="12" t="str">
        <f>IFERROR(IF(N951="","",IF(VLOOKUP(LEFT(N951,10),'Universo_BK-BIT'!$A$5:$E$10005,2,0)="","X",VLOOKUP(LEFT(N951,10),'Universo_BK-BIT'!$A$5:$E$10005,2,0))),"X")</f>
        <v>BK</v>
      </c>
      <c r="Q951" s="12">
        <f>IFERROR(IF(P951="X","",VLOOKUP(LEFT(N951,10),'Universo_BK-BIT'!$A$5:$E$10005,3,0)),"")</f>
        <v>14</v>
      </c>
      <c r="R951" s="14" t="e">
        <f t="shared" si="43"/>
        <v>#REF!</v>
      </c>
      <c r="S951" s="14" t="e">
        <f t="shared" si="44"/>
        <v>#N/A</v>
      </c>
      <c r="T951" s="14"/>
      <c r="U951" s="14" t="str">
        <f ca="1">IFERROR(IF(P951="X",IF(VLOOKUP(B951,'Oficios_-_pend_criticas'!$C$3:$J$4739,5,0)="","",IF(VLOOKUP(B951,'Oficios_-_pend_criticas'!$C$3:$J$4739,7,0)="",IF(TODAY()&gt;VLOOKUP(B951,'Oficios_-_pend_criticas'!$C$3:$J$4739,5,0),"X",""),IF(VLOOKUP(B951,'Oficios_-_pend_criticas'!$C$3:$J$4739,7,0)&gt;VLOOKUP(B951,'Oficios_-_pend_criticas'!$C$3:$J$4739,5,0),"X",""))),""),"")</f>
        <v/>
      </c>
      <c r="V951" s="14" t="str">
        <f ca="1">IFERROR(IF(Q951=0,IF(VLOOKUP(B951,'Oficios_-_pend_criticas'!$C$3:$J$4739,5,0)="","",IF(VLOOKUP(B951,'Oficios_-_pend_criticas'!$C$3:$J$4739,7,0)="",IF(TODAY()&gt;VLOOKUP(B951,'Oficios_-_pend_criticas'!$C$3:$J$4739,5,0),"X",""),IF(VLOOKUP(B951,'Oficios_-_pend_criticas'!$C$3:$J$4739,7,0)&gt;VLOOKUP(B951,'Oficios_-_pend_criticas'!$C$3:$J$4739,5,0),"X",""))),""),"")</f>
        <v/>
      </c>
      <c r="W951" s="14" t="str">
        <f ca="1">IFERROR(IF(P951&lt;&gt;"X",IF(Q951&gt;0,IF(VLOOKUP(B951,'Oficios_-_pend_criticas'!$C$4:$J$4739,5,0)="","",IF(VLOOKUP(B951,'Oficios_-_pend_criticas'!$C$4:$J$4739,7,0)="",IF(TODAY()&gt;VLOOKUP(B951,'Oficios_-_pend_criticas'!$C$4:$J$4739,5,0),"X",""),IF(VLOOKUP(B951,'Oficios_-_pend_criticas'!$C$4:$J$4739,7,0)&gt;VLOOKUP(B951,'Oficios_-_pend_criticas'!$C$4:$J$4739,5,0),"X",""))),""),""),"")</f>
        <v/>
      </c>
    </row>
    <row r="952" spans="1:23" ht="36.75" hidden="1" customHeight="1" x14ac:dyDescent="0.25">
      <c r="A952" s="9" t="str">
        <f t="shared" si="42"/>
        <v/>
      </c>
      <c r="B952" s="10" t="s">
        <v>2276</v>
      </c>
      <c r="C952" s="11" t="e">
        <f>IF(B952="","",VLOOKUP(B952,#REF!,6,0))</f>
        <v>#REF!</v>
      </c>
      <c r="D952" s="12" t="e">
        <f>IF(B952="","",VLOOKUP(B952,#REF!,22,0))</f>
        <v>#REF!</v>
      </c>
      <c r="E952" s="10" t="e">
        <f>IF(B952="","",VLOOKUP(B952,Consultas_públicas!$A$376:$G$3879,7,0))</f>
        <v>#N/A</v>
      </c>
      <c r="F952" s="12" t="s">
        <v>2125</v>
      </c>
      <c r="G952" s="13">
        <v>43578</v>
      </c>
      <c r="H952" s="14" t="str">
        <f>IFERROR(IF(VLOOKUP(B952,'Oficios_-_pend_criticas'!$C$4:$D$4739,2,0)="","","X"),"")</f>
        <v/>
      </c>
      <c r="I952" s="12"/>
      <c r="J952" s="13"/>
      <c r="K952" s="10"/>
      <c r="L952" s="12" t="str">
        <f>IFERROR(VLOOKUP(B952,Retorno_da_RFB!$D$3:$I$6388,5,0),"")</f>
        <v>063</v>
      </c>
      <c r="M952" s="13">
        <f>IFERROR(VLOOKUP(B952,Retorno_da_RFB!$D$3:$I$6388,6,0),"")</f>
        <v>43593</v>
      </c>
      <c r="N952" s="10" t="str">
        <f>IFERROR(VLOOKUP(B952,Retorno_da_RFB!$D$3:$I$6388,3,0),"")</f>
        <v>8433.20.90</v>
      </c>
      <c r="O952" s="10" t="str">
        <f>IFERROR(VLOOKUP(B952,Retorno_da_RFB!$D$3:$I$6388,4,0),"")</f>
        <v>Máquinas autopropelidas para manutenção de áreas verdes e gramados, equipadas com motor de ignição por centelha, potência igual ou superior a 17HP, constituída por um corpo de máquina com quatro rodas sendo 2 motrizes, assento para condutor, alavancas de direção independentes, plataforma com altura regulável para cortar e triturar vários tipos de vegetação, largura de corte de 1,06 até 1,83 metros, altura de corte até 12,7cm, manutenção de áreas de até 250mil/m², produtividade de 8 mil m²/hora até 29 mil m²/hora, acionamento elétrico das lâminas, sistema de elevação do deck manual, capacidade de giro sobre o próprio eixo, dotada ou não de cesto de armazenamento de aparas.</v>
      </c>
      <c r="P952" s="12" t="str">
        <f>IFERROR(IF(N952="","",IF(VLOOKUP(LEFT(N952,10),'Universo_BK-BIT'!$A$5:$E$10005,2,0)="","X",VLOOKUP(LEFT(N952,10),'Universo_BK-BIT'!$A$5:$E$10005,2,0))),"X")</f>
        <v>BK</v>
      </c>
      <c r="Q952" s="12">
        <f>IFERROR(IF(P952="X","",VLOOKUP(LEFT(N952,10),'Universo_BK-BIT'!$A$5:$E$10005,3,0)),"")</f>
        <v>14</v>
      </c>
      <c r="R952" s="14" t="e">
        <f t="shared" si="43"/>
        <v>#REF!</v>
      </c>
      <c r="S952" s="14" t="e">
        <f t="shared" si="44"/>
        <v>#N/A</v>
      </c>
      <c r="T952" s="14"/>
      <c r="U952" s="14" t="str">
        <f ca="1">IFERROR(IF(P952="X",IF(VLOOKUP(B952,'Oficios_-_pend_criticas'!$C$3:$J$4739,5,0)="","",IF(VLOOKUP(B952,'Oficios_-_pend_criticas'!$C$3:$J$4739,7,0)="",IF(TODAY()&gt;VLOOKUP(B952,'Oficios_-_pend_criticas'!$C$3:$J$4739,5,0),"X",""),IF(VLOOKUP(B952,'Oficios_-_pend_criticas'!$C$3:$J$4739,7,0)&gt;VLOOKUP(B952,'Oficios_-_pend_criticas'!$C$3:$J$4739,5,0),"X",""))),""),"")</f>
        <v/>
      </c>
      <c r="V952" s="14" t="str">
        <f ca="1">IFERROR(IF(Q952=0,IF(VLOOKUP(B952,'Oficios_-_pend_criticas'!$C$3:$J$4739,5,0)="","",IF(VLOOKUP(B952,'Oficios_-_pend_criticas'!$C$3:$J$4739,7,0)="",IF(TODAY()&gt;VLOOKUP(B952,'Oficios_-_pend_criticas'!$C$3:$J$4739,5,0),"X",""),IF(VLOOKUP(B952,'Oficios_-_pend_criticas'!$C$3:$J$4739,7,0)&gt;VLOOKUP(B952,'Oficios_-_pend_criticas'!$C$3:$J$4739,5,0),"X",""))),""),"")</f>
        <v/>
      </c>
      <c r="W952" s="14" t="str">
        <f ca="1">IFERROR(IF(P952&lt;&gt;"X",IF(Q952&gt;0,IF(VLOOKUP(B952,'Oficios_-_pend_criticas'!$C$4:$J$4739,5,0)="","",IF(VLOOKUP(B952,'Oficios_-_pend_criticas'!$C$4:$J$4739,7,0)="",IF(TODAY()&gt;VLOOKUP(B952,'Oficios_-_pend_criticas'!$C$4:$J$4739,5,0),"X",""),IF(VLOOKUP(B952,'Oficios_-_pend_criticas'!$C$4:$J$4739,7,0)&gt;VLOOKUP(B952,'Oficios_-_pend_criticas'!$C$4:$J$4739,5,0),"X",""))),""),""),"")</f>
        <v/>
      </c>
    </row>
    <row r="953" spans="1:23" ht="36.75" hidden="1" customHeight="1" x14ac:dyDescent="0.25">
      <c r="A953" s="9" t="str">
        <f t="shared" si="42"/>
        <v/>
      </c>
      <c r="B953" s="10" t="s">
        <v>2278</v>
      </c>
      <c r="C953" s="11" t="e">
        <f>IF(B953="","",VLOOKUP(B953,#REF!,6,0))</f>
        <v>#REF!</v>
      </c>
      <c r="D953" s="12" t="e">
        <f>IF(B953="","",VLOOKUP(B953,#REF!,22,0))</f>
        <v>#REF!</v>
      </c>
      <c r="E953" s="10" t="e">
        <f>IF(B953="","",VLOOKUP(B953,Consultas_públicas!$A$376:$G$3879,7,0))</f>
        <v>#N/A</v>
      </c>
      <c r="F953" s="12" t="s">
        <v>2125</v>
      </c>
      <c r="G953" s="13">
        <v>43578</v>
      </c>
      <c r="H953" s="14" t="str">
        <f>IFERROR(IF(VLOOKUP(B953,'Oficios_-_pend_criticas'!$C$4:$D$4739,2,0)="","","X"),"")</f>
        <v/>
      </c>
      <c r="I953" s="12"/>
      <c r="J953" s="13"/>
      <c r="K953" s="10"/>
      <c r="L953" s="12" t="str">
        <f>IFERROR(VLOOKUP(B953,Retorno_da_RFB!$D$3:$I$6388,5,0),"")</f>
        <v>063</v>
      </c>
      <c r="M953" s="13">
        <f>IFERROR(VLOOKUP(B953,Retorno_da_RFB!$D$3:$I$6388,6,0),"")</f>
        <v>43593</v>
      </c>
      <c r="N953" s="10" t="str">
        <f>IFERROR(VLOOKUP(B953,Retorno_da_RFB!$D$3:$I$6388,3,0),"")</f>
        <v>8458.11.99</v>
      </c>
      <c r="O953" s="10" t="str">
        <f>IFERROR(VLOOKUP(B953,Retorno_da_RFB!$D$3:$I$6388,4,0),"")</f>
        <v>Tornos horizontais com comando numérico (CNC), tela “touchscreen” de 19”, 2 motores integrais “spindle”, sendo o primeiro com rotação máxima de 5.000rpm e potência igual ou superior a 15kW e o segundo com rotação máxima de 6.000rpm e potência igual ou superior a 11kW, com eixos C1 e C2 controlados com incremento mínimo de 0,0001 grau, 2 torres porta-ferramentas de 12 ou mais estações, com velocidade de troca de ferramenta de 0,2 segundos/estação, torres operando com movimentos independentes ou simultâneos com diâmetro máximo torneável igual ou superior a 300mm na torre superior e 170mm na torre inferior, com curso dos eixos Z1 e Z2 iguais ou superiores a 520mm e 580mm, curso dos eixos X1 e X2 iguais ou superiores a 175mm e 111mm, curso dos eixos Y1 e Y2 iguais ou superiores a 100mm (50mm positivo e 50mm negativo) e 70mm (20mm positivo e 50mm negativo), dotados de ferramenta acionada com capacidade de tornear, furar, fresar, roscar e interpolar, inclusive fora de centro com rotação igual ou inferior a 6.000rpm e com sistema de sincronização para usinagem poligonal, com controle de dilatação térmica inteligente, guias lineares de rolos cruzados e lubrificadas a graxa.</v>
      </c>
      <c r="P953" s="12" t="str">
        <f>IFERROR(IF(N953="","",IF(VLOOKUP(LEFT(N953,10),'Universo_BK-BIT'!$A$5:$E$10005,2,0)="","X",VLOOKUP(LEFT(N953,10),'Universo_BK-BIT'!$A$5:$E$10005,2,0))),"X")</f>
        <v>BK</v>
      </c>
      <c r="Q953" s="12">
        <f>IFERROR(IF(P953="X","",VLOOKUP(LEFT(N953,10),'Universo_BK-BIT'!$A$5:$E$10005,3,0)),"")</f>
        <v>14</v>
      </c>
      <c r="R953" s="14" t="e">
        <f t="shared" si="43"/>
        <v>#REF!</v>
      </c>
      <c r="S953" s="14" t="e">
        <f t="shared" si="44"/>
        <v>#N/A</v>
      </c>
      <c r="T953" s="14"/>
      <c r="U953" s="14" t="str">
        <f ca="1">IFERROR(IF(P953="X",IF(VLOOKUP(B953,'Oficios_-_pend_criticas'!$C$3:$J$4739,5,0)="","",IF(VLOOKUP(B953,'Oficios_-_pend_criticas'!$C$3:$J$4739,7,0)="",IF(TODAY()&gt;VLOOKUP(B953,'Oficios_-_pend_criticas'!$C$3:$J$4739,5,0),"X",""),IF(VLOOKUP(B953,'Oficios_-_pend_criticas'!$C$3:$J$4739,7,0)&gt;VLOOKUP(B953,'Oficios_-_pend_criticas'!$C$3:$J$4739,5,0),"X",""))),""),"")</f>
        <v/>
      </c>
      <c r="V953" s="14" t="str">
        <f ca="1">IFERROR(IF(Q953=0,IF(VLOOKUP(B953,'Oficios_-_pend_criticas'!$C$3:$J$4739,5,0)="","",IF(VLOOKUP(B953,'Oficios_-_pend_criticas'!$C$3:$J$4739,7,0)="",IF(TODAY()&gt;VLOOKUP(B953,'Oficios_-_pend_criticas'!$C$3:$J$4739,5,0),"X",""),IF(VLOOKUP(B953,'Oficios_-_pend_criticas'!$C$3:$J$4739,7,0)&gt;VLOOKUP(B953,'Oficios_-_pend_criticas'!$C$3:$J$4739,5,0),"X",""))),""),"")</f>
        <v/>
      </c>
      <c r="W953" s="14" t="str">
        <f ca="1">IFERROR(IF(P953&lt;&gt;"X",IF(Q953&gt;0,IF(VLOOKUP(B953,'Oficios_-_pend_criticas'!$C$4:$J$4739,5,0)="","",IF(VLOOKUP(B953,'Oficios_-_pend_criticas'!$C$4:$J$4739,7,0)="",IF(TODAY()&gt;VLOOKUP(B953,'Oficios_-_pend_criticas'!$C$4:$J$4739,5,0),"X",""),IF(VLOOKUP(B953,'Oficios_-_pend_criticas'!$C$4:$J$4739,7,0)&gt;VLOOKUP(B953,'Oficios_-_pend_criticas'!$C$4:$J$4739,5,0),"X",""))),""),""),"")</f>
        <v/>
      </c>
    </row>
    <row r="954" spans="1:23" ht="36.75" hidden="1" customHeight="1" x14ac:dyDescent="0.25">
      <c r="A954" s="9" t="str">
        <f t="shared" si="42"/>
        <v/>
      </c>
      <c r="B954" s="10" t="s">
        <v>2280</v>
      </c>
      <c r="C954" s="11" t="e">
        <f>IF(B954="","",VLOOKUP(B954,#REF!,6,0))</f>
        <v>#REF!</v>
      </c>
      <c r="D954" s="12" t="e">
        <f>IF(B954="","",VLOOKUP(B954,#REF!,22,0))</f>
        <v>#REF!</v>
      </c>
      <c r="E954" s="10" t="e">
        <f>IF(B954="","",VLOOKUP(B954,Consultas_públicas!$A$376:$G$3879,7,0))</f>
        <v>#N/A</v>
      </c>
      <c r="F954" s="12" t="s">
        <v>2125</v>
      </c>
      <c r="G954" s="13">
        <v>43578</v>
      </c>
      <c r="H954" s="14" t="str">
        <f>IFERROR(IF(VLOOKUP(B954,'Oficios_-_pend_criticas'!$C$4:$D$4739,2,0)="","","X"),"")</f>
        <v/>
      </c>
      <c r="I954" s="12"/>
      <c r="J954" s="13"/>
      <c r="K954" s="10"/>
      <c r="L954" s="12" t="str">
        <f>IFERROR(VLOOKUP(B954,Retorno_da_RFB!$D$3:$I$6388,5,0),"")</f>
        <v>063</v>
      </c>
      <c r="M954" s="13">
        <f>IFERROR(VLOOKUP(B954,Retorno_da_RFB!$D$3:$I$6388,6,0),"")</f>
        <v>43593</v>
      </c>
      <c r="N954" s="10" t="str">
        <f>IFERROR(VLOOKUP(B954,Retorno_da_RFB!$D$3:$I$6388,3,0),"")</f>
        <v>8422.30.29</v>
      </c>
      <c r="O954" s="10" t="str">
        <f>IFERROR(VLOOKUP(B954,Retorno_da_RFB!$D$3:$I$6388,4,0),"")</f>
        <v>Máquinas encartuchadoras automáticas para armar cartuchos, inserir frascos, dobrar e inserir bulas dentro dos cartuchos, realizar gravação de dados variáveis tais como lote, data de fabricação e data de validade do produto, além do fechamento do cartucho através do sistema “hotmelt”, com velocidade nominal de 400 cartuchos/minuto, sistema de fechamento das abas dos cartuchos por cola quente, consumo de energia de 9,5kW, consumo de ar de 350 normal litro/min e pressão de ar de 6bar.</v>
      </c>
      <c r="P954" s="12" t="str">
        <f>IFERROR(IF(N954="","",IF(VLOOKUP(LEFT(N954,10),'Universo_BK-BIT'!$A$5:$E$10005,2,0)="","X",VLOOKUP(LEFT(N954,10),'Universo_BK-BIT'!$A$5:$E$10005,2,0))),"X")</f>
        <v>BK</v>
      </c>
      <c r="Q954" s="12">
        <f>IFERROR(IF(P954="X","",VLOOKUP(LEFT(N954,10),'Universo_BK-BIT'!$A$5:$E$10005,3,0)),"")</f>
        <v>14</v>
      </c>
      <c r="R954" s="14" t="e">
        <f t="shared" si="43"/>
        <v>#REF!</v>
      </c>
      <c r="S954" s="14" t="e">
        <f t="shared" si="44"/>
        <v>#N/A</v>
      </c>
      <c r="T954" s="14"/>
      <c r="U954" s="14" t="str">
        <f ca="1">IFERROR(IF(P954="X",IF(VLOOKUP(B954,'Oficios_-_pend_criticas'!$C$3:$J$4739,5,0)="","",IF(VLOOKUP(B954,'Oficios_-_pend_criticas'!$C$3:$J$4739,7,0)="",IF(TODAY()&gt;VLOOKUP(B954,'Oficios_-_pend_criticas'!$C$3:$J$4739,5,0),"X",""),IF(VLOOKUP(B954,'Oficios_-_pend_criticas'!$C$3:$J$4739,7,0)&gt;VLOOKUP(B954,'Oficios_-_pend_criticas'!$C$3:$J$4739,5,0),"X",""))),""),"")</f>
        <v/>
      </c>
      <c r="V954" s="14" t="str">
        <f ca="1">IFERROR(IF(Q954=0,IF(VLOOKUP(B954,'Oficios_-_pend_criticas'!$C$3:$J$4739,5,0)="","",IF(VLOOKUP(B954,'Oficios_-_pend_criticas'!$C$3:$J$4739,7,0)="",IF(TODAY()&gt;VLOOKUP(B954,'Oficios_-_pend_criticas'!$C$3:$J$4739,5,0),"X",""),IF(VLOOKUP(B954,'Oficios_-_pend_criticas'!$C$3:$J$4739,7,0)&gt;VLOOKUP(B954,'Oficios_-_pend_criticas'!$C$3:$J$4739,5,0),"X",""))),""),"")</f>
        <v/>
      </c>
      <c r="W954" s="14" t="str">
        <f ca="1">IFERROR(IF(P954&lt;&gt;"X",IF(Q954&gt;0,IF(VLOOKUP(B954,'Oficios_-_pend_criticas'!$C$4:$J$4739,5,0)="","",IF(VLOOKUP(B954,'Oficios_-_pend_criticas'!$C$4:$J$4739,7,0)="",IF(TODAY()&gt;VLOOKUP(B954,'Oficios_-_pend_criticas'!$C$4:$J$4739,5,0),"X",""),IF(VLOOKUP(B954,'Oficios_-_pend_criticas'!$C$4:$J$4739,7,0)&gt;VLOOKUP(B954,'Oficios_-_pend_criticas'!$C$4:$J$4739,5,0),"X",""))),""),""),"")</f>
        <v/>
      </c>
    </row>
    <row r="955" spans="1:23" ht="36.75" hidden="1" customHeight="1" x14ac:dyDescent="0.25">
      <c r="A955" s="9" t="str">
        <f t="shared" si="42"/>
        <v/>
      </c>
      <c r="B955" s="10" t="s">
        <v>2282</v>
      </c>
      <c r="C955" s="11" t="e">
        <f>IF(B955="","",VLOOKUP(B955,#REF!,6,0))</f>
        <v>#REF!</v>
      </c>
      <c r="D955" s="12" t="e">
        <f>IF(B955="","",VLOOKUP(B955,#REF!,22,0))</f>
        <v>#REF!</v>
      </c>
      <c r="E955" s="10" t="e">
        <f>IF(B955="","",VLOOKUP(B955,Consultas_públicas!$A$376:$G$3879,7,0))</f>
        <v>#N/A</v>
      </c>
      <c r="F955" s="12" t="s">
        <v>2125</v>
      </c>
      <c r="G955" s="13">
        <v>43578</v>
      </c>
      <c r="H955" s="14" t="str">
        <f>IFERROR(IF(VLOOKUP(B955,'Oficios_-_pend_criticas'!$C$4:$D$4739,2,0)="","","X"),"")</f>
        <v/>
      </c>
      <c r="I955" s="12"/>
      <c r="J955" s="13"/>
      <c r="K955" s="10"/>
      <c r="L955" s="12" t="str">
        <f>IFERROR(VLOOKUP(B955,Retorno_da_RFB!$D$3:$I$6388,5,0),"")</f>
        <v>063</v>
      </c>
      <c r="M955" s="13">
        <f>IFERROR(VLOOKUP(B955,Retorno_da_RFB!$D$3:$I$6388,6,0),"")</f>
        <v>43593</v>
      </c>
      <c r="N955" s="10" t="str">
        <f>IFERROR(VLOOKUP(B955,Retorno_da_RFB!$D$3:$I$6388,3,0),"")</f>
        <v>8422.30.29</v>
      </c>
      <c r="O955" s="10" t="str">
        <f>IFERROR(VLOOKUP(B955,Retorno_da_RFB!$D$3:$I$6388,4,0),"")</f>
        <v>Máquina encaixotadora automática contendo módulos de alimentação e colagem do produto, da montagem da caixa de embarque e do fechamento da embalagem, com velocidade nominal de 8 caixas de embarque/minuto, consumo de energia de 3,5kW, consumo de ar de 250 normal litro/minuto e pressão de ar na faixa de 5 a 6bar.</v>
      </c>
      <c r="P955" s="12" t="str">
        <f>IFERROR(IF(N955="","",IF(VLOOKUP(LEFT(N955,10),'Universo_BK-BIT'!$A$5:$E$10005,2,0)="","X",VLOOKUP(LEFT(N955,10),'Universo_BK-BIT'!$A$5:$E$10005,2,0))),"X")</f>
        <v>BK</v>
      </c>
      <c r="Q955" s="12">
        <f>IFERROR(IF(P955="X","",VLOOKUP(LEFT(N955,10),'Universo_BK-BIT'!$A$5:$E$10005,3,0)),"")</f>
        <v>14</v>
      </c>
      <c r="R955" s="14" t="e">
        <f t="shared" si="43"/>
        <v>#REF!</v>
      </c>
      <c r="S955" s="14" t="e">
        <f t="shared" si="44"/>
        <v>#N/A</v>
      </c>
      <c r="T955" s="14"/>
      <c r="U955" s="14" t="str">
        <f ca="1">IFERROR(IF(P955="X",IF(VLOOKUP(B955,'Oficios_-_pend_criticas'!$C$3:$J$4739,5,0)="","",IF(VLOOKUP(B955,'Oficios_-_pend_criticas'!$C$3:$J$4739,7,0)="",IF(TODAY()&gt;VLOOKUP(B955,'Oficios_-_pend_criticas'!$C$3:$J$4739,5,0),"X",""),IF(VLOOKUP(B955,'Oficios_-_pend_criticas'!$C$3:$J$4739,7,0)&gt;VLOOKUP(B955,'Oficios_-_pend_criticas'!$C$3:$J$4739,5,0),"X",""))),""),"")</f>
        <v/>
      </c>
      <c r="V955" s="14" t="str">
        <f ca="1">IFERROR(IF(Q955=0,IF(VLOOKUP(B955,'Oficios_-_pend_criticas'!$C$3:$J$4739,5,0)="","",IF(VLOOKUP(B955,'Oficios_-_pend_criticas'!$C$3:$J$4739,7,0)="",IF(TODAY()&gt;VLOOKUP(B955,'Oficios_-_pend_criticas'!$C$3:$J$4739,5,0),"X",""),IF(VLOOKUP(B955,'Oficios_-_pend_criticas'!$C$3:$J$4739,7,0)&gt;VLOOKUP(B955,'Oficios_-_pend_criticas'!$C$3:$J$4739,5,0),"X",""))),""),"")</f>
        <v/>
      </c>
      <c r="W955" s="14" t="str">
        <f ca="1">IFERROR(IF(P955&lt;&gt;"X",IF(Q955&gt;0,IF(VLOOKUP(B955,'Oficios_-_pend_criticas'!$C$4:$J$4739,5,0)="","",IF(VLOOKUP(B955,'Oficios_-_pend_criticas'!$C$4:$J$4739,7,0)="",IF(TODAY()&gt;VLOOKUP(B955,'Oficios_-_pend_criticas'!$C$4:$J$4739,5,0),"X",""),IF(VLOOKUP(B955,'Oficios_-_pend_criticas'!$C$4:$J$4739,7,0)&gt;VLOOKUP(B955,'Oficios_-_pend_criticas'!$C$4:$J$4739,5,0),"X",""))),""),""),"")</f>
        <v/>
      </c>
    </row>
    <row r="956" spans="1:23" ht="36.75" hidden="1" customHeight="1" x14ac:dyDescent="0.25">
      <c r="A956" s="9" t="str">
        <f t="shared" si="42"/>
        <v/>
      </c>
      <c r="B956" s="10" t="s">
        <v>2284</v>
      </c>
      <c r="C956" s="11" t="e">
        <f>IF(B956="","",VLOOKUP(B956,#REF!,6,0))</f>
        <v>#REF!</v>
      </c>
      <c r="D956" s="12" t="e">
        <f>IF(B956="","",VLOOKUP(B956,#REF!,22,0))</f>
        <v>#REF!</v>
      </c>
      <c r="E956" s="10" t="e">
        <f>IF(B956="","",VLOOKUP(B956,Consultas_públicas!$A$376:$G$3879,7,0))</f>
        <v>#N/A</v>
      </c>
      <c r="F956" s="12" t="s">
        <v>2125</v>
      </c>
      <c r="G956" s="13">
        <v>43578</v>
      </c>
      <c r="H956" s="14" t="str">
        <f>IFERROR(IF(VLOOKUP(B956,'Oficios_-_pend_criticas'!$C$4:$D$4739,2,0)="","","X"),"")</f>
        <v/>
      </c>
      <c r="I956" s="12"/>
      <c r="J956" s="13"/>
      <c r="K956" s="10"/>
      <c r="L956" s="12" t="str">
        <f>IFERROR(VLOOKUP(B956,Retorno_da_RFB!$D$3:$I$6388,5,0),"")</f>
        <v>063</v>
      </c>
      <c r="M956" s="13">
        <f>IFERROR(VLOOKUP(B956,Retorno_da_RFB!$D$3:$I$6388,6,0),"")</f>
        <v>43593</v>
      </c>
      <c r="N956" s="10" t="str">
        <f>IFERROR(VLOOKUP(B956,Retorno_da_RFB!$D$3:$I$6388,3,0),"")</f>
        <v>8422.30.29</v>
      </c>
      <c r="O956" s="10" t="str">
        <f>IFERROR(VLOOKUP(B956,Retorno_da_RFB!$D$3:$I$6388,4,0),"")</f>
        <v>Máquinas automáticas para acumular e distribuir frascos na alimentação de encartuchadora, construídas em aço inoxidável, dotadas de guias ajustáveis que permitem o alinhamento de diferentes tamanhos de frascos, contendo sensor de carga máxima, controle de velocidade, sistema de comunicação inter-máquina e consumo de energia de 0,6kW.</v>
      </c>
      <c r="P956" s="12" t="str">
        <f>IFERROR(IF(N956="","",IF(VLOOKUP(LEFT(N956,10),'Universo_BK-BIT'!$A$5:$E$10005,2,0)="","X",VLOOKUP(LEFT(N956,10),'Universo_BK-BIT'!$A$5:$E$10005,2,0))),"X")</f>
        <v>BK</v>
      </c>
      <c r="Q956" s="12">
        <f>IFERROR(IF(P956="X","",VLOOKUP(LEFT(N956,10),'Universo_BK-BIT'!$A$5:$E$10005,3,0)),"")</f>
        <v>14</v>
      </c>
      <c r="R956" s="14" t="e">
        <f t="shared" si="43"/>
        <v>#REF!</v>
      </c>
      <c r="S956" s="14" t="e">
        <f t="shared" si="44"/>
        <v>#N/A</v>
      </c>
      <c r="T956" s="14"/>
      <c r="U956" s="14" t="str">
        <f ca="1">IFERROR(IF(P956="X",IF(VLOOKUP(B956,'Oficios_-_pend_criticas'!$C$3:$J$4739,5,0)="","",IF(VLOOKUP(B956,'Oficios_-_pend_criticas'!$C$3:$J$4739,7,0)="",IF(TODAY()&gt;VLOOKUP(B956,'Oficios_-_pend_criticas'!$C$3:$J$4739,5,0),"X",""),IF(VLOOKUP(B956,'Oficios_-_pend_criticas'!$C$3:$J$4739,7,0)&gt;VLOOKUP(B956,'Oficios_-_pend_criticas'!$C$3:$J$4739,5,0),"X",""))),""),"")</f>
        <v/>
      </c>
      <c r="V956" s="14" t="str">
        <f ca="1">IFERROR(IF(Q956=0,IF(VLOOKUP(B956,'Oficios_-_pend_criticas'!$C$3:$J$4739,5,0)="","",IF(VLOOKUP(B956,'Oficios_-_pend_criticas'!$C$3:$J$4739,7,0)="",IF(TODAY()&gt;VLOOKUP(B956,'Oficios_-_pend_criticas'!$C$3:$J$4739,5,0),"X",""),IF(VLOOKUP(B956,'Oficios_-_pend_criticas'!$C$3:$J$4739,7,0)&gt;VLOOKUP(B956,'Oficios_-_pend_criticas'!$C$3:$J$4739,5,0),"X",""))),""),"")</f>
        <v/>
      </c>
      <c r="W956" s="14" t="str">
        <f ca="1">IFERROR(IF(P956&lt;&gt;"X",IF(Q956&gt;0,IF(VLOOKUP(B956,'Oficios_-_pend_criticas'!$C$4:$J$4739,5,0)="","",IF(VLOOKUP(B956,'Oficios_-_pend_criticas'!$C$4:$J$4739,7,0)="",IF(TODAY()&gt;VLOOKUP(B956,'Oficios_-_pend_criticas'!$C$4:$J$4739,5,0),"X",""),IF(VLOOKUP(B956,'Oficios_-_pend_criticas'!$C$4:$J$4739,7,0)&gt;VLOOKUP(B956,'Oficios_-_pend_criticas'!$C$4:$J$4739,5,0),"X",""))),""),""),"")</f>
        <v/>
      </c>
    </row>
    <row r="957" spans="1:23" ht="36.75" hidden="1" customHeight="1" x14ac:dyDescent="0.25">
      <c r="A957" s="9" t="str">
        <f t="shared" si="42"/>
        <v/>
      </c>
      <c r="B957" s="10" t="s">
        <v>2286</v>
      </c>
      <c r="C957" s="11" t="e">
        <f>IF(B957="","",VLOOKUP(B957,#REF!,6,0))</f>
        <v>#REF!</v>
      </c>
      <c r="D957" s="12" t="e">
        <f>IF(B957="","",VLOOKUP(B957,#REF!,22,0))</f>
        <v>#REF!</v>
      </c>
      <c r="E957" s="10" t="e">
        <f>IF(B957="","",VLOOKUP(B957,Consultas_públicas!$A$376:$G$3879,7,0))</f>
        <v>#N/A</v>
      </c>
      <c r="F957" s="12" t="s">
        <v>2125</v>
      </c>
      <c r="G957" s="13">
        <v>43578</v>
      </c>
      <c r="H957" s="14" t="str">
        <f>IFERROR(IF(VLOOKUP(B957,'Oficios_-_pend_criticas'!$C$4:$D$4739,2,0)="","","X"),"")</f>
        <v/>
      </c>
      <c r="I957" s="12"/>
      <c r="J957" s="13"/>
      <c r="K957" s="10"/>
      <c r="L957" s="12" t="str">
        <f>IFERROR(VLOOKUP(B957,Retorno_da_RFB!$D$3:$I$6388,5,0),"")</f>
        <v>063</v>
      </c>
      <c r="M957" s="13">
        <f>IFERROR(VLOOKUP(B957,Retorno_da_RFB!$D$3:$I$6388,6,0),"")</f>
        <v>43593</v>
      </c>
      <c r="N957" s="10" t="str">
        <f>IFERROR(VLOOKUP(B957,Retorno_da_RFB!$D$3:$I$6388,3,0),"")</f>
        <v>8477.90.00</v>
      </c>
      <c r="O957" s="10" t="str">
        <f>IFERROR(VLOOKUP(B957,Retorno_da_RFB!$D$3:$I$6388,4,0),"")</f>
        <v>Dispositivos de fixação de moldes de luvas, dotados de alumínio com inox ou nylon, com braços para encaixe em corrente dupla, próprios para máquinas de fabricação de luvas cirúrgicas ou para procedimentos, de látex de borracha natural ou sintética.</v>
      </c>
      <c r="P957" s="12" t="str">
        <f>IFERROR(IF(N957="","",IF(VLOOKUP(LEFT(N957,10),'Universo_BK-BIT'!$A$5:$E$10005,2,0)="","X",VLOOKUP(LEFT(N957,10),'Universo_BK-BIT'!$A$5:$E$10005,2,0))),"X")</f>
        <v>BK</v>
      </c>
      <c r="Q957" s="12">
        <f>IFERROR(IF(P957="X","",VLOOKUP(LEFT(N957,10),'Universo_BK-BIT'!$A$5:$E$10005,3,0)),"")</f>
        <v>14</v>
      </c>
      <c r="R957" s="14" t="e">
        <f t="shared" si="43"/>
        <v>#REF!</v>
      </c>
      <c r="S957" s="14" t="e">
        <f t="shared" si="44"/>
        <v>#N/A</v>
      </c>
      <c r="T957" s="14"/>
      <c r="U957" s="14" t="str">
        <f ca="1">IFERROR(IF(P957="X",IF(VLOOKUP(B957,'Oficios_-_pend_criticas'!$C$3:$J$4739,5,0)="","",IF(VLOOKUP(B957,'Oficios_-_pend_criticas'!$C$3:$J$4739,7,0)="",IF(TODAY()&gt;VLOOKUP(B957,'Oficios_-_pend_criticas'!$C$3:$J$4739,5,0),"X",""),IF(VLOOKUP(B957,'Oficios_-_pend_criticas'!$C$3:$J$4739,7,0)&gt;VLOOKUP(B957,'Oficios_-_pend_criticas'!$C$3:$J$4739,5,0),"X",""))),""),"")</f>
        <v/>
      </c>
      <c r="V957" s="14" t="str">
        <f ca="1">IFERROR(IF(Q957=0,IF(VLOOKUP(B957,'Oficios_-_pend_criticas'!$C$3:$J$4739,5,0)="","",IF(VLOOKUP(B957,'Oficios_-_pend_criticas'!$C$3:$J$4739,7,0)="",IF(TODAY()&gt;VLOOKUP(B957,'Oficios_-_pend_criticas'!$C$3:$J$4739,5,0),"X",""),IF(VLOOKUP(B957,'Oficios_-_pend_criticas'!$C$3:$J$4739,7,0)&gt;VLOOKUP(B957,'Oficios_-_pend_criticas'!$C$3:$J$4739,5,0),"X",""))),""),"")</f>
        <v/>
      </c>
      <c r="W957" s="14" t="str">
        <f ca="1">IFERROR(IF(P957&lt;&gt;"X",IF(Q957&gt;0,IF(VLOOKUP(B957,'Oficios_-_pend_criticas'!$C$4:$J$4739,5,0)="","",IF(VLOOKUP(B957,'Oficios_-_pend_criticas'!$C$4:$J$4739,7,0)="",IF(TODAY()&gt;VLOOKUP(B957,'Oficios_-_pend_criticas'!$C$4:$J$4739,5,0),"X",""),IF(VLOOKUP(B957,'Oficios_-_pend_criticas'!$C$4:$J$4739,7,0)&gt;VLOOKUP(B957,'Oficios_-_pend_criticas'!$C$4:$J$4739,5,0),"X",""))),""),""),"")</f>
        <v/>
      </c>
    </row>
    <row r="958" spans="1:23" ht="36.75" hidden="1" customHeight="1" x14ac:dyDescent="0.25">
      <c r="A958" s="9" t="str">
        <f t="shared" si="42"/>
        <v/>
      </c>
      <c r="B958" s="10" t="s">
        <v>2288</v>
      </c>
      <c r="C958" s="11" t="e">
        <f>IF(B958="","",VLOOKUP(B958,#REF!,6,0))</f>
        <v>#REF!</v>
      </c>
      <c r="D958" s="12" t="e">
        <f>IF(B958="","",VLOOKUP(B958,#REF!,22,0))</f>
        <v>#REF!</v>
      </c>
      <c r="E958" s="10" t="e">
        <f>IF(B958="","",VLOOKUP(B958,Consultas_públicas!$A$376:$G$3879,7,0))</f>
        <v>#N/A</v>
      </c>
      <c r="F958" s="12" t="s">
        <v>2125</v>
      </c>
      <c r="G958" s="13">
        <v>43578</v>
      </c>
      <c r="H958" s="14" t="str">
        <f>IFERROR(IF(VLOOKUP(B958,'Oficios_-_pend_criticas'!$C$4:$D$4739,2,0)="","","X"),"")</f>
        <v/>
      </c>
      <c r="I958" s="12"/>
      <c r="J958" s="13"/>
      <c r="K958" s="10"/>
      <c r="L958" s="12" t="str">
        <f>IFERROR(VLOOKUP(B958,Retorno_da_RFB!$D$3:$I$6388,5,0),"")</f>
        <v>063</v>
      </c>
      <c r="M958" s="13">
        <f>IFERROR(VLOOKUP(B958,Retorno_da_RFB!$D$3:$I$6388,6,0),"")</f>
        <v>43593</v>
      </c>
      <c r="N958" s="10" t="str">
        <f>IFERROR(VLOOKUP(B958,Retorno_da_RFB!$D$3:$I$6388,3,0),"")</f>
        <v>9022.90.90</v>
      </c>
      <c r="O958" s="10" t="str">
        <f>IFERROR(VLOOKUP(B958,Retorno_da_RFB!$D$3:$I$6388,4,0),"")</f>
        <v>Tampas de acabamento e proteção utilizadas em equipamento de Tomografia computadorizada, fabricadas com liga metálica, dotadas de proteção anticorrosiva e produzidas de acordo com as diretivas ROHS.</v>
      </c>
      <c r="P958" s="12" t="str">
        <f>IFERROR(IF(N958="","",IF(VLOOKUP(LEFT(N958,10),'Universo_BK-BIT'!$A$5:$E$10005,2,0)="","X",VLOOKUP(LEFT(N958,10),'Universo_BK-BIT'!$A$5:$E$10005,2,0))),"X")</f>
        <v>BK</v>
      </c>
      <c r="Q958" s="12">
        <f>IFERROR(IF(P958="X","",VLOOKUP(LEFT(N958,10),'Universo_BK-BIT'!$A$5:$E$10005,3,0)),"")</f>
        <v>14</v>
      </c>
      <c r="R958" s="14" t="e">
        <f t="shared" si="43"/>
        <v>#REF!</v>
      </c>
      <c r="S958" s="14" t="e">
        <f t="shared" si="44"/>
        <v>#N/A</v>
      </c>
      <c r="T958" s="14"/>
      <c r="U958" s="14" t="str">
        <f ca="1">IFERROR(IF(P958="X",IF(VLOOKUP(B958,'Oficios_-_pend_criticas'!$C$3:$J$4739,5,0)="","",IF(VLOOKUP(B958,'Oficios_-_pend_criticas'!$C$3:$J$4739,7,0)="",IF(TODAY()&gt;VLOOKUP(B958,'Oficios_-_pend_criticas'!$C$3:$J$4739,5,0),"X",""),IF(VLOOKUP(B958,'Oficios_-_pend_criticas'!$C$3:$J$4739,7,0)&gt;VLOOKUP(B958,'Oficios_-_pend_criticas'!$C$3:$J$4739,5,0),"X",""))),""),"")</f>
        <v/>
      </c>
      <c r="V958" s="14" t="str">
        <f ca="1">IFERROR(IF(Q958=0,IF(VLOOKUP(B958,'Oficios_-_pend_criticas'!$C$3:$J$4739,5,0)="","",IF(VLOOKUP(B958,'Oficios_-_pend_criticas'!$C$3:$J$4739,7,0)="",IF(TODAY()&gt;VLOOKUP(B958,'Oficios_-_pend_criticas'!$C$3:$J$4739,5,0),"X",""),IF(VLOOKUP(B958,'Oficios_-_pend_criticas'!$C$3:$J$4739,7,0)&gt;VLOOKUP(B958,'Oficios_-_pend_criticas'!$C$3:$J$4739,5,0),"X",""))),""),"")</f>
        <v/>
      </c>
      <c r="W958" s="14" t="str">
        <f ca="1">IFERROR(IF(P958&lt;&gt;"X",IF(Q958&gt;0,IF(VLOOKUP(B958,'Oficios_-_pend_criticas'!$C$4:$J$4739,5,0)="","",IF(VLOOKUP(B958,'Oficios_-_pend_criticas'!$C$4:$J$4739,7,0)="",IF(TODAY()&gt;VLOOKUP(B958,'Oficios_-_pend_criticas'!$C$4:$J$4739,5,0),"X",""),IF(VLOOKUP(B958,'Oficios_-_pend_criticas'!$C$4:$J$4739,7,0)&gt;VLOOKUP(B958,'Oficios_-_pend_criticas'!$C$4:$J$4739,5,0),"X",""))),""),""),"")</f>
        <v/>
      </c>
    </row>
    <row r="959" spans="1:23" ht="36.75" hidden="1" customHeight="1" x14ac:dyDescent="0.25">
      <c r="A959" s="9" t="str">
        <f t="shared" si="42"/>
        <v/>
      </c>
      <c r="B959" s="10" t="s">
        <v>2290</v>
      </c>
      <c r="C959" s="11" t="e">
        <f>IF(B959="","",VLOOKUP(B959,#REF!,6,0))</f>
        <v>#REF!</v>
      </c>
      <c r="D959" s="12" t="e">
        <f>IF(B959="","",VLOOKUP(B959,#REF!,22,0))</f>
        <v>#REF!</v>
      </c>
      <c r="E959" s="10" t="e">
        <f>IF(B959="","",VLOOKUP(B959,Consultas_públicas!$A$376:$G$3879,7,0))</f>
        <v>#N/A</v>
      </c>
      <c r="F959" s="12" t="s">
        <v>2125</v>
      </c>
      <c r="G959" s="13">
        <v>43578</v>
      </c>
      <c r="H959" s="14" t="str">
        <f>IFERROR(IF(VLOOKUP(B959,'Oficios_-_pend_criticas'!$C$4:$D$4739,2,0)="","","X"),"")</f>
        <v/>
      </c>
      <c r="I959" s="12"/>
      <c r="J959" s="13"/>
      <c r="K959" s="10"/>
      <c r="L959" s="12" t="str">
        <f>IFERROR(VLOOKUP(B959,Retorno_da_RFB!$D$3:$I$6388,5,0),"")</f>
        <v>063</v>
      </c>
      <c r="M959" s="13">
        <f>IFERROR(VLOOKUP(B959,Retorno_da_RFB!$D$3:$I$6388,6,0),"")</f>
        <v>43593</v>
      </c>
      <c r="N959" s="10" t="str">
        <f>IFERROR(VLOOKUP(B959,Retorno_da_RFB!$D$3:$I$6388,3,0),"")</f>
        <v>8479.89.99</v>
      </c>
      <c r="O959" s="10" t="str">
        <f>IFERROR(VLOOKUP(B959,Retorno_da_RFB!$D$3:$I$6388,4,0),"")</f>
        <v>Conectores articuláveis para absorção dos movimentos entre tubos (risers) e plataformas de extração de petróleo e gás, com estrutura externa de aço e dispositivo interno composto de aço e material elastómero, com diâmetro externo compreendido de 4,5 a 24 polegadas, capazes de executar movimentos angulares compreendidos entre -30° e + 30° e suportar pressão compreendida de 125 a 15.000PSI.</v>
      </c>
      <c r="P959" s="12" t="str">
        <f>IFERROR(IF(N959="","",IF(VLOOKUP(LEFT(N959,10),'Universo_BK-BIT'!$A$5:$E$10005,2,0)="","X",VLOOKUP(LEFT(N959,10),'Universo_BK-BIT'!$A$5:$E$10005,2,0))),"X")</f>
        <v>BK</v>
      </c>
      <c r="Q959" s="12">
        <f>IFERROR(IF(P959="X","",VLOOKUP(LEFT(N959,10),'Universo_BK-BIT'!$A$5:$E$10005,3,0)),"")</f>
        <v>14</v>
      </c>
      <c r="R959" s="14" t="e">
        <f t="shared" si="43"/>
        <v>#REF!</v>
      </c>
      <c r="S959" s="14" t="e">
        <f t="shared" si="44"/>
        <v>#N/A</v>
      </c>
      <c r="T959" s="14"/>
      <c r="U959" s="14" t="str">
        <f ca="1">IFERROR(IF(P959="X",IF(VLOOKUP(B959,'Oficios_-_pend_criticas'!$C$3:$J$4739,5,0)="","",IF(VLOOKUP(B959,'Oficios_-_pend_criticas'!$C$3:$J$4739,7,0)="",IF(TODAY()&gt;VLOOKUP(B959,'Oficios_-_pend_criticas'!$C$3:$J$4739,5,0),"X",""),IF(VLOOKUP(B959,'Oficios_-_pend_criticas'!$C$3:$J$4739,7,0)&gt;VLOOKUP(B959,'Oficios_-_pend_criticas'!$C$3:$J$4739,5,0),"X",""))),""),"")</f>
        <v/>
      </c>
      <c r="V959" s="14" t="str">
        <f ca="1">IFERROR(IF(Q959=0,IF(VLOOKUP(B959,'Oficios_-_pend_criticas'!$C$3:$J$4739,5,0)="","",IF(VLOOKUP(B959,'Oficios_-_pend_criticas'!$C$3:$J$4739,7,0)="",IF(TODAY()&gt;VLOOKUP(B959,'Oficios_-_pend_criticas'!$C$3:$J$4739,5,0),"X",""),IF(VLOOKUP(B959,'Oficios_-_pend_criticas'!$C$3:$J$4739,7,0)&gt;VLOOKUP(B959,'Oficios_-_pend_criticas'!$C$3:$J$4739,5,0),"X",""))),""),"")</f>
        <v/>
      </c>
      <c r="W959" s="14" t="str">
        <f ca="1">IFERROR(IF(P959&lt;&gt;"X",IF(Q959&gt;0,IF(VLOOKUP(B959,'Oficios_-_pend_criticas'!$C$4:$J$4739,5,0)="","",IF(VLOOKUP(B959,'Oficios_-_pend_criticas'!$C$4:$J$4739,7,0)="",IF(TODAY()&gt;VLOOKUP(B959,'Oficios_-_pend_criticas'!$C$4:$J$4739,5,0),"X",""),IF(VLOOKUP(B959,'Oficios_-_pend_criticas'!$C$4:$J$4739,7,0)&gt;VLOOKUP(B959,'Oficios_-_pend_criticas'!$C$4:$J$4739,5,0),"X",""))),""),""),"")</f>
        <v/>
      </c>
    </row>
    <row r="960" spans="1:23" ht="36.75" hidden="1" customHeight="1" x14ac:dyDescent="0.25">
      <c r="A960" s="9" t="str">
        <f t="shared" si="42"/>
        <v/>
      </c>
      <c r="B960" s="10" t="s">
        <v>2292</v>
      </c>
      <c r="C960" s="11" t="e">
        <f>IF(B960="","",VLOOKUP(B960,#REF!,6,0))</f>
        <v>#REF!</v>
      </c>
      <c r="D960" s="12" t="e">
        <f>IF(B960="","",VLOOKUP(B960,#REF!,22,0))</f>
        <v>#REF!</v>
      </c>
      <c r="E960" s="10" t="e">
        <f>IF(B960="","",VLOOKUP(B960,Consultas_públicas!$A$376:$G$3879,7,0))</f>
        <v>#N/A</v>
      </c>
      <c r="F960" s="12" t="s">
        <v>2125</v>
      </c>
      <c r="G960" s="13">
        <v>43578</v>
      </c>
      <c r="H960" s="14" t="str">
        <f>IFERROR(IF(VLOOKUP(B960,'Oficios_-_pend_criticas'!$C$4:$D$4739,2,0)="","","X"),"")</f>
        <v/>
      </c>
      <c r="I960" s="12"/>
      <c r="J960" s="13"/>
      <c r="K960" s="10"/>
      <c r="L960" s="12" t="str">
        <f>IFERROR(VLOOKUP(B960,Retorno_da_RFB!$D$3:$I$6388,5,0),"")</f>
        <v>063</v>
      </c>
      <c r="M960" s="13">
        <f>IFERROR(VLOOKUP(B960,Retorno_da_RFB!$D$3:$I$6388,6,0),"")</f>
        <v>43593</v>
      </c>
      <c r="N960" s="10" t="str">
        <f>IFERROR(VLOOKUP(B960,Retorno_da_RFB!$D$3:$I$6388,3,0),"")</f>
        <v>8477.10.29</v>
      </c>
      <c r="O960" s="10" t="str">
        <f>IFERROR(VLOOKUP(B960,Retorno_da_RFB!$D$3:$I$6388,4,0),"")</f>
        <v>Injetoras horizontais bicolores para materiais termoplásticos, máquina de moldar por injeção com unidade de injeção dupla, sendo, unidade 1 com diâmetro de rosca da superior ou igual a 35mm e volume de injeção superior a 160cm³ e unidade 2 com diâmetro da rosca superior ou igual a 60mm e volume de injeção superior a 600cm³ , com servomotor, controlador logico programável, alimentador e secador.</v>
      </c>
      <c r="P960" s="12" t="str">
        <f>IFERROR(IF(N960="","",IF(VLOOKUP(LEFT(N960,10),'Universo_BK-BIT'!$A$5:$E$10005,2,0)="","X",VLOOKUP(LEFT(N960,10),'Universo_BK-BIT'!$A$5:$E$10005,2,0))),"X")</f>
        <v>BK</v>
      </c>
      <c r="Q960" s="12">
        <f>IFERROR(IF(P960="X","",VLOOKUP(LEFT(N960,10),'Universo_BK-BIT'!$A$5:$E$10005,3,0)),"")</f>
        <v>14</v>
      </c>
      <c r="R960" s="14" t="e">
        <f t="shared" si="43"/>
        <v>#REF!</v>
      </c>
      <c r="S960" s="14" t="e">
        <f t="shared" si="44"/>
        <v>#N/A</v>
      </c>
      <c r="T960" s="14"/>
      <c r="U960" s="14" t="str">
        <f ca="1">IFERROR(IF(P960="X",IF(VLOOKUP(B960,'Oficios_-_pend_criticas'!$C$3:$J$4739,5,0)="","",IF(VLOOKUP(B960,'Oficios_-_pend_criticas'!$C$3:$J$4739,7,0)="",IF(TODAY()&gt;VLOOKUP(B960,'Oficios_-_pend_criticas'!$C$3:$J$4739,5,0),"X",""),IF(VLOOKUP(B960,'Oficios_-_pend_criticas'!$C$3:$J$4739,7,0)&gt;VLOOKUP(B960,'Oficios_-_pend_criticas'!$C$3:$J$4739,5,0),"X",""))),""),"")</f>
        <v/>
      </c>
      <c r="V960" s="14" t="str">
        <f ca="1">IFERROR(IF(Q960=0,IF(VLOOKUP(B960,'Oficios_-_pend_criticas'!$C$3:$J$4739,5,0)="","",IF(VLOOKUP(B960,'Oficios_-_pend_criticas'!$C$3:$J$4739,7,0)="",IF(TODAY()&gt;VLOOKUP(B960,'Oficios_-_pend_criticas'!$C$3:$J$4739,5,0),"X",""),IF(VLOOKUP(B960,'Oficios_-_pend_criticas'!$C$3:$J$4739,7,0)&gt;VLOOKUP(B960,'Oficios_-_pend_criticas'!$C$3:$J$4739,5,0),"X",""))),""),"")</f>
        <v/>
      </c>
      <c r="W960" s="14" t="str">
        <f ca="1">IFERROR(IF(P960&lt;&gt;"X",IF(Q960&gt;0,IF(VLOOKUP(B960,'Oficios_-_pend_criticas'!$C$4:$J$4739,5,0)="","",IF(VLOOKUP(B960,'Oficios_-_pend_criticas'!$C$4:$J$4739,7,0)="",IF(TODAY()&gt;VLOOKUP(B960,'Oficios_-_pend_criticas'!$C$4:$J$4739,5,0),"X",""),IF(VLOOKUP(B960,'Oficios_-_pend_criticas'!$C$4:$J$4739,7,0)&gt;VLOOKUP(B960,'Oficios_-_pend_criticas'!$C$4:$J$4739,5,0),"X",""))),""),""),"")</f>
        <v/>
      </c>
    </row>
    <row r="961" spans="1:23" ht="36.75" hidden="1" customHeight="1" x14ac:dyDescent="0.25">
      <c r="A961" s="9" t="str">
        <f t="shared" si="42"/>
        <v/>
      </c>
      <c r="B961" s="10" t="s">
        <v>2294</v>
      </c>
      <c r="C961" s="11" t="e">
        <f>IF(B961="","",VLOOKUP(B961,#REF!,6,0))</f>
        <v>#REF!</v>
      </c>
      <c r="D961" s="12" t="e">
        <f>IF(B961="","",VLOOKUP(B961,#REF!,22,0))</f>
        <v>#REF!</v>
      </c>
      <c r="E961" s="10" t="e">
        <f>IF(B961="","",VLOOKUP(B961,Consultas_públicas!$A$376:$G$3879,7,0))</f>
        <v>#N/A</v>
      </c>
      <c r="F961" s="12" t="s">
        <v>2125</v>
      </c>
      <c r="G961" s="13">
        <v>43578</v>
      </c>
      <c r="H961" s="14" t="str">
        <f>IFERROR(IF(VLOOKUP(B961,'Oficios_-_pend_criticas'!$C$4:$D$4739,2,0)="","","X"),"")</f>
        <v/>
      </c>
      <c r="I961" s="12"/>
      <c r="J961" s="13"/>
      <c r="K961" s="10"/>
      <c r="L961" s="12" t="str">
        <f>IFERROR(VLOOKUP(B961,Retorno_da_RFB!$D$3:$I$6388,5,0),"")</f>
        <v>063</v>
      </c>
      <c r="M961" s="13">
        <f>IFERROR(VLOOKUP(B961,Retorno_da_RFB!$D$3:$I$6388,6,0),"")</f>
        <v>43593</v>
      </c>
      <c r="N961" s="10" t="str">
        <f>IFERROR(VLOOKUP(B961,Retorno_da_RFB!$D$3:$I$6388,3,0),"")</f>
        <v>8424.89.90</v>
      </c>
      <c r="O961" s="10" t="str">
        <f>IFERROR(VLOOKUP(B961,Retorno_da_RFB!$D$3:$I$6388,4,0),"")</f>
        <v>Aplicadores de adesivo líquidos, simultaneamente, nas duas faces das lâminas de madeira, com largura máxima de aplicação de 600 ou 1.300mm, com altura máxima de 60mm.</v>
      </c>
      <c r="P961" s="12" t="str">
        <f>IFERROR(IF(N961="","",IF(VLOOKUP(LEFT(N961,10),'Universo_BK-BIT'!$A$5:$E$10005,2,0)="","X",VLOOKUP(LEFT(N961,10),'Universo_BK-BIT'!$A$5:$E$10005,2,0))),"X")</f>
        <v>BK</v>
      </c>
      <c r="Q961" s="12">
        <f>IFERROR(IF(P961="X","",VLOOKUP(LEFT(N961,10),'Universo_BK-BIT'!$A$5:$E$10005,3,0)),"")</f>
        <v>14</v>
      </c>
      <c r="R961" s="14" t="e">
        <f t="shared" si="43"/>
        <v>#REF!</v>
      </c>
      <c r="S961" s="14" t="e">
        <f t="shared" si="44"/>
        <v>#N/A</v>
      </c>
      <c r="T961" s="14"/>
      <c r="U961" s="14" t="str">
        <f ca="1">IFERROR(IF(P961="X",IF(VLOOKUP(B961,'Oficios_-_pend_criticas'!$C$3:$J$4739,5,0)="","",IF(VLOOKUP(B961,'Oficios_-_pend_criticas'!$C$3:$J$4739,7,0)="",IF(TODAY()&gt;VLOOKUP(B961,'Oficios_-_pend_criticas'!$C$3:$J$4739,5,0),"X",""),IF(VLOOKUP(B961,'Oficios_-_pend_criticas'!$C$3:$J$4739,7,0)&gt;VLOOKUP(B961,'Oficios_-_pend_criticas'!$C$3:$J$4739,5,0),"X",""))),""),"")</f>
        <v/>
      </c>
      <c r="V961" s="14" t="str">
        <f ca="1">IFERROR(IF(Q961=0,IF(VLOOKUP(B961,'Oficios_-_pend_criticas'!$C$3:$J$4739,5,0)="","",IF(VLOOKUP(B961,'Oficios_-_pend_criticas'!$C$3:$J$4739,7,0)="",IF(TODAY()&gt;VLOOKUP(B961,'Oficios_-_pend_criticas'!$C$3:$J$4739,5,0),"X",""),IF(VLOOKUP(B961,'Oficios_-_pend_criticas'!$C$3:$J$4739,7,0)&gt;VLOOKUP(B961,'Oficios_-_pend_criticas'!$C$3:$J$4739,5,0),"X",""))),""),"")</f>
        <v/>
      </c>
      <c r="W961" s="14" t="str">
        <f ca="1">IFERROR(IF(P961&lt;&gt;"X",IF(Q961&gt;0,IF(VLOOKUP(B961,'Oficios_-_pend_criticas'!$C$4:$J$4739,5,0)="","",IF(VLOOKUP(B961,'Oficios_-_pend_criticas'!$C$4:$J$4739,7,0)="",IF(TODAY()&gt;VLOOKUP(B961,'Oficios_-_pend_criticas'!$C$4:$J$4739,5,0),"X",""),IF(VLOOKUP(B961,'Oficios_-_pend_criticas'!$C$4:$J$4739,7,0)&gt;VLOOKUP(B961,'Oficios_-_pend_criticas'!$C$4:$J$4739,5,0),"X",""))),""),""),"")</f>
        <v/>
      </c>
    </row>
    <row r="962" spans="1:23" ht="36.75" hidden="1" customHeight="1" x14ac:dyDescent="0.25">
      <c r="A962" s="9" t="str">
        <f t="shared" si="42"/>
        <v/>
      </c>
      <c r="B962" s="10" t="s">
        <v>2296</v>
      </c>
      <c r="C962" s="11" t="e">
        <f>IF(B962="","",VLOOKUP(B962,#REF!,6,0))</f>
        <v>#REF!</v>
      </c>
      <c r="D962" s="12" t="e">
        <f>IF(B962="","",VLOOKUP(B962,#REF!,22,0))</f>
        <v>#REF!</v>
      </c>
      <c r="E962" s="10" t="e">
        <f>IF(B962="","",VLOOKUP(B962,Consultas_públicas!$A$376:$G$3879,7,0))</f>
        <v>#N/A</v>
      </c>
      <c r="F962" s="12" t="s">
        <v>2125</v>
      </c>
      <c r="G962" s="13">
        <v>43578</v>
      </c>
      <c r="H962" s="14" t="str">
        <f>IFERROR(IF(VLOOKUP(B962,'Oficios_-_pend_criticas'!$C$4:$D$4739,2,0)="","","X"),"")</f>
        <v/>
      </c>
      <c r="I962" s="12"/>
      <c r="J962" s="13"/>
      <c r="K962" s="10"/>
      <c r="L962" s="12" t="str">
        <f>IFERROR(VLOOKUP(B962,Retorno_da_RFB!$D$3:$I$6388,5,0),"")</f>
        <v>063</v>
      </c>
      <c r="M962" s="13">
        <f>IFERROR(VLOOKUP(B962,Retorno_da_RFB!$D$3:$I$6388,6,0),"")</f>
        <v>43593</v>
      </c>
      <c r="N962" s="10" t="str">
        <f>IFERROR(VLOOKUP(B962,Retorno_da_RFB!$D$3:$I$6388,3,0),"")</f>
        <v>8543.70.99</v>
      </c>
      <c r="O962" s="10" t="str">
        <f>IFERROR(VLOOKUP(B962,Retorno_da_RFB!$D$3:$I$6388,4,0),"")</f>
        <v>Unidades de controle para cabeçote de escaneamento motorizado de sistema de detecção de ferramentas ou objetos, comunicação Fieldbus tipo Profinet/Profibus/Ethernet/Ethernet-IP, porta de configuração mini-USB, 3 entradas de controle digitais, 2 saídas a relé, alimentação 24VDC e 4 LEDs para diagnóstico.</v>
      </c>
      <c r="P962" s="12" t="str">
        <f>IFERROR(IF(N962="","",IF(VLOOKUP(LEFT(N962,10),'Universo_BK-BIT'!$A$5:$E$10005,2,0)="","X",VLOOKUP(LEFT(N962,10),'Universo_BK-BIT'!$A$5:$E$10005,2,0))),"X")</f>
        <v>BIT</v>
      </c>
      <c r="Q962" s="12">
        <f>IFERROR(IF(P962="X","",VLOOKUP(LEFT(N962,10),'Universo_BK-BIT'!$A$5:$E$10005,3,0)),"")</f>
        <v>12</v>
      </c>
      <c r="R962" s="14" t="e">
        <f t="shared" si="43"/>
        <v>#REF!</v>
      </c>
      <c r="S962" s="14" t="e">
        <f t="shared" si="44"/>
        <v>#N/A</v>
      </c>
      <c r="T962" s="14"/>
      <c r="U962" s="14" t="str">
        <f ca="1">IFERROR(IF(P962="X",IF(VLOOKUP(B962,'Oficios_-_pend_criticas'!$C$3:$J$4739,5,0)="","",IF(VLOOKUP(B962,'Oficios_-_pend_criticas'!$C$3:$J$4739,7,0)="",IF(TODAY()&gt;VLOOKUP(B962,'Oficios_-_pend_criticas'!$C$3:$J$4739,5,0),"X",""),IF(VLOOKUP(B962,'Oficios_-_pend_criticas'!$C$3:$J$4739,7,0)&gt;VLOOKUP(B962,'Oficios_-_pend_criticas'!$C$3:$J$4739,5,0),"X",""))),""),"")</f>
        <v/>
      </c>
      <c r="V962" s="14" t="str">
        <f ca="1">IFERROR(IF(Q962=0,IF(VLOOKUP(B962,'Oficios_-_pend_criticas'!$C$3:$J$4739,5,0)="","",IF(VLOOKUP(B962,'Oficios_-_pend_criticas'!$C$3:$J$4739,7,0)="",IF(TODAY()&gt;VLOOKUP(B962,'Oficios_-_pend_criticas'!$C$3:$J$4739,5,0),"X",""),IF(VLOOKUP(B962,'Oficios_-_pend_criticas'!$C$3:$J$4739,7,0)&gt;VLOOKUP(B962,'Oficios_-_pend_criticas'!$C$3:$J$4739,5,0),"X",""))),""),"")</f>
        <v/>
      </c>
      <c r="W962" s="14" t="str">
        <f ca="1">IFERROR(IF(P962&lt;&gt;"X",IF(Q962&gt;0,IF(VLOOKUP(B962,'Oficios_-_pend_criticas'!$C$4:$J$4739,5,0)="","",IF(VLOOKUP(B962,'Oficios_-_pend_criticas'!$C$4:$J$4739,7,0)="",IF(TODAY()&gt;VLOOKUP(B962,'Oficios_-_pend_criticas'!$C$4:$J$4739,5,0),"X",""),IF(VLOOKUP(B962,'Oficios_-_pend_criticas'!$C$4:$J$4739,7,0)&gt;VLOOKUP(B962,'Oficios_-_pend_criticas'!$C$4:$J$4739,5,0),"X",""))),""),""),"")</f>
        <v/>
      </c>
    </row>
    <row r="963" spans="1:23" ht="36.75" hidden="1" customHeight="1" x14ac:dyDescent="0.25">
      <c r="A963" s="9" t="str">
        <f t="shared" ref="A963:A1026" si="45">IF(COUNTIF(B:B,B963)&gt;1,"X","")</f>
        <v/>
      </c>
      <c r="B963" s="10" t="s">
        <v>2297</v>
      </c>
      <c r="C963" s="11" t="e">
        <f>IF(B963="","",VLOOKUP(B963,#REF!,6,0))</f>
        <v>#REF!</v>
      </c>
      <c r="D963" s="12" t="e">
        <f>IF(B963="","",VLOOKUP(B963,#REF!,22,0))</f>
        <v>#REF!</v>
      </c>
      <c r="E963" s="10" t="e">
        <f>IF(B963="","",VLOOKUP(B963,Consultas_públicas!$A$376:$G$3879,7,0))</f>
        <v>#N/A</v>
      </c>
      <c r="F963" s="12" t="s">
        <v>2125</v>
      </c>
      <c r="G963" s="13">
        <v>43578</v>
      </c>
      <c r="H963" s="14" t="str">
        <f>IFERROR(IF(VLOOKUP(B963,'Oficios_-_pend_criticas'!$C$4:$D$4739,2,0)="","","X"),"")</f>
        <v/>
      </c>
      <c r="I963" s="12"/>
      <c r="J963" s="13"/>
      <c r="K963" s="10"/>
      <c r="L963" s="12" t="str">
        <f>IFERROR(VLOOKUP(B963,Retorno_da_RFB!$D$3:$I$6388,5,0),"")</f>
        <v>063</v>
      </c>
      <c r="M963" s="13">
        <f>IFERROR(VLOOKUP(B963,Retorno_da_RFB!$D$3:$I$6388,6,0),"")</f>
        <v>43593</v>
      </c>
      <c r="N963" s="10" t="str">
        <f>IFERROR(VLOOKUP(B963,Retorno_da_RFB!$D$3:$I$6388,3,0),"")</f>
        <v>8421.21.00</v>
      </c>
      <c r="O963" s="10" t="str">
        <f>IFERROR(VLOOKUP(B963,Retorno_da_RFB!$D$3:$I$6388,4,0),"")</f>
        <v>Módulo de ultrafiltração para tratamento de água para setor industrial, com exposição máxima ao Cloro de até 1.000.000mg.h/l, área nominal de filtração de 21,1m², faixa de temperatura operacional entre 0 e 35°C, sentido do fluxo de filtração de fora para dentro e operação submersa com pressão transmembrana de ± 150kPa @ ≤ 30 °C, composto por membranas de fibras ocas de fluoreto de polivinilideno (PVDF) com tamanho nominal de poro de 0,04µm, dispositivo para introdução de ar no módulo e saída de filtrado, tubo para condução do ar, dispositivo de armazenagem do ar para geração de pulsos irregulares e conjunto de elementos para montagem e conexão do módulo.</v>
      </c>
      <c r="P963" s="12" t="str">
        <f>IFERROR(IF(N963="","",IF(VLOOKUP(LEFT(N963,10),'Universo_BK-BIT'!$A$5:$E$10005,2,0)="","X",VLOOKUP(LEFT(N963,10),'Universo_BK-BIT'!$A$5:$E$10005,2,0))),"X")</f>
        <v>BK</v>
      </c>
      <c r="Q963" s="12">
        <f>IFERROR(IF(P963="X","",VLOOKUP(LEFT(N963,10),'Universo_BK-BIT'!$A$5:$E$10005,3,0)),"")</f>
        <v>14</v>
      </c>
      <c r="R963" s="14" t="e">
        <f t="shared" ref="R963:R1026" si="46">IF(N963="","",IF(LEFT(N963,10)=LEFT(D963,10),"","X"))</f>
        <v>#REF!</v>
      </c>
      <c r="S963" s="14" t="e">
        <f t="shared" ref="S963:S1026" si="47">IF(O963="","",IF(LEN(O963)&lt;=LEN(E963)+2,IF(LEN(O963)&gt;=LEN(E963)-2,"","X"),"X"))</f>
        <v>#N/A</v>
      </c>
      <c r="T963" s="14"/>
      <c r="U963" s="14" t="str">
        <f ca="1">IFERROR(IF(P963="X",IF(VLOOKUP(B963,'Oficios_-_pend_criticas'!$C$3:$J$4739,5,0)="","",IF(VLOOKUP(B963,'Oficios_-_pend_criticas'!$C$3:$J$4739,7,0)="",IF(TODAY()&gt;VLOOKUP(B963,'Oficios_-_pend_criticas'!$C$3:$J$4739,5,0),"X",""),IF(VLOOKUP(B963,'Oficios_-_pend_criticas'!$C$3:$J$4739,7,0)&gt;VLOOKUP(B963,'Oficios_-_pend_criticas'!$C$3:$J$4739,5,0),"X",""))),""),"")</f>
        <v/>
      </c>
      <c r="V963" s="14" t="str">
        <f ca="1">IFERROR(IF(Q963=0,IF(VLOOKUP(B963,'Oficios_-_pend_criticas'!$C$3:$J$4739,5,0)="","",IF(VLOOKUP(B963,'Oficios_-_pend_criticas'!$C$3:$J$4739,7,0)="",IF(TODAY()&gt;VLOOKUP(B963,'Oficios_-_pend_criticas'!$C$3:$J$4739,5,0),"X",""),IF(VLOOKUP(B963,'Oficios_-_pend_criticas'!$C$3:$J$4739,7,0)&gt;VLOOKUP(B963,'Oficios_-_pend_criticas'!$C$3:$J$4739,5,0),"X",""))),""),"")</f>
        <v/>
      </c>
      <c r="W963" s="14" t="str">
        <f ca="1">IFERROR(IF(P963&lt;&gt;"X",IF(Q963&gt;0,IF(VLOOKUP(B963,'Oficios_-_pend_criticas'!$C$4:$J$4739,5,0)="","",IF(VLOOKUP(B963,'Oficios_-_pend_criticas'!$C$4:$J$4739,7,0)="",IF(TODAY()&gt;VLOOKUP(B963,'Oficios_-_pend_criticas'!$C$4:$J$4739,5,0),"X",""),IF(VLOOKUP(B963,'Oficios_-_pend_criticas'!$C$4:$J$4739,7,0)&gt;VLOOKUP(B963,'Oficios_-_pend_criticas'!$C$4:$J$4739,5,0),"X",""))),""),""),"")</f>
        <v/>
      </c>
    </row>
    <row r="964" spans="1:23" ht="36.75" hidden="1" customHeight="1" x14ac:dyDescent="0.25">
      <c r="A964" s="9" t="str">
        <f t="shared" si="45"/>
        <v/>
      </c>
      <c r="B964" s="10" t="s">
        <v>2299</v>
      </c>
      <c r="C964" s="11" t="e">
        <f>IF(B964="","",VLOOKUP(B964,#REF!,6,0))</f>
        <v>#REF!</v>
      </c>
      <c r="D964" s="12" t="e">
        <f>IF(B964="","",VLOOKUP(B964,#REF!,22,0))</f>
        <v>#REF!</v>
      </c>
      <c r="E964" s="10" t="e">
        <f>IF(B964="","",VLOOKUP(B964,Consultas_públicas!$A$376:$G$3879,7,0))</f>
        <v>#N/A</v>
      </c>
      <c r="F964" s="12" t="s">
        <v>2125</v>
      </c>
      <c r="G964" s="13">
        <v>43578</v>
      </c>
      <c r="H964" s="14" t="str">
        <f>IFERROR(IF(VLOOKUP(B964,'Oficios_-_pend_criticas'!$C$4:$D$4739,2,0)="","","X"),"")</f>
        <v/>
      </c>
      <c r="I964" s="12"/>
      <c r="J964" s="13"/>
      <c r="K964" s="10"/>
      <c r="L964" s="12" t="str">
        <f>IFERROR(VLOOKUP(B964,Retorno_da_RFB!$D$3:$I$6388,5,0),"")</f>
        <v>063</v>
      </c>
      <c r="M964" s="13">
        <f>IFERROR(VLOOKUP(B964,Retorno_da_RFB!$D$3:$I$6388,6,0),"")</f>
        <v>43593</v>
      </c>
      <c r="N964" s="10" t="str">
        <f>IFERROR(VLOOKUP(B964,Retorno_da_RFB!$D$3:$I$6388,3,0),"")</f>
        <v>8480.71.00</v>
      </c>
      <c r="O964" s="10" t="str">
        <f>IFERROR(VLOOKUP(B964,Retorno_da_RFB!$D$3:$I$6388,4,0),"")</f>
        <v>Moldes de injeção de 128 cavidades (cold half) e suas respectivas peças de reposição intercambiáveis, distância entre centros de cavidade  50 (V) x 84 (H) mm, confeccionados em aço especial e anticorrosivo, com tratamento de carbono nos cones dos “neck rings” e flanges das cavidades (tecnologia “long life”) para aumento da resistência ao desgaste, para fabricação de pré-formas de polietileno de tereftalato (PET) de 18g com variação de peso máxima de +/- 0,3g e diâmetro do gargalo de 28mm, a um tempo de ciclo de 11,9 segundos e tolerância de +/- 0,5 segundos, capacidade de produção de 38.720 pré-formas/hora, dotados de sistema para extração de pré-formas contendo : placa de retirada, placa de transferência giratória e bloco de resfriamento pós-molde com 03 estágios, projetados e desenvolvidos especificamente para uso em máquinas injetoras 3.500kN, acompanhado de conjunto de 128 machos e tubos de refrigeração intercambiáveis para fabricação de pré-formas de PET de 15g e diâmetro do gargalo de 28 mm, capacidade de produção de 49.020 pré-formas/hora a um ciclo de 9,4s e tolerância de +/-0,5 segundos, com respectivas peças de reposição.</v>
      </c>
      <c r="P964" s="12" t="str">
        <f>IFERROR(IF(N964="","",IF(VLOOKUP(LEFT(N964,10),'Universo_BK-BIT'!$A$5:$E$10005,2,0)="","X",VLOOKUP(LEFT(N964,10),'Universo_BK-BIT'!$A$5:$E$10005,2,0))),"X")</f>
        <v>BK</v>
      </c>
      <c r="Q964" s="12">
        <f>IFERROR(IF(P964="X","",VLOOKUP(LEFT(N964,10),'Universo_BK-BIT'!$A$5:$E$10005,3,0)),"")</f>
        <v>14</v>
      </c>
      <c r="R964" s="14" t="e">
        <f t="shared" si="46"/>
        <v>#REF!</v>
      </c>
      <c r="S964" s="14" t="e">
        <f t="shared" si="47"/>
        <v>#N/A</v>
      </c>
      <c r="T964" s="14"/>
      <c r="U964" s="14" t="str">
        <f ca="1">IFERROR(IF(P964="X",IF(VLOOKUP(B964,'Oficios_-_pend_criticas'!$C$3:$J$4739,5,0)="","",IF(VLOOKUP(B964,'Oficios_-_pend_criticas'!$C$3:$J$4739,7,0)="",IF(TODAY()&gt;VLOOKUP(B964,'Oficios_-_pend_criticas'!$C$3:$J$4739,5,0),"X",""),IF(VLOOKUP(B964,'Oficios_-_pend_criticas'!$C$3:$J$4739,7,0)&gt;VLOOKUP(B964,'Oficios_-_pend_criticas'!$C$3:$J$4739,5,0),"X",""))),""),"")</f>
        <v/>
      </c>
      <c r="V964" s="14" t="str">
        <f ca="1">IFERROR(IF(Q964=0,IF(VLOOKUP(B964,'Oficios_-_pend_criticas'!$C$3:$J$4739,5,0)="","",IF(VLOOKUP(B964,'Oficios_-_pend_criticas'!$C$3:$J$4739,7,0)="",IF(TODAY()&gt;VLOOKUP(B964,'Oficios_-_pend_criticas'!$C$3:$J$4739,5,0),"X",""),IF(VLOOKUP(B964,'Oficios_-_pend_criticas'!$C$3:$J$4739,7,0)&gt;VLOOKUP(B964,'Oficios_-_pend_criticas'!$C$3:$J$4739,5,0),"X",""))),""),"")</f>
        <v/>
      </c>
      <c r="W964" s="14" t="str">
        <f ca="1">IFERROR(IF(P964&lt;&gt;"X",IF(Q964&gt;0,IF(VLOOKUP(B964,'Oficios_-_pend_criticas'!$C$4:$J$4739,5,0)="","",IF(VLOOKUP(B964,'Oficios_-_pend_criticas'!$C$4:$J$4739,7,0)="",IF(TODAY()&gt;VLOOKUP(B964,'Oficios_-_pend_criticas'!$C$4:$J$4739,5,0),"X",""),IF(VLOOKUP(B964,'Oficios_-_pend_criticas'!$C$4:$J$4739,7,0)&gt;VLOOKUP(B964,'Oficios_-_pend_criticas'!$C$4:$J$4739,5,0),"X",""))),""),""),"")</f>
        <v/>
      </c>
    </row>
    <row r="965" spans="1:23" ht="36.75" hidden="1" customHeight="1" x14ac:dyDescent="0.25">
      <c r="A965" s="9" t="str">
        <f t="shared" si="45"/>
        <v/>
      </c>
      <c r="B965" s="10" t="s">
        <v>2301</v>
      </c>
      <c r="C965" s="11" t="e">
        <f>IF(B965="","",VLOOKUP(B965,#REF!,6,0))</f>
        <v>#REF!</v>
      </c>
      <c r="D965" s="12" t="e">
        <f>IF(B965="","",VLOOKUP(B965,#REF!,22,0))</f>
        <v>#REF!</v>
      </c>
      <c r="E965" s="10" t="e">
        <f>IF(B965="","",VLOOKUP(B965,Consultas_públicas!$A$376:$G$3879,7,0))</f>
        <v>#N/A</v>
      </c>
      <c r="F965" s="12" t="s">
        <v>2125</v>
      </c>
      <c r="G965" s="13">
        <v>43578</v>
      </c>
      <c r="H965" s="14" t="str">
        <f>IFERROR(IF(VLOOKUP(B965,'Oficios_-_pend_criticas'!$C$4:$D$4739,2,0)="","","X"),"")</f>
        <v/>
      </c>
      <c r="I965" s="12"/>
      <c r="J965" s="13"/>
      <c r="K965" s="10"/>
      <c r="L965" s="12" t="str">
        <f>IFERROR(VLOOKUP(B965,Retorno_da_RFB!$D$3:$I$6388,5,0),"")</f>
        <v>063</v>
      </c>
      <c r="M965" s="13">
        <f>IFERROR(VLOOKUP(B965,Retorno_da_RFB!$D$3:$I$6388,6,0),"")</f>
        <v>43593</v>
      </c>
      <c r="N965" s="10" t="str">
        <f>IFERROR(VLOOKUP(B965,Retorno_da_RFB!$D$3:$I$6388,3,0),"")</f>
        <v>8427.10.19</v>
      </c>
      <c r="O965" s="10" t="str">
        <f>IFERROR(VLOOKUP(B965,Retorno_da_RFB!$D$3:$I$6388,4,0),"")</f>
        <v>Empilhadeiras retráteis autopropulsadas de motor elétrico para movimentação de carga, equipada com dispositivo de elevação com capacidade de carga entre 1.000 e 4.500kg, com altura de elevação da torre de 8.5m com deslocamento lateral e protetor de carga de 1.200mm e garfos de 1.200mm.</v>
      </c>
      <c r="P965" s="12" t="str">
        <f>IFERROR(IF(N965="","",IF(VLOOKUP(LEFT(N965,10),'Universo_BK-BIT'!$A$5:$E$10005,2,0)="","X",VLOOKUP(LEFT(N965,10),'Universo_BK-BIT'!$A$5:$E$10005,2,0))),"X")</f>
        <v>BK</v>
      </c>
      <c r="Q965" s="12">
        <f>IFERROR(IF(P965="X","",VLOOKUP(LEFT(N965,10),'Universo_BK-BIT'!$A$5:$E$10005,3,0)),"")</f>
        <v>14</v>
      </c>
      <c r="R965" s="14" t="e">
        <f t="shared" si="46"/>
        <v>#REF!</v>
      </c>
      <c r="S965" s="14" t="e">
        <f t="shared" si="47"/>
        <v>#N/A</v>
      </c>
      <c r="T965" s="14"/>
      <c r="U965" s="14" t="str">
        <f ca="1">IFERROR(IF(P965="X",IF(VLOOKUP(B965,'Oficios_-_pend_criticas'!$C$3:$J$4739,5,0)="","",IF(VLOOKUP(B965,'Oficios_-_pend_criticas'!$C$3:$J$4739,7,0)="",IF(TODAY()&gt;VLOOKUP(B965,'Oficios_-_pend_criticas'!$C$3:$J$4739,5,0),"X",""),IF(VLOOKUP(B965,'Oficios_-_pend_criticas'!$C$3:$J$4739,7,0)&gt;VLOOKUP(B965,'Oficios_-_pend_criticas'!$C$3:$J$4739,5,0),"X",""))),""),"")</f>
        <v/>
      </c>
      <c r="V965" s="14" t="str">
        <f ca="1">IFERROR(IF(Q965=0,IF(VLOOKUP(B965,'Oficios_-_pend_criticas'!$C$3:$J$4739,5,0)="","",IF(VLOOKUP(B965,'Oficios_-_pend_criticas'!$C$3:$J$4739,7,0)="",IF(TODAY()&gt;VLOOKUP(B965,'Oficios_-_pend_criticas'!$C$3:$J$4739,5,0),"X",""),IF(VLOOKUP(B965,'Oficios_-_pend_criticas'!$C$3:$J$4739,7,0)&gt;VLOOKUP(B965,'Oficios_-_pend_criticas'!$C$3:$J$4739,5,0),"X",""))),""),"")</f>
        <v/>
      </c>
      <c r="W965" s="14" t="str">
        <f ca="1">IFERROR(IF(P965&lt;&gt;"X",IF(Q965&gt;0,IF(VLOOKUP(B965,'Oficios_-_pend_criticas'!$C$4:$J$4739,5,0)="","",IF(VLOOKUP(B965,'Oficios_-_pend_criticas'!$C$4:$J$4739,7,0)="",IF(TODAY()&gt;VLOOKUP(B965,'Oficios_-_pend_criticas'!$C$4:$J$4739,5,0),"X",""),IF(VLOOKUP(B965,'Oficios_-_pend_criticas'!$C$4:$J$4739,7,0)&gt;VLOOKUP(B965,'Oficios_-_pend_criticas'!$C$4:$J$4739,5,0),"X",""))),""),""),"")</f>
        <v/>
      </c>
    </row>
    <row r="966" spans="1:23" ht="36.75" hidden="1" customHeight="1" x14ac:dyDescent="0.25">
      <c r="A966" s="9" t="str">
        <f t="shared" si="45"/>
        <v/>
      </c>
      <c r="B966" s="10" t="s">
        <v>2303</v>
      </c>
      <c r="C966" s="11" t="e">
        <f>IF(B966="","",VLOOKUP(B966,#REF!,6,0))</f>
        <v>#REF!</v>
      </c>
      <c r="D966" s="12" t="e">
        <f>IF(B966="","",VLOOKUP(B966,#REF!,22,0))</f>
        <v>#REF!</v>
      </c>
      <c r="E966" s="10" t="e">
        <f>IF(B966="","",VLOOKUP(B966,Consultas_públicas!$A$376:$G$3879,7,0))</f>
        <v>#N/A</v>
      </c>
      <c r="F966" s="12" t="s">
        <v>2125</v>
      </c>
      <c r="G966" s="13">
        <v>43578</v>
      </c>
      <c r="H966" s="14" t="str">
        <f>IFERROR(IF(VLOOKUP(B966,'Oficios_-_pend_criticas'!$C$4:$D$4739,2,0)="","","X"),"")</f>
        <v/>
      </c>
      <c r="I966" s="12"/>
      <c r="J966" s="13"/>
      <c r="K966" s="10"/>
      <c r="L966" s="12" t="str">
        <f>IFERROR(VLOOKUP(B966,Retorno_da_RFB!$D$3:$I$6388,5,0),"")</f>
        <v>063</v>
      </c>
      <c r="M966" s="13">
        <f>IFERROR(VLOOKUP(B966,Retorno_da_RFB!$D$3:$I$6388,6,0),"")</f>
        <v>43593</v>
      </c>
      <c r="N966" s="10" t="str">
        <f>IFERROR(VLOOKUP(B966,Retorno_da_RFB!$D$3:$I$6388,3,0),"")</f>
        <v>8479.89.99</v>
      </c>
      <c r="O966" s="10" t="str">
        <f>IFERROR(VLOOKUP(B966,Retorno_da_RFB!$D$3:$I$6388,4,0),"")</f>
        <v>Máquinas para montagem semiautomática de válvula de recirculação, conjunto suporte e atuador pneumático do turbocompressor, contendo parafusadeira eletrônica para fixação de parafusos, aparelho de monitoramento de torque e ângulo para teste funcional eletrônico da válvula recirculadora, com controlador lógico programável (PLC) e interface homem máquina (IHM), com software para gerenciamento e rastreamento da peça, montado em estrutura de alumínio com fechamento por barreiras eletrônicas de segurança, para carregamento e descarregamento de peças.</v>
      </c>
      <c r="P966" s="12" t="str">
        <f>IFERROR(IF(N966="","",IF(VLOOKUP(LEFT(N966,10),'Universo_BK-BIT'!$A$5:$E$10005,2,0)="","X",VLOOKUP(LEFT(N966,10),'Universo_BK-BIT'!$A$5:$E$10005,2,0))),"X")</f>
        <v>BK</v>
      </c>
      <c r="Q966" s="12">
        <f>IFERROR(IF(P966="X","",VLOOKUP(LEFT(N966,10),'Universo_BK-BIT'!$A$5:$E$10005,3,0)),"")</f>
        <v>14</v>
      </c>
      <c r="R966" s="14" t="e">
        <f t="shared" si="46"/>
        <v>#REF!</v>
      </c>
      <c r="S966" s="14" t="e">
        <f t="shared" si="47"/>
        <v>#N/A</v>
      </c>
      <c r="T966" s="14"/>
      <c r="U966" s="14" t="str">
        <f ca="1">IFERROR(IF(P966="X",IF(VLOOKUP(B966,'Oficios_-_pend_criticas'!$C$3:$J$4739,5,0)="","",IF(VLOOKUP(B966,'Oficios_-_pend_criticas'!$C$3:$J$4739,7,0)="",IF(TODAY()&gt;VLOOKUP(B966,'Oficios_-_pend_criticas'!$C$3:$J$4739,5,0),"X",""),IF(VLOOKUP(B966,'Oficios_-_pend_criticas'!$C$3:$J$4739,7,0)&gt;VLOOKUP(B966,'Oficios_-_pend_criticas'!$C$3:$J$4739,5,0),"X",""))),""),"")</f>
        <v/>
      </c>
      <c r="V966" s="14" t="str">
        <f ca="1">IFERROR(IF(Q966=0,IF(VLOOKUP(B966,'Oficios_-_pend_criticas'!$C$3:$J$4739,5,0)="","",IF(VLOOKUP(B966,'Oficios_-_pend_criticas'!$C$3:$J$4739,7,0)="",IF(TODAY()&gt;VLOOKUP(B966,'Oficios_-_pend_criticas'!$C$3:$J$4739,5,0),"X",""),IF(VLOOKUP(B966,'Oficios_-_pend_criticas'!$C$3:$J$4739,7,0)&gt;VLOOKUP(B966,'Oficios_-_pend_criticas'!$C$3:$J$4739,5,0),"X",""))),""),"")</f>
        <v/>
      </c>
      <c r="W966" s="14" t="str">
        <f ca="1">IFERROR(IF(P966&lt;&gt;"X",IF(Q966&gt;0,IF(VLOOKUP(B966,'Oficios_-_pend_criticas'!$C$4:$J$4739,5,0)="","",IF(VLOOKUP(B966,'Oficios_-_pend_criticas'!$C$4:$J$4739,7,0)="",IF(TODAY()&gt;VLOOKUP(B966,'Oficios_-_pend_criticas'!$C$4:$J$4739,5,0),"X",""),IF(VLOOKUP(B966,'Oficios_-_pend_criticas'!$C$4:$J$4739,7,0)&gt;VLOOKUP(B966,'Oficios_-_pend_criticas'!$C$4:$J$4739,5,0),"X",""))),""),""),"")</f>
        <v/>
      </c>
    </row>
    <row r="967" spans="1:23" ht="36.75" hidden="1" customHeight="1" x14ac:dyDescent="0.25">
      <c r="A967" s="9" t="str">
        <f t="shared" si="45"/>
        <v/>
      </c>
      <c r="B967" s="10" t="s">
        <v>2305</v>
      </c>
      <c r="C967" s="11" t="e">
        <f>IF(B967="","",VLOOKUP(B967,#REF!,6,0))</f>
        <v>#REF!</v>
      </c>
      <c r="D967" s="12" t="e">
        <f>IF(B967="","",VLOOKUP(B967,#REF!,22,0))</f>
        <v>#REF!</v>
      </c>
      <c r="E967" s="10" t="e">
        <f>IF(B967="","",VLOOKUP(B967,Consultas_públicas!$A$376:$G$3879,7,0))</f>
        <v>#N/A</v>
      </c>
      <c r="F967" s="12" t="s">
        <v>2125</v>
      </c>
      <c r="G967" s="13">
        <v>43578</v>
      </c>
      <c r="H967" s="14" t="str">
        <f>IFERROR(IF(VLOOKUP(B967,'Oficios_-_pend_criticas'!$C$4:$D$4739,2,0)="","","X"),"")</f>
        <v/>
      </c>
      <c r="I967" s="12"/>
      <c r="J967" s="13"/>
      <c r="K967" s="10"/>
      <c r="L967" s="12" t="str">
        <f>IFERROR(VLOOKUP(B967,Retorno_da_RFB!$D$3:$I$6388,5,0),"")</f>
        <v>063</v>
      </c>
      <c r="M967" s="13">
        <f>IFERROR(VLOOKUP(B967,Retorno_da_RFB!$D$3:$I$6388,6,0),"")</f>
        <v>43593</v>
      </c>
      <c r="N967" s="10" t="str">
        <f>IFERROR(VLOOKUP(B967,Retorno_da_RFB!$D$3:$I$6388,3,0),"")</f>
        <v>8483.40.10</v>
      </c>
      <c r="O967" s="10" t="str">
        <f>IFERROR(VLOOKUP(B967,Retorno_da_RFB!$D$3:$I$6388,4,0),"")</f>
        <v>Caixas de engrenagem planetária redutora de velocidades, com 3 estágios de redução, para aplicação em betoneiras, com rotação de entrada de 2.500rpm, com força radial máxima na flange de 150kN, força axial máxima na flange de 50kN e torque máximo de saída de 75.000Nm.</v>
      </c>
      <c r="P967" s="12" t="str">
        <f>IFERROR(IF(N967="","",IF(VLOOKUP(LEFT(N967,10),'Universo_BK-BIT'!$A$5:$E$10005,2,0)="","X",VLOOKUP(LEFT(N967,10),'Universo_BK-BIT'!$A$5:$E$10005,2,0))),"X")</f>
        <v>BK</v>
      </c>
      <c r="Q967" s="12">
        <f>IFERROR(IF(P967="X","",VLOOKUP(LEFT(N967,10),'Universo_BK-BIT'!$A$5:$E$10005,3,0)),"")</f>
        <v>14</v>
      </c>
      <c r="R967" s="14" t="e">
        <f t="shared" si="46"/>
        <v>#REF!</v>
      </c>
      <c r="S967" s="14" t="e">
        <f t="shared" si="47"/>
        <v>#N/A</v>
      </c>
      <c r="T967" s="14"/>
      <c r="U967" s="14" t="str">
        <f ca="1">IFERROR(IF(P967="X",IF(VLOOKUP(B967,'Oficios_-_pend_criticas'!$C$3:$J$4739,5,0)="","",IF(VLOOKUP(B967,'Oficios_-_pend_criticas'!$C$3:$J$4739,7,0)="",IF(TODAY()&gt;VLOOKUP(B967,'Oficios_-_pend_criticas'!$C$3:$J$4739,5,0),"X",""),IF(VLOOKUP(B967,'Oficios_-_pend_criticas'!$C$3:$J$4739,7,0)&gt;VLOOKUP(B967,'Oficios_-_pend_criticas'!$C$3:$J$4739,5,0),"X",""))),""),"")</f>
        <v/>
      </c>
      <c r="V967" s="14" t="str">
        <f ca="1">IFERROR(IF(Q967=0,IF(VLOOKUP(B967,'Oficios_-_pend_criticas'!$C$3:$J$4739,5,0)="","",IF(VLOOKUP(B967,'Oficios_-_pend_criticas'!$C$3:$J$4739,7,0)="",IF(TODAY()&gt;VLOOKUP(B967,'Oficios_-_pend_criticas'!$C$3:$J$4739,5,0),"X",""),IF(VLOOKUP(B967,'Oficios_-_pend_criticas'!$C$3:$J$4739,7,0)&gt;VLOOKUP(B967,'Oficios_-_pend_criticas'!$C$3:$J$4739,5,0),"X",""))),""),"")</f>
        <v/>
      </c>
      <c r="W967" s="14" t="str">
        <f ca="1">IFERROR(IF(P967&lt;&gt;"X",IF(Q967&gt;0,IF(VLOOKUP(B967,'Oficios_-_pend_criticas'!$C$4:$J$4739,5,0)="","",IF(VLOOKUP(B967,'Oficios_-_pend_criticas'!$C$4:$J$4739,7,0)="",IF(TODAY()&gt;VLOOKUP(B967,'Oficios_-_pend_criticas'!$C$4:$J$4739,5,0),"X",""),IF(VLOOKUP(B967,'Oficios_-_pend_criticas'!$C$4:$J$4739,7,0)&gt;VLOOKUP(B967,'Oficios_-_pend_criticas'!$C$4:$J$4739,5,0),"X",""))),""),""),"")</f>
        <v/>
      </c>
    </row>
    <row r="968" spans="1:23" ht="36.75" hidden="1" customHeight="1" x14ac:dyDescent="0.25">
      <c r="A968" s="9" t="str">
        <f t="shared" si="45"/>
        <v/>
      </c>
      <c r="B968" s="10" t="s">
        <v>2307</v>
      </c>
      <c r="C968" s="11" t="e">
        <f>IF(B968="","",VLOOKUP(B968,#REF!,6,0))</f>
        <v>#REF!</v>
      </c>
      <c r="D968" s="12" t="e">
        <f>IF(B968="","",VLOOKUP(B968,#REF!,22,0))</f>
        <v>#REF!</v>
      </c>
      <c r="E968" s="10" t="e">
        <f>IF(B968="","",VLOOKUP(B968,Consultas_públicas!$A$376:$G$3879,7,0))</f>
        <v>#N/A</v>
      </c>
      <c r="F968" s="12" t="s">
        <v>2125</v>
      </c>
      <c r="G968" s="13">
        <v>43578</v>
      </c>
      <c r="H968" s="14" t="str">
        <f>IFERROR(IF(VLOOKUP(B968,'Oficios_-_pend_criticas'!$C$4:$D$4739,2,0)="","","X"),"")</f>
        <v/>
      </c>
      <c r="I968" s="12"/>
      <c r="J968" s="13"/>
      <c r="K968" s="10"/>
      <c r="L968" s="12" t="str">
        <f>IFERROR(VLOOKUP(B968,Retorno_da_RFB!$D$3:$I$6388,5,0),"")</f>
        <v>063</v>
      </c>
      <c r="M968" s="13">
        <f>IFERROR(VLOOKUP(B968,Retorno_da_RFB!$D$3:$I$6388,6,0),"")</f>
        <v>43593</v>
      </c>
      <c r="N968" s="10" t="str">
        <f>IFERROR(VLOOKUP(B968,Retorno_da_RFB!$D$3:$I$6388,3,0),"")</f>
        <v>8479.82.10</v>
      </c>
      <c r="O968" s="10" t="str">
        <f>IFERROR(VLOOKUP(B968,Retorno_da_RFB!$D$3:$I$6388,4,0),"")</f>
        <v>Cubas de construção sanitária em aço inoxidável austenítico AISI 304 (2B), acabamentos polidos com rugosidade menor que Ra 1ì e tolerância de 0,005%, adequado para contato com alimento, com capacidade compreendida entre 500 e 1.950 litros, próprias para mistura e homogeneização de líquidos com densidade de até 1,040g/mL, com ou sem amortecedor de abertura da tampa, dotadas de pá homogeneizadora em aço inoxidável austenítico AISI 304, com desenho exclusivo e moto redutor acoplado em ângulo 8º com de 60Hz e baixo RPM (25); com mecanismo de aferição de volume com régua milimétrica de aço AISI 316 de gravação a lazer isenta de pintura ou contaminante; tubo de saída com design apropriado para escoamento de até 40L/min; tubo de saída em aço inoxidável sanitário austenítico AISI 304, com diâmetro de 2 polegadas e sentido de fluxo otimizado com funções antiobstrução e antiacúmulo de sólidos ou líquidos; tampa de inspeção e alimentação em plástico polietileno, pés niveladores em aço inoxidável AISI 304 austenítico, homologadas com as certificação LNE-10597, ISO 9001:2008 e ISO 14001:2004.</v>
      </c>
      <c r="P968" s="12" t="str">
        <f>IFERROR(IF(N968="","",IF(VLOOKUP(LEFT(N968,10),'Universo_BK-BIT'!$A$5:$E$10005,2,0)="","X",VLOOKUP(LEFT(N968,10),'Universo_BK-BIT'!$A$5:$E$10005,2,0))),"X")</f>
        <v>BK</v>
      </c>
      <c r="Q968" s="12">
        <f>IFERROR(IF(P968="X","",VLOOKUP(LEFT(N968,10),'Universo_BK-BIT'!$A$5:$E$10005,3,0)),"")</f>
        <v>14</v>
      </c>
      <c r="R968" s="14" t="e">
        <f t="shared" si="46"/>
        <v>#REF!</v>
      </c>
      <c r="S968" s="14" t="e">
        <f t="shared" si="47"/>
        <v>#N/A</v>
      </c>
      <c r="T968" s="14"/>
      <c r="U968" s="14" t="str">
        <f ca="1">IFERROR(IF(P968="X",IF(VLOOKUP(B968,'Oficios_-_pend_criticas'!$C$3:$J$4739,5,0)="","",IF(VLOOKUP(B968,'Oficios_-_pend_criticas'!$C$3:$J$4739,7,0)="",IF(TODAY()&gt;VLOOKUP(B968,'Oficios_-_pend_criticas'!$C$3:$J$4739,5,0),"X",""),IF(VLOOKUP(B968,'Oficios_-_pend_criticas'!$C$3:$J$4739,7,0)&gt;VLOOKUP(B968,'Oficios_-_pend_criticas'!$C$3:$J$4739,5,0),"X",""))),""),"")</f>
        <v/>
      </c>
      <c r="V968" s="14" t="str">
        <f ca="1">IFERROR(IF(Q968=0,IF(VLOOKUP(B968,'Oficios_-_pend_criticas'!$C$3:$J$4739,5,0)="","",IF(VLOOKUP(B968,'Oficios_-_pend_criticas'!$C$3:$J$4739,7,0)="",IF(TODAY()&gt;VLOOKUP(B968,'Oficios_-_pend_criticas'!$C$3:$J$4739,5,0),"X",""),IF(VLOOKUP(B968,'Oficios_-_pend_criticas'!$C$3:$J$4739,7,0)&gt;VLOOKUP(B968,'Oficios_-_pend_criticas'!$C$3:$J$4739,5,0),"X",""))),""),"")</f>
        <v/>
      </c>
      <c r="W968" s="14" t="str">
        <f ca="1">IFERROR(IF(P968&lt;&gt;"X",IF(Q968&gt;0,IF(VLOOKUP(B968,'Oficios_-_pend_criticas'!$C$4:$J$4739,5,0)="","",IF(VLOOKUP(B968,'Oficios_-_pend_criticas'!$C$4:$J$4739,7,0)="",IF(TODAY()&gt;VLOOKUP(B968,'Oficios_-_pend_criticas'!$C$4:$J$4739,5,0),"X",""),IF(VLOOKUP(B968,'Oficios_-_pend_criticas'!$C$4:$J$4739,7,0)&gt;VLOOKUP(B968,'Oficios_-_pend_criticas'!$C$4:$J$4739,5,0),"X",""))),""),""),"")</f>
        <v/>
      </c>
    </row>
    <row r="969" spans="1:23" ht="36.75" hidden="1" customHeight="1" x14ac:dyDescent="0.25">
      <c r="A969" s="9" t="str">
        <f t="shared" si="45"/>
        <v/>
      </c>
      <c r="B969" s="10" t="s">
        <v>2309</v>
      </c>
      <c r="C969" s="11" t="e">
        <f>IF(B969="","",VLOOKUP(B969,#REF!,6,0))</f>
        <v>#REF!</v>
      </c>
      <c r="D969" s="12" t="e">
        <f>IF(B969="","",VLOOKUP(B969,#REF!,22,0))</f>
        <v>#REF!</v>
      </c>
      <c r="E969" s="10" t="e">
        <f>IF(B969="","",VLOOKUP(B969,Consultas_públicas!$A$376:$G$3879,7,0))</f>
        <v>#N/A</v>
      </c>
      <c r="F969" s="12" t="s">
        <v>2125</v>
      </c>
      <c r="G969" s="13">
        <v>43578</v>
      </c>
      <c r="H969" s="14" t="str">
        <f>IFERROR(IF(VLOOKUP(B969,'Oficios_-_pend_criticas'!$C$4:$D$4739,2,0)="","","X"),"")</f>
        <v/>
      </c>
      <c r="I969" s="12"/>
      <c r="J969" s="13"/>
      <c r="K969" s="10"/>
      <c r="L969" s="12" t="str">
        <f>IFERROR(VLOOKUP(B969,Retorno_da_RFB!$D$3:$I$6388,5,0),"")</f>
        <v>063</v>
      </c>
      <c r="M969" s="13">
        <f>IFERROR(VLOOKUP(B969,Retorno_da_RFB!$D$3:$I$6388,6,0),"")</f>
        <v>43593</v>
      </c>
      <c r="N969" s="10" t="str">
        <f>IFERROR(VLOOKUP(B969,Retorno_da_RFB!$D$3:$I$6388,3,0),"")</f>
        <v>8515.80.90</v>
      </c>
      <c r="O969" s="10" t="str">
        <f>IFERROR(VLOOKUP(B969,Retorno_da_RFB!$D$3:$I$6388,4,0),"")</f>
        <v>Máquinas hidráulicas para soldagem de tubos de PE, PP ou PVDF, por processo de fusão das extremidades, para tubos com diâmetros compreendidos entre 50 e 1.200mm, contendo estrutura básica e suportes, placa de aquecimento revestida de PTFE com potência compreendida de 1 a 29,2kW, ferramenta de aplainamento, unidade hidráulica, unidade eletrônica de contagem regressiva de tempo de aquecimento e resfriamento.</v>
      </c>
      <c r="P969" s="12" t="str">
        <f>IFERROR(IF(N969="","",IF(VLOOKUP(LEFT(N969,10),'Universo_BK-BIT'!$A$5:$E$10005,2,0)="","X",VLOOKUP(LEFT(N969,10),'Universo_BK-BIT'!$A$5:$E$10005,2,0))),"X")</f>
        <v>BK</v>
      </c>
      <c r="Q969" s="12">
        <f>IFERROR(IF(P969="X","",VLOOKUP(LEFT(N969,10),'Universo_BK-BIT'!$A$5:$E$10005,3,0)),"")</f>
        <v>14</v>
      </c>
      <c r="R969" s="14" t="e">
        <f t="shared" si="46"/>
        <v>#REF!</v>
      </c>
      <c r="S969" s="14" t="e">
        <f t="shared" si="47"/>
        <v>#N/A</v>
      </c>
      <c r="T969" s="14"/>
      <c r="U969" s="14" t="str">
        <f ca="1">IFERROR(IF(P969="X",IF(VLOOKUP(B969,'Oficios_-_pend_criticas'!$C$3:$J$4739,5,0)="","",IF(VLOOKUP(B969,'Oficios_-_pend_criticas'!$C$3:$J$4739,7,0)="",IF(TODAY()&gt;VLOOKUP(B969,'Oficios_-_pend_criticas'!$C$3:$J$4739,5,0),"X",""),IF(VLOOKUP(B969,'Oficios_-_pend_criticas'!$C$3:$J$4739,7,0)&gt;VLOOKUP(B969,'Oficios_-_pend_criticas'!$C$3:$J$4739,5,0),"X",""))),""),"")</f>
        <v/>
      </c>
      <c r="V969" s="14" t="str">
        <f ca="1">IFERROR(IF(Q969=0,IF(VLOOKUP(B969,'Oficios_-_pend_criticas'!$C$3:$J$4739,5,0)="","",IF(VLOOKUP(B969,'Oficios_-_pend_criticas'!$C$3:$J$4739,7,0)="",IF(TODAY()&gt;VLOOKUP(B969,'Oficios_-_pend_criticas'!$C$3:$J$4739,5,0),"X",""),IF(VLOOKUP(B969,'Oficios_-_pend_criticas'!$C$3:$J$4739,7,0)&gt;VLOOKUP(B969,'Oficios_-_pend_criticas'!$C$3:$J$4739,5,0),"X",""))),""),"")</f>
        <v/>
      </c>
      <c r="W969" s="14" t="str">
        <f ca="1">IFERROR(IF(P969&lt;&gt;"X",IF(Q969&gt;0,IF(VLOOKUP(B969,'Oficios_-_pend_criticas'!$C$4:$J$4739,5,0)="","",IF(VLOOKUP(B969,'Oficios_-_pend_criticas'!$C$4:$J$4739,7,0)="",IF(TODAY()&gt;VLOOKUP(B969,'Oficios_-_pend_criticas'!$C$4:$J$4739,5,0),"X",""),IF(VLOOKUP(B969,'Oficios_-_pend_criticas'!$C$4:$J$4739,7,0)&gt;VLOOKUP(B969,'Oficios_-_pend_criticas'!$C$4:$J$4739,5,0),"X",""))),""),""),"")</f>
        <v/>
      </c>
    </row>
    <row r="970" spans="1:23" ht="36.75" hidden="1" customHeight="1" x14ac:dyDescent="0.25">
      <c r="A970" s="9" t="str">
        <f t="shared" si="45"/>
        <v/>
      </c>
      <c r="B970" s="10" t="s">
        <v>2311</v>
      </c>
      <c r="C970" s="11" t="e">
        <f>IF(B970="","",VLOOKUP(B970,#REF!,6,0))</f>
        <v>#REF!</v>
      </c>
      <c r="D970" s="12" t="e">
        <f>IF(B970="","",VLOOKUP(B970,#REF!,22,0))</f>
        <v>#REF!</v>
      </c>
      <c r="E970" s="10" t="e">
        <f>IF(B970="","",VLOOKUP(B970,Consultas_públicas!$A$376:$G$3879,7,0))</f>
        <v>#N/A</v>
      </c>
      <c r="F970" s="12" t="s">
        <v>2125</v>
      </c>
      <c r="G970" s="13">
        <v>43578</v>
      </c>
      <c r="H970" s="14" t="str">
        <f>IFERROR(IF(VLOOKUP(B970,'Oficios_-_pend_criticas'!$C$4:$D$4739,2,0)="","","X"),"")</f>
        <v/>
      </c>
      <c r="I970" s="12"/>
      <c r="J970" s="13"/>
      <c r="K970" s="10"/>
      <c r="L970" s="12" t="str">
        <f>IFERROR(VLOOKUP(B970,Retorno_da_RFB!$D$3:$I$6388,5,0),"")</f>
        <v>063</v>
      </c>
      <c r="M970" s="13">
        <f>IFERROR(VLOOKUP(B970,Retorno_da_RFB!$D$3:$I$6388,6,0),"")</f>
        <v>43593</v>
      </c>
      <c r="N970" s="10" t="str">
        <f>IFERROR(VLOOKUP(B970,Retorno_da_RFB!$D$3:$I$6388,3,0),"")</f>
        <v>8479.82.10</v>
      </c>
      <c r="O970" s="10" t="str">
        <f>IFERROR(VLOOKUP(B970,Retorno_da_RFB!$D$3:$I$6388,4,0),"")</f>
        <v>Máquinas misturadoras e dosadoras, com bombas de engrenagem, misturadores dinâmicos, painel “touchscreen”, controle automático de proporção de mistura com tolerância de ± 5% e fluxo de vazão de material de 0,5kg/min até 15kg/min para materiais bi- componentes como adesivos epóxi, gel “coat” epóxi, adesivos poliuretanos e massa poliuretanos.</v>
      </c>
      <c r="P970" s="12" t="str">
        <f>IFERROR(IF(N970="","",IF(VLOOKUP(LEFT(N970,10),'Universo_BK-BIT'!$A$5:$E$10005,2,0)="","X",VLOOKUP(LEFT(N970,10),'Universo_BK-BIT'!$A$5:$E$10005,2,0))),"X")</f>
        <v>BK</v>
      </c>
      <c r="Q970" s="12">
        <f>IFERROR(IF(P970="X","",VLOOKUP(LEFT(N970,10),'Universo_BK-BIT'!$A$5:$E$10005,3,0)),"")</f>
        <v>14</v>
      </c>
      <c r="R970" s="14" t="e">
        <f t="shared" si="46"/>
        <v>#REF!</v>
      </c>
      <c r="S970" s="14" t="e">
        <f t="shared" si="47"/>
        <v>#N/A</v>
      </c>
      <c r="T970" s="14"/>
      <c r="U970" s="14" t="str">
        <f ca="1">IFERROR(IF(P970="X",IF(VLOOKUP(B970,'Oficios_-_pend_criticas'!$C$3:$J$4739,5,0)="","",IF(VLOOKUP(B970,'Oficios_-_pend_criticas'!$C$3:$J$4739,7,0)="",IF(TODAY()&gt;VLOOKUP(B970,'Oficios_-_pend_criticas'!$C$3:$J$4739,5,0),"X",""),IF(VLOOKUP(B970,'Oficios_-_pend_criticas'!$C$3:$J$4739,7,0)&gt;VLOOKUP(B970,'Oficios_-_pend_criticas'!$C$3:$J$4739,5,0),"X",""))),""),"")</f>
        <v/>
      </c>
      <c r="V970" s="14" t="str">
        <f ca="1">IFERROR(IF(Q970=0,IF(VLOOKUP(B970,'Oficios_-_pend_criticas'!$C$3:$J$4739,5,0)="","",IF(VLOOKUP(B970,'Oficios_-_pend_criticas'!$C$3:$J$4739,7,0)="",IF(TODAY()&gt;VLOOKUP(B970,'Oficios_-_pend_criticas'!$C$3:$J$4739,5,0),"X",""),IF(VLOOKUP(B970,'Oficios_-_pend_criticas'!$C$3:$J$4739,7,0)&gt;VLOOKUP(B970,'Oficios_-_pend_criticas'!$C$3:$J$4739,5,0),"X",""))),""),"")</f>
        <v/>
      </c>
      <c r="W970" s="14" t="str">
        <f ca="1">IFERROR(IF(P970&lt;&gt;"X",IF(Q970&gt;0,IF(VLOOKUP(B970,'Oficios_-_pend_criticas'!$C$4:$J$4739,5,0)="","",IF(VLOOKUP(B970,'Oficios_-_pend_criticas'!$C$4:$J$4739,7,0)="",IF(TODAY()&gt;VLOOKUP(B970,'Oficios_-_pend_criticas'!$C$4:$J$4739,5,0),"X",""),IF(VLOOKUP(B970,'Oficios_-_pend_criticas'!$C$4:$J$4739,7,0)&gt;VLOOKUP(B970,'Oficios_-_pend_criticas'!$C$4:$J$4739,5,0),"X",""))),""),""),"")</f>
        <v/>
      </c>
    </row>
    <row r="971" spans="1:23" ht="36.75" hidden="1" customHeight="1" x14ac:dyDescent="0.25">
      <c r="A971" s="9" t="str">
        <f t="shared" si="45"/>
        <v/>
      </c>
      <c r="B971" s="10" t="s">
        <v>2313</v>
      </c>
      <c r="C971" s="11" t="e">
        <f>IF(B971="","",VLOOKUP(B971,#REF!,6,0))</f>
        <v>#REF!</v>
      </c>
      <c r="D971" s="12" t="e">
        <f>IF(B971="","",VLOOKUP(B971,#REF!,22,0))</f>
        <v>#REF!</v>
      </c>
      <c r="E971" s="10" t="e">
        <f>IF(B971="","",VLOOKUP(B971,Consultas_públicas!$A$376:$G$3879,7,0))</f>
        <v>#N/A</v>
      </c>
      <c r="F971" s="12" t="s">
        <v>2125</v>
      </c>
      <c r="G971" s="13">
        <v>43578</v>
      </c>
      <c r="H971" s="14" t="str">
        <f>IFERROR(IF(VLOOKUP(B971,'Oficios_-_pend_criticas'!$C$4:$D$4739,2,0)="","","X"),"")</f>
        <v/>
      </c>
      <c r="I971" s="12"/>
      <c r="J971" s="13"/>
      <c r="K971" s="10"/>
      <c r="L971" s="12" t="str">
        <f>IFERROR(VLOOKUP(B971,Retorno_da_RFB!$D$3:$I$6388,5,0),"")</f>
        <v>063</v>
      </c>
      <c r="M971" s="13">
        <f>IFERROR(VLOOKUP(B971,Retorno_da_RFB!$D$3:$I$6388,6,0),"")</f>
        <v>43593</v>
      </c>
      <c r="N971" s="10" t="str">
        <f>IFERROR(VLOOKUP(B971,Retorno_da_RFB!$D$3:$I$6388,3,0),"")</f>
        <v>8480.79.00</v>
      </c>
      <c r="O971" s="10" t="str">
        <f>IFERROR(VLOOKUP(B971,Retorno_da_RFB!$D$3:$I$6388,4,0),"")</f>
        <v>Conjuntos de até 4.250 pinos de moldagem dotados de tampa e corpo cada, exclusivos para fabricação de cápsulas de gelatina rígida de múltiplos tamanhos, fixados em barras com até 38 pinos, medindo cada barra até 548mm de comprimento por 12,22mm de largura e pinos com diâmetro variável de 8,62 a 5,39mm para tampa e de 8,22 a 5,15 mm para o corpo, feito em aço inox AISI 420F. Podendo produzir até 3496 capsulas completas por minuto por conjunto.</v>
      </c>
      <c r="P971" s="12" t="str">
        <f>IFERROR(IF(N971="","",IF(VLOOKUP(LEFT(N971,10),'Universo_BK-BIT'!$A$5:$E$10005,2,0)="","X",VLOOKUP(LEFT(N971,10),'Universo_BK-BIT'!$A$5:$E$10005,2,0))),"X")</f>
        <v>X</v>
      </c>
      <c r="Q971" s="12" t="str">
        <f>IFERROR(IF(P971="X","",VLOOKUP(LEFT(N971,10),'Universo_BK-BIT'!$A$5:$E$10005,3,0)),"")</f>
        <v/>
      </c>
      <c r="R971" s="14" t="e">
        <f t="shared" si="46"/>
        <v>#REF!</v>
      </c>
      <c r="S971" s="14" t="e">
        <f t="shared" si="47"/>
        <v>#N/A</v>
      </c>
      <c r="T971" s="14"/>
      <c r="U971" s="14" t="str">
        <f ca="1">IFERROR(IF(P971="X",IF(VLOOKUP(B971,'Oficios_-_pend_criticas'!$C$3:$J$4739,5,0)="","",IF(VLOOKUP(B971,'Oficios_-_pend_criticas'!$C$3:$J$4739,7,0)="",IF(TODAY()&gt;VLOOKUP(B971,'Oficios_-_pend_criticas'!$C$3:$J$4739,5,0),"X",""),IF(VLOOKUP(B971,'Oficios_-_pend_criticas'!$C$3:$J$4739,7,0)&gt;VLOOKUP(B971,'Oficios_-_pend_criticas'!$C$3:$J$4739,5,0),"X",""))),""),"")</f>
        <v/>
      </c>
      <c r="V971" s="14" t="str">
        <f ca="1">IFERROR(IF(Q971=0,IF(VLOOKUP(B971,'Oficios_-_pend_criticas'!$C$3:$J$4739,5,0)="","",IF(VLOOKUP(B971,'Oficios_-_pend_criticas'!$C$3:$J$4739,7,0)="",IF(TODAY()&gt;VLOOKUP(B971,'Oficios_-_pend_criticas'!$C$3:$J$4739,5,0),"X",""),IF(VLOOKUP(B971,'Oficios_-_pend_criticas'!$C$3:$J$4739,7,0)&gt;VLOOKUP(B971,'Oficios_-_pend_criticas'!$C$3:$J$4739,5,0),"X",""))),""),"")</f>
        <v/>
      </c>
      <c r="W971" s="14" t="str">
        <f ca="1">IFERROR(IF(P971&lt;&gt;"X",IF(Q971&gt;0,IF(VLOOKUP(B971,'Oficios_-_pend_criticas'!$C$4:$J$4739,5,0)="","",IF(VLOOKUP(B971,'Oficios_-_pend_criticas'!$C$4:$J$4739,7,0)="",IF(TODAY()&gt;VLOOKUP(B971,'Oficios_-_pend_criticas'!$C$4:$J$4739,5,0),"X",""),IF(VLOOKUP(B971,'Oficios_-_pend_criticas'!$C$4:$J$4739,7,0)&gt;VLOOKUP(B971,'Oficios_-_pend_criticas'!$C$4:$J$4739,5,0),"X",""))),""),""),"")</f>
        <v/>
      </c>
    </row>
    <row r="972" spans="1:23" ht="36.75" hidden="1" customHeight="1" x14ac:dyDescent="0.25">
      <c r="A972" s="9" t="str">
        <f t="shared" si="45"/>
        <v/>
      </c>
      <c r="B972" s="10" t="s">
        <v>2315</v>
      </c>
      <c r="C972" s="11" t="e">
        <f>IF(B972="","",VLOOKUP(B972,#REF!,6,0))</f>
        <v>#REF!</v>
      </c>
      <c r="D972" s="12" t="e">
        <f>IF(B972="","",VLOOKUP(B972,#REF!,22,0))</f>
        <v>#REF!</v>
      </c>
      <c r="E972" s="10" t="e">
        <f>IF(B972="","",VLOOKUP(B972,Consultas_públicas!$A$376:$G$3879,7,0))</f>
        <v>#N/A</v>
      </c>
      <c r="F972" s="12" t="s">
        <v>2125</v>
      </c>
      <c r="G972" s="13">
        <v>43578</v>
      </c>
      <c r="H972" s="14" t="str">
        <f>IFERROR(IF(VLOOKUP(B972,'Oficios_-_pend_criticas'!$C$4:$D$4739,2,0)="","","X"),"")</f>
        <v/>
      </c>
      <c r="I972" s="12"/>
      <c r="J972" s="13"/>
      <c r="K972" s="10"/>
      <c r="L972" s="12" t="str">
        <f>IFERROR(VLOOKUP(B972,Retorno_da_RFB!$D$3:$I$6388,5,0),"")</f>
        <v>063</v>
      </c>
      <c r="M972" s="13">
        <f>IFERROR(VLOOKUP(B972,Retorno_da_RFB!$D$3:$I$6388,6,0),"")</f>
        <v>43593</v>
      </c>
      <c r="N972" s="10" t="str">
        <f>IFERROR(VLOOKUP(B972,Retorno_da_RFB!$D$3:$I$6388,3,0),"")</f>
        <v>8438.50.00</v>
      </c>
      <c r="O972" s="10" t="str">
        <f>IFERROR(VLOOKUP(B972,Retorno_da_RFB!$D$3:$I$6388,4,0),"")</f>
        <v>Máquinas construídas em aço inox, para fatiamento vertical de carnes resfriadas ou cozidas (com ou sem osso), com espessura mínima de 3mm, câmara de abastecimento com largura de trabalho de 610mm, com altura máxima do produto de 180mm, motor elétrico de 4,2/5,5kW, comando elétrico de 24V, jogo de lâminas lisas ou scallops, sistema hidráulico de tensionamento das lâminas, exclusivo cabeçote de corte Multi-lâminas verticais, capacidade de produção de 2.000kg/hora, sensores de segurança nas portas de acesso.</v>
      </c>
      <c r="P972" s="12" t="str">
        <f>IFERROR(IF(N972="","",IF(VLOOKUP(LEFT(N972,10),'Universo_BK-BIT'!$A$5:$E$10005,2,0)="","X",VLOOKUP(LEFT(N972,10),'Universo_BK-BIT'!$A$5:$E$10005,2,0))),"X")</f>
        <v>BK</v>
      </c>
      <c r="Q972" s="12">
        <f>IFERROR(IF(P972="X","",VLOOKUP(LEFT(N972,10),'Universo_BK-BIT'!$A$5:$E$10005,3,0)),"")</f>
        <v>14</v>
      </c>
      <c r="R972" s="14" t="e">
        <f t="shared" si="46"/>
        <v>#REF!</v>
      </c>
      <c r="S972" s="14" t="e">
        <f t="shared" si="47"/>
        <v>#N/A</v>
      </c>
      <c r="T972" s="14"/>
      <c r="U972" s="14" t="str">
        <f ca="1">IFERROR(IF(P972="X",IF(VLOOKUP(B972,'Oficios_-_pend_criticas'!$C$3:$J$4739,5,0)="","",IF(VLOOKUP(B972,'Oficios_-_pend_criticas'!$C$3:$J$4739,7,0)="",IF(TODAY()&gt;VLOOKUP(B972,'Oficios_-_pend_criticas'!$C$3:$J$4739,5,0),"X",""),IF(VLOOKUP(B972,'Oficios_-_pend_criticas'!$C$3:$J$4739,7,0)&gt;VLOOKUP(B972,'Oficios_-_pend_criticas'!$C$3:$J$4739,5,0),"X",""))),""),"")</f>
        <v/>
      </c>
      <c r="V972" s="14" t="str">
        <f ca="1">IFERROR(IF(Q972=0,IF(VLOOKUP(B972,'Oficios_-_pend_criticas'!$C$3:$J$4739,5,0)="","",IF(VLOOKUP(B972,'Oficios_-_pend_criticas'!$C$3:$J$4739,7,0)="",IF(TODAY()&gt;VLOOKUP(B972,'Oficios_-_pend_criticas'!$C$3:$J$4739,5,0),"X",""),IF(VLOOKUP(B972,'Oficios_-_pend_criticas'!$C$3:$J$4739,7,0)&gt;VLOOKUP(B972,'Oficios_-_pend_criticas'!$C$3:$J$4739,5,0),"X",""))),""),"")</f>
        <v/>
      </c>
      <c r="W972" s="14" t="str">
        <f ca="1">IFERROR(IF(P972&lt;&gt;"X",IF(Q972&gt;0,IF(VLOOKUP(B972,'Oficios_-_pend_criticas'!$C$4:$J$4739,5,0)="","",IF(VLOOKUP(B972,'Oficios_-_pend_criticas'!$C$4:$J$4739,7,0)="",IF(TODAY()&gt;VLOOKUP(B972,'Oficios_-_pend_criticas'!$C$4:$J$4739,5,0),"X",""),IF(VLOOKUP(B972,'Oficios_-_pend_criticas'!$C$4:$J$4739,7,0)&gt;VLOOKUP(B972,'Oficios_-_pend_criticas'!$C$4:$J$4739,5,0),"X",""))),""),""),"")</f>
        <v/>
      </c>
    </row>
    <row r="973" spans="1:23" ht="36.75" hidden="1" customHeight="1" x14ac:dyDescent="0.25">
      <c r="A973" s="9" t="str">
        <f t="shared" si="45"/>
        <v/>
      </c>
      <c r="B973" s="10" t="s">
        <v>2317</v>
      </c>
      <c r="C973" s="11" t="e">
        <f>IF(B973="","",VLOOKUP(B973,#REF!,6,0))</f>
        <v>#REF!</v>
      </c>
      <c r="D973" s="12" t="e">
        <f>IF(B973="","",VLOOKUP(B973,#REF!,22,0))</f>
        <v>#REF!</v>
      </c>
      <c r="E973" s="10" t="e">
        <f>IF(B973="","",VLOOKUP(B973,Consultas_públicas!$A$376:$G$3879,7,0))</f>
        <v>#N/A</v>
      </c>
      <c r="F973" s="12" t="s">
        <v>2125</v>
      </c>
      <c r="G973" s="13">
        <v>43578</v>
      </c>
      <c r="H973" s="14" t="str">
        <f>IFERROR(IF(VLOOKUP(B973,'Oficios_-_pend_criticas'!$C$4:$D$4739,2,0)="","","X"),"")</f>
        <v/>
      </c>
      <c r="I973" s="12"/>
      <c r="J973" s="13"/>
      <c r="K973" s="10"/>
      <c r="L973" s="12" t="str">
        <f>IFERROR(VLOOKUP(B973,Retorno_da_RFB!$D$3:$I$6388,5,0),"")</f>
        <v>063</v>
      </c>
      <c r="M973" s="13">
        <f>IFERROR(VLOOKUP(B973,Retorno_da_RFB!$D$3:$I$6388,6,0),"")</f>
        <v>43593</v>
      </c>
      <c r="N973" s="10" t="str">
        <f>IFERROR(VLOOKUP(B973,Retorno_da_RFB!$D$3:$I$6388,3,0),"")</f>
        <v>8479.89.11</v>
      </c>
      <c r="O973" s="10" t="str">
        <f>IFERROR(VLOOKUP(B973,Retorno_da_RFB!$D$3:$I$6388,4,0),"")</f>
        <v>Máquinas para compactação de produtos farmacêuticos por meio de rolos, para uso em escala piloto ou de produção, com capacidade compreendida entre 10 e 100kg/h, força de compressão nos rolos de 130kN, dotadas de funil superior; funil de alimentação com volume de 12 litros; rosca de alimentação do produto com velocidade variável entre 9 e 83 rpm; rolos compactadores com velocidade variável de 3 a 24rpm; sistema de desaeração; moinho de facas e painel de controle com controlador lógico programável (CLP) com tela tipo “touchscreen” colorida.</v>
      </c>
      <c r="P973" s="12" t="str">
        <f>IFERROR(IF(N973="","",IF(VLOOKUP(LEFT(N973,10),'Universo_BK-BIT'!$A$5:$E$10005,2,0)="","X",VLOOKUP(LEFT(N973,10),'Universo_BK-BIT'!$A$5:$E$10005,2,0))),"X")</f>
        <v>BK</v>
      </c>
      <c r="Q973" s="12">
        <f>IFERROR(IF(P973="X","",VLOOKUP(LEFT(N973,10),'Universo_BK-BIT'!$A$5:$E$10005,3,0)),"")</f>
        <v>14</v>
      </c>
      <c r="R973" s="14" t="e">
        <f t="shared" si="46"/>
        <v>#REF!</v>
      </c>
      <c r="S973" s="14" t="e">
        <f t="shared" si="47"/>
        <v>#N/A</v>
      </c>
      <c r="T973" s="14"/>
      <c r="U973" s="14" t="str">
        <f ca="1">IFERROR(IF(P973="X",IF(VLOOKUP(B973,'Oficios_-_pend_criticas'!$C$3:$J$4739,5,0)="","",IF(VLOOKUP(B973,'Oficios_-_pend_criticas'!$C$3:$J$4739,7,0)="",IF(TODAY()&gt;VLOOKUP(B973,'Oficios_-_pend_criticas'!$C$3:$J$4739,5,0),"X",""),IF(VLOOKUP(B973,'Oficios_-_pend_criticas'!$C$3:$J$4739,7,0)&gt;VLOOKUP(B973,'Oficios_-_pend_criticas'!$C$3:$J$4739,5,0),"X",""))),""),"")</f>
        <v/>
      </c>
      <c r="V973" s="14" t="str">
        <f ca="1">IFERROR(IF(Q973=0,IF(VLOOKUP(B973,'Oficios_-_pend_criticas'!$C$3:$J$4739,5,0)="","",IF(VLOOKUP(B973,'Oficios_-_pend_criticas'!$C$3:$J$4739,7,0)="",IF(TODAY()&gt;VLOOKUP(B973,'Oficios_-_pend_criticas'!$C$3:$J$4739,5,0),"X",""),IF(VLOOKUP(B973,'Oficios_-_pend_criticas'!$C$3:$J$4739,7,0)&gt;VLOOKUP(B973,'Oficios_-_pend_criticas'!$C$3:$J$4739,5,0),"X",""))),""),"")</f>
        <v/>
      </c>
      <c r="W973" s="14" t="str">
        <f ca="1">IFERROR(IF(P973&lt;&gt;"X",IF(Q973&gt;0,IF(VLOOKUP(B973,'Oficios_-_pend_criticas'!$C$4:$J$4739,5,0)="","",IF(VLOOKUP(B973,'Oficios_-_pend_criticas'!$C$4:$J$4739,7,0)="",IF(TODAY()&gt;VLOOKUP(B973,'Oficios_-_pend_criticas'!$C$4:$J$4739,5,0),"X",""),IF(VLOOKUP(B973,'Oficios_-_pend_criticas'!$C$4:$J$4739,7,0)&gt;VLOOKUP(B973,'Oficios_-_pend_criticas'!$C$4:$J$4739,5,0),"X",""))),""),""),"")</f>
        <v/>
      </c>
    </row>
    <row r="974" spans="1:23" ht="36.75" hidden="1" customHeight="1" x14ac:dyDescent="0.25">
      <c r="A974" s="9" t="str">
        <f t="shared" si="45"/>
        <v/>
      </c>
      <c r="B974" s="10" t="s">
        <v>2319</v>
      </c>
      <c r="C974" s="11" t="e">
        <f>IF(B974="","",VLOOKUP(B974,#REF!,6,0))</f>
        <v>#REF!</v>
      </c>
      <c r="D974" s="12" t="e">
        <f>IF(B974="","",VLOOKUP(B974,#REF!,22,0))</f>
        <v>#REF!</v>
      </c>
      <c r="E974" s="10" t="e">
        <f>IF(B974="","",VLOOKUP(B974,Consultas_públicas!$A$376:$G$3879,7,0))</f>
        <v>#N/A</v>
      </c>
      <c r="F974" s="12" t="s">
        <v>2125</v>
      </c>
      <c r="G974" s="13">
        <v>43578</v>
      </c>
      <c r="H974" s="14" t="str">
        <f>IFERROR(IF(VLOOKUP(B974,'Oficios_-_pend_criticas'!$C$4:$D$4739,2,0)="","","X"),"")</f>
        <v/>
      </c>
      <c r="I974" s="12"/>
      <c r="J974" s="13"/>
      <c r="K974" s="10"/>
      <c r="L974" s="12" t="str">
        <f>IFERROR(VLOOKUP(B974,Retorno_da_RFB!$D$3:$I$6388,5,0),"")</f>
        <v>063</v>
      </c>
      <c r="M974" s="13">
        <f>IFERROR(VLOOKUP(B974,Retorno_da_RFB!$D$3:$I$6388,6,0),"")</f>
        <v>43593</v>
      </c>
      <c r="N974" s="10" t="str">
        <f>IFERROR(VLOOKUP(B974,Retorno_da_RFB!$D$3:$I$6388,3,0),"")</f>
        <v>8413.40.00</v>
      </c>
      <c r="O974" s="10" t="str">
        <f>IFERROR(VLOOKUP(B974,Retorno_da_RFB!$D$3:$I$6388,4,0),"")</f>
        <v>Máquinas de mistura, transporte, bombeamento e projeção por tecnologia de duplo pistão mecânico de diâmetro de 100mm e curso de 130mm para argamassa e concreto com tamanho máximo de grão de 8 mm e capacidade de entrega (despejo dos grãos) variando de 30 a 90L/minuto a uma pressão de trabalho máxima de 40bar, alcance máximo de entrega (despejo dos grãos) é de até 150m na horizontal e 80m na vertical, acionamento por motor diesel ou motor elétrico; equipamento montado com compressor com volume de 300l/min e pressão de 3,5bar e válvula de segurança sobre pressão; equipamento montado sobre chassis rebocável equipado com sistema de freios.</v>
      </c>
      <c r="P974" s="12" t="str">
        <f>IFERROR(IF(N974="","",IF(VLOOKUP(LEFT(N974,10),'Universo_BK-BIT'!$A$5:$E$10005,2,0)="","X",VLOOKUP(LEFT(N974,10),'Universo_BK-BIT'!$A$5:$E$10005,2,0))),"X")</f>
        <v>BK</v>
      </c>
      <c r="Q974" s="12">
        <f>IFERROR(IF(P974="X","",VLOOKUP(LEFT(N974,10),'Universo_BK-BIT'!$A$5:$E$10005,3,0)),"")</f>
        <v>14</v>
      </c>
      <c r="R974" s="14" t="e">
        <f t="shared" si="46"/>
        <v>#REF!</v>
      </c>
      <c r="S974" s="14" t="e">
        <f t="shared" si="47"/>
        <v>#N/A</v>
      </c>
      <c r="T974" s="14"/>
      <c r="U974" s="14" t="str">
        <f ca="1">IFERROR(IF(P974="X",IF(VLOOKUP(B974,'Oficios_-_pend_criticas'!$C$3:$J$4739,5,0)="","",IF(VLOOKUP(B974,'Oficios_-_pend_criticas'!$C$3:$J$4739,7,0)="",IF(TODAY()&gt;VLOOKUP(B974,'Oficios_-_pend_criticas'!$C$3:$J$4739,5,0),"X",""),IF(VLOOKUP(B974,'Oficios_-_pend_criticas'!$C$3:$J$4739,7,0)&gt;VLOOKUP(B974,'Oficios_-_pend_criticas'!$C$3:$J$4739,5,0),"X",""))),""),"")</f>
        <v/>
      </c>
      <c r="V974" s="14" t="str">
        <f ca="1">IFERROR(IF(Q974=0,IF(VLOOKUP(B974,'Oficios_-_pend_criticas'!$C$3:$J$4739,5,0)="","",IF(VLOOKUP(B974,'Oficios_-_pend_criticas'!$C$3:$J$4739,7,0)="",IF(TODAY()&gt;VLOOKUP(B974,'Oficios_-_pend_criticas'!$C$3:$J$4739,5,0),"X",""),IF(VLOOKUP(B974,'Oficios_-_pend_criticas'!$C$3:$J$4739,7,0)&gt;VLOOKUP(B974,'Oficios_-_pend_criticas'!$C$3:$J$4739,5,0),"X",""))),""),"")</f>
        <v/>
      </c>
      <c r="W974" s="14" t="str">
        <f ca="1">IFERROR(IF(P974&lt;&gt;"X",IF(Q974&gt;0,IF(VLOOKUP(B974,'Oficios_-_pend_criticas'!$C$4:$J$4739,5,0)="","",IF(VLOOKUP(B974,'Oficios_-_pend_criticas'!$C$4:$J$4739,7,0)="",IF(TODAY()&gt;VLOOKUP(B974,'Oficios_-_pend_criticas'!$C$4:$J$4739,5,0),"X",""),IF(VLOOKUP(B974,'Oficios_-_pend_criticas'!$C$4:$J$4739,7,0)&gt;VLOOKUP(B974,'Oficios_-_pend_criticas'!$C$4:$J$4739,5,0),"X",""))),""),""),"")</f>
        <v/>
      </c>
    </row>
    <row r="975" spans="1:23" ht="36.75" hidden="1" customHeight="1" x14ac:dyDescent="0.25">
      <c r="A975" s="9" t="str">
        <f t="shared" si="45"/>
        <v/>
      </c>
      <c r="B975" s="10" t="s">
        <v>2322</v>
      </c>
      <c r="C975" s="11" t="e">
        <f>IF(B975="","",VLOOKUP(B975,#REF!,6,0))</f>
        <v>#REF!</v>
      </c>
      <c r="D975" s="12" t="e">
        <f>IF(B975="","",VLOOKUP(B975,#REF!,22,0))</f>
        <v>#REF!</v>
      </c>
      <c r="E975" s="10" t="e">
        <f>IF(B975="","",VLOOKUP(B975,Consultas_públicas!$A$376:$G$3879,7,0))</f>
        <v>#N/A</v>
      </c>
      <c r="F975" s="12" t="s">
        <v>2125</v>
      </c>
      <c r="G975" s="13">
        <v>43578</v>
      </c>
      <c r="H975" s="14" t="str">
        <f>IFERROR(IF(VLOOKUP(B975,'Oficios_-_pend_criticas'!$C$4:$D$4739,2,0)="","","X"),"")</f>
        <v/>
      </c>
      <c r="I975" s="12"/>
      <c r="J975" s="13"/>
      <c r="K975" s="10"/>
      <c r="L975" s="12" t="str">
        <f>IFERROR(VLOOKUP(B975,Retorno_da_RFB!$D$3:$I$6388,5,0),"")</f>
        <v>063</v>
      </c>
      <c r="M975" s="13">
        <f>IFERROR(VLOOKUP(B975,Retorno_da_RFB!$D$3:$I$6388,6,0),"")</f>
        <v>43593</v>
      </c>
      <c r="N975" s="10" t="str">
        <f>IFERROR(VLOOKUP(B975,Retorno_da_RFB!$D$3:$I$6388,3,0),"")</f>
        <v>8462.29.00</v>
      </c>
      <c r="O975" s="10" t="str">
        <f>IFERROR(VLOOKUP(B975,Retorno_da_RFB!$D$3:$I$6388,4,0),"")</f>
        <v>Máquinas automáticas para nivelamento (aplanamento) de chapas de aço, com ponto máximo de ruptura do material de 1.000 Mpa, espessura mínima do material de trabalho em 0,5 mm, espessura máxima do material de trabalho de 2,70mm, largura mínima do material de trabalho de 400 mm, largura máxima do material de trabalho de 2.000mm e velocidade máxima da linha de 90m/min; composta por Rolos tracionadores de saída para auxilio de desempeno de material mais fino; Cassete aplainador reserva para troca automática; Mesa de troca de cassetes com 2 estações, motorizado para extração e introdução de cassetes; e dispositivo de limpeza.</v>
      </c>
      <c r="P975" s="12" t="str">
        <f>IFERROR(IF(N975="","",IF(VLOOKUP(LEFT(N975,10),'Universo_BK-BIT'!$A$5:$E$10005,2,0)="","X",VLOOKUP(LEFT(N975,10),'Universo_BK-BIT'!$A$5:$E$10005,2,0))),"X")</f>
        <v>BK</v>
      </c>
      <c r="Q975" s="12">
        <f>IFERROR(IF(P975="X","",VLOOKUP(LEFT(N975,10),'Universo_BK-BIT'!$A$5:$E$10005,3,0)),"")</f>
        <v>14</v>
      </c>
      <c r="R975" s="14" t="e">
        <f t="shared" si="46"/>
        <v>#REF!</v>
      </c>
      <c r="S975" s="14" t="e">
        <f t="shared" si="47"/>
        <v>#N/A</v>
      </c>
      <c r="T975" s="14"/>
      <c r="U975" s="14" t="str">
        <f ca="1">IFERROR(IF(P975="X",IF(VLOOKUP(B975,'Oficios_-_pend_criticas'!$C$3:$J$4739,5,0)="","",IF(VLOOKUP(B975,'Oficios_-_pend_criticas'!$C$3:$J$4739,7,0)="",IF(TODAY()&gt;VLOOKUP(B975,'Oficios_-_pend_criticas'!$C$3:$J$4739,5,0),"X",""),IF(VLOOKUP(B975,'Oficios_-_pend_criticas'!$C$3:$J$4739,7,0)&gt;VLOOKUP(B975,'Oficios_-_pend_criticas'!$C$3:$J$4739,5,0),"X",""))),""),"")</f>
        <v/>
      </c>
      <c r="V975" s="14" t="str">
        <f ca="1">IFERROR(IF(Q975=0,IF(VLOOKUP(B975,'Oficios_-_pend_criticas'!$C$3:$J$4739,5,0)="","",IF(VLOOKUP(B975,'Oficios_-_pend_criticas'!$C$3:$J$4739,7,0)="",IF(TODAY()&gt;VLOOKUP(B975,'Oficios_-_pend_criticas'!$C$3:$J$4739,5,0),"X",""),IF(VLOOKUP(B975,'Oficios_-_pend_criticas'!$C$3:$J$4739,7,0)&gt;VLOOKUP(B975,'Oficios_-_pend_criticas'!$C$3:$J$4739,5,0),"X",""))),""),"")</f>
        <v/>
      </c>
      <c r="W975" s="14" t="str">
        <f ca="1">IFERROR(IF(P975&lt;&gt;"X",IF(Q975&gt;0,IF(VLOOKUP(B975,'Oficios_-_pend_criticas'!$C$4:$J$4739,5,0)="","",IF(VLOOKUP(B975,'Oficios_-_pend_criticas'!$C$4:$J$4739,7,0)="",IF(TODAY()&gt;VLOOKUP(B975,'Oficios_-_pend_criticas'!$C$4:$J$4739,5,0),"X",""),IF(VLOOKUP(B975,'Oficios_-_pend_criticas'!$C$4:$J$4739,7,0)&gt;VLOOKUP(B975,'Oficios_-_pend_criticas'!$C$4:$J$4739,5,0),"X",""))),""),""),"")</f>
        <v/>
      </c>
    </row>
    <row r="976" spans="1:23" ht="36.75" hidden="1" customHeight="1" x14ac:dyDescent="0.25">
      <c r="A976" s="9" t="str">
        <f t="shared" si="45"/>
        <v/>
      </c>
      <c r="B976" s="10" t="s">
        <v>2324</v>
      </c>
      <c r="C976" s="11" t="e">
        <f>IF(B976="","",VLOOKUP(B976,#REF!,6,0))</f>
        <v>#REF!</v>
      </c>
      <c r="D976" s="12" t="e">
        <f>IF(B976="","",VLOOKUP(B976,#REF!,22,0))</f>
        <v>#REF!</v>
      </c>
      <c r="E976" s="10" t="e">
        <f>IF(B976="","",VLOOKUP(B976,Consultas_públicas!$A$376:$G$3879,7,0))</f>
        <v>#N/A</v>
      </c>
      <c r="F976" s="12" t="s">
        <v>2125</v>
      </c>
      <c r="G976" s="13">
        <v>43578</v>
      </c>
      <c r="H976" s="14" t="str">
        <f>IFERROR(IF(VLOOKUP(B976,'Oficios_-_pend_criticas'!$C$4:$D$4739,2,0)="","","X"),"")</f>
        <v/>
      </c>
      <c r="I976" s="12"/>
      <c r="J976" s="13"/>
      <c r="K976" s="10"/>
      <c r="L976" s="12" t="str">
        <f>IFERROR(VLOOKUP(B976,Retorno_da_RFB!$D$3:$I$6388,5,0),"")</f>
        <v>063</v>
      </c>
      <c r="M976" s="13">
        <f>IFERROR(VLOOKUP(B976,Retorno_da_RFB!$D$3:$I$6388,6,0),"")</f>
        <v>43593</v>
      </c>
      <c r="N976" s="10" t="str">
        <f>IFERROR(VLOOKUP(B976,Retorno_da_RFB!$D$3:$I$6388,3,0),"")</f>
        <v>8465.91.10</v>
      </c>
      <c r="O976" s="10" t="str">
        <f>IFERROR(VLOOKUP(B976,Retorno_da_RFB!$D$3:$I$6388,4,0),"")</f>
        <v>Máquinas para corte angular de tubos de PE, PP e PVDF com diâmetros compreendidos de 630 a 1.200mm, em ângulos compreendidos de 0 a 67,5°, operando à velocidade máxima de 200m/min, incluindo estrutura básica, suporte e barra de pressão.</v>
      </c>
      <c r="P976" s="12" t="str">
        <f>IFERROR(IF(N976="","",IF(VLOOKUP(LEFT(N976,10),'Universo_BK-BIT'!$A$5:$E$10005,2,0)="","X",VLOOKUP(LEFT(N976,10),'Universo_BK-BIT'!$A$5:$E$10005,2,0))),"X")</f>
        <v>BK</v>
      </c>
      <c r="Q976" s="12">
        <f>IFERROR(IF(P976="X","",VLOOKUP(LEFT(N976,10),'Universo_BK-BIT'!$A$5:$E$10005,3,0)),"")</f>
        <v>14</v>
      </c>
      <c r="R976" s="14" t="e">
        <f t="shared" si="46"/>
        <v>#REF!</v>
      </c>
      <c r="S976" s="14" t="e">
        <f t="shared" si="47"/>
        <v>#N/A</v>
      </c>
      <c r="T976" s="14"/>
      <c r="U976" s="14" t="str">
        <f ca="1">IFERROR(IF(P976="X",IF(VLOOKUP(B976,'Oficios_-_pend_criticas'!$C$3:$J$4739,5,0)="","",IF(VLOOKUP(B976,'Oficios_-_pend_criticas'!$C$3:$J$4739,7,0)="",IF(TODAY()&gt;VLOOKUP(B976,'Oficios_-_pend_criticas'!$C$3:$J$4739,5,0),"X",""),IF(VLOOKUP(B976,'Oficios_-_pend_criticas'!$C$3:$J$4739,7,0)&gt;VLOOKUP(B976,'Oficios_-_pend_criticas'!$C$3:$J$4739,5,0),"X",""))),""),"")</f>
        <v/>
      </c>
      <c r="V976" s="14" t="str">
        <f ca="1">IFERROR(IF(Q976=0,IF(VLOOKUP(B976,'Oficios_-_pend_criticas'!$C$3:$J$4739,5,0)="","",IF(VLOOKUP(B976,'Oficios_-_pend_criticas'!$C$3:$J$4739,7,0)="",IF(TODAY()&gt;VLOOKUP(B976,'Oficios_-_pend_criticas'!$C$3:$J$4739,5,0),"X",""),IF(VLOOKUP(B976,'Oficios_-_pend_criticas'!$C$3:$J$4739,7,0)&gt;VLOOKUP(B976,'Oficios_-_pend_criticas'!$C$3:$J$4739,5,0),"X",""))),""),"")</f>
        <v/>
      </c>
      <c r="W976" s="14" t="str">
        <f ca="1">IFERROR(IF(P976&lt;&gt;"X",IF(Q976&gt;0,IF(VLOOKUP(B976,'Oficios_-_pend_criticas'!$C$4:$J$4739,5,0)="","",IF(VLOOKUP(B976,'Oficios_-_pend_criticas'!$C$4:$J$4739,7,0)="",IF(TODAY()&gt;VLOOKUP(B976,'Oficios_-_pend_criticas'!$C$4:$J$4739,5,0),"X",""),IF(VLOOKUP(B976,'Oficios_-_pend_criticas'!$C$4:$J$4739,7,0)&gt;VLOOKUP(B976,'Oficios_-_pend_criticas'!$C$4:$J$4739,5,0),"X",""))),""),""),"")</f>
        <v/>
      </c>
    </row>
    <row r="977" spans="1:23" ht="36.75" hidden="1" customHeight="1" x14ac:dyDescent="0.25">
      <c r="A977" s="9" t="str">
        <f t="shared" si="45"/>
        <v/>
      </c>
      <c r="B977" s="10" t="s">
        <v>2327</v>
      </c>
      <c r="C977" s="11" t="e">
        <f>IF(B977="","",VLOOKUP(B977,#REF!,6,0))</f>
        <v>#REF!</v>
      </c>
      <c r="D977" s="12" t="e">
        <f>IF(B977="","",VLOOKUP(B977,#REF!,22,0))</f>
        <v>#REF!</v>
      </c>
      <c r="E977" s="10" t="e">
        <f>IF(B977="","",VLOOKUP(B977,Consultas_públicas!$A$376:$G$3879,7,0))</f>
        <v>#N/A</v>
      </c>
      <c r="F977" s="12" t="s">
        <v>2125</v>
      </c>
      <c r="G977" s="13">
        <v>43578</v>
      </c>
      <c r="H977" s="14" t="str">
        <f>IFERROR(IF(VLOOKUP(B977,'Oficios_-_pend_criticas'!$C$4:$D$4739,2,0)="","","X"),"")</f>
        <v/>
      </c>
      <c r="I977" s="12"/>
      <c r="J977" s="13"/>
      <c r="K977" s="10"/>
      <c r="L977" s="12" t="str">
        <f>IFERROR(VLOOKUP(B977,Retorno_da_RFB!$D$3:$I$6388,5,0),"")</f>
        <v>063</v>
      </c>
      <c r="M977" s="13">
        <f>IFERROR(VLOOKUP(B977,Retorno_da_RFB!$D$3:$I$6388,6,0),"")</f>
        <v>43593</v>
      </c>
      <c r="N977" s="10" t="str">
        <f>IFERROR(VLOOKUP(B977,Retorno_da_RFB!$D$3:$I$6388,3,0),"")</f>
        <v>8465.10.00</v>
      </c>
      <c r="O977" s="10" t="str">
        <f>IFERROR(VLOOKUP(B977,Retorno_da_RFB!$D$3:$I$6388,4,0),"")</f>
        <v>Centros de furação com comando numérico computadorizado (CNC) automático, tipo ponto a ponto com sistema de painel passante e "PC" de controle, para furação em 5 e 6 faces de painéis de madeiras, plásticos e afins, dotados de 1 ou 2 cabeçotes superiores com 12 mandris verticais; com ou sem cabeçote inferior com 9 mandris verticais; 8 a 12 mandris horizontais independentes, com ou sem grupo serra; grupo fresador com 3 eixos controlados combinado com o grupo de pinças sendo “x”/” y”/ “z” com velocidade máxima de 130m/min, 75m/min, 30m/min respectivamente, com 2 pinças independentes no eixo “x” para movimentação das peças, trabalhando painéis com largura compreendida entre 50 a 1.200mm (incluindo os limites), comprimento compreendido entre 200 a 2.750mm (incluindo os limites), espessura compreendida entre 10 a 60mm (incluindo os limites); mesa de entrada equipada com gerador de ar; batente lateral automático para posicionamento da largura da peça; mesas de apoio articuladas (móveis) na vertical e horizontal permitindo trabalho combinado dos mandris e fresador; descarregamento das peças automática, com esteira motorizada.</v>
      </c>
      <c r="P977" s="12" t="str">
        <f>IFERROR(IF(N977="","",IF(VLOOKUP(LEFT(N977,10),'Universo_BK-BIT'!$A$5:$E$10005,2,0)="","X",VLOOKUP(LEFT(N977,10),'Universo_BK-BIT'!$A$5:$E$10005,2,0))),"X")</f>
        <v>BK</v>
      </c>
      <c r="Q977" s="12">
        <f>IFERROR(IF(P977="X","",VLOOKUP(LEFT(N977,10),'Universo_BK-BIT'!$A$5:$E$10005,3,0)),"")</f>
        <v>14</v>
      </c>
      <c r="R977" s="14" t="e">
        <f t="shared" si="46"/>
        <v>#REF!</v>
      </c>
      <c r="S977" s="14" t="e">
        <f t="shared" si="47"/>
        <v>#N/A</v>
      </c>
      <c r="T977" s="14"/>
      <c r="U977" s="14" t="str">
        <f ca="1">IFERROR(IF(P977="X",IF(VLOOKUP(B977,'Oficios_-_pend_criticas'!$C$3:$J$4739,5,0)="","",IF(VLOOKUP(B977,'Oficios_-_pend_criticas'!$C$3:$J$4739,7,0)="",IF(TODAY()&gt;VLOOKUP(B977,'Oficios_-_pend_criticas'!$C$3:$J$4739,5,0),"X",""),IF(VLOOKUP(B977,'Oficios_-_pend_criticas'!$C$3:$J$4739,7,0)&gt;VLOOKUP(B977,'Oficios_-_pend_criticas'!$C$3:$J$4739,5,0),"X",""))),""),"")</f>
        <v/>
      </c>
      <c r="V977" s="14" t="str">
        <f ca="1">IFERROR(IF(Q977=0,IF(VLOOKUP(B977,'Oficios_-_pend_criticas'!$C$3:$J$4739,5,0)="","",IF(VLOOKUP(B977,'Oficios_-_pend_criticas'!$C$3:$J$4739,7,0)="",IF(TODAY()&gt;VLOOKUP(B977,'Oficios_-_pend_criticas'!$C$3:$J$4739,5,0),"X",""),IF(VLOOKUP(B977,'Oficios_-_pend_criticas'!$C$3:$J$4739,7,0)&gt;VLOOKUP(B977,'Oficios_-_pend_criticas'!$C$3:$J$4739,5,0),"X",""))),""),"")</f>
        <v/>
      </c>
      <c r="W977" s="14" t="str">
        <f ca="1">IFERROR(IF(P977&lt;&gt;"X",IF(Q977&gt;0,IF(VLOOKUP(B977,'Oficios_-_pend_criticas'!$C$4:$J$4739,5,0)="","",IF(VLOOKUP(B977,'Oficios_-_pend_criticas'!$C$4:$J$4739,7,0)="",IF(TODAY()&gt;VLOOKUP(B977,'Oficios_-_pend_criticas'!$C$4:$J$4739,5,0),"X",""),IF(VLOOKUP(B977,'Oficios_-_pend_criticas'!$C$4:$J$4739,7,0)&gt;VLOOKUP(B977,'Oficios_-_pend_criticas'!$C$4:$J$4739,5,0),"X",""))),""),""),"")</f>
        <v/>
      </c>
    </row>
    <row r="978" spans="1:23" ht="36.75" hidden="1" customHeight="1" x14ac:dyDescent="0.25">
      <c r="A978" s="9" t="str">
        <f t="shared" si="45"/>
        <v/>
      </c>
      <c r="B978" s="10" t="s">
        <v>2330</v>
      </c>
      <c r="C978" s="11" t="e">
        <f>IF(B978="","",VLOOKUP(B978,#REF!,6,0))</f>
        <v>#REF!</v>
      </c>
      <c r="D978" s="12" t="e">
        <f>IF(B978="","",VLOOKUP(B978,#REF!,22,0))</f>
        <v>#REF!</v>
      </c>
      <c r="E978" s="10" t="e">
        <f>IF(B978="","",VLOOKUP(B978,Consultas_públicas!$A$376:$G$3879,7,0))</f>
        <v>#N/A</v>
      </c>
      <c r="F978" s="12" t="s">
        <v>2125</v>
      </c>
      <c r="G978" s="13">
        <v>43578</v>
      </c>
      <c r="H978" s="14" t="str">
        <f>IFERROR(IF(VLOOKUP(B978,'Oficios_-_pend_criticas'!$C$4:$D$4739,2,0)="","","X"),"")</f>
        <v/>
      </c>
      <c r="I978" s="12"/>
      <c r="J978" s="13"/>
      <c r="K978" s="10"/>
      <c r="L978" s="12" t="str">
        <f>IFERROR(VLOOKUP(B978,Retorno_da_RFB!$D$3:$I$6388,5,0),"")</f>
        <v>063</v>
      </c>
      <c r="M978" s="13">
        <f>IFERROR(VLOOKUP(B978,Retorno_da_RFB!$D$3:$I$6388,6,0),"")</f>
        <v>43593</v>
      </c>
      <c r="N978" s="10" t="str">
        <f>IFERROR(VLOOKUP(B978,Retorno_da_RFB!$D$3:$I$6388,3,0),"")</f>
        <v>9031.49.90</v>
      </c>
      <c r="O978" s="10" t="str">
        <f>IFERROR(VLOOKUP(B978,Retorno_da_RFB!$D$3:$I$6388,4,0),"")</f>
        <v>Equipamento de inspeção continua, em linha de pré-pintura de chapas metálicas, para identificar defeitos na superfície do metal em processo de pintura, constituído de unidade de aquisição de dados, câmeras para captação de imagens de superfície, sistema de iluminação e interfaces, unidade de processamento e respectivos programas para processamento das imagens e dados coletados,  com unidade de operação para monitoramento do sistema e sensor de área de resolução de 125µm, com Sistema de Detecção de imagens corrigidas de trapézio e iluminação, e detecção de estrias de baixo contraste.</v>
      </c>
      <c r="P978" s="12" t="str">
        <f>IFERROR(IF(N978="","",IF(VLOOKUP(LEFT(N978,10),'Universo_BK-BIT'!$A$5:$E$10005,2,0)="","X",VLOOKUP(LEFT(N978,10),'Universo_BK-BIT'!$A$5:$E$10005,2,0))),"X")</f>
        <v>BK</v>
      </c>
      <c r="Q978" s="12">
        <f>IFERROR(IF(P978="X","",VLOOKUP(LEFT(N978,10),'Universo_BK-BIT'!$A$5:$E$10005,3,0)),"")</f>
        <v>14</v>
      </c>
      <c r="R978" s="14" t="e">
        <f t="shared" si="46"/>
        <v>#REF!</v>
      </c>
      <c r="S978" s="14" t="e">
        <f t="shared" si="47"/>
        <v>#N/A</v>
      </c>
      <c r="T978" s="14"/>
      <c r="U978" s="14" t="str">
        <f ca="1">IFERROR(IF(P978="X",IF(VLOOKUP(B978,'Oficios_-_pend_criticas'!$C$3:$J$4739,5,0)="","",IF(VLOOKUP(B978,'Oficios_-_pend_criticas'!$C$3:$J$4739,7,0)="",IF(TODAY()&gt;VLOOKUP(B978,'Oficios_-_pend_criticas'!$C$3:$J$4739,5,0),"X",""),IF(VLOOKUP(B978,'Oficios_-_pend_criticas'!$C$3:$J$4739,7,0)&gt;VLOOKUP(B978,'Oficios_-_pend_criticas'!$C$3:$J$4739,5,0),"X",""))),""),"")</f>
        <v/>
      </c>
      <c r="V978" s="14" t="str">
        <f ca="1">IFERROR(IF(Q978=0,IF(VLOOKUP(B978,'Oficios_-_pend_criticas'!$C$3:$J$4739,5,0)="","",IF(VLOOKUP(B978,'Oficios_-_pend_criticas'!$C$3:$J$4739,7,0)="",IF(TODAY()&gt;VLOOKUP(B978,'Oficios_-_pend_criticas'!$C$3:$J$4739,5,0),"X",""),IF(VLOOKUP(B978,'Oficios_-_pend_criticas'!$C$3:$J$4739,7,0)&gt;VLOOKUP(B978,'Oficios_-_pend_criticas'!$C$3:$J$4739,5,0),"X",""))),""),"")</f>
        <v/>
      </c>
      <c r="W978" s="14" t="str">
        <f ca="1">IFERROR(IF(P978&lt;&gt;"X",IF(Q978&gt;0,IF(VLOOKUP(B978,'Oficios_-_pend_criticas'!$C$4:$J$4739,5,0)="","",IF(VLOOKUP(B978,'Oficios_-_pend_criticas'!$C$4:$J$4739,7,0)="",IF(TODAY()&gt;VLOOKUP(B978,'Oficios_-_pend_criticas'!$C$4:$J$4739,5,0),"X",""),IF(VLOOKUP(B978,'Oficios_-_pend_criticas'!$C$4:$J$4739,7,0)&gt;VLOOKUP(B978,'Oficios_-_pend_criticas'!$C$4:$J$4739,5,0),"X",""))),""),""),"")</f>
        <v/>
      </c>
    </row>
    <row r="979" spans="1:23" ht="36.75" hidden="1" customHeight="1" x14ac:dyDescent="0.25">
      <c r="A979" s="9" t="str">
        <f t="shared" si="45"/>
        <v/>
      </c>
      <c r="B979" s="10" t="s">
        <v>2332</v>
      </c>
      <c r="C979" s="11" t="e">
        <f>IF(B979="","",VLOOKUP(B979,#REF!,6,0))</f>
        <v>#REF!</v>
      </c>
      <c r="D979" s="12" t="e">
        <f>IF(B979="","",VLOOKUP(B979,#REF!,22,0))</f>
        <v>#REF!</v>
      </c>
      <c r="E979" s="10" t="e">
        <f>IF(B979="","",VLOOKUP(B979,Consultas_públicas!$A$376:$G$3879,7,0))</f>
        <v>#N/A</v>
      </c>
      <c r="F979" s="12" t="s">
        <v>2333</v>
      </c>
      <c r="G979" s="13">
        <v>43592</v>
      </c>
      <c r="H979" s="14" t="str">
        <f>IFERROR(IF(VLOOKUP(B979,'Oficios_-_pend_criticas'!$C$4:$D$4739,2,0)="","","X"),"")</f>
        <v/>
      </c>
      <c r="I979" s="12"/>
      <c r="J979" s="13"/>
      <c r="K979" s="10"/>
      <c r="L979" s="12" t="str">
        <f>IFERROR(VLOOKUP(B979,Retorno_da_RFB!$D$3:$I$6388,5,0),"")</f>
        <v>069</v>
      </c>
      <c r="M979" s="13">
        <f>IFERROR(VLOOKUP(B979,Retorno_da_RFB!$D$3:$I$6388,6,0),"")</f>
        <v>43600</v>
      </c>
      <c r="N979" s="10" t="str">
        <f>IFERROR(VLOOKUP(B979,Retorno_da_RFB!$D$3:$I$6388,3,0),"")</f>
        <v>8421.21.00</v>
      </c>
      <c r="O979" s="10" t="str">
        <f>IFERROR(VLOOKUP(B979,Retorno_da_RFB!$D$3:$I$6388,4,0),"")</f>
        <v>Combinações de máquinas montada em Rack (base única) para tratamento de efluentes, procedente de aterro sanitário ou processo fabril, mediante tecnologia de membranas, com capacidade de tratamento de efluentes de até 240 m³/dia, compostas de: 48 módulos espirais, sendo 36 no primeiro estágio e 12 no segundo estágio, específicos para chorume; instrumentação de medida e controle; tubulação de baixa e alta pressão e sistema de controle; 1 sistema de pré-filtração, dotados de 1 unidade de filtro de areia em polietileno (PA) com volume máximo do tanque de até 2m³, 1 bomba centrifuga de alimentação do filtro de areia com vazão máxima de 12m³/h e pressão máxima de 5bar, 1 bomba de retrolavagem com vazão máxima de 45m³/h e pressão máxima de 3bar; 1 compressor rotativo para o filtro de areia; 2 medidores de condutividade; 1 medidor de pH e temperatura; 1 bomba centrífuga de ajuste de pH com pressão máxima de 2 bar; 1 unidade de filtro de cartucho; 1 unidade de filtro de saco (tipo bag); 2 bombas de alta pressão da Osmose Inversa , sendo uma tipo bomba de pistão com pressão máxima de 82bar no 1º passo e a outra tipo centrífuga multiestágio com pressão máxima de 25bar no 2º passo; 1 bomba de recirculação da Osmose Inversa (tipo booster) com pressão máxima de 5bar; 1 Bomba de recirculação da Osmose Inversa (tipo centrífuga multiestágio) com pressão máxima de 3,3bar; módulos espirais de membranas são instalados dentro de 8 tubos de pressão (tubo de GRP de 6 metros de comprimento cada, com pressão máxima de cada tubo de 1.200psi no 1º passo e pressão máxima de 600psi no 2º passo) dos quais:  6 tubos no 1º passo (com 6 unidades de módulos espirais por tubo), 2 tubos no 2º passo (com 6 unidades de módulos espirais por tubo); 1 válvula tipo agulha de controle de pressão; com 1 ou 2 ou 3 unidades de dosagem de produtos químicos, sendo: 1 bomba de dosagem tipo diafragma de ácido sulfúrico (pressão máxima de 10bar) e/ou 1 bomba de dosagem tipo diafragma “antiscalant” (pressão máxima de 10 bar) e/ou 1 bomba de dosagem tipo diafragma soda cáustica (pressão máxima de 4bar); 1 bomba tipo bomba de tambor para limpadores de membranas ácido e básico; 1 unidade de controlador lógico programável (CLP) com PC industrial para visualização e registro de dados com respectivo software; 1 unidade de quadro elétrico com os respectivos equipamentos elétricos para acionamento do sistema; transmissores de pressão; manômetros; 15 válvulas com acionadores pneumáticos; 3 válvulas antirretorno de alta pressão; rotâmetros; medidores de vazão eletromagnéticos; tubos de PVC; tubos de pressão em aço inoxidável; 1 tanque de lavagem das membranas com volume máximo de até 2,4 m³; 1 compressor para ar comprimido; 1 medidor de temperatura.</v>
      </c>
      <c r="P979" s="12" t="str">
        <f>IFERROR(IF(N979="","",IF(VLOOKUP(LEFT(N979,10),'Universo_BK-BIT'!$A$5:$E$10005,2,0)="","X",VLOOKUP(LEFT(N979,10),'Universo_BK-BIT'!$A$5:$E$10005,2,0))),"X")</f>
        <v>BK</v>
      </c>
      <c r="Q979" s="12">
        <f>IFERROR(IF(P979="X","",VLOOKUP(LEFT(N979,10),'Universo_BK-BIT'!$A$5:$E$10005,3,0)),"")</f>
        <v>14</v>
      </c>
      <c r="R979" s="14" t="e">
        <f t="shared" si="46"/>
        <v>#REF!</v>
      </c>
      <c r="S979" s="14" t="e">
        <f t="shared" si="47"/>
        <v>#N/A</v>
      </c>
      <c r="T979" s="14"/>
      <c r="U979" s="14" t="str">
        <f ca="1">IFERROR(IF(P979="X",IF(VLOOKUP(B979,'Oficios_-_pend_criticas'!$C$3:$J$4739,5,0)="","",IF(VLOOKUP(B979,'Oficios_-_pend_criticas'!$C$3:$J$4739,7,0)="",IF(TODAY()&gt;VLOOKUP(B979,'Oficios_-_pend_criticas'!$C$3:$J$4739,5,0),"X",""),IF(VLOOKUP(B979,'Oficios_-_pend_criticas'!$C$3:$J$4739,7,0)&gt;VLOOKUP(B979,'Oficios_-_pend_criticas'!$C$3:$J$4739,5,0),"X",""))),""),"")</f>
        <v/>
      </c>
      <c r="V979" s="14" t="str">
        <f ca="1">IFERROR(IF(Q979=0,IF(VLOOKUP(B979,'Oficios_-_pend_criticas'!$C$3:$J$4739,5,0)="","",IF(VLOOKUP(B979,'Oficios_-_pend_criticas'!$C$3:$J$4739,7,0)="",IF(TODAY()&gt;VLOOKUP(B979,'Oficios_-_pend_criticas'!$C$3:$J$4739,5,0),"X",""),IF(VLOOKUP(B979,'Oficios_-_pend_criticas'!$C$3:$J$4739,7,0)&gt;VLOOKUP(B979,'Oficios_-_pend_criticas'!$C$3:$J$4739,5,0),"X",""))),""),"")</f>
        <v/>
      </c>
      <c r="W979" s="14" t="str">
        <f ca="1">IFERROR(IF(P979&lt;&gt;"X",IF(Q979&gt;0,IF(VLOOKUP(B979,'Oficios_-_pend_criticas'!$C$4:$J$4739,5,0)="","",IF(VLOOKUP(B979,'Oficios_-_pend_criticas'!$C$4:$J$4739,7,0)="",IF(TODAY()&gt;VLOOKUP(B979,'Oficios_-_pend_criticas'!$C$4:$J$4739,5,0),"X",""),IF(VLOOKUP(B979,'Oficios_-_pend_criticas'!$C$4:$J$4739,7,0)&gt;VLOOKUP(B979,'Oficios_-_pend_criticas'!$C$4:$J$4739,5,0),"X",""))),""),""),"")</f>
        <v/>
      </c>
    </row>
    <row r="980" spans="1:23" ht="36.75" hidden="1" customHeight="1" x14ac:dyDescent="0.25">
      <c r="A980" s="9" t="str">
        <f t="shared" si="45"/>
        <v/>
      </c>
      <c r="B980" s="10" t="s">
        <v>2336</v>
      </c>
      <c r="C980" s="11" t="e">
        <f>IF(B980="","",VLOOKUP(B980,#REF!,6,0))</f>
        <v>#REF!</v>
      </c>
      <c r="D980" s="12" t="e">
        <f>IF(B980="","",VLOOKUP(B980,#REF!,22,0))</f>
        <v>#REF!</v>
      </c>
      <c r="E980" s="10" t="e">
        <f>IF(B980="","",VLOOKUP(B980,Consultas_públicas!$A$376:$G$3879,7,0))</f>
        <v>#N/A</v>
      </c>
      <c r="F980" s="12" t="s">
        <v>2333</v>
      </c>
      <c r="G980" s="13">
        <v>43592</v>
      </c>
      <c r="H980" s="14" t="str">
        <f>IFERROR(IF(VLOOKUP(B980,'Oficios_-_pend_criticas'!$C$4:$D$4739,2,0)="","","X"),"")</f>
        <v/>
      </c>
      <c r="I980" s="12"/>
      <c r="J980" s="13"/>
      <c r="K980" s="10"/>
      <c r="L980" s="12" t="str">
        <f>IFERROR(VLOOKUP(B980,Retorno_da_RFB!$D$3:$I$6388,5,0),"")</f>
        <v>069</v>
      </c>
      <c r="M980" s="13">
        <f>IFERROR(VLOOKUP(B980,Retorno_da_RFB!$D$3:$I$6388,6,0),"")</f>
        <v>43600</v>
      </c>
      <c r="N980" s="10" t="str">
        <f>IFERROR(VLOOKUP(B980,Retorno_da_RFB!$D$3:$I$6388,3,0),"")</f>
        <v>8422.40.90</v>
      </c>
      <c r="O980" s="10" t="str">
        <f>IFERROR(VLOOKUP(B980,Retorno_da_RFB!$D$3:$I$6388,4,0),"")</f>
        <v>Combinações de máquinas para formar, encher, selar e acondicionar de forma automática sachês de 0,6g de adoçante em pó e 2.5 e 5g de adoçante e açúcar em caixas de cartão tipo "display" (quantidades de 30, 40, 50 e 70 sachês/display) e caixas de papelão (quantidades de 400 e 1.000 sachês/caixa), compostas de: máquina automática de empacotamento vertical e contínua de alta velocidade com dosagem volumétrica. apta a formar, encher e selar embalagem "tipo sachê 4 soldas", com largura de 37,5mm e altura de 50, 60 e 80mm, com 12 pistas de produção, sendo 165 ciclos/pista/min, totalizando uma capacidade de produção igual a 1 980 sachês/min, com funções básicas realizadas por meio da utilização de 5 servomotores (desbobinamento dosador, mordentes de selagem horizontais. facas de corte horizontais e verticais), gabinete elétrico lacrado e refrigerado a fim de evitar contaminação de pó, unidade de controle de movimento com funções de PLC integradas (motion control), total controle dos movimentos através do painel de controle, dotada de sistema dosador volumétrico de 12 pistas para saches de 5g mais kit de troca rápida de 10 pistas para sachês de 0,6. 2.5 e 5g, dispositivo abra-fácil. centralizador automático de bobina; sistema de agrupamento dos sachês para colocação automática da quantidade pré-determinada de sachês de adoçante ou açúcar nos displays; máquina para abertura de 'displays/caixas', transportador de displays abertos pré-formados (vazios e cheios); máquina para fechamento dos displays com cola quente (hot-melt) e com esteiras de transporte de saída-sincronização total da linha feita através de PLC.</v>
      </c>
      <c r="P980" s="12" t="str">
        <f>IFERROR(IF(N980="","",IF(VLOOKUP(LEFT(N980,10),'Universo_BK-BIT'!$A$5:$E$10005,2,0)="","X",VLOOKUP(LEFT(N980,10),'Universo_BK-BIT'!$A$5:$E$10005,2,0))),"X")</f>
        <v>BK</v>
      </c>
      <c r="Q980" s="12">
        <f>IFERROR(IF(P980="X","",VLOOKUP(LEFT(N980,10),'Universo_BK-BIT'!$A$5:$E$10005,3,0)),"")</f>
        <v>14</v>
      </c>
      <c r="R980" s="14" t="e">
        <f t="shared" si="46"/>
        <v>#REF!</v>
      </c>
      <c r="S980" s="14" t="e">
        <f t="shared" si="47"/>
        <v>#N/A</v>
      </c>
      <c r="T980" s="14"/>
      <c r="U980" s="14" t="str">
        <f ca="1">IFERROR(IF(P980="X",IF(VLOOKUP(B980,'Oficios_-_pend_criticas'!$C$3:$J$4739,5,0)="","",IF(VLOOKUP(B980,'Oficios_-_pend_criticas'!$C$3:$J$4739,7,0)="",IF(TODAY()&gt;VLOOKUP(B980,'Oficios_-_pend_criticas'!$C$3:$J$4739,5,0),"X",""),IF(VLOOKUP(B980,'Oficios_-_pend_criticas'!$C$3:$J$4739,7,0)&gt;VLOOKUP(B980,'Oficios_-_pend_criticas'!$C$3:$J$4739,5,0),"X",""))),""),"")</f>
        <v/>
      </c>
      <c r="V980" s="14" t="str">
        <f ca="1">IFERROR(IF(Q980=0,IF(VLOOKUP(B980,'Oficios_-_pend_criticas'!$C$3:$J$4739,5,0)="","",IF(VLOOKUP(B980,'Oficios_-_pend_criticas'!$C$3:$J$4739,7,0)="",IF(TODAY()&gt;VLOOKUP(B980,'Oficios_-_pend_criticas'!$C$3:$J$4739,5,0),"X",""),IF(VLOOKUP(B980,'Oficios_-_pend_criticas'!$C$3:$J$4739,7,0)&gt;VLOOKUP(B980,'Oficios_-_pend_criticas'!$C$3:$J$4739,5,0),"X",""))),""),"")</f>
        <v/>
      </c>
      <c r="W980" s="14" t="str">
        <f ca="1">IFERROR(IF(P980&lt;&gt;"X",IF(Q980&gt;0,IF(VLOOKUP(B980,'Oficios_-_pend_criticas'!$C$4:$J$4739,5,0)="","",IF(VLOOKUP(B980,'Oficios_-_pend_criticas'!$C$4:$J$4739,7,0)="",IF(TODAY()&gt;VLOOKUP(B980,'Oficios_-_pend_criticas'!$C$4:$J$4739,5,0),"X",""),IF(VLOOKUP(B980,'Oficios_-_pend_criticas'!$C$4:$J$4739,7,0)&gt;VLOOKUP(B980,'Oficios_-_pend_criticas'!$C$4:$J$4739,5,0),"X",""))),""),""),"")</f>
        <v/>
      </c>
    </row>
    <row r="981" spans="1:23" ht="36.75" hidden="1" customHeight="1" x14ac:dyDescent="0.25">
      <c r="A981" s="9" t="str">
        <f t="shared" si="45"/>
        <v/>
      </c>
      <c r="B981" s="10" t="s">
        <v>2338</v>
      </c>
      <c r="C981" s="11" t="e">
        <f>IF(B981="","",VLOOKUP(B981,#REF!,6,0))</f>
        <v>#REF!</v>
      </c>
      <c r="D981" s="12" t="e">
        <f>IF(B981="","",VLOOKUP(B981,#REF!,22,0))</f>
        <v>#REF!</v>
      </c>
      <c r="E981" s="10" t="e">
        <f>IF(B981="","",VLOOKUP(B981,Consultas_públicas!$A$376:$G$3879,7,0))</f>
        <v>#N/A</v>
      </c>
      <c r="F981" s="12" t="s">
        <v>2333</v>
      </c>
      <c r="G981" s="13">
        <v>43592</v>
      </c>
      <c r="H981" s="14" t="str">
        <f>IFERROR(IF(VLOOKUP(B981,'Oficios_-_pend_criticas'!$C$4:$D$4739,2,0)="","","X"),"")</f>
        <v/>
      </c>
      <c r="I981" s="12"/>
      <c r="J981" s="13"/>
      <c r="K981" s="10"/>
      <c r="L981" s="12" t="str">
        <f>IFERROR(VLOOKUP(B981,Retorno_da_RFB!$D$3:$I$6388,5,0),"")</f>
        <v>069</v>
      </c>
      <c r="M981" s="13">
        <f>IFERROR(VLOOKUP(B981,Retorno_da_RFB!$D$3:$I$6388,6,0),"")</f>
        <v>43600</v>
      </c>
      <c r="N981" s="10" t="str">
        <f>IFERROR(VLOOKUP(B981,Retorno_da_RFB!$D$3:$I$6388,3,0),"")</f>
        <v>8441.90.00</v>
      </c>
      <c r="O981" s="10" t="str">
        <f>IFERROR(VLOOKUP(B981,Retorno_da_RFB!$D$3:$I$6388,4,0),"")</f>
        <v>Mesas vibradoras para a retirada de camada de ar da pilha de papel, com ou sem rolo expulsor, tamanho da mesa igual ou superior à 720 x 870mm, altura de alimentação da resma de papel ou papel cartão entre 30 a 165mm, dispondo de painel de comando.</v>
      </c>
      <c r="P981" s="12" t="str">
        <f>IFERROR(IF(N981="","",IF(VLOOKUP(LEFT(N981,10),'Universo_BK-BIT'!$A$5:$E$10005,2,0)="","X",VLOOKUP(LEFT(N981,10),'Universo_BK-BIT'!$A$5:$E$10005,2,0))),"X")</f>
        <v>BK</v>
      </c>
      <c r="Q981" s="12">
        <f>IFERROR(IF(P981="X","",VLOOKUP(LEFT(N981,10),'Universo_BK-BIT'!$A$5:$E$10005,3,0)),"")</f>
        <v>14</v>
      </c>
      <c r="R981" s="14" t="e">
        <f t="shared" si="46"/>
        <v>#REF!</v>
      </c>
      <c r="S981" s="14" t="e">
        <f t="shared" si="47"/>
        <v>#N/A</v>
      </c>
      <c r="T981" s="14"/>
      <c r="U981" s="14" t="str">
        <f ca="1">IFERROR(IF(P981="X",IF(VLOOKUP(B981,'Oficios_-_pend_criticas'!$C$3:$J$4739,5,0)="","",IF(VLOOKUP(B981,'Oficios_-_pend_criticas'!$C$3:$J$4739,7,0)="",IF(TODAY()&gt;VLOOKUP(B981,'Oficios_-_pend_criticas'!$C$3:$J$4739,5,0),"X",""),IF(VLOOKUP(B981,'Oficios_-_pend_criticas'!$C$3:$J$4739,7,0)&gt;VLOOKUP(B981,'Oficios_-_pend_criticas'!$C$3:$J$4739,5,0),"X",""))),""),"")</f>
        <v/>
      </c>
      <c r="V981" s="14" t="str">
        <f ca="1">IFERROR(IF(Q981=0,IF(VLOOKUP(B981,'Oficios_-_pend_criticas'!$C$3:$J$4739,5,0)="","",IF(VLOOKUP(B981,'Oficios_-_pend_criticas'!$C$3:$J$4739,7,0)="",IF(TODAY()&gt;VLOOKUP(B981,'Oficios_-_pend_criticas'!$C$3:$J$4739,5,0),"X",""),IF(VLOOKUP(B981,'Oficios_-_pend_criticas'!$C$3:$J$4739,7,0)&gt;VLOOKUP(B981,'Oficios_-_pend_criticas'!$C$3:$J$4739,5,0),"X",""))),""),"")</f>
        <v/>
      </c>
      <c r="W981" s="14" t="str">
        <f ca="1">IFERROR(IF(P981&lt;&gt;"X",IF(Q981&gt;0,IF(VLOOKUP(B981,'Oficios_-_pend_criticas'!$C$4:$J$4739,5,0)="","",IF(VLOOKUP(B981,'Oficios_-_pend_criticas'!$C$4:$J$4739,7,0)="",IF(TODAY()&gt;VLOOKUP(B981,'Oficios_-_pend_criticas'!$C$4:$J$4739,5,0),"X",""),IF(VLOOKUP(B981,'Oficios_-_pend_criticas'!$C$4:$J$4739,7,0)&gt;VLOOKUP(B981,'Oficios_-_pend_criticas'!$C$4:$J$4739,5,0),"X",""))),""),""),"")</f>
        <v/>
      </c>
    </row>
    <row r="982" spans="1:23" ht="36.75" hidden="1" customHeight="1" x14ac:dyDescent="0.25">
      <c r="A982" s="9" t="str">
        <f t="shared" si="45"/>
        <v/>
      </c>
      <c r="B982" s="10" t="s">
        <v>2341</v>
      </c>
      <c r="C982" s="11" t="e">
        <f>IF(B982="","",VLOOKUP(B982,#REF!,6,0))</f>
        <v>#REF!</v>
      </c>
      <c r="D982" s="12" t="e">
        <f>IF(B982="","",VLOOKUP(B982,#REF!,22,0))</f>
        <v>#REF!</v>
      </c>
      <c r="E982" s="10" t="e">
        <f>IF(B982="","",VLOOKUP(B982,Consultas_públicas!$A$376:$G$3879,7,0))</f>
        <v>#N/A</v>
      </c>
      <c r="F982" s="12" t="s">
        <v>2333</v>
      </c>
      <c r="G982" s="13">
        <v>43592</v>
      </c>
      <c r="H982" s="14" t="str">
        <f>IFERROR(IF(VLOOKUP(B982,'Oficios_-_pend_criticas'!$C$4:$D$4739,2,0)="","","X"),"")</f>
        <v/>
      </c>
      <c r="I982" s="12"/>
      <c r="J982" s="13"/>
      <c r="K982" s="10"/>
      <c r="L982" s="12" t="str">
        <f>IFERROR(VLOOKUP(B982,Retorno_da_RFB!$D$3:$I$6388,5,0),"")</f>
        <v>069</v>
      </c>
      <c r="M982" s="13">
        <f>IFERROR(VLOOKUP(B982,Retorno_da_RFB!$D$3:$I$6388,6,0),"")</f>
        <v>43600</v>
      </c>
      <c r="N982" s="10" t="str">
        <f>IFERROR(VLOOKUP(B982,Retorno_da_RFB!$D$3:$I$6388,3,0),"")</f>
        <v>8464.90.19</v>
      </c>
      <c r="O982" s="10" t="str">
        <f>IFERROR(VLOOKUP(B982,Retorno_da_RFB!$D$3:$I$6388,4,0),"")</f>
        <v xml:space="preserve">Máquinas para lapidação das 4 laterais de chapas de vidro, com espessura mínima igual ou superior a 2mm, dotadas de: 2 lapidadoras bilaterais com 10 ou 12 mandris para lapidação, com dimensão mínima trabalhável igual ou superior a 65 x 80mm, com dimensão de abertura de 1.000 até 8.000mm; com velocidade de avanço mínima de 1,5 até 12m/min, dotadas de grupo de esquadro e grupo de alinhamento e sistema de refrigeração dos rebolos em circuito fechado. </v>
      </c>
      <c r="P982" s="12" t="str">
        <f>IFERROR(IF(N982="","",IF(VLOOKUP(LEFT(N982,10),'Universo_BK-BIT'!$A$5:$E$10005,2,0)="","X",VLOOKUP(LEFT(N982,10),'Universo_BK-BIT'!$A$5:$E$10005,2,0))),"X")</f>
        <v>BK</v>
      </c>
      <c r="Q982" s="12">
        <f>IFERROR(IF(P982="X","",VLOOKUP(LEFT(N982,10),'Universo_BK-BIT'!$A$5:$E$10005,3,0)),"")</f>
        <v>14</v>
      </c>
      <c r="R982" s="14" t="e">
        <f t="shared" si="46"/>
        <v>#REF!</v>
      </c>
      <c r="S982" s="14" t="e">
        <f t="shared" si="47"/>
        <v>#N/A</v>
      </c>
      <c r="T982" s="14"/>
      <c r="U982" s="14" t="str">
        <f ca="1">IFERROR(IF(P982="X",IF(VLOOKUP(B982,'Oficios_-_pend_criticas'!$C$3:$J$4739,5,0)="","",IF(VLOOKUP(B982,'Oficios_-_pend_criticas'!$C$3:$J$4739,7,0)="",IF(TODAY()&gt;VLOOKUP(B982,'Oficios_-_pend_criticas'!$C$3:$J$4739,5,0),"X",""),IF(VLOOKUP(B982,'Oficios_-_pend_criticas'!$C$3:$J$4739,7,0)&gt;VLOOKUP(B982,'Oficios_-_pend_criticas'!$C$3:$J$4739,5,0),"X",""))),""),"")</f>
        <v/>
      </c>
      <c r="V982" s="14" t="str">
        <f ca="1">IFERROR(IF(Q982=0,IF(VLOOKUP(B982,'Oficios_-_pend_criticas'!$C$3:$J$4739,5,0)="","",IF(VLOOKUP(B982,'Oficios_-_pend_criticas'!$C$3:$J$4739,7,0)="",IF(TODAY()&gt;VLOOKUP(B982,'Oficios_-_pend_criticas'!$C$3:$J$4739,5,0),"X",""),IF(VLOOKUP(B982,'Oficios_-_pend_criticas'!$C$3:$J$4739,7,0)&gt;VLOOKUP(B982,'Oficios_-_pend_criticas'!$C$3:$J$4739,5,0),"X",""))),""),"")</f>
        <v/>
      </c>
      <c r="W982" s="14" t="str">
        <f ca="1">IFERROR(IF(P982&lt;&gt;"X",IF(Q982&gt;0,IF(VLOOKUP(B982,'Oficios_-_pend_criticas'!$C$4:$J$4739,5,0)="","",IF(VLOOKUP(B982,'Oficios_-_pend_criticas'!$C$4:$J$4739,7,0)="",IF(TODAY()&gt;VLOOKUP(B982,'Oficios_-_pend_criticas'!$C$4:$J$4739,5,0),"X",""),IF(VLOOKUP(B982,'Oficios_-_pend_criticas'!$C$4:$J$4739,7,0)&gt;VLOOKUP(B982,'Oficios_-_pend_criticas'!$C$4:$J$4739,5,0),"X",""))),""),""),"")</f>
        <v/>
      </c>
    </row>
    <row r="983" spans="1:23" ht="36.75" hidden="1" customHeight="1" x14ac:dyDescent="0.25">
      <c r="A983" s="9" t="str">
        <f t="shared" si="45"/>
        <v/>
      </c>
      <c r="B983" s="10" t="s">
        <v>2343</v>
      </c>
      <c r="C983" s="11" t="e">
        <f>IF(B983="","",VLOOKUP(B983,#REF!,6,0))</f>
        <v>#REF!</v>
      </c>
      <c r="D983" s="12" t="e">
        <f>IF(B983="","",VLOOKUP(B983,#REF!,22,0))</f>
        <v>#REF!</v>
      </c>
      <c r="E983" s="10" t="e">
        <f>IF(B983="","",VLOOKUP(B983,Consultas_públicas!$A$376:$G$3879,7,0))</f>
        <v>#N/A</v>
      </c>
      <c r="F983" s="12" t="s">
        <v>2333</v>
      </c>
      <c r="G983" s="13">
        <v>43592</v>
      </c>
      <c r="H983" s="14" t="str">
        <f>IFERROR(IF(VLOOKUP(B983,'Oficios_-_pend_criticas'!$C$4:$D$4739,2,0)="","","X"),"")</f>
        <v/>
      </c>
      <c r="I983" s="12"/>
      <c r="J983" s="13"/>
      <c r="K983" s="10"/>
      <c r="L983" s="12" t="str">
        <f>IFERROR(VLOOKUP(B983,Retorno_da_RFB!$D$3:$I$6388,5,0),"")</f>
        <v>069</v>
      </c>
      <c r="M983" s="13">
        <f>IFERROR(VLOOKUP(B983,Retorno_da_RFB!$D$3:$I$6388,6,0),"")</f>
        <v>43600</v>
      </c>
      <c r="N983" s="10" t="str">
        <f>IFERROR(VLOOKUP(B983,Retorno_da_RFB!$D$3:$I$6388,3,0),"")</f>
        <v>8478.10.90</v>
      </c>
      <c r="O983" s="10" t="str">
        <f>IFERROR(VLOOKUP(B983,Retorno_da_RFB!$D$3:$I$6388,4,0),"")</f>
        <v>Máquinas para expansão e processamento de talos de tabaco, tornando as partículas de talos de tabaco mais leves, potencializando o poder de enchimento na fabricação de cigarros, com capacidade para expandir 2.000kg/h, alimentação trifásica em 380V e 60HZ.</v>
      </c>
      <c r="P983" s="12" t="str">
        <f>IFERROR(IF(N983="","",IF(VLOOKUP(LEFT(N983,10),'Universo_BK-BIT'!$A$5:$E$10005,2,0)="","X",VLOOKUP(LEFT(N983,10),'Universo_BK-BIT'!$A$5:$E$10005,2,0))),"X")</f>
        <v>BK</v>
      </c>
      <c r="Q983" s="12">
        <f>IFERROR(IF(P983="X","",VLOOKUP(LEFT(N983,10),'Universo_BK-BIT'!$A$5:$E$10005,3,0)),"")</f>
        <v>14</v>
      </c>
      <c r="R983" s="14" t="e">
        <f t="shared" si="46"/>
        <v>#REF!</v>
      </c>
      <c r="S983" s="14" t="e">
        <f t="shared" si="47"/>
        <v>#N/A</v>
      </c>
      <c r="T983" s="14"/>
      <c r="U983" s="14" t="str">
        <f ca="1">IFERROR(IF(P983="X",IF(VLOOKUP(B983,'Oficios_-_pend_criticas'!$C$3:$J$4739,5,0)="","",IF(VLOOKUP(B983,'Oficios_-_pend_criticas'!$C$3:$J$4739,7,0)="",IF(TODAY()&gt;VLOOKUP(B983,'Oficios_-_pend_criticas'!$C$3:$J$4739,5,0),"X",""),IF(VLOOKUP(B983,'Oficios_-_pend_criticas'!$C$3:$J$4739,7,0)&gt;VLOOKUP(B983,'Oficios_-_pend_criticas'!$C$3:$J$4739,5,0),"X",""))),""),"")</f>
        <v/>
      </c>
      <c r="V983" s="14" t="str">
        <f ca="1">IFERROR(IF(Q983=0,IF(VLOOKUP(B983,'Oficios_-_pend_criticas'!$C$3:$J$4739,5,0)="","",IF(VLOOKUP(B983,'Oficios_-_pend_criticas'!$C$3:$J$4739,7,0)="",IF(TODAY()&gt;VLOOKUP(B983,'Oficios_-_pend_criticas'!$C$3:$J$4739,5,0),"X",""),IF(VLOOKUP(B983,'Oficios_-_pend_criticas'!$C$3:$J$4739,7,0)&gt;VLOOKUP(B983,'Oficios_-_pend_criticas'!$C$3:$J$4739,5,0),"X",""))),""),"")</f>
        <v/>
      </c>
      <c r="W983" s="14" t="str">
        <f ca="1">IFERROR(IF(P983&lt;&gt;"X",IF(Q983&gt;0,IF(VLOOKUP(B983,'Oficios_-_pend_criticas'!$C$4:$J$4739,5,0)="","",IF(VLOOKUP(B983,'Oficios_-_pend_criticas'!$C$4:$J$4739,7,0)="",IF(TODAY()&gt;VLOOKUP(B983,'Oficios_-_pend_criticas'!$C$4:$J$4739,5,0),"X",""),IF(VLOOKUP(B983,'Oficios_-_pend_criticas'!$C$4:$J$4739,7,0)&gt;VLOOKUP(B983,'Oficios_-_pend_criticas'!$C$4:$J$4739,5,0),"X",""))),""),""),"")</f>
        <v/>
      </c>
    </row>
    <row r="984" spans="1:23" ht="36.75" hidden="1" customHeight="1" x14ac:dyDescent="0.25">
      <c r="A984" s="9" t="str">
        <f t="shared" si="45"/>
        <v/>
      </c>
      <c r="B984" s="10" t="s">
        <v>2346</v>
      </c>
      <c r="C984" s="11" t="e">
        <f>IF(B984="","",VLOOKUP(B984,#REF!,6,0))</f>
        <v>#REF!</v>
      </c>
      <c r="D984" s="12" t="e">
        <f>IF(B984="","",VLOOKUP(B984,#REF!,22,0))</f>
        <v>#REF!</v>
      </c>
      <c r="E984" s="10" t="e">
        <f>IF(B984="","",VLOOKUP(B984,Consultas_públicas!$A$376:$G$3879,7,0))</f>
        <v>#N/A</v>
      </c>
      <c r="F984" s="12" t="s">
        <v>2333</v>
      </c>
      <c r="G984" s="13">
        <v>43592</v>
      </c>
      <c r="H984" s="14" t="str">
        <f>IFERROR(IF(VLOOKUP(B984,'Oficios_-_pend_criticas'!$C$4:$D$4739,2,0)="","","X"),"")</f>
        <v/>
      </c>
      <c r="I984" s="12"/>
      <c r="J984" s="13"/>
      <c r="K984" s="10"/>
      <c r="L984" s="12" t="str">
        <f>IFERROR(VLOOKUP(B984,Retorno_da_RFB!$D$3:$I$6388,5,0),"")</f>
        <v>069</v>
      </c>
      <c r="M984" s="13">
        <f>IFERROR(VLOOKUP(B984,Retorno_da_RFB!$D$3:$I$6388,6,0),"")</f>
        <v>43600</v>
      </c>
      <c r="N984" s="10" t="str">
        <f>IFERROR(VLOOKUP(B984,Retorno_da_RFB!$D$3:$I$6388,3,0),"")</f>
        <v>8417.20.00</v>
      </c>
      <c r="O984" s="10" t="str">
        <f>IFERROR(VLOOKUP(B984,Retorno_da_RFB!$D$3:$I$6388,4,0),"")</f>
        <v>Combinações de máquinas para fermentar e assar pães de forma,  automaticamente, com capacidade produtiva de 12.000pães/h, compostas de : carregadora, transportadora e  descarregadora de estufa com capacidade 600formas/h; estufa,  com capacidades de 126 Bandejas ativas  com largura de 3.750mm e tempo de operação de 75 minutos,  unidade de climatização na faixa de temperatura entre 30 a 40°C e de umidade de 75 a 85%, carregadora do forno, e forno, com sistema de controle com comprimento da câmara de cozedura ativa de 57m, largura do transportador de cozedura 3,9m, superfície de cozedura 222,3m², 10  zonas de cozimento, 6 portas de inspeção, com luzes, gás natural (potência instalada) 2.520kW, sendo,  4 queimadores de 630kW controlados por inversor,  velocidade do ar na saída dos difusores 0,2 a 0,4m/seg.  e  túnel com aquecimento indireto (ciclotérmico)  em aço e aplicação de vapor, dotado de painéis de isolamento, sistema de circulação do gás de aquecimento, controle padrão de aquecimento,  abas antiexplosão, sistema de controle por CLP, painel de comando “touchscreen” de 22 polegadas , sistema de extração de vapor com ventiladores servo controlados, controle automático do sistema de vapor, sistema automático para controle de temperatura com dispositivo de controle de folga, sistema de pré aquecimento no retorno da esteira, unidade de pulverização de água no final do forno</v>
      </c>
      <c r="P984" s="12" t="str">
        <f>IFERROR(IF(N984="","",IF(VLOOKUP(LEFT(N984,10),'Universo_BK-BIT'!$A$5:$E$10005,2,0)="","X",VLOOKUP(LEFT(N984,10),'Universo_BK-BIT'!$A$5:$E$10005,2,0))),"X")</f>
        <v>BK</v>
      </c>
      <c r="Q984" s="12">
        <f>IFERROR(IF(P984="X","",VLOOKUP(LEFT(N984,10),'Universo_BK-BIT'!$A$5:$E$10005,3,0)),"")</f>
        <v>14</v>
      </c>
      <c r="R984" s="14" t="e">
        <f t="shared" si="46"/>
        <v>#REF!</v>
      </c>
      <c r="S984" s="14" t="e">
        <f t="shared" si="47"/>
        <v>#N/A</v>
      </c>
      <c r="T984" s="14"/>
      <c r="U984" s="14" t="str">
        <f ca="1">IFERROR(IF(P984="X",IF(VLOOKUP(B984,'Oficios_-_pend_criticas'!$C$3:$J$4739,5,0)="","",IF(VLOOKUP(B984,'Oficios_-_pend_criticas'!$C$3:$J$4739,7,0)="",IF(TODAY()&gt;VLOOKUP(B984,'Oficios_-_pend_criticas'!$C$3:$J$4739,5,0),"X",""),IF(VLOOKUP(B984,'Oficios_-_pend_criticas'!$C$3:$J$4739,7,0)&gt;VLOOKUP(B984,'Oficios_-_pend_criticas'!$C$3:$J$4739,5,0),"X",""))),""),"")</f>
        <v/>
      </c>
      <c r="V984" s="14" t="str">
        <f ca="1">IFERROR(IF(Q984=0,IF(VLOOKUP(B984,'Oficios_-_pend_criticas'!$C$3:$J$4739,5,0)="","",IF(VLOOKUP(B984,'Oficios_-_pend_criticas'!$C$3:$J$4739,7,0)="",IF(TODAY()&gt;VLOOKUP(B984,'Oficios_-_pend_criticas'!$C$3:$J$4739,5,0),"X",""),IF(VLOOKUP(B984,'Oficios_-_pend_criticas'!$C$3:$J$4739,7,0)&gt;VLOOKUP(B984,'Oficios_-_pend_criticas'!$C$3:$J$4739,5,0),"X",""))),""),"")</f>
        <v/>
      </c>
      <c r="W984" s="14" t="str">
        <f ca="1">IFERROR(IF(P984&lt;&gt;"X",IF(Q984&gt;0,IF(VLOOKUP(B984,'Oficios_-_pend_criticas'!$C$4:$J$4739,5,0)="","",IF(VLOOKUP(B984,'Oficios_-_pend_criticas'!$C$4:$J$4739,7,0)="",IF(TODAY()&gt;VLOOKUP(B984,'Oficios_-_pend_criticas'!$C$4:$J$4739,5,0),"X",""),IF(VLOOKUP(B984,'Oficios_-_pend_criticas'!$C$4:$J$4739,7,0)&gt;VLOOKUP(B984,'Oficios_-_pend_criticas'!$C$4:$J$4739,5,0),"X",""))),""),""),"")</f>
        <v/>
      </c>
    </row>
    <row r="985" spans="1:23" ht="36.75" hidden="1" customHeight="1" x14ac:dyDescent="0.25">
      <c r="A985" s="9" t="str">
        <f t="shared" si="45"/>
        <v/>
      </c>
      <c r="B985" s="10" t="s">
        <v>2348</v>
      </c>
      <c r="C985" s="11" t="e">
        <f>IF(B985="","",VLOOKUP(B985,#REF!,6,0))</f>
        <v>#REF!</v>
      </c>
      <c r="D985" s="12" t="e">
        <f>IF(B985="","",VLOOKUP(B985,#REF!,22,0))</f>
        <v>#REF!</v>
      </c>
      <c r="E985" s="10" t="e">
        <f>IF(B985="","",VLOOKUP(B985,Consultas_públicas!$A$376:$G$3879,7,0))</f>
        <v>#N/A</v>
      </c>
      <c r="F985" s="12" t="s">
        <v>2333</v>
      </c>
      <c r="G985" s="13">
        <v>43592</v>
      </c>
      <c r="H985" s="14" t="str">
        <f>IFERROR(IF(VLOOKUP(B985,'Oficios_-_pend_criticas'!$C$4:$D$4739,2,0)="","","X"),"")</f>
        <v/>
      </c>
      <c r="I985" s="12"/>
      <c r="J985" s="13"/>
      <c r="K985" s="10"/>
      <c r="L985" s="12" t="str">
        <f>IFERROR(VLOOKUP(B985,Retorno_da_RFB!$D$3:$I$6388,5,0),"")</f>
        <v>069</v>
      </c>
      <c r="M985" s="13">
        <f>IFERROR(VLOOKUP(B985,Retorno_da_RFB!$D$3:$I$6388,6,0),"")</f>
        <v>43600</v>
      </c>
      <c r="N985" s="10" t="str">
        <f>IFERROR(VLOOKUP(B985,Retorno_da_RFB!$D$3:$I$6388,3,0),"")</f>
        <v>8421.21.00</v>
      </c>
      <c r="O985" s="10" t="str">
        <f>IFERROR(VLOOKUP(B985,Retorno_da_RFB!$D$3:$I$6388,4,0),"")</f>
        <v>Sistemas de filtragem da água para produção de cerveja, por meio de: 1 x filtro de quartzo (areia:0,5-1), com tanque de fibra de vidro - FRP, dimensões: Φ 750 x 2.200mm, válvula de controle automático; 1 x filtro de carvão ativado (carvão: 05-07), com tanque de fibra de vidro - FRP, dimensões: Φ 750 x 2.200mm, válvula de controle automático; 1 x suavizador, com tanque de fibra de vidro - FRP, dimensões: Φ 750 x 2.200mm, caixa de solvente: Φ 400 x 1.100, resina de íon positivo 001-7, válvula de controle automático; 1 x filtro de membrana de precisão; 1 x processador de reverse de osmose, r≥97% primeiro nível: 1.0, taxa de recuperação: 65%; 1 x bomba de alta pressão, motor de 5,5kW; 1 x tanque de armazenamento de água, capacidade de 5.500L, dimensão: φ 1.800 x 3.000mm,  espessura: 3mm, conexão soldada 100% TIG; 1 x tanque de armazenamento de água purificada, capacidade de 11.000L, dimensão: φ 2.000 x 4.200mm,  espessura: 3mm, conexão soldada 100% TIG; 1 x Painel de controle.</v>
      </c>
      <c r="P985" s="12" t="str">
        <f>IFERROR(IF(N985="","",IF(VLOOKUP(LEFT(N985,10),'Universo_BK-BIT'!$A$5:$E$10005,2,0)="","X",VLOOKUP(LEFT(N985,10),'Universo_BK-BIT'!$A$5:$E$10005,2,0))),"X")</f>
        <v>BK</v>
      </c>
      <c r="Q985" s="12">
        <f>IFERROR(IF(P985="X","",VLOOKUP(LEFT(N985,10),'Universo_BK-BIT'!$A$5:$E$10005,3,0)),"")</f>
        <v>14</v>
      </c>
      <c r="R985" s="14" t="e">
        <f t="shared" si="46"/>
        <v>#REF!</v>
      </c>
      <c r="S985" s="14" t="e">
        <f t="shared" si="47"/>
        <v>#N/A</v>
      </c>
      <c r="T985" s="14"/>
      <c r="U985" s="14" t="str">
        <f ca="1">IFERROR(IF(P985="X",IF(VLOOKUP(B985,'Oficios_-_pend_criticas'!$C$3:$J$4739,5,0)="","",IF(VLOOKUP(B985,'Oficios_-_pend_criticas'!$C$3:$J$4739,7,0)="",IF(TODAY()&gt;VLOOKUP(B985,'Oficios_-_pend_criticas'!$C$3:$J$4739,5,0),"X",""),IF(VLOOKUP(B985,'Oficios_-_pend_criticas'!$C$3:$J$4739,7,0)&gt;VLOOKUP(B985,'Oficios_-_pend_criticas'!$C$3:$J$4739,5,0),"X",""))),""),"")</f>
        <v/>
      </c>
      <c r="V985" s="14" t="str">
        <f ca="1">IFERROR(IF(Q985=0,IF(VLOOKUP(B985,'Oficios_-_pend_criticas'!$C$3:$J$4739,5,0)="","",IF(VLOOKUP(B985,'Oficios_-_pend_criticas'!$C$3:$J$4739,7,0)="",IF(TODAY()&gt;VLOOKUP(B985,'Oficios_-_pend_criticas'!$C$3:$J$4739,5,0),"X",""),IF(VLOOKUP(B985,'Oficios_-_pend_criticas'!$C$3:$J$4739,7,0)&gt;VLOOKUP(B985,'Oficios_-_pend_criticas'!$C$3:$J$4739,5,0),"X",""))),""),"")</f>
        <v/>
      </c>
      <c r="W985" s="14" t="str">
        <f ca="1">IFERROR(IF(P985&lt;&gt;"X",IF(Q985&gt;0,IF(VLOOKUP(B985,'Oficios_-_pend_criticas'!$C$4:$J$4739,5,0)="","",IF(VLOOKUP(B985,'Oficios_-_pend_criticas'!$C$4:$J$4739,7,0)="",IF(TODAY()&gt;VLOOKUP(B985,'Oficios_-_pend_criticas'!$C$4:$J$4739,5,0),"X",""),IF(VLOOKUP(B985,'Oficios_-_pend_criticas'!$C$4:$J$4739,7,0)&gt;VLOOKUP(B985,'Oficios_-_pend_criticas'!$C$4:$J$4739,5,0),"X",""))),""),""),"")</f>
        <v/>
      </c>
    </row>
    <row r="986" spans="1:23" ht="36.75" hidden="1" customHeight="1" x14ac:dyDescent="0.25">
      <c r="A986" s="9" t="str">
        <f t="shared" si="45"/>
        <v/>
      </c>
      <c r="B986" s="10" t="s">
        <v>2350</v>
      </c>
      <c r="C986" s="11" t="e">
        <f>IF(B986="","",VLOOKUP(B986,#REF!,6,0))</f>
        <v>#REF!</v>
      </c>
      <c r="D986" s="12" t="e">
        <f>IF(B986="","",VLOOKUP(B986,#REF!,22,0))</f>
        <v>#REF!</v>
      </c>
      <c r="E986" s="10" t="e">
        <f>IF(B986="","",VLOOKUP(B986,Consultas_públicas!$A$376:$G$3879,7,0))</f>
        <v>#N/A</v>
      </c>
      <c r="F986" s="12" t="s">
        <v>2333</v>
      </c>
      <c r="G986" s="13">
        <v>43592</v>
      </c>
      <c r="H986" s="14" t="str">
        <f>IFERROR(IF(VLOOKUP(B986,'Oficios_-_pend_criticas'!$C$4:$D$4739,2,0)="","","X"),"")</f>
        <v/>
      </c>
      <c r="I986" s="12"/>
      <c r="J986" s="13"/>
      <c r="K986" s="10"/>
      <c r="L986" s="12" t="str">
        <f>IFERROR(VLOOKUP(B986,Retorno_da_RFB!$D$3:$I$6388,5,0),"")</f>
        <v>069</v>
      </c>
      <c r="M986" s="13">
        <f>IFERROR(VLOOKUP(B986,Retorno_da_RFB!$D$3:$I$6388,6,0),"")</f>
        <v>43600</v>
      </c>
      <c r="N986" s="10" t="str">
        <f>IFERROR(VLOOKUP(B986,Retorno_da_RFB!$D$3:$I$6388,3,0),"")</f>
        <v>8419.89.99</v>
      </c>
      <c r="O986" s="10" t="str">
        <f>IFERROR(VLOOKUP(B986,Retorno_da_RFB!$D$3:$I$6388,4,0),"")</f>
        <v>Unidades funcionais de pasteurização da cerveja e esterilização de garrafas, dotadas de: 8 x zonas de controle de temperatura com capacidades de fluxo: (1) água 2t / h + 26 ℃, (2) água 2t / h + 41 ℃, (3) água 2t / h + 50 ℃, (4) água 2t / h + 68 ℃, (5) água 2t / h + 63 ℃, (6) água 2t / h + 48 ℃, (7) água 2t / h + 39 ℃, (8) água 2t / h + 24 ℃; velocidade: 1.500-2.000 unidades / h (330ml), temperatura da garrafa de entrada: 3℃ , temperatura da garrafa de saída: 35 ℃, temperatura de esterilização: 63℃ (ajustável), precisão de temperatura controlada: ± 1℃, velocidade do transportador: 110-553mm /min, pressão de vapor de aquecimento: 0.2mpa, aquecimento de água circulante: 6m³, comprimento de esterilização: 3.800mm, tempo de esterilização: 18min, comprimento do resfriamento: 2.600mm, tempo total de esterilização: 43 min, largura da esterilização efetiva: .1000mm, uso de pressão de vapor: 0.2-0.4Mpa;</v>
      </c>
      <c r="P986" s="12" t="str">
        <f>IFERROR(IF(N986="","",IF(VLOOKUP(LEFT(N986,10),'Universo_BK-BIT'!$A$5:$E$10005,2,0)="","X",VLOOKUP(LEFT(N986,10),'Universo_BK-BIT'!$A$5:$E$10005,2,0))),"X")</f>
        <v>BK</v>
      </c>
      <c r="Q986" s="12">
        <f>IFERROR(IF(P986="X","",VLOOKUP(LEFT(N986,10),'Universo_BK-BIT'!$A$5:$E$10005,3,0)),"")</f>
        <v>14</v>
      </c>
      <c r="R986" s="14" t="e">
        <f t="shared" si="46"/>
        <v>#REF!</v>
      </c>
      <c r="S986" s="14" t="e">
        <f t="shared" si="47"/>
        <v>#N/A</v>
      </c>
      <c r="T986" s="14"/>
      <c r="U986" s="14" t="str">
        <f ca="1">IFERROR(IF(P986="X",IF(VLOOKUP(B986,'Oficios_-_pend_criticas'!$C$3:$J$4739,5,0)="","",IF(VLOOKUP(B986,'Oficios_-_pend_criticas'!$C$3:$J$4739,7,0)="",IF(TODAY()&gt;VLOOKUP(B986,'Oficios_-_pend_criticas'!$C$3:$J$4739,5,0),"X",""),IF(VLOOKUP(B986,'Oficios_-_pend_criticas'!$C$3:$J$4739,7,0)&gt;VLOOKUP(B986,'Oficios_-_pend_criticas'!$C$3:$J$4739,5,0),"X",""))),""),"")</f>
        <v/>
      </c>
      <c r="V986" s="14" t="str">
        <f ca="1">IFERROR(IF(Q986=0,IF(VLOOKUP(B986,'Oficios_-_pend_criticas'!$C$3:$J$4739,5,0)="","",IF(VLOOKUP(B986,'Oficios_-_pend_criticas'!$C$3:$J$4739,7,0)="",IF(TODAY()&gt;VLOOKUP(B986,'Oficios_-_pend_criticas'!$C$3:$J$4739,5,0),"X",""),IF(VLOOKUP(B986,'Oficios_-_pend_criticas'!$C$3:$J$4739,7,0)&gt;VLOOKUP(B986,'Oficios_-_pend_criticas'!$C$3:$J$4739,5,0),"X",""))),""),"")</f>
        <v/>
      </c>
      <c r="W986" s="14" t="str">
        <f ca="1">IFERROR(IF(P986&lt;&gt;"X",IF(Q986&gt;0,IF(VLOOKUP(B986,'Oficios_-_pend_criticas'!$C$4:$J$4739,5,0)="","",IF(VLOOKUP(B986,'Oficios_-_pend_criticas'!$C$4:$J$4739,7,0)="",IF(TODAY()&gt;VLOOKUP(B986,'Oficios_-_pend_criticas'!$C$4:$J$4739,5,0),"X",""),IF(VLOOKUP(B986,'Oficios_-_pend_criticas'!$C$4:$J$4739,7,0)&gt;VLOOKUP(B986,'Oficios_-_pend_criticas'!$C$4:$J$4739,5,0),"X",""))),""),""),"")</f>
        <v/>
      </c>
    </row>
    <row r="987" spans="1:23" ht="36.75" hidden="1" customHeight="1" x14ac:dyDescent="0.25">
      <c r="A987" s="9" t="str">
        <f t="shared" si="45"/>
        <v/>
      </c>
      <c r="B987" s="10" t="s">
        <v>2352</v>
      </c>
      <c r="C987" s="11" t="e">
        <f>IF(B987="","",VLOOKUP(B987,#REF!,6,0))</f>
        <v>#REF!</v>
      </c>
      <c r="D987" s="12" t="e">
        <f>IF(B987="","",VLOOKUP(B987,#REF!,22,0))</f>
        <v>#REF!</v>
      </c>
      <c r="E987" s="10" t="e">
        <f>IF(B987="","",VLOOKUP(B987,Consultas_públicas!$A$376:$G$3879,7,0))</f>
        <v>#N/A</v>
      </c>
      <c r="F987" s="12" t="s">
        <v>2333</v>
      </c>
      <c r="G987" s="13">
        <v>43592</v>
      </c>
      <c r="H987" s="14" t="str">
        <f>IFERROR(IF(VLOOKUP(B987,'Oficios_-_pend_criticas'!$C$4:$D$4739,2,0)="","","X"),"")</f>
        <v/>
      </c>
      <c r="I987" s="12"/>
      <c r="J987" s="13"/>
      <c r="K987" s="10"/>
      <c r="L987" s="12" t="str">
        <f>IFERROR(VLOOKUP(B987,Retorno_da_RFB!$D$3:$I$6388,5,0),"")</f>
        <v>069</v>
      </c>
      <c r="M987" s="13">
        <f>IFERROR(VLOOKUP(B987,Retorno_da_RFB!$D$3:$I$6388,6,0),"")</f>
        <v>43600</v>
      </c>
      <c r="N987" s="10" t="str">
        <f>IFERROR(VLOOKUP(B987,Retorno_da_RFB!$D$3:$I$6388,3,0),"")</f>
        <v>8422.30.29</v>
      </c>
      <c r="O987" s="10" t="str">
        <f>IFERROR(VLOOKUP(B987,Retorno_da_RFB!$D$3:$I$6388,4,0),"")</f>
        <v>Unidades funcionais constituídas por elementos distintos para executar conjuntamente a função principal de envasar latas de cerveja, com capacidade de produção: 1.500 a 2.000 latas / hora, dotadas de: 1 x máquina lavadora de latas de cerveja  em aço inoxidável, capacidade de produção: 1.500 a 2.000 latas / hora, motor de 0,55kW; 2 x máquinas direcionadoras para posicionamento de latas de cerveja na correia de transmissão; 1 x máquina isobárica para envasar latas de cerveja, capacidade de produção: 1500 a 2.000 latas / hora, por meio de 12 cabeças de envases, motor com potência de 1,5kW, com painel de controle; 1 x máquina seladora de latas de cerveja em aço inoxidável, capacidade de produção: 1.000 a 2.000 latas / hora, motor com potência de 0,75kW, com painel de controle; 1 x máquina a laser para estampar latas de cerveja, marcação por direção ou estática, comprimento de onda do laser: 10,6µm, velocidade de marcação: 0-200m / min, repetitividade: ± 0,01mm, largura mínima da marcação: 0,15mm, potência: ≤1kW, altura da lata: 0,4-110m; 1 x correia de transmissão para escoamento das latas de cerveja.</v>
      </c>
      <c r="P987" s="12" t="str">
        <f>IFERROR(IF(N987="","",IF(VLOOKUP(LEFT(N987,10),'Universo_BK-BIT'!$A$5:$E$10005,2,0)="","X",VLOOKUP(LEFT(N987,10),'Universo_BK-BIT'!$A$5:$E$10005,2,0))),"X")</f>
        <v>BK</v>
      </c>
      <c r="Q987" s="12">
        <f>IFERROR(IF(P987="X","",VLOOKUP(LEFT(N987,10),'Universo_BK-BIT'!$A$5:$E$10005,3,0)),"")</f>
        <v>14</v>
      </c>
      <c r="R987" s="14" t="e">
        <f t="shared" si="46"/>
        <v>#REF!</v>
      </c>
      <c r="S987" s="14" t="e">
        <f t="shared" si="47"/>
        <v>#N/A</v>
      </c>
      <c r="T987" s="14"/>
      <c r="U987" s="14" t="str">
        <f ca="1">IFERROR(IF(P987="X",IF(VLOOKUP(B987,'Oficios_-_pend_criticas'!$C$3:$J$4739,5,0)="","",IF(VLOOKUP(B987,'Oficios_-_pend_criticas'!$C$3:$J$4739,7,0)="",IF(TODAY()&gt;VLOOKUP(B987,'Oficios_-_pend_criticas'!$C$3:$J$4739,5,0),"X",""),IF(VLOOKUP(B987,'Oficios_-_pend_criticas'!$C$3:$J$4739,7,0)&gt;VLOOKUP(B987,'Oficios_-_pend_criticas'!$C$3:$J$4739,5,0),"X",""))),""),"")</f>
        <v/>
      </c>
      <c r="V987" s="14" t="str">
        <f ca="1">IFERROR(IF(Q987=0,IF(VLOOKUP(B987,'Oficios_-_pend_criticas'!$C$3:$J$4739,5,0)="","",IF(VLOOKUP(B987,'Oficios_-_pend_criticas'!$C$3:$J$4739,7,0)="",IF(TODAY()&gt;VLOOKUP(B987,'Oficios_-_pend_criticas'!$C$3:$J$4739,5,0),"X",""),IF(VLOOKUP(B987,'Oficios_-_pend_criticas'!$C$3:$J$4739,7,0)&gt;VLOOKUP(B987,'Oficios_-_pend_criticas'!$C$3:$J$4739,5,0),"X",""))),""),"")</f>
        <v/>
      </c>
      <c r="W987" s="14" t="str">
        <f ca="1">IFERROR(IF(P987&lt;&gt;"X",IF(Q987&gt;0,IF(VLOOKUP(B987,'Oficios_-_pend_criticas'!$C$4:$J$4739,5,0)="","",IF(VLOOKUP(B987,'Oficios_-_pend_criticas'!$C$4:$J$4739,7,0)="",IF(TODAY()&gt;VLOOKUP(B987,'Oficios_-_pend_criticas'!$C$4:$J$4739,5,0),"X",""),IF(VLOOKUP(B987,'Oficios_-_pend_criticas'!$C$4:$J$4739,7,0)&gt;VLOOKUP(B987,'Oficios_-_pend_criticas'!$C$4:$J$4739,5,0),"X",""))),""),""),"")</f>
        <v/>
      </c>
    </row>
    <row r="988" spans="1:23" ht="36.75" hidden="1" customHeight="1" x14ac:dyDescent="0.25">
      <c r="A988" s="9" t="str">
        <f t="shared" si="45"/>
        <v/>
      </c>
      <c r="B988" s="10" t="s">
        <v>2354</v>
      </c>
      <c r="C988" s="11" t="e">
        <f>IF(B988="","",VLOOKUP(B988,#REF!,6,0))</f>
        <v>#REF!</v>
      </c>
      <c r="D988" s="12" t="e">
        <f>IF(B988="","",VLOOKUP(B988,#REF!,22,0))</f>
        <v>#REF!</v>
      </c>
      <c r="E988" s="10" t="e">
        <f>IF(B988="","",VLOOKUP(B988,Consultas_públicas!$A$376:$G$3879,7,0))</f>
        <v>#N/A</v>
      </c>
      <c r="F988" s="12" t="s">
        <v>2333</v>
      </c>
      <c r="G988" s="13">
        <v>43592</v>
      </c>
      <c r="H988" s="14" t="str">
        <f>IFERROR(IF(VLOOKUP(B988,'Oficios_-_pend_criticas'!$C$4:$D$4739,2,0)="","","X"),"")</f>
        <v/>
      </c>
      <c r="I988" s="12"/>
      <c r="J988" s="13"/>
      <c r="K988" s="10"/>
      <c r="L988" s="12" t="str">
        <f>IFERROR(VLOOKUP(B988,Retorno_da_RFB!$D$3:$I$6388,5,0),"")</f>
        <v>069</v>
      </c>
      <c r="M988" s="13">
        <f>IFERROR(VLOOKUP(B988,Retorno_da_RFB!$D$3:$I$6388,6,0),"")</f>
        <v>43600</v>
      </c>
      <c r="N988" s="10" t="str">
        <f>IFERROR(VLOOKUP(B988,Retorno_da_RFB!$D$3:$I$6388,3,0),"")</f>
        <v>8422.30.29</v>
      </c>
      <c r="O988" s="10" t="str">
        <f>IFERROR(VLOOKUP(B988,Retorno_da_RFB!$D$3:$I$6388,4,0),"")</f>
        <v>Unidades funcionais constituídas por elementos distintos  para executar conjuntamente a função de envasar e rotular garrafas de cerveja com diâmetro de 20-100mm, altura: 20-350mm, com capacidade de produção de 1.500-2.000 (330ml) garrafas / hora, dotadas de: 1 x máquina automática para fornecimento de garrafas de cerveja do tipo “capper”, com detector um detector; 1 x máquina classificadora de garrafas de cerveja em aço inoxidável, classificando garrafas por altura e diâmetro, aplicável diâmetro: φ 20-100mm, altura: 20-350mm; 1 x equipamento borbulhante de alta pressão para inserção de bolhas,  exaustão do ar e redução de oxigênio; 1 x máquina para lavar, encher e tampar garrafas de cerveja em aço inoxidável, com capsulador em cerâmica, lavagem com 18 cabeças de trabalho, tamponamento para 6 cabeças, capacidade de produção: 1.500-2.000 (330ml) garrafas / hora, aplicável para garrafas: altura 20-350mm, diâmetro 20-100mm, consumo de ar asséptico: 0.4m3 / min (0.4 ~ 0.6Mpa), consumo de CO2: 18g / 100 l, bomba de vácuo: 0.15m3 / h., bomba de sopro: 0.6m3 / h, motor principal: 3,0kW, motor do funil: 0.18, motor de vácuo: 1,5kW, bomba de pulverização: 0.75kW, motor elétrico de corrente: 0.37kW, dispositivo de proteção contra sobrecarga, sistema de controle, operações com tela touchpad; 1 x  máquina de secar a sopro garrafas de cerveja em aço inoxidável, por meio de 2 entradas de ar turbo ventiladas, motor de 7,5kW; 1 x máquina de rotulagem para garrafas de cerveja, velocidade de trabalho: 50-200 garrafas / minuto, para rótulo: diâmetro interno: 76mm, diâmetro externo: 350mm, potência do motor: 0.25kW; 1 x máquina a laser para marcação  de garrafas  de cerveja,  por direção ou estática, comprimento de onda do laser: 10,6µm, velocidade de marcação: 0-200m / min, repetitividade: ± 0,01 mm, largura mínima da marcação: 0,15mm, potência: ≤1kW, altura da lata: 0,4-110m.</v>
      </c>
      <c r="P988" s="12" t="str">
        <f>IFERROR(IF(N988="","",IF(VLOOKUP(LEFT(N988,10),'Universo_BK-BIT'!$A$5:$E$10005,2,0)="","X",VLOOKUP(LEFT(N988,10),'Universo_BK-BIT'!$A$5:$E$10005,2,0))),"X")</f>
        <v>BK</v>
      </c>
      <c r="Q988" s="12">
        <f>IFERROR(IF(P988="X","",VLOOKUP(LEFT(N988,10),'Universo_BK-BIT'!$A$5:$E$10005,3,0)),"")</f>
        <v>14</v>
      </c>
      <c r="R988" s="14" t="e">
        <f t="shared" si="46"/>
        <v>#REF!</v>
      </c>
      <c r="S988" s="14" t="e">
        <f t="shared" si="47"/>
        <v>#N/A</v>
      </c>
      <c r="T988" s="14"/>
      <c r="U988" s="14" t="str">
        <f ca="1">IFERROR(IF(P988="X",IF(VLOOKUP(B988,'Oficios_-_pend_criticas'!$C$3:$J$4739,5,0)="","",IF(VLOOKUP(B988,'Oficios_-_pend_criticas'!$C$3:$J$4739,7,0)="",IF(TODAY()&gt;VLOOKUP(B988,'Oficios_-_pend_criticas'!$C$3:$J$4739,5,0),"X",""),IF(VLOOKUP(B988,'Oficios_-_pend_criticas'!$C$3:$J$4739,7,0)&gt;VLOOKUP(B988,'Oficios_-_pend_criticas'!$C$3:$J$4739,5,0),"X",""))),""),"")</f>
        <v/>
      </c>
      <c r="V988" s="14" t="str">
        <f ca="1">IFERROR(IF(Q988=0,IF(VLOOKUP(B988,'Oficios_-_pend_criticas'!$C$3:$J$4739,5,0)="","",IF(VLOOKUP(B988,'Oficios_-_pend_criticas'!$C$3:$J$4739,7,0)="",IF(TODAY()&gt;VLOOKUP(B988,'Oficios_-_pend_criticas'!$C$3:$J$4739,5,0),"X",""),IF(VLOOKUP(B988,'Oficios_-_pend_criticas'!$C$3:$J$4739,7,0)&gt;VLOOKUP(B988,'Oficios_-_pend_criticas'!$C$3:$J$4739,5,0),"X",""))),""),"")</f>
        <v/>
      </c>
      <c r="W988" s="14" t="str">
        <f ca="1">IFERROR(IF(P988&lt;&gt;"X",IF(Q988&gt;0,IF(VLOOKUP(B988,'Oficios_-_pend_criticas'!$C$4:$J$4739,5,0)="","",IF(VLOOKUP(B988,'Oficios_-_pend_criticas'!$C$4:$J$4739,7,0)="",IF(TODAY()&gt;VLOOKUP(B988,'Oficios_-_pend_criticas'!$C$4:$J$4739,5,0),"X",""),IF(VLOOKUP(B988,'Oficios_-_pend_criticas'!$C$4:$J$4739,7,0)&gt;VLOOKUP(B988,'Oficios_-_pend_criticas'!$C$4:$J$4739,5,0),"X",""))),""),""),"")</f>
        <v/>
      </c>
    </row>
    <row r="989" spans="1:23" ht="36.75" hidden="1" customHeight="1" x14ac:dyDescent="0.25">
      <c r="A989" s="9" t="str">
        <f t="shared" si="45"/>
        <v/>
      </c>
      <c r="B989" s="10" t="s">
        <v>2356</v>
      </c>
      <c r="C989" s="11" t="e">
        <f>IF(B989="","",VLOOKUP(B989,#REF!,6,0))</f>
        <v>#REF!</v>
      </c>
      <c r="D989" s="12" t="e">
        <f>IF(B989="","",VLOOKUP(B989,#REF!,22,0))</f>
        <v>#REF!</v>
      </c>
      <c r="E989" s="10" t="e">
        <f>IF(B989="","",VLOOKUP(B989,Consultas_públicas!$A$376:$G$3879,7,0))</f>
        <v>#N/A</v>
      </c>
      <c r="F989" s="12" t="s">
        <v>2333</v>
      </c>
      <c r="G989" s="13">
        <v>43592</v>
      </c>
      <c r="H989" s="14" t="str">
        <f>IFERROR(IF(VLOOKUP(B989,'Oficios_-_pend_criticas'!$C$4:$D$4739,2,0)="","","X"),"")</f>
        <v/>
      </c>
      <c r="I989" s="12"/>
      <c r="J989" s="13"/>
      <c r="K989" s="10"/>
      <c r="L989" s="12" t="str">
        <f>IFERROR(VLOOKUP(B989,Retorno_da_RFB!$D$3:$I$6388,5,0),"")</f>
        <v>069</v>
      </c>
      <c r="M989" s="13">
        <f>IFERROR(VLOOKUP(B989,Retorno_da_RFB!$D$3:$I$6388,6,0),"")</f>
        <v>43600</v>
      </c>
      <c r="N989" s="10" t="str">
        <f>IFERROR(VLOOKUP(B989,Retorno_da_RFB!$D$3:$I$6388,3,0),"")</f>
        <v>8422.30.29</v>
      </c>
      <c r="O989" s="10" t="str">
        <f>IFERROR(VLOOKUP(B989,Retorno_da_RFB!$D$3:$I$6388,4,0),"")</f>
        <v>Combinações de máquinas automáticas e integradas para formação, dosagem, empilhamento e embalagem de produtos em pó de baixa fluidez, em sachês 4 soldas (com 48mm de largura e 80mm de altura e dosagem de 5g), formando pacotes unitários (12 saches por pacote) tipo 3 soldas, com capacidade de produção igual ou superior a 1.920 saches/minuto, equivalente a 160 pacotes unitários/minuto, composta por: 2 envasadoras automáticas de 12 pistas (cada uma com altura de até 3,15m, largura de até 2,5m e comprimento de até 3,14m) com peneiras de aço inoxidável 316L com diâmetro de 450mm, abertura até 7mm, acionada por motor elétrico de 0,21kW de potência, sistema de desbobinamento, com capacidade de suportar bobinas de filme de até 800kg, acionado por servo motor de 1,6kW de potência e redução mecânica de 1:69,05, sistema de envase composto por uma tremonha em aço inoxidável 316L com volume útil de 0,034m³, sensor do tipo ultrassônico para leitura da altura do nível de produto, sistema de agitação de produto (frequência de até 45 ciclos/minuto), sistema de dosagem oscilante composto por 12 funis basculantes, 2 conjuntos de 12 canecas de aço inoxidável 316L, acionados por servo motor de potência de 1,6kW, sistema de selagem vertical composto por um par de blocos de solda com 13 áreas de selagem cada, rotação de até 23rpm, acionados por servo motor de 1,6kW de potência, sistema de selagem horizontal composto por 2 blocos de solda com duas áreas de selagem cada de até 10mm de largura e rotação média de 45 rpm, acionados por sevo motor de 1,6kW de potência, sistema de corte com facas rotativas para a inserção do picote de abertura fácil (“easy open”) com rotação média de até 39 rpm acionado por um servo motor de potência de 1,6kW, sistema de corte vertical e de separação (formação de duplas de saches) com facas rotativas com rotação média de 39 rpm acionado por servo motor de potência de 1,6kW, sistema de corte horizontal com faca rotativa para separação dos sachês em tiras com uma rotação média de até 90 rpm, acionado por servo motor de 1,6kW de potência com controle automático de descarte de sachês, posicionador dos saches nas pistas do sistema de empilhamento ("pick and place") composto por 6 garras de alumínio acionadas por cilindros pneumáticos e velocidade média de até 90 ciclos/minuto e sistema de exaustão, composto por um aspirador de pó com motor elétrico de potência de 2,2kW, com altura de 1,7m, largura de 0,75m e comprimento de 1,25m; 2 sistemas de empilhamento com dimensões de altura de 1,1m, largura de 1,4m e comprimento de 3,4m cada, compostos por esteiras de pinos com inclinação máxima de 8° com relação à horizontal, sistema de pinos para formação de pilhas de duplas de sachês (6 duplas/pilha) acionado por servo motor de 0,66kW de potência e sistema de vibração com eixo compactador movido por cilindros pneumáticos de dupla ação e moto vibrador de 0,035kW de potência, 2 sistemas de sincronização automática com a esteira de alimentação da “Flowpack”, cada sistema possui uma velocidade média de até 15 ciclos/minuto constituído por um braço articulado de área de atuação horizontal de até 2,2m², área de atuação vertical de 0,43m², formadora de pacotes ("Flowpack") automática, com dimensões de 1,96m de altura, 1,4m de largura e 10,53m de comprimento, para a formação de pacotes unitários do tipo 3 soldas com velocidade de até 180 pacotes/minuto, com esteira de alimentação de pinos, com velocidade linear de até 180 pacotes/minuto, distância entre pinos de até 140mm, sistema de desbobinamento com dois eixos, cada eixo com capacidade de suportar até 35kg de bobinas de filme, frenagem automática para ajuste de tensão do filme e acionado por servo motor de 0,82kW de potência, sistema de selagem longitudinal, composto por rolos com áreas de selagem de largura de 15mm, acionados por servo motor de potência de 0,82kW, sistema de selagem horizontal e corte, composto por mordentes com área de selagem de largura de até 20mm e comprimento de 120mm, acionados por servo motor de 1,5kW de potência e facas rotativas de velocidade de até 180 pacotes/minuto.</v>
      </c>
      <c r="P989" s="12" t="str">
        <f>IFERROR(IF(N989="","",IF(VLOOKUP(LEFT(N989,10),'Universo_BK-BIT'!$A$5:$E$10005,2,0)="","X",VLOOKUP(LEFT(N989,10),'Universo_BK-BIT'!$A$5:$E$10005,2,0))),"X")</f>
        <v>BK</v>
      </c>
      <c r="Q989" s="12">
        <f>IFERROR(IF(P989="X","",VLOOKUP(LEFT(N989,10),'Universo_BK-BIT'!$A$5:$E$10005,3,0)),"")</f>
        <v>14</v>
      </c>
      <c r="R989" s="14" t="e">
        <f t="shared" si="46"/>
        <v>#REF!</v>
      </c>
      <c r="S989" s="14" t="e">
        <f t="shared" si="47"/>
        <v>#N/A</v>
      </c>
      <c r="T989" s="14"/>
      <c r="U989" s="14" t="str">
        <f ca="1">IFERROR(IF(P989="X",IF(VLOOKUP(B989,'Oficios_-_pend_criticas'!$C$3:$J$4739,5,0)="","",IF(VLOOKUP(B989,'Oficios_-_pend_criticas'!$C$3:$J$4739,7,0)="",IF(TODAY()&gt;VLOOKUP(B989,'Oficios_-_pend_criticas'!$C$3:$J$4739,5,0),"X",""),IF(VLOOKUP(B989,'Oficios_-_pend_criticas'!$C$3:$J$4739,7,0)&gt;VLOOKUP(B989,'Oficios_-_pend_criticas'!$C$3:$J$4739,5,0),"X",""))),""),"")</f>
        <v/>
      </c>
      <c r="V989" s="14" t="str">
        <f ca="1">IFERROR(IF(Q989=0,IF(VLOOKUP(B989,'Oficios_-_pend_criticas'!$C$3:$J$4739,5,0)="","",IF(VLOOKUP(B989,'Oficios_-_pend_criticas'!$C$3:$J$4739,7,0)="",IF(TODAY()&gt;VLOOKUP(B989,'Oficios_-_pend_criticas'!$C$3:$J$4739,5,0),"X",""),IF(VLOOKUP(B989,'Oficios_-_pend_criticas'!$C$3:$J$4739,7,0)&gt;VLOOKUP(B989,'Oficios_-_pend_criticas'!$C$3:$J$4739,5,0),"X",""))),""),"")</f>
        <v/>
      </c>
      <c r="W989" s="14" t="str">
        <f ca="1">IFERROR(IF(P989&lt;&gt;"X",IF(Q989&gt;0,IF(VLOOKUP(B989,'Oficios_-_pend_criticas'!$C$4:$J$4739,5,0)="","",IF(VLOOKUP(B989,'Oficios_-_pend_criticas'!$C$4:$J$4739,7,0)="",IF(TODAY()&gt;VLOOKUP(B989,'Oficios_-_pend_criticas'!$C$4:$J$4739,5,0),"X",""),IF(VLOOKUP(B989,'Oficios_-_pend_criticas'!$C$4:$J$4739,7,0)&gt;VLOOKUP(B989,'Oficios_-_pend_criticas'!$C$4:$J$4739,5,0),"X",""))),""),""),"")</f>
        <v/>
      </c>
    </row>
    <row r="990" spans="1:23" ht="36.75" hidden="1" customHeight="1" x14ac:dyDescent="0.25">
      <c r="A990" s="9" t="str">
        <f t="shared" si="45"/>
        <v/>
      </c>
      <c r="B990" s="10" t="s">
        <v>2358</v>
      </c>
      <c r="C990" s="11" t="e">
        <f>IF(B990="","",VLOOKUP(B990,#REF!,6,0))</f>
        <v>#REF!</v>
      </c>
      <c r="D990" s="12" t="e">
        <f>IF(B990="","",VLOOKUP(B990,#REF!,22,0))</f>
        <v>#REF!</v>
      </c>
      <c r="E990" s="10" t="e">
        <f>IF(B990="","",VLOOKUP(B990,Consultas_públicas!$A$376:$G$3879,7,0))</f>
        <v>#N/A</v>
      </c>
      <c r="F990" s="12" t="s">
        <v>2333</v>
      </c>
      <c r="G990" s="13">
        <v>43592</v>
      </c>
      <c r="H990" s="14" t="str">
        <f>IFERROR(IF(VLOOKUP(B990,'Oficios_-_pend_criticas'!$C$4:$D$4739,2,0)="","","X"),"")</f>
        <v/>
      </c>
      <c r="I990" s="12"/>
      <c r="J990" s="13"/>
      <c r="K990" s="10"/>
      <c r="L990" s="12" t="str">
        <f>IFERROR(VLOOKUP(B990,Retorno_da_RFB!$D$3:$I$6388,5,0),"")</f>
        <v>069</v>
      </c>
      <c r="M990" s="13">
        <f>IFERROR(VLOOKUP(B990,Retorno_da_RFB!$D$3:$I$6388,6,0),"")</f>
        <v>43600</v>
      </c>
      <c r="N990" s="10" t="str">
        <f>IFERROR(VLOOKUP(B990,Retorno_da_RFB!$D$3:$I$6388,3,0),"")</f>
        <v>8537.10.20</v>
      </c>
      <c r="O990" s="10" t="str">
        <f>IFERROR(VLOOKUP(B990,Retorno_da_RFB!$D$3:$I$6388,4,0),"")</f>
        <v>Controladores eletrônicos dotados de processador, circuitos de entrada e saída e memórias programáveis, para controle automático de seção, aplicação de taxas fixas e variáveis e monitoramento de sementes e manejo da agua, com rede de dados tipo ISO Bus, onde o módulo eletrônico de controle é utilizado para gerenciamento, controle e diagnóstico dos sistemas de transmissão automática da máquina, monitor de alta definição HD 12.2”, sensível ao toque e com conexão a internet, direção automática, comunicação TUVR, utilizado em máquinas agrícolas.</v>
      </c>
      <c r="P990" s="12" t="str">
        <f>IFERROR(IF(N990="","",IF(VLOOKUP(LEFT(N990,10),'Universo_BK-BIT'!$A$5:$E$10005,2,0)="","X",VLOOKUP(LEFT(N990,10),'Universo_BK-BIT'!$A$5:$E$10005,2,0))),"X")</f>
        <v>BIT</v>
      </c>
      <c r="Q990" s="12">
        <f>IFERROR(IF(P990="X","",VLOOKUP(LEFT(N990,10),'Universo_BK-BIT'!$A$5:$E$10005,3,0)),"")</f>
        <v>14</v>
      </c>
      <c r="R990" s="14" t="e">
        <f t="shared" si="46"/>
        <v>#REF!</v>
      </c>
      <c r="S990" s="14" t="e">
        <f t="shared" si="47"/>
        <v>#N/A</v>
      </c>
      <c r="T990" s="14"/>
      <c r="U990" s="14" t="str">
        <f ca="1">IFERROR(IF(P990="X",IF(VLOOKUP(B990,'Oficios_-_pend_criticas'!$C$3:$J$4739,5,0)="","",IF(VLOOKUP(B990,'Oficios_-_pend_criticas'!$C$3:$J$4739,7,0)="",IF(TODAY()&gt;VLOOKUP(B990,'Oficios_-_pend_criticas'!$C$3:$J$4739,5,0),"X",""),IF(VLOOKUP(B990,'Oficios_-_pend_criticas'!$C$3:$J$4739,7,0)&gt;VLOOKUP(B990,'Oficios_-_pend_criticas'!$C$3:$J$4739,5,0),"X",""))),""),"")</f>
        <v/>
      </c>
      <c r="V990" s="14" t="str">
        <f ca="1">IFERROR(IF(Q990=0,IF(VLOOKUP(B990,'Oficios_-_pend_criticas'!$C$3:$J$4739,5,0)="","",IF(VLOOKUP(B990,'Oficios_-_pend_criticas'!$C$3:$J$4739,7,0)="",IF(TODAY()&gt;VLOOKUP(B990,'Oficios_-_pend_criticas'!$C$3:$J$4739,5,0),"X",""),IF(VLOOKUP(B990,'Oficios_-_pend_criticas'!$C$3:$J$4739,7,0)&gt;VLOOKUP(B990,'Oficios_-_pend_criticas'!$C$3:$J$4739,5,0),"X",""))),""),"")</f>
        <v/>
      </c>
      <c r="W990" s="14" t="str">
        <f ca="1">IFERROR(IF(P990&lt;&gt;"X",IF(Q990&gt;0,IF(VLOOKUP(B990,'Oficios_-_pend_criticas'!$C$4:$J$4739,5,0)="","",IF(VLOOKUP(B990,'Oficios_-_pend_criticas'!$C$4:$J$4739,7,0)="",IF(TODAY()&gt;VLOOKUP(B990,'Oficios_-_pend_criticas'!$C$4:$J$4739,5,0),"X",""),IF(VLOOKUP(B990,'Oficios_-_pend_criticas'!$C$4:$J$4739,7,0)&gt;VLOOKUP(B990,'Oficios_-_pend_criticas'!$C$4:$J$4739,5,0),"X",""))),""),""),"")</f>
        <v/>
      </c>
    </row>
    <row r="991" spans="1:23" ht="36.75" hidden="1" customHeight="1" x14ac:dyDescent="0.25">
      <c r="A991" s="9" t="str">
        <f t="shared" si="45"/>
        <v/>
      </c>
      <c r="B991" s="10" t="s">
        <v>2360</v>
      </c>
      <c r="C991" s="11" t="e">
        <f>IF(B991="","",VLOOKUP(B991,#REF!,6,0))</f>
        <v>#REF!</v>
      </c>
      <c r="D991" s="12" t="e">
        <f>IF(B991="","",VLOOKUP(B991,#REF!,22,0))</f>
        <v>#REF!</v>
      </c>
      <c r="E991" s="10" t="e">
        <f>IF(B991="","",VLOOKUP(B991,Consultas_públicas!$A$376:$G$3879,7,0))</f>
        <v>#N/A</v>
      </c>
      <c r="F991" s="12" t="s">
        <v>2333</v>
      </c>
      <c r="G991" s="13">
        <v>43592</v>
      </c>
      <c r="H991" s="14" t="str">
        <f>IFERROR(IF(VLOOKUP(B991,'Oficios_-_pend_criticas'!$C$4:$D$4739,2,0)="","","X"),"")</f>
        <v/>
      </c>
      <c r="I991" s="12"/>
      <c r="J991" s="13"/>
      <c r="K991" s="10"/>
      <c r="L991" s="12" t="str">
        <f>IFERROR(VLOOKUP(B991,Retorno_da_RFB!$D$3:$I$6388,5,0),"")</f>
        <v>069</v>
      </c>
      <c r="M991" s="13">
        <f>IFERROR(VLOOKUP(B991,Retorno_da_RFB!$D$3:$I$6388,6,0),"")</f>
        <v>43600</v>
      </c>
      <c r="N991" s="10" t="str">
        <f>IFERROR(VLOOKUP(B991,Retorno_da_RFB!$D$3:$I$6388,3,0),"")</f>
        <v>8428.39.90</v>
      </c>
      <c r="O991" s="10" t="str">
        <f>IFERROR(VLOOKUP(B991,Retorno_da_RFB!$D$3:$I$6388,4,0),"")</f>
        <v>Sistemas automáticos de Transportadores para formas e pães de forma, compostas de: 3 Transportadores com aparadores, 1 detector de massa dupla por meio de câmera 3D, 2 rejeitores automático de formas, 1 mesa de roletes com capacidade para até 2 formas, 1 transportador curvo 90°, 1 alimentador de estufa, 1 virador de formas tipo "multiway", 8 quadrados de transferência 90°", 1 descarregador do forno, 1 transportador com túnel com passagem de ar filtrado, 1 leitor de pão da forma com câmera 3D, 1 leitor de chip, 1 limpador de formas realizadas por escovas rotativas com correntes magnéticas e aspirador de partículas soltas, 1 resfriamento de formas tipo túnel com capacidade mínima de 600 formas , 1 sistema automático de armazenamento com capacidade total 1.156 formas (34 x 34) codificadas por chips, que realimenta o processo com o retorno das formas de maneira automática, 1.150 formas chipadas e revestidas com anti-aderente, sistema controlado por CLP’s e painéis “touch screen”.</v>
      </c>
      <c r="P991" s="12" t="str">
        <f>IFERROR(IF(N991="","",IF(VLOOKUP(LEFT(N991,10),'Universo_BK-BIT'!$A$5:$E$10005,2,0)="","X",VLOOKUP(LEFT(N991,10),'Universo_BK-BIT'!$A$5:$E$10005,2,0))),"X")</f>
        <v>BK</v>
      </c>
      <c r="Q991" s="12">
        <f>IFERROR(IF(P991="X","",VLOOKUP(LEFT(N991,10),'Universo_BK-BIT'!$A$5:$E$10005,3,0)),"")</f>
        <v>14</v>
      </c>
      <c r="R991" s="14" t="e">
        <f t="shared" si="46"/>
        <v>#REF!</v>
      </c>
      <c r="S991" s="14" t="e">
        <f t="shared" si="47"/>
        <v>#N/A</v>
      </c>
      <c r="T991" s="14"/>
      <c r="U991" s="14" t="str">
        <f ca="1">IFERROR(IF(P991="X",IF(VLOOKUP(B991,'Oficios_-_pend_criticas'!$C$3:$J$4739,5,0)="","",IF(VLOOKUP(B991,'Oficios_-_pend_criticas'!$C$3:$J$4739,7,0)="",IF(TODAY()&gt;VLOOKUP(B991,'Oficios_-_pend_criticas'!$C$3:$J$4739,5,0),"X",""),IF(VLOOKUP(B991,'Oficios_-_pend_criticas'!$C$3:$J$4739,7,0)&gt;VLOOKUP(B991,'Oficios_-_pend_criticas'!$C$3:$J$4739,5,0),"X",""))),""),"")</f>
        <v/>
      </c>
      <c r="V991" s="14" t="str">
        <f ca="1">IFERROR(IF(Q991=0,IF(VLOOKUP(B991,'Oficios_-_pend_criticas'!$C$3:$J$4739,5,0)="","",IF(VLOOKUP(B991,'Oficios_-_pend_criticas'!$C$3:$J$4739,7,0)="",IF(TODAY()&gt;VLOOKUP(B991,'Oficios_-_pend_criticas'!$C$3:$J$4739,5,0),"X",""),IF(VLOOKUP(B991,'Oficios_-_pend_criticas'!$C$3:$J$4739,7,0)&gt;VLOOKUP(B991,'Oficios_-_pend_criticas'!$C$3:$J$4739,5,0),"X",""))),""),"")</f>
        <v/>
      </c>
      <c r="W991" s="14" t="str">
        <f ca="1">IFERROR(IF(P991&lt;&gt;"X",IF(Q991&gt;0,IF(VLOOKUP(B991,'Oficios_-_pend_criticas'!$C$4:$J$4739,5,0)="","",IF(VLOOKUP(B991,'Oficios_-_pend_criticas'!$C$4:$J$4739,7,0)="",IF(TODAY()&gt;VLOOKUP(B991,'Oficios_-_pend_criticas'!$C$4:$J$4739,5,0),"X",""),IF(VLOOKUP(B991,'Oficios_-_pend_criticas'!$C$4:$J$4739,7,0)&gt;VLOOKUP(B991,'Oficios_-_pend_criticas'!$C$4:$J$4739,5,0),"X",""))),""),""),"")</f>
        <v/>
      </c>
    </row>
    <row r="992" spans="1:23" ht="36.75" hidden="1" customHeight="1" x14ac:dyDescent="0.25">
      <c r="A992" s="9" t="str">
        <f t="shared" si="45"/>
        <v/>
      </c>
      <c r="B992" s="10" t="s">
        <v>2362</v>
      </c>
      <c r="C992" s="11" t="e">
        <f>IF(B992="","",VLOOKUP(B992,#REF!,6,0))</f>
        <v>#REF!</v>
      </c>
      <c r="D992" s="12" t="e">
        <f>IF(B992="","",VLOOKUP(B992,#REF!,22,0))</f>
        <v>#REF!</v>
      </c>
      <c r="E992" s="10" t="e">
        <f>IF(B992="","",VLOOKUP(B992,Consultas_públicas!$A$376:$G$3879,7,0))</f>
        <v>#N/A</v>
      </c>
      <c r="F992" s="12" t="s">
        <v>2333</v>
      </c>
      <c r="G992" s="13">
        <v>43592</v>
      </c>
      <c r="H992" s="14" t="str">
        <f>IFERROR(IF(VLOOKUP(B992,'Oficios_-_pend_criticas'!$C$4:$D$4739,2,0)="","","X"),"")</f>
        <v/>
      </c>
      <c r="I992" s="12"/>
      <c r="J992" s="13"/>
      <c r="K992" s="10"/>
      <c r="L992" s="12" t="str">
        <f>IFERROR(VLOOKUP(B992,Retorno_da_RFB!$D$3:$I$6388,5,0),"")</f>
        <v>069</v>
      </c>
      <c r="M992" s="13">
        <f>IFERROR(VLOOKUP(B992,Retorno_da_RFB!$D$3:$I$6388,6,0),"")</f>
        <v>43600</v>
      </c>
      <c r="N992" s="10" t="str">
        <f>IFERROR(VLOOKUP(B992,Retorno_da_RFB!$D$3:$I$6388,3,0),"")</f>
        <v>8537.10.20</v>
      </c>
      <c r="O992" s="10" t="str">
        <f>IFERROR(VLOOKUP(B992,Retorno_da_RFB!$D$3:$I$6388,4,0),"")</f>
        <v>Controladores eletrônicos dotados de processador, circuitos de entrada e saída e memórias programáveis, para controle automático de seção, aplicação de taxas fixas e variáveis com rede de dados tipo ISO Bus, onde o módulo eletrônico de controle é utilizado para gerenciamento, controle e diagnóstico dos sistemas de transmissão automática da máquina, monitor de alta definição HD 10.1”, sensível ao toque e com conexão a internet Bluetooth e WiFi integrados, direção automática, comunicação TUVR, utilizado em máquinas agrícolas.</v>
      </c>
      <c r="P992" s="12" t="str">
        <f>IFERROR(IF(N992="","",IF(VLOOKUP(LEFT(N992,10),'Universo_BK-BIT'!$A$5:$E$10005,2,0)="","X",VLOOKUP(LEFT(N992,10),'Universo_BK-BIT'!$A$5:$E$10005,2,0))),"X")</f>
        <v>BIT</v>
      </c>
      <c r="Q992" s="12">
        <f>IFERROR(IF(P992="X","",VLOOKUP(LEFT(N992,10),'Universo_BK-BIT'!$A$5:$E$10005,3,0)),"")</f>
        <v>14</v>
      </c>
      <c r="R992" s="14" t="e">
        <f t="shared" si="46"/>
        <v>#REF!</v>
      </c>
      <c r="S992" s="14" t="e">
        <f t="shared" si="47"/>
        <v>#N/A</v>
      </c>
      <c r="T992" s="14"/>
      <c r="U992" s="14" t="str">
        <f ca="1">IFERROR(IF(P992="X",IF(VLOOKUP(B992,'Oficios_-_pend_criticas'!$C$3:$J$4739,5,0)="","",IF(VLOOKUP(B992,'Oficios_-_pend_criticas'!$C$3:$J$4739,7,0)="",IF(TODAY()&gt;VLOOKUP(B992,'Oficios_-_pend_criticas'!$C$3:$J$4739,5,0),"X",""),IF(VLOOKUP(B992,'Oficios_-_pend_criticas'!$C$3:$J$4739,7,0)&gt;VLOOKUP(B992,'Oficios_-_pend_criticas'!$C$3:$J$4739,5,0),"X",""))),""),"")</f>
        <v/>
      </c>
      <c r="V992" s="14" t="str">
        <f ca="1">IFERROR(IF(Q992=0,IF(VLOOKUP(B992,'Oficios_-_pend_criticas'!$C$3:$J$4739,5,0)="","",IF(VLOOKUP(B992,'Oficios_-_pend_criticas'!$C$3:$J$4739,7,0)="",IF(TODAY()&gt;VLOOKUP(B992,'Oficios_-_pend_criticas'!$C$3:$J$4739,5,0),"X",""),IF(VLOOKUP(B992,'Oficios_-_pend_criticas'!$C$3:$J$4739,7,0)&gt;VLOOKUP(B992,'Oficios_-_pend_criticas'!$C$3:$J$4739,5,0),"X",""))),""),"")</f>
        <v/>
      </c>
      <c r="W992" s="14" t="str">
        <f ca="1">IFERROR(IF(P992&lt;&gt;"X",IF(Q992&gt;0,IF(VLOOKUP(B992,'Oficios_-_pend_criticas'!$C$4:$J$4739,5,0)="","",IF(VLOOKUP(B992,'Oficios_-_pend_criticas'!$C$4:$J$4739,7,0)="",IF(TODAY()&gt;VLOOKUP(B992,'Oficios_-_pend_criticas'!$C$4:$J$4739,5,0),"X",""),IF(VLOOKUP(B992,'Oficios_-_pend_criticas'!$C$4:$J$4739,7,0)&gt;VLOOKUP(B992,'Oficios_-_pend_criticas'!$C$4:$J$4739,5,0),"X",""))),""),""),"")</f>
        <v/>
      </c>
    </row>
    <row r="993" spans="1:23" ht="36.75" hidden="1" customHeight="1" x14ac:dyDescent="0.25">
      <c r="A993" s="9" t="str">
        <f t="shared" si="45"/>
        <v/>
      </c>
      <c r="B993" s="10" t="s">
        <v>2364</v>
      </c>
      <c r="C993" s="11" t="e">
        <f>IF(B993="","",VLOOKUP(B993,#REF!,6,0))</f>
        <v>#REF!</v>
      </c>
      <c r="D993" s="12" t="e">
        <f>IF(B993="","",VLOOKUP(B993,#REF!,22,0))</f>
        <v>#REF!</v>
      </c>
      <c r="E993" s="10" t="e">
        <f>IF(B993="","",VLOOKUP(B993,Consultas_públicas!$A$376:$G$3879,7,0))</f>
        <v>#N/A</v>
      </c>
      <c r="F993" s="12" t="s">
        <v>2333</v>
      </c>
      <c r="G993" s="13">
        <v>43592</v>
      </c>
      <c r="H993" s="14" t="str">
        <f>IFERROR(IF(VLOOKUP(B993,'Oficios_-_pend_criticas'!$C$4:$D$4739,2,0)="","","X"),"")</f>
        <v/>
      </c>
      <c r="I993" s="12"/>
      <c r="J993" s="13"/>
      <c r="K993" s="10"/>
      <c r="L993" s="12" t="str">
        <f>IFERROR(VLOOKUP(B993,Retorno_da_RFB!$D$3:$I$6388,5,0),"")</f>
        <v>069</v>
      </c>
      <c r="M993" s="13">
        <f>IFERROR(VLOOKUP(B993,Retorno_da_RFB!$D$3:$I$6388,6,0),"")</f>
        <v>43600</v>
      </c>
      <c r="N993" s="10" t="str">
        <f>IFERROR(VLOOKUP(B993,Retorno_da_RFB!$D$3:$I$6388,3,0),"")</f>
        <v>8439.30.90</v>
      </c>
      <c r="O993" s="10" t="str">
        <f>IFERROR(VLOOKUP(B993,Retorno_da_RFB!$D$3:$I$6388,4,0),"")</f>
        <v>Máquinas laqueadoras, de alto desempenho, triplex, com colunas de revestimento multifuncionais e com carrinhos intercambiáveis: rotogravura, semiflexo e rotogravura para PVdC; desbobinador e enroladeira totalmente automáticos; capotas de secagem e exaustão de evaporados de alta eficiência com perfeito equilíbrio no perfil de sopro no sentido transversal da folha de papel; velocidade máxima de produção de 300m/min e velocidade de projeto de 350m/min; largura mínima da folha de papel de 900mm e máxima de 2.250mm; gramatura do papel base de 18 até 240g/m2; capacidade de aplicação de revestimentos de 1 a 30g/m2; com capacidade de revestimento de solvente a base de água; comandos elétricos de 24VDC; com tensão elétrica trifásica de 380V e 60Hz; possui equipamento de umidificação da folha para controle de encanoamento; controladas por mesa de comando principal.</v>
      </c>
      <c r="P993" s="12" t="str">
        <f>IFERROR(IF(N993="","",IF(VLOOKUP(LEFT(N993,10),'Universo_BK-BIT'!$A$5:$E$10005,2,0)="","X",VLOOKUP(LEFT(N993,10),'Universo_BK-BIT'!$A$5:$E$10005,2,0))),"X")</f>
        <v>BK</v>
      </c>
      <c r="Q993" s="12">
        <f>IFERROR(IF(P993="X","",VLOOKUP(LEFT(N993,10),'Universo_BK-BIT'!$A$5:$E$10005,3,0)),"")</f>
        <v>14</v>
      </c>
      <c r="R993" s="14" t="e">
        <f t="shared" si="46"/>
        <v>#REF!</v>
      </c>
      <c r="S993" s="14" t="e">
        <f t="shared" si="47"/>
        <v>#N/A</v>
      </c>
      <c r="T993" s="14"/>
      <c r="U993" s="14" t="str">
        <f ca="1">IFERROR(IF(P993="X",IF(VLOOKUP(B993,'Oficios_-_pend_criticas'!$C$3:$J$4739,5,0)="","",IF(VLOOKUP(B993,'Oficios_-_pend_criticas'!$C$3:$J$4739,7,0)="",IF(TODAY()&gt;VLOOKUP(B993,'Oficios_-_pend_criticas'!$C$3:$J$4739,5,0),"X",""),IF(VLOOKUP(B993,'Oficios_-_pend_criticas'!$C$3:$J$4739,7,0)&gt;VLOOKUP(B993,'Oficios_-_pend_criticas'!$C$3:$J$4739,5,0),"X",""))),""),"")</f>
        <v/>
      </c>
      <c r="V993" s="14" t="str">
        <f ca="1">IFERROR(IF(Q993=0,IF(VLOOKUP(B993,'Oficios_-_pend_criticas'!$C$3:$J$4739,5,0)="","",IF(VLOOKUP(B993,'Oficios_-_pend_criticas'!$C$3:$J$4739,7,0)="",IF(TODAY()&gt;VLOOKUP(B993,'Oficios_-_pend_criticas'!$C$3:$J$4739,5,0),"X",""),IF(VLOOKUP(B993,'Oficios_-_pend_criticas'!$C$3:$J$4739,7,0)&gt;VLOOKUP(B993,'Oficios_-_pend_criticas'!$C$3:$J$4739,5,0),"X",""))),""),"")</f>
        <v/>
      </c>
      <c r="W993" s="14" t="str">
        <f ca="1">IFERROR(IF(P993&lt;&gt;"X",IF(Q993&gt;0,IF(VLOOKUP(B993,'Oficios_-_pend_criticas'!$C$4:$J$4739,5,0)="","",IF(VLOOKUP(B993,'Oficios_-_pend_criticas'!$C$4:$J$4739,7,0)="",IF(TODAY()&gt;VLOOKUP(B993,'Oficios_-_pend_criticas'!$C$4:$J$4739,5,0),"X",""),IF(VLOOKUP(B993,'Oficios_-_pend_criticas'!$C$4:$J$4739,7,0)&gt;VLOOKUP(B993,'Oficios_-_pend_criticas'!$C$4:$J$4739,5,0),"X",""))),""),""),"")</f>
        <v/>
      </c>
    </row>
    <row r="994" spans="1:23" ht="36.75" hidden="1" customHeight="1" x14ac:dyDescent="0.25">
      <c r="A994" s="9" t="str">
        <f t="shared" si="45"/>
        <v/>
      </c>
      <c r="B994" s="10" t="s">
        <v>2367</v>
      </c>
      <c r="C994" s="11" t="e">
        <f>IF(B994="","",VLOOKUP(B994,#REF!,6,0))</f>
        <v>#REF!</v>
      </c>
      <c r="D994" s="12" t="e">
        <f>IF(B994="","",VLOOKUP(B994,#REF!,22,0))</f>
        <v>#REF!</v>
      </c>
      <c r="E994" s="10" t="e">
        <f>IF(B994="","",VLOOKUP(B994,Consultas_públicas!$A$376:$G$3879,7,0))</f>
        <v>#N/A</v>
      </c>
      <c r="F994" s="12" t="s">
        <v>2333</v>
      </c>
      <c r="G994" s="13">
        <v>43592</v>
      </c>
      <c r="H994" s="14" t="str">
        <f>IFERROR(IF(VLOOKUP(B994,'Oficios_-_pend_criticas'!$C$4:$D$4739,2,0)="","","X"),"")</f>
        <v/>
      </c>
      <c r="I994" s="12"/>
      <c r="J994" s="13"/>
      <c r="K994" s="10"/>
      <c r="L994" s="12" t="str">
        <f>IFERROR(VLOOKUP(B994,Retorno_da_RFB!$D$3:$I$6388,5,0),"")</f>
        <v>069</v>
      </c>
      <c r="M994" s="13">
        <f>IFERROR(VLOOKUP(B994,Retorno_da_RFB!$D$3:$I$6388,6,0),"")</f>
        <v>43600</v>
      </c>
      <c r="N994" s="10" t="str">
        <f>IFERROR(VLOOKUP(B994,Retorno_da_RFB!$D$3:$I$6388,3,0),"")</f>
        <v>8422.30.29</v>
      </c>
      <c r="O994" s="10" t="str">
        <f>IFERROR(VLOOKUP(B994,Retorno_da_RFB!$D$3:$I$6388,4,0),"")</f>
        <v>Robôs industriais de entrada lateral para colocação de rótulos IML em alta velocidade para baldes, potes ou tampas plásticas, com velocidade linear máxima de 50 a 60m/s, com capacidade de retirada e empilhamento de peças acabadas, com a possibilidade de controlar a qualidade através do sistema Q-Sort e monitorar a produção através de um sistema inteligente de câmeras, munidos de servomotor no eixo principal com a tecnologia “TwinDrive” e de ajuste preciso de posições lineares e rotativas com servomotores, interface de segurança e sistema de mandris com tecnologia de impressão 3D. Conta ainda com sistema de troca rápida de magazines.</v>
      </c>
      <c r="P994" s="12" t="str">
        <f>IFERROR(IF(N994="","",IF(VLOOKUP(LEFT(N994,10),'Universo_BK-BIT'!$A$5:$E$10005,2,0)="","X",VLOOKUP(LEFT(N994,10),'Universo_BK-BIT'!$A$5:$E$10005,2,0))),"X")</f>
        <v>BK</v>
      </c>
      <c r="Q994" s="12">
        <f>IFERROR(IF(P994="X","",VLOOKUP(LEFT(N994,10),'Universo_BK-BIT'!$A$5:$E$10005,3,0)),"")</f>
        <v>14</v>
      </c>
      <c r="R994" s="14" t="e">
        <f t="shared" si="46"/>
        <v>#REF!</v>
      </c>
      <c r="S994" s="14" t="e">
        <f t="shared" si="47"/>
        <v>#N/A</v>
      </c>
      <c r="T994" s="14"/>
      <c r="U994" s="14" t="str">
        <f ca="1">IFERROR(IF(P994="X",IF(VLOOKUP(B994,'Oficios_-_pend_criticas'!$C$3:$J$4739,5,0)="","",IF(VLOOKUP(B994,'Oficios_-_pend_criticas'!$C$3:$J$4739,7,0)="",IF(TODAY()&gt;VLOOKUP(B994,'Oficios_-_pend_criticas'!$C$3:$J$4739,5,0),"X",""),IF(VLOOKUP(B994,'Oficios_-_pend_criticas'!$C$3:$J$4739,7,0)&gt;VLOOKUP(B994,'Oficios_-_pend_criticas'!$C$3:$J$4739,5,0),"X",""))),""),"")</f>
        <v/>
      </c>
      <c r="V994" s="14" t="str">
        <f ca="1">IFERROR(IF(Q994=0,IF(VLOOKUP(B994,'Oficios_-_pend_criticas'!$C$3:$J$4739,5,0)="","",IF(VLOOKUP(B994,'Oficios_-_pend_criticas'!$C$3:$J$4739,7,0)="",IF(TODAY()&gt;VLOOKUP(B994,'Oficios_-_pend_criticas'!$C$3:$J$4739,5,0),"X",""),IF(VLOOKUP(B994,'Oficios_-_pend_criticas'!$C$3:$J$4739,7,0)&gt;VLOOKUP(B994,'Oficios_-_pend_criticas'!$C$3:$J$4739,5,0),"X",""))),""),"")</f>
        <v/>
      </c>
      <c r="W994" s="14" t="str">
        <f ca="1">IFERROR(IF(P994&lt;&gt;"X",IF(Q994&gt;0,IF(VLOOKUP(B994,'Oficios_-_pend_criticas'!$C$4:$J$4739,5,0)="","",IF(VLOOKUP(B994,'Oficios_-_pend_criticas'!$C$4:$J$4739,7,0)="",IF(TODAY()&gt;VLOOKUP(B994,'Oficios_-_pend_criticas'!$C$4:$J$4739,5,0),"X",""),IF(VLOOKUP(B994,'Oficios_-_pend_criticas'!$C$4:$J$4739,7,0)&gt;VLOOKUP(B994,'Oficios_-_pend_criticas'!$C$4:$J$4739,5,0),"X",""))),""),""),"")</f>
        <v/>
      </c>
    </row>
    <row r="995" spans="1:23" ht="36.75" hidden="1" customHeight="1" x14ac:dyDescent="0.25">
      <c r="A995" s="9" t="str">
        <f t="shared" si="45"/>
        <v/>
      </c>
      <c r="B995" s="10" t="s">
        <v>2369</v>
      </c>
      <c r="C995" s="11" t="e">
        <f>IF(B995="","",VLOOKUP(B995,#REF!,6,0))</f>
        <v>#REF!</v>
      </c>
      <c r="D995" s="12" t="e">
        <f>IF(B995="","",VLOOKUP(B995,#REF!,22,0))</f>
        <v>#REF!</v>
      </c>
      <c r="E995" s="10" t="e">
        <f>IF(B995="","",VLOOKUP(B995,Consultas_públicas!$A$376:$G$3879,7,0))</f>
        <v>#N/A</v>
      </c>
      <c r="F995" s="12" t="s">
        <v>2333</v>
      </c>
      <c r="G995" s="13">
        <v>43592</v>
      </c>
      <c r="H995" s="14" t="str">
        <f>IFERROR(IF(VLOOKUP(B995,'Oficios_-_pend_criticas'!$C$4:$D$4739,2,0)="","","X"),"")</f>
        <v/>
      </c>
      <c r="I995" s="12"/>
      <c r="J995" s="13"/>
      <c r="K995" s="10"/>
      <c r="L995" s="12" t="str">
        <f>IFERROR(VLOOKUP(B995,Retorno_da_RFB!$D$3:$I$6388,5,0),"")</f>
        <v>069</v>
      </c>
      <c r="M995" s="13">
        <f>IFERROR(VLOOKUP(B995,Retorno_da_RFB!$D$3:$I$6388,6,0),"")</f>
        <v>43600</v>
      </c>
      <c r="N995" s="10" t="str">
        <f>IFERROR(VLOOKUP(B995,Retorno_da_RFB!$D$3:$I$6388,3,0),"")</f>
        <v>8541.30.29</v>
      </c>
      <c r="O995" s="10" t="str">
        <f>IFERROR(VLOOKUP(B995,Retorno_da_RFB!$D$3:$I$6388,4,0),"")</f>
        <v>Válvulas tiristorizadas monofásicas, com ou sem sistema de resfriamento a água (cooling system), dotadas de  tiristores tipo ETT – “Electrically Triggered Thyristor”, disparados por sinal elétrico, cada tiristor com tensão reversa de até 8kV e corrente em regime permanente de até 7.000A, utilizados para o chaveamento da carga capacitiva (“Thyristor Switched Capacitor” - TSC) ou controle da carga indutiva (“Thyristor Controlled Reactor” - TCR), ambos em corrente alternada, com ou sem o sistema de disparo das válvulas (VBE), dotados por até 4 (quatro) colunas de painéis com ou sem buchas, a serem utilizadas nas instalações de Compensador Estático de Reativos (CER)</v>
      </c>
      <c r="P995" s="12" t="str">
        <f>IFERROR(IF(N995="","",IF(VLOOKUP(LEFT(N995,10),'Universo_BK-BIT'!$A$5:$E$10005,2,0)="","X",VLOOKUP(LEFT(N995,10),'Universo_BK-BIT'!$A$5:$E$10005,2,0))),"X")</f>
        <v>BIT</v>
      </c>
      <c r="Q995" s="12">
        <f>IFERROR(IF(P995="X","",VLOOKUP(LEFT(N995,10),'Universo_BK-BIT'!$A$5:$E$10005,3,0)),"")</f>
        <v>6</v>
      </c>
      <c r="R995" s="14" t="e">
        <f t="shared" si="46"/>
        <v>#REF!</v>
      </c>
      <c r="S995" s="14" t="e">
        <f t="shared" si="47"/>
        <v>#N/A</v>
      </c>
      <c r="T995" s="14"/>
      <c r="U995" s="14" t="str">
        <f ca="1">IFERROR(IF(P995="X",IF(VLOOKUP(B995,'Oficios_-_pend_criticas'!$C$3:$J$4739,5,0)="","",IF(VLOOKUP(B995,'Oficios_-_pend_criticas'!$C$3:$J$4739,7,0)="",IF(TODAY()&gt;VLOOKUP(B995,'Oficios_-_pend_criticas'!$C$3:$J$4739,5,0),"X",""),IF(VLOOKUP(B995,'Oficios_-_pend_criticas'!$C$3:$J$4739,7,0)&gt;VLOOKUP(B995,'Oficios_-_pend_criticas'!$C$3:$J$4739,5,0),"X",""))),""),"")</f>
        <v/>
      </c>
      <c r="V995" s="14" t="str">
        <f ca="1">IFERROR(IF(Q995=0,IF(VLOOKUP(B995,'Oficios_-_pend_criticas'!$C$3:$J$4739,5,0)="","",IF(VLOOKUP(B995,'Oficios_-_pend_criticas'!$C$3:$J$4739,7,0)="",IF(TODAY()&gt;VLOOKUP(B995,'Oficios_-_pend_criticas'!$C$3:$J$4739,5,0),"X",""),IF(VLOOKUP(B995,'Oficios_-_pend_criticas'!$C$3:$J$4739,7,0)&gt;VLOOKUP(B995,'Oficios_-_pend_criticas'!$C$3:$J$4739,5,0),"X",""))),""),"")</f>
        <v/>
      </c>
      <c r="W995" s="14" t="str">
        <f ca="1">IFERROR(IF(P995&lt;&gt;"X",IF(Q995&gt;0,IF(VLOOKUP(B995,'Oficios_-_pend_criticas'!$C$4:$J$4739,5,0)="","",IF(VLOOKUP(B995,'Oficios_-_pend_criticas'!$C$4:$J$4739,7,0)="",IF(TODAY()&gt;VLOOKUP(B995,'Oficios_-_pend_criticas'!$C$4:$J$4739,5,0),"X",""),IF(VLOOKUP(B995,'Oficios_-_pend_criticas'!$C$4:$J$4739,7,0)&gt;VLOOKUP(B995,'Oficios_-_pend_criticas'!$C$4:$J$4739,5,0),"X",""))),""),""),"")</f>
        <v/>
      </c>
    </row>
    <row r="996" spans="1:23" ht="36.75" hidden="1" customHeight="1" x14ac:dyDescent="0.25">
      <c r="A996" s="9" t="str">
        <f t="shared" si="45"/>
        <v/>
      </c>
      <c r="B996" s="10" t="s">
        <v>2372</v>
      </c>
      <c r="C996" s="11" t="e">
        <f>IF(B996="","",VLOOKUP(B996,#REF!,6,0))</f>
        <v>#REF!</v>
      </c>
      <c r="D996" s="12" t="e">
        <f>IF(B996="","",VLOOKUP(B996,#REF!,22,0))</f>
        <v>#REF!</v>
      </c>
      <c r="E996" s="10" t="e">
        <f>IF(B996="","",VLOOKUP(B996,Consultas_públicas!$A$376:$G$3879,7,0))</f>
        <v>#N/A</v>
      </c>
      <c r="F996" s="12" t="s">
        <v>2333</v>
      </c>
      <c r="G996" s="13">
        <v>43592</v>
      </c>
      <c r="H996" s="14" t="str">
        <f>IFERROR(IF(VLOOKUP(B996,'Oficios_-_pend_criticas'!$C$4:$D$4739,2,0)="","","X"),"")</f>
        <v/>
      </c>
      <c r="I996" s="12"/>
      <c r="J996" s="13"/>
      <c r="K996" s="10"/>
      <c r="L996" s="12" t="str">
        <f>IFERROR(VLOOKUP(B996,Retorno_da_RFB!$D$3:$I$6388,5,0),"")</f>
        <v>069</v>
      </c>
      <c r="M996" s="13">
        <f>IFERROR(VLOOKUP(B996,Retorno_da_RFB!$D$3:$I$6388,6,0),"")</f>
        <v>43600</v>
      </c>
      <c r="N996" s="10" t="str">
        <f>IFERROR(VLOOKUP(B996,Retorno_da_RFB!$D$3:$I$6388,3,0),"")</f>
        <v>8477.10.11</v>
      </c>
      <c r="O996" s="10" t="str">
        <f>IFERROR(VLOOKUP(B996,Retorno_da_RFB!$D$3:$I$6388,4,0),"")</f>
        <v>Combinações de máquinas automáticas para moldar por injeção-sopro de alta performance, para produção de frascos de politereftalato de etileno (PET), compostas por: sopradora hidráulica de 03 estações para frascos de 80mL a 1,0L, com força de fechamento de 60 toneladas métrica; sistema de estiramento e sopro através de calor residual “Direct Heatcon” (condicionamento direto de temperatura – sem reaquecimento de preformas); separador de pré-formas automático; sistema de recuperação de ar; unidade de potência hidráulica enclausurada com motor elétrico refrigerado à água; painel elétrico e controlador lógico programável (CLP) com opcionais para aumento de velocidade, elevação da unidade de injeção, refrigeração gargalo, estirador, sopro, redução do curso de molde; com molde completo de 16 cavidades – capacidade produtiva de 10.105 unidades/hora, peso de 6,0g cada unidade e espessura ajustável para geração de embalagens sopradas 170g bi orientadas.</v>
      </c>
      <c r="P996" s="12" t="str">
        <f>IFERROR(IF(N996="","",IF(VLOOKUP(LEFT(N996,10),'Universo_BK-BIT'!$A$5:$E$10005,2,0)="","X",VLOOKUP(LEFT(N996,10),'Universo_BK-BIT'!$A$5:$E$10005,2,0))),"X")</f>
        <v>BK</v>
      </c>
      <c r="Q996" s="12">
        <f>IFERROR(IF(P996="X","",VLOOKUP(LEFT(N996,10),'Universo_BK-BIT'!$A$5:$E$10005,3,0)),"")</f>
        <v>14</v>
      </c>
      <c r="R996" s="14" t="e">
        <f t="shared" si="46"/>
        <v>#REF!</v>
      </c>
      <c r="S996" s="14" t="e">
        <f t="shared" si="47"/>
        <v>#N/A</v>
      </c>
      <c r="T996" s="14"/>
      <c r="U996" s="14" t="str">
        <f ca="1">IFERROR(IF(P996="X",IF(VLOOKUP(B996,'Oficios_-_pend_criticas'!$C$3:$J$4739,5,0)="","",IF(VLOOKUP(B996,'Oficios_-_pend_criticas'!$C$3:$J$4739,7,0)="",IF(TODAY()&gt;VLOOKUP(B996,'Oficios_-_pend_criticas'!$C$3:$J$4739,5,0),"X",""),IF(VLOOKUP(B996,'Oficios_-_pend_criticas'!$C$3:$J$4739,7,0)&gt;VLOOKUP(B996,'Oficios_-_pend_criticas'!$C$3:$J$4739,5,0),"X",""))),""),"")</f>
        <v/>
      </c>
      <c r="V996" s="14" t="str">
        <f ca="1">IFERROR(IF(Q996=0,IF(VLOOKUP(B996,'Oficios_-_pend_criticas'!$C$3:$J$4739,5,0)="","",IF(VLOOKUP(B996,'Oficios_-_pend_criticas'!$C$3:$J$4739,7,0)="",IF(TODAY()&gt;VLOOKUP(B996,'Oficios_-_pend_criticas'!$C$3:$J$4739,5,0),"X",""),IF(VLOOKUP(B996,'Oficios_-_pend_criticas'!$C$3:$J$4739,7,0)&gt;VLOOKUP(B996,'Oficios_-_pend_criticas'!$C$3:$J$4739,5,0),"X",""))),""),"")</f>
        <v/>
      </c>
      <c r="W996" s="14" t="str">
        <f ca="1">IFERROR(IF(P996&lt;&gt;"X",IF(Q996&gt;0,IF(VLOOKUP(B996,'Oficios_-_pend_criticas'!$C$4:$J$4739,5,0)="","",IF(VLOOKUP(B996,'Oficios_-_pend_criticas'!$C$4:$J$4739,7,0)="",IF(TODAY()&gt;VLOOKUP(B996,'Oficios_-_pend_criticas'!$C$4:$J$4739,5,0),"X",""),IF(VLOOKUP(B996,'Oficios_-_pend_criticas'!$C$4:$J$4739,7,0)&gt;VLOOKUP(B996,'Oficios_-_pend_criticas'!$C$4:$J$4739,5,0),"X",""))),""),""),"")</f>
        <v/>
      </c>
    </row>
    <row r="997" spans="1:23" ht="36.75" hidden="1" customHeight="1" x14ac:dyDescent="0.25">
      <c r="A997" s="9" t="str">
        <f t="shared" si="45"/>
        <v/>
      </c>
      <c r="B997" s="22" t="s">
        <v>2374</v>
      </c>
      <c r="C997" s="23" t="e">
        <f>IF(B997="","",VLOOKUP(B997,#REF!,6,0))</f>
        <v>#REF!</v>
      </c>
      <c r="D997" s="20" t="e">
        <f>IF(B997="","",VLOOKUP(B997,#REF!,22,0))</f>
        <v>#REF!</v>
      </c>
      <c r="E997" s="22" t="e">
        <f>IF(B997="","",VLOOKUP(B997,Consultas_públicas!$A$376:$G$3879,7,0))</f>
        <v>#N/A</v>
      </c>
      <c r="F997" s="12" t="s">
        <v>2333</v>
      </c>
      <c r="G997" s="21">
        <v>43592</v>
      </c>
      <c r="H997" s="14" t="str">
        <f>IFERROR(IF(VLOOKUP(B997,'Oficios_-_pend_criticas'!$C$4:$D$4739,2,0)="","","X"),"")</f>
        <v/>
      </c>
      <c r="I997" s="12"/>
      <c r="J997" s="13"/>
      <c r="K997" s="10"/>
      <c r="L997" s="12" t="str">
        <f>IFERROR(VLOOKUP(B997,Retorno_da_RFB!$D$3:$I$6388,5,0),"")</f>
        <v>069</v>
      </c>
      <c r="M997" s="13">
        <f>IFERROR(VLOOKUP(B997,Retorno_da_RFB!$D$3:$I$6388,6,0),"")</f>
        <v>43600</v>
      </c>
      <c r="N997" s="10" t="str">
        <f>IFERROR(VLOOKUP(B997,Retorno_da_RFB!$D$3:$I$6388,3,0),"")</f>
        <v>8477.20.10</v>
      </c>
      <c r="O997" s="10" t="str">
        <f>IFERROR(VLOOKUP(B997,Retorno_da_RFB!$D$3:$I$6388,4,0),"")</f>
        <v>Combinações de máquinas co-extrusoras destinadas à produção de filme e chapa plástico de PET, PET/EVOH/PET e PET/EVOH/PE (filmes barreira) com espessura mínima de 190µ e máxima de 900µ; com capacidade total instalada de 1300Kg/h; compostas de: 1 extrusora monorosca com diâmetro de 135mm L/D 33; 1 extrusora monorosca de 75mm L/D 33; 1 extrusora monorosca com diâmetro de 60mm L/D 33  e 2 extrusoras monorosca com diâmetro de 35mm L/D 34; 1 sistema de pré-secagem e alimentação com dosadores gravimétricos; com sistema de filtragem de polímero especial com 4 pistões e 8 cavidades; com “feedblock” variável de 7 camadas; com matriz plana manual de 1.700mm; com sistema de regulagem de largura de matriz plana interno; com 1 cilindro resfriador “smoothing roller“ de 430mm de diâmetro; com 1 cilindro resfriador “cooling roller“ de 700mm de diâmetro; com 1 cilindro resfriador “cooling roller“ de 300mm de diâmetro; com medidor de espessura para o controle automático da matriz por sensor raio-X; com reciclador de borda/refilo com alimentação automática; com sistema de corte de refile tipo lâmina circular motorizado; com acumulador de filme automático; com bobinador semi-automático para tubetes de 3 e 6”; com velocidade mecânica máxima de 70m/min e diâmetro máximo de embobinamento de 1.200mm; com largura máxima útil do filme líquido 1.288mm; com PLC central interligado com as unidades periféricas com programação e visualização dos parâmetros do trabalho e supervisão em tela “touch-screen”.</v>
      </c>
      <c r="P997" s="12" t="str">
        <f>IFERROR(IF(N997="","",IF(VLOOKUP(LEFT(N997,10),'Universo_BK-BIT'!$A$5:$E$10005,2,0)="","X",VLOOKUP(LEFT(N997,10),'Universo_BK-BIT'!$A$5:$E$10005,2,0))),"X")</f>
        <v>BK</v>
      </c>
      <c r="Q997" s="12">
        <f>IFERROR(IF(P997="X","",VLOOKUP(LEFT(N997,10),'Universo_BK-BIT'!$A$5:$E$10005,3,0)),"")</f>
        <v>14</v>
      </c>
      <c r="R997" s="14" t="e">
        <f t="shared" si="46"/>
        <v>#REF!</v>
      </c>
      <c r="S997" s="14" t="e">
        <f t="shared" si="47"/>
        <v>#N/A</v>
      </c>
      <c r="T997" s="14"/>
      <c r="U997" s="14" t="str">
        <f ca="1">IFERROR(IF(P997="X",IF(VLOOKUP(B997,'Oficios_-_pend_criticas'!$C$3:$J$4739,5,0)="","",IF(VLOOKUP(B997,'Oficios_-_pend_criticas'!$C$3:$J$4739,7,0)="",IF(TODAY()&gt;VLOOKUP(B997,'Oficios_-_pend_criticas'!$C$3:$J$4739,5,0),"X",""),IF(VLOOKUP(B997,'Oficios_-_pend_criticas'!$C$3:$J$4739,7,0)&gt;VLOOKUP(B997,'Oficios_-_pend_criticas'!$C$3:$J$4739,5,0),"X",""))),""),"")</f>
        <v/>
      </c>
      <c r="V997" s="14" t="str">
        <f ca="1">IFERROR(IF(Q997=0,IF(VLOOKUP(B997,'Oficios_-_pend_criticas'!$C$3:$J$4739,5,0)="","",IF(VLOOKUP(B997,'Oficios_-_pend_criticas'!$C$3:$J$4739,7,0)="",IF(TODAY()&gt;VLOOKUP(B997,'Oficios_-_pend_criticas'!$C$3:$J$4739,5,0),"X",""),IF(VLOOKUP(B997,'Oficios_-_pend_criticas'!$C$3:$J$4739,7,0)&gt;VLOOKUP(B997,'Oficios_-_pend_criticas'!$C$3:$J$4739,5,0),"X",""))),""),"")</f>
        <v/>
      </c>
      <c r="W997" s="14" t="str">
        <f ca="1">IFERROR(IF(P997&lt;&gt;"X",IF(Q997&gt;0,IF(VLOOKUP(B997,'Oficios_-_pend_criticas'!$C$4:$J$4739,5,0)="","",IF(VLOOKUP(B997,'Oficios_-_pend_criticas'!$C$4:$J$4739,7,0)="",IF(TODAY()&gt;VLOOKUP(B997,'Oficios_-_pend_criticas'!$C$4:$J$4739,5,0),"X",""),IF(VLOOKUP(B997,'Oficios_-_pend_criticas'!$C$4:$J$4739,7,0)&gt;VLOOKUP(B997,'Oficios_-_pend_criticas'!$C$4:$J$4739,5,0),"X",""))),""),""),"")</f>
        <v/>
      </c>
    </row>
    <row r="998" spans="1:23" ht="35.25" hidden="1" customHeight="1" x14ac:dyDescent="0.25">
      <c r="A998" s="9" t="str">
        <f t="shared" si="45"/>
        <v/>
      </c>
      <c r="B998" s="24" t="s">
        <v>2376</v>
      </c>
      <c r="C998" s="10" t="e">
        <f>IF(B998="","",VLOOKUP(B998,#REF!,6,0))</f>
        <v>#REF!</v>
      </c>
      <c r="D998" s="12" t="e">
        <f>IF(B998="","",VLOOKUP(B998,#REF!,22,0))</f>
        <v>#REF!</v>
      </c>
      <c r="E998" s="10" t="e">
        <f>IF(B998="","",VLOOKUP(B998,Consultas_públicas!$A$376:$G$3879,7,0))</f>
        <v>#N/A</v>
      </c>
      <c r="F998" s="12" t="s">
        <v>2333</v>
      </c>
      <c r="G998" s="13">
        <v>43592</v>
      </c>
      <c r="H998" s="14" t="str">
        <f>IFERROR(IF(VLOOKUP(B998,'Oficios_-_pend_criticas'!$C$4:$D$4739,2,0)="","","X"),"")</f>
        <v/>
      </c>
      <c r="I998" s="12"/>
      <c r="J998" s="13"/>
      <c r="K998" s="10"/>
      <c r="L998" s="12" t="str">
        <f>IFERROR(VLOOKUP(B998,Retorno_da_RFB!$D$3:$I$6388,5,0),"")</f>
        <v>069</v>
      </c>
      <c r="M998" s="13">
        <f>IFERROR(VLOOKUP(B998,Retorno_da_RFB!$D$3:$I$6388,6,0),"")</f>
        <v>43600</v>
      </c>
      <c r="N998" s="10" t="str">
        <f>IFERROR(VLOOKUP(B998,Retorno_da_RFB!$D$3:$I$6388,3,0),"")</f>
        <v>8441.20.00</v>
      </c>
      <c r="O998" s="10" t="str">
        <f>IFERROR(VLOOKUP(B998,Retorno_da_RFB!$D$3:$I$6388,4,0),"")</f>
        <v>Máquinas totalmente automáticas para confecção de sacolas de papel de gramatura entre 80 e 160g/m2, de fundo quadrado, com ou sem alça, alimentadas por rolos de largura entre 450 e 970mm, de diâmetro máximo de 1.200mm; largura do corpo das sacolas entre 150 e 320mm; comprimento do tubo de papel entre 270 e 530mm; tamanho da alça entre 110 e 120mm, com reforço de alça alimentado por rolos de papel e cordão de papel, sistema de fabricação de alças; sistema de aplicação de alças; sistema de formação do tubo; sistema de formação do fundo e avanço automático, com capacidade máxima de produção igual ou superior a 120 sacolas/minuto, com alça e 220 sacolas/minuto, sem alça.</v>
      </c>
      <c r="P998" s="12" t="str">
        <f>IFERROR(IF(N998="","",IF(VLOOKUP(LEFT(N998,10),'Universo_BK-BIT'!$A$5:$E$10005,2,0)="","X",VLOOKUP(LEFT(N998,10),'Universo_BK-BIT'!$A$5:$E$10005,2,0))),"X")</f>
        <v>BK</v>
      </c>
      <c r="Q998" s="12">
        <f>IFERROR(IF(P998="X","",VLOOKUP(LEFT(N998,10),'Universo_BK-BIT'!$A$5:$E$10005,3,0)),"")</f>
        <v>14</v>
      </c>
      <c r="R998" s="14" t="e">
        <f t="shared" si="46"/>
        <v>#REF!</v>
      </c>
      <c r="S998" s="14" t="e">
        <f t="shared" si="47"/>
        <v>#N/A</v>
      </c>
      <c r="T998" s="14"/>
      <c r="U998" s="14" t="str">
        <f ca="1">IFERROR(IF(P998="X",IF(VLOOKUP(B998,'Oficios_-_pend_criticas'!$C$3:$J$4739,5,0)="","",IF(VLOOKUP(B998,'Oficios_-_pend_criticas'!$C$3:$J$4739,7,0)="",IF(TODAY()&gt;VLOOKUP(B998,'Oficios_-_pend_criticas'!$C$3:$J$4739,5,0),"X",""),IF(VLOOKUP(B998,'Oficios_-_pend_criticas'!$C$3:$J$4739,7,0)&gt;VLOOKUP(B998,'Oficios_-_pend_criticas'!$C$3:$J$4739,5,0),"X",""))),""),"")</f>
        <v/>
      </c>
      <c r="V998" s="14" t="str">
        <f ca="1">IFERROR(IF(Q998=0,IF(VLOOKUP(B998,'Oficios_-_pend_criticas'!$C$3:$J$4739,5,0)="","",IF(VLOOKUP(B998,'Oficios_-_pend_criticas'!$C$3:$J$4739,7,0)="",IF(TODAY()&gt;VLOOKUP(B998,'Oficios_-_pend_criticas'!$C$3:$J$4739,5,0),"X",""),IF(VLOOKUP(B998,'Oficios_-_pend_criticas'!$C$3:$J$4739,7,0)&gt;VLOOKUP(B998,'Oficios_-_pend_criticas'!$C$3:$J$4739,5,0),"X",""))),""),"")</f>
        <v/>
      </c>
      <c r="W998" s="14" t="str">
        <f ca="1">IFERROR(IF(P998&lt;&gt;"X",IF(Q998&gt;0,IF(VLOOKUP(B998,'Oficios_-_pend_criticas'!$C$4:$J$4739,5,0)="","",IF(VLOOKUP(B998,'Oficios_-_pend_criticas'!$C$4:$J$4739,7,0)="",IF(TODAY()&gt;VLOOKUP(B998,'Oficios_-_pend_criticas'!$C$4:$J$4739,5,0),"X",""),IF(VLOOKUP(B998,'Oficios_-_pend_criticas'!$C$4:$J$4739,7,0)&gt;VLOOKUP(B998,'Oficios_-_pend_criticas'!$C$4:$J$4739,5,0),"X",""))),""),""),"")</f>
        <v/>
      </c>
    </row>
    <row r="999" spans="1:23" ht="33" hidden="1" customHeight="1" x14ac:dyDescent="0.25">
      <c r="A999" s="9" t="str">
        <f t="shared" si="45"/>
        <v/>
      </c>
      <c r="B999" s="24" t="s">
        <v>2379</v>
      </c>
      <c r="C999" s="10" t="e">
        <f>IF(B999="","",VLOOKUP(B999,#REF!,6,0))</f>
        <v>#REF!</v>
      </c>
      <c r="D999" s="12" t="e">
        <f>IF(B999="","",VLOOKUP(B999,#REF!,22,0))</f>
        <v>#REF!</v>
      </c>
      <c r="E999" s="10" t="e">
        <f>IF(B999="","",VLOOKUP(B999,Consultas_públicas!$A$376:$G$3879,7,0))</f>
        <v>#N/A</v>
      </c>
      <c r="F999" s="12" t="s">
        <v>2333</v>
      </c>
      <c r="G999" s="13">
        <v>43592</v>
      </c>
      <c r="H999" s="14" t="str">
        <f>IFERROR(IF(VLOOKUP(B999,'Oficios_-_pend_criticas'!$C$4:$D$4739,2,0)="","","X"),"")</f>
        <v/>
      </c>
      <c r="I999" s="12"/>
      <c r="J999" s="13"/>
      <c r="K999" s="10"/>
      <c r="L999" s="12" t="str">
        <f>IFERROR(VLOOKUP(B999,Retorno_da_RFB!$D$3:$I$6388,5,0),"")</f>
        <v>069</v>
      </c>
      <c r="M999" s="13">
        <f>IFERROR(VLOOKUP(B999,Retorno_da_RFB!$D$3:$I$6388,6,0),"")</f>
        <v>43600</v>
      </c>
      <c r="N999" s="10" t="str">
        <f>IFERROR(VLOOKUP(B999,Retorno_da_RFB!$D$3:$I$6388,3,0),"")</f>
        <v>8479.89.99</v>
      </c>
      <c r="O999" s="10" t="str">
        <f>IFERROR(VLOOKUP(B999,Retorno_da_RFB!$D$3:$I$6388,4,0),"")</f>
        <v>Máquinas automáticas para grampear (aplicar) dentes de metal Y e unificar os lados direito e esquerdo das fitas dos fechos ecler, dotadas de motor principal de 2.2 ~ 5.5kW de potência, e produção máxima de 85 metros por minuto e vazão mínima por rolo (maior ou igual a 45 Toneladas).</v>
      </c>
      <c r="P999" s="12" t="str">
        <f>IFERROR(IF(N999="","",IF(VLOOKUP(LEFT(N999,10),'Universo_BK-BIT'!$A$5:$E$10005,2,0)="","X",VLOOKUP(LEFT(N999,10),'Universo_BK-BIT'!$A$5:$E$10005,2,0))),"X")</f>
        <v>BK</v>
      </c>
      <c r="Q999" s="12">
        <f>IFERROR(IF(P999="X","",VLOOKUP(LEFT(N999,10),'Universo_BK-BIT'!$A$5:$E$10005,3,0)),"")</f>
        <v>14</v>
      </c>
      <c r="R999" s="14" t="e">
        <f t="shared" si="46"/>
        <v>#REF!</v>
      </c>
      <c r="S999" s="14" t="e">
        <f t="shared" si="47"/>
        <v>#N/A</v>
      </c>
      <c r="T999" s="14"/>
      <c r="U999" s="14" t="str">
        <f ca="1">IFERROR(IF(P999="X",IF(VLOOKUP(B999,'Oficios_-_pend_criticas'!$C$3:$J$4739,5,0)="","",IF(VLOOKUP(B999,'Oficios_-_pend_criticas'!$C$3:$J$4739,7,0)="",IF(TODAY()&gt;VLOOKUP(B999,'Oficios_-_pend_criticas'!$C$3:$J$4739,5,0),"X",""),IF(VLOOKUP(B999,'Oficios_-_pend_criticas'!$C$3:$J$4739,7,0)&gt;VLOOKUP(B999,'Oficios_-_pend_criticas'!$C$3:$J$4739,5,0),"X",""))),""),"")</f>
        <v/>
      </c>
      <c r="V999" s="14" t="str">
        <f ca="1">IFERROR(IF(Q999=0,IF(VLOOKUP(B999,'Oficios_-_pend_criticas'!$C$3:$J$4739,5,0)="","",IF(VLOOKUP(B999,'Oficios_-_pend_criticas'!$C$3:$J$4739,7,0)="",IF(TODAY()&gt;VLOOKUP(B999,'Oficios_-_pend_criticas'!$C$3:$J$4739,5,0),"X",""),IF(VLOOKUP(B999,'Oficios_-_pend_criticas'!$C$3:$J$4739,7,0)&gt;VLOOKUP(B999,'Oficios_-_pend_criticas'!$C$3:$J$4739,5,0),"X",""))),""),"")</f>
        <v/>
      </c>
      <c r="W999" s="14" t="str">
        <f ca="1">IFERROR(IF(P999&lt;&gt;"X",IF(Q999&gt;0,IF(VLOOKUP(B999,'Oficios_-_pend_criticas'!$C$4:$J$4739,5,0)="","",IF(VLOOKUP(B999,'Oficios_-_pend_criticas'!$C$4:$J$4739,7,0)="",IF(TODAY()&gt;VLOOKUP(B999,'Oficios_-_pend_criticas'!$C$4:$J$4739,5,0),"X",""),IF(VLOOKUP(B999,'Oficios_-_pend_criticas'!$C$4:$J$4739,7,0)&gt;VLOOKUP(B999,'Oficios_-_pend_criticas'!$C$4:$J$4739,5,0),"X",""))),""),""),"")</f>
        <v/>
      </c>
    </row>
    <row r="1000" spans="1:23" ht="38.25" hidden="1" customHeight="1" x14ac:dyDescent="0.25">
      <c r="A1000" s="9" t="str">
        <f t="shared" si="45"/>
        <v/>
      </c>
      <c r="B1000" s="24" t="s">
        <v>2381</v>
      </c>
      <c r="C1000" s="10" t="e">
        <f>IF(B1000="","",VLOOKUP(B1000,#REF!,6,0))</f>
        <v>#REF!</v>
      </c>
      <c r="D1000" s="12" t="e">
        <f>IF(B1000="","",VLOOKUP(B1000,#REF!,22,0))</f>
        <v>#REF!</v>
      </c>
      <c r="E1000" s="10" t="e">
        <f>IF(B1000="","",VLOOKUP(B1000,Consultas_públicas!$A$376:$G$3879,7,0))</f>
        <v>#N/A</v>
      </c>
      <c r="F1000" s="12" t="s">
        <v>2333</v>
      </c>
      <c r="G1000" s="13">
        <v>43592</v>
      </c>
      <c r="H1000" s="14" t="str">
        <f>IFERROR(IF(VLOOKUP(B1000,'Oficios_-_pend_criticas'!$C$4:$D$4739,2,0)="","","X"),"")</f>
        <v/>
      </c>
      <c r="I1000" s="12"/>
      <c r="J1000" s="13"/>
      <c r="K1000" s="10"/>
      <c r="L1000" s="12" t="str">
        <f>IFERROR(VLOOKUP(B1000,Retorno_da_RFB!$D$3:$I$6388,5,0),"")</f>
        <v>069</v>
      </c>
      <c r="M1000" s="13">
        <f>IFERROR(VLOOKUP(B1000,Retorno_da_RFB!$D$3:$I$6388,6,0),"")</f>
        <v>43600</v>
      </c>
      <c r="N1000" s="10" t="str">
        <f>IFERROR(VLOOKUP(B1000,Retorno_da_RFB!$D$3:$I$6388,3,0),"")</f>
        <v>9027.10.00</v>
      </c>
      <c r="O1000" s="10" t="str">
        <f>IFERROR(VLOOKUP(B1000,Retorno_da_RFB!$D$3:$I$6388,4,0),"")</f>
        <v>Aparelhos para medição e controle de gases CH4, H2S, CO2, e/ou O2, para até 5 pontos de medição, para fluxo de gases de até 4L/min, compatibilidade de pressão compensada padrão entre 0,7 e 1,1bar, faixa de medição entre 0-100Vol% para CO2 e entre 0-25Vol% para O2, com entradas e saídas analógicas e digitais, com painel de controle “touch screen” e estrutura contendo: pontos de medição, duto de ar fresco, sistema de monitoramento interno, bomba de gás interna de CH4, interface de máquina.</v>
      </c>
      <c r="P1000" s="12" t="str">
        <f>IFERROR(IF(N1000="","",IF(VLOOKUP(LEFT(N1000,10),'Universo_BK-BIT'!$A$5:$E$10005,2,0)="","X",VLOOKUP(LEFT(N1000,10),'Universo_BK-BIT'!$A$5:$E$10005,2,0))),"X")</f>
        <v>BK</v>
      </c>
      <c r="Q1000" s="12">
        <f>IFERROR(IF(P1000="X","",VLOOKUP(LEFT(N1000,10),'Universo_BK-BIT'!$A$5:$E$10005,3,0)),"")</f>
        <v>14</v>
      </c>
      <c r="R1000" s="14" t="e">
        <f t="shared" si="46"/>
        <v>#REF!</v>
      </c>
      <c r="S1000" s="14" t="e">
        <f t="shared" si="47"/>
        <v>#N/A</v>
      </c>
      <c r="T1000" s="14"/>
      <c r="U1000" s="14" t="str">
        <f ca="1">IFERROR(IF(P1000="X",IF(VLOOKUP(B1000,'Oficios_-_pend_criticas'!$C$3:$J$4739,5,0)="","",IF(VLOOKUP(B1000,'Oficios_-_pend_criticas'!$C$3:$J$4739,7,0)="",IF(TODAY()&gt;VLOOKUP(B1000,'Oficios_-_pend_criticas'!$C$3:$J$4739,5,0),"X",""),IF(VLOOKUP(B1000,'Oficios_-_pend_criticas'!$C$3:$J$4739,7,0)&gt;VLOOKUP(B1000,'Oficios_-_pend_criticas'!$C$3:$J$4739,5,0),"X",""))),""),"")</f>
        <v/>
      </c>
      <c r="V1000" s="14" t="str">
        <f ca="1">IFERROR(IF(Q1000=0,IF(VLOOKUP(B1000,'Oficios_-_pend_criticas'!$C$3:$J$4739,5,0)="","",IF(VLOOKUP(B1000,'Oficios_-_pend_criticas'!$C$3:$J$4739,7,0)="",IF(TODAY()&gt;VLOOKUP(B1000,'Oficios_-_pend_criticas'!$C$3:$J$4739,5,0),"X",""),IF(VLOOKUP(B1000,'Oficios_-_pend_criticas'!$C$3:$J$4739,7,0)&gt;VLOOKUP(B1000,'Oficios_-_pend_criticas'!$C$3:$J$4739,5,0),"X",""))),""),"")</f>
        <v/>
      </c>
      <c r="W1000" s="14" t="str">
        <f ca="1">IFERROR(IF(P1000&lt;&gt;"X",IF(Q1000&gt;0,IF(VLOOKUP(B1000,'Oficios_-_pend_criticas'!$C$4:$J$4739,5,0)="","",IF(VLOOKUP(B1000,'Oficios_-_pend_criticas'!$C$4:$J$4739,7,0)="",IF(TODAY()&gt;VLOOKUP(B1000,'Oficios_-_pend_criticas'!$C$4:$J$4739,5,0),"X",""),IF(VLOOKUP(B1000,'Oficios_-_pend_criticas'!$C$4:$J$4739,7,0)&gt;VLOOKUP(B1000,'Oficios_-_pend_criticas'!$C$4:$J$4739,5,0),"X",""))),""),""),"")</f>
        <v/>
      </c>
    </row>
    <row r="1001" spans="1:23" ht="38.25" hidden="1" customHeight="1" x14ac:dyDescent="0.25">
      <c r="A1001" s="9" t="str">
        <f t="shared" si="45"/>
        <v/>
      </c>
      <c r="B1001" s="24" t="s">
        <v>2383</v>
      </c>
      <c r="C1001" s="10" t="e">
        <f>IF(B1001="","",VLOOKUP(B1001,#REF!,6,0))</f>
        <v>#REF!</v>
      </c>
      <c r="D1001" s="12" t="e">
        <f>IF(B1001="","",VLOOKUP(B1001,#REF!,22,0))</f>
        <v>#REF!</v>
      </c>
      <c r="E1001" s="10" t="e">
        <f>IF(B1001="","",VLOOKUP(B1001,Consultas_públicas!$A$376:$G$3879,7,0))</f>
        <v>#N/A</v>
      </c>
      <c r="F1001" s="12" t="s">
        <v>2333</v>
      </c>
      <c r="G1001" s="13">
        <v>43592</v>
      </c>
      <c r="H1001" s="14" t="str">
        <f>IFERROR(IF(VLOOKUP(B1001,'Oficios_-_pend_criticas'!$C$4:$D$4739,2,0)="","","X"),"")</f>
        <v/>
      </c>
      <c r="I1001" s="12"/>
      <c r="J1001" s="13"/>
      <c r="K1001" s="10"/>
      <c r="L1001" s="12" t="str">
        <f>IFERROR(VLOOKUP(B1001,Retorno_da_RFB!$D$3:$I$6388,5,0),"")</f>
        <v>069</v>
      </c>
      <c r="M1001" s="13">
        <f>IFERROR(VLOOKUP(B1001,Retorno_da_RFB!$D$3:$I$6388,6,0),"")</f>
        <v>43600</v>
      </c>
      <c r="N1001" s="10" t="str">
        <f>IFERROR(VLOOKUP(B1001,Retorno_da_RFB!$D$3:$I$6388,3,0),"")</f>
        <v>8418.69.20</v>
      </c>
      <c r="O1001" s="10" t="str">
        <f>IFERROR(VLOOKUP(B1001,Retorno_da_RFB!$D$3:$I$6388,4,0),"")</f>
        <v>Centros de refrigeração e produção secundária de água quente, próprio para resfriamento de leite cru, com sistema de gerenciamento inteligente e acesso remoto via “web-Gate”, para controle de variantes de coleta de leite (ordenha), volume e temperatura de armazenamento, agitação, refrigeração , limpeza AED, entre outras funções, compostos de: 1 tanque em aço inoxidável, com capacidade individual de 1.010 a 33.500 litros, com conexão para 1 a 4 unidades  de refrigeração, com isolamento térmico sem CFC, com medidor de energia elétrica para controle de consumo em KW/h, sensor de nível (vareta) digital para medição eletrônica do volume de leite no tanque, sistema de anti congelamento por termostato segurança, trocador de calor resistente a pressão com evaporadores a laser STI e STIL, para resfriamento do leite,  válvula de segurança para separação da agua e leite, durante processos de limpeza e ordenha , agitador com 1 ou 3 pás, acionado por motor elétrico, totalmente controlado por PLC integrado ao módulo de gerenciamento acionado via tela “touch-screen” ou remoto via “web-gate”.</v>
      </c>
      <c r="P1001" s="12" t="str">
        <f>IFERROR(IF(N1001="","",IF(VLOOKUP(LEFT(N1001,10),'Universo_BK-BIT'!$A$5:$E$10005,2,0)="","X",VLOOKUP(LEFT(N1001,10),'Universo_BK-BIT'!$A$5:$E$10005,2,0))),"X")</f>
        <v>BK</v>
      </c>
      <c r="Q1001" s="12">
        <f>IFERROR(IF(P1001="X","",VLOOKUP(LEFT(N1001,10),'Universo_BK-BIT'!$A$5:$E$10005,3,0)),"")</f>
        <v>14</v>
      </c>
      <c r="R1001" s="14" t="e">
        <f t="shared" si="46"/>
        <v>#REF!</v>
      </c>
      <c r="S1001" s="14" t="e">
        <f t="shared" si="47"/>
        <v>#N/A</v>
      </c>
      <c r="T1001" s="14"/>
      <c r="U1001" s="14" t="str">
        <f ca="1">IFERROR(IF(P1001="X",IF(VLOOKUP(B1001,'Oficios_-_pend_criticas'!$C$3:$J$4739,5,0)="","",IF(VLOOKUP(B1001,'Oficios_-_pend_criticas'!$C$3:$J$4739,7,0)="",IF(TODAY()&gt;VLOOKUP(B1001,'Oficios_-_pend_criticas'!$C$3:$J$4739,5,0),"X",""),IF(VLOOKUP(B1001,'Oficios_-_pend_criticas'!$C$3:$J$4739,7,0)&gt;VLOOKUP(B1001,'Oficios_-_pend_criticas'!$C$3:$J$4739,5,0),"X",""))),""),"")</f>
        <v/>
      </c>
      <c r="V1001" s="14" t="str">
        <f ca="1">IFERROR(IF(Q1001=0,IF(VLOOKUP(B1001,'Oficios_-_pend_criticas'!$C$3:$J$4739,5,0)="","",IF(VLOOKUP(B1001,'Oficios_-_pend_criticas'!$C$3:$J$4739,7,0)="",IF(TODAY()&gt;VLOOKUP(B1001,'Oficios_-_pend_criticas'!$C$3:$J$4739,5,0),"X",""),IF(VLOOKUP(B1001,'Oficios_-_pend_criticas'!$C$3:$J$4739,7,0)&gt;VLOOKUP(B1001,'Oficios_-_pend_criticas'!$C$3:$J$4739,5,0),"X",""))),""),"")</f>
        <v/>
      </c>
      <c r="W1001" s="14" t="str">
        <f ca="1">IFERROR(IF(P1001&lt;&gt;"X",IF(Q1001&gt;0,IF(VLOOKUP(B1001,'Oficios_-_pend_criticas'!$C$4:$J$4739,5,0)="","",IF(VLOOKUP(B1001,'Oficios_-_pend_criticas'!$C$4:$J$4739,7,0)="",IF(TODAY()&gt;VLOOKUP(B1001,'Oficios_-_pend_criticas'!$C$4:$J$4739,5,0),"X",""),IF(VLOOKUP(B1001,'Oficios_-_pend_criticas'!$C$4:$J$4739,7,0)&gt;VLOOKUP(B1001,'Oficios_-_pend_criticas'!$C$4:$J$4739,5,0),"X",""))),""),""),"")</f>
        <v/>
      </c>
    </row>
    <row r="1002" spans="1:23" ht="38.25" hidden="1" customHeight="1" x14ac:dyDescent="0.25">
      <c r="A1002" s="9" t="str">
        <f t="shared" si="45"/>
        <v/>
      </c>
      <c r="B1002" s="24" t="s">
        <v>2386</v>
      </c>
      <c r="C1002" s="10" t="e">
        <f>IF(B1002="","",VLOOKUP(B1002,#REF!,6,0))</f>
        <v>#REF!</v>
      </c>
      <c r="D1002" s="12" t="e">
        <f>IF(B1002="","",VLOOKUP(B1002,#REF!,22,0))</f>
        <v>#REF!</v>
      </c>
      <c r="E1002" s="10" t="e">
        <f>IF(B1002="","",VLOOKUP(B1002,Consultas_públicas!$A$376:$G$3879,7,0))</f>
        <v>#N/A</v>
      </c>
      <c r="F1002" s="12" t="s">
        <v>2333</v>
      </c>
      <c r="G1002" s="13">
        <v>43592</v>
      </c>
      <c r="H1002" s="14" t="str">
        <f>IFERROR(IF(VLOOKUP(B1002,'Oficios_-_pend_criticas'!$C$4:$D$4739,2,0)="","","X"),"")</f>
        <v/>
      </c>
      <c r="I1002" s="12"/>
      <c r="J1002" s="13"/>
      <c r="K1002" s="10"/>
      <c r="L1002" s="12" t="str">
        <f>IFERROR(VLOOKUP(B1002,Retorno_da_RFB!$D$3:$I$6388,5,0),"")</f>
        <v>069</v>
      </c>
      <c r="M1002" s="13">
        <f>IFERROR(VLOOKUP(B1002,Retorno_da_RFB!$D$3:$I$6388,6,0),"")</f>
        <v>43600</v>
      </c>
      <c r="N1002" s="10" t="str">
        <f>IFERROR(VLOOKUP(B1002,Retorno_da_RFB!$D$3:$I$6388,3,0),"")</f>
        <v>8428.90.90</v>
      </c>
      <c r="O1002" s="10" t="str">
        <f>IFERROR(VLOOKUP(B1002,Retorno_da_RFB!$D$3:$I$6388,4,0),"")</f>
        <v>Sistemas de classificação, contendo bandejas transportadoras nas dimensões de 600 x 800mm, classificadores de pedidos e/ou volumes diversos, computadorizados, tipo bandeja nas dimensões de 600 x 800mm, que suportam até 30kg, velocidade de 1m/s e capacidade de 5.375 bandejas/h, para classificação de caixas e flyers com produtos nas dimensões máximas de até 750 x 550 x 400mm (comprimento x largura x altura) acionados por motores, controlados por controlador lógico programável (CLP), utilizados para movimentar e classificar produtos acabados e/ou volumes diversos, visando a sua classificação e expedição automatizada ou não, dotados de sistema de separação mecânica com aproximadamente 118m de comprimento; estações de introdução/alimentação manual  e automática contendo um total de 5 induções automáticas e 2 induções manuais; induções automática com sistema de pesagem dinâmico e as induções manuais com sistema de passagem estático; bandejas com impulsor para separação dos artigos; calha de saída do separador; calha de rejeição, equipada com dispositivos de escaneamento para leitura de código de barras através de um sistema câmera scanner e cubagem automática, contendo 32 saídas duplas (do tipo “Flipper”) e 44 saídas normais.</v>
      </c>
      <c r="P1002" s="12" t="str">
        <f>IFERROR(IF(N1002="","",IF(VLOOKUP(LEFT(N1002,10),'Universo_BK-BIT'!$A$5:$E$10005,2,0)="","X",VLOOKUP(LEFT(N1002,10),'Universo_BK-BIT'!$A$5:$E$10005,2,0))),"X")</f>
        <v>BK</v>
      </c>
      <c r="Q1002" s="12">
        <f>IFERROR(IF(P1002="X","",VLOOKUP(LEFT(N1002,10),'Universo_BK-BIT'!$A$5:$E$10005,3,0)),"")</f>
        <v>14</v>
      </c>
      <c r="R1002" s="14" t="e">
        <f t="shared" si="46"/>
        <v>#REF!</v>
      </c>
      <c r="S1002" s="14" t="e">
        <f t="shared" si="47"/>
        <v>#N/A</v>
      </c>
      <c r="T1002" s="14"/>
      <c r="U1002" s="14" t="str">
        <f ca="1">IFERROR(IF(P1002="X",IF(VLOOKUP(B1002,'Oficios_-_pend_criticas'!$C$3:$J$4739,5,0)="","",IF(VLOOKUP(B1002,'Oficios_-_pend_criticas'!$C$3:$J$4739,7,0)="",IF(TODAY()&gt;VLOOKUP(B1002,'Oficios_-_pend_criticas'!$C$3:$J$4739,5,0),"X",""),IF(VLOOKUP(B1002,'Oficios_-_pend_criticas'!$C$3:$J$4739,7,0)&gt;VLOOKUP(B1002,'Oficios_-_pend_criticas'!$C$3:$J$4739,5,0),"X",""))),""),"")</f>
        <v/>
      </c>
      <c r="V1002" s="14" t="str">
        <f ca="1">IFERROR(IF(Q1002=0,IF(VLOOKUP(B1002,'Oficios_-_pend_criticas'!$C$3:$J$4739,5,0)="","",IF(VLOOKUP(B1002,'Oficios_-_pend_criticas'!$C$3:$J$4739,7,0)="",IF(TODAY()&gt;VLOOKUP(B1002,'Oficios_-_pend_criticas'!$C$3:$J$4739,5,0),"X",""),IF(VLOOKUP(B1002,'Oficios_-_pend_criticas'!$C$3:$J$4739,7,0)&gt;VLOOKUP(B1002,'Oficios_-_pend_criticas'!$C$3:$J$4739,5,0),"X",""))),""),"")</f>
        <v/>
      </c>
      <c r="W1002" s="14" t="str">
        <f ca="1">IFERROR(IF(P1002&lt;&gt;"X",IF(Q1002&gt;0,IF(VLOOKUP(B1002,'Oficios_-_pend_criticas'!$C$4:$J$4739,5,0)="","",IF(VLOOKUP(B1002,'Oficios_-_pend_criticas'!$C$4:$J$4739,7,0)="",IF(TODAY()&gt;VLOOKUP(B1002,'Oficios_-_pend_criticas'!$C$4:$J$4739,5,0),"X",""),IF(VLOOKUP(B1002,'Oficios_-_pend_criticas'!$C$4:$J$4739,7,0)&gt;VLOOKUP(B1002,'Oficios_-_pend_criticas'!$C$4:$J$4739,5,0),"X",""))),""),""),"")</f>
        <v/>
      </c>
    </row>
    <row r="1003" spans="1:23" ht="38.25" hidden="1" customHeight="1" x14ac:dyDescent="0.25">
      <c r="A1003" s="9" t="str">
        <f t="shared" si="45"/>
        <v/>
      </c>
      <c r="B1003" s="24" t="s">
        <v>2388</v>
      </c>
      <c r="C1003" s="10" t="e">
        <f>IF(B1003="","",VLOOKUP(B1003,#REF!,6,0))</f>
        <v>#REF!</v>
      </c>
      <c r="D1003" s="12" t="e">
        <f>IF(B1003="","",VLOOKUP(B1003,#REF!,22,0))</f>
        <v>#REF!</v>
      </c>
      <c r="E1003" s="10" t="e">
        <f>IF(B1003="","",VLOOKUP(B1003,Consultas_públicas!$A$376:$G$3879,7,0))</f>
        <v>#N/A</v>
      </c>
      <c r="F1003" s="12" t="s">
        <v>2333</v>
      </c>
      <c r="G1003" s="13">
        <v>43592</v>
      </c>
      <c r="H1003" s="14" t="str">
        <f>IFERROR(IF(VLOOKUP(B1003,'Oficios_-_pend_criticas'!$C$4:$D$4739,2,0)="","","X"),"")</f>
        <v/>
      </c>
      <c r="I1003" s="12"/>
      <c r="J1003" s="13"/>
      <c r="K1003" s="10"/>
      <c r="L1003" s="12" t="str">
        <f>IFERROR(VLOOKUP(B1003,Retorno_da_RFB!$D$3:$I$6388,5,0),"")</f>
        <v>069</v>
      </c>
      <c r="M1003" s="13">
        <f>IFERROR(VLOOKUP(B1003,Retorno_da_RFB!$D$3:$I$6388,6,0),"")</f>
        <v>43600</v>
      </c>
      <c r="N1003" s="10" t="str">
        <f>IFERROR(VLOOKUP(B1003,Retorno_da_RFB!$D$3:$I$6388,3,0),"")</f>
        <v>8443.19.90</v>
      </c>
      <c r="O1003" s="10" t="str">
        <f>IFERROR(VLOOKUP(B1003,Retorno_da_RFB!$D$3:$I$6388,4,0),"")</f>
        <v>Máquinas de impressão híbrida para impressão simultânea em processo digital por jato de tinta UV e flexográfico, com cura UV Led entre cores e UV frio ao final da impressão, dispositivo de troquelagem rotativo ou semi rotativo, para uma a até oito cores digitais, uma a até 16 cores flexográficas, largura máxima igual ou superior a 300mm, velocidade máxima igual ou superior a 73 m/min, resolução máxima digital visível igual ou superior a 1.200 x 1.200dpi.</v>
      </c>
      <c r="P1003" s="12" t="str">
        <f>IFERROR(IF(N1003="","",IF(VLOOKUP(LEFT(N1003,10),'Universo_BK-BIT'!$A$5:$E$10005,2,0)="","X",VLOOKUP(LEFT(N1003,10),'Universo_BK-BIT'!$A$5:$E$10005,2,0))),"X")</f>
        <v>BK</v>
      </c>
      <c r="Q1003" s="12">
        <f>IFERROR(IF(P1003="X","",VLOOKUP(LEFT(N1003,10),'Universo_BK-BIT'!$A$5:$E$10005,3,0)),"")</f>
        <v>14</v>
      </c>
      <c r="R1003" s="14" t="e">
        <f t="shared" si="46"/>
        <v>#REF!</v>
      </c>
      <c r="S1003" s="14" t="e">
        <f t="shared" si="47"/>
        <v>#N/A</v>
      </c>
      <c r="T1003" s="14"/>
      <c r="U1003" s="14" t="str">
        <f ca="1">IFERROR(IF(P1003="X",IF(VLOOKUP(B1003,'Oficios_-_pend_criticas'!$C$3:$J$4739,5,0)="","",IF(VLOOKUP(B1003,'Oficios_-_pend_criticas'!$C$3:$J$4739,7,0)="",IF(TODAY()&gt;VLOOKUP(B1003,'Oficios_-_pend_criticas'!$C$3:$J$4739,5,0),"X",""),IF(VLOOKUP(B1003,'Oficios_-_pend_criticas'!$C$3:$J$4739,7,0)&gt;VLOOKUP(B1003,'Oficios_-_pend_criticas'!$C$3:$J$4739,5,0),"X",""))),""),"")</f>
        <v/>
      </c>
      <c r="V1003" s="14" t="str">
        <f ca="1">IFERROR(IF(Q1003=0,IF(VLOOKUP(B1003,'Oficios_-_pend_criticas'!$C$3:$J$4739,5,0)="","",IF(VLOOKUP(B1003,'Oficios_-_pend_criticas'!$C$3:$J$4739,7,0)="",IF(TODAY()&gt;VLOOKUP(B1003,'Oficios_-_pend_criticas'!$C$3:$J$4739,5,0),"X",""),IF(VLOOKUP(B1003,'Oficios_-_pend_criticas'!$C$3:$J$4739,7,0)&gt;VLOOKUP(B1003,'Oficios_-_pend_criticas'!$C$3:$J$4739,5,0),"X",""))),""),"")</f>
        <v/>
      </c>
      <c r="W1003" s="14" t="str">
        <f ca="1">IFERROR(IF(P1003&lt;&gt;"X",IF(Q1003&gt;0,IF(VLOOKUP(B1003,'Oficios_-_pend_criticas'!$C$4:$J$4739,5,0)="","",IF(VLOOKUP(B1003,'Oficios_-_pend_criticas'!$C$4:$J$4739,7,0)="",IF(TODAY()&gt;VLOOKUP(B1003,'Oficios_-_pend_criticas'!$C$4:$J$4739,5,0),"X",""),IF(VLOOKUP(B1003,'Oficios_-_pend_criticas'!$C$4:$J$4739,7,0)&gt;VLOOKUP(B1003,'Oficios_-_pend_criticas'!$C$4:$J$4739,5,0),"X",""))),""),""),"")</f>
        <v/>
      </c>
    </row>
    <row r="1004" spans="1:23" ht="38.25" hidden="1" customHeight="1" x14ac:dyDescent="0.25">
      <c r="A1004" s="9" t="str">
        <f t="shared" si="45"/>
        <v/>
      </c>
      <c r="B1004" s="24" t="s">
        <v>2390</v>
      </c>
      <c r="C1004" s="10" t="e">
        <f>IF(B1004="","",VLOOKUP(B1004,#REF!,6,0))</f>
        <v>#REF!</v>
      </c>
      <c r="D1004" s="12" t="e">
        <f>IF(B1004="","",VLOOKUP(B1004,#REF!,22,0))</f>
        <v>#REF!</v>
      </c>
      <c r="E1004" s="10" t="e">
        <f>IF(B1004="","",VLOOKUP(B1004,Consultas_públicas!$A$376:$G$3879,7,0))</f>
        <v>#N/A</v>
      </c>
      <c r="F1004" s="12" t="s">
        <v>2333</v>
      </c>
      <c r="G1004" s="13">
        <v>43592</v>
      </c>
      <c r="H1004" s="14" t="str">
        <f>IFERROR(IF(VLOOKUP(B1004,'Oficios_-_pend_criticas'!$C$4:$D$4739,2,0)="","","X"),"")</f>
        <v/>
      </c>
      <c r="I1004" s="12"/>
      <c r="J1004" s="13"/>
      <c r="K1004" s="10"/>
      <c r="L1004" s="12" t="str">
        <f>IFERROR(VLOOKUP(B1004,Retorno_da_RFB!$D$3:$I$6388,5,0),"")</f>
        <v>069</v>
      </c>
      <c r="M1004" s="13">
        <f>IFERROR(VLOOKUP(B1004,Retorno_da_RFB!$D$3:$I$6388,6,0),"")</f>
        <v>43600</v>
      </c>
      <c r="N1004" s="10" t="str">
        <f>IFERROR(VLOOKUP(B1004,Retorno_da_RFB!$D$3:$I$6388,3,0),"")</f>
        <v>8456.11.90</v>
      </c>
      <c r="O1004" s="10" t="str">
        <f>IFERROR(VLOOKUP(B1004,Retorno_da_RFB!$D$3:$I$6388,4,0),"")</f>
        <v>Máquinas de corte a laser para operar nos planos 3D com área de trabalho compreendida entre 650 a 4.000mm no eixo X, 1.500 a 2.000mm no eixo Y, 750mm no eixo Z, para mais e para menos 135 graus no eixo B e 360 graus infinito no eixo C com ou sem sistemas de carga e descarga automático de peças, com comando numérico computadorizado (CNC), unidade laser de estado sólido bombeado por diodo, à base de cristal sintético (em formato de disco) com potência máxima de até 6.600W ou unidade laser de CO2 com potência máxima compreendida de até 15.000W, excitado por alta frequência, com ou sem unidade de refrigeração e exaustor de pó.</v>
      </c>
      <c r="P1004" s="12" t="str">
        <f>IFERROR(IF(N1004="","",IF(VLOOKUP(LEFT(N1004,10),'Universo_BK-BIT'!$A$5:$E$10005,2,0)="","X",VLOOKUP(LEFT(N1004,10),'Universo_BK-BIT'!$A$5:$E$10005,2,0))),"X")</f>
        <v>BK</v>
      </c>
      <c r="Q1004" s="12">
        <f>IFERROR(IF(P1004="X","",VLOOKUP(LEFT(N1004,10),'Universo_BK-BIT'!$A$5:$E$10005,3,0)),"")</f>
        <v>14</v>
      </c>
      <c r="R1004" s="14" t="e">
        <f t="shared" si="46"/>
        <v>#REF!</v>
      </c>
      <c r="S1004" s="14" t="e">
        <f t="shared" si="47"/>
        <v>#N/A</v>
      </c>
      <c r="T1004" s="14"/>
      <c r="U1004" s="14" t="str">
        <f ca="1">IFERROR(IF(P1004="X",IF(VLOOKUP(B1004,'Oficios_-_pend_criticas'!$C$3:$J$4739,5,0)="","",IF(VLOOKUP(B1004,'Oficios_-_pend_criticas'!$C$3:$J$4739,7,0)="",IF(TODAY()&gt;VLOOKUP(B1004,'Oficios_-_pend_criticas'!$C$3:$J$4739,5,0),"X",""),IF(VLOOKUP(B1004,'Oficios_-_pend_criticas'!$C$3:$J$4739,7,0)&gt;VLOOKUP(B1004,'Oficios_-_pend_criticas'!$C$3:$J$4739,5,0),"X",""))),""),"")</f>
        <v/>
      </c>
      <c r="V1004" s="14" t="str">
        <f ca="1">IFERROR(IF(Q1004=0,IF(VLOOKUP(B1004,'Oficios_-_pend_criticas'!$C$3:$J$4739,5,0)="","",IF(VLOOKUP(B1004,'Oficios_-_pend_criticas'!$C$3:$J$4739,7,0)="",IF(TODAY()&gt;VLOOKUP(B1004,'Oficios_-_pend_criticas'!$C$3:$J$4739,5,0),"X",""),IF(VLOOKUP(B1004,'Oficios_-_pend_criticas'!$C$3:$J$4739,7,0)&gt;VLOOKUP(B1004,'Oficios_-_pend_criticas'!$C$3:$J$4739,5,0),"X",""))),""),"")</f>
        <v/>
      </c>
      <c r="W1004" s="14" t="str">
        <f ca="1">IFERROR(IF(P1004&lt;&gt;"X",IF(Q1004&gt;0,IF(VLOOKUP(B1004,'Oficios_-_pend_criticas'!$C$4:$J$4739,5,0)="","",IF(VLOOKUP(B1004,'Oficios_-_pend_criticas'!$C$4:$J$4739,7,0)="",IF(TODAY()&gt;VLOOKUP(B1004,'Oficios_-_pend_criticas'!$C$4:$J$4739,5,0),"X",""),IF(VLOOKUP(B1004,'Oficios_-_pend_criticas'!$C$4:$J$4739,7,0)&gt;VLOOKUP(B1004,'Oficios_-_pend_criticas'!$C$4:$J$4739,5,0),"X",""))),""),""),"")</f>
        <v/>
      </c>
    </row>
    <row r="1005" spans="1:23" ht="38.25" hidden="1" customHeight="1" x14ac:dyDescent="0.25">
      <c r="A1005" s="9" t="str">
        <f t="shared" si="45"/>
        <v/>
      </c>
      <c r="B1005" s="24" t="s">
        <v>2392</v>
      </c>
      <c r="C1005" s="10" t="e">
        <f>IF(B1005="","",VLOOKUP(B1005,#REF!,6,0))</f>
        <v>#REF!</v>
      </c>
      <c r="D1005" s="12" t="e">
        <f>IF(B1005="","",VLOOKUP(B1005,#REF!,22,0))</f>
        <v>#REF!</v>
      </c>
      <c r="E1005" s="10" t="e">
        <f>IF(B1005="","",VLOOKUP(B1005,Consultas_públicas!$A$376:$G$3879,7,0))</f>
        <v>#N/A</v>
      </c>
      <c r="F1005" s="12" t="s">
        <v>2333</v>
      </c>
      <c r="G1005" s="13">
        <v>43592</v>
      </c>
      <c r="H1005" s="14" t="str">
        <f>IFERROR(IF(VLOOKUP(B1005,'Oficios_-_pend_criticas'!$C$4:$D$4739,2,0)="","","X"),"")</f>
        <v/>
      </c>
      <c r="I1005" s="12"/>
      <c r="J1005" s="13"/>
      <c r="K1005" s="10"/>
      <c r="L1005" s="12" t="str">
        <f>IFERROR(VLOOKUP(B1005,Retorno_da_RFB!$D$3:$I$6388,5,0),"")</f>
        <v>069</v>
      </c>
      <c r="M1005" s="13">
        <f>IFERROR(VLOOKUP(B1005,Retorno_da_RFB!$D$3:$I$6388,6,0),"")</f>
        <v>43600</v>
      </c>
      <c r="N1005" s="10" t="str">
        <f>IFERROR(VLOOKUP(B1005,Retorno_da_RFB!$D$3:$I$6388,3,0),"")</f>
        <v>8421.39.90</v>
      </c>
      <c r="O1005" s="10" t="str">
        <f>IFERROR(VLOOKUP(B1005,Retorno_da_RFB!$D$3:$I$6388,4,0),"")</f>
        <v>Aparelhos denominados “GloveBox”, com espaço interno de aproximadamente 1.250mm de comprimento, 780mm de diâmetro, 900mm de altura, para manuseio de pós magnéticos compactados, com controle automático de pressão, ajustável entre -15 a +15mbar durante a operação, composto por: filtro catalítico de remoção de umidade por meio da peneira molecular, com capacidade de até 1,3kg, e remoção de oxigênio por meio do cobre, com capacidade de até 36 litros; luvas butílicas para manuseio de pós magnéticos, para encaixe em conexões com diâmetro de 220mm; válvulas de filtros; display gráfico sensível ao toque, de 7”, colorido; sensor de oxigênio, com capacidade de detecção de 1 a 1.000ppm; sensor de umidade, com capacidade de detecção de até 500ppm; câmara principal com atmosfera controlada; antecâmaras para entrada ou saída de itens; sistema de purificação e regeneração; unidade de controle (CLP); e flanges de conexão com painéis laterais aparafusados para combinar com outros “glovebox” adicionais.</v>
      </c>
      <c r="P1005" s="12" t="str">
        <f>IFERROR(IF(N1005="","",IF(VLOOKUP(LEFT(N1005,10),'Universo_BK-BIT'!$A$5:$E$10005,2,0)="","X",VLOOKUP(LEFT(N1005,10),'Universo_BK-BIT'!$A$5:$E$10005,2,0))),"X")</f>
        <v>BK</v>
      </c>
      <c r="Q1005" s="12">
        <f>IFERROR(IF(P1005="X","",VLOOKUP(LEFT(N1005,10),'Universo_BK-BIT'!$A$5:$E$10005,3,0)),"")</f>
        <v>14</v>
      </c>
      <c r="R1005" s="14" t="e">
        <f t="shared" si="46"/>
        <v>#REF!</v>
      </c>
      <c r="S1005" s="14" t="e">
        <f t="shared" si="47"/>
        <v>#N/A</v>
      </c>
      <c r="T1005" s="14"/>
      <c r="U1005" s="14" t="str">
        <f ca="1">IFERROR(IF(P1005="X",IF(VLOOKUP(B1005,'Oficios_-_pend_criticas'!$C$3:$J$4739,5,0)="","",IF(VLOOKUP(B1005,'Oficios_-_pend_criticas'!$C$3:$J$4739,7,0)="",IF(TODAY()&gt;VLOOKUP(B1005,'Oficios_-_pend_criticas'!$C$3:$J$4739,5,0),"X",""),IF(VLOOKUP(B1005,'Oficios_-_pend_criticas'!$C$3:$J$4739,7,0)&gt;VLOOKUP(B1005,'Oficios_-_pend_criticas'!$C$3:$J$4739,5,0),"X",""))),""),"")</f>
        <v/>
      </c>
      <c r="V1005" s="14" t="str">
        <f ca="1">IFERROR(IF(Q1005=0,IF(VLOOKUP(B1005,'Oficios_-_pend_criticas'!$C$3:$J$4739,5,0)="","",IF(VLOOKUP(B1005,'Oficios_-_pend_criticas'!$C$3:$J$4739,7,0)="",IF(TODAY()&gt;VLOOKUP(B1005,'Oficios_-_pend_criticas'!$C$3:$J$4739,5,0),"X",""),IF(VLOOKUP(B1005,'Oficios_-_pend_criticas'!$C$3:$J$4739,7,0)&gt;VLOOKUP(B1005,'Oficios_-_pend_criticas'!$C$3:$J$4739,5,0),"X",""))),""),"")</f>
        <v/>
      </c>
      <c r="W1005" s="14" t="str">
        <f ca="1">IFERROR(IF(P1005&lt;&gt;"X",IF(Q1005&gt;0,IF(VLOOKUP(B1005,'Oficios_-_pend_criticas'!$C$4:$J$4739,5,0)="","",IF(VLOOKUP(B1005,'Oficios_-_pend_criticas'!$C$4:$J$4739,7,0)="",IF(TODAY()&gt;VLOOKUP(B1005,'Oficios_-_pend_criticas'!$C$4:$J$4739,5,0),"X",""),IF(VLOOKUP(B1005,'Oficios_-_pend_criticas'!$C$4:$J$4739,7,0)&gt;VLOOKUP(B1005,'Oficios_-_pend_criticas'!$C$4:$J$4739,5,0),"X",""))),""),""),"")</f>
        <v/>
      </c>
    </row>
    <row r="1006" spans="1:23" ht="38.25" hidden="1" customHeight="1" x14ac:dyDescent="0.25">
      <c r="A1006" s="9" t="str">
        <f t="shared" si="45"/>
        <v/>
      </c>
      <c r="B1006" s="24" t="s">
        <v>2394</v>
      </c>
      <c r="C1006" s="10" t="e">
        <f>IF(B1006="","",VLOOKUP(B1006,#REF!,6,0))</f>
        <v>#REF!</v>
      </c>
      <c r="D1006" s="12" t="e">
        <f>IF(B1006="","",VLOOKUP(B1006,#REF!,22,0))</f>
        <v>#REF!</v>
      </c>
      <c r="E1006" s="10" t="e">
        <f>IF(B1006="","",VLOOKUP(B1006,Consultas_públicas!$A$376:$G$3879,7,0))</f>
        <v>#N/A</v>
      </c>
      <c r="F1006" s="12" t="s">
        <v>2333</v>
      </c>
      <c r="G1006" s="13">
        <v>43592</v>
      </c>
      <c r="H1006" s="14" t="str">
        <f>IFERROR(IF(VLOOKUP(B1006,'Oficios_-_pend_criticas'!$C$4:$D$4739,2,0)="","","X"),"")</f>
        <v/>
      </c>
      <c r="I1006" s="12"/>
      <c r="J1006" s="13"/>
      <c r="K1006" s="10"/>
      <c r="L1006" s="12" t="str">
        <f>IFERROR(VLOOKUP(B1006,Retorno_da_RFB!$D$3:$I$6388,5,0),"")</f>
        <v>069</v>
      </c>
      <c r="M1006" s="13">
        <f>IFERROR(VLOOKUP(B1006,Retorno_da_RFB!$D$3:$I$6388,6,0),"")</f>
        <v>43600</v>
      </c>
      <c r="N1006" s="10" t="str">
        <f>IFERROR(VLOOKUP(B1006,Retorno_da_RFB!$D$3:$I$6388,3,0),"")</f>
        <v>8479.89.11</v>
      </c>
      <c r="O1006" s="10" t="str">
        <f>IFERROR(VLOOKUP(B1006,Retorno_da_RFB!$D$3:$I$6388,4,0),"")</f>
        <v>Máquinas compressoras rotativas, automáticas, para fabricação de comprimidos farmacêuticos, com capacidade teórica de produção compreendida entre 18.000 e 120.000 comprimidos/h, força de compressão máxima de 80kN e força de pré-compressão máxima de 60kN, para fabricação de comprimidos com diâmetro máximo de 25mm e espessura máxima de 8,5mm, dotadas de torre básica com 20 estações de puncionamento; 1 jogo de ferramental consistindo de punções superiores e inferiores do tipo EU1” -441 e matrizes para punções tipo EU1” -441; painel de comando tipo “touchscreen”</v>
      </c>
      <c r="P1006" s="12" t="str">
        <f>IFERROR(IF(N1006="","",IF(VLOOKUP(LEFT(N1006,10),'Universo_BK-BIT'!$A$5:$E$10005,2,0)="","X",VLOOKUP(LEFT(N1006,10),'Universo_BK-BIT'!$A$5:$E$10005,2,0))),"X")</f>
        <v>BK</v>
      </c>
      <c r="Q1006" s="12">
        <f>IFERROR(IF(P1006="X","",VLOOKUP(LEFT(N1006,10),'Universo_BK-BIT'!$A$5:$E$10005,3,0)),"")</f>
        <v>14</v>
      </c>
      <c r="R1006" s="14" t="e">
        <f t="shared" si="46"/>
        <v>#REF!</v>
      </c>
      <c r="S1006" s="14" t="e">
        <f t="shared" si="47"/>
        <v>#N/A</v>
      </c>
      <c r="T1006" s="14"/>
      <c r="U1006" s="14" t="str">
        <f ca="1">IFERROR(IF(P1006="X",IF(VLOOKUP(B1006,'Oficios_-_pend_criticas'!$C$3:$J$4739,5,0)="","",IF(VLOOKUP(B1006,'Oficios_-_pend_criticas'!$C$3:$J$4739,7,0)="",IF(TODAY()&gt;VLOOKUP(B1006,'Oficios_-_pend_criticas'!$C$3:$J$4739,5,0),"X",""),IF(VLOOKUP(B1006,'Oficios_-_pend_criticas'!$C$3:$J$4739,7,0)&gt;VLOOKUP(B1006,'Oficios_-_pend_criticas'!$C$3:$J$4739,5,0),"X",""))),""),"")</f>
        <v/>
      </c>
      <c r="V1006" s="14" t="str">
        <f ca="1">IFERROR(IF(Q1006=0,IF(VLOOKUP(B1006,'Oficios_-_pend_criticas'!$C$3:$J$4739,5,0)="","",IF(VLOOKUP(B1006,'Oficios_-_pend_criticas'!$C$3:$J$4739,7,0)="",IF(TODAY()&gt;VLOOKUP(B1006,'Oficios_-_pend_criticas'!$C$3:$J$4739,5,0),"X",""),IF(VLOOKUP(B1006,'Oficios_-_pend_criticas'!$C$3:$J$4739,7,0)&gt;VLOOKUP(B1006,'Oficios_-_pend_criticas'!$C$3:$J$4739,5,0),"X",""))),""),"")</f>
        <v/>
      </c>
      <c r="W1006" s="14" t="str">
        <f ca="1">IFERROR(IF(P1006&lt;&gt;"X",IF(Q1006&gt;0,IF(VLOOKUP(B1006,'Oficios_-_pend_criticas'!$C$4:$J$4739,5,0)="","",IF(VLOOKUP(B1006,'Oficios_-_pend_criticas'!$C$4:$J$4739,7,0)="",IF(TODAY()&gt;VLOOKUP(B1006,'Oficios_-_pend_criticas'!$C$4:$J$4739,5,0),"X",""),IF(VLOOKUP(B1006,'Oficios_-_pend_criticas'!$C$4:$J$4739,7,0)&gt;VLOOKUP(B1006,'Oficios_-_pend_criticas'!$C$4:$J$4739,5,0),"X",""))),""),""),"")</f>
        <v/>
      </c>
    </row>
    <row r="1007" spans="1:23" ht="38.25" hidden="1" customHeight="1" x14ac:dyDescent="0.25">
      <c r="A1007" s="9" t="str">
        <f t="shared" si="45"/>
        <v/>
      </c>
      <c r="B1007" s="24" t="s">
        <v>2396</v>
      </c>
      <c r="C1007" s="10" t="e">
        <f>IF(B1007="","",VLOOKUP(B1007,#REF!,6,0))</f>
        <v>#REF!</v>
      </c>
      <c r="D1007" s="12" t="e">
        <f>IF(B1007="","",VLOOKUP(B1007,#REF!,22,0))</f>
        <v>#REF!</v>
      </c>
      <c r="E1007" s="10" t="e">
        <f>IF(B1007="","",VLOOKUP(B1007,Consultas_públicas!$A$376:$G$3879,7,0))</f>
        <v>#N/A</v>
      </c>
      <c r="F1007" s="12" t="s">
        <v>2333</v>
      </c>
      <c r="G1007" s="13">
        <v>43592</v>
      </c>
      <c r="H1007" s="14" t="str">
        <f>IFERROR(IF(VLOOKUP(B1007,'Oficios_-_pend_criticas'!$C$4:$D$4739,2,0)="","","X"),"")</f>
        <v/>
      </c>
      <c r="I1007" s="12"/>
      <c r="J1007" s="13"/>
      <c r="K1007" s="10"/>
      <c r="L1007" s="12" t="str">
        <f>IFERROR(VLOOKUP(B1007,Retorno_da_RFB!$D$3:$I$6388,5,0),"")</f>
        <v>069</v>
      </c>
      <c r="M1007" s="13">
        <f>IFERROR(VLOOKUP(B1007,Retorno_da_RFB!$D$3:$I$6388,6,0),"")</f>
        <v>43600</v>
      </c>
      <c r="N1007" s="10" t="str">
        <f>IFERROR(VLOOKUP(B1007,Retorno_da_RFB!$D$3:$I$6388,3,0),"")</f>
        <v>8481.80.99</v>
      </c>
      <c r="O1007" s="10" t="str">
        <f>IFERROR(VLOOKUP(B1007,Retorno_da_RFB!$D$3:$I$6388,4,0),"")</f>
        <v>Suspensores de tubulação (Tubing Hanger) para utilização em cabeça de poço ou em uma base adaptadora, capazes de suportar uma capacidade de tração em até 1.000.000lbf (453.592kgf), pressão de trabalho de até 15.000psi (1.034bar), tubulação conectada: de 4,06 a 7,06 polegadas (de 103,1 a 179,3mm) e faixa de temperatura de operação: 0 F à 300 F (-18oC à 150oC).</v>
      </c>
      <c r="P1007" s="12" t="str">
        <f>IFERROR(IF(N1007="","",IF(VLOOKUP(LEFT(N1007,10),'Universo_BK-BIT'!$A$5:$E$10005,2,0)="","X",VLOOKUP(LEFT(N1007,10),'Universo_BK-BIT'!$A$5:$E$10005,2,0))),"X")</f>
        <v>BK</v>
      </c>
      <c r="Q1007" s="12">
        <f>IFERROR(IF(P1007="X","",VLOOKUP(LEFT(N1007,10),'Universo_BK-BIT'!$A$5:$E$10005,3,0)),"")</f>
        <v>14</v>
      </c>
      <c r="R1007" s="14" t="e">
        <f t="shared" si="46"/>
        <v>#REF!</v>
      </c>
      <c r="S1007" s="14" t="e">
        <f t="shared" si="47"/>
        <v>#N/A</v>
      </c>
      <c r="T1007" s="14"/>
      <c r="U1007" s="14" t="str">
        <f ca="1">IFERROR(IF(P1007="X",IF(VLOOKUP(B1007,'Oficios_-_pend_criticas'!$C$3:$J$4739,5,0)="","",IF(VLOOKUP(B1007,'Oficios_-_pend_criticas'!$C$3:$J$4739,7,0)="",IF(TODAY()&gt;VLOOKUP(B1007,'Oficios_-_pend_criticas'!$C$3:$J$4739,5,0),"X",""),IF(VLOOKUP(B1007,'Oficios_-_pend_criticas'!$C$3:$J$4739,7,0)&gt;VLOOKUP(B1007,'Oficios_-_pend_criticas'!$C$3:$J$4739,5,0),"X",""))),""),"")</f>
        <v/>
      </c>
      <c r="V1007" s="14" t="str">
        <f ca="1">IFERROR(IF(Q1007=0,IF(VLOOKUP(B1007,'Oficios_-_pend_criticas'!$C$3:$J$4739,5,0)="","",IF(VLOOKUP(B1007,'Oficios_-_pend_criticas'!$C$3:$J$4739,7,0)="",IF(TODAY()&gt;VLOOKUP(B1007,'Oficios_-_pend_criticas'!$C$3:$J$4739,5,0),"X",""),IF(VLOOKUP(B1007,'Oficios_-_pend_criticas'!$C$3:$J$4739,7,0)&gt;VLOOKUP(B1007,'Oficios_-_pend_criticas'!$C$3:$J$4739,5,0),"X",""))),""),"")</f>
        <v/>
      </c>
      <c r="W1007" s="14" t="str">
        <f ca="1">IFERROR(IF(P1007&lt;&gt;"X",IF(Q1007&gt;0,IF(VLOOKUP(B1007,'Oficios_-_pend_criticas'!$C$4:$J$4739,5,0)="","",IF(VLOOKUP(B1007,'Oficios_-_pend_criticas'!$C$4:$J$4739,7,0)="",IF(TODAY()&gt;VLOOKUP(B1007,'Oficios_-_pend_criticas'!$C$4:$J$4739,5,0),"X",""),IF(VLOOKUP(B1007,'Oficios_-_pend_criticas'!$C$4:$J$4739,7,0)&gt;VLOOKUP(B1007,'Oficios_-_pend_criticas'!$C$4:$J$4739,5,0),"X",""))),""),""),"")</f>
        <v/>
      </c>
    </row>
    <row r="1008" spans="1:23" ht="38.25" hidden="1" customHeight="1" x14ac:dyDescent="0.25">
      <c r="A1008" s="9" t="str">
        <f t="shared" si="45"/>
        <v/>
      </c>
      <c r="B1008" s="24" t="s">
        <v>2398</v>
      </c>
      <c r="C1008" s="10" t="e">
        <f>IF(B1008="","",VLOOKUP(B1008,#REF!,6,0))</f>
        <v>#REF!</v>
      </c>
      <c r="D1008" s="12" t="e">
        <f>IF(B1008="","",VLOOKUP(B1008,#REF!,22,0))</f>
        <v>#REF!</v>
      </c>
      <c r="E1008" s="10" t="e">
        <f>IF(B1008="","",VLOOKUP(B1008,Consultas_públicas!$A$376:$G$3879,7,0))</f>
        <v>#N/A</v>
      </c>
      <c r="F1008" s="12" t="s">
        <v>2333</v>
      </c>
      <c r="G1008" s="13">
        <v>43592</v>
      </c>
      <c r="H1008" s="14" t="str">
        <f>IFERROR(IF(VLOOKUP(B1008,'Oficios_-_pend_criticas'!$C$4:$D$4739,2,0)="","","X"),"")</f>
        <v/>
      </c>
      <c r="I1008" s="12"/>
      <c r="J1008" s="13"/>
      <c r="K1008" s="10"/>
      <c r="L1008" s="12" t="str">
        <f>IFERROR(VLOOKUP(B1008,Retorno_da_RFB!$D$3:$I$6388,5,0),"")</f>
        <v>069</v>
      </c>
      <c r="M1008" s="13">
        <f>IFERROR(VLOOKUP(B1008,Retorno_da_RFB!$D$3:$I$6388,6,0),"")</f>
        <v>43600</v>
      </c>
      <c r="N1008" s="10" t="str">
        <f>IFERROR(VLOOKUP(B1008,Retorno_da_RFB!$D$3:$I$6388,3,0),"")</f>
        <v>8480.71.00</v>
      </c>
      <c r="O1008" s="10" t="str">
        <f>IFERROR(VLOOKUP(B1008,Retorno_da_RFB!$D$3:$I$6388,4,0),"")</f>
        <v>Moldes de 24 cavidades, confeccionados com aço inoxidável especial conforme norma DIN 1.2085, dureza mínima do revestimento de 50HRC (sem carbonitretação), sistema de injeção com câmara quente valvulada controlada por servomotor, utilizados para a injeção de plástico com capacidade de produção para 24 peças/ciclo de 8,2 segundos, tolerância de furos de 0,005 milímetros, índice de capacidade CPK de 1,67 por cavidade e índice de capacidade CPK global de 1,64, eficiência mínima de 80%, com uma taxa de sucata de 1%, temperatura de operação de 230 graus Celsius, com porta molde padrão (2 lados - lado móvel e lado fixo), resfriamento de 24 cavidades em paralelo, garantia de pelo menos 2 milhões de ciclos de moldagens, próprios para a fabricação de tampas a serem utilizadas exclusivamente na montagem do dispositivo farmacêutico caneta descartável semiautomática destinada à aplicação de insulina em pacientes diabéticos.</v>
      </c>
      <c r="P1008" s="12" t="str">
        <f>IFERROR(IF(N1008="","",IF(VLOOKUP(LEFT(N1008,10),'Universo_BK-BIT'!$A$5:$E$10005,2,0)="","X",VLOOKUP(LEFT(N1008,10),'Universo_BK-BIT'!$A$5:$E$10005,2,0))),"X")</f>
        <v>BK</v>
      </c>
      <c r="Q1008" s="12">
        <f>IFERROR(IF(P1008="X","",VLOOKUP(LEFT(N1008,10),'Universo_BK-BIT'!$A$5:$E$10005,3,0)),"")</f>
        <v>14</v>
      </c>
      <c r="R1008" s="14" t="e">
        <f t="shared" si="46"/>
        <v>#REF!</v>
      </c>
      <c r="S1008" s="14" t="e">
        <f t="shared" si="47"/>
        <v>#N/A</v>
      </c>
      <c r="T1008" s="14"/>
      <c r="U1008" s="14" t="str">
        <f ca="1">IFERROR(IF(P1008="X",IF(VLOOKUP(B1008,'Oficios_-_pend_criticas'!$C$3:$J$4739,5,0)="","",IF(VLOOKUP(B1008,'Oficios_-_pend_criticas'!$C$3:$J$4739,7,0)="",IF(TODAY()&gt;VLOOKUP(B1008,'Oficios_-_pend_criticas'!$C$3:$J$4739,5,0),"X",""),IF(VLOOKUP(B1008,'Oficios_-_pend_criticas'!$C$3:$J$4739,7,0)&gt;VLOOKUP(B1008,'Oficios_-_pend_criticas'!$C$3:$J$4739,5,0),"X",""))),""),"")</f>
        <v/>
      </c>
      <c r="V1008" s="14" t="str">
        <f ca="1">IFERROR(IF(Q1008=0,IF(VLOOKUP(B1008,'Oficios_-_pend_criticas'!$C$3:$J$4739,5,0)="","",IF(VLOOKUP(B1008,'Oficios_-_pend_criticas'!$C$3:$J$4739,7,0)="",IF(TODAY()&gt;VLOOKUP(B1008,'Oficios_-_pend_criticas'!$C$3:$J$4739,5,0),"X",""),IF(VLOOKUP(B1008,'Oficios_-_pend_criticas'!$C$3:$J$4739,7,0)&gt;VLOOKUP(B1008,'Oficios_-_pend_criticas'!$C$3:$J$4739,5,0),"X",""))),""),"")</f>
        <v/>
      </c>
      <c r="W1008" s="14" t="str">
        <f ca="1">IFERROR(IF(P1008&lt;&gt;"X",IF(Q1008&gt;0,IF(VLOOKUP(B1008,'Oficios_-_pend_criticas'!$C$4:$J$4739,5,0)="","",IF(VLOOKUP(B1008,'Oficios_-_pend_criticas'!$C$4:$J$4739,7,0)="",IF(TODAY()&gt;VLOOKUP(B1008,'Oficios_-_pend_criticas'!$C$4:$J$4739,5,0),"X",""),IF(VLOOKUP(B1008,'Oficios_-_pend_criticas'!$C$4:$J$4739,7,0)&gt;VLOOKUP(B1008,'Oficios_-_pend_criticas'!$C$4:$J$4739,5,0),"X",""))),""),""),"")</f>
        <v/>
      </c>
    </row>
    <row r="1009" spans="1:23" ht="38.25" hidden="1" customHeight="1" x14ac:dyDescent="0.25">
      <c r="A1009" s="9" t="str">
        <f t="shared" si="45"/>
        <v/>
      </c>
      <c r="B1009" s="24" t="s">
        <v>2400</v>
      </c>
      <c r="C1009" s="10" t="e">
        <f>IF(B1009="","",VLOOKUP(B1009,#REF!,6,0))</f>
        <v>#REF!</v>
      </c>
      <c r="D1009" s="12" t="e">
        <f>IF(B1009="","",VLOOKUP(B1009,#REF!,22,0))</f>
        <v>#REF!</v>
      </c>
      <c r="E1009" s="10" t="e">
        <f>IF(B1009="","",VLOOKUP(B1009,Consultas_públicas!$A$376:$G$3879,7,0))</f>
        <v>#N/A</v>
      </c>
      <c r="F1009" s="12" t="s">
        <v>2333</v>
      </c>
      <c r="G1009" s="13">
        <v>43592</v>
      </c>
      <c r="H1009" s="14" t="str">
        <f>IFERROR(IF(VLOOKUP(B1009,'Oficios_-_pend_criticas'!$C$4:$D$4739,2,0)="","","X"),"")</f>
        <v/>
      </c>
      <c r="I1009" s="12"/>
      <c r="J1009" s="13"/>
      <c r="K1009" s="10"/>
      <c r="L1009" s="12" t="str">
        <f>IFERROR(VLOOKUP(B1009,Retorno_da_RFB!$D$3:$I$6388,5,0),"")</f>
        <v>069</v>
      </c>
      <c r="M1009" s="13">
        <f>IFERROR(VLOOKUP(B1009,Retorno_da_RFB!$D$3:$I$6388,6,0),"")</f>
        <v>43600</v>
      </c>
      <c r="N1009" s="10" t="str">
        <f>IFERROR(VLOOKUP(B1009,Retorno_da_RFB!$D$3:$I$6388,3,0),"")</f>
        <v>8447.90.90</v>
      </c>
      <c r="O1009" s="10" t="str">
        <f>IFERROR(VLOOKUP(B1009,Retorno_da_RFB!$D$3:$I$6388,4,0),"")</f>
        <v>Máquinas para inserir tufos de fios em uma base de tecido, para fabricação de tapetes, carpetes, placas e grama artificial, com largura nominal de tecimento de até 4m, dotadas de motores, acionamentos e programador lógico incorporados.</v>
      </c>
      <c r="P1009" s="12" t="str">
        <f>IFERROR(IF(N1009="","",IF(VLOOKUP(LEFT(N1009,10),'Universo_BK-BIT'!$A$5:$E$10005,2,0)="","X",VLOOKUP(LEFT(N1009,10),'Universo_BK-BIT'!$A$5:$E$10005,2,0))),"X")</f>
        <v>BK</v>
      </c>
      <c r="Q1009" s="12">
        <f>IFERROR(IF(P1009="X","",VLOOKUP(LEFT(N1009,10),'Universo_BK-BIT'!$A$5:$E$10005,3,0)),"")</f>
        <v>14</v>
      </c>
      <c r="R1009" s="14" t="e">
        <f t="shared" si="46"/>
        <v>#REF!</v>
      </c>
      <c r="S1009" s="14" t="e">
        <f t="shared" si="47"/>
        <v>#N/A</v>
      </c>
      <c r="T1009" s="14"/>
      <c r="U1009" s="14" t="str">
        <f ca="1">IFERROR(IF(P1009="X",IF(VLOOKUP(B1009,'Oficios_-_pend_criticas'!$C$3:$J$4739,5,0)="","",IF(VLOOKUP(B1009,'Oficios_-_pend_criticas'!$C$3:$J$4739,7,0)="",IF(TODAY()&gt;VLOOKUP(B1009,'Oficios_-_pend_criticas'!$C$3:$J$4739,5,0),"X",""),IF(VLOOKUP(B1009,'Oficios_-_pend_criticas'!$C$3:$J$4739,7,0)&gt;VLOOKUP(B1009,'Oficios_-_pend_criticas'!$C$3:$J$4739,5,0),"X",""))),""),"")</f>
        <v/>
      </c>
      <c r="V1009" s="14" t="str">
        <f ca="1">IFERROR(IF(Q1009=0,IF(VLOOKUP(B1009,'Oficios_-_pend_criticas'!$C$3:$J$4739,5,0)="","",IF(VLOOKUP(B1009,'Oficios_-_pend_criticas'!$C$3:$J$4739,7,0)="",IF(TODAY()&gt;VLOOKUP(B1009,'Oficios_-_pend_criticas'!$C$3:$J$4739,5,0),"X",""),IF(VLOOKUP(B1009,'Oficios_-_pend_criticas'!$C$3:$J$4739,7,0)&gt;VLOOKUP(B1009,'Oficios_-_pend_criticas'!$C$3:$J$4739,5,0),"X",""))),""),"")</f>
        <v/>
      </c>
      <c r="W1009" s="14" t="str">
        <f ca="1">IFERROR(IF(P1009&lt;&gt;"X",IF(Q1009&gt;0,IF(VLOOKUP(B1009,'Oficios_-_pend_criticas'!$C$4:$J$4739,5,0)="","",IF(VLOOKUP(B1009,'Oficios_-_pend_criticas'!$C$4:$J$4739,7,0)="",IF(TODAY()&gt;VLOOKUP(B1009,'Oficios_-_pend_criticas'!$C$4:$J$4739,5,0),"X",""),IF(VLOOKUP(B1009,'Oficios_-_pend_criticas'!$C$4:$J$4739,7,0)&gt;VLOOKUP(B1009,'Oficios_-_pend_criticas'!$C$4:$J$4739,5,0),"X",""))),""),""),"")</f>
        <v/>
      </c>
    </row>
    <row r="1010" spans="1:23" ht="38.25" hidden="1" customHeight="1" x14ac:dyDescent="0.25">
      <c r="A1010" s="9" t="str">
        <f t="shared" si="45"/>
        <v/>
      </c>
      <c r="B1010" s="24" t="s">
        <v>2403</v>
      </c>
      <c r="C1010" s="10" t="e">
        <f>IF(B1010="","",VLOOKUP(B1010,#REF!,6,0))</f>
        <v>#REF!</v>
      </c>
      <c r="D1010" s="12" t="e">
        <f>IF(B1010="","",VLOOKUP(B1010,#REF!,22,0))</f>
        <v>#REF!</v>
      </c>
      <c r="E1010" s="10" t="e">
        <f>IF(B1010="","",VLOOKUP(B1010,Consultas_públicas!$A$376:$G$3879,7,0))</f>
        <v>#N/A</v>
      </c>
      <c r="F1010" s="12" t="s">
        <v>2333</v>
      </c>
      <c r="G1010" s="13">
        <v>43592</v>
      </c>
      <c r="H1010" s="14" t="str">
        <f>IFERROR(IF(VLOOKUP(B1010,'Oficios_-_pend_criticas'!$C$4:$D$4739,2,0)="","","X"),"")</f>
        <v/>
      </c>
      <c r="I1010" s="12"/>
      <c r="J1010" s="13"/>
      <c r="K1010" s="10"/>
      <c r="L1010" s="12" t="str">
        <f>IFERROR(VLOOKUP(B1010,Retorno_da_RFB!$D$3:$I$6388,5,0),"")</f>
        <v>069</v>
      </c>
      <c r="M1010" s="13">
        <f>IFERROR(VLOOKUP(B1010,Retorno_da_RFB!$D$3:$I$6388,6,0),"")</f>
        <v>43600</v>
      </c>
      <c r="N1010" s="10" t="str">
        <f>IFERROR(VLOOKUP(B1010,Retorno_da_RFB!$D$3:$I$6388,3,0),"")</f>
        <v>8421.21.00</v>
      </c>
      <c r="O1010" s="10" t="str">
        <f>IFERROR(VLOOKUP(B1010,Retorno_da_RFB!$D$3:$I$6388,4,0),"")</f>
        <v>Sistemas de filtração de água por meio de filtros discos e tambor para a remoção sólidos suspensos.</v>
      </c>
      <c r="P1010" s="12" t="str">
        <f>IFERROR(IF(N1010="","",IF(VLOOKUP(LEFT(N1010,10),'Universo_BK-BIT'!$A$5:$E$10005,2,0)="","X",VLOOKUP(LEFT(N1010,10),'Universo_BK-BIT'!$A$5:$E$10005,2,0))),"X")</f>
        <v>BK</v>
      </c>
      <c r="Q1010" s="12">
        <f>IFERROR(IF(P1010="X","",VLOOKUP(LEFT(N1010,10),'Universo_BK-BIT'!$A$5:$E$10005,3,0)),"")</f>
        <v>14</v>
      </c>
      <c r="R1010" s="14" t="e">
        <f t="shared" si="46"/>
        <v>#REF!</v>
      </c>
      <c r="S1010" s="14" t="e">
        <f t="shared" si="47"/>
        <v>#N/A</v>
      </c>
      <c r="T1010" s="14"/>
      <c r="U1010" s="14" t="str">
        <f ca="1">IFERROR(IF(P1010="X",IF(VLOOKUP(B1010,'Oficios_-_pend_criticas'!$C$3:$J$4739,5,0)="","",IF(VLOOKUP(B1010,'Oficios_-_pend_criticas'!$C$3:$J$4739,7,0)="",IF(TODAY()&gt;VLOOKUP(B1010,'Oficios_-_pend_criticas'!$C$3:$J$4739,5,0),"X",""),IF(VLOOKUP(B1010,'Oficios_-_pend_criticas'!$C$3:$J$4739,7,0)&gt;VLOOKUP(B1010,'Oficios_-_pend_criticas'!$C$3:$J$4739,5,0),"X",""))),""),"")</f>
        <v/>
      </c>
      <c r="V1010" s="14" t="str">
        <f ca="1">IFERROR(IF(Q1010=0,IF(VLOOKUP(B1010,'Oficios_-_pend_criticas'!$C$3:$J$4739,5,0)="","",IF(VLOOKUP(B1010,'Oficios_-_pend_criticas'!$C$3:$J$4739,7,0)="",IF(TODAY()&gt;VLOOKUP(B1010,'Oficios_-_pend_criticas'!$C$3:$J$4739,5,0),"X",""),IF(VLOOKUP(B1010,'Oficios_-_pend_criticas'!$C$3:$J$4739,7,0)&gt;VLOOKUP(B1010,'Oficios_-_pend_criticas'!$C$3:$J$4739,5,0),"X",""))),""),"")</f>
        <v/>
      </c>
      <c r="W1010" s="14" t="str">
        <f ca="1">IFERROR(IF(P1010&lt;&gt;"X",IF(Q1010&gt;0,IF(VLOOKUP(B1010,'Oficios_-_pend_criticas'!$C$4:$J$4739,5,0)="","",IF(VLOOKUP(B1010,'Oficios_-_pend_criticas'!$C$4:$J$4739,7,0)="",IF(TODAY()&gt;VLOOKUP(B1010,'Oficios_-_pend_criticas'!$C$4:$J$4739,5,0),"X",""),IF(VLOOKUP(B1010,'Oficios_-_pend_criticas'!$C$4:$J$4739,7,0)&gt;VLOOKUP(B1010,'Oficios_-_pend_criticas'!$C$4:$J$4739,5,0),"X",""))),""),""),"")</f>
        <v/>
      </c>
    </row>
    <row r="1011" spans="1:23" ht="38.25" hidden="1" customHeight="1" x14ac:dyDescent="0.25">
      <c r="A1011" s="9" t="str">
        <f t="shared" si="45"/>
        <v/>
      </c>
      <c r="B1011" s="24" t="s">
        <v>2405</v>
      </c>
      <c r="C1011" s="10" t="e">
        <f>IF(B1011="","",VLOOKUP(B1011,#REF!,6,0))</f>
        <v>#REF!</v>
      </c>
      <c r="D1011" s="12" t="e">
        <f>IF(B1011="","",VLOOKUP(B1011,#REF!,22,0))</f>
        <v>#REF!</v>
      </c>
      <c r="E1011" s="10" t="e">
        <f>IF(B1011="","",VLOOKUP(B1011,Consultas_públicas!$A$376:$G$3879,7,0))</f>
        <v>#N/A</v>
      </c>
      <c r="F1011" s="12" t="s">
        <v>2333</v>
      </c>
      <c r="G1011" s="13">
        <v>43592</v>
      </c>
      <c r="H1011" s="14" t="str">
        <f>IFERROR(IF(VLOOKUP(B1011,'Oficios_-_pend_criticas'!$C$4:$D$4739,2,0)="","","X"),"")</f>
        <v/>
      </c>
      <c r="I1011" s="12"/>
      <c r="J1011" s="13"/>
      <c r="K1011" s="10"/>
      <c r="L1011" s="12" t="str">
        <f>IFERROR(VLOOKUP(B1011,Retorno_da_RFB!$D$3:$I$6388,5,0),"")</f>
        <v>069</v>
      </c>
      <c r="M1011" s="13">
        <f>IFERROR(VLOOKUP(B1011,Retorno_da_RFB!$D$3:$I$6388,6,0),"")</f>
        <v>43600</v>
      </c>
      <c r="N1011" s="10" t="str">
        <f>IFERROR(VLOOKUP(B1011,Retorno_da_RFB!$D$3:$I$6388,3,0),"")</f>
        <v>8529.90.20</v>
      </c>
      <c r="O1011" s="10" t="str">
        <f>IFERROR(VLOOKUP(B1011,Retorno_da_RFB!$D$3:$I$6388,4,0),"")</f>
        <v>Coberturas inferiores, fabricados ou injetados em plásticos, de uso exclusivo em monitores de computadores com displays de 14 a 86" polegadas de diagonal.</v>
      </c>
      <c r="P1011" s="12" t="str">
        <f>IFERROR(IF(N1011="","",IF(VLOOKUP(LEFT(N1011,10),'Universo_BK-BIT'!$A$5:$E$10005,2,0)="","X",VLOOKUP(LEFT(N1011,10),'Universo_BK-BIT'!$A$5:$E$10005,2,0))),"X")</f>
        <v>BIT</v>
      </c>
      <c r="Q1011" s="12">
        <f>IFERROR(IF(P1011="X","",VLOOKUP(LEFT(N1011,10),'Universo_BK-BIT'!$A$5:$E$10005,3,0)),"")</f>
        <v>12</v>
      </c>
      <c r="R1011" s="14" t="e">
        <f t="shared" si="46"/>
        <v>#REF!</v>
      </c>
      <c r="S1011" s="14" t="e">
        <f t="shared" si="47"/>
        <v>#N/A</v>
      </c>
      <c r="T1011" s="14"/>
      <c r="U1011" s="14" t="str">
        <f ca="1">IFERROR(IF(P1011="X",IF(VLOOKUP(B1011,'Oficios_-_pend_criticas'!$C$3:$J$4739,5,0)="","",IF(VLOOKUP(B1011,'Oficios_-_pend_criticas'!$C$3:$J$4739,7,0)="",IF(TODAY()&gt;VLOOKUP(B1011,'Oficios_-_pend_criticas'!$C$3:$J$4739,5,0),"X",""),IF(VLOOKUP(B1011,'Oficios_-_pend_criticas'!$C$3:$J$4739,7,0)&gt;VLOOKUP(B1011,'Oficios_-_pend_criticas'!$C$3:$J$4739,5,0),"X",""))),""),"")</f>
        <v/>
      </c>
      <c r="V1011" s="14" t="str">
        <f ca="1">IFERROR(IF(Q1011=0,IF(VLOOKUP(B1011,'Oficios_-_pend_criticas'!$C$3:$J$4739,5,0)="","",IF(VLOOKUP(B1011,'Oficios_-_pend_criticas'!$C$3:$J$4739,7,0)="",IF(TODAY()&gt;VLOOKUP(B1011,'Oficios_-_pend_criticas'!$C$3:$J$4739,5,0),"X",""),IF(VLOOKUP(B1011,'Oficios_-_pend_criticas'!$C$3:$J$4739,7,0)&gt;VLOOKUP(B1011,'Oficios_-_pend_criticas'!$C$3:$J$4739,5,0),"X",""))),""),"")</f>
        <v/>
      </c>
      <c r="W1011" s="14" t="str">
        <f ca="1">IFERROR(IF(P1011&lt;&gt;"X",IF(Q1011&gt;0,IF(VLOOKUP(B1011,'Oficios_-_pend_criticas'!$C$4:$J$4739,5,0)="","",IF(VLOOKUP(B1011,'Oficios_-_pend_criticas'!$C$4:$J$4739,7,0)="",IF(TODAY()&gt;VLOOKUP(B1011,'Oficios_-_pend_criticas'!$C$4:$J$4739,5,0),"X",""),IF(VLOOKUP(B1011,'Oficios_-_pend_criticas'!$C$4:$J$4739,7,0)&gt;VLOOKUP(B1011,'Oficios_-_pend_criticas'!$C$4:$J$4739,5,0),"X",""))),""),""),"")</f>
        <v/>
      </c>
    </row>
    <row r="1012" spans="1:23" ht="38.25" hidden="1" customHeight="1" x14ac:dyDescent="0.25">
      <c r="A1012" s="9" t="str">
        <f t="shared" si="45"/>
        <v/>
      </c>
      <c r="B1012" s="24" t="s">
        <v>2407</v>
      </c>
      <c r="C1012" s="10" t="e">
        <f>IF(B1012="","",VLOOKUP(B1012,#REF!,6,0))</f>
        <v>#REF!</v>
      </c>
      <c r="D1012" s="12" t="e">
        <f>IF(B1012="","",VLOOKUP(B1012,#REF!,22,0))</f>
        <v>#REF!</v>
      </c>
      <c r="E1012" s="10" t="e">
        <f>IF(B1012="","",VLOOKUP(B1012,Consultas_públicas!$A$376:$G$3879,7,0))</f>
        <v>#N/A</v>
      </c>
      <c r="F1012" s="12" t="s">
        <v>2333</v>
      </c>
      <c r="G1012" s="13">
        <v>43592</v>
      </c>
      <c r="H1012" s="14" t="str">
        <f>IFERROR(IF(VLOOKUP(B1012,'Oficios_-_pend_criticas'!$C$4:$D$4739,2,0)="","","X"),"")</f>
        <v/>
      </c>
      <c r="I1012" s="12"/>
      <c r="J1012" s="13"/>
      <c r="K1012" s="10"/>
      <c r="L1012" s="12" t="str">
        <f>IFERROR(VLOOKUP(B1012,Retorno_da_RFB!$D$3:$I$6388,5,0),"")</f>
        <v>069</v>
      </c>
      <c r="M1012" s="13">
        <f>IFERROR(VLOOKUP(B1012,Retorno_da_RFB!$D$3:$I$6388,6,0),"")</f>
        <v>43600</v>
      </c>
      <c r="N1012" s="10" t="str">
        <f>IFERROR(VLOOKUP(B1012,Retorno_da_RFB!$D$3:$I$6388,3,0),"")</f>
        <v>8422.40.90</v>
      </c>
      <c r="O1012" s="10" t="str">
        <f>IFERROR(VLOOKUP(B1012,Retorno_da_RFB!$D$3:$I$6388,4,0),"")</f>
        <v>Equipamentos automáticos para aplicação de embalagens em pacotes de painéis de madeira reconstituídos, robôs autônomos para aplicação de cantoneiras de papelão, cintagem plástica, montagem e aplicação de calços, com velocidade igual ou superior de 10m/min, capacidade de embalar igual ou superior a 1.000m³/dias, para painéis com dimensões igual ou superior a (1200 x 2.440 x 6 mm) e supervisório desenvolvido especialmente para controle.</v>
      </c>
      <c r="P1012" s="12" t="str">
        <f>IFERROR(IF(N1012="","",IF(VLOOKUP(LEFT(N1012,10),'Universo_BK-BIT'!$A$5:$E$10005,2,0)="","X",VLOOKUP(LEFT(N1012,10),'Universo_BK-BIT'!$A$5:$E$10005,2,0))),"X")</f>
        <v>BK</v>
      </c>
      <c r="Q1012" s="12">
        <f>IFERROR(IF(P1012="X","",VLOOKUP(LEFT(N1012,10),'Universo_BK-BIT'!$A$5:$E$10005,3,0)),"")</f>
        <v>14</v>
      </c>
      <c r="R1012" s="14" t="e">
        <f t="shared" si="46"/>
        <v>#REF!</v>
      </c>
      <c r="S1012" s="14" t="e">
        <f t="shared" si="47"/>
        <v>#N/A</v>
      </c>
      <c r="T1012" s="14"/>
      <c r="U1012" s="14" t="str">
        <f ca="1">IFERROR(IF(P1012="X",IF(VLOOKUP(B1012,'Oficios_-_pend_criticas'!$C$3:$J$4739,5,0)="","",IF(VLOOKUP(B1012,'Oficios_-_pend_criticas'!$C$3:$J$4739,7,0)="",IF(TODAY()&gt;VLOOKUP(B1012,'Oficios_-_pend_criticas'!$C$3:$J$4739,5,0),"X",""),IF(VLOOKUP(B1012,'Oficios_-_pend_criticas'!$C$3:$J$4739,7,0)&gt;VLOOKUP(B1012,'Oficios_-_pend_criticas'!$C$3:$J$4739,5,0),"X",""))),""),"")</f>
        <v/>
      </c>
      <c r="V1012" s="14" t="str">
        <f ca="1">IFERROR(IF(Q1012=0,IF(VLOOKUP(B1012,'Oficios_-_pend_criticas'!$C$3:$J$4739,5,0)="","",IF(VLOOKUP(B1012,'Oficios_-_pend_criticas'!$C$3:$J$4739,7,0)="",IF(TODAY()&gt;VLOOKUP(B1012,'Oficios_-_pend_criticas'!$C$3:$J$4739,5,0),"X",""),IF(VLOOKUP(B1012,'Oficios_-_pend_criticas'!$C$3:$J$4739,7,0)&gt;VLOOKUP(B1012,'Oficios_-_pend_criticas'!$C$3:$J$4739,5,0),"X",""))),""),"")</f>
        <v/>
      </c>
      <c r="W1012" s="14" t="str">
        <f ca="1">IFERROR(IF(P1012&lt;&gt;"X",IF(Q1012&gt;0,IF(VLOOKUP(B1012,'Oficios_-_pend_criticas'!$C$4:$J$4739,5,0)="","",IF(VLOOKUP(B1012,'Oficios_-_pend_criticas'!$C$4:$J$4739,7,0)="",IF(TODAY()&gt;VLOOKUP(B1012,'Oficios_-_pend_criticas'!$C$4:$J$4739,5,0),"X",""),IF(VLOOKUP(B1012,'Oficios_-_pend_criticas'!$C$4:$J$4739,7,0)&gt;VLOOKUP(B1012,'Oficios_-_pend_criticas'!$C$4:$J$4739,5,0),"X",""))),""),""),"")</f>
        <v/>
      </c>
    </row>
    <row r="1013" spans="1:23" ht="38.25" hidden="1" customHeight="1" x14ac:dyDescent="0.25">
      <c r="A1013" s="9" t="str">
        <f t="shared" si="45"/>
        <v/>
      </c>
      <c r="B1013" s="24" t="s">
        <v>2409</v>
      </c>
      <c r="C1013" s="10" t="e">
        <f>IF(B1013="","",VLOOKUP(B1013,#REF!,6,0))</f>
        <v>#REF!</v>
      </c>
      <c r="D1013" s="12" t="e">
        <f>IF(B1013="","",VLOOKUP(B1013,#REF!,22,0))</f>
        <v>#REF!</v>
      </c>
      <c r="E1013" s="10" t="e">
        <f>IF(B1013="","",VLOOKUP(B1013,Consultas_públicas!$A$376:$G$3879,7,0))</f>
        <v>#N/A</v>
      </c>
      <c r="F1013" s="12" t="s">
        <v>2333</v>
      </c>
      <c r="G1013" s="13">
        <v>43592</v>
      </c>
      <c r="H1013" s="14" t="str">
        <f>IFERROR(IF(VLOOKUP(B1013,'Oficios_-_pend_criticas'!$C$4:$D$4739,2,0)="","","X"),"")</f>
        <v/>
      </c>
      <c r="I1013" s="12"/>
      <c r="J1013" s="13"/>
      <c r="K1013" s="10"/>
      <c r="L1013" s="12" t="str">
        <f>IFERROR(VLOOKUP(B1013,Retorno_da_RFB!$D$3:$I$6388,5,0),"")</f>
        <v>069</v>
      </c>
      <c r="M1013" s="13">
        <f>IFERROR(VLOOKUP(B1013,Retorno_da_RFB!$D$3:$I$6388,6,0),"")</f>
        <v>43600</v>
      </c>
      <c r="N1013" s="10" t="str">
        <f>IFERROR(VLOOKUP(B1013,Retorno_da_RFB!$D$3:$I$6388,3,0),"")</f>
        <v>8427.10.90</v>
      </c>
      <c r="O1013" s="10" t="str">
        <f>IFERROR(VLOOKUP(B1013,Retorno_da_RFB!$D$3:$I$6388,4,0),"")</f>
        <v>Plataformas de trabalhos aéreos, com mastro extensível de acionamento elétrico, autopropulsadas sobre rodas, acionadas por motor elétrico alimentado por baterias recarregáveis do próprio equipamento, com elevação máxima vertical da plataforma igual ou superior a 5,70m, mas inferior ou igual a 7,90m e capacidade máxima de carga sobre o cesto da plataforma igual ou superior a 200kg, mas inferior ou igual a 227kg.</v>
      </c>
      <c r="P1013" s="12" t="str">
        <f>IFERROR(IF(N1013="","",IF(VLOOKUP(LEFT(N1013,10),'Universo_BK-BIT'!$A$5:$E$10005,2,0)="","X",VLOOKUP(LEFT(N1013,10),'Universo_BK-BIT'!$A$5:$E$10005,2,0))),"X")</f>
        <v>BK</v>
      </c>
      <c r="Q1013" s="12">
        <f>IFERROR(IF(P1013="X","",VLOOKUP(LEFT(N1013,10),'Universo_BK-BIT'!$A$5:$E$10005,3,0)),"")</f>
        <v>14</v>
      </c>
      <c r="R1013" s="14" t="e">
        <f t="shared" si="46"/>
        <v>#REF!</v>
      </c>
      <c r="S1013" s="14" t="e">
        <f t="shared" si="47"/>
        <v>#N/A</v>
      </c>
      <c r="T1013" s="14"/>
      <c r="U1013" s="14" t="str">
        <f ca="1">IFERROR(IF(P1013="X",IF(VLOOKUP(B1013,'Oficios_-_pend_criticas'!$C$3:$J$4739,5,0)="","",IF(VLOOKUP(B1013,'Oficios_-_pend_criticas'!$C$3:$J$4739,7,0)="",IF(TODAY()&gt;VLOOKUP(B1013,'Oficios_-_pend_criticas'!$C$3:$J$4739,5,0),"X",""),IF(VLOOKUP(B1013,'Oficios_-_pend_criticas'!$C$3:$J$4739,7,0)&gt;VLOOKUP(B1013,'Oficios_-_pend_criticas'!$C$3:$J$4739,5,0),"X",""))),""),"")</f>
        <v/>
      </c>
      <c r="V1013" s="14" t="str">
        <f ca="1">IFERROR(IF(Q1013=0,IF(VLOOKUP(B1013,'Oficios_-_pend_criticas'!$C$3:$J$4739,5,0)="","",IF(VLOOKUP(B1013,'Oficios_-_pend_criticas'!$C$3:$J$4739,7,0)="",IF(TODAY()&gt;VLOOKUP(B1013,'Oficios_-_pend_criticas'!$C$3:$J$4739,5,0),"X",""),IF(VLOOKUP(B1013,'Oficios_-_pend_criticas'!$C$3:$J$4739,7,0)&gt;VLOOKUP(B1013,'Oficios_-_pend_criticas'!$C$3:$J$4739,5,0),"X",""))),""),"")</f>
        <v/>
      </c>
      <c r="W1013" s="14" t="str">
        <f ca="1">IFERROR(IF(P1013&lt;&gt;"X",IF(Q1013&gt;0,IF(VLOOKUP(B1013,'Oficios_-_pend_criticas'!$C$4:$J$4739,5,0)="","",IF(VLOOKUP(B1013,'Oficios_-_pend_criticas'!$C$4:$J$4739,7,0)="",IF(TODAY()&gt;VLOOKUP(B1013,'Oficios_-_pend_criticas'!$C$4:$J$4739,5,0),"X",""),IF(VLOOKUP(B1013,'Oficios_-_pend_criticas'!$C$4:$J$4739,7,0)&gt;VLOOKUP(B1013,'Oficios_-_pend_criticas'!$C$4:$J$4739,5,0),"X",""))),""),""),"")</f>
        <v/>
      </c>
    </row>
    <row r="1014" spans="1:23" ht="38.25" hidden="1" customHeight="1" x14ac:dyDescent="0.25">
      <c r="A1014" s="9" t="str">
        <f t="shared" si="45"/>
        <v/>
      </c>
      <c r="B1014" s="24" t="s">
        <v>2411</v>
      </c>
      <c r="C1014" s="10" t="e">
        <f>IF(B1014="","",VLOOKUP(B1014,#REF!,6,0))</f>
        <v>#REF!</v>
      </c>
      <c r="D1014" s="12" t="e">
        <f>IF(B1014="","",VLOOKUP(B1014,#REF!,22,0))</f>
        <v>#REF!</v>
      </c>
      <c r="E1014" s="10" t="e">
        <f>IF(B1014="","",VLOOKUP(B1014,Consultas_públicas!$A$376:$G$3879,7,0))</f>
        <v>#N/A</v>
      </c>
      <c r="F1014" s="12" t="s">
        <v>2333</v>
      </c>
      <c r="G1014" s="13">
        <v>43592</v>
      </c>
      <c r="H1014" s="14" t="str">
        <f>IFERROR(IF(VLOOKUP(B1014,'Oficios_-_pend_criticas'!$C$4:$D$4739,2,0)="","","X"),"")</f>
        <v/>
      </c>
      <c r="I1014" s="12"/>
      <c r="J1014" s="13"/>
      <c r="K1014" s="10"/>
      <c r="L1014" s="12" t="str">
        <f>IFERROR(VLOOKUP(B1014,Retorno_da_RFB!$D$3:$I$6388,5,0),"")</f>
        <v>069</v>
      </c>
      <c r="M1014" s="13">
        <f>IFERROR(VLOOKUP(B1014,Retorno_da_RFB!$D$3:$I$6388,6,0),"")</f>
        <v>43600</v>
      </c>
      <c r="N1014" s="10" t="str">
        <f>IFERROR(VLOOKUP(B1014,Retorno_da_RFB!$D$3:$I$6388,3,0),"")</f>
        <v>9015.80.90</v>
      </c>
      <c r="O1014" s="10" t="str">
        <f>IFERROR(VLOOKUP(B1014,Retorno_da_RFB!$D$3:$I$6388,4,0),"")</f>
        <v>Estações automáticas de monitoramento de minas, taludes, barragens de rejeitos, depósitos de estéril e escavações, compostas de 01 cabeça sensora para detecção e medição de deformações / movimentação com precisão de +/- 2 mm + 2 ppm, incorporando de 1 até 9 prismas com capacidade de digitalização de área de imagens de 360 graus de Azimute x 100 graus de Elevação (45 graus para cima e 55 graus para baixo) x 3000 até 5400 metros, 02 aparelhos de raios laser, 01 câmera telescópica com zoom óptico de 30x, 01 câmera panorâmica com campo de visão de 360 graus; com ou sem 01 Unidade de Processamento local para recebimento de instruções e envio de dados em tempo real para o software situado em ponto remoto primário de monitoramento para sincronização, análise de tendências e envio de alertas.</v>
      </c>
      <c r="P1014" s="12" t="str">
        <f>IFERROR(IF(N1014="","",IF(VLOOKUP(LEFT(N1014,10),'Universo_BK-BIT'!$A$5:$E$10005,2,0)="","X",VLOOKUP(LEFT(N1014,10),'Universo_BK-BIT'!$A$5:$E$10005,2,0))),"X")</f>
        <v>BK</v>
      </c>
      <c r="Q1014" s="12">
        <f>IFERROR(IF(P1014="X","",VLOOKUP(LEFT(N1014,10),'Universo_BK-BIT'!$A$5:$E$10005,3,0)),"")</f>
        <v>14</v>
      </c>
      <c r="R1014" s="14" t="e">
        <f t="shared" si="46"/>
        <v>#REF!</v>
      </c>
      <c r="S1014" s="14" t="e">
        <f t="shared" si="47"/>
        <v>#N/A</v>
      </c>
      <c r="T1014" s="14"/>
      <c r="U1014" s="14" t="str">
        <f ca="1">IFERROR(IF(P1014="X",IF(VLOOKUP(B1014,'Oficios_-_pend_criticas'!$C$3:$J$4739,5,0)="","",IF(VLOOKUP(B1014,'Oficios_-_pend_criticas'!$C$3:$J$4739,7,0)="",IF(TODAY()&gt;VLOOKUP(B1014,'Oficios_-_pend_criticas'!$C$3:$J$4739,5,0),"X",""),IF(VLOOKUP(B1014,'Oficios_-_pend_criticas'!$C$3:$J$4739,7,0)&gt;VLOOKUP(B1014,'Oficios_-_pend_criticas'!$C$3:$J$4739,5,0),"X",""))),""),"")</f>
        <v/>
      </c>
      <c r="V1014" s="14" t="str">
        <f ca="1">IFERROR(IF(Q1014=0,IF(VLOOKUP(B1014,'Oficios_-_pend_criticas'!$C$3:$J$4739,5,0)="","",IF(VLOOKUP(B1014,'Oficios_-_pend_criticas'!$C$3:$J$4739,7,0)="",IF(TODAY()&gt;VLOOKUP(B1014,'Oficios_-_pend_criticas'!$C$3:$J$4739,5,0),"X",""),IF(VLOOKUP(B1014,'Oficios_-_pend_criticas'!$C$3:$J$4739,7,0)&gt;VLOOKUP(B1014,'Oficios_-_pend_criticas'!$C$3:$J$4739,5,0),"X",""))),""),"")</f>
        <v/>
      </c>
      <c r="W1014" s="14" t="str">
        <f ca="1">IFERROR(IF(P1014&lt;&gt;"X",IF(Q1014&gt;0,IF(VLOOKUP(B1014,'Oficios_-_pend_criticas'!$C$4:$J$4739,5,0)="","",IF(VLOOKUP(B1014,'Oficios_-_pend_criticas'!$C$4:$J$4739,7,0)="",IF(TODAY()&gt;VLOOKUP(B1014,'Oficios_-_pend_criticas'!$C$4:$J$4739,5,0),"X",""),IF(VLOOKUP(B1014,'Oficios_-_pend_criticas'!$C$4:$J$4739,7,0)&gt;VLOOKUP(B1014,'Oficios_-_pend_criticas'!$C$4:$J$4739,5,0),"X",""))),""),""),"")</f>
        <v/>
      </c>
    </row>
    <row r="1015" spans="1:23" ht="38.25" hidden="1" customHeight="1" x14ac:dyDescent="0.25">
      <c r="A1015" s="9" t="str">
        <f t="shared" si="45"/>
        <v/>
      </c>
      <c r="B1015" s="24" t="s">
        <v>2413</v>
      </c>
      <c r="C1015" s="10" t="e">
        <f>IF(B1015="","",VLOOKUP(B1015,#REF!,6,0))</f>
        <v>#REF!</v>
      </c>
      <c r="D1015" s="12" t="e">
        <f>IF(B1015="","",VLOOKUP(B1015,#REF!,22,0))</f>
        <v>#REF!</v>
      </c>
      <c r="E1015" s="10" t="e">
        <f>IF(B1015="","",VLOOKUP(B1015,Consultas_públicas!$A$376:$G$3879,7,0))</f>
        <v>#N/A</v>
      </c>
      <c r="F1015" s="12" t="s">
        <v>2333</v>
      </c>
      <c r="G1015" s="13">
        <v>43592</v>
      </c>
      <c r="H1015" s="14" t="str">
        <f>IFERROR(IF(VLOOKUP(B1015,'Oficios_-_pend_criticas'!$C$4:$D$4739,2,0)="","","X"),"")</f>
        <v/>
      </c>
      <c r="I1015" s="12"/>
      <c r="J1015" s="13"/>
      <c r="K1015" s="10"/>
      <c r="L1015" s="12" t="str">
        <f>IFERROR(VLOOKUP(B1015,Retorno_da_RFB!$D$3:$I$6388,5,0),"")</f>
        <v>069</v>
      </c>
      <c r="M1015" s="13">
        <f>IFERROR(VLOOKUP(B1015,Retorno_da_RFB!$D$3:$I$6388,6,0),"")</f>
        <v>43600</v>
      </c>
      <c r="N1015" s="10" t="str">
        <f>IFERROR(VLOOKUP(B1015,Retorno_da_RFB!$D$3:$I$6388,3,0),"")</f>
        <v>8419.81.10</v>
      </c>
      <c r="O1015" s="10" t="str">
        <f>IFERROR(VLOOKUP(B1015,Retorno_da_RFB!$D$3:$I$6388,4,0),"")</f>
        <v>Equipamentos autoclaves de ar quente CAS 420 para 6 vasos de autoclave com capacidade de 3 litros cada, com unidade de controle (PC),  temperatura operacional de 100 A 180ºC, medição de temperatura individual para cada autoclave (incluindo calculo DIN Amico do fator RH) pressão operacional de 0 a 20BAR, incluindo ferramentas de fixação especial, mangueiras, válvulas, elementos de temperatura, reles e conector girascopio, acompanha carrinho customizado para o transporte dos recipientes.</v>
      </c>
      <c r="P1015" s="12" t="str">
        <f>IFERROR(IF(N1015="","",IF(VLOOKUP(LEFT(N1015,10),'Universo_BK-BIT'!$A$5:$E$10005,2,0)="","X",VLOOKUP(LEFT(N1015,10),'Universo_BK-BIT'!$A$5:$E$10005,2,0))),"X")</f>
        <v>BK</v>
      </c>
      <c r="Q1015" s="12">
        <f>IFERROR(IF(P1015="X","",VLOOKUP(LEFT(N1015,10),'Universo_BK-BIT'!$A$5:$E$10005,3,0)),"")</f>
        <v>14</v>
      </c>
      <c r="R1015" s="14" t="e">
        <f t="shared" si="46"/>
        <v>#REF!</v>
      </c>
      <c r="S1015" s="14" t="e">
        <f t="shared" si="47"/>
        <v>#N/A</v>
      </c>
      <c r="T1015" s="14"/>
      <c r="U1015" s="14" t="str">
        <f ca="1">IFERROR(IF(P1015="X",IF(VLOOKUP(B1015,'Oficios_-_pend_criticas'!$C$3:$J$4739,5,0)="","",IF(VLOOKUP(B1015,'Oficios_-_pend_criticas'!$C$3:$J$4739,7,0)="",IF(TODAY()&gt;VLOOKUP(B1015,'Oficios_-_pend_criticas'!$C$3:$J$4739,5,0),"X",""),IF(VLOOKUP(B1015,'Oficios_-_pend_criticas'!$C$3:$J$4739,7,0)&gt;VLOOKUP(B1015,'Oficios_-_pend_criticas'!$C$3:$J$4739,5,0),"X",""))),""),"")</f>
        <v/>
      </c>
      <c r="V1015" s="14" t="str">
        <f ca="1">IFERROR(IF(Q1015=0,IF(VLOOKUP(B1015,'Oficios_-_pend_criticas'!$C$3:$J$4739,5,0)="","",IF(VLOOKUP(B1015,'Oficios_-_pend_criticas'!$C$3:$J$4739,7,0)="",IF(TODAY()&gt;VLOOKUP(B1015,'Oficios_-_pend_criticas'!$C$3:$J$4739,5,0),"X",""),IF(VLOOKUP(B1015,'Oficios_-_pend_criticas'!$C$3:$J$4739,7,0)&gt;VLOOKUP(B1015,'Oficios_-_pend_criticas'!$C$3:$J$4739,5,0),"X",""))),""),"")</f>
        <v/>
      </c>
      <c r="W1015" s="14" t="str">
        <f ca="1">IFERROR(IF(P1015&lt;&gt;"X",IF(Q1015&gt;0,IF(VLOOKUP(B1015,'Oficios_-_pend_criticas'!$C$4:$J$4739,5,0)="","",IF(VLOOKUP(B1015,'Oficios_-_pend_criticas'!$C$4:$J$4739,7,0)="",IF(TODAY()&gt;VLOOKUP(B1015,'Oficios_-_pend_criticas'!$C$4:$J$4739,5,0),"X",""),IF(VLOOKUP(B1015,'Oficios_-_pend_criticas'!$C$4:$J$4739,7,0)&gt;VLOOKUP(B1015,'Oficios_-_pend_criticas'!$C$4:$J$4739,5,0),"X",""))),""),""),"")</f>
        <v/>
      </c>
    </row>
    <row r="1016" spans="1:23" ht="38.25" hidden="1" customHeight="1" x14ac:dyDescent="0.25">
      <c r="A1016" s="9" t="str">
        <f t="shared" si="45"/>
        <v/>
      </c>
      <c r="B1016" s="24" t="s">
        <v>2416</v>
      </c>
      <c r="C1016" s="10" t="e">
        <f>IF(B1016="","",VLOOKUP(B1016,#REF!,6,0))</f>
        <v>#REF!</v>
      </c>
      <c r="D1016" s="12" t="e">
        <f>IF(B1016="","",VLOOKUP(B1016,#REF!,22,0))</f>
        <v>#REF!</v>
      </c>
      <c r="E1016" s="10" t="e">
        <f>IF(B1016="","",VLOOKUP(B1016,Consultas_públicas!$A$376:$G$3879,7,0))</f>
        <v>#N/A</v>
      </c>
      <c r="F1016" s="12" t="s">
        <v>2333</v>
      </c>
      <c r="G1016" s="13">
        <v>43592</v>
      </c>
      <c r="H1016" s="14" t="str">
        <f>IFERROR(IF(VLOOKUP(B1016,'Oficios_-_pend_criticas'!$C$4:$D$4739,2,0)="","","X"),"")</f>
        <v/>
      </c>
      <c r="I1016" s="12"/>
      <c r="J1016" s="13"/>
      <c r="K1016" s="10"/>
      <c r="L1016" s="12" t="str">
        <f>IFERROR(VLOOKUP(B1016,Retorno_da_RFB!$D$3:$I$6388,5,0),"")</f>
        <v>069</v>
      </c>
      <c r="M1016" s="13">
        <f>IFERROR(VLOOKUP(B1016,Retorno_da_RFB!$D$3:$I$6388,6,0),"")</f>
        <v>43600</v>
      </c>
      <c r="N1016" s="10" t="str">
        <f>IFERROR(VLOOKUP(B1016,Retorno_da_RFB!$D$3:$I$6388,3,0),"")</f>
        <v>8421.21.00</v>
      </c>
      <c r="O1016" s="10" t="str">
        <f>IFERROR(VLOOKUP(B1016,Retorno_da_RFB!$D$3:$I$6388,4,0),"")</f>
        <v>Aparelhos para tratamento de água, com filtragem da água em três camadas (filtro mecânico, carvão ativado e sulfito de cálcio) que retém aproximadamente 99% de cloro, com ionização da água para consumo humano pelo processo de eletrólise contínua através de placas de titânio maciça de alta qualidade com revestimento com platina e placa controladora com programação, para produção de água com 5 tipos de pH (na faixa de 2,3 a 11,7 pH) e redução no potencial de oxidação (ORP) variando de nível na faixa de -650 mV a +1200 mV, com desagrupamento de moléculas de H20 alterando a tensão superficial, com sistema de potencialização de eletrólise com introdução de catalisador de eletrólise (solução de cloreto de sódio e hipoclorito de sódio) para produzir água para limpeza e desinfecção com pH extremamente baixo aproximadamente(2,3) ou extremamente alto aproximadamente (11,7), com sensor de temperatura da água, sensor de fluxo da água (baixo ou alto), sistema de limpeza automática, sensor de aquecimento, sistema de contagem de quantidade de água (em litros) e tempo de uso, com aviso para troca de refil por tempo ou quantidade de água tratada.</v>
      </c>
      <c r="P1016" s="12" t="str">
        <f>IFERROR(IF(N1016="","",IF(VLOOKUP(LEFT(N1016,10),'Universo_BK-BIT'!$A$5:$E$10005,2,0)="","X",VLOOKUP(LEFT(N1016,10),'Universo_BK-BIT'!$A$5:$E$10005,2,0))),"X")</f>
        <v>BK</v>
      </c>
      <c r="Q1016" s="12">
        <f>IFERROR(IF(P1016="X","",VLOOKUP(LEFT(N1016,10),'Universo_BK-BIT'!$A$5:$E$10005,3,0)),"")</f>
        <v>14</v>
      </c>
      <c r="R1016" s="14" t="e">
        <f t="shared" si="46"/>
        <v>#REF!</v>
      </c>
      <c r="S1016" s="14" t="e">
        <f t="shared" si="47"/>
        <v>#N/A</v>
      </c>
      <c r="T1016" s="14"/>
      <c r="U1016" s="14" t="str">
        <f ca="1">IFERROR(IF(P1016="X",IF(VLOOKUP(B1016,'Oficios_-_pend_criticas'!$C$3:$J$4739,5,0)="","",IF(VLOOKUP(B1016,'Oficios_-_pend_criticas'!$C$3:$J$4739,7,0)="",IF(TODAY()&gt;VLOOKUP(B1016,'Oficios_-_pend_criticas'!$C$3:$J$4739,5,0),"X",""),IF(VLOOKUP(B1016,'Oficios_-_pend_criticas'!$C$3:$J$4739,7,0)&gt;VLOOKUP(B1016,'Oficios_-_pend_criticas'!$C$3:$J$4739,5,0),"X",""))),""),"")</f>
        <v/>
      </c>
      <c r="V1016" s="14" t="str">
        <f ca="1">IFERROR(IF(Q1016=0,IF(VLOOKUP(B1016,'Oficios_-_pend_criticas'!$C$3:$J$4739,5,0)="","",IF(VLOOKUP(B1016,'Oficios_-_pend_criticas'!$C$3:$J$4739,7,0)="",IF(TODAY()&gt;VLOOKUP(B1016,'Oficios_-_pend_criticas'!$C$3:$J$4739,5,0),"X",""),IF(VLOOKUP(B1016,'Oficios_-_pend_criticas'!$C$3:$J$4739,7,0)&gt;VLOOKUP(B1016,'Oficios_-_pend_criticas'!$C$3:$J$4739,5,0),"X",""))),""),"")</f>
        <v/>
      </c>
      <c r="W1016" s="14" t="str">
        <f ca="1">IFERROR(IF(P1016&lt;&gt;"X",IF(Q1016&gt;0,IF(VLOOKUP(B1016,'Oficios_-_pend_criticas'!$C$4:$J$4739,5,0)="","",IF(VLOOKUP(B1016,'Oficios_-_pend_criticas'!$C$4:$J$4739,7,0)="",IF(TODAY()&gt;VLOOKUP(B1016,'Oficios_-_pend_criticas'!$C$4:$J$4739,5,0),"X",""),IF(VLOOKUP(B1016,'Oficios_-_pend_criticas'!$C$4:$J$4739,7,0)&gt;VLOOKUP(B1016,'Oficios_-_pend_criticas'!$C$4:$J$4739,5,0),"X",""))),""),""),"")</f>
        <v/>
      </c>
    </row>
    <row r="1017" spans="1:23" ht="38.25" hidden="1" customHeight="1" x14ac:dyDescent="0.25">
      <c r="A1017" s="9" t="str">
        <f t="shared" si="45"/>
        <v/>
      </c>
      <c r="B1017" s="24" t="s">
        <v>2418</v>
      </c>
      <c r="C1017" s="10" t="e">
        <f>IF(B1017="","",VLOOKUP(B1017,#REF!,6,0))</f>
        <v>#REF!</v>
      </c>
      <c r="D1017" s="12" t="e">
        <f>IF(B1017="","",VLOOKUP(B1017,#REF!,22,0))</f>
        <v>#REF!</v>
      </c>
      <c r="E1017" s="10" t="e">
        <f>IF(B1017="","",VLOOKUP(B1017,Consultas_públicas!$A$376:$G$3879,7,0))</f>
        <v>#N/A</v>
      </c>
      <c r="F1017" s="12" t="s">
        <v>2333</v>
      </c>
      <c r="G1017" s="13">
        <v>43592</v>
      </c>
      <c r="H1017" s="14" t="str">
        <f>IFERROR(IF(VLOOKUP(B1017,'Oficios_-_pend_criticas'!$C$4:$D$4739,2,0)="","","X"),"")</f>
        <v/>
      </c>
      <c r="I1017" s="12"/>
      <c r="J1017" s="13"/>
      <c r="K1017" s="10"/>
      <c r="L1017" s="12" t="str">
        <f>IFERROR(VLOOKUP(B1017,Retorno_da_RFB!$D$3:$I$6388,5,0),"")</f>
        <v>069</v>
      </c>
      <c r="M1017" s="13">
        <f>IFERROR(VLOOKUP(B1017,Retorno_da_RFB!$D$3:$I$6388,6,0),"")</f>
        <v>43600</v>
      </c>
      <c r="N1017" s="10" t="str">
        <f>IFERROR(VLOOKUP(B1017,Retorno_da_RFB!$D$3:$I$6388,3,0),"")</f>
        <v>9024.10.10</v>
      </c>
      <c r="O1017" s="10" t="str">
        <f>IFERROR(VLOOKUP(B1017,Retorno_da_RFB!$D$3:$I$6388,4,0),"")</f>
        <v>Máquinas para realizar ensaios de fadiga, estáticos e dinâmicos de materiais e componentes tais como ensaios de durabilidade, crescimento de trinca por fadiga, fadiga de alto ciclo, tenacidade a fratura, tração, KF, compressão, dotado de: quadro de reação com espaço de ensaio vertical entre 231 e 1.621mm, distância entre colunas de 635mm, força nominal do atuador de 250kN, curso do atuador de 150mm, distribuidor hidráulico (HSM) de acoplamento direto de 114lpm (30gpm), célula de carga de 250kN (55 kip); extensômetro axial; unidade de energia hidráulica (HPU); fonte de alimentação ininterrupta (UPS); controlador expansível para controlar até 2 estações simultaneamente, com CLP.</v>
      </c>
      <c r="P1017" s="12" t="str">
        <f>IFERROR(IF(N1017="","",IF(VLOOKUP(LEFT(N1017,10),'Universo_BK-BIT'!$A$5:$E$10005,2,0)="","X",VLOOKUP(LEFT(N1017,10),'Universo_BK-BIT'!$A$5:$E$10005,2,0))),"X")</f>
        <v>BK</v>
      </c>
      <c r="Q1017" s="12">
        <f>IFERROR(IF(P1017="X","",VLOOKUP(LEFT(N1017,10),'Universo_BK-BIT'!$A$5:$E$10005,3,0)),"")</f>
        <v>14</v>
      </c>
      <c r="R1017" s="14" t="e">
        <f t="shared" si="46"/>
        <v>#REF!</v>
      </c>
      <c r="S1017" s="14" t="e">
        <f t="shared" si="47"/>
        <v>#N/A</v>
      </c>
      <c r="T1017" s="14"/>
      <c r="U1017" s="14" t="str">
        <f ca="1">IFERROR(IF(P1017="X",IF(VLOOKUP(B1017,'Oficios_-_pend_criticas'!$C$3:$J$4739,5,0)="","",IF(VLOOKUP(B1017,'Oficios_-_pend_criticas'!$C$3:$J$4739,7,0)="",IF(TODAY()&gt;VLOOKUP(B1017,'Oficios_-_pend_criticas'!$C$3:$J$4739,5,0),"X",""),IF(VLOOKUP(B1017,'Oficios_-_pend_criticas'!$C$3:$J$4739,7,0)&gt;VLOOKUP(B1017,'Oficios_-_pend_criticas'!$C$3:$J$4739,5,0),"X",""))),""),"")</f>
        <v/>
      </c>
      <c r="V1017" s="14" t="str">
        <f ca="1">IFERROR(IF(Q1017=0,IF(VLOOKUP(B1017,'Oficios_-_pend_criticas'!$C$3:$J$4739,5,0)="","",IF(VLOOKUP(B1017,'Oficios_-_pend_criticas'!$C$3:$J$4739,7,0)="",IF(TODAY()&gt;VLOOKUP(B1017,'Oficios_-_pend_criticas'!$C$3:$J$4739,5,0),"X",""),IF(VLOOKUP(B1017,'Oficios_-_pend_criticas'!$C$3:$J$4739,7,0)&gt;VLOOKUP(B1017,'Oficios_-_pend_criticas'!$C$3:$J$4739,5,0),"X",""))),""),"")</f>
        <v/>
      </c>
      <c r="W1017" s="14" t="str">
        <f ca="1">IFERROR(IF(P1017&lt;&gt;"X",IF(Q1017&gt;0,IF(VLOOKUP(B1017,'Oficios_-_pend_criticas'!$C$4:$J$4739,5,0)="","",IF(VLOOKUP(B1017,'Oficios_-_pend_criticas'!$C$4:$J$4739,7,0)="",IF(TODAY()&gt;VLOOKUP(B1017,'Oficios_-_pend_criticas'!$C$4:$J$4739,5,0),"X",""),IF(VLOOKUP(B1017,'Oficios_-_pend_criticas'!$C$4:$J$4739,7,0)&gt;VLOOKUP(B1017,'Oficios_-_pend_criticas'!$C$4:$J$4739,5,0),"X",""))),""),""),"")</f>
        <v/>
      </c>
    </row>
    <row r="1018" spans="1:23" ht="38.25" hidden="1" customHeight="1" x14ac:dyDescent="0.25">
      <c r="A1018" s="9" t="str">
        <f t="shared" si="45"/>
        <v/>
      </c>
      <c r="B1018" s="24" t="s">
        <v>2421</v>
      </c>
      <c r="C1018" s="10" t="e">
        <f>IF(B1018="","",VLOOKUP(B1018,#REF!,6,0))</f>
        <v>#REF!</v>
      </c>
      <c r="D1018" s="12" t="e">
        <f>IF(B1018="","",VLOOKUP(B1018,#REF!,22,0))</f>
        <v>#REF!</v>
      </c>
      <c r="E1018" s="10" t="e">
        <f>IF(B1018="","",VLOOKUP(B1018,Consultas_públicas!$A$376:$G$3879,7,0))</f>
        <v>#N/A</v>
      </c>
      <c r="F1018" s="12" t="s">
        <v>2333</v>
      </c>
      <c r="G1018" s="13">
        <v>43592</v>
      </c>
      <c r="H1018" s="14" t="str">
        <f>IFERROR(IF(VLOOKUP(B1018,'Oficios_-_pend_criticas'!$C$4:$D$4739,2,0)="","","X"),"")</f>
        <v/>
      </c>
      <c r="I1018" s="12"/>
      <c r="J1018" s="13"/>
      <c r="K1018" s="10"/>
      <c r="L1018" s="12" t="str">
        <f>IFERROR(VLOOKUP(B1018,Retorno_da_RFB!$D$3:$I$6388,5,0),"")</f>
        <v>069</v>
      </c>
      <c r="M1018" s="13">
        <f>IFERROR(VLOOKUP(B1018,Retorno_da_RFB!$D$3:$I$6388,6,0),"")</f>
        <v>43600</v>
      </c>
      <c r="N1018" s="10" t="str">
        <f>IFERROR(VLOOKUP(B1018,Retorno_da_RFB!$D$3:$I$6388,3,0),"")</f>
        <v>9015.90.90</v>
      </c>
      <c r="O1018" s="10" t="str">
        <f>IFERROR(VLOOKUP(B1018,Retorno_da_RFB!$D$3:$I$6388,4,0),"")</f>
        <v>Blocos de aços especial recoberto com superfície dura utilizados para o direcionamento de ferramentas de perfuração de poços de petróleo, utilizadas nas ferramentas que atendem a diâmetros de 6.75 polegadas até 26 polegadas.</v>
      </c>
      <c r="P1018" s="12" t="str">
        <f>IFERROR(IF(N1018="","",IF(VLOOKUP(LEFT(N1018,10),'Universo_BK-BIT'!$A$5:$E$10005,2,0)="","X",VLOOKUP(LEFT(N1018,10),'Universo_BK-BIT'!$A$5:$E$10005,2,0))),"X")</f>
        <v>BK</v>
      </c>
      <c r="Q1018" s="12">
        <f>IFERROR(IF(P1018="X","",VLOOKUP(LEFT(N1018,10),'Universo_BK-BIT'!$A$5:$E$10005,3,0)),"")</f>
        <v>14</v>
      </c>
      <c r="R1018" s="14" t="e">
        <f t="shared" si="46"/>
        <v>#REF!</v>
      </c>
      <c r="S1018" s="14" t="e">
        <f t="shared" si="47"/>
        <v>#N/A</v>
      </c>
      <c r="T1018" s="14"/>
      <c r="U1018" s="14" t="str">
        <f ca="1">IFERROR(IF(P1018="X",IF(VLOOKUP(B1018,'Oficios_-_pend_criticas'!$C$3:$J$4739,5,0)="","",IF(VLOOKUP(B1018,'Oficios_-_pend_criticas'!$C$3:$J$4739,7,0)="",IF(TODAY()&gt;VLOOKUP(B1018,'Oficios_-_pend_criticas'!$C$3:$J$4739,5,0),"X",""),IF(VLOOKUP(B1018,'Oficios_-_pend_criticas'!$C$3:$J$4739,7,0)&gt;VLOOKUP(B1018,'Oficios_-_pend_criticas'!$C$3:$J$4739,5,0),"X",""))),""),"")</f>
        <v/>
      </c>
      <c r="V1018" s="14" t="str">
        <f ca="1">IFERROR(IF(Q1018=0,IF(VLOOKUP(B1018,'Oficios_-_pend_criticas'!$C$3:$J$4739,5,0)="","",IF(VLOOKUP(B1018,'Oficios_-_pend_criticas'!$C$3:$J$4739,7,0)="",IF(TODAY()&gt;VLOOKUP(B1018,'Oficios_-_pend_criticas'!$C$3:$J$4739,5,0),"X",""),IF(VLOOKUP(B1018,'Oficios_-_pend_criticas'!$C$3:$J$4739,7,0)&gt;VLOOKUP(B1018,'Oficios_-_pend_criticas'!$C$3:$J$4739,5,0),"X",""))),""),"")</f>
        <v/>
      </c>
      <c r="W1018" s="14" t="str">
        <f ca="1">IFERROR(IF(P1018&lt;&gt;"X",IF(Q1018&gt;0,IF(VLOOKUP(B1018,'Oficios_-_pend_criticas'!$C$4:$J$4739,5,0)="","",IF(VLOOKUP(B1018,'Oficios_-_pend_criticas'!$C$4:$J$4739,7,0)="",IF(TODAY()&gt;VLOOKUP(B1018,'Oficios_-_pend_criticas'!$C$4:$J$4739,5,0),"X",""),IF(VLOOKUP(B1018,'Oficios_-_pend_criticas'!$C$4:$J$4739,7,0)&gt;VLOOKUP(B1018,'Oficios_-_pend_criticas'!$C$4:$J$4739,5,0),"X",""))),""),""),"")</f>
        <v/>
      </c>
    </row>
    <row r="1019" spans="1:23" ht="38.25" hidden="1" customHeight="1" x14ac:dyDescent="0.25">
      <c r="A1019" s="9" t="str">
        <f t="shared" si="45"/>
        <v/>
      </c>
      <c r="B1019" s="24" t="s">
        <v>2424</v>
      </c>
      <c r="C1019" s="10" t="e">
        <f>IF(B1019="","",VLOOKUP(B1019,#REF!,6,0))</f>
        <v>#REF!</v>
      </c>
      <c r="D1019" s="12" t="e">
        <f>IF(B1019="","",VLOOKUP(B1019,#REF!,22,0))</f>
        <v>#REF!</v>
      </c>
      <c r="E1019" s="10" t="e">
        <f>IF(B1019="","",VLOOKUP(B1019,Consultas_públicas!$A$376:$G$3879,7,0))</f>
        <v>#N/A</v>
      </c>
      <c r="F1019" s="12" t="s">
        <v>2333</v>
      </c>
      <c r="G1019" s="13">
        <v>43592</v>
      </c>
      <c r="H1019" s="14" t="str">
        <f>IFERROR(IF(VLOOKUP(B1019,'Oficios_-_pend_criticas'!$C$4:$D$4739,2,0)="","","X"),"")</f>
        <v/>
      </c>
      <c r="I1019" s="12"/>
      <c r="J1019" s="13"/>
      <c r="K1019" s="10"/>
      <c r="L1019" s="12" t="str">
        <f>IFERROR(VLOOKUP(B1019,Retorno_da_RFB!$D$3:$I$6388,5,0),"")</f>
        <v>069</v>
      </c>
      <c r="M1019" s="13">
        <f>IFERROR(VLOOKUP(B1019,Retorno_da_RFB!$D$3:$I$6388,6,0),"")</f>
        <v>43600</v>
      </c>
      <c r="N1019" s="10" t="str">
        <f>IFERROR(VLOOKUP(B1019,Retorno_da_RFB!$D$3:$I$6388,3,0),"")</f>
        <v>9030.90.90</v>
      </c>
      <c r="O1019" s="10" t="str">
        <f>IFERROR(VLOOKUP(B1019,Retorno_da_RFB!$D$3:$I$6388,4,0),"")</f>
        <v>Dispositivos do tipo caixa de blindagem eletromagnética, de peso menor que 10kg, com largura compreendida entre 250 a 400mm e comprimento compreendido entre 450 a 600mm, para frequências de operação de até 6,0GHz e isolação maior que 50db,podendo conter ou não antenas, conexões e suportes para acomodação de aparelhos, destinados a ser utilizado para o teste de rádio frequência (RF) de aparelhos portáteis de telefonia celular</v>
      </c>
      <c r="P1019" s="12" t="str">
        <f>IFERROR(IF(N1019="","",IF(VLOOKUP(LEFT(N1019,10),'Universo_BK-BIT'!$A$5:$E$10005,2,0)="","X",VLOOKUP(LEFT(N1019,10),'Universo_BK-BIT'!$A$5:$E$10005,2,0))),"X")</f>
        <v>BIT</v>
      </c>
      <c r="Q1019" s="12">
        <f>IFERROR(IF(P1019="X","",VLOOKUP(LEFT(N1019,10),'Universo_BK-BIT'!$A$5:$E$10005,3,0)),"")</f>
        <v>8</v>
      </c>
      <c r="R1019" s="14" t="e">
        <f t="shared" si="46"/>
        <v>#REF!</v>
      </c>
      <c r="S1019" s="14" t="e">
        <f t="shared" si="47"/>
        <v>#N/A</v>
      </c>
      <c r="T1019" s="14"/>
      <c r="U1019" s="14" t="str">
        <f ca="1">IFERROR(IF(P1019="X",IF(VLOOKUP(B1019,'Oficios_-_pend_criticas'!$C$3:$J$4739,5,0)="","",IF(VLOOKUP(B1019,'Oficios_-_pend_criticas'!$C$3:$J$4739,7,0)="",IF(TODAY()&gt;VLOOKUP(B1019,'Oficios_-_pend_criticas'!$C$3:$J$4739,5,0),"X",""),IF(VLOOKUP(B1019,'Oficios_-_pend_criticas'!$C$3:$J$4739,7,0)&gt;VLOOKUP(B1019,'Oficios_-_pend_criticas'!$C$3:$J$4739,5,0),"X",""))),""),"")</f>
        <v/>
      </c>
      <c r="V1019" s="14" t="str">
        <f ca="1">IFERROR(IF(Q1019=0,IF(VLOOKUP(B1019,'Oficios_-_pend_criticas'!$C$3:$J$4739,5,0)="","",IF(VLOOKUP(B1019,'Oficios_-_pend_criticas'!$C$3:$J$4739,7,0)="",IF(TODAY()&gt;VLOOKUP(B1019,'Oficios_-_pend_criticas'!$C$3:$J$4739,5,0),"X",""),IF(VLOOKUP(B1019,'Oficios_-_pend_criticas'!$C$3:$J$4739,7,0)&gt;VLOOKUP(B1019,'Oficios_-_pend_criticas'!$C$3:$J$4739,5,0),"X",""))),""),"")</f>
        <v/>
      </c>
      <c r="W1019" s="14" t="str">
        <f ca="1">IFERROR(IF(P1019&lt;&gt;"X",IF(Q1019&gt;0,IF(VLOOKUP(B1019,'Oficios_-_pend_criticas'!$C$4:$J$4739,5,0)="","",IF(VLOOKUP(B1019,'Oficios_-_pend_criticas'!$C$4:$J$4739,7,0)="",IF(TODAY()&gt;VLOOKUP(B1019,'Oficios_-_pend_criticas'!$C$4:$J$4739,5,0),"X",""),IF(VLOOKUP(B1019,'Oficios_-_pend_criticas'!$C$4:$J$4739,7,0)&gt;VLOOKUP(B1019,'Oficios_-_pend_criticas'!$C$4:$J$4739,5,0),"X",""))),""),""),"")</f>
        <v/>
      </c>
    </row>
    <row r="1020" spans="1:23" ht="38.25" hidden="1" customHeight="1" x14ac:dyDescent="0.25">
      <c r="A1020" s="9" t="str">
        <f t="shared" si="45"/>
        <v/>
      </c>
      <c r="B1020" s="24" t="s">
        <v>2426</v>
      </c>
      <c r="C1020" s="10" t="e">
        <f>IF(B1020="","",VLOOKUP(B1020,#REF!,6,0))</f>
        <v>#REF!</v>
      </c>
      <c r="D1020" s="12" t="e">
        <f>IF(B1020="","",VLOOKUP(B1020,#REF!,22,0))</f>
        <v>#REF!</v>
      </c>
      <c r="E1020" s="10" t="e">
        <f>IF(B1020="","",VLOOKUP(B1020,Consultas_públicas!$A$376:$G$3879,7,0))</f>
        <v>#N/A</v>
      </c>
      <c r="F1020" s="12" t="s">
        <v>2333</v>
      </c>
      <c r="G1020" s="13">
        <v>43592</v>
      </c>
      <c r="H1020" s="14" t="str">
        <f>IFERROR(IF(VLOOKUP(B1020,'Oficios_-_pend_criticas'!$C$4:$D$4739,2,0)="","","X"),"")</f>
        <v/>
      </c>
      <c r="I1020" s="12"/>
      <c r="J1020" s="13"/>
      <c r="K1020" s="10"/>
      <c r="L1020" s="12" t="str">
        <f>IFERROR(VLOOKUP(B1020,Retorno_da_RFB!$D$3:$I$6388,5,0),"")</f>
        <v>069</v>
      </c>
      <c r="M1020" s="13">
        <f>IFERROR(VLOOKUP(B1020,Retorno_da_RFB!$D$3:$I$6388,6,0),"")</f>
        <v>43600</v>
      </c>
      <c r="N1020" s="10" t="str">
        <f>IFERROR(VLOOKUP(B1020,Retorno_da_RFB!$D$3:$I$6388,3,0),"")</f>
        <v>8481.90.90</v>
      </c>
      <c r="O1020" s="10" t="str">
        <f>IFERROR(VLOOKUP(B1020,Retorno_da_RFB!$D$3:$I$6388,4,0),"")</f>
        <v>Capas da árvore de natal molhada (Tree Cap), é a segunda barreira de vedação em poços de produção de óleo ou gás ou injeção de água ou gás, com a profundidade para operação de projeto até 10.000 pés (3.048m), com tubulação conectada de 2,06 a 5,13 polegadas (de 52,4 a 130,2mm), com pressão de trabalho até 15.000psi (1.034bar) e faixa de temperatura de operação: 0 à 300 F (-18oC à 150oC).</v>
      </c>
      <c r="P1020" s="12" t="str">
        <f>IFERROR(IF(N1020="","",IF(VLOOKUP(LEFT(N1020,10),'Universo_BK-BIT'!$A$5:$E$10005,2,0)="","X",VLOOKUP(LEFT(N1020,10),'Universo_BK-BIT'!$A$5:$E$10005,2,0))),"X")</f>
        <v>BK</v>
      </c>
      <c r="Q1020" s="12">
        <f>IFERROR(IF(P1020="X","",VLOOKUP(LEFT(N1020,10),'Universo_BK-BIT'!$A$5:$E$10005,3,0)),"")</f>
        <v>14</v>
      </c>
      <c r="R1020" s="14" t="e">
        <f t="shared" si="46"/>
        <v>#REF!</v>
      </c>
      <c r="S1020" s="14" t="e">
        <f t="shared" si="47"/>
        <v>#N/A</v>
      </c>
      <c r="T1020" s="14"/>
      <c r="U1020" s="14" t="str">
        <f ca="1">IFERROR(IF(P1020="X",IF(VLOOKUP(B1020,'Oficios_-_pend_criticas'!$C$3:$J$4739,5,0)="","",IF(VLOOKUP(B1020,'Oficios_-_pend_criticas'!$C$3:$J$4739,7,0)="",IF(TODAY()&gt;VLOOKUP(B1020,'Oficios_-_pend_criticas'!$C$3:$J$4739,5,0),"X",""),IF(VLOOKUP(B1020,'Oficios_-_pend_criticas'!$C$3:$J$4739,7,0)&gt;VLOOKUP(B1020,'Oficios_-_pend_criticas'!$C$3:$J$4739,5,0),"X",""))),""),"")</f>
        <v/>
      </c>
      <c r="V1020" s="14" t="str">
        <f ca="1">IFERROR(IF(Q1020=0,IF(VLOOKUP(B1020,'Oficios_-_pend_criticas'!$C$3:$J$4739,5,0)="","",IF(VLOOKUP(B1020,'Oficios_-_pend_criticas'!$C$3:$J$4739,7,0)="",IF(TODAY()&gt;VLOOKUP(B1020,'Oficios_-_pend_criticas'!$C$3:$J$4739,5,0),"X",""),IF(VLOOKUP(B1020,'Oficios_-_pend_criticas'!$C$3:$J$4739,7,0)&gt;VLOOKUP(B1020,'Oficios_-_pend_criticas'!$C$3:$J$4739,5,0),"X",""))),""),"")</f>
        <v/>
      </c>
      <c r="W1020" s="14" t="str">
        <f ca="1">IFERROR(IF(P1020&lt;&gt;"X",IF(Q1020&gt;0,IF(VLOOKUP(B1020,'Oficios_-_pend_criticas'!$C$4:$J$4739,5,0)="","",IF(VLOOKUP(B1020,'Oficios_-_pend_criticas'!$C$4:$J$4739,7,0)="",IF(TODAY()&gt;VLOOKUP(B1020,'Oficios_-_pend_criticas'!$C$4:$J$4739,5,0),"X",""),IF(VLOOKUP(B1020,'Oficios_-_pend_criticas'!$C$4:$J$4739,7,0)&gt;VLOOKUP(B1020,'Oficios_-_pend_criticas'!$C$4:$J$4739,5,0),"X",""))),""),""),"")</f>
        <v/>
      </c>
    </row>
    <row r="1021" spans="1:23" ht="38.25" hidden="1" customHeight="1" x14ac:dyDescent="0.25">
      <c r="A1021" s="9" t="str">
        <f t="shared" si="45"/>
        <v/>
      </c>
      <c r="B1021" s="24" t="s">
        <v>2429</v>
      </c>
      <c r="C1021" s="10" t="e">
        <f>IF(B1021="","",VLOOKUP(B1021,#REF!,6,0))</f>
        <v>#REF!</v>
      </c>
      <c r="D1021" s="12" t="e">
        <f>IF(B1021="","",VLOOKUP(B1021,#REF!,22,0))</f>
        <v>#REF!</v>
      </c>
      <c r="E1021" s="10" t="e">
        <f>IF(B1021="","",VLOOKUP(B1021,Consultas_públicas!$A$376:$G$3879,7,0))</f>
        <v>#N/A</v>
      </c>
      <c r="F1021" s="12" t="s">
        <v>2333</v>
      </c>
      <c r="G1021" s="13">
        <v>43592</v>
      </c>
      <c r="H1021" s="14" t="str">
        <f>IFERROR(IF(VLOOKUP(B1021,'Oficios_-_pend_criticas'!$C$4:$D$4739,2,0)="","","X"),"")</f>
        <v/>
      </c>
      <c r="I1021" s="12"/>
      <c r="J1021" s="13"/>
      <c r="K1021" s="10"/>
      <c r="L1021" s="12" t="str">
        <f>IFERROR(VLOOKUP(B1021,Retorno_da_RFB!$D$3:$I$6388,5,0),"")</f>
        <v>069</v>
      </c>
      <c r="M1021" s="13">
        <f>IFERROR(VLOOKUP(B1021,Retorno_da_RFB!$D$3:$I$6388,6,0),"")</f>
        <v>43600</v>
      </c>
      <c r="N1021" s="10" t="str">
        <f>IFERROR(VLOOKUP(B1021,Retorno_da_RFB!$D$3:$I$6388,3,0),"")</f>
        <v>8531.20.00</v>
      </c>
      <c r="O1021" s="10" t="str">
        <f>IFERROR(VLOOKUP(B1021,Retorno_da_RFB!$D$3:$I$6388,4,0),"")</f>
        <v>Painéis para sinalização visual próprios para dar informações relativas à venda de produtos e serviços ou para entretenimento, sem modulo de diodos emissores de luz (LED), com ou sem conjunto de cabos para interligação dos gabinetes, com ou sem estrutura de suporte, com ou sem fonte de alimentação, acondicionados em caixas próprias para aplicação ou transporte.</v>
      </c>
      <c r="P1021" s="12" t="str">
        <f>IFERROR(IF(N1021="","",IF(VLOOKUP(LEFT(N1021,10),'Universo_BK-BIT'!$A$5:$E$10005,2,0)="","X",VLOOKUP(LEFT(N1021,10),'Universo_BK-BIT'!$A$5:$E$10005,2,0))),"X")</f>
        <v>BIT</v>
      </c>
      <c r="Q1021" s="12">
        <f>IFERROR(IF(P1021="X","",VLOOKUP(LEFT(N1021,10),'Universo_BK-BIT'!$A$5:$E$10005,3,0)),"")</f>
        <v>12</v>
      </c>
      <c r="R1021" s="14" t="e">
        <f t="shared" si="46"/>
        <v>#REF!</v>
      </c>
      <c r="S1021" s="14" t="e">
        <f t="shared" si="47"/>
        <v>#N/A</v>
      </c>
      <c r="T1021" s="14"/>
      <c r="U1021" s="14" t="str">
        <f ca="1">IFERROR(IF(P1021="X",IF(VLOOKUP(B1021,'Oficios_-_pend_criticas'!$C$3:$J$4739,5,0)="","",IF(VLOOKUP(B1021,'Oficios_-_pend_criticas'!$C$3:$J$4739,7,0)="",IF(TODAY()&gt;VLOOKUP(B1021,'Oficios_-_pend_criticas'!$C$3:$J$4739,5,0),"X",""),IF(VLOOKUP(B1021,'Oficios_-_pend_criticas'!$C$3:$J$4739,7,0)&gt;VLOOKUP(B1021,'Oficios_-_pend_criticas'!$C$3:$J$4739,5,0),"X",""))),""),"")</f>
        <v/>
      </c>
      <c r="V1021" s="14" t="str">
        <f ca="1">IFERROR(IF(Q1021=0,IF(VLOOKUP(B1021,'Oficios_-_pend_criticas'!$C$3:$J$4739,5,0)="","",IF(VLOOKUP(B1021,'Oficios_-_pend_criticas'!$C$3:$J$4739,7,0)="",IF(TODAY()&gt;VLOOKUP(B1021,'Oficios_-_pend_criticas'!$C$3:$J$4739,5,0),"X",""),IF(VLOOKUP(B1021,'Oficios_-_pend_criticas'!$C$3:$J$4739,7,0)&gt;VLOOKUP(B1021,'Oficios_-_pend_criticas'!$C$3:$J$4739,5,0),"X",""))),""),"")</f>
        <v/>
      </c>
      <c r="W1021" s="14" t="str">
        <f ca="1">IFERROR(IF(P1021&lt;&gt;"X",IF(Q1021&gt;0,IF(VLOOKUP(B1021,'Oficios_-_pend_criticas'!$C$4:$J$4739,5,0)="","",IF(VLOOKUP(B1021,'Oficios_-_pend_criticas'!$C$4:$J$4739,7,0)="",IF(TODAY()&gt;VLOOKUP(B1021,'Oficios_-_pend_criticas'!$C$4:$J$4739,5,0),"X",""),IF(VLOOKUP(B1021,'Oficios_-_pend_criticas'!$C$4:$J$4739,7,0)&gt;VLOOKUP(B1021,'Oficios_-_pend_criticas'!$C$4:$J$4739,5,0),"X",""))),""),""),"")</f>
        <v/>
      </c>
    </row>
    <row r="1022" spans="1:23" ht="38.25" hidden="1" customHeight="1" x14ac:dyDescent="0.25">
      <c r="A1022" s="9" t="str">
        <f t="shared" si="45"/>
        <v/>
      </c>
      <c r="B1022" s="24" t="s">
        <v>2432</v>
      </c>
      <c r="C1022" s="10" t="e">
        <f>IF(B1022="","",VLOOKUP(B1022,#REF!,6,0))</f>
        <v>#REF!</v>
      </c>
      <c r="D1022" s="12" t="e">
        <f>IF(B1022="","",VLOOKUP(B1022,#REF!,22,0))</f>
        <v>#REF!</v>
      </c>
      <c r="E1022" s="10" t="e">
        <f>IF(B1022="","",VLOOKUP(B1022,Consultas_públicas!$A$376:$G$3879,7,0))</f>
        <v>#N/A</v>
      </c>
      <c r="F1022" s="12" t="s">
        <v>2333</v>
      </c>
      <c r="G1022" s="13">
        <v>43592</v>
      </c>
      <c r="H1022" s="14" t="str">
        <f>IFERROR(IF(VLOOKUP(B1022,'Oficios_-_pend_criticas'!$C$4:$D$4739,2,0)="","","X"),"")</f>
        <v/>
      </c>
      <c r="I1022" s="12"/>
      <c r="J1022" s="13"/>
      <c r="K1022" s="10"/>
      <c r="L1022" s="12" t="str">
        <f>IFERROR(VLOOKUP(B1022,Retorno_da_RFB!$D$3:$I$6388,5,0),"")</f>
        <v>069</v>
      </c>
      <c r="M1022" s="13">
        <f>IFERROR(VLOOKUP(B1022,Retorno_da_RFB!$D$3:$I$6388,6,0),"")</f>
        <v>43600</v>
      </c>
      <c r="N1022" s="10" t="str">
        <f>IFERROR(VLOOKUP(B1022,Retorno_da_RFB!$D$3:$I$6388,3,0),"")</f>
        <v>8460.19.00</v>
      </c>
      <c r="O1022" s="10" t="str">
        <f>IFERROR(VLOOKUP(B1022,Retorno_da_RFB!$D$3:$I$6388,4,0),"")</f>
        <v>Retificadoras de superfícies com eixo vertical e mesa giratória, para produção e acabamento final de peças com superfícies planas e paralelas, dotadas de: sistema de controle de retificação, com exibição dos valores de alimentação e velocidade da máquina e monitoramento do processo de retificação; mesa giratória com velocidade variável; Eixo de retificação, com motor de 20 HP com velocidade variável e rolamentos de precisão; sistema integral de coleta de condensação do ar, para remoção de partículas condensadas do ar na área de trabalho; sistema de refrigeração, com sistema de filtragem independente; e gerador de pulso manual.</v>
      </c>
      <c r="P1022" s="12" t="str">
        <f>IFERROR(IF(N1022="","",IF(VLOOKUP(LEFT(N1022,10),'Universo_BK-BIT'!$A$5:$E$10005,2,0)="","X",VLOOKUP(LEFT(N1022,10),'Universo_BK-BIT'!$A$5:$E$10005,2,0))),"X")</f>
        <v>BK</v>
      </c>
      <c r="Q1022" s="12">
        <f>IFERROR(IF(P1022="X","",VLOOKUP(LEFT(N1022,10),'Universo_BK-BIT'!$A$5:$E$10005,3,0)),"")</f>
        <v>14</v>
      </c>
      <c r="R1022" s="14" t="e">
        <f t="shared" si="46"/>
        <v>#REF!</v>
      </c>
      <c r="S1022" s="14" t="e">
        <f t="shared" si="47"/>
        <v>#N/A</v>
      </c>
      <c r="T1022" s="14"/>
      <c r="U1022" s="14" t="str">
        <f ca="1">IFERROR(IF(P1022="X",IF(VLOOKUP(B1022,'Oficios_-_pend_criticas'!$C$3:$J$4739,5,0)="","",IF(VLOOKUP(B1022,'Oficios_-_pend_criticas'!$C$3:$J$4739,7,0)="",IF(TODAY()&gt;VLOOKUP(B1022,'Oficios_-_pend_criticas'!$C$3:$J$4739,5,0),"X",""),IF(VLOOKUP(B1022,'Oficios_-_pend_criticas'!$C$3:$J$4739,7,0)&gt;VLOOKUP(B1022,'Oficios_-_pend_criticas'!$C$3:$J$4739,5,0),"X",""))),""),"")</f>
        <v/>
      </c>
      <c r="V1022" s="14" t="str">
        <f ca="1">IFERROR(IF(Q1022=0,IF(VLOOKUP(B1022,'Oficios_-_pend_criticas'!$C$3:$J$4739,5,0)="","",IF(VLOOKUP(B1022,'Oficios_-_pend_criticas'!$C$3:$J$4739,7,0)="",IF(TODAY()&gt;VLOOKUP(B1022,'Oficios_-_pend_criticas'!$C$3:$J$4739,5,0),"X",""),IF(VLOOKUP(B1022,'Oficios_-_pend_criticas'!$C$3:$J$4739,7,0)&gt;VLOOKUP(B1022,'Oficios_-_pend_criticas'!$C$3:$J$4739,5,0),"X",""))),""),"")</f>
        <v/>
      </c>
      <c r="W1022" s="14" t="str">
        <f ca="1">IFERROR(IF(P1022&lt;&gt;"X",IF(Q1022&gt;0,IF(VLOOKUP(B1022,'Oficios_-_pend_criticas'!$C$4:$J$4739,5,0)="","",IF(VLOOKUP(B1022,'Oficios_-_pend_criticas'!$C$4:$J$4739,7,0)="",IF(TODAY()&gt;VLOOKUP(B1022,'Oficios_-_pend_criticas'!$C$4:$J$4739,5,0),"X",""),IF(VLOOKUP(B1022,'Oficios_-_pend_criticas'!$C$4:$J$4739,7,0)&gt;VLOOKUP(B1022,'Oficios_-_pend_criticas'!$C$4:$J$4739,5,0),"X",""))),""),""),"")</f>
        <v/>
      </c>
    </row>
    <row r="1023" spans="1:23" ht="38.25" hidden="1" customHeight="1" x14ac:dyDescent="0.25">
      <c r="A1023" s="9" t="str">
        <f t="shared" si="45"/>
        <v/>
      </c>
      <c r="B1023" s="24" t="s">
        <v>2434</v>
      </c>
      <c r="C1023" s="10" t="e">
        <f>IF(B1023="","",VLOOKUP(B1023,#REF!,6,0))</f>
        <v>#REF!</v>
      </c>
      <c r="D1023" s="12" t="e">
        <f>IF(B1023="","",VLOOKUP(B1023,#REF!,22,0))</f>
        <v>#REF!</v>
      </c>
      <c r="E1023" s="10" t="e">
        <f>IF(B1023="","",VLOOKUP(B1023,Consultas_públicas!$A$376:$G$3879,7,0))</f>
        <v>#N/A</v>
      </c>
      <c r="F1023" s="12" t="s">
        <v>2333</v>
      </c>
      <c r="G1023" s="13">
        <v>43592</v>
      </c>
      <c r="H1023" s="14" t="str">
        <f>IFERROR(IF(VLOOKUP(B1023,'Oficios_-_pend_criticas'!$C$4:$D$4739,2,0)="","","X"),"")</f>
        <v/>
      </c>
      <c r="I1023" s="12"/>
      <c r="J1023" s="13"/>
      <c r="K1023" s="10"/>
      <c r="L1023" s="12" t="str">
        <f>IFERROR(VLOOKUP(B1023,Retorno_da_RFB!$D$3:$I$6388,5,0),"")</f>
        <v>069</v>
      </c>
      <c r="M1023" s="13">
        <f>IFERROR(VLOOKUP(B1023,Retorno_da_RFB!$D$3:$I$6388,6,0),"")</f>
        <v>43600</v>
      </c>
      <c r="N1023" s="10" t="str">
        <f>IFERROR(VLOOKUP(B1023,Retorno_da_RFB!$D$3:$I$6388,3,0),"")</f>
        <v>8458.11.99</v>
      </c>
      <c r="O1023" s="10" t="str">
        <f>IFERROR(VLOOKUP(B1023,Retorno_da_RFB!$D$3:$I$6388,4,0),"")</f>
        <v>Tornos automáticos horizontais especiais, com Comando Numérico Computadorizado (CNC), desenvolvido para alta produtividade e precisão de pinos esféricos utilizados em juntas esféricas de terminais de direção, com carga e descarga automática de peças, dois cabeçotes porta-ferramentas, um deles com torre de 14 posições de ferramentas e movimentado por dois eixos lineares programáveis, o outro com 2 posições de ferramentas movimentado por 3 eixos programáveis, sendo dois lineares e um rotacional, além de um quarto eixo não programável de ajuste manual no setup, carro do contra ponto com eixo programável, fuso motor com potência 100/40%: 20/27kW, torque: 105/140Nm, velocidade máx. de 6.000rpm.</v>
      </c>
      <c r="P1023" s="12" t="str">
        <f>IFERROR(IF(N1023="","",IF(VLOOKUP(LEFT(N1023,10),'Universo_BK-BIT'!$A$5:$E$10005,2,0)="","X",VLOOKUP(LEFT(N1023,10),'Universo_BK-BIT'!$A$5:$E$10005,2,0))),"X")</f>
        <v>BK</v>
      </c>
      <c r="Q1023" s="12">
        <f>IFERROR(IF(P1023="X","",VLOOKUP(LEFT(N1023,10),'Universo_BK-BIT'!$A$5:$E$10005,3,0)),"")</f>
        <v>14</v>
      </c>
      <c r="R1023" s="14" t="e">
        <f t="shared" si="46"/>
        <v>#REF!</v>
      </c>
      <c r="S1023" s="14" t="e">
        <f t="shared" si="47"/>
        <v>#N/A</v>
      </c>
      <c r="T1023" s="14"/>
      <c r="U1023" s="14" t="str">
        <f ca="1">IFERROR(IF(P1023="X",IF(VLOOKUP(B1023,'Oficios_-_pend_criticas'!$C$3:$J$4739,5,0)="","",IF(VLOOKUP(B1023,'Oficios_-_pend_criticas'!$C$3:$J$4739,7,0)="",IF(TODAY()&gt;VLOOKUP(B1023,'Oficios_-_pend_criticas'!$C$3:$J$4739,5,0),"X",""),IF(VLOOKUP(B1023,'Oficios_-_pend_criticas'!$C$3:$J$4739,7,0)&gt;VLOOKUP(B1023,'Oficios_-_pend_criticas'!$C$3:$J$4739,5,0),"X",""))),""),"")</f>
        <v/>
      </c>
      <c r="V1023" s="14" t="str">
        <f ca="1">IFERROR(IF(Q1023=0,IF(VLOOKUP(B1023,'Oficios_-_pend_criticas'!$C$3:$J$4739,5,0)="","",IF(VLOOKUP(B1023,'Oficios_-_pend_criticas'!$C$3:$J$4739,7,0)="",IF(TODAY()&gt;VLOOKUP(B1023,'Oficios_-_pend_criticas'!$C$3:$J$4739,5,0),"X",""),IF(VLOOKUP(B1023,'Oficios_-_pend_criticas'!$C$3:$J$4739,7,0)&gt;VLOOKUP(B1023,'Oficios_-_pend_criticas'!$C$3:$J$4739,5,0),"X",""))),""),"")</f>
        <v/>
      </c>
      <c r="W1023" s="14" t="str">
        <f ca="1">IFERROR(IF(P1023&lt;&gt;"X",IF(Q1023&gt;0,IF(VLOOKUP(B1023,'Oficios_-_pend_criticas'!$C$4:$J$4739,5,0)="","",IF(VLOOKUP(B1023,'Oficios_-_pend_criticas'!$C$4:$J$4739,7,0)="",IF(TODAY()&gt;VLOOKUP(B1023,'Oficios_-_pend_criticas'!$C$4:$J$4739,5,0),"X",""),IF(VLOOKUP(B1023,'Oficios_-_pend_criticas'!$C$4:$J$4739,7,0)&gt;VLOOKUP(B1023,'Oficios_-_pend_criticas'!$C$4:$J$4739,5,0),"X",""))),""),""),"")</f>
        <v/>
      </c>
    </row>
    <row r="1024" spans="1:23" ht="38.25" hidden="1" customHeight="1" x14ac:dyDescent="0.25">
      <c r="A1024" s="9" t="str">
        <f t="shared" si="45"/>
        <v/>
      </c>
      <c r="B1024" s="24" t="s">
        <v>2436</v>
      </c>
      <c r="C1024" s="10" t="e">
        <f>IF(B1024="","",VLOOKUP(B1024,#REF!,6,0))</f>
        <v>#REF!</v>
      </c>
      <c r="D1024" s="12" t="e">
        <f>IF(B1024="","",VLOOKUP(B1024,#REF!,22,0))</f>
        <v>#REF!</v>
      </c>
      <c r="E1024" s="10" t="e">
        <f>IF(B1024="","",VLOOKUP(B1024,Consultas_públicas!$A$376:$G$3879,7,0))</f>
        <v>#N/A</v>
      </c>
      <c r="F1024" s="12" t="s">
        <v>2333</v>
      </c>
      <c r="G1024" s="13">
        <v>43592</v>
      </c>
      <c r="H1024" s="14" t="str">
        <f>IFERROR(IF(VLOOKUP(B1024,'Oficios_-_pend_criticas'!$C$4:$D$4739,2,0)="","","X"),"")</f>
        <v/>
      </c>
      <c r="I1024" s="12"/>
      <c r="J1024" s="13"/>
      <c r="K1024" s="10"/>
      <c r="L1024" s="12" t="str">
        <f>IFERROR(VLOOKUP(B1024,Retorno_da_RFB!$D$3:$I$6388,5,0),"")</f>
        <v>069</v>
      </c>
      <c r="M1024" s="13">
        <f>IFERROR(VLOOKUP(B1024,Retorno_da_RFB!$D$3:$I$6388,6,0),"")</f>
        <v>43600</v>
      </c>
      <c r="N1024" s="10" t="str">
        <f>IFERROR(VLOOKUP(B1024,Retorno_da_RFB!$D$3:$I$6388,3,0),"")</f>
        <v>8473.40.90</v>
      </c>
      <c r="O1024" s="10" t="str">
        <f>IFERROR(VLOOKUP(B1024,Retorno_da_RFB!$D$3:$I$6388,4,0),"")</f>
        <v>Módulos de entrada com dispositivos eletromecânicos, sem capacidade de operação autônoma, para serem acoplados em máquina para classificar, contar e verificar a autenticidade de papel-moeda, com a função de validar a autenticidade, a denominação e a qualidade das cédulas em papel-moeda, com capacidade de realizar a diferenciação entre cédulas verdadeiras e falsas, entre cédulas boas e ruins para recirculação, com velocidade de processamento igual ou inferior a 33 cédulas por segundo, com sistema de alimentação continua e compartimento individual que abre e fecha de forma automática, com capacidade igual ou inferior a 4.000 cédulas, com conjuntos de sensores em bloco unificados para a detecção de imagem com câmera colorida RGB e infra vermelho com resolução de 0,2 x 0,2mm² (125dpi), e de sensor de espessura que utilize 24 faixas de medição por ultrassom numa resolução de 2,0 x 3,4mm², configurável para reconhecer denominações de diferentes países, com capacidade de extrair e armazenar o número de série da cédula, próprios para integração a máquinas automatizadoras de operações bancárias.</v>
      </c>
      <c r="P1024" s="12" t="str">
        <f>IFERROR(IF(N1024="","",IF(VLOOKUP(LEFT(N1024,10),'Universo_BK-BIT'!$A$5:$E$10005,2,0)="","X",VLOOKUP(LEFT(N1024,10),'Universo_BK-BIT'!$A$5:$E$10005,2,0))),"X")</f>
        <v>BIT</v>
      </c>
      <c r="Q1024" s="12">
        <f>IFERROR(IF(P1024="X","",VLOOKUP(LEFT(N1024,10),'Universo_BK-BIT'!$A$5:$E$10005,3,0)),"")</f>
        <v>8</v>
      </c>
      <c r="R1024" s="14" t="e">
        <f t="shared" si="46"/>
        <v>#REF!</v>
      </c>
      <c r="S1024" s="14" t="e">
        <f t="shared" si="47"/>
        <v>#N/A</v>
      </c>
      <c r="T1024" s="14"/>
      <c r="U1024" s="14" t="str">
        <f ca="1">IFERROR(IF(P1024="X",IF(VLOOKUP(B1024,'Oficios_-_pend_criticas'!$C$3:$J$4739,5,0)="","",IF(VLOOKUP(B1024,'Oficios_-_pend_criticas'!$C$3:$J$4739,7,0)="",IF(TODAY()&gt;VLOOKUP(B1024,'Oficios_-_pend_criticas'!$C$3:$J$4739,5,0),"X",""),IF(VLOOKUP(B1024,'Oficios_-_pend_criticas'!$C$3:$J$4739,7,0)&gt;VLOOKUP(B1024,'Oficios_-_pend_criticas'!$C$3:$J$4739,5,0),"X",""))),""),"")</f>
        <v/>
      </c>
      <c r="V1024" s="14" t="str">
        <f ca="1">IFERROR(IF(Q1024=0,IF(VLOOKUP(B1024,'Oficios_-_pend_criticas'!$C$3:$J$4739,5,0)="","",IF(VLOOKUP(B1024,'Oficios_-_pend_criticas'!$C$3:$J$4739,7,0)="",IF(TODAY()&gt;VLOOKUP(B1024,'Oficios_-_pend_criticas'!$C$3:$J$4739,5,0),"X",""),IF(VLOOKUP(B1024,'Oficios_-_pend_criticas'!$C$3:$J$4739,7,0)&gt;VLOOKUP(B1024,'Oficios_-_pend_criticas'!$C$3:$J$4739,5,0),"X",""))),""),"")</f>
        <v/>
      </c>
      <c r="W1024" s="14" t="str">
        <f ca="1">IFERROR(IF(P1024&lt;&gt;"X",IF(Q1024&gt;0,IF(VLOOKUP(B1024,'Oficios_-_pend_criticas'!$C$4:$J$4739,5,0)="","",IF(VLOOKUP(B1024,'Oficios_-_pend_criticas'!$C$4:$J$4739,7,0)="",IF(TODAY()&gt;VLOOKUP(B1024,'Oficios_-_pend_criticas'!$C$4:$J$4739,5,0),"X",""),IF(VLOOKUP(B1024,'Oficios_-_pend_criticas'!$C$4:$J$4739,7,0)&gt;VLOOKUP(B1024,'Oficios_-_pend_criticas'!$C$4:$J$4739,5,0),"X",""))),""),""),"")</f>
        <v/>
      </c>
    </row>
    <row r="1025" spans="1:23" ht="38.25" hidden="1" customHeight="1" x14ac:dyDescent="0.25">
      <c r="A1025" s="9" t="str">
        <f t="shared" si="45"/>
        <v/>
      </c>
      <c r="B1025" s="24" t="s">
        <v>2439</v>
      </c>
      <c r="C1025" s="10" t="e">
        <f>IF(B1025="","",VLOOKUP(B1025,#REF!,6,0))</f>
        <v>#REF!</v>
      </c>
      <c r="D1025" s="12" t="e">
        <f>IF(B1025="","",VLOOKUP(B1025,#REF!,22,0))</f>
        <v>#REF!</v>
      </c>
      <c r="E1025" s="10" t="e">
        <f>IF(B1025="","",VLOOKUP(B1025,Consultas_públicas!$A$376:$G$3879,7,0))</f>
        <v>#N/A</v>
      </c>
      <c r="F1025" s="12" t="s">
        <v>2333</v>
      </c>
      <c r="G1025" s="13">
        <v>43592</v>
      </c>
      <c r="H1025" s="14" t="str">
        <f>IFERROR(IF(VLOOKUP(B1025,'Oficios_-_pend_criticas'!$C$4:$D$4739,2,0)="","","X"),"")</f>
        <v/>
      </c>
      <c r="I1025" s="12"/>
      <c r="J1025" s="13"/>
      <c r="K1025" s="10"/>
      <c r="L1025" s="12" t="str">
        <f>IFERROR(VLOOKUP(B1025,Retorno_da_RFB!$D$3:$I$6388,5,0),"")</f>
        <v>069</v>
      </c>
      <c r="M1025" s="13">
        <f>IFERROR(VLOOKUP(B1025,Retorno_da_RFB!$D$3:$I$6388,6,0),"")</f>
        <v>43600</v>
      </c>
      <c r="N1025" s="10" t="str">
        <f>IFERROR(VLOOKUP(B1025,Retorno_da_RFB!$D$3:$I$6388,3,0),"")</f>
        <v>9402.90.20</v>
      </c>
      <c r="O1025" s="10" t="str">
        <f>IFERROR(VLOOKUP(B1025,Retorno_da_RFB!$D$3:$I$6388,4,0),"")</f>
        <v>Camas hospitalares, com pintura eletrostática, altura do leito ajustável entre 32cm de altura mínima e 76cm de altura máxima, com 4 motores individuais, com comandos com indicadores gráficos que ilustram os movimentos, acionamento do trendelemburg e seu reverso por sistema elétrico com um ângulo de inclinação de 12 graus, com comando para posição RCP acionado através de um único botão ou através de alavanca ao lado da cama, com cabeceira e peseira removíveis, com sistema de freios com 3 posições (travar, rodas livres e direção), com bateria integrada, selada e recarregável.</v>
      </c>
      <c r="P1025" s="12" t="str">
        <f>IFERROR(IF(N1025="","",IF(VLOOKUP(LEFT(N1025,10),'Universo_BK-BIT'!$A$5:$E$10005,2,0)="","X",VLOOKUP(LEFT(N1025,10),'Universo_BK-BIT'!$A$5:$E$10005,2,0))),"X")</f>
        <v>BK</v>
      </c>
      <c r="Q1025" s="12">
        <f>IFERROR(IF(P1025="X","",VLOOKUP(LEFT(N1025,10),'Universo_BK-BIT'!$A$5:$E$10005,3,0)),"")</f>
        <v>14</v>
      </c>
      <c r="R1025" s="14" t="e">
        <f t="shared" si="46"/>
        <v>#REF!</v>
      </c>
      <c r="S1025" s="14" t="e">
        <f t="shared" si="47"/>
        <v>#N/A</v>
      </c>
      <c r="T1025" s="14"/>
      <c r="U1025" s="14" t="str">
        <f ca="1">IFERROR(IF(P1025="X",IF(VLOOKUP(B1025,'Oficios_-_pend_criticas'!$C$3:$J$4739,5,0)="","",IF(VLOOKUP(B1025,'Oficios_-_pend_criticas'!$C$3:$J$4739,7,0)="",IF(TODAY()&gt;VLOOKUP(B1025,'Oficios_-_pend_criticas'!$C$3:$J$4739,5,0),"X",""),IF(VLOOKUP(B1025,'Oficios_-_pend_criticas'!$C$3:$J$4739,7,0)&gt;VLOOKUP(B1025,'Oficios_-_pend_criticas'!$C$3:$J$4739,5,0),"X",""))),""),"")</f>
        <v/>
      </c>
      <c r="V1025" s="14" t="str">
        <f ca="1">IFERROR(IF(Q1025=0,IF(VLOOKUP(B1025,'Oficios_-_pend_criticas'!$C$3:$J$4739,5,0)="","",IF(VLOOKUP(B1025,'Oficios_-_pend_criticas'!$C$3:$J$4739,7,0)="",IF(TODAY()&gt;VLOOKUP(B1025,'Oficios_-_pend_criticas'!$C$3:$J$4739,5,0),"X",""),IF(VLOOKUP(B1025,'Oficios_-_pend_criticas'!$C$3:$J$4739,7,0)&gt;VLOOKUP(B1025,'Oficios_-_pend_criticas'!$C$3:$J$4739,5,0),"X",""))),""),"")</f>
        <v/>
      </c>
      <c r="W1025" s="14" t="str">
        <f ca="1">IFERROR(IF(P1025&lt;&gt;"X",IF(Q1025&gt;0,IF(VLOOKUP(B1025,'Oficios_-_pend_criticas'!$C$4:$J$4739,5,0)="","",IF(VLOOKUP(B1025,'Oficios_-_pend_criticas'!$C$4:$J$4739,7,0)="",IF(TODAY()&gt;VLOOKUP(B1025,'Oficios_-_pend_criticas'!$C$4:$J$4739,5,0),"X",""),IF(VLOOKUP(B1025,'Oficios_-_pend_criticas'!$C$4:$J$4739,7,0)&gt;VLOOKUP(B1025,'Oficios_-_pend_criticas'!$C$4:$J$4739,5,0),"X",""))),""),""),"")</f>
        <v/>
      </c>
    </row>
    <row r="1026" spans="1:23" ht="38.25" hidden="1" customHeight="1" x14ac:dyDescent="0.25">
      <c r="A1026" s="9" t="str">
        <f t="shared" si="45"/>
        <v/>
      </c>
      <c r="B1026" s="24" t="s">
        <v>2442</v>
      </c>
      <c r="C1026" s="10" t="e">
        <f>IF(B1026="","",VLOOKUP(B1026,#REF!,6,0))</f>
        <v>#REF!</v>
      </c>
      <c r="D1026" s="12" t="e">
        <f>IF(B1026="","",VLOOKUP(B1026,#REF!,22,0))</f>
        <v>#REF!</v>
      </c>
      <c r="E1026" s="10" t="e">
        <f>IF(B1026="","",VLOOKUP(B1026,Consultas_públicas!$A$376:$G$3879,7,0))</f>
        <v>#N/A</v>
      </c>
      <c r="F1026" s="12" t="s">
        <v>2333</v>
      </c>
      <c r="G1026" s="13">
        <v>43592</v>
      </c>
      <c r="H1026" s="14" t="str">
        <f>IFERROR(IF(VLOOKUP(B1026,'Oficios_-_pend_criticas'!$C$4:$D$4739,2,0)="","","X"),"")</f>
        <v/>
      </c>
      <c r="I1026" s="12"/>
      <c r="J1026" s="13"/>
      <c r="K1026" s="10"/>
      <c r="L1026" s="12" t="str">
        <f>IFERROR(VLOOKUP(B1026,Retorno_da_RFB!$D$3:$I$6388,5,0),"")</f>
        <v>069</v>
      </c>
      <c r="M1026" s="13">
        <f>IFERROR(VLOOKUP(B1026,Retorno_da_RFB!$D$3:$I$6388,6,0),"")</f>
        <v>43600</v>
      </c>
      <c r="N1026" s="10" t="str">
        <f>IFERROR(VLOOKUP(B1026,Retorno_da_RFB!$D$3:$I$6388,3,0),"")</f>
        <v>9402.90.20</v>
      </c>
      <c r="O1026" s="10" t="str">
        <f>IFERROR(VLOOKUP(B1026,Retorno_da_RFB!$D$3:$I$6388,4,0),"")</f>
        <v>Camas hospitalares mecânicas com movimentos por meio de 3 manivelas, com pintura eletrostática e altura do leito ajustável entre 44 cm de altura mínima e 78 cm de altura máxima, com elevação “fowler” até 65° e inclinação do plano das pernas de 30°; com cabeceira e peseira removíveis, em polipropileno e possuem mecanismo com travas; com estrado do leito composto por 4 seções; com 4 protetores de parede laterais.</v>
      </c>
      <c r="P1026" s="12" t="str">
        <f>IFERROR(IF(N1026="","",IF(VLOOKUP(LEFT(N1026,10),'Universo_BK-BIT'!$A$5:$E$10005,2,0)="","X",VLOOKUP(LEFT(N1026,10),'Universo_BK-BIT'!$A$5:$E$10005,2,0))),"X")</f>
        <v>BK</v>
      </c>
      <c r="Q1026" s="12">
        <f>IFERROR(IF(P1026="X","",VLOOKUP(LEFT(N1026,10),'Universo_BK-BIT'!$A$5:$E$10005,3,0)),"")</f>
        <v>14</v>
      </c>
      <c r="R1026" s="14" t="e">
        <f t="shared" si="46"/>
        <v>#REF!</v>
      </c>
      <c r="S1026" s="14" t="e">
        <f t="shared" si="47"/>
        <v>#N/A</v>
      </c>
      <c r="T1026" s="14"/>
      <c r="U1026" s="14" t="str">
        <f ca="1">IFERROR(IF(P1026="X",IF(VLOOKUP(B1026,'Oficios_-_pend_criticas'!$C$3:$J$4739,5,0)="","",IF(VLOOKUP(B1026,'Oficios_-_pend_criticas'!$C$3:$J$4739,7,0)="",IF(TODAY()&gt;VLOOKUP(B1026,'Oficios_-_pend_criticas'!$C$3:$J$4739,5,0),"X",""),IF(VLOOKUP(B1026,'Oficios_-_pend_criticas'!$C$3:$J$4739,7,0)&gt;VLOOKUP(B1026,'Oficios_-_pend_criticas'!$C$3:$J$4739,5,0),"X",""))),""),"")</f>
        <v/>
      </c>
      <c r="V1026" s="14" t="str">
        <f ca="1">IFERROR(IF(Q1026=0,IF(VLOOKUP(B1026,'Oficios_-_pend_criticas'!$C$3:$J$4739,5,0)="","",IF(VLOOKUP(B1026,'Oficios_-_pend_criticas'!$C$3:$J$4739,7,0)="",IF(TODAY()&gt;VLOOKUP(B1026,'Oficios_-_pend_criticas'!$C$3:$J$4739,5,0),"X",""),IF(VLOOKUP(B1026,'Oficios_-_pend_criticas'!$C$3:$J$4739,7,0)&gt;VLOOKUP(B1026,'Oficios_-_pend_criticas'!$C$3:$J$4739,5,0),"X",""))),""),"")</f>
        <v/>
      </c>
      <c r="W1026" s="14" t="str">
        <f ca="1">IFERROR(IF(P1026&lt;&gt;"X",IF(Q1026&gt;0,IF(VLOOKUP(B1026,'Oficios_-_pend_criticas'!$C$4:$J$4739,5,0)="","",IF(VLOOKUP(B1026,'Oficios_-_pend_criticas'!$C$4:$J$4739,7,0)="",IF(TODAY()&gt;VLOOKUP(B1026,'Oficios_-_pend_criticas'!$C$4:$J$4739,5,0),"X",""),IF(VLOOKUP(B1026,'Oficios_-_pend_criticas'!$C$4:$J$4739,7,0)&gt;VLOOKUP(B1026,'Oficios_-_pend_criticas'!$C$4:$J$4739,5,0),"X",""))),""),""),"")</f>
        <v/>
      </c>
    </row>
    <row r="1027" spans="1:23" ht="38.25" hidden="1" customHeight="1" x14ac:dyDescent="0.25">
      <c r="A1027" s="9" t="str">
        <f t="shared" ref="A1027:A1090" si="48">IF(COUNTIF(B:B,B1027)&gt;1,"X","")</f>
        <v/>
      </c>
      <c r="B1027" s="24" t="s">
        <v>2444</v>
      </c>
      <c r="C1027" s="10" t="e">
        <f>IF(B1027="","",VLOOKUP(B1027,#REF!,6,0))</f>
        <v>#REF!</v>
      </c>
      <c r="D1027" s="12" t="e">
        <f>IF(B1027="","",VLOOKUP(B1027,#REF!,22,0))</f>
        <v>#REF!</v>
      </c>
      <c r="E1027" s="10" t="e">
        <f>IF(B1027="","",VLOOKUP(B1027,Consultas_públicas!$A$376:$G$3879,7,0))</f>
        <v>#N/A</v>
      </c>
      <c r="F1027" s="12" t="s">
        <v>2333</v>
      </c>
      <c r="G1027" s="13">
        <v>43592</v>
      </c>
      <c r="H1027" s="14" t="str">
        <f>IFERROR(IF(VLOOKUP(B1027,'Oficios_-_pend_criticas'!$C$4:$D$4739,2,0)="","","X"),"")</f>
        <v/>
      </c>
      <c r="I1027" s="12"/>
      <c r="J1027" s="13"/>
      <c r="K1027" s="10"/>
      <c r="L1027" s="12" t="str">
        <f>IFERROR(VLOOKUP(B1027,Retorno_da_RFB!$D$3:$I$6388,5,0),"")</f>
        <v>069</v>
      </c>
      <c r="M1027" s="13">
        <f>IFERROR(VLOOKUP(B1027,Retorno_da_RFB!$D$3:$I$6388,6,0),"")</f>
        <v>43600</v>
      </c>
      <c r="N1027" s="10" t="str">
        <f>IFERROR(VLOOKUP(B1027,Retorno_da_RFB!$D$3:$I$6388,3,0),"")</f>
        <v>9402.90.20</v>
      </c>
      <c r="O1027" s="10" t="str">
        <f>IFERROR(VLOOKUP(B1027,Retorno_da_RFB!$D$3:$I$6388,4,0),"")</f>
        <v>Camas hospitalares com rodízios de 125mm de travamento central único, estrados removíveis em ABS, comprimento padrão de 219cm, com extensor incorporado podendo atingir 239cm, com 4 motores individuais, com ganchos para bolsas de urina e trilho para cinta em ambos os lados da cama, com quatro soquetes para acessórios, com peseira e cabeceira removíveis, com amortecedores de parede giratórios na parte da cabeça e dos pés e “trendelenburg” e reverso com inclinação até 14 graus, liberação rápida do encosto manual de RCP, elevação de pé / panturrilha manual, carga de trabalho seguro de 250kg.</v>
      </c>
      <c r="P1027" s="12" t="str">
        <f>IFERROR(IF(N1027="","",IF(VLOOKUP(LEFT(N1027,10),'Universo_BK-BIT'!$A$5:$E$10005,2,0)="","X",VLOOKUP(LEFT(N1027,10),'Universo_BK-BIT'!$A$5:$E$10005,2,0))),"X")</f>
        <v>BK</v>
      </c>
      <c r="Q1027" s="12">
        <f>IFERROR(IF(P1027="X","",VLOOKUP(LEFT(N1027,10),'Universo_BK-BIT'!$A$5:$E$10005,3,0)),"")</f>
        <v>14</v>
      </c>
      <c r="R1027" s="14" t="e">
        <f t="shared" ref="R1027:R1090" si="49">IF(N1027="","",IF(LEFT(N1027,10)=LEFT(D1027,10),"","X"))</f>
        <v>#REF!</v>
      </c>
      <c r="S1027" s="14" t="e">
        <f t="shared" ref="S1027:S1090" si="50">IF(O1027="","",IF(LEN(O1027)&lt;=LEN(E1027)+2,IF(LEN(O1027)&gt;=LEN(E1027)-2,"","X"),"X"))</f>
        <v>#N/A</v>
      </c>
      <c r="T1027" s="14"/>
      <c r="U1027" s="14" t="str">
        <f ca="1">IFERROR(IF(P1027="X",IF(VLOOKUP(B1027,'Oficios_-_pend_criticas'!$C$3:$J$4739,5,0)="","",IF(VLOOKUP(B1027,'Oficios_-_pend_criticas'!$C$3:$J$4739,7,0)="",IF(TODAY()&gt;VLOOKUP(B1027,'Oficios_-_pend_criticas'!$C$3:$J$4739,5,0),"X",""),IF(VLOOKUP(B1027,'Oficios_-_pend_criticas'!$C$3:$J$4739,7,0)&gt;VLOOKUP(B1027,'Oficios_-_pend_criticas'!$C$3:$J$4739,5,0),"X",""))),""),"")</f>
        <v/>
      </c>
      <c r="V1027" s="14" t="str">
        <f ca="1">IFERROR(IF(Q1027=0,IF(VLOOKUP(B1027,'Oficios_-_pend_criticas'!$C$3:$J$4739,5,0)="","",IF(VLOOKUP(B1027,'Oficios_-_pend_criticas'!$C$3:$J$4739,7,0)="",IF(TODAY()&gt;VLOOKUP(B1027,'Oficios_-_pend_criticas'!$C$3:$J$4739,5,0),"X",""),IF(VLOOKUP(B1027,'Oficios_-_pend_criticas'!$C$3:$J$4739,7,0)&gt;VLOOKUP(B1027,'Oficios_-_pend_criticas'!$C$3:$J$4739,5,0),"X",""))),""),"")</f>
        <v/>
      </c>
      <c r="W1027" s="14" t="str">
        <f ca="1">IFERROR(IF(P1027&lt;&gt;"X",IF(Q1027&gt;0,IF(VLOOKUP(B1027,'Oficios_-_pend_criticas'!$C$4:$J$4739,5,0)="","",IF(VLOOKUP(B1027,'Oficios_-_pend_criticas'!$C$4:$J$4739,7,0)="",IF(TODAY()&gt;VLOOKUP(B1027,'Oficios_-_pend_criticas'!$C$4:$J$4739,5,0),"X",""),IF(VLOOKUP(B1027,'Oficios_-_pend_criticas'!$C$4:$J$4739,7,0)&gt;VLOOKUP(B1027,'Oficios_-_pend_criticas'!$C$4:$J$4739,5,0),"X",""))),""),""),"")</f>
        <v/>
      </c>
    </row>
    <row r="1028" spans="1:23" ht="38.25" hidden="1" customHeight="1" x14ac:dyDescent="0.25">
      <c r="A1028" s="9" t="str">
        <f t="shared" si="48"/>
        <v/>
      </c>
      <c r="B1028" s="24" t="s">
        <v>2446</v>
      </c>
      <c r="C1028" s="10" t="e">
        <f>IF(B1028="","",VLOOKUP(B1028,#REF!,6,0))</f>
        <v>#REF!</v>
      </c>
      <c r="D1028" s="12" t="e">
        <f>IF(B1028="","",VLOOKUP(B1028,#REF!,22,0))</f>
        <v>#REF!</v>
      </c>
      <c r="E1028" s="10" t="e">
        <f>IF(B1028="","",VLOOKUP(B1028,Consultas_públicas!$A$376:$G$3879,7,0))</f>
        <v>#N/A</v>
      </c>
      <c r="F1028" s="12" t="s">
        <v>2333</v>
      </c>
      <c r="G1028" s="13">
        <v>43592</v>
      </c>
      <c r="H1028" s="14" t="str">
        <f>IFERROR(IF(VLOOKUP(B1028,'Oficios_-_pend_criticas'!$C$4:$D$4739,2,0)="","","X"),"")</f>
        <v/>
      </c>
      <c r="I1028" s="12"/>
      <c r="J1028" s="13"/>
      <c r="K1028" s="10"/>
      <c r="L1028" s="12" t="str">
        <f>IFERROR(VLOOKUP(B1028,Retorno_da_RFB!$D$3:$I$6388,5,0),"")</f>
        <v>069</v>
      </c>
      <c r="M1028" s="13">
        <f>IFERROR(VLOOKUP(B1028,Retorno_da_RFB!$D$3:$I$6388,6,0),"")</f>
        <v>43600</v>
      </c>
      <c r="N1028" s="10" t="str">
        <f>IFERROR(VLOOKUP(B1028,Retorno_da_RFB!$D$3:$I$6388,3,0),"")</f>
        <v>8429.52.19</v>
      </c>
      <c r="O1028" s="10" t="str">
        <f>IFERROR(VLOOKUP(B1028,Retorno_da_RFB!$D$3:$I$6388,4,0),"")</f>
        <v>Escavadeiras hidráulicas autopropulsadas sobre rodas, com ou sem sistema de elevação da cabine, com superestrutura capaz de efetuar rotação de 360°, equipadas com motor a diesel de 6 cilindros, com potência nominal líquida no volante de 121kW (163HP) a 2.000rpm e potência nominal bruta de 127kW (170HP) a 2.000rpm e torque máximo de 75kg.m a 1.400rpm.</v>
      </c>
      <c r="P1028" s="12" t="str">
        <f>IFERROR(IF(N1028="","",IF(VLOOKUP(LEFT(N1028,10),'Universo_BK-BIT'!$A$5:$E$10005,2,0)="","X",VLOOKUP(LEFT(N1028,10),'Universo_BK-BIT'!$A$5:$E$10005,2,0))),"X")</f>
        <v>BK</v>
      </c>
      <c r="Q1028" s="12">
        <f>IFERROR(IF(P1028="X","",VLOOKUP(LEFT(N1028,10),'Universo_BK-BIT'!$A$5:$E$10005,3,0)),"")</f>
        <v>14</v>
      </c>
      <c r="R1028" s="14" t="e">
        <f t="shared" si="49"/>
        <v>#REF!</v>
      </c>
      <c r="S1028" s="14" t="e">
        <f t="shared" si="50"/>
        <v>#N/A</v>
      </c>
      <c r="T1028" s="14"/>
      <c r="U1028" s="14" t="str">
        <f ca="1">IFERROR(IF(P1028="X",IF(VLOOKUP(B1028,'Oficios_-_pend_criticas'!$C$3:$J$4739,5,0)="","",IF(VLOOKUP(B1028,'Oficios_-_pend_criticas'!$C$3:$J$4739,7,0)="",IF(TODAY()&gt;VLOOKUP(B1028,'Oficios_-_pend_criticas'!$C$3:$J$4739,5,0),"X",""),IF(VLOOKUP(B1028,'Oficios_-_pend_criticas'!$C$3:$J$4739,7,0)&gt;VLOOKUP(B1028,'Oficios_-_pend_criticas'!$C$3:$J$4739,5,0),"X",""))),""),"")</f>
        <v/>
      </c>
      <c r="V1028" s="14" t="str">
        <f ca="1">IFERROR(IF(Q1028=0,IF(VLOOKUP(B1028,'Oficios_-_pend_criticas'!$C$3:$J$4739,5,0)="","",IF(VLOOKUP(B1028,'Oficios_-_pend_criticas'!$C$3:$J$4739,7,0)="",IF(TODAY()&gt;VLOOKUP(B1028,'Oficios_-_pend_criticas'!$C$3:$J$4739,5,0),"X",""),IF(VLOOKUP(B1028,'Oficios_-_pend_criticas'!$C$3:$J$4739,7,0)&gt;VLOOKUP(B1028,'Oficios_-_pend_criticas'!$C$3:$J$4739,5,0),"X",""))),""),"")</f>
        <v/>
      </c>
      <c r="W1028" s="14" t="str">
        <f ca="1">IFERROR(IF(P1028&lt;&gt;"X",IF(Q1028&gt;0,IF(VLOOKUP(B1028,'Oficios_-_pend_criticas'!$C$4:$J$4739,5,0)="","",IF(VLOOKUP(B1028,'Oficios_-_pend_criticas'!$C$4:$J$4739,7,0)="",IF(TODAY()&gt;VLOOKUP(B1028,'Oficios_-_pend_criticas'!$C$4:$J$4739,5,0),"X",""),IF(VLOOKUP(B1028,'Oficios_-_pend_criticas'!$C$4:$J$4739,7,0)&gt;VLOOKUP(B1028,'Oficios_-_pend_criticas'!$C$4:$J$4739,5,0),"X",""))),""),""),"")</f>
        <v/>
      </c>
    </row>
    <row r="1029" spans="1:23" ht="38.25" hidden="1" customHeight="1" x14ac:dyDescent="0.25">
      <c r="A1029" s="9" t="str">
        <f t="shared" si="48"/>
        <v/>
      </c>
      <c r="B1029" s="24" t="s">
        <v>2448</v>
      </c>
      <c r="C1029" s="10" t="e">
        <f>IF(B1029="","",VLOOKUP(B1029,#REF!,6,0))</f>
        <v>#REF!</v>
      </c>
      <c r="D1029" s="12" t="e">
        <f>IF(B1029="","",VLOOKUP(B1029,#REF!,22,0))</f>
        <v>#REF!</v>
      </c>
      <c r="E1029" s="10" t="e">
        <f>IF(B1029="","",VLOOKUP(B1029,Consultas_públicas!$A$376:$G$3879,7,0))</f>
        <v>#N/A</v>
      </c>
      <c r="F1029" s="12" t="s">
        <v>2333</v>
      </c>
      <c r="G1029" s="13">
        <v>43592</v>
      </c>
      <c r="H1029" s="14" t="str">
        <f>IFERROR(IF(VLOOKUP(B1029,'Oficios_-_pend_criticas'!$C$4:$D$4739,2,0)="","","X"),"")</f>
        <v/>
      </c>
      <c r="I1029" s="12"/>
      <c r="J1029" s="13"/>
      <c r="K1029" s="10"/>
      <c r="L1029" s="12" t="str">
        <f>IFERROR(VLOOKUP(B1029,Retorno_da_RFB!$D$3:$I$6388,5,0),"")</f>
        <v>069</v>
      </c>
      <c r="M1029" s="13">
        <f>IFERROR(VLOOKUP(B1029,Retorno_da_RFB!$D$3:$I$6388,6,0),"")</f>
        <v>43600</v>
      </c>
      <c r="N1029" s="10" t="str">
        <f>IFERROR(VLOOKUP(B1029,Retorno_da_RFB!$D$3:$I$6388,3,0),"")</f>
        <v>8462.21.00</v>
      </c>
      <c r="O1029" s="10" t="str">
        <f>IFERROR(VLOOKUP(B1029,Retorno_da_RFB!$D$3:$I$6388,4,0),"")</f>
        <v>Máquinas-ferramentas automáticas para dobrar painéis e/ou chapas metálicas de espessura compreendida entre 0,5 e 4,0mm, de comando numérico computadorizado (CNC), com capacidade para dobrar para cima e para baixo, com troca automática de ferramentas, para chapas com comprimento compreendido entre 370 e 2.850mm e largura compreendida entre 180 e 1.500mm, comprimento máximo de dobra de 2.250mm, com força de dobramento igual a 32t, dotadas de dispositivo de afiação, dispositivo de carregamento aéreo das chapas fixo no pavimento e no corpo da máquina e manipulador de chapas.</v>
      </c>
      <c r="P1029" s="12" t="str">
        <f>IFERROR(IF(N1029="","",IF(VLOOKUP(LEFT(N1029,10),'Universo_BK-BIT'!$A$5:$E$10005,2,0)="","X",VLOOKUP(LEFT(N1029,10),'Universo_BK-BIT'!$A$5:$E$10005,2,0))),"X")</f>
        <v>BK</v>
      </c>
      <c r="Q1029" s="12">
        <f>IFERROR(IF(P1029="X","",VLOOKUP(LEFT(N1029,10),'Universo_BK-BIT'!$A$5:$E$10005,3,0)),"")</f>
        <v>14</v>
      </c>
      <c r="R1029" s="14" t="e">
        <f t="shared" si="49"/>
        <v>#REF!</v>
      </c>
      <c r="S1029" s="14" t="e">
        <f t="shared" si="50"/>
        <v>#N/A</v>
      </c>
      <c r="T1029" s="14"/>
      <c r="U1029" s="14" t="str">
        <f ca="1">IFERROR(IF(P1029="X",IF(VLOOKUP(B1029,'Oficios_-_pend_criticas'!$C$3:$J$4739,5,0)="","",IF(VLOOKUP(B1029,'Oficios_-_pend_criticas'!$C$3:$J$4739,7,0)="",IF(TODAY()&gt;VLOOKUP(B1029,'Oficios_-_pend_criticas'!$C$3:$J$4739,5,0),"X",""),IF(VLOOKUP(B1029,'Oficios_-_pend_criticas'!$C$3:$J$4739,7,0)&gt;VLOOKUP(B1029,'Oficios_-_pend_criticas'!$C$3:$J$4739,5,0),"X",""))),""),"")</f>
        <v/>
      </c>
      <c r="V1029" s="14" t="str">
        <f ca="1">IFERROR(IF(Q1029=0,IF(VLOOKUP(B1029,'Oficios_-_pend_criticas'!$C$3:$J$4739,5,0)="","",IF(VLOOKUP(B1029,'Oficios_-_pend_criticas'!$C$3:$J$4739,7,0)="",IF(TODAY()&gt;VLOOKUP(B1029,'Oficios_-_pend_criticas'!$C$3:$J$4739,5,0),"X",""),IF(VLOOKUP(B1029,'Oficios_-_pend_criticas'!$C$3:$J$4739,7,0)&gt;VLOOKUP(B1029,'Oficios_-_pend_criticas'!$C$3:$J$4739,5,0),"X",""))),""),"")</f>
        <v/>
      </c>
      <c r="W1029" s="14" t="str">
        <f ca="1">IFERROR(IF(P1029&lt;&gt;"X",IF(Q1029&gt;0,IF(VLOOKUP(B1029,'Oficios_-_pend_criticas'!$C$4:$J$4739,5,0)="","",IF(VLOOKUP(B1029,'Oficios_-_pend_criticas'!$C$4:$J$4739,7,0)="",IF(TODAY()&gt;VLOOKUP(B1029,'Oficios_-_pend_criticas'!$C$4:$J$4739,5,0),"X",""),IF(VLOOKUP(B1029,'Oficios_-_pend_criticas'!$C$4:$J$4739,7,0)&gt;VLOOKUP(B1029,'Oficios_-_pend_criticas'!$C$4:$J$4739,5,0),"X",""))),""),""),"")</f>
        <v/>
      </c>
    </row>
    <row r="1030" spans="1:23" ht="38.25" hidden="1" customHeight="1" x14ac:dyDescent="0.25">
      <c r="A1030" s="9" t="str">
        <f t="shared" si="48"/>
        <v/>
      </c>
      <c r="B1030" s="24" t="s">
        <v>2450</v>
      </c>
      <c r="C1030" s="10" t="e">
        <f>IF(B1030="","",VLOOKUP(B1030,#REF!,6,0))</f>
        <v>#REF!</v>
      </c>
      <c r="D1030" s="12" t="e">
        <f>IF(B1030="","",VLOOKUP(B1030,#REF!,22,0))</f>
        <v>#REF!</v>
      </c>
      <c r="E1030" s="10" t="e">
        <f>IF(B1030="","",VLOOKUP(B1030,Consultas_públicas!$A$376:$G$3879,7,0))</f>
        <v>#N/A</v>
      </c>
      <c r="F1030" s="12" t="s">
        <v>2333</v>
      </c>
      <c r="G1030" s="13">
        <v>43592</v>
      </c>
      <c r="H1030" s="14" t="str">
        <f>IFERROR(IF(VLOOKUP(B1030,'Oficios_-_pend_criticas'!$C$4:$D$4739,2,0)="","","X"),"")</f>
        <v/>
      </c>
      <c r="I1030" s="12"/>
      <c r="J1030" s="13"/>
      <c r="K1030" s="10"/>
      <c r="L1030" s="12" t="str">
        <f>IFERROR(VLOOKUP(B1030,Retorno_da_RFB!$D$3:$I$6388,5,0),"")</f>
        <v>069</v>
      </c>
      <c r="M1030" s="13">
        <f>IFERROR(VLOOKUP(B1030,Retorno_da_RFB!$D$3:$I$6388,6,0),"")</f>
        <v>43600</v>
      </c>
      <c r="N1030" s="10" t="str">
        <f>IFERROR(VLOOKUP(B1030,Retorno_da_RFB!$D$3:$I$6388,3,0),"")</f>
        <v>8422.30.10</v>
      </c>
      <c r="O1030" s="10" t="str">
        <f>IFERROR(VLOOKUP(B1030,Retorno_da_RFB!$D$3:$I$6388,4,0),"")</f>
        <v>Equipamentos de envase de cerveja em latas de alumínio, com velocidade igual ou superior a 900 latas por hora, podendo chegar até 5.400 latas por hora, dotados de painel sensível ao toque colorido, possui um sistema de recravação automática, para fechamento de latas, com sistema de servo motor.</v>
      </c>
      <c r="P1030" s="12" t="str">
        <f>IFERROR(IF(N1030="","",IF(VLOOKUP(LEFT(N1030,10),'Universo_BK-BIT'!$A$5:$E$10005,2,0)="","X",VLOOKUP(LEFT(N1030,10),'Universo_BK-BIT'!$A$5:$E$10005,2,0))),"X")</f>
        <v>BK</v>
      </c>
      <c r="Q1030" s="12">
        <f>IFERROR(IF(P1030="X","",VLOOKUP(LEFT(N1030,10),'Universo_BK-BIT'!$A$5:$E$10005,3,0)),"")</f>
        <v>14</v>
      </c>
      <c r="R1030" s="14" t="e">
        <f t="shared" si="49"/>
        <v>#REF!</v>
      </c>
      <c r="S1030" s="14" t="e">
        <f t="shared" si="50"/>
        <v>#N/A</v>
      </c>
      <c r="T1030" s="14"/>
      <c r="U1030" s="14" t="str">
        <f ca="1">IFERROR(IF(P1030="X",IF(VLOOKUP(B1030,'Oficios_-_pend_criticas'!$C$3:$J$4739,5,0)="","",IF(VLOOKUP(B1030,'Oficios_-_pend_criticas'!$C$3:$J$4739,7,0)="",IF(TODAY()&gt;VLOOKUP(B1030,'Oficios_-_pend_criticas'!$C$3:$J$4739,5,0),"X",""),IF(VLOOKUP(B1030,'Oficios_-_pend_criticas'!$C$3:$J$4739,7,0)&gt;VLOOKUP(B1030,'Oficios_-_pend_criticas'!$C$3:$J$4739,5,0),"X",""))),""),"")</f>
        <v/>
      </c>
      <c r="V1030" s="14" t="str">
        <f ca="1">IFERROR(IF(Q1030=0,IF(VLOOKUP(B1030,'Oficios_-_pend_criticas'!$C$3:$J$4739,5,0)="","",IF(VLOOKUP(B1030,'Oficios_-_pend_criticas'!$C$3:$J$4739,7,0)="",IF(TODAY()&gt;VLOOKUP(B1030,'Oficios_-_pend_criticas'!$C$3:$J$4739,5,0),"X",""),IF(VLOOKUP(B1030,'Oficios_-_pend_criticas'!$C$3:$J$4739,7,0)&gt;VLOOKUP(B1030,'Oficios_-_pend_criticas'!$C$3:$J$4739,5,0),"X",""))),""),"")</f>
        <v/>
      </c>
      <c r="W1030" s="14" t="str">
        <f ca="1">IFERROR(IF(P1030&lt;&gt;"X",IF(Q1030&gt;0,IF(VLOOKUP(B1030,'Oficios_-_pend_criticas'!$C$4:$J$4739,5,0)="","",IF(VLOOKUP(B1030,'Oficios_-_pend_criticas'!$C$4:$J$4739,7,0)="",IF(TODAY()&gt;VLOOKUP(B1030,'Oficios_-_pend_criticas'!$C$4:$J$4739,5,0),"X",""),IF(VLOOKUP(B1030,'Oficios_-_pend_criticas'!$C$4:$J$4739,7,0)&gt;VLOOKUP(B1030,'Oficios_-_pend_criticas'!$C$4:$J$4739,5,0),"X",""))),""),""),"")</f>
        <v/>
      </c>
    </row>
    <row r="1031" spans="1:23" ht="38.25" hidden="1" customHeight="1" x14ac:dyDescent="0.25">
      <c r="A1031" s="9" t="str">
        <f t="shared" si="48"/>
        <v/>
      </c>
      <c r="B1031" s="24" t="s">
        <v>2452</v>
      </c>
      <c r="C1031" s="10" t="e">
        <f>IF(B1031="","",VLOOKUP(B1031,#REF!,6,0))</f>
        <v>#REF!</v>
      </c>
      <c r="D1031" s="12" t="e">
        <f>IF(B1031="","",VLOOKUP(B1031,#REF!,22,0))</f>
        <v>#REF!</v>
      </c>
      <c r="E1031" s="10" t="e">
        <f>IF(B1031="","",VLOOKUP(B1031,Consultas_públicas!$A$376:$G$3879,7,0))</f>
        <v>#N/A</v>
      </c>
      <c r="F1031" s="12" t="s">
        <v>2333</v>
      </c>
      <c r="G1031" s="13">
        <v>43592</v>
      </c>
      <c r="H1031" s="14" t="str">
        <f>IFERROR(IF(VLOOKUP(B1031,'Oficios_-_pend_criticas'!$C$4:$D$4739,2,0)="","","X"),"")</f>
        <v/>
      </c>
      <c r="I1031" s="12"/>
      <c r="J1031" s="13"/>
      <c r="K1031" s="10"/>
      <c r="L1031" s="12" t="str">
        <f>IFERROR(VLOOKUP(B1031,Retorno_da_RFB!$D$3:$I$6388,5,0),"")</f>
        <v>069</v>
      </c>
      <c r="M1031" s="13">
        <f>IFERROR(VLOOKUP(B1031,Retorno_da_RFB!$D$3:$I$6388,6,0),"")</f>
        <v>43600</v>
      </c>
      <c r="N1031" s="10" t="str">
        <f>IFERROR(VLOOKUP(B1031,Retorno_da_RFB!$D$3:$I$6388,3,0),"")</f>
        <v>8483.40.10</v>
      </c>
      <c r="O1031" s="10" t="str">
        <f>IFERROR(VLOOKUP(B1031,Retorno_da_RFB!$D$3:$I$6388,4,0),"")</f>
        <v>Reversores com redução de 1,294, com montagem direta, V-Drive, para acoplamento em motores diesel com potência máxima de 363HP a 3.800rpm e rotação de saída máxima de 5.500rpm, destinados à aplicação de lazer em embarcações de uso marítimo e fluvial.</v>
      </c>
      <c r="P1031" s="12" t="str">
        <f>IFERROR(IF(N1031="","",IF(VLOOKUP(LEFT(N1031,10),'Universo_BK-BIT'!$A$5:$E$10005,2,0)="","X",VLOOKUP(LEFT(N1031,10),'Universo_BK-BIT'!$A$5:$E$10005,2,0))),"X")</f>
        <v>BK</v>
      </c>
      <c r="Q1031" s="12">
        <f>IFERROR(IF(P1031="X","",VLOOKUP(LEFT(N1031,10),'Universo_BK-BIT'!$A$5:$E$10005,3,0)),"")</f>
        <v>14</v>
      </c>
      <c r="R1031" s="14" t="e">
        <f t="shared" si="49"/>
        <v>#REF!</v>
      </c>
      <c r="S1031" s="14" t="e">
        <f t="shared" si="50"/>
        <v>#N/A</v>
      </c>
      <c r="T1031" s="14"/>
      <c r="U1031" s="14" t="str">
        <f ca="1">IFERROR(IF(P1031="X",IF(VLOOKUP(B1031,'Oficios_-_pend_criticas'!$C$3:$J$4739,5,0)="","",IF(VLOOKUP(B1031,'Oficios_-_pend_criticas'!$C$3:$J$4739,7,0)="",IF(TODAY()&gt;VLOOKUP(B1031,'Oficios_-_pend_criticas'!$C$3:$J$4739,5,0),"X",""),IF(VLOOKUP(B1031,'Oficios_-_pend_criticas'!$C$3:$J$4739,7,0)&gt;VLOOKUP(B1031,'Oficios_-_pend_criticas'!$C$3:$J$4739,5,0),"X",""))),""),"")</f>
        <v/>
      </c>
      <c r="V1031" s="14" t="str">
        <f ca="1">IFERROR(IF(Q1031=0,IF(VLOOKUP(B1031,'Oficios_-_pend_criticas'!$C$3:$J$4739,5,0)="","",IF(VLOOKUP(B1031,'Oficios_-_pend_criticas'!$C$3:$J$4739,7,0)="",IF(TODAY()&gt;VLOOKUP(B1031,'Oficios_-_pend_criticas'!$C$3:$J$4739,5,0),"X",""),IF(VLOOKUP(B1031,'Oficios_-_pend_criticas'!$C$3:$J$4739,7,0)&gt;VLOOKUP(B1031,'Oficios_-_pend_criticas'!$C$3:$J$4739,5,0),"X",""))),""),"")</f>
        <v/>
      </c>
      <c r="W1031" s="14" t="str">
        <f ca="1">IFERROR(IF(P1031&lt;&gt;"X",IF(Q1031&gt;0,IF(VLOOKUP(B1031,'Oficios_-_pend_criticas'!$C$4:$J$4739,5,0)="","",IF(VLOOKUP(B1031,'Oficios_-_pend_criticas'!$C$4:$J$4739,7,0)="",IF(TODAY()&gt;VLOOKUP(B1031,'Oficios_-_pend_criticas'!$C$4:$J$4739,5,0),"X",""),IF(VLOOKUP(B1031,'Oficios_-_pend_criticas'!$C$4:$J$4739,7,0)&gt;VLOOKUP(B1031,'Oficios_-_pend_criticas'!$C$4:$J$4739,5,0),"X",""))),""),""),"")</f>
        <v/>
      </c>
    </row>
    <row r="1032" spans="1:23" ht="38.25" hidden="1" customHeight="1" x14ac:dyDescent="0.25">
      <c r="A1032" s="9" t="str">
        <f t="shared" si="48"/>
        <v/>
      </c>
      <c r="B1032" s="24" t="s">
        <v>2454</v>
      </c>
      <c r="C1032" s="10" t="e">
        <f>IF(B1032="","",VLOOKUP(B1032,#REF!,6,0))</f>
        <v>#REF!</v>
      </c>
      <c r="D1032" s="12" t="e">
        <f>IF(B1032="","",VLOOKUP(B1032,#REF!,22,0))</f>
        <v>#REF!</v>
      </c>
      <c r="E1032" s="10" t="e">
        <f>IF(B1032="","",VLOOKUP(B1032,Consultas_públicas!$A$376:$G$3879,7,0))</f>
        <v>#N/A</v>
      </c>
      <c r="F1032" s="12" t="s">
        <v>2333</v>
      </c>
      <c r="G1032" s="13">
        <v>43592</v>
      </c>
      <c r="H1032" s="14" t="str">
        <f>IFERROR(IF(VLOOKUP(B1032,'Oficios_-_pend_criticas'!$C$4:$D$4739,2,0)="","","X"),"")</f>
        <v/>
      </c>
      <c r="I1032" s="12"/>
      <c r="J1032" s="13"/>
      <c r="K1032" s="10"/>
      <c r="L1032" s="12" t="str">
        <f>IFERROR(VLOOKUP(B1032,Retorno_da_RFB!$D$3:$I$6388,5,0),"")</f>
        <v>069</v>
      </c>
      <c r="M1032" s="13">
        <f>IFERROR(VLOOKUP(B1032,Retorno_da_RFB!$D$3:$I$6388,6,0),"")</f>
        <v>43600</v>
      </c>
      <c r="N1032" s="10" t="str">
        <f>IFERROR(VLOOKUP(B1032,Retorno_da_RFB!$D$3:$I$6388,3,0),"")</f>
        <v>9032.89.82</v>
      </c>
      <c r="O1032" s="10" t="str">
        <f>IFERROR(VLOOKUP(B1032,Retorno_da_RFB!$D$3:$I$6388,4,0),"")</f>
        <v>Controladores temperatura microprocessados, para uso em expositores comerciais verticais refrigerados de bebidas ou alimentos, com sistema de operação e controle baseado em programa de matriz retroalimentada de 48 ou mais linhas e 7 colunas, aptos a se ajustarem automaticamente às condições de local de instalação do refrigerador, adaptando-se a horários de funcionamento, frequência de abertura de portas e dotados ou não de sensor de presença por infravermelho, painel de controle com "display" de LED de 3 dígitos.</v>
      </c>
      <c r="P1032" s="12" t="str">
        <f>IFERROR(IF(N1032="","",IF(VLOOKUP(LEFT(N1032,10),'Universo_BK-BIT'!$A$5:$E$10005,2,0)="","X",VLOOKUP(LEFT(N1032,10),'Universo_BK-BIT'!$A$5:$E$10005,2,0))),"X")</f>
        <v>BIT</v>
      </c>
      <c r="Q1032" s="12">
        <f>IFERROR(IF(P1032="X","",VLOOKUP(LEFT(N1032,10),'Universo_BK-BIT'!$A$5:$E$10005,3,0)),"")</f>
        <v>14</v>
      </c>
      <c r="R1032" s="14" t="e">
        <f t="shared" si="49"/>
        <v>#REF!</v>
      </c>
      <c r="S1032" s="14" t="e">
        <f t="shared" si="50"/>
        <v>#N/A</v>
      </c>
      <c r="T1032" s="14"/>
      <c r="U1032" s="14" t="str">
        <f ca="1">IFERROR(IF(P1032="X",IF(VLOOKUP(B1032,'Oficios_-_pend_criticas'!$C$3:$J$4739,5,0)="","",IF(VLOOKUP(B1032,'Oficios_-_pend_criticas'!$C$3:$J$4739,7,0)="",IF(TODAY()&gt;VLOOKUP(B1032,'Oficios_-_pend_criticas'!$C$3:$J$4739,5,0),"X",""),IF(VLOOKUP(B1032,'Oficios_-_pend_criticas'!$C$3:$J$4739,7,0)&gt;VLOOKUP(B1032,'Oficios_-_pend_criticas'!$C$3:$J$4739,5,0),"X",""))),""),"")</f>
        <v/>
      </c>
      <c r="V1032" s="14" t="str">
        <f ca="1">IFERROR(IF(Q1032=0,IF(VLOOKUP(B1032,'Oficios_-_pend_criticas'!$C$3:$J$4739,5,0)="","",IF(VLOOKUP(B1032,'Oficios_-_pend_criticas'!$C$3:$J$4739,7,0)="",IF(TODAY()&gt;VLOOKUP(B1032,'Oficios_-_pend_criticas'!$C$3:$J$4739,5,0),"X",""),IF(VLOOKUP(B1032,'Oficios_-_pend_criticas'!$C$3:$J$4739,7,0)&gt;VLOOKUP(B1032,'Oficios_-_pend_criticas'!$C$3:$J$4739,5,0),"X",""))),""),"")</f>
        <v/>
      </c>
      <c r="W1032" s="14" t="str">
        <f ca="1">IFERROR(IF(P1032&lt;&gt;"X",IF(Q1032&gt;0,IF(VLOOKUP(B1032,'Oficios_-_pend_criticas'!$C$4:$J$4739,5,0)="","",IF(VLOOKUP(B1032,'Oficios_-_pend_criticas'!$C$4:$J$4739,7,0)="",IF(TODAY()&gt;VLOOKUP(B1032,'Oficios_-_pend_criticas'!$C$4:$J$4739,5,0),"X",""),IF(VLOOKUP(B1032,'Oficios_-_pend_criticas'!$C$4:$J$4739,7,0)&gt;VLOOKUP(B1032,'Oficios_-_pend_criticas'!$C$4:$J$4739,5,0),"X",""))),""),""),"")</f>
        <v/>
      </c>
    </row>
    <row r="1033" spans="1:23" ht="38.25" hidden="1" customHeight="1" x14ac:dyDescent="0.25">
      <c r="A1033" s="9" t="str">
        <f t="shared" si="48"/>
        <v/>
      </c>
      <c r="B1033" s="24" t="s">
        <v>2456</v>
      </c>
      <c r="C1033" s="10" t="e">
        <f>IF(B1033="","",VLOOKUP(B1033,#REF!,6,0))</f>
        <v>#REF!</v>
      </c>
      <c r="D1033" s="12" t="e">
        <f>IF(B1033="","",VLOOKUP(B1033,#REF!,22,0))</f>
        <v>#REF!</v>
      </c>
      <c r="E1033" s="10" t="e">
        <f>IF(B1033="","",VLOOKUP(B1033,Consultas_públicas!$A$376:$G$3879,7,0))</f>
        <v>#N/A</v>
      </c>
      <c r="F1033" s="12" t="s">
        <v>2333</v>
      </c>
      <c r="G1033" s="13">
        <v>43592</v>
      </c>
      <c r="H1033" s="14" t="str">
        <f>IFERROR(IF(VLOOKUP(B1033,'Oficios_-_pend_criticas'!$C$4:$D$4739,2,0)="","","X"),"")</f>
        <v/>
      </c>
      <c r="I1033" s="12"/>
      <c r="J1033" s="13"/>
      <c r="K1033" s="10"/>
      <c r="L1033" s="12" t="str">
        <f>IFERROR(VLOOKUP(B1033,Retorno_da_RFB!$D$3:$I$6388,5,0),"")</f>
        <v>069</v>
      </c>
      <c r="M1033" s="13">
        <f>IFERROR(VLOOKUP(B1033,Retorno_da_RFB!$D$3:$I$6388,6,0),"")</f>
        <v>43600</v>
      </c>
      <c r="N1033" s="10" t="str">
        <f>IFERROR(VLOOKUP(B1033,Retorno_da_RFB!$D$3:$I$6388,3,0),"")</f>
        <v>9022.14.19</v>
      </c>
      <c r="O1033" s="10" t="str">
        <f>IFERROR(VLOOKUP(B1033,Retorno_da_RFB!$D$3:$I$6388,4,0),"")</f>
        <v>Aparelhos suspensos no teto para aquisição de imagens digitais por raios-X em procedimentos diagnósticos, dotados de: 1 ou mais detectores planos fixos e/ou 1 ou mais detectores planos móveis sem fio, de tecnologia de cintilador de iodeto de césio (Csl), acoplado com a matriz com tamanho de pixel de 148 micrometros; gerador de alta tensão de 65 ou 80kW; sistema de tubo de raios X suspenso no teto, composto por 2 trilhos, 1 coluna telescópica e contrabalanceada com motorização e estrutura de fixação, 1 tubo de raios X de ânodo rotativo, duplo foco de 0,6mm e 1,2mm, ângulo do ânodo de 13 graus, capacidade térmica do ânodo de 220kJ e potência máxima de 33kW para ponto focal de 0,6mm e de 100kW para ponto focal de 1,2mm, 1 colimador automático motorizado e 1 interface de usuário com tela LCD e botões de comando e função; sistema computadorizado de aquisição, processamento e visualização de imagem, com monitor LCD policromático de 19 polegadas com tela sensível ao toque e interruptor manual de exposição; podendo conter, alternada ou cumulativamente, mesa de exames com tampo flutuante e ajuste de altura motorizado, mural vertical digital fixo ou móvel, softwares de aplicação, leitor de código de barras, controles remotos, tela LCD de 6,5 polegadas no mural vertical digital, função de alinhamento do detector e do tubo de raios X e função de rastreamento do detector.</v>
      </c>
      <c r="P1033" s="12" t="str">
        <f>IFERROR(IF(N1033="","",IF(VLOOKUP(LEFT(N1033,10),'Universo_BK-BIT'!$A$5:$E$10005,2,0)="","X",VLOOKUP(LEFT(N1033,10),'Universo_BK-BIT'!$A$5:$E$10005,2,0))),"X")</f>
        <v>BK</v>
      </c>
      <c r="Q1033" s="12">
        <f>IFERROR(IF(P1033="X","",VLOOKUP(LEFT(N1033,10),'Universo_BK-BIT'!$A$5:$E$10005,3,0)),"")</f>
        <v>14</v>
      </c>
      <c r="R1033" s="14" t="e">
        <f t="shared" si="49"/>
        <v>#REF!</v>
      </c>
      <c r="S1033" s="14" t="e">
        <f t="shared" si="50"/>
        <v>#N/A</v>
      </c>
      <c r="T1033" s="14"/>
      <c r="U1033" s="14" t="str">
        <f ca="1">IFERROR(IF(P1033="X",IF(VLOOKUP(B1033,'Oficios_-_pend_criticas'!$C$3:$J$4739,5,0)="","",IF(VLOOKUP(B1033,'Oficios_-_pend_criticas'!$C$3:$J$4739,7,0)="",IF(TODAY()&gt;VLOOKUP(B1033,'Oficios_-_pend_criticas'!$C$3:$J$4739,5,0),"X",""),IF(VLOOKUP(B1033,'Oficios_-_pend_criticas'!$C$3:$J$4739,7,0)&gt;VLOOKUP(B1033,'Oficios_-_pend_criticas'!$C$3:$J$4739,5,0),"X",""))),""),"")</f>
        <v/>
      </c>
      <c r="V1033" s="14" t="str">
        <f ca="1">IFERROR(IF(Q1033=0,IF(VLOOKUP(B1033,'Oficios_-_pend_criticas'!$C$3:$J$4739,5,0)="","",IF(VLOOKUP(B1033,'Oficios_-_pend_criticas'!$C$3:$J$4739,7,0)="",IF(TODAY()&gt;VLOOKUP(B1033,'Oficios_-_pend_criticas'!$C$3:$J$4739,5,0),"X",""),IF(VLOOKUP(B1033,'Oficios_-_pend_criticas'!$C$3:$J$4739,7,0)&gt;VLOOKUP(B1033,'Oficios_-_pend_criticas'!$C$3:$J$4739,5,0),"X",""))),""),"")</f>
        <v/>
      </c>
      <c r="W1033" s="14" t="str">
        <f ca="1">IFERROR(IF(P1033&lt;&gt;"X",IF(Q1033&gt;0,IF(VLOOKUP(B1033,'Oficios_-_pend_criticas'!$C$4:$J$4739,5,0)="","",IF(VLOOKUP(B1033,'Oficios_-_pend_criticas'!$C$4:$J$4739,7,0)="",IF(TODAY()&gt;VLOOKUP(B1033,'Oficios_-_pend_criticas'!$C$4:$J$4739,5,0),"X",""),IF(VLOOKUP(B1033,'Oficios_-_pend_criticas'!$C$4:$J$4739,7,0)&gt;VLOOKUP(B1033,'Oficios_-_pend_criticas'!$C$4:$J$4739,5,0),"X",""))),""),""),"")</f>
        <v/>
      </c>
    </row>
    <row r="1034" spans="1:23" ht="38.25" hidden="1" customHeight="1" x14ac:dyDescent="0.25">
      <c r="A1034" s="9" t="str">
        <f t="shared" si="48"/>
        <v/>
      </c>
      <c r="B1034" s="24" t="s">
        <v>2458</v>
      </c>
      <c r="C1034" s="10" t="e">
        <f>IF(B1034="","",VLOOKUP(B1034,#REF!,6,0))</f>
        <v>#REF!</v>
      </c>
      <c r="D1034" s="12" t="e">
        <f>IF(B1034="","",VLOOKUP(B1034,#REF!,22,0))</f>
        <v>#REF!</v>
      </c>
      <c r="E1034" s="10" t="e">
        <f>IF(B1034="","",VLOOKUP(B1034,Consultas_públicas!$A$376:$G$3879,7,0))</f>
        <v>#N/A</v>
      </c>
      <c r="F1034" s="12" t="s">
        <v>2333</v>
      </c>
      <c r="G1034" s="13">
        <v>43592</v>
      </c>
      <c r="H1034" s="14" t="str">
        <f>IFERROR(IF(VLOOKUP(B1034,'Oficios_-_pend_criticas'!$C$4:$D$4739,2,0)="","","X"),"")</f>
        <v/>
      </c>
      <c r="I1034" s="12"/>
      <c r="J1034" s="13"/>
      <c r="K1034" s="10"/>
      <c r="L1034" s="12" t="str">
        <f>IFERROR(VLOOKUP(B1034,Retorno_da_RFB!$D$3:$I$6388,5,0),"")</f>
        <v>069</v>
      </c>
      <c r="M1034" s="13">
        <f>IFERROR(VLOOKUP(B1034,Retorno_da_RFB!$D$3:$I$6388,6,0),"")</f>
        <v>43600</v>
      </c>
      <c r="N1034" s="10" t="str">
        <f>IFERROR(VLOOKUP(B1034,Retorno_da_RFB!$D$3:$I$6388,3,0),"")</f>
        <v>8483.40.10</v>
      </c>
      <c r="O1034" s="10" t="str">
        <f>IFERROR(VLOOKUP(B1034,Retorno_da_RFB!$D$3:$I$6388,4,0),"")</f>
        <v>Reversores com redução de 1,560, com montagem direta V-Drive, para acoplamento em motores diesel com potência máxima de 363HP a 3.800rpm e rotação de saída máxima de 5.500rpm, destinados à aplicação de lazer em embarcações de uso marítimo e fluvial.</v>
      </c>
      <c r="P1034" s="12" t="str">
        <f>IFERROR(IF(N1034="","",IF(VLOOKUP(LEFT(N1034,10),'Universo_BK-BIT'!$A$5:$E$10005,2,0)="","X",VLOOKUP(LEFT(N1034,10),'Universo_BK-BIT'!$A$5:$E$10005,2,0))),"X")</f>
        <v>BK</v>
      </c>
      <c r="Q1034" s="12">
        <f>IFERROR(IF(P1034="X","",VLOOKUP(LEFT(N1034,10),'Universo_BK-BIT'!$A$5:$E$10005,3,0)),"")</f>
        <v>14</v>
      </c>
      <c r="R1034" s="14" t="e">
        <f t="shared" si="49"/>
        <v>#REF!</v>
      </c>
      <c r="S1034" s="14" t="e">
        <f t="shared" si="50"/>
        <v>#N/A</v>
      </c>
      <c r="T1034" s="14"/>
      <c r="U1034" s="14" t="str">
        <f ca="1">IFERROR(IF(P1034="X",IF(VLOOKUP(B1034,'Oficios_-_pend_criticas'!$C$3:$J$4739,5,0)="","",IF(VLOOKUP(B1034,'Oficios_-_pend_criticas'!$C$3:$J$4739,7,0)="",IF(TODAY()&gt;VLOOKUP(B1034,'Oficios_-_pend_criticas'!$C$3:$J$4739,5,0),"X",""),IF(VLOOKUP(B1034,'Oficios_-_pend_criticas'!$C$3:$J$4739,7,0)&gt;VLOOKUP(B1034,'Oficios_-_pend_criticas'!$C$3:$J$4739,5,0),"X",""))),""),"")</f>
        <v/>
      </c>
      <c r="V1034" s="14" t="str">
        <f ca="1">IFERROR(IF(Q1034=0,IF(VLOOKUP(B1034,'Oficios_-_pend_criticas'!$C$3:$J$4739,5,0)="","",IF(VLOOKUP(B1034,'Oficios_-_pend_criticas'!$C$3:$J$4739,7,0)="",IF(TODAY()&gt;VLOOKUP(B1034,'Oficios_-_pend_criticas'!$C$3:$J$4739,5,0),"X",""),IF(VLOOKUP(B1034,'Oficios_-_pend_criticas'!$C$3:$J$4739,7,0)&gt;VLOOKUP(B1034,'Oficios_-_pend_criticas'!$C$3:$J$4739,5,0),"X",""))),""),"")</f>
        <v/>
      </c>
      <c r="W1034" s="14" t="str">
        <f ca="1">IFERROR(IF(P1034&lt;&gt;"X",IF(Q1034&gt;0,IF(VLOOKUP(B1034,'Oficios_-_pend_criticas'!$C$4:$J$4739,5,0)="","",IF(VLOOKUP(B1034,'Oficios_-_pend_criticas'!$C$4:$J$4739,7,0)="",IF(TODAY()&gt;VLOOKUP(B1034,'Oficios_-_pend_criticas'!$C$4:$J$4739,5,0),"X",""),IF(VLOOKUP(B1034,'Oficios_-_pend_criticas'!$C$4:$J$4739,7,0)&gt;VLOOKUP(B1034,'Oficios_-_pend_criticas'!$C$4:$J$4739,5,0),"X",""))),""),""),"")</f>
        <v/>
      </c>
    </row>
    <row r="1035" spans="1:23" ht="38.25" hidden="1" customHeight="1" x14ac:dyDescent="0.25">
      <c r="A1035" s="9" t="str">
        <f t="shared" si="48"/>
        <v/>
      </c>
      <c r="B1035" s="24" t="s">
        <v>2460</v>
      </c>
      <c r="C1035" s="10" t="e">
        <f>IF(B1035="","",VLOOKUP(B1035,#REF!,6,0))</f>
        <v>#REF!</v>
      </c>
      <c r="D1035" s="12" t="e">
        <f>IF(B1035="","",VLOOKUP(B1035,#REF!,22,0))</f>
        <v>#REF!</v>
      </c>
      <c r="E1035" s="10" t="e">
        <f>IF(B1035="","",VLOOKUP(B1035,Consultas_públicas!$A$376:$G$3879,7,0))</f>
        <v>#N/A</v>
      </c>
      <c r="F1035" s="12" t="s">
        <v>2333</v>
      </c>
      <c r="G1035" s="13">
        <v>43592</v>
      </c>
      <c r="H1035" s="14" t="str">
        <f>IFERROR(IF(VLOOKUP(B1035,'Oficios_-_pend_criticas'!$C$4:$D$4739,2,0)="","","X"),"")</f>
        <v/>
      </c>
      <c r="I1035" s="12"/>
      <c r="J1035" s="13"/>
      <c r="K1035" s="10"/>
      <c r="L1035" s="12" t="str">
        <f>IFERROR(VLOOKUP(B1035,Retorno_da_RFB!$D$3:$I$6388,5,0),"")</f>
        <v>069</v>
      </c>
      <c r="M1035" s="13">
        <f>IFERROR(VLOOKUP(B1035,Retorno_da_RFB!$D$3:$I$6388,6,0),"")</f>
        <v>43600</v>
      </c>
      <c r="N1035" s="10" t="str">
        <f>IFERROR(VLOOKUP(B1035,Retorno_da_RFB!$D$3:$I$6388,3,0),"")</f>
        <v>8483.40.10</v>
      </c>
      <c r="O1035" s="10" t="str">
        <f>IFERROR(VLOOKUP(B1035,Retorno_da_RFB!$D$3:$I$6388,4,0),"")</f>
        <v>Reversores com redução de 1,992, com montagem direta, para acoplamento em motores diesel com potência máxima de 363hp a 3800rpm e rotação de saída máxima de 5500rpm, destinados à aplicação de lazer em embarcações de uso marítimo e fluvial.</v>
      </c>
      <c r="P1035" s="12" t="str">
        <f>IFERROR(IF(N1035="","",IF(VLOOKUP(LEFT(N1035,10),'Universo_BK-BIT'!$A$5:$E$10005,2,0)="","X",VLOOKUP(LEFT(N1035,10),'Universo_BK-BIT'!$A$5:$E$10005,2,0))),"X")</f>
        <v>BK</v>
      </c>
      <c r="Q1035" s="12">
        <f>IFERROR(IF(P1035="X","",VLOOKUP(LEFT(N1035,10),'Universo_BK-BIT'!$A$5:$E$10005,3,0)),"")</f>
        <v>14</v>
      </c>
      <c r="R1035" s="14" t="e">
        <f t="shared" si="49"/>
        <v>#REF!</v>
      </c>
      <c r="S1035" s="14" t="e">
        <f t="shared" si="50"/>
        <v>#N/A</v>
      </c>
      <c r="T1035" s="14"/>
      <c r="U1035" s="14" t="str">
        <f ca="1">IFERROR(IF(P1035="X",IF(VLOOKUP(B1035,'Oficios_-_pend_criticas'!$C$3:$J$4739,5,0)="","",IF(VLOOKUP(B1035,'Oficios_-_pend_criticas'!$C$3:$J$4739,7,0)="",IF(TODAY()&gt;VLOOKUP(B1035,'Oficios_-_pend_criticas'!$C$3:$J$4739,5,0),"X",""),IF(VLOOKUP(B1035,'Oficios_-_pend_criticas'!$C$3:$J$4739,7,0)&gt;VLOOKUP(B1035,'Oficios_-_pend_criticas'!$C$3:$J$4739,5,0),"X",""))),""),"")</f>
        <v/>
      </c>
      <c r="V1035" s="14" t="str">
        <f ca="1">IFERROR(IF(Q1035=0,IF(VLOOKUP(B1035,'Oficios_-_pend_criticas'!$C$3:$J$4739,5,0)="","",IF(VLOOKUP(B1035,'Oficios_-_pend_criticas'!$C$3:$J$4739,7,0)="",IF(TODAY()&gt;VLOOKUP(B1035,'Oficios_-_pend_criticas'!$C$3:$J$4739,5,0),"X",""),IF(VLOOKUP(B1035,'Oficios_-_pend_criticas'!$C$3:$J$4739,7,0)&gt;VLOOKUP(B1035,'Oficios_-_pend_criticas'!$C$3:$J$4739,5,0),"X",""))),""),"")</f>
        <v/>
      </c>
      <c r="W1035" s="14" t="str">
        <f ca="1">IFERROR(IF(P1035&lt;&gt;"X",IF(Q1035&gt;0,IF(VLOOKUP(B1035,'Oficios_-_pend_criticas'!$C$4:$J$4739,5,0)="","",IF(VLOOKUP(B1035,'Oficios_-_pend_criticas'!$C$4:$J$4739,7,0)="",IF(TODAY()&gt;VLOOKUP(B1035,'Oficios_-_pend_criticas'!$C$4:$J$4739,5,0),"X",""),IF(VLOOKUP(B1035,'Oficios_-_pend_criticas'!$C$4:$J$4739,7,0)&gt;VLOOKUP(B1035,'Oficios_-_pend_criticas'!$C$4:$J$4739,5,0),"X",""))),""),""),"")</f>
        <v/>
      </c>
    </row>
    <row r="1036" spans="1:23" ht="38.25" hidden="1" customHeight="1" x14ac:dyDescent="0.25">
      <c r="A1036" s="9" t="str">
        <f t="shared" si="48"/>
        <v/>
      </c>
      <c r="B1036" s="24" t="s">
        <v>2462</v>
      </c>
      <c r="C1036" s="10" t="e">
        <f>IF(B1036="","",VLOOKUP(B1036,#REF!,6,0))</f>
        <v>#REF!</v>
      </c>
      <c r="D1036" s="12" t="e">
        <f>IF(B1036="","",VLOOKUP(B1036,#REF!,22,0))</f>
        <v>#REF!</v>
      </c>
      <c r="E1036" s="10" t="e">
        <f>IF(B1036="","",VLOOKUP(B1036,Consultas_públicas!$A$376:$G$3879,7,0))</f>
        <v>#N/A</v>
      </c>
      <c r="F1036" s="12" t="s">
        <v>2333</v>
      </c>
      <c r="G1036" s="13">
        <v>43592</v>
      </c>
      <c r="H1036" s="14" t="str">
        <f>IFERROR(IF(VLOOKUP(B1036,'Oficios_-_pend_criticas'!$C$4:$D$4739,2,0)="","","X"),"")</f>
        <v/>
      </c>
      <c r="I1036" s="12"/>
      <c r="J1036" s="13"/>
      <c r="K1036" s="10"/>
      <c r="L1036" s="12" t="str">
        <f>IFERROR(VLOOKUP(B1036,Retorno_da_RFB!$D$3:$I$6388,5,0),"")</f>
        <v>069</v>
      </c>
      <c r="M1036" s="13">
        <f>IFERROR(VLOOKUP(B1036,Retorno_da_RFB!$D$3:$I$6388,6,0),"")</f>
        <v>43600</v>
      </c>
      <c r="N1036" s="10" t="str">
        <f>IFERROR(VLOOKUP(B1036,Retorno_da_RFB!$D$3:$I$6388,3,0),"")</f>
        <v>8483.40.10</v>
      </c>
      <c r="O1036" s="10" t="str">
        <f>IFERROR(VLOOKUP(B1036,Retorno_da_RFB!$D$3:$I$6388,4,0),"")</f>
        <v>Reversores com redução de 2,477, com montagem direta, V-Drive, para acoplamento em motores diesel com potência máxima de 139HP a 2.400rpm e rotação de saída máxima de 3.200rpm, destinados à aplicação de trabalho contínuo em embarcações de uso marítimo e fluvial.</v>
      </c>
      <c r="P1036" s="12" t="str">
        <f>IFERROR(IF(N1036="","",IF(VLOOKUP(LEFT(N1036,10),'Universo_BK-BIT'!$A$5:$E$10005,2,0)="","X",VLOOKUP(LEFT(N1036,10),'Universo_BK-BIT'!$A$5:$E$10005,2,0))),"X")</f>
        <v>BK</v>
      </c>
      <c r="Q1036" s="12">
        <f>IFERROR(IF(P1036="X","",VLOOKUP(LEFT(N1036,10),'Universo_BK-BIT'!$A$5:$E$10005,3,0)),"")</f>
        <v>14</v>
      </c>
      <c r="R1036" s="14" t="e">
        <f t="shared" si="49"/>
        <v>#REF!</v>
      </c>
      <c r="S1036" s="14" t="e">
        <f t="shared" si="50"/>
        <v>#N/A</v>
      </c>
      <c r="T1036" s="14"/>
      <c r="U1036" s="14" t="str">
        <f ca="1">IFERROR(IF(P1036="X",IF(VLOOKUP(B1036,'Oficios_-_pend_criticas'!$C$3:$J$4739,5,0)="","",IF(VLOOKUP(B1036,'Oficios_-_pend_criticas'!$C$3:$J$4739,7,0)="",IF(TODAY()&gt;VLOOKUP(B1036,'Oficios_-_pend_criticas'!$C$3:$J$4739,5,0),"X",""),IF(VLOOKUP(B1036,'Oficios_-_pend_criticas'!$C$3:$J$4739,7,0)&gt;VLOOKUP(B1036,'Oficios_-_pend_criticas'!$C$3:$J$4739,5,0),"X",""))),""),"")</f>
        <v/>
      </c>
      <c r="V1036" s="14" t="str">
        <f ca="1">IFERROR(IF(Q1036=0,IF(VLOOKUP(B1036,'Oficios_-_pend_criticas'!$C$3:$J$4739,5,0)="","",IF(VLOOKUP(B1036,'Oficios_-_pend_criticas'!$C$3:$J$4739,7,0)="",IF(TODAY()&gt;VLOOKUP(B1036,'Oficios_-_pend_criticas'!$C$3:$J$4739,5,0),"X",""),IF(VLOOKUP(B1036,'Oficios_-_pend_criticas'!$C$3:$J$4739,7,0)&gt;VLOOKUP(B1036,'Oficios_-_pend_criticas'!$C$3:$J$4739,5,0),"X",""))),""),"")</f>
        <v/>
      </c>
      <c r="W1036" s="14" t="str">
        <f ca="1">IFERROR(IF(P1036&lt;&gt;"X",IF(Q1036&gt;0,IF(VLOOKUP(B1036,'Oficios_-_pend_criticas'!$C$4:$J$4739,5,0)="","",IF(VLOOKUP(B1036,'Oficios_-_pend_criticas'!$C$4:$J$4739,7,0)="",IF(TODAY()&gt;VLOOKUP(B1036,'Oficios_-_pend_criticas'!$C$4:$J$4739,5,0),"X",""),IF(VLOOKUP(B1036,'Oficios_-_pend_criticas'!$C$4:$J$4739,7,0)&gt;VLOOKUP(B1036,'Oficios_-_pend_criticas'!$C$4:$J$4739,5,0),"X",""))),""),""),"")</f>
        <v/>
      </c>
    </row>
    <row r="1037" spans="1:23" ht="38.25" hidden="1" customHeight="1" x14ac:dyDescent="0.25">
      <c r="A1037" s="9" t="str">
        <f t="shared" si="48"/>
        <v/>
      </c>
      <c r="B1037" s="24" t="s">
        <v>2464</v>
      </c>
      <c r="C1037" s="10" t="e">
        <f>IF(B1037="","",VLOOKUP(B1037,#REF!,6,0))</f>
        <v>#REF!</v>
      </c>
      <c r="D1037" s="12" t="e">
        <f>IF(B1037="","",VLOOKUP(B1037,#REF!,22,0))</f>
        <v>#REF!</v>
      </c>
      <c r="E1037" s="10" t="e">
        <f>IF(B1037="","",VLOOKUP(B1037,Consultas_públicas!$A$376:$G$3879,7,0))</f>
        <v>#N/A</v>
      </c>
      <c r="F1037" s="12" t="s">
        <v>2333</v>
      </c>
      <c r="G1037" s="13">
        <v>43592</v>
      </c>
      <c r="H1037" s="14" t="str">
        <f>IFERROR(IF(VLOOKUP(B1037,'Oficios_-_pend_criticas'!$C$4:$D$4739,2,0)="","","X"),"")</f>
        <v/>
      </c>
      <c r="I1037" s="12"/>
      <c r="J1037" s="13"/>
      <c r="K1037" s="10"/>
      <c r="L1037" s="12" t="str">
        <f>IFERROR(VLOOKUP(B1037,Retorno_da_RFB!$D$3:$I$6388,5,0),"")</f>
        <v>069</v>
      </c>
      <c r="M1037" s="13">
        <f>IFERROR(VLOOKUP(B1037,Retorno_da_RFB!$D$3:$I$6388,6,0),"")</f>
        <v>43600</v>
      </c>
      <c r="N1037" s="10" t="str">
        <f>IFERROR(VLOOKUP(B1037,Retorno_da_RFB!$D$3:$I$6388,3,0),"")</f>
        <v>8483.40.10</v>
      </c>
      <c r="O1037" s="10" t="str">
        <f>IFERROR(VLOOKUP(B1037,Retorno_da_RFB!$D$3:$I$6388,4,0),"")</f>
        <v>Reversores com redução de 1,644, com montagem direta, V-Drive, para acoplamento em motores diesel com potência máxima de 234HP a 2.400rpm e rotação de saída máxima de 3.200rpm, destinados à aplicação de trabalho contínuo em embarcações de uso marítimo e fluvial.</v>
      </c>
      <c r="P1037" s="12" t="str">
        <f>IFERROR(IF(N1037="","",IF(VLOOKUP(LEFT(N1037,10),'Universo_BK-BIT'!$A$5:$E$10005,2,0)="","X",VLOOKUP(LEFT(N1037,10),'Universo_BK-BIT'!$A$5:$E$10005,2,0))),"X")</f>
        <v>BK</v>
      </c>
      <c r="Q1037" s="12">
        <f>IFERROR(IF(P1037="X","",VLOOKUP(LEFT(N1037,10),'Universo_BK-BIT'!$A$5:$E$10005,3,0)),"")</f>
        <v>14</v>
      </c>
      <c r="R1037" s="14" t="e">
        <f t="shared" si="49"/>
        <v>#REF!</v>
      </c>
      <c r="S1037" s="14" t="e">
        <f t="shared" si="50"/>
        <v>#N/A</v>
      </c>
      <c r="T1037" s="14"/>
      <c r="U1037" s="14" t="str">
        <f ca="1">IFERROR(IF(P1037="X",IF(VLOOKUP(B1037,'Oficios_-_pend_criticas'!$C$3:$J$4739,5,0)="","",IF(VLOOKUP(B1037,'Oficios_-_pend_criticas'!$C$3:$J$4739,7,0)="",IF(TODAY()&gt;VLOOKUP(B1037,'Oficios_-_pend_criticas'!$C$3:$J$4739,5,0),"X",""),IF(VLOOKUP(B1037,'Oficios_-_pend_criticas'!$C$3:$J$4739,7,0)&gt;VLOOKUP(B1037,'Oficios_-_pend_criticas'!$C$3:$J$4739,5,0),"X",""))),""),"")</f>
        <v/>
      </c>
      <c r="V1037" s="14" t="str">
        <f ca="1">IFERROR(IF(Q1037=0,IF(VLOOKUP(B1037,'Oficios_-_pend_criticas'!$C$3:$J$4739,5,0)="","",IF(VLOOKUP(B1037,'Oficios_-_pend_criticas'!$C$3:$J$4739,7,0)="",IF(TODAY()&gt;VLOOKUP(B1037,'Oficios_-_pend_criticas'!$C$3:$J$4739,5,0),"X",""),IF(VLOOKUP(B1037,'Oficios_-_pend_criticas'!$C$3:$J$4739,7,0)&gt;VLOOKUP(B1037,'Oficios_-_pend_criticas'!$C$3:$J$4739,5,0),"X",""))),""),"")</f>
        <v/>
      </c>
      <c r="W1037" s="14" t="str">
        <f ca="1">IFERROR(IF(P1037&lt;&gt;"X",IF(Q1037&gt;0,IF(VLOOKUP(B1037,'Oficios_-_pend_criticas'!$C$4:$J$4739,5,0)="","",IF(VLOOKUP(B1037,'Oficios_-_pend_criticas'!$C$4:$J$4739,7,0)="",IF(TODAY()&gt;VLOOKUP(B1037,'Oficios_-_pend_criticas'!$C$4:$J$4739,5,0),"X",""),IF(VLOOKUP(B1037,'Oficios_-_pend_criticas'!$C$4:$J$4739,7,0)&gt;VLOOKUP(B1037,'Oficios_-_pend_criticas'!$C$4:$J$4739,5,0),"X",""))),""),""),"")</f>
        <v/>
      </c>
    </row>
    <row r="1038" spans="1:23" ht="38.25" hidden="1" customHeight="1" x14ac:dyDescent="0.25">
      <c r="A1038" s="9" t="str">
        <f t="shared" si="48"/>
        <v/>
      </c>
      <c r="B1038" s="24" t="s">
        <v>2466</v>
      </c>
      <c r="C1038" s="10" t="e">
        <f>IF(B1038="","",VLOOKUP(B1038,#REF!,6,0))</f>
        <v>#REF!</v>
      </c>
      <c r="D1038" s="12" t="e">
        <f>IF(B1038="","",VLOOKUP(B1038,#REF!,22,0))</f>
        <v>#REF!</v>
      </c>
      <c r="E1038" s="10" t="e">
        <f>IF(B1038="","",VLOOKUP(B1038,Consultas_públicas!$A$376:$G$3879,7,0))</f>
        <v>#N/A</v>
      </c>
      <c r="F1038" s="12" t="s">
        <v>2333</v>
      </c>
      <c r="G1038" s="13">
        <v>43592</v>
      </c>
      <c r="H1038" s="14" t="str">
        <f>IFERROR(IF(VLOOKUP(B1038,'Oficios_-_pend_criticas'!$C$4:$D$4739,2,0)="","","X"),"")</f>
        <v/>
      </c>
      <c r="I1038" s="12"/>
      <c r="J1038" s="13"/>
      <c r="K1038" s="10"/>
      <c r="L1038" s="12" t="str">
        <f>IFERROR(VLOOKUP(B1038,Retorno_da_RFB!$D$3:$I$6388,5,0),"")</f>
        <v>069</v>
      </c>
      <c r="M1038" s="13">
        <f>IFERROR(VLOOKUP(B1038,Retorno_da_RFB!$D$3:$I$6388,6,0),"")</f>
        <v>43600</v>
      </c>
      <c r="N1038" s="10" t="str">
        <f>IFERROR(VLOOKUP(B1038,Retorno_da_RFB!$D$3:$I$6388,3,0),"")</f>
        <v>8479.89.99</v>
      </c>
      <c r="O1038" s="10" t="str">
        <f>IFERROR(VLOOKUP(B1038,Retorno_da_RFB!$D$3:$I$6388,4,0),"")</f>
        <v>Máquinas eletromecânicas para furação e recorte de contorno em estruturas aeronáuticas metálicas, compostas e híbridas, com cabeçote para inserção de rebites e prendedores, eixo X de movimento longitudinal, com 2 guias lineares, base estabilizada e soldada com ancoragem na fundação de concreto, deslocamento por sistema de cremalheira, controle de posição por régua pressurizada, curso de 11.500mm e velocidade de até 12m/min, eixo Y de movimento transversal, com 2 guias lineares, deslocamento por fuso de esfera, com controle de posição por régua pressurizada, curso de 4.600mm e velocidade de até 12m/min, eixo Z de movimento vertical, com 2 guias prismáticas e patins de rolamento, deslocamento por fuso de esfera, curso de 1.800mm e velocidade de até 12m/min, cabeçote rotativo para furação e escareamento, com 2 graus de liberdade nos eixo (A e C), de +/- 90º no eixo A e de +/- 190º no eixo C , dispositivo de aplicação de força na superfície de trabalho, lubrificação centralizada, precisão de posicionamento de +/- 3tm e rotação máxima de 20.000rpm.</v>
      </c>
      <c r="P1038" s="12" t="str">
        <f>IFERROR(IF(N1038="","",IF(VLOOKUP(LEFT(N1038,10),'Universo_BK-BIT'!$A$5:$E$10005,2,0)="","X",VLOOKUP(LEFT(N1038,10),'Universo_BK-BIT'!$A$5:$E$10005,2,0))),"X")</f>
        <v>BK</v>
      </c>
      <c r="Q1038" s="12">
        <f>IFERROR(IF(P1038="X","",VLOOKUP(LEFT(N1038,10),'Universo_BK-BIT'!$A$5:$E$10005,3,0)),"")</f>
        <v>14</v>
      </c>
      <c r="R1038" s="14" t="e">
        <f t="shared" si="49"/>
        <v>#REF!</v>
      </c>
      <c r="S1038" s="14" t="e">
        <f t="shared" si="50"/>
        <v>#N/A</v>
      </c>
      <c r="T1038" s="14"/>
      <c r="U1038" s="14" t="str">
        <f ca="1">IFERROR(IF(P1038="X",IF(VLOOKUP(B1038,'Oficios_-_pend_criticas'!$C$3:$J$4739,5,0)="","",IF(VLOOKUP(B1038,'Oficios_-_pend_criticas'!$C$3:$J$4739,7,0)="",IF(TODAY()&gt;VLOOKUP(B1038,'Oficios_-_pend_criticas'!$C$3:$J$4739,5,0),"X",""),IF(VLOOKUP(B1038,'Oficios_-_pend_criticas'!$C$3:$J$4739,7,0)&gt;VLOOKUP(B1038,'Oficios_-_pend_criticas'!$C$3:$J$4739,5,0),"X",""))),""),"")</f>
        <v/>
      </c>
      <c r="V1038" s="14" t="str">
        <f ca="1">IFERROR(IF(Q1038=0,IF(VLOOKUP(B1038,'Oficios_-_pend_criticas'!$C$3:$J$4739,5,0)="","",IF(VLOOKUP(B1038,'Oficios_-_pend_criticas'!$C$3:$J$4739,7,0)="",IF(TODAY()&gt;VLOOKUP(B1038,'Oficios_-_pend_criticas'!$C$3:$J$4739,5,0),"X",""),IF(VLOOKUP(B1038,'Oficios_-_pend_criticas'!$C$3:$J$4739,7,0)&gt;VLOOKUP(B1038,'Oficios_-_pend_criticas'!$C$3:$J$4739,5,0),"X",""))),""),"")</f>
        <v/>
      </c>
      <c r="W1038" s="14" t="str">
        <f ca="1">IFERROR(IF(P1038&lt;&gt;"X",IF(Q1038&gt;0,IF(VLOOKUP(B1038,'Oficios_-_pend_criticas'!$C$4:$J$4739,5,0)="","",IF(VLOOKUP(B1038,'Oficios_-_pend_criticas'!$C$4:$J$4739,7,0)="",IF(TODAY()&gt;VLOOKUP(B1038,'Oficios_-_pend_criticas'!$C$4:$J$4739,5,0),"X",""),IF(VLOOKUP(B1038,'Oficios_-_pend_criticas'!$C$4:$J$4739,7,0)&gt;VLOOKUP(B1038,'Oficios_-_pend_criticas'!$C$4:$J$4739,5,0),"X",""))),""),""),"")</f>
        <v/>
      </c>
    </row>
    <row r="1039" spans="1:23" ht="38.25" hidden="1" customHeight="1" x14ac:dyDescent="0.25">
      <c r="A1039" s="9" t="str">
        <f t="shared" si="48"/>
        <v/>
      </c>
      <c r="B1039" s="24" t="s">
        <v>2468</v>
      </c>
      <c r="C1039" s="10" t="e">
        <f>IF(B1039="","",VLOOKUP(B1039,#REF!,6,0))</f>
        <v>#REF!</v>
      </c>
      <c r="D1039" s="12" t="e">
        <f>IF(B1039="","",VLOOKUP(B1039,#REF!,22,0))</f>
        <v>#REF!</v>
      </c>
      <c r="E1039" s="10" t="e">
        <f>IF(B1039="","",VLOOKUP(B1039,Consultas_públicas!$A$376:$G$3879,7,0))</f>
        <v>#N/A</v>
      </c>
      <c r="F1039" s="12" t="s">
        <v>2333</v>
      </c>
      <c r="G1039" s="13">
        <v>43592</v>
      </c>
      <c r="H1039" s="14" t="str">
        <f>IFERROR(IF(VLOOKUP(B1039,'Oficios_-_pend_criticas'!$C$4:$D$4739,2,0)="","","X"),"")</f>
        <v/>
      </c>
      <c r="I1039" s="12"/>
      <c r="J1039" s="13"/>
      <c r="K1039" s="10"/>
      <c r="L1039" s="12" t="str">
        <f>IFERROR(VLOOKUP(B1039,Retorno_da_RFB!$D$3:$I$6388,5,0),"")</f>
        <v>069</v>
      </c>
      <c r="M1039" s="13">
        <f>IFERROR(VLOOKUP(B1039,Retorno_da_RFB!$D$3:$I$6388,6,0),"")</f>
        <v>43600</v>
      </c>
      <c r="N1039" s="10" t="str">
        <f>IFERROR(VLOOKUP(B1039,Retorno_da_RFB!$D$3:$I$6388,3,0),"")</f>
        <v>8437.90.00</v>
      </c>
      <c r="O1039" s="10" t="str">
        <f>IFERROR(VLOOKUP(B1039,Retorno_da_RFB!$D$3:$I$6388,4,0),"")</f>
        <v>Manifolds de armazenamento e distribuição de ar comprimido específico para máquinas selecionadoras de grãos, fabricado em alumínio extrudado, usinado e acabamento superficial anodizado duro, suporta 7bar de pressão, com 3 entradas de ar e 78 saídas.</v>
      </c>
      <c r="P1039" s="12" t="str">
        <f>IFERROR(IF(N1039="","",IF(VLOOKUP(LEFT(N1039,10),'Universo_BK-BIT'!$A$5:$E$10005,2,0)="","X",VLOOKUP(LEFT(N1039,10),'Universo_BK-BIT'!$A$5:$E$10005,2,0))),"X")</f>
        <v>BK</v>
      </c>
      <c r="Q1039" s="12">
        <f>IFERROR(IF(P1039="X","",VLOOKUP(LEFT(N1039,10),'Universo_BK-BIT'!$A$5:$E$10005,3,0)),"")</f>
        <v>14</v>
      </c>
      <c r="R1039" s="14" t="e">
        <f t="shared" si="49"/>
        <v>#REF!</v>
      </c>
      <c r="S1039" s="14" t="e">
        <f t="shared" si="50"/>
        <v>#N/A</v>
      </c>
      <c r="T1039" s="14"/>
      <c r="U1039" s="14" t="str">
        <f ca="1">IFERROR(IF(P1039="X",IF(VLOOKUP(B1039,'Oficios_-_pend_criticas'!$C$3:$J$4739,5,0)="","",IF(VLOOKUP(B1039,'Oficios_-_pend_criticas'!$C$3:$J$4739,7,0)="",IF(TODAY()&gt;VLOOKUP(B1039,'Oficios_-_pend_criticas'!$C$3:$J$4739,5,0),"X",""),IF(VLOOKUP(B1039,'Oficios_-_pend_criticas'!$C$3:$J$4739,7,0)&gt;VLOOKUP(B1039,'Oficios_-_pend_criticas'!$C$3:$J$4739,5,0),"X",""))),""),"")</f>
        <v/>
      </c>
      <c r="V1039" s="14" t="str">
        <f ca="1">IFERROR(IF(Q1039=0,IF(VLOOKUP(B1039,'Oficios_-_pend_criticas'!$C$3:$J$4739,5,0)="","",IF(VLOOKUP(B1039,'Oficios_-_pend_criticas'!$C$3:$J$4739,7,0)="",IF(TODAY()&gt;VLOOKUP(B1039,'Oficios_-_pend_criticas'!$C$3:$J$4739,5,0),"X",""),IF(VLOOKUP(B1039,'Oficios_-_pend_criticas'!$C$3:$J$4739,7,0)&gt;VLOOKUP(B1039,'Oficios_-_pend_criticas'!$C$3:$J$4739,5,0),"X",""))),""),"")</f>
        <v/>
      </c>
      <c r="W1039" s="14" t="str">
        <f ca="1">IFERROR(IF(P1039&lt;&gt;"X",IF(Q1039&gt;0,IF(VLOOKUP(B1039,'Oficios_-_pend_criticas'!$C$4:$J$4739,5,0)="","",IF(VLOOKUP(B1039,'Oficios_-_pend_criticas'!$C$4:$J$4739,7,0)="",IF(TODAY()&gt;VLOOKUP(B1039,'Oficios_-_pend_criticas'!$C$4:$J$4739,5,0),"X",""),IF(VLOOKUP(B1039,'Oficios_-_pend_criticas'!$C$4:$J$4739,7,0)&gt;VLOOKUP(B1039,'Oficios_-_pend_criticas'!$C$4:$J$4739,5,0),"X",""))),""),""),"")</f>
        <v/>
      </c>
    </row>
    <row r="1040" spans="1:23" ht="38.25" hidden="1" customHeight="1" x14ac:dyDescent="0.25">
      <c r="A1040" s="9" t="str">
        <f t="shared" si="48"/>
        <v/>
      </c>
      <c r="B1040" s="24" t="s">
        <v>2470</v>
      </c>
      <c r="C1040" s="10" t="e">
        <f>IF(B1040="","",VLOOKUP(B1040,#REF!,6,0))</f>
        <v>#REF!</v>
      </c>
      <c r="D1040" s="12" t="e">
        <f>IF(B1040="","",VLOOKUP(B1040,#REF!,22,0))</f>
        <v>#REF!</v>
      </c>
      <c r="E1040" s="10" t="e">
        <f>IF(B1040="","",VLOOKUP(B1040,Consultas_públicas!$A$376:$G$3879,7,0))</f>
        <v>#N/A</v>
      </c>
      <c r="F1040" s="12" t="s">
        <v>2333</v>
      </c>
      <c r="G1040" s="13">
        <v>43592</v>
      </c>
      <c r="H1040" s="14" t="str">
        <f>IFERROR(IF(VLOOKUP(B1040,'Oficios_-_pend_criticas'!$C$4:$D$4739,2,0)="","","X"),"")</f>
        <v/>
      </c>
      <c r="I1040" s="12"/>
      <c r="J1040" s="13"/>
      <c r="K1040" s="10"/>
      <c r="L1040" s="12" t="str">
        <f>IFERROR(VLOOKUP(B1040,Retorno_da_RFB!$D$3:$I$6388,5,0),"")</f>
        <v>069</v>
      </c>
      <c r="M1040" s="13">
        <f>IFERROR(VLOOKUP(B1040,Retorno_da_RFB!$D$3:$I$6388,6,0),"")</f>
        <v>43600</v>
      </c>
      <c r="N1040" s="10" t="str">
        <f>IFERROR(VLOOKUP(B1040,Retorno_da_RFB!$D$3:$I$6388,3,0),"")</f>
        <v>8483.40.10</v>
      </c>
      <c r="O1040" s="10" t="str">
        <f>IFERROR(VLOOKUP(B1040,Retorno_da_RFB!$D$3:$I$6388,4,0),"")</f>
        <v>Reversores com redução de 2,493, com montagem direta, para acoplamento em motores diesel com potência máxima de 224HP a 2.400rpm e rotação de saída máxima de 3.200rpm, destinados à aplicação de trabalho contínuo em embarcações de uso marítimo e fluvial.</v>
      </c>
      <c r="P1040" s="12" t="str">
        <f>IFERROR(IF(N1040="","",IF(VLOOKUP(LEFT(N1040,10),'Universo_BK-BIT'!$A$5:$E$10005,2,0)="","X",VLOOKUP(LEFT(N1040,10),'Universo_BK-BIT'!$A$5:$E$10005,2,0))),"X")</f>
        <v>BK</v>
      </c>
      <c r="Q1040" s="12">
        <f>IFERROR(IF(P1040="X","",VLOOKUP(LEFT(N1040,10),'Universo_BK-BIT'!$A$5:$E$10005,3,0)),"")</f>
        <v>14</v>
      </c>
      <c r="R1040" s="14" t="e">
        <f t="shared" si="49"/>
        <v>#REF!</v>
      </c>
      <c r="S1040" s="14" t="e">
        <f t="shared" si="50"/>
        <v>#N/A</v>
      </c>
      <c r="T1040" s="14"/>
      <c r="U1040" s="14" t="str">
        <f ca="1">IFERROR(IF(P1040="X",IF(VLOOKUP(B1040,'Oficios_-_pend_criticas'!$C$3:$J$4739,5,0)="","",IF(VLOOKUP(B1040,'Oficios_-_pend_criticas'!$C$3:$J$4739,7,0)="",IF(TODAY()&gt;VLOOKUP(B1040,'Oficios_-_pend_criticas'!$C$3:$J$4739,5,0),"X",""),IF(VLOOKUP(B1040,'Oficios_-_pend_criticas'!$C$3:$J$4739,7,0)&gt;VLOOKUP(B1040,'Oficios_-_pend_criticas'!$C$3:$J$4739,5,0),"X",""))),""),"")</f>
        <v/>
      </c>
      <c r="V1040" s="14" t="str">
        <f ca="1">IFERROR(IF(Q1040=0,IF(VLOOKUP(B1040,'Oficios_-_pend_criticas'!$C$3:$J$4739,5,0)="","",IF(VLOOKUP(B1040,'Oficios_-_pend_criticas'!$C$3:$J$4739,7,0)="",IF(TODAY()&gt;VLOOKUP(B1040,'Oficios_-_pend_criticas'!$C$3:$J$4739,5,0),"X",""),IF(VLOOKUP(B1040,'Oficios_-_pend_criticas'!$C$3:$J$4739,7,0)&gt;VLOOKUP(B1040,'Oficios_-_pend_criticas'!$C$3:$J$4739,5,0),"X",""))),""),"")</f>
        <v/>
      </c>
      <c r="W1040" s="14" t="str">
        <f ca="1">IFERROR(IF(P1040&lt;&gt;"X",IF(Q1040&gt;0,IF(VLOOKUP(B1040,'Oficios_-_pend_criticas'!$C$4:$J$4739,5,0)="","",IF(VLOOKUP(B1040,'Oficios_-_pend_criticas'!$C$4:$J$4739,7,0)="",IF(TODAY()&gt;VLOOKUP(B1040,'Oficios_-_pend_criticas'!$C$4:$J$4739,5,0),"X",""),IF(VLOOKUP(B1040,'Oficios_-_pend_criticas'!$C$4:$J$4739,7,0)&gt;VLOOKUP(B1040,'Oficios_-_pend_criticas'!$C$4:$J$4739,5,0),"X",""))),""),""),"")</f>
        <v/>
      </c>
    </row>
    <row r="1041" spans="1:23" ht="38.25" hidden="1" customHeight="1" x14ac:dyDescent="0.25">
      <c r="A1041" s="9" t="str">
        <f t="shared" si="48"/>
        <v/>
      </c>
      <c r="B1041" s="24" t="s">
        <v>2472</v>
      </c>
      <c r="C1041" s="10" t="e">
        <f>IF(B1041="","",VLOOKUP(B1041,#REF!,6,0))</f>
        <v>#REF!</v>
      </c>
      <c r="D1041" s="12" t="e">
        <f>IF(B1041="","",VLOOKUP(B1041,#REF!,22,0))</f>
        <v>#REF!</v>
      </c>
      <c r="E1041" s="10" t="e">
        <f>IF(B1041="","",VLOOKUP(B1041,Consultas_públicas!$A$376:$G$3879,7,0))</f>
        <v>#N/A</v>
      </c>
      <c r="F1041" s="12" t="s">
        <v>2333</v>
      </c>
      <c r="G1041" s="13">
        <v>43592</v>
      </c>
      <c r="H1041" s="14" t="str">
        <f>IFERROR(IF(VLOOKUP(B1041,'Oficios_-_pend_criticas'!$C$4:$D$4739,2,0)="","","X"),"")</f>
        <v/>
      </c>
      <c r="I1041" s="12"/>
      <c r="J1041" s="13"/>
      <c r="K1041" s="10"/>
      <c r="L1041" s="12" t="str">
        <f>IFERROR(VLOOKUP(B1041,Retorno_da_RFB!$D$3:$I$6388,5,0),"")</f>
        <v>069</v>
      </c>
      <c r="M1041" s="13">
        <f>IFERROR(VLOOKUP(B1041,Retorno_da_RFB!$D$3:$I$6388,6,0),"")</f>
        <v>43600</v>
      </c>
      <c r="N1041" s="10" t="str">
        <f>IFERROR(VLOOKUP(B1041,Retorno_da_RFB!$D$3:$I$6388,3,0),"")</f>
        <v>8483.40.10</v>
      </c>
      <c r="O1041" s="10" t="str">
        <f>IFERROR(VLOOKUP(B1041,Retorno_da_RFB!$D$3:$I$6388,4,0),"")</f>
        <v>Reversores com redução de 1,963, com montagem direta, para acoplamento em motores diesel com potência máxima de 183HP a 2.300rpm e rotação de saída máxima de 3.200rpm, destinados à aplicação de trabalho contínuo em embarcações de uso marítimo e fluvial.</v>
      </c>
      <c r="P1041" s="12" t="str">
        <f>IFERROR(IF(N1041="","",IF(VLOOKUP(LEFT(N1041,10),'Universo_BK-BIT'!$A$5:$E$10005,2,0)="","X",VLOOKUP(LEFT(N1041,10),'Universo_BK-BIT'!$A$5:$E$10005,2,0))),"X")</f>
        <v>BK</v>
      </c>
      <c r="Q1041" s="12">
        <f>IFERROR(IF(P1041="X","",VLOOKUP(LEFT(N1041,10),'Universo_BK-BIT'!$A$5:$E$10005,3,0)),"")</f>
        <v>14</v>
      </c>
      <c r="R1041" s="14" t="e">
        <f t="shared" si="49"/>
        <v>#REF!</v>
      </c>
      <c r="S1041" s="14" t="e">
        <f t="shared" si="50"/>
        <v>#N/A</v>
      </c>
      <c r="T1041" s="14"/>
      <c r="U1041" s="14" t="str">
        <f ca="1">IFERROR(IF(P1041="X",IF(VLOOKUP(B1041,'Oficios_-_pend_criticas'!$C$3:$J$4739,5,0)="","",IF(VLOOKUP(B1041,'Oficios_-_pend_criticas'!$C$3:$J$4739,7,0)="",IF(TODAY()&gt;VLOOKUP(B1041,'Oficios_-_pend_criticas'!$C$3:$J$4739,5,0),"X",""),IF(VLOOKUP(B1041,'Oficios_-_pend_criticas'!$C$3:$J$4739,7,0)&gt;VLOOKUP(B1041,'Oficios_-_pend_criticas'!$C$3:$J$4739,5,0),"X",""))),""),"")</f>
        <v/>
      </c>
      <c r="V1041" s="14" t="str">
        <f ca="1">IFERROR(IF(Q1041=0,IF(VLOOKUP(B1041,'Oficios_-_pend_criticas'!$C$3:$J$4739,5,0)="","",IF(VLOOKUP(B1041,'Oficios_-_pend_criticas'!$C$3:$J$4739,7,0)="",IF(TODAY()&gt;VLOOKUP(B1041,'Oficios_-_pend_criticas'!$C$3:$J$4739,5,0),"X",""),IF(VLOOKUP(B1041,'Oficios_-_pend_criticas'!$C$3:$J$4739,7,0)&gt;VLOOKUP(B1041,'Oficios_-_pend_criticas'!$C$3:$J$4739,5,0),"X",""))),""),"")</f>
        <v/>
      </c>
      <c r="W1041" s="14" t="str">
        <f ca="1">IFERROR(IF(P1041&lt;&gt;"X",IF(Q1041&gt;0,IF(VLOOKUP(B1041,'Oficios_-_pend_criticas'!$C$4:$J$4739,5,0)="","",IF(VLOOKUP(B1041,'Oficios_-_pend_criticas'!$C$4:$J$4739,7,0)="",IF(TODAY()&gt;VLOOKUP(B1041,'Oficios_-_pend_criticas'!$C$4:$J$4739,5,0),"X",""),IF(VLOOKUP(B1041,'Oficios_-_pend_criticas'!$C$4:$J$4739,7,0)&gt;VLOOKUP(B1041,'Oficios_-_pend_criticas'!$C$4:$J$4739,5,0),"X",""))),""),""),"")</f>
        <v/>
      </c>
    </row>
    <row r="1042" spans="1:23" ht="38.25" hidden="1" customHeight="1" x14ac:dyDescent="0.25">
      <c r="A1042" s="9" t="str">
        <f t="shared" si="48"/>
        <v/>
      </c>
      <c r="B1042" s="24" t="s">
        <v>2474</v>
      </c>
      <c r="C1042" s="10" t="e">
        <f>IF(B1042="","",VLOOKUP(B1042,#REF!,6,0))</f>
        <v>#REF!</v>
      </c>
      <c r="D1042" s="12" t="e">
        <f>IF(B1042="","",VLOOKUP(B1042,#REF!,22,0))</f>
        <v>#REF!</v>
      </c>
      <c r="E1042" s="10" t="e">
        <f>IF(B1042="","",VLOOKUP(B1042,Consultas_públicas!$A$376:$G$3879,7,0))</f>
        <v>#N/A</v>
      </c>
      <c r="F1042" s="12" t="s">
        <v>2333</v>
      </c>
      <c r="G1042" s="13">
        <v>43592</v>
      </c>
      <c r="H1042" s="14" t="str">
        <f>IFERROR(IF(VLOOKUP(B1042,'Oficios_-_pend_criticas'!$C$4:$D$4739,2,0)="","","X"),"")</f>
        <v/>
      </c>
      <c r="I1042" s="12"/>
      <c r="J1042" s="13"/>
      <c r="K1042" s="10"/>
      <c r="L1042" s="12" t="str">
        <f>IFERROR(VLOOKUP(B1042,Retorno_da_RFB!$D$3:$I$6388,5,0),"")</f>
        <v>069</v>
      </c>
      <c r="M1042" s="13">
        <f>IFERROR(VLOOKUP(B1042,Retorno_da_RFB!$D$3:$I$6388,6,0),"")</f>
        <v>43600</v>
      </c>
      <c r="N1042" s="10" t="str">
        <f>IFERROR(VLOOKUP(B1042,Retorno_da_RFB!$D$3:$I$6388,3,0),"")</f>
        <v>8412.90.80</v>
      </c>
      <c r="O1042" s="10" t="str">
        <f>IFERROR(VLOOKUP(B1042,Retorno_da_RFB!$D$3:$I$6388,4,0),"")</f>
        <v>Rótulas esféricas de aço para fixar as extremidades de cilindros hidráulicos, com ou sem 2 anéis externos de pressão, 2 anéis com superfícies de contato esféricas e móveis e ranhuras especiais de lubrificação interna, anel externo com dureza mínima de 42 a 44HRC, anel interno com dureza mínima de 55 a 56HRC, limite de carga radial estática de 1.177.000 a 2.133.000 libras (aproximadamente 533.878 a  967.513kg), limite de carga radial dinâmica de 294.200 a 533.200 libras (aproximadamente 133.447 a 241.856kg), limite de carga axial estática de 387.600 a 663.500 libras (aproximadamente 175.812 a 300.959kg).</v>
      </c>
      <c r="P1042" s="12" t="str">
        <f>IFERROR(IF(N1042="","",IF(VLOOKUP(LEFT(N1042,10),'Universo_BK-BIT'!$A$5:$E$10005,2,0)="","X",VLOOKUP(LEFT(N1042,10),'Universo_BK-BIT'!$A$5:$E$10005,2,0))),"X")</f>
        <v>BK</v>
      </c>
      <c r="Q1042" s="12">
        <f>IFERROR(IF(P1042="X","",VLOOKUP(LEFT(N1042,10),'Universo_BK-BIT'!$A$5:$E$10005,3,0)),"")</f>
        <v>14</v>
      </c>
      <c r="R1042" s="14" t="e">
        <f t="shared" si="49"/>
        <v>#REF!</v>
      </c>
      <c r="S1042" s="14" t="e">
        <f t="shared" si="50"/>
        <v>#N/A</v>
      </c>
      <c r="T1042" s="14"/>
      <c r="U1042" s="14" t="str">
        <f ca="1">IFERROR(IF(P1042="X",IF(VLOOKUP(B1042,'Oficios_-_pend_criticas'!$C$3:$J$4739,5,0)="","",IF(VLOOKUP(B1042,'Oficios_-_pend_criticas'!$C$3:$J$4739,7,0)="",IF(TODAY()&gt;VLOOKUP(B1042,'Oficios_-_pend_criticas'!$C$3:$J$4739,5,0),"X",""),IF(VLOOKUP(B1042,'Oficios_-_pend_criticas'!$C$3:$J$4739,7,0)&gt;VLOOKUP(B1042,'Oficios_-_pend_criticas'!$C$3:$J$4739,5,0),"X",""))),""),"")</f>
        <v/>
      </c>
      <c r="V1042" s="14" t="str">
        <f ca="1">IFERROR(IF(Q1042=0,IF(VLOOKUP(B1042,'Oficios_-_pend_criticas'!$C$3:$J$4739,5,0)="","",IF(VLOOKUP(B1042,'Oficios_-_pend_criticas'!$C$3:$J$4739,7,0)="",IF(TODAY()&gt;VLOOKUP(B1042,'Oficios_-_pend_criticas'!$C$3:$J$4739,5,0),"X",""),IF(VLOOKUP(B1042,'Oficios_-_pend_criticas'!$C$3:$J$4739,7,0)&gt;VLOOKUP(B1042,'Oficios_-_pend_criticas'!$C$3:$J$4739,5,0),"X",""))),""),"")</f>
        <v/>
      </c>
      <c r="W1042" s="14" t="str">
        <f ca="1">IFERROR(IF(P1042&lt;&gt;"X",IF(Q1042&gt;0,IF(VLOOKUP(B1042,'Oficios_-_pend_criticas'!$C$4:$J$4739,5,0)="","",IF(VLOOKUP(B1042,'Oficios_-_pend_criticas'!$C$4:$J$4739,7,0)="",IF(TODAY()&gt;VLOOKUP(B1042,'Oficios_-_pend_criticas'!$C$4:$J$4739,5,0),"X",""),IF(VLOOKUP(B1042,'Oficios_-_pend_criticas'!$C$4:$J$4739,7,0)&gt;VLOOKUP(B1042,'Oficios_-_pend_criticas'!$C$4:$J$4739,5,0),"X",""))),""),""),"")</f>
        <v/>
      </c>
    </row>
    <row r="1043" spans="1:23" ht="38.25" hidden="1" customHeight="1" x14ac:dyDescent="0.25">
      <c r="A1043" s="9" t="str">
        <f t="shared" si="48"/>
        <v/>
      </c>
      <c r="B1043" s="24" t="s">
        <v>2477</v>
      </c>
      <c r="C1043" s="10" t="e">
        <f>IF(B1043="","",VLOOKUP(B1043,#REF!,6,0))</f>
        <v>#REF!</v>
      </c>
      <c r="D1043" s="12" t="e">
        <f>IF(B1043="","",VLOOKUP(B1043,#REF!,22,0))</f>
        <v>#REF!</v>
      </c>
      <c r="E1043" s="10" t="e">
        <f>IF(B1043="","",VLOOKUP(B1043,Consultas_públicas!$A$376:$G$3879,7,0))</f>
        <v>#N/A</v>
      </c>
      <c r="F1043" s="12" t="s">
        <v>2333</v>
      </c>
      <c r="G1043" s="13">
        <v>43592</v>
      </c>
      <c r="H1043" s="14" t="str">
        <f>IFERROR(IF(VLOOKUP(B1043,'Oficios_-_pend_criticas'!$C$4:$D$4739,2,0)="","","X"),"")</f>
        <v/>
      </c>
      <c r="I1043" s="12"/>
      <c r="J1043" s="13"/>
      <c r="K1043" s="10"/>
      <c r="L1043" s="12" t="str">
        <f>IFERROR(VLOOKUP(B1043,Retorno_da_RFB!$D$3:$I$6388,5,0),"")</f>
        <v>069</v>
      </c>
      <c r="M1043" s="13">
        <f>IFERROR(VLOOKUP(B1043,Retorno_da_RFB!$D$3:$I$6388,6,0),"")</f>
        <v>43600</v>
      </c>
      <c r="N1043" s="10" t="str">
        <f>IFERROR(VLOOKUP(B1043,Retorno_da_RFB!$D$3:$I$6388,3,0),"")</f>
        <v>8457.10.00</v>
      </c>
      <c r="O1043" s="10" t="str">
        <f>IFERROR(VLOOKUP(B1043,Retorno_da_RFB!$D$3:$I$6388,4,0),"")</f>
        <v>Centros de usinagem vertical com estrutura do tipo portal com sistema de contrapeso do eixo Z por meio de mangueiras de vácuo livres de fricção, acionamento direto e motores lineares nos eixos X, Y e Z, com cursos a partir de 200mm, 290mm e 200mm respectivamente, de 3 a 5 eixos controlados simultaneamente com comando numérico computadorizado (CNC) com processamento inferior a 0,1 milissegundo por bloco e leitura antecipada de 10.000 blocos, resolução interna de coordenadas do comando inferior a 1 nanômetro, estabilização térmica com controle de histerese da agua de refrigeração de no máximo 0,5k, preparados para usinagem de grafite a seco com unidade de sucção opcional, “spindle” com rotação máxima igual ou superior a 36.000rpm, velocidade de avanço rápido nos eixos X, Y e Z partindo de zero, com sua máxima podendo variar de 40 até 60m/min, opção de segundo “spindle” com rolamentos a ar e rotação máxima de até 90.000rpm, com sistema de medição a laser de ferramentas fora da zona de trabalho e incorporado ao magazine, segunda porta de operação com possibilidade de acoplamento de robô para troca automática de peças e ferramentas.</v>
      </c>
      <c r="P1043" s="12" t="str">
        <f>IFERROR(IF(N1043="","",IF(VLOOKUP(LEFT(N1043,10),'Universo_BK-BIT'!$A$5:$E$10005,2,0)="","X",VLOOKUP(LEFT(N1043,10),'Universo_BK-BIT'!$A$5:$E$10005,2,0))),"X")</f>
        <v>BK</v>
      </c>
      <c r="Q1043" s="12">
        <f>IFERROR(IF(P1043="X","",VLOOKUP(LEFT(N1043,10),'Universo_BK-BIT'!$A$5:$E$10005,3,0)),"")</f>
        <v>14</v>
      </c>
      <c r="R1043" s="14" t="e">
        <f t="shared" si="49"/>
        <v>#REF!</v>
      </c>
      <c r="S1043" s="14" t="e">
        <f t="shared" si="50"/>
        <v>#N/A</v>
      </c>
      <c r="T1043" s="14"/>
      <c r="U1043" s="14" t="str">
        <f ca="1">IFERROR(IF(P1043="X",IF(VLOOKUP(B1043,'Oficios_-_pend_criticas'!$C$3:$J$4739,5,0)="","",IF(VLOOKUP(B1043,'Oficios_-_pend_criticas'!$C$3:$J$4739,7,0)="",IF(TODAY()&gt;VLOOKUP(B1043,'Oficios_-_pend_criticas'!$C$3:$J$4739,5,0),"X",""),IF(VLOOKUP(B1043,'Oficios_-_pend_criticas'!$C$3:$J$4739,7,0)&gt;VLOOKUP(B1043,'Oficios_-_pend_criticas'!$C$3:$J$4739,5,0),"X",""))),""),"")</f>
        <v/>
      </c>
      <c r="V1043" s="14" t="str">
        <f ca="1">IFERROR(IF(Q1043=0,IF(VLOOKUP(B1043,'Oficios_-_pend_criticas'!$C$3:$J$4739,5,0)="","",IF(VLOOKUP(B1043,'Oficios_-_pend_criticas'!$C$3:$J$4739,7,0)="",IF(TODAY()&gt;VLOOKUP(B1043,'Oficios_-_pend_criticas'!$C$3:$J$4739,5,0),"X",""),IF(VLOOKUP(B1043,'Oficios_-_pend_criticas'!$C$3:$J$4739,7,0)&gt;VLOOKUP(B1043,'Oficios_-_pend_criticas'!$C$3:$J$4739,5,0),"X",""))),""),"")</f>
        <v/>
      </c>
      <c r="W1043" s="14" t="str">
        <f ca="1">IFERROR(IF(P1043&lt;&gt;"X",IF(Q1043&gt;0,IF(VLOOKUP(B1043,'Oficios_-_pend_criticas'!$C$4:$J$4739,5,0)="","",IF(VLOOKUP(B1043,'Oficios_-_pend_criticas'!$C$4:$J$4739,7,0)="",IF(TODAY()&gt;VLOOKUP(B1043,'Oficios_-_pend_criticas'!$C$4:$J$4739,5,0),"X",""),IF(VLOOKUP(B1043,'Oficios_-_pend_criticas'!$C$4:$J$4739,7,0)&gt;VLOOKUP(B1043,'Oficios_-_pend_criticas'!$C$4:$J$4739,5,0),"X",""))),""),""),"")</f>
        <v/>
      </c>
    </row>
    <row r="1044" spans="1:23" ht="38.25" hidden="1" customHeight="1" x14ac:dyDescent="0.25">
      <c r="A1044" s="9" t="str">
        <f t="shared" si="48"/>
        <v/>
      </c>
      <c r="B1044" s="24" t="s">
        <v>2479</v>
      </c>
      <c r="C1044" s="10" t="e">
        <f>IF(B1044="","",VLOOKUP(B1044,#REF!,6,0))</f>
        <v>#REF!</v>
      </c>
      <c r="D1044" s="12" t="e">
        <f>IF(B1044="","",VLOOKUP(B1044,#REF!,22,0))</f>
        <v>#REF!</v>
      </c>
      <c r="E1044" s="10" t="e">
        <f>IF(B1044="","",VLOOKUP(B1044,Consultas_públicas!$A$376:$G$3879,7,0))</f>
        <v>#N/A</v>
      </c>
      <c r="F1044" s="12" t="s">
        <v>2333</v>
      </c>
      <c r="G1044" s="13">
        <v>43592</v>
      </c>
      <c r="H1044" s="14" t="str">
        <f>IFERROR(IF(VLOOKUP(B1044,'Oficios_-_pend_criticas'!$C$4:$D$4739,2,0)="","","X"),"")</f>
        <v/>
      </c>
      <c r="I1044" s="12"/>
      <c r="J1044" s="13"/>
      <c r="K1044" s="10"/>
      <c r="L1044" s="12" t="str">
        <f>IFERROR(VLOOKUP(B1044,Retorno_da_RFB!$D$3:$I$6388,5,0),"")</f>
        <v>069</v>
      </c>
      <c r="M1044" s="13">
        <f>IFERROR(VLOOKUP(B1044,Retorno_da_RFB!$D$3:$I$6388,6,0),"")</f>
        <v>43600</v>
      </c>
      <c r="N1044" s="10" t="str">
        <f>IFERROR(VLOOKUP(B1044,Retorno_da_RFB!$D$3:$I$6388,3,0),"")</f>
        <v>8517.62.59</v>
      </c>
      <c r="O1044" s="10" t="str">
        <f>IFERROR(VLOOKUP(B1044,Retorno_da_RFB!$D$3:$I$6388,4,0),"")</f>
        <v>Aparelhos receptores e transmissores de dados em rede com fio denominados divisores de vídeo (splitter) utilizados em equipamento de ressonância magnética, constituídos por placa de circuito impresso (PCI) de fibra de vidro e trilhas de cobre, contendo componentes eletrônicos de material semicondutor (capacitores, indutores, transistores, fusível, mosfet, led e uma memória eeprom); dotados de uma conexão de entrada e duas conexões de saída padrão HDMI, dois conectores tipo d-sub de nove pinos com capacidade de alimentação com 5v em corrente contínua.</v>
      </c>
      <c r="P1044" s="12" t="str">
        <f>IFERROR(IF(N1044="","",IF(VLOOKUP(LEFT(N1044,10),'Universo_BK-BIT'!$A$5:$E$10005,2,0)="","X",VLOOKUP(LEFT(N1044,10),'Universo_BK-BIT'!$A$5:$E$10005,2,0))),"X")</f>
        <v>BIT</v>
      </c>
      <c r="Q1044" s="12">
        <f>IFERROR(IF(P1044="X","",VLOOKUP(LEFT(N1044,10),'Universo_BK-BIT'!$A$5:$E$10005,3,0)),"")</f>
        <v>14</v>
      </c>
      <c r="R1044" s="14" t="e">
        <f t="shared" si="49"/>
        <v>#REF!</v>
      </c>
      <c r="S1044" s="14" t="e">
        <f t="shared" si="50"/>
        <v>#N/A</v>
      </c>
      <c r="T1044" s="14"/>
      <c r="U1044" s="14" t="str">
        <f ca="1">IFERROR(IF(P1044="X",IF(VLOOKUP(B1044,'Oficios_-_pend_criticas'!$C$3:$J$4739,5,0)="","",IF(VLOOKUP(B1044,'Oficios_-_pend_criticas'!$C$3:$J$4739,7,0)="",IF(TODAY()&gt;VLOOKUP(B1044,'Oficios_-_pend_criticas'!$C$3:$J$4739,5,0),"X",""),IF(VLOOKUP(B1044,'Oficios_-_pend_criticas'!$C$3:$J$4739,7,0)&gt;VLOOKUP(B1044,'Oficios_-_pend_criticas'!$C$3:$J$4739,5,0),"X",""))),""),"")</f>
        <v/>
      </c>
      <c r="V1044" s="14" t="str">
        <f ca="1">IFERROR(IF(Q1044=0,IF(VLOOKUP(B1044,'Oficios_-_pend_criticas'!$C$3:$J$4739,5,0)="","",IF(VLOOKUP(B1044,'Oficios_-_pend_criticas'!$C$3:$J$4739,7,0)="",IF(TODAY()&gt;VLOOKUP(B1044,'Oficios_-_pend_criticas'!$C$3:$J$4739,5,0),"X",""),IF(VLOOKUP(B1044,'Oficios_-_pend_criticas'!$C$3:$J$4739,7,0)&gt;VLOOKUP(B1044,'Oficios_-_pend_criticas'!$C$3:$J$4739,5,0),"X",""))),""),"")</f>
        <v/>
      </c>
      <c r="W1044" s="14" t="str">
        <f ca="1">IFERROR(IF(P1044&lt;&gt;"X",IF(Q1044&gt;0,IF(VLOOKUP(B1044,'Oficios_-_pend_criticas'!$C$4:$J$4739,5,0)="","",IF(VLOOKUP(B1044,'Oficios_-_pend_criticas'!$C$4:$J$4739,7,0)="",IF(TODAY()&gt;VLOOKUP(B1044,'Oficios_-_pend_criticas'!$C$4:$J$4739,5,0),"X",""),IF(VLOOKUP(B1044,'Oficios_-_pend_criticas'!$C$4:$J$4739,7,0)&gt;VLOOKUP(B1044,'Oficios_-_pend_criticas'!$C$4:$J$4739,5,0),"X",""))),""),""),"")</f>
        <v/>
      </c>
    </row>
    <row r="1045" spans="1:23" ht="38.25" hidden="1" customHeight="1" x14ac:dyDescent="0.25">
      <c r="A1045" s="9" t="str">
        <f t="shared" si="48"/>
        <v/>
      </c>
      <c r="B1045" s="24" t="s">
        <v>2481</v>
      </c>
      <c r="C1045" s="10" t="e">
        <f>IF(B1045="","",VLOOKUP(B1045,#REF!,6,0))</f>
        <v>#REF!</v>
      </c>
      <c r="D1045" s="12" t="e">
        <f>IF(B1045="","",VLOOKUP(B1045,#REF!,22,0))</f>
        <v>#REF!</v>
      </c>
      <c r="E1045" s="10" t="e">
        <f>IF(B1045="","",VLOOKUP(B1045,Consultas_públicas!$A$376:$G$3879,7,0))</f>
        <v>#N/A</v>
      </c>
      <c r="F1045" s="12" t="s">
        <v>2333</v>
      </c>
      <c r="G1045" s="13">
        <v>43592</v>
      </c>
      <c r="H1045" s="14" t="str">
        <f>IFERROR(IF(VLOOKUP(B1045,'Oficios_-_pend_criticas'!$C$4:$D$4739,2,0)="","","X"),"")</f>
        <v/>
      </c>
      <c r="I1045" s="12"/>
      <c r="J1045" s="13"/>
      <c r="K1045" s="10"/>
      <c r="L1045" s="12" t="str">
        <f>IFERROR(VLOOKUP(B1045,Retorno_da_RFB!$D$3:$I$6388,5,0),"")</f>
        <v>069</v>
      </c>
      <c r="M1045" s="13">
        <f>IFERROR(VLOOKUP(B1045,Retorno_da_RFB!$D$3:$I$6388,6,0),"")</f>
        <v>43600</v>
      </c>
      <c r="N1045" s="10" t="str">
        <f>IFERROR(VLOOKUP(B1045,Retorno_da_RFB!$D$3:$I$6388,3,0),"")</f>
        <v>8483.40.10</v>
      </c>
      <c r="O1045" s="10" t="str">
        <f>IFERROR(VLOOKUP(B1045,Retorno_da_RFB!$D$3:$I$6388,4,0),"")</f>
        <v>Redutores planetários de velocidade, de três estágios, com engrenagens de aço fundido com dureza dos dentes acima de 58HRC, relação de transmissão de 99,24:1  ou 140,8:1,  máxima rotação de entrada de 2.800 ou 4.100rpm, máximo torque de entrada de 6.915 ou 3.051Nm,  máximo torque de saída de 686.213 ou 429.524Nm,  máxima rotação de saída de 28,2 ou 29rpm, para carregadeira autopropulsada.</v>
      </c>
      <c r="P1045" s="12" t="str">
        <f>IFERROR(IF(N1045="","",IF(VLOOKUP(LEFT(N1045,10),'Universo_BK-BIT'!$A$5:$E$10005,2,0)="","X",VLOOKUP(LEFT(N1045,10),'Universo_BK-BIT'!$A$5:$E$10005,2,0))),"X")</f>
        <v>BK</v>
      </c>
      <c r="Q1045" s="12">
        <f>IFERROR(IF(P1045="X","",VLOOKUP(LEFT(N1045,10),'Universo_BK-BIT'!$A$5:$E$10005,3,0)),"")</f>
        <v>14</v>
      </c>
      <c r="R1045" s="14" t="e">
        <f t="shared" si="49"/>
        <v>#REF!</v>
      </c>
      <c r="S1045" s="14" t="e">
        <f t="shared" si="50"/>
        <v>#N/A</v>
      </c>
      <c r="T1045" s="14"/>
      <c r="U1045" s="14" t="str">
        <f ca="1">IFERROR(IF(P1045="X",IF(VLOOKUP(B1045,'Oficios_-_pend_criticas'!$C$3:$J$4739,5,0)="","",IF(VLOOKUP(B1045,'Oficios_-_pend_criticas'!$C$3:$J$4739,7,0)="",IF(TODAY()&gt;VLOOKUP(B1045,'Oficios_-_pend_criticas'!$C$3:$J$4739,5,0),"X",""),IF(VLOOKUP(B1045,'Oficios_-_pend_criticas'!$C$3:$J$4739,7,0)&gt;VLOOKUP(B1045,'Oficios_-_pend_criticas'!$C$3:$J$4739,5,0),"X",""))),""),"")</f>
        <v/>
      </c>
      <c r="V1045" s="14" t="str">
        <f ca="1">IFERROR(IF(Q1045=0,IF(VLOOKUP(B1045,'Oficios_-_pend_criticas'!$C$3:$J$4739,5,0)="","",IF(VLOOKUP(B1045,'Oficios_-_pend_criticas'!$C$3:$J$4739,7,0)="",IF(TODAY()&gt;VLOOKUP(B1045,'Oficios_-_pend_criticas'!$C$3:$J$4739,5,0),"X",""),IF(VLOOKUP(B1045,'Oficios_-_pend_criticas'!$C$3:$J$4739,7,0)&gt;VLOOKUP(B1045,'Oficios_-_pend_criticas'!$C$3:$J$4739,5,0),"X",""))),""),"")</f>
        <v/>
      </c>
      <c r="W1045" s="14" t="str">
        <f ca="1">IFERROR(IF(P1045&lt;&gt;"X",IF(Q1045&gt;0,IF(VLOOKUP(B1045,'Oficios_-_pend_criticas'!$C$4:$J$4739,5,0)="","",IF(VLOOKUP(B1045,'Oficios_-_pend_criticas'!$C$4:$J$4739,7,0)="",IF(TODAY()&gt;VLOOKUP(B1045,'Oficios_-_pend_criticas'!$C$4:$J$4739,5,0),"X",""),IF(VLOOKUP(B1045,'Oficios_-_pend_criticas'!$C$4:$J$4739,7,0)&gt;VLOOKUP(B1045,'Oficios_-_pend_criticas'!$C$4:$J$4739,5,0),"X",""))),""),""),"")</f>
        <v/>
      </c>
    </row>
    <row r="1046" spans="1:23" ht="38.25" hidden="1" customHeight="1" x14ac:dyDescent="0.25">
      <c r="A1046" s="9" t="str">
        <f t="shared" si="48"/>
        <v/>
      </c>
      <c r="B1046" s="25" t="s">
        <v>2483</v>
      </c>
      <c r="C1046" s="22" t="e">
        <f>IF(B1046="","",VLOOKUP(B1046,#REF!,6,0))</f>
        <v>#REF!</v>
      </c>
      <c r="D1046" s="20" t="e">
        <f>IF(B1046="","",VLOOKUP(B1046,#REF!,22,0))</f>
        <v>#REF!</v>
      </c>
      <c r="E1046" s="22" t="e">
        <f>IF(B1046="","",VLOOKUP(B1046,Consultas_públicas!$A$376:$G$3879,7,0))</f>
        <v>#N/A</v>
      </c>
      <c r="F1046" s="20" t="s">
        <v>2333</v>
      </c>
      <c r="G1046" s="21">
        <v>43592</v>
      </c>
      <c r="H1046" s="14" t="str">
        <f>IFERROR(IF(VLOOKUP(B1046,'Oficios_-_pend_criticas'!$C$4:$D$4739,2,0)="","","X"),"")</f>
        <v/>
      </c>
      <c r="I1046" s="12"/>
      <c r="J1046" s="13"/>
      <c r="K1046" s="10"/>
      <c r="L1046" s="12" t="str">
        <f>IFERROR(VLOOKUP(B1046,Retorno_da_RFB!$D$3:$I$6388,5,0),"")</f>
        <v>069</v>
      </c>
      <c r="M1046" s="13">
        <f>IFERROR(VLOOKUP(B1046,Retorno_da_RFB!$D$3:$I$6388,6,0),"")</f>
        <v>43600</v>
      </c>
      <c r="N1046" s="10" t="str">
        <f>IFERROR(VLOOKUP(B1046,Retorno_da_RFB!$D$3:$I$6388,3,0),"")</f>
        <v>8479.89.99</v>
      </c>
      <c r="O1046" s="10" t="str">
        <f>IFERROR(VLOOKUP(B1046,Retorno_da_RFB!$D$3:$I$6388,4,0),"")</f>
        <v>Equipamentos para expansão de tubos metálicos, em trocadores de calor, para baixo índice de contração do tubo expandido, e executar bolsa de alojamento de curvas (boquilha) na extremidade dos tubos, por meio de dispositivo giratório elétrico automático, para processar trocadores de calor com comprimento máximo de 3.000mm e largura máxima de 1.524mm, expansão de até 300 tubos simultaneamente (5 filas de 60 tubos cada), com comando numérico e painel de controle para programação e operação.</v>
      </c>
      <c r="P1046" s="12" t="str">
        <f>IFERROR(IF(N1046="","",IF(VLOOKUP(LEFT(N1046,10),'Universo_BK-BIT'!$A$5:$E$10005,2,0)="","X",VLOOKUP(LEFT(N1046,10),'Universo_BK-BIT'!$A$5:$E$10005,2,0))),"X")</f>
        <v>BK</v>
      </c>
      <c r="Q1046" s="12">
        <f>IFERROR(IF(P1046="X","",VLOOKUP(LEFT(N1046,10),'Universo_BK-BIT'!$A$5:$E$10005,3,0)),"")</f>
        <v>14</v>
      </c>
      <c r="R1046" s="14" t="e">
        <f t="shared" si="49"/>
        <v>#REF!</v>
      </c>
      <c r="S1046" s="14" t="e">
        <f t="shared" si="50"/>
        <v>#N/A</v>
      </c>
      <c r="T1046" s="14"/>
      <c r="U1046" s="14" t="str">
        <f ca="1">IFERROR(IF(P1046="X",IF(VLOOKUP(B1046,'Oficios_-_pend_criticas'!$C$3:$J$4739,5,0)="","",IF(VLOOKUP(B1046,'Oficios_-_pend_criticas'!$C$3:$J$4739,7,0)="",IF(TODAY()&gt;VLOOKUP(B1046,'Oficios_-_pend_criticas'!$C$3:$J$4739,5,0),"X",""),IF(VLOOKUP(B1046,'Oficios_-_pend_criticas'!$C$3:$J$4739,7,0)&gt;VLOOKUP(B1046,'Oficios_-_pend_criticas'!$C$3:$J$4739,5,0),"X",""))),""),"")</f>
        <v/>
      </c>
      <c r="V1046" s="14" t="str">
        <f ca="1">IFERROR(IF(Q1046=0,IF(VLOOKUP(B1046,'Oficios_-_pend_criticas'!$C$3:$J$4739,5,0)="","",IF(VLOOKUP(B1046,'Oficios_-_pend_criticas'!$C$3:$J$4739,7,0)="",IF(TODAY()&gt;VLOOKUP(B1046,'Oficios_-_pend_criticas'!$C$3:$J$4739,5,0),"X",""),IF(VLOOKUP(B1046,'Oficios_-_pend_criticas'!$C$3:$J$4739,7,0)&gt;VLOOKUP(B1046,'Oficios_-_pend_criticas'!$C$3:$J$4739,5,0),"X",""))),""),"")</f>
        <v/>
      </c>
      <c r="W1046" s="14" t="str">
        <f ca="1">IFERROR(IF(P1046&lt;&gt;"X",IF(Q1046&gt;0,IF(VLOOKUP(B1046,'Oficios_-_pend_criticas'!$C$4:$J$4739,5,0)="","",IF(VLOOKUP(B1046,'Oficios_-_pend_criticas'!$C$4:$J$4739,7,0)="",IF(TODAY()&gt;VLOOKUP(B1046,'Oficios_-_pend_criticas'!$C$4:$J$4739,5,0),"X",""),IF(VLOOKUP(B1046,'Oficios_-_pend_criticas'!$C$4:$J$4739,7,0)&gt;VLOOKUP(B1046,'Oficios_-_pend_criticas'!$C$4:$J$4739,5,0),"X",""))),""),""),"")</f>
        <v/>
      </c>
    </row>
    <row r="1047" spans="1:23" ht="38.25" hidden="1" customHeight="1" x14ac:dyDescent="0.25">
      <c r="A1047" s="9" t="str">
        <f t="shared" si="48"/>
        <v/>
      </c>
      <c r="B1047" s="25" t="s">
        <v>2485</v>
      </c>
      <c r="C1047" s="22" t="e">
        <f>IF(B1047="","",VLOOKUP(B1047,#REF!,6,0))</f>
        <v>#REF!</v>
      </c>
      <c r="D1047" s="20" t="e">
        <f>IF(B1047="","",VLOOKUP(B1047,#REF!,22,0))</f>
        <v>#REF!</v>
      </c>
      <c r="E1047" s="22" t="s">
        <v>2486</v>
      </c>
      <c r="F1047" s="20" t="s">
        <v>2487</v>
      </c>
      <c r="G1047" s="21">
        <v>43600</v>
      </c>
      <c r="H1047" s="14" t="str">
        <f>IFERROR(IF(VLOOKUP(B1047,'Oficios_-_pend_criticas'!$C$4:$D$4739,2,0)="","","X"),"")</f>
        <v/>
      </c>
      <c r="I1047" s="12"/>
      <c r="J1047" s="13"/>
      <c r="K1047" s="10"/>
      <c r="L1047" s="12" t="str">
        <f>IFERROR(VLOOKUP(B1047,Retorno_da_RFB!$D$3:$I$6388,5,0),"")</f>
        <v>072</v>
      </c>
      <c r="M1047" s="13">
        <f>IFERROR(VLOOKUP(B1047,Retorno_da_RFB!$D$3:$I$6388,6,0),"")</f>
        <v>43602</v>
      </c>
      <c r="N1047" s="10" t="str">
        <f>IFERROR(VLOOKUP(B1047,Retorno_da_RFB!$D$3:$I$6388,3,0),"")</f>
        <v>8477.80.90</v>
      </c>
      <c r="O1047" s="10" t="str">
        <f>IFERROR(VLOOKUP(B1047,Retorno_da_RFB!$D$3:$I$6388,4,0),"")</f>
        <v>Combinações de máquinas para fabricação de blocos de espumas de poliéter e/ou poliéster expandido em processo contínuo, com capacidade máxima de produção de 400 a 600kg/min, dotadas de 35 linhas de sistemas  de dosagem dos reagentes químicos sendo 7 conjuntos dosadores de poliol, 1 conjunto de dosador de poliol poliéster, 3 conjuntos dosadores de Isocianato, 1 conjunto dosador de água, 1 conjunto dosador de estanho, 3 conjuntos dosadores de amina, 6 conjuntos dosadores de silicone, 4 conjuntos dosadores de aditivos, 1 conjunto de aditivo para espuma de éster, 1 conjunto dosador de agente expansão, 7 conjuntos dosadores de cores. Composta por 1 unidade de dosagem de gás para Isocianato, 1 tanque de 500 litros para água e 22 tanques de 300 litros para armazenamento de matérias primas, misturador agitador estático com rosca e ajustagem de altura para mistura dos compostos químicos em alta pressão,  sistema de dosagem automática e individual de cada reagente químico e controle automático do fluxo de misturas, dispositivo motorizado de ajuste de pressão da câmara de mistura, sistema de derramamento contínuo dos reagentes químicos, bandejas de espumação,  esteira transportadora dos reagentes químicos dosados para cura no túnel de modelação de altura e largura dos blocos, túnel de cura e ventilação com regulagem automática de inclinação para controle da altura dos blocos e regulagem automática das paredes laterais e das larguras dos blocos, dispositivos para desbobinamento e rebobinamento dos rolos de papéis/filmes plásticos laterais, inferior e superior, guia de rolo superior de papel, esteiras deslizantes  e controlador lógico programável (CLP).</v>
      </c>
      <c r="P1047" s="12" t="str">
        <f>IFERROR(IF(N1047="","",IF(VLOOKUP(LEFT(N1047,10),'Universo_BK-BIT'!$A$5:$E$10005,2,0)="","X",VLOOKUP(LEFT(N1047,10),'Universo_BK-BIT'!$A$5:$E$10005,2,0))),"X")</f>
        <v>BK</v>
      </c>
      <c r="Q1047" s="12">
        <f>IFERROR(IF(P1047="X","",VLOOKUP(LEFT(N1047,10),'Universo_BK-BIT'!$A$5:$E$10005,3,0)),"")</f>
        <v>14</v>
      </c>
      <c r="R1047" s="14" t="e">
        <f t="shared" si="49"/>
        <v>#REF!</v>
      </c>
      <c r="S1047" s="14" t="str">
        <f t="shared" si="50"/>
        <v/>
      </c>
      <c r="T1047" s="14"/>
      <c r="U1047" s="14" t="str">
        <f ca="1">IFERROR(IF(P1047="X",IF(VLOOKUP(B1047,'Oficios_-_pend_criticas'!$C$3:$J$4739,5,0)="","",IF(VLOOKUP(B1047,'Oficios_-_pend_criticas'!$C$3:$J$4739,7,0)="",IF(TODAY()&gt;VLOOKUP(B1047,'Oficios_-_pend_criticas'!$C$3:$J$4739,5,0),"X",""),IF(VLOOKUP(B1047,'Oficios_-_pend_criticas'!$C$3:$J$4739,7,0)&gt;VLOOKUP(B1047,'Oficios_-_pend_criticas'!$C$3:$J$4739,5,0),"X",""))),""),"")</f>
        <v/>
      </c>
      <c r="V1047" s="14" t="str">
        <f ca="1">IFERROR(IF(Q1047=0,IF(VLOOKUP(B1047,'Oficios_-_pend_criticas'!$C$3:$J$4739,5,0)="","",IF(VLOOKUP(B1047,'Oficios_-_pend_criticas'!$C$3:$J$4739,7,0)="",IF(TODAY()&gt;VLOOKUP(B1047,'Oficios_-_pend_criticas'!$C$3:$J$4739,5,0),"X",""),IF(VLOOKUP(B1047,'Oficios_-_pend_criticas'!$C$3:$J$4739,7,0)&gt;VLOOKUP(B1047,'Oficios_-_pend_criticas'!$C$3:$J$4739,5,0),"X",""))),""),"")</f>
        <v/>
      </c>
      <c r="W1047" s="14" t="str">
        <f ca="1">IFERROR(IF(P1047&lt;&gt;"X",IF(Q1047&gt;0,IF(VLOOKUP(B1047,'Oficios_-_pend_criticas'!$C$4:$J$4739,5,0)="","",IF(VLOOKUP(B1047,'Oficios_-_pend_criticas'!$C$4:$J$4739,7,0)="",IF(TODAY()&gt;VLOOKUP(B1047,'Oficios_-_pend_criticas'!$C$4:$J$4739,5,0),"X",""),IF(VLOOKUP(B1047,'Oficios_-_pend_criticas'!$C$4:$J$4739,7,0)&gt;VLOOKUP(B1047,'Oficios_-_pend_criticas'!$C$4:$J$4739,5,0),"X",""))),""),""),"")</f>
        <v/>
      </c>
    </row>
    <row r="1048" spans="1:23" ht="38.25" hidden="1" customHeight="1" x14ac:dyDescent="0.25">
      <c r="A1048" s="9" t="str">
        <f t="shared" si="48"/>
        <v/>
      </c>
      <c r="B1048" s="24" t="s">
        <v>2489</v>
      </c>
      <c r="C1048" s="22" t="e">
        <f>IF(B1048="","",VLOOKUP(B1048,#REF!,6,0))</f>
        <v>#REF!</v>
      </c>
      <c r="D1048" s="20" t="e">
        <f>IF(B1048="","",VLOOKUP(B1048,#REF!,22,0))</f>
        <v>#REF!</v>
      </c>
      <c r="E1048" s="22" t="s">
        <v>2490</v>
      </c>
      <c r="F1048" s="20" t="s">
        <v>2487</v>
      </c>
      <c r="G1048" s="21">
        <v>43600</v>
      </c>
      <c r="H1048" s="14" t="str">
        <f>IFERROR(IF(VLOOKUP(B1048,'Oficios_-_pend_criticas'!$C$4:$D$4739,2,0)="","","X"),"")</f>
        <v/>
      </c>
      <c r="I1048" s="12"/>
      <c r="J1048" s="13"/>
      <c r="K1048" s="10"/>
      <c r="L1048" s="12" t="str">
        <f>IFERROR(VLOOKUP(B1048,Retorno_da_RFB!$D$3:$I$6388,5,0),"")</f>
        <v>072</v>
      </c>
      <c r="M1048" s="13">
        <f>IFERROR(VLOOKUP(B1048,Retorno_da_RFB!$D$3:$I$6388,6,0),"")</f>
        <v>43602</v>
      </c>
      <c r="N1048" s="10" t="str">
        <f>IFERROR(VLOOKUP(B1048,Retorno_da_RFB!$D$3:$I$6388,3,0),"")</f>
        <v>8419.32.00</v>
      </c>
      <c r="O1048" s="10" t="str">
        <f>IFERROR(VLOOKUP(B1048,Retorno_da_RFB!$D$3:$I$6388,4,0),"")</f>
        <v>Unidades para secar fibras de madeira fluidizadas por ar aquecido e gases de combustão, com temperatura de entrada do secador de até 450°C transporte por meio de tubos em aço inox especial, ciclones de separação de fibra, com capacidade de secagem igual ou superior a 20.000kg/h, dotadas de ventilador de transporte das fibras, volume de ar no sistema de até 730.000m³/h, com válvulas tipo borboletas para controle de fluxo de ar quente, câmara de mistura, sistema de proteção contra incêndio, sopradores, injetor de fibra fluidizada, válvulas rotativas, temperatura de saída do ciclone de até 100°C, supervisório especialmente desenvolvido para o sistema e umidade final da fibra de até 15%.</v>
      </c>
      <c r="P1048" s="12" t="str">
        <f>IFERROR(IF(N1048="","",IF(VLOOKUP(LEFT(N1048,10),'Universo_BK-BIT'!$A$5:$E$10005,2,0)="","X",VLOOKUP(LEFT(N1048,10),'Universo_BK-BIT'!$A$5:$E$10005,2,0))),"X")</f>
        <v>BK</v>
      </c>
      <c r="Q1048" s="12">
        <f>IFERROR(IF(P1048="X","",VLOOKUP(LEFT(N1048,10),'Universo_BK-BIT'!$A$5:$E$10005,3,0)),"")</f>
        <v>14</v>
      </c>
      <c r="R1048" s="14" t="e">
        <f t="shared" si="49"/>
        <v>#REF!</v>
      </c>
      <c r="S1048" s="14" t="str">
        <f t="shared" si="50"/>
        <v/>
      </c>
      <c r="T1048" s="14"/>
      <c r="U1048" s="14" t="str">
        <f ca="1">IFERROR(IF(P1048="X",IF(VLOOKUP(B1048,'Oficios_-_pend_criticas'!$C$3:$J$4739,5,0)="","",IF(VLOOKUP(B1048,'Oficios_-_pend_criticas'!$C$3:$J$4739,7,0)="",IF(TODAY()&gt;VLOOKUP(B1048,'Oficios_-_pend_criticas'!$C$3:$J$4739,5,0),"X",""),IF(VLOOKUP(B1048,'Oficios_-_pend_criticas'!$C$3:$J$4739,7,0)&gt;VLOOKUP(B1048,'Oficios_-_pend_criticas'!$C$3:$J$4739,5,0),"X",""))),""),"")</f>
        <v/>
      </c>
      <c r="V1048" s="14" t="str">
        <f ca="1">IFERROR(IF(Q1048=0,IF(VLOOKUP(B1048,'Oficios_-_pend_criticas'!$C$3:$J$4739,5,0)="","",IF(VLOOKUP(B1048,'Oficios_-_pend_criticas'!$C$3:$J$4739,7,0)="",IF(TODAY()&gt;VLOOKUP(B1048,'Oficios_-_pend_criticas'!$C$3:$J$4739,5,0),"X",""),IF(VLOOKUP(B1048,'Oficios_-_pend_criticas'!$C$3:$J$4739,7,0)&gt;VLOOKUP(B1048,'Oficios_-_pend_criticas'!$C$3:$J$4739,5,0),"X",""))),""),"")</f>
        <v/>
      </c>
      <c r="W1048" s="14" t="str">
        <f ca="1">IFERROR(IF(P1048&lt;&gt;"X",IF(Q1048&gt;0,IF(VLOOKUP(B1048,'Oficios_-_pend_criticas'!$C$4:$J$4739,5,0)="","",IF(VLOOKUP(B1048,'Oficios_-_pend_criticas'!$C$4:$J$4739,7,0)="",IF(TODAY()&gt;VLOOKUP(B1048,'Oficios_-_pend_criticas'!$C$4:$J$4739,5,0),"X",""),IF(VLOOKUP(B1048,'Oficios_-_pend_criticas'!$C$4:$J$4739,7,0)&gt;VLOOKUP(B1048,'Oficios_-_pend_criticas'!$C$4:$J$4739,5,0),"X",""))),""),""),"")</f>
        <v/>
      </c>
    </row>
    <row r="1049" spans="1:23" ht="38.25" hidden="1" customHeight="1" x14ac:dyDescent="0.25">
      <c r="A1049" s="9" t="str">
        <f t="shared" si="48"/>
        <v/>
      </c>
      <c r="B1049" s="24" t="s">
        <v>2491</v>
      </c>
      <c r="C1049" s="22" t="e">
        <f>IF(B1049="","",VLOOKUP(B1049,#REF!,6,0))</f>
        <v>#REF!</v>
      </c>
      <c r="D1049" s="20" t="e">
        <f>IF(B1049="","",VLOOKUP(B1049,#REF!,22,0))</f>
        <v>#REF!</v>
      </c>
      <c r="E1049" s="22" t="s">
        <v>2492</v>
      </c>
      <c r="F1049" s="20" t="s">
        <v>2487</v>
      </c>
      <c r="G1049" s="21">
        <v>43600</v>
      </c>
      <c r="H1049" s="14" t="str">
        <f>IFERROR(IF(VLOOKUP(B1049,'Oficios_-_pend_criticas'!$C$4:$D$4739,2,0)="","","X"),"")</f>
        <v/>
      </c>
      <c r="I1049" s="12"/>
      <c r="J1049" s="13"/>
      <c r="K1049" s="10"/>
      <c r="L1049" s="12" t="str">
        <f>IFERROR(VLOOKUP(B1049,Retorno_da_RFB!$D$3:$I$6388,5,0),"")</f>
        <v>072</v>
      </c>
      <c r="M1049" s="13">
        <f>IFERROR(VLOOKUP(B1049,Retorno_da_RFB!$D$3:$I$6388,6,0),"")</f>
        <v>43602</v>
      </c>
      <c r="N1049" s="10" t="str">
        <f>IFERROR(VLOOKUP(B1049,Retorno_da_RFB!$D$3:$I$6388,3,0),"")</f>
        <v>8417.90.00</v>
      </c>
      <c r="O1049" s="10" t="str">
        <f>IFERROR(VLOOKUP(B1049,Retorno_da_RFB!$D$3:$I$6388,4,0),"")</f>
        <v>Anéis de rolamento para maquinas rotativas como forno, secadores e resfriadores aplicados na indústria de cimento, mineral ou química, confeccionados em aço forjado tratado termicamente, com diâmetro externo igual ou maior do que 4.000mm, diâmetro interno igual ou maior do que 3.500mm, largura igual ou maior que 300mm, com acabamento forjado bruto, pré-usinado ou usinado final.</v>
      </c>
      <c r="P1049" s="12" t="str">
        <f>IFERROR(IF(N1049="","",IF(VLOOKUP(LEFT(N1049,10),'Universo_BK-BIT'!$A$5:$E$10005,2,0)="","X",VLOOKUP(LEFT(N1049,10),'Universo_BK-BIT'!$A$5:$E$10005,2,0))),"X")</f>
        <v>BK</v>
      </c>
      <c r="Q1049" s="12">
        <f>IFERROR(IF(P1049="X","",VLOOKUP(LEFT(N1049,10),'Universo_BK-BIT'!$A$5:$E$10005,3,0)),"")</f>
        <v>14</v>
      </c>
      <c r="R1049" s="14" t="e">
        <f t="shared" si="49"/>
        <v>#REF!</v>
      </c>
      <c r="S1049" s="14" t="str">
        <f t="shared" si="50"/>
        <v/>
      </c>
      <c r="T1049" s="14"/>
      <c r="U1049" s="14" t="str">
        <f ca="1">IFERROR(IF(P1049="X",IF(VLOOKUP(B1049,'Oficios_-_pend_criticas'!$C$3:$J$4739,5,0)="","",IF(VLOOKUP(B1049,'Oficios_-_pend_criticas'!$C$3:$J$4739,7,0)="",IF(TODAY()&gt;VLOOKUP(B1049,'Oficios_-_pend_criticas'!$C$3:$J$4739,5,0),"X",""),IF(VLOOKUP(B1049,'Oficios_-_pend_criticas'!$C$3:$J$4739,7,0)&gt;VLOOKUP(B1049,'Oficios_-_pend_criticas'!$C$3:$J$4739,5,0),"X",""))),""),"")</f>
        <v/>
      </c>
      <c r="V1049" s="14" t="str">
        <f ca="1">IFERROR(IF(Q1049=0,IF(VLOOKUP(B1049,'Oficios_-_pend_criticas'!$C$3:$J$4739,5,0)="","",IF(VLOOKUP(B1049,'Oficios_-_pend_criticas'!$C$3:$J$4739,7,0)="",IF(TODAY()&gt;VLOOKUP(B1049,'Oficios_-_pend_criticas'!$C$3:$J$4739,5,0),"X",""),IF(VLOOKUP(B1049,'Oficios_-_pend_criticas'!$C$3:$J$4739,7,0)&gt;VLOOKUP(B1049,'Oficios_-_pend_criticas'!$C$3:$J$4739,5,0),"X",""))),""),"")</f>
        <v/>
      </c>
      <c r="W1049" s="14" t="str">
        <f ca="1">IFERROR(IF(P1049&lt;&gt;"X",IF(Q1049&gt;0,IF(VLOOKUP(B1049,'Oficios_-_pend_criticas'!$C$4:$J$4739,5,0)="","",IF(VLOOKUP(B1049,'Oficios_-_pend_criticas'!$C$4:$J$4739,7,0)="",IF(TODAY()&gt;VLOOKUP(B1049,'Oficios_-_pend_criticas'!$C$4:$J$4739,5,0),"X",""),IF(VLOOKUP(B1049,'Oficios_-_pend_criticas'!$C$4:$J$4739,7,0)&gt;VLOOKUP(B1049,'Oficios_-_pend_criticas'!$C$4:$J$4739,5,0),"X",""))),""),""),"")</f>
        <v/>
      </c>
    </row>
    <row r="1050" spans="1:23" ht="38.25" hidden="1" customHeight="1" x14ac:dyDescent="0.25">
      <c r="A1050" s="9" t="str">
        <f t="shared" si="48"/>
        <v/>
      </c>
      <c r="B1050" s="24" t="s">
        <v>2493</v>
      </c>
      <c r="C1050" s="22" t="e">
        <f>IF(B1050="","",VLOOKUP(B1050,#REF!,6,0))</f>
        <v>#REF!</v>
      </c>
      <c r="D1050" s="20" t="e">
        <f>IF(B1050="","",VLOOKUP(B1050,#REF!,22,0))</f>
        <v>#REF!</v>
      </c>
      <c r="E1050" s="22" t="s">
        <v>2494</v>
      </c>
      <c r="F1050" s="20" t="s">
        <v>2487</v>
      </c>
      <c r="G1050" s="21">
        <v>43600</v>
      </c>
      <c r="H1050" s="14" t="str">
        <f>IFERROR(IF(VLOOKUP(B1050,'Oficios_-_pend_criticas'!$C$4:$D$4739,2,0)="","","X"),"")</f>
        <v/>
      </c>
      <c r="I1050" s="12"/>
      <c r="J1050" s="13"/>
      <c r="K1050" s="10"/>
      <c r="L1050" s="12" t="str">
        <f>IFERROR(VLOOKUP(B1050,Retorno_da_RFB!$D$3:$I$6388,5,0),"")</f>
        <v>072</v>
      </c>
      <c r="M1050" s="13">
        <f>IFERROR(VLOOKUP(B1050,Retorno_da_RFB!$D$3:$I$6388,6,0),"")</f>
        <v>43602</v>
      </c>
      <c r="N1050" s="10" t="str">
        <f>IFERROR(VLOOKUP(B1050,Retorno_da_RFB!$D$3:$I$6388,3,0),"")</f>
        <v>8417.10.10</v>
      </c>
      <c r="O1050" s="10" t="str">
        <f>IFERROR(VLOOKUP(B1050,Retorno_da_RFB!$D$3:$I$6388,4,0),"")</f>
        <v>Equipamentos para produção de alumínio liquido, composto por duas unidades de fornos fusores redondos, estacionários, carregamento pelo topo por sistema (tipo cadinho por ponte rolante) e pela lateral; com sistema de combustão regenerativo a gás natural, com capacidade de até 120ton de alumínio liquido cada, dispositivo automático de segurança e desligamento a 1.350°C, para trabalhar com densidade média de alumínio fundido de 2,3kg/dm3, temperatura média do banho de 745°C, capacidade de fusão de no máximo 30ton/h, 03 cestos de carga para carregamento dos fornos fusores; 01 conjunto de calhas de transferência de metal líquido interconectado ao forno de espera retangular basculante, com cilindros hidráulicos e unidade hidráulica de força para manutenção de alumínio liquido com capacidade de até 120ton; 03 dutos de exaustão; com controlador lógico programável (CLP).</v>
      </c>
      <c r="P1050" s="12" t="str">
        <f>IFERROR(IF(N1050="","",IF(VLOOKUP(LEFT(N1050,10),'Universo_BK-BIT'!$A$5:$E$10005,2,0)="","X",VLOOKUP(LEFT(N1050,10),'Universo_BK-BIT'!$A$5:$E$10005,2,0))),"X")</f>
        <v>BK</v>
      </c>
      <c r="Q1050" s="12">
        <f>IFERROR(IF(P1050="X","",VLOOKUP(LEFT(N1050,10),'Universo_BK-BIT'!$A$5:$E$10005,3,0)),"")</f>
        <v>14</v>
      </c>
      <c r="R1050" s="14" t="e">
        <f t="shared" si="49"/>
        <v>#REF!</v>
      </c>
      <c r="S1050" s="14" t="str">
        <f t="shared" si="50"/>
        <v/>
      </c>
      <c r="T1050" s="14"/>
      <c r="U1050" s="14" t="str">
        <f ca="1">IFERROR(IF(P1050="X",IF(VLOOKUP(B1050,'Oficios_-_pend_criticas'!$C$3:$J$4739,5,0)="","",IF(VLOOKUP(B1050,'Oficios_-_pend_criticas'!$C$3:$J$4739,7,0)="",IF(TODAY()&gt;VLOOKUP(B1050,'Oficios_-_pend_criticas'!$C$3:$J$4739,5,0),"X",""),IF(VLOOKUP(B1050,'Oficios_-_pend_criticas'!$C$3:$J$4739,7,0)&gt;VLOOKUP(B1050,'Oficios_-_pend_criticas'!$C$3:$J$4739,5,0),"X",""))),""),"")</f>
        <v/>
      </c>
      <c r="V1050" s="14" t="str">
        <f ca="1">IFERROR(IF(Q1050=0,IF(VLOOKUP(B1050,'Oficios_-_pend_criticas'!$C$3:$J$4739,5,0)="","",IF(VLOOKUP(B1050,'Oficios_-_pend_criticas'!$C$3:$J$4739,7,0)="",IF(TODAY()&gt;VLOOKUP(B1050,'Oficios_-_pend_criticas'!$C$3:$J$4739,5,0),"X",""),IF(VLOOKUP(B1050,'Oficios_-_pend_criticas'!$C$3:$J$4739,7,0)&gt;VLOOKUP(B1050,'Oficios_-_pend_criticas'!$C$3:$J$4739,5,0),"X",""))),""),"")</f>
        <v/>
      </c>
      <c r="W1050" s="14" t="str">
        <f ca="1">IFERROR(IF(P1050&lt;&gt;"X",IF(Q1050&gt;0,IF(VLOOKUP(B1050,'Oficios_-_pend_criticas'!$C$4:$J$4739,5,0)="","",IF(VLOOKUP(B1050,'Oficios_-_pend_criticas'!$C$4:$J$4739,7,0)="",IF(TODAY()&gt;VLOOKUP(B1050,'Oficios_-_pend_criticas'!$C$4:$J$4739,5,0),"X",""),IF(VLOOKUP(B1050,'Oficios_-_pend_criticas'!$C$4:$J$4739,7,0)&gt;VLOOKUP(B1050,'Oficios_-_pend_criticas'!$C$4:$J$4739,5,0),"X",""))),""),""),"")</f>
        <v/>
      </c>
    </row>
    <row r="1051" spans="1:23" ht="38.25" hidden="1" customHeight="1" x14ac:dyDescent="0.25">
      <c r="A1051" s="9" t="str">
        <f t="shared" si="48"/>
        <v/>
      </c>
      <c r="B1051" s="24" t="s">
        <v>2496</v>
      </c>
      <c r="C1051" s="22" t="e">
        <f>IF(B1051="","",VLOOKUP(B1051,#REF!,6,0))</f>
        <v>#REF!</v>
      </c>
      <c r="D1051" s="20" t="e">
        <f>IF(B1051="","",VLOOKUP(B1051,#REF!,22,0))</f>
        <v>#REF!</v>
      </c>
      <c r="E1051" s="22" t="s">
        <v>2497</v>
      </c>
      <c r="F1051" s="20" t="s">
        <v>2487</v>
      </c>
      <c r="G1051" s="21">
        <v>43600</v>
      </c>
      <c r="H1051" s="14" t="str">
        <f>IFERROR(IF(VLOOKUP(B1051,'Oficios_-_pend_criticas'!$C$4:$D$4739,2,0)="","","X"),"")</f>
        <v/>
      </c>
      <c r="I1051" s="12"/>
      <c r="J1051" s="13"/>
      <c r="K1051" s="10"/>
      <c r="L1051" s="12" t="str">
        <f>IFERROR(VLOOKUP(B1051,Retorno_da_RFB!$D$3:$I$6388,5,0),"")</f>
        <v>072</v>
      </c>
      <c r="M1051" s="13">
        <f>IFERROR(VLOOKUP(B1051,Retorno_da_RFB!$D$3:$I$6388,6,0),"")</f>
        <v>43602</v>
      </c>
      <c r="N1051" s="10" t="str">
        <f>IFERROR(VLOOKUP(B1051,Retorno_da_RFB!$D$3:$I$6388,3,0),"")</f>
        <v>8456.11.90</v>
      </c>
      <c r="O1051" s="10" t="str">
        <f>IFERROR(VLOOKUP(B1051,Retorno_da_RFB!$D$3:$I$6388,4,0),"")</f>
        <v>Combinações de máquinas para realização de gravação a laser em buzinas automotivas, compostas por: marcador com controlador, cabeçote e console que trabalha com 3 eixos de posição, com potência de saída em 13W; distância de trabalho padrão de 189mm (±21mm); com velocidade máxima de digitalização de 12.000mm/s; resolução em 1.280 × 1.024 pixels; frequência de 10 a 55Hz com tensão de entrada de 24Vdc e corrente de aproximadamente 700mA; bomba pneumática; regulador de pressão e uma válvula de distribuição; pressão de entrada de 300bar; pressão de saída de 20 a 120bar; fluídos de distribuição de baixa, média e alta viscosidade; ciclo de trabalho de até 200ciclos/min.</v>
      </c>
      <c r="P1051" s="12" t="str">
        <f>IFERROR(IF(N1051="","",IF(VLOOKUP(LEFT(N1051,10),'Universo_BK-BIT'!$A$5:$E$10005,2,0)="","X",VLOOKUP(LEFT(N1051,10),'Universo_BK-BIT'!$A$5:$E$10005,2,0))),"X")</f>
        <v>BK</v>
      </c>
      <c r="Q1051" s="12">
        <f>IFERROR(IF(P1051="X","",VLOOKUP(LEFT(N1051,10),'Universo_BK-BIT'!$A$5:$E$10005,3,0)),"")</f>
        <v>14</v>
      </c>
      <c r="R1051" s="14" t="e">
        <f t="shared" si="49"/>
        <v>#REF!</v>
      </c>
      <c r="S1051" s="14" t="str">
        <f t="shared" si="50"/>
        <v/>
      </c>
      <c r="T1051" s="14"/>
      <c r="U1051" s="14" t="str">
        <f ca="1">IFERROR(IF(P1051="X",IF(VLOOKUP(B1051,'Oficios_-_pend_criticas'!$C$3:$J$4739,5,0)="","",IF(VLOOKUP(B1051,'Oficios_-_pend_criticas'!$C$3:$J$4739,7,0)="",IF(TODAY()&gt;VLOOKUP(B1051,'Oficios_-_pend_criticas'!$C$3:$J$4739,5,0),"X",""),IF(VLOOKUP(B1051,'Oficios_-_pend_criticas'!$C$3:$J$4739,7,0)&gt;VLOOKUP(B1051,'Oficios_-_pend_criticas'!$C$3:$J$4739,5,0),"X",""))),""),"")</f>
        <v/>
      </c>
      <c r="V1051" s="14" t="str">
        <f ca="1">IFERROR(IF(Q1051=0,IF(VLOOKUP(B1051,'Oficios_-_pend_criticas'!$C$3:$J$4739,5,0)="","",IF(VLOOKUP(B1051,'Oficios_-_pend_criticas'!$C$3:$J$4739,7,0)="",IF(TODAY()&gt;VLOOKUP(B1051,'Oficios_-_pend_criticas'!$C$3:$J$4739,5,0),"X",""),IF(VLOOKUP(B1051,'Oficios_-_pend_criticas'!$C$3:$J$4739,7,0)&gt;VLOOKUP(B1051,'Oficios_-_pend_criticas'!$C$3:$J$4739,5,0),"X",""))),""),"")</f>
        <v/>
      </c>
      <c r="W1051" s="14" t="str">
        <f ca="1">IFERROR(IF(P1051&lt;&gt;"X",IF(Q1051&gt;0,IF(VLOOKUP(B1051,'Oficios_-_pend_criticas'!$C$4:$J$4739,5,0)="","",IF(VLOOKUP(B1051,'Oficios_-_pend_criticas'!$C$4:$J$4739,7,0)="",IF(TODAY()&gt;VLOOKUP(B1051,'Oficios_-_pend_criticas'!$C$4:$J$4739,5,0),"X",""),IF(VLOOKUP(B1051,'Oficios_-_pend_criticas'!$C$4:$J$4739,7,0)&gt;VLOOKUP(B1051,'Oficios_-_pend_criticas'!$C$4:$J$4739,5,0),"X",""))),""),""),"")</f>
        <v/>
      </c>
    </row>
    <row r="1052" spans="1:23" ht="38.25" hidden="1" customHeight="1" x14ac:dyDescent="0.25">
      <c r="A1052" s="9" t="str">
        <f t="shared" si="48"/>
        <v/>
      </c>
      <c r="B1052" s="24" t="s">
        <v>2498</v>
      </c>
      <c r="C1052" s="22" t="e">
        <f>IF(B1052="","",VLOOKUP(B1052,#REF!,6,0))</f>
        <v>#REF!</v>
      </c>
      <c r="D1052" s="20" t="e">
        <f>IF(B1052="","",VLOOKUP(B1052,#REF!,22,0))</f>
        <v>#REF!</v>
      </c>
      <c r="E1052" s="22" t="s">
        <v>2499</v>
      </c>
      <c r="F1052" s="20" t="s">
        <v>2487</v>
      </c>
      <c r="G1052" s="21">
        <v>43600</v>
      </c>
      <c r="H1052" s="14" t="str">
        <f>IFERROR(IF(VLOOKUP(B1052,'Oficios_-_pend_criticas'!$C$4:$D$4739,2,0)="","","X"),"")</f>
        <v/>
      </c>
      <c r="I1052" s="12"/>
      <c r="J1052" s="13"/>
      <c r="K1052" s="10"/>
      <c r="L1052" s="12" t="str">
        <f>IFERROR(VLOOKUP(B1052,Retorno_da_RFB!$D$3:$I$6388,5,0),"")</f>
        <v>072</v>
      </c>
      <c r="M1052" s="13">
        <f>IFERROR(VLOOKUP(B1052,Retorno_da_RFB!$D$3:$I$6388,6,0),"")</f>
        <v>43602</v>
      </c>
      <c r="N1052" s="10" t="str">
        <f>IFERROR(VLOOKUP(B1052,Retorno_da_RFB!$D$3:$I$6388,3,0),"")</f>
        <v>8479.89.99</v>
      </c>
      <c r="O1052" s="10" t="str">
        <f>IFERROR(VLOOKUP(B1052,Retorno_da_RFB!$D$3:$I$6388,4,0),"")</f>
        <v>Combinações de máquinas para montagem de conector elétrico do suporte de sustentação da buzina e do protetor frontal, compostas por: soldadora com tecnologia ultrassônica; tensão de entrada em 380Vac/60Hz; corrente elétrica de 300mA; esteira transportadora com 2 robôs com garra acoplada, carga máxima de 8,4kg e 800mm de alcance; controlador com memória de 64MB de RAM (mínimo) para a identificação das peças: lentes C-mount /S-mount de foco automático; sistema de controle lógico programável (CLP) com tela sensível ao toque colorida (Touch Screen); software dedicado e interface homem-máquina (IHM).</v>
      </c>
      <c r="P1052" s="12" t="str">
        <f>IFERROR(IF(N1052="","",IF(VLOOKUP(LEFT(N1052,10),'Universo_BK-BIT'!$A$5:$E$10005,2,0)="","X",VLOOKUP(LEFT(N1052,10),'Universo_BK-BIT'!$A$5:$E$10005,2,0))),"X")</f>
        <v>BK</v>
      </c>
      <c r="Q1052" s="12">
        <f>IFERROR(IF(P1052="X","",VLOOKUP(LEFT(N1052,10),'Universo_BK-BIT'!$A$5:$E$10005,3,0)),"")</f>
        <v>14</v>
      </c>
      <c r="R1052" s="14" t="e">
        <f t="shared" si="49"/>
        <v>#REF!</v>
      </c>
      <c r="S1052" s="14" t="str">
        <f t="shared" si="50"/>
        <v/>
      </c>
      <c r="T1052" s="14"/>
      <c r="U1052" s="14" t="str">
        <f ca="1">IFERROR(IF(P1052="X",IF(VLOOKUP(B1052,'Oficios_-_pend_criticas'!$C$3:$J$4739,5,0)="","",IF(VLOOKUP(B1052,'Oficios_-_pend_criticas'!$C$3:$J$4739,7,0)="",IF(TODAY()&gt;VLOOKUP(B1052,'Oficios_-_pend_criticas'!$C$3:$J$4739,5,0),"X",""),IF(VLOOKUP(B1052,'Oficios_-_pend_criticas'!$C$3:$J$4739,7,0)&gt;VLOOKUP(B1052,'Oficios_-_pend_criticas'!$C$3:$J$4739,5,0),"X",""))),""),"")</f>
        <v/>
      </c>
      <c r="V1052" s="14" t="str">
        <f ca="1">IFERROR(IF(Q1052=0,IF(VLOOKUP(B1052,'Oficios_-_pend_criticas'!$C$3:$J$4739,5,0)="","",IF(VLOOKUP(B1052,'Oficios_-_pend_criticas'!$C$3:$J$4739,7,0)="",IF(TODAY()&gt;VLOOKUP(B1052,'Oficios_-_pend_criticas'!$C$3:$J$4739,5,0),"X",""),IF(VLOOKUP(B1052,'Oficios_-_pend_criticas'!$C$3:$J$4739,7,0)&gt;VLOOKUP(B1052,'Oficios_-_pend_criticas'!$C$3:$J$4739,5,0),"X",""))),""),"")</f>
        <v/>
      </c>
      <c r="W1052" s="14" t="str">
        <f ca="1">IFERROR(IF(P1052&lt;&gt;"X",IF(Q1052&gt;0,IF(VLOOKUP(B1052,'Oficios_-_pend_criticas'!$C$4:$J$4739,5,0)="","",IF(VLOOKUP(B1052,'Oficios_-_pend_criticas'!$C$4:$J$4739,7,0)="",IF(TODAY()&gt;VLOOKUP(B1052,'Oficios_-_pend_criticas'!$C$4:$J$4739,5,0),"X",""),IF(VLOOKUP(B1052,'Oficios_-_pend_criticas'!$C$4:$J$4739,7,0)&gt;VLOOKUP(B1052,'Oficios_-_pend_criticas'!$C$4:$J$4739,5,0),"X",""))),""),""),"")</f>
        <v/>
      </c>
    </row>
    <row r="1053" spans="1:23" ht="38.25" hidden="1" customHeight="1" x14ac:dyDescent="0.25">
      <c r="A1053" s="9" t="str">
        <f t="shared" si="48"/>
        <v/>
      </c>
      <c r="B1053" s="24" t="s">
        <v>2500</v>
      </c>
      <c r="C1053" s="22" t="e">
        <f>IF(B1053="","",VLOOKUP(B1053,#REF!,6,0))</f>
        <v>#REF!</v>
      </c>
      <c r="D1053" s="20" t="e">
        <f>IF(B1053="","",VLOOKUP(B1053,#REF!,22,0))</f>
        <v>#REF!</v>
      </c>
      <c r="E1053" s="22" t="s">
        <v>2501</v>
      </c>
      <c r="F1053" s="20" t="s">
        <v>2487</v>
      </c>
      <c r="G1053" s="21">
        <v>43600</v>
      </c>
      <c r="H1053" s="14" t="str">
        <f>IFERROR(IF(VLOOKUP(B1053,'Oficios_-_pend_criticas'!$C$4:$D$4739,2,0)="","","X"),"")</f>
        <v/>
      </c>
      <c r="I1053" s="12"/>
      <c r="J1053" s="13"/>
      <c r="K1053" s="10"/>
      <c r="L1053" s="12" t="str">
        <f>IFERROR(VLOOKUP(B1053,Retorno_da_RFB!$D$3:$I$6388,5,0),"")</f>
        <v>072</v>
      </c>
      <c r="M1053" s="13">
        <f>IFERROR(VLOOKUP(B1053,Retorno_da_RFB!$D$3:$I$6388,6,0),"")</f>
        <v>43602</v>
      </c>
      <c r="N1053" s="10" t="str">
        <f>IFERROR(VLOOKUP(B1053,Retorno_da_RFB!$D$3:$I$6388,3,0),"")</f>
        <v>9031.80.99</v>
      </c>
      <c r="O1053" s="10" t="str">
        <f>IFERROR(VLOOKUP(B1053,Retorno_da_RFB!$D$3:$I$6388,4,0),"")</f>
        <v>Combinações de máquinas para a realização de teste acústico em buzinas automotivas, compostas por: 1 fonte de alimentação, com tensão de entrada 230Vac, tolerância de +/-10%, com tensão e corrente de trabalho na faixa de 6V/60A a 300V/3A; faixa de tensão de 0 a 40V; sensibilidade de 50mV/Pa; faixa de frequência de 3Hz a 20kHz; faixa de captação de ruído de 15 a 146dB; temperatura de trabalho de -40 a 120°C; placa de interface acoplada num computador com 24 entradas e 24 saídas digitais isoladas; corrente elétrica máxima de 150mA; faixa de tensão das entradas digitais entre -60 e 60V e faixa de tensão de saídas entre 0 e 60V; tensão máxima de saída entre os terminais é 30Vrms, tensão de pico de 42Vp; frequência em 60Hz, ajuste automático da buzina por meio da rotação mecânica no parafuso de regulagem.</v>
      </c>
      <c r="P1053" s="12" t="str">
        <f>IFERROR(IF(N1053="","",IF(VLOOKUP(LEFT(N1053,10),'Universo_BK-BIT'!$A$5:$E$10005,2,0)="","X",VLOOKUP(LEFT(N1053,10),'Universo_BK-BIT'!$A$5:$E$10005,2,0))),"X")</f>
        <v>BK</v>
      </c>
      <c r="Q1053" s="12">
        <f>IFERROR(IF(P1053="X","",VLOOKUP(LEFT(N1053,10),'Universo_BK-BIT'!$A$5:$E$10005,3,0)),"")</f>
        <v>14</v>
      </c>
      <c r="R1053" s="14" t="e">
        <f t="shared" si="49"/>
        <v>#REF!</v>
      </c>
      <c r="S1053" s="14" t="str">
        <f t="shared" si="50"/>
        <v/>
      </c>
      <c r="T1053" s="14"/>
      <c r="U1053" s="14" t="str">
        <f ca="1">IFERROR(IF(P1053="X",IF(VLOOKUP(B1053,'Oficios_-_pend_criticas'!$C$3:$J$4739,5,0)="","",IF(VLOOKUP(B1053,'Oficios_-_pend_criticas'!$C$3:$J$4739,7,0)="",IF(TODAY()&gt;VLOOKUP(B1053,'Oficios_-_pend_criticas'!$C$3:$J$4739,5,0),"X",""),IF(VLOOKUP(B1053,'Oficios_-_pend_criticas'!$C$3:$J$4739,7,0)&gt;VLOOKUP(B1053,'Oficios_-_pend_criticas'!$C$3:$J$4739,5,0),"X",""))),""),"")</f>
        <v/>
      </c>
      <c r="V1053" s="14" t="str">
        <f ca="1">IFERROR(IF(Q1053=0,IF(VLOOKUP(B1053,'Oficios_-_pend_criticas'!$C$3:$J$4739,5,0)="","",IF(VLOOKUP(B1053,'Oficios_-_pend_criticas'!$C$3:$J$4739,7,0)="",IF(TODAY()&gt;VLOOKUP(B1053,'Oficios_-_pend_criticas'!$C$3:$J$4739,5,0),"X",""),IF(VLOOKUP(B1053,'Oficios_-_pend_criticas'!$C$3:$J$4739,7,0)&gt;VLOOKUP(B1053,'Oficios_-_pend_criticas'!$C$3:$J$4739,5,0),"X",""))),""),"")</f>
        <v/>
      </c>
      <c r="W1053" s="14" t="str">
        <f ca="1">IFERROR(IF(P1053&lt;&gt;"X",IF(Q1053&gt;0,IF(VLOOKUP(B1053,'Oficios_-_pend_criticas'!$C$4:$J$4739,5,0)="","",IF(VLOOKUP(B1053,'Oficios_-_pend_criticas'!$C$4:$J$4739,7,0)="",IF(TODAY()&gt;VLOOKUP(B1053,'Oficios_-_pend_criticas'!$C$4:$J$4739,5,0),"X",""),IF(VLOOKUP(B1053,'Oficios_-_pend_criticas'!$C$4:$J$4739,7,0)&gt;VLOOKUP(B1053,'Oficios_-_pend_criticas'!$C$4:$J$4739,5,0),"X",""))),""),""),"")</f>
        <v/>
      </c>
    </row>
    <row r="1054" spans="1:23" ht="38.25" hidden="1" customHeight="1" x14ac:dyDescent="0.25">
      <c r="A1054" s="9" t="str">
        <f t="shared" si="48"/>
        <v/>
      </c>
      <c r="B1054" s="24" t="s">
        <v>2502</v>
      </c>
      <c r="C1054" s="22" t="e">
        <f>IF(B1054="","",VLOOKUP(B1054,#REF!,6,0))</f>
        <v>#REF!</v>
      </c>
      <c r="D1054" s="20" t="e">
        <f>IF(B1054="","",VLOOKUP(B1054,#REF!,22,0))</f>
        <v>#REF!</v>
      </c>
      <c r="E1054" s="22" t="s">
        <v>2503</v>
      </c>
      <c r="F1054" s="20" t="s">
        <v>2487</v>
      </c>
      <c r="G1054" s="21">
        <v>43600</v>
      </c>
      <c r="H1054" s="14" t="str">
        <f>IFERROR(IF(VLOOKUP(B1054,'Oficios_-_pend_criticas'!$C$4:$D$4739,2,0)="","","X"),"")</f>
        <v/>
      </c>
      <c r="I1054" s="12"/>
      <c r="J1054" s="13"/>
      <c r="K1054" s="10"/>
      <c r="L1054" s="12" t="str">
        <f>IFERROR(VLOOKUP(B1054,Retorno_da_RFB!$D$3:$I$6388,5,0),"")</f>
        <v>072</v>
      </c>
      <c r="M1054" s="13">
        <f>IFERROR(VLOOKUP(B1054,Retorno_da_RFB!$D$3:$I$6388,6,0),"")</f>
        <v>43602</v>
      </c>
      <c r="N1054" s="10" t="str">
        <f>IFERROR(VLOOKUP(B1054,Retorno_da_RFB!$D$3:$I$6388,3,0),"")</f>
        <v>9031.80.99</v>
      </c>
      <c r="O1054" s="10" t="str">
        <f>IFERROR(VLOOKUP(B1054,Retorno_da_RFB!$D$3:$I$6388,4,0),"")</f>
        <v>Sistemas de monitoramento de falhas na produção de papel por meio da sincronização automática de imagens, com conjunto entre 6 a 80 câmeras de velocidade de captação 30 a 400 quadros por segundo, com velocidade do obturador até (10µs), com refletores especiais em led com potência 336W ou emissão de até 86.400 lúmens, servidores de captura e computadores com software desenvolvido tratamento das imagens e vídeos.</v>
      </c>
      <c r="P1054" s="12" t="str">
        <f>IFERROR(IF(N1054="","",IF(VLOOKUP(LEFT(N1054,10),'Universo_BK-BIT'!$A$5:$E$10005,2,0)="","X",VLOOKUP(LEFT(N1054,10),'Universo_BK-BIT'!$A$5:$E$10005,2,0))),"X")</f>
        <v>BK</v>
      </c>
      <c r="Q1054" s="12">
        <f>IFERROR(IF(P1054="X","",VLOOKUP(LEFT(N1054,10),'Universo_BK-BIT'!$A$5:$E$10005,3,0)),"")</f>
        <v>14</v>
      </c>
      <c r="R1054" s="14" t="e">
        <f t="shared" si="49"/>
        <v>#REF!</v>
      </c>
      <c r="S1054" s="14" t="str">
        <f t="shared" si="50"/>
        <v/>
      </c>
      <c r="T1054" s="14"/>
      <c r="U1054" s="14" t="str">
        <f ca="1">IFERROR(IF(P1054="X",IF(VLOOKUP(B1054,'Oficios_-_pend_criticas'!$C$3:$J$4739,5,0)="","",IF(VLOOKUP(B1054,'Oficios_-_pend_criticas'!$C$3:$J$4739,7,0)="",IF(TODAY()&gt;VLOOKUP(B1054,'Oficios_-_pend_criticas'!$C$3:$J$4739,5,0),"X",""),IF(VLOOKUP(B1054,'Oficios_-_pend_criticas'!$C$3:$J$4739,7,0)&gt;VLOOKUP(B1054,'Oficios_-_pend_criticas'!$C$3:$J$4739,5,0),"X",""))),""),"")</f>
        <v/>
      </c>
      <c r="V1054" s="14" t="str">
        <f ca="1">IFERROR(IF(Q1054=0,IF(VLOOKUP(B1054,'Oficios_-_pend_criticas'!$C$3:$J$4739,5,0)="","",IF(VLOOKUP(B1054,'Oficios_-_pend_criticas'!$C$3:$J$4739,7,0)="",IF(TODAY()&gt;VLOOKUP(B1054,'Oficios_-_pend_criticas'!$C$3:$J$4739,5,0),"X",""),IF(VLOOKUP(B1054,'Oficios_-_pend_criticas'!$C$3:$J$4739,7,0)&gt;VLOOKUP(B1054,'Oficios_-_pend_criticas'!$C$3:$J$4739,5,0),"X",""))),""),"")</f>
        <v/>
      </c>
      <c r="W1054" s="14" t="str">
        <f ca="1">IFERROR(IF(P1054&lt;&gt;"X",IF(Q1054&gt;0,IF(VLOOKUP(B1054,'Oficios_-_pend_criticas'!$C$4:$J$4739,5,0)="","",IF(VLOOKUP(B1054,'Oficios_-_pend_criticas'!$C$4:$J$4739,7,0)="",IF(TODAY()&gt;VLOOKUP(B1054,'Oficios_-_pend_criticas'!$C$4:$J$4739,5,0),"X",""),IF(VLOOKUP(B1054,'Oficios_-_pend_criticas'!$C$4:$J$4739,7,0)&gt;VLOOKUP(B1054,'Oficios_-_pend_criticas'!$C$4:$J$4739,5,0),"X",""))),""),""),"")</f>
        <v/>
      </c>
    </row>
    <row r="1055" spans="1:23" ht="38.25" hidden="1" customHeight="1" x14ac:dyDescent="0.25">
      <c r="A1055" s="9" t="str">
        <f t="shared" si="48"/>
        <v/>
      </c>
      <c r="B1055" s="24" t="s">
        <v>2504</v>
      </c>
      <c r="C1055" s="22" t="e">
        <f>IF(B1055="","",VLOOKUP(B1055,#REF!,6,0))</f>
        <v>#REF!</v>
      </c>
      <c r="D1055" s="20" t="e">
        <f>IF(B1055="","",VLOOKUP(B1055,#REF!,22,0))</f>
        <v>#REF!</v>
      </c>
      <c r="E1055" s="22" t="s">
        <v>2505</v>
      </c>
      <c r="F1055" s="20" t="s">
        <v>2487</v>
      </c>
      <c r="G1055" s="21">
        <v>43600</v>
      </c>
      <c r="H1055" s="14" t="str">
        <f>IFERROR(IF(VLOOKUP(B1055,'Oficios_-_pend_criticas'!$C$4:$D$4739,2,0)="","","X"),"")</f>
        <v/>
      </c>
      <c r="I1055" s="12"/>
      <c r="J1055" s="13"/>
      <c r="K1055" s="10"/>
      <c r="L1055" s="12" t="str">
        <f>IFERROR(VLOOKUP(B1055,Retorno_da_RFB!$D$3:$I$6388,5,0),"")</f>
        <v>072</v>
      </c>
      <c r="M1055" s="13">
        <f>IFERROR(VLOOKUP(B1055,Retorno_da_RFB!$D$3:$I$6388,6,0),"")</f>
        <v>43602</v>
      </c>
      <c r="N1055" s="10" t="str">
        <f>IFERROR(VLOOKUP(B1055,Retorno_da_RFB!$D$3:$I$6388,3,0),"")</f>
        <v>8417.20.00</v>
      </c>
      <c r="O1055" s="10" t="str">
        <f>IFERROR(VLOOKUP(B1055,Retorno_da_RFB!$D$3:$I$6388,4,0),"")</f>
        <v>Fornos híbridos de aquecimento por chama direta a gás (GLP) e zona de convecção, para indústria de bolachas e biscoitos, 1,2 metros de largura e 30 metros de comprimento, energia elétrica instalada 30kW, potência térmica instalada 1.080kW, isolamento de lã de rocha, câmara de cozimento em aço anticorrosivo, transportador de forno pneumáquico em aço carbono, alimentação elétrica de 220V, trifásico, tempo de cozimento variável: 3 a 30min, seção de aquecimento por chama direta de gás sendo: 8 metros de comprimento; zona de controle térmico (teto/piso): 1; ventilador para extração de fumaça e vapor: 1 por zona com controle inversor; portas com luzes para inspeção: 1 por zona; queimadores instalados: 16; seção de aquecimento por zona de convenção sendo: 22 metros de comprimento; zona de controle térmico (teto/piso): 2; portas com luzes para inspeção: 1 por zona; queimadores instalados: 1 por zona.</v>
      </c>
      <c r="P1055" s="12" t="str">
        <f>IFERROR(IF(N1055="","",IF(VLOOKUP(LEFT(N1055,10),'Universo_BK-BIT'!$A$5:$E$10005,2,0)="","X",VLOOKUP(LEFT(N1055,10),'Universo_BK-BIT'!$A$5:$E$10005,2,0))),"X")</f>
        <v>BK</v>
      </c>
      <c r="Q1055" s="12">
        <f>IFERROR(IF(P1055="X","",VLOOKUP(LEFT(N1055,10),'Universo_BK-BIT'!$A$5:$E$10005,3,0)),"")</f>
        <v>14</v>
      </c>
      <c r="R1055" s="14" t="e">
        <f t="shared" si="49"/>
        <v>#REF!</v>
      </c>
      <c r="S1055" s="14" t="str">
        <f t="shared" si="50"/>
        <v/>
      </c>
      <c r="T1055" s="14"/>
      <c r="U1055" s="14" t="str">
        <f ca="1">IFERROR(IF(P1055="X",IF(VLOOKUP(B1055,'Oficios_-_pend_criticas'!$C$3:$J$4739,5,0)="","",IF(VLOOKUP(B1055,'Oficios_-_pend_criticas'!$C$3:$J$4739,7,0)="",IF(TODAY()&gt;VLOOKUP(B1055,'Oficios_-_pend_criticas'!$C$3:$J$4739,5,0),"X",""),IF(VLOOKUP(B1055,'Oficios_-_pend_criticas'!$C$3:$J$4739,7,0)&gt;VLOOKUP(B1055,'Oficios_-_pend_criticas'!$C$3:$J$4739,5,0),"X",""))),""),"")</f>
        <v/>
      </c>
      <c r="V1055" s="14" t="str">
        <f ca="1">IFERROR(IF(Q1055=0,IF(VLOOKUP(B1055,'Oficios_-_pend_criticas'!$C$3:$J$4739,5,0)="","",IF(VLOOKUP(B1055,'Oficios_-_pend_criticas'!$C$3:$J$4739,7,0)="",IF(TODAY()&gt;VLOOKUP(B1055,'Oficios_-_pend_criticas'!$C$3:$J$4739,5,0),"X",""),IF(VLOOKUP(B1055,'Oficios_-_pend_criticas'!$C$3:$J$4739,7,0)&gt;VLOOKUP(B1055,'Oficios_-_pend_criticas'!$C$3:$J$4739,5,0),"X",""))),""),"")</f>
        <v/>
      </c>
      <c r="W1055" s="14" t="str">
        <f ca="1">IFERROR(IF(P1055&lt;&gt;"X",IF(Q1055&gt;0,IF(VLOOKUP(B1055,'Oficios_-_pend_criticas'!$C$4:$J$4739,5,0)="","",IF(VLOOKUP(B1055,'Oficios_-_pend_criticas'!$C$4:$J$4739,7,0)="",IF(TODAY()&gt;VLOOKUP(B1055,'Oficios_-_pend_criticas'!$C$4:$J$4739,5,0),"X",""),IF(VLOOKUP(B1055,'Oficios_-_pend_criticas'!$C$4:$J$4739,7,0)&gt;VLOOKUP(B1055,'Oficios_-_pend_criticas'!$C$4:$J$4739,5,0),"X",""))),""),""),"")</f>
        <v/>
      </c>
    </row>
    <row r="1056" spans="1:23" ht="38.25" hidden="1" customHeight="1" x14ac:dyDescent="0.25">
      <c r="A1056" s="9" t="str">
        <f t="shared" si="48"/>
        <v/>
      </c>
      <c r="B1056" s="24" t="s">
        <v>2506</v>
      </c>
      <c r="C1056" s="22" t="e">
        <f>IF(B1056="","",VLOOKUP(B1056,#REF!,6,0))</f>
        <v>#REF!</v>
      </c>
      <c r="D1056" s="20" t="e">
        <f>IF(B1056="","",VLOOKUP(B1056,#REF!,22,0))</f>
        <v>#REF!</v>
      </c>
      <c r="E1056" s="22" t="s">
        <v>2507</v>
      </c>
      <c r="F1056" s="20" t="s">
        <v>2487</v>
      </c>
      <c r="G1056" s="21">
        <v>43600</v>
      </c>
      <c r="H1056" s="14" t="str">
        <f>IFERROR(IF(VLOOKUP(B1056,'Oficios_-_pend_criticas'!$C$4:$D$4739,2,0)="","","X"),"")</f>
        <v/>
      </c>
      <c r="I1056" s="12"/>
      <c r="J1056" s="13"/>
      <c r="K1056" s="10"/>
      <c r="L1056" s="12" t="str">
        <f>IFERROR(VLOOKUP(B1056,Retorno_da_RFB!$D$3:$I$6388,5,0),"")</f>
        <v>072</v>
      </c>
      <c r="M1056" s="13">
        <f>IFERROR(VLOOKUP(B1056,Retorno_da_RFB!$D$3:$I$6388,6,0),"")</f>
        <v>43602</v>
      </c>
      <c r="N1056" s="10" t="str">
        <f>IFERROR(VLOOKUP(B1056,Retorno_da_RFB!$D$3:$I$6388,3,0),"")</f>
        <v>9031.80.99</v>
      </c>
      <c r="O1056" s="10" t="str">
        <f>IFERROR(VLOOKUP(B1056,Retorno_da_RFB!$D$3:$I$6388,4,0),"")</f>
        <v xml:space="preserve">Combinações de máquinas  para  monitoramento e detecção de defeito em preformas de pet (polietileno tereftalato), por meio de câmaras de alta definição , e software dedicado,  com capacidade de monitorar até  40.000preformas /h (considerando preformas de 0,5L), que podem ter  dimensões máximas de até 46mm de diâmetro externo do corpo e até 180mm de comprimento total, compostas por:  tombador de caixa  (capacidade máxima de carga de 540kg para caixas ), alinhador de preforma  (capacidade de alinhar 40.000preformas/h com base na preformas para 0,5L),  cabine de inspeção  com câmeras de alta definição e IHM com software dedicado , painel elétrico,  e esteira transportadora (capacidade de transportar 40.000preformas/h com base na preformas para 0,5L e abastecer 3 caixas com seleção automática) . </v>
      </c>
      <c r="P1056" s="12" t="str">
        <f>IFERROR(IF(N1056="","",IF(VLOOKUP(LEFT(N1056,10),'Universo_BK-BIT'!$A$5:$E$10005,2,0)="","X",VLOOKUP(LEFT(N1056,10),'Universo_BK-BIT'!$A$5:$E$10005,2,0))),"X")</f>
        <v>BK</v>
      </c>
      <c r="Q1056" s="12">
        <f>IFERROR(IF(P1056="X","",VLOOKUP(LEFT(N1056,10),'Universo_BK-BIT'!$A$5:$E$10005,3,0)),"")</f>
        <v>14</v>
      </c>
      <c r="R1056" s="14" t="e">
        <f t="shared" si="49"/>
        <v>#REF!</v>
      </c>
      <c r="S1056" s="14" t="str">
        <f t="shared" si="50"/>
        <v/>
      </c>
      <c r="T1056" s="14"/>
      <c r="U1056" s="14" t="str">
        <f ca="1">IFERROR(IF(P1056="X",IF(VLOOKUP(B1056,'Oficios_-_pend_criticas'!$C$3:$J$4739,5,0)="","",IF(VLOOKUP(B1056,'Oficios_-_pend_criticas'!$C$3:$J$4739,7,0)="",IF(TODAY()&gt;VLOOKUP(B1056,'Oficios_-_pend_criticas'!$C$3:$J$4739,5,0),"X",""),IF(VLOOKUP(B1056,'Oficios_-_pend_criticas'!$C$3:$J$4739,7,0)&gt;VLOOKUP(B1056,'Oficios_-_pend_criticas'!$C$3:$J$4739,5,0),"X",""))),""),"")</f>
        <v/>
      </c>
      <c r="V1056" s="14" t="str">
        <f ca="1">IFERROR(IF(Q1056=0,IF(VLOOKUP(B1056,'Oficios_-_pend_criticas'!$C$3:$J$4739,5,0)="","",IF(VLOOKUP(B1056,'Oficios_-_pend_criticas'!$C$3:$J$4739,7,0)="",IF(TODAY()&gt;VLOOKUP(B1056,'Oficios_-_pend_criticas'!$C$3:$J$4739,5,0),"X",""),IF(VLOOKUP(B1056,'Oficios_-_pend_criticas'!$C$3:$J$4739,7,0)&gt;VLOOKUP(B1056,'Oficios_-_pend_criticas'!$C$3:$J$4739,5,0),"X",""))),""),"")</f>
        <v/>
      </c>
      <c r="W1056" s="14" t="str">
        <f ca="1">IFERROR(IF(P1056&lt;&gt;"X",IF(Q1056&gt;0,IF(VLOOKUP(B1056,'Oficios_-_pend_criticas'!$C$4:$J$4739,5,0)="","",IF(VLOOKUP(B1056,'Oficios_-_pend_criticas'!$C$4:$J$4739,7,0)="",IF(TODAY()&gt;VLOOKUP(B1056,'Oficios_-_pend_criticas'!$C$4:$J$4739,5,0),"X",""),IF(VLOOKUP(B1056,'Oficios_-_pend_criticas'!$C$4:$J$4739,7,0)&gt;VLOOKUP(B1056,'Oficios_-_pend_criticas'!$C$4:$J$4739,5,0),"X",""))),""),""),"")</f>
        <v/>
      </c>
    </row>
    <row r="1057" spans="1:23" ht="38.25" hidden="1" customHeight="1" x14ac:dyDescent="0.25">
      <c r="A1057" s="9" t="str">
        <f t="shared" si="48"/>
        <v/>
      </c>
      <c r="B1057" s="24" t="s">
        <v>2508</v>
      </c>
      <c r="C1057" s="22" t="e">
        <f>IF(B1057="","",VLOOKUP(B1057,#REF!,6,0))</f>
        <v>#REF!</v>
      </c>
      <c r="D1057" s="20" t="e">
        <f>IF(B1057="","",VLOOKUP(B1057,#REF!,22,0))</f>
        <v>#REF!</v>
      </c>
      <c r="E1057" s="22" t="s">
        <v>2509</v>
      </c>
      <c r="F1057" s="20" t="s">
        <v>2487</v>
      </c>
      <c r="G1057" s="21">
        <v>43600</v>
      </c>
      <c r="H1057" s="14" t="str">
        <f>IFERROR(IF(VLOOKUP(B1057,'Oficios_-_pend_criticas'!$C$4:$D$4739,2,0)="","","X"),"")</f>
        <v/>
      </c>
      <c r="I1057" s="12"/>
      <c r="J1057" s="13"/>
      <c r="K1057" s="10"/>
      <c r="L1057" s="12" t="str">
        <f>IFERROR(VLOOKUP(B1057,Retorno_da_RFB!$D$3:$I$6388,5,0),"")</f>
        <v>072</v>
      </c>
      <c r="M1057" s="13">
        <f>IFERROR(VLOOKUP(B1057,Retorno_da_RFB!$D$3:$I$6388,6,0),"")</f>
        <v>43602</v>
      </c>
      <c r="N1057" s="10" t="str">
        <f>IFERROR(VLOOKUP(B1057,Retorno_da_RFB!$D$3:$I$6388,3,0),"")</f>
        <v>8537.10.20</v>
      </c>
      <c r="O1057" s="10" t="str">
        <f>IFERROR(VLOOKUP(B1057,Retorno_da_RFB!$D$3:$I$6388,4,0),"")</f>
        <v>Equipamentos de controle para prensa de compactação de pós metálicos híbrida 4.500kN com 12 eixos CNC de ciclo fechado sincronizados, dotados de um painel principal,5 painéis satélites e painel de interface homem máquina, com circuito de potência de 350A-440Vca, barramento elétrico, medidor de potência, conversor de frequência 58kW, contator para bombas de 90kW; 6,5kW; 1,8kW e 0,65kW, contator para motor de 0,98kW e contator para lubrificação de 0,1kW, transformador isolado 4A, fontes de potência de 24V/20A e 24V/40A, contator de proteção de tensão, 10 contatores “relays”, 1 sinaleiro de diagnostico visual, painel de controle sensível ao toque com display de 21,5 polegadas com resolução de 1.920 x 1.080, computador industrial com processador i7 com 4GB de memória e com 58 cartões de comunicação digitais, 27 cartões de comunicação analógicos, 6 cartões de potência, 7 cartões de terminais, 12 cartões de segurança, 6 cartões de leitura de encoder com protocolo SSI, 9 cartões de acoplagem e um kit composto de 3 cartões para sistema de apontamento de produtividade, devidamente distribuídos, montados e controlados por meio de software que calcula automaticamente o percurso de movimento de todos os 12 eixos CNC com base nos dados de geometria do componente a ser produzido em 25 seções de ciclo de prensagem com taxa de saída programável que também prevê a funcionalidade para elaborar diferentes estratégias de preenchimento de pó, todos constituídos em resolução de 0,001 mm, com sistema de medição de posição real e servo-válvula hidráulica de alto desempenho, velocidade de segurança de no máx. 10mm/s em modo de ajuste e até 400mm/s no modo de produção do equipamento</v>
      </c>
      <c r="P1057" s="12" t="str">
        <f>IFERROR(IF(N1057="","",IF(VLOOKUP(LEFT(N1057,10),'Universo_BK-BIT'!$A$5:$E$10005,2,0)="","X",VLOOKUP(LEFT(N1057,10),'Universo_BK-BIT'!$A$5:$E$10005,2,0))),"X")</f>
        <v>BIT</v>
      </c>
      <c r="Q1057" s="12">
        <f>IFERROR(IF(P1057="X","",VLOOKUP(LEFT(N1057,10),'Universo_BK-BIT'!$A$5:$E$10005,3,0)),"")</f>
        <v>14</v>
      </c>
      <c r="R1057" s="14" t="e">
        <f t="shared" si="49"/>
        <v>#REF!</v>
      </c>
      <c r="S1057" s="14" t="str">
        <f t="shared" si="50"/>
        <v/>
      </c>
      <c r="T1057" s="14"/>
      <c r="U1057" s="14" t="str">
        <f ca="1">IFERROR(IF(P1057="X",IF(VLOOKUP(B1057,'Oficios_-_pend_criticas'!$C$3:$J$4739,5,0)="","",IF(VLOOKUP(B1057,'Oficios_-_pend_criticas'!$C$3:$J$4739,7,0)="",IF(TODAY()&gt;VLOOKUP(B1057,'Oficios_-_pend_criticas'!$C$3:$J$4739,5,0),"X",""),IF(VLOOKUP(B1057,'Oficios_-_pend_criticas'!$C$3:$J$4739,7,0)&gt;VLOOKUP(B1057,'Oficios_-_pend_criticas'!$C$3:$J$4739,5,0),"X",""))),""),"")</f>
        <v/>
      </c>
      <c r="V1057" s="14" t="str">
        <f ca="1">IFERROR(IF(Q1057=0,IF(VLOOKUP(B1057,'Oficios_-_pend_criticas'!$C$3:$J$4739,5,0)="","",IF(VLOOKUP(B1057,'Oficios_-_pend_criticas'!$C$3:$J$4739,7,0)="",IF(TODAY()&gt;VLOOKUP(B1057,'Oficios_-_pend_criticas'!$C$3:$J$4739,5,0),"X",""),IF(VLOOKUP(B1057,'Oficios_-_pend_criticas'!$C$3:$J$4739,7,0)&gt;VLOOKUP(B1057,'Oficios_-_pend_criticas'!$C$3:$J$4739,5,0),"X",""))),""),"")</f>
        <v/>
      </c>
      <c r="W1057" s="14" t="str">
        <f ca="1">IFERROR(IF(P1057&lt;&gt;"X",IF(Q1057&gt;0,IF(VLOOKUP(B1057,'Oficios_-_pend_criticas'!$C$4:$J$4739,5,0)="","",IF(VLOOKUP(B1057,'Oficios_-_pend_criticas'!$C$4:$J$4739,7,0)="",IF(TODAY()&gt;VLOOKUP(B1057,'Oficios_-_pend_criticas'!$C$4:$J$4739,5,0),"X",""),IF(VLOOKUP(B1057,'Oficios_-_pend_criticas'!$C$4:$J$4739,7,0)&gt;VLOOKUP(B1057,'Oficios_-_pend_criticas'!$C$4:$J$4739,5,0),"X",""))),""),""),"")</f>
        <v/>
      </c>
    </row>
    <row r="1058" spans="1:23" ht="38.25" hidden="1" customHeight="1" x14ac:dyDescent="0.25">
      <c r="A1058" s="9" t="str">
        <f t="shared" si="48"/>
        <v/>
      </c>
      <c r="B1058" s="24" t="s">
        <v>2510</v>
      </c>
      <c r="C1058" s="22" t="e">
        <f>IF(B1058="","",VLOOKUP(B1058,#REF!,6,0))</f>
        <v>#REF!</v>
      </c>
      <c r="D1058" s="20" t="e">
        <f>IF(B1058="","",VLOOKUP(B1058,#REF!,22,0))</f>
        <v>#REF!</v>
      </c>
      <c r="E1058" s="22" t="s">
        <v>2511</v>
      </c>
      <c r="F1058" s="20" t="s">
        <v>2487</v>
      </c>
      <c r="G1058" s="21">
        <v>43600</v>
      </c>
      <c r="H1058" s="14" t="str">
        <f>IFERROR(IF(VLOOKUP(B1058,'Oficios_-_pend_criticas'!$C$4:$D$4739,2,0)="","","X"),"")</f>
        <v/>
      </c>
      <c r="I1058" s="12"/>
      <c r="J1058" s="13"/>
      <c r="K1058" s="10"/>
      <c r="L1058" s="12" t="str">
        <f>IFERROR(VLOOKUP(B1058,Retorno_da_RFB!$D$3:$I$6388,5,0),"")</f>
        <v>072</v>
      </c>
      <c r="M1058" s="13">
        <f>IFERROR(VLOOKUP(B1058,Retorno_da_RFB!$D$3:$I$6388,6,0),"")</f>
        <v>43602</v>
      </c>
      <c r="N1058" s="10" t="str">
        <f>IFERROR(VLOOKUP(B1058,Retorno_da_RFB!$D$3:$I$6388,3,0),"")</f>
        <v>8454.30.90</v>
      </c>
      <c r="O1058" s="10" t="str">
        <f>IFERROR(VLOOKUP(B1058,Retorno_da_RFB!$D$3:$I$6388,4,0),"")</f>
        <v>Combinações de máquinas para a fabricação de partes de motores para veículos automotivos, com capacidade de produção máxima igual 20 peças por hora, composta por: 2 máquinas de fundição de alumínio pelo processo de baixa pressão sendo que cada uma contém 1 robô para realizar o descarregamento das máquinas e movimentação das peças após a fundição com 6 ou mais graus de liberdade, com capacidade de carga máxima igual ou superior a 170kg, com painel elétrico, com dispositivo para manuseio de peça, sistema de inspeção visual das peças fundidas, molde para a fundição, dispositivo para troca automática dos moldes por acionamento manual; 2 fornos elétricos para fusão e conservação do alumínio cada um com capacidade de aquecimento de 96kW; 2 equipamentos para alimentação dos lingotes no forno;  2 esteiras para resfriamento das peças fundidas cada uma com sistema de ventilação de ar com capacidade de 60 metros cúbicos por minuto;  2 esteiras para retorno das bandejas de transporte de peças;  2 dispositivos de aquecimento dos moldes;  2 trituradores de restos de machos de areia por vibração mecânica cada um com produtividade máxima de 150kg/h;   painéis elétricos; Sistemas de segurança das operações;  com veículo autoguiado para transporte de peças;  esteira de transporte de peças.</v>
      </c>
      <c r="P1058" s="12" t="str">
        <f>IFERROR(IF(N1058="","",IF(VLOOKUP(LEFT(N1058,10),'Universo_BK-BIT'!$A$5:$E$10005,2,0)="","X",VLOOKUP(LEFT(N1058,10),'Universo_BK-BIT'!$A$5:$E$10005,2,0))),"X")</f>
        <v>BK</v>
      </c>
      <c r="Q1058" s="12">
        <f>IFERROR(IF(P1058="X","",VLOOKUP(LEFT(N1058,10),'Universo_BK-BIT'!$A$5:$E$10005,3,0)),"")</f>
        <v>14</v>
      </c>
      <c r="R1058" s="14" t="e">
        <f t="shared" si="49"/>
        <v>#REF!</v>
      </c>
      <c r="S1058" s="14" t="str">
        <f t="shared" si="50"/>
        <v>X</v>
      </c>
      <c r="T1058" s="14"/>
      <c r="U1058" s="14" t="str">
        <f ca="1">IFERROR(IF(P1058="X",IF(VLOOKUP(B1058,'Oficios_-_pend_criticas'!$C$3:$J$4739,5,0)="","",IF(VLOOKUP(B1058,'Oficios_-_pend_criticas'!$C$3:$J$4739,7,0)="",IF(TODAY()&gt;VLOOKUP(B1058,'Oficios_-_pend_criticas'!$C$3:$J$4739,5,0),"X",""),IF(VLOOKUP(B1058,'Oficios_-_pend_criticas'!$C$3:$J$4739,7,0)&gt;VLOOKUP(B1058,'Oficios_-_pend_criticas'!$C$3:$J$4739,5,0),"X",""))),""),"")</f>
        <v/>
      </c>
      <c r="V1058" s="14" t="str">
        <f ca="1">IFERROR(IF(Q1058=0,IF(VLOOKUP(B1058,'Oficios_-_pend_criticas'!$C$3:$J$4739,5,0)="","",IF(VLOOKUP(B1058,'Oficios_-_pend_criticas'!$C$3:$J$4739,7,0)="",IF(TODAY()&gt;VLOOKUP(B1058,'Oficios_-_pend_criticas'!$C$3:$J$4739,5,0),"X",""),IF(VLOOKUP(B1058,'Oficios_-_pend_criticas'!$C$3:$J$4739,7,0)&gt;VLOOKUP(B1058,'Oficios_-_pend_criticas'!$C$3:$J$4739,5,0),"X",""))),""),"")</f>
        <v/>
      </c>
      <c r="W1058" s="14" t="str">
        <f ca="1">IFERROR(IF(P1058&lt;&gt;"X",IF(Q1058&gt;0,IF(VLOOKUP(B1058,'Oficios_-_pend_criticas'!$C$4:$J$4739,5,0)="","",IF(VLOOKUP(B1058,'Oficios_-_pend_criticas'!$C$4:$J$4739,7,0)="",IF(TODAY()&gt;VLOOKUP(B1058,'Oficios_-_pend_criticas'!$C$4:$J$4739,5,0),"X",""),IF(VLOOKUP(B1058,'Oficios_-_pend_criticas'!$C$4:$J$4739,7,0)&gt;VLOOKUP(B1058,'Oficios_-_pend_criticas'!$C$4:$J$4739,5,0),"X",""))),""),""),"")</f>
        <v/>
      </c>
    </row>
    <row r="1059" spans="1:23" ht="38.25" hidden="1" customHeight="1" x14ac:dyDescent="0.25">
      <c r="A1059" s="9" t="str">
        <f t="shared" si="48"/>
        <v/>
      </c>
      <c r="B1059" s="24" t="s">
        <v>2513</v>
      </c>
      <c r="C1059" s="22" t="e">
        <f>IF(B1059="","",VLOOKUP(B1059,#REF!,6,0))</f>
        <v>#REF!</v>
      </c>
      <c r="D1059" s="20" t="e">
        <f>IF(B1059="","",VLOOKUP(B1059,#REF!,22,0))</f>
        <v>#REF!</v>
      </c>
      <c r="E1059" s="22" t="s">
        <v>2514</v>
      </c>
      <c r="F1059" s="20" t="s">
        <v>2487</v>
      </c>
      <c r="G1059" s="21">
        <v>43600</v>
      </c>
      <c r="H1059" s="14" t="str">
        <f>IFERROR(IF(VLOOKUP(B1059,'Oficios_-_pend_criticas'!$C$4:$D$4739,2,0)="","","X"),"")</f>
        <v/>
      </c>
      <c r="I1059" s="12"/>
      <c r="J1059" s="13"/>
      <c r="K1059" s="10"/>
      <c r="L1059" s="12" t="str">
        <f>IFERROR(VLOOKUP(B1059,Retorno_da_RFB!$D$3:$I$6388,5,0),"")</f>
        <v>072</v>
      </c>
      <c r="M1059" s="13">
        <f>IFERROR(VLOOKUP(B1059,Retorno_da_RFB!$D$3:$I$6388,6,0),"")</f>
        <v>43602</v>
      </c>
      <c r="N1059" s="10" t="str">
        <f>IFERROR(VLOOKUP(B1059,Retorno_da_RFB!$D$3:$I$6388,3,0),"")</f>
        <v>8514.20.11</v>
      </c>
      <c r="O1059" s="10" t="str">
        <f>IFERROR(VLOOKUP(B1059,Retorno_da_RFB!$D$3:$I$6388,4,0),"")</f>
        <v>Fornos de indução a vácuo, de aquecimento interno e equipados com sistema de resfriamento rápido denominado “Strip Casting”, para produção de matéria prima de Nd-Fe-B com base em ferro, liga usada em ímãs de terras raras, o equipamento, que trabalha sob atmosfera protetiva de argônio, vaza o metal líquido num cilindro rotativo de cobre refrigerado que promove a solidificação instantânea do metal, obtendo tiras (strips) com orientação colunar de grão em toda extensão da tira, capacidade de carga de aproximadamente 50kg, temperatura de operação 1.450°C, temperatura máxima 1.600°C, vácuo definitivo menor do que 2×10-¹Pa, vácuo de operação da câmara de fusão de 0,8 a 80kPa, tempo de fusão de aproximadamente 45 minutos entre ligar o equipamento e a fusão completa (para fusão de 50kg de liga de Nd-Fe-B), composto por: câmara de fusão; bobina de cadinho; sistema de condução do eletrodo coaxial; mecanismo de alimentação de matéria-prima de liga; mecanismo de inclinação de cadinho para obtenção de fluxo lamelar do metal líquido durante o vazamento; mecanismo de operação auxiliar; mecanismo de controle de rotações por minuto do cilindro de resfriamento rápido; distribuidor; mecanismo de ajuste da posição do distribuidor; dispositivo de recuperação e resfriamento de produto; sistema de escape de vácuo; sistema de controle elétrico; fonte de alimentação para fusão; sistema de resfriamento da água; sistema de ar comprimido.</v>
      </c>
      <c r="P1059" s="12" t="str">
        <f>IFERROR(IF(N1059="","",IF(VLOOKUP(LEFT(N1059,10),'Universo_BK-BIT'!$A$5:$E$10005,2,0)="","X",VLOOKUP(LEFT(N1059,10),'Universo_BK-BIT'!$A$5:$E$10005,2,0))),"X")</f>
        <v>BK</v>
      </c>
      <c r="Q1059" s="12">
        <f>IFERROR(IF(P1059="X","",VLOOKUP(LEFT(N1059,10),'Universo_BK-BIT'!$A$5:$E$10005,3,0)),"")</f>
        <v>14</v>
      </c>
      <c r="R1059" s="14" t="e">
        <f t="shared" si="49"/>
        <v>#REF!</v>
      </c>
      <c r="S1059" s="14" t="str">
        <f t="shared" si="50"/>
        <v/>
      </c>
      <c r="T1059" s="14"/>
      <c r="U1059" s="14" t="str">
        <f ca="1">IFERROR(IF(P1059="X",IF(VLOOKUP(B1059,'Oficios_-_pend_criticas'!$C$3:$J$4739,5,0)="","",IF(VLOOKUP(B1059,'Oficios_-_pend_criticas'!$C$3:$J$4739,7,0)="",IF(TODAY()&gt;VLOOKUP(B1059,'Oficios_-_pend_criticas'!$C$3:$J$4739,5,0),"X",""),IF(VLOOKUP(B1059,'Oficios_-_pend_criticas'!$C$3:$J$4739,7,0)&gt;VLOOKUP(B1059,'Oficios_-_pend_criticas'!$C$3:$J$4739,5,0),"X",""))),""),"")</f>
        <v/>
      </c>
      <c r="V1059" s="14" t="str">
        <f ca="1">IFERROR(IF(Q1059=0,IF(VLOOKUP(B1059,'Oficios_-_pend_criticas'!$C$3:$J$4739,5,0)="","",IF(VLOOKUP(B1059,'Oficios_-_pend_criticas'!$C$3:$J$4739,7,0)="",IF(TODAY()&gt;VLOOKUP(B1059,'Oficios_-_pend_criticas'!$C$3:$J$4739,5,0),"X",""),IF(VLOOKUP(B1059,'Oficios_-_pend_criticas'!$C$3:$J$4739,7,0)&gt;VLOOKUP(B1059,'Oficios_-_pend_criticas'!$C$3:$J$4739,5,0),"X",""))),""),"")</f>
        <v/>
      </c>
      <c r="W1059" s="14" t="str">
        <f ca="1">IFERROR(IF(P1059&lt;&gt;"X",IF(Q1059&gt;0,IF(VLOOKUP(B1059,'Oficios_-_pend_criticas'!$C$4:$J$4739,5,0)="","",IF(VLOOKUP(B1059,'Oficios_-_pend_criticas'!$C$4:$J$4739,7,0)="",IF(TODAY()&gt;VLOOKUP(B1059,'Oficios_-_pend_criticas'!$C$4:$J$4739,5,0),"X",""),IF(VLOOKUP(B1059,'Oficios_-_pend_criticas'!$C$4:$J$4739,7,0)&gt;VLOOKUP(B1059,'Oficios_-_pend_criticas'!$C$4:$J$4739,5,0),"X",""))),""),""),"")</f>
        <v/>
      </c>
    </row>
    <row r="1060" spans="1:23" ht="38.25" hidden="1" customHeight="1" x14ac:dyDescent="0.25">
      <c r="A1060" s="9" t="str">
        <f t="shared" si="48"/>
        <v/>
      </c>
      <c r="B1060" s="24" t="s">
        <v>2515</v>
      </c>
      <c r="C1060" s="22" t="e">
        <f>IF(B1060="","",VLOOKUP(B1060,#REF!,6,0))</f>
        <v>#REF!</v>
      </c>
      <c r="D1060" s="20" t="e">
        <f>IF(B1060="","",VLOOKUP(B1060,#REF!,22,0))</f>
        <v>#REF!</v>
      </c>
      <c r="E1060" s="22" t="s">
        <v>2516</v>
      </c>
      <c r="F1060" s="20" t="s">
        <v>2487</v>
      </c>
      <c r="G1060" s="21">
        <v>43600</v>
      </c>
      <c r="H1060" s="14" t="str">
        <f>IFERROR(IF(VLOOKUP(B1060,'Oficios_-_pend_criticas'!$C$4:$D$4739,2,0)="","","X"),"")</f>
        <v/>
      </c>
      <c r="I1060" s="12"/>
      <c r="J1060" s="13"/>
      <c r="K1060" s="10"/>
      <c r="L1060" s="12" t="str">
        <f>IFERROR(VLOOKUP(B1060,Retorno_da_RFB!$D$3:$I$6388,5,0),"")</f>
        <v>072</v>
      </c>
      <c r="M1060" s="13">
        <f>IFERROR(VLOOKUP(B1060,Retorno_da_RFB!$D$3:$I$6388,6,0),"")</f>
        <v>43602</v>
      </c>
      <c r="N1060" s="10" t="str">
        <f>IFERROR(VLOOKUP(B1060,Retorno_da_RFB!$D$3:$I$6388,3,0),"")</f>
        <v>8462.39.90</v>
      </c>
      <c r="O1060" s="10" t="str">
        <f>IFERROR(VLOOKUP(B1060,Retorno_da_RFB!$D$3:$I$6388,4,0),"")</f>
        <v>Máquinas de fabricação de elementos capacitivos, com dimensional de 1,94m de altura por 2,83m de largura e profundidade de 1,7m, projetadas em aço estrutural soldada, banhada com pintura a pó, com capacidade de produção de até 60 elementos capacitivos por hora, podendo trabalhar com materiais de diversos dimensionais e características distintas como polipropileno, papel kraft e folha de alumínio (micrometro); dotadas de seis fusos dielétricos e dois fusos de folha com funções de bloqueio/desbloqueio manual, braço de giro de posição, mandril retrátil, podendo ser utilizada em modo automático e semi-automático; possui sistema eletrônico de tensão e cada eixo possui um sensor de tensão independente, controlado por um servo motor e por um controlador computadorizado, permitindo que a máquina opere com alta velocidade de até 3m/s; equipada com sistema de comunicação remota para diagnóstico remoto integrado (IRDT), compatível com dispositivos ethernet IP, como PLC, IHM, PC, drive, câmera IP, celular, banda larga e Wi-Fi.</v>
      </c>
      <c r="P1060" s="12" t="str">
        <f>IFERROR(IF(N1060="","",IF(VLOOKUP(LEFT(N1060,10),'Universo_BK-BIT'!$A$5:$E$10005,2,0)="","X",VLOOKUP(LEFT(N1060,10),'Universo_BK-BIT'!$A$5:$E$10005,2,0))),"X")</f>
        <v>BK</v>
      </c>
      <c r="Q1060" s="12">
        <f>IFERROR(IF(P1060="X","",VLOOKUP(LEFT(N1060,10),'Universo_BK-BIT'!$A$5:$E$10005,3,0)),"")</f>
        <v>14</v>
      </c>
      <c r="R1060" s="14" t="e">
        <f t="shared" si="49"/>
        <v>#REF!</v>
      </c>
      <c r="S1060" s="14" t="str">
        <f t="shared" si="50"/>
        <v/>
      </c>
      <c r="T1060" s="14"/>
      <c r="U1060" s="14" t="str">
        <f ca="1">IFERROR(IF(P1060="X",IF(VLOOKUP(B1060,'Oficios_-_pend_criticas'!$C$3:$J$4739,5,0)="","",IF(VLOOKUP(B1060,'Oficios_-_pend_criticas'!$C$3:$J$4739,7,0)="",IF(TODAY()&gt;VLOOKUP(B1060,'Oficios_-_pend_criticas'!$C$3:$J$4739,5,0),"X",""),IF(VLOOKUP(B1060,'Oficios_-_pend_criticas'!$C$3:$J$4739,7,0)&gt;VLOOKUP(B1060,'Oficios_-_pend_criticas'!$C$3:$J$4739,5,0),"X",""))),""),"")</f>
        <v/>
      </c>
      <c r="V1060" s="14" t="str">
        <f ca="1">IFERROR(IF(Q1060=0,IF(VLOOKUP(B1060,'Oficios_-_pend_criticas'!$C$3:$J$4739,5,0)="","",IF(VLOOKUP(B1060,'Oficios_-_pend_criticas'!$C$3:$J$4739,7,0)="",IF(TODAY()&gt;VLOOKUP(B1060,'Oficios_-_pend_criticas'!$C$3:$J$4739,5,0),"X",""),IF(VLOOKUP(B1060,'Oficios_-_pend_criticas'!$C$3:$J$4739,7,0)&gt;VLOOKUP(B1060,'Oficios_-_pend_criticas'!$C$3:$J$4739,5,0),"X",""))),""),"")</f>
        <v/>
      </c>
      <c r="W1060" s="14" t="str">
        <f ca="1">IFERROR(IF(P1060&lt;&gt;"X",IF(Q1060&gt;0,IF(VLOOKUP(B1060,'Oficios_-_pend_criticas'!$C$4:$J$4739,5,0)="","",IF(VLOOKUP(B1060,'Oficios_-_pend_criticas'!$C$4:$J$4739,7,0)="",IF(TODAY()&gt;VLOOKUP(B1060,'Oficios_-_pend_criticas'!$C$4:$J$4739,5,0),"X",""),IF(VLOOKUP(B1060,'Oficios_-_pend_criticas'!$C$4:$J$4739,7,0)&gt;VLOOKUP(B1060,'Oficios_-_pend_criticas'!$C$4:$J$4739,5,0),"X",""))),""),""),"")</f>
        <v/>
      </c>
    </row>
    <row r="1061" spans="1:23" ht="38.25" hidden="1" customHeight="1" x14ac:dyDescent="0.25">
      <c r="A1061" s="9" t="str">
        <f t="shared" si="48"/>
        <v/>
      </c>
      <c r="B1061" s="24" t="s">
        <v>2518</v>
      </c>
      <c r="C1061" s="22" t="e">
        <f>IF(B1061="","",VLOOKUP(B1061,#REF!,6,0))</f>
        <v>#REF!</v>
      </c>
      <c r="D1061" s="20" t="e">
        <f>IF(B1061="","",VLOOKUP(B1061,#REF!,22,0))</f>
        <v>#REF!</v>
      </c>
      <c r="E1061" s="22" t="s">
        <v>2519</v>
      </c>
      <c r="F1061" s="20" t="s">
        <v>2487</v>
      </c>
      <c r="G1061" s="21">
        <v>43600</v>
      </c>
      <c r="H1061" s="14" t="str">
        <f>IFERROR(IF(VLOOKUP(B1061,'Oficios_-_pend_criticas'!$C$4:$D$4739,2,0)="","","X"),"")</f>
        <v/>
      </c>
      <c r="I1061" s="12"/>
      <c r="J1061" s="13"/>
      <c r="K1061" s="10"/>
      <c r="L1061" s="12" t="str">
        <f>IFERROR(VLOOKUP(B1061,Retorno_da_RFB!$D$3:$I$6388,5,0),"")</f>
        <v>072</v>
      </c>
      <c r="M1061" s="13">
        <f>IFERROR(VLOOKUP(B1061,Retorno_da_RFB!$D$3:$I$6388,6,0),"")</f>
        <v>43602</v>
      </c>
      <c r="N1061" s="10" t="str">
        <f>IFERROR(VLOOKUP(B1061,Retorno_da_RFB!$D$3:$I$6388,3,0),"")</f>
        <v>8414.80.19</v>
      </c>
      <c r="O1061" s="10" t="str">
        <f>IFERROR(VLOOKUP(B1061,Retorno_da_RFB!$D$3:$I$6388,4,0),"")</f>
        <v>Conjuntos motor-compressor de ar comprimido utilizados para abastecimento do sistema de freio pneumático para veículos metro ferroviários, dotados de um compressor com óleo, com capacidade de 1.100L/min e 2 cilindros contrapostos de baixa pressão e cilindro de alta pressão, com pressão de serviço de 10bar acionado por um motor elétrico de corrente alternada com tensão de 380V , frequência de 60Hz.</v>
      </c>
      <c r="P1061" s="12" t="str">
        <f>IFERROR(IF(N1061="","",IF(VLOOKUP(LEFT(N1061,10),'Universo_BK-BIT'!$A$5:$E$10005,2,0)="","X",VLOOKUP(LEFT(N1061,10),'Universo_BK-BIT'!$A$5:$E$10005,2,0))),"X")</f>
        <v>BK</v>
      </c>
      <c r="Q1061" s="12">
        <f>IFERROR(IF(P1061="X","",VLOOKUP(LEFT(N1061,10),'Universo_BK-BIT'!$A$5:$E$10005,3,0)),"")</f>
        <v>14</v>
      </c>
      <c r="R1061" s="14" t="e">
        <f t="shared" si="49"/>
        <v>#REF!</v>
      </c>
      <c r="S1061" s="14" t="str">
        <f t="shared" si="50"/>
        <v/>
      </c>
      <c r="T1061" s="14"/>
      <c r="U1061" s="14" t="str">
        <f ca="1">IFERROR(IF(P1061="X",IF(VLOOKUP(B1061,'Oficios_-_pend_criticas'!$C$3:$J$4739,5,0)="","",IF(VLOOKUP(B1061,'Oficios_-_pend_criticas'!$C$3:$J$4739,7,0)="",IF(TODAY()&gt;VLOOKUP(B1061,'Oficios_-_pend_criticas'!$C$3:$J$4739,5,0),"X",""),IF(VLOOKUP(B1061,'Oficios_-_pend_criticas'!$C$3:$J$4739,7,0)&gt;VLOOKUP(B1061,'Oficios_-_pend_criticas'!$C$3:$J$4739,5,0),"X",""))),""),"")</f>
        <v/>
      </c>
      <c r="V1061" s="14" t="str">
        <f ca="1">IFERROR(IF(Q1061=0,IF(VLOOKUP(B1061,'Oficios_-_pend_criticas'!$C$3:$J$4739,5,0)="","",IF(VLOOKUP(B1061,'Oficios_-_pend_criticas'!$C$3:$J$4739,7,0)="",IF(TODAY()&gt;VLOOKUP(B1061,'Oficios_-_pend_criticas'!$C$3:$J$4739,5,0),"X",""),IF(VLOOKUP(B1061,'Oficios_-_pend_criticas'!$C$3:$J$4739,7,0)&gt;VLOOKUP(B1061,'Oficios_-_pend_criticas'!$C$3:$J$4739,5,0),"X",""))),""),"")</f>
        <v/>
      </c>
      <c r="W1061" s="14" t="str">
        <f ca="1">IFERROR(IF(P1061&lt;&gt;"X",IF(Q1061&gt;0,IF(VLOOKUP(B1061,'Oficios_-_pend_criticas'!$C$4:$J$4739,5,0)="","",IF(VLOOKUP(B1061,'Oficios_-_pend_criticas'!$C$4:$J$4739,7,0)="",IF(TODAY()&gt;VLOOKUP(B1061,'Oficios_-_pend_criticas'!$C$4:$J$4739,5,0),"X",""),IF(VLOOKUP(B1061,'Oficios_-_pend_criticas'!$C$4:$J$4739,7,0)&gt;VLOOKUP(B1061,'Oficios_-_pend_criticas'!$C$4:$J$4739,5,0),"X",""))),""),""),"")</f>
        <v/>
      </c>
    </row>
    <row r="1062" spans="1:23" ht="38.25" hidden="1" customHeight="1" x14ac:dyDescent="0.25">
      <c r="A1062" s="9" t="str">
        <f t="shared" si="48"/>
        <v/>
      </c>
      <c r="B1062" s="24" t="s">
        <v>2522</v>
      </c>
      <c r="C1062" s="22" t="e">
        <f>IF(B1062="","",VLOOKUP(B1062,#REF!,6,0))</f>
        <v>#REF!</v>
      </c>
      <c r="D1062" s="20" t="e">
        <f>IF(B1062="","",VLOOKUP(B1062,#REF!,22,0))</f>
        <v>#REF!</v>
      </c>
      <c r="E1062" s="22" t="s">
        <v>2523</v>
      </c>
      <c r="F1062" s="20" t="s">
        <v>2487</v>
      </c>
      <c r="G1062" s="21">
        <v>43600</v>
      </c>
      <c r="H1062" s="14" t="str">
        <f>IFERROR(IF(VLOOKUP(B1062,'Oficios_-_pend_criticas'!$C$4:$D$4739,2,0)="","","X"),"")</f>
        <v/>
      </c>
      <c r="I1062" s="12"/>
      <c r="J1062" s="13"/>
      <c r="K1062" s="10"/>
      <c r="L1062" s="12" t="str">
        <f>IFERROR(VLOOKUP(B1062,Retorno_da_RFB!$D$3:$I$6388,5,0),"")</f>
        <v>072</v>
      </c>
      <c r="M1062" s="13">
        <f>IFERROR(VLOOKUP(B1062,Retorno_da_RFB!$D$3:$I$6388,6,0),"")</f>
        <v>43602</v>
      </c>
      <c r="N1062" s="10" t="str">
        <f>IFERROR(VLOOKUP(B1062,Retorno_da_RFB!$D$3:$I$6388,3,0),"")</f>
        <v>8462.29.00</v>
      </c>
      <c r="O1062" s="10" t="str">
        <f>IFERROR(VLOOKUP(B1062,Retorno_da_RFB!$D$3:$I$6388,4,0),"")</f>
        <v>Combinações de máquinas para endireitar, cortar, inspecionar, separar e embalar tubos retangulares de alumínio multiportas extrudado (MPE), com altura entre 1 a 3mm, largura entre 10 e 40mm, comprimento entre 150 a 1.500mm, com capacidade de produção de até 800peças/min, operadas por controlador lógico programável (CLP), compostas por: 2 desbobinadores com capacidade de até 500kg cada, mais 01 controlador de velocidade (dancer) com capacidade de trabalhar em velocidades de até 250m/min; 1 máquina de endireitamento e corte por meio de 2 sistemas de facas rotativas de metal duro; 2 conjuntos (caterpillar) para tracionamento do tubo; 1 sistema com mesa de separação (descarte) e 1 conjunto de embaladeira, composta por montadora de feixes, cintadeira e empacotadeira, com capacidade de embalamento de até 800peças/min; controlados por painel Interface Homem Máquina (IHM).</v>
      </c>
      <c r="P1062" s="12" t="str">
        <f>IFERROR(IF(N1062="","",IF(VLOOKUP(LEFT(N1062,10),'Universo_BK-BIT'!$A$5:$E$10005,2,0)="","X",VLOOKUP(LEFT(N1062,10),'Universo_BK-BIT'!$A$5:$E$10005,2,0))),"X")</f>
        <v>BK</v>
      </c>
      <c r="Q1062" s="12">
        <f>IFERROR(IF(P1062="X","",VLOOKUP(LEFT(N1062,10),'Universo_BK-BIT'!$A$5:$E$10005,3,0)),"")</f>
        <v>14</v>
      </c>
      <c r="R1062" s="14" t="e">
        <f t="shared" si="49"/>
        <v>#REF!</v>
      </c>
      <c r="S1062" s="14" t="str">
        <f t="shared" si="50"/>
        <v/>
      </c>
      <c r="T1062" s="14"/>
      <c r="U1062" s="14" t="str">
        <f ca="1">IFERROR(IF(P1062="X",IF(VLOOKUP(B1062,'Oficios_-_pend_criticas'!$C$3:$J$4739,5,0)="","",IF(VLOOKUP(B1062,'Oficios_-_pend_criticas'!$C$3:$J$4739,7,0)="",IF(TODAY()&gt;VLOOKUP(B1062,'Oficios_-_pend_criticas'!$C$3:$J$4739,5,0),"X",""),IF(VLOOKUP(B1062,'Oficios_-_pend_criticas'!$C$3:$J$4739,7,0)&gt;VLOOKUP(B1062,'Oficios_-_pend_criticas'!$C$3:$J$4739,5,0),"X",""))),""),"")</f>
        <v/>
      </c>
      <c r="V1062" s="14" t="str">
        <f ca="1">IFERROR(IF(Q1062=0,IF(VLOOKUP(B1062,'Oficios_-_pend_criticas'!$C$3:$J$4739,5,0)="","",IF(VLOOKUP(B1062,'Oficios_-_pend_criticas'!$C$3:$J$4739,7,0)="",IF(TODAY()&gt;VLOOKUP(B1062,'Oficios_-_pend_criticas'!$C$3:$J$4739,5,0),"X",""),IF(VLOOKUP(B1062,'Oficios_-_pend_criticas'!$C$3:$J$4739,7,0)&gt;VLOOKUP(B1062,'Oficios_-_pend_criticas'!$C$3:$J$4739,5,0),"X",""))),""),"")</f>
        <v/>
      </c>
      <c r="W1062" s="14" t="str">
        <f ca="1">IFERROR(IF(P1062&lt;&gt;"X",IF(Q1062&gt;0,IF(VLOOKUP(B1062,'Oficios_-_pend_criticas'!$C$4:$J$4739,5,0)="","",IF(VLOOKUP(B1062,'Oficios_-_pend_criticas'!$C$4:$J$4739,7,0)="",IF(TODAY()&gt;VLOOKUP(B1062,'Oficios_-_pend_criticas'!$C$4:$J$4739,5,0),"X",""),IF(VLOOKUP(B1062,'Oficios_-_pend_criticas'!$C$4:$J$4739,7,0)&gt;VLOOKUP(B1062,'Oficios_-_pend_criticas'!$C$4:$J$4739,5,0),"X",""))),""),""),"")</f>
        <v/>
      </c>
    </row>
    <row r="1063" spans="1:23" ht="38.25" hidden="1" customHeight="1" x14ac:dyDescent="0.25">
      <c r="A1063" s="9" t="str">
        <f t="shared" si="48"/>
        <v/>
      </c>
      <c r="B1063" s="24" t="s">
        <v>2524</v>
      </c>
      <c r="C1063" s="22" t="e">
        <f>IF(B1063="","",VLOOKUP(B1063,#REF!,6,0))</f>
        <v>#REF!</v>
      </c>
      <c r="D1063" s="20" t="e">
        <f>IF(B1063="","",VLOOKUP(B1063,#REF!,22,0))</f>
        <v>#REF!</v>
      </c>
      <c r="E1063" s="22" t="s">
        <v>2525</v>
      </c>
      <c r="F1063" s="20" t="s">
        <v>2487</v>
      </c>
      <c r="G1063" s="21">
        <v>43600</v>
      </c>
      <c r="H1063" s="14" t="str">
        <f>IFERROR(IF(VLOOKUP(B1063,'Oficios_-_pend_criticas'!$C$4:$D$4739,2,0)="","","X"),"")</f>
        <v/>
      </c>
      <c r="I1063" s="12"/>
      <c r="J1063" s="13"/>
      <c r="K1063" s="10"/>
      <c r="L1063" s="12" t="str">
        <f>IFERROR(VLOOKUP(B1063,Retorno_da_RFB!$D$3:$I$6388,5,0),"")</f>
        <v>072</v>
      </c>
      <c r="M1063" s="13">
        <f>IFERROR(VLOOKUP(B1063,Retorno_da_RFB!$D$3:$I$6388,6,0),"")</f>
        <v>43602</v>
      </c>
      <c r="N1063" s="10" t="str">
        <f>IFERROR(VLOOKUP(B1063,Retorno_da_RFB!$D$3:$I$6388,3,0),"")</f>
        <v>8437.90.00</v>
      </c>
      <c r="O1063" s="10" t="str">
        <f>IFERROR(VLOOKUP(B1063,Retorno_da_RFB!$D$3:$I$6388,4,0),"")</f>
        <v>Módulos de dissipação térmica para unidades de fontes de energia "PSU", com fabricação exclusiva para máquinas selecionadoras de grãos, fabricados em liga de alumínio extrudado, usinado e acabamento superficial anodizado preto de 15µm, peso aproximado de 39kg, dimensões em torno de (LxAxC largura x altura x comprimento) 240 x 68 x 2.518mm</v>
      </c>
      <c r="P1063" s="12" t="str">
        <f>IFERROR(IF(N1063="","",IF(VLOOKUP(LEFT(N1063,10),'Universo_BK-BIT'!$A$5:$E$10005,2,0)="","X",VLOOKUP(LEFT(N1063,10),'Universo_BK-BIT'!$A$5:$E$10005,2,0))),"X")</f>
        <v>BK</v>
      </c>
      <c r="Q1063" s="12">
        <f>IFERROR(IF(P1063="X","",VLOOKUP(LEFT(N1063,10),'Universo_BK-BIT'!$A$5:$E$10005,3,0)),"")</f>
        <v>14</v>
      </c>
      <c r="R1063" s="14" t="e">
        <f t="shared" si="49"/>
        <v>#REF!</v>
      </c>
      <c r="S1063" s="14" t="str">
        <f t="shared" si="50"/>
        <v/>
      </c>
      <c r="T1063" s="14"/>
      <c r="U1063" s="14" t="str">
        <f ca="1">IFERROR(IF(P1063="X",IF(VLOOKUP(B1063,'Oficios_-_pend_criticas'!$C$3:$J$4739,5,0)="","",IF(VLOOKUP(B1063,'Oficios_-_pend_criticas'!$C$3:$J$4739,7,0)="",IF(TODAY()&gt;VLOOKUP(B1063,'Oficios_-_pend_criticas'!$C$3:$J$4739,5,0),"X",""),IF(VLOOKUP(B1063,'Oficios_-_pend_criticas'!$C$3:$J$4739,7,0)&gt;VLOOKUP(B1063,'Oficios_-_pend_criticas'!$C$3:$J$4739,5,0),"X",""))),""),"")</f>
        <v/>
      </c>
      <c r="V1063" s="14" t="str">
        <f ca="1">IFERROR(IF(Q1063=0,IF(VLOOKUP(B1063,'Oficios_-_pend_criticas'!$C$3:$J$4739,5,0)="","",IF(VLOOKUP(B1063,'Oficios_-_pend_criticas'!$C$3:$J$4739,7,0)="",IF(TODAY()&gt;VLOOKUP(B1063,'Oficios_-_pend_criticas'!$C$3:$J$4739,5,0),"X",""),IF(VLOOKUP(B1063,'Oficios_-_pend_criticas'!$C$3:$J$4739,7,0)&gt;VLOOKUP(B1063,'Oficios_-_pend_criticas'!$C$3:$J$4739,5,0),"X",""))),""),"")</f>
        <v/>
      </c>
      <c r="W1063" s="14" t="str">
        <f ca="1">IFERROR(IF(P1063&lt;&gt;"X",IF(Q1063&gt;0,IF(VLOOKUP(B1063,'Oficios_-_pend_criticas'!$C$4:$J$4739,5,0)="","",IF(VLOOKUP(B1063,'Oficios_-_pend_criticas'!$C$4:$J$4739,7,0)="",IF(TODAY()&gt;VLOOKUP(B1063,'Oficios_-_pend_criticas'!$C$4:$J$4739,5,0),"X",""),IF(VLOOKUP(B1063,'Oficios_-_pend_criticas'!$C$4:$J$4739,7,0)&gt;VLOOKUP(B1063,'Oficios_-_pend_criticas'!$C$4:$J$4739,5,0),"X",""))),""),""),"")</f>
        <v/>
      </c>
    </row>
    <row r="1064" spans="1:23" ht="38.25" hidden="1" customHeight="1" x14ac:dyDescent="0.25">
      <c r="A1064" s="9" t="str">
        <f t="shared" si="48"/>
        <v/>
      </c>
      <c r="B1064" s="24" t="s">
        <v>2526</v>
      </c>
      <c r="C1064" s="22" t="e">
        <f>IF(B1064="","",VLOOKUP(B1064,#REF!,6,0))</f>
        <v>#REF!</v>
      </c>
      <c r="D1064" s="20" t="e">
        <f>IF(B1064="","",VLOOKUP(B1064,#REF!,22,0))</f>
        <v>#REF!</v>
      </c>
      <c r="E1064" s="22" t="s">
        <v>2527</v>
      </c>
      <c r="F1064" s="20" t="s">
        <v>2487</v>
      </c>
      <c r="G1064" s="21">
        <v>43600</v>
      </c>
      <c r="H1064" s="14" t="str">
        <f>IFERROR(IF(VLOOKUP(B1064,'Oficios_-_pend_criticas'!$C$4:$D$4739,2,0)="","","X"),"")</f>
        <v/>
      </c>
      <c r="I1064" s="12"/>
      <c r="J1064" s="13"/>
      <c r="K1064" s="10"/>
      <c r="L1064" s="12" t="str">
        <f>IFERROR(VLOOKUP(B1064,Retorno_da_RFB!$D$3:$I$6388,5,0),"")</f>
        <v>072</v>
      </c>
      <c r="M1064" s="13">
        <f>IFERROR(VLOOKUP(B1064,Retorno_da_RFB!$D$3:$I$6388,6,0),"")</f>
        <v>43602</v>
      </c>
      <c r="N1064" s="10" t="str">
        <f>IFERROR(VLOOKUP(B1064,Retorno_da_RFB!$D$3:$I$6388,3,0),"")</f>
        <v>9022.14.19</v>
      </c>
      <c r="O1064" s="10" t="str">
        <f>IFERROR(VLOOKUP(B1064,Retorno_da_RFB!$D$3:$I$6388,4,0),"")</f>
        <v>Aparelhos fixos para aquisição de imagens digitais por raios-X em procedimentos diagnósticos de rotina, compostos por: 1 ou mais detectores planos portáteis sem fio de tecnologia de cintilador de oxissulfeto de gadolínio (Gadox) acoplado com a matriz de silício amorfo com tamanho de pixel de 139 micrometros; 1 gerador de alta tensão de 50kW com controle automático de exposição; 1 tubo de raios-X com ânodo rotativo e duplo foco de 0,6mm e 1,2mm, ângulo do ânodo de 12 graus, velocidade de ânodo de 9.700rpm, capacidade térmica do ânodo de 210kJ e potência máxima de 27kW para ponto focal de 0,6mm e de 75kW para ponto focal de 1,2mm; 1 colimador manual; 1 coluna contrabalanceada para sustentar e movimentar o conjunto do tubo de raios X; sistema computadorizado de aquisição, processamento e visualização de imagem, com monitor LCD policromático de 19 polegadas, teclado, mouse e botão de acionamento de exposição.</v>
      </c>
      <c r="P1064" s="12" t="str">
        <f>IFERROR(IF(N1064="","",IF(VLOOKUP(LEFT(N1064,10),'Universo_BK-BIT'!$A$5:$E$10005,2,0)="","X",VLOOKUP(LEFT(N1064,10),'Universo_BK-BIT'!$A$5:$E$10005,2,0))),"X")</f>
        <v>BK</v>
      </c>
      <c r="Q1064" s="12">
        <f>IFERROR(IF(P1064="X","",VLOOKUP(LEFT(N1064,10),'Universo_BK-BIT'!$A$5:$E$10005,3,0)),"")</f>
        <v>14</v>
      </c>
      <c r="R1064" s="14" t="e">
        <f t="shared" si="49"/>
        <v>#REF!</v>
      </c>
      <c r="S1064" s="14" t="str">
        <f t="shared" si="50"/>
        <v>X</v>
      </c>
      <c r="T1064" s="14"/>
      <c r="U1064" s="14" t="str">
        <f ca="1">IFERROR(IF(P1064="X",IF(VLOOKUP(B1064,'Oficios_-_pend_criticas'!$C$3:$J$4739,5,0)="","",IF(VLOOKUP(B1064,'Oficios_-_pend_criticas'!$C$3:$J$4739,7,0)="",IF(TODAY()&gt;VLOOKUP(B1064,'Oficios_-_pend_criticas'!$C$3:$J$4739,5,0),"X",""),IF(VLOOKUP(B1064,'Oficios_-_pend_criticas'!$C$3:$J$4739,7,0)&gt;VLOOKUP(B1064,'Oficios_-_pend_criticas'!$C$3:$J$4739,5,0),"X",""))),""),"")</f>
        <v/>
      </c>
      <c r="V1064" s="14" t="str">
        <f ca="1">IFERROR(IF(Q1064=0,IF(VLOOKUP(B1064,'Oficios_-_pend_criticas'!$C$3:$J$4739,5,0)="","",IF(VLOOKUP(B1064,'Oficios_-_pend_criticas'!$C$3:$J$4739,7,0)="",IF(TODAY()&gt;VLOOKUP(B1064,'Oficios_-_pend_criticas'!$C$3:$J$4739,5,0),"X",""),IF(VLOOKUP(B1064,'Oficios_-_pend_criticas'!$C$3:$J$4739,7,0)&gt;VLOOKUP(B1064,'Oficios_-_pend_criticas'!$C$3:$J$4739,5,0),"X",""))),""),"")</f>
        <v/>
      </c>
      <c r="W1064" s="14" t="str">
        <f ca="1">IFERROR(IF(P1064&lt;&gt;"X",IF(Q1064&gt;0,IF(VLOOKUP(B1064,'Oficios_-_pend_criticas'!$C$4:$J$4739,5,0)="","",IF(VLOOKUP(B1064,'Oficios_-_pend_criticas'!$C$4:$J$4739,7,0)="",IF(TODAY()&gt;VLOOKUP(B1064,'Oficios_-_pend_criticas'!$C$4:$J$4739,5,0),"X",""),IF(VLOOKUP(B1064,'Oficios_-_pend_criticas'!$C$4:$J$4739,7,0)&gt;VLOOKUP(B1064,'Oficios_-_pend_criticas'!$C$4:$J$4739,5,0),"X",""))),""),""),"")</f>
        <v/>
      </c>
    </row>
    <row r="1065" spans="1:23" ht="38.25" hidden="1" customHeight="1" x14ac:dyDescent="0.25">
      <c r="A1065" s="9" t="str">
        <f t="shared" si="48"/>
        <v/>
      </c>
      <c r="B1065" s="24" t="s">
        <v>2529</v>
      </c>
      <c r="C1065" s="22" t="e">
        <f>IF(B1065="","",VLOOKUP(B1065,#REF!,6,0))</f>
        <v>#REF!</v>
      </c>
      <c r="D1065" s="20" t="e">
        <f>IF(B1065="","",VLOOKUP(B1065,#REF!,22,0))</f>
        <v>#REF!</v>
      </c>
      <c r="E1065" s="22" t="s">
        <v>2530</v>
      </c>
      <c r="F1065" s="20" t="s">
        <v>2487</v>
      </c>
      <c r="G1065" s="21">
        <v>43600</v>
      </c>
      <c r="H1065" s="14" t="str">
        <f>IFERROR(IF(VLOOKUP(B1065,'Oficios_-_pend_criticas'!$C$4:$D$4739,2,0)="","","X"),"")</f>
        <v/>
      </c>
      <c r="I1065" s="12"/>
      <c r="J1065" s="13"/>
      <c r="K1065" s="10"/>
      <c r="L1065" s="12" t="str">
        <f>IFERROR(VLOOKUP(B1065,Retorno_da_RFB!$D$3:$I$6388,5,0),"")</f>
        <v>072</v>
      </c>
      <c r="M1065" s="13">
        <f>IFERROR(VLOOKUP(B1065,Retorno_da_RFB!$D$3:$I$6388,6,0),"")</f>
        <v>43602</v>
      </c>
      <c r="N1065" s="10" t="str">
        <f>IFERROR(VLOOKUP(B1065,Retorno_da_RFB!$D$3:$I$6388,3,0),"")</f>
        <v>9022.14.19</v>
      </c>
      <c r="O1065" s="10" t="str">
        <f>IFERROR(VLOOKUP(B1065,Retorno_da_RFB!$D$3:$I$6388,4,0),"")</f>
        <v>Aparelhos suspensos no teto para aquisição de imagens digitais por raios-X em procedimentos diagnósticos, compostos por: 1 detector plano fixo de tecnologia de cintilador de oxisulfeto gadolínio (Gadox), acoplado com a matriz com tamanho de pixel de 139 micrometros e/ou 1 detector plano móvel sem fio de tecnologia de cintilador de oxisulfeto gadolínio (Gadox), acoplado com a matriz com tamanho de pixel de 148 micrometros; gerador de raios X de 50kW ou 65kW; sistema de tubo de raios X suspenso no teto, composto por 2 trilhos, 1 coluna telescópica e contrabalanceada com motorização e estrutura de fixação, 1 tubo de raios-X de ânodo rotativo, duplo foco de 0,6mm e 1,2mm, ângulo do ânodo de 13 graus, capacidade térmica do ânodo de 300kHU e potência máxima de 21kW ou 33kW para ponto focal de 0,6mm e de 60kW ou 100kW para ponto focal de 1,2mm, 1 colimador manual e 1 interface de usuário com tela e botões de comando e função; sistema computadorizado de aquisição, processamento e visualização de imagem, com monitor de LCD policromático de 19 polegadas com tela sensível ao toque e interruptor manual para liberação da exposição.</v>
      </c>
      <c r="P1065" s="12" t="str">
        <f>IFERROR(IF(N1065="","",IF(VLOOKUP(LEFT(N1065,10),'Universo_BK-BIT'!$A$5:$E$10005,2,0)="","X",VLOOKUP(LEFT(N1065,10),'Universo_BK-BIT'!$A$5:$E$10005,2,0))),"X")</f>
        <v>BK</v>
      </c>
      <c r="Q1065" s="12">
        <f>IFERROR(IF(P1065="X","",VLOOKUP(LEFT(N1065,10),'Universo_BK-BIT'!$A$5:$E$10005,3,0)),"")</f>
        <v>14</v>
      </c>
      <c r="R1065" s="14" t="e">
        <f t="shared" si="49"/>
        <v>#REF!</v>
      </c>
      <c r="S1065" s="14" t="str">
        <f t="shared" si="50"/>
        <v>X</v>
      </c>
      <c r="T1065" s="14"/>
      <c r="U1065" s="14" t="str">
        <f ca="1">IFERROR(IF(P1065="X",IF(VLOOKUP(B1065,'Oficios_-_pend_criticas'!$C$3:$J$4739,5,0)="","",IF(VLOOKUP(B1065,'Oficios_-_pend_criticas'!$C$3:$J$4739,7,0)="",IF(TODAY()&gt;VLOOKUP(B1065,'Oficios_-_pend_criticas'!$C$3:$J$4739,5,0),"X",""),IF(VLOOKUP(B1065,'Oficios_-_pend_criticas'!$C$3:$J$4739,7,0)&gt;VLOOKUP(B1065,'Oficios_-_pend_criticas'!$C$3:$J$4739,5,0),"X",""))),""),"")</f>
        <v/>
      </c>
      <c r="V1065" s="14" t="str">
        <f ca="1">IFERROR(IF(Q1065=0,IF(VLOOKUP(B1065,'Oficios_-_pend_criticas'!$C$3:$J$4739,5,0)="","",IF(VLOOKUP(B1065,'Oficios_-_pend_criticas'!$C$3:$J$4739,7,0)="",IF(TODAY()&gt;VLOOKUP(B1065,'Oficios_-_pend_criticas'!$C$3:$J$4739,5,0),"X",""),IF(VLOOKUP(B1065,'Oficios_-_pend_criticas'!$C$3:$J$4739,7,0)&gt;VLOOKUP(B1065,'Oficios_-_pend_criticas'!$C$3:$J$4739,5,0),"X",""))),""),"")</f>
        <v/>
      </c>
      <c r="W1065" s="14" t="str">
        <f ca="1">IFERROR(IF(P1065&lt;&gt;"X",IF(Q1065&gt;0,IF(VLOOKUP(B1065,'Oficios_-_pend_criticas'!$C$4:$J$4739,5,0)="","",IF(VLOOKUP(B1065,'Oficios_-_pend_criticas'!$C$4:$J$4739,7,0)="",IF(TODAY()&gt;VLOOKUP(B1065,'Oficios_-_pend_criticas'!$C$4:$J$4739,5,0),"X",""),IF(VLOOKUP(B1065,'Oficios_-_pend_criticas'!$C$4:$J$4739,7,0)&gt;VLOOKUP(B1065,'Oficios_-_pend_criticas'!$C$4:$J$4739,5,0),"X",""))),""),""),"")</f>
        <v/>
      </c>
    </row>
    <row r="1066" spans="1:23" ht="38.25" hidden="1" customHeight="1" x14ac:dyDescent="0.25">
      <c r="A1066" s="9" t="str">
        <f t="shared" si="48"/>
        <v/>
      </c>
      <c r="B1066" s="24" t="s">
        <v>2532</v>
      </c>
      <c r="C1066" s="22" t="e">
        <f>IF(B1066="","",VLOOKUP(B1066,#REF!,6,0))</f>
        <v>#REF!</v>
      </c>
      <c r="D1066" s="20" t="e">
        <f>IF(B1066="","",VLOOKUP(B1066,#REF!,22,0))</f>
        <v>#REF!</v>
      </c>
      <c r="E1066" s="22" t="s">
        <v>2533</v>
      </c>
      <c r="F1066" s="20" t="s">
        <v>2487</v>
      </c>
      <c r="G1066" s="21">
        <v>43600</v>
      </c>
      <c r="H1066" s="14" t="str">
        <f>IFERROR(IF(VLOOKUP(B1066,'Oficios_-_pend_criticas'!$C$4:$D$4739,2,0)="","","X"),"")</f>
        <v/>
      </c>
      <c r="I1066" s="12"/>
      <c r="J1066" s="13"/>
      <c r="K1066" s="10"/>
      <c r="L1066" s="12" t="str">
        <f>IFERROR(VLOOKUP(B1066,Retorno_da_RFB!$D$3:$I$6388,5,0),"")</f>
        <v>072</v>
      </c>
      <c r="M1066" s="13">
        <f>IFERROR(VLOOKUP(B1066,Retorno_da_RFB!$D$3:$I$6388,6,0),"")</f>
        <v>43602</v>
      </c>
      <c r="N1066" s="10" t="str">
        <f>IFERROR(VLOOKUP(B1066,Retorno_da_RFB!$D$3:$I$6388,3,0),"")</f>
        <v>9022.14.19</v>
      </c>
      <c r="O1066" s="10" t="str">
        <f>IFERROR(VLOOKUP(B1066,Retorno_da_RFB!$D$3:$I$6388,4,0),"")</f>
        <v>Aparelhos móveis motorizados para aquisição de imagens digitais por raios-X em procedimentos diagnósticos, compostos por: 1 ou mais detectores planos portáteis sem fio de tecnologia de cintilador de iodeto de césio (Csl), acoplado com a matriz de silício amorfo com tamanho de pixel de 148 micrometros; 1 coluna curta, longa ou deslizante; 1 braço telescópio; 1 gerador de alta frequência de 20kW ou 40kW; 1 tubo de raios‑X com ânodo rotativo, duplo foco de 0,3mm e 1,0mm ou 0,7mm e 1,3mm, ângulo de ânodo de 12 graus ou 16 graus, velocidade de ânodo de 3.200rpm a 60Hz, capacidade térmica do ânodo de 100kJ ou 220kJ e potência máxima de 3,5kW para ponto focal de 0,3mm, de 17kW para ponto focal de 0,7mm e de 40kW para ponto focal de 1,0mm ou 1,3mm; 1 colimador manual; dispositivos de segurança para desligar os motores elétricos em caso de colisão e desligar a unidade de raios-X em caso de emergência; 2 baterias recarregáveis para alimentação do motor e do gerador; sistema computadorizado de aquisição, processamento e visualização de imagem, com monitor LCD policromático de 17 polegadas com tela sensível ao toque e botão de acionamento de exposição.</v>
      </c>
      <c r="P1066" s="12" t="str">
        <f>IFERROR(IF(N1066="","",IF(VLOOKUP(LEFT(N1066,10),'Universo_BK-BIT'!$A$5:$E$10005,2,0)="","X",VLOOKUP(LEFT(N1066,10),'Universo_BK-BIT'!$A$5:$E$10005,2,0))),"X")</f>
        <v>BK</v>
      </c>
      <c r="Q1066" s="12">
        <f>IFERROR(IF(P1066="X","",VLOOKUP(LEFT(N1066,10),'Universo_BK-BIT'!$A$5:$E$10005,3,0)),"")</f>
        <v>14</v>
      </c>
      <c r="R1066" s="14" t="e">
        <f t="shared" si="49"/>
        <v>#REF!</v>
      </c>
      <c r="S1066" s="14" t="str">
        <f t="shared" si="50"/>
        <v>X</v>
      </c>
      <c r="T1066" s="14"/>
      <c r="U1066" s="14" t="str">
        <f ca="1">IFERROR(IF(P1066="X",IF(VLOOKUP(B1066,'Oficios_-_pend_criticas'!$C$3:$J$4739,5,0)="","",IF(VLOOKUP(B1066,'Oficios_-_pend_criticas'!$C$3:$J$4739,7,0)="",IF(TODAY()&gt;VLOOKUP(B1066,'Oficios_-_pend_criticas'!$C$3:$J$4739,5,0),"X",""),IF(VLOOKUP(B1066,'Oficios_-_pend_criticas'!$C$3:$J$4739,7,0)&gt;VLOOKUP(B1066,'Oficios_-_pend_criticas'!$C$3:$J$4739,5,0),"X",""))),""),"")</f>
        <v/>
      </c>
      <c r="V1066" s="14" t="str">
        <f ca="1">IFERROR(IF(Q1066=0,IF(VLOOKUP(B1066,'Oficios_-_pend_criticas'!$C$3:$J$4739,5,0)="","",IF(VLOOKUP(B1066,'Oficios_-_pend_criticas'!$C$3:$J$4739,7,0)="",IF(TODAY()&gt;VLOOKUP(B1066,'Oficios_-_pend_criticas'!$C$3:$J$4739,5,0),"X",""),IF(VLOOKUP(B1066,'Oficios_-_pend_criticas'!$C$3:$J$4739,7,0)&gt;VLOOKUP(B1066,'Oficios_-_pend_criticas'!$C$3:$J$4739,5,0),"X",""))),""),"")</f>
        <v/>
      </c>
      <c r="W1066" s="14" t="str">
        <f ca="1">IFERROR(IF(P1066&lt;&gt;"X",IF(Q1066&gt;0,IF(VLOOKUP(B1066,'Oficios_-_pend_criticas'!$C$4:$J$4739,5,0)="","",IF(VLOOKUP(B1066,'Oficios_-_pend_criticas'!$C$4:$J$4739,7,0)="",IF(TODAY()&gt;VLOOKUP(B1066,'Oficios_-_pend_criticas'!$C$4:$J$4739,5,0),"X",""),IF(VLOOKUP(B1066,'Oficios_-_pend_criticas'!$C$4:$J$4739,7,0)&gt;VLOOKUP(B1066,'Oficios_-_pend_criticas'!$C$4:$J$4739,5,0),"X",""))),""),""),"")</f>
        <v/>
      </c>
    </row>
    <row r="1067" spans="1:23" ht="38.25" hidden="1" customHeight="1" x14ac:dyDescent="0.25">
      <c r="A1067" s="9" t="str">
        <f t="shared" si="48"/>
        <v/>
      </c>
      <c r="B1067" s="24" t="s">
        <v>2535</v>
      </c>
      <c r="C1067" s="22" t="e">
        <f>IF(B1067="","",VLOOKUP(B1067,#REF!,6,0))</f>
        <v>#REF!</v>
      </c>
      <c r="D1067" s="20" t="e">
        <f>IF(B1067="","",VLOOKUP(B1067,#REF!,22,0))</f>
        <v>#REF!</v>
      </c>
      <c r="E1067" s="22" t="s">
        <v>2536</v>
      </c>
      <c r="F1067" s="20" t="s">
        <v>2487</v>
      </c>
      <c r="G1067" s="21">
        <v>43600</v>
      </c>
      <c r="H1067" s="14" t="str">
        <f>IFERROR(IF(VLOOKUP(B1067,'Oficios_-_pend_criticas'!$C$4:$D$4739,2,0)="","","X"),"")</f>
        <v/>
      </c>
      <c r="I1067" s="12"/>
      <c r="J1067" s="13"/>
      <c r="K1067" s="10"/>
      <c r="L1067" s="12" t="str">
        <f>IFERROR(VLOOKUP(B1067,Retorno_da_RFB!$D$3:$I$6388,5,0),"")</f>
        <v>072</v>
      </c>
      <c r="M1067" s="13">
        <f>IFERROR(VLOOKUP(B1067,Retorno_da_RFB!$D$3:$I$6388,6,0),"")</f>
        <v>43602</v>
      </c>
      <c r="N1067" s="10" t="str">
        <f>IFERROR(VLOOKUP(B1067,Retorno_da_RFB!$D$3:$I$6388,3,0),"")</f>
        <v>8449.00.80</v>
      </c>
      <c r="O1067" s="10" t="str">
        <f>IFERROR(VLOOKUP(B1067,Retorno_da_RFB!$D$3:$I$6388,4,0),"")</f>
        <v>Máquinas formadoras de manta hidro-entrelaçamento (TBOND) programável, para produção de manta de algodão hidrófilo, com entrelaçamento das fibras da manta pré-formada que se dá por meio de jatos de água em alta pressão com largura de trabalho de 1.280mm na entrada e 1.200mm na saída antes corte das bordas, como produção de manta na gramatura de 160g/m² até 215g/m², e velocidade de produção de 12 a 18m/mim, com capacidade de produção de 200 até 360kg/h e potência instalada de 280kW, composta por sistema Minijet para fixação da manta de fibras por jato de água, sistema para preparação, tratamento e circulação de água em circuito fechado, sistema secagem “T-Dry” (Drum Dryer), sistema acumulador de manta, sistema de enrolamento do produto já fixado e seco, painel de controle da máquina.</v>
      </c>
      <c r="P1067" s="12" t="str">
        <f>IFERROR(IF(N1067="","",IF(VLOOKUP(LEFT(N1067,10),'Universo_BK-BIT'!$A$5:$E$10005,2,0)="","X",VLOOKUP(LEFT(N1067,10),'Universo_BK-BIT'!$A$5:$E$10005,2,0))),"X")</f>
        <v>BK</v>
      </c>
      <c r="Q1067" s="12">
        <f>IFERROR(IF(P1067="X","",VLOOKUP(LEFT(N1067,10),'Universo_BK-BIT'!$A$5:$E$10005,3,0)),"")</f>
        <v>14</v>
      </c>
      <c r="R1067" s="14" t="e">
        <f t="shared" si="49"/>
        <v>#REF!</v>
      </c>
      <c r="S1067" s="14" t="str">
        <f t="shared" si="50"/>
        <v/>
      </c>
      <c r="T1067" s="14"/>
      <c r="U1067" s="14" t="str">
        <f ca="1">IFERROR(IF(P1067="X",IF(VLOOKUP(B1067,'Oficios_-_pend_criticas'!$C$3:$J$4739,5,0)="","",IF(VLOOKUP(B1067,'Oficios_-_pend_criticas'!$C$3:$J$4739,7,0)="",IF(TODAY()&gt;VLOOKUP(B1067,'Oficios_-_pend_criticas'!$C$3:$J$4739,5,0),"X",""),IF(VLOOKUP(B1067,'Oficios_-_pend_criticas'!$C$3:$J$4739,7,0)&gt;VLOOKUP(B1067,'Oficios_-_pend_criticas'!$C$3:$J$4739,5,0),"X",""))),""),"")</f>
        <v/>
      </c>
      <c r="V1067" s="14" t="str">
        <f ca="1">IFERROR(IF(Q1067=0,IF(VLOOKUP(B1067,'Oficios_-_pend_criticas'!$C$3:$J$4739,5,0)="","",IF(VLOOKUP(B1067,'Oficios_-_pend_criticas'!$C$3:$J$4739,7,0)="",IF(TODAY()&gt;VLOOKUP(B1067,'Oficios_-_pend_criticas'!$C$3:$J$4739,5,0),"X",""),IF(VLOOKUP(B1067,'Oficios_-_pend_criticas'!$C$3:$J$4739,7,0)&gt;VLOOKUP(B1067,'Oficios_-_pend_criticas'!$C$3:$J$4739,5,0),"X",""))),""),"")</f>
        <v/>
      </c>
      <c r="W1067" s="14" t="str">
        <f ca="1">IFERROR(IF(P1067&lt;&gt;"X",IF(Q1067&gt;0,IF(VLOOKUP(B1067,'Oficios_-_pend_criticas'!$C$4:$J$4739,5,0)="","",IF(VLOOKUP(B1067,'Oficios_-_pend_criticas'!$C$4:$J$4739,7,0)="",IF(TODAY()&gt;VLOOKUP(B1067,'Oficios_-_pend_criticas'!$C$4:$J$4739,5,0),"X",""),IF(VLOOKUP(B1067,'Oficios_-_pend_criticas'!$C$4:$J$4739,7,0)&gt;VLOOKUP(B1067,'Oficios_-_pend_criticas'!$C$4:$J$4739,5,0),"X",""))),""),""),"")</f>
        <v/>
      </c>
    </row>
    <row r="1068" spans="1:23" ht="38.25" hidden="1" customHeight="1" x14ac:dyDescent="0.25">
      <c r="A1068" s="9" t="str">
        <f t="shared" si="48"/>
        <v/>
      </c>
      <c r="B1068" s="24" t="s">
        <v>2538</v>
      </c>
      <c r="C1068" s="22" t="e">
        <f>IF(B1068="","",VLOOKUP(B1068,#REF!,6,0))</f>
        <v>#REF!</v>
      </c>
      <c r="D1068" s="20" t="e">
        <f>IF(B1068="","",VLOOKUP(B1068,#REF!,22,0))</f>
        <v>#REF!</v>
      </c>
      <c r="E1068" s="22" t="s">
        <v>2539</v>
      </c>
      <c r="F1068" s="20" t="s">
        <v>2487</v>
      </c>
      <c r="G1068" s="21">
        <v>43600</v>
      </c>
      <c r="H1068" s="14" t="str">
        <f>IFERROR(IF(VLOOKUP(B1068,'Oficios_-_pend_criticas'!$C$4:$D$4739,2,0)="","","X"),"")</f>
        <v/>
      </c>
      <c r="I1068" s="12"/>
      <c r="J1068" s="13"/>
      <c r="K1068" s="10"/>
      <c r="L1068" s="12" t="str">
        <f>IFERROR(VLOOKUP(B1068,Retorno_da_RFB!$D$3:$I$6388,5,0),"")</f>
        <v>072</v>
      </c>
      <c r="M1068" s="13">
        <f>IFERROR(VLOOKUP(B1068,Retorno_da_RFB!$D$3:$I$6388,6,0),"")</f>
        <v>43602</v>
      </c>
      <c r="N1068" s="10" t="str">
        <f>IFERROR(VLOOKUP(B1068,Retorno_da_RFB!$D$3:$I$6388,3,0),"")</f>
        <v>8421.39.90</v>
      </c>
      <c r="O1068" s="10" t="str">
        <f>IFERROR(VLOOKUP(B1068,Retorno_da_RFB!$D$3:$I$6388,4,0),"")</f>
        <v>Unidades funcionais para produção de biogás a partir de substratos orgânicos, por processo de digestão anaeróbica para geração de energia elétrica e térmica, biometano e fertilizante, com capacidade de processamento entre 10 e 30m³ de substratos líquidos diários, produção de biogás de até 1.000.000m³/ano, com concentração nominal de metano de 50 a 65%, compostos por: tanque bioprocessador em aço inox com isolamento térmico, cobertura de dupla membrana impermeável, serpentina com tubos de aço circular para sistema de aquecimento interno do tanque com temperatura constante entre 38 e 42°C, indicador e medidor de nível de gás e pressão, sensor de temperatura, agitador elétrico de 3 pás, unidade automação e controle inteligente do processo com possibilidade de acesso remoto, compressor de ar para dessulfurização biológica, válvula de retenção e medidor de fluxo no tubo de alimentação do substrato líquido, válvula de amostragem, bomba para saída do digestato</v>
      </c>
      <c r="P1068" s="12" t="str">
        <f>IFERROR(IF(N1068="","",IF(VLOOKUP(LEFT(N1068,10),'Universo_BK-BIT'!$A$5:$E$10005,2,0)="","X",VLOOKUP(LEFT(N1068,10),'Universo_BK-BIT'!$A$5:$E$10005,2,0))),"X")</f>
        <v>BK</v>
      </c>
      <c r="Q1068" s="12">
        <f>IFERROR(IF(P1068="X","",VLOOKUP(LEFT(N1068,10),'Universo_BK-BIT'!$A$5:$E$10005,3,0)),"")</f>
        <v>14</v>
      </c>
      <c r="R1068" s="14" t="e">
        <f t="shared" si="49"/>
        <v>#REF!</v>
      </c>
      <c r="S1068" s="14" t="str">
        <f t="shared" si="50"/>
        <v/>
      </c>
      <c r="T1068" s="14"/>
      <c r="U1068" s="14" t="str">
        <f ca="1">IFERROR(IF(P1068="X",IF(VLOOKUP(B1068,'Oficios_-_pend_criticas'!$C$3:$J$4739,5,0)="","",IF(VLOOKUP(B1068,'Oficios_-_pend_criticas'!$C$3:$J$4739,7,0)="",IF(TODAY()&gt;VLOOKUP(B1068,'Oficios_-_pend_criticas'!$C$3:$J$4739,5,0),"X",""),IF(VLOOKUP(B1068,'Oficios_-_pend_criticas'!$C$3:$J$4739,7,0)&gt;VLOOKUP(B1068,'Oficios_-_pend_criticas'!$C$3:$J$4739,5,0),"X",""))),""),"")</f>
        <v/>
      </c>
      <c r="V1068" s="14" t="str">
        <f ca="1">IFERROR(IF(Q1068=0,IF(VLOOKUP(B1068,'Oficios_-_pend_criticas'!$C$3:$J$4739,5,0)="","",IF(VLOOKUP(B1068,'Oficios_-_pend_criticas'!$C$3:$J$4739,7,0)="",IF(TODAY()&gt;VLOOKUP(B1068,'Oficios_-_pend_criticas'!$C$3:$J$4739,5,0),"X",""),IF(VLOOKUP(B1068,'Oficios_-_pend_criticas'!$C$3:$J$4739,7,0)&gt;VLOOKUP(B1068,'Oficios_-_pend_criticas'!$C$3:$J$4739,5,0),"X",""))),""),"")</f>
        <v/>
      </c>
      <c r="W1068" s="14" t="str">
        <f ca="1">IFERROR(IF(P1068&lt;&gt;"X",IF(Q1068&gt;0,IF(VLOOKUP(B1068,'Oficios_-_pend_criticas'!$C$4:$J$4739,5,0)="","",IF(VLOOKUP(B1068,'Oficios_-_pend_criticas'!$C$4:$J$4739,7,0)="",IF(TODAY()&gt;VLOOKUP(B1068,'Oficios_-_pend_criticas'!$C$4:$J$4739,5,0),"X",""),IF(VLOOKUP(B1068,'Oficios_-_pend_criticas'!$C$4:$J$4739,7,0)&gt;VLOOKUP(B1068,'Oficios_-_pend_criticas'!$C$4:$J$4739,5,0),"X",""))),""),""),"")</f>
        <v/>
      </c>
    </row>
    <row r="1069" spans="1:23" ht="38.25" hidden="1" customHeight="1" x14ac:dyDescent="0.25">
      <c r="A1069" s="9" t="str">
        <f t="shared" si="48"/>
        <v/>
      </c>
      <c r="B1069" s="24" t="s">
        <v>2540</v>
      </c>
      <c r="C1069" s="22" t="e">
        <f>IF(B1069="","",VLOOKUP(B1069,#REF!,6,0))</f>
        <v>#REF!</v>
      </c>
      <c r="D1069" s="20" t="e">
        <f>IF(B1069="","",VLOOKUP(B1069,#REF!,22,0))</f>
        <v>#REF!</v>
      </c>
      <c r="E1069" s="22" t="s">
        <v>2541</v>
      </c>
      <c r="F1069" s="20" t="s">
        <v>2487</v>
      </c>
      <c r="G1069" s="21">
        <v>43600</v>
      </c>
      <c r="H1069" s="14" t="str">
        <f>IFERROR(IF(VLOOKUP(B1069,'Oficios_-_pend_criticas'!$C$4:$D$4739,2,0)="","","X"),"")</f>
        <v/>
      </c>
      <c r="I1069" s="12"/>
      <c r="J1069" s="13"/>
      <c r="K1069" s="10"/>
      <c r="L1069" s="12" t="str">
        <f>IFERROR(VLOOKUP(B1069,Retorno_da_RFB!$D$3:$I$6388,5,0),"")</f>
        <v>072</v>
      </c>
      <c r="M1069" s="13">
        <f>IFERROR(VLOOKUP(B1069,Retorno_da_RFB!$D$3:$I$6388,6,0),"")</f>
        <v>43602</v>
      </c>
      <c r="N1069" s="10" t="str">
        <f>IFERROR(VLOOKUP(B1069,Retorno_da_RFB!$D$3:$I$6388,3,0),"")</f>
        <v>8479.89.99</v>
      </c>
      <c r="O1069" s="10" t="str">
        <f>IFERROR(VLOOKUP(B1069,Retorno_da_RFB!$D$3:$I$6388,4,0),"")</f>
        <v>Equipamentos industriais para remoção da cama de aço das paredes laterais de pneus EM (earth movement) com diâmetros entre 33” a 63” (polegadas), por meio da ação de 1 gancho com força de tração de: 130.000DaN/cm2, acionado por meio de 2 cilindros hidráulicos com pressão hidráulica (máx.) de: 3.626psi, potência instalada de 44kW, com capacidade de produção de 5 pneus / horas, compostos por:  1 plataforma base, 1 gancho para rasgo lateral, 1 arpão secundário, 2 cilindros hidráulicos, 2 cilindro de elevação,1 unidade hidráulica.</v>
      </c>
      <c r="P1069" s="12" t="str">
        <f>IFERROR(IF(N1069="","",IF(VLOOKUP(LEFT(N1069,10),'Universo_BK-BIT'!$A$5:$E$10005,2,0)="","X",VLOOKUP(LEFT(N1069,10),'Universo_BK-BIT'!$A$5:$E$10005,2,0))),"X")</f>
        <v>BK</v>
      </c>
      <c r="Q1069" s="12">
        <f>IFERROR(IF(P1069="X","",VLOOKUP(LEFT(N1069,10),'Universo_BK-BIT'!$A$5:$E$10005,3,0)),"")</f>
        <v>14</v>
      </c>
      <c r="R1069" s="14" t="e">
        <f t="shared" si="49"/>
        <v>#REF!</v>
      </c>
      <c r="S1069" s="14" t="str">
        <f t="shared" si="50"/>
        <v/>
      </c>
      <c r="T1069" s="14"/>
      <c r="U1069" s="14" t="str">
        <f ca="1">IFERROR(IF(P1069="X",IF(VLOOKUP(B1069,'Oficios_-_pend_criticas'!$C$3:$J$4739,5,0)="","",IF(VLOOKUP(B1069,'Oficios_-_pend_criticas'!$C$3:$J$4739,7,0)="",IF(TODAY()&gt;VLOOKUP(B1069,'Oficios_-_pend_criticas'!$C$3:$J$4739,5,0),"X",""),IF(VLOOKUP(B1069,'Oficios_-_pend_criticas'!$C$3:$J$4739,7,0)&gt;VLOOKUP(B1069,'Oficios_-_pend_criticas'!$C$3:$J$4739,5,0),"X",""))),""),"")</f>
        <v/>
      </c>
      <c r="V1069" s="14" t="str">
        <f ca="1">IFERROR(IF(Q1069=0,IF(VLOOKUP(B1069,'Oficios_-_pend_criticas'!$C$3:$J$4739,5,0)="","",IF(VLOOKUP(B1069,'Oficios_-_pend_criticas'!$C$3:$J$4739,7,0)="",IF(TODAY()&gt;VLOOKUP(B1069,'Oficios_-_pend_criticas'!$C$3:$J$4739,5,0),"X",""),IF(VLOOKUP(B1069,'Oficios_-_pend_criticas'!$C$3:$J$4739,7,0)&gt;VLOOKUP(B1069,'Oficios_-_pend_criticas'!$C$3:$J$4739,5,0),"X",""))),""),"")</f>
        <v/>
      </c>
      <c r="W1069" s="14" t="str">
        <f ca="1">IFERROR(IF(P1069&lt;&gt;"X",IF(Q1069&gt;0,IF(VLOOKUP(B1069,'Oficios_-_pend_criticas'!$C$4:$J$4739,5,0)="","",IF(VLOOKUP(B1069,'Oficios_-_pend_criticas'!$C$4:$J$4739,7,0)="",IF(TODAY()&gt;VLOOKUP(B1069,'Oficios_-_pend_criticas'!$C$4:$J$4739,5,0),"X",""),IF(VLOOKUP(B1069,'Oficios_-_pend_criticas'!$C$4:$J$4739,7,0)&gt;VLOOKUP(B1069,'Oficios_-_pend_criticas'!$C$4:$J$4739,5,0),"X",""))),""),""),"")</f>
        <v/>
      </c>
    </row>
    <row r="1070" spans="1:23" ht="38.25" hidden="1" customHeight="1" x14ac:dyDescent="0.25">
      <c r="A1070" s="9" t="str">
        <f t="shared" si="48"/>
        <v/>
      </c>
      <c r="B1070" s="24" t="s">
        <v>2542</v>
      </c>
      <c r="C1070" s="22" t="e">
        <f>IF(B1070="","",VLOOKUP(B1070,#REF!,6,0))</f>
        <v>#REF!</v>
      </c>
      <c r="D1070" s="20" t="e">
        <f>IF(B1070="","",VLOOKUP(B1070,#REF!,22,0))</f>
        <v>#REF!</v>
      </c>
      <c r="E1070" s="22" t="s">
        <v>2543</v>
      </c>
      <c r="F1070" s="20" t="s">
        <v>2487</v>
      </c>
      <c r="G1070" s="21">
        <v>43600</v>
      </c>
      <c r="H1070" s="14" t="str">
        <f>IFERROR(IF(VLOOKUP(B1070,'Oficios_-_pend_criticas'!$C$4:$D$4739,2,0)="","","X"),"")</f>
        <v/>
      </c>
      <c r="I1070" s="12"/>
      <c r="J1070" s="13"/>
      <c r="K1070" s="10"/>
      <c r="L1070" s="12" t="str">
        <f>IFERROR(VLOOKUP(B1070,Retorno_da_RFB!$D$3:$I$6388,5,0),"")</f>
        <v>072</v>
      </c>
      <c r="M1070" s="13">
        <f>IFERROR(VLOOKUP(B1070,Retorno_da_RFB!$D$3:$I$6388,6,0),"")</f>
        <v>43602</v>
      </c>
      <c r="N1070" s="10" t="str">
        <f>IFERROR(VLOOKUP(B1070,Retorno_da_RFB!$D$3:$I$6388,3,0),"")</f>
        <v>8424.30.90</v>
      </c>
      <c r="O1070" s="10" t="str">
        <f>IFERROR(VLOOKUP(B1070,Retorno_da_RFB!$D$3:$I$6388,4,0),"")</f>
        <v>Máquinas automáticas para rebarbar e desobstruir furos e canais de lubrificação em peças usinadas, por meio do uso de jato de água sob alta pressão, com sistema de bombeamento de água com pressão máxima de 780bar, vazão máxima de 38litros/min, duas câmaras operacionais de jateamento em aço inoxidável com conectores HD, tanque com monitoramento do nível de água, sistema de refrigeração de água por troca de calor, unidade de filtragem de cavacos, painel de comando elétrico com controlador lógico programável (CLP) e sistema abafador de som contínuo à uma distância de 1m com máximo de 78db(a) em pressão de trabalho de 700bar.</v>
      </c>
      <c r="P1070" s="12" t="str">
        <f>IFERROR(IF(N1070="","",IF(VLOOKUP(LEFT(N1070,10),'Universo_BK-BIT'!$A$5:$E$10005,2,0)="","X",VLOOKUP(LEFT(N1070,10),'Universo_BK-BIT'!$A$5:$E$10005,2,0))),"X")</f>
        <v>BK</v>
      </c>
      <c r="Q1070" s="12">
        <f>IFERROR(IF(P1070="X","",VLOOKUP(LEFT(N1070,10),'Universo_BK-BIT'!$A$5:$E$10005,3,0)),"")</f>
        <v>14</v>
      </c>
      <c r="R1070" s="14" t="e">
        <f t="shared" si="49"/>
        <v>#REF!</v>
      </c>
      <c r="S1070" s="14" t="str">
        <f t="shared" si="50"/>
        <v/>
      </c>
      <c r="T1070" s="14"/>
      <c r="U1070" s="14" t="str">
        <f ca="1">IFERROR(IF(P1070="X",IF(VLOOKUP(B1070,'Oficios_-_pend_criticas'!$C$3:$J$4739,5,0)="","",IF(VLOOKUP(B1070,'Oficios_-_pend_criticas'!$C$3:$J$4739,7,0)="",IF(TODAY()&gt;VLOOKUP(B1070,'Oficios_-_pend_criticas'!$C$3:$J$4739,5,0),"X",""),IF(VLOOKUP(B1070,'Oficios_-_pend_criticas'!$C$3:$J$4739,7,0)&gt;VLOOKUP(B1070,'Oficios_-_pend_criticas'!$C$3:$J$4739,5,0),"X",""))),""),"")</f>
        <v/>
      </c>
      <c r="V1070" s="14" t="str">
        <f ca="1">IFERROR(IF(Q1070=0,IF(VLOOKUP(B1070,'Oficios_-_pend_criticas'!$C$3:$J$4739,5,0)="","",IF(VLOOKUP(B1070,'Oficios_-_pend_criticas'!$C$3:$J$4739,7,0)="",IF(TODAY()&gt;VLOOKUP(B1070,'Oficios_-_pend_criticas'!$C$3:$J$4739,5,0),"X",""),IF(VLOOKUP(B1070,'Oficios_-_pend_criticas'!$C$3:$J$4739,7,0)&gt;VLOOKUP(B1070,'Oficios_-_pend_criticas'!$C$3:$J$4739,5,0),"X",""))),""),"")</f>
        <v/>
      </c>
      <c r="W1070" s="14" t="str">
        <f ca="1">IFERROR(IF(P1070&lt;&gt;"X",IF(Q1070&gt;0,IF(VLOOKUP(B1070,'Oficios_-_pend_criticas'!$C$4:$J$4739,5,0)="","",IF(VLOOKUP(B1070,'Oficios_-_pend_criticas'!$C$4:$J$4739,7,0)="",IF(TODAY()&gt;VLOOKUP(B1070,'Oficios_-_pend_criticas'!$C$4:$J$4739,5,0),"X",""),IF(VLOOKUP(B1070,'Oficios_-_pend_criticas'!$C$4:$J$4739,7,0)&gt;VLOOKUP(B1070,'Oficios_-_pend_criticas'!$C$4:$J$4739,5,0),"X",""))),""),""),"")</f>
        <v/>
      </c>
    </row>
    <row r="1071" spans="1:23" ht="38.25" hidden="1" customHeight="1" x14ac:dyDescent="0.25">
      <c r="A1071" s="9" t="str">
        <f t="shared" si="48"/>
        <v/>
      </c>
      <c r="B1071" s="24" t="s">
        <v>2544</v>
      </c>
      <c r="C1071" s="22" t="e">
        <f>IF(B1071="","",VLOOKUP(B1071,#REF!,6,0))</f>
        <v>#REF!</v>
      </c>
      <c r="D1071" s="20" t="e">
        <f>IF(B1071="","",VLOOKUP(B1071,#REF!,22,0))</f>
        <v>#REF!</v>
      </c>
      <c r="E1071" s="22" t="s">
        <v>2545</v>
      </c>
      <c r="F1071" s="20" t="s">
        <v>2487</v>
      </c>
      <c r="G1071" s="21">
        <v>43600</v>
      </c>
      <c r="H1071" s="14" t="str">
        <f>IFERROR(IF(VLOOKUP(B1071,'Oficios_-_pend_criticas'!$C$4:$D$4739,2,0)="","","X"),"")</f>
        <v/>
      </c>
      <c r="I1071" s="12"/>
      <c r="J1071" s="13"/>
      <c r="K1071" s="10"/>
      <c r="L1071" s="12" t="str">
        <f>IFERROR(VLOOKUP(B1071,Retorno_da_RFB!$D$3:$I$6388,5,0),"")</f>
        <v>072</v>
      </c>
      <c r="M1071" s="13">
        <f>IFERROR(VLOOKUP(B1071,Retorno_da_RFB!$D$3:$I$6388,6,0),"")</f>
        <v>43602</v>
      </c>
      <c r="N1071" s="10" t="str">
        <f>IFERROR(VLOOKUP(B1071,Retorno_da_RFB!$D$3:$I$6388,3,0),"")</f>
        <v>8479.89.99</v>
      </c>
      <c r="O1071" s="10" t="str">
        <f>IFERROR(VLOOKUP(B1071,Retorno_da_RFB!$D$3:$I$6388,4,0),"")</f>
        <v>Máquinas de fusão seletiva a laser para manufatura  aditiva de peças metálicas, na qual 1 feixe de laser atua sobre a deposição de uma camada fina de pó metálica processado, com envelope de construção de 280 x 280 x 360mm, 1 laser de fibra de 700W, taxa de construção de até 88cm3/h, diâmetro do foco do feixe de laser de 80-115 micrômetros, velocidade máxima de varredura do feixe de luz de 10m/s,  capazes de trabalhar com pós metálicos de ligas de alumínio, níquel, titânio, cobalto, aço inoxidável e aço ferramenta.</v>
      </c>
      <c r="P1071" s="12" t="str">
        <f>IFERROR(IF(N1071="","",IF(VLOOKUP(LEFT(N1071,10),'Universo_BK-BIT'!$A$5:$E$10005,2,0)="","X",VLOOKUP(LEFT(N1071,10),'Universo_BK-BIT'!$A$5:$E$10005,2,0))),"X")</f>
        <v>BK</v>
      </c>
      <c r="Q1071" s="12">
        <f>IFERROR(IF(P1071="X","",VLOOKUP(LEFT(N1071,10),'Universo_BK-BIT'!$A$5:$E$10005,3,0)),"")</f>
        <v>14</v>
      </c>
      <c r="R1071" s="14" t="e">
        <f t="shared" si="49"/>
        <v>#REF!</v>
      </c>
      <c r="S1071" s="14" t="str">
        <f t="shared" si="50"/>
        <v/>
      </c>
      <c r="T1071" s="14"/>
      <c r="U1071" s="14" t="str">
        <f ca="1">IFERROR(IF(P1071="X",IF(VLOOKUP(B1071,'Oficios_-_pend_criticas'!$C$3:$J$4739,5,0)="","",IF(VLOOKUP(B1071,'Oficios_-_pend_criticas'!$C$3:$J$4739,7,0)="",IF(TODAY()&gt;VLOOKUP(B1071,'Oficios_-_pend_criticas'!$C$3:$J$4739,5,0),"X",""),IF(VLOOKUP(B1071,'Oficios_-_pend_criticas'!$C$3:$J$4739,7,0)&gt;VLOOKUP(B1071,'Oficios_-_pend_criticas'!$C$3:$J$4739,5,0),"X",""))),""),"")</f>
        <v/>
      </c>
      <c r="V1071" s="14" t="str">
        <f ca="1">IFERROR(IF(Q1071=0,IF(VLOOKUP(B1071,'Oficios_-_pend_criticas'!$C$3:$J$4739,5,0)="","",IF(VLOOKUP(B1071,'Oficios_-_pend_criticas'!$C$3:$J$4739,7,0)="",IF(TODAY()&gt;VLOOKUP(B1071,'Oficios_-_pend_criticas'!$C$3:$J$4739,5,0),"X",""),IF(VLOOKUP(B1071,'Oficios_-_pend_criticas'!$C$3:$J$4739,7,0)&gt;VLOOKUP(B1071,'Oficios_-_pend_criticas'!$C$3:$J$4739,5,0),"X",""))),""),"")</f>
        <v/>
      </c>
      <c r="W1071" s="14" t="str">
        <f ca="1">IFERROR(IF(P1071&lt;&gt;"X",IF(Q1071&gt;0,IF(VLOOKUP(B1071,'Oficios_-_pend_criticas'!$C$4:$J$4739,5,0)="","",IF(VLOOKUP(B1071,'Oficios_-_pend_criticas'!$C$4:$J$4739,7,0)="",IF(TODAY()&gt;VLOOKUP(B1071,'Oficios_-_pend_criticas'!$C$4:$J$4739,5,0),"X",""),IF(VLOOKUP(B1071,'Oficios_-_pend_criticas'!$C$4:$J$4739,7,0)&gt;VLOOKUP(B1071,'Oficios_-_pend_criticas'!$C$4:$J$4739,5,0),"X",""))),""),""),"")</f>
        <v/>
      </c>
    </row>
    <row r="1072" spans="1:23" ht="38.25" hidden="1" customHeight="1" x14ac:dyDescent="0.25">
      <c r="A1072" s="9" t="str">
        <f t="shared" si="48"/>
        <v/>
      </c>
      <c r="B1072" s="24" t="s">
        <v>2546</v>
      </c>
      <c r="C1072" s="22" t="e">
        <f>IF(B1072="","",VLOOKUP(B1072,#REF!,6,0))</f>
        <v>#REF!</v>
      </c>
      <c r="D1072" s="20" t="e">
        <f>IF(B1072="","",VLOOKUP(B1072,#REF!,22,0))</f>
        <v>#REF!</v>
      </c>
      <c r="E1072" s="22" t="s">
        <v>2547</v>
      </c>
      <c r="F1072" s="20" t="s">
        <v>2487</v>
      </c>
      <c r="G1072" s="21">
        <v>43600</v>
      </c>
      <c r="H1072" s="14" t="str">
        <f>IFERROR(IF(VLOOKUP(B1072,'Oficios_-_pend_criticas'!$C$4:$D$4739,2,0)="","","X"),"")</f>
        <v/>
      </c>
      <c r="I1072" s="12"/>
      <c r="J1072" s="13"/>
      <c r="K1072" s="10"/>
      <c r="L1072" s="12" t="str">
        <f>IFERROR(VLOOKUP(B1072,Retorno_da_RFB!$D$3:$I$6388,5,0),"")</f>
        <v>072</v>
      </c>
      <c r="M1072" s="13">
        <f>IFERROR(VLOOKUP(B1072,Retorno_da_RFB!$D$3:$I$6388,6,0),"")</f>
        <v>43602</v>
      </c>
      <c r="N1072" s="10" t="str">
        <f>IFERROR(VLOOKUP(B1072,Retorno_da_RFB!$D$3:$I$6388,3,0),"")</f>
        <v>8421.21.00</v>
      </c>
      <c r="O1072" s="10" t="str">
        <f>IFERROR(VLOOKUP(B1072,Retorno_da_RFB!$D$3:$I$6388,4,0),"")</f>
        <v>Equipamentos para dessalinização de água por processo de deionização radial por meio da passagem por cilindros com 2 super capacitores de cargas opostas, com capacidade de produção de água para uso industrial compreendida de 15 a 60m³/h ou de água para consumo humano compreendida de 2,5 a 10m³/h, contendo 6 ou 24 cilindros montados em série, estrutura de suporte, bomba, tubulação e gabinete elétrico com controlador lógico programável</v>
      </c>
      <c r="P1072" s="12" t="str">
        <f>IFERROR(IF(N1072="","",IF(VLOOKUP(LEFT(N1072,10),'Universo_BK-BIT'!$A$5:$E$10005,2,0)="","X",VLOOKUP(LEFT(N1072,10),'Universo_BK-BIT'!$A$5:$E$10005,2,0))),"X")</f>
        <v>BK</v>
      </c>
      <c r="Q1072" s="12">
        <f>IFERROR(IF(P1072="X","",VLOOKUP(LEFT(N1072,10),'Universo_BK-BIT'!$A$5:$E$10005,3,0)),"")</f>
        <v>14</v>
      </c>
      <c r="R1072" s="14" t="e">
        <f t="shared" si="49"/>
        <v>#REF!</v>
      </c>
      <c r="S1072" s="14" t="str">
        <f t="shared" si="50"/>
        <v/>
      </c>
      <c r="T1072" s="14"/>
      <c r="U1072" s="14" t="str">
        <f ca="1">IFERROR(IF(P1072="X",IF(VLOOKUP(B1072,'Oficios_-_pend_criticas'!$C$3:$J$4739,5,0)="","",IF(VLOOKUP(B1072,'Oficios_-_pend_criticas'!$C$3:$J$4739,7,0)="",IF(TODAY()&gt;VLOOKUP(B1072,'Oficios_-_pend_criticas'!$C$3:$J$4739,5,0),"X",""),IF(VLOOKUP(B1072,'Oficios_-_pend_criticas'!$C$3:$J$4739,7,0)&gt;VLOOKUP(B1072,'Oficios_-_pend_criticas'!$C$3:$J$4739,5,0),"X",""))),""),"")</f>
        <v/>
      </c>
      <c r="V1072" s="14" t="str">
        <f ca="1">IFERROR(IF(Q1072=0,IF(VLOOKUP(B1072,'Oficios_-_pend_criticas'!$C$3:$J$4739,5,0)="","",IF(VLOOKUP(B1072,'Oficios_-_pend_criticas'!$C$3:$J$4739,7,0)="",IF(TODAY()&gt;VLOOKUP(B1072,'Oficios_-_pend_criticas'!$C$3:$J$4739,5,0),"X",""),IF(VLOOKUP(B1072,'Oficios_-_pend_criticas'!$C$3:$J$4739,7,0)&gt;VLOOKUP(B1072,'Oficios_-_pend_criticas'!$C$3:$J$4739,5,0),"X",""))),""),"")</f>
        <v/>
      </c>
      <c r="W1072" s="14" t="str">
        <f ca="1">IFERROR(IF(P1072&lt;&gt;"X",IF(Q1072&gt;0,IF(VLOOKUP(B1072,'Oficios_-_pend_criticas'!$C$4:$J$4739,5,0)="","",IF(VLOOKUP(B1072,'Oficios_-_pend_criticas'!$C$4:$J$4739,7,0)="",IF(TODAY()&gt;VLOOKUP(B1072,'Oficios_-_pend_criticas'!$C$4:$J$4739,5,0),"X",""),IF(VLOOKUP(B1072,'Oficios_-_pend_criticas'!$C$4:$J$4739,7,0)&gt;VLOOKUP(B1072,'Oficios_-_pend_criticas'!$C$4:$J$4739,5,0),"X",""))),""),""),"")</f>
        <v/>
      </c>
    </row>
    <row r="1073" spans="1:23" ht="38.25" hidden="1" customHeight="1" x14ac:dyDescent="0.25">
      <c r="A1073" s="9" t="str">
        <f t="shared" si="48"/>
        <v/>
      </c>
      <c r="B1073" s="24" t="s">
        <v>2548</v>
      </c>
      <c r="C1073" s="22" t="e">
        <f>IF(B1073="","",VLOOKUP(B1073,#REF!,6,0))</f>
        <v>#REF!</v>
      </c>
      <c r="D1073" s="20" t="e">
        <f>IF(B1073="","",VLOOKUP(B1073,#REF!,22,0))</f>
        <v>#REF!</v>
      </c>
      <c r="E1073" s="22" t="s">
        <v>2549</v>
      </c>
      <c r="F1073" s="20" t="s">
        <v>2487</v>
      </c>
      <c r="G1073" s="21">
        <v>43600</v>
      </c>
      <c r="H1073" s="14" t="str">
        <f>IFERROR(IF(VLOOKUP(B1073,'Oficios_-_pend_criticas'!$C$4:$D$4739,2,0)="","","X"),"")</f>
        <v/>
      </c>
      <c r="I1073" s="12"/>
      <c r="J1073" s="13"/>
      <c r="K1073" s="10"/>
      <c r="L1073" s="12" t="str">
        <f>IFERROR(VLOOKUP(B1073,Retorno_da_RFB!$D$3:$I$6388,5,0),"")</f>
        <v>072</v>
      </c>
      <c r="M1073" s="13">
        <f>IFERROR(VLOOKUP(B1073,Retorno_da_RFB!$D$3:$I$6388,6,0),"")</f>
        <v>43602</v>
      </c>
      <c r="N1073" s="10" t="str">
        <f>IFERROR(VLOOKUP(B1073,Retorno_da_RFB!$D$3:$I$6388,3,0),"")</f>
        <v>8462.91.19</v>
      </c>
      <c r="O1073" s="10" t="str">
        <f>IFERROR(VLOOKUP(B1073,Retorno_da_RFB!$D$3:$I$6388,4,0),"")</f>
        <v>Prensas hidráulicas para ajustes de estampo de pressofusão versão para fosso, força de fechamento de 400t, plano superior basculante em 180°, curso de extração alongado em 850mm, paralelismo com controle eletrônico, carro para cilindros auxiliares, sistema hidráulico para movimentação de 4 + 4 radiais do estampo, armário elétrico com ar condicionado, painel de comando lateral com IHM, iluminação em LED, cilindro de extração hidráulico, pacote para 4.0, atendimento a NR12 e sistema de segurança integrado ao PLC, tensão de 380V, 60Hz, comandos em 24Vcc, documentação técnica na metodologia WCM, manuais, desenhos.</v>
      </c>
      <c r="P1073" s="12" t="str">
        <f>IFERROR(IF(N1073="","",IF(VLOOKUP(LEFT(N1073,10),'Universo_BK-BIT'!$A$5:$E$10005,2,0)="","X",VLOOKUP(LEFT(N1073,10),'Universo_BK-BIT'!$A$5:$E$10005,2,0))),"X")</f>
        <v>BK</v>
      </c>
      <c r="Q1073" s="12">
        <f>IFERROR(IF(P1073="X","",VLOOKUP(LEFT(N1073,10),'Universo_BK-BIT'!$A$5:$E$10005,3,0)),"")</f>
        <v>14</v>
      </c>
      <c r="R1073" s="14" t="e">
        <f t="shared" si="49"/>
        <v>#REF!</v>
      </c>
      <c r="S1073" s="14" t="str">
        <f t="shared" si="50"/>
        <v>X</v>
      </c>
      <c r="T1073" s="14"/>
      <c r="U1073" s="14" t="str">
        <f ca="1">IFERROR(IF(P1073="X",IF(VLOOKUP(B1073,'Oficios_-_pend_criticas'!$C$3:$J$4739,5,0)="","",IF(VLOOKUP(B1073,'Oficios_-_pend_criticas'!$C$3:$J$4739,7,0)="",IF(TODAY()&gt;VLOOKUP(B1073,'Oficios_-_pend_criticas'!$C$3:$J$4739,5,0),"X",""),IF(VLOOKUP(B1073,'Oficios_-_pend_criticas'!$C$3:$J$4739,7,0)&gt;VLOOKUP(B1073,'Oficios_-_pend_criticas'!$C$3:$J$4739,5,0),"X",""))),""),"")</f>
        <v/>
      </c>
      <c r="V1073" s="14" t="str">
        <f ca="1">IFERROR(IF(Q1073=0,IF(VLOOKUP(B1073,'Oficios_-_pend_criticas'!$C$3:$J$4739,5,0)="","",IF(VLOOKUP(B1073,'Oficios_-_pend_criticas'!$C$3:$J$4739,7,0)="",IF(TODAY()&gt;VLOOKUP(B1073,'Oficios_-_pend_criticas'!$C$3:$J$4739,5,0),"X",""),IF(VLOOKUP(B1073,'Oficios_-_pend_criticas'!$C$3:$J$4739,7,0)&gt;VLOOKUP(B1073,'Oficios_-_pend_criticas'!$C$3:$J$4739,5,0),"X",""))),""),"")</f>
        <v/>
      </c>
      <c r="W1073" s="14" t="str">
        <f ca="1">IFERROR(IF(P1073&lt;&gt;"X",IF(Q1073&gt;0,IF(VLOOKUP(B1073,'Oficios_-_pend_criticas'!$C$4:$J$4739,5,0)="","",IF(VLOOKUP(B1073,'Oficios_-_pend_criticas'!$C$4:$J$4739,7,0)="",IF(TODAY()&gt;VLOOKUP(B1073,'Oficios_-_pend_criticas'!$C$4:$J$4739,5,0),"X",""),IF(VLOOKUP(B1073,'Oficios_-_pend_criticas'!$C$4:$J$4739,7,0)&gt;VLOOKUP(B1073,'Oficios_-_pend_criticas'!$C$4:$J$4739,5,0),"X",""))),""),""),"")</f>
        <v/>
      </c>
    </row>
    <row r="1074" spans="1:23" ht="38.25" hidden="1" customHeight="1" x14ac:dyDescent="0.25">
      <c r="A1074" s="9" t="str">
        <f t="shared" si="48"/>
        <v/>
      </c>
      <c r="B1074" s="24" t="s">
        <v>2551</v>
      </c>
      <c r="C1074" s="22" t="e">
        <f>IF(B1074="","",VLOOKUP(B1074,#REF!,6,0))</f>
        <v>#REF!</v>
      </c>
      <c r="D1074" s="20" t="e">
        <f>IF(B1074="","",VLOOKUP(B1074,#REF!,22,0))</f>
        <v>#REF!</v>
      </c>
      <c r="E1074" s="22" t="s">
        <v>2552</v>
      </c>
      <c r="F1074" s="20" t="s">
        <v>2487</v>
      </c>
      <c r="G1074" s="21">
        <v>43600</v>
      </c>
      <c r="H1074" s="14" t="str">
        <f>IFERROR(IF(VLOOKUP(B1074,'Oficios_-_pend_criticas'!$C$4:$D$4739,2,0)="","","X"),"")</f>
        <v/>
      </c>
      <c r="I1074" s="12"/>
      <c r="J1074" s="13"/>
      <c r="K1074" s="10"/>
      <c r="L1074" s="12" t="str">
        <f>IFERROR(VLOOKUP(B1074,Retorno_da_RFB!$D$3:$I$6388,5,0),"")</f>
        <v>072</v>
      </c>
      <c r="M1074" s="13">
        <f>IFERROR(VLOOKUP(B1074,Retorno_da_RFB!$D$3:$I$6388,6,0),"")</f>
        <v>43602</v>
      </c>
      <c r="N1074" s="10" t="str">
        <f>IFERROR(VLOOKUP(B1074,Retorno_da_RFB!$D$3:$I$6388,3,0),"")</f>
        <v>8408.10.90</v>
      </c>
      <c r="O1074" s="10" t="str">
        <f>IFERROR(VLOOKUP(B1074,Retorno_da_RFB!$D$3:$I$6388,4,0),"")</f>
        <v>Motores marítimos de pistão, de ignição por compressão a diesel, para propulsão de embarcações, de fixação interna ao casco, com sistema de refrigeração a água, com 4 cilindros, diâmetro do cilindro de 103mm e curso de 110mm, com potência de 230, 270, 300 e 320HP, rotação máxima do motor entre 3.400 e 3.600rpm, taxa de compressão de 18,0:1 e deslocamento volumétrico de 3,67 litros.</v>
      </c>
      <c r="P1074" s="12" t="str">
        <f>IFERROR(IF(N1074="","",IF(VLOOKUP(LEFT(N1074,10),'Universo_BK-BIT'!$A$5:$E$10005,2,0)="","X",VLOOKUP(LEFT(N1074,10),'Universo_BK-BIT'!$A$5:$E$10005,2,0))),"X")</f>
        <v>BK</v>
      </c>
      <c r="Q1074" s="12">
        <f>IFERROR(IF(P1074="X","",VLOOKUP(LEFT(N1074,10),'Universo_BK-BIT'!$A$5:$E$10005,3,0)),"")</f>
        <v>14</v>
      </c>
      <c r="R1074" s="14" t="e">
        <f t="shared" si="49"/>
        <v>#REF!</v>
      </c>
      <c r="S1074" s="14" t="str">
        <f t="shared" si="50"/>
        <v/>
      </c>
      <c r="T1074" s="14"/>
      <c r="U1074" s="14" t="str">
        <f ca="1">IFERROR(IF(P1074="X",IF(VLOOKUP(B1074,'Oficios_-_pend_criticas'!$C$3:$J$4739,5,0)="","",IF(VLOOKUP(B1074,'Oficios_-_pend_criticas'!$C$3:$J$4739,7,0)="",IF(TODAY()&gt;VLOOKUP(B1074,'Oficios_-_pend_criticas'!$C$3:$J$4739,5,0),"X",""),IF(VLOOKUP(B1074,'Oficios_-_pend_criticas'!$C$3:$J$4739,7,0)&gt;VLOOKUP(B1074,'Oficios_-_pend_criticas'!$C$3:$J$4739,5,0),"X",""))),""),"")</f>
        <v/>
      </c>
      <c r="V1074" s="14" t="str">
        <f ca="1">IFERROR(IF(Q1074=0,IF(VLOOKUP(B1074,'Oficios_-_pend_criticas'!$C$3:$J$4739,5,0)="","",IF(VLOOKUP(B1074,'Oficios_-_pend_criticas'!$C$3:$J$4739,7,0)="",IF(TODAY()&gt;VLOOKUP(B1074,'Oficios_-_pend_criticas'!$C$3:$J$4739,5,0),"X",""),IF(VLOOKUP(B1074,'Oficios_-_pend_criticas'!$C$3:$J$4739,7,0)&gt;VLOOKUP(B1074,'Oficios_-_pend_criticas'!$C$3:$J$4739,5,0),"X",""))),""),"")</f>
        <v/>
      </c>
      <c r="W1074" s="14" t="str">
        <f ca="1">IFERROR(IF(P1074&lt;&gt;"X",IF(Q1074&gt;0,IF(VLOOKUP(B1074,'Oficios_-_pend_criticas'!$C$4:$J$4739,5,0)="","",IF(VLOOKUP(B1074,'Oficios_-_pend_criticas'!$C$4:$J$4739,7,0)="",IF(TODAY()&gt;VLOOKUP(B1074,'Oficios_-_pend_criticas'!$C$4:$J$4739,5,0),"X",""),IF(VLOOKUP(B1074,'Oficios_-_pend_criticas'!$C$4:$J$4739,7,0)&gt;VLOOKUP(B1074,'Oficios_-_pend_criticas'!$C$4:$J$4739,5,0),"X",""))),""),""),"")</f>
        <v/>
      </c>
    </row>
    <row r="1075" spans="1:23" ht="38.25" hidden="1" customHeight="1" x14ac:dyDescent="0.25">
      <c r="A1075" s="9" t="str">
        <f t="shared" si="48"/>
        <v/>
      </c>
      <c r="B1075" s="24" t="s">
        <v>2553</v>
      </c>
      <c r="C1075" s="22" t="e">
        <f>IF(B1075="","",VLOOKUP(B1075,#REF!,6,0))</f>
        <v>#REF!</v>
      </c>
      <c r="D1075" s="20" t="e">
        <f>IF(B1075="","",VLOOKUP(B1075,#REF!,22,0))</f>
        <v>#REF!</v>
      </c>
      <c r="E1075" s="22" t="s">
        <v>2554</v>
      </c>
      <c r="F1075" s="20" t="s">
        <v>2487</v>
      </c>
      <c r="G1075" s="21">
        <v>43600</v>
      </c>
      <c r="H1075" s="14" t="str">
        <f>IFERROR(IF(VLOOKUP(B1075,'Oficios_-_pend_criticas'!$C$4:$D$4739,2,0)="","","X"),"")</f>
        <v/>
      </c>
      <c r="I1075" s="12"/>
      <c r="J1075" s="13"/>
      <c r="K1075" s="10"/>
      <c r="L1075" s="12" t="str">
        <f>IFERROR(VLOOKUP(B1075,Retorno_da_RFB!$D$3:$I$6388,5,0),"")</f>
        <v>072</v>
      </c>
      <c r="M1075" s="13">
        <f>IFERROR(VLOOKUP(B1075,Retorno_da_RFB!$D$3:$I$6388,6,0),"")</f>
        <v>43602</v>
      </c>
      <c r="N1075" s="10" t="str">
        <f>IFERROR(VLOOKUP(B1075,Retorno_da_RFB!$D$3:$I$6388,3,0),"")</f>
        <v>8408.10.90</v>
      </c>
      <c r="O1075" s="10" t="str">
        <f>IFERROR(VLOOKUP(B1075,Retorno_da_RFB!$D$3:$I$6388,4,0),"")</f>
        <v>Motores marítimos de pistão, de ignição por compressão a diesel, para propulsão de embarcações, de fixação interna ao casco, com sistema de refrigeração a água, com 6 cilindros, diâmetro do cilindro de 103mm e curso de 110mm, com potência de 300, 340, 380, 400, 440 e 480HP, rotação máxima do motor entre 3.300 e 3.700rpm, taxa de compressão de 18,0:1 e deslocamento volumétrico de 5,50 litros.</v>
      </c>
      <c r="P1075" s="12" t="str">
        <f>IFERROR(IF(N1075="","",IF(VLOOKUP(LEFT(N1075,10),'Universo_BK-BIT'!$A$5:$E$10005,2,0)="","X",VLOOKUP(LEFT(N1075,10),'Universo_BK-BIT'!$A$5:$E$10005,2,0))),"X")</f>
        <v>BK</v>
      </c>
      <c r="Q1075" s="12">
        <f>IFERROR(IF(P1075="X","",VLOOKUP(LEFT(N1075,10),'Universo_BK-BIT'!$A$5:$E$10005,3,0)),"")</f>
        <v>14</v>
      </c>
      <c r="R1075" s="14" t="e">
        <f t="shared" si="49"/>
        <v>#REF!</v>
      </c>
      <c r="S1075" s="14" t="str">
        <f t="shared" si="50"/>
        <v/>
      </c>
      <c r="T1075" s="14"/>
      <c r="U1075" s="14" t="str">
        <f ca="1">IFERROR(IF(P1075="X",IF(VLOOKUP(B1075,'Oficios_-_pend_criticas'!$C$3:$J$4739,5,0)="","",IF(VLOOKUP(B1075,'Oficios_-_pend_criticas'!$C$3:$J$4739,7,0)="",IF(TODAY()&gt;VLOOKUP(B1075,'Oficios_-_pend_criticas'!$C$3:$J$4739,5,0),"X",""),IF(VLOOKUP(B1075,'Oficios_-_pend_criticas'!$C$3:$J$4739,7,0)&gt;VLOOKUP(B1075,'Oficios_-_pend_criticas'!$C$3:$J$4739,5,0),"X",""))),""),"")</f>
        <v/>
      </c>
      <c r="V1075" s="14" t="str">
        <f ca="1">IFERROR(IF(Q1075=0,IF(VLOOKUP(B1075,'Oficios_-_pend_criticas'!$C$3:$J$4739,5,0)="","",IF(VLOOKUP(B1075,'Oficios_-_pend_criticas'!$C$3:$J$4739,7,0)="",IF(TODAY()&gt;VLOOKUP(B1075,'Oficios_-_pend_criticas'!$C$3:$J$4739,5,0),"X",""),IF(VLOOKUP(B1075,'Oficios_-_pend_criticas'!$C$3:$J$4739,7,0)&gt;VLOOKUP(B1075,'Oficios_-_pend_criticas'!$C$3:$J$4739,5,0),"X",""))),""),"")</f>
        <v/>
      </c>
      <c r="W1075" s="14" t="str">
        <f ca="1">IFERROR(IF(P1075&lt;&gt;"X",IF(Q1075&gt;0,IF(VLOOKUP(B1075,'Oficios_-_pend_criticas'!$C$4:$J$4739,5,0)="","",IF(VLOOKUP(B1075,'Oficios_-_pend_criticas'!$C$4:$J$4739,7,0)="",IF(TODAY()&gt;VLOOKUP(B1075,'Oficios_-_pend_criticas'!$C$4:$J$4739,5,0),"X",""),IF(VLOOKUP(B1075,'Oficios_-_pend_criticas'!$C$4:$J$4739,7,0)&gt;VLOOKUP(B1075,'Oficios_-_pend_criticas'!$C$4:$J$4739,5,0),"X",""))),""),""),"")</f>
        <v/>
      </c>
    </row>
    <row r="1076" spans="1:23" ht="38.25" hidden="1" customHeight="1" x14ac:dyDescent="0.25">
      <c r="A1076" s="9" t="str">
        <f t="shared" si="48"/>
        <v/>
      </c>
      <c r="B1076" s="24" t="s">
        <v>2555</v>
      </c>
      <c r="C1076" s="22" t="e">
        <f>IF(B1076="","",VLOOKUP(B1076,#REF!,6,0))</f>
        <v>#REF!</v>
      </c>
      <c r="D1076" s="20" t="e">
        <f>IF(B1076="","",VLOOKUP(B1076,#REF!,22,0))</f>
        <v>#REF!</v>
      </c>
      <c r="E1076" s="22" t="s">
        <v>2556</v>
      </c>
      <c r="F1076" s="20" t="s">
        <v>2487</v>
      </c>
      <c r="G1076" s="21">
        <v>43600</v>
      </c>
      <c r="H1076" s="14" t="str">
        <f>IFERROR(IF(VLOOKUP(B1076,'Oficios_-_pend_criticas'!$C$4:$D$4739,2,0)="","","X"),"")</f>
        <v/>
      </c>
      <c r="I1076" s="12"/>
      <c r="J1076" s="13"/>
      <c r="K1076" s="10"/>
      <c r="L1076" s="12" t="str">
        <f>IFERROR(VLOOKUP(B1076,Retorno_da_RFB!$D$3:$I$6388,5,0),"")</f>
        <v>072</v>
      </c>
      <c r="M1076" s="13">
        <f>IFERROR(VLOOKUP(B1076,Retorno_da_RFB!$D$3:$I$6388,6,0),"")</f>
        <v>43602</v>
      </c>
      <c r="N1076" s="10" t="str">
        <f>IFERROR(VLOOKUP(B1076,Retorno_da_RFB!$D$3:$I$6388,3,0),"")</f>
        <v>8443.13.90</v>
      </c>
      <c r="O1076" s="10" t="str">
        <f>IFERROR(VLOOKUP(B1076,Retorno_da_RFB!$D$3:$I$6388,4,0),"")</f>
        <v>Impressoras tipo “offset” para folhas metálicas, com alimentador automático, para imprimir 4 cores, com formato máximo de 1.000 x 1.200mm e mínimo de 510 x 710mm, para folhas de espessura compreendida de 0,13 a 0,50mm; com 4 torres de impressão, dotadas de sistema de transferência por mesa; com sistema de inspeção por câmera, com rejeito automático das folhas com defeito de impressão; com sistema de secagem UV; com sistema de gestão de folhas com ejeção para inspeção; com empilhamento magnético ou a vácuo; com capacidade máxima de impressão de até 7.500 folhas/hora, com controlador lógico programável (CLP) ou PC industrial</v>
      </c>
      <c r="P1076" s="12" t="str">
        <f>IFERROR(IF(N1076="","",IF(VLOOKUP(LEFT(N1076,10),'Universo_BK-BIT'!$A$5:$E$10005,2,0)="","X",VLOOKUP(LEFT(N1076,10),'Universo_BK-BIT'!$A$5:$E$10005,2,0))),"X")</f>
        <v>BK</v>
      </c>
      <c r="Q1076" s="12">
        <f>IFERROR(IF(P1076="X","",VLOOKUP(LEFT(N1076,10),'Universo_BK-BIT'!$A$5:$E$10005,3,0)),"")</f>
        <v>14</v>
      </c>
      <c r="R1076" s="14" t="e">
        <f t="shared" si="49"/>
        <v>#REF!</v>
      </c>
      <c r="S1076" s="14" t="str">
        <f t="shared" si="50"/>
        <v/>
      </c>
      <c r="T1076" s="14"/>
      <c r="U1076" s="14" t="str">
        <f ca="1">IFERROR(IF(P1076="X",IF(VLOOKUP(B1076,'Oficios_-_pend_criticas'!$C$3:$J$4739,5,0)="","",IF(VLOOKUP(B1076,'Oficios_-_pend_criticas'!$C$3:$J$4739,7,0)="",IF(TODAY()&gt;VLOOKUP(B1076,'Oficios_-_pend_criticas'!$C$3:$J$4739,5,0),"X",""),IF(VLOOKUP(B1076,'Oficios_-_pend_criticas'!$C$3:$J$4739,7,0)&gt;VLOOKUP(B1076,'Oficios_-_pend_criticas'!$C$3:$J$4739,5,0),"X",""))),""),"")</f>
        <v/>
      </c>
      <c r="V1076" s="14" t="str">
        <f ca="1">IFERROR(IF(Q1076=0,IF(VLOOKUP(B1076,'Oficios_-_pend_criticas'!$C$3:$J$4739,5,0)="","",IF(VLOOKUP(B1076,'Oficios_-_pend_criticas'!$C$3:$J$4739,7,0)="",IF(TODAY()&gt;VLOOKUP(B1076,'Oficios_-_pend_criticas'!$C$3:$J$4739,5,0),"X",""),IF(VLOOKUP(B1076,'Oficios_-_pend_criticas'!$C$3:$J$4739,7,0)&gt;VLOOKUP(B1076,'Oficios_-_pend_criticas'!$C$3:$J$4739,5,0),"X",""))),""),"")</f>
        <v/>
      </c>
      <c r="W1076" s="14" t="str">
        <f ca="1">IFERROR(IF(P1076&lt;&gt;"X",IF(Q1076&gt;0,IF(VLOOKUP(B1076,'Oficios_-_pend_criticas'!$C$4:$J$4739,5,0)="","",IF(VLOOKUP(B1076,'Oficios_-_pend_criticas'!$C$4:$J$4739,7,0)="",IF(TODAY()&gt;VLOOKUP(B1076,'Oficios_-_pend_criticas'!$C$4:$J$4739,5,0),"X",""),IF(VLOOKUP(B1076,'Oficios_-_pend_criticas'!$C$4:$J$4739,7,0)&gt;VLOOKUP(B1076,'Oficios_-_pend_criticas'!$C$4:$J$4739,5,0),"X",""))),""),""),"")</f>
        <v/>
      </c>
    </row>
    <row r="1077" spans="1:23" ht="38.25" hidden="1" customHeight="1" x14ac:dyDescent="0.25">
      <c r="A1077" s="9" t="str">
        <f t="shared" si="48"/>
        <v/>
      </c>
      <c r="B1077" s="24" t="s">
        <v>2557</v>
      </c>
      <c r="C1077" s="22" t="e">
        <f>IF(B1077="","",VLOOKUP(B1077,#REF!,6,0))</f>
        <v>#REF!</v>
      </c>
      <c r="D1077" s="20" t="e">
        <f>IF(B1077="","",VLOOKUP(B1077,#REF!,22,0))</f>
        <v>#REF!</v>
      </c>
      <c r="E1077" s="22" t="s">
        <v>2558</v>
      </c>
      <c r="F1077" s="20" t="s">
        <v>2487</v>
      </c>
      <c r="G1077" s="21">
        <v>43600</v>
      </c>
      <c r="H1077" s="14" t="str">
        <f>IFERROR(IF(VLOOKUP(B1077,'Oficios_-_pend_criticas'!$C$4:$D$4739,2,0)="","","X"),"")</f>
        <v/>
      </c>
      <c r="I1077" s="12"/>
      <c r="J1077" s="13"/>
      <c r="K1077" s="10"/>
      <c r="L1077" s="12" t="str">
        <f>IFERROR(VLOOKUP(B1077,Retorno_da_RFB!$D$3:$I$6388,5,0),"")</f>
        <v>072</v>
      </c>
      <c r="M1077" s="13">
        <f>IFERROR(VLOOKUP(B1077,Retorno_da_RFB!$D$3:$I$6388,6,0),"")</f>
        <v>43602</v>
      </c>
      <c r="N1077" s="10" t="str">
        <f>IFERROR(VLOOKUP(B1077,Retorno_da_RFB!$D$3:$I$6388,3,0),"")</f>
        <v>8421.21.00</v>
      </c>
      <c r="O1077" s="10" t="str">
        <f>IFERROR(VLOOKUP(B1077,Retorno_da_RFB!$D$3:$I$6388,4,0),"")</f>
        <v>Módulos de membranas de folhas planas em fluoreto de polivinilideno (PVDF), base de poliéster (PET), projetadas para a ultrafiltração contínua de água, em regime submerso, com vazão de 26 a 420m³/dia, de 50 a 600 elementos por membrana de área de 0,7 a 35m², poros superficiais na membrana de 0,08 mícrons e área de filtração de 35 a 560m², dotados de difusores de ar, quadros coletores de água permeada, blocos de elemento e blocos de aeração.</v>
      </c>
      <c r="P1077" s="12" t="str">
        <f>IFERROR(IF(N1077="","",IF(VLOOKUP(LEFT(N1077,10),'Universo_BK-BIT'!$A$5:$E$10005,2,0)="","X",VLOOKUP(LEFT(N1077,10),'Universo_BK-BIT'!$A$5:$E$10005,2,0))),"X")</f>
        <v>BK</v>
      </c>
      <c r="Q1077" s="12">
        <f>IFERROR(IF(P1077="X","",VLOOKUP(LEFT(N1077,10),'Universo_BK-BIT'!$A$5:$E$10005,3,0)),"")</f>
        <v>14</v>
      </c>
      <c r="R1077" s="14" t="e">
        <f t="shared" si="49"/>
        <v>#REF!</v>
      </c>
      <c r="S1077" s="14" t="str">
        <f t="shared" si="50"/>
        <v/>
      </c>
      <c r="T1077" s="14"/>
      <c r="U1077" s="14" t="str">
        <f ca="1">IFERROR(IF(P1077="X",IF(VLOOKUP(B1077,'Oficios_-_pend_criticas'!$C$3:$J$4739,5,0)="","",IF(VLOOKUP(B1077,'Oficios_-_pend_criticas'!$C$3:$J$4739,7,0)="",IF(TODAY()&gt;VLOOKUP(B1077,'Oficios_-_pend_criticas'!$C$3:$J$4739,5,0),"X",""),IF(VLOOKUP(B1077,'Oficios_-_pend_criticas'!$C$3:$J$4739,7,0)&gt;VLOOKUP(B1077,'Oficios_-_pend_criticas'!$C$3:$J$4739,5,0),"X",""))),""),"")</f>
        <v/>
      </c>
      <c r="V1077" s="14" t="str">
        <f ca="1">IFERROR(IF(Q1077=0,IF(VLOOKUP(B1077,'Oficios_-_pend_criticas'!$C$3:$J$4739,5,0)="","",IF(VLOOKUP(B1077,'Oficios_-_pend_criticas'!$C$3:$J$4739,7,0)="",IF(TODAY()&gt;VLOOKUP(B1077,'Oficios_-_pend_criticas'!$C$3:$J$4739,5,0),"X",""),IF(VLOOKUP(B1077,'Oficios_-_pend_criticas'!$C$3:$J$4739,7,0)&gt;VLOOKUP(B1077,'Oficios_-_pend_criticas'!$C$3:$J$4739,5,0),"X",""))),""),"")</f>
        <v/>
      </c>
      <c r="W1077" s="14" t="str">
        <f ca="1">IFERROR(IF(P1077&lt;&gt;"X",IF(Q1077&gt;0,IF(VLOOKUP(B1077,'Oficios_-_pend_criticas'!$C$4:$J$4739,5,0)="","",IF(VLOOKUP(B1077,'Oficios_-_pend_criticas'!$C$4:$J$4739,7,0)="",IF(TODAY()&gt;VLOOKUP(B1077,'Oficios_-_pend_criticas'!$C$4:$J$4739,5,0),"X",""),IF(VLOOKUP(B1077,'Oficios_-_pend_criticas'!$C$4:$J$4739,7,0)&gt;VLOOKUP(B1077,'Oficios_-_pend_criticas'!$C$4:$J$4739,5,0),"X",""))),""),""),"")</f>
        <v/>
      </c>
    </row>
    <row r="1078" spans="1:23" ht="38.25" hidden="1" customHeight="1" x14ac:dyDescent="0.25">
      <c r="A1078" s="9" t="str">
        <f t="shared" si="48"/>
        <v/>
      </c>
      <c r="B1078" s="24" t="s">
        <v>2559</v>
      </c>
      <c r="C1078" s="22" t="e">
        <f>IF(B1078="","",VLOOKUP(B1078,#REF!,6,0))</f>
        <v>#REF!</v>
      </c>
      <c r="D1078" s="20" t="e">
        <f>IF(B1078="","",VLOOKUP(B1078,#REF!,22,0))</f>
        <v>#REF!</v>
      </c>
      <c r="E1078" s="22" t="s">
        <v>2560</v>
      </c>
      <c r="F1078" s="20" t="s">
        <v>2487</v>
      </c>
      <c r="G1078" s="21">
        <v>43600</v>
      </c>
      <c r="H1078" s="14" t="str">
        <f>IFERROR(IF(VLOOKUP(B1078,'Oficios_-_pend_criticas'!$C$4:$D$4739,2,0)="","","X"),"")</f>
        <v/>
      </c>
      <c r="I1078" s="12"/>
      <c r="J1078" s="13"/>
      <c r="K1078" s="10"/>
      <c r="L1078" s="12" t="str">
        <f>IFERROR(VLOOKUP(B1078,Retorno_da_RFB!$D$3:$I$6388,5,0),"")</f>
        <v>072</v>
      </c>
      <c r="M1078" s="13">
        <f>IFERROR(VLOOKUP(B1078,Retorno_da_RFB!$D$3:$I$6388,6,0),"")</f>
        <v>43602</v>
      </c>
      <c r="N1078" s="10" t="str">
        <f>IFERROR(VLOOKUP(B1078,Retorno_da_RFB!$D$3:$I$6388,3,0),"")</f>
        <v>8421.99.99</v>
      </c>
      <c r="O1078" s="10" t="str">
        <f>IFERROR(VLOOKUP(B1078,Retorno_da_RFB!$D$3:$I$6388,4,0),"")</f>
        <v>Membranas de folhas planas em fluoreto de polivinilideno (PVDF) e base de poliéster (PET), utilizadas para ultrafiltração contínua de água em regime submerso, com poros superficiais na membrana de 0,08 mícrons e área de 0,7 a 35m², permitindo uma operação com vazão de até 420m³/dia em processos de filtração de baixo para cima e de difusão de ar de depuração por baixo.</v>
      </c>
      <c r="P1078" s="12" t="str">
        <f>IFERROR(IF(N1078="","",IF(VLOOKUP(LEFT(N1078,10),'Universo_BK-BIT'!$A$5:$E$10005,2,0)="","X",VLOOKUP(LEFT(N1078,10),'Universo_BK-BIT'!$A$5:$E$10005,2,0))),"X")</f>
        <v>BK</v>
      </c>
      <c r="Q1078" s="12">
        <f>IFERROR(IF(P1078="X","",VLOOKUP(LEFT(N1078,10),'Universo_BK-BIT'!$A$5:$E$10005,3,0)),"")</f>
        <v>14</v>
      </c>
      <c r="R1078" s="14" t="e">
        <f t="shared" si="49"/>
        <v>#REF!</v>
      </c>
      <c r="S1078" s="14" t="str">
        <f t="shared" si="50"/>
        <v/>
      </c>
      <c r="T1078" s="14"/>
      <c r="U1078" s="14" t="str">
        <f ca="1">IFERROR(IF(P1078="X",IF(VLOOKUP(B1078,'Oficios_-_pend_criticas'!$C$3:$J$4739,5,0)="","",IF(VLOOKUP(B1078,'Oficios_-_pend_criticas'!$C$3:$J$4739,7,0)="",IF(TODAY()&gt;VLOOKUP(B1078,'Oficios_-_pend_criticas'!$C$3:$J$4739,5,0),"X",""),IF(VLOOKUP(B1078,'Oficios_-_pend_criticas'!$C$3:$J$4739,7,0)&gt;VLOOKUP(B1078,'Oficios_-_pend_criticas'!$C$3:$J$4739,5,0),"X",""))),""),"")</f>
        <v/>
      </c>
      <c r="V1078" s="14" t="str">
        <f ca="1">IFERROR(IF(Q1078=0,IF(VLOOKUP(B1078,'Oficios_-_pend_criticas'!$C$3:$J$4739,5,0)="","",IF(VLOOKUP(B1078,'Oficios_-_pend_criticas'!$C$3:$J$4739,7,0)="",IF(TODAY()&gt;VLOOKUP(B1078,'Oficios_-_pend_criticas'!$C$3:$J$4739,5,0),"X",""),IF(VLOOKUP(B1078,'Oficios_-_pend_criticas'!$C$3:$J$4739,7,0)&gt;VLOOKUP(B1078,'Oficios_-_pend_criticas'!$C$3:$J$4739,5,0),"X",""))),""),"")</f>
        <v/>
      </c>
      <c r="W1078" s="14" t="str">
        <f ca="1">IFERROR(IF(P1078&lt;&gt;"X",IF(Q1078&gt;0,IF(VLOOKUP(B1078,'Oficios_-_pend_criticas'!$C$4:$J$4739,5,0)="","",IF(VLOOKUP(B1078,'Oficios_-_pend_criticas'!$C$4:$J$4739,7,0)="",IF(TODAY()&gt;VLOOKUP(B1078,'Oficios_-_pend_criticas'!$C$4:$J$4739,5,0),"X",""),IF(VLOOKUP(B1078,'Oficios_-_pend_criticas'!$C$4:$J$4739,7,0)&gt;VLOOKUP(B1078,'Oficios_-_pend_criticas'!$C$4:$J$4739,5,0),"X",""))),""),""),"")</f>
        <v/>
      </c>
    </row>
    <row r="1079" spans="1:23" ht="38.25" hidden="1" customHeight="1" x14ac:dyDescent="0.25">
      <c r="A1079" s="9" t="str">
        <f t="shared" si="48"/>
        <v/>
      </c>
      <c r="B1079" s="24" t="s">
        <v>2561</v>
      </c>
      <c r="C1079" s="22" t="e">
        <f>IF(B1079="","",VLOOKUP(B1079,#REF!,6,0))</f>
        <v>#REF!</v>
      </c>
      <c r="D1079" s="20" t="e">
        <f>IF(B1079="","",VLOOKUP(B1079,#REF!,22,0))</f>
        <v>#REF!</v>
      </c>
      <c r="E1079" s="22" t="s">
        <v>2562</v>
      </c>
      <c r="F1079" s="20" t="s">
        <v>2487</v>
      </c>
      <c r="G1079" s="21">
        <v>43600</v>
      </c>
      <c r="H1079" s="14" t="str">
        <f>IFERROR(IF(VLOOKUP(B1079,'Oficios_-_pend_criticas'!$C$4:$D$4739,2,0)="","","X"),"")</f>
        <v/>
      </c>
      <c r="I1079" s="12"/>
      <c r="J1079" s="13"/>
      <c r="K1079" s="10"/>
      <c r="L1079" s="12" t="str">
        <f>IFERROR(VLOOKUP(B1079,Retorno_da_RFB!$D$3:$I$6388,5,0),"")</f>
        <v>072</v>
      </c>
      <c r="M1079" s="13">
        <f>IFERROR(VLOOKUP(B1079,Retorno_da_RFB!$D$3:$I$6388,6,0),"")</f>
        <v>43602</v>
      </c>
      <c r="N1079" s="10" t="str">
        <f>IFERROR(VLOOKUP(B1079,Retorno_da_RFB!$D$3:$I$6388,3,0),"")</f>
        <v>8517.62.77</v>
      </c>
      <c r="O1079" s="10" t="str">
        <f>IFERROR(VLOOKUP(B1079,Retorno_da_RFB!$D$3:$I$6388,4,0),"")</f>
        <v>Dispositivos portáteis alimentados por bateria recarregável de íon de lítio integrada, na forma de um relógio de pulso, denominado comercialmente “smart watch”, com tela monocromatica de diâmetro de 0,93 polegadas ou colorida de diâmetro de 1,04 polegadas, resolução de 128 x 128 ou 215 x 180 pixels ou 208 x 208 pixels, visível sob a luz solar, transflectiva, vidro mineral ou vidro reforçado quimicamente, com memória interna de 32mb, microfone, alto-falante, motor de vibração, a prova d´agua de 50 metros, com transceptor de rádio com tecnologia sem fio “bluetooth smart”, com frequência de operação de 2,4GHz a 9dbm nominal e taxa de transmissão de 54mbp/s, protocolo de comunicação sem fio ant+ de 2,4GHz, sistema GPS, acelerômetro, sensor de batimento cardíaco, com sincronização de notificações inteligentes e controle de música, com funções de contagem de passos, período de inatividade, objetivo de passos diário, monitorização do sono, calorias queimadas, distância percorrida, minutos de intensidade de atividade, treinamento cardiovascular.</v>
      </c>
      <c r="P1079" s="12" t="str">
        <f>IFERROR(IF(N1079="","",IF(VLOOKUP(LEFT(N1079,10),'Universo_BK-BIT'!$A$5:$E$10005,2,0)="","X",VLOOKUP(LEFT(N1079,10),'Universo_BK-BIT'!$A$5:$E$10005,2,0))),"X")</f>
        <v>BIT</v>
      </c>
      <c r="Q1079" s="12">
        <f>IFERROR(IF(P1079="X","",VLOOKUP(LEFT(N1079,10),'Universo_BK-BIT'!$A$5:$E$10005,3,0)),"")</f>
        <v>16</v>
      </c>
      <c r="R1079" s="14" t="e">
        <f t="shared" si="49"/>
        <v>#REF!</v>
      </c>
      <c r="S1079" s="14" t="str">
        <f t="shared" si="50"/>
        <v>X</v>
      </c>
      <c r="T1079" s="14"/>
      <c r="U1079" s="14" t="str">
        <f ca="1">IFERROR(IF(P1079="X",IF(VLOOKUP(B1079,'Oficios_-_pend_criticas'!$C$3:$J$4739,5,0)="","",IF(VLOOKUP(B1079,'Oficios_-_pend_criticas'!$C$3:$J$4739,7,0)="",IF(TODAY()&gt;VLOOKUP(B1079,'Oficios_-_pend_criticas'!$C$3:$J$4739,5,0),"X",""),IF(VLOOKUP(B1079,'Oficios_-_pend_criticas'!$C$3:$J$4739,7,0)&gt;VLOOKUP(B1079,'Oficios_-_pend_criticas'!$C$3:$J$4739,5,0),"X",""))),""),"")</f>
        <v/>
      </c>
      <c r="V1079" s="14" t="str">
        <f ca="1">IFERROR(IF(Q1079=0,IF(VLOOKUP(B1079,'Oficios_-_pend_criticas'!$C$3:$J$4739,5,0)="","",IF(VLOOKUP(B1079,'Oficios_-_pend_criticas'!$C$3:$J$4739,7,0)="",IF(TODAY()&gt;VLOOKUP(B1079,'Oficios_-_pend_criticas'!$C$3:$J$4739,5,0),"X",""),IF(VLOOKUP(B1079,'Oficios_-_pend_criticas'!$C$3:$J$4739,7,0)&gt;VLOOKUP(B1079,'Oficios_-_pend_criticas'!$C$3:$J$4739,5,0),"X",""))),""),"")</f>
        <v/>
      </c>
      <c r="W1079" s="14" t="str">
        <f ca="1">IFERROR(IF(P1079&lt;&gt;"X",IF(Q1079&gt;0,IF(VLOOKUP(B1079,'Oficios_-_pend_criticas'!$C$4:$J$4739,5,0)="","",IF(VLOOKUP(B1079,'Oficios_-_pend_criticas'!$C$4:$J$4739,7,0)="",IF(TODAY()&gt;VLOOKUP(B1079,'Oficios_-_pend_criticas'!$C$4:$J$4739,5,0),"X",""),IF(VLOOKUP(B1079,'Oficios_-_pend_criticas'!$C$4:$J$4739,7,0)&gt;VLOOKUP(B1079,'Oficios_-_pend_criticas'!$C$4:$J$4739,5,0),"X",""))),""),""),"")</f>
        <v/>
      </c>
    </row>
    <row r="1080" spans="1:23" ht="38.25" hidden="1" customHeight="1" x14ac:dyDescent="0.25">
      <c r="A1080" s="9" t="str">
        <f t="shared" si="48"/>
        <v/>
      </c>
      <c r="B1080" s="24" t="s">
        <v>2565</v>
      </c>
      <c r="C1080" s="22" t="e">
        <f>IF(B1080="","",VLOOKUP(B1080,#REF!,6,0))</f>
        <v>#REF!</v>
      </c>
      <c r="D1080" s="20" t="e">
        <f>IF(B1080="","",VLOOKUP(B1080,#REF!,22,0))</f>
        <v>#REF!</v>
      </c>
      <c r="E1080" s="22" t="s">
        <v>2566</v>
      </c>
      <c r="F1080" s="20" t="s">
        <v>2487</v>
      </c>
      <c r="G1080" s="21">
        <v>43600</v>
      </c>
      <c r="H1080" s="14" t="str">
        <f>IFERROR(IF(VLOOKUP(B1080,'Oficios_-_pend_criticas'!$C$4:$D$4739,2,0)="","","X"),"")</f>
        <v/>
      </c>
      <c r="I1080" s="12"/>
      <c r="J1080" s="13"/>
      <c r="K1080" s="10"/>
      <c r="L1080" s="12" t="str">
        <f>IFERROR(VLOOKUP(B1080,Retorno_da_RFB!$D$3:$I$6388,5,0),"")</f>
        <v>072</v>
      </c>
      <c r="M1080" s="13">
        <f>IFERROR(VLOOKUP(B1080,Retorno_da_RFB!$D$3:$I$6388,6,0),"")</f>
        <v>43602</v>
      </c>
      <c r="N1080" s="10" t="str">
        <f>IFERROR(VLOOKUP(B1080,Retorno_da_RFB!$D$3:$I$6388,3,0),"")</f>
        <v>8460.90.90</v>
      </c>
      <c r="O1080" s="10" t="str">
        <f>IFERROR(VLOOKUP(B1080,Retorno_da_RFB!$D$3:$I$6388,4,0),"")</f>
        <v>Máquinas para polimento de metais condutores, por meio do eletropolimento automatizado por transporte iônico, utilizando micropartículas sólidas plásticas e secas (consumível), dotado de caçamba com volume compreendida entre 6 e 16 litros (incluindo os limites), e suporte das peças com capacidade compreendida entre 1 e 60 peças por ciclo (incluindo os limites).</v>
      </c>
      <c r="P1080" s="12" t="str">
        <f>IFERROR(IF(N1080="","",IF(VLOOKUP(LEFT(N1080,10),'Universo_BK-BIT'!$A$5:$E$10005,2,0)="","X",VLOOKUP(LEFT(N1080,10),'Universo_BK-BIT'!$A$5:$E$10005,2,0))),"X")</f>
        <v>BK</v>
      </c>
      <c r="Q1080" s="12">
        <f>IFERROR(IF(P1080="X","",VLOOKUP(LEFT(N1080,10),'Universo_BK-BIT'!$A$5:$E$10005,3,0)),"")</f>
        <v>14</v>
      </c>
      <c r="R1080" s="14" t="e">
        <f t="shared" si="49"/>
        <v>#REF!</v>
      </c>
      <c r="S1080" s="14" t="str">
        <f t="shared" si="50"/>
        <v/>
      </c>
      <c r="T1080" s="14"/>
      <c r="U1080" s="14" t="str">
        <f ca="1">IFERROR(IF(P1080="X",IF(VLOOKUP(B1080,'Oficios_-_pend_criticas'!$C$3:$J$4739,5,0)="","",IF(VLOOKUP(B1080,'Oficios_-_pend_criticas'!$C$3:$J$4739,7,0)="",IF(TODAY()&gt;VLOOKUP(B1080,'Oficios_-_pend_criticas'!$C$3:$J$4739,5,0),"X",""),IF(VLOOKUP(B1080,'Oficios_-_pend_criticas'!$C$3:$J$4739,7,0)&gt;VLOOKUP(B1080,'Oficios_-_pend_criticas'!$C$3:$J$4739,5,0),"X",""))),""),"")</f>
        <v/>
      </c>
      <c r="V1080" s="14" t="str">
        <f ca="1">IFERROR(IF(Q1080=0,IF(VLOOKUP(B1080,'Oficios_-_pend_criticas'!$C$3:$J$4739,5,0)="","",IF(VLOOKUP(B1080,'Oficios_-_pend_criticas'!$C$3:$J$4739,7,0)="",IF(TODAY()&gt;VLOOKUP(B1080,'Oficios_-_pend_criticas'!$C$3:$J$4739,5,0),"X",""),IF(VLOOKUP(B1080,'Oficios_-_pend_criticas'!$C$3:$J$4739,7,0)&gt;VLOOKUP(B1080,'Oficios_-_pend_criticas'!$C$3:$J$4739,5,0),"X",""))),""),"")</f>
        <v/>
      </c>
      <c r="W1080" s="14" t="str">
        <f ca="1">IFERROR(IF(P1080&lt;&gt;"X",IF(Q1080&gt;0,IF(VLOOKUP(B1080,'Oficios_-_pend_criticas'!$C$4:$J$4739,5,0)="","",IF(VLOOKUP(B1080,'Oficios_-_pend_criticas'!$C$4:$J$4739,7,0)="",IF(TODAY()&gt;VLOOKUP(B1080,'Oficios_-_pend_criticas'!$C$4:$J$4739,5,0),"X",""),IF(VLOOKUP(B1080,'Oficios_-_pend_criticas'!$C$4:$J$4739,7,0)&gt;VLOOKUP(B1080,'Oficios_-_pend_criticas'!$C$4:$J$4739,5,0),"X",""))),""),""),"")</f>
        <v/>
      </c>
    </row>
    <row r="1081" spans="1:23" ht="38.25" hidden="1" customHeight="1" x14ac:dyDescent="0.25">
      <c r="A1081" s="9" t="str">
        <f t="shared" si="48"/>
        <v/>
      </c>
      <c r="B1081" s="24" t="s">
        <v>2567</v>
      </c>
      <c r="C1081" s="22" t="e">
        <f>IF(B1081="","",VLOOKUP(B1081,#REF!,6,0))</f>
        <v>#REF!</v>
      </c>
      <c r="D1081" s="20" t="e">
        <f>IF(B1081="","",VLOOKUP(B1081,#REF!,22,0))</f>
        <v>#REF!</v>
      </c>
      <c r="E1081" s="22" t="s">
        <v>2568</v>
      </c>
      <c r="F1081" s="20" t="s">
        <v>2487</v>
      </c>
      <c r="G1081" s="21">
        <v>43600</v>
      </c>
      <c r="H1081" s="14" t="str">
        <f>IFERROR(IF(VLOOKUP(B1081,'Oficios_-_pend_criticas'!$C$4:$D$4739,2,0)="","","X"),"")</f>
        <v/>
      </c>
      <c r="I1081" s="12"/>
      <c r="J1081" s="13"/>
      <c r="K1081" s="10"/>
      <c r="L1081" s="12" t="str">
        <f>IFERROR(VLOOKUP(B1081,Retorno_da_RFB!$D$3:$I$6388,5,0),"")</f>
        <v>072</v>
      </c>
      <c r="M1081" s="13">
        <f>IFERROR(VLOOKUP(B1081,Retorno_da_RFB!$D$3:$I$6388,6,0),"")</f>
        <v>43602</v>
      </c>
      <c r="N1081" s="10" t="str">
        <f>IFERROR(VLOOKUP(B1081,Retorno_da_RFB!$D$3:$I$6388,3,0),"")</f>
        <v>8517.62.55</v>
      </c>
      <c r="O1081" s="10" t="str">
        <f>IFERROR(VLOOKUP(B1081,Retorno_da_RFB!$D$3:$I$6388,4,0),"")</f>
        <v>Terminais “switch” agregador com 1RU de altura, com duas fontes de alimentação de -48VDC de forma a se implementar redundância 1+1, unidades de ventilação (Fan Unit), unidade núcleo (core ou controladora), interfaces de FI (interface de rádio para comunicação com transceptores digitais de categoria II), podendo conter diversos topos de interface de linha (interface de clientes), o terminal tem capacidade de tratar 46Gbps “full duplex”, capacidade de até 4 interfaces GE SFP (1 / 2,5/ 10Gbps), até 2 x GE elétrica e até 2 x GE combo (elétrica/ótica) para uso como interface de linha, podendo ter múltiplos E1s nativos ou emulados utilizando PWE3 (até 16 E1s) e podendo ter múltiplas interfaces STM-1 elétricas ou óticas, sendo no máximo o total de 2, e múltiplas interfaces de FI para comunicação com transceptores digitais de categoria II (ODU) com modulador de 4QAM até 4096QAM e espaçamento de canal de 7 a 112MHz, sendo no máximo o total de 4, podendo implementar as configurações 1+0 / 1+1 / 2+0 / 4+0 com ou sem XPIC e LAG de rádio dependendo da quantidade de interfaces de FI disponíveis.</v>
      </c>
      <c r="P1081" s="12" t="str">
        <f>IFERROR(IF(N1081="","",IF(VLOOKUP(LEFT(N1081,10),'Universo_BK-BIT'!$A$5:$E$10005,2,0)="","X",VLOOKUP(LEFT(N1081,10),'Universo_BK-BIT'!$A$5:$E$10005,2,0))),"X")</f>
        <v>BIT</v>
      </c>
      <c r="Q1081" s="12">
        <f>IFERROR(IF(P1081="X","",VLOOKUP(LEFT(N1081,10),'Universo_BK-BIT'!$A$5:$E$10005,3,0)),"")</f>
        <v>16</v>
      </c>
      <c r="R1081" s="14" t="e">
        <f t="shared" si="49"/>
        <v>#REF!</v>
      </c>
      <c r="S1081" s="14" t="str">
        <f t="shared" si="50"/>
        <v/>
      </c>
      <c r="T1081" s="14"/>
      <c r="U1081" s="14" t="str">
        <f ca="1">IFERROR(IF(P1081="X",IF(VLOOKUP(B1081,'Oficios_-_pend_criticas'!$C$3:$J$4739,5,0)="","",IF(VLOOKUP(B1081,'Oficios_-_pend_criticas'!$C$3:$J$4739,7,0)="",IF(TODAY()&gt;VLOOKUP(B1081,'Oficios_-_pend_criticas'!$C$3:$J$4739,5,0),"X",""),IF(VLOOKUP(B1081,'Oficios_-_pend_criticas'!$C$3:$J$4739,7,0)&gt;VLOOKUP(B1081,'Oficios_-_pend_criticas'!$C$3:$J$4739,5,0),"X",""))),""),"")</f>
        <v/>
      </c>
      <c r="V1081" s="14" t="str">
        <f ca="1">IFERROR(IF(Q1081=0,IF(VLOOKUP(B1081,'Oficios_-_pend_criticas'!$C$3:$J$4739,5,0)="","",IF(VLOOKUP(B1081,'Oficios_-_pend_criticas'!$C$3:$J$4739,7,0)="",IF(TODAY()&gt;VLOOKUP(B1081,'Oficios_-_pend_criticas'!$C$3:$J$4739,5,0),"X",""),IF(VLOOKUP(B1081,'Oficios_-_pend_criticas'!$C$3:$J$4739,7,0)&gt;VLOOKUP(B1081,'Oficios_-_pend_criticas'!$C$3:$J$4739,5,0),"X",""))),""),"")</f>
        <v/>
      </c>
      <c r="W1081" s="14" t="str">
        <f ca="1">IFERROR(IF(P1081&lt;&gt;"X",IF(Q1081&gt;0,IF(VLOOKUP(B1081,'Oficios_-_pend_criticas'!$C$4:$J$4739,5,0)="","",IF(VLOOKUP(B1081,'Oficios_-_pend_criticas'!$C$4:$J$4739,7,0)="",IF(TODAY()&gt;VLOOKUP(B1081,'Oficios_-_pend_criticas'!$C$4:$J$4739,5,0),"X",""),IF(VLOOKUP(B1081,'Oficios_-_pend_criticas'!$C$4:$J$4739,7,0)&gt;VLOOKUP(B1081,'Oficios_-_pend_criticas'!$C$4:$J$4739,5,0),"X",""))),""),""),"")</f>
        <v/>
      </c>
    </row>
    <row r="1082" spans="1:23" ht="38.25" hidden="1" customHeight="1" x14ac:dyDescent="0.25">
      <c r="A1082" s="9" t="str">
        <f t="shared" si="48"/>
        <v/>
      </c>
      <c r="B1082" s="24" t="s">
        <v>2569</v>
      </c>
      <c r="C1082" s="22" t="e">
        <f>IF(B1082="","",VLOOKUP(B1082,#REF!,6,0))</f>
        <v>#REF!</v>
      </c>
      <c r="D1082" s="20" t="e">
        <f>IF(B1082="","",VLOOKUP(B1082,#REF!,22,0))</f>
        <v>#REF!</v>
      </c>
      <c r="E1082" s="22" t="s">
        <v>2570</v>
      </c>
      <c r="F1082" s="20" t="s">
        <v>2487</v>
      </c>
      <c r="G1082" s="21">
        <v>43600</v>
      </c>
      <c r="H1082" s="14" t="str">
        <f>IFERROR(IF(VLOOKUP(B1082,'Oficios_-_pend_criticas'!$C$4:$D$4739,2,0)="","","X"),"")</f>
        <v/>
      </c>
      <c r="I1082" s="12"/>
      <c r="J1082" s="13"/>
      <c r="K1082" s="10"/>
      <c r="L1082" s="12" t="str">
        <f>IFERROR(VLOOKUP(B1082,Retorno_da_RFB!$D$3:$I$6388,5,0),"")</f>
        <v>072</v>
      </c>
      <c r="M1082" s="13">
        <f>IFERROR(VLOOKUP(B1082,Retorno_da_RFB!$D$3:$I$6388,6,0),"")</f>
        <v>43602</v>
      </c>
      <c r="N1082" s="10" t="str">
        <f>IFERROR(VLOOKUP(B1082,Retorno_da_RFB!$D$3:$I$6388,3,0),"")</f>
        <v>8517.62.79</v>
      </c>
      <c r="O1082" s="10" t="str">
        <f>IFERROR(VLOOKUP(B1082,Retorno_da_RFB!$D$3:$I$6388,4,0),"")</f>
        <v>Transceptores digitais de Categoria II, podendo suportar espaçamentos de canal de 7 até 112MHz, podendo suportar modulações de 4 a 4.096QAM, cuja potência de transmissão seja de até no máximo 28dBm (dependendo do nível de modulação utilizado) que pode ser atenuada por software em até no máximo 30dB, cuja capacidade de transmissão máxima efetiva seja de até 1.024Mbit/s por portadora (1Gbps por canal de rádio) dependendo da modulação e espaçamento de canal utilizado, com interface do tipo N fêmea para conexão com o modem para transceptor digital ou switch agregador e que opere em apenas uma das faixas e frequência a seguir: 14.500 – 15.350MHz, 17.700 – 19.700MHz, 21.800 – 23.600MHz, 24.500 – 26.500MHz, 27.500 – 29.500MHz, 32.800 – 33.400MHz,  37.000 – 39.500MHz ou 40.500 – 43.500MHz.</v>
      </c>
      <c r="P1082" s="12" t="str">
        <f>IFERROR(IF(N1082="","",IF(VLOOKUP(LEFT(N1082,10),'Universo_BK-BIT'!$A$5:$E$10005,2,0)="","X",VLOOKUP(LEFT(N1082,10),'Universo_BK-BIT'!$A$5:$E$10005,2,0))),"X")</f>
        <v>BIT</v>
      </c>
      <c r="Q1082" s="12">
        <f>IFERROR(IF(P1082="X","",VLOOKUP(LEFT(N1082,10),'Universo_BK-BIT'!$A$5:$E$10005,3,0)),"")</f>
        <v>12</v>
      </c>
      <c r="R1082" s="14" t="e">
        <f t="shared" si="49"/>
        <v>#REF!</v>
      </c>
      <c r="S1082" s="14" t="str">
        <f t="shared" si="50"/>
        <v/>
      </c>
      <c r="T1082" s="14"/>
      <c r="U1082" s="14" t="str">
        <f ca="1">IFERROR(IF(P1082="X",IF(VLOOKUP(B1082,'Oficios_-_pend_criticas'!$C$3:$J$4739,5,0)="","",IF(VLOOKUP(B1082,'Oficios_-_pend_criticas'!$C$3:$J$4739,7,0)="",IF(TODAY()&gt;VLOOKUP(B1082,'Oficios_-_pend_criticas'!$C$3:$J$4739,5,0),"X",""),IF(VLOOKUP(B1082,'Oficios_-_pend_criticas'!$C$3:$J$4739,7,0)&gt;VLOOKUP(B1082,'Oficios_-_pend_criticas'!$C$3:$J$4739,5,0),"X",""))),""),"")</f>
        <v/>
      </c>
      <c r="V1082" s="14" t="str">
        <f ca="1">IFERROR(IF(Q1082=0,IF(VLOOKUP(B1082,'Oficios_-_pend_criticas'!$C$3:$J$4739,5,0)="","",IF(VLOOKUP(B1082,'Oficios_-_pend_criticas'!$C$3:$J$4739,7,0)="",IF(TODAY()&gt;VLOOKUP(B1082,'Oficios_-_pend_criticas'!$C$3:$J$4739,5,0),"X",""),IF(VLOOKUP(B1082,'Oficios_-_pend_criticas'!$C$3:$J$4739,7,0)&gt;VLOOKUP(B1082,'Oficios_-_pend_criticas'!$C$3:$J$4739,5,0),"X",""))),""),"")</f>
        <v/>
      </c>
      <c r="W1082" s="14" t="str">
        <f ca="1">IFERROR(IF(P1082&lt;&gt;"X",IF(Q1082&gt;0,IF(VLOOKUP(B1082,'Oficios_-_pend_criticas'!$C$4:$J$4739,5,0)="","",IF(VLOOKUP(B1082,'Oficios_-_pend_criticas'!$C$4:$J$4739,7,0)="",IF(TODAY()&gt;VLOOKUP(B1082,'Oficios_-_pend_criticas'!$C$4:$J$4739,5,0),"X",""),IF(VLOOKUP(B1082,'Oficios_-_pend_criticas'!$C$4:$J$4739,7,0)&gt;VLOOKUP(B1082,'Oficios_-_pend_criticas'!$C$4:$J$4739,5,0),"X",""))),""),""),"")</f>
        <v/>
      </c>
    </row>
    <row r="1083" spans="1:23" ht="38.25" hidden="1" customHeight="1" x14ac:dyDescent="0.25">
      <c r="A1083" s="9" t="str">
        <f t="shared" si="48"/>
        <v/>
      </c>
      <c r="B1083" s="24" t="s">
        <v>2571</v>
      </c>
      <c r="C1083" s="22" t="e">
        <f>IF(B1083="","",VLOOKUP(B1083,#REF!,6,0))</f>
        <v>#REF!</v>
      </c>
      <c r="D1083" s="20" t="e">
        <f>IF(B1083="","",VLOOKUP(B1083,#REF!,22,0))</f>
        <v>#REF!</v>
      </c>
      <c r="E1083" s="22" t="s">
        <v>2572</v>
      </c>
      <c r="F1083" s="20" t="s">
        <v>2487</v>
      </c>
      <c r="G1083" s="21">
        <v>43600</v>
      </c>
      <c r="H1083" s="14" t="str">
        <f>IFERROR(IF(VLOOKUP(B1083,'Oficios_-_pend_criticas'!$C$4:$D$4739,2,0)="","","X"),"")</f>
        <v/>
      </c>
      <c r="I1083" s="12"/>
      <c r="J1083" s="13"/>
      <c r="K1083" s="10"/>
      <c r="L1083" s="12" t="str">
        <f>IFERROR(VLOOKUP(B1083,Retorno_da_RFB!$D$3:$I$6388,5,0),"")</f>
        <v>072</v>
      </c>
      <c r="M1083" s="13">
        <f>IFERROR(VLOOKUP(B1083,Retorno_da_RFB!$D$3:$I$6388,6,0),"")</f>
        <v>43602</v>
      </c>
      <c r="N1083" s="10" t="str">
        <f>IFERROR(VLOOKUP(B1083,Retorno_da_RFB!$D$3:$I$6388,3,0),"")</f>
        <v>8458.11.99</v>
      </c>
      <c r="O1083" s="10" t="str">
        <f>IFERROR(VLOOKUP(B1083,Retorno_da_RFB!$D$3:$I$6388,4,0),"")</f>
        <v>Tornos horizontais CNC com comando numérico computadorizado, com 3 eixos “XYZ”, tela de comando “touch screen” de 15”, eixo X com curso de 614mm, eixo Y com curso de 250mm, eixo Z com curso de 3.060mm, torre para 12 ferramentas acionadas, podendo trabalhar com eixo Y deslocado possibilitando a utilização de mais de 12 ferramentas na torre, fuso principal “Big Bore” (45/37kW), potência das ferramentas acionadas 15/11kW, tempo de troca de ferramentas 0,7 segundos, posicionamento dos eixos com encoder absoluto, sistema antivibração “Machining Navi L-G”, contra ponto arrastado automaticamente, escala absoluta no eixo X com precisão de 0,0001mm, regulador de temperatura do óleo para atender precisão de décimo de milésimo (0,0001mm), medição em processo do sentido do eixo Y, sistema de refrigeração do processo de usinagem com alta pressão (70bar), fixação da peça por placa x luneta ou placa contra ponto.</v>
      </c>
      <c r="P1083" s="12" t="str">
        <f>IFERROR(IF(N1083="","",IF(VLOOKUP(LEFT(N1083,10),'Universo_BK-BIT'!$A$5:$E$10005,2,0)="","X",VLOOKUP(LEFT(N1083,10),'Universo_BK-BIT'!$A$5:$E$10005,2,0))),"X")</f>
        <v>BK</v>
      </c>
      <c r="Q1083" s="12">
        <f>IFERROR(IF(P1083="X","",VLOOKUP(LEFT(N1083,10),'Universo_BK-BIT'!$A$5:$E$10005,3,0)),"")</f>
        <v>14</v>
      </c>
      <c r="R1083" s="14" t="e">
        <f t="shared" si="49"/>
        <v>#REF!</v>
      </c>
      <c r="S1083" s="14" t="str">
        <f t="shared" si="50"/>
        <v/>
      </c>
      <c r="T1083" s="14"/>
      <c r="U1083" s="14" t="str">
        <f ca="1">IFERROR(IF(P1083="X",IF(VLOOKUP(B1083,'Oficios_-_pend_criticas'!$C$3:$J$4739,5,0)="","",IF(VLOOKUP(B1083,'Oficios_-_pend_criticas'!$C$3:$J$4739,7,0)="",IF(TODAY()&gt;VLOOKUP(B1083,'Oficios_-_pend_criticas'!$C$3:$J$4739,5,0),"X",""),IF(VLOOKUP(B1083,'Oficios_-_pend_criticas'!$C$3:$J$4739,7,0)&gt;VLOOKUP(B1083,'Oficios_-_pend_criticas'!$C$3:$J$4739,5,0),"X",""))),""),"")</f>
        <v/>
      </c>
      <c r="V1083" s="14" t="str">
        <f ca="1">IFERROR(IF(Q1083=0,IF(VLOOKUP(B1083,'Oficios_-_pend_criticas'!$C$3:$J$4739,5,0)="","",IF(VLOOKUP(B1083,'Oficios_-_pend_criticas'!$C$3:$J$4739,7,0)="",IF(TODAY()&gt;VLOOKUP(B1083,'Oficios_-_pend_criticas'!$C$3:$J$4739,5,0),"X",""),IF(VLOOKUP(B1083,'Oficios_-_pend_criticas'!$C$3:$J$4739,7,0)&gt;VLOOKUP(B1083,'Oficios_-_pend_criticas'!$C$3:$J$4739,5,0),"X",""))),""),"")</f>
        <v/>
      </c>
      <c r="W1083" s="14" t="str">
        <f ca="1">IFERROR(IF(P1083&lt;&gt;"X",IF(Q1083&gt;0,IF(VLOOKUP(B1083,'Oficios_-_pend_criticas'!$C$4:$J$4739,5,0)="","",IF(VLOOKUP(B1083,'Oficios_-_pend_criticas'!$C$4:$J$4739,7,0)="",IF(TODAY()&gt;VLOOKUP(B1083,'Oficios_-_pend_criticas'!$C$4:$J$4739,5,0),"X",""),IF(VLOOKUP(B1083,'Oficios_-_pend_criticas'!$C$4:$J$4739,7,0)&gt;VLOOKUP(B1083,'Oficios_-_pend_criticas'!$C$4:$J$4739,5,0),"X",""))),""),""),"")</f>
        <v/>
      </c>
    </row>
    <row r="1084" spans="1:23" ht="38.25" hidden="1" customHeight="1" x14ac:dyDescent="0.25">
      <c r="A1084" s="9" t="str">
        <f t="shared" si="48"/>
        <v/>
      </c>
      <c r="B1084" s="24" t="s">
        <v>2573</v>
      </c>
      <c r="C1084" s="22" t="e">
        <f>IF(B1084="","",VLOOKUP(B1084,#REF!,6,0))</f>
        <v>#REF!</v>
      </c>
      <c r="D1084" s="20" t="e">
        <f>IF(B1084="","",VLOOKUP(B1084,#REF!,22,0))</f>
        <v>#REF!</v>
      </c>
      <c r="E1084" s="22" t="s">
        <v>2574</v>
      </c>
      <c r="F1084" s="20" t="s">
        <v>2487</v>
      </c>
      <c r="G1084" s="21">
        <v>43600</v>
      </c>
      <c r="H1084" s="14" t="str">
        <f>IFERROR(IF(VLOOKUP(B1084,'Oficios_-_pend_criticas'!$C$4:$D$4739,2,0)="","","X"),"")</f>
        <v/>
      </c>
      <c r="I1084" s="12"/>
      <c r="J1084" s="13"/>
      <c r="K1084" s="10"/>
      <c r="L1084" s="12" t="str">
        <f>IFERROR(VLOOKUP(B1084,Retorno_da_RFB!$D$3:$I$6388,5,0),"")</f>
        <v>072</v>
      </c>
      <c r="M1084" s="13">
        <f>IFERROR(VLOOKUP(B1084,Retorno_da_RFB!$D$3:$I$6388,6,0),"")</f>
        <v>43602</v>
      </c>
      <c r="N1084" s="10" t="str">
        <f>IFERROR(VLOOKUP(B1084,Retorno_da_RFB!$D$3:$I$6388,3,0),"")</f>
        <v>8517.62.77</v>
      </c>
      <c r="O1084" s="10" t="str">
        <f>IFERROR(VLOOKUP(B1084,Retorno_da_RFB!$D$3:$I$6388,4,0),"")</f>
        <v>Transceptores digitais de categoria II, podendo suportar espaçamentos de canal de 7 até 112MHz, podendo suportar modulações de 4 a 4.096QAM, cuja potência de transmissão seja de até no máximo 32dBm (dependendo do nível de modulação utilizado) que pode ser atenuada por software em até no máximo 30dB, cuja capacidade de transmissão máxima efetiva seja de até 1.024Mbit/s por portadora (1Gbps por canal de rádio) dependendo da modulação e espaçamento de canal utilizado, com interface do tipo N fêmea para conexão com o modem para transceptor digital ou “switch” agregador e que opere em apenas uma das faixas e frequência a seguir: 4.400 – 5.000MHz, 5.925 – 6.425MHz,  6.430 – 7.110MHz, 7.425 – 7.725MHz, 7.725 – 8.275MHz, 8.275 – 8.500MHz, 10.700 – 11.700MHz ou 12.700 – 13.250MHz.</v>
      </c>
      <c r="P1084" s="12" t="str">
        <f>IFERROR(IF(N1084="","",IF(VLOOKUP(LEFT(N1084,10),'Universo_BK-BIT'!$A$5:$E$10005,2,0)="","X",VLOOKUP(LEFT(N1084,10),'Universo_BK-BIT'!$A$5:$E$10005,2,0))),"X")</f>
        <v>BIT</v>
      </c>
      <c r="Q1084" s="12">
        <f>IFERROR(IF(P1084="X","",VLOOKUP(LEFT(N1084,10),'Universo_BK-BIT'!$A$5:$E$10005,3,0)),"")</f>
        <v>16</v>
      </c>
      <c r="R1084" s="14" t="e">
        <f t="shared" si="49"/>
        <v>#REF!</v>
      </c>
      <c r="S1084" s="14" t="str">
        <f t="shared" si="50"/>
        <v/>
      </c>
      <c r="T1084" s="14"/>
      <c r="U1084" s="14" t="str">
        <f ca="1">IFERROR(IF(P1084="X",IF(VLOOKUP(B1084,'Oficios_-_pend_criticas'!$C$3:$J$4739,5,0)="","",IF(VLOOKUP(B1084,'Oficios_-_pend_criticas'!$C$3:$J$4739,7,0)="",IF(TODAY()&gt;VLOOKUP(B1084,'Oficios_-_pend_criticas'!$C$3:$J$4739,5,0),"X",""),IF(VLOOKUP(B1084,'Oficios_-_pend_criticas'!$C$3:$J$4739,7,0)&gt;VLOOKUP(B1084,'Oficios_-_pend_criticas'!$C$3:$J$4739,5,0),"X",""))),""),"")</f>
        <v/>
      </c>
      <c r="V1084" s="14" t="str">
        <f ca="1">IFERROR(IF(Q1084=0,IF(VLOOKUP(B1084,'Oficios_-_pend_criticas'!$C$3:$J$4739,5,0)="","",IF(VLOOKUP(B1084,'Oficios_-_pend_criticas'!$C$3:$J$4739,7,0)="",IF(TODAY()&gt;VLOOKUP(B1084,'Oficios_-_pend_criticas'!$C$3:$J$4739,5,0),"X",""),IF(VLOOKUP(B1084,'Oficios_-_pend_criticas'!$C$3:$J$4739,7,0)&gt;VLOOKUP(B1084,'Oficios_-_pend_criticas'!$C$3:$J$4739,5,0),"X",""))),""),"")</f>
        <v/>
      </c>
      <c r="W1084" s="14" t="str">
        <f ca="1">IFERROR(IF(P1084&lt;&gt;"X",IF(Q1084&gt;0,IF(VLOOKUP(B1084,'Oficios_-_pend_criticas'!$C$4:$J$4739,5,0)="","",IF(VLOOKUP(B1084,'Oficios_-_pend_criticas'!$C$4:$J$4739,7,0)="",IF(TODAY()&gt;VLOOKUP(B1084,'Oficios_-_pend_criticas'!$C$4:$J$4739,5,0),"X",""),IF(VLOOKUP(B1084,'Oficios_-_pend_criticas'!$C$4:$J$4739,7,0)&gt;VLOOKUP(B1084,'Oficios_-_pend_criticas'!$C$4:$J$4739,5,0),"X",""))),""),""),"")</f>
        <v/>
      </c>
    </row>
    <row r="1085" spans="1:23" ht="38.25" hidden="1" customHeight="1" x14ac:dyDescent="0.25">
      <c r="A1085" s="9" t="str">
        <f t="shared" si="48"/>
        <v/>
      </c>
      <c r="B1085" s="24" t="s">
        <v>2575</v>
      </c>
      <c r="C1085" s="22" t="e">
        <f>IF(B1085="","",VLOOKUP(B1085,#REF!,6,0))</f>
        <v>#REF!</v>
      </c>
      <c r="D1085" s="20" t="e">
        <f>IF(B1085="","",VLOOKUP(B1085,#REF!,22,0))</f>
        <v>#REF!</v>
      </c>
      <c r="E1085" s="22" t="s">
        <v>2576</v>
      </c>
      <c r="F1085" s="20" t="s">
        <v>2487</v>
      </c>
      <c r="G1085" s="21">
        <v>43600</v>
      </c>
      <c r="H1085" s="14" t="str">
        <f>IFERROR(IF(VLOOKUP(B1085,'Oficios_-_pend_criticas'!$C$4:$D$4739,2,0)="","","X"),"")</f>
        <v/>
      </c>
      <c r="I1085" s="12"/>
      <c r="J1085" s="13"/>
      <c r="K1085" s="10"/>
      <c r="L1085" s="12" t="str">
        <f>IFERROR(VLOOKUP(B1085,Retorno_da_RFB!$D$3:$I$6388,5,0),"")</f>
        <v>072</v>
      </c>
      <c r="M1085" s="13">
        <f>IFERROR(VLOOKUP(B1085,Retorno_da_RFB!$D$3:$I$6388,6,0),"")</f>
        <v>43602</v>
      </c>
      <c r="N1085" s="10" t="str">
        <f>IFERROR(VLOOKUP(B1085,Retorno_da_RFB!$D$3:$I$6388,3,0),"")</f>
        <v>8421.29.20</v>
      </c>
      <c r="O1085" s="10" t="str">
        <f>IFERROR(VLOOKUP(B1085,Retorno_da_RFB!$D$3:$I$6388,4,0),"")</f>
        <v>Sistemas de tratamento de água por osmose reversa, contendo filtro de 5µm com entrada de alta pressão de até 22bar/ 319psi,  velocidade no circuito primário de 0,5m/s, constituídos de uma membrana semipermeável de poliamida com 8 polegadas de diâmetro e tubulação de aço inox, podendo configurar de 1 até 4 membranas por estágio, com fluxo de 700 a 3.600L/h e pressão final no circuito de 2,5bar/145psi sob consumo máximo na temperatura de 0 a 40°C.</v>
      </c>
      <c r="P1085" s="12" t="str">
        <f>IFERROR(IF(N1085="","",IF(VLOOKUP(LEFT(N1085,10),'Universo_BK-BIT'!$A$5:$E$10005,2,0)="","X",VLOOKUP(LEFT(N1085,10),'Universo_BK-BIT'!$A$5:$E$10005,2,0))),"X")</f>
        <v>BK</v>
      </c>
      <c r="Q1085" s="12">
        <f>IFERROR(IF(P1085="X","",VLOOKUP(LEFT(N1085,10),'Universo_BK-BIT'!$A$5:$E$10005,3,0)),"")</f>
        <v>14</v>
      </c>
      <c r="R1085" s="14" t="e">
        <f t="shared" si="49"/>
        <v>#REF!</v>
      </c>
      <c r="S1085" s="14" t="str">
        <f t="shared" si="50"/>
        <v/>
      </c>
      <c r="T1085" s="14"/>
      <c r="U1085" s="14" t="str">
        <f ca="1">IFERROR(IF(P1085="X",IF(VLOOKUP(B1085,'Oficios_-_pend_criticas'!$C$3:$J$4739,5,0)="","",IF(VLOOKUP(B1085,'Oficios_-_pend_criticas'!$C$3:$J$4739,7,0)="",IF(TODAY()&gt;VLOOKUP(B1085,'Oficios_-_pend_criticas'!$C$3:$J$4739,5,0),"X",""),IF(VLOOKUP(B1085,'Oficios_-_pend_criticas'!$C$3:$J$4739,7,0)&gt;VLOOKUP(B1085,'Oficios_-_pend_criticas'!$C$3:$J$4739,5,0),"X",""))),""),"")</f>
        <v/>
      </c>
      <c r="V1085" s="14" t="str">
        <f ca="1">IFERROR(IF(Q1085=0,IF(VLOOKUP(B1085,'Oficios_-_pend_criticas'!$C$3:$J$4739,5,0)="","",IF(VLOOKUP(B1085,'Oficios_-_pend_criticas'!$C$3:$J$4739,7,0)="",IF(TODAY()&gt;VLOOKUP(B1085,'Oficios_-_pend_criticas'!$C$3:$J$4739,5,0),"X",""),IF(VLOOKUP(B1085,'Oficios_-_pend_criticas'!$C$3:$J$4739,7,0)&gt;VLOOKUP(B1085,'Oficios_-_pend_criticas'!$C$3:$J$4739,5,0),"X",""))),""),"")</f>
        <v/>
      </c>
      <c r="W1085" s="14" t="str">
        <f ca="1">IFERROR(IF(P1085&lt;&gt;"X",IF(Q1085&gt;0,IF(VLOOKUP(B1085,'Oficios_-_pend_criticas'!$C$4:$J$4739,5,0)="","",IF(VLOOKUP(B1085,'Oficios_-_pend_criticas'!$C$4:$J$4739,7,0)="",IF(TODAY()&gt;VLOOKUP(B1085,'Oficios_-_pend_criticas'!$C$4:$J$4739,5,0),"X",""),IF(VLOOKUP(B1085,'Oficios_-_pend_criticas'!$C$4:$J$4739,7,0)&gt;VLOOKUP(B1085,'Oficios_-_pend_criticas'!$C$4:$J$4739,5,0),"X",""))),""),""),"")</f>
        <v/>
      </c>
    </row>
    <row r="1086" spans="1:23" ht="38.25" hidden="1" customHeight="1" x14ac:dyDescent="0.25">
      <c r="A1086" s="9" t="str">
        <f t="shared" si="48"/>
        <v/>
      </c>
      <c r="B1086" s="24" t="s">
        <v>2577</v>
      </c>
      <c r="C1086" s="22" t="e">
        <f>IF(B1086="","",VLOOKUP(B1086,#REF!,6,0))</f>
        <v>#REF!</v>
      </c>
      <c r="D1086" s="20" t="e">
        <f>IF(B1086="","",VLOOKUP(B1086,#REF!,22,0))</f>
        <v>#REF!</v>
      </c>
      <c r="E1086" s="22" t="s">
        <v>2578</v>
      </c>
      <c r="F1086" s="20" t="s">
        <v>2487</v>
      </c>
      <c r="G1086" s="21">
        <v>43600</v>
      </c>
      <c r="H1086" s="14" t="str">
        <f>IFERROR(IF(VLOOKUP(B1086,'Oficios_-_pend_criticas'!$C$4:$D$4739,2,0)="","","X"),"")</f>
        <v/>
      </c>
      <c r="I1086" s="12"/>
      <c r="J1086" s="13"/>
      <c r="K1086" s="10"/>
      <c r="L1086" s="12" t="str">
        <f>IFERROR(VLOOKUP(B1086,Retorno_da_RFB!$D$3:$I$6388,5,0),"")</f>
        <v>072</v>
      </c>
      <c r="M1086" s="13">
        <f>IFERROR(VLOOKUP(B1086,Retorno_da_RFB!$D$3:$I$6388,6,0),"")</f>
        <v>43602</v>
      </c>
      <c r="N1086" s="10" t="str">
        <f>IFERROR(VLOOKUP(B1086,Retorno_da_RFB!$D$3:$I$6388,3,0),"")</f>
        <v>8428.90.90</v>
      </c>
      <c r="O1086" s="10" t="str">
        <f>IFERROR(VLOOKUP(B1086,Retorno_da_RFB!$D$3:$I$6388,4,0),"")</f>
        <v>Combinações de máquinas para classificação/inspeção de latas de alumínio para bebidas acabadas, compostas por: despaletizadora de latas dotada de transportadores de entrada e de paletes vazios, elevador de paletes e sistema de movimentação de camadas de latas; classificadora de latas (sorter) dotada de transportadores mecânicos em massa e unifilar, estante de inspeção, calha de descarga de latas rejeitadas e transportador de saída; e, paletizadora de latas dotada de mesa de entrada, elevador de paletes, sistema de varredura e transportador de saída de palete formado (cheio); acompanhadas de plataformas de operação e de serviço ; cortinas de luz, painel de comando com controlador lógico programável (PLC) e protocolo de comunicação ethernet; com capacidade máxima igual ou superior a 1.000 latas por minuto. </v>
      </c>
      <c r="P1086" s="12" t="str">
        <f>IFERROR(IF(N1086="","",IF(VLOOKUP(LEFT(N1086,10),'Universo_BK-BIT'!$A$5:$E$10005,2,0)="","X",VLOOKUP(LEFT(N1086,10),'Universo_BK-BIT'!$A$5:$E$10005,2,0))),"X")</f>
        <v>BK</v>
      </c>
      <c r="Q1086" s="12">
        <f>IFERROR(IF(P1086="X","",VLOOKUP(LEFT(N1086,10),'Universo_BK-BIT'!$A$5:$E$10005,3,0)),"")</f>
        <v>14</v>
      </c>
      <c r="R1086" s="14" t="e">
        <f t="shared" si="49"/>
        <v>#REF!</v>
      </c>
      <c r="S1086" s="14" t="str">
        <f t="shared" si="50"/>
        <v/>
      </c>
      <c r="T1086" s="14"/>
      <c r="U1086" s="14" t="str">
        <f ca="1">IFERROR(IF(P1086="X",IF(VLOOKUP(B1086,'Oficios_-_pend_criticas'!$C$3:$J$4739,5,0)="","",IF(VLOOKUP(B1086,'Oficios_-_pend_criticas'!$C$3:$J$4739,7,0)="",IF(TODAY()&gt;VLOOKUP(B1086,'Oficios_-_pend_criticas'!$C$3:$J$4739,5,0),"X",""),IF(VLOOKUP(B1086,'Oficios_-_pend_criticas'!$C$3:$J$4739,7,0)&gt;VLOOKUP(B1086,'Oficios_-_pend_criticas'!$C$3:$J$4739,5,0),"X",""))),""),"")</f>
        <v/>
      </c>
      <c r="V1086" s="14" t="str">
        <f ca="1">IFERROR(IF(Q1086=0,IF(VLOOKUP(B1086,'Oficios_-_pend_criticas'!$C$3:$J$4739,5,0)="","",IF(VLOOKUP(B1086,'Oficios_-_pend_criticas'!$C$3:$J$4739,7,0)="",IF(TODAY()&gt;VLOOKUP(B1086,'Oficios_-_pend_criticas'!$C$3:$J$4739,5,0),"X",""),IF(VLOOKUP(B1086,'Oficios_-_pend_criticas'!$C$3:$J$4739,7,0)&gt;VLOOKUP(B1086,'Oficios_-_pend_criticas'!$C$3:$J$4739,5,0),"X",""))),""),"")</f>
        <v/>
      </c>
      <c r="W1086" s="14" t="str">
        <f ca="1">IFERROR(IF(P1086&lt;&gt;"X",IF(Q1086&gt;0,IF(VLOOKUP(B1086,'Oficios_-_pend_criticas'!$C$4:$J$4739,5,0)="","",IF(VLOOKUP(B1086,'Oficios_-_pend_criticas'!$C$4:$J$4739,7,0)="",IF(TODAY()&gt;VLOOKUP(B1086,'Oficios_-_pend_criticas'!$C$4:$J$4739,5,0),"X",""),IF(VLOOKUP(B1086,'Oficios_-_pend_criticas'!$C$4:$J$4739,7,0)&gt;VLOOKUP(B1086,'Oficios_-_pend_criticas'!$C$4:$J$4739,5,0),"X",""))),""),""),"")</f>
        <v/>
      </c>
    </row>
    <row r="1087" spans="1:23" ht="38.25" hidden="1" customHeight="1" x14ac:dyDescent="0.25">
      <c r="A1087" s="9" t="str">
        <f t="shared" si="48"/>
        <v/>
      </c>
      <c r="B1087" s="24" t="s">
        <v>2579</v>
      </c>
      <c r="C1087" s="22" t="e">
        <f>IF(B1087="","",VLOOKUP(B1087,#REF!,6,0))</f>
        <v>#REF!</v>
      </c>
      <c r="D1087" s="20" t="e">
        <f>IF(B1087="","",VLOOKUP(B1087,#REF!,22,0))</f>
        <v>#REF!</v>
      </c>
      <c r="E1087" s="22" t="s">
        <v>2580</v>
      </c>
      <c r="F1087" s="20" t="s">
        <v>2487</v>
      </c>
      <c r="G1087" s="21">
        <v>43600</v>
      </c>
      <c r="H1087" s="14" t="str">
        <f>IFERROR(IF(VLOOKUP(B1087,'Oficios_-_pend_criticas'!$C$4:$D$4739,2,0)="","","X"),"")</f>
        <v/>
      </c>
      <c r="I1087" s="12"/>
      <c r="J1087" s="13"/>
      <c r="K1087" s="10"/>
      <c r="L1087" s="12" t="str">
        <f>IFERROR(VLOOKUP(B1087,Retorno_da_RFB!$D$3:$I$6388,5,0),"")</f>
        <v>072</v>
      </c>
      <c r="M1087" s="13">
        <f>IFERROR(VLOOKUP(B1087,Retorno_da_RFB!$D$3:$I$6388,6,0),"")</f>
        <v>43602</v>
      </c>
      <c r="N1087" s="10" t="str">
        <f>IFERROR(VLOOKUP(B1087,Retorno_da_RFB!$D$3:$I$6388,3,0),"")</f>
        <v>9027.80.99</v>
      </c>
      <c r="O1087" s="10" t="str">
        <f>IFERROR(VLOOKUP(B1087,Retorno_da_RFB!$D$3:$I$6388,4,0),"")</f>
        <v>Sistemas para integração de analisadores automáticos hematológicos de 110 testes por hora, que realizam contagem de diferencial de leucócitos, eritroblastos e reticulócitos para uso de diagnóstico in vitro em laboratórios clínicos, com preparador e corador de lâminas automatizado com capacidade para 120 lâminas por hora, formando uma linha de análise celular. </v>
      </c>
      <c r="P1087" s="12" t="str">
        <f>IFERROR(IF(N1087="","",IF(VLOOKUP(LEFT(N1087,10),'Universo_BK-BIT'!$A$5:$E$10005,2,0)="","X",VLOOKUP(LEFT(N1087,10),'Universo_BK-BIT'!$A$5:$E$10005,2,0))),"X")</f>
        <v>BK</v>
      </c>
      <c r="Q1087" s="12">
        <f>IFERROR(IF(P1087="X","",VLOOKUP(LEFT(N1087,10),'Universo_BK-BIT'!$A$5:$E$10005,3,0)),"")</f>
        <v>14</v>
      </c>
      <c r="R1087" s="14" t="e">
        <f t="shared" si="49"/>
        <v>#REF!</v>
      </c>
      <c r="S1087" s="14" t="str">
        <f t="shared" si="50"/>
        <v/>
      </c>
      <c r="T1087" s="14"/>
      <c r="U1087" s="14" t="str">
        <f ca="1">IFERROR(IF(P1087="X",IF(VLOOKUP(B1087,'Oficios_-_pend_criticas'!$C$3:$J$4739,5,0)="","",IF(VLOOKUP(B1087,'Oficios_-_pend_criticas'!$C$3:$J$4739,7,0)="",IF(TODAY()&gt;VLOOKUP(B1087,'Oficios_-_pend_criticas'!$C$3:$J$4739,5,0),"X",""),IF(VLOOKUP(B1087,'Oficios_-_pend_criticas'!$C$3:$J$4739,7,0)&gt;VLOOKUP(B1087,'Oficios_-_pend_criticas'!$C$3:$J$4739,5,0),"X",""))),""),"")</f>
        <v/>
      </c>
      <c r="V1087" s="14" t="str">
        <f ca="1">IFERROR(IF(Q1087=0,IF(VLOOKUP(B1087,'Oficios_-_pend_criticas'!$C$3:$J$4739,5,0)="","",IF(VLOOKUP(B1087,'Oficios_-_pend_criticas'!$C$3:$J$4739,7,0)="",IF(TODAY()&gt;VLOOKUP(B1087,'Oficios_-_pend_criticas'!$C$3:$J$4739,5,0),"X",""),IF(VLOOKUP(B1087,'Oficios_-_pend_criticas'!$C$3:$J$4739,7,0)&gt;VLOOKUP(B1087,'Oficios_-_pend_criticas'!$C$3:$J$4739,5,0),"X",""))),""),"")</f>
        <v/>
      </c>
      <c r="W1087" s="14" t="str">
        <f ca="1">IFERROR(IF(P1087&lt;&gt;"X",IF(Q1087&gt;0,IF(VLOOKUP(B1087,'Oficios_-_pend_criticas'!$C$4:$J$4739,5,0)="","",IF(VLOOKUP(B1087,'Oficios_-_pend_criticas'!$C$4:$J$4739,7,0)="",IF(TODAY()&gt;VLOOKUP(B1087,'Oficios_-_pend_criticas'!$C$4:$J$4739,5,0),"X",""),IF(VLOOKUP(B1087,'Oficios_-_pend_criticas'!$C$4:$J$4739,7,0)&gt;VLOOKUP(B1087,'Oficios_-_pend_criticas'!$C$4:$J$4739,5,0),"X",""))),""),""),"")</f>
        <v/>
      </c>
    </row>
    <row r="1088" spans="1:23" ht="38.25" hidden="1" customHeight="1" x14ac:dyDescent="0.25">
      <c r="A1088" s="9" t="str">
        <f t="shared" si="48"/>
        <v/>
      </c>
      <c r="B1088" s="24" t="s">
        <v>2581</v>
      </c>
      <c r="C1088" s="22" t="e">
        <f>IF(B1088="","",VLOOKUP(B1088,#REF!,6,0))</f>
        <v>#REF!</v>
      </c>
      <c r="D1088" s="20" t="e">
        <f>IF(B1088="","",VLOOKUP(B1088,#REF!,22,0))</f>
        <v>#REF!</v>
      </c>
      <c r="E1088" s="22" t="s">
        <v>2582</v>
      </c>
      <c r="F1088" s="20" t="s">
        <v>2487</v>
      </c>
      <c r="G1088" s="21">
        <v>43600</v>
      </c>
      <c r="H1088" s="14" t="str">
        <f>IFERROR(IF(VLOOKUP(B1088,'Oficios_-_pend_criticas'!$C$4:$D$4739,2,0)="","","X"),"")</f>
        <v/>
      </c>
      <c r="I1088" s="12"/>
      <c r="J1088" s="13"/>
      <c r="K1088" s="10"/>
      <c r="L1088" s="12" t="str">
        <f>IFERROR(VLOOKUP(B1088,Retorno_da_RFB!$D$3:$I$6388,5,0),"")</f>
        <v>072</v>
      </c>
      <c r="M1088" s="13">
        <f>IFERROR(VLOOKUP(B1088,Retorno_da_RFB!$D$3:$I$6388,6,0),"")</f>
        <v>43602</v>
      </c>
      <c r="N1088" s="10" t="str">
        <f>IFERROR(VLOOKUP(B1088,Retorno_da_RFB!$D$3:$I$6388,3,0),"")</f>
        <v>8427.10.90</v>
      </c>
      <c r="O1088" s="10" t="str">
        <f>IFERROR(VLOOKUP(B1088,Retorno_da_RFB!$D$3:$I$6388,4,0),"")</f>
        <v>Plataformas para trabalhos aéreos, com mastro extensível de acionamento elétrico, autopropulsadas sobre rodas, acionadas por motor elétrico alimentado por baterias recarregáveis do próprio equipamento, com ou sem deck extensível da plataforma, com altura máxima da plataforma igual ou superior a 3,45m, mas inferior ou igual a 6,02m e capacidade máxima de elevação de carga sobre a plataforma de 159kg ou 227kg ou 227kg com o deck extensível retraído.</v>
      </c>
      <c r="P1088" s="12" t="str">
        <f>IFERROR(IF(N1088="","",IF(VLOOKUP(LEFT(N1088,10),'Universo_BK-BIT'!$A$5:$E$10005,2,0)="","X",VLOOKUP(LEFT(N1088,10),'Universo_BK-BIT'!$A$5:$E$10005,2,0))),"X")</f>
        <v>BK</v>
      </c>
      <c r="Q1088" s="12">
        <f>IFERROR(IF(P1088="X","",VLOOKUP(LEFT(N1088,10),'Universo_BK-BIT'!$A$5:$E$10005,3,0)),"")</f>
        <v>14</v>
      </c>
      <c r="R1088" s="14" t="e">
        <f t="shared" si="49"/>
        <v>#REF!</v>
      </c>
      <c r="S1088" s="14" t="str">
        <f t="shared" si="50"/>
        <v/>
      </c>
      <c r="T1088" s="14"/>
      <c r="U1088" s="14" t="str">
        <f ca="1">IFERROR(IF(P1088="X",IF(VLOOKUP(B1088,'Oficios_-_pend_criticas'!$C$3:$J$4739,5,0)="","",IF(VLOOKUP(B1088,'Oficios_-_pend_criticas'!$C$3:$J$4739,7,0)="",IF(TODAY()&gt;VLOOKUP(B1088,'Oficios_-_pend_criticas'!$C$3:$J$4739,5,0),"X",""),IF(VLOOKUP(B1088,'Oficios_-_pend_criticas'!$C$3:$J$4739,7,0)&gt;VLOOKUP(B1088,'Oficios_-_pend_criticas'!$C$3:$J$4739,5,0),"X",""))),""),"")</f>
        <v/>
      </c>
      <c r="V1088" s="14" t="str">
        <f ca="1">IFERROR(IF(Q1088=0,IF(VLOOKUP(B1088,'Oficios_-_pend_criticas'!$C$3:$J$4739,5,0)="","",IF(VLOOKUP(B1088,'Oficios_-_pend_criticas'!$C$3:$J$4739,7,0)="",IF(TODAY()&gt;VLOOKUP(B1088,'Oficios_-_pend_criticas'!$C$3:$J$4739,5,0),"X",""),IF(VLOOKUP(B1088,'Oficios_-_pend_criticas'!$C$3:$J$4739,7,0)&gt;VLOOKUP(B1088,'Oficios_-_pend_criticas'!$C$3:$J$4739,5,0),"X",""))),""),"")</f>
        <v/>
      </c>
      <c r="W1088" s="14" t="str">
        <f ca="1">IFERROR(IF(P1088&lt;&gt;"X",IF(Q1088&gt;0,IF(VLOOKUP(B1088,'Oficios_-_pend_criticas'!$C$4:$J$4739,5,0)="","",IF(VLOOKUP(B1088,'Oficios_-_pend_criticas'!$C$4:$J$4739,7,0)="",IF(TODAY()&gt;VLOOKUP(B1088,'Oficios_-_pend_criticas'!$C$4:$J$4739,5,0),"X",""),IF(VLOOKUP(B1088,'Oficios_-_pend_criticas'!$C$4:$J$4739,7,0)&gt;VLOOKUP(B1088,'Oficios_-_pend_criticas'!$C$4:$J$4739,5,0),"X",""))),""),""),"")</f>
        <v/>
      </c>
    </row>
    <row r="1089" spans="1:23" ht="38.25" hidden="1" customHeight="1" x14ac:dyDescent="0.25">
      <c r="A1089" s="9" t="str">
        <f t="shared" si="48"/>
        <v/>
      </c>
      <c r="B1089" s="24" t="s">
        <v>2583</v>
      </c>
      <c r="C1089" s="22" t="e">
        <f>IF(B1089="","",VLOOKUP(B1089,#REF!,6,0))</f>
        <v>#REF!</v>
      </c>
      <c r="D1089" s="20" t="e">
        <f>IF(B1089="","",VLOOKUP(B1089,#REF!,22,0))</f>
        <v>#REF!</v>
      </c>
      <c r="E1089" s="22" t="s">
        <v>2584</v>
      </c>
      <c r="F1089" s="20" t="s">
        <v>2487</v>
      </c>
      <c r="G1089" s="21">
        <v>43600</v>
      </c>
      <c r="H1089" s="14" t="str">
        <f>IFERROR(IF(VLOOKUP(B1089,'Oficios_-_pend_criticas'!$C$4:$D$4739,2,0)="","","X"),"")</f>
        <v/>
      </c>
      <c r="I1089" s="12"/>
      <c r="J1089" s="13"/>
      <c r="K1089" s="10"/>
      <c r="L1089" s="12" t="str">
        <f>IFERROR(VLOOKUP(B1089,Retorno_da_RFB!$D$3:$I$6388,5,0),"")</f>
        <v>072</v>
      </c>
      <c r="M1089" s="13">
        <f>IFERROR(VLOOKUP(B1089,Retorno_da_RFB!$D$3:$I$6388,6,0),"")</f>
        <v>43602</v>
      </c>
      <c r="N1089" s="10" t="str">
        <f>IFERROR(VLOOKUP(B1089,Retorno_da_RFB!$D$3:$I$6388,3,0),"")</f>
        <v>9027.80.99</v>
      </c>
      <c r="O1089" s="10" t="str">
        <f>IFERROR(VLOOKUP(B1089,Retorno_da_RFB!$D$3:$I$6388,4,0),"")</f>
        <v>Sistemas para integração de analisadores automáticos hematológicos de 200 testes por hora, que realizam contagem de diferencial de leucócitos, eritroblastos e reticulócitos para uso de diagnóstico in vitro em laboratórios clínicos, com até dois preparadores e coradores de lâminas automatizados com capacidades individuais de 120 lâminas por hora, formando uma linha de análise celular.</v>
      </c>
      <c r="P1089" s="12" t="str">
        <f>IFERROR(IF(N1089="","",IF(VLOOKUP(LEFT(N1089,10),'Universo_BK-BIT'!$A$5:$E$10005,2,0)="","X",VLOOKUP(LEFT(N1089,10),'Universo_BK-BIT'!$A$5:$E$10005,2,0))),"X")</f>
        <v>BK</v>
      </c>
      <c r="Q1089" s="12">
        <f>IFERROR(IF(P1089="X","",VLOOKUP(LEFT(N1089,10),'Universo_BK-BIT'!$A$5:$E$10005,3,0)),"")</f>
        <v>14</v>
      </c>
      <c r="R1089" s="14" t="e">
        <f t="shared" si="49"/>
        <v>#REF!</v>
      </c>
      <c r="S1089" s="14" t="str">
        <f t="shared" si="50"/>
        <v/>
      </c>
      <c r="T1089" s="14"/>
      <c r="U1089" s="14" t="str">
        <f ca="1">IFERROR(IF(P1089="X",IF(VLOOKUP(B1089,'Oficios_-_pend_criticas'!$C$3:$J$4739,5,0)="","",IF(VLOOKUP(B1089,'Oficios_-_pend_criticas'!$C$3:$J$4739,7,0)="",IF(TODAY()&gt;VLOOKUP(B1089,'Oficios_-_pend_criticas'!$C$3:$J$4739,5,0),"X",""),IF(VLOOKUP(B1089,'Oficios_-_pend_criticas'!$C$3:$J$4739,7,0)&gt;VLOOKUP(B1089,'Oficios_-_pend_criticas'!$C$3:$J$4739,5,0),"X",""))),""),"")</f>
        <v/>
      </c>
      <c r="V1089" s="14" t="str">
        <f ca="1">IFERROR(IF(Q1089=0,IF(VLOOKUP(B1089,'Oficios_-_pend_criticas'!$C$3:$J$4739,5,0)="","",IF(VLOOKUP(B1089,'Oficios_-_pend_criticas'!$C$3:$J$4739,7,0)="",IF(TODAY()&gt;VLOOKUP(B1089,'Oficios_-_pend_criticas'!$C$3:$J$4739,5,0),"X",""),IF(VLOOKUP(B1089,'Oficios_-_pend_criticas'!$C$3:$J$4739,7,0)&gt;VLOOKUP(B1089,'Oficios_-_pend_criticas'!$C$3:$J$4739,5,0),"X",""))),""),"")</f>
        <v/>
      </c>
      <c r="W1089" s="14" t="str">
        <f ca="1">IFERROR(IF(P1089&lt;&gt;"X",IF(Q1089&gt;0,IF(VLOOKUP(B1089,'Oficios_-_pend_criticas'!$C$4:$J$4739,5,0)="","",IF(VLOOKUP(B1089,'Oficios_-_pend_criticas'!$C$4:$J$4739,7,0)="",IF(TODAY()&gt;VLOOKUP(B1089,'Oficios_-_pend_criticas'!$C$4:$J$4739,5,0),"X",""),IF(VLOOKUP(B1089,'Oficios_-_pend_criticas'!$C$4:$J$4739,7,0)&gt;VLOOKUP(B1089,'Oficios_-_pend_criticas'!$C$4:$J$4739,5,0),"X",""))),""),""),"")</f>
        <v/>
      </c>
    </row>
    <row r="1090" spans="1:23" ht="38.25" hidden="1" customHeight="1" x14ac:dyDescent="0.25">
      <c r="A1090" s="9" t="str">
        <f t="shared" si="48"/>
        <v/>
      </c>
      <c r="B1090" s="24" t="s">
        <v>2585</v>
      </c>
      <c r="C1090" s="22" t="e">
        <f>IF(B1090="","",VLOOKUP(B1090,#REF!,6,0))</f>
        <v>#REF!</v>
      </c>
      <c r="D1090" s="20" t="e">
        <f>IF(B1090="","",VLOOKUP(B1090,#REF!,22,0))</f>
        <v>#REF!</v>
      </c>
      <c r="E1090" s="22" t="s">
        <v>2586</v>
      </c>
      <c r="F1090" s="20" t="s">
        <v>2487</v>
      </c>
      <c r="G1090" s="21">
        <v>43600</v>
      </c>
      <c r="H1090" s="14" t="str">
        <f>IFERROR(IF(VLOOKUP(B1090,'Oficios_-_pend_criticas'!$C$4:$D$4739,2,0)="","","X"),"")</f>
        <v/>
      </c>
      <c r="I1090" s="12"/>
      <c r="J1090" s="13"/>
      <c r="K1090" s="10"/>
      <c r="L1090" s="12" t="str">
        <f>IFERROR(VLOOKUP(B1090,Retorno_da_RFB!$D$3:$I$6388,5,0),"")</f>
        <v>072</v>
      </c>
      <c r="M1090" s="13">
        <f>IFERROR(VLOOKUP(B1090,Retorno_da_RFB!$D$3:$I$6388,6,0),"")</f>
        <v>43602</v>
      </c>
      <c r="N1090" s="10" t="str">
        <f>IFERROR(VLOOKUP(B1090,Retorno_da_RFB!$D$3:$I$6388,3,0),"")</f>
        <v>8464.90.19</v>
      </c>
      <c r="O1090" s="10" t="str">
        <f>IFERROR(VLOOKUP(B1090,Retorno_da_RFB!$D$3:$I$6388,4,0),"")</f>
        <v>Máquinas de corte de vidro com disco diamantado com aresta de corte interna, para alta precisão em corte de vidro, ímãs, cerâmica, jóias, cristal de quartzo e outros materiais frágeis, faixa de trabalho: 90mm de diâmetro x 80mm de comprimento, velocidade de corte: 1 a 99mm/minuto ou 8 a 790mm/minuto, incremento mínimo: 0,001mm, espessura da fatia: 0,3 até 60mm, percurso transversal: 110mm, percurso longitudinal: 100mm, ângulo longitudinal: +/- 10°, elevação: 24mm, velocidade do eixo: 3.000rpm, corte em velocidade lenta: 2 até 20mm/minuto, intervalo para entrada lenta: 0 até 60mm, consumo de energia: 2kW, dimensões: 1.100 x 760 x 1.600mm.</v>
      </c>
      <c r="P1090" s="12" t="str">
        <f>IFERROR(IF(N1090="","",IF(VLOOKUP(LEFT(N1090,10),'Universo_BK-BIT'!$A$5:$E$10005,2,0)="","X",VLOOKUP(LEFT(N1090,10),'Universo_BK-BIT'!$A$5:$E$10005,2,0))),"X")</f>
        <v>BK</v>
      </c>
      <c r="Q1090" s="12">
        <f>IFERROR(IF(P1090="X","",VLOOKUP(LEFT(N1090,10),'Universo_BK-BIT'!$A$5:$E$10005,3,0)),"")</f>
        <v>14</v>
      </c>
      <c r="R1090" s="14" t="e">
        <f t="shared" si="49"/>
        <v>#REF!</v>
      </c>
      <c r="S1090" s="14" t="str">
        <f t="shared" si="50"/>
        <v/>
      </c>
      <c r="T1090" s="14"/>
      <c r="U1090" s="14" t="str">
        <f ca="1">IFERROR(IF(P1090="X",IF(VLOOKUP(B1090,'Oficios_-_pend_criticas'!$C$3:$J$4739,5,0)="","",IF(VLOOKUP(B1090,'Oficios_-_pend_criticas'!$C$3:$J$4739,7,0)="",IF(TODAY()&gt;VLOOKUP(B1090,'Oficios_-_pend_criticas'!$C$3:$J$4739,5,0),"X",""),IF(VLOOKUP(B1090,'Oficios_-_pend_criticas'!$C$3:$J$4739,7,0)&gt;VLOOKUP(B1090,'Oficios_-_pend_criticas'!$C$3:$J$4739,5,0),"X",""))),""),"")</f>
        <v/>
      </c>
      <c r="V1090" s="14" t="str">
        <f ca="1">IFERROR(IF(Q1090=0,IF(VLOOKUP(B1090,'Oficios_-_pend_criticas'!$C$3:$J$4739,5,0)="","",IF(VLOOKUP(B1090,'Oficios_-_pend_criticas'!$C$3:$J$4739,7,0)="",IF(TODAY()&gt;VLOOKUP(B1090,'Oficios_-_pend_criticas'!$C$3:$J$4739,5,0),"X",""),IF(VLOOKUP(B1090,'Oficios_-_pend_criticas'!$C$3:$J$4739,7,0)&gt;VLOOKUP(B1090,'Oficios_-_pend_criticas'!$C$3:$J$4739,5,0),"X",""))),""),"")</f>
        <v/>
      </c>
      <c r="W1090" s="14" t="str">
        <f ca="1">IFERROR(IF(P1090&lt;&gt;"X",IF(Q1090&gt;0,IF(VLOOKUP(B1090,'Oficios_-_pend_criticas'!$C$4:$J$4739,5,0)="","",IF(VLOOKUP(B1090,'Oficios_-_pend_criticas'!$C$4:$J$4739,7,0)="",IF(TODAY()&gt;VLOOKUP(B1090,'Oficios_-_pend_criticas'!$C$4:$J$4739,5,0),"X",""),IF(VLOOKUP(B1090,'Oficios_-_pend_criticas'!$C$4:$J$4739,7,0)&gt;VLOOKUP(B1090,'Oficios_-_pend_criticas'!$C$4:$J$4739,5,0),"X",""))),""),""),"")</f>
        <v/>
      </c>
    </row>
    <row r="1091" spans="1:23" ht="38.25" hidden="1" customHeight="1" x14ac:dyDescent="0.25">
      <c r="A1091" s="9" t="str">
        <f t="shared" ref="A1091:A1154" si="51">IF(COUNTIF(B:B,B1091)&gt;1,"X","")</f>
        <v/>
      </c>
      <c r="B1091" s="24" t="s">
        <v>2587</v>
      </c>
      <c r="C1091" s="22" t="e">
        <f>IF(B1091="","",VLOOKUP(B1091,#REF!,6,0))</f>
        <v>#REF!</v>
      </c>
      <c r="D1091" s="20" t="e">
        <f>IF(B1091="","",VLOOKUP(B1091,#REF!,22,0))</f>
        <v>#REF!</v>
      </c>
      <c r="E1091" s="22" t="s">
        <v>2588</v>
      </c>
      <c r="F1091" s="20" t="s">
        <v>2487</v>
      </c>
      <c r="G1091" s="21">
        <v>43600</v>
      </c>
      <c r="H1091" s="14" t="str">
        <f>IFERROR(IF(VLOOKUP(B1091,'Oficios_-_pend_criticas'!$C$4:$D$4739,2,0)="","","X"),"")</f>
        <v/>
      </c>
      <c r="I1091" s="12"/>
      <c r="J1091" s="13"/>
      <c r="K1091" s="10"/>
      <c r="L1091" s="12" t="str">
        <f>IFERROR(VLOOKUP(B1091,Retorno_da_RFB!$D$3:$I$6388,5,0),"")</f>
        <v>072</v>
      </c>
      <c r="M1091" s="13">
        <f>IFERROR(VLOOKUP(B1091,Retorno_da_RFB!$D$3:$I$6388,6,0),"")</f>
        <v>43602</v>
      </c>
      <c r="N1091" s="10" t="str">
        <f>IFERROR(VLOOKUP(B1091,Retorno_da_RFB!$D$3:$I$6388,3,0),"")</f>
        <v>8464.90.19</v>
      </c>
      <c r="O1091" s="10" t="str">
        <f>IFERROR(VLOOKUP(B1091,Retorno_da_RFB!$D$3:$I$6388,4,0),"")</f>
        <v>Máquinas de corte de vidro, controladas por comando numérico computadorizado (CNC), para corte de vidro óptico, cerâmica, quartzo, cristal, ímãs e outros materiais frágeis, disco de corte diamantado com aresta de corte externa, mesa de trabalho de 480 x 260mm, velocidade do eixo: 2.000rpm/3.000rpm, faixa de percurso do eixo X de 400mm, faixa de percurso do eixo Y de 180mm, faixa de percurso do eixo Z de 2.500mm, velocidade de movimentação do eixo X/Z por motores de passo: até 1.000mm/minuto, movimentação do eixo Y com programação automática, sistema de refrigeração, sistema de absorção de névoa, dimensões: 1.580 x 1.200 x 2.000mm</v>
      </c>
      <c r="P1091" s="12" t="str">
        <f>IFERROR(IF(N1091="","",IF(VLOOKUP(LEFT(N1091,10),'Universo_BK-BIT'!$A$5:$E$10005,2,0)="","X",VLOOKUP(LEFT(N1091,10),'Universo_BK-BIT'!$A$5:$E$10005,2,0))),"X")</f>
        <v>BK</v>
      </c>
      <c r="Q1091" s="12">
        <f>IFERROR(IF(P1091="X","",VLOOKUP(LEFT(N1091,10),'Universo_BK-BIT'!$A$5:$E$10005,3,0)),"")</f>
        <v>14</v>
      </c>
      <c r="R1091" s="14" t="e">
        <f t="shared" ref="R1091:R1154" si="52">IF(N1091="","",IF(LEFT(N1091,10)=LEFT(D1091,10),"","X"))</f>
        <v>#REF!</v>
      </c>
      <c r="S1091" s="14" t="str">
        <f t="shared" ref="S1091:S1154" si="53">IF(O1091="","",IF(LEN(O1091)&lt;=LEN(E1091)+2,IF(LEN(O1091)&gt;=LEN(E1091)-2,"","X"),"X"))</f>
        <v/>
      </c>
      <c r="T1091" s="14"/>
      <c r="U1091" s="14" t="str">
        <f ca="1">IFERROR(IF(P1091="X",IF(VLOOKUP(B1091,'Oficios_-_pend_criticas'!$C$3:$J$4739,5,0)="","",IF(VLOOKUP(B1091,'Oficios_-_pend_criticas'!$C$3:$J$4739,7,0)="",IF(TODAY()&gt;VLOOKUP(B1091,'Oficios_-_pend_criticas'!$C$3:$J$4739,5,0),"X",""),IF(VLOOKUP(B1091,'Oficios_-_pend_criticas'!$C$3:$J$4739,7,0)&gt;VLOOKUP(B1091,'Oficios_-_pend_criticas'!$C$3:$J$4739,5,0),"X",""))),""),"")</f>
        <v/>
      </c>
      <c r="V1091" s="14" t="str">
        <f ca="1">IFERROR(IF(Q1091=0,IF(VLOOKUP(B1091,'Oficios_-_pend_criticas'!$C$3:$J$4739,5,0)="","",IF(VLOOKUP(B1091,'Oficios_-_pend_criticas'!$C$3:$J$4739,7,0)="",IF(TODAY()&gt;VLOOKUP(B1091,'Oficios_-_pend_criticas'!$C$3:$J$4739,5,0),"X",""),IF(VLOOKUP(B1091,'Oficios_-_pend_criticas'!$C$3:$J$4739,7,0)&gt;VLOOKUP(B1091,'Oficios_-_pend_criticas'!$C$3:$J$4739,5,0),"X",""))),""),"")</f>
        <v/>
      </c>
      <c r="W1091" s="14" t="str">
        <f ca="1">IFERROR(IF(P1091&lt;&gt;"X",IF(Q1091&gt;0,IF(VLOOKUP(B1091,'Oficios_-_pend_criticas'!$C$4:$J$4739,5,0)="","",IF(VLOOKUP(B1091,'Oficios_-_pend_criticas'!$C$4:$J$4739,7,0)="",IF(TODAY()&gt;VLOOKUP(B1091,'Oficios_-_pend_criticas'!$C$4:$J$4739,5,0),"X",""),IF(VLOOKUP(B1091,'Oficios_-_pend_criticas'!$C$4:$J$4739,7,0)&gt;VLOOKUP(B1091,'Oficios_-_pend_criticas'!$C$4:$J$4739,5,0),"X",""))),""),""),"")</f>
        <v/>
      </c>
    </row>
    <row r="1092" spans="1:23" ht="38.25" hidden="1" customHeight="1" x14ac:dyDescent="0.25">
      <c r="A1092" s="9" t="str">
        <f t="shared" si="51"/>
        <v/>
      </c>
      <c r="B1092" s="24" t="s">
        <v>2589</v>
      </c>
      <c r="C1092" s="22" t="e">
        <f>IF(B1092="","",VLOOKUP(B1092,#REF!,6,0))</f>
        <v>#REF!</v>
      </c>
      <c r="D1092" s="20" t="e">
        <f>IF(B1092="","",VLOOKUP(B1092,#REF!,22,0))</f>
        <v>#REF!</v>
      </c>
      <c r="E1092" s="22" t="s">
        <v>2590</v>
      </c>
      <c r="F1092" s="20" t="s">
        <v>2487</v>
      </c>
      <c r="G1092" s="21">
        <v>43600</v>
      </c>
      <c r="H1092" s="14" t="str">
        <f>IFERROR(IF(VLOOKUP(B1092,'Oficios_-_pend_criticas'!$C$4:$D$4739,2,0)="","","X"),"")</f>
        <v/>
      </c>
      <c r="I1092" s="12"/>
      <c r="J1092" s="13"/>
      <c r="K1092" s="10"/>
      <c r="L1092" s="12" t="str">
        <f>IFERROR(VLOOKUP(B1092,Retorno_da_RFB!$D$3:$I$6388,5,0),"")</f>
        <v>072</v>
      </c>
      <c r="M1092" s="13">
        <f>IFERROR(VLOOKUP(B1092,Retorno_da_RFB!$D$3:$I$6388,6,0),"")</f>
        <v>43602</v>
      </c>
      <c r="N1092" s="10" t="str">
        <f>IFERROR(VLOOKUP(B1092,Retorno_da_RFB!$D$3:$I$6388,3,0),"")</f>
        <v>8462.21.00</v>
      </c>
      <c r="O1092" s="10" t="str">
        <f>IFERROR(VLOOKUP(B1092,Retorno_da_RFB!$D$3:$I$6388,4,0),"")</f>
        <v>Máquinas dobradeiras com comando numérico (CNC) com sistema de acionamento híbrido servo/hidráulico para dobrar chapas metálicas, com trocador automático de ferramentas (ATC), com magazine de ferramentas com capacidade de armazenar até 35 metros de ferramentas e braço robotizado para trocas de ferramentas rápidas e precisas, com compensação dinâmica, reativa e hidráulica da flecha de flexão e compensação automática da deflexão da estrutura lateral, comprimento máximo de dobra igual a 3.100mm, força de dobra igual ou superior a 1.500kN, curso do avental igual ou superior a 415mm, precisão do avental (eixo Y) de 0,004mm, com ferramental padrão.-</v>
      </c>
      <c r="P1092" s="12" t="str">
        <f>IFERROR(IF(N1092="","",IF(VLOOKUP(LEFT(N1092,10),'Universo_BK-BIT'!$A$5:$E$10005,2,0)="","X",VLOOKUP(LEFT(N1092,10),'Universo_BK-BIT'!$A$5:$E$10005,2,0))),"X")</f>
        <v>BK</v>
      </c>
      <c r="Q1092" s="12">
        <f>IFERROR(IF(P1092="X","",VLOOKUP(LEFT(N1092,10),'Universo_BK-BIT'!$A$5:$E$10005,3,0)),"")</f>
        <v>14</v>
      </c>
      <c r="R1092" s="14" t="e">
        <f t="shared" si="52"/>
        <v>#REF!</v>
      </c>
      <c r="S1092" s="14" t="str">
        <f t="shared" si="53"/>
        <v/>
      </c>
      <c r="T1092" s="14"/>
      <c r="U1092" s="14" t="str">
        <f ca="1">IFERROR(IF(P1092="X",IF(VLOOKUP(B1092,'Oficios_-_pend_criticas'!$C$3:$J$4739,5,0)="","",IF(VLOOKUP(B1092,'Oficios_-_pend_criticas'!$C$3:$J$4739,7,0)="",IF(TODAY()&gt;VLOOKUP(B1092,'Oficios_-_pend_criticas'!$C$3:$J$4739,5,0),"X",""),IF(VLOOKUP(B1092,'Oficios_-_pend_criticas'!$C$3:$J$4739,7,0)&gt;VLOOKUP(B1092,'Oficios_-_pend_criticas'!$C$3:$J$4739,5,0),"X",""))),""),"")</f>
        <v/>
      </c>
      <c r="V1092" s="14" t="str">
        <f ca="1">IFERROR(IF(Q1092=0,IF(VLOOKUP(B1092,'Oficios_-_pend_criticas'!$C$3:$J$4739,5,0)="","",IF(VLOOKUP(B1092,'Oficios_-_pend_criticas'!$C$3:$J$4739,7,0)="",IF(TODAY()&gt;VLOOKUP(B1092,'Oficios_-_pend_criticas'!$C$3:$J$4739,5,0),"X",""),IF(VLOOKUP(B1092,'Oficios_-_pend_criticas'!$C$3:$J$4739,7,0)&gt;VLOOKUP(B1092,'Oficios_-_pend_criticas'!$C$3:$J$4739,5,0),"X",""))),""),"")</f>
        <v/>
      </c>
      <c r="W1092" s="14" t="str">
        <f ca="1">IFERROR(IF(P1092&lt;&gt;"X",IF(Q1092&gt;0,IF(VLOOKUP(B1092,'Oficios_-_pend_criticas'!$C$4:$J$4739,5,0)="","",IF(VLOOKUP(B1092,'Oficios_-_pend_criticas'!$C$4:$J$4739,7,0)="",IF(TODAY()&gt;VLOOKUP(B1092,'Oficios_-_pend_criticas'!$C$4:$J$4739,5,0),"X",""),IF(VLOOKUP(B1092,'Oficios_-_pend_criticas'!$C$4:$J$4739,7,0)&gt;VLOOKUP(B1092,'Oficios_-_pend_criticas'!$C$4:$J$4739,5,0),"X",""))),""),""),"")</f>
        <v/>
      </c>
    </row>
    <row r="1093" spans="1:23" ht="38.25" hidden="1" customHeight="1" x14ac:dyDescent="0.25">
      <c r="A1093" s="9" t="str">
        <f t="shared" si="51"/>
        <v/>
      </c>
      <c r="B1093" s="24" t="s">
        <v>2591</v>
      </c>
      <c r="C1093" s="22" t="e">
        <f>IF(B1093="","",VLOOKUP(B1093,#REF!,6,0))</f>
        <v>#REF!</v>
      </c>
      <c r="D1093" s="20" t="e">
        <f>IF(B1093="","",VLOOKUP(B1093,#REF!,22,0))</f>
        <v>#REF!</v>
      </c>
      <c r="E1093" s="22" t="s">
        <v>2592</v>
      </c>
      <c r="F1093" s="20" t="s">
        <v>2487</v>
      </c>
      <c r="G1093" s="21">
        <v>43600</v>
      </c>
      <c r="H1093" s="14" t="str">
        <f>IFERROR(IF(VLOOKUP(B1093,'Oficios_-_pend_criticas'!$C$4:$D$4739,2,0)="","","X"),"")</f>
        <v/>
      </c>
      <c r="I1093" s="12"/>
      <c r="J1093" s="13"/>
      <c r="K1093" s="10"/>
      <c r="L1093" s="12" t="str">
        <f>IFERROR(VLOOKUP(B1093,Retorno_da_RFB!$D$3:$I$6388,5,0),"")</f>
        <v>072</v>
      </c>
      <c r="M1093" s="13">
        <f>IFERROR(VLOOKUP(B1093,Retorno_da_RFB!$D$3:$I$6388,6,0),"")</f>
        <v>43602</v>
      </c>
      <c r="N1093" s="10" t="str">
        <f>IFERROR(VLOOKUP(B1093,Retorno_da_RFB!$D$3:$I$6388,3,0),"")</f>
        <v>8457.10.00</v>
      </c>
      <c r="O1093" s="10" t="str">
        <f>IFERROR(VLOOKUP(B1093,Retorno_da_RFB!$D$3:$I$6388,4,0),"")</f>
        <v>Centros de usinagem vertical para metais, tipo portal, com comando numérico computadorizado (CNC), com estrutura em concreto polímero, com interpolação simultânea dos 5 eixos (X, Y, Z, A e C) para fresar, furar e roscar os 5 lados da peça com diâmetro máximo da peça de 650mm e diâmetro de círculo de colisão de 885mm , cursos do eixo X de 850mm, curso do eixo Y de 700mm e curso do eixo Z de 500mm, eixo A com inclinação de 230° (+91°/-139°), cabeçote fresador com rotação máxima de até 18.000rpm, com sistema de proteção contra colisão axial formado por  buchas de proteção deformáveis, com sistema de troca automática de ferramentas, com magazine independente e braço trocador com capacidade para 38 ferramentas e cone de fixação da ferramenta HSK A63, mesa rotativa giratória bi-apoiada, com dimensão de 650 x 540mm com capacidade de carga máxima de até 600kg e transportador de cavacos traseiro.-</v>
      </c>
      <c r="P1093" s="12" t="str">
        <f>IFERROR(IF(N1093="","",IF(VLOOKUP(LEFT(N1093,10),'Universo_BK-BIT'!$A$5:$E$10005,2,0)="","X",VLOOKUP(LEFT(N1093,10),'Universo_BK-BIT'!$A$5:$E$10005,2,0))),"X")</f>
        <v>BK</v>
      </c>
      <c r="Q1093" s="12">
        <f>IFERROR(IF(P1093="X","",VLOOKUP(LEFT(N1093,10),'Universo_BK-BIT'!$A$5:$E$10005,3,0)),"")</f>
        <v>14</v>
      </c>
      <c r="R1093" s="14" t="e">
        <f t="shared" si="52"/>
        <v>#REF!</v>
      </c>
      <c r="S1093" s="14" t="str">
        <f t="shared" si="53"/>
        <v/>
      </c>
      <c r="T1093" s="14"/>
      <c r="U1093" s="14" t="str">
        <f ca="1">IFERROR(IF(P1093="X",IF(VLOOKUP(B1093,'Oficios_-_pend_criticas'!$C$3:$J$4739,5,0)="","",IF(VLOOKUP(B1093,'Oficios_-_pend_criticas'!$C$3:$J$4739,7,0)="",IF(TODAY()&gt;VLOOKUP(B1093,'Oficios_-_pend_criticas'!$C$3:$J$4739,5,0),"X",""),IF(VLOOKUP(B1093,'Oficios_-_pend_criticas'!$C$3:$J$4739,7,0)&gt;VLOOKUP(B1093,'Oficios_-_pend_criticas'!$C$3:$J$4739,5,0),"X",""))),""),"")</f>
        <v/>
      </c>
      <c r="V1093" s="14" t="str">
        <f ca="1">IFERROR(IF(Q1093=0,IF(VLOOKUP(B1093,'Oficios_-_pend_criticas'!$C$3:$J$4739,5,0)="","",IF(VLOOKUP(B1093,'Oficios_-_pend_criticas'!$C$3:$J$4739,7,0)="",IF(TODAY()&gt;VLOOKUP(B1093,'Oficios_-_pend_criticas'!$C$3:$J$4739,5,0),"X",""),IF(VLOOKUP(B1093,'Oficios_-_pend_criticas'!$C$3:$J$4739,7,0)&gt;VLOOKUP(B1093,'Oficios_-_pend_criticas'!$C$3:$J$4739,5,0),"X",""))),""),"")</f>
        <v/>
      </c>
      <c r="W1093" s="14" t="str">
        <f ca="1">IFERROR(IF(P1093&lt;&gt;"X",IF(Q1093&gt;0,IF(VLOOKUP(B1093,'Oficios_-_pend_criticas'!$C$4:$J$4739,5,0)="","",IF(VLOOKUP(B1093,'Oficios_-_pend_criticas'!$C$4:$J$4739,7,0)="",IF(TODAY()&gt;VLOOKUP(B1093,'Oficios_-_pend_criticas'!$C$4:$J$4739,5,0),"X",""),IF(VLOOKUP(B1093,'Oficios_-_pend_criticas'!$C$4:$J$4739,7,0)&gt;VLOOKUP(B1093,'Oficios_-_pend_criticas'!$C$4:$J$4739,5,0),"X",""))),""),""),"")</f>
        <v/>
      </c>
    </row>
    <row r="1094" spans="1:23" ht="38.25" hidden="1" customHeight="1" x14ac:dyDescent="0.25">
      <c r="A1094" s="9" t="str">
        <f t="shared" si="51"/>
        <v/>
      </c>
      <c r="B1094" s="24" t="s">
        <v>2593</v>
      </c>
      <c r="C1094" s="22" t="e">
        <f>IF(B1094="","",VLOOKUP(B1094,#REF!,6,0))</f>
        <v>#REF!</v>
      </c>
      <c r="D1094" s="20" t="e">
        <f>IF(B1094="","",VLOOKUP(B1094,#REF!,22,0))</f>
        <v>#REF!</v>
      </c>
      <c r="E1094" s="22" t="s">
        <v>2594</v>
      </c>
      <c r="F1094" s="20" t="s">
        <v>2487</v>
      </c>
      <c r="G1094" s="21">
        <v>43600</v>
      </c>
      <c r="H1094" s="14" t="str">
        <f>IFERROR(IF(VLOOKUP(B1094,'Oficios_-_pend_criticas'!$C$4:$D$4739,2,0)="","","X"),"")</f>
        <v/>
      </c>
      <c r="I1094" s="12"/>
      <c r="J1094" s="13"/>
      <c r="K1094" s="10"/>
      <c r="L1094" s="12" t="str">
        <f>IFERROR(VLOOKUP(B1094,Retorno_da_RFB!$D$3:$I$6388,5,0),"")</f>
        <v>072</v>
      </c>
      <c r="M1094" s="13">
        <f>IFERROR(VLOOKUP(B1094,Retorno_da_RFB!$D$3:$I$6388,6,0),"")</f>
        <v>43602</v>
      </c>
      <c r="N1094" s="10" t="str">
        <f>IFERROR(VLOOKUP(B1094,Retorno_da_RFB!$D$3:$I$6388,3,0),"")</f>
        <v>8413.70.10</v>
      </c>
      <c r="O1094" s="10" t="str">
        <f>IFERROR(VLOOKUP(B1094,Retorno_da_RFB!$D$3:$I$6388,4,0),"")</f>
        <v>Eletrobombas submersíveis com rotor de fluxo misto ou axial, 1 estágio, instalação vertical, utilizadas para estações de bombeamento, drenagens, irrigações ou funções correlatas ao bombeamento de água, vazão máxima maior ou igual 550L/s, altura manométrica máxima maior ou igual a 6m, para instalação em tubo de descarga, corpo da bomba em ferro fundido cinzento, rotor em aço inox duplex, eixo em aço inox, motor submersível, grau de proteção IP68 conforme Norma IEC 60529,  trifásico, cabo elétrico ligado no motor, com cabo de içamento para montagem da eletrobomba no tubo de descarga.</v>
      </c>
      <c r="P1094" s="12" t="str">
        <f>IFERROR(IF(N1094="","",IF(VLOOKUP(LEFT(N1094,10),'Universo_BK-BIT'!$A$5:$E$10005,2,0)="","X",VLOOKUP(LEFT(N1094,10),'Universo_BK-BIT'!$A$5:$E$10005,2,0))),"X")</f>
        <v>BK</v>
      </c>
      <c r="Q1094" s="12">
        <f>IFERROR(IF(P1094="X","",VLOOKUP(LEFT(N1094,10),'Universo_BK-BIT'!$A$5:$E$10005,3,0)),"")</f>
        <v>14</v>
      </c>
      <c r="R1094" s="14" t="e">
        <f t="shared" si="52"/>
        <v>#REF!</v>
      </c>
      <c r="S1094" s="14" t="str">
        <f t="shared" si="53"/>
        <v/>
      </c>
      <c r="T1094" s="14"/>
      <c r="U1094" s="14" t="str">
        <f ca="1">IFERROR(IF(P1094="X",IF(VLOOKUP(B1094,'Oficios_-_pend_criticas'!$C$3:$J$4739,5,0)="","",IF(VLOOKUP(B1094,'Oficios_-_pend_criticas'!$C$3:$J$4739,7,0)="",IF(TODAY()&gt;VLOOKUP(B1094,'Oficios_-_pend_criticas'!$C$3:$J$4739,5,0),"X",""),IF(VLOOKUP(B1094,'Oficios_-_pend_criticas'!$C$3:$J$4739,7,0)&gt;VLOOKUP(B1094,'Oficios_-_pend_criticas'!$C$3:$J$4739,5,0),"X",""))),""),"")</f>
        <v/>
      </c>
      <c r="V1094" s="14" t="str">
        <f ca="1">IFERROR(IF(Q1094=0,IF(VLOOKUP(B1094,'Oficios_-_pend_criticas'!$C$3:$J$4739,5,0)="","",IF(VLOOKUP(B1094,'Oficios_-_pend_criticas'!$C$3:$J$4739,7,0)="",IF(TODAY()&gt;VLOOKUP(B1094,'Oficios_-_pend_criticas'!$C$3:$J$4739,5,0),"X",""),IF(VLOOKUP(B1094,'Oficios_-_pend_criticas'!$C$3:$J$4739,7,0)&gt;VLOOKUP(B1094,'Oficios_-_pend_criticas'!$C$3:$J$4739,5,0),"X",""))),""),"")</f>
        <v/>
      </c>
      <c r="W1094" s="14" t="str">
        <f ca="1">IFERROR(IF(P1094&lt;&gt;"X",IF(Q1094&gt;0,IF(VLOOKUP(B1094,'Oficios_-_pend_criticas'!$C$4:$J$4739,5,0)="","",IF(VLOOKUP(B1094,'Oficios_-_pend_criticas'!$C$4:$J$4739,7,0)="",IF(TODAY()&gt;VLOOKUP(B1094,'Oficios_-_pend_criticas'!$C$4:$J$4739,5,0),"X",""),IF(VLOOKUP(B1094,'Oficios_-_pend_criticas'!$C$4:$J$4739,7,0)&gt;VLOOKUP(B1094,'Oficios_-_pend_criticas'!$C$4:$J$4739,5,0),"X",""))),""),""),"")</f>
        <v/>
      </c>
    </row>
    <row r="1095" spans="1:23" ht="38.25" hidden="1" customHeight="1" x14ac:dyDescent="0.25">
      <c r="A1095" s="9" t="str">
        <f t="shared" si="51"/>
        <v/>
      </c>
      <c r="B1095" s="24" t="s">
        <v>2595</v>
      </c>
      <c r="C1095" s="22" t="e">
        <f>IF(B1095="","",VLOOKUP(B1095,#REF!,6,0))</f>
        <v>#REF!</v>
      </c>
      <c r="D1095" s="20" t="e">
        <f>IF(B1095="","",VLOOKUP(B1095,#REF!,22,0))</f>
        <v>#REF!</v>
      </c>
      <c r="E1095" s="22" t="s">
        <v>2596</v>
      </c>
      <c r="F1095" s="20" t="s">
        <v>2487</v>
      </c>
      <c r="G1095" s="21">
        <v>43600</v>
      </c>
      <c r="H1095" s="14" t="str">
        <f>IFERROR(IF(VLOOKUP(B1095,'Oficios_-_pend_criticas'!$C$4:$D$4739,2,0)="","","X"),"")</f>
        <v/>
      </c>
      <c r="I1095" s="12"/>
      <c r="J1095" s="13"/>
      <c r="K1095" s="10"/>
      <c r="L1095" s="12" t="str">
        <f>IFERROR(VLOOKUP(B1095,Retorno_da_RFB!$D$3:$I$6388,5,0),"")</f>
        <v>072</v>
      </c>
      <c r="M1095" s="13">
        <f>IFERROR(VLOOKUP(B1095,Retorno_da_RFB!$D$3:$I$6388,6,0),"")</f>
        <v>43602</v>
      </c>
      <c r="N1095" s="10" t="str">
        <f>IFERROR(VLOOKUP(B1095,Retorno_da_RFB!$D$3:$I$6388,3,0),"")</f>
        <v>8458.11.99</v>
      </c>
      <c r="O1095" s="10" t="str">
        <f>IFERROR(VLOOKUP(B1095,Retorno_da_RFB!$D$3:$I$6388,4,0),"")</f>
        <v>Centros de torneamento horizontal para usinagem de peças metálicas, com comando numérico computadorizado (CNC), com tela "touch screen" de 21,5" para tornear, furar, fresar e rosquear (inclusive fora de centro), com cursos dos eixos X, Y e Z iguais ou superiores a 480, +-100 e 1.200mm respectivamente todos com incremento mínimo de posicionamento de 0,001mm, eixo B com curso de 240° (-120° + 120°) e eixo C com curso de 360° e incremento mínimo de indexação de 0,001°, máquina com capacidade de interpolação simultâneo de 3 eixos (X, Y e Z ) "spindle" de fresamento com motor integral de 12.000rpm ou superior e potência igual ou superior a 12kW  e com troca automática de ferramentas e magazine frontal para 24 ou mais ferramentas, dotado de torre inferior com 12 ou mais posições com ferramentas rotativas, e potência do motor de acionamento das ferramentas igual ou superior a 7,5kW, fuso principal com rotação de 4.000rpm ou superior, fuso secundário com rotação de 4.000rpm ou superior, com controle de dilatação térmica inteligente com guias lineares de rolos nos eixos X, Y, Z lubrificadas automaticamente a graxa.</v>
      </c>
      <c r="P1095" s="12" t="str">
        <f>IFERROR(IF(N1095="","",IF(VLOOKUP(LEFT(N1095,10),'Universo_BK-BIT'!$A$5:$E$10005,2,0)="","X",VLOOKUP(LEFT(N1095,10),'Universo_BK-BIT'!$A$5:$E$10005,2,0))),"X")</f>
        <v>BK</v>
      </c>
      <c r="Q1095" s="12">
        <f>IFERROR(IF(P1095="X","",VLOOKUP(LEFT(N1095,10),'Universo_BK-BIT'!$A$5:$E$10005,3,0)),"")</f>
        <v>14</v>
      </c>
      <c r="R1095" s="14" t="e">
        <f t="shared" si="52"/>
        <v>#REF!</v>
      </c>
      <c r="S1095" s="14" t="str">
        <f t="shared" si="53"/>
        <v/>
      </c>
      <c r="T1095" s="14"/>
      <c r="U1095" s="14" t="str">
        <f ca="1">IFERROR(IF(P1095="X",IF(VLOOKUP(B1095,'Oficios_-_pend_criticas'!$C$3:$J$4739,5,0)="","",IF(VLOOKUP(B1095,'Oficios_-_pend_criticas'!$C$3:$J$4739,7,0)="",IF(TODAY()&gt;VLOOKUP(B1095,'Oficios_-_pend_criticas'!$C$3:$J$4739,5,0),"X",""),IF(VLOOKUP(B1095,'Oficios_-_pend_criticas'!$C$3:$J$4739,7,0)&gt;VLOOKUP(B1095,'Oficios_-_pend_criticas'!$C$3:$J$4739,5,0),"X",""))),""),"")</f>
        <v/>
      </c>
      <c r="V1095" s="14" t="str">
        <f ca="1">IFERROR(IF(Q1095=0,IF(VLOOKUP(B1095,'Oficios_-_pend_criticas'!$C$3:$J$4739,5,0)="","",IF(VLOOKUP(B1095,'Oficios_-_pend_criticas'!$C$3:$J$4739,7,0)="",IF(TODAY()&gt;VLOOKUP(B1095,'Oficios_-_pend_criticas'!$C$3:$J$4739,5,0),"X",""),IF(VLOOKUP(B1095,'Oficios_-_pend_criticas'!$C$3:$J$4739,7,0)&gt;VLOOKUP(B1095,'Oficios_-_pend_criticas'!$C$3:$J$4739,5,0),"X",""))),""),"")</f>
        <v/>
      </c>
      <c r="W1095" s="14" t="str">
        <f ca="1">IFERROR(IF(P1095&lt;&gt;"X",IF(Q1095&gt;0,IF(VLOOKUP(B1095,'Oficios_-_pend_criticas'!$C$4:$J$4739,5,0)="","",IF(VLOOKUP(B1095,'Oficios_-_pend_criticas'!$C$4:$J$4739,7,0)="",IF(TODAY()&gt;VLOOKUP(B1095,'Oficios_-_pend_criticas'!$C$4:$J$4739,5,0),"X",""),IF(VLOOKUP(B1095,'Oficios_-_pend_criticas'!$C$4:$J$4739,7,0)&gt;VLOOKUP(B1095,'Oficios_-_pend_criticas'!$C$4:$J$4739,5,0),"X",""))),""),""),"")</f>
        <v/>
      </c>
    </row>
    <row r="1096" spans="1:23" ht="38.25" hidden="1" customHeight="1" x14ac:dyDescent="0.25">
      <c r="A1096" s="9" t="str">
        <f t="shared" si="51"/>
        <v/>
      </c>
      <c r="B1096" s="24" t="s">
        <v>2597</v>
      </c>
      <c r="C1096" s="22" t="e">
        <f>IF(B1096="","",VLOOKUP(B1096,#REF!,6,0))</f>
        <v>#REF!</v>
      </c>
      <c r="D1096" s="20" t="e">
        <f>IF(B1096="","",VLOOKUP(B1096,#REF!,22,0))</f>
        <v>#REF!</v>
      </c>
      <c r="E1096" s="22" t="s">
        <v>2598</v>
      </c>
      <c r="F1096" s="20" t="s">
        <v>2487</v>
      </c>
      <c r="G1096" s="21">
        <v>43600</v>
      </c>
      <c r="H1096" s="14" t="str">
        <f>IFERROR(IF(VLOOKUP(B1096,'Oficios_-_pend_criticas'!$C$4:$D$4739,2,0)="","","X"),"")</f>
        <v/>
      </c>
      <c r="I1096" s="12"/>
      <c r="J1096" s="13"/>
      <c r="K1096" s="10"/>
      <c r="L1096" s="12" t="str">
        <f>IFERROR(VLOOKUP(B1096,Retorno_da_RFB!$D$3:$I$6388,5,0),"")</f>
        <v>072</v>
      </c>
      <c r="M1096" s="13">
        <f>IFERROR(VLOOKUP(B1096,Retorno_da_RFB!$D$3:$I$6388,6,0),"")</f>
        <v>43602</v>
      </c>
      <c r="N1096" s="10" t="str">
        <f>IFERROR(VLOOKUP(B1096,Retorno_da_RFB!$D$3:$I$6388,3,0),"")</f>
        <v>8529.90.20</v>
      </c>
      <c r="O1096" s="10" t="str">
        <f>IFERROR(VLOOKUP(B1096,Retorno_da_RFB!$D$3:$I$6388,4,0),"")</f>
        <v>Suportes ergonômicos para apoio e movimentação de equipamentos e aparelhos eletrônicos, com capacidade de até 15,9kg dotado de rodízios para movimentação e sistema de travamento.</v>
      </c>
      <c r="P1096" s="12" t="str">
        <f>IFERROR(IF(N1096="","",IF(VLOOKUP(LEFT(N1096,10),'Universo_BK-BIT'!$A$5:$E$10005,2,0)="","X",VLOOKUP(LEFT(N1096,10),'Universo_BK-BIT'!$A$5:$E$10005,2,0))),"X")</f>
        <v>BIT</v>
      </c>
      <c r="Q1096" s="12">
        <f>IFERROR(IF(P1096="X","",VLOOKUP(LEFT(N1096,10),'Universo_BK-BIT'!$A$5:$E$10005,3,0)),"")</f>
        <v>12</v>
      </c>
      <c r="R1096" s="14" t="e">
        <f t="shared" si="52"/>
        <v>#REF!</v>
      </c>
      <c r="S1096" s="14" t="str">
        <f t="shared" si="53"/>
        <v/>
      </c>
      <c r="T1096" s="14"/>
      <c r="U1096" s="14" t="str">
        <f ca="1">IFERROR(IF(P1096="X",IF(VLOOKUP(B1096,'Oficios_-_pend_criticas'!$C$3:$J$4739,5,0)="","",IF(VLOOKUP(B1096,'Oficios_-_pend_criticas'!$C$3:$J$4739,7,0)="",IF(TODAY()&gt;VLOOKUP(B1096,'Oficios_-_pend_criticas'!$C$3:$J$4739,5,0),"X",""),IF(VLOOKUP(B1096,'Oficios_-_pend_criticas'!$C$3:$J$4739,7,0)&gt;VLOOKUP(B1096,'Oficios_-_pend_criticas'!$C$3:$J$4739,5,0),"X",""))),""),"")</f>
        <v/>
      </c>
      <c r="V1096" s="14" t="str">
        <f ca="1">IFERROR(IF(Q1096=0,IF(VLOOKUP(B1096,'Oficios_-_pend_criticas'!$C$3:$J$4739,5,0)="","",IF(VLOOKUP(B1096,'Oficios_-_pend_criticas'!$C$3:$J$4739,7,0)="",IF(TODAY()&gt;VLOOKUP(B1096,'Oficios_-_pend_criticas'!$C$3:$J$4739,5,0),"X",""),IF(VLOOKUP(B1096,'Oficios_-_pend_criticas'!$C$3:$J$4739,7,0)&gt;VLOOKUP(B1096,'Oficios_-_pend_criticas'!$C$3:$J$4739,5,0),"X",""))),""),"")</f>
        <v/>
      </c>
      <c r="W1096" s="14" t="str">
        <f ca="1">IFERROR(IF(P1096&lt;&gt;"X",IF(Q1096&gt;0,IF(VLOOKUP(B1096,'Oficios_-_pend_criticas'!$C$4:$J$4739,5,0)="","",IF(VLOOKUP(B1096,'Oficios_-_pend_criticas'!$C$4:$J$4739,7,0)="",IF(TODAY()&gt;VLOOKUP(B1096,'Oficios_-_pend_criticas'!$C$4:$J$4739,5,0),"X",""),IF(VLOOKUP(B1096,'Oficios_-_pend_criticas'!$C$4:$J$4739,7,0)&gt;VLOOKUP(B1096,'Oficios_-_pend_criticas'!$C$4:$J$4739,5,0),"X",""))),""),""),"")</f>
        <v/>
      </c>
    </row>
    <row r="1097" spans="1:23" ht="38.25" hidden="1" customHeight="1" x14ac:dyDescent="0.25">
      <c r="A1097" s="9" t="str">
        <f t="shared" si="51"/>
        <v/>
      </c>
      <c r="B1097" s="24" t="s">
        <v>2599</v>
      </c>
      <c r="C1097" s="22" t="e">
        <f>IF(B1097="","",VLOOKUP(B1097,#REF!,6,0))</f>
        <v>#REF!</v>
      </c>
      <c r="D1097" s="20" t="e">
        <f>IF(B1097="","",VLOOKUP(B1097,#REF!,22,0))</f>
        <v>#REF!</v>
      </c>
      <c r="E1097" s="22" t="s">
        <v>2600</v>
      </c>
      <c r="F1097" s="20" t="s">
        <v>2487</v>
      </c>
      <c r="G1097" s="21">
        <v>43600</v>
      </c>
      <c r="H1097" s="14" t="str">
        <f>IFERROR(IF(VLOOKUP(B1097,'Oficios_-_pend_criticas'!$C$4:$D$4739,2,0)="","","X"),"")</f>
        <v/>
      </c>
      <c r="I1097" s="12"/>
      <c r="J1097" s="13"/>
      <c r="K1097" s="10"/>
      <c r="L1097" s="12" t="str">
        <f>IFERROR(VLOOKUP(B1097,Retorno_da_RFB!$D$3:$I$6388,5,0),"")</f>
        <v>072</v>
      </c>
      <c r="M1097" s="13">
        <f>IFERROR(VLOOKUP(B1097,Retorno_da_RFB!$D$3:$I$6388,6,0),"")</f>
        <v>43602</v>
      </c>
      <c r="N1097" s="10" t="str">
        <f>IFERROR(VLOOKUP(B1097,Retorno_da_RFB!$D$3:$I$6388,3,0),"")</f>
        <v>8466.93.40</v>
      </c>
      <c r="O1097" s="10" t="str">
        <f>IFERROR(VLOOKUP(B1097,Retorno_da_RFB!$D$3:$I$6388,4,0),"")</f>
        <v>Ferramentas de corte de carboneto de tungstênio (diâmetro 4mm e comprimento 8.3mm), comercialmente denominadas rosetas, usadas no tambor rotativo de máquinas cortadoras de pisos, em pequena escala, equipadas com 8 pontas de carboneto de tungstênio para aplicação de fresamento, remoção ou reciclagem de pisos e superfícies com concreto / epóxi.</v>
      </c>
      <c r="P1097" s="12" t="str">
        <f>IFERROR(IF(N1097="","",IF(VLOOKUP(LEFT(N1097,10),'Universo_BK-BIT'!$A$5:$E$10005,2,0)="","X",VLOOKUP(LEFT(N1097,10),'Universo_BK-BIT'!$A$5:$E$10005,2,0))),"X")</f>
        <v>BK</v>
      </c>
      <c r="Q1097" s="12">
        <f>IFERROR(IF(P1097="X","",VLOOKUP(LEFT(N1097,10),'Universo_BK-BIT'!$A$5:$E$10005,3,0)),"")</f>
        <v>14</v>
      </c>
      <c r="R1097" s="14" t="e">
        <f t="shared" si="52"/>
        <v>#REF!</v>
      </c>
      <c r="S1097" s="14" t="str">
        <f t="shared" si="53"/>
        <v/>
      </c>
      <c r="T1097" s="14"/>
      <c r="U1097" s="14" t="str">
        <f ca="1">IFERROR(IF(P1097="X",IF(VLOOKUP(B1097,'Oficios_-_pend_criticas'!$C$3:$J$4739,5,0)="","",IF(VLOOKUP(B1097,'Oficios_-_pend_criticas'!$C$3:$J$4739,7,0)="",IF(TODAY()&gt;VLOOKUP(B1097,'Oficios_-_pend_criticas'!$C$3:$J$4739,5,0),"X",""),IF(VLOOKUP(B1097,'Oficios_-_pend_criticas'!$C$3:$J$4739,7,0)&gt;VLOOKUP(B1097,'Oficios_-_pend_criticas'!$C$3:$J$4739,5,0),"X",""))),""),"")</f>
        <v/>
      </c>
      <c r="V1097" s="14" t="str">
        <f ca="1">IFERROR(IF(Q1097=0,IF(VLOOKUP(B1097,'Oficios_-_pend_criticas'!$C$3:$J$4739,5,0)="","",IF(VLOOKUP(B1097,'Oficios_-_pend_criticas'!$C$3:$J$4739,7,0)="",IF(TODAY()&gt;VLOOKUP(B1097,'Oficios_-_pend_criticas'!$C$3:$J$4739,5,0),"X",""),IF(VLOOKUP(B1097,'Oficios_-_pend_criticas'!$C$3:$J$4739,7,0)&gt;VLOOKUP(B1097,'Oficios_-_pend_criticas'!$C$3:$J$4739,5,0),"X",""))),""),"")</f>
        <v/>
      </c>
      <c r="W1097" s="14" t="str">
        <f ca="1">IFERROR(IF(P1097&lt;&gt;"X",IF(Q1097&gt;0,IF(VLOOKUP(B1097,'Oficios_-_pend_criticas'!$C$4:$J$4739,5,0)="","",IF(VLOOKUP(B1097,'Oficios_-_pend_criticas'!$C$4:$J$4739,7,0)="",IF(TODAY()&gt;VLOOKUP(B1097,'Oficios_-_pend_criticas'!$C$4:$J$4739,5,0),"X",""),IF(VLOOKUP(B1097,'Oficios_-_pend_criticas'!$C$4:$J$4739,7,0)&gt;VLOOKUP(B1097,'Oficios_-_pend_criticas'!$C$4:$J$4739,5,0),"X",""))),""),""),"")</f>
        <v/>
      </c>
    </row>
    <row r="1098" spans="1:23" ht="38.25" hidden="1" customHeight="1" x14ac:dyDescent="0.25">
      <c r="A1098" s="9" t="str">
        <f t="shared" si="51"/>
        <v/>
      </c>
      <c r="B1098" s="24" t="s">
        <v>2602</v>
      </c>
      <c r="C1098" s="22" t="e">
        <f>IF(B1098="","",VLOOKUP(B1098,#REF!,6,0))</f>
        <v>#REF!</v>
      </c>
      <c r="D1098" s="20" t="e">
        <f>IF(B1098="","",VLOOKUP(B1098,#REF!,22,0))</f>
        <v>#REF!</v>
      </c>
      <c r="E1098" s="22" t="s">
        <v>2603</v>
      </c>
      <c r="F1098" s="20" t="s">
        <v>2487</v>
      </c>
      <c r="G1098" s="21">
        <v>43600</v>
      </c>
      <c r="H1098" s="14" t="str">
        <f>IFERROR(IF(VLOOKUP(B1098,'Oficios_-_pend_criticas'!$C$4:$D$4739,2,0)="","","X"),"")</f>
        <v/>
      </c>
      <c r="I1098" s="12"/>
      <c r="J1098" s="13"/>
      <c r="K1098" s="10"/>
      <c r="L1098" s="12" t="str">
        <f>IFERROR(VLOOKUP(B1098,Retorno_da_RFB!$D$3:$I$6388,5,0),"")</f>
        <v>072</v>
      </c>
      <c r="M1098" s="13">
        <f>IFERROR(VLOOKUP(B1098,Retorno_da_RFB!$D$3:$I$6388,6,0),"")</f>
        <v>43602</v>
      </c>
      <c r="N1098" s="10" t="str">
        <f>IFERROR(VLOOKUP(B1098,Retorno_da_RFB!$D$3:$I$6388,3,0),"")</f>
        <v>8479.89.99</v>
      </c>
      <c r="O1098" s="10" t="str">
        <f>IFERROR(VLOOKUP(B1098,Retorno_da_RFB!$D$3:$I$6388,4,0),"")</f>
        <v>Máquinas de fusão de fibra óptica utilizadas para execução de redes “Banda Larga”, redes “backbones”,e instalação de FTTh, FTTx e LAN, para emenda com alinhamento núcleo a núcleo por 04 motores, 2 em X e 2 em Y, tempo de fusão de 7 segundos e tempo de aquecimento de tubo em 26 segundos, com 40 modos de emenda, com monitor colorido de LCD de 4.3”, alinhamento por meio de 2 câmeras CMOS, “Complementary Metal Oxide Semicondutor”, com zoom e ampliação para o display de 250 vezes em X ou 250 vezes em Y, ou de 125 vezes em X e Y simultaneamente, sistemas de observação simultânea dos eixos X e Y, com entrada e interface USB para comunicação com PC, bateria para 220 ciclos e no mínimo 4.400mAh, eletrodo para 4.000 emendas ou descargas de arco e memória interna para 4.000 registros, temperatura de operação de -10°C a +50°C e umidade relativa de 0% a 95%, proteção contra ventos de até 15m por segundo,  com adaptador de alimentação CA (Corrente Alternada) bivolt 100~240(50/60Hz) e saída 11 ~13,5vcc (corrente contínua), “holders” para fibra 3 em 1 com possibilidade de utilização em fibras nuas, cabos “drop” e cordão de manobra.</v>
      </c>
      <c r="P1098" s="12" t="str">
        <f>IFERROR(IF(N1098="","",IF(VLOOKUP(LEFT(N1098,10),'Universo_BK-BIT'!$A$5:$E$10005,2,0)="","X",VLOOKUP(LEFT(N1098,10),'Universo_BK-BIT'!$A$5:$E$10005,2,0))),"X")</f>
        <v>BK</v>
      </c>
      <c r="Q1098" s="12">
        <f>IFERROR(IF(P1098="X","",VLOOKUP(LEFT(N1098,10),'Universo_BK-BIT'!$A$5:$E$10005,3,0)),"")</f>
        <v>14</v>
      </c>
      <c r="R1098" s="14" t="e">
        <f t="shared" si="52"/>
        <v>#REF!</v>
      </c>
      <c r="S1098" s="14" t="str">
        <f t="shared" si="53"/>
        <v/>
      </c>
      <c r="T1098" s="14"/>
      <c r="U1098" s="14" t="str">
        <f ca="1">IFERROR(IF(P1098="X",IF(VLOOKUP(B1098,'Oficios_-_pend_criticas'!$C$3:$J$4739,5,0)="","",IF(VLOOKUP(B1098,'Oficios_-_pend_criticas'!$C$3:$J$4739,7,0)="",IF(TODAY()&gt;VLOOKUP(B1098,'Oficios_-_pend_criticas'!$C$3:$J$4739,5,0),"X",""),IF(VLOOKUP(B1098,'Oficios_-_pend_criticas'!$C$3:$J$4739,7,0)&gt;VLOOKUP(B1098,'Oficios_-_pend_criticas'!$C$3:$J$4739,5,0),"X",""))),""),"")</f>
        <v/>
      </c>
      <c r="V1098" s="14" t="str">
        <f ca="1">IFERROR(IF(Q1098=0,IF(VLOOKUP(B1098,'Oficios_-_pend_criticas'!$C$3:$J$4739,5,0)="","",IF(VLOOKUP(B1098,'Oficios_-_pend_criticas'!$C$3:$J$4739,7,0)="",IF(TODAY()&gt;VLOOKUP(B1098,'Oficios_-_pend_criticas'!$C$3:$J$4739,5,0),"X",""),IF(VLOOKUP(B1098,'Oficios_-_pend_criticas'!$C$3:$J$4739,7,0)&gt;VLOOKUP(B1098,'Oficios_-_pend_criticas'!$C$3:$J$4739,5,0),"X",""))),""),"")</f>
        <v/>
      </c>
      <c r="W1098" s="14" t="str">
        <f ca="1">IFERROR(IF(P1098&lt;&gt;"X",IF(Q1098&gt;0,IF(VLOOKUP(B1098,'Oficios_-_pend_criticas'!$C$4:$J$4739,5,0)="","",IF(VLOOKUP(B1098,'Oficios_-_pend_criticas'!$C$4:$J$4739,7,0)="",IF(TODAY()&gt;VLOOKUP(B1098,'Oficios_-_pend_criticas'!$C$4:$J$4739,5,0),"X",""),IF(VLOOKUP(B1098,'Oficios_-_pend_criticas'!$C$4:$J$4739,7,0)&gt;VLOOKUP(B1098,'Oficios_-_pend_criticas'!$C$4:$J$4739,5,0),"X",""))),""),""),"")</f>
        <v/>
      </c>
    </row>
    <row r="1099" spans="1:23" ht="38.25" hidden="1" customHeight="1" x14ac:dyDescent="0.25">
      <c r="A1099" s="9" t="str">
        <f t="shared" si="51"/>
        <v/>
      </c>
      <c r="B1099" s="24" t="s">
        <v>2604</v>
      </c>
      <c r="C1099" s="22" t="e">
        <f>IF(B1099="","",VLOOKUP(B1099,#REF!,6,0))</f>
        <v>#REF!</v>
      </c>
      <c r="D1099" s="20" t="e">
        <f>IF(B1099="","",VLOOKUP(B1099,#REF!,22,0))</f>
        <v>#REF!</v>
      </c>
      <c r="E1099" s="22" t="s">
        <v>2605</v>
      </c>
      <c r="F1099" s="20" t="s">
        <v>2487</v>
      </c>
      <c r="G1099" s="21">
        <v>43600</v>
      </c>
      <c r="H1099" s="14" t="str">
        <f>IFERROR(IF(VLOOKUP(B1099,'Oficios_-_pend_criticas'!$C$4:$D$4739,2,0)="","","X"),"")</f>
        <v/>
      </c>
      <c r="I1099" s="12"/>
      <c r="J1099" s="13"/>
      <c r="K1099" s="10"/>
      <c r="L1099" s="12" t="str">
        <f>IFERROR(VLOOKUP(B1099,Retorno_da_RFB!$D$3:$I$6388,5,0),"")</f>
        <v>072</v>
      </c>
      <c r="M1099" s="13">
        <f>IFERROR(VLOOKUP(B1099,Retorno_da_RFB!$D$3:$I$6388,6,0),"")</f>
        <v>43602</v>
      </c>
      <c r="N1099" s="10" t="str">
        <f>IFERROR(VLOOKUP(B1099,Retorno_da_RFB!$D$3:$I$6388,3,0),"")</f>
        <v>8462.99.90</v>
      </c>
      <c r="O1099" s="10" t="str">
        <f>IFERROR(VLOOKUP(B1099,Retorno_da_RFB!$D$3:$I$6388,4,0),"")</f>
        <v>Prensas mecânicas com dupla ação, para fabricação de copos de latas de alumínio para envazamento de bebidas carbonatadas, com força máxima de 150t, velocidade igual ou superior a 100 golpes/min e capacidade de produção igual ou superior a 1.860 copos/min.</v>
      </c>
      <c r="P1099" s="12" t="str">
        <f>IFERROR(IF(N1099="","",IF(VLOOKUP(LEFT(N1099,10),'Universo_BK-BIT'!$A$5:$E$10005,2,0)="","X",VLOOKUP(LEFT(N1099,10),'Universo_BK-BIT'!$A$5:$E$10005,2,0))),"X")</f>
        <v>BK</v>
      </c>
      <c r="Q1099" s="12">
        <f>IFERROR(IF(P1099="X","",VLOOKUP(LEFT(N1099,10),'Universo_BK-BIT'!$A$5:$E$10005,3,0)),"")</f>
        <v>14</v>
      </c>
      <c r="R1099" s="14" t="e">
        <f t="shared" si="52"/>
        <v>#REF!</v>
      </c>
      <c r="S1099" s="14" t="str">
        <f t="shared" si="53"/>
        <v>X</v>
      </c>
      <c r="T1099" s="14"/>
      <c r="U1099" s="14" t="str">
        <f ca="1">IFERROR(IF(P1099="X",IF(VLOOKUP(B1099,'Oficios_-_pend_criticas'!$C$3:$J$4739,5,0)="","",IF(VLOOKUP(B1099,'Oficios_-_pend_criticas'!$C$3:$J$4739,7,0)="",IF(TODAY()&gt;VLOOKUP(B1099,'Oficios_-_pend_criticas'!$C$3:$J$4739,5,0),"X",""),IF(VLOOKUP(B1099,'Oficios_-_pend_criticas'!$C$3:$J$4739,7,0)&gt;VLOOKUP(B1099,'Oficios_-_pend_criticas'!$C$3:$J$4739,5,0),"X",""))),""),"")</f>
        <v/>
      </c>
      <c r="V1099" s="14" t="str">
        <f ca="1">IFERROR(IF(Q1099=0,IF(VLOOKUP(B1099,'Oficios_-_pend_criticas'!$C$3:$J$4739,5,0)="","",IF(VLOOKUP(B1099,'Oficios_-_pend_criticas'!$C$3:$J$4739,7,0)="",IF(TODAY()&gt;VLOOKUP(B1099,'Oficios_-_pend_criticas'!$C$3:$J$4739,5,0),"X",""),IF(VLOOKUP(B1099,'Oficios_-_pend_criticas'!$C$3:$J$4739,7,0)&gt;VLOOKUP(B1099,'Oficios_-_pend_criticas'!$C$3:$J$4739,5,0),"X",""))),""),"")</f>
        <v/>
      </c>
      <c r="W1099" s="14" t="str">
        <f ca="1">IFERROR(IF(P1099&lt;&gt;"X",IF(Q1099&gt;0,IF(VLOOKUP(B1099,'Oficios_-_pend_criticas'!$C$4:$J$4739,5,0)="","",IF(VLOOKUP(B1099,'Oficios_-_pend_criticas'!$C$4:$J$4739,7,0)="",IF(TODAY()&gt;VLOOKUP(B1099,'Oficios_-_pend_criticas'!$C$4:$J$4739,5,0),"X",""),IF(VLOOKUP(B1099,'Oficios_-_pend_criticas'!$C$4:$J$4739,7,0)&gt;VLOOKUP(B1099,'Oficios_-_pend_criticas'!$C$4:$J$4739,5,0),"X",""))),""),""),"")</f>
        <v/>
      </c>
    </row>
    <row r="1100" spans="1:23" ht="38.25" hidden="1" customHeight="1" x14ac:dyDescent="0.25">
      <c r="A1100" s="9" t="str">
        <f t="shared" si="51"/>
        <v/>
      </c>
      <c r="B1100" s="24" t="s">
        <v>2607</v>
      </c>
      <c r="C1100" s="22" t="e">
        <f>IF(B1100="","",VLOOKUP(B1100,#REF!,6,0))</f>
        <v>#REF!</v>
      </c>
      <c r="D1100" s="20" t="e">
        <f>IF(B1100="","",VLOOKUP(B1100,#REF!,22,0))</f>
        <v>#REF!</v>
      </c>
      <c r="E1100" s="22" t="s">
        <v>2608</v>
      </c>
      <c r="F1100" s="20" t="s">
        <v>2487</v>
      </c>
      <c r="G1100" s="21">
        <v>43600</v>
      </c>
      <c r="H1100" s="14" t="str">
        <f>IFERROR(IF(VLOOKUP(B1100,'Oficios_-_pend_criticas'!$C$4:$D$4739,2,0)="","","X"),"")</f>
        <v/>
      </c>
      <c r="I1100" s="12"/>
      <c r="J1100" s="13"/>
      <c r="K1100" s="10"/>
      <c r="L1100" s="12" t="str">
        <f>IFERROR(VLOOKUP(B1100,Retorno_da_RFB!$D$3:$I$6388,5,0),"")</f>
        <v>072</v>
      </c>
      <c r="M1100" s="13">
        <f>IFERROR(VLOOKUP(B1100,Retorno_da_RFB!$D$3:$I$6388,6,0),"")</f>
        <v>43602</v>
      </c>
      <c r="N1100" s="10" t="str">
        <f>IFERROR(VLOOKUP(B1100,Retorno_da_RFB!$D$3:$I$6388,3,0),"")</f>
        <v>9031.80.20</v>
      </c>
      <c r="O1100" s="10" t="str">
        <f>IFERROR(VLOOKUP(B1100,Retorno_da_RFB!$D$3:$I$6388,4,0),"")</f>
        <v xml:space="preserve">Sistemas CNC combinados para medição de forma e rugosidade com escala linear integrada, sistema de medição de ângulo com resolução de 0,018°, erro de circularidade de 0,02+0,0005μm e erro de batimento de 0,03+0,0005μm no eixo C, sistema de medição de distância com resolução de 1μm nos eixos Z / R, eixo de medição vertical para alturas de até 350mm, amortecimento a ar com controle de nível ativo, módulo de inclinação e rotação motorizado para medições totalmente automáticas em posições de difícil acesso, software com recursos de análise de Fourier e análise 3D </v>
      </c>
      <c r="P1100" s="12" t="str">
        <f>IFERROR(IF(N1100="","",IF(VLOOKUP(LEFT(N1100,10),'Universo_BK-BIT'!$A$5:$E$10005,2,0)="","X",VLOOKUP(LEFT(N1100,10),'Universo_BK-BIT'!$A$5:$E$10005,2,0))),"X")</f>
        <v>BK</v>
      </c>
      <c r="Q1100" s="12">
        <f>IFERROR(IF(P1100="X","",VLOOKUP(LEFT(N1100,10),'Universo_BK-BIT'!$A$5:$E$10005,3,0)),"")</f>
        <v>14</v>
      </c>
      <c r="R1100" s="14" t="e">
        <f t="shared" si="52"/>
        <v>#REF!</v>
      </c>
      <c r="S1100" s="14" t="str">
        <f t="shared" si="53"/>
        <v/>
      </c>
      <c r="T1100" s="14"/>
      <c r="U1100" s="14" t="str">
        <f ca="1">IFERROR(IF(P1100="X",IF(VLOOKUP(B1100,'Oficios_-_pend_criticas'!$C$3:$J$4739,5,0)="","",IF(VLOOKUP(B1100,'Oficios_-_pend_criticas'!$C$3:$J$4739,7,0)="",IF(TODAY()&gt;VLOOKUP(B1100,'Oficios_-_pend_criticas'!$C$3:$J$4739,5,0),"X",""),IF(VLOOKUP(B1100,'Oficios_-_pend_criticas'!$C$3:$J$4739,7,0)&gt;VLOOKUP(B1100,'Oficios_-_pend_criticas'!$C$3:$J$4739,5,0),"X",""))),""),"")</f>
        <v/>
      </c>
      <c r="V1100" s="14" t="str">
        <f ca="1">IFERROR(IF(Q1100=0,IF(VLOOKUP(B1100,'Oficios_-_pend_criticas'!$C$3:$J$4739,5,0)="","",IF(VLOOKUP(B1100,'Oficios_-_pend_criticas'!$C$3:$J$4739,7,0)="",IF(TODAY()&gt;VLOOKUP(B1100,'Oficios_-_pend_criticas'!$C$3:$J$4739,5,0),"X",""),IF(VLOOKUP(B1100,'Oficios_-_pend_criticas'!$C$3:$J$4739,7,0)&gt;VLOOKUP(B1100,'Oficios_-_pend_criticas'!$C$3:$J$4739,5,0),"X",""))),""),"")</f>
        <v/>
      </c>
      <c r="W1100" s="14" t="str">
        <f ca="1">IFERROR(IF(P1100&lt;&gt;"X",IF(Q1100&gt;0,IF(VLOOKUP(B1100,'Oficios_-_pend_criticas'!$C$4:$J$4739,5,0)="","",IF(VLOOKUP(B1100,'Oficios_-_pend_criticas'!$C$4:$J$4739,7,0)="",IF(TODAY()&gt;VLOOKUP(B1100,'Oficios_-_pend_criticas'!$C$4:$J$4739,5,0),"X",""),IF(VLOOKUP(B1100,'Oficios_-_pend_criticas'!$C$4:$J$4739,7,0)&gt;VLOOKUP(B1100,'Oficios_-_pend_criticas'!$C$4:$J$4739,5,0),"X",""))),""),""),"")</f>
        <v/>
      </c>
    </row>
    <row r="1101" spans="1:23" ht="38.25" hidden="1" customHeight="1" x14ac:dyDescent="0.25">
      <c r="A1101" s="9" t="str">
        <f t="shared" si="51"/>
        <v/>
      </c>
      <c r="B1101" s="24" t="s">
        <v>2609</v>
      </c>
      <c r="C1101" s="22" t="e">
        <f>IF(B1101="","",VLOOKUP(B1101,#REF!,6,0))</f>
        <v>#REF!</v>
      </c>
      <c r="D1101" s="20" t="e">
        <f>IF(B1101="","",VLOOKUP(B1101,#REF!,22,0))</f>
        <v>#REF!</v>
      </c>
      <c r="E1101" s="22" t="s">
        <v>2610</v>
      </c>
      <c r="F1101" s="20" t="s">
        <v>2487</v>
      </c>
      <c r="G1101" s="21">
        <v>43600</v>
      </c>
      <c r="H1101" s="14" t="str">
        <f>IFERROR(IF(VLOOKUP(B1101,'Oficios_-_pend_criticas'!$C$4:$D$4739,2,0)="","","X"),"")</f>
        <v/>
      </c>
      <c r="I1101" s="12"/>
      <c r="J1101" s="13"/>
      <c r="K1101" s="10"/>
      <c r="L1101" s="12" t="str">
        <f>IFERROR(VLOOKUP(B1101,Retorno_da_RFB!$D$3:$I$6388,5,0),"")</f>
        <v>072</v>
      </c>
      <c r="M1101" s="13">
        <f>IFERROR(VLOOKUP(B1101,Retorno_da_RFB!$D$3:$I$6388,6,0),"")</f>
        <v>43602</v>
      </c>
      <c r="N1101" s="10" t="str">
        <f>IFERROR(VLOOKUP(B1101,Retorno_da_RFB!$D$3:$I$6388,3,0),"")</f>
        <v>8481.30.00</v>
      </c>
      <c r="O1101" s="10" t="str">
        <f>IFERROR(VLOOKUP(B1101,Retorno_da_RFB!$D$3:$I$6388,4,0),"")</f>
        <v>Válvulas reguladoras de fluxo unidirecional com construção angular com rosca macho M5 e conexão rápida pneumática para tubos de diâmetro externo de 6mm, corpo em liga de alumínio forjado anodizado, parafuso de ajuste em latão e anel de engate em POM (polióxido de metileno), O-ring em NBR (acrilonitrilo butadieno) já fornecido como padrão, vazão nominal padrão de 115L/min na direção do estrangulamento com ajuste por meio de parafuso com fenda (exaustão), sendo adequada para trabalhar com ar comprimido, conforme ISO 8573­1:2010 classe 7:4:4, com pressões de 0,2 a 10bar e temperaturas de –10 a +60°C e possibilidade de rotacionar a válvula em 360° depois de montada.</v>
      </c>
      <c r="P1101" s="12" t="str">
        <f>IFERROR(IF(N1101="","",IF(VLOOKUP(LEFT(N1101,10),'Universo_BK-BIT'!$A$5:$E$10005,2,0)="","X",VLOOKUP(LEFT(N1101,10),'Universo_BK-BIT'!$A$5:$E$10005,2,0))),"X")</f>
        <v>BK</v>
      </c>
      <c r="Q1101" s="12">
        <f>IFERROR(IF(P1101="X","",VLOOKUP(LEFT(N1101,10),'Universo_BK-BIT'!$A$5:$E$10005,3,0)),"")</f>
        <v>14</v>
      </c>
      <c r="R1101" s="14" t="e">
        <f t="shared" si="52"/>
        <v>#REF!</v>
      </c>
      <c r="S1101" s="14" t="str">
        <f t="shared" si="53"/>
        <v/>
      </c>
      <c r="T1101" s="14"/>
      <c r="U1101" s="14" t="str">
        <f ca="1">IFERROR(IF(P1101="X",IF(VLOOKUP(B1101,'Oficios_-_pend_criticas'!$C$3:$J$4739,5,0)="","",IF(VLOOKUP(B1101,'Oficios_-_pend_criticas'!$C$3:$J$4739,7,0)="",IF(TODAY()&gt;VLOOKUP(B1101,'Oficios_-_pend_criticas'!$C$3:$J$4739,5,0),"X",""),IF(VLOOKUP(B1101,'Oficios_-_pend_criticas'!$C$3:$J$4739,7,0)&gt;VLOOKUP(B1101,'Oficios_-_pend_criticas'!$C$3:$J$4739,5,0),"X",""))),""),"")</f>
        <v/>
      </c>
      <c r="V1101" s="14" t="str">
        <f ca="1">IFERROR(IF(Q1101=0,IF(VLOOKUP(B1101,'Oficios_-_pend_criticas'!$C$3:$J$4739,5,0)="","",IF(VLOOKUP(B1101,'Oficios_-_pend_criticas'!$C$3:$J$4739,7,0)="",IF(TODAY()&gt;VLOOKUP(B1101,'Oficios_-_pend_criticas'!$C$3:$J$4739,5,0),"X",""),IF(VLOOKUP(B1101,'Oficios_-_pend_criticas'!$C$3:$J$4739,7,0)&gt;VLOOKUP(B1101,'Oficios_-_pend_criticas'!$C$3:$J$4739,5,0),"X",""))),""),"")</f>
        <v/>
      </c>
      <c r="W1101" s="14" t="str">
        <f ca="1">IFERROR(IF(P1101&lt;&gt;"X",IF(Q1101&gt;0,IF(VLOOKUP(B1101,'Oficios_-_pend_criticas'!$C$4:$J$4739,5,0)="","",IF(VLOOKUP(B1101,'Oficios_-_pend_criticas'!$C$4:$J$4739,7,0)="",IF(TODAY()&gt;VLOOKUP(B1101,'Oficios_-_pend_criticas'!$C$4:$J$4739,5,0),"X",""),IF(VLOOKUP(B1101,'Oficios_-_pend_criticas'!$C$4:$J$4739,7,0)&gt;VLOOKUP(B1101,'Oficios_-_pend_criticas'!$C$4:$J$4739,5,0),"X",""))),""),""),"")</f>
        <v/>
      </c>
    </row>
    <row r="1102" spans="1:23" ht="38.25" hidden="1" customHeight="1" x14ac:dyDescent="0.25">
      <c r="A1102" s="9" t="str">
        <f t="shared" si="51"/>
        <v/>
      </c>
      <c r="B1102" s="24" t="s">
        <v>2612</v>
      </c>
      <c r="C1102" s="22" t="e">
        <f>IF(B1102="","",VLOOKUP(B1102,#REF!,6,0))</f>
        <v>#REF!</v>
      </c>
      <c r="D1102" s="20" t="e">
        <f>IF(B1102="","",VLOOKUP(B1102,#REF!,22,0))</f>
        <v>#REF!</v>
      </c>
      <c r="E1102" s="22" t="s">
        <v>2613</v>
      </c>
      <c r="F1102" s="20" t="s">
        <v>2487</v>
      </c>
      <c r="G1102" s="21">
        <v>43600</v>
      </c>
      <c r="H1102" s="14" t="str">
        <f>IFERROR(IF(VLOOKUP(B1102,'Oficios_-_pend_criticas'!$C$4:$D$4739,2,0)="","","X"),"")</f>
        <v/>
      </c>
      <c r="I1102" s="12"/>
      <c r="J1102" s="13"/>
      <c r="K1102" s="10"/>
      <c r="L1102" s="12" t="str">
        <f>IFERROR(VLOOKUP(B1102,Retorno_da_RFB!$D$3:$I$6388,5,0),"")</f>
        <v>072</v>
      </c>
      <c r="M1102" s="13">
        <f>IFERROR(VLOOKUP(B1102,Retorno_da_RFB!$D$3:$I$6388,6,0),"")</f>
        <v>43602</v>
      </c>
      <c r="N1102" s="10" t="str">
        <f>IFERROR(VLOOKUP(B1102,Retorno_da_RFB!$D$3:$I$6388,3,0),"")</f>
        <v>8481.30.00</v>
      </c>
      <c r="O1102" s="10" t="str">
        <f>IFERROR(VLOOKUP(B1102,Retorno_da_RFB!$D$3:$I$6388,4,0),"")</f>
        <v>Válvulas reguladoras de fluxo unidirecional com construção angular com rosca macho M5 e conexão rápida pneumática para tubos de diâmetro externo de 6mm, corpo em liga de alumínio forjado anodizado, parafuso de ajuste em latão e anel de engate em POM (polióxido de metileno), O-ring em NBR (acrilonitrilo butadieno) já fornecido como padrão, vazão nominal padrão de 115L/min na direção do estrangulamento com ajuste através de parafuso recartilhado (exaustão), sendo adequada para trabalhar com ar comprimido, conforme ISO 8573­1:2010 classe 7:4:4, com pressões de 0,2 a 10bar e temperaturas de –10 a +60°C e possibilidade de rotacionar a válvula em 360° depois de montada.</v>
      </c>
      <c r="P1102" s="12" t="str">
        <f>IFERROR(IF(N1102="","",IF(VLOOKUP(LEFT(N1102,10),'Universo_BK-BIT'!$A$5:$E$10005,2,0)="","X",VLOOKUP(LEFT(N1102,10),'Universo_BK-BIT'!$A$5:$E$10005,2,0))),"X")</f>
        <v>BK</v>
      </c>
      <c r="Q1102" s="12">
        <f>IFERROR(IF(P1102="X","",VLOOKUP(LEFT(N1102,10),'Universo_BK-BIT'!$A$5:$E$10005,3,0)),"")</f>
        <v>14</v>
      </c>
      <c r="R1102" s="14" t="e">
        <f t="shared" si="52"/>
        <v>#REF!</v>
      </c>
      <c r="S1102" s="14" t="str">
        <f t="shared" si="53"/>
        <v/>
      </c>
      <c r="T1102" s="14"/>
      <c r="U1102" s="14" t="str">
        <f ca="1">IFERROR(IF(P1102="X",IF(VLOOKUP(B1102,'Oficios_-_pend_criticas'!$C$3:$J$4739,5,0)="","",IF(VLOOKUP(B1102,'Oficios_-_pend_criticas'!$C$3:$J$4739,7,0)="",IF(TODAY()&gt;VLOOKUP(B1102,'Oficios_-_pend_criticas'!$C$3:$J$4739,5,0),"X",""),IF(VLOOKUP(B1102,'Oficios_-_pend_criticas'!$C$3:$J$4739,7,0)&gt;VLOOKUP(B1102,'Oficios_-_pend_criticas'!$C$3:$J$4739,5,0),"X",""))),""),"")</f>
        <v/>
      </c>
      <c r="V1102" s="14" t="str">
        <f ca="1">IFERROR(IF(Q1102=0,IF(VLOOKUP(B1102,'Oficios_-_pend_criticas'!$C$3:$J$4739,5,0)="","",IF(VLOOKUP(B1102,'Oficios_-_pend_criticas'!$C$3:$J$4739,7,0)="",IF(TODAY()&gt;VLOOKUP(B1102,'Oficios_-_pend_criticas'!$C$3:$J$4739,5,0),"X",""),IF(VLOOKUP(B1102,'Oficios_-_pend_criticas'!$C$3:$J$4739,7,0)&gt;VLOOKUP(B1102,'Oficios_-_pend_criticas'!$C$3:$J$4739,5,0),"X",""))),""),"")</f>
        <v/>
      </c>
      <c r="W1102" s="14" t="str">
        <f ca="1">IFERROR(IF(P1102&lt;&gt;"X",IF(Q1102&gt;0,IF(VLOOKUP(B1102,'Oficios_-_pend_criticas'!$C$4:$J$4739,5,0)="","",IF(VLOOKUP(B1102,'Oficios_-_pend_criticas'!$C$4:$J$4739,7,0)="",IF(TODAY()&gt;VLOOKUP(B1102,'Oficios_-_pend_criticas'!$C$4:$J$4739,5,0),"X",""),IF(VLOOKUP(B1102,'Oficios_-_pend_criticas'!$C$4:$J$4739,7,0)&gt;VLOOKUP(B1102,'Oficios_-_pend_criticas'!$C$4:$J$4739,5,0),"X",""))),""),""),"")</f>
        <v/>
      </c>
    </row>
    <row r="1103" spans="1:23" ht="38.25" hidden="1" customHeight="1" x14ac:dyDescent="0.25">
      <c r="A1103" s="9" t="str">
        <f t="shared" si="51"/>
        <v/>
      </c>
      <c r="B1103" s="24" t="s">
        <v>2614</v>
      </c>
      <c r="C1103" s="22" t="e">
        <f>IF(B1103="","",VLOOKUP(B1103,#REF!,6,0))</f>
        <v>#REF!</v>
      </c>
      <c r="D1103" s="20" t="e">
        <f>IF(B1103="","",VLOOKUP(B1103,#REF!,22,0))</f>
        <v>#REF!</v>
      </c>
      <c r="E1103" s="22" t="s">
        <v>2615</v>
      </c>
      <c r="F1103" s="20" t="s">
        <v>2487</v>
      </c>
      <c r="G1103" s="21">
        <v>43600</v>
      </c>
      <c r="H1103" s="14" t="str">
        <f>IFERROR(IF(VLOOKUP(B1103,'Oficios_-_pend_criticas'!$C$4:$D$4739,2,0)="","","X"),"")</f>
        <v/>
      </c>
      <c r="I1103" s="12"/>
      <c r="J1103" s="13"/>
      <c r="K1103" s="10"/>
      <c r="L1103" s="12" t="str">
        <f>IFERROR(VLOOKUP(B1103,Retorno_da_RFB!$D$3:$I$6388,5,0),"")</f>
        <v>072</v>
      </c>
      <c r="M1103" s="13">
        <f>IFERROR(VLOOKUP(B1103,Retorno_da_RFB!$D$3:$I$6388,6,0),"")</f>
        <v>43602</v>
      </c>
      <c r="N1103" s="10" t="str">
        <f>IFERROR(VLOOKUP(B1103,Retorno_da_RFB!$D$3:$I$6388,3,0),"")</f>
        <v>8481.30.00</v>
      </c>
      <c r="O1103" s="10" t="str">
        <f>IFERROR(VLOOKUP(B1103,Retorno_da_RFB!$D$3:$I$6388,4,0),"")</f>
        <v>Válvulas reguladoras de fluxo unidirecional com construção angular com rosca macho G1/4" e conexão rápida pneumática para tubos de diâmetro externo de 8mm, corpo em liga de alumínio forjado anodizado, parafuso de ajuste em latão e anel de engate em POM (polióxido de metileno), O-ring em NBR (acrilonitrilo butadieno) já fornecido como padrão, vazão nominal padrão de 475L/min na direção do estrangulamento com ajuste por meio de parafuso com fenda (exaustão), sendo adequada para trabalhar com ar comprimido, conforme ISO 85731:2010 classe 7:4:4, com pressões de 0,2 a 10bar e temperaturas de –10 a +60°C e possibilidade de rotacionar a válvula em 360° depois de montada.</v>
      </c>
      <c r="P1103" s="12" t="str">
        <f>IFERROR(IF(N1103="","",IF(VLOOKUP(LEFT(N1103,10),'Universo_BK-BIT'!$A$5:$E$10005,2,0)="","X",VLOOKUP(LEFT(N1103,10),'Universo_BK-BIT'!$A$5:$E$10005,2,0))),"X")</f>
        <v>BK</v>
      </c>
      <c r="Q1103" s="12">
        <f>IFERROR(IF(P1103="X","",VLOOKUP(LEFT(N1103,10),'Universo_BK-BIT'!$A$5:$E$10005,3,0)),"")</f>
        <v>14</v>
      </c>
      <c r="R1103" s="14" t="e">
        <f t="shared" si="52"/>
        <v>#REF!</v>
      </c>
      <c r="S1103" s="14" t="str">
        <f t="shared" si="53"/>
        <v/>
      </c>
      <c r="T1103" s="14"/>
      <c r="U1103" s="14" t="str">
        <f ca="1">IFERROR(IF(P1103="X",IF(VLOOKUP(B1103,'Oficios_-_pend_criticas'!$C$3:$J$4739,5,0)="","",IF(VLOOKUP(B1103,'Oficios_-_pend_criticas'!$C$3:$J$4739,7,0)="",IF(TODAY()&gt;VLOOKUP(B1103,'Oficios_-_pend_criticas'!$C$3:$J$4739,5,0),"X",""),IF(VLOOKUP(B1103,'Oficios_-_pend_criticas'!$C$3:$J$4739,7,0)&gt;VLOOKUP(B1103,'Oficios_-_pend_criticas'!$C$3:$J$4739,5,0),"X",""))),""),"")</f>
        <v/>
      </c>
      <c r="V1103" s="14" t="str">
        <f ca="1">IFERROR(IF(Q1103=0,IF(VLOOKUP(B1103,'Oficios_-_pend_criticas'!$C$3:$J$4739,5,0)="","",IF(VLOOKUP(B1103,'Oficios_-_pend_criticas'!$C$3:$J$4739,7,0)="",IF(TODAY()&gt;VLOOKUP(B1103,'Oficios_-_pend_criticas'!$C$3:$J$4739,5,0),"X",""),IF(VLOOKUP(B1103,'Oficios_-_pend_criticas'!$C$3:$J$4739,7,0)&gt;VLOOKUP(B1103,'Oficios_-_pend_criticas'!$C$3:$J$4739,5,0),"X",""))),""),"")</f>
        <v/>
      </c>
      <c r="W1103" s="14" t="str">
        <f ca="1">IFERROR(IF(P1103&lt;&gt;"X",IF(Q1103&gt;0,IF(VLOOKUP(B1103,'Oficios_-_pend_criticas'!$C$4:$J$4739,5,0)="","",IF(VLOOKUP(B1103,'Oficios_-_pend_criticas'!$C$4:$J$4739,7,0)="",IF(TODAY()&gt;VLOOKUP(B1103,'Oficios_-_pend_criticas'!$C$4:$J$4739,5,0),"X",""),IF(VLOOKUP(B1103,'Oficios_-_pend_criticas'!$C$4:$J$4739,7,0)&gt;VLOOKUP(B1103,'Oficios_-_pend_criticas'!$C$4:$J$4739,5,0),"X",""))),""),""),"")</f>
        <v/>
      </c>
    </row>
    <row r="1104" spans="1:23" ht="38.25" hidden="1" customHeight="1" x14ac:dyDescent="0.25">
      <c r="A1104" s="9" t="str">
        <f t="shared" si="51"/>
        <v/>
      </c>
      <c r="B1104" s="24" t="s">
        <v>2616</v>
      </c>
      <c r="C1104" s="22" t="e">
        <f>IF(B1104="","",VLOOKUP(B1104,#REF!,6,0))</f>
        <v>#REF!</v>
      </c>
      <c r="D1104" s="20" t="e">
        <f>IF(B1104="","",VLOOKUP(B1104,#REF!,22,0))</f>
        <v>#REF!</v>
      </c>
      <c r="E1104" s="22" t="s">
        <v>2617</v>
      </c>
      <c r="F1104" s="20" t="s">
        <v>2487</v>
      </c>
      <c r="G1104" s="21">
        <v>43600</v>
      </c>
      <c r="H1104" s="14" t="str">
        <f>IFERROR(IF(VLOOKUP(B1104,'Oficios_-_pend_criticas'!$C$4:$D$4739,2,0)="","","X"),"")</f>
        <v/>
      </c>
      <c r="I1104" s="12"/>
      <c r="J1104" s="13"/>
      <c r="K1104" s="10"/>
      <c r="L1104" s="12" t="str">
        <f>IFERROR(VLOOKUP(B1104,Retorno_da_RFB!$D$3:$I$6388,5,0),"")</f>
        <v>072</v>
      </c>
      <c r="M1104" s="13">
        <f>IFERROR(VLOOKUP(B1104,Retorno_da_RFB!$D$3:$I$6388,6,0),"")</f>
        <v>43602</v>
      </c>
      <c r="N1104" s="10" t="str">
        <f>IFERROR(VLOOKUP(B1104,Retorno_da_RFB!$D$3:$I$6388,3,0),"")</f>
        <v>8481.30.00</v>
      </c>
      <c r="O1104" s="10" t="str">
        <f>IFERROR(VLOOKUP(B1104,Retorno_da_RFB!$D$3:$I$6388,4,0),"")</f>
        <v>Válvulas reguladoras de fluxo unidirecional com construção angular com rosca macho G1/4" e conexão rápida pneumática para tubos de diâmetro externo de 8mm, corpo em liga de alumínio forjado anodizado, parafuso de ajuste em latão e anel de engate em POM (polióxido de metileno), O-ring em NBR (acrilonitrilo butadieno) já fornecido como padrão, vazão nominal padrão de 475L/min na direção do estrangulamento com ajuste através de parafuso recartilhado (exaustão), sendo adequada para trabalhar com ar comprimido, conforme ISO 85731:2010 classe 7:4:4, com pressões de 0,2 a 10bar e temperaturas de –10 a +60°C e possibilidade de rotacionar a válvula em 360° depois de montada.</v>
      </c>
      <c r="P1104" s="12" t="str">
        <f>IFERROR(IF(N1104="","",IF(VLOOKUP(LEFT(N1104,10),'Universo_BK-BIT'!$A$5:$E$10005,2,0)="","X",VLOOKUP(LEFT(N1104,10),'Universo_BK-BIT'!$A$5:$E$10005,2,0))),"X")</f>
        <v>BK</v>
      </c>
      <c r="Q1104" s="12">
        <f>IFERROR(IF(P1104="X","",VLOOKUP(LEFT(N1104,10),'Universo_BK-BIT'!$A$5:$E$10005,3,0)),"")</f>
        <v>14</v>
      </c>
      <c r="R1104" s="14" t="e">
        <f t="shared" si="52"/>
        <v>#REF!</v>
      </c>
      <c r="S1104" s="14" t="str">
        <f t="shared" si="53"/>
        <v/>
      </c>
      <c r="T1104" s="14"/>
      <c r="U1104" s="14" t="str">
        <f ca="1">IFERROR(IF(P1104="X",IF(VLOOKUP(B1104,'Oficios_-_pend_criticas'!$C$3:$J$4739,5,0)="","",IF(VLOOKUP(B1104,'Oficios_-_pend_criticas'!$C$3:$J$4739,7,0)="",IF(TODAY()&gt;VLOOKUP(B1104,'Oficios_-_pend_criticas'!$C$3:$J$4739,5,0),"X",""),IF(VLOOKUP(B1104,'Oficios_-_pend_criticas'!$C$3:$J$4739,7,0)&gt;VLOOKUP(B1104,'Oficios_-_pend_criticas'!$C$3:$J$4739,5,0),"X",""))),""),"")</f>
        <v/>
      </c>
      <c r="V1104" s="14" t="str">
        <f ca="1">IFERROR(IF(Q1104=0,IF(VLOOKUP(B1104,'Oficios_-_pend_criticas'!$C$3:$J$4739,5,0)="","",IF(VLOOKUP(B1104,'Oficios_-_pend_criticas'!$C$3:$J$4739,7,0)="",IF(TODAY()&gt;VLOOKUP(B1104,'Oficios_-_pend_criticas'!$C$3:$J$4739,5,0),"X",""),IF(VLOOKUP(B1104,'Oficios_-_pend_criticas'!$C$3:$J$4739,7,0)&gt;VLOOKUP(B1104,'Oficios_-_pend_criticas'!$C$3:$J$4739,5,0),"X",""))),""),"")</f>
        <v/>
      </c>
      <c r="W1104" s="14" t="str">
        <f ca="1">IFERROR(IF(P1104&lt;&gt;"X",IF(Q1104&gt;0,IF(VLOOKUP(B1104,'Oficios_-_pend_criticas'!$C$4:$J$4739,5,0)="","",IF(VLOOKUP(B1104,'Oficios_-_pend_criticas'!$C$4:$J$4739,7,0)="",IF(TODAY()&gt;VLOOKUP(B1104,'Oficios_-_pend_criticas'!$C$4:$J$4739,5,0),"X",""),IF(VLOOKUP(B1104,'Oficios_-_pend_criticas'!$C$4:$J$4739,7,0)&gt;VLOOKUP(B1104,'Oficios_-_pend_criticas'!$C$4:$J$4739,5,0),"X",""))),""),""),"")</f>
        <v/>
      </c>
    </row>
    <row r="1105" spans="1:23" ht="38.25" hidden="1" customHeight="1" x14ac:dyDescent="0.25">
      <c r="A1105" s="9" t="str">
        <f t="shared" si="51"/>
        <v/>
      </c>
      <c r="B1105" s="24" t="s">
        <v>2618</v>
      </c>
      <c r="C1105" s="22" t="e">
        <f>IF(B1105="","",VLOOKUP(B1105,#REF!,6,0))</f>
        <v>#REF!</v>
      </c>
      <c r="D1105" s="20" t="e">
        <f>IF(B1105="","",VLOOKUP(B1105,#REF!,22,0))</f>
        <v>#REF!</v>
      </c>
      <c r="E1105" s="22" t="s">
        <v>2619</v>
      </c>
      <c r="F1105" s="20" t="s">
        <v>2487</v>
      </c>
      <c r="G1105" s="21">
        <v>43600</v>
      </c>
      <c r="H1105" s="14" t="str">
        <f>IFERROR(IF(VLOOKUP(B1105,'Oficios_-_pend_criticas'!$C$4:$D$4739,2,0)="","","X"),"")</f>
        <v/>
      </c>
      <c r="I1105" s="12"/>
      <c r="J1105" s="13"/>
      <c r="K1105" s="10"/>
      <c r="L1105" s="12" t="str">
        <f>IFERROR(VLOOKUP(B1105,Retorno_da_RFB!$D$3:$I$6388,5,0),"")</f>
        <v>072</v>
      </c>
      <c r="M1105" s="13">
        <f>IFERROR(VLOOKUP(B1105,Retorno_da_RFB!$D$3:$I$6388,6,0),"")</f>
        <v>43602</v>
      </c>
      <c r="N1105" s="10" t="str">
        <f>IFERROR(VLOOKUP(B1105,Retorno_da_RFB!$D$3:$I$6388,3,0),"")</f>
        <v>8481.30.00</v>
      </c>
      <c r="O1105" s="10" t="str">
        <f>IFERROR(VLOOKUP(B1105,Retorno_da_RFB!$D$3:$I$6388,4,0),"")</f>
        <v>Válvulas reguladoras de fluxo unidirecional com construção angular com rosca macho G1/8" e conexão rápida pneumática para tubos de diâmetro externo de 6mm, corpo em liga de alumínio forjado, parafuso de ajuste em latão e anel de engate em POM (polióxido de metileno), O-ring em NBR (acrilonitrilo butadieno) já fornecido como padrão, vazão nominal padrão de 520L/min na direção do estrangulamento com ajuste por meio de parafuso recartilhado (exaustão), sendo adequada para trabalhar com ar comprimido, conforme ISO 8573­1:2010 classe 7:4:4, com pressões de 0,2 a 10bar e temperaturas de –10 a +60°C e possibilidade de rotacionar a válvula em 360° depois de montada.</v>
      </c>
      <c r="P1105" s="12" t="str">
        <f>IFERROR(IF(N1105="","",IF(VLOOKUP(LEFT(N1105,10),'Universo_BK-BIT'!$A$5:$E$10005,2,0)="","X",VLOOKUP(LEFT(N1105,10),'Universo_BK-BIT'!$A$5:$E$10005,2,0))),"X")</f>
        <v>BK</v>
      </c>
      <c r="Q1105" s="12">
        <f>IFERROR(IF(P1105="X","",VLOOKUP(LEFT(N1105,10),'Universo_BK-BIT'!$A$5:$E$10005,3,0)),"")</f>
        <v>14</v>
      </c>
      <c r="R1105" s="14" t="e">
        <f t="shared" si="52"/>
        <v>#REF!</v>
      </c>
      <c r="S1105" s="14" t="str">
        <f t="shared" si="53"/>
        <v/>
      </c>
      <c r="T1105" s="14"/>
      <c r="U1105" s="14" t="str">
        <f ca="1">IFERROR(IF(P1105="X",IF(VLOOKUP(B1105,'Oficios_-_pend_criticas'!$C$3:$J$4739,5,0)="","",IF(VLOOKUP(B1105,'Oficios_-_pend_criticas'!$C$3:$J$4739,7,0)="",IF(TODAY()&gt;VLOOKUP(B1105,'Oficios_-_pend_criticas'!$C$3:$J$4739,5,0),"X",""),IF(VLOOKUP(B1105,'Oficios_-_pend_criticas'!$C$3:$J$4739,7,0)&gt;VLOOKUP(B1105,'Oficios_-_pend_criticas'!$C$3:$J$4739,5,0),"X",""))),""),"")</f>
        <v/>
      </c>
      <c r="V1105" s="14" t="str">
        <f ca="1">IFERROR(IF(Q1105=0,IF(VLOOKUP(B1105,'Oficios_-_pend_criticas'!$C$3:$J$4739,5,0)="","",IF(VLOOKUP(B1105,'Oficios_-_pend_criticas'!$C$3:$J$4739,7,0)="",IF(TODAY()&gt;VLOOKUP(B1105,'Oficios_-_pend_criticas'!$C$3:$J$4739,5,0),"X",""),IF(VLOOKUP(B1105,'Oficios_-_pend_criticas'!$C$3:$J$4739,7,0)&gt;VLOOKUP(B1105,'Oficios_-_pend_criticas'!$C$3:$J$4739,5,0),"X",""))),""),"")</f>
        <v/>
      </c>
      <c r="W1105" s="14" t="str">
        <f ca="1">IFERROR(IF(P1105&lt;&gt;"X",IF(Q1105&gt;0,IF(VLOOKUP(B1105,'Oficios_-_pend_criticas'!$C$4:$J$4739,5,0)="","",IF(VLOOKUP(B1105,'Oficios_-_pend_criticas'!$C$4:$J$4739,7,0)="",IF(TODAY()&gt;VLOOKUP(B1105,'Oficios_-_pend_criticas'!$C$4:$J$4739,5,0),"X",""),IF(VLOOKUP(B1105,'Oficios_-_pend_criticas'!$C$4:$J$4739,7,0)&gt;VLOOKUP(B1105,'Oficios_-_pend_criticas'!$C$4:$J$4739,5,0),"X",""))),""),""),"")</f>
        <v/>
      </c>
    </row>
    <row r="1106" spans="1:23" ht="38.25" hidden="1" customHeight="1" x14ac:dyDescent="0.25">
      <c r="A1106" s="9" t="str">
        <f t="shared" si="51"/>
        <v/>
      </c>
      <c r="B1106" s="24" t="s">
        <v>2620</v>
      </c>
      <c r="C1106" s="22" t="e">
        <f>IF(B1106="","",VLOOKUP(B1106,#REF!,6,0))</f>
        <v>#REF!</v>
      </c>
      <c r="D1106" s="20" t="e">
        <f>IF(B1106="","",VLOOKUP(B1106,#REF!,22,0))</f>
        <v>#REF!</v>
      </c>
      <c r="E1106" s="22" t="s">
        <v>2621</v>
      </c>
      <c r="F1106" s="20" t="s">
        <v>2487</v>
      </c>
      <c r="G1106" s="21">
        <v>43600</v>
      </c>
      <c r="H1106" s="14" t="str">
        <f>IFERROR(IF(VLOOKUP(B1106,'Oficios_-_pend_criticas'!$C$4:$D$4739,2,0)="","","X"),"")</f>
        <v/>
      </c>
      <c r="I1106" s="12"/>
      <c r="J1106" s="13"/>
      <c r="K1106" s="10"/>
      <c r="L1106" s="12" t="str">
        <f>IFERROR(VLOOKUP(B1106,Retorno_da_RFB!$D$3:$I$6388,5,0),"")</f>
        <v>072</v>
      </c>
      <c r="M1106" s="13">
        <f>IFERROR(VLOOKUP(B1106,Retorno_da_RFB!$D$3:$I$6388,6,0),"")</f>
        <v>43602</v>
      </c>
      <c r="N1106" s="10" t="str">
        <f>IFERROR(VLOOKUP(B1106,Retorno_da_RFB!$D$3:$I$6388,3,0),"")</f>
        <v>9030.84.90</v>
      </c>
      <c r="O1106" s="10" t="str">
        <f>IFERROR(VLOOKUP(B1106,Retorno_da_RFB!$D$3:$I$6388,4,0),"")</f>
        <v>Analisadores de resposta em frequência para análise de transformadores e outros equipamentos elétricos, com ou sem computador de operação interno ou externo, testes na faixa de medição de até 10MHz, tensão de saída de até 11V pico a pico em 50 ou até 12V pico a pico em 50Ω e até 24V pico a pico em 1MΩ, precisão de até ± 0.5dB ou melhor, registrar magnitude, impedância, fase e outros parâmetros.</v>
      </c>
      <c r="P1106" s="12" t="str">
        <f>IFERROR(IF(N1106="","",IF(VLOOKUP(LEFT(N1106,10),'Universo_BK-BIT'!$A$5:$E$10005,2,0)="","X",VLOOKUP(LEFT(N1106,10),'Universo_BK-BIT'!$A$5:$E$10005,2,0))),"X")</f>
        <v>BK</v>
      </c>
      <c r="Q1106" s="12">
        <f>IFERROR(IF(P1106="X","",VLOOKUP(LEFT(N1106,10),'Universo_BK-BIT'!$A$5:$E$10005,3,0)),"")</f>
        <v>14</v>
      </c>
      <c r="R1106" s="14" t="e">
        <f t="shared" si="52"/>
        <v>#REF!</v>
      </c>
      <c r="S1106" s="14" t="str">
        <f t="shared" si="53"/>
        <v/>
      </c>
      <c r="T1106" s="14"/>
      <c r="U1106" s="14" t="str">
        <f ca="1">IFERROR(IF(P1106="X",IF(VLOOKUP(B1106,'Oficios_-_pend_criticas'!$C$3:$J$4739,5,0)="","",IF(VLOOKUP(B1106,'Oficios_-_pend_criticas'!$C$3:$J$4739,7,0)="",IF(TODAY()&gt;VLOOKUP(B1106,'Oficios_-_pend_criticas'!$C$3:$J$4739,5,0),"X",""),IF(VLOOKUP(B1106,'Oficios_-_pend_criticas'!$C$3:$J$4739,7,0)&gt;VLOOKUP(B1106,'Oficios_-_pend_criticas'!$C$3:$J$4739,5,0),"X",""))),""),"")</f>
        <v/>
      </c>
      <c r="V1106" s="14" t="str">
        <f ca="1">IFERROR(IF(Q1106=0,IF(VLOOKUP(B1106,'Oficios_-_pend_criticas'!$C$3:$J$4739,5,0)="","",IF(VLOOKUP(B1106,'Oficios_-_pend_criticas'!$C$3:$J$4739,7,0)="",IF(TODAY()&gt;VLOOKUP(B1106,'Oficios_-_pend_criticas'!$C$3:$J$4739,5,0),"X",""),IF(VLOOKUP(B1106,'Oficios_-_pend_criticas'!$C$3:$J$4739,7,0)&gt;VLOOKUP(B1106,'Oficios_-_pend_criticas'!$C$3:$J$4739,5,0),"X",""))),""),"")</f>
        <v/>
      </c>
      <c r="W1106" s="14" t="str">
        <f ca="1">IFERROR(IF(P1106&lt;&gt;"X",IF(Q1106&gt;0,IF(VLOOKUP(B1106,'Oficios_-_pend_criticas'!$C$4:$J$4739,5,0)="","",IF(VLOOKUP(B1106,'Oficios_-_pend_criticas'!$C$4:$J$4739,7,0)="",IF(TODAY()&gt;VLOOKUP(B1106,'Oficios_-_pend_criticas'!$C$4:$J$4739,5,0),"X",""),IF(VLOOKUP(B1106,'Oficios_-_pend_criticas'!$C$4:$J$4739,7,0)&gt;VLOOKUP(B1106,'Oficios_-_pend_criticas'!$C$4:$J$4739,5,0),"X",""))),""),""),"")</f>
        <v/>
      </c>
    </row>
    <row r="1107" spans="1:23" ht="38.25" hidden="1" customHeight="1" x14ac:dyDescent="0.25">
      <c r="A1107" s="9" t="str">
        <f t="shared" si="51"/>
        <v/>
      </c>
      <c r="B1107" s="24" t="s">
        <v>2623</v>
      </c>
      <c r="C1107" s="22" t="e">
        <f>IF(B1107="","",VLOOKUP(B1107,#REF!,6,0))</f>
        <v>#REF!</v>
      </c>
      <c r="D1107" s="20" t="e">
        <f>IF(B1107="","",VLOOKUP(B1107,#REF!,22,0))</f>
        <v>#REF!</v>
      </c>
      <c r="E1107" s="22" t="s">
        <v>2624</v>
      </c>
      <c r="F1107" s="20" t="s">
        <v>2487</v>
      </c>
      <c r="G1107" s="21">
        <v>43600</v>
      </c>
      <c r="H1107" s="14" t="str">
        <f>IFERROR(IF(VLOOKUP(B1107,'Oficios_-_pend_criticas'!$C$4:$D$4739,2,0)="","","X"),"")</f>
        <v/>
      </c>
      <c r="I1107" s="12"/>
      <c r="J1107" s="13"/>
      <c r="K1107" s="10"/>
      <c r="L1107" s="12" t="str">
        <f>IFERROR(VLOOKUP(B1107,Retorno_da_RFB!$D$3:$I$6388,5,0),"")</f>
        <v>072</v>
      </c>
      <c r="M1107" s="13">
        <f>IFERROR(VLOOKUP(B1107,Retorno_da_RFB!$D$3:$I$6388,6,0),"")</f>
        <v>43602</v>
      </c>
      <c r="N1107" s="10" t="str">
        <f>IFERROR(VLOOKUP(B1107,Retorno_da_RFB!$D$3:$I$6388,3,0),"")</f>
        <v>9018.50.90</v>
      </c>
      <c r="O1107" s="10" t="str">
        <f>IFERROR(VLOOKUP(B1107,Retorno_da_RFB!$D$3:$I$6388,4,0),"")</f>
        <v>Facoemulsificadores para cirurgia oftalmológica do seguimento anterior e posterior do olho humano.</v>
      </c>
      <c r="P1107" s="12" t="str">
        <f>IFERROR(IF(N1107="","",IF(VLOOKUP(LEFT(N1107,10),'Universo_BK-BIT'!$A$5:$E$10005,2,0)="","X",VLOOKUP(LEFT(N1107,10),'Universo_BK-BIT'!$A$5:$E$10005,2,0))),"X")</f>
        <v>BK</v>
      </c>
      <c r="Q1107" s="12">
        <f>IFERROR(IF(P1107="X","",VLOOKUP(LEFT(N1107,10),'Universo_BK-BIT'!$A$5:$E$10005,3,0)),"")</f>
        <v>14</v>
      </c>
      <c r="R1107" s="14" t="e">
        <f t="shared" si="52"/>
        <v>#REF!</v>
      </c>
      <c r="S1107" s="14" t="str">
        <f t="shared" si="53"/>
        <v/>
      </c>
      <c r="T1107" s="14"/>
      <c r="U1107" s="14" t="str">
        <f ca="1">IFERROR(IF(P1107="X",IF(VLOOKUP(B1107,'Oficios_-_pend_criticas'!$C$3:$J$4739,5,0)="","",IF(VLOOKUP(B1107,'Oficios_-_pend_criticas'!$C$3:$J$4739,7,0)="",IF(TODAY()&gt;VLOOKUP(B1107,'Oficios_-_pend_criticas'!$C$3:$J$4739,5,0),"X",""),IF(VLOOKUP(B1107,'Oficios_-_pend_criticas'!$C$3:$J$4739,7,0)&gt;VLOOKUP(B1107,'Oficios_-_pend_criticas'!$C$3:$J$4739,5,0),"X",""))),""),"")</f>
        <v/>
      </c>
      <c r="V1107" s="14" t="str">
        <f ca="1">IFERROR(IF(Q1107=0,IF(VLOOKUP(B1107,'Oficios_-_pend_criticas'!$C$3:$J$4739,5,0)="","",IF(VLOOKUP(B1107,'Oficios_-_pend_criticas'!$C$3:$J$4739,7,0)="",IF(TODAY()&gt;VLOOKUP(B1107,'Oficios_-_pend_criticas'!$C$3:$J$4739,5,0),"X",""),IF(VLOOKUP(B1107,'Oficios_-_pend_criticas'!$C$3:$J$4739,7,0)&gt;VLOOKUP(B1107,'Oficios_-_pend_criticas'!$C$3:$J$4739,5,0),"X",""))),""),"")</f>
        <v/>
      </c>
      <c r="W1107" s="14" t="str">
        <f ca="1">IFERROR(IF(P1107&lt;&gt;"X",IF(Q1107&gt;0,IF(VLOOKUP(B1107,'Oficios_-_pend_criticas'!$C$4:$J$4739,5,0)="","",IF(VLOOKUP(B1107,'Oficios_-_pend_criticas'!$C$4:$J$4739,7,0)="",IF(TODAY()&gt;VLOOKUP(B1107,'Oficios_-_pend_criticas'!$C$4:$J$4739,5,0),"X",""),IF(VLOOKUP(B1107,'Oficios_-_pend_criticas'!$C$4:$J$4739,7,0)&gt;VLOOKUP(B1107,'Oficios_-_pend_criticas'!$C$4:$J$4739,5,0),"X",""))),""),""),"")</f>
        <v/>
      </c>
    </row>
    <row r="1108" spans="1:23" ht="38.25" hidden="1" customHeight="1" x14ac:dyDescent="0.25">
      <c r="A1108" s="9" t="str">
        <f t="shared" si="51"/>
        <v/>
      </c>
      <c r="B1108" s="24" t="s">
        <v>2625</v>
      </c>
      <c r="C1108" s="22" t="e">
        <f>IF(B1108="","",VLOOKUP(B1108,#REF!,6,0))</f>
        <v>#REF!</v>
      </c>
      <c r="D1108" s="20" t="e">
        <f>IF(B1108="","",VLOOKUP(B1108,#REF!,22,0))</f>
        <v>#REF!</v>
      </c>
      <c r="E1108" s="22" t="s">
        <v>2626</v>
      </c>
      <c r="F1108" s="20" t="s">
        <v>2487</v>
      </c>
      <c r="G1108" s="21">
        <v>43600</v>
      </c>
      <c r="H1108" s="14" t="str">
        <f>IFERROR(IF(VLOOKUP(B1108,'Oficios_-_pend_criticas'!$C$4:$D$4739,2,0)="","","X"),"")</f>
        <v/>
      </c>
      <c r="I1108" s="12"/>
      <c r="J1108" s="13"/>
      <c r="K1108" s="10"/>
      <c r="L1108" s="12" t="str">
        <f>IFERROR(VLOOKUP(B1108,Retorno_da_RFB!$D$3:$I$6388,5,0),"")</f>
        <v>072</v>
      </c>
      <c r="M1108" s="13">
        <f>IFERROR(VLOOKUP(B1108,Retorno_da_RFB!$D$3:$I$6388,6,0),"")</f>
        <v>43602</v>
      </c>
      <c r="N1108" s="10" t="str">
        <f>IFERROR(VLOOKUP(B1108,Retorno_da_RFB!$D$3:$I$6388,3,0),"")</f>
        <v>8481.30.00</v>
      </c>
      <c r="O1108" s="10" t="str">
        <f>IFERROR(VLOOKUP(B1108,Retorno_da_RFB!$D$3:$I$6388,4,0),"")</f>
        <v>Válvulas reguladoras de fluxo unidirecional com construção angular com rosca macho G1/8" e conexão rápida pneumática para tubos de diâmetro externo de 6mm, corpo em liga de alumínio forjado anodizado, parafuso de ajuste em latão e anel de engate em POM (polióxido de metileno), O-ring em NBR (acrilonitrilo butadieno) já fornecido como padrão, vazão nominal padrão de 185L/min na direção do estrangulamento com ajuste por meio de parafuso recartilhado (exaustão) sendo adequada para trabalhar com ar comprimido, conforme ISO 8573­1:2010 classe 7:4:4, com pressões de 0,2 a 10bar e temperaturas de –10 a +60°C e possibilidade de rotacionar a válvula em 360° depois de montada.</v>
      </c>
      <c r="P1108" s="12" t="str">
        <f>IFERROR(IF(N1108="","",IF(VLOOKUP(LEFT(N1108,10),'Universo_BK-BIT'!$A$5:$E$10005,2,0)="","X",VLOOKUP(LEFT(N1108,10),'Universo_BK-BIT'!$A$5:$E$10005,2,0))),"X")</f>
        <v>BK</v>
      </c>
      <c r="Q1108" s="12">
        <f>IFERROR(IF(P1108="X","",VLOOKUP(LEFT(N1108,10),'Universo_BK-BIT'!$A$5:$E$10005,3,0)),"")</f>
        <v>14</v>
      </c>
      <c r="R1108" s="14" t="e">
        <f t="shared" si="52"/>
        <v>#REF!</v>
      </c>
      <c r="S1108" s="14" t="str">
        <f t="shared" si="53"/>
        <v/>
      </c>
      <c r="T1108" s="14"/>
      <c r="U1108" s="14" t="str">
        <f ca="1">IFERROR(IF(P1108="X",IF(VLOOKUP(B1108,'Oficios_-_pend_criticas'!$C$3:$J$4739,5,0)="","",IF(VLOOKUP(B1108,'Oficios_-_pend_criticas'!$C$3:$J$4739,7,0)="",IF(TODAY()&gt;VLOOKUP(B1108,'Oficios_-_pend_criticas'!$C$3:$J$4739,5,0),"X",""),IF(VLOOKUP(B1108,'Oficios_-_pend_criticas'!$C$3:$J$4739,7,0)&gt;VLOOKUP(B1108,'Oficios_-_pend_criticas'!$C$3:$J$4739,5,0),"X",""))),""),"")</f>
        <v/>
      </c>
      <c r="V1108" s="14" t="str">
        <f ca="1">IFERROR(IF(Q1108=0,IF(VLOOKUP(B1108,'Oficios_-_pend_criticas'!$C$3:$J$4739,5,0)="","",IF(VLOOKUP(B1108,'Oficios_-_pend_criticas'!$C$3:$J$4739,7,0)="",IF(TODAY()&gt;VLOOKUP(B1108,'Oficios_-_pend_criticas'!$C$3:$J$4739,5,0),"X",""),IF(VLOOKUP(B1108,'Oficios_-_pend_criticas'!$C$3:$J$4739,7,0)&gt;VLOOKUP(B1108,'Oficios_-_pend_criticas'!$C$3:$J$4739,5,0),"X",""))),""),"")</f>
        <v/>
      </c>
      <c r="W1108" s="14" t="str">
        <f ca="1">IFERROR(IF(P1108&lt;&gt;"X",IF(Q1108&gt;0,IF(VLOOKUP(B1108,'Oficios_-_pend_criticas'!$C$4:$J$4739,5,0)="","",IF(VLOOKUP(B1108,'Oficios_-_pend_criticas'!$C$4:$J$4739,7,0)="",IF(TODAY()&gt;VLOOKUP(B1108,'Oficios_-_pend_criticas'!$C$4:$J$4739,5,0),"X",""),IF(VLOOKUP(B1108,'Oficios_-_pend_criticas'!$C$4:$J$4739,7,0)&gt;VLOOKUP(B1108,'Oficios_-_pend_criticas'!$C$4:$J$4739,5,0),"X",""))),""),""),"")</f>
        <v/>
      </c>
    </row>
    <row r="1109" spans="1:23" ht="38.25" hidden="1" customHeight="1" x14ac:dyDescent="0.25">
      <c r="A1109" s="9" t="str">
        <f t="shared" si="51"/>
        <v/>
      </c>
      <c r="B1109" s="24" t="s">
        <v>2627</v>
      </c>
      <c r="C1109" s="22" t="e">
        <f>IF(B1109="","",VLOOKUP(B1109,#REF!,6,0))</f>
        <v>#REF!</v>
      </c>
      <c r="D1109" s="20" t="e">
        <f>IF(B1109="","",VLOOKUP(B1109,#REF!,22,0))</f>
        <v>#REF!</v>
      </c>
      <c r="E1109" s="22" t="s">
        <v>2628</v>
      </c>
      <c r="F1109" s="20" t="s">
        <v>2487</v>
      </c>
      <c r="G1109" s="21">
        <v>43600</v>
      </c>
      <c r="H1109" s="14" t="str">
        <f>IFERROR(IF(VLOOKUP(B1109,'Oficios_-_pend_criticas'!$C$4:$D$4739,2,0)="","","X"),"")</f>
        <v/>
      </c>
      <c r="I1109" s="12"/>
      <c r="J1109" s="13"/>
      <c r="K1109" s="10"/>
      <c r="L1109" s="12" t="str">
        <f>IFERROR(VLOOKUP(B1109,Retorno_da_RFB!$D$3:$I$6388,5,0),"")</f>
        <v>072</v>
      </c>
      <c r="M1109" s="13">
        <f>IFERROR(VLOOKUP(B1109,Retorno_da_RFB!$D$3:$I$6388,6,0),"")</f>
        <v>43602</v>
      </c>
      <c r="N1109" s="10" t="str">
        <f>IFERROR(VLOOKUP(B1109,Retorno_da_RFB!$D$3:$I$6388,3,0),"")</f>
        <v>8481.30.00</v>
      </c>
      <c r="O1109" s="10" t="str">
        <f>IFERROR(VLOOKUP(B1109,Retorno_da_RFB!$D$3:$I$6388,4,0),"")</f>
        <v>Válvulas reguladoras de fluxo unidirecional com construção angular com rosca macho G1/8" e conexão rápida pneumática para tubos de diâmetro externo de 8mm, corpo em liga de alumínio forjado, parafuso de ajuste em latão e anel de engate em POM (polióxido de metileno), O-ring em NBR (acrilonitrilo butadieno) já fornecido como padrão, vazão nominal padrão de 650L/min na direção do estrangulamento com ajuste por meio de parafuso recartilhado (exaustão) sendo adequada para trabalhar com ar comprimido, conforme ISO 8573­1:2010 classe 7:4:4, com pressões de 0,2 a 10bar e temperaturas de –10 a +60°C e possibilidade de rotacionar a válvula em 360° depois de montada.</v>
      </c>
      <c r="P1109" s="12" t="str">
        <f>IFERROR(IF(N1109="","",IF(VLOOKUP(LEFT(N1109,10),'Universo_BK-BIT'!$A$5:$E$10005,2,0)="","X",VLOOKUP(LEFT(N1109,10),'Universo_BK-BIT'!$A$5:$E$10005,2,0))),"X")</f>
        <v>BK</v>
      </c>
      <c r="Q1109" s="12">
        <f>IFERROR(IF(P1109="X","",VLOOKUP(LEFT(N1109,10),'Universo_BK-BIT'!$A$5:$E$10005,3,0)),"")</f>
        <v>14</v>
      </c>
      <c r="R1109" s="14" t="e">
        <f t="shared" si="52"/>
        <v>#REF!</v>
      </c>
      <c r="S1109" s="14" t="str">
        <f t="shared" si="53"/>
        <v/>
      </c>
      <c r="T1109" s="14"/>
      <c r="U1109" s="14" t="str">
        <f ca="1">IFERROR(IF(P1109="X",IF(VLOOKUP(B1109,'Oficios_-_pend_criticas'!$C$3:$J$4739,5,0)="","",IF(VLOOKUP(B1109,'Oficios_-_pend_criticas'!$C$3:$J$4739,7,0)="",IF(TODAY()&gt;VLOOKUP(B1109,'Oficios_-_pend_criticas'!$C$3:$J$4739,5,0),"X",""),IF(VLOOKUP(B1109,'Oficios_-_pend_criticas'!$C$3:$J$4739,7,0)&gt;VLOOKUP(B1109,'Oficios_-_pend_criticas'!$C$3:$J$4739,5,0),"X",""))),""),"")</f>
        <v/>
      </c>
      <c r="V1109" s="14" t="str">
        <f ca="1">IFERROR(IF(Q1109=0,IF(VLOOKUP(B1109,'Oficios_-_pend_criticas'!$C$3:$J$4739,5,0)="","",IF(VLOOKUP(B1109,'Oficios_-_pend_criticas'!$C$3:$J$4739,7,0)="",IF(TODAY()&gt;VLOOKUP(B1109,'Oficios_-_pend_criticas'!$C$3:$J$4739,5,0),"X",""),IF(VLOOKUP(B1109,'Oficios_-_pend_criticas'!$C$3:$J$4739,7,0)&gt;VLOOKUP(B1109,'Oficios_-_pend_criticas'!$C$3:$J$4739,5,0),"X",""))),""),"")</f>
        <v/>
      </c>
      <c r="W1109" s="14" t="str">
        <f ca="1">IFERROR(IF(P1109&lt;&gt;"X",IF(Q1109&gt;0,IF(VLOOKUP(B1109,'Oficios_-_pend_criticas'!$C$4:$J$4739,5,0)="","",IF(VLOOKUP(B1109,'Oficios_-_pend_criticas'!$C$4:$J$4739,7,0)="",IF(TODAY()&gt;VLOOKUP(B1109,'Oficios_-_pend_criticas'!$C$4:$J$4739,5,0),"X",""),IF(VLOOKUP(B1109,'Oficios_-_pend_criticas'!$C$4:$J$4739,7,0)&gt;VLOOKUP(B1109,'Oficios_-_pend_criticas'!$C$4:$J$4739,5,0),"X",""))),""),""),"")</f>
        <v/>
      </c>
    </row>
    <row r="1110" spans="1:23" ht="38.25" hidden="1" customHeight="1" x14ac:dyDescent="0.25">
      <c r="A1110" s="9" t="str">
        <f t="shared" si="51"/>
        <v/>
      </c>
      <c r="B1110" s="24" t="s">
        <v>2629</v>
      </c>
      <c r="C1110" s="22" t="e">
        <f>IF(B1110="","",VLOOKUP(B1110,#REF!,6,0))</f>
        <v>#REF!</v>
      </c>
      <c r="D1110" s="20" t="e">
        <f>IF(B1110="","",VLOOKUP(B1110,#REF!,22,0))</f>
        <v>#REF!</v>
      </c>
      <c r="E1110" s="22" t="s">
        <v>2630</v>
      </c>
      <c r="F1110" s="20" t="s">
        <v>2487</v>
      </c>
      <c r="G1110" s="21">
        <v>43600</v>
      </c>
      <c r="H1110" s="14" t="str">
        <f>IFERROR(IF(VLOOKUP(B1110,'Oficios_-_pend_criticas'!$C$4:$D$4739,2,0)="","","X"),"")</f>
        <v/>
      </c>
      <c r="I1110" s="12"/>
      <c r="J1110" s="13"/>
      <c r="K1110" s="10"/>
      <c r="L1110" s="12" t="str">
        <f>IFERROR(VLOOKUP(B1110,Retorno_da_RFB!$D$3:$I$6388,5,0),"")</f>
        <v/>
      </c>
      <c r="M1110" s="13" t="str">
        <f>IFERROR(VLOOKUP(B1110,Retorno_da_RFB!$D$3:$I$6388,6,0),"")</f>
        <v/>
      </c>
      <c r="N1110" s="10" t="str">
        <f>IFERROR(VLOOKUP(B1110,Retorno_da_RFB!$D$3:$I$6388,3,0),"")</f>
        <v/>
      </c>
      <c r="O1110" s="10" t="str">
        <f>IFERROR(VLOOKUP(B1110,Retorno_da_RFB!$D$3:$I$6388,4,0),"")</f>
        <v/>
      </c>
      <c r="P1110" s="12" t="str">
        <f>IFERROR(IF(N1110="","",IF(VLOOKUP(LEFT(N1110,10),'Universo_BK-BIT'!$A$5:$E$10005,2,0)="","X",VLOOKUP(LEFT(N1110,10),'Universo_BK-BIT'!$A$5:$E$10005,2,0))),"X")</f>
        <v/>
      </c>
      <c r="Q1110" s="12" t="str">
        <f>IFERROR(IF(P1110="X","",VLOOKUP(LEFT(N1110,10),'Universo_BK-BIT'!$A$5:$E$10005,3,0)),"")</f>
        <v/>
      </c>
      <c r="R1110" s="14" t="str">
        <f t="shared" si="52"/>
        <v/>
      </c>
      <c r="S1110" s="14" t="str">
        <f t="shared" si="53"/>
        <v/>
      </c>
      <c r="T1110" s="14"/>
      <c r="U1110" s="14" t="str">
        <f ca="1">IFERROR(IF(P1110="X",IF(VLOOKUP(B1110,'Oficios_-_pend_criticas'!$C$3:$J$4739,5,0)="","",IF(VLOOKUP(B1110,'Oficios_-_pend_criticas'!$C$3:$J$4739,7,0)="",IF(TODAY()&gt;VLOOKUP(B1110,'Oficios_-_pend_criticas'!$C$3:$J$4739,5,0),"X",""),IF(VLOOKUP(B1110,'Oficios_-_pend_criticas'!$C$3:$J$4739,7,0)&gt;VLOOKUP(B1110,'Oficios_-_pend_criticas'!$C$3:$J$4739,5,0),"X",""))),""),"")</f>
        <v/>
      </c>
      <c r="V1110" s="14" t="str">
        <f ca="1">IFERROR(IF(Q1110=0,IF(VLOOKUP(B1110,'Oficios_-_pend_criticas'!$C$3:$J$4739,5,0)="","",IF(VLOOKUP(B1110,'Oficios_-_pend_criticas'!$C$3:$J$4739,7,0)="",IF(TODAY()&gt;VLOOKUP(B1110,'Oficios_-_pend_criticas'!$C$3:$J$4739,5,0),"X",""),IF(VLOOKUP(B1110,'Oficios_-_pend_criticas'!$C$3:$J$4739,7,0)&gt;VLOOKUP(B1110,'Oficios_-_pend_criticas'!$C$3:$J$4739,5,0),"X",""))),""),"")</f>
        <v/>
      </c>
      <c r="W1110" s="14" t="str">
        <f ca="1">IFERROR(IF(P1110&lt;&gt;"X",IF(Q1110&gt;0,IF(VLOOKUP(B1110,'Oficios_-_pend_criticas'!$C$4:$J$4739,5,0)="","",IF(VLOOKUP(B1110,'Oficios_-_pend_criticas'!$C$4:$J$4739,7,0)="",IF(TODAY()&gt;VLOOKUP(B1110,'Oficios_-_pend_criticas'!$C$4:$J$4739,5,0),"X",""),IF(VLOOKUP(B1110,'Oficios_-_pend_criticas'!$C$4:$J$4739,7,0)&gt;VLOOKUP(B1110,'Oficios_-_pend_criticas'!$C$4:$J$4739,5,0),"X",""))),""),""),"")</f>
        <v/>
      </c>
    </row>
    <row r="1111" spans="1:23" ht="38.25" hidden="1" customHeight="1" x14ac:dyDescent="0.25">
      <c r="A1111" s="9" t="str">
        <f t="shared" si="51"/>
        <v/>
      </c>
      <c r="B1111" s="24" t="s">
        <v>2631</v>
      </c>
      <c r="C1111" s="22" t="e">
        <f>IF(B1111="","",VLOOKUP(B1111,#REF!,6,0))</f>
        <v>#REF!</v>
      </c>
      <c r="D1111" s="20" t="e">
        <f>IF(B1111="","",VLOOKUP(B1111,#REF!,22,0))</f>
        <v>#REF!</v>
      </c>
      <c r="E1111" s="22" t="s">
        <v>2632</v>
      </c>
      <c r="F1111" s="20" t="s">
        <v>2487</v>
      </c>
      <c r="G1111" s="21">
        <v>43600</v>
      </c>
      <c r="H1111" s="14" t="str">
        <f>IFERROR(IF(VLOOKUP(B1111,'Oficios_-_pend_criticas'!$C$4:$D$4739,2,0)="","","X"),"")</f>
        <v/>
      </c>
      <c r="I1111" s="12"/>
      <c r="J1111" s="13"/>
      <c r="K1111" s="10"/>
      <c r="L1111" s="12" t="str">
        <f>IFERROR(VLOOKUP(B1111,Retorno_da_RFB!$D$3:$I$6388,5,0),"")</f>
        <v>072</v>
      </c>
      <c r="M1111" s="13">
        <f>IFERROR(VLOOKUP(B1111,Retorno_da_RFB!$D$3:$I$6388,6,0),"")</f>
        <v>43602</v>
      </c>
      <c r="N1111" s="10" t="str">
        <f>IFERROR(VLOOKUP(B1111,Retorno_da_RFB!$D$3:$I$6388,3,0),"")</f>
        <v>8481.30.00</v>
      </c>
      <c r="O1111" s="10" t="str">
        <f>IFERROR(VLOOKUP(B1111,Retorno_da_RFB!$D$3:$I$6388,4,0),"")</f>
        <v>Válvulas reguladoras de fluxo unidirecional com construção angular com rosca macho G1/4" e conexão rápida pneumática para tubos de diâmetro externo de 6mm, corpo em liga de alumínio forjado anodizado, parafuso de ajuste em latão e anel de engate em POM (polióxido de metileno), O-ring em NBR (acrilonitrilo butadieno) já fornecido como padrão, vazão nominal padrão de 400L/min na direção do estrangulamento com ajuste por meio de parafuso com fenda (exaustão) sendo adequada para trabalhar com ar comprimido, conforme ISO 8573­1:2010 classe 7:4:4, com pressões de 0,2 a 10bar e temperaturas de –10 a +60°C e possibilidade de rotacionar a válvula em 360° depois de montada.</v>
      </c>
      <c r="P1111" s="12" t="str">
        <f>IFERROR(IF(N1111="","",IF(VLOOKUP(LEFT(N1111,10),'Universo_BK-BIT'!$A$5:$E$10005,2,0)="","X",VLOOKUP(LEFT(N1111,10),'Universo_BK-BIT'!$A$5:$E$10005,2,0))),"X")</f>
        <v>BK</v>
      </c>
      <c r="Q1111" s="12">
        <f>IFERROR(IF(P1111="X","",VLOOKUP(LEFT(N1111,10),'Universo_BK-BIT'!$A$5:$E$10005,3,0)),"")</f>
        <v>14</v>
      </c>
      <c r="R1111" s="14" t="e">
        <f t="shared" si="52"/>
        <v>#REF!</v>
      </c>
      <c r="S1111" s="14" t="str">
        <f t="shared" si="53"/>
        <v/>
      </c>
      <c r="T1111" s="14"/>
      <c r="U1111" s="14" t="str">
        <f ca="1">IFERROR(IF(P1111="X",IF(VLOOKUP(B1111,'Oficios_-_pend_criticas'!$C$3:$J$4739,5,0)="","",IF(VLOOKUP(B1111,'Oficios_-_pend_criticas'!$C$3:$J$4739,7,0)="",IF(TODAY()&gt;VLOOKUP(B1111,'Oficios_-_pend_criticas'!$C$3:$J$4739,5,0),"X",""),IF(VLOOKUP(B1111,'Oficios_-_pend_criticas'!$C$3:$J$4739,7,0)&gt;VLOOKUP(B1111,'Oficios_-_pend_criticas'!$C$3:$J$4739,5,0),"X",""))),""),"")</f>
        <v/>
      </c>
      <c r="V1111" s="14" t="str">
        <f ca="1">IFERROR(IF(Q1111=0,IF(VLOOKUP(B1111,'Oficios_-_pend_criticas'!$C$3:$J$4739,5,0)="","",IF(VLOOKUP(B1111,'Oficios_-_pend_criticas'!$C$3:$J$4739,7,0)="",IF(TODAY()&gt;VLOOKUP(B1111,'Oficios_-_pend_criticas'!$C$3:$J$4739,5,0),"X",""),IF(VLOOKUP(B1111,'Oficios_-_pend_criticas'!$C$3:$J$4739,7,0)&gt;VLOOKUP(B1111,'Oficios_-_pend_criticas'!$C$3:$J$4739,5,0),"X",""))),""),"")</f>
        <v/>
      </c>
      <c r="W1111" s="14" t="str">
        <f ca="1">IFERROR(IF(P1111&lt;&gt;"X",IF(Q1111&gt;0,IF(VLOOKUP(B1111,'Oficios_-_pend_criticas'!$C$4:$J$4739,5,0)="","",IF(VLOOKUP(B1111,'Oficios_-_pend_criticas'!$C$4:$J$4739,7,0)="",IF(TODAY()&gt;VLOOKUP(B1111,'Oficios_-_pend_criticas'!$C$4:$J$4739,5,0),"X",""),IF(VLOOKUP(B1111,'Oficios_-_pend_criticas'!$C$4:$J$4739,7,0)&gt;VLOOKUP(B1111,'Oficios_-_pend_criticas'!$C$4:$J$4739,5,0),"X",""))),""),""),"")</f>
        <v/>
      </c>
    </row>
    <row r="1112" spans="1:23" ht="38.25" hidden="1" customHeight="1" x14ac:dyDescent="0.25">
      <c r="A1112" s="9" t="str">
        <f t="shared" si="51"/>
        <v/>
      </c>
      <c r="B1112" s="24" t="s">
        <v>2633</v>
      </c>
      <c r="C1112" s="22" t="e">
        <f>IF(B1112="","",VLOOKUP(B1112,#REF!,6,0))</f>
        <v>#REF!</v>
      </c>
      <c r="D1112" s="20" t="e">
        <f>IF(B1112="","",VLOOKUP(B1112,#REF!,22,0))</f>
        <v>#REF!</v>
      </c>
      <c r="E1112" s="22" t="s">
        <v>2634</v>
      </c>
      <c r="F1112" s="20" t="s">
        <v>2487</v>
      </c>
      <c r="G1112" s="21">
        <v>43600</v>
      </c>
      <c r="H1112" s="14" t="str">
        <f>IFERROR(IF(VLOOKUP(B1112,'Oficios_-_pend_criticas'!$C$4:$D$4739,2,0)="","","X"),"")</f>
        <v/>
      </c>
      <c r="I1112" s="12"/>
      <c r="J1112" s="13"/>
      <c r="K1112" s="10"/>
      <c r="L1112" s="12" t="str">
        <f>IFERROR(VLOOKUP(B1112,Retorno_da_RFB!$D$3:$I$6388,5,0),"")</f>
        <v>072</v>
      </c>
      <c r="M1112" s="13">
        <f>IFERROR(VLOOKUP(B1112,Retorno_da_RFB!$D$3:$I$6388,6,0),"")</f>
        <v>43602</v>
      </c>
      <c r="N1112" s="10" t="str">
        <f>IFERROR(VLOOKUP(B1112,Retorno_da_RFB!$D$3:$I$6388,3,0),"")</f>
        <v>8414.80.31</v>
      </c>
      <c r="O1112" s="10" t="str">
        <f>IFERROR(VLOOKUP(B1112,Retorno_da_RFB!$D$3:$I$6388,4,0),"")</f>
        <v>Compressores alternativos de pistão, horizontal, em linha lubrificado, não isento de óleo e próprio para compressão de gás hélio, com 05 estágios, projetados para uma vazão de 400Nm3/h (158LB/h) a uma pressão de descarga de 230bara (3349PSIA), operando a uma rotação de 254rpm, acionado por motor elétrico, constituídos de um compressor, acoplamento do tipo polia e correia, conjunto resfriador do tipo tubo em tubo e casco e tubo, montados em base metálica.</v>
      </c>
      <c r="P1112" s="12" t="str">
        <f>IFERROR(IF(N1112="","",IF(VLOOKUP(LEFT(N1112,10),'Universo_BK-BIT'!$A$5:$E$10005,2,0)="","X",VLOOKUP(LEFT(N1112,10),'Universo_BK-BIT'!$A$5:$E$10005,2,0))),"X")</f>
        <v>BK</v>
      </c>
      <c r="Q1112" s="12">
        <f>IFERROR(IF(P1112="X","",VLOOKUP(LEFT(N1112,10),'Universo_BK-BIT'!$A$5:$E$10005,3,0)),"")</f>
        <v>14</v>
      </c>
      <c r="R1112" s="14" t="e">
        <f t="shared" si="52"/>
        <v>#REF!</v>
      </c>
      <c r="S1112" s="14" t="str">
        <f t="shared" si="53"/>
        <v/>
      </c>
      <c r="T1112" s="14"/>
      <c r="U1112" s="14" t="str">
        <f ca="1">IFERROR(IF(P1112="X",IF(VLOOKUP(B1112,'Oficios_-_pend_criticas'!$C$3:$J$4739,5,0)="","",IF(VLOOKUP(B1112,'Oficios_-_pend_criticas'!$C$3:$J$4739,7,0)="",IF(TODAY()&gt;VLOOKUP(B1112,'Oficios_-_pend_criticas'!$C$3:$J$4739,5,0),"X",""),IF(VLOOKUP(B1112,'Oficios_-_pend_criticas'!$C$3:$J$4739,7,0)&gt;VLOOKUP(B1112,'Oficios_-_pend_criticas'!$C$3:$J$4739,5,0),"X",""))),""),"")</f>
        <v/>
      </c>
      <c r="V1112" s="14" t="str">
        <f ca="1">IFERROR(IF(Q1112=0,IF(VLOOKUP(B1112,'Oficios_-_pend_criticas'!$C$3:$J$4739,5,0)="","",IF(VLOOKUP(B1112,'Oficios_-_pend_criticas'!$C$3:$J$4739,7,0)="",IF(TODAY()&gt;VLOOKUP(B1112,'Oficios_-_pend_criticas'!$C$3:$J$4739,5,0),"X",""),IF(VLOOKUP(B1112,'Oficios_-_pend_criticas'!$C$3:$J$4739,7,0)&gt;VLOOKUP(B1112,'Oficios_-_pend_criticas'!$C$3:$J$4739,5,0),"X",""))),""),"")</f>
        <v/>
      </c>
      <c r="W1112" s="14" t="str">
        <f ca="1">IFERROR(IF(P1112&lt;&gt;"X",IF(Q1112&gt;0,IF(VLOOKUP(B1112,'Oficios_-_pend_criticas'!$C$4:$J$4739,5,0)="","",IF(VLOOKUP(B1112,'Oficios_-_pend_criticas'!$C$4:$J$4739,7,0)="",IF(TODAY()&gt;VLOOKUP(B1112,'Oficios_-_pend_criticas'!$C$4:$J$4739,5,0),"X",""),IF(VLOOKUP(B1112,'Oficios_-_pend_criticas'!$C$4:$J$4739,7,0)&gt;VLOOKUP(B1112,'Oficios_-_pend_criticas'!$C$4:$J$4739,5,0),"X",""))),""),""),"")</f>
        <v/>
      </c>
    </row>
    <row r="1113" spans="1:23" ht="38.25" hidden="1" customHeight="1" x14ac:dyDescent="0.25">
      <c r="A1113" s="9" t="str">
        <f t="shared" si="51"/>
        <v/>
      </c>
      <c r="B1113" s="24" t="s">
        <v>2636</v>
      </c>
      <c r="C1113" s="22" t="e">
        <f>IF(B1113="","",VLOOKUP(B1113,#REF!,6,0))</f>
        <v>#REF!</v>
      </c>
      <c r="D1113" s="20" t="e">
        <f>IF(B1113="","",VLOOKUP(B1113,#REF!,22,0))</f>
        <v>#REF!</v>
      </c>
      <c r="E1113" s="22" t="s">
        <v>2637</v>
      </c>
      <c r="F1113" s="20" t="s">
        <v>2487</v>
      </c>
      <c r="G1113" s="21">
        <v>43600</v>
      </c>
      <c r="H1113" s="14" t="str">
        <f>IFERROR(IF(VLOOKUP(B1113,'Oficios_-_pend_criticas'!$C$4:$D$4739,2,0)="","","X"),"")</f>
        <v/>
      </c>
      <c r="I1113" s="12"/>
      <c r="J1113" s="13"/>
      <c r="K1113" s="10"/>
      <c r="L1113" s="12" t="str">
        <f>IFERROR(VLOOKUP(B1113,Retorno_da_RFB!$D$3:$I$6388,5,0),"")</f>
        <v>072</v>
      </c>
      <c r="M1113" s="13">
        <f>IFERROR(VLOOKUP(B1113,Retorno_da_RFB!$D$3:$I$6388,6,0),"")</f>
        <v>43602</v>
      </c>
      <c r="N1113" s="10" t="str">
        <f>IFERROR(VLOOKUP(B1113,Retorno_da_RFB!$D$3:$I$6388,3,0),"")</f>
        <v>8483.40.10</v>
      </c>
      <c r="O1113" s="10" t="str">
        <f>IFERROR(VLOOKUP(B1113,Retorno_da_RFB!$D$3:$I$6388,4,0),"")</f>
        <v>Reversores com redução de 3,000, com montagem direta, para acoplamento em motores diesel com potência máxima de 158HP a 2.300rpm e rotação de saída máxima de 3.200rpm, destinados à aplicação de trabalho contínuo em embarcações de uso marítimo e fluvial.</v>
      </c>
      <c r="P1113" s="12" t="str">
        <f>IFERROR(IF(N1113="","",IF(VLOOKUP(LEFT(N1113,10),'Universo_BK-BIT'!$A$5:$E$10005,2,0)="","X",VLOOKUP(LEFT(N1113,10),'Universo_BK-BIT'!$A$5:$E$10005,2,0))),"X")</f>
        <v>BK</v>
      </c>
      <c r="Q1113" s="12">
        <f>IFERROR(IF(P1113="X","",VLOOKUP(LEFT(N1113,10),'Universo_BK-BIT'!$A$5:$E$10005,3,0)),"")</f>
        <v>14</v>
      </c>
      <c r="R1113" s="14" t="e">
        <f t="shared" si="52"/>
        <v>#REF!</v>
      </c>
      <c r="S1113" s="14" t="str">
        <f t="shared" si="53"/>
        <v/>
      </c>
      <c r="T1113" s="14"/>
      <c r="U1113" s="14" t="str">
        <f ca="1">IFERROR(IF(P1113="X",IF(VLOOKUP(B1113,'Oficios_-_pend_criticas'!$C$3:$J$4739,5,0)="","",IF(VLOOKUP(B1113,'Oficios_-_pend_criticas'!$C$3:$J$4739,7,0)="",IF(TODAY()&gt;VLOOKUP(B1113,'Oficios_-_pend_criticas'!$C$3:$J$4739,5,0),"X",""),IF(VLOOKUP(B1113,'Oficios_-_pend_criticas'!$C$3:$J$4739,7,0)&gt;VLOOKUP(B1113,'Oficios_-_pend_criticas'!$C$3:$J$4739,5,0),"X",""))),""),"")</f>
        <v/>
      </c>
      <c r="V1113" s="14" t="str">
        <f ca="1">IFERROR(IF(Q1113=0,IF(VLOOKUP(B1113,'Oficios_-_pend_criticas'!$C$3:$J$4739,5,0)="","",IF(VLOOKUP(B1113,'Oficios_-_pend_criticas'!$C$3:$J$4739,7,0)="",IF(TODAY()&gt;VLOOKUP(B1113,'Oficios_-_pend_criticas'!$C$3:$J$4739,5,0),"X",""),IF(VLOOKUP(B1113,'Oficios_-_pend_criticas'!$C$3:$J$4739,7,0)&gt;VLOOKUP(B1113,'Oficios_-_pend_criticas'!$C$3:$J$4739,5,0),"X",""))),""),"")</f>
        <v/>
      </c>
      <c r="W1113" s="14" t="str">
        <f ca="1">IFERROR(IF(P1113&lt;&gt;"X",IF(Q1113&gt;0,IF(VLOOKUP(B1113,'Oficios_-_pend_criticas'!$C$4:$J$4739,5,0)="","",IF(VLOOKUP(B1113,'Oficios_-_pend_criticas'!$C$4:$J$4739,7,0)="",IF(TODAY()&gt;VLOOKUP(B1113,'Oficios_-_pend_criticas'!$C$4:$J$4739,5,0),"X",""),IF(VLOOKUP(B1113,'Oficios_-_pend_criticas'!$C$4:$J$4739,7,0)&gt;VLOOKUP(B1113,'Oficios_-_pend_criticas'!$C$4:$J$4739,5,0),"X",""))),""),""),"")</f>
        <v/>
      </c>
    </row>
    <row r="1114" spans="1:23" ht="38.25" hidden="1" customHeight="1" x14ac:dyDescent="0.25">
      <c r="A1114" s="9" t="str">
        <f t="shared" si="51"/>
        <v/>
      </c>
      <c r="B1114" s="24" t="s">
        <v>2638</v>
      </c>
      <c r="C1114" s="22" t="e">
        <f>IF(B1114="","",VLOOKUP(B1114,#REF!,6,0))</f>
        <v>#REF!</v>
      </c>
      <c r="D1114" s="20" t="e">
        <f>IF(B1114="","",VLOOKUP(B1114,#REF!,22,0))</f>
        <v>#REF!</v>
      </c>
      <c r="E1114" s="22" t="s">
        <v>2639</v>
      </c>
      <c r="F1114" s="20" t="s">
        <v>2487</v>
      </c>
      <c r="G1114" s="21">
        <v>43600</v>
      </c>
      <c r="H1114" s="14" t="str">
        <f>IFERROR(IF(VLOOKUP(B1114,'Oficios_-_pend_criticas'!$C$4:$D$4739,2,0)="","","X"),"")</f>
        <v/>
      </c>
      <c r="I1114" s="12"/>
      <c r="J1114" s="13"/>
      <c r="K1114" s="10"/>
      <c r="L1114" s="12" t="str">
        <f>IFERROR(VLOOKUP(B1114,Retorno_da_RFB!$D$3:$I$6388,5,0),"")</f>
        <v>072</v>
      </c>
      <c r="M1114" s="13">
        <f>IFERROR(VLOOKUP(B1114,Retorno_da_RFB!$D$3:$I$6388,6,0),"")</f>
        <v>43602</v>
      </c>
      <c r="N1114" s="10" t="str">
        <f>IFERROR(VLOOKUP(B1114,Retorno_da_RFB!$D$3:$I$6388,3,0),"")</f>
        <v>8483.40.10</v>
      </c>
      <c r="O1114" s="10" t="str">
        <f>IFERROR(VLOOKUP(B1114,Retorno_da_RFB!$D$3:$I$6388,4,0),"")</f>
        <v>Reversores com redução de 2,000, com montagem direta, para acoplamento em motores diesel com potência máxima de 239HP a 2.300rpm e rotação de saída máxima de 3.600rpm, destinados à aplicação de trabalho contínuo em embarcações de uso marítimo e fluvial.</v>
      </c>
      <c r="P1114" s="12" t="str">
        <f>IFERROR(IF(N1114="","",IF(VLOOKUP(LEFT(N1114,10),'Universo_BK-BIT'!$A$5:$E$10005,2,0)="","X",VLOOKUP(LEFT(N1114,10),'Universo_BK-BIT'!$A$5:$E$10005,2,0))),"X")</f>
        <v>BK</v>
      </c>
      <c r="Q1114" s="12">
        <f>IFERROR(IF(P1114="X","",VLOOKUP(LEFT(N1114,10),'Universo_BK-BIT'!$A$5:$E$10005,3,0)),"")</f>
        <v>14</v>
      </c>
      <c r="R1114" s="14" t="e">
        <f t="shared" si="52"/>
        <v>#REF!</v>
      </c>
      <c r="S1114" s="14" t="str">
        <f t="shared" si="53"/>
        <v/>
      </c>
      <c r="T1114" s="14"/>
      <c r="U1114" s="14" t="str">
        <f ca="1">IFERROR(IF(P1114="X",IF(VLOOKUP(B1114,'Oficios_-_pend_criticas'!$C$3:$J$4739,5,0)="","",IF(VLOOKUP(B1114,'Oficios_-_pend_criticas'!$C$3:$J$4739,7,0)="",IF(TODAY()&gt;VLOOKUP(B1114,'Oficios_-_pend_criticas'!$C$3:$J$4739,5,0),"X",""),IF(VLOOKUP(B1114,'Oficios_-_pend_criticas'!$C$3:$J$4739,7,0)&gt;VLOOKUP(B1114,'Oficios_-_pend_criticas'!$C$3:$J$4739,5,0),"X",""))),""),"")</f>
        <v/>
      </c>
      <c r="V1114" s="14" t="str">
        <f ca="1">IFERROR(IF(Q1114=0,IF(VLOOKUP(B1114,'Oficios_-_pend_criticas'!$C$3:$J$4739,5,0)="","",IF(VLOOKUP(B1114,'Oficios_-_pend_criticas'!$C$3:$J$4739,7,0)="",IF(TODAY()&gt;VLOOKUP(B1114,'Oficios_-_pend_criticas'!$C$3:$J$4739,5,0),"X",""),IF(VLOOKUP(B1114,'Oficios_-_pend_criticas'!$C$3:$J$4739,7,0)&gt;VLOOKUP(B1114,'Oficios_-_pend_criticas'!$C$3:$J$4739,5,0),"X",""))),""),"")</f>
        <v/>
      </c>
      <c r="W1114" s="14" t="str">
        <f ca="1">IFERROR(IF(P1114&lt;&gt;"X",IF(Q1114&gt;0,IF(VLOOKUP(B1114,'Oficios_-_pend_criticas'!$C$4:$J$4739,5,0)="","",IF(VLOOKUP(B1114,'Oficios_-_pend_criticas'!$C$4:$J$4739,7,0)="",IF(TODAY()&gt;VLOOKUP(B1114,'Oficios_-_pend_criticas'!$C$4:$J$4739,5,0),"X",""),IF(VLOOKUP(B1114,'Oficios_-_pend_criticas'!$C$4:$J$4739,7,0)&gt;VLOOKUP(B1114,'Oficios_-_pend_criticas'!$C$4:$J$4739,5,0),"X",""))),""),""),"")</f>
        <v/>
      </c>
    </row>
    <row r="1115" spans="1:23" ht="38.25" hidden="1" customHeight="1" x14ac:dyDescent="0.25">
      <c r="A1115" s="9" t="str">
        <f t="shared" si="51"/>
        <v/>
      </c>
      <c r="B1115" s="24" t="s">
        <v>2640</v>
      </c>
      <c r="C1115" s="22" t="e">
        <f>IF(B1115="","",VLOOKUP(B1115,#REF!,6,0))</f>
        <v>#REF!</v>
      </c>
      <c r="D1115" s="20" t="e">
        <f>IF(B1115="","",VLOOKUP(B1115,#REF!,22,0))</f>
        <v>#REF!</v>
      </c>
      <c r="E1115" s="22" t="s">
        <v>2641</v>
      </c>
      <c r="F1115" s="20" t="s">
        <v>2487</v>
      </c>
      <c r="G1115" s="21">
        <v>43600</v>
      </c>
      <c r="H1115" s="14" t="str">
        <f>IFERROR(IF(VLOOKUP(B1115,'Oficios_-_pend_criticas'!$C$4:$D$4739,2,0)="","","X"),"")</f>
        <v/>
      </c>
      <c r="I1115" s="12"/>
      <c r="J1115" s="13"/>
      <c r="K1115" s="10"/>
      <c r="L1115" s="12" t="str">
        <f>IFERROR(VLOOKUP(B1115,Retorno_da_RFB!$D$3:$I$6388,5,0),"")</f>
        <v>072</v>
      </c>
      <c r="M1115" s="13">
        <f>IFERROR(VLOOKUP(B1115,Retorno_da_RFB!$D$3:$I$6388,6,0),"")</f>
        <v>43602</v>
      </c>
      <c r="N1115" s="10" t="str">
        <f>IFERROR(VLOOKUP(B1115,Retorno_da_RFB!$D$3:$I$6388,3,0),"")</f>
        <v>8419.81.10</v>
      </c>
      <c r="O1115" s="10" t="str">
        <f>IFERROR(VLOOKUP(B1115,Retorno_da_RFB!$D$3:$I$6388,4,0),"")</f>
        <v>Equipamentos para esterilização de amostras biológicas; faixa de temperatura de 45 a 135°C; pressão máxima do sistema de 0,255MPa; abertura manual da tampa com intertravamento de segurança; 2 aquecedores de 1.000W de potência; microprocessador por controlador proporcional integral derivativo; display digital; timer para operação de 0 a 99 horas e 59 minutos com resolução de 1 minuto; capacidade de 50 ou 80L; possibilidade de criação de diferentes métodos de esterilização; detecção automática de falhas no sensor e prevenção de superaquecimento; sistema de resfriamento integrado.</v>
      </c>
      <c r="P1115" s="12" t="str">
        <f>IFERROR(IF(N1115="","",IF(VLOOKUP(LEFT(N1115,10),'Universo_BK-BIT'!$A$5:$E$10005,2,0)="","X",VLOOKUP(LEFT(N1115,10),'Universo_BK-BIT'!$A$5:$E$10005,2,0))),"X")</f>
        <v>BK</v>
      </c>
      <c r="Q1115" s="12">
        <f>IFERROR(IF(P1115="X","",VLOOKUP(LEFT(N1115,10),'Universo_BK-BIT'!$A$5:$E$10005,3,0)),"")</f>
        <v>14</v>
      </c>
      <c r="R1115" s="14" t="e">
        <f t="shared" si="52"/>
        <v>#REF!</v>
      </c>
      <c r="S1115" s="14" t="str">
        <f t="shared" si="53"/>
        <v/>
      </c>
      <c r="T1115" s="14"/>
      <c r="U1115" s="14" t="str">
        <f ca="1">IFERROR(IF(P1115="X",IF(VLOOKUP(B1115,'Oficios_-_pend_criticas'!$C$3:$J$4739,5,0)="","",IF(VLOOKUP(B1115,'Oficios_-_pend_criticas'!$C$3:$J$4739,7,0)="",IF(TODAY()&gt;VLOOKUP(B1115,'Oficios_-_pend_criticas'!$C$3:$J$4739,5,0),"X",""),IF(VLOOKUP(B1115,'Oficios_-_pend_criticas'!$C$3:$J$4739,7,0)&gt;VLOOKUP(B1115,'Oficios_-_pend_criticas'!$C$3:$J$4739,5,0),"X",""))),""),"")</f>
        <v/>
      </c>
      <c r="V1115" s="14" t="str">
        <f ca="1">IFERROR(IF(Q1115=0,IF(VLOOKUP(B1115,'Oficios_-_pend_criticas'!$C$3:$J$4739,5,0)="","",IF(VLOOKUP(B1115,'Oficios_-_pend_criticas'!$C$3:$J$4739,7,0)="",IF(TODAY()&gt;VLOOKUP(B1115,'Oficios_-_pend_criticas'!$C$3:$J$4739,5,0),"X",""),IF(VLOOKUP(B1115,'Oficios_-_pend_criticas'!$C$3:$J$4739,7,0)&gt;VLOOKUP(B1115,'Oficios_-_pend_criticas'!$C$3:$J$4739,5,0),"X",""))),""),"")</f>
        <v/>
      </c>
      <c r="W1115" s="14" t="str">
        <f ca="1">IFERROR(IF(P1115&lt;&gt;"X",IF(Q1115&gt;0,IF(VLOOKUP(B1115,'Oficios_-_pend_criticas'!$C$4:$J$4739,5,0)="","",IF(VLOOKUP(B1115,'Oficios_-_pend_criticas'!$C$4:$J$4739,7,0)="",IF(TODAY()&gt;VLOOKUP(B1115,'Oficios_-_pend_criticas'!$C$4:$J$4739,5,0),"X",""),IF(VLOOKUP(B1115,'Oficios_-_pend_criticas'!$C$4:$J$4739,7,0)&gt;VLOOKUP(B1115,'Oficios_-_pend_criticas'!$C$4:$J$4739,5,0),"X",""))),""),""),"")</f>
        <v/>
      </c>
    </row>
    <row r="1116" spans="1:23" ht="38.25" hidden="1" customHeight="1" x14ac:dyDescent="0.25">
      <c r="A1116" s="9" t="str">
        <f t="shared" si="51"/>
        <v/>
      </c>
      <c r="B1116" s="24" t="s">
        <v>2642</v>
      </c>
      <c r="C1116" s="22" t="e">
        <f>IF(B1116="","",VLOOKUP(B1116,#REF!,6,0))</f>
        <v>#REF!</v>
      </c>
      <c r="D1116" s="20" t="e">
        <f>IF(B1116="","",VLOOKUP(B1116,#REF!,22,0))</f>
        <v>#REF!</v>
      </c>
      <c r="E1116" s="22" t="s">
        <v>2643</v>
      </c>
      <c r="F1116" s="20" t="s">
        <v>2487</v>
      </c>
      <c r="G1116" s="21">
        <v>43600</v>
      </c>
      <c r="H1116" s="14" t="str">
        <f>IFERROR(IF(VLOOKUP(B1116,'Oficios_-_pend_criticas'!$C$4:$D$4739,2,0)="","","X"),"")</f>
        <v/>
      </c>
      <c r="I1116" s="12"/>
      <c r="J1116" s="13"/>
      <c r="K1116" s="10"/>
      <c r="L1116" s="12" t="str">
        <f>IFERROR(VLOOKUP(B1116,Retorno_da_RFB!$D$3:$I$6388,5,0),"")</f>
        <v>072</v>
      </c>
      <c r="M1116" s="13">
        <f>IFERROR(VLOOKUP(B1116,Retorno_da_RFB!$D$3:$I$6388,6,0),"")</f>
        <v>43602</v>
      </c>
      <c r="N1116" s="10" t="str">
        <f>IFERROR(VLOOKUP(B1116,Retorno_da_RFB!$D$3:$I$6388,3,0),"")</f>
        <v>9031.80.20</v>
      </c>
      <c r="O1116" s="10" t="str">
        <f>IFERROR(VLOOKUP(B1116,Retorno_da_RFB!$D$3:$I$6388,4,0),"")</f>
        <v>Bancos de testes a frio de componentes mecânicos e eletroeletrônicos de motores de combustão interna, sem uso de combustível, turbo e aspirado, 4 cilindros, flexível para 3 cilindros, tracionados por servomotor elétrico com grupo de aproximação e conexões, torque máximo de até 20Nm, faixa de potência do sistema de 15.5kW (20.75HP), velocidade máxima de até 150rpm, ciclo de testes realizados em 36 segundos, medição de NVH (ruído, vibração e aspereza) dotado de acelerômetros com resolução (sensibilidade de voltagem) de 10+/- 10% mV/g, análises dos dados via "Bauer", estação de diagnóstico para análises e monitoramento online, PLC, IHM, controladores e câmera para controle de posicionamento e acoplamento da máquina no motor.</v>
      </c>
      <c r="P1116" s="12" t="str">
        <f>IFERROR(IF(N1116="","",IF(VLOOKUP(LEFT(N1116,10),'Universo_BK-BIT'!$A$5:$E$10005,2,0)="","X",VLOOKUP(LEFT(N1116,10),'Universo_BK-BIT'!$A$5:$E$10005,2,0))),"X")</f>
        <v>BK</v>
      </c>
      <c r="Q1116" s="12">
        <f>IFERROR(IF(P1116="X","",VLOOKUP(LEFT(N1116,10),'Universo_BK-BIT'!$A$5:$E$10005,3,0)),"")</f>
        <v>14</v>
      </c>
      <c r="R1116" s="14" t="e">
        <f t="shared" si="52"/>
        <v>#REF!</v>
      </c>
      <c r="S1116" s="14" t="str">
        <f t="shared" si="53"/>
        <v/>
      </c>
      <c r="T1116" s="14"/>
      <c r="U1116" s="14" t="str">
        <f ca="1">IFERROR(IF(P1116="X",IF(VLOOKUP(B1116,'Oficios_-_pend_criticas'!$C$3:$J$4739,5,0)="","",IF(VLOOKUP(B1116,'Oficios_-_pend_criticas'!$C$3:$J$4739,7,0)="",IF(TODAY()&gt;VLOOKUP(B1116,'Oficios_-_pend_criticas'!$C$3:$J$4739,5,0),"X",""),IF(VLOOKUP(B1116,'Oficios_-_pend_criticas'!$C$3:$J$4739,7,0)&gt;VLOOKUP(B1116,'Oficios_-_pend_criticas'!$C$3:$J$4739,5,0),"X",""))),""),"")</f>
        <v/>
      </c>
      <c r="V1116" s="14" t="str">
        <f ca="1">IFERROR(IF(Q1116=0,IF(VLOOKUP(B1116,'Oficios_-_pend_criticas'!$C$3:$J$4739,5,0)="","",IF(VLOOKUP(B1116,'Oficios_-_pend_criticas'!$C$3:$J$4739,7,0)="",IF(TODAY()&gt;VLOOKUP(B1116,'Oficios_-_pend_criticas'!$C$3:$J$4739,5,0),"X",""),IF(VLOOKUP(B1116,'Oficios_-_pend_criticas'!$C$3:$J$4739,7,0)&gt;VLOOKUP(B1116,'Oficios_-_pend_criticas'!$C$3:$J$4739,5,0),"X",""))),""),"")</f>
        <v/>
      </c>
      <c r="W1116" s="14" t="str">
        <f ca="1">IFERROR(IF(P1116&lt;&gt;"X",IF(Q1116&gt;0,IF(VLOOKUP(B1116,'Oficios_-_pend_criticas'!$C$4:$J$4739,5,0)="","",IF(VLOOKUP(B1116,'Oficios_-_pend_criticas'!$C$4:$J$4739,7,0)="",IF(TODAY()&gt;VLOOKUP(B1116,'Oficios_-_pend_criticas'!$C$4:$J$4739,5,0),"X",""),IF(VLOOKUP(B1116,'Oficios_-_pend_criticas'!$C$4:$J$4739,7,0)&gt;VLOOKUP(B1116,'Oficios_-_pend_criticas'!$C$4:$J$4739,5,0),"X",""))),""),""),"")</f>
        <v/>
      </c>
    </row>
    <row r="1117" spans="1:23" ht="38.25" hidden="1" customHeight="1" x14ac:dyDescent="0.25">
      <c r="A1117" s="9" t="str">
        <f t="shared" si="51"/>
        <v/>
      </c>
      <c r="B1117" s="24" t="s">
        <v>2644</v>
      </c>
      <c r="C1117" s="22" t="e">
        <f>IF(B1117="","",VLOOKUP(B1117,#REF!,6,0))</f>
        <v>#REF!</v>
      </c>
      <c r="D1117" s="20" t="e">
        <f>IF(B1117="","",VLOOKUP(B1117,#REF!,22,0))</f>
        <v>#REF!</v>
      </c>
      <c r="E1117" s="22" t="s">
        <v>2645</v>
      </c>
      <c r="F1117" s="20" t="s">
        <v>2487</v>
      </c>
      <c r="G1117" s="21">
        <v>43600</v>
      </c>
      <c r="H1117" s="14" t="str">
        <f>IFERROR(IF(VLOOKUP(B1117,'Oficios_-_pend_criticas'!$C$4:$D$4739,2,0)="","","X"),"")</f>
        <v/>
      </c>
      <c r="I1117" s="12"/>
      <c r="J1117" s="13"/>
      <c r="K1117" s="10"/>
      <c r="L1117" s="12" t="str">
        <f>IFERROR(VLOOKUP(B1117,Retorno_da_RFB!$D$3:$I$6388,5,0),"")</f>
        <v>072</v>
      </c>
      <c r="M1117" s="13">
        <f>IFERROR(VLOOKUP(B1117,Retorno_da_RFB!$D$3:$I$6388,6,0),"")</f>
        <v>43602</v>
      </c>
      <c r="N1117" s="10" t="str">
        <f>IFERROR(VLOOKUP(B1117,Retorno_da_RFB!$D$3:$I$6388,3,0),"")</f>
        <v>8483.40.10</v>
      </c>
      <c r="O1117" s="10" t="str">
        <f>IFERROR(VLOOKUP(B1117,Retorno_da_RFB!$D$3:$I$6388,4,0),"")</f>
        <v>Reversores com redução de 2,478, com montagem direta, para acoplamento em motores diesel com potência máxima de 223HP a 3.600rpm e rotação de saída máxima de 36rpm, destinados à aplicação de trabalho contínuo em embarcações de uso marítimo e fluvial.</v>
      </c>
      <c r="P1117" s="12" t="str">
        <f>IFERROR(IF(N1117="","",IF(VLOOKUP(LEFT(N1117,10),'Universo_BK-BIT'!$A$5:$E$10005,2,0)="","X",VLOOKUP(LEFT(N1117,10),'Universo_BK-BIT'!$A$5:$E$10005,2,0))),"X")</f>
        <v>BK</v>
      </c>
      <c r="Q1117" s="12">
        <f>IFERROR(IF(P1117="X","",VLOOKUP(LEFT(N1117,10),'Universo_BK-BIT'!$A$5:$E$10005,3,0)),"")</f>
        <v>14</v>
      </c>
      <c r="R1117" s="14" t="e">
        <f t="shared" si="52"/>
        <v>#REF!</v>
      </c>
      <c r="S1117" s="14" t="str">
        <f t="shared" si="53"/>
        <v/>
      </c>
      <c r="T1117" s="14"/>
      <c r="U1117" s="14" t="str">
        <f ca="1">IFERROR(IF(P1117="X",IF(VLOOKUP(B1117,'Oficios_-_pend_criticas'!$C$3:$J$4739,5,0)="","",IF(VLOOKUP(B1117,'Oficios_-_pend_criticas'!$C$3:$J$4739,7,0)="",IF(TODAY()&gt;VLOOKUP(B1117,'Oficios_-_pend_criticas'!$C$3:$J$4739,5,0),"X",""),IF(VLOOKUP(B1117,'Oficios_-_pend_criticas'!$C$3:$J$4739,7,0)&gt;VLOOKUP(B1117,'Oficios_-_pend_criticas'!$C$3:$J$4739,5,0),"X",""))),""),"")</f>
        <v/>
      </c>
      <c r="V1117" s="14" t="str">
        <f ca="1">IFERROR(IF(Q1117=0,IF(VLOOKUP(B1117,'Oficios_-_pend_criticas'!$C$3:$J$4739,5,0)="","",IF(VLOOKUP(B1117,'Oficios_-_pend_criticas'!$C$3:$J$4739,7,0)="",IF(TODAY()&gt;VLOOKUP(B1117,'Oficios_-_pend_criticas'!$C$3:$J$4739,5,0),"X",""),IF(VLOOKUP(B1117,'Oficios_-_pend_criticas'!$C$3:$J$4739,7,0)&gt;VLOOKUP(B1117,'Oficios_-_pend_criticas'!$C$3:$J$4739,5,0),"X",""))),""),"")</f>
        <v/>
      </c>
      <c r="W1117" s="14" t="str">
        <f ca="1">IFERROR(IF(P1117&lt;&gt;"X",IF(Q1117&gt;0,IF(VLOOKUP(B1117,'Oficios_-_pend_criticas'!$C$4:$J$4739,5,0)="","",IF(VLOOKUP(B1117,'Oficios_-_pend_criticas'!$C$4:$J$4739,7,0)="",IF(TODAY()&gt;VLOOKUP(B1117,'Oficios_-_pend_criticas'!$C$4:$J$4739,5,0),"X",""),IF(VLOOKUP(B1117,'Oficios_-_pend_criticas'!$C$4:$J$4739,7,0)&gt;VLOOKUP(B1117,'Oficios_-_pend_criticas'!$C$4:$J$4739,5,0),"X",""))),""),""),"")</f>
        <v/>
      </c>
    </row>
    <row r="1118" spans="1:23" ht="38.25" hidden="1" customHeight="1" x14ac:dyDescent="0.25">
      <c r="A1118" s="9" t="str">
        <f t="shared" si="51"/>
        <v/>
      </c>
      <c r="B1118" s="24" t="s">
        <v>2646</v>
      </c>
      <c r="C1118" s="22" t="e">
        <f>IF(B1118="","",VLOOKUP(B1118,#REF!,6,0))</f>
        <v>#REF!</v>
      </c>
      <c r="D1118" s="20" t="e">
        <f>IF(B1118="","",VLOOKUP(B1118,#REF!,22,0))</f>
        <v>#REF!</v>
      </c>
      <c r="E1118" s="22" t="s">
        <v>2647</v>
      </c>
      <c r="F1118" s="20" t="s">
        <v>2487</v>
      </c>
      <c r="G1118" s="21">
        <v>43600</v>
      </c>
      <c r="H1118" s="14" t="str">
        <f>IFERROR(IF(VLOOKUP(B1118,'Oficios_-_pend_criticas'!$C$4:$D$4739,2,0)="","","X"),"")</f>
        <v/>
      </c>
      <c r="I1118" s="12"/>
      <c r="J1118" s="13"/>
      <c r="K1118" s="10"/>
      <c r="L1118" s="12" t="str">
        <f>IFERROR(VLOOKUP(B1118,Retorno_da_RFB!$D$3:$I$6388,5,0),"")</f>
        <v>072</v>
      </c>
      <c r="M1118" s="13">
        <f>IFERROR(VLOOKUP(B1118,Retorno_da_RFB!$D$3:$I$6388,6,0),"")</f>
        <v>43602</v>
      </c>
      <c r="N1118" s="10" t="str">
        <f>IFERROR(VLOOKUP(B1118,Retorno_da_RFB!$D$3:$I$6388,3,0),"")</f>
        <v>8462.99.90</v>
      </c>
      <c r="O1118" s="10" t="str">
        <f>IFERROR(VLOOKUP(B1118,Retorno_da_RFB!$D$3:$I$6388,4,0),"")</f>
        <v>Prensas de transferência com alimentador linear de alta velocidade, para conformação de peças automotivas, com capacidade de pressão máxima de 30.000kN até 12,7mm do BDC; compressão mecânica por meio de 6,5,4 processos, sendo distribuída por estações: 1º 12.000kN, 2º 12.000kN, 3º 8.000kN, 4º 8.000kN, 5º 8.000kN, 6º 8.000kN, com ciclos constante de 30 golpes/minuto, capacidade de trabalho: 600KJ (15 a 30 min-1), curso de deslizamento: 800mm, distância entre moldes de avanço: 900, 1.200, 1.500, 1.800mm; dimensões do martelo: 6.400 x 2.400 x 300mm, capacidade máxima de suspensão de 0,7Mpa, dimensões da mesa: 6.400mm com ajuste de 350mm, altura de fechamento: 1.100mm, base de reforço: 6.400 x 2.400 x 300mm, dimensões da almofada: 1.100 x 2.000mm com capacidade de 150ton; motor principal inversor de 400kW, com velocidade de avanço de 7 a 8min-1, freio redutor: 5,5kW × 4 P; taxa de deflexão do leito δ / L = cerca de 1/10.000; abertura e rampa para retirada da sucata; sistema de lubrificação central para equipamentos pneumáticos; cortina de luz para evitar invasão com a prensa em funcionamento; painel com controle CLP com dispositivo para controle de redução da vibração; configuração para até 400 tipos binários; transportador de chapas linear com sistema de troca automático composta de: 2 barras transferência paralelas com 2 sistemas deslizantes através de placas magnéticas com servo controlador, 2 sistemas de elevação por meio de 2 servos-motores de 2kW, força de fechamento de 100kN/peça, 6 sistemas de fixação através de 12 braçadeiras, por meio de 4  servos-motores de 15kW; alimentador contínuo de chapas de aço, com transferência de pilhas automática sem interrupção da produção, por meio de separadores magnéticos, deslocamentos através de 04 esteiras magnéticas dotadas de posicionadores mecânicos com 02 sensores de duplicidade de chapas e servo controladas por motores de 07 e 01kW, capacidade de transporte de até 5.000Kg, com dimensão: mínima de 150 x 340mm, máxima de 1.300 x 1.900mm, altura mínima da pilha de 100mm e máxima de 500mm.</v>
      </c>
      <c r="P1118" s="12" t="str">
        <f>IFERROR(IF(N1118="","",IF(VLOOKUP(LEFT(N1118,10),'Universo_BK-BIT'!$A$5:$E$10005,2,0)="","X",VLOOKUP(LEFT(N1118,10),'Universo_BK-BIT'!$A$5:$E$10005,2,0))),"X")</f>
        <v>BK</v>
      </c>
      <c r="Q1118" s="12">
        <f>IFERROR(IF(P1118="X","",VLOOKUP(LEFT(N1118,10),'Universo_BK-BIT'!$A$5:$E$10005,3,0)),"")</f>
        <v>14</v>
      </c>
      <c r="R1118" s="14" t="e">
        <f t="shared" si="52"/>
        <v>#REF!</v>
      </c>
      <c r="S1118" s="14" t="str">
        <f t="shared" si="53"/>
        <v/>
      </c>
      <c r="T1118" s="14"/>
      <c r="U1118" s="14" t="str">
        <f ca="1">IFERROR(IF(P1118="X",IF(VLOOKUP(B1118,'Oficios_-_pend_criticas'!$C$3:$J$4739,5,0)="","",IF(VLOOKUP(B1118,'Oficios_-_pend_criticas'!$C$3:$J$4739,7,0)="",IF(TODAY()&gt;VLOOKUP(B1118,'Oficios_-_pend_criticas'!$C$3:$J$4739,5,0),"X",""),IF(VLOOKUP(B1118,'Oficios_-_pend_criticas'!$C$3:$J$4739,7,0)&gt;VLOOKUP(B1118,'Oficios_-_pend_criticas'!$C$3:$J$4739,5,0),"X",""))),""),"")</f>
        <v/>
      </c>
      <c r="V1118" s="14" t="str">
        <f ca="1">IFERROR(IF(Q1118=0,IF(VLOOKUP(B1118,'Oficios_-_pend_criticas'!$C$3:$J$4739,5,0)="","",IF(VLOOKUP(B1118,'Oficios_-_pend_criticas'!$C$3:$J$4739,7,0)="",IF(TODAY()&gt;VLOOKUP(B1118,'Oficios_-_pend_criticas'!$C$3:$J$4739,5,0),"X",""),IF(VLOOKUP(B1118,'Oficios_-_pend_criticas'!$C$3:$J$4739,7,0)&gt;VLOOKUP(B1118,'Oficios_-_pend_criticas'!$C$3:$J$4739,5,0),"X",""))),""),"")</f>
        <v/>
      </c>
      <c r="W1118" s="14" t="str">
        <f ca="1">IFERROR(IF(P1118&lt;&gt;"X",IF(Q1118&gt;0,IF(VLOOKUP(B1118,'Oficios_-_pend_criticas'!$C$4:$J$4739,5,0)="","",IF(VLOOKUP(B1118,'Oficios_-_pend_criticas'!$C$4:$J$4739,7,0)="",IF(TODAY()&gt;VLOOKUP(B1118,'Oficios_-_pend_criticas'!$C$4:$J$4739,5,0),"X",""),IF(VLOOKUP(B1118,'Oficios_-_pend_criticas'!$C$4:$J$4739,7,0)&gt;VLOOKUP(B1118,'Oficios_-_pend_criticas'!$C$4:$J$4739,5,0),"X",""))),""),""),"")</f>
        <v/>
      </c>
    </row>
    <row r="1119" spans="1:23" ht="38.25" hidden="1" customHeight="1" x14ac:dyDescent="0.25">
      <c r="A1119" s="9" t="str">
        <f t="shared" si="51"/>
        <v/>
      </c>
      <c r="B1119" s="24" t="s">
        <v>2648</v>
      </c>
      <c r="C1119" s="22" t="e">
        <f>IF(B1119="","",VLOOKUP(B1119,#REF!,6,0))</f>
        <v>#REF!</v>
      </c>
      <c r="D1119" s="20" t="e">
        <f>IF(B1119="","",VLOOKUP(B1119,#REF!,22,0))</f>
        <v>#REF!</v>
      </c>
      <c r="E1119" s="22" t="s">
        <v>2649</v>
      </c>
      <c r="F1119" s="20" t="s">
        <v>2487</v>
      </c>
      <c r="G1119" s="21">
        <v>43600</v>
      </c>
      <c r="H1119" s="14" t="str">
        <f>IFERROR(IF(VLOOKUP(B1119,'Oficios_-_pend_criticas'!$C$4:$D$4739,2,0)="","","X"),"")</f>
        <v/>
      </c>
      <c r="I1119" s="12"/>
      <c r="J1119" s="13"/>
      <c r="K1119" s="10"/>
      <c r="L1119" s="12" t="str">
        <f>IFERROR(VLOOKUP(B1119,Retorno_da_RFB!$D$3:$I$6388,5,0),"")</f>
        <v>072</v>
      </c>
      <c r="M1119" s="13">
        <f>IFERROR(VLOOKUP(B1119,Retorno_da_RFB!$D$3:$I$6388,6,0),"")</f>
        <v>43602</v>
      </c>
      <c r="N1119" s="10" t="str">
        <f>IFERROR(VLOOKUP(B1119,Retorno_da_RFB!$D$3:$I$6388,3,0),"")</f>
        <v>8422.40.90</v>
      </c>
      <c r="O1119" s="10" t="str">
        <f>IFERROR(VLOOKUP(B1119,Retorno_da_RFB!$D$3:$I$6388,4,0),"")</f>
        <v>Máquinas automáticas para embalar fardos de forragem cilíndricos grandes, movimentadas em três pontos ou tracionadas por trator, operada por sistema elétrico de 12V e sistema hidráulico; sistema de utilização de uma bobina de filme plástico que é instalada em um dispensador de alumínio de 750mm com mecanismo de travamento rápido da bobina; sistema hidráulico de corte e fixação do filme, deixando-o em posição inicial para um novo ciclo de empacotamento; mesa de empacotamento do fardo constituída por 4 correias sem fim de alta resistência; painel de controle eletrônico que controla e monitora todas as operações do equipamento e controle remoto que permite que a máquina seja acionada a distância pelo operador que carrega e descarregas os fardos com o uso de outro equipamento. </v>
      </c>
      <c r="P1119" s="12" t="str">
        <f>IFERROR(IF(N1119="","",IF(VLOOKUP(LEFT(N1119,10),'Universo_BK-BIT'!$A$5:$E$10005,2,0)="","X",VLOOKUP(LEFT(N1119,10),'Universo_BK-BIT'!$A$5:$E$10005,2,0))),"X")</f>
        <v>BK</v>
      </c>
      <c r="Q1119" s="12">
        <f>IFERROR(IF(P1119="X","",VLOOKUP(LEFT(N1119,10),'Universo_BK-BIT'!$A$5:$E$10005,3,0)),"")</f>
        <v>14</v>
      </c>
      <c r="R1119" s="14" t="e">
        <f t="shared" si="52"/>
        <v>#REF!</v>
      </c>
      <c r="S1119" s="14" t="str">
        <f t="shared" si="53"/>
        <v/>
      </c>
      <c r="T1119" s="14"/>
      <c r="U1119" s="14" t="str">
        <f ca="1">IFERROR(IF(P1119="X",IF(VLOOKUP(B1119,'Oficios_-_pend_criticas'!$C$3:$J$4739,5,0)="","",IF(VLOOKUP(B1119,'Oficios_-_pend_criticas'!$C$3:$J$4739,7,0)="",IF(TODAY()&gt;VLOOKUP(B1119,'Oficios_-_pend_criticas'!$C$3:$J$4739,5,0),"X",""),IF(VLOOKUP(B1119,'Oficios_-_pend_criticas'!$C$3:$J$4739,7,0)&gt;VLOOKUP(B1119,'Oficios_-_pend_criticas'!$C$3:$J$4739,5,0),"X",""))),""),"")</f>
        <v/>
      </c>
      <c r="V1119" s="14" t="str">
        <f ca="1">IFERROR(IF(Q1119=0,IF(VLOOKUP(B1119,'Oficios_-_pend_criticas'!$C$3:$J$4739,5,0)="","",IF(VLOOKUP(B1119,'Oficios_-_pend_criticas'!$C$3:$J$4739,7,0)="",IF(TODAY()&gt;VLOOKUP(B1119,'Oficios_-_pend_criticas'!$C$3:$J$4739,5,0),"X",""),IF(VLOOKUP(B1119,'Oficios_-_pend_criticas'!$C$3:$J$4739,7,0)&gt;VLOOKUP(B1119,'Oficios_-_pend_criticas'!$C$3:$J$4739,5,0),"X",""))),""),"")</f>
        <v/>
      </c>
      <c r="W1119" s="14" t="str">
        <f ca="1">IFERROR(IF(P1119&lt;&gt;"X",IF(Q1119&gt;0,IF(VLOOKUP(B1119,'Oficios_-_pend_criticas'!$C$4:$J$4739,5,0)="","",IF(VLOOKUP(B1119,'Oficios_-_pend_criticas'!$C$4:$J$4739,7,0)="",IF(TODAY()&gt;VLOOKUP(B1119,'Oficios_-_pend_criticas'!$C$4:$J$4739,5,0),"X",""),IF(VLOOKUP(B1119,'Oficios_-_pend_criticas'!$C$4:$J$4739,7,0)&gt;VLOOKUP(B1119,'Oficios_-_pend_criticas'!$C$4:$J$4739,5,0),"X",""))),""),""),"")</f>
        <v/>
      </c>
    </row>
    <row r="1120" spans="1:23" ht="38.25" hidden="1" customHeight="1" x14ac:dyDescent="0.25">
      <c r="A1120" s="9" t="str">
        <f t="shared" si="51"/>
        <v/>
      </c>
      <c r="B1120" s="24" t="s">
        <v>2650</v>
      </c>
      <c r="C1120" s="22" t="e">
        <f>IF(B1120="","",VLOOKUP(B1120,#REF!,6,0))</f>
        <v>#REF!</v>
      </c>
      <c r="D1120" s="20" t="e">
        <f>IF(B1120="","",VLOOKUP(B1120,#REF!,22,0))</f>
        <v>#REF!</v>
      </c>
      <c r="E1120" s="22" t="s">
        <v>2651</v>
      </c>
      <c r="F1120" s="20" t="s">
        <v>2487</v>
      </c>
      <c r="G1120" s="21">
        <v>43600</v>
      </c>
      <c r="H1120" s="14" t="str">
        <f>IFERROR(IF(VLOOKUP(B1120,'Oficios_-_pend_criticas'!$C$4:$D$4739,2,0)="","","X"),"")</f>
        <v/>
      </c>
      <c r="I1120" s="12"/>
      <c r="J1120" s="13"/>
      <c r="K1120" s="10"/>
      <c r="L1120" s="12" t="str">
        <f>IFERROR(VLOOKUP(B1120,Retorno_da_RFB!$D$3:$I$6388,5,0),"")</f>
        <v>072</v>
      </c>
      <c r="M1120" s="13">
        <f>IFERROR(VLOOKUP(B1120,Retorno_da_RFB!$D$3:$I$6388,6,0),"")</f>
        <v>43602</v>
      </c>
      <c r="N1120" s="10" t="str">
        <f>IFERROR(VLOOKUP(B1120,Retorno_da_RFB!$D$3:$I$6388,3,0),"")</f>
        <v>9031.80.99</v>
      </c>
      <c r="O1120" s="10" t="str">
        <f>IFERROR(VLOOKUP(B1120,Retorno_da_RFB!$D$3:$I$6388,4,0),"")</f>
        <v>Equipamentos de marcação de defeito em chapa de vidro plano, dotadas de três pistolas de aplicação por pulverização por ar comprimido com pressão entre 4 a 6bar, pistolas de aplicação montadas em guias lineares suportadas por um portal sobre o módulo de transporte do vidro, controle automatizado com protocolo de comunicação com o sistema de otimização para identificação dos defeitos a serem pintados.</v>
      </c>
      <c r="P1120" s="12" t="str">
        <f>IFERROR(IF(N1120="","",IF(VLOOKUP(LEFT(N1120,10),'Universo_BK-BIT'!$A$5:$E$10005,2,0)="","X",VLOOKUP(LEFT(N1120,10),'Universo_BK-BIT'!$A$5:$E$10005,2,0))),"X")</f>
        <v>BK</v>
      </c>
      <c r="Q1120" s="12">
        <f>IFERROR(IF(P1120="X","",VLOOKUP(LEFT(N1120,10),'Universo_BK-BIT'!$A$5:$E$10005,3,0)),"")</f>
        <v>14</v>
      </c>
      <c r="R1120" s="14" t="e">
        <f t="shared" si="52"/>
        <v>#REF!</v>
      </c>
      <c r="S1120" s="14" t="str">
        <f t="shared" si="53"/>
        <v/>
      </c>
      <c r="T1120" s="14"/>
      <c r="U1120" s="14" t="str">
        <f ca="1">IFERROR(IF(P1120="X",IF(VLOOKUP(B1120,'Oficios_-_pend_criticas'!$C$3:$J$4739,5,0)="","",IF(VLOOKUP(B1120,'Oficios_-_pend_criticas'!$C$3:$J$4739,7,0)="",IF(TODAY()&gt;VLOOKUP(B1120,'Oficios_-_pend_criticas'!$C$3:$J$4739,5,0),"X",""),IF(VLOOKUP(B1120,'Oficios_-_pend_criticas'!$C$3:$J$4739,7,0)&gt;VLOOKUP(B1120,'Oficios_-_pend_criticas'!$C$3:$J$4739,5,0),"X",""))),""),"")</f>
        <v/>
      </c>
      <c r="V1120" s="14" t="str">
        <f ca="1">IFERROR(IF(Q1120=0,IF(VLOOKUP(B1120,'Oficios_-_pend_criticas'!$C$3:$J$4739,5,0)="","",IF(VLOOKUP(B1120,'Oficios_-_pend_criticas'!$C$3:$J$4739,7,0)="",IF(TODAY()&gt;VLOOKUP(B1120,'Oficios_-_pend_criticas'!$C$3:$J$4739,5,0),"X",""),IF(VLOOKUP(B1120,'Oficios_-_pend_criticas'!$C$3:$J$4739,7,0)&gt;VLOOKUP(B1120,'Oficios_-_pend_criticas'!$C$3:$J$4739,5,0),"X",""))),""),"")</f>
        <v/>
      </c>
      <c r="W1120" s="14" t="str">
        <f ca="1">IFERROR(IF(P1120&lt;&gt;"X",IF(Q1120&gt;0,IF(VLOOKUP(B1120,'Oficios_-_pend_criticas'!$C$4:$J$4739,5,0)="","",IF(VLOOKUP(B1120,'Oficios_-_pend_criticas'!$C$4:$J$4739,7,0)="",IF(TODAY()&gt;VLOOKUP(B1120,'Oficios_-_pend_criticas'!$C$4:$J$4739,5,0),"X",""),IF(VLOOKUP(B1120,'Oficios_-_pend_criticas'!$C$4:$J$4739,7,0)&gt;VLOOKUP(B1120,'Oficios_-_pend_criticas'!$C$4:$J$4739,5,0),"X",""))),""),""),"")</f>
        <v/>
      </c>
    </row>
    <row r="1121" spans="1:23" ht="38.25" hidden="1" customHeight="1" x14ac:dyDescent="0.25">
      <c r="A1121" s="9" t="str">
        <f t="shared" si="51"/>
        <v/>
      </c>
      <c r="B1121" s="24" t="s">
        <v>2652</v>
      </c>
      <c r="C1121" s="22" t="e">
        <f>IF(B1121="","",VLOOKUP(B1121,#REF!,6,0))</f>
        <v>#REF!</v>
      </c>
      <c r="D1121" s="20" t="e">
        <f>IF(B1121="","",VLOOKUP(B1121,#REF!,22,0))</f>
        <v>#REF!</v>
      </c>
      <c r="E1121" s="22" t="s">
        <v>2653</v>
      </c>
      <c r="F1121" s="20" t="s">
        <v>2487</v>
      </c>
      <c r="G1121" s="21">
        <v>43600</v>
      </c>
      <c r="H1121" s="14" t="str">
        <f>IFERROR(IF(VLOOKUP(B1121,'Oficios_-_pend_criticas'!$C$4:$D$4739,2,0)="","","X"),"")</f>
        <v/>
      </c>
      <c r="I1121" s="12"/>
      <c r="J1121" s="13"/>
      <c r="K1121" s="10"/>
      <c r="L1121" s="12" t="str">
        <f>IFERROR(VLOOKUP(B1121,Retorno_da_RFB!$D$3:$I$6388,5,0),"")</f>
        <v>072</v>
      </c>
      <c r="M1121" s="13">
        <f>IFERROR(VLOOKUP(B1121,Retorno_da_RFB!$D$3:$I$6388,6,0),"")</f>
        <v>43602</v>
      </c>
      <c r="N1121" s="10" t="str">
        <f>IFERROR(VLOOKUP(B1121,Retorno_da_RFB!$D$3:$I$6388,3,0),"")</f>
        <v>9031.80.99</v>
      </c>
      <c r="O1121" s="10" t="str">
        <f>IFERROR(VLOOKUP(B1121,Retorno_da_RFB!$D$3:$I$6388,4,0),"")</f>
        <v>Máquinas para teste de fadiga de material por meio da análise de padrões de vibração, com capacidade de gerar vibrações com frequência compreendida entre 5 e 3.000Hz, deslocamento de até 101.6mm (pico a pico), velocidade de até 2,5m/s, força de 80kN, dotadas de vibrador eletromagnético (Shaker), mesa deslizante com unidade hidráulica para lubrificação, amplificador de potência e exaustor para refrigeração.</v>
      </c>
      <c r="P1121" s="12" t="str">
        <f>IFERROR(IF(N1121="","",IF(VLOOKUP(LEFT(N1121,10),'Universo_BK-BIT'!$A$5:$E$10005,2,0)="","X",VLOOKUP(LEFT(N1121,10),'Universo_BK-BIT'!$A$5:$E$10005,2,0))),"X")</f>
        <v>BK</v>
      </c>
      <c r="Q1121" s="12">
        <f>IFERROR(IF(P1121="X","",VLOOKUP(LEFT(N1121,10),'Universo_BK-BIT'!$A$5:$E$10005,3,0)),"")</f>
        <v>14</v>
      </c>
      <c r="R1121" s="14" t="e">
        <f t="shared" si="52"/>
        <v>#REF!</v>
      </c>
      <c r="S1121" s="14" t="str">
        <f t="shared" si="53"/>
        <v/>
      </c>
      <c r="T1121" s="14"/>
      <c r="U1121" s="14" t="str">
        <f ca="1">IFERROR(IF(P1121="X",IF(VLOOKUP(B1121,'Oficios_-_pend_criticas'!$C$3:$J$4739,5,0)="","",IF(VLOOKUP(B1121,'Oficios_-_pend_criticas'!$C$3:$J$4739,7,0)="",IF(TODAY()&gt;VLOOKUP(B1121,'Oficios_-_pend_criticas'!$C$3:$J$4739,5,0),"X",""),IF(VLOOKUP(B1121,'Oficios_-_pend_criticas'!$C$3:$J$4739,7,0)&gt;VLOOKUP(B1121,'Oficios_-_pend_criticas'!$C$3:$J$4739,5,0),"X",""))),""),"")</f>
        <v/>
      </c>
      <c r="V1121" s="14" t="str">
        <f ca="1">IFERROR(IF(Q1121=0,IF(VLOOKUP(B1121,'Oficios_-_pend_criticas'!$C$3:$J$4739,5,0)="","",IF(VLOOKUP(B1121,'Oficios_-_pend_criticas'!$C$3:$J$4739,7,0)="",IF(TODAY()&gt;VLOOKUP(B1121,'Oficios_-_pend_criticas'!$C$3:$J$4739,5,0),"X",""),IF(VLOOKUP(B1121,'Oficios_-_pend_criticas'!$C$3:$J$4739,7,0)&gt;VLOOKUP(B1121,'Oficios_-_pend_criticas'!$C$3:$J$4739,5,0),"X",""))),""),"")</f>
        <v/>
      </c>
      <c r="W1121" s="14" t="str">
        <f ca="1">IFERROR(IF(P1121&lt;&gt;"X",IF(Q1121&gt;0,IF(VLOOKUP(B1121,'Oficios_-_pend_criticas'!$C$4:$J$4739,5,0)="","",IF(VLOOKUP(B1121,'Oficios_-_pend_criticas'!$C$4:$J$4739,7,0)="",IF(TODAY()&gt;VLOOKUP(B1121,'Oficios_-_pend_criticas'!$C$4:$J$4739,5,0),"X",""),IF(VLOOKUP(B1121,'Oficios_-_pend_criticas'!$C$4:$J$4739,7,0)&gt;VLOOKUP(B1121,'Oficios_-_pend_criticas'!$C$4:$J$4739,5,0),"X",""))),""),""),"")</f>
        <v/>
      </c>
    </row>
    <row r="1122" spans="1:23" ht="38.25" hidden="1" customHeight="1" x14ac:dyDescent="0.25">
      <c r="A1122" s="9" t="str">
        <f t="shared" si="51"/>
        <v/>
      </c>
      <c r="B1122" s="24" t="s">
        <v>2654</v>
      </c>
      <c r="C1122" s="22" t="e">
        <f>IF(B1122="","",VLOOKUP(B1122,#REF!,6,0))</f>
        <v>#REF!</v>
      </c>
      <c r="D1122" s="20" t="e">
        <f>IF(B1122="","",VLOOKUP(B1122,#REF!,22,0))</f>
        <v>#REF!</v>
      </c>
      <c r="E1122" s="22" t="s">
        <v>2655</v>
      </c>
      <c r="F1122" s="20" t="s">
        <v>2487</v>
      </c>
      <c r="G1122" s="21">
        <v>43600</v>
      </c>
      <c r="H1122" s="14" t="str">
        <f>IFERROR(IF(VLOOKUP(B1122,'Oficios_-_pend_criticas'!$C$4:$D$4739,2,0)="","","X"),"")</f>
        <v/>
      </c>
      <c r="I1122" s="12"/>
      <c r="J1122" s="13"/>
      <c r="K1122" s="10"/>
      <c r="L1122" s="12" t="str">
        <f>IFERROR(VLOOKUP(B1122,Retorno_da_RFB!$D$3:$I$6388,5,0),"")</f>
        <v>072</v>
      </c>
      <c r="M1122" s="13">
        <f>IFERROR(VLOOKUP(B1122,Retorno_da_RFB!$D$3:$I$6388,6,0),"")</f>
        <v>43602</v>
      </c>
      <c r="N1122" s="10" t="str">
        <f>IFERROR(VLOOKUP(B1122,Retorno_da_RFB!$D$3:$I$6388,3,0),"")</f>
        <v>8483.40.10</v>
      </c>
      <c r="O1122" s="10" t="str">
        <f>IFERROR(VLOOKUP(B1122,Retorno_da_RFB!$D$3:$I$6388,4,0),"")</f>
        <v>Reversores com redução de 1,966, com montagem direta, para acoplamento em motores diesel com potência máxima de 323HP a 2.300rpm e rotação de saída máxima de 3.600rpm, destinados à aplicação de trabalho contínuo em embarcações de uso marítimo e fluvial.</v>
      </c>
      <c r="P1122" s="12" t="str">
        <f>IFERROR(IF(N1122="","",IF(VLOOKUP(LEFT(N1122,10),'Universo_BK-BIT'!$A$5:$E$10005,2,0)="","X",VLOOKUP(LEFT(N1122,10),'Universo_BK-BIT'!$A$5:$E$10005,2,0))),"X")</f>
        <v>BK</v>
      </c>
      <c r="Q1122" s="12">
        <f>IFERROR(IF(P1122="X","",VLOOKUP(LEFT(N1122,10),'Universo_BK-BIT'!$A$5:$E$10005,3,0)),"")</f>
        <v>14</v>
      </c>
      <c r="R1122" s="14" t="e">
        <f t="shared" si="52"/>
        <v>#REF!</v>
      </c>
      <c r="S1122" s="14" t="str">
        <f t="shared" si="53"/>
        <v/>
      </c>
      <c r="T1122" s="14"/>
      <c r="U1122" s="14" t="str">
        <f ca="1">IFERROR(IF(P1122="X",IF(VLOOKUP(B1122,'Oficios_-_pend_criticas'!$C$3:$J$4739,5,0)="","",IF(VLOOKUP(B1122,'Oficios_-_pend_criticas'!$C$3:$J$4739,7,0)="",IF(TODAY()&gt;VLOOKUP(B1122,'Oficios_-_pend_criticas'!$C$3:$J$4739,5,0),"X",""),IF(VLOOKUP(B1122,'Oficios_-_pend_criticas'!$C$3:$J$4739,7,0)&gt;VLOOKUP(B1122,'Oficios_-_pend_criticas'!$C$3:$J$4739,5,0),"X",""))),""),"")</f>
        <v/>
      </c>
      <c r="V1122" s="14" t="str">
        <f ca="1">IFERROR(IF(Q1122=0,IF(VLOOKUP(B1122,'Oficios_-_pend_criticas'!$C$3:$J$4739,5,0)="","",IF(VLOOKUP(B1122,'Oficios_-_pend_criticas'!$C$3:$J$4739,7,0)="",IF(TODAY()&gt;VLOOKUP(B1122,'Oficios_-_pend_criticas'!$C$3:$J$4739,5,0),"X",""),IF(VLOOKUP(B1122,'Oficios_-_pend_criticas'!$C$3:$J$4739,7,0)&gt;VLOOKUP(B1122,'Oficios_-_pend_criticas'!$C$3:$J$4739,5,0),"X",""))),""),"")</f>
        <v/>
      </c>
      <c r="W1122" s="14" t="str">
        <f ca="1">IFERROR(IF(P1122&lt;&gt;"X",IF(Q1122&gt;0,IF(VLOOKUP(B1122,'Oficios_-_pend_criticas'!$C$4:$J$4739,5,0)="","",IF(VLOOKUP(B1122,'Oficios_-_pend_criticas'!$C$4:$J$4739,7,0)="",IF(TODAY()&gt;VLOOKUP(B1122,'Oficios_-_pend_criticas'!$C$4:$J$4739,5,0),"X",""),IF(VLOOKUP(B1122,'Oficios_-_pend_criticas'!$C$4:$J$4739,7,0)&gt;VLOOKUP(B1122,'Oficios_-_pend_criticas'!$C$4:$J$4739,5,0),"X",""))),""),""),"")</f>
        <v/>
      </c>
    </row>
    <row r="1123" spans="1:23" ht="38.25" hidden="1" customHeight="1" x14ac:dyDescent="0.25">
      <c r="A1123" s="9" t="str">
        <f t="shared" si="51"/>
        <v/>
      </c>
      <c r="B1123" s="24" t="s">
        <v>2656</v>
      </c>
      <c r="C1123" s="22" t="e">
        <f>IF(B1123="","",VLOOKUP(B1123,#REF!,6,0))</f>
        <v>#REF!</v>
      </c>
      <c r="D1123" s="20" t="e">
        <f>IF(B1123="","",VLOOKUP(B1123,#REF!,22,0))</f>
        <v>#REF!</v>
      </c>
      <c r="E1123" s="22" t="s">
        <v>2657</v>
      </c>
      <c r="F1123" s="20" t="s">
        <v>2487</v>
      </c>
      <c r="G1123" s="21">
        <v>43600</v>
      </c>
      <c r="H1123" s="14" t="str">
        <f>IFERROR(IF(VLOOKUP(B1123,'Oficios_-_pend_criticas'!$C$4:$D$4739,2,0)="","","X"),"")</f>
        <v/>
      </c>
      <c r="I1123" s="12"/>
      <c r="J1123" s="13"/>
      <c r="K1123" s="10"/>
      <c r="L1123" s="12" t="str">
        <f>IFERROR(VLOOKUP(B1123,Retorno_da_RFB!$D$3:$I$6388,5,0),"")</f>
        <v>072</v>
      </c>
      <c r="M1123" s="13">
        <f>IFERROR(VLOOKUP(B1123,Retorno_da_RFB!$D$3:$I$6388,6,0),"")</f>
        <v>43602</v>
      </c>
      <c r="N1123" s="10" t="str">
        <f>IFERROR(VLOOKUP(B1123,Retorno_da_RFB!$D$3:$I$6388,3,0),"")</f>
        <v>8483.40.10</v>
      </c>
      <c r="O1123" s="10" t="str">
        <f>IFERROR(VLOOKUP(B1123,Retorno_da_RFB!$D$3:$I$6388,4,0),"")</f>
        <v>Reversores com redução de 3,000, com montagem direta, para acoplamento em motores diesel com potência máxima de 206HP a 2.300rpm e rotação de saída máxima de 3.600rpm, destinados à aplicação de trabalho contínuo em embarcações de uso marítimo e fluvial.</v>
      </c>
      <c r="P1123" s="12" t="str">
        <f>IFERROR(IF(N1123="","",IF(VLOOKUP(LEFT(N1123,10),'Universo_BK-BIT'!$A$5:$E$10005,2,0)="","X",VLOOKUP(LEFT(N1123,10),'Universo_BK-BIT'!$A$5:$E$10005,2,0))),"X")</f>
        <v>BK</v>
      </c>
      <c r="Q1123" s="12">
        <f>IFERROR(IF(P1123="X","",VLOOKUP(LEFT(N1123,10),'Universo_BK-BIT'!$A$5:$E$10005,3,0)),"")</f>
        <v>14</v>
      </c>
      <c r="R1123" s="14" t="e">
        <f t="shared" si="52"/>
        <v>#REF!</v>
      </c>
      <c r="S1123" s="14" t="str">
        <f t="shared" si="53"/>
        <v/>
      </c>
      <c r="T1123" s="14"/>
      <c r="U1123" s="14" t="str">
        <f ca="1">IFERROR(IF(P1123="X",IF(VLOOKUP(B1123,'Oficios_-_pend_criticas'!$C$3:$J$4739,5,0)="","",IF(VLOOKUP(B1123,'Oficios_-_pend_criticas'!$C$3:$J$4739,7,0)="",IF(TODAY()&gt;VLOOKUP(B1123,'Oficios_-_pend_criticas'!$C$3:$J$4739,5,0),"X",""),IF(VLOOKUP(B1123,'Oficios_-_pend_criticas'!$C$3:$J$4739,7,0)&gt;VLOOKUP(B1123,'Oficios_-_pend_criticas'!$C$3:$J$4739,5,0),"X",""))),""),"")</f>
        <v/>
      </c>
      <c r="V1123" s="14" t="str">
        <f ca="1">IFERROR(IF(Q1123=0,IF(VLOOKUP(B1123,'Oficios_-_pend_criticas'!$C$3:$J$4739,5,0)="","",IF(VLOOKUP(B1123,'Oficios_-_pend_criticas'!$C$3:$J$4739,7,0)="",IF(TODAY()&gt;VLOOKUP(B1123,'Oficios_-_pend_criticas'!$C$3:$J$4739,5,0),"X",""),IF(VLOOKUP(B1123,'Oficios_-_pend_criticas'!$C$3:$J$4739,7,0)&gt;VLOOKUP(B1123,'Oficios_-_pend_criticas'!$C$3:$J$4739,5,0),"X",""))),""),"")</f>
        <v/>
      </c>
      <c r="W1123" s="14" t="str">
        <f ca="1">IFERROR(IF(P1123&lt;&gt;"X",IF(Q1123&gt;0,IF(VLOOKUP(B1123,'Oficios_-_pend_criticas'!$C$4:$J$4739,5,0)="","",IF(VLOOKUP(B1123,'Oficios_-_pend_criticas'!$C$4:$J$4739,7,0)="",IF(TODAY()&gt;VLOOKUP(B1123,'Oficios_-_pend_criticas'!$C$4:$J$4739,5,0),"X",""),IF(VLOOKUP(B1123,'Oficios_-_pend_criticas'!$C$4:$J$4739,7,0)&gt;VLOOKUP(B1123,'Oficios_-_pend_criticas'!$C$4:$J$4739,5,0),"X",""))),""),""),"")</f>
        <v/>
      </c>
    </row>
    <row r="1124" spans="1:23" ht="38.25" hidden="1" customHeight="1" x14ac:dyDescent="0.25">
      <c r="A1124" s="9" t="str">
        <f t="shared" si="51"/>
        <v/>
      </c>
      <c r="B1124" s="24" t="s">
        <v>2658</v>
      </c>
      <c r="C1124" s="22" t="e">
        <f>IF(B1124="","",VLOOKUP(B1124,#REF!,6,0))</f>
        <v>#REF!</v>
      </c>
      <c r="D1124" s="20" t="e">
        <f>IF(B1124="","",VLOOKUP(B1124,#REF!,22,0))</f>
        <v>#REF!</v>
      </c>
      <c r="E1124" s="22" t="s">
        <v>2659</v>
      </c>
      <c r="F1124" s="20" t="s">
        <v>2487</v>
      </c>
      <c r="G1124" s="21">
        <v>43600</v>
      </c>
      <c r="H1124" s="14" t="str">
        <f>IFERROR(IF(VLOOKUP(B1124,'Oficios_-_pend_criticas'!$C$4:$D$4739,2,0)="","","X"),"")</f>
        <v/>
      </c>
      <c r="I1124" s="12"/>
      <c r="J1124" s="13"/>
      <c r="K1124" s="10"/>
      <c r="L1124" s="12" t="str">
        <f>IFERROR(VLOOKUP(B1124,Retorno_da_RFB!$D$3:$I$6388,5,0),"")</f>
        <v>072</v>
      </c>
      <c r="M1124" s="13">
        <f>IFERROR(VLOOKUP(B1124,Retorno_da_RFB!$D$3:$I$6388,6,0),"")</f>
        <v>43602</v>
      </c>
      <c r="N1124" s="10" t="str">
        <f>IFERROR(VLOOKUP(B1124,Retorno_da_RFB!$D$3:$I$6388,3,0),"")</f>
        <v>8483.40.10</v>
      </c>
      <c r="O1124" s="10" t="str">
        <f>IFERROR(VLOOKUP(B1124,Retorno_da_RFB!$D$3:$I$6388,4,0),"")</f>
        <v>Reversores com redução de 2,917, com montagem direta, para acoplamento em motores diesel com potência máxima de 270HP a 2.300rpm e rotação de saída máxima de 3.600rpm, destinados à aplicação de trabalho contínuo em embarcações de uso marítimo e fluvial.</v>
      </c>
      <c r="P1124" s="12" t="str">
        <f>IFERROR(IF(N1124="","",IF(VLOOKUP(LEFT(N1124,10),'Universo_BK-BIT'!$A$5:$E$10005,2,0)="","X",VLOOKUP(LEFT(N1124,10),'Universo_BK-BIT'!$A$5:$E$10005,2,0))),"X")</f>
        <v>BK</v>
      </c>
      <c r="Q1124" s="12">
        <f>IFERROR(IF(P1124="X","",VLOOKUP(LEFT(N1124,10),'Universo_BK-BIT'!$A$5:$E$10005,3,0)),"")</f>
        <v>14</v>
      </c>
      <c r="R1124" s="14" t="e">
        <f t="shared" si="52"/>
        <v>#REF!</v>
      </c>
      <c r="S1124" s="14" t="str">
        <f t="shared" si="53"/>
        <v/>
      </c>
      <c r="T1124" s="14"/>
      <c r="U1124" s="14" t="str">
        <f ca="1">IFERROR(IF(P1124="X",IF(VLOOKUP(B1124,'Oficios_-_pend_criticas'!$C$3:$J$4739,5,0)="","",IF(VLOOKUP(B1124,'Oficios_-_pend_criticas'!$C$3:$J$4739,7,0)="",IF(TODAY()&gt;VLOOKUP(B1124,'Oficios_-_pend_criticas'!$C$3:$J$4739,5,0),"X",""),IF(VLOOKUP(B1124,'Oficios_-_pend_criticas'!$C$3:$J$4739,7,0)&gt;VLOOKUP(B1124,'Oficios_-_pend_criticas'!$C$3:$J$4739,5,0),"X",""))),""),"")</f>
        <v/>
      </c>
      <c r="V1124" s="14" t="str">
        <f ca="1">IFERROR(IF(Q1124=0,IF(VLOOKUP(B1124,'Oficios_-_pend_criticas'!$C$3:$J$4739,5,0)="","",IF(VLOOKUP(B1124,'Oficios_-_pend_criticas'!$C$3:$J$4739,7,0)="",IF(TODAY()&gt;VLOOKUP(B1124,'Oficios_-_pend_criticas'!$C$3:$J$4739,5,0),"X",""),IF(VLOOKUP(B1124,'Oficios_-_pend_criticas'!$C$3:$J$4739,7,0)&gt;VLOOKUP(B1124,'Oficios_-_pend_criticas'!$C$3:$J$4739,5,0),"X",""))),""),"")</f>
        <v/>
      </c>
      <c r="W1124" s="14" t="str">
        <f ca="1">IFERROR(IF(P1124&lt;&gt;"X",IF(Q1124&gt;0,IF(VLOOKUP(B1124,'Oficios_-_pend_criticas'!$C$4:$J$4739,5,0)="","",IF(VLOOKUP(B1124,'Oficios_-_pend_criticas'!$C$4:$J$4739,7,0)="",IF(TODAY()&gt;VLOOKUP(B1124,'Oficios_-_pend_criticas'!$C$4:$J$4739,5,0),"X",""),IF(VLOOKUP(B1124,'Oficios_-_pend_criticas'!$C$4:$J$4739,7,0)&gt;VLOOKUP(B1124,'Oficios_-_pend_criticas'!$C$4:$J$4739,5,0),"X",""))),""),""),"")</f>
        <v/>
      </c>
    </row>
    <row r="1125" spans="1:23" ht="38.25" hidden="1" customHeight="1" x14ac:dyDescent="0.25">
      <c r="A1125" s="9" t="str">
        <f t="shared" si="51"/>
        <v/>
      </c>
      <c r="B1125" s="24" t="s">
        <v>2660</v>
      </c>
      <c r="C1125" s="22" t="e">
        <f>IF(B1125="","",VLOOKUP(B1125,#REF!,6,0))</f>
        <v>#REF!</v>
      </c>
      <c r="D1125" s="20" t="e">
        <f>IF(B1125="","",VLOOKUP(B1125,#REF!,22,0))</f>
        <v>#REF!</v>
      </c>
      <c r="E1125" s="22" t="s">
        <v>2661</v>
      </c>
      <c r="F1125" s="20" t="s">
        <v>2487</v>
      </c>
      <c r="G1125" s="21">
        <v>43600</v>
      </c>
      <c r="H1125" s="14" t="str">
        <f>IFERROR(IF(VLOOKUP(B1125,'Oficios_-_pend_criticas'!$C$4:$D$4739,2,0)="","","X"),"")</f>
        <v/>
      </c>
      <c r="I1125" s="12"/>
      <c r="J1125" s="13"/>
      <c r="K1125" s="10"/>
      <c r="L1125" s="12" t="str">
        <f>IFERROR(VLOOKUP(B1125,Retorno_da_RFB!$D$3:$I$6388,5,0),"")</f>
        <v>072</v>
      </c>
      <c r="M1125" s="13">
        <f>IFERROR(VLOOKUP(B1125,Retorno_da_RFB!$D$3:$I$6388,6,0),"")</f>
        <v>43602</v>
      </c>
      <c r="N1125" s="10" t="str">
        <f>IFERROR(VLOOKUP(B1125,Retorno_da_RFB!$D$3:$I$6388,3,0),"")</f>
        <v>8483.40.10</v>
      </c>
      <c r="O1125" s="10" t="str">
        <f>IFERROR(VLOOKUP(B1125,Retorno_da_RFB!$D$3:$I$6388,4,0),"")</f>
        <v>Reversores com redução de 1,962, com montagem direta, para acoplamento em motores diesel com potência máxima de 323HP a 2.300rpm e rotação de saída máxima de 3.600rpm, destinados à aplicação de trabalho contínuo em embarcações de uso marítimo e fluvial.</v>
      </c>
      <c r="P1125" s="12" t="str">
        <f>IFERROR(IF(N1125="","",IF(VLOOKUP(LEFT(N1125,10),'Universo_BK-BIT'!$A$5:$E$10005,2,0)="","X",VLOOKUP(LEFT(N1125,10),'Universo_BK-BIT'!$A$5:$E$10005,2,0))),"X")</f>
        <v>BK</v>
      </c>
      <c r="Q1125" s="12">
        <f>IFERROR(IF(P1125="X","",VLOOKUP(LEFT(N1125,10),'Universo_BK-BIT'!$A$5:$E$10005,3,0)),"")</f>
        <v>14</v>
      </c>
      <c r="R1125" s="14" t="e">
        <f t="shared" si="52"/>
        <v>#REF!</v>
      </c>
      <c r="S1125" s="14" t="str">
        <f t="shared" si="53"/>
        <v/>
      </c>
      <c r="T1125" s="14"/>
      <c r="U1125" s="14" t="str">
        <f ca="1">IFERROR(IF(P1125="X",IF(VLOOKUP(B1125,'Oficios_-_pend_criticas'!$C$3:$J$4739,5,0)="","",IF(VLOOKUP(B1125,'Oficios_-_pend_criticas'!$C$3:$J$4739,7,0)="",IF(TODAY()&gt;VLOOKUP(B1125,'Oficios_-_pend_criticas'!$C$3:$J$4739,5,0),"X",""),IF(VLOOKUP(B1125,'Oficios_-_pend_criticas'!$C$3:$J$4739,7,0)&gt;VLOOKUP(B1125,'Oficios_-_pend_criticas'!$C$3:$J$4739,5,0),"X",""))),""),"")</f>
        <v/>
      </c>
      <c r="V1125" s="14" t="str">
        <f ca="1">IFERROR(IF(Q1125=0,IF(VLOOKUP(B1125,'Oficios_-_pend_criticas'!$C$3:$J$4739,5,0)="","",IF(VLOOKUP(B1125,'Oficios_-_pend_criticas'!$C$3:$J$4739,7,0)="",IF(TODAY()&gt;VLOOKUP(B1125,'Oficios_-_pend_criticas'!$C$3:$J$4739,5,0),"X",""),IF(VLOOKUP(B1125,'Oficios_-_pend_criticas'!$C$3:$J$4739,7,0)&gt;VLOOKUP(B1125,'Oficios_-_pend_criticas'!$C$3:$J$4739,5,0),"X",""))),""),"")</f>
        <v/>
      </c>
      <c r="W1125" s="14" t="str">
        <f ca="1">IFERROR(IF(P1125&lt;&gt;"X",IF(Q1125&gt;0,IF(VLOOKUP(B1125,'Oficios_-_pend_criticas'!$C$4:$J$4739,5,0)="","",IF(VLOOKUP(B1125,'Oficios_-_pend_criticas'!$C$4:$J$4739,7,0)="",IF(TODAY()&gt;VLOOKUP(B1125,'Oficios_-_pend_criticas'!$C$4:$J$4739,5,0),"X",""),IF(VLOOKUP(B1125,'Oficios_-_pend_criticas'!$C$4:$J$4739,7,0)&gt;VLOOKUP(B1125,'Oficios_-_pend_criticas'!$C$4:$J$4739,5,0),"X",""))),""),""),"")</f>
        <v/>
      </c>
    </row>
    <row r="1126" spans="1:23" ht="38.25" hidden="1" customHeight="1" x14ac:dyDescent="0.25">
      <c r="A1126" s="9" t="str">
        <f t="shared" si="51"/>
        <v/>
      </c>
      <c r="B1126" s="24" t="s">
        <v>2662</v>
      </c>
      <c r="C1126" s="22" t="e">
        <f>IF(B1126="","",VLOOKUP(B1126,#REF!,6,0))</f>
        <v>#REF!</v>
      </c>
      <c r="D1126" s="20" t="e">
        <f>IF(B1126="","",VLOOKUP(B1126,#REF!,22,0))</f>
        <v>#REF!</v>
      </c>
      <c r="E1126" s="22" t="s">
        <v>2663</v>
      </c>
      <c r="F1126" s="20" t="s">
        <v>2487</v>
      </c>
      <c r="G1126" s="21">
        <v>43600</v>
      </c>
      <c r="H1126" s="14" t="str">
        <f>IFERROR(IF(VLOOKUP(B1126,'Oficios_-_pend_criticas'!$C$4:$D$4739,2,0)="","","X"),"")</f>
        <v/>
      </c>
      <c r="I1126" s="12"/>
      <c r="J1126" s="13"/>
      <c r="K1126" s="10"/>
      <c r="L1126" s="12" t="str">
        <f>IFERROR(VLOOKUP(B1126,Retorno_da_RFB!$D$3:$I$6388,5,0),"")</f>
        <v>072</v>
      </c>
      <c r="M1126" s="13">
        <f>IFERROR(VLOOKUP(B1126,Retorno_da_RFB!$D$3:$I$6388,6,0),"")</f>
        <v>43602</v>
      </c>
      <c r="N1126" s="10" t="str">
        <f>IFERROR(VLOOKUP(B1126,Retorno_da_RFB!$D$3:$I$6388,3,0),"")</f>
        <v>8429.52.19</v>
      </c>
      <c r="O1126" s="10" t="str">
        <f>IFERROR(VLOOKUP(B1126,Retorno_da_RFB!$D$3:$I$6388,4,0),"")</f>
        <v>Escavadeiras autopropulsadas sobre esteiras, equipadas com motor diesel de potência conforme ISO9249 de 400kW (544HP) atendendo a regulamentação Proconve MAR-I e sistema de injeção “Common Rail”, peso operacional entre 86.000 a 97.000kg, velocidade de giro entre 5,9rpm, força de escavação do braço entre 390 a 426kN e força de escavação da caçamba entre 485 a 506kN.</v>
      </c>
      <c r="P1126" s="12" t="str">
        <f>IFERROR(IF(N1126="","",IF(VLOOKUP(LEFT(N1126,10),'Universo_BK-BIT'!$A$5:$E$10005,2,0)="","X",VLOOKUP(LEFT(N1126,10),'Universo_BK-BIT'!$A$5:$E$10005,2,0))),"X")</f>
        <v>BK</v>
      </c>
      <c r="Q1126" s="12">
        <f>IFERROR(IF(P1126="X","",VLOOKUP(LEFT(N1126,10),'Universo_BK-BIT'!$A$5:$E$10005,3,0)),"")</f>
        <v>14</v>
      </c>
      <c r="R1126" s="14" t="e">
        <f t="shared" si="52"/>
        <v>#REF!</v>
      </c>
      <c r="S1126" s="14" t="str">
        <f t="shared" si="53"/>
        <v/>
      </c>
      <c r="T1126" s="14"/>
      <c r="U1126" s="14" t="str">
        <f ca="1">IFERROR(IF(P1126="X",IF(VLOOKUP(B1126,'Oficios_-_pend_criticas'!$C$3:$J$4739,5,0)="","",IF(VLOOKUP(B1126,'Oficios_-_pend_criticas'!$C$3:$J$4739,7,0)="",IF(TODAY()&gt;VLOOKUP(B1126,'Oficios_-_pend_criticas'!$C$3:$J$4739,5,0),"X",""),IF(VLOOKUP(B1126,'Oficios_-_pend_criticas'!$C$3:$J$4739,7,0)&gt;VLOOKUP(B1126,'Oficios_-_pend_criticas'!$C$3:$J$4739,5,0),"X",""))),""),"")</f>
        <v/>
      </c>
      <c r="V1126" s="14" t="str">
        <f ca="1">IFERROR(IF(Q1126=0,IF(VLOOKUP(B1126,'Oficios_-_pend_criticas'!$C$3:$J$4739,5,0)="","",IF(VLOOKUP(B1126,'Oficios_-_pend_criticas'!$C$3:$J$4739,7,0)="",IF(TODAY()&gt;VLOOKUP(B1126,'Oficios_-_pend_criticas'!$C$3:$J$4739,5,0),"X",""),IF(VLOOKUP(B1126,'Oficios_-_pend_criticas'!$C$3:$J$4739,7,0)&gt;VLOOKUP(B1126,'Oficios_-_pend_criticas'!$C$3:$J$4739,5,0),"X",""))),""),"")</f>
        <v/>
      </c>
      <c r="W1126" s="14" t="str">
        <f ca="1">IFERROR(IF(P1126&lt;&gt;"X",IF(Q1126&gt;0,IF(VLOOKUP(B1126,'Oficios_-_pend_criticas'!$C$4:$J$4739,5,0)="","",IF(VLOOKUP(B1126,'Oficios_-_pend_criticas'!$C$4:$J$4739,7,0)="",IF(TODAY()&gt;VLOOKUP(B1126,'Oficios_-_pend_criticas'!$C$4:$J$4739,5,0),"X",""),IF(VLOOKUP(B1126,'Oficios_-_pend_criticas'!$C$4:$J$4739,7,0)&gt;VLOOKUP(B1126,'Oficios_-_pend_criticas'!$C$4:$J$4739,5,0),"X",""))),""),""),"")</f>
        <v/>
      </c>
    </row>
    <row r="1127" spans="1:23" ht="38.25" hidden="1" customHeight="1" x14ac:dyDescent="0.25">
      <c r="A1127" s="9" t="str">
        <f t="shared" si="51"/>
        <v/>
      </c>
      <c r="B1127" s="24" t="s">
        <v>2664</v>
      </c>
      <c r="C1127" s="22" t="e">
        <f>IF(B1127="","",VLOOKUP(B1127,#REF!,6,0))</f>
        <v>#REF!</v>
      </c>
      <c r="D1127" s="20" t="e">
        <f>IF(B1127="","",VLOOKUP(B1127,#REF!,22,0))</f>
        <v>#REF!</v>
      </c>
      <c r="E1127" s="22" t="s">
        <v>2665</v>
      </c>
      <c r="F1127" s="20" t="s">
        <v>2487</v>
      </c>
      <c r="G1127" s="21">
        <v>43600</v>
      </c>
      <c r="H1127" s="14" t="str">
        <f>IFERROR(IF(VLOOKUP(B1127,'Oficios_-_pend_criticas'!$C$4:$D$4739,2,0)="","","X"),"")</f>
        <v/>
      </c>
      <c r="I1127" s="12"/>
      <c r="J1127" s="13"/>
      <c r="K1127" s="10"/>
      <c r="L1127" s="12" t="str">
        <f>IFERROR(VLOOKUP(B1127,Retorno_da_RFB!$D$3:$I$6388,5,0),"")</f>
        <v>072</v>
      </c>
      <c r="M1127" s="13">
        <f>IFERROR(VLOOKUP(B1127,Retorno_da_RFB!$D$3:$I$6388,6,0),"")</f>
        <v>43602</v>
      </c>
      <c r="N1127" s="10" t="str">
        <f>IFERROR(VLOOKUP(B1127,Retorno_da_RFB!$D$3:$I$6388,3,0),"")</f>
        <v>8446.10.90</v>
      </c>
      <c r="O1127" s="10" t="str">
        <f>IFERROR(VLOOKUP(B1127,Retorno_da_RFB!$D$3:$I$6388,4,0),"")</f>
        <v>Teares retilíneos para fabricação de fitas têxteis, com agulhas ou não, com saída simultânea para 2 ou mais fitas (bocas), largura do pente (boca) entre 10 e 300mm, com 4 ou mais quadros de liços.</v>
      </c>
      <c r="P1127" s="12" t="str">
        <f>IFERROR(IF(N1127="","",IF(VLOOKUP(LEFT(N1127,10),'Universo_BK-BIT'!$A$5:$E$10005,2,0)="","X",VLOOKUP(LEFT(N1127,10),'Universo_BK-BIT'!$A$5:$E$10005,2,0))),"X")</f>
        <v>BK</v>
      </c>
      <c r="Q1127" s="12">
        <f>IFERROR(IF(P1127="X","",VLOOKUP(LEFT(N1127,10),'Universo_BK-BIT'!$A$5:$E$10005,3,0)),"")</f>
        <v>14</v>
      </c>
      <c r="R1127" s="14" t="e">
        <f t="shared" si="52"/>
        <v>#REF!</v>
      </c>
      <c r="S1127" s="14" t="str">
        <f t="shared" si="53"/>
        <v/>
      </c>
      <c r="T1127" s="14"/>
      <c r="U1127" s="14" t="str">
        <f ca="1">IFERROR(IF(P1127="X",IF(VLOOKUP(B1127,'Oficios_-_pend_criticas'!$C$3:$J$4739,5,0)="","",IF(VLOOKUP(B1127,'Oficios_-_pend_criticas'!$C$3:$J$4739,7,0)="",IF(TODAY()&gt;VLOOKUP(B1127,'Oficios_-_pend_criticas'!$C$3:$J$4739,5,0),"X",""),IF(VLOOKUP(B1127,'Oficios_-_pend_criticas'!$C$3:$J$4739,7,0)&gt;VLOOKUP(B1127,'Oficios_-_pend_criticas'!$C$3:$J$4739,5,0),"X",""))),""),"")</f>
        <v/>
      </c>
      <c r="V1127" s="14" t="str">
        <f ca="1">IFERROR(IF(Q1127=0,IF(VLOOKUP(B1127,'Oficios_-_pend_criticas'!$C$3:$J$4739,5,0)="","",IF(VLOOKUP(B1127,'Oficios_-_pend_criticas'!$C$3:$J$4739,7,0)="",IF(TODAY()&gt;VLOOKUP(B1127,'Oficios_-_pend_criticas'!$C$3:$J$4739,5,0),"X",""),IF(VLOOKUP(B1127,'Oficios_-_pend_criticas'!$C$3:$J$4739,7,0)&gt;VLOOKUP(B1127,'Oficios_-_pend_criticas'!$C$3:$J$4739,5,0),"X",""))),""),"")</f>
        <v/>
      </c>
      <c r="W1127" s="14" t="str">
        <f ca="1">IFERROR(IF(P1127&lt;&gt;"X",IF(Q1127&gt;0,IF(VLOOKUP(B1127,'Oficios_-_pend_criticas'!$C$4:$J$4739,5,0)="","",IF(VLOOKUP(B1127,'Oficios_-_pend_criticas'!$C$4:$J$4739,7,0)="",IF(TODAY()&gt;VLOOKUP(B1127,'Oficios_-_pend_criticas'!$C$4:$J$4739,5,0),"X",""),IF(VLOOKUP(B1127,'Oficios_-_pend_criticas'!$C$4:$J$4739,7,0)&gt;VLOOKUP(B1127,'Oficios_-_pend_criticas'!$C$4:$J$4739,5,0),"X",""))),""),""),"")</f>
        <v/>
      </c>
    </row>
    <row r="1128" spans="1:23" ht="38.25" hidden="1" customHeight="1" x14ac:dyDescent="0.25">
      <c r="A1128" s="9" t="str">
        <f t="shared" si="51"/>
        <v/>
      </c>
      <c r="B1128" s="24" t="s">
        <v>2667</v>
      </c>
      <c r="C1128" s="22" t="e">
        <f>IF(B1128="","",VLOOKUP(B1128,#REF!,6,0))</f>
        <v>#REF!</v>
      </c>
      <c r="D1128" s="20" t="e">
        <f>IF(B1128="","",VLOOKUP(B1128,#REF!,22,0))</f>
        <v>#REF!</v>
      </c>
      <c r="E1128" s="22" t="s">
        <v>2668</v>
      </c>
      <c r="F1128" s="20" t="s">
        <v>2487</v>
      </c>
      <c r="G1128" s="21">
        <v>43600</v>
      </c>
      <c r="H1128" s="14" t="str">
        <f>IFERROR(IF(VLOOKUP(B1128,'Oficios_-_pend_criticas'!$C$4:$D$4739,2,0)="","","X"),"")</f>
        <v/>
      </c>
      <c r="I1128" s="12"/>
      <c r="J1128" s="13"/>
      <c r="K1128" s="10"/>
      <c r="L1128" s="12" t="str">
        <f>IFERROR(VLOOKUP(B1128,Retorno_da_RFB!$D$3:$I$6388,5,0),"")</f>
        <v>072</v>
      </c>
      <c r="M1128" s="13">
        <f>IFERROR(VLOOKUP(B1128,Retorno_da_RFB!$D$3:$I$6388,6,0),"")</f>
        <v>43602</v>
      </c>
      <c r="N1128" s="10" t="str">
        <f>IFERROR(VLOOKUP(B1128,Retorno_da_RFB!$D$3:$I$6388,3,0),"")</f>
        <v>8483.40.10</v>
      </c>
      <c r="O1128" s="10" t="str">
        <f>IFERROR(VLOOKUP(B1128,Retorno_da_RFB!$D$3:$I$6388,4,0),"")</f>
        <v>Reversores com redução de 2,500, com montagem direta, para acoplamento em motores diesel com potência máxima de 279HP a 2.300rpm e rotação de saída máxima de 3.600rpm, destinados à aplicação de trabalho contínuo em embarcações de uso marítimo e fluvial.</v>
      </c>
      <c r="P1128" s="12" t="str">
        <f>IFERROR(IF(N1128="","",IF(VLOOKUP(LEFT(N1128,10),'Universo_BK-BIT'!$A$5:$E$10005,2,0)="","X",VLOOKUP(LEFT(N1128,10),'Universo_BK-BIT'!$A$5:$E$10005,2,0))),"X")</f>
        <v>BK</v>
      </c>
      <c r="Q1128" s="12">
        <f>IFERROR(IF(P1128="X","",VLOOKUP(LEFT(N1128,10),'Universo_BK-BIT'!$A$5:$E$10005,3,0)),"")</f>
        <v>14</v>
      </c>
      <c r="R1128" s="14" t="e">
        <f t="shared" si="52"/>
        <v>#REF!</v>
      </c>
      <c r="S1128" s="14" t="str">
        <f t="shared" si="53"/>
        <v/>
      </c>
      <c r="T1128" s="14"/>
      <c r="U1128" s="14" t="str">
        <f ca="1">IFERROR(IF(P1128="X",IF(VLOOKUP(B1128,'Oficios_-_pend_criticas'!$C$3:$J$4739,5,0)="","",IF(VLOOKUP(B1128,'Oficios_-_pend_criticas'!$C$3:$J$4739,7,0)="",IF(TODAY()&gt;VLOOKUP(B1128,'Oficios_-_pend_criticas'!$C$3:$J$4739,5,0),"X",""),IF(VLOOKUP(B1128,'Oficios_-_pend_criticas'!$C$3:$J$4739,7,0)&gt;VLOOKUP(B1128,'Oficios_-_pend_criticas'!$C$3:$J$4739,5,0),"X",""))),""),"")</f>
        <v/>
      </c>
      <c r="V1128" s="14" t="str">
        <f ca="1">IFERROR(IF(Q1128=0,IF(VLOOKUP(B1128,'Oficios_-_pend_criticas'!$C$3:$J$4739,5,0)="","",IF(VLOOKUP(B1128,'Oficios_-_pend_criticas'!$C$3:$J$4739,7,0)="",IF(TODAY()&gt;VLOOKUP(B1128,'Oficios_-_pend_criticas'!$C$3:$J$4739,5,0),"X",""),IF(VLOOKUP(B1128,'Oficios_-_pend_criticas'!$C$3:$J$4739,7,0)&gt;VLOOKUP(B1128,'Oficios_-_pend_criticas'!$C$3:$J$4739,5,0),"X",""))),""),"")</f>
        <v/>
      </c>
      <c r="W1128" s="14" t="str">
        <f ca="1">IFERROR(IF(P1128&lt;&gt;"X",IF(Q1128&gt;0,IF(VLOOKUP(B1128,'Oficios_-_pend_criticas'!$C$4:$J$4739,5,0)="","",IF(VLOOKUP(B1128,'Oficios_-_pend_criticas'!$C$4:$J$4739,7,0)="",IF(TODAY()&gt;VLOOKUP(B1128,'Oficios_-_pend_criticas'!$C$4:$J$4739,5,0),"X",""),IF(VLOOKUP(B1128,'Oficios_-_pend_criticas'!$C$4:$J$4739,7,0)&gt;VLOOKUP(B1128,'Oficios_-_pend_criticas'!$C$4:$J$4739,5,0),"X",""))),""),""),"")</f>
        <v/>
      </c>
    </row>
    <row r="1129" spans="1:23" ht="38.25" hidden="1" customHeight="1" x14ac:dyDescent="0.25">
      <c r="A1129" s="9" t="str">
        <f t="shared" si="51"/>
        <v/>
      </c>
      <c r="B1129" s="24" t="s">
        <v>2669</v>
      </c>
      <c r="C1129" s="22" t="e">
        <f>IF(B1129="","",VLOOKUP(B1129,#REF!,6,0))</f>
        <v>#REF!</v>
      </c>
      <c r="D1129" s="20" t="e">
        <f>IF(B1129="","",VLOOKUP(B1129,#REF!,22,0))</f>
        <v>#REF!</v>
      </c>
      <c r="E1129" s="22" t="s">
        <v>2670</v>
      </c>
      <c r="F1129" s="20" t="s">
        <v>2487</v>
      </c>
      <c r="G1129" s="21">
        <v>43600</v>
      </c>
      <c r="H1129" s="14" t="str">
        <f>IFERROR(IF(VLOOKUP(B1129,'Oficios_-_pend_criticas'!$C$4:$D$4739,2,0)="","","X"),"")</f>
        <v/>
      </c>
      <c r="I1129" s="12"/>
      <c r="J1129" s="13"/>
      <c r="K1129" s="10"/>
      <c r="L1129" s="12" t="str">
        <f>IFERROR(VLOOKUP(B1129,Retorno_da_RFB!$D$3:$I$6388,5,0),"")</f>
        <v>072</v>
      </c>
      <c r="M1129" s="13">
        <f>IFERROR(VLOOKUP(B1129,Retorno_da_RFB!$D$3:$I$6388,6,0),"")</f>
        <v>43602</v>
      </c>
      <c r="N1129" s="10" t="str">
        <f>IFERROR(VLOOKUP(B1129,Retorno_da_RFB!$D$3:$I$6388,3,0),"")</f>
        <v>8483.40.10</v>
      </c>
      <c r="O1129" s="10" t="str">
        <f>IFERROR(VLOOKUP(B1129,Retorno_da_RFB!$D$3:$I$6388,4,0),"")</f>
        <v>Reversores com redução de 1,968, com montagem direta, para acoplamento em motores diesel com potência máxima de 365HP a 2.100rpm e rotação de saída máxima de 3.000rpm, destinados à aplicação de trabalho contínuo em embarcações de uso marítimo e fluvial.</v>
      </c>
      <c r="P1129" s="12" t="str">
        <f>IFERROR(IF(N1129="","",IF(VLOOKUP(LEFT(N1129,10),'Universo_BK-BIT'!$A$5:$E$10005,2,0)="","X",VLOOKUP(LEFT(N1129,10),'Universo_BK-BIT'!$A$5:$E$10005,2,0))),"X")</f>
        <v>BK</v>
      </c>
      <c r="Q1129" s="12">
        <f>IFERROR(IF(P1129="X","",VLOOKUP(LEFT(N1129,10),'Universo_BK-BIT'!$A$5:$E$10005,3,0)),"")</f>
        <v>14</v>
      </c>
      <c r="R1129" s="14" t="e">
        <f t="shared" si="52"/>
        <v>#REF!</v>
      </c>
      <c r="S1129" s="14" t="str">
        <f t="shared" si="53"/>
        <v/>
      </c>
      <c r="T1129" s="14"/>
      <c r="U1129" s="14" t="str">
        <f ca="1">IFERROR(IF(P1129="X",IF(VLOOKUP(B1129,'Oficios_-_pend_criticas'!$C$3:$J$4739,5,0)="","",IF(VLOOKUP(B1129,'Oficios_-_pend_criticas'!$C$3:$J$4739,7,0)="",IF(TODAY()&gt;VLOOKUP(B1129,'Oficios_-_pend_criticas'!$C$3:$J$4739,5,0),"X",""),IF(VLOOKUP(B1129,'Oficios_-_pend_criticas'!$C$3:$J$4739,7,0)&gt;VLOOKUP(B1129,'Oficios_-_pend_criticas'!$C$3:$J$4739,5,0),"X",""))),""),"")</f>
        <v/>
      </c>
      <c r="V1129" s="14" t="str">
        <f ca="1">IFERROR(IF(Q1129=0,IF(VLOOKUP(B1129,'Oficios_-_pend_criticas'!$C$3:$J$4739,5,0)="","",IF(VLOOKUP(B1129,'Oficios_-_pend_criticas'!$C$3:$J$4739,7,0)="",IF(TODAY()&gt;VLOOKUP(B1129,'Oficios_-_pend_criticas'!$C$3:$J$4739,5,0),"X",""),IF(VLOOKUP(B1129,'Oficios_-_pend_criticas'!$C$3:$J$4739,7,0)&gt;VLOOKUP(B1129,'Oficios_-_pend_criticas'!$C$3:$J$4739,5,0),"X",""))),""),"")</f>
        <v/>
      </c>
      <c r="W1129" s="14" t="str">
        <f ca="1">IFERROR(IF(P1129&lt;&gt;"X",IF(Q1129&gt;0,IF(VLOOKUP(B1129,'Oficios_-_pend_criticas'!$C$4:$J$4739,5,0)="","",IF(VLOOKUP(B1129,'Oficios_-_pend_criticas'!$C$4:$J$4739,7,0)="",IF(TODAY()&gt;VLOOKUP(B1129,'Oficios_-_pend_criticas'!$C$4:$J$4739,5,0),"X",""),IF(VLOOKUP(B1129,'Oficios_-_pend_criticas'!$C$4:$J$4739,7,0)&gt;VLOOKUP(B1129,'Oficios_-_pend_criticas'!$C$4:$J$4739,5,0),"X",""))),""),""),"")</f>
        <v/>
      </c>
    </row>
    <row r="1130" spans="1:23" ht="38.25" hidden="1" customHeight="1" x14ac:dyDescent="0.25">
      <c r="A1130" s="9" t="str">
        <f t="shared" si="51"/>
        <v/>
      </c>
      <c r="B1130" s="24" t="s">
        <v>2671</v>
      </c>
      <c r="C1130" s="22" t="e">
        <f>IF(B1130="","",VLOOKUP(B1130,#REF!,6,0))</f>
        <v>#REF!</v>
      </c>
      <c r="D1130" s="20" t="e">
        <f>IF(B1130="","",VLOOKUP(B1130,#REF!,22,0))</f>
        <v>#REF!</v>
      </c>
      <c r="E1130" s="22" t="s">
        <v>2672</v>
      </c>
      <c r="F1130" s="20" t="s">
        <v>2487</v>
      </c>
      <c r="G1130" s="21">
        <v>43600</v>
      </c>
      <c r="H1130" s="14" t="str">
        <f>IFERROR(IF(VLOOKUP(B1130,'Oficios_-_pend_criticas'!$C$4:$D$4739,2,0)="","","X"),"")</f>
        <v/>
      </c>
      <c r="I1130" s="12"/>
      <c r="J1130" s="13"/>
      <c r="K1130" s="10"/>
      <c r="L1130" s="12" t="str">
        <f>IFERROR(VLOOKUP(B1130,Retorno_da_RFB!$D$3:$I$6388,5,0),"")</f>
        <v>072</v>
      </c>
      <c r="M1130" s="13">
        <f>IFERROR(VLOOKUP(B1130,Retorno_da_RFB!$D$3:$I$6388,6,0),"")</f>
        <v>43602</v>
      </c>
      <c r="N1130" s="10" t="str">
        <f>IFERROR(VLOOKUP(B1130,Retorno_da_RFB!$D$3:$I$6388,3,0),"")</f>
        <v>8483.40.10</v>
      </c>
      <c r="O1130" s="10" t="str">
        <f>IFERROR(VLOOKUP(B1130,Retorno_da_RFB!$D$3:$I$6388,4,0),"")</f>
        <v>Reversores com redução de 2,500, com montagem direta, para acoplamento em motores diesel com potência máxima de 320HP a 2.100rpm e rotação de saída máxima de 3.000rpm, destinados à aplicação de trabalho contínuo em embarcações de uso marítimo e fluvial.</v>
      </c>
      <c r="P1130" s="12" t="str">
        <f>IFERROR(IF(N1130="","",IF(VLOOKUP(LEFT(N1130,10),'Universo_BK-BIT'!$A$5:$E$10005,2,0)="","X",VLOOKUP(LEFT(N1130,10),'Universo_BK-BIT'!$A$5:$E$10005,2,0))),"X")</f>
        <v>BK</v>
      </c>
      <c r="Q1130" s="12">
        <f>IFERROR(IF(P1130="X","",VLOOKUP(LEFT(N1130,10),'Universo_BK-BIT'!$A$5:$E$10005,3,0)),"")</f>
        <v>14</v>
      </c>
      <c r="R1130" s="14" t="e">
        <f t="shared" si="52"/>
        <v>#REF!</v>
      </c>
      <c r="S1130" s="14" t="str">
        <f t="shared" si="53"/>
        <v/>
      </c>
      <c r="T1130" s="14"/>
      <c r="U1130" s="14" t="str">
        <f ca="1">IFERROR(IF(P1130="X",IF(VLOOKUP(B1130,'Oficios_-_pend_criticas'!$C$3:$J$4739,5,0)="","",IF(VLOOKUP(B1130,'Oficios_-_pend_criticas'!$C$3:$J$4739,7,0)="",IF(TODAY()&gt;VLOOKUP(B1130,'Oficios_-_pend_criticas'!$C$3:$J$4739,5,0),"X",""),IF(VLOOKUP(B1130,'Oficios_-_pend_criticas'!$C$3:$J$4739,7,0)&gt;VLOOKUP(B1130,'Oficios_-_pend_criticas'!$C$3:$J$4739,5,0),"X",""))),""),"")</f>
        <v/>
      </c>
      <c r="V1130" s="14" t="str">
        <f ca="1">IFERROR(IF(Q1130=0,IF(VLOOKUP(B1130,'Oficios_-_pend_criticas'!$C$3:$J$4739,5,0)="","",IF(VLOOKUP(B1130,'Oficios_-_pend_criticas'!$C$3:$J$4739,7,0)="",IF(TODAY()&gt;VLOOKUP(B1130,'Oficios_-_pend_criticas'!$C$3:$J$4739,5,0),"X",""),IF(VLOOKUP(B1130,'Oficios_-_pend_criticas'!$C$3:$J$4739,7,0)&gt;VLOOKUP(B1130,'Oficios_-_pend_criticas'!$C$3:$J$4739,5,0),"X",""))),""),"")</f>
        <v/>
      </c>
      <c r="W1130" s="14" t="str">
        <f ca="1">IFERROR(IF(P1130&lt;&gt;"X",IF(Q1130&gt;0,IF(VLOOKUP(B1130,'Oficios_-_pend_criticas'!$C$4:$J$4739,5,0)="","",IF(VLOOKUP(B1130,'Oficios_-_pend_criticas'!$C$4:$J$4739,7,0)="",IF(TODAY()&gt;VLOOKUP(B1130,'Oficios_-_pend_criticas'!$C$4:$J$4739,5,0),"X",""),IF(VLOOKUP(B1130,'Oficios_-_pend_criticas'!$C$4:$J$4739,7,0)&gt;VLOOKUP(B1130,'Oficios_-_pend_criticas'!$C$4:$J$4739,5,0),"X",""))),""),""),"")</f>
        <v/>
      </c>
    </row>
    <row r="1131" spans="1:23" ht="38.25" hidden="1" customHeight="1" x14ac:dyDescent="0.25">
      <c r="A1131" s="9" t="str">
        <f t="shared" si="51"/>
        <v/>
      </c>
      <c r="B1131" s="24" t="s">
        <v>2673</v>
      </c>
      <c r="C1131" s="22" t="e">
        <f>IF(B1131="","",VLOOKUP(B1131,#REF!,6,0))</f>
        <v>#REF!</v>
      </c>
      <c r="D1131" s="20" t="e">
        <f>IF(B1131="","",VLOOKUP(B1131,#REF!,22,0))</f>
        <v>#REF!</v>
      </c>
      <c r="E1131" s="22" t="s">
        <v>2674</v>
      </c>
      <c r="F1131" s="20" t="s">
        <v>2487</v>
      </c>
      <c r="G1131" s="21">
        <v>43600</v>
      </c>
      <c r="H1131" s="14" t="str">
        <f>IFERROR(IF(VLOOKUP(B1131,'Oficios_-_pend_criticas'!$C$4:$D$4739,2,0)="","","X"),"")</f>
        <v/>
      </c>
      <c r="I1131" s="12"/>
      <c r="J1131" s="13"/>
      <c r="K1131" s="10"/>
      <c r="L1131" s="12" t="str">
        <f>IFERROR(VLOOKUP(B1131,Retorno_da_RFB!$D$3:$I$6388,5,0),"")</f>
        <v>072</v>
      </c>
      <c r="M1131" s="13">
        <f>IFERROR(VLOOKUP(B1131,Retorno_da_RFB!$D$3:$I$6388,6,0),"")</f>
        <v>43602</v>
      </c>
      <c r="N1131" s="10" t="str">
        <f>IFERROR(VLOOKUP(B1131,Retorno_da_RFB!$D$3:$I$6388,3,0),"")</f>
        <v>8483.40.10</v>
      </c>
      <c r="O1131" s="10" t="str">
        <f>IFERROR(VLOOKUP(B1131,Retorno_da_RFB!$D$3:$I$6388,4,0),"")</f>
        <v>Reversores com redução de 2,917, com montagem direta, para acoplamento em motores diesel com potência máxima de 285HP a 2.100rpm e rotação de saída máxima de 3.000rpm, destinados à aplicação de trabalho contínuo em embarcações de uso marítimo e fluvial.</v>
      </c>
      <c r="P1131" s="12" t="str">
        <f>IFERROR(IF(N1131="","",IF(VLOOKUP(LEFT(N1131,10),'Universo_BK-BIT'!$A$5:$E$10005,2,0)="","X",VLOOKUP(LEFT(N1131,10),'Universo_BK-BIT'!$A$5:$E$10005,2,0))),"X")</f>
        <v>BK</v>
      </c>
      <c r="Q1131" s="12">
        <f>IFERROR(IF(P1131="X","",VLOOKUP(LEFT(N1131,10),'Universo_BK-BIT'!$A$5:$E$10005,3,0)),"")</f>
        <v>14</v>
      </c>
      <c r="R1131" s="14" t="e">
        <f t="shared" si="52"/>
        <v>#REF!</v>
      </c>
      <c r="S1131" s="14" t="str">
        <f t="shared" si="53"/>
        <v/>
      </c>
      <c r="T1131" s="14"/>
      <c r="U1131" s="14" t="str">
        <f ca="1">IFERROR(IF(P1131="X",IF(VLOOKUP(B1131,'Oficios_-_pend_criticas'!$C$3:$J$4739,5,0)="","",IF(VLOOKUP(B1131,'Oficios_-_pend_criticas'!$C$3:$J$4739,7,0)="",IF(TODAY()&gt;VLOOKUP(B1131,'Oficios_-_pend_criticas'!$C$3:$J$4739,5,0),"X",""),IF(VLOOKUP(B1131,'Oficios_-_pend_criticas'!$C$3:$J$4739,7,0)&gt;VLOOKUP(B1131,'Oficios_-_pend_criticas'!$C$3:$J$4739,5,0),"X",""))),""),"")</f>
        <v/>
      </c>
      <c r="V1131" s="14" t="str">
        <f ca="1">IFERROR(IF(Q1131=0,IF(VLOOKUP(B1131,'Oficios_-_pend_criticas'!$C$3:$J$4739,5,0)="","",IF(VLOOKUP(B1131,'Oficios_-_pend_criticas'!$C$3:$J$4739,7,0)="",IF(TODAY()&gt;VLOOKUP(B1131,'Oficios_-_pend_criticas'!$C$3:$J$4739,5,0),"X",""),IF(VLOOKUP(B1131,'Oficios_-_pend_criticas'!$C$3:$J$4739,7,0)&gt;VLOOKUP(B1131,'Oficios_-_pend_criticas'!$C$3:$J$4739,5,0),"X",""))),""),"")</f>
        <v/>
      </c>
      <c r="W1131" s="14" t="str">
        <f ca="1">IFERROR(IF(P1131&lt;&gt;"X",IF(Q1131&gt;0,IF(VLOOKUP(B1131,'Oficios_-_pend_criticas'!$C$4:$J$4739,5,0)="","",IF(VLOOKUP(B1131,'Oficios_-_pend_criticas'!$C$4:$J$4739,7,0)="",IF(TODAY()&gt;VLOOKUP(B1131,'Oficios_-_pend_criticas'!$C$4:$J$4739,5,0),"X",""),IF(VLOOKUP(B1131,'Oficios_-_pend_criticas'!$C$4:$J$4739,7,0)&gt;VLOOKUP(B1131,'Oficios_-_pend_criticas'!$C$4:$J$4739,5,0),"X",""))),""),""),"")</f>
        <v/>
      </c>
    </row>
    <row r="1132" spans="1:23" ht="38.25" hidden="1" customHeight="1" x14ac:dyDescent="0.25">
      <c r="A1132" s="9" t="str">
        <f t="shared" si="51"/>
        <v/>
      </c>
      <c r="B1132" s="24" t="s">
        <v>2675</v>
      </c>
      <c r="C1132" s="22" t="e">
        <f>IF(B1132="","",VLOOKUP(B1132,#REF!,6,0))</f>
        <v>#REF!</v>
      </c>
      <c r="D1132" s="20" t="e">
        <f>IF(B1132="","",VLOOKUP(B1132,#REF!,22,0))</f>
        <v>#REF!</v>
      </c>
      <c r="E1132" s="22" t="s">
        <v>2676</v>
      </c>
      <c r="F1132" s="20" t="s">
        <v>2487</v>
      </c>
      <c r="G1132" s="21">
        <v>43600</v>
      </c>
      <c r="H1132" s="14" t="str">
        <f>IFERROR(IF(VLOOKUP(B1132,'Oficios_-_pend_criticas'!$C$4:$D$4739,2,0)="","","X"),"")</f>
        <v/>
      </c>
      <c r="I1132" s="12"/>
      <c r="J1132" s="13"/>
      <c r="K1132" s="10"/>
      <c r="L1132" s="12" t="str">
        <f>IFERROR(VLOOKUP(B1132,Retorno_da_RFB!$D$3:$I$6388,5,0),"")</f>
        <v>072</v>
      </c>
      <c r="M1132" s="13">
        <f>IFERROR(VLOOKUP(B1132,Retorno_da_RFB!$D$3:$I$6388,6,0),"")</f>
        <v>43602</v>
      </c>
      <c r="N1132" s="10" t="str">
        <f>IFERROR(VLOOKUP(B1132,Retorno_da_RFB!$D$3:$I$6388,3,0),"")</f>
        <v>8483.40.10</v>
      </c>
      <c r="O1132" s="10" t="str">
        <f>IFERROR(VLOOKUP(B1132,Retorno_da_RFB!$D$3:$I$6388,4,0),"")</f>
        <v>Reversores com redução de 1,514, com montagem direta, para acoplamento em motores diesel com potência máxima de 365HP a 2.100rpm e rotação de saída máxima de 3.000rpm, destinados à aplicação de trabalho contínuo em embarcações de uso marítimo e fluvial.</v>
      </c>
      <c r="P1132" s="12" t="str">
        <f>IFERROR(IF(N1132="","",IF(VLOOKUP(LEFT(N1132,10),'Universo_BK-BIT'!$A$5:$E$10005,2,0)="","X",VLOOKUP(LEFT(N1132,10),'Universo_BK-BIT'!$A$5:$E$10005,2,0))),"X")</f>
        <v>BK</v>
      </c>
      <c r="Q1132" s="12">
        <f>IFERROR(IF(P1132="X","",VLOOKUP(LEFT(N1132,10),'Universo_BK-BIT'!$A$5:$E$10005,3,0)),"")</f>
        <v>14</v>
      </c>
      <c r="R1132" s="14" t="e">
        <f t="shared" si="52"/>
        <v>#REF!</v>
      </c>
      <c r="S1132" s="14" t="str">
        <f t="shared" si="53"/>
        <v/>
      </c>
      <c r="T1132" s="14"/>
      <c r="U1132" s="14" t="str">
        <f ca="1">IFERROR(IF(P1132="X",IF(VLOOKUP(B1132,'Oficios_-_pend_criticas'!$C$3:$J$4739,5,0)="","",IF(VLOOKUP(B1132,'Oficios_-_pend_criticas'!$C$3:$J$4739,7,0)="",IF(TODAY()&gt;VLOOKUP(B1132,'Oficios_-_pend_criticas'!$C$3:$J$4739,5,0),"X",""),IF(VLOOKUP(B1132,'Oficios_-_pend_criticas'!$C$3:$J$4739,7,0)&gt;VLOOKUP(B1132,'Oficios_-_pend_criticas'!$C$3:$J$4739,5,0),"X",""))),""),"")</f>
        <v/>
      </c>
      <c r="V1132" s="14" t="str">
        <f ca="1">IFERROR(IF(Q1132=0,IF(VLOOKUP(B1132,'Oficios_-_pend_criticas'!$C$3:$J$4739,5,0)="","",IF(VLOOKUP(B1132,'Oficios_-_pend_criticas'!$C$3:$J$4739,7,0)="",IF(TODAY()&gt;VLOOKUP(B1132,'Oficios_-_pend_criticas'!$C$3:$J$4739,5,0),"X",""),IF(VLOOKUP(B1132,'Oficios_-_pend_criticas'!$C$3:$J$4739,7,0)&gt;VLOOKUP(B1132,'Oficios_-_pend_criticas'!$C$3:$J$4739,5,0),"X",""))),""),"")</f>
        <v/>
      </c>
      <c r="W1132" s="14" t="str">
        <f ca="1">IFERROR(IF(P1132&lt;&gt;"X",IF(Q1132&gt;0,IF(VLOOKUP(B1132,'Oficios_-_pend_criticas'!$C$4:$J$4739,5,0)="","",IF(VLOOKUP(B1132,'Oficios_-_pend_criticas'!$C$4:$J$4739,7,0)="",IF(TODAY()&gt;VLOOKUP(B1132,'Oficios_-_pend_criticas'!$C$4:$J$4739,5,0),"X",""),IF(VLOOKUP(B1132,'Oficios_-_pend_criticas'!$C$4:$J$4739,7,0)&gt;VLOOKUP(B1132,'Oficios_-_pend_criticas'!$C$4:$J$4739,5,0),"X",""))),""),""),"")</f>
        <v/>
      </c>
    </row>
    <row r="1133" spans="1:23" ht="38.25" hidden="1" customHeight="1" x14ac:dyDescent="0.25">
      <c r="A1133" s="9" t="str">
        <f t="shared" si="51"/>
        <v/>
      </c>
      <c r="B1133" s="24" t="s">
        <v>2677</v>
      </c>
      <c r="C1133" s="22" t="e">
        <f>IF(B1133="","",VLOOKUP(B1133,#REF!,6,0))</f>
        <v>#REF!</v>
      </c>
      <c r="D1133" s="20" t="e">
        <f>IF(B1133="","",VLOOKUP(B1133,#REF!,22,0))</f>
        <v>#REF!</v>
      </c>
      <c r="E1133" s="22" t="s">
        <v>2678</v>
      </c>
      <c r="F1133" s="20" t="s">
        <v>2487</v>
      </c>
      <c r="G1133" s="21">
        <v>43600</v>
      </c>
      <c r="H1133" s="14" t="str">
        <f>IFERROR(IF(VLOOKUP(B1133,'Oficios_-_pend_criticas'!$C$4:$D$4739,2,0)="","","X"),"")</f>
        <v/>
      </c>
      <c r="I1133" s="12"/>
      <c r="J1133" s="13"/>
      <c r="K1133" s="10"/>
      <c r="L1133" s="12" t="str">
        <f>IFERROR(VLOOKUP(B1133,Retorno_da_RFB!$D$3:$I$6388,5,0),"")</f>
        <v>072</v>
      </c>
      <c r="M1133" s="13">
        <f>IFERROR(VLOOKUP(B1133,Retorno_da_RFB!$D$3:$I$6388,6,0),"")</f>
        <v>43602</v>
      </c>
      <c r="N1133" s="10" t="str">
        <f>IFERROR(VLOOKUP(B1133,Retorno_da_RFB!$D$3:$I$6388,3,0),"")</f>
        <v>8483.40.10</v>
      </c>
      <c r="O1133" s="10" t="str">
        <f>IFERROR(VLOOKUP(B1133,Retorno_da_RFB!$D$3:$I$6388,4,0),"")</f>
        <v>Reversores com redução de 1,733, com montagem direta, para acoplamento em motores diesel com potência máxima de 365HP a 2.100rpm e rotação de saída máxima de 3.000rpm, destinados à aplicação de trabalho contínuo em embarcações de uso marítimo e fluvial.</v>
      </c>
      <c r="P1133" s="12" t="str">
        <f>IFERROR(IF(N1133="","",IF(VLOOKUP(LEFT(N1133,10),'Universo_BK-BIT'!$A$5:$E$10005,2,0)="","X",VLOOKUP(LEFT(N1133,10),'Universo_BK-BIT'!$A$5:$E$10005,2,0))),"X")</f>
        <v>BK</v>
      </c>
      <c r="Q1133" s="12">
        <f>IFERROR(IF(P1133="X","",VLOOKUP(LEFT(N1133,10),'Universo_BK-BIT'!$A$5:$E$10005,3,0)),"")</f>
        <v>14</v>
      </c>
      <c r="R1133" s="14" t="e">
        <f t="shared" si="52"/>
        <v>#REF!</v>
      </c>
      <c r="S1133" s="14" t="str">
        <f t="shared" si="53"/>
        <v/>
      </c>
      <c r="T1133" s="14"/>
      <c r="U1133" s="14" t="str">
        <f ca="1">IFERROR(IF(P1133="X",IF(VLOOKUP(B1133,'Oficios_-_pend_criticas'!$C$3:$J$4739,5,0)="","",IF(VLOOKUP(B1133,'Oficios_-_pend_criticas'!$C$3:$J$4739,7,0)="",IF(TODAY()&gt;VLOOKUP(B1133,'Oficios_-_pend_criticas'!$C$3:$J$4739,5,0),"X",""),IF(VLOOKUP(B1133,'Oficios_-_pend_criticas'!$C$3:$J$4739,7,0)&gt;VLOOKUP(B1133,'Oficios_-_pend_criticas'!$C$3:$J$4739,5,0),"X",""))),""),"")</f>
        <v/>
      </c>
      <c r="V1133" s="14" t="str">
        <f ca="1">IFERROR(IF(Q1133=0,IF(VLOOKUP(B1133,'Oficios_-_pend_criticas'!$C$3:$J$4739,5,0)="","",IF(VLOOKUP(B1133,'Oficios_-_pend_criticas'!$C$3:$J$4739,7,0)="",IF(TODAY()&gt;VLOOKUP(B1133,'Oficios_-_pend_criticas'!$C$3:$J$4739,5,0),"X",""),IF(VLOOKUP(B1133,'Oficios_-_pend_criticas'!$C$3:$J$4739,7,0)&gt;VLOOKUP(B1133,'Oficios_-_pend_criticas'!$C$3:$J$4739,5,0),"X",""))),""),"")</f>
        <v/>
      </c>
      <c r="W1133" s="14" t="str">
        <f ca="1">IFERROR(IF(P1133&lt;&gt;"X",IF(Q1133&gt;0,IF(VLOOKUP(B1133,'Oficios_-_pend_criticas'!$C$4:$J$4739,5,0)="","",IF(VLOOKUP(B1133,'Oficios_-_pend_criticas'!$C$4:$J$4739,7,0)="",IF(TODAY()&gt;VLOOKUP(B1133,'Oficios_-_pend_criticas'!$C$4:$J$4739,5,0),"X",""),IF(VLOOKUP(B1133,'Oficios_-_pend_criticas'!$C$4:$J$4739,7,0)&gt;VLOOKUP(B1133,'Oficios_-_pend_criticas'!$C$4:$J$4739,5,0),"X",""))),""),""),"")</f>
        <v/>
      </c>
    </row>
    <row r="1134" spans="1:23" ht="38.25" hidden="1" customHeight="1" x14ac:dyDescent="0.25">
      <c r="A1134" s="9" t="str">
        <f t="shared" si="51"/>
        <v/>
      </c>
      <c r="B1134" s="24" t="s">
        <v>2679</v>
      </c>
      <c r="C1134" s="22" t="e">
        <f>IF(B1134="","",VLOOKUP(B1134,#REF!,6,0))</f>
        <v>#REF!</v>
      </c>
      <c r="D1134" s="20" t="e">
        <f>IF(B1134="","",VLOOKUP(B1134,#REF!,22,0))</f>
        <v>#REF!</v>
      </c>
      <c r="E1134" s="22" t="s">
        <v>2680</v>
      </c>
      <c r="F1134" s="20" t="s">
        <v>2487</v>
      </c>
      <c r="G1134" s="21">
        <v>43600</v>
      </c>
      <c r="H1134" s="14" t="str">
        <f>IFERROR(IF(VLOOKUP(B1134,'Oficios_-_pend_criticas'!$C$4:$D$4739,2,0)="","","X"),"")</f>
        <v/>
      </c>
      <c r="I1134" s="12"/>
      <c r="J1134" s="13"/>
      <c r="K1134" s="10"/>
      <c r="L1134" s="12" t="str">
        <f>IFERROR(VLOOKUP(B1134,Retorno_da_RFB!$D$3:$I$6388,5,0),"")</f>
        <v>072</v>
      </c>
      <c r="M1134" s="13">
        <f>IFERROR(VLOOKUP(B1134,Retorno_da_RFB!$D$3:$I$6388,6,0),"")</f>
        <v>43602</v>
      </c>
      <c r="N1134" s="10" t="str">
        <f>IFERROR(VLOOKUP(B1134,Retorno_da_RFB!$D$3:$I$6388,3,0),"")</f>
        <v>8419.90.20</v>
      </c>
      <c r="O1134" s="10" t="str">
        <f>IFERROR(VLOOKUP(B1134,Retorno_da_RFB!$D$3:$I$6388,4,0),"")</f>
        <v>Conjuntos de separação e distribuição de hidrocarbonetos para torres de destilação fracionada, dotados de 20 bandejas tipo “Ripple TraysTM” perfuradas na forma de ondulações senoidais, em aço inoxidável, performando cada bandeja um círculo de 7,856m de diâmetro; distribuidor tubular, em aço carbono, para o refluxo de gasolina, formado por tubo principal de 8” e ramificações de 4”, com orifícios de 10mm; distribuidor tubular em aço carbono, para o óleo de quench retornado, formado por tubos principais de 20 e 16” e ramificações de 10”, com orifícios de 25mm; distribuidor de alimentação multifásico tipo Vapor “FluteTM” com 7,856m de diâmetro e 2,8m.</v>
      </c>
      <c r="P1134" s="12" t="str">
        <f>IFERROR(IF(N1134="","",IF(VLOOKUP(LEFT(N1134,10),'Universo_BK-BIT'!$A$5:$E$10005,2,0)="","X",VLOOKUP(LEFT(N1134,10),'Universo_BK-BIT'!$A$5:$E$10005,2,0))),"X")</f>
        <v>BK</v>
      </c>
      <c r="Q1134" s="12">
        <f>IFERROR(IF(P1134="X","",VLOOKUP(LEFT(N1134,10),'Universo_BK-BIT'!$A$5:$E$10005,3,0)),"")</f>
        <v>14</v>
      </c>
      <c r="R1134" s="14" t="e">
        <f t="shared" si="52"/>
        <v>#REF!</v>
      </c>
      <c r="S1134" s="14" t="str">
        <f t="shared" si="53"/>
        <v/>
      </c>
      <c r="T1134" s="14"/>
      <c r="U1134" s="14" t="str">
        <f ca="1">IFERROR(IF(P1134="X",IF(VLOOKUP(B1134,'Oficios_-_pend_criticas'!$C$3:$J$4739,5,0)="","",IF(VLOOKUP(B1134,'Oficios_-_pend_criticas'!$C$3:$J$4739,7,0)="",IF(TODAY()&gt;VLOOKUP(B1134,'Oficios_-_pend_criticas'!$C$3:$J$4739,5,0),"X",""),IF(VLOOKUP(B1134,'Oficios_-_pend_criticas'!$C$3:$J$4739,7,0)&gt;VLOOKUP(B1134,'Oficios_-_pend_criticas'!$C$3:$J$4739,5,0),"X",""))),""),"")</f>
        <v/>
      </c>
      <c r="V1134" s="14" t="str">
        <f ca="1">IFERROR(IF(Q1134=0,IF(VLOOKUP(B1134,'Oficios_-_pend_criticas'!$C$3:$J$4739,5,0)="","",IF(VLOOKUP(B1134,'Oficios_-_pend_criticas'!$C$3:$J$4739,7,0)="",IF(TODAY()&gt;VLOOKUP(B1134,'Oficios_-_pend_criticas'!$C$3:$J$4739,5,0),"X",""),IF(VLOOKUP(B1134,'Oficios_-_pend_criticas'!$C$3:$J$4739,7,0)&gt;VLOOKUP(B1134,'Oficios_-_pend_criticas'!$C$3:$J$4739,5,0),"X",""))),""),"")</f>
        <v/>
      </c>
      <c r="W1134" s="14" t="str">
        <f ca="1">IFERROR(IF(P1134&lt;&gt;"X",IF(Q1134&gt;0,IF(VLOOKUP(B1134,'Oficios_-_pend_criticas'!$C$4:$J$4739,5,0)="","",IF(VLOOKUP(B1134,'Oficios_-_pend_criticas'!$C$4:$J$4739,7,0)="",IF(TODAY()&gt;VLOOKUP(B1134,'Oficios_-_pend_criticas'!$C$4:$J$4739,5,0),"X",""),IF(VLOOKUP(B1134,'Oficios_-_pend_criticas'!$C$4:$J$4739,7,0)&gt;VLOOKUP(B1134,'Oficios_-_pend_criticas'!$C$4:$J$4739,5,0),"X",""))),""),""),"")</f>
        <v/>
      </c>
    </row>
    <row r="1135" spans="1:23" ht="38.25" hidden="1" customHeight="1" x14ac:dyDescent="0.25">
      <c r="A1135" s="9" t="str">
        <f t="shared" si="51"/>
        <v/>
      </c>
      <c r="B1135" s="24" t="s">
        <v>2682</v>
      </c>
      <c r="C1135" s="22" t="e">
        <f>IF(B1135="","",VLOOKUP(B1135,#REF!,6,0))</f>
        <v>#REF!</v>
      </c>
      <c r="D1135" s="20" t="e">
        <f>IF(B1135="","",VLOOKUP(B1135,#REF!,22,0))</f>
        <v>#REF!</v>
      </c>
      <c r="E1135" s="22" t="e">
        <f>IF(B1135="","",VLOOKUP(B1135,Consultas_públicas!$A$376:$G$3879,7,0))</f>
        <v>#N/A</v>
      </c>
      <c r="F1135" s="20" t="s">
        <v>2683</v>
      </c>
      <c r="G1135" s="21">
        <v>43613</v>
      </c>
      <c r="H1135" s="14" t="str">
        <f>IFERROR(IF(VLOOKUP(B1135,'Oficios_-_pend_criticas'!$C$4:$D$4739,2,0)="","","X"),"")</f>
        <v/>
      </c>
      <c r="I1135" s="12"/>
      <c r="J1135" s="13"/>
      <c r="K1135" s="10"/>
      <c r="L1135" s="12" t="str">
        <f>IFERROR(VLOOKUP(B1135,Retorno_da_RFB!$D$3:$I$6388,5,0),"")</f>
        <v>089</v>
      </c>
      <c r="M1135" s="13">
        <f>IFERROR(VLOOKUP(B1135,Retorno_da_RFB!$D$3:$I$6388,6,0),"")</f>
        <v>43621</v>
      </c>
      <c r="N1135" s="10" t="str">
        <f>IFERROR(VLOOKUP(B1135,Retorno_da_RFB!$D$3:$I$6388,3,0),"")</f>
        <v>8479.82.90</v>
      </c>
      <c r="O1135" s="10" t="str">
        <f>IFERROR(VLOOKUP(B1135,Retorno_da_RFB!$D$3:$I$6388,4,0),"")</f>
        <v>Combinações de máquinas para montagem e etiquetagem de tubos de coletas de materiais biológicos de até 900mm de comprimento, com produtividade de até 15.000tubos/h, compostas de: equipamento de alimentação por esteiras e posicionamento de tubos pré-montados, equipamento de alimentação e dosagem de gel, equipamento de alimentação e posicionamento de corpo separador, equipamento de alimentação e dosagem de material granulado, equipamento de alimentação e dosagem de material líquido, equipamento de alimentação e rosqueamento de tampas pré-montadas, dispositivo de teste de retorno da haste, dispositivo de teste estanqueidade e de dosagem, contendo também uma etiquetadora de tubos de coletas e um equipamento de estabilização de gel, painel de controle tipo computador com tela “touchscreen” de ajuste do processo operacional com controlador lógico programável (CLP).</v>
      </c>
      <c r="P1135" s="12" t="str">
        <f>IFERROR(IF(N1135="","",IF(VLOOKUP(LEFT(N1135,10),'Universo_BK-BIT'!$A$5:$E$10005,2,0)="","X",VLOOKUP(LEFT(N1135,10),'Universo_BK-BIT'!$A$5:$E$10005,2,0))),"X")</f>
        <v>BK</v>
      </c>
      <c r="Q1135" s="12">
        <f>IFERROR(IF(P1135="X","",VLOOKUP(LEFT(N1135,10),'Universo_BK-BIT'!$A$5:$E$10005,3,0)),"")</f>
        <v>14</v>
      </c>
      <c r="R1135" s="14" t="e">
        <f t="shared" si="52"/>
        <v>#REF!</v>
      </c>
      <c r="S1135" s="14" t="e">
        <f t="shared" si="53"/>
        <v>#N/A</v>
      </c>
      <c r="T1135" s="14"/>
      <c r="U1135" s="14" t="str">
        <f ca="1">IFERROR(IF(P1135="X",IF(VLOOKUP(B1135,'Oficios_-_pend_criticas'!$C$3:$J$4739,5,0)="","",IF(VLOOKUP(B1135,'Oficios_-_pend_criticas'!$C$3:$J$4739,7,0)="",IF(TODAY()&gt;VLOOKUP(B1135,'Oficios_-_pend_criticas'!$C$3:$J$4739,5,0),"X",""),IF(VLOOKUP(B1135,'Oficios_-_pend_criticas'!$C$3:$J$4739,7,0)&gt;VLOOKUP(B1135,'Oficios_-_pend_criticas'!$C$3:$J$4739,5,0),"X",""))),""),"")</f>
        <v/>
      </c>
      <c r="V1135" s="14" t="str">
        <f ca="1">IFERROR(IF(Q1135=0,IF(VLOOKUP(B1135,'Oficios_-_pend_criticas'!$C$3:$J$4739,5,0)="","",IF(VLOOKUP(B1135,'Oficios_-_pend_criticas'!$C$3:$J$4739,7,0)="",IF(TODAY()&gt;VLOOKUP(B1135,'Oficios_-_pend_criticas'!$C$3:$J$4739,5,0),"X",""),IF(VLOOKUP(B1135,'Oficios_-_pend_criticas'!$C$3:$J$4739,7,0)&gt;VLOOKUP(B1135,'Oficios_-_pend_criticas'!$C$3:$J$4739,5,0),"X",""))),""),"")</f>
        <v/>
      </c>
      <c r="W1135" s="14" t="str">
        <f ca="1">IFERROR(IF(P1135&lt;&gt;"X",IF(Q1135&gt;0,IF(VLOOKUP(B1135,'Oficios_-_pend_criticas'!$C$4:$J$4739,5,0)="","",IF(VLOOKUP(B1135,'Oficios_-_pend_criticas'!$C$4:$J$4739,7,0)="",IF(TODAY()&gt;VLOOKUP(B1135,'Oficios_-_pend_criticas'!$C$4:$J$4739,5,0),"X",""),IF(VLOOKUP(B1135,'Oficios_-_pend_criticas'!$C$4:$J$4739,7,0)&gt;VLOOKUP(B1135,'Oficios_-_pend_criticas'!$C$4:$J$4739,5,0),"X",""))),""),""),"")</f>
        <v/>
      </c>
    </row>
    <row r="1136" spans="1:23" ht="38.25" hidden="1" customHeight="1" x14ac:dyDescent="0.25">
      <c r="A1136" s="9" t="str">
        <f t="shared" si="51"/>
        <v/>
      </c>
      <c r="B1136" s="24" t="s">
        <v>2686</v>
      </c>
      <c r="C1136" s="22" t="e">
        <f>IF(B1136="","",VLOOKUP(B1136,#REF!,6,0))</f>
        <v>#REF!</v>
      </c>
      <c r="D1136" s="20" t="e">
        <f>IF(B1136="","",VLOOKUP(B1136,#REF!,22,0))</f>
        <v>#REF!</v>
      </c>
      <c r="E1136" s="22" t="e">
        <f>IF(B1136="","",VLOOKUP(B1136,Consultas_públicas!$A$376:$G$3879,7,0))</f>
        <v>#N/A</v>
      </c>
      <c r="F1136" s="20" t="s">
        <v>2683</v>
      </c>
      <c r="G1136" s="21">
        <v>43613</v>
      </c>
      <c r="H1136" s="14" t="str">
        <f>IFERROR(IF(VLOOKUP(B1136,'Oficios_-_pend_criticas'!$C$4:$D$4739,2,0)="","","X"),"")</f>
        <v/>
      </c>
      <c r="I1136" s="12"/>
      <c r="J1136" s="13"/>
      <c r="K1136" s="10"/>
      <c r="L1136" s="12" t="str">
        <f>IFERROR(VLOOKUP(B1136,Retorno_da_RFB!$D$3:$I$6388,5,0),"")</f>
        <v>089</v>
      </c>
      <c r="M1136" s="13">
        <f>IFERROR(VLOOKUP(B1136,Retorno_da_RFB!$D$3:$I$6388,6,0),"")</f>
        <v>43621</v>
      </c>
      <c r="N1136" s="10" t="str">
        <f>IFERROR(VLOOKUP(B1136,Retorno_da_RFB!$D$3:$I$6388,3,0),"")</f>
        <v>8479.89.99</v>
      </c>
      <c r="O1136" s="10" t="str">
        <f>IFERROR(VLOOKUP(B1136,Retorno_da_RFB!$D$3:$I$6388,4,0),"")</f>
        <v>Máquinas do tipo leitos fluidizados, para produção de produtos farmacêuticos em grânulos, pós e pelotas (“pellets”), projetados para sistema de segurança de contenção de explosão até 10bar, para uso de todos os pós e suas misturas híbridas para os processos de secagem, revestimento, granulação e pelotização de pós, dotados de: caçambas de 12 e 4L com sistemas de pulverização de revestimento para “wurster” e granulador de topo “top spray”; sistema integrado de bomba peristáltica com balança para dosagem de soluções/suspensões; filtro de produto tipo cartucho; sistema de entrada de ar, controle de temperatura do ar de entrada e módulo de desumidificação do ar; sistema de ar de exaustão com ventilador; gabinetes fabricados em aço inoxidável com rodízios; sistema de controle baseado em controlador lógico programável (CLP) e painel de controle e monitoramento com tela sensível ao toque colorida, rotor processador com capacidade de 8,5L, montado em carrinho, sistema de alimentação de pó por perda, composto por balança/célula de carga, alimentador de pó, rosca e funil, montado em carrinho.</v>
      </c>
      <c r="P1136" s="12" t="str">
        <f>IFERROR(IF(N1136="","",IF(VLOOKUP(LEFT(N1136,10),'Universo_BK-BIT'!$A$5:$E$10005,2,0)="","X",VLOOKUP(LEFT(N1136,10),'Universo_BK-BIT'!$A$5:$E$10005,2,0))),"X")</f>
        <v>BK</v>
      </c>
      <c r="Q1136" s="12">
        <f>IFERROR(IF(P1136="X","",VLOOKUP(LEFT(N1136,10),'Universo_BK-BIT'!$A$5:$E$10005,3,0)),"")</f>
        <v>14</v>
      </c>
      <c r="R1136" s="14" t="e">
        <f t="shared" si="52"/>
        <v>#REF!</v>
      </c>
      <c r="S1136" s="14" t="e">
        <f t="shared" si="53"/>
        <v>#N/A</v>
      </c>
      <c r="T1136" s="14"/>
      <c r="U1136" s="14" t="str">
        <f ca="1">IFERROR(IF(P1136="X",IF(VLOOKUP(B1136,'Oficios_-_pend_criticas'!$C$3:$J$4739,5,0)="","",IF(VLOOKUP(B1136,'Oficios_-_pend_criticas'!$C$3:$J$4739,7,0)="",IF(TODAY()&gt;VLOOKUP(B1136,'Oficios_-_pend_criticas'!$C$3:$J$4739,5,0),"X",""),IF(VLOOKUP(B1136,'Oficios_-_pend_criticas'!$C$3:$J$4739,7,0)&gt;VLOOKUP(B1136,'Oficios_-_pend_criticas'!$C$3:$J$4739,5,0),"X",""))),""),"")</f>
        <v/>
      </c>
      <c r="V1136" s="14" t="str">
        <f ca="1">IFERROR(IF(Q1136=0,IF(VLOOKUP(B1136,'Oficios_-_pend_criticas'!$C$3:$J$4739,5,0)="","",IF(VLOOKUP(B1136,'Oficios_-_pend_criticas'!$C$3:$J$4739,7,0)="",IF(TODAY()&gt;VLOOKUP(B1136,'Oficios_-_pend_criticas'!$C$3:$J$4739,5,0),"X",""),IF(VLOOKUP(B1136,'Oficios_-_pend_criticas'!$C$3:$J$4739,7,0)&gt;VLOOKUP(B1136,'Oficios_-_pend_criticas'!$C$3:$J$4739,5,0),"X",""))),""),"")</f>
        <v/>
      </c>
      <c r="W1136" s="14" t="str">
        <f ca="1">IFERROR(IF(P1136&lt;&gt;"X",IF(Q1136&gt;0,IF(VLOOKUP(B1136,'Oficios_-_pend_criticas'!$C$4:$J$4739,5,0)="","",IF(VLOOKUP(B1136,'Oficios_-_pend_criticas'!$C$4:$J$4739,7,0)="",IF(TODAY()&gt;VLOOKUP(B1136,'Oficios_-_pend_criticas'!$C$4:$J$4739,5,0),"X",""),IF(VLOOKUP(B1136,'Oficios_-_pend_criticas'!$C$4:$J$4739,7,0)&gt;VLOOKUP(B1136,'Oficios_-_pend_criticas'!$C$4:$J$4739,5,0),"X",""))),""),""),"")</f>
        <v/>
      </c>
    </row>
    <row r="1137" spans="1:23" ht="38.25" hidden="1" customHeight="1" x14ac:dyDescent="0.25">
      <c r="A1137" s="9" t="str">
        <f t="shared" si="51"/>
        <v/>
      </c>
      <c r="B1137" s="24" t="s">
        <v>2688</v>
      </c>
      <c r="C1137" s="22" t="e">
        <f>IF(B1137="","",VLOOKUP(B1137,#REF!,6,0))</f>
        <v>#REF!</v>
      </c>
      <c r="D1137" s="20" t="e">
        <f>IF(B1137="","",VLOOKUP(B1137,#REF!,22,0))</f>
        <v>#REF!</v>
      </c>
      <c r="E1137" s="22" t="e">
        <f>IF(B1137="","",VLOOKUP(B1137,Consultas_públicas!$A$376:$G$3879,7,0))</f>
        <v>#N/A</v>
      </c>
      <c r="F1137" s="20" t="s">
        <v>2683</v>
      </c>
      <c r="G1137" s="21">
        <v>43613</v>
      </c>
      <c r="H1137" s="14" t="str">
        <f>IFERROR(IF(VLOOKUP(B1137,'Oficios_-_pend_criticas'!$C$4:$D$4739,2,0)="","","X"),"")</f>
        <v/>
      </c>
      <c r="I1137" s="12"/>
      <c r="J1137" s="13"/>
      <c r="K1137" s="10"/>
      <c r="L1137" s="12" t="str">
        <f>IFERROR(VLOOKUP(B1137,Retorno_da_RFB!$D$3:$I$6388,5,0),"")</f>
        <v>089</v>
      </c>
      <c r="M1137" s="13">
        <f>IFERROR(VLOOKUP(B1137,Retorno_da_RFB!$D$3:$I$6388,6,0),"")</f>
        <v>43621</v>
      </c>
      <c r="N1137" s="10" t="str">
        <f>IFERROR(VLOOKUP(B1137,Retorno_da_RFB!$D$3:$I$6388,3,0),"")</f>
        <v>8438.20.90</v>
      </c>
      <c r="O1137" s="10" t="str">
        <f>IFERROR(VLOOKUP(B1137,Retorno_da_RFB!$D$3:$I$6388,4,0),"")</f>
        <v>Combinações de máquinas, formando corpo único, para fabricação de gotas de chocolate, compostas de,: 1 depositador com capacidade máxima de produção de até 12.000kg/h e 40golpes/min; 1 temperadeira com capacidade máxima de produção de até 5.500kg/h, com controlador lógico programável, trocador de calor para aquecimento da massa de chocolate e sistema de ajuste de temperatura interna de água e 1 túnel de resfriamento com tempo de resfriamento de aproximadamente 6 minutos e capacidade de produção de 250 a 6.600kg/h.</v>
      </c>
      <c r="P1137" s="12" t="str">
        <f>IFERROR(IF(N1137="","",IF(VLOOKUP(LEFT(N1137,10),'Universo_BK-BIT'!$A$5:$E$10005,2,0)="","X",VLOOKUP(LEFT(N1137,10),'Universo_BK-BIT'!$A$5:$E$10005,2,0))),"X")</f>
        <v>BK</v>
      </c>
      <c r="Q1137" s="12">
        <f>IFERROR(IF(P1137="X","",VLOOKUP(LEFT(N1137,10),'Universo_BK-BIT'!$A$5:$E$10005,3,0)),"")</f>
        <v>14</v>
      </c>
      <c r="R1137" s="14" t="e">
        <f t="shared" si="52"/>
        <v>#REF!</v>
      </c>
      <c r="S1137" s="14" t="e">
        <f t="shared" si="53"/>
        <v>#N/A</v>
      </c>
      <c r="T1137" s="14"/>
      <c r="U1137" s="14" t="str">
        <f ca="1">IFERROR(IF(P1137="X",IF(VLOOKUP(B1137,'Oficios_-_pend_criticas'!$C$3:$J$4739,5,0)="","",IF(VLOOKUP(B1137,'Oficios_-_pend_criticas'!$C$3:$J$4739,7,0)="",IF(TODAY()&gt;VLOOKUP(B1137,'Oficios_-_pend_criticas'!$C$3:$J$4739,5,0),"X",""),IF(VLOOKUP(B1137,'Oficios_-_pend_criticas'!$C$3:$J$4739,7,0)&gt;VLOOKUP(B1137,'Oficios_-_pend_criticas'!$C$3:$J$4739,5,0),"X",""))),""),"")</f>
        <v/>
      </c>
      <c r="V1137" s="14" t="str">
        <f ca="1">IFERROR(IF(Q1137=0,IF(VLOOKUP(B1137,'Oficios_-_pend_criticas'!$C$3:$J$4739,5,0)="","",IF(VLOOKUP(B1137,'Oficios_-_pend_criticas'!$C$3:$J$4739,7,0)="",IF(TODAY()&gt;VLOOKUP(B1137,'Oficios_-_pend_criticas'!$C$3:$J$4739,5,0),"X",""),IF(VLOOKUP(B1137,'Oficios_-_pend_criticas'!$C$3:$J$4739,7,0)&gt;VLOOKUP(B1137,'Oficios_-_pend_criticas'!$C$3:$J$4739,5,0),"X",""))),""),"")</f>
        <v/>
      </c>
      <c r="W1137" s="14" t="str">
        <f ca="1">IFERROR(IF(P1137&lt;&gt;"X",IF(Q1137&gt;0,IF(VLOOKUP(B1137,'Oficios_-_pend_criticas'!$C$4:$J$4739,5,0)="","",IF(VLOOKUP(B1137,'Oficios_-_pend_criticas'!$C$4:$J$4739,7,0)="",IF(TODAY()&gt;VLOOKUP(B1137,'Oficios_-_pend_criticas'!$C$4:$J$4739,5,0),"X",""),IF(VLOOKUP(B1137,'Oficios_-_pend_criticas'!$C$4:$J$4739,7,0)&gt;VLOOKUP(B1137,'Oficios_-_pend_criticas'!$C$4:$J$4739,5,0),"X",""))),""),""),"")</f>
        <v/>
      </c>
    </row>
    <row r="1138" spans="1:23" ht="38.25" hidden="1" customHeight="1" x14ac:dyDescent="0.25">
      <c r="A1138" s="9" t="str">
        <f t="shared" si="51"/>
        <v/>
      </c>
      <c r="B1138" s="24" t="s">
        <v>2690</v>
      </c>
      <c r="C1138" s="22" t="e">
        <f>IF(B1138="","",VLOOKUP(B1138,#REF!,6,0))</f>
        <v>#REF!</v>
      </c>
      <c r="D1138" s="20" t="e">
        <f>IF(B1138="","",VLOOKUP(B1138,#REF!,22,0))</f>
        <v>#REF!</v>
      </c>
      <c r="E1138" s="22" t="e">
        <f>IF(B1138="","",VLOOKUP(B1138,Consultas_públicas!$A$376:$G$3879,7,0))</f>
        <v>#N/A</v>
      </c>
      <c r="F1138" s="20" t="s">
        <v>2683</v>
      </c>
      <c r="G1138" s="21">
        <v>43613</v>
      </c>
      <c r="H1138" s="14" t="str">
        <f>IFERROR(IF(VLOOKUP(B1138,'Oficios_-_pend_criticas'!$C$4:$D$4739,2,0)="","","X"),"")</f>
        <v/>
      </c>
      <c r="I1138" s="12"/>
      <c r="J1138" s="13"/>
      <c r="K1138" s="10"/>
      <c r="L1138" s="12" t="str">
        <f>IFERROR(VLOOKUP(B1138,Retorno_da_RFB!$D$3:$I$6388,5,0),"")</f>
        <v>089</v>
      </c>
      <c r="M1138" s="13">
        <f>IFERROR(VLOOKUP(B1138,Retorno_da_RFB!$D$3:$I$6388,6,0),"")</f>
        <v>43621</v>
      </c>
      <c r="N1138" s="10" t="str">
        <f>IFERROR(VLOOKUP(B1138,Retorno_da_RFB!$D$3:$I$6388,3,0),"")</f>
        <v>8464.90.19</v>
      </c>
      <c r="O1138" s="10" t="str">
        <f>IFERROR(VLOOKUP(B1138,Retorno_da_RFB!$D$3:$I$6388,4,0),"")</f>
        <v>Combinações de máquinas controladas por CNC (Controle Numérico Computadorizado) para corte automático reto e curvo de vidros planos com dimensão máxima das chapas de 6.000 x 3.300mm e espessura de 2,3 a 12mm: sistema de alimentação de chapas de vidro por uma estação móvel de carregamento de vidro em cavaletes através de ponte aérea (suspensa) composto de braço giratório e articulado com ventosas que sustentam as chapas para movimentação e descarregamento em unidade basculante, com acionamento longitudinal por uma unidade hidráulica para transferência destas chapas de vidro em sistema de armazenagem de chapas remanescentes ou em mesa automática de corte com sistema de rodízio de metal duro com movimento em três eixos interpolados x, y e z através de mecanismo com tecnologia de acionamento linear e velocidade máxima de 310m/min e aceleração máxima de 16m/s², transporte de chapas entre estações de corte, destaque e armazenamento através de cintas antiderrapantes com posicionadores retráteis para esquadro da chapa, máquina com provisão para impressão e aplicação automática de etiquetas de identificação através de impressora térmica, equipamento estacionário com barra de atuação pneumática para abertura de corte no eixo x, dispositivos de destaque automático dos cortes laterais e mesa para destaque manual dos vidros com barras cruzadas com suportes basculantes para descarregamento.</v>
      </c>
      <c r="P1138" s="12" t="str">
        <f>IFERROR(IF(N1138="","",IF(VLOOKUP(LEFT(N1138,10),'Universo_BK-BIT'!$A$5:$E$10005,2,0)="","X",VLOOKUP(LEFT(N1138,10),'Universo_BK-BIT'!$A$5:$E$10005,2,0))),"X")</f>
        <v>BK</v>
      </c>
      <c r="Q1138" s="12">
        <f>IFERROR(IF(P1138="X","",VLOOKUP(LEFT(N1138,10),'Universo_BK-BIT'!$A$5:$E$10005,3,0)),"")</f>
        <v>14</v>
      </c>
      <c r="R1138" s="14" t="e">
        <f t="shared" si="52"/>
        <v>#REF!</v>
      </c>
      <c r="S1138" s="14" t="e">
        <f t="shared" si="53"/>
        <v>#N/A</v>
      </c>
      <c r="T1138" s="14"/>
      <c r="U1138" s="14" t="str">
        <f ca="1">IFERROR(IF(P1138="X",IF(VLOOKUP(B1138,'Oficios_-_pend_criticas'!$C$3:$J$4739,5,0)="","",IF(VLOOKUP(B1138,'Oficios_-_pend_criticas'!$C$3:$J$4739,7,0)="",IF(TODAY()&gt;VLOOKUP(B1138,'Oficios_-_pend_criticas'!$C$3:$J$4739,5,0),"X",""),IF(VLOOKUP(B1138,'Oficios_-_pend_criticas'!$C$3:$J$4739,7,0)&gt;VLOOKUP(B1138,'Oficios_-_pend_criticas'!$C$3:$J$4739,5,0),"X",""))),""),"")</f>
        <v/>
      </c>
      <c r="V1138" s="14" t="str">
        <f ca="1">IFERROR(IF(Q1138=0,IF(VLOOKUP(B1138,'Oficios_-_pend_criticas'!$C$3:$J$4739,5,0)="","",IF(VLOOKUP(B1138,'Oficios_-_pend_criticas'!$C$3:$J$4739,7,0)="",IF(TODAY()&gt;VLOOKUP(B1138,'Oficios_-_pend_criticas'!$C$3:$J$4739,5,0),"X",""),IF(VLOOKUP(B1138,'Oficios_-_pend_criticas'!$C$3:$J$4739,7,0)&gt;VLOOKUP(B1138,'Oficios_-_pend_criticas'!$C$3:$J$4739,5,0),"X",""))),""),"")</f>
        <v/>
      </c>
      <c r="W1138" s="14" t="str">
        <f ca="1">IFERROR(IF(P1138&lt;&gt;"X",IF(Q1138&gt;0,IF(VLOOKUP(B1138,'Oficios_-_pend_criticas'!$C$4:$J$4739,5,0)="","",IF(VLOOKUP(B1138,'Oficios_-_pend_criticas'!$C$4:$J$4739,7,0)="",IF(TODAY()&gt;VLOOKUP(B1138,'Oficios_-_pend_criticas'!$C$4:$J$4739,5,0),"X",""),IF(VLOOKUP(B1138,'Oficios_-_pend_criticas'!$C$4:$J$4739,7,0)&gt;VLOOKUP(B1138,'Oficios_-_pend_criticas'!$C$4:$J$4739,5,0),"X",""))),""),""),"")</f>
        <v/>
      </c>
    </row>
    <row r="1139" spans="1:23" ht="38.25" hidden="1" customHeight="1" x14ac:dyDescent="0.25">
      <c r="A1139" s="9" t="str">
        <f t="shared" si="51"/>
        <v/>
      </c>
      <c r="B1139" s="24" t="s">
        <v>2692</v>
      </c>
      <c r="C1139" s="22" t="e">
        <f>IF(B1139="","",VLOOKUP(B1139,#REF!,6,0))</f>
        <v>#REF!</v>
      </c>
      <c r="D1139" s="20" t="e">
        <f>IF(B1139="","",VLOOKUP(B1139,#REF!,22,0))</f>
        <v>#REF!</v>
      </c>
      <c r="E1139" s="22" t="e">
        <f>IF(B1139="","",VLOOKUP(B1139,Consultas_públicas!$A$376:$G$3879,7,0))</f>
        <v>#N/A</v>
      </c>
      <c r="F1139" s="20" t="s">
        <v>2683</v>
      </c>
      <c r="G1139" s="21">
        <v>43613</v>
      </c>
      <c r="H1139" s="14" t="str">
        <f>IFERROR(IF(VLOOKUP(B1139,'Oficios_-_pend_criticas'!$C$4:$D$4739,2,0)="","","X"),"")</f>
        <v/>
      </c>
      <c r="I1139" s="12"/>
      <c r="J1139" s="13"/>
      <c r="K1139" s="10"/>
      <c r="L1139" s="12" t="str">
        <f>IFERROR(VLOOKUP(B1139,Retorno_da_RFB!$D$3:$I$6388,5,0),"")</f>
        <v>089</v>
      </c>
      <c r="M1139" s="13">
        <f>IFERROR(VLOOKUP(B1139,Retorno_da_RFB!$D$3:$I$6388,6,0),"")</f>
        <v>43621</v>
      </c>
      <c r="N1139" s="10" t="str">
        <f>IFERROR(VLOOKUP(B1139,Retorno_da_RFB!$D$3:$I$6388,3,0),"")</f>
        <v>8541.40.32</v>
      </c>
      <c r="O1139" s="10" t="str">
        <f>IFERROR(VLOOKUP(B1139,Retorno_da_RFB!$D$3:$I$6388,4,0),"")</f>
        <v>Módulos fotovoltáicos fabricados com a tecnologia de revestimento PERC (passivated emitter rear cell) desenvolvido para células de silício cristalino para aumento da eficiência de produção de energia, de dimensões de 2.008 x 1.002 x 40mm, com potência máxima 400W, dotados de 72 células cada.</v>
      </c>
      <c r="P1139" s="12" t="str">
        <f>IFERROR(IF(N1139="","",IF(VLOOKUP(LEFT(N1139,10),'Universo_BK-BIT'!$A$5:$E$10005,2,0)="","X",VLOOKUP(LEFT(N1139,10),'Universo_BK-BIT'!$A$5:$E$10005,2,0))),"X")</f>
        <v>BIT</v>
      </c>
      <c r="Q1139" s="12">
        <f>IFERROR(IF(P1139="X","",VLOOKUP(LEFT(N1139,10),'Universo_BK-BIT'!$A$5:$E$10005,3,0)),"")</f>
        <v>12</v>
      </c>
      <c r="R1139" s="14" t="e">
        <f t="shared" si="52"/>
        <v>#REF!</v>
      </c>
      <c r="S1139" s="14" t="e">
        <f t="shared" si="53"/>
        <v>#N/A</v>
      </c>
      <c r="T1139" s="14"/>
      <c r="U1139" s="14" t="str">
        <f ca="1">IFERROR(IF(P1139="X",IF(VLOOKUP(B1139,'Oficios_-_pend_criticas'!$C$3:$J$4739,5,0)="","",IF(VLOOKUP(B1139,'Oficios_-_pend_criticas'!$C$3:$J$4739,7,0)="",IF(TODAY()&gt;VLOOKUP(B1139,'Oficios_-_pend_criticas'!$C$3:$J$4739,5,0),"X",""),IF(VLOOKUP(B1139,'Oficios_-_pend_criticas'!$C$3:$J$4739,7,0)&gt;VLOOKUP(B1139,'Oficios_-_pend_criticas'!$C$3:$J$4739,5,0),"X",""))),""),"")</f>
        <v/>
      </c>
      <c r="V1139" s="14" t="str">
        <f ca="1">IFERROR(IF(Q1139=0,IF(VLOOKUP(B1139,'Oficios_-_pend_criticas'!$C$3:$J$4739,5,0)="","",IF(VLOOKUP(B1139,'Oficios_-_pend_criticas'!$C$3:$J$4739,7,0)="",IF(TODAY()&gt;VLOOKUP(B1139,'Oficios_-_pend_criticas'!$C$3:$J$4739,5,0),"X",""),IF(VLOOKUP(B1139,'Oficios_-_pend_criticas'!$C$3:$J$4739,7,0)&gt;VLOOKUP(B1139,'Oficios_-_pend_criticas'!$C$3:$J$4739,5,0),"X",""))),""),"")</f>
        <v/>
      </c>
      <c r="W1139" s="14" t="str">
        <f ca="1">IFERROR(IF(P1139&lt;&gt;"X",IF(Q1139&gt;0,IF(VLOOKUP(B1139,'Oficios_-_pend_criticas'!$C$4:$J$4739,5,0)="","",IF(VLOOKUP(B1139,'Oficios_-_pend_criticas'!$C$4:$J$4739,7,0)="",IF(TODAY()&gt;VLOOKUP(B1139,'Oficios_-_pend_criticas'!$C$4:$J$4739,5,0),"X",""),IF(VLOOKUP(B1139,'Oficios_-_pend_criticas'!$C$4:$J$4739,7,0)&gt;VLOOKUP(B1139,'Oficios_-_pend_criticas'!$C$4:$J$4739,5,0),"X",""))),""),""),"")</f>
        <v/>
      </c>
    </row>
    <row r="1140" spans="1:23" ht="38.25" hidden="1" customHeight="1" x14ac:dyDescent="0.25">
      <c r="A1140" s="9" t="str">
        <f t="shared" si="51"/>
        <v/>
      </c>
      <c r="B1140" s="24" t="s">
        <v>2694</v>
      </c>
      <c r="C1140" s="22" t="e">
        <f>IF(B1140="","",VLOOKUP(B1140,#REF!,6,0))</f>
        <v>#REF!</v>
      </c>
      <c r="D1140" s="20" t="e">
        <f>IF(B1140="","",VLOOKUP(B1140,#REF!,22,0))</f>
        <v>#REF!</v>
      </c>
      <c r="E1140" s="22" t="e">
        <f>IF(B1140="","",VLOOKUP(B1140,Consultas_públicas!$A$376:$G$3879,7,0))</f>
        <v>#N/A</v>
      </c>
      <c r="F1140" s="20" t="s">
        <v>2683</v>
      </c>
      <c r="G1140" s="21">
        <v>43613</v>
      </c>
      <c r="H1140" s="14" t="str">
        <f>IFERROR(IF(VLOOKUP(B1140,'Oficios_-_pend_criticas'!$C$4:$D$4739,2,0)="","","X"),"")</f>
        <v/>
      </c>
      <c r="I1140" s="12"/>
      <c r="J1140" s="13"/>
      <c r="K1140" s="10"/>
      <c r="L1140" s="12" t="str">
        <f>IFERROR(VLOOKUP(B1140,Retorno_da_RFB!$D$3:$I$6388,5,0),"")</f>
        <v>089</v>
      </c>
      <c r="M1140" s="13">
        <f>IFERROR(VLOOKUP(B1140,Retorno_da_RFB!$D$3:$I$6388,6,0),"")</f>
        <v>43621</v>
      </c>
      <c r="N1140" s="10" t="str">
        <f>IFERROR(VLOOKUP(B1140,Retorno_da_RFB!$D$3:$I$6388,3,0),"")</f>
        <v>8502.39.00</v>
      </c>
      <c r="O1140" s="10" t="str">
        <f>IFERROR(VLOOKUP(B1140,Retorno_da_RFB!$D$3:$I$6388,4,0),"")</f>
        <v>Unidades funcionais para geração elétrica trifásica, com potência nominal de 385MW, fator de potência de até 0,85, rotação 3.600rpm, frequência 60Hz, dotadas de: turbina a vapor; gerador síncrono refrigerado hidrogênio; condensador de vapor; sistema de sequenciamento, controle e monitoramento e seus sistemas de energização AC/DC, com banco de baterias; sistema de excitação estática e partida estática; sistema de aterramento; sistema de dreno; sistemas hidráulicos; abrigos de ambiente e supressão de ruído; Instrumentação; sistema de limpeza; sistema de monitoramento de emissões; sistema de proteção contra incêndio; sistema de interrupção de circuitos; dutos de isolamento de fases; transformadores; sistema de lubrificação e estruturas metálicas de fixação, proteção e acesso, condensador de duplo passo.</v>
      </c>
      <c r="P1140" s="12" t="str">
        <f>IFERROR(IF(N1140="","",IF(VLOOKUP(LEFT(N1140,10),'Universo_BK-BIT'!$A$5:$E$10005,2,0)="","X",VLOOKUP(LEFT(N1140,10),'Universo_BK-BIT'!$A$5:$E$10005,2,0))),"X")</f>
        <v>BK</v>
      </c>
      <c r="Q1140" s="12">
        <f>IFERROR(IF(P1140="X","",VLOOKUP(LEFT(N1140,10),'Universo_BK-BIT'!$A$5:$E$10005,3,0)),"")</f>
        <v>14</v>
      </c>
      <c r="R1140" s="14" t="e">
        <f t="shared" si="52"/>
        <v>#REF!</v>
      </c>
      <c r="S1140" s="14" t="e">
        <f t="shared" si="53"/>
        <v>#N/A</v>
      </c>
      <c r="T1140" s="14"/>
      <c r="U1140" s="14" t="str">
        <f ca="1">IFERROR(IF(P1140="X",IF(VLOOKUP(B1140,'Oficios_-_pend_criticas'!$C$3:$J$4739,5,0)="","",IF(VLOOKUP(B1140,'Oficios_-_pend_criticas'!$C$3:$J$4739,7,0)="",IF(TODAY()&gt;VLOOKUP(B1140,'Oficios_-_pend_criticas'!$C$3:$J$4739,5,0),"X",""),IF(VLOOKUP(B1140,'Oficios_-_pend_criticas'!$C$3:$J$4739,7,0)&gt;VLOOKUP(B1140,'Oficios_-_pend_criticas'!$C$3:$J$4739,5,0),"X",""))),""),"")</f>
        <v/>
      </c>
      <c r="V1140" s="14" t="str">
        <f ca="1">IFERROR(IF(Q1140=0,IF(VLOOKUP(B1140,'Oficios_-_pend_criticas'!$C$3:$J$4739,5,0)="","",IF(VLOOKUP(B1140,'Oficios_-_pend_criticas'!$C$3:$J$4739,7,0)="",IF(TODAY()&gt;VLOOKUP(B1140,'Oficios_-_pend_criticas'!$C$3:$J$4739,5,0),"X",""),IF(VLOOKUP(B1140,'Oficios_-_pend_criticas'!$C$3:$J$4739,7,0)&gt;VLOOKUP(B1140,'Oficios_-_pend_criticas'!$C$3:$J$4739,5,0),"X",""))),""),"")</f>
        <v/>
      </c>
      <c r="W1140" s="14" t="str">
        <f ca="1">IFERROR(IF(P1140&lt;&gt;"X",IF(Q1140&gt;0,IF(VLOOKUP(B1140,'Oficios_-_pend_criticas'!$C$4:$J$4739,5,0)="","",IF(VLOOKUP(B1140,'Oficios_-_pend_criticas'!$C$4:$J$4739,7,0)="",IF(TODAY()&gt;VLOOKUP(B1140,'Oficios_-_pend_criticas'!$C$4:$J$4739,5,0),"X",""),IF(VLOOKUP(B1140,'Oficios_-_pend_criticas'!$C$4:$J$4739,7,0)&gt;VLOOKUP(B1140,'Oficios_-_pend_criticas'!$C$4:$J$4739,5,0),"X",""))),""),""),"")</f>
        <v/>
      </c>
    </row>
    <row r="1141" spans="1:23" ht="38.25" hidden="1" customHeight="1" x14ac:dyDescent="0.25">
      <c r="A1141" s="9" t="str">
        <f t="shared" si="51"/>
        <v/>
      </c>
      <c r="B1141" s="24" t="s">
        <v>2697</v>
      </c>
      <c r="C1141" s="22" t="e">
        <f>IF(B1141="","",VLOOKUP(B1141,#REF!,6,0))</f>
        <v>#REF!</v>
      </c>
      <c r="D1141" s="20" t="e">
        <f>IF(B1141="","",VLOOKUP(B1141,#REF!,22,0))</f>
        <v>#REF!</v>
      </c>
      <c r="E1141" s="22" t="e">
        <f>IF(B1141="","",VLOOKUP(B1141,Consultas_públicas!$A$376:$G$3879,7,0))</f>
        <v>#N/A</v>
      </c>
      <c r="F1141" s="20" t="s">
        <v>2683</v>
      </c>
      <c r="G1141" s="21">
        <v>43613</v>
      </c>
      <c r="H1141" s="14" t="str">
        <f>IFERROR(IF(VLOOKUP(B1141,'Oficios_-_pend_criticas'!$C$4:$D$4739,2,0)="","","X"),"")</f>
        <v/>
      </c>
      <c r="I1141" s="12"/>
      <c r="J1141" s="13"/>
      <c r="K1141" s="10"/>
      <c r="L1141" s="12" t="str">
        <f>IFERROR(VLOOKUP(B1141,Retorno_da_RFB!$D$3:$I$6388,5,0),"")</f>
        <v>089</v>
      </c>
      <c r="M1141" s="13">
        <f>IFERROR(VLOOKUP(B1141,Retorno_da_RFB!$D$3:$I$6388,6,0),"")</f>
        <v>43621</v>
      </c>
      <c r="N1141" s="10" t="str">
        <f>IFERROR(VLOOKUP(B1141,Retorno_da_RFB!$D$3:$I$6388,3,0),"")</f>
        <v>8402.11.00</v>
      </c>
      <c r="O1141" s="10" t="str">
        <f>IFERROR(VLOOKUP(B1141,Retorno_da_RFB!$D$3:$I$6388,4,0),"")</f>
        <v>Caldeiras aquatubulares recuperadoras de calor (HRSG), destinadas a geração de vapor para turbo geradores a vapor, com capacidade nominal de produção compreendida entre 170 e 180t/h e pressão igual ou superior a de 16,3Mpa(HP), com 3 níveis de pressão (LP, IP, HP), com regime de operação por circulação natural, recuperação do calor dos gases provenientes da turbina a gás, com “diverter damper” para desvio do gás de escape da turbina para a atmosfera ou para a caldeira de recuperação de calor, sistema de controle de temperatura do vapor, dispositivos de proteção contra incêndio, instrumentações, bombas, painel elétrico, sistema de controle e comando, sistema de automação, sistema de controle de emissões e chaminé.</v>
      </c>
      <c r="P1141" s="12" t="str">
        <f>IFERROR(IF(N1141="","",IF(VLOOKUP(LEFT(N1141,10),'Universo_BK-BIT'!$A$5:$E$10005,2,0)="","X",VLOOKUP(LEFT(N1141,10),'Universo_BK-BIT'!$A$5:$E$10005,2,0))),"X")</f>
        <v>BK</v>
      </c>
      <c r="Q1141" s="12">
        <f>IFERROR(IF(P1141="X","",VLOOKUP(LEFT(N1141,10),'Universo_BK-BIT'!$A$5:$E$10005,3,0)),"")</f>
        <v>14</v>
      </c>
      <c r="R1141" s="14" t="e">
        <f t="shared" si="52"/>
        <v>#REF!</v>
      </c>
      <c r="S1141" s="14" t="e">
        <f t="shared" si="53"/>
        <v>#N/A</v>
      </c>
      <c r="T1141" s="14"/>
      <c r="U1141" s="14" t="str">
        <f ca="1">IFERROR(IF(P1141="X",IF(VLOOKUP(B1141,'Oficios_-_pend_criticas'!$C$3:$J$4739,5,0)="","",IF(VLOOKUP(B1141,'Oficios_-_pend_criticas'!$C$3:$J$4739,7,0)="",IF(TODAY()&gt;VLOOKUP(B1141,'Oficios_-_pend_criticas'!$C$3:$J$4739,5,0),"X",""),IF(VLOOKUP(B1141,'Oficios_-_pend_criticas'!$C$3:$J$4739,7,0)&gt;VLOOKUP(B1141,'Oficios_-_pend_criticas'!$C$3:$J$4739,5,0),"X",""))),""),"")</f>
        <v/>
      </c>
      <c r="V1141" s="14" t="str">
        <f ca="1">IFERROR(IF(Q1141=0,IF(VLOOKUP(B1141,'Oficios_-_pend_criticas'!$C$3:$J$4739,5,0)="","",IF(VLOOKUP(B1141,'Oficios_-_pend_criticas'!$C$3:$J$4739,7,0)="",IF(TODAY()&gt;VLOOKUP(B1141,'Oficios_-_pend_criticas'!$C$3:$J$4739,5,0),"X",""),IF(VLOOKUP(B1141,'Oficios_-_pend_criticas'!$C$3:$J$4739,7,0)&gt;VLOOKUP(B1141,'Oficios_-_pend_criticas'!$C$3:$J$4739,5,0),"X",""))),""),"")</f>
        <v/>
      </c>
      <c r="W1141" s="14" t="str">
        <f ca="1">IFERROR(IF(P1141&lt;&gt;"X",IF(Q1141&gt;0,IF(VLOOKUP(B1141,'Oficios_-_pend_criticas'!$C$4:$J$4739,5,0)="","",IF(VLOOKUP(B1141,'Oficios_-_pend_criticas'!$C$4:$J$4739,7,0)="",IF(TODAY()&gt;VLOOKUP(B1141,'Oficios_-_pend_criticas'!$C$4:$J$4739,5,0),"X",""),IF(VLOOKUP(B1141,'Oficios_-_pend_criticas'!$C$4:$J$4739,7,0)&gt;VLOOKUP(B1141,'Oficios_-_pend_criticas'!$C$4:$J$4739,5,0),"X",""))),""),""),"")</f>
        <v/>
      </c>
    </row>
    <row r="1142" spans="1:23" ht="38.25" hidden="1" customHeight="1" x14ac:dyDescent="0.25">
      <c r="A1142" s="9" t="str">
        <f t="shared" si="51"/>
        <v/>
      </c>
      <c r="B1142" s="24" t="s">
        <v>2700</v>
      </c>
      <c r="C1142" s="22" t="e">
        <f>IF(B1142="","",VLOOKUP(B1142,#REF!,6,0))</f>
        <v>#REF!</v>
      </c>
      <c r="D1142" s="20" t="e">
        <f>IF(B1142="","",VLOOKUP(B1142,#REF!,22,0))</f>
        <v>#REF!</v>
      </c>
      <c r="E1142" s="22" t="e">
        <f>IF(B1142="","",VLOOKUP(B1142,Consultas_públicas!$A$376:$G$3879,7,0))</f>
        <v>#N/A</v>
      </c>
      <c r="F1142" s="20" t="s">
        <v>2683</v>
      </c>
      <c r="G1142" s="21">
        <v>43613</v>
      </c>
      <c r="H1142" s="14" t="str">
        <f>IFERROR(IF(VLOOKUP(B1142,'Oficios_-_pend_criticas'!$C$4:$D$4739,2,0)="","","X"),"")</f>
        <v/>
      </c>
      <c r="I1142" s="12"/>
      <c r="J1142" s="13"/>
      <c r="K1142" s="10"/>
      <c r="L1142" s="12" t="str">
        <f>IFERROR(VLOOKUP(B1142,Retorno_da_RFB!$D$3:$I$6388,5,0),"")</f>
        <v>089</v>
      </c>
      <c r="M1142" s="13">
        <f>IFERROR(VLOOKUP(B1142,Retorno_da_RFB!$D$3:$I$6388,6,0),"")</f>
        <v>43621</v>
      </c>
      <c r="N1142" s="10" t="str">
        <f>IFERROR(VLOOKUP(B1142,Retorno_da_RFB!$D$3:$I$6388,3,0),"")</f>
        <v>8428.39.10</v>
      </c>
      <c r="O1142" s="10" t="str">
        <f>IFERROR(VLOOKUP(B1142,Retorno_da_RFB!$D$3:$I$6388,4,0),"")</f>
        <v>Correntes transportadoras de moldes de porcelana para luvas, de aço e aço especial temperado, com dois pinos laterais para sustentar duplos moldes, um em cada lado da corrente, com rolamentos de apoio nas calhas, eixo de rolamento de diâmetro interno de 28mm e externo de 216,5mm, rolamentos de apoio de diâmetro interno de 25mm e externo de 62mm, próprias para máquinas de fabricação de luvas cirúrgicas ou para procedimentos, de látex de borracha natural ou sintética, por banho de imersão.</v>
      </c>
      <c r="P1142" s="12" t="str">
        <f>IFERROR(IF(N1142="","",IF(VLOOKUP(LEFT(N1142,10),'Universo_BK-BIT'!$A$5:$E$10005,2,0)="","X",VLOOKUP(LEFT(N1142,10),'Universo_BK-BIT'!$A$5:$E$10005,2,0))),"X")</f>
        <v>BK</v>
      </c>
      <c r="Q1142" s="12">
        <f>IFERROR(IF(P1142="X","",VLOOKUP(LEFT(N1142,10),'Universo_BK-BIT'!$A$5:$E$10005,3,0)),"")</f>
        <v>14</v>
      </c>
      <c r="R1142" s="14" t="e">
        <f t="shared" si="52"/>
        <v>#REF!</v>
      </c>
      <c r="S1142" s="14" t="e">
        <f t="shared" si="53"/>
        <v>#N/A</v>
      </c>
      <c r="T1142" s="14"/>
      <c r="U1142" s="14" t="str">
        <f ca="1">IFERROR(IF(P1142="X",IF(VLOOKUP(B1142,'Oficios_-_pend_criticas'!$C$3:$J$4739,5,0)="","",IF(VLOOKUP(B1142,'Oficios_-_pend_criticas'!$C$3:$J$4739,7,0)="",IF(TODAY()&gt;VLOOKUP(B1142,'Oficios_-_pend_criticas'!$C$3:$J$4739,5,0),"X",""),IF(VLOOKUP(B1142,'Oficios_-_pend_criticas'!$C$3:$J$4739,7,0)&gt;VLOOKUP(B1142,'Oficios_-_pend_criticas'!$C$3:$J$4739,5,0),"X",""))),""),"")</f>
        <v/>
      </c>
      <c r="V1142" s="14" t="str">
        <f ca="1">IFERROR(IF(Q1142=0,IF(VLOOKUP(B1142,'Oficios_-_pend_criticas'!$C$3:$J$4739,5,0)="","",IF(VLOOKUP(B1142,'Oficios_-_pend_criticas'!$C$3:$J$4739,7,0)="",IF(TODAY()&gt;VLOOKUP(B1142,'Oficios_-_pend_criticas'!$C$3:$J$4739,5,0),"X",""),IF(VLOOKUP(B1142,'Oficios_-_pend_criticas'!$C$3:$J$4739,7,0)&gt;VLOOKUP(B1142,'Oficios_-_pend_criticas'!$C$3:$J$4739,5,0),"X",""))),""),"")</f>
        <v/>
      </c>
      <c r="W1142" s="14" t="str">
        <f ca="1">IFERROR(IF(P1142&lt;&gt;"X",IF(Q1142&gt;0,IF(VLOOKUP(B1142,'Oficios_-_pend_criticas'!$C$4:$J$4739,5,0)="","",IF(VLOOKUP(B1142,'Oficios_-_pend_criticas'!$C$4:$J$4739,7,0)="",IF(TODAY()&gt;VLOOKUP(B1142,'Oficios_-_pend_criticas'!$C$4:$J$4739,5,0),"X",""),IF(VLOOKUP(B1142,'Oficios_-_pend_criticas'!$C$4:$J$4739,7,0)&gt;VLOOKUP(B1142,'Oficios_-_pend_criticas'!$C$4:$J$4739,5,0),"X",""))),""),""),"")</f>
        <v/>
      </c>
    </row>
    <row r="1143" spans="1:23" ht="38.25" hidden="1" customHeight="1" x14ac:dyDescent="0.25">
      <c r="A1143" s="9" t="str">
        <f t="shared" si="51"/>
        <v/>
      </c>
      <c r="B1143" s="24" t="s">
        <v>2702</v>
      </c>
      <c r="C1143" s="22" t="e">
        <f>IF(B1143="","",VLOOKUP(B1143,#REF!,6,0))</f>
        <v>#REF!</v>
      </c>
      <c r="D1143" s="20" t="e">
        <f>IF(B1143="","",VLOOKUP(B1143,#REF!,22,0))</f>
        <v>#REF!</v>
      </c>
      <c r="E1143" s="22" t="e">
        <f>IF(B1143="","",VLOOKUP(B1143,Consultas_públicas!$A$376:$G$3879,7,0))</f>
        <v>#N/A</v>
      </c>
      <c r="F1143" s="20" t="s">
        <v>2683</v>
      </c>
      <c r="G1143" s="21">
        <v>43613</v>
      </c>
      <c r="H1143" s="14" t="str">
        <f>IFERROR(IF(VLOOKUP(B1143,'Oficios_-_pend_criticas'!$C$4:$D$4739,2,0)="","","X"),"")</f>
        <v/>
      </c>
      <c r="I1143" s="12"/>
      <c r="J1143" s="13"/>
      <c r="K1143" s="10"/>
      <c r="L1143" s="12" t="str">
        <f>IFERROR(VLOOKUP(B1143,Retorno_da_RFB!$D$3:$I$6388,5,0),"")</f>
        <v>089</v>
      </c>
      <c r="M1143" s="13">
        <f>IFERROR(VLOOKUP(B1143,Retorno_da_RFB!$D$3:$I$6388,6,0),"")</f>
        <v>43621</v>
      </c>
      <c r="N1143" s="10" t="str">
        <f>IFERROR(VLOOKUP(B1143,Retorno_da_RFB!$D$3:$I$6388,3,0),"")</f>
        <v>8438.10.00</v>
      </c>
      <c r="O1143" s="10" t="str">
        <f>IFERROR(VLOOKUP(B1143,Retorno_da_RFB!$D$3:$I$6388,4,0),"")</f>
        <v>Máquinas de modelagem industrial com estrutura em aço inox e princípio de laminação por tambor, com capacidade de modelar até 5.000pães/h, com range de peso da massa entre 150 e 1.500g e comprimento da massa de 130 a 500mm, dotadas de: rolos verticais centralizadores, rolos de pré-laminação, rolo de laminação teflonado e ajustável, rolo desprendedor de massa, rolo compactador/esticador, mesa modeladora com regulagem automática de altura e largura, e capacidade de memorização de até 100 posicionamentos automáticos, placa de pressão desmontável, sistema de extração de massa dupla (válvulas e unidades de centralização a laser), transportador de correção de passos, leitura digital, placa de pressão articulada, bandejas de coleta de resíduos, ajuste automático das configurações.</v>
      </c>
      <c r="P1143" s="12" t="str">
        <f>IFERROR(IF(N1143="","",IF(VLOOKUP(LEFT(N1143,10),'Universo_BK-BIT'!$A$5:$E$10005,2,0)="","X",VLOOKUP(LEFT(N1143,10),'Universo_BK-BIT'!$A$5:$E$10005,2,0))),"X")</f>
        <v>BK</v>
      </c>
      <c r="Q1143" s="12">
        <f>IFERROR(IF(P1143="X","",VLOOKUP(LEFT(N1143,10),'Universo_BK-BIT'!$A$5:$E$10005,3,0)),"")</f>
        <v>14</v>
      </c>
      <c r="R1143" s="14" t="e">
        <f t="shared" si="52"/>
        <v>#REF!</v>
      </c>
      <c r="S1143" s="14" t="e">
        <f t="shared" si="53"/>
        <v>#N/A</v>
      </c>
      <c r="T1143" s="14"/>
      <c r="U1143" s="14" t="str">
        <f ca="1">IFERROR(IF(P1143="X",IF(VLOOKUP(B1143,'Oficios_-_pend_criticas'!$C$3:$J$4739,5,0)="","",IF(VLOOKUP(B1143,'Oficios_-_pend_criticas'!$C$3:$J$4739,7,0)="",IF(TODAY()&gt;VLOOKUP(B1143,'Oficios_-_pend_criticas'!$C$3:$J$4739,5,0),"X",""),IF(VLOOKUP(B1143,'Oficios_-_pend_criticas'!$C$3:$J$4739,7,0)&gt;VLOOKUP(B1143,'Oficios_-_pend_criticas'!$C$3:$J$4739,5,0),"X",""))),""),"")</f>
        <v/>
      </c>
      <c r="V1143" s="14" t="str">
        <f ca="1">IFERROR(IF(Q1143=0,IF(VLOOKUP(B1143,'Oficios_-_pend_criticas'!$C$3:$J$4739,5,0)="","",IF(VLOOKUP(B1143,'Oficios_-_pend_criticas'!$C$3:$J$4739,7,0)="",IF(TODAY()&gt;VLOOKUP(B1143,'Oficios_-_pend_criticas'!$C$3:$J$4739,5,0),"X",""),IF(VLOOKUP(B1143,'Oficios_-_pend_criticas'!$C$3:$J$4739,7,0)&gt;VLOOKUP(B1143,'Oficios_-_pend_criticas'!$C$3:$J$4739,5,0),"X",""))),""),"")</f>
        <v/>
      </c>
      <c r="W1143" s="14" t="str">
        <f ca="1">IFERROR(IF(P1143&lt;&gt;"X",IF(Q1143&gt;0,IF(VLOOKUP(B1143,'Oficios_-_pend_criticas'!$C$4:$J$4739,5,0)="","",IF(VLOOKUP(B1143,'Oficios_-_pend_criticas'!$C$4:$J$4739,7,0)="",IF(TODAY()&gt;VLOOKUP(B1143,'Oficios_-_pend_criticas'!$C$4:$J$4739,5,0),"X",""),IF(VLOOKUP(B1143,'Oficios_-_pend_criticas'!$C$4:$J$4739,7,0)&gt;VLOOKUP(B1143,'Oficios_-_pend_criticas'!$C$4:$J$4739,5,0),"X",""))),""),""),"")</f>
        <v/>
      </c>
    </row>
    <row r="1144" spans="1:23" ht="38.25" hidden="1" customHeight="1" x14ac:dyDescent="0.25">
      <c r="A1144" s="9" t="str">
        <f t="shared" si="51"/>
        <v/>
      </c>
      <c r="B1144" s="24" t="s">
        <v>2704</v>
      </c>
      <c r="C1144" s="22" t="e">
        <f>IF(B1144="","",VLOOKUP(B1144,#REF!,6,0))</f>
        <v>#REF!</v>
      </c>
      <c r="D1144" s="20" t="e">
        <f>IF(B1144="","",VLOOKUP(B1144,#REF!,22,0))</f>
        <v>#REF!</v>
      </c>
      <c r="E1144" s="22" t="e">
        <f>IF(B1144="","",VLOOKUP(B1144,Consultas_públicas!$A$376:$G$3879,7,0))</f>
        <v>#N/A</v>
      </c>
      <c r="F1144" s="20" t="s">
        <v>2683</v>
      </c>
      <c r="G1144" s="21">
        <v>43613</v>
      </c>
      <c r="H1144" s="14" t="str">
        <f>IFERROR(IF(VLOOKUP(B1144,'Oficios_-_pend_criticas'!$C$4:$D$4739,2,0)="","","X"),"")</f>
        <v/>
      </c>
      <c r="I1144" s="12"/>
      <c r="J1144" s="13"/>
      <c r="K1144" s="10"/>
      <c r="L1144" s="12" t="str">
        <f>IFERROR(VLOOKUP(B1144,Retorno_da_RFB!$D$3:$I$6388,5,0),"")</f>
        <v>089</v>
      </c>
      <c r="M1144" s="13">
        <f>IFERROR(VLOOKUP(B1144,Retorno_da_RFB!$D$3:$I$6388,6,0),"")</f>
        <v>43621</v>
      </c>
      <c r="N1144" s="10" t="str">
        <f>IFERROR(VLOOKUP(B1144,Retorno_da_RFB!$D$3:$I$6388,3,0),"")</f>
        <v>8422.30.29</v>
      </c>
      <c r="O1144" s="10" t="str">
        <f>IFERROR(VLOOKUP(B1144,Retorno_da_RFB!$D$3:$I$6388,4,0),"")</f>
        <v>Máquinas de enchimento e fechamento de cápsulas de medicamentos, automáticas, de controle eletrônico, multifuncional para limpeza, alimentação das cápsulas, ejeção, dosagem e fechamento, contendo estrutura em alumínio anodizado e painéis em aço inoxidável, com capacidade de produção de até 3.000cápsulas/hora, contendo duas velocidades fixas de 1.500 e 3.000cápsulas/hora, potência de 0,5kW incluindo a bomba de vácuo, dotada de bomba de fluxo axial com aspiração de ar, dimensões de 650 x 620 x 920mm e peso líquido aproximado de 140kg.</v>
      </c>
      <c r="P1144" s="12" t="str">
        <f>IFERROR(IF(N1144="","",IF(VLOOKUP(LEFT(N1144,10),'Universo_BK-BIT'!$A$5:$E$10005,2,0)="","X",VLOOKUP(LEFT(N1144,10),'Universo_BK-BIT'!$A$5:$E$10005,2,0))),"X")</f>
        <v>BK</v>
      </c>
      <c r="Q1144" s="12">
        <f>IFERROR(IF(P1144="X","",VLOOKUP(LEFT(N1144,10),'Universo_BK-BIT'!$A$5:$E$10005,3,0)),"")</f>
        <v>14</v>
      </c>
      <c r="R1144" s="14" t="e">
        <f t="shared" si="52"/>
        <v>#REF!</v>
      </c>
      <c r="S1144" s="14" t="e">
        <f t="shared" si="53"/>
        <v>#N/A</v>
      </c>
      <c r="T1144" s="14"/>
      <c r="U1144" s="14" t="str">
        <f ca="1">IFERROR(IF(P1144="X",IF(VLOOKUP(B1144,'Oficios_-_pend_criticas'!$C$3:$J$4739,5,0)="","",IF(VLOOKUP(B1144,'Oficios_-_pend_criticas'!$C$3:$J$4739,7,0)="",IF(TODAY()&gt;VLOOKUP(B1144,'Oficios_-_pend_criticas'!$C$3:$J$4739,5,0),"X",""),IF(VLOOKUP(B1144,'Oficios_-_pend_criticas'!$C$3:$J$4739,7,0)&gt;VLOOKUP(B1144,'Oficios_-_pend_criticas'!$C$3:$J$4739,5,0),"X",""))),""),"")</f>
        <v/>
      </c>
      <c r="V1144" s="14" t="str">
        <f ca="1">IFERROR(IF(Q1144=0,IF(VLOOKUP(B1144,'Oficios_-_pend_criticas'!$C$3:$J$4739,5,0)="","",IF(VLOOKUP(B1144,'Oficios_-_pend_criticas'!$C$3:$J$4739,7,0)="",IF(TODAY()&gt;VLOOKUP(B1144,'Oficios_-_pend_criticas'!$C$3:$J$4739,5,0),"X",""),IF(VLOOKUP(B1144,'Oficios_-_pend_criticas'!$C$3:$J$4739,7,0)&gt;VLOOKUP(B1144,'Oficios_-_pend_criticas'!$C$3:$J$4739,5,0),"X",""))),""),"")</f>
        <v/>
      </c>
      <c r="W1144" s="14" t="str">
        <f ca="1">IFERROR(IF(P1144&lt;&gt;"X",IF(Q1144&gt;0,IF(VLOOKUP(B1144,'Oficios_-_pend_criticas'!$C$4:$J$4739,5,0)="","",IF(VLOOKUP(B1144,'Oficios_-_pend_criticas'!$C$4:$J$4739,7,0)="",IF(TODAY()&gt;VLOOKUP(B1144,'Oficios_-_pend_criticas'!$C$4:$J$4739,5,0),"X",""),IF(VLOOKUP(B1144,'Oficios_-_pend_criticas'!$C$4:$J$4739,7,0)&gt;VLOOKUP(B1144,'Oficios_-_pend_criticas'!$C$4:$J$4739,5,0),"X",""))),""),""),"")</f>
        <v/>
      </c>
    </row>
    <row r="1145" spans="1:23" ht="38.25" hidden="1" customHeight="1" x14ac:dyDescent="0.25">
      <c r="A1145" s="9" t="str">
        <f t="shared" si="51"/>
        <v/>
      </c>
      <c r="B1145" s="24" t="s">
        <v>2706</v>
      </c>
      <c r="C1145" s="22" t="e">
        <f>IF(B1145="","",VLOOKUP(B1145,#REF!,6,0))</f>
        <v>#REF!</v>
      </c>
      <c r="D1145" s="20" t="e">
        <f>IF(B1145="","",VLOOKUP(B1145,#REF!,22,0))</f>
        <v>#REF!</v>
      </c>
      <c r="E1145" s="22" t="e">
        <f>IF(B1145="","",VLOOKUP(B1145,Consultas_públicas!$A$376:$G$3879,7,0))</f>
        <v>#N/A</v>
      </c>
      <c r="F1145" s="20" t="s">
        <v>2683</v>
      </c>
      <c r="G1145" s="21">
        <v>43613</v>
      </c>
      <c r="H1145" s="14" t="str">
        <f>IFERROR(IF(VLOOKUP(B1145,'Oficios_-_pend_criticas'!$C$4:$D$4739,2,0)="","","X"),"")</f>
        <v/>
      </c>
      <c r="I1145" s="12"/>
      <c r="J1145" s="13"/>
      <c r="K1145" s="10"/>
      <c r="L1145" s="12" t="str">
        <f>IFERROR(VLOOKUP(B1145,Retorno_da_RFB!$D$3:$I$6388,5,0),"")</f>
        <v>089</v>
      </c>
      <c r="M1145" s="13">
        <f>IFERROR(VLOOKUP(B1145,Retorno_da_RFB!$D$3:$I$6388,6,0),"")</f>
        <v>43621</v>
      </c>
      <c r="N1145" s="10" t="str">
        <f>IFERROR(VLOOKUP(B1145,Retorno_da_RFB!$D$3:$I$6388,3,0),"")</f>
        <v>8479.89.99</v>
      </c>
      <c r="O1145" s="10" t="str">
        <f>IFERROR(VLOOKUP(B1145,Retorno_da_RFB!$D$3:$I$6388,4,0),"")</f>
        <v>Combinações de máquinas para envernizar fundo externo de latas de alumínio para bebidas, automáticas, facilitando seu deslocamento ao longo das operações de fabricação e enchimento, com capacidade igual ou superior a 2.000latas/min, dotadas de: aplicador de verniz por roletes sobre transportador ajustável para vários tamanhos de latas; unidade de cura de verniz por luz ultravioleta; gabinete (painel) elétrico com controlador lógico programável (CLP), protocolo de comunicação ethernet e painel HMI Touchscreen; painel (Display) remoto HMI; tanque de verniz com reservatório duplo, em aço inox, com agitador, sensores de nível, bombas de diafragma de acionamento elétrico, válvulas e filtros; resfriador para controle de temperatura e radiômetro de medição da densidade de energia emitida pelas lâmpadas UV.</v>
      </c>
      <c r="P1145" s="12" t="str">
        <f>IFERROR(IF(N1145="","",IF(VLOOKUP(LEFT(N1145,10),'Universo_BK-BIT'!$A$5:$E$10005,2,0)="","X",VLOOKUP(LEFT(N1145,10),'Universo_BK-BIT'!$A$5:$E$10005,2,0))),"X")</f>
        <v>BK</v>
      </c>
      <c r="Q1145" s="12">
        <f>IFERROR(IF(P1145="X","",VLOOKUP(LEFT(N1145,10),'Universo_BK-BIT'!$A$5:$E$10005,3,0)),"")</f>
        <v>14</v>
      </c>
      <c r="R1145" s="14" t="e">
        <f t="shared" si="52"/>
        <v>#REF!</v>
      </c>
      <c r="S1145" s="14" t="e">
        <f t="shared" si="53"/>
        <v>#N/A</v>
      </c>
      <c r="T1145" s="14"/>
      <c r="U1145" s="14" t="str">
        <f ca="1">IFERROR(IF(P1145="X",IF(VLOOKUP(B1145,'Oficios_-_pend_criticas'!$C$3:$J$4739,5,0)="","",IF(VLOOKUP(B1145,'Oficios_-_pend_criticas'!$C$3:$J$4739,7,0)="",IF(TODAY()&gt;VLOOKUP(B1145,'Oficios_-_pend_criticas'!$C$3:$J$4739,5,0),"X",""),IF(VLOOKUP(B1145,'Oficios_-_pend_criticas'!$C$3:$J$4739,7,0)&gt;VLOOKUP(B1145,'Oficios_-_pend_criticas'!$C$3:$J$4739,5,0),"X",""))),""),"")</f>
        <v/>
      </c>
      <c r="V1145" s="14" t="str">
        <f ca="1">IFERROR(IF(Q1145=0,IF(VLOOKUP(B1145,'Oficios_-_pend_criticas'!$C$3:$J$4739,5,0)="","",IF(VLOOKUP(B1145,'Oficios_-_pend_criticas'!$C$3:$J$4739,7,0)="",IF(TODAY()&gt;VLOOKUP(B1145,'Oficios_-_pend_criticas'!$C$3:$J$4739,5,0),"X",""),IF(VLOOKUP(B1145,'Oficios_-_pend_criticas'!$C$3:$J$4739,7,0)&gt;VLOOKUP(B1145,'Oficios_-_pend_criticas'!$C$3:$J$4739,5,0),"X",""))),""),"")</f>
        <v/>
      </c>
      <c r="W1145" s="14" t="str">
        <f ca="1">IFERROR(IF(P1145&lt;&gt;"X",IF(Q1145&gt;0,IF(VLOOKUP(B1145,'Oficios_-_pend_criticas'!$C$4:$J$4739,5,0)="","",IF(VLOOKUP(B1145,'Oficios_-_pend_criticas'!$C$4:$J$4739,7,0)="",IF(TODAY()&gt;VLOOKUP(B1145,'Oficios_-_pend_criticas'!$C$4:$J$4739,5,0),"X",""),IF(VLOOKUP(B1145,'Oficios_-_pend_criticas'!$C$4:$J$4739,7,0)&gt;VLOOKUP(B1145,'Oficios_-_pend_criticas'!$C$4:$J$4739,5,0),"X",""))),""),""),"")</f>
        <v/>
      </c>
    </row>
    <row r="1146" spans="1:23" ht="38.25" hidden="1" customHeight="1" x14ac:dyDescent="0.25">
      <c r="A1146" s="9" t="str">
        <f t="shared" si="51"/>
        <v/>
      </c>
      <c r="B1146" s="24" t="s">
        <v>2708</v>
      </c>
      <c r="C1146" s="22" t="e">
        <f>IF(B1146="","",VLOOKUP(B1146,#REF!,6,0))</f>
        <v>#REF!</v>
      </c>
      <c r="D1146" s="20" t="e">
        <f>IF(B1146="","",VLOOKUP(B1146,#REF!,22,0))</f>
        <v>#REF!</v>
      </c>
      <c r="E1146" s="22" t="e">
        <f>IF(B1146="","",VLOOKUP(B1146,Consultas_públicas!$A$376:$G$3879,7,0))</f>
        <v>#N/A</v>
      </c>
      <c r="F1146" s="20" t="s">
        <v>2683</v>
      </c>
      <c r="G1146" s="21">
        <v>43613</v>
      </c>
      <c r="H1146" s="14" t="str">
        <f>IFERROR(IF(VLOOKUP(B1146,'Oficios_-_pend_criticas'!$C$4:$D$4739,2,0)="","","X"),"")</f>
        <v/>
      </c>
      <c r="I1146" s="12"/>
      <c r="J1146" s="13"/>
      <c r="K1146" s="10"/>
      <c r="L1146" s="12" t="str">
        <f>IFERROR(VLOOKUP(B1146,Retorno_da_RFB!$D$3:$I$6388,5,0),"")</f>
        <v>089</v>
      </c>
      <c r="M1146" s="13">
        <f>IFERROR(VLOOKUP(B1146,Retorno_da_RFB!$D$3:$I$6388,6,0),"")</f>
        <v>43621</v>
      </c>
      <c r="N1146" s="10" t="str">
        <f>IFERROR(VLOOKUP(B1146,Retorno_da_RFB!$D$3:$I$6388,3,0),"")</f>
        <v>8514.10.10</v>
      </c>
      <c r="O1146" s="10" t="str">
        <f>IFERROR(VLOOKUP(B1146,Retorno_da_RFB!$D$3:$I$6388,4,0),"")</f>
        <v>Fornos horizontais elétricos oscilante para temperar vidros “float” ou vidros “low-e” (0,01), espessuras tratadas de 2,8 até 19mm, dimensões mínimas do vidro de 80 x 275mm e dimensões máximas do vidro de 2.600 x 4.200mm, composto de mesa de alimentação, pré-câmara de convecção completa com pirômetros de detecção e visualização, zona de aquecimento, zona de tempera a passagem, zona de resfriamento, mesa de descarga, quadro elétrico e softwares de monitoramento para dados de produção e controle, com ir scanner e pirómetro óptico e 2 ventiladores para tempera de passagem e 1 ventilador para resfriamento.</v>
      </c>
      <c r="P1146" s="12" t="str">
        <f>IFERROR(IF(N1146="","",IF(VLOOKUP(LEFT(N1146,10),'Universo_BK-BIT'!$A$5:$E$10005,2,0)="","X",VLOOKUP(LEFT(N1146,10),'Universo_BK-BIT'!$A$5:$E$10005,2,0))),"X")</f>
        <v>BK</v>
      </c>
      <c r="Q1146" s="12">
        <f>IFERROR(IF(P1146="X","",VLOOKUP(LEFT(N1146,10),'Universo_BK-BIT'!$A$5:$E$10005,3,0)),"")</f>
        <v>14</v>
      </c>
      <c r="R1146" s="14" t="e">
        <f t="shared" si="52"/>
        <v>#REF!</v>
      </c>
      <c r="S1146" s="14" t="e">
        <f t="shared" si="53"/>
        <v>#N/A</v>
      </c>
      <c r="T1146" s="14"/>
      <c r="U1146" s="14" t="str">
        <f ca="1">IFERROR(IF(P1146="X",IF(VLOOKUP(B1146,'Oficios_-_pend_criticas'!$C$3:$J$4739,5,0)="","",IF(VLOOKUP(B1146,'Oficios_-_pend_criticas'!$C$3:$J$4739,7,0)="",IF(TODAY()&gt;VLOOKUP(B1146,'Oficios_-_pend_criticas'!$C$3:$J$4739,5,0),"X",""),IF(VLOOKUP(B1146,'Oficios_-_pend_criticas'!$C$3:$J$4739,7,0)&gt;VLOOKUP(B1146,'Oficios_-_pend_criticas'!$C$3:$J$4739,5,0),"X",""))),""),"")</f>
        <v/>
      </c>
      <c r="V1146" s="14" t="str">
        <f ca="1">IFERROR(IF(Q1146=0,IF(VLOOKUP(B1146,'Oficios_-_pend_criticas'!$C$3:$J$4739,5,0)="","",IF(VLOOKUP(B1146,'Oficios_-_pend_criticas'!$C$3:$J$4739,7,0)="",IF(TODAY()&gt;VLOOKUP(B1146,'Oficios_-_pend_criticas'!$C$3:$J$4739,5,0),"X",""),IF(VLOOKUP(B1146,'Oficios_-_pend_criticas'!$C$3:$J$4739,7,0)&gt;VLOOKUP(B1146,'Oficios_-_pend_criticas'!$C$3:$J$4739,5,0),"X",""))),""),"")</f>
        <v/>
      </c>
      <c r="W1146" s="14" t="str">
        <f ca="1">IFERROR(IF(P1146&lt;&gt;"X",IF(Q1146&gt;0,IF(VLOOKUP(B1146,'Oficios_-_pend_criticas'!$C$4:$J$4739,5,0)="","",IF(VLOOKUP(B1146,'Oficios_-_pend_criticas'!$C$4:$J$4739,7,0)="",IF(TODAY()&gt;VLOOKUP(B1146,'Oficios_-_pend_criticas'!$C$4:$J$4739,5,0),"X",""),IF(VLOOKUP(B1146,'Oficios_-_pend_criticas'!$C$4:$J$4739,7,0)&gt;VLOOKUP(B1146,'Oficios_-_pend_criticas'!$C$4:$J$4739,5,0),"X",""))),""),""),"")</f>
        <v/>
      </c>
    </row>
    <row r="1147" spans="1:23" ht="38.25" hidden="1" customHeight="1" x14ac:dyDescent="0.25">
      <c r="A1147" s="9" t="str">
        <f t="shared" si="51"/>
        <v/>
      </c>
      <c r="B1147" s="24" t="s">
        <v>2710</v>
      </c>
      <c r="C1147" s="22" t="e">
        <f>IF(B1147="","",VLOOKUP(B1147,#REF!,6,0))</f>
        <v>#REF!</v>
      </c>
      <c r="D1147" s="20" t="e">
        <f>IF(B1147="","",VLOOKUP(B1147,#REF!,22,0))</f>
        <v>#REF!</v>
      </c>
      <c r="E1147" s="22" t="e">
        <f>IF(B1147="","",VLOOKUP(B1147,Consultas_públicas!$A$376:$G$3879,7,0))</f>
        <v>#N/A</v>
      </c>
      <c r="F1147" s="20" t="s">
        <v>2683</v>
      </c>
      <c r="G1147" s="21">
        <v>43613</v>
      </c>
      <c r="H1147" s="14" t="str">
        <f>IFERROR(IF(VLOOKUP(B1147,'Oficios_-_pend_criticas'!$C$4:$D$4739,2,0)="","","X"),"")</f>
        <v/>
      </c>
      <c r="I1147" s="12"/>
      <c r="J1147" s="13"/>
      <c r="K1147" s="10"/>
      <c r="L1147" s="12" t="str">
        <f>IFERROR(VLOOKUP(B1147,Retorno_da_RFB!$D$3:$I$6388,5,0),"")</f>
        <v>089</v>
      </c>
      <c r="M1147" s="13">
        <f>IFERROR(VLOOKUP(B1147,Retorno_da_RFB!$D$3:$I$6388,6,0),"")</f>
        <v>43621</v>
      </c>
      <c r="N1147" s="10" t="str">
        <f>IFERROR(VLOOKUP(B1147,Retorno_da_RFB!$D$3:$I$6388,3,0),"")</f>
        <v>8464.20.90</v>
      </c>
      <c r="O1147" s="10" t="str">
        <f>IFERROR(VLOOKUP(B1147,Retorno_da_RFB!$D$3:$I$6388,4,0),"")</f>
        <v>Combinações de máquinas para tratamento de superfície de chapas de rochas ornamentais, compostas de até 4 plataformas giratórias motorizadas para carga e descarga de chapas com capacidade de até 40t; até 4 carregadores automáticos de chapas com capacidade de 1.000kg e dotados de 18 ventosas com acionamento por bomba à vácuo de 60m3/h; até 4 transportadores de rolos motorizados para a conexão entre as unidades, com inversores de variação de velocidade; 1 politriz automática para lustrar chapas com largura útil de até 2.250mm e espessura máxima de 100mm, dotadas de sistema duplo de traves com translação síncrona e assíncrona, com até 24 mandris completos com cabeçotes espatulantes porta-abrasivos com até 8 sapatas e providos de cilindros óleo-pneumáticos, equipada com sistemas automáticos de leitura da chapa e bloqueio de cabeças com pré-paragem, uma cabeça de limpeza e um grupo eletroventilador de secagem, com funções programáveis e controladas por computador; e até 4 descarregadores automáticos de chapas.</v>
      </c>
      <c r="P1147" s="12" t="str">
        <f>IFERROR(IF(N1147="","",IF(VLOOKUP(LEFT(N1147,10),'Universo_BK-BIT'!$A$5:$E$10005,2,0)="","X",VLOOKUP(LEFT(N1147,10),'Universo_BK-BIT'!$A$5:$E$10005,2,0))),"X")</f>
        <v>BK</v>
      </c>
      <c r="Q1147" s="12">
        <f>IFERROR(IF(P1147="X","",VLOOKUP(LEFT(N1147,10),'Universo_BK-BIT'!$A$5:$E$10005,3,0)),"")</f>
        <v>14</v>
      </c>
      <c r="R1147" s="14" t="e">
        <f t="shared" si="52"/>
        <v>#REF!</v>
      </c>
      <c r="S1147" s="14" t="e">
        <f t="shared" si="53"/>
        <v>#N/A</v>
      </c>
      <c r="T1147" s="14"/>
      <c r="U1147" s="14" t="str">
        <f ca="1">IFERROR(IF(P1147="X",IF(VLOOKUP(B1147,'Oficios_-_pend_criticas'!$C$3:$J$4739,5,0)="","",IF(VLOOKUP(B1147,'Oficios_-_pend_criticas'!$C$3:$J$4739,7,0)="",IF(TODAY()&gt;VLOOKUP(B1147,'Oficios_-_pend_criticas'!$C$3:$J$4739,5,0),"X",""),IF(VLOOKUP(B1147,'Oficios_-_pend_criticas'!$C$3:$J$4739,7,0)&gt;VLOOKUP(B1147,'Oficios_-_pend_criticas'!$C$3:$J$4739,5,0),"X",""))),""),"")</f>
        <v/>
      </c>
      <c r="V1147" s="14" t="str">
        <f ca="1">IFERROR(IF(Q1147=0,IF(VLOOKUP(B1147,'Oficios_-_pend_criticas'!$C$3:$J$4739,5,0)="","",IF(VLOOKUP(B1147,'Oficios_-_pend_criticas'!$C$3:$J$4739,7,0)="",IF(TODAY()&gt;VLOOKUP(B1147,'Oficios_-_pend_criticas'!$C$3:$J$4739,5,0),"X",""),IF(VLOOKUP(B1147,'Oficios_-_pend_criticas'!$C$3:$J$4739,7,0)&gt;VLOOKUP(B1147,'Oficios_-_pend_criticas'!$C$3:$J$4739,5,0),"X",""))),""),"")</f>
        <v/>
      </c>
      <c r="W1147" s="14" t="str">
        <f ca="1">IFERROR(IF(P1147&lt;&gt;"X",IF(Q1147&gt;0,IF(VLOOKUP(B1147,'Oficios_-_pend_criticas'!$C$4:$J$4739,5,0)="","",IF(VLOOKUP(B1147,'Oficios_-_pend_criticas'!$C$4:$J$4739,7,0)="",IF(TODAY()&gt;VLOOKUP(B1147,'Oficios_-_pend_criticas'!$C$4:$J$4739,5,0),"X",""),IF(VLOOKUP(B1147,'Oficios_-_pend_criticas'!$C$4:$J$4739,7,0)&gt;VLOOKUP(B1147,'Oficios_-_pend_criticas'!$C$4:$J$4739,5,0),"X",""))),""),""),"")</f>
        <v/>
      </c>
    </row>
    <row r="1148" spans="1:23" ht="38.25" hidden="1" customHeight="1" x14ac:dyDescent="0.25">
      <c r="A1148" s="9" t="str">
        <f t="shared" si="51"/>
        <v/>
      </c>
      <c r="B1148" s="24" t="s">
        <v>2712</v>
      </c>
      <c r="C1148" s="22" t="e">
        <f>IF(B1148="","",VLOOKUP(B1148,#REF!,6,0))</f>
        <v>#REF!</v>
      </c>
      <c r="D1148" s="20" t="e">
        <f>IF(B1148="","",VLOOKUP(B1148,#REF!,22,0))</f>
        <v>#REF!</v>
      </c>
      <c r="E1148" s="22" t="e">
        <f>IF(B1148="","",VLOOKUP(B1148,Consultas_públicas!$A$376:$G$3879,7,0))</f>
        <v>#N/A</v>
      </c>
      <c r="F1148" s="20" t="s">
        <v>2683</v>
      </c>
      <c r="G1148" s="21">
        <v>43613</v>
      </c>
      <c r="H1148" s="14" t="str">
        <f>IFERROR(IF(VLOOKUP(B1148,'Oficios_-_pend_criticas'!$C$4:$D$4739,2,0)="","","X"),"")</f>
        <v/>
      </c>
      <c r="I1148" s="12"/>
      <c r="J1148" s="13"/>
      <c r="K1148" s="10"/>
      <c r="L1148" s="12" t="str">
        <f>IFERROR(VLOOKUP(B1148,Retorno_da_RFB!$D$3:$I$6388,5,0),"")</f>
        <v>089</v>
      </c>
      <c r="M1148" s="13">
        <f>IFERROR(VLOOKUP(B1148,Retorno_da_RFB!$D$3:$I$6388,6,0),"")</f>
        <v>43621</v>
      </c>
      <c r="N1148" s="10" t="str">
        <f>IFERROR(VLOOKUP(B1148,Retorno_da_RFB!$D$3:$I$6388,3,0),"")</f>
        <v>9031.10.00</v>
      </c>
      <c r="O1148" s="10" t="str">
        <f>IFERROR(VLOOKUP(B1148,Retorno_da_RFB!$D$3:$I$6388,4,0),"")</f>
        <v>Balanceadoras de conjunto central utilizados na montagem de turboalimentadores de ar, compostas por estação de leitura de desbalanceamento e correção por remoção de material na região da porca da unidade (plano 1) e na região do rotor compressor (plano 2), ambas partes integrantes do conjunto central.</v>
      </c>
      <c r="P1148" s="12" t="str">
        <f>IFERROR(IF(N1148="","",IF(VLOOKUP(LEFT(N1148,10),'Universo_BK-BIT'!$A$5:$E$10005,2,0)="","X",VLOOKUP(LEFT(N1148,10),'Universo_BK-BIT'!$A$5:$E$10005,2,0))),"X")</f>
        <v>BK</v>
      </c>
      <c r="Q1148" s="12">
        <f>IFERROR(IF(P1148="X","",VLOOKUP(LEFT(N1148,10),'Universo_BK-BIT'!$A$5:$E$10005,3,0)),"")</f>
        <v>14</v>
      </c>
      <c r="R1148" s="14" t="e">
        <f t="shared" si="52"/>
        <v>#REF!</v>
      </c>
      <c r="S1148" s="14" t="e">
        <f t="shared" si="53"/>
        <v>#N/A</v>
      </c>
      <c r="T1148" s="14"/>
      <c r="U1148" s="14" t="str">
        <f ca="1">IFERROR(IF(P1148="X",IF(VLOOKUP(B1148,'Oficios_-_pend_criticas'!$C$3:$J$4739,5,0)="","",IF(VLOOKUP(B1148,'Oficios_-_pend_criticas'!$C$3:$J$4739,7,0)="",IF(TODAY()&gt;VLOOKUP(B1148,'Oficios_-_pend_criticas'!$C$3:$J$4739,5,0),"X",""),IF(VLOOKUP(B1148,'Oficios_-_pend_criticas'!$C$3:$J$4739,7,0)&gt;VLOOKUP(B1148,'Oficios_-_pend_criticas'!$C$3:$J$4739,5,0),"X",""))),""),"")</f>
        <v/>
      </c>
      <c r="V1148" s="14" t="str">
        <f ca="1">IFERROR(IF(Q1148=0,IF(VLOOKUP(B1148,'Oficios_-_pend_criticas'!$C$3:$J$4739,5,0)="","",IF(VLOOKUP(B1148,'Oficios_-_pend_criticas'!$C$3:$J$4739,7,0)="",IF(TODAY()&gt;VLOOKUP(B1148,'Oficios_-_pend_criticas'!$C$3:$J$4739,5,0),"X",""),IF(VLOOKUP(B1148,'Oficios_-_pend_criticas'!$C$3:$J$4739,7,0)&gt;VLOOKUP(B1148,'Oficios_-_pend_criticas'!$C$3:$J$4739,5,0),"X",""))),""),"")</f>
        <v/>
      </c>
      <c r="W1148" s="14" t="str">
        <f ca="1">IFERROR(IF(P1148&lt;&gt;"X",IF(Q1148&gt;0,IF(VLOOKUP(B1148,'Oficios_-_pend_criticas'!$C$4:$J$4739,5,0)="","",IF(VLOOKUP(B1148,'Oficios_-_pend_criticas'!$C$4:$J$4739,7,0)="",IF(TODAY()&gt;VLOOKUP(B1148,'Oficios_-_pend_criticas'!$C$4:$J$4739,5,0),"X",""),IF(VLOOKUP(B1148,'Oficios_-_pend_criticas'!$C$4:$J$4739,7,0)&gt;VLOOKUP(B1148,'Oficios_-_pend_criticas'!$C$4:$J$4739,5,0),"X",""))),""),""),"")</f>
        <v/>
      </c>
    </row>
    <row r="1149" spans="1:23" ht="38.25" hidden="1" customHeight="1" x14ac:dyDescent="0.25">
      <c r="A1149" s="9" t="str">
        <f t="shared" si="51"/>
        <v/>
      </c>
      <c r="B1149" s="24" t="s">
        <v>2714</v>
      </c>
      <c r="C1149" s="22" t="e">
        <f>IF(B1149="","",VLOOKUP(B1149,#REF!,6,0))</f>
        <v>#REF!</v>
      </c>
      <c r="D1149" s="20" t="e">
        <f>IF(B1149="","",VLOOKUP(B1149,#REF!,22,0))</f>
        <v>#REF!</v>
      </c>
      <c r="E1149" s="22" t="e">
        <f>IF(B1149="","",VLOOKUP(B1149,Consultas_públicas!$A$376:$G$3879,7,0))</f>
        <v>#N/A</v>
      </c>
      <c r="F1149" s="20" t="s">
        <v>2683</v>
      </c>
      <c r="G1149" s="21">
        <v>43613</v>
      </c>
      <c r="H1149" s="14" t="str">
        <f>IFERROR(IF(VLOOKUP(B1149,'Oficios_-_pend_criticas'!$C$4:$D$4739,2,0)="","","X"),"")</f>
        <v/>
      </c>
      <c r="I1149" s="12"/>
      <c r="J1149" s="13"/>
      <c r="K1149" s="10"/>
      <c r="L1149" s="12" t="str">
        <f>IFERROR(VLOOKUP(B1149,Retorno_da_RFB!$D$3:$I$6388,5,0),"")</f>
        <v>089</v>
      </c>
      <c r="M1149" s="13">
        <f>IFERROR(VLOOKUP(B1149,Retorno_da_RFB!$D$3:$I$6388,6,0),"")</f>
        <v>43621</v>
      </c>
      <c r="N1149" s="10" t="str">
        <f>IFERROR(VLOOKUP(B1149,Retorno_da_RFB!$D$3:$I$6388,3,0),"")</f>
        <v>9031.80.99</v>
      </c>
      <c r="O1149" s="10" t="str">
        <f>IFERROR(VLOOKUP(B1149,Retorno_da_RFB!$D$3:$I$6388,4,0),"")</f>
        <v>Sistemas ópticos para inspecionar defeitos de produção e/ou corpos estranhos em processos contínuos, para máquinas alimentadas por bobinas, com inspeção de 100% do material não tecido, detecção automática de defeitos a partir de 0,20mm², classificação e segregação dos defeitos e geração de alarmes específicos para cada tipo de defeito, composto por câmeras de 8K (8192 pixels) x 1.280MHz, transmissão por LED e 1 sistema de LED de reflexão utilizando HDR (High Definition Resolution) multi-modo inspeção, para pontos claros e escuros, com resolução de imagem de 0,18 por 0,18mm, para largura máxima da banda de 4.500mm e velocidade máxima de 1.000m/min.</v>
      </c>
      <c r="P1149" s="12" t="str">
        <f>IFERROR(IF(N1149="","",IF(VLOOKUP(LEFT(N1149,10),'Universo_BK-BIT'!$A$5:$E$10005,2,0)="","X",VLOOKUP(LEFT(N1149,10),'Universo_BK-BIT'!$A$5:$E$10005,2,0))),"X")</f>
        <v>BK</v>
      </c>
      <c r="Q1149" s="12">
        <f>IFERROR(IF(P1149="X","",VLOOKUP(LEFT(N1149,10),'Universo_BK-BIT'!$A$5:$E$10005,3,0)),"")</f>
        <v>14</v>
      </c>
      <c r="R1149" s="14" t="e">
        <f t="shared" si="52"/>
        <v>#REF!</v>
      </c>
      <c r="S1149" s="14" t="e">
        <f t="shared" si="53"/>
        <v>#N/A</v>
      </c>
      <c r="T1149" s="14"/>
      <c r="U1149" s="14" t="str">
        <f ca="1">IFERROR(IF(P1149="X",IF(VLOOKUP(B1149,'Oficios_-_pend_criticas'!$C$3:$J$4739,5,0)="","",IF(VLOOKUP(B1149,'Oficios_-_pend_criticas'!$C$3:$J$4739,7,0)="",IF(TODAY()&gt;VLOOKUP(B1149,'Oficios_-_pend_criticas'!$C$3:$J$4739,5,0),"X",""),IF(VLOOKUP(B1149,'Oficios_-_pend_criticas'!$C$3:$J$4739,7,0)&gt;VLOOKUP(B1149,'Oficios_-_pend_criticas'!$C$3:$J$4739,5,0),"X",""))),""),"")</f>
        <v/>
      </c>
      <c r="V1149" s="14" t="str">
        <f ca="1">IFERROR(IF(Q1149=0,IF(VLOOKUP(B1149,'Oficios_-_pend_criticas'!$C$3:$J$4739,5,0)="","",IF(VLOOKUP(B1149,'Oficios_-_pend_criticas'!$C$3:$J$4739,7,0)="",IF(TODAY()&gt;VLOOKUP(B1149,'Oficios_-_pend_criticas'!$C$3:$J$4739,5,0),"X",""),IF(VLOOKUP(B1149,'Oficios_-_pend_criticas'!$C$3:$J$4739,7,0)&gt;VLOOKUP(B1149,'Oficios_-_pend_criticas'!$C$3:$J$4739,5,0),"X",""))),""),"")</f>
        <v/>
      </c>
      <c r="W1149" s="14" t="str">
        <f ca="1">IFERROR(IF(P1149&lt;&gt;"X",IF(Q1149&gt;0,IF(VLOOKUP(B1149,'Oficios_-_pend_criticas'!$C$4:$J$4739,5,0)="","",IF(VLOOKUP(B1149,'Oficios_-_pend_criticas'!$C$4:$J$4739,7,0)="",IF(TODAY()&gt;VLOOKUP(B1149,'Oficios_-_pend_criticas'!$C$4:$J$4739,5,0),"X",""),IF(VLOOKUP(B1149,'Oficios_-_pend_criticas'!$C$4:$J$4739,7,0)&gt;VLOOKUP(B1149,'Oficios_-_pend_criticas'!$C$4:$J$4739,5,0),"X",""))),""),""),"")</f>
        <v/>
      </c>
    </row>
    <row r="1150" spans="1:23" ht="38.25" hidden="1" customHeight="1" x14ac:dyDescent="0.25">
      <c r="A1150" s="9" t="str">
        <f t="shared" si="51"/>
        <v/>
      </c>
      <c r="B1150" s="24" t="s">
        <v>2716</v>
      </c>
      <c r="C1150" s="22" t="e">
        <f>IF(B1150="","",VLOOKUP(B1150,#REF!,6,0))</f>
        <v>#REF!</v>
      </c>
      <c r="D1150" s="20" t="e">
        <f>IF(B1150="","",VLOOKUP(B1150,#REF!,22,0))</f>
        <v>#REF!</v>
      </c>
      <c r="E1150" s="22" t="e">
        <f>IF(B1150="","",VLOOKUP(B1150,Consultas_públicas!$A$376:$G$3879,7,0))</f>
        <v>#N/A</v>
      </c>
      <c r="F1150" s="20" t="s">
        <v>2683</v>
      </c>
      <c r="G1150" s="21">
        <v>43613</v>
      </c>
      <c r="H1150" s="14" t="str">
        <f>IFERROR(IF(VLOOKUP(B1150,'Oficios_-_pend_criticas'!$C$4:$D$4739,2,0)="","","X"),"")</f>
        <v/>
      </c>
      <c r="I1150" s="12"/>
      <c r="J1150" s="13"/>
      <c r="K1150" s="10"/>
      <c r="L1150" s="12" t="str">
        <f>IFERROR(VLOOKUP(B1150,Retorno_da_RFB!$D$3:$I$6388,5,0),"")</f>
        <v>089</v>
      </c>
      <c r="M1150" s="13">
        <f>IFERROR(VLOOKUP(B1150,Retorno_da_RFB!$D$3:$I$6388,6,0),"")</f>
        <v>43621</v>
      </c>
      <c r="N1150" s="10" t="str">
        <f>IFERROR(VLOOKUP(B1150,Retorno_da_RFB!$D$3:$I$6388,3,0),"")</f>
        <v>8457.30.10</v>
      </c>
      <c r="O1150" s="10" t="str">
        <f>IFERROR(VLOOKUP(B1150,Retorno_da_RFB!$D$3:$I$6388,4,0),"")</f>
        <v>Combinações de máquinas para perfilar bobinas de alumínio de espessura delgada em barras, para persianas de enrolar utilizadas em portas e janelas, com capacidade de produção de 60m/min, com cabeçote de corte duplo para produção de cortinas com tamanhos de 800 a 4.000mm de largura e até 3m de altura, com retenção lateral, para dois modelos (cega ou aerada) dotadas de: alimentador de bobinas de chapa de alumínio com 0,23mm de espessura por 133mm de largura com desbobinador de marcha lenta dupla com abertura hidráulica de carga 2.000 + 2.000kg, com recarga em funcionamento; estufa de pré aquecimento da chapa com sistema de corte da chapa usado para troca de bobinas; com tracionador de fita de alumínio para dentro das baterias de roletes através de rolos motorizados, sendo duas baterias de roletes uma anterior ao ponto de injeção de PU e outra bateria de roletes posterior a ponte de injeção que realiza o fechamento do formato vedando o perímetro totalizando 7,55m de comprimento; sistema automático de injeção de PU a espuma para injeção no interior do perfilado durante o processo de perfilação, com máquina de espuma padrão com 3 tanques; estufa de polimerização com ativador com 8mts de comprimento e esteira de transporte simples com 16m de comprimento; estação de corte (fly cut) com cabeçote duplo para corte em movimento com 7m de comprimento; esteira de transporte com 7m de comprimento para posicionamento das barras no sistema de puncionamento; estação de puncionamento de barras ventiladas; engavetador automático incorporado a perfiladora para montagem; banco de empilhamento, com cintas de transporte transversal, bancos de rolo para transmitir os pacotes de perfil; com controlador lógico programável (CLP).</v>
      </c>
      <c r="P1150" s="12" t="str">
        <f>IFERROR(IF(N1150="","",IF(VLOOKUP(LEFT(N1150,10),'Universo_BK-BIT'!$A$5:$E$10005,2,0)="","X",VLOOKUP(LEFT(N1150,10),'Universo_BK-BIT'!$A$5:$E$10005,2,0))),"X")</f>
        <v>BK</v>
      </c>
      <c r="Q1150" s="12">
        <f>IFERROR(IF(P1150="X","",VLOOKUP(LEFT(N1150,10),'Universo_BK-BIT'!$A$5:$E$10005,3,0)),"")</f>
        <v>14</v>
      </c>
      <c r="R1150" s="14" t="e">
        <f t="shared" si="52"/>
        <v>#REF!</v>
      </c>
      <c r="S1150" s="14" t="e">
        <f t="shared" si="53"/>
        <v>#N/A</v>
      </c>
      <c r="T1150" s="14"/>
      <c r="U1150" s="14" t="str">
        <f ca="1">IFERROR(IF(P1150="X",IF(VLOOKUP(B1150,'Oficios_-_pend_criticas'!$C$3:$J$4739,5,0)="","",IF(VLOOKUP(B1150,'Oficios_-_pend_criticas'!$C$3:$J$4739,7,0)="",IF(TODAY()&gt;VLOOKUP(B1150,'Oficios_-_pend_criticas'!$C$3:$J$4739,5,0),"X",""),IF(VLOOKUP(B1150,'Oficios_-_pend_criticas'!$C$3:$J$4739,7,0)&gt;VLOOKUP(B1150,'Oficios_-_pend_criticas'!$C$3:$J$4739,5,0),"X",""))),""),"")</f>
        <v/>
      </c>
      <c r="V1150" s="14" t="str">
        <f ca="1">IFERROR(IF(Q1150=0,IF(VLOOKUP(B1150,'Oficios_-_pend_criticas'!$C$3:$J$4739,5,0)="","",IF(VLOOKUP(B1150,'Oficios_-_pend_criticas'!$C$3:$J$4739,7,0)="",IF(TODAY()&gt;VLOOKUP(B1150,'Oficios_-_pend_criticas'!$C$3:$J$4739,5,0),"X",""),IF(VLOOKUP(B1150,'Oficios_-_pend_criticas'!$C$3:$J$4739,7,0)&gt;VLOOKUP(B1150,'Oficios_-_pend_criticas'!$C$3:$J$4739,5,0),"X",""))),""),"")</f>
        <v/>
      </c>
      <c r="W1150" s="14" t="str">
        <f ca="1">IFERROR(IF(P1150&lt;&gt;"X",IF(Q1150&gt;0,IF(VLOOKUP(B1150,'Oficios_-_pend_criticas'!$C$4:$J$4739,5,0)="","",IF(VLOOKUP(B1150,'Oficios_-_pend_criticas'!$C$4:$J$4739,7,0)="",IF(TODAY()&gt;VLOOKUP(B1150,'Oficios_-_pend_criticas'!$C$4:$J$4739,5,0),"X",""),IF(VLOOKUP(B1150,'Oficios_-_pend_criticas'!$C$4:$J$4739,7,0)&gt;VLOOKUP(B1150,'Oficios_-_pend_criticas'!$C$4:$J$4739,5,0),"X",""))),""),""),"")</f>
        <v/>
      </c>
    </row>
    <row r="1151" spans="1:23" ht="38.25" hidden="1" customHeight="1" x14ac:dyDescent="0.25">
      <c r="A1151" s="9" t="str">
        <f t="shared" si="51"/>
        <v/>
      </c>
      <c r="B1151" s="24" t="s">
        <v>2719</v>
      </c>
      <c r="C1151" s="22" t="e">
        <f>IF(B1151="","",VLOOKUP(B1151,#REF!,6,0))</f>
        <v>#REF!</v>
      </c>
      <c r="D1151" s="20" t="e">
        <f>IF(B1151="","",VLOOKUP(B1151,#REF!,22,0))</f>
        <v>#REF!</v>
      </c>
      <c r="E1151" s="22" t="e">
        <f>IF(B1151="","",VLOOKUP(B1151,Consultas_públicas!$A$376:$G$3879,7,0))</f>
        <v>#N/A</v>
      </c>
      <c r="F1151" s="20" t="s">
        <v>2683</v>
      </c>
      <c r="G1151" s="21">
        <v>43613</v>
      </c>
      <c r="H1151" s="14" t="str">
        <f>IFERROR(IF(VLOOKUP(B1151,'Oficios_-_pend_criticas'!$C$4:$D$4739,2,0)="","","X"),"")</f>
        <v/>
      </c>
      <c r="I1151" s="12"/>
      <c r="J1151" s="13"/>
      <c r="K1151" s="10"/>
      <c r="L1151" s="12" t="str">
        <f>IFERROR(VLOOKUP(B1151,Retorno_da_RFB!$D$3:$I$6388,5,0),"")</f>
        <v>089</v>
      </c>
      <c r="M1151" s="13">
        <f>IFERROR(VLOOKUP(B1151,Retorno_da_RFB!$D$3:$I$6388,6,0),"")</f>
        <v>43621</v>
      </c>
      <c r="N1151" s="10" t="str">
        <f>IFERROR(VLOOKUP(B1151,Retorno_da_RFB!$D$3:$I$6388,3,0),"")</f>
        <v>8479.89.99</v>
      </c>
      <c r="O1151" s="10" t="str">
        <f>IFERROR(VLOOKUP(B1151,Retorno_da_RFB!$D$3:$I$6388,4,0),"")</f>
        <v>Equipamentos pré analíticos independentes automáticos com comando computadorizado para distribuição de tubos de ensaio abertos e fechados com reconhecimento das características do tubo pelo sistema de câmeras TTI ou QS I; equipamento dotados de leitor de código de barras; laser LLD para detecção do nível de enchimento do tubo; computador de comando com uma porta de rede para ligação a um computador central; módulo do decapsulador; garra de elevação; garra de rotação; com capacidade de destampamento e distribuição de até 1.100tubos/h; aceite de tubos plásticos de 3, 5, 7 ou 10mL, possibilidade de abertura de tampas “hemogard”, borracha ou rosca; temperatura de operação + 15 a +30°C; consumo máximo de energia 230/115V, 50 a 60Hz; interface protocolo ASTM conexão de rede via TCP/IP ou conexão serial via RS 232; capacidade de se integrar com demais unidades analíticas; ecrã tátil.</v>
      </c>
      <c r="P1151" s="12" t="str">
        <f>IFERROR(IF(N1151="","",IF(VLOOKUP(LEFT(N1151,10),'Universo_BK-BIT'!$A$5:$E$10005,2,0)="","X",VLOOKUP(LEFT(N1151,10),'Universo_BK-BIT'!$A$5:$E$10005,2,0))),"X")</f>
        <v>BK</v>
      </c>
      <c r="Q1151" s="12">
        <f>IFERROR(IF(P1151="X","",VLOOKUP(LEFT(N1151,10),'Universo_BK-BIT'!$A$5:$E$10005,3,0)),"")</f>
        <v>14</v>
      </c>
      <c r="R1151" s="14" t="e">
        <f t="shared" si="52"/>
        <v>#REF!</v>
      </c>
      <c r="S1151" s="14" t="e">
        <f t="shared" si="53"/>
        <v>#N/A</v>
      </c>
      <c r="T1151" s="14"/>
      <c r="U1151" s="14" t="str">
        <f ca="1">IFERROR(IF(P1151="X",IF(VLOOKUP(B1151,'Oficios_-_pend_criticas'!$C$3:$J$4739,5,0)="","",IF(VLOOKUP(B1151,'Oficios_-_pend_criticas'!$C$3:$J$4739,7,0)="",IF(TODAY()&gt;VLOOKUP(B1151,'Oficios_-_pend_criticas'!$C$3:$J$4739,5,0),"X",""),IF(VLOOKUP(B1151,'Oficios_-_pend_criticas'!$C$3:$J$4739,7,0)&gt;VLOOKUP(B1151,'Oficios_-_pend_criticas'!$C$3:$J$4739,5,0),"X",""))),""),"")</f>
        <v/>
      </c>
      <c r="V1151" s="14" t="str">
        <f ca="1">IFERROR(IF(Q1151=0,IF(VLOOKUP(B1151,'Oficios_-_pend_criticas'!$C$3:$J$4739,5,0)="","",IF(VLOOKUP(B1151,'Oficios_-_pend_criticas'!$C$3:$J$4739,7,0)="",IF(TODAY()&gt;VLOOKUP(B1151,'Oficios_-_pend_criticas'!$C$3:$J$4739,5,0),"X",""),IF(VLOOKUP(B1151,'Oficios_-_pend_criticas'!$C$3:$J$4739,7,0)&gt;VLOOKUP(B1151,'Oficios_-_pend_criticas'!$C$3:$J$4739,5,0),"X",""))),""),"")</f>
        <v/>
      </c>
      <c r="W1151" s="14" t="str">
        <f ca="1">IFERROR(IF(P1151&lt;&gt;"X",IF(Q1151&gt;0,IF(VLOOKUP(B1151,'Oficios_-_pend_criticas'!$C$4:$J$4739,5,0)="","",IF(VLOOKUP(B1151,'Oficios_-_pend_criticas'!$C$4:$J$4739,7,0)="",IF(TODAY()&gt;VLOOKUP(B1151,'Oficios_-_pend_criticas'!$C$4:$J$4739,5,0),"X",""),IF(VLOOKUP(B1151,'Oficios_-_pend_criticas'!$C$4:$J$4739,7,0)&gt;VLOOKUP(B1151,'Oficios_-_pend_criticas'!$C$4:$J$4739,5,0),"X",""))),""),""),"")</f>
        <v/>
      </c>
    </row>
    <row r="1152" spans="1:23" ht="38.25" hidden="1" customHeight="1" x14ac:dyDescent="0.25">
      <c r="A1152" s="9" t="str">
        <f t="shared" si="51"/>
        <v/>
      </c>
      <c r="B1152" s="24" t="s">
        <v>2721</v>
      </c>
      <c r="C1152" s="22" t="e">
        <f>IF(B1152="","",VLOOKUP(B1152,#REF!,6,0))</f>
        <v>#REF!</v>
      </c>
      <c r="D1152" s="20" t="e">
        <f>IF(B1152="","",VLOOKUP(B1152,#REF!,22,0))</f>
        <v>#REF!</v>
      </c>
      <c r="E1152" s="22" t="e">
        <f>IF(B1152="","",VLOOKUP(B1152,Consultas_públicas!$A$376:$G$3879,7,0))</f>
        <v>#N/A</v>
      </c>
      <c r="F1152" s="20" t="s">
        <v>2683</v>
      </c>
      <c r="G1152" s="21">
        <v>43613</v>
      </c>
      <c r="H1152" s="14" t="str">
        <f>IFERROR(IF(VLOOKUP(B1152,'Oficios_-_pend_criticas'!$C$4:$D$4739,2,0)="","","X"),"")</f>
        <v/>
      </c>
      <c r="I1152" s="12"/>
      <c r="J1152" s="13"/>
      <c r="K1152" s="10"/>
      <c r="L1152" s="12" t="str">
        <f>IFERROR(VLOOKUP(B1152,Retorno_da_RFB!$D$3:$I$6388,5,0),"")</f>
        <v>089</v>
      </c>
      <c r="M1152" s="13">
        <f>IFERROR(VLOOKUP(B1152,Retorno_da_RFB!$D$3:$I$6388,6,0),"")</f>
        <v>43621</v>
      </c>
      <c r="N1152" s="10" t="str">
        <f>IFERROR(VLOOKUP(B1152,Retorno_da_RFB!$D$3:$I$6388,3,0),"")</f>
        <v>9027.50.20</v>
      </c>
      <c r="O1152" s="10" t="str">
        <f>IFERROR(VLOOKUP(B1152,Retorno_da_RFB!$D$3:$I$6388,4,0),"")</f>
        <v>Equipamentos analisadores fotômetros automáticos para testes de ácidos nucleicos, com alimentação de entrada 100-240Vac/50-60Hz, e alimentação de saída 15Vdc/8.6A, botão de alimentação, luz indicadora de alimentação, porta de entrada para tubos, capacidade de armazenamento de até 20.000 resultados de testes, programado com sistema analisador, com função de reconhecimento automático de lote do reagente, preparação de reagentes, extração de ácidos nucleicos, amplificação por meio de reação em cadeia de polimerase (PCR), detecção em tempo real e interpretação de resultados; com velocidade do resultado do teste da amostra de até 20min, conectividade HL7 e POCT1-A; dotados de display digital com “ecrã” tátil e teclado incorporados, leitor de código de barras por meio de radiação óptica, dispositivo para conexão com impressoras externas.</v>
      </c>
      <c r="P1152" s="12" t="str">
        <f>IFERROR(IF(N1152="","",IF(VLOOKUP(LEFT(N1152,10),'Universo_BK-BIT'!$A$5:$E$10005,2,0)="","X",VLOOKUP(LEFT(N1152,10),'Universo_BK-BIT'!$A$5:$E$10005,2,0))),"X")</f>
        <v>BK</v>
      </c>
      <c r="Q1152" s="12">
        <f>IFERROR(IF(P1152="X","",VLOOKUP(LEFT(N1152,10),'Universo_BK-BIT'!$A$5:$E$10005,3,0)),"")</f>
        <v>14</v>
      </c>
      <c r="R1152" s="14" t="e">
        <f t="shared" si="52"/>
        <v>#REF!</v>
      </c>
      <c r="S1152" s="14" t="e">
        <f t="shared" si="53"/>
        <v>#N/A</v>
      </c>
      <c r="T1152" s="14"/>
      <c r="U1152" s="14" t="str">
        <f ca="1">IFERROR(IF(P1152="X",IF(VLOOKUP(B1152,'Oficios_-_pend_criticas'!$C$3:$J$4739,5,0)="","",IF(VLOOKUP(B1152,'Oficios_-_pend_criticas'!$C$3:$J$4739,7,0)="",IF(TODAY()&gt;VLOOKUP(B1152,'Oficios_-_pend_criticas'!$C$3:$J$4739,5,0),"X",""),IF(VLOOKUP(B1152,'Oficios_-_pend_criticas'!$C$3:$J$4739,7,0)&gt;VLOOKUP(B1152,'Oficios_-_pend_criticas'!$C$3:$J$4739,5,0),"X",""))),""),"")</f>
        <v/>
      </c>
      <c r="V1152" s="14" t="str">
        <f ca="1">IFERROR(IF(Q1152=0,IF(VLOOKUP(B1152,'Oficios_-_pend_criticas'!$C$3:$J$4739,5,0)="","",IF(VLOOKUP(B1152,'Oficios_-_pend_criticas'!$C$3:$J$4739,7,0)="",IF(TODAY()&gt;VLOOKUP(B1152,'Oficios_-_pend_criticas'!$C$3:$J$4739,5,0),"X",""),IF(VLOOKUP(B1152,'Oficios_-_pend_criticas'!$C$3:$J$4739,7,0)&gt;VLOOKUP(B1152,'Oficios_-_pend_criticas'!$C$3:$J$4739,5,0),"X",""))),""),"")</f>
        <v/>
      </c>
      <c r="W1152" s="14" t="str">
        <f ca="1">IFERROR(IF(P1152&lt;&gt;"X",IF(Q1152&gt;0,IF(VLOOKUP(B1152,'Oficios_-_pend_criticas'!$C$4:$J$4739,5,0)="","",IF(VLOOKUP(B1152,'Oficios_-_pend_criticas'!$C$4:$J$4739,7,0)="",IF(TODAY()&gt;VLOOKUP(B1152,'Oficios_-_pend_criticas'!$C$4:$J$4739,5,0),"X",""),IF(VLOOKUP(B1152,'Oficios_-_pend_criticas'!$C$4:$J$4739,7,0)&gt;VLOOKUP(B1152,'Oficios_-_pend_criticas'!$C$4:$J$4739,5,0),"X",""))),""),""),"")</f>
        <v/>
      </c>
    </row>
    <row r="1153" spans="1:23" ht="38.25" hidden="1" customHeight="1" x14ac:dyDescent="0.25">
      <c r="A1153" s="9" t="str">
        <f t="shared" si="51"/>
        <v/>
      </c>
      <c r="B1153" s="24" t="s">
        <v>2723</v>
      </c>
      <c r="C1153" s="22" t="e">
        <f>IF(B1153="","",VLOOKUP(B1153,#REF!,6,0))</f>
        <v>#REF!</v>
      </c>
      <c r="D1153" s="20" t="e">
        <f>IF(B1153="","",VLOOKUP(B1153,#REF!,22,0))</f>
        <v>#REF!</v>
      </c>
      <c r="E1153" s="22" t="e">
        <f>IF(B1153="","",VLOOKUP(B1153,Consultas_públicas!$A$376:$G$3879,7,0))</f>
        <v>#N/A</v>
      </c>
      <c r="F1153" s="20" t="s">
        <v>2683</v>
      </c>
      <c r="G1153" s="21">
        <v>43613</v>
      </c>
      <c r="H1153" s="14" t="str">
        <f>IFERROR(IF(VLOOKUP(B1153,'Oficios_-_pend_criticas'!$C$4:$D$4739,2,0)="","","X"),"")</f>
        <v/>
      </c>
      <c r="I1153" s="12"/>
      <c r="J1153" s="13"/>
      <c r="K1153" s="10"/>
      <c r="L1153" s="12" t="str">
        <f>IFERROR(VLOOKUP(B1153,Retorno_da_RFB!$D$3:$I$6388,5,0),"")</f>
        <v>089</v>
      </c>
      <c r="M1153" s="13">
        <f>IFERROR(VLOOKUP(B1153,Retorno_da_RFB!$D$3:$I$6388,6,0),"")</f>
        <v>43621</v>
      </c>
      <c r="N1153" s="10" t="str">
        <f>IFERROR(VLOOKUP(B1153,Retorno_da_RFB!$D$3:$I$6388,3,0),"")</f>
        <v>8424.90.90</v>
      </c>
      <c r="O1153" s="10" t="str">
        <f>IFERROR(VLOOKUP(B1153,Retorno_da_RFB!$D$3:$I$6388,4,0),"")</f>
        <v xml:space="preserve">Gotejadores planos não reguláveis, de polietileno, com filtro na entrada de água, labirinto para fluxo turbulento de água, vazão nominal, a pressão de 1bar, igual ou superior a 0,6L/h, mas igual ou inferior a 2,2L/h. </v>
      </c>
      <c r="P1153" s="12" t="str">
        <f>IFERROR(IF(N1153="","",IF(VLOOKUP(LEFT(N1153,10),'Universo_BK-BIT'!$A$5:$E$10005,2,0)="","X",VLOOKUP(LEFT(N1153,10),'Universo_BK-BIT'!$A$5:$E$10005,2,0))),"X")</f>
        <v>BK</v>
      </c>
      <c r="Q1153" s="12">
        <f>IFERROR(IF(P1153="X","",VLOOKUP(LEFT(N1153,10),'Universo_BK-BIT'!$A$5:$E$10005,3,0)),"")</f>
        <v>14</v>
      </c>
      <c r="R1153" s="14" t="e">
        <f t="shared" si="52"/>
        <v>#REF!</v>
      </c>
      <c r="S1153" s="14" t="e">
        <f t="shared" si="53"/>
        <v>#N/A</v>
      </c>
      <c r="T1153" s="14"/>
      <c r="U1153" s="14" t="str">
        <f ca="1">IFERROR(IF(P1153="X",IF(VLOOKUP(B1153,'Oficios_-_pend_criticas'!$C$3:$J$4739,5,0)="","",IF(VLOOKUP(B1153,'Oficios_-_pend_criticas'!$C$3:$J$4739,7,0)="",IF(TODAY()&gt;VLOOKUP(B1153,'Oficios_-_pend_criticas'!$C$3:$J$4739,5,0),"X",""),IF(VLOOKUP(B1153,'Oficios_-_pend_criticas'!$C$3:$J$4739,7,0)&gt;VLOOKUP(B1153,'Oficios_-_pend_criticas'!$C$3:$J$4739,5,0),"X",""))),""),"")</f>
        <v/>
      </c>
      <c r="V1153" s="14" t="str">
        <f ca="1">IFERROR(IF(Q1153=0,IF(VLOOKUP(B1153,'Oficios_-_pend_criticas'!$C$3:$J$4739,5,0)="","",IF(VLOOKUP(B1153,'Oficios_-_pend_criticas'!$C$3:$J$4739,7,0)="",IF(TODAY()&gt;VLOOKUP(B1153,'Oficios_-_pend_criticas'!$C$3:$J$4739,5,0),"X",""),IF(VLOOKUP(B1153,'Oficios_-_pend_criticas'!$C$3:$J$4739,7,0)&gt;VLOOKUP(B1153,'Oficios_-_pend_criticas'!$C$3:$J$4739,5,0),"X",""))),""),"")</f>
        <v/>
      </c>
      <c r="W1153" s="14" t="str">
        <f ca="1">IFERROR(IF(P1153&lt;&gt;"X",IF(Q1153&gt;0,IF(VLOOKUP(B1153,'Oficios_-_pend_criticas'!$C$4:$J$4739,5,0)="","",IF(VLOOKUP(B1153,'Oficios_-_pend_criticas'!$C$4:$J$4739,7,0)="",IF(TODAY()&gt;VLOOKUP(B1153,'Oficios_-_pend_criticas'!$C$4:$J$4739,5,0),"X",""),IF(VLOOKUP(B1153,'Oficios_-_pend_criticas'!$C$4:$J$4739,7,0)&gt;VLOOKUP(B1153,'Oficios_-_pend_criticas'!$C$4:$J$4739,5,0),"X",""))),""),""),"")</f>
        <v/>
      </c>
    </row>
    <row r="1154" spans="1:23" ht="38.25" hidden="1" customHeight="1" x14ac:dyDescent="0.25">
      <c r="A1154" s="9" t="str">
        <f t="shared" si="51"/>
        <v/>
      </c>
      <c r="B1154" s="24" t="s">
        <v>2726</v>
      </c>
      <c r="C1154" s="22" t="e">
        <f>IF(B1154="","",VLOOKUP(B1154,#REF!,6,0))</f>
        <v>#REF!</v>
      </c>
      <c r="D1154" s="20" t="e">
        <f>IF(B1154="","",VLOOKUP(B1154,#REF!,22,0))</f>
        <v>#REF!</v>
      </c>
      <c r="E1154" s="22" t="e">
        <f>IF(B1154="","",VLOOKUP(B1154,Consultas_públicas!$A$376:$G$3879,7,0))</f>
        <v>#N/A</v>
      </c>
      <c r="F1154" s="20" t="s">
        <v>2683</v>
      </c>
      <c r="G1154" s="21">
        <v>43613</v>
      </c>
      <c r="H1154" s="14" t="str">
        <f>IFERROR(IF(VLOOKUP(B1154,'Oficios_-_pend_criticas'!$C$4:$D$4739,2,0)="","","X"),"")</f>
        <v/>
      </c>
      <c r="I1154" s="12"/>
      <c r="J1154" s="13"/>
      <c r="K1154" s="10"/>
      <c r="L1154" s="12" t="str">
        <f>IFERROR(VLOOKUP(B1154,Retorno_da_RFB!$D$3:$I$6388,5,0),"")</f>
        <v>089</v>
      </c>
      <c r="M1154" s="13">
        <f>IFERROR(VLOOKUP(B1154,Retorno_da_RFB!$D$3:$I$6388,6,0),"")</f>
        <v>43621</v>
      </c>
      <c r="N1154" s="10" t="str">
        <f>IFERROR(VLOOKUP(B1154,Retorno_da_RFB!$D$3:$I$6388,3,0),"")</f>
        <v>8456.11.11</v>
      </c>
      <c r="O1154" s="10" t="str">
        <f>IFERROR(VLOOKUP(B1154,Retorno_da_RFB!$D$3:$I$6388,4,0),"")</f>
        <v>Máquinas para corte de chapas metálicas por laser de fibra, com comando numérico computadorizado (CNC), com área de trabalho de corte de até 4.070 x 2.050mm, com velocidade de posicionamento simultâneo dos eixos x e y de 170m/min, com trocador automático de até 16 bicos, com sistema automático de carga e descarga de chapas metálicas com 5 gavetas e capacidade de até 15 toneladas de armazenamento com ciclos de carga e descarga de 120 segundos, com célula de separação robotizada de peças com 5 eixos controláveis.</v>
      </c>
      <c r="P1154" s="12" t="str">
        <f>IFERROR(IF(N1154="","",IF(VLOOKUP(LEFT(N1154,10),'Universo_BK-BIT'!$A$5:$E$10005,2,0)="","X",VLOOKUP(LEFT(N1154,10),'Universo_BK-BIT'!$A$5:$E$10005,2,0))),"X")</f>
        <v>BK</v>
      </c>
      <c r="Q1154" s="12">
        <f>IFERROR(IF(P1154="X","",VLOOKUP(LEFT(N1154,10),'Universo_BK-BIT'!$A$5:$E$10005,3,0)),"")</f>
        <v>12</v>
      </c>
      <c r="R1154" s="14" t="e">
        <f t="shared" si="52"/>
        <v>#REF!</v>
      </c>
      <c r="S1154" s="14" t="e">
        <f t="shared" si="53"/>
        <v>#N/A</v>
      </c>
      <c r="T1154" s="14"/>
      <c r="U1154" s="14" t="str">
        <f ca="1">IFERROR(IF(P1154="X",IF(VLOOKUP(B1154,'Oficios_-_pend_criticas'!$C$3:$J$4739,5,0)="","",IF(VLOOKUP(B1154,'Oficios_-_pend_criticas'!$C$3:$J$4739,7,0)="",IF(TODAY()&gt;VLOOKUP(B1154,'Oficios_-_pend_criticas'!$C$3:$J$4739,5,0),"X",""),IF(VLOOKUP(B1154,'Oficios_-_pend_criticas'!$C$3:$J$4739,7,0)&gt;VLOOKUP(B1154,'Oficios_-_pend_criticas'!$C$3:$J$4739,5,0),"X",""))),""),"")</f>
        <v/>
      </c>
      <c r="V1154" s="14" t="str">
        <f ca="1">IFERROR(IF(Q1154=0,IF(VLOOKUP(B1154,'Oficios_-_pend_criticas'!$C$3:$J$4739,5,0)="","",IF(VLOOKUP(B1154,'Oficios_-_pend_criticas'!$C$3:$J$4739,7,0)="",IF(TODAY()&gt;VLOOKUP(B1154,'Oficios_-_pend_criticas'!$C$3:$J$4739,5,0),"X",""),IF(VLOOKUP(B1154,'Oficios_-_pend_criticas'!$C$3:$J$4739,7,0)&gt;VLOOKUP(B1154,'Oficios_-_pend_criticas'!$C$3:$J$4739,5,0),"X",""))),""),"")</f>
        <v/>
      </c>
      <c r="W1154" s="14" t="str">
        <f ca="1">IFERROR(IF(P1154&lt;&gt;"X",IF(Q1154&gt;0,IF(VLOOKUP(B1154,'Oficios_-_pend_criticas'!$C$4:$J$4739,5,0)="","",IF(VLOOKUP(B1154,'Oficios_-_pend_criticas'!$C$4:$J$4739,7,0)="",IF(TODAY()&gt;VLOOKUP(B1154,'Oficios_-_pend_criticas'!$C$4:$J$4739,5,0),"X",""),IF(VLOOKUP(B1154,'Oficios_-_pend_criticas'!$C$4:$J$4739,7,0)&gt;VLOOKUP(B1154,'Oficios_-_pend_criticas'!$C$4:$J$4739,5,0),"X",""))),""),""),"")</f>
        <v/>
      </c>
    </row>
    <row r="1155" spans="1:23" ht="38.25" hidden="1" customHeight="1" x14ac:dyDescent="0.25">
      <c r="A1155" s="9" t="str">
        <f t="shared" ref="A1155:A1218" si="54">IF(COUNTIF(B:B,B1155)&gt;1,"X","")</f>
        <v/>
      </c>
      <c r="B1155" s="24" t="s">
        <v>2728</v>
      </c>
      <c r="C1155" s="22" t="e">
        <f>IF(B1155="","",VLOOKUP(B1155,#REF!,6,0))</f>
        <v>#REF!</v>
      </c>
      <c r="D1155" s="20" t="e">
        <f>IF(B1155="","",VLOOKUP(B1155,#REF!,22,0))</f>
        <v>#REF!</v>
      </c>
      <c r="E1155" s="22" t="e">
        <f>IF(B1155="","",VLOOKUP(B1155,Consultas_públicas!$A$376:$G$3879,7,0))</f>
        <v>#N/A</v>
      </c>
      <c r="F1155" s="20" t="s">
        <v>2683</v>
      </c>
      <c r="G1155" s="21">
        <v>43613</v>
      </c>
      <c r="H1155" s="14" t="str">
        <f>IFERROR(IF(VLOOKUP(B1155,'Oficios_-_pend_criticas'!$C$4:$D$4739,2,0)="","","X"),"")</f>
        <v/>
      </c>
      <c r="I1155" s="12"/>
      <c r="J1155" s="13"/>
      <c r="K1155" s="10"/>
      <c r="L1155" s="12" t="str">
        <f>IFERROR(VLOOKUP(B1155,Retorno_da_RFB!$D$3:$I$6388,5,0),"")</f>
        <v>089</v>
      </c>
      <c r="M1155" s="13">
        <f>IFERROR(VLOOKUP(B1155,Retorno_da_RFB!$D$3:$I$6388,6,0),"")</f>
        <v>43621</v>
      </c>
      <c r="N1155" s="10" t="str">
        <f>IFERROR(VLOOKUP(B1155,Retorno_da_RFB!$D$3:$I$6388,3,0),"")</f>
        <v>8419.50.90</v>
      </c>
      <c r="O1155" s="10" t="str">
        <f>IFERROR(VLOOKUP(B1155,Retorno_da_RFB!$D$3:$I$6388,4,0),"")</f>
        <v>Trocadores de calor rotativo com peso de 29 a 1.130kg, diâmetro do rotor medindo de 500 a 3.800mm, revestido com sílica gel, gabinetes com largura de 550 a 4.000mm, altura de 550 a 4.000mm e profundidade do gabinete de 276 a 500mm, sistema de selagem e acionamento, pressão máxima nas faces do rotor de 600Pa, temperatura máxima e mínima de trabalho de -40 e +65°C, rotores com posicionamento vertical e horizontal, destinados à recuperar energia na renovação do ar dos ambientes climatizados.</v>
      </c>
      <c r="P1155" s="12" t="str">
        <f>IFERROR(IF(N1155="","",IF(VLOOKUP(LEFT(N1155,10),'Universo_BK-BIT'!$A$5:$E$10005,2,0)="","X",VLOOKUP(LEFT(N1155,10),'Universo_BK-BIT'!$A$5:$E$10005,2,0))),"X")</f>
        <v>BK</v>
      </c>
      <c r="Q1155" s="12">
        <f>IFERROR(IF(P1155="X","",VLOOKUP(LEFT(N1155,10),'Universo_BK-BIT'!$A$5:$E$10005,3,0)),"")</f>
        <v>14</v>
      </c>
      <c r="R1155" s="14" t="e">
        <f t="shared" ref="R1155:R1218" si="55">IF(N1155="","",IF(LEFT(N1155,10)=LEFT(D1155,10),"","X"))</f>
        <v>#REF!</v>
      </c>
      <c r="S1155" s="14" t="e">
        <f t="shared" ref="S1155:S1218" si="56">IF(O1155="","",IF(LEN(O1155)&lt;=LEN(E1155)+2,IF(LEN(O1155)&gt;=LEN(E1155)-2,"","X"),"X"))</f>
        <v>#N/A</v>
      </c>
      <c r="T1155" s="14"/>
      <c r="U1155" s="14" t="str">
        <f ca="1">IFERROR(IF(P1155="X",IF(VLOOKUP(B1155,'Oficios_-_pend_criticas'!$C$3:$J$4739,5,0)="","",IF(VLOOKUP(B1155,'Oficios_-_pend_criticas'!$C$3:$J$4739,7,0)="",IF(TODAY()&gt;VLOOKUP(B1155,'Oficios_-_pend_criticas'!$C$3:$J$4739,5,0),"X",""),IF(VLOOKUP(B1155,'Oficios_-_pend_criticas'!$C$3:$J$4739,7,0)&gt;VLOOKUP(B1155,'Oficios_-_pend_criticas'!$C$3:$J$4739,5,0),"X",""))),""),"")</f>
        <v/>
      </c>
      <c r="V1155" s="14" t="str">
        <f ca="1">IFERROR(IF(Q1155=0,IF(VLOOKUP(B1155,'Oficios_-_pend_criticas'!$C$3:$J$4739,5,0)="","",IF(VLOOKUP(B1155,'Oficios_-_pend_criticas'!$C$3:$J$4739,7,0)="",IF(TODAY()&gt;VLOOKUP(B1155,'Oficios_-_pend_criticas'!$C$3:$J$4739,5,0),"X",""),IF(VLOOKUP(B1155,'Oficios_-_pend_criticas'!$C$3:$J$4739,7,0)&gt;VLOOKUP(B1155,'Oficios_-_pend_criticas'!$C$3:$J$4739,5,0),"X",""))),""),"")</f>
        <v/>
      </c>
      <c r="W1155" s="14" t="str">
        <f ca="1">IFERROR(IF(P1155&lt;&gt;"X",IF(Q1155&gt;0,IF(VLOOKUP(B1155,'Oficios_-_pend_criticas'!$C$4:$J$4739,5,0)="","",IF(VLOOKUP(B1155,'Oficios_-_pend_criticas'!$C$4:$J$4739,7,0)="",IF(TODAY()&gt;VLOOKUP(B1155,'Oficios_-_pend_criticas'!$C$4:$J$4739,5,0),"X",""),IF(VLOOKUP(B1155,'Oficios_-_pend_criticas'!$C$4:$J$4739,7,0)&gt;VLOOKUP(B1155,'Oficios_-_pend_criticas'!$C$4:$J$4739,5,0),"X",""))),""),""),"")</f>
        <v/>
      </c>
    </row>
    <row r="1156" spans="1:23" ht="38.25" hidden="1" customHeight="1" x14ac:dyDescent="0.25">
      <c r="A1156" s="9" t="str">
        <f t="shared" si="54"/>
        <v/>
      </c>
      <c r="B1156" s="24" t="s">
        <v>2731</v>
      </c>
      <c r="C1156" s="22" t="e">
        <f>IF(B1156="","",VLOOKUP(B1156,#REF!,6,0))</f>
        <v>#REF!</v>
      </c>
      <c r="D1156" s="20" t="e">
        <f>IF(B1156="","",VLOOKUP(B1156,#REF!,22,0))</f>
        <v>#REF!</v>
      </c>
      <c r="E1156" s="22" t="e">
        <f>IF(B1156="","",VLOOKUP(B1156,Consultas_públicas!$A$376:$G$3879,7,0))</f>
        <v>#N/A</v>
      </c>
      <c r="F1156" s="20" t="s">
        <v>2683</v>
      </c>
      <c r="G1156" s="21">
        <v>43613</v>
      </c>
      <c r="H1156" s="14" t="str">
        <f>IFERROR(IF(VLOOKUP(B1156,'Oficios_-_pend_criticas'!$C$4:$D$4739,2,0)="","","X"),"")</f>
        <v/>
      </c>
      <c r="I1156" s="12"/>
      <c r="J1156" s="13"/>
      <c r="K1156" s="10"/>
      <c r="L1156" s="12" t="str">
        <f>IFERROR(VLOOKUP(B1156,Retorno_da_RFB!$D$3:$I$6388,5,0),"")</f>
        <v>089</v>
      </c>
      <c r="M1156" s="13">
        <f>IFERROR(VLOOKUP(B1156,Retorno_da_RFB!$D$3:$I$6388,6,0),"")</f>
        <v>43621</v>
      </c>
      <c r="N1156" s="10" t="str">
        <f>IFERROR(VLOOKUP(B1156,Retorno_da_RFB!$D$3:$I$6388,3,0),"")</f>
        <v>9027.80.99</v>
      </c>
      <c r="O1156" s="10" t="str">
        <f>IFERROR(VLOOKUP(B1156,Retorno_da_RFB!$D$3:$I$6388,4,0),"")</f>
        <v>Analisadores hematológicos automatizado; compacto; com tela LCD "touchscreen" colorida; contagem de 20 parâmetros; análise dos resultados em 3 histogramas: WBC, RBC, PLT; memória para 40.000 resultados incluindo histogramas; velocidade de 60 amostras/hora.</v>
      </c>
      <c r="P1156" s="12" t="str">
        <f>IFERROR(IF(N1156="","",IF(VLOOKUP(LEFT(N1156,10),'Universo_BK-BIT'!$A$5:$E$10005,2,0)="","X",VLOOKUP(LEFT(N1156,10),'Universo_BK-BIT'!$A$5:$E$10005,2,0))),"X")</f>
        <v>BK</v>
      </c>
      <c r="Q1156" s="12">
        <f>IFERROR(IF(P1156="X","",VLOOKUP(LEFT(N1156,10),'Universo_BK-BIT'!$A$5:$E$10005,3,0)),"")</f>
        <v>14</v>
      </c>
      <c r="R1156" s="14" t="e">
        <f t="shared" si="55"/>
        <v>#REF!</v>
      </c>
      <c r="S1156" s="14" t="e">
        <f t="shared" si="56"/>
        <v>#N/A</v>
      </c>
      <c r="T1156" s="14"/>
      <c r="U1156" s="14" t="str">
        <f ca="1">IFERROR(IF(P1156="X",IF(VLOOKUP(B1156,'Oficios_-_pend_criticas'!$C$3:$J$4739,5,0)="","",IF(VLOOKUP(B1156,'Oficios_-_pend_criticas'!$C$3:$J$4739,7,0)="",IF(TODAY()&gt;VLOOKUP(B1156,'Oficios_-_pend_criticas'!$C$3:$J$4739,5,0),"X",""),IF(VLOOKUP(B1156,'Oficios_-_pend_criticas'!$C$3:$J$4739,7,0)&gt;VLOOKUP(B1156,'Oficios_-_pend_criticas'!$C$3:$J$4739,5,0),"X",""))),""),"")</f>
        <v/>
      </c>
      <c r="V1156" s="14" t="str">
        <f ca="1">IFERROR(IF(Q1156=0,IF(VLOOKUP(B1156,'Oficios_-_pend_criticas'!$C$3:$J$4739,5,0)="","",IF(VLOOKUP(B1156,'Oficios_-_pend_criticas'!$C$3:$J$4739,7,0)="",IF(TODAY()&gt;VLOOKUP(B1156,'Oficios_-_pend_criticas'!$C$3:$J$4739,5,0),"X",""),IF(VLOOKUP(B1156,'Oficios_-_pend_criticas'!$C$3:$J$4739,7,0)&gt;VLOOKUP(B1156,'Oficios_-_pend_criticas'!$C$3:$J$4739,5,0),"X",""))),""),"")</f>
        <v/>
      </c>
      <c r="W1156" s="14" t="str">
        <f ca="1">IFERROR(IF(P1156&lt;&gt;"X",IF(Q1156&gt;0,IF(VLOOKUP(B1156,'Oficios_-_pend_criticas'!$C$4:$J$4739,5,0)="","",IF(VLOOKUP(B1156,'Oficios_-_pend_criticas'!$C$4:$J$4739,7,0)="",IF(TODAY()&gt;VLOOKUP(B1156,'Oficios_-_pend_criticas'!$C$4:$J$4739,5,0),"X",""),IF(VLOOKUP(B1156,'Oficios_-_pend_criticas'!$C$4:$J$4739,7,0)&gt;VLOOKUP(B1156,'Oficios_-_pend_criticas'!$C$4:$J$4739,5,0),"X",""))),""),""),"")</f>
        <v/>
      </c>
    </row>
    <row r="1157" spans="1:23" ht="38.25" hidden="1" customHeight="1" x14ac:dyDescent="0.25">
      <c r="A1157" s="9" t="str">
        <f t="shared" si="54"/>
        <v/>
      </c>
      <c r="B1157" s="24" t="s">
        <v>2733</v>
      </c>
      <c r="C1157" s="22" t="e">
        <f>IF(B1157="","",VLOOKUP(B1157,#REF!,6,0))</f>
        <v>#REF!</v>
      </c>
      <c r="D1157" s="20" t="e">
        <f>IF(B1157="","",VLOOKUP(B1157,#REF!,22,0))</f>
        <v>#REF!</v>
      </c>
      <c r="E1157" s="22" t="e">
        <f>IF(B1157="","",VLOOKUP(B1157,Consultas_públicas!$A$376:$G$3879,7,0))</f>
        <v>#N/A</v>
      </c>
      <c r="F1157" s="20" t="s">
        <v>2683</v>
      </c>
      <c r="G1157" s="21">
        <v>43613</v>
      </c>
      <c r="H1157" s="14" t="str">
        <f>IFERROR(IF(VLOOKUP(B1157,'Oficios_-_pend_criticas'!$C$4:$D$4739,2,0)="","","X"),"")</f>
        <v/>
      </c>
      <c r="I1157" s="12"/>
      <c r="J1157" s="13"/>
      <c r="K1157" s="10"/>
      <c r="L1157" s="12" t="str">
        <f>IFERROR(VLOOKUP(B1157,Retorno_da_RFB!$D$3:$I$6388,5,0),"")</f>
        <v>089</v>
      </c>
      <c r="M1157" s="13">
        <f>IFERROR(VLOOKUP(B1157,Retorno_da_RFB!$D$3:$I$6388,6,0),"")</f>
        <v>43621</v>
      </c>
      <c r="N1157" s="10" t="str">
        <f>IFERROR(VLOOKUP(B1157,Retorno_da_RFB!$D$3:$I$6388,3,0),"")</f>
        <v>8517.62.77</v>
      </c>
      <c r="O1157" s="10" t="str">
        <f>IFERROR(VLOOKUP(B1157,Retorno_da_RFB!$D$3:$I$6388,4,0),"")</f>
        <v>Dispositivos portáteis alimentados por bateria recarregável de íon de lítio integrada, na forma de um relógio de pulso, denominados comercialmente “smart watch”, com tela colorida de 1,2polegadas de diâmetro, resolução de 240 x 240pixels, visível sob a luz solar, transflectiva, vidro reforçado quimicamente ou vidro de safira ou vidro, com memória interna de 16GB ou 64MB ou 3,5GB, microfone, alto-falante, motor de vibração, a prova d´agua de 50 ou 100m, com transceptor de rádio com tecnologia sem fio “wi-fi”, “bluetooth” 4.2 ou “smart”, com frequência de operação de 2,4GHz a 9dbm nominal e taxa de transmissão de 54mbp/s, protocolo de comunicação sem fio ant+ de 2,4GHz, com ou sem comunicação NFC de 13.56MHz a -40dbm nominal, sistema GPS, sistema “glonass”, com ou sem sistema galileo, acelerômetro, altímetro barométrico, com ou sem bussola, com ou sem giroscópio, termômetro, sensor de batimento cardíaco, sinconização de notificações inteligentes e controle de música, com funções de contagem de passos, período de inatividade, passos diário, monitorização do sono, calorias queimadas, andares subidos, distância percorrida, minutos de intensidade de atividade, monitoramento de estresse, cálculo de v02 máximo, perfis de treinamento de resistência, treinamento cardiovascular, contagem automática de repetição, status e carga de treinamento, perfis de corrida indoor e outdoor, golfe, caminhada, escalada, esqui, “snowboard”, esqui “cross-country”, “stand up paddle”, remo, remo indoor, paraquedismo, atividade tática, ciclismo, ciclismo “indoor”, “mountain bike”, natação em piscina, natação em mar aberto, função multidesporto automática, reprodução de músicas, com ou sem solução de pagamento de compras, hora, data, sincronização de hora do GPS, horário de verão, despertador, temporizador, cronômetro e horários do amanhecer e pôr do sol.</v>
      </c>
      <c r="P1157" s="12" t="str">
        <f>IFERROR(IF(N1157="","",IF(VLOOKUP(LEFT(N1157,10),'Universo_BK-BIT'!$A$5:$E$10005,2,0)="","X",VLOOKUP(LEFT(N1157,10),'Universo_BK-BIT'!$A$5:$E$10005,2,0))),"X")</f>
        <v>BIT</v>
      </c>
      <c r="Q1157" s="12">
        <f>IFERROR(IF(P1157="X","",VLOOKUP(LEFT(N1157,10),'Universo_BK-BIT'!$A$5:$E$10005,3,0)),"")</f>
        <v>16</v>
      </c>
      <c r="R1157" s="14" t="e">
        <f t="shared" si="55"/>
        <v>#REF!</v>
      </c>
      <c r="S1157" s="14" t="e">
        <f t="shared" si="56"/>
        <v>#N/A</v>
      </c>
      <c r="T1157" s="14"/>
      <c r="U1157" s="14" t="str">
        <f ca="1">IFERROR(IF(P1157="X",IF(VLOOKUP(B1157,'Oficios_-_pend_criticas'!$C$3:$J$4739,5,0)="","",IF(VLOOKUP(B1157,'Oficios_-_pend_criticas'!$C$3:$J$4739,7,0)="",IF(TODAY()&gt;VLOOKUP(B1157,'Oficios_-_pend_criticas'!$C$3:$J$4739,5,0),"X",""),IF(VLOOKUP(B1157,'Oficios_-_pend_criticas'!$C$3:$J$4739,7,0)&gt;VLOOKUP(B1157,'Oficios_-_pend_criticas'!$C$3:$J$4739,5,0),"X",""))),""),"")</f>
        <v/>
      </c>
      <c r="V1157" s="14" t="str">
        <f ca="1">IFERROR(IF(Q1157=0,IF(VLOOKUP(B1157,'Oficios_-_pend_criticas'!$C$3:$J$4739,5,0)="","",IF(VLOOKUP(B1157,'Oficios_-_pend_criticas'!$C$3:$J$4739,7,0)="",IF(TODAY()&gt;VLOOKUP(B1157,'Oficios_-_pend_criticas'!$C$3:$J$4739,5,0),"X",""),IF(VLOOKUP(B1157,'Oficios_-_pend_criticas'!$C$3:$J$4739,7,0)&gt;VLOOKUP(B1157,'Oficios_-_pend_criticas'!$C$3:$J$4739,5,0),"X",""))),""),"")</f>
        <v/>
      </c>
      <c r="W1157" s="14" t="str">
        <f ca="1">IFERROR(IF(P1157&lt;&gt;"X",IF(Q1157&gt;0,IF(VLOOKUP(B1157,'Oficios_-_pend_criticas'!$C$4:$J$4739,5,0)="","",IF(VLOOKUP(B1157,'Oficios_-_pend_criticas'!$C$4:$J$4739,7,0)="",IF(TODAY()&gt;VLOOKUP(B1157,'Oficios_-_pend_criticas'!$C$4:$J$4739,5,0),"X",""),IF(VLOOKUP(B1157,'Oficios_-_pend_criticas'!$C$4:$J$4739,7,0)&gt;VLOOKUP(B1157,'Oficios_-_pend_criticas'!$C$4:$J$4739,5,0),"X",""))),""),""),"")</f>
        <v/>
      </c>
    </row>
    <row r="1158" spans="1:23" ht="38.25" hidden="1" customHeight="1" x14ac:dyDescent="0.25">
      <c r="A1158" s="9" t="str">
        <f t="shared" si="54"/>
        <v/>
      </c>
      <c r="B1158" s="24" t="s">
        <v>2735</v>
      </c>
      <c r="C1158" s="22" t="e">
        <f>IF(B1158="","",VLOOKUP(B1158,#REF!,6,0))</f>
        <v>#REF!</v>
      </c>
      <c r="D1158" s="20" t="e">
        <f>IF(B1158="","",VLOOKUP(B1158,#REF!,22,0))</f>
        <v>#REF!</v>
      </c>
      <c r="E1158" s="22" t="e">
        <f>IF(B1158="","",VLOOKUP(B1158,Consultas_públicas!$A$376:$G$3879,7,0))</f>
        <v>#N/A</v>
      </c>
      <c r="F1158" s="20" t="s">
        <v>2683</v>
      </c>
      <c r="G1158" s="21">
        <v>43613</v>
      </c>
      <c r="H1158" s="14" t="str">
        <f>IFERROR(IF(VLOOKUP(B1158,'Oficios_-_pend_criticas'!$C$4:$D$4739,2,0)="","","X"),"")</f>
        <v/>
      </c>
      <c r="I1158" s="12"/>
      <c r="J1158" s="13"/>
      <c r="K1158" s="10"/>
      <c r="L1158" s="12" t="str">
        <f>IFERROR(VLOOKUP(B1158,Retorno_da_RFB!$D$3:$I$6388,5,0),"")</f>
        <v>089</v>
      </c>
      <c r="M1158" s="13">
        <f>IFERROR(VLOOKUP(B1158,Retorno_da_RFB!$D$3:$I$6388,6,0),"")</f>
        <v>43621</v>
      </c>
      <c r="N1158" s="10" t="str">
        <f>IFERROR(VLOOKUP(B1158,Retorno_da_RFB!$D$3:$I$6388,3,0),"")</f>
        <v>8477.20.10</v>
      </c>
      <c r="O1158" s="10" t="str">
        <f>IFERROR(VLOOKUP(B1158,Retorno_da_RFB!$D$3:$I$6388,4,0),"")</f>
        <v>Extrusoras de dois estágios, para produção de compostos para cabos, sendo o primeiro estágio formado por uma monorosca segmentada, com elementos de rosca com quatro aletas a cada 90o, com movimento rotacional e axial simultâneo, dentro de um cilindro bi-partido, montado com pinos de amassar “amassadeira” e monorosca no segundo estágio; com 3 alimentadores para pós e granulados e 1 entrada para líquidos; com diâmetro da rosca de 105mm no primeiro estágio e 200mm no segundo estágio; com capacidade de produção igual ou superior a 750kg/h.</v>
      </c>
      <c r="P1158" s="12" t="str">
        <f>IFERROR(IF(N1158="","",IF(VLOOKUP(LEFT(N1158,10),'Universo_BK-BIT'!$A$5:$E$10005,2,0)="","X",VLOOKUP(LEFT(N1158,10),'Universo_BK-BIT'!$A$5:$E$10005,2,0))),"X")</f>
        <v>BK</v>
      </c>
      <c r="Q1158" s="12">
        <f>IFERROR(IF(P1158="X","",VLOOKUP(LEFT(N1158,10),'Universo_BK-BIT'!$A$5:$E$10005,3,0)),"")</f>
        <v>14</v>
      </c>
      <c r="R1158" s="14" t="e">
        <f t="shared" si="55"/>
        <v>#REF!</v>
      </c>
      <c r="S1158" s="14" t="e">
        <f t="shared" si="56"/>
        <v>#N/A</v>
      </c>
      <c r="T1158" s="14"/>
      <c r="U1158" s="14" t="str">
        <f ca="1">IFERROR(IF(P1158="X",IF(VLOOKUP(B1158,'Oficios_-_pend_criticas'!$C$3:$J$4739,5,0)="","",IF(VLOOKUP(B1158,'Oficios_-_pend_criticas'!$C$3:$J$4739,7,0)="",IF(TODAY()&gt;VLOOKUP(B1158,'Oficios_-_pend_criticas'!$C$3:$J$4739,5,0),"X",""),IF(VLOOKUP(B1158,'Oficios_-_pend_criticas'!$C$3:$J$4739,7,0)&gt;VLOOKUP(B1158,'Oficios_-_pend_criticas'!$C$3:$J$4739,5,0),"X",""))),""),"")</f>
        <v/>
      </c>
      <c r="V1158" s="14" t="str">
        <f ca="1">IFERROR(IF(Q1158=0,IF(VLOOKUP(B1158,'Oficios_-_pend_criticas'!$C$3:$J$4739,5,0)="","",IF(VLOOKUP(B1158,'Oficios_-_pend_criticas'!$C$3:$J$4739,7,0)="",IF(TODAY()&gt;VLOOKUP(B1158,'Oficios_-_pend_criticas'!$C$3:$J$4739,5,0),"X",""),IF(VLOOKUP(B1158,'Oficios_-_pend_criticas'!$C$3:$J$4739,7,0)&gt;VLOOKUP(B1158,'Oficios_-_pend_criticas'!$C$3:$J$4739,5,0),"X",""))),""),"")</f>
        <v/>
      </c>
      <c r="W1158" s="14" t="str">
        <f ca="1">IFERROR(IF(P1158&lt;&gt;"X",IF(Q1158&gt;0,IF(VLOOKUP(B1158,'Oficios_-_pend_criticas'!$C$4:$J$4739,5,0)="","",IF(VLOOKUP(B1158,'Oficios_-_pend_criticas'!$C$4:$J$4739,7,0)="",IF(TODAY()&gt;VLOOKUP(B1158,'Oficios_-_pend_criticas'!$C$4:$J$4739,5,0),"X",""),IF(VLOOKUP(B1158,'Oficios_-_pend_criticas'!$C$4:$J$4739,7,0)&gt;VLOOKUP(B1158,'Oficios_-_pend_criticas'!$C$4:$J$4739,5,0),"X",""))),""),""),"")</f>
        <v/>
      </c>
    </row>
    <row r="1159" spans="1:23" ht="38.25" hidden="1" customHeight="1" x14ac:dyDescent="0.25">
      <c r="A1159" s="9" t="str">
        <f t="shared" si="54"/>
        <v/>
      </c>
      <c r="B1159" s="24" t="s">
        <v>2737</v>
      </c>
      <c r="C1159" s="22" t="e">
        <f>IF(B1159="","",VLOOKUP(B1159,#REF!,6,0))</f>
        <v>#REF!</v>
      </c>
      <c r="D1159" s="20" t="e">
        <f>IF(B1159="","",VLOOKUP(B1159,#REF!,22,0))</f>
        <v>#REF!</v>
      </c>
      <c r="E1159" s="22" t="e">
        <f>IF(B1159="","",VLOOKUP(B1159,Consultas_públicas!$A$376:$G$3879,7,0))</f>
        <v>#N/A</v>
      </c>
      <c r="F1159" s="20" t="s">
        <v>2683</v>
      </c>
      <c r="G1159" s="21">
        <v>43613</v>
      </c>
      <c r="H1159" s="14" t="str">
        <f>IFERROR(IF(VLOOKUP(B1159,'Oficios_-_pend_criticas'!$C$4:$D$4739,2,0)="","","X"),"")</f>
        <v/>
      </c>
      <c r="I1159" s="12"/>
      <c r="J1159" s="13"/>
      <c r="K1159" s="10"/>
      <c r="L1159" s="12" t="str">
        <f>IFERROR(VLOOKUP(B1159,Retorno_da_RFB!$D$3:$I$6388,5,0),"")</f>
        <v>089</v>
      </c>
      <c r="M1159" s="13">
        <f>IFERROR(VLOOKUP(B1159,Retorno_da_RFB!$D$3:$I$6388,6,0),"")</f>
        <v>43621</v>
      </c>
      <c r="N1159" s="10" t="str">
        <f>IFERROR(VLOOKUP(B1159,Retorno_da_RFB!$D$3:$I$6388,3,0),"")</f>
        <v>8454.90.90</v>
      </c>
      <c r="O1159" s="10" t="str">
        <f>IFERROR(VLOOKUP(B1159,Retorno_da_RFB!$D$3:$I$6388,4,0),"")</f>
        <v>Fornos elétricos industriais a resistência, aquecimento indireto, para processo de “debinding” catalítico de pós metálicos (catalytic debinding of mim-parts); função específica de transformar peças/materiais de mistura de pó de aço + pó de polímeros + aglomerantes em pó de aço puro + residual de aglomerantes ou peças isentas de partículas poliméricas, mantendo a forma geométrica das peças; os subprodutos gerados no processo após a reação química são eliminados por meio do sistema de queima completa (conforme Norma Europeia); capacidade de remoção de moléculas poliméricas por processo termoquímico em atmosfera a base de ácido nítrico em concentrações superiores a 99% e mistura a outros vapores de gases como o nitrogênio de alta pureza; redução de massa na faixa de 10 a 14% do material após ser processado; reação química específica para o processo catalítico; processo de pós metálicos catamold/catalítico (DIN 6784) de aços carbono, aços de baixa liga, aços alta liga e ligas especiais, com massa compreendida entre 0,001 e 0,5kg; potência de 30kW, temperatura de trabalho 120 a 140°C, temperatura máxima 200°C; dimensão da câmera interna para produtos 400 x 400 x 1.500mm; consumo de gás N2 de 40Nm3/ciclo, consumo de ácido HNO3 de 700 a 800mL/ciclo, ciclo standard de 6 horas; forno em aço inoxidável no. 14301 (X 5 CrNi 18 10), V2A., base de tubo quadrado em aço carbono, carcaça e agregado de circulação soldados à prova de vazamentos, isolamento constituído por 2 camadas de material de fibra mineral e proteção metálica externa, “spoilers” para guiar o fluxo de gás sobre as peças para redução no consumo de ácido; interruptor de temperatura, painel para controle (temperatura, ventilador de recirculação, temperatura de gás residual, gaseificação e controle de gases residuais e funções da porta).</v>
      </c>
      <c r="P1159" s="12" t="str">
        <f>IFERROR(IF(N1159="","",IF(VLOOKUP(LEFT(N1159,10),'Universo_BK-BIT'!$A$5:$E$10005,2,0)="","X",VLOOKUP(LEFT(N1159,10),'Universo_BK-BIT'!$A$5:$E$10005,2,0))),"X")</f>
        <v>BK</v>
      </c>
      <c r="Q1159" s="12">
        <f>IFERROR(IF(P1159="X","",VLOOKUP(LEFT(N1159,10),'Universo_BK-BIT'!$A$5:$E$10005,3,0)),"")</f>
        <v>14</v>
      </c>
      <c r="R1159" s="14" t="e">
        <f t="shared" si="55"/>
        <v>#REF!</v>
      </c>
      <c r="S1159" s="14" t="e">
        <f t="shared" si="56"/>
        <v>#N/A</v>
      </c>
      <c r="T1159" s="14"/>
      <c r="U1159" s="14" t="str">
        <f ca="1">IFERROR(IF(P1159="X",IF(VLOOKUP(B1159,'Oficios_-_pend_criticas'!$C$3:$J$4739,5,0)="","",IF(VLOOKUP(B1159,'Oficios_-_pend_criticas'!$C$3:$J$4739,7,0)="",IF(TODAY()&gt;VLOOKUP(B1159,'Oficios_-_pend_criticas'!$C$3:$J$4739,5,0),"X",""),IF(VLOOKUP(B1159,'Oficios_-_pend_criticas'!$C$3:$J$4739,7,0)&gt;VLOOKUP(B1159,'Oficios_-_pend_criticas'!$C$3:$J$4739,5,0),"X",""))),""),"")</f>
        <v/>
      </c>
      <c r="V1159" s="14" t="str">
        <f ca="1">IFERROR(IF(Q1159=0,IF(VLOOKUP(B1159,'Oficios_-_pend_criticas'!$C$3:$J$4739,5,0)="","",IF(VLOOKUP(B1159,'Oficios_-_pend_criticas'!$C$3:$J$4739,7,0)="",IF(TODAY()&gt;VLOOKUP(B1159,'Oficios_-_pend_criticas'!$C$3:$J$4739,5,0),"X",""),IF(VLOOKUP(B1159,'Oficios_-_pend_criticas'!$C$3:$J$4739,7,0)&gt;VLOOKUP(B1159,'Oficios_-_pend_criticas'!$C$3:$J$4739,5,0),"X",""))),""),"")</f>
        <v/>
      </c>
      <c r="W1159" s="14" t="str">
        <f ca="1">IFERROR(IF(P1159&lt;&gt;"X",IF(Q1159&gt;0,IF(VLOOKUP(B1159,'Oficios_-_pend_criticas'!$C$4:$J$4739,5,0)="","",IF(VLOOKUP(B1159,'Oficios_-_pend_criticas'!$C$4:$J$4739,7,0)="",IF(TODAY()&gt;VLOOKUP(B1159,'Oficios_-_pend_criticas'!$C$4:$J$4739,5,0),"X",""),IF(VLOOKUP(B1159,'Oficios_-_pend_criticas'!$C$4:$J$4739,7,0)&gt;VLOOKUP(B1159,'Oficios_-_pend_criticas'!$C$4:$J$4739,5,0),"X",""))),""),""),"")</f>
        <v/>
      </c>
    </row>
    <row r="1160" spans="1:23" ht="38.25" hidden="1" customHeight="1" x14ac:dyDescent="0.25">
      <c r="A1160" s="9" t="str">
        <f t="shared" si="54"/>
        <v/>
      </c>
      <c r="B1160" s="24" t="s">
        <v>2740</v>
      </c>
      <c r="C1160" s="22" t="e">
        <f>IF(B1160="","",VLOOKUP(B1160,#REF!,6,0))</f>
        <v>#REF!</v>
      </c>
      <c r="D1160" s="20" t="e">
        <f>IF(B1160="","",VLOOKUP(B1160,#REF!,22,0))</f>
        <v>#REF!</v>
      </c>
      <c r="E1160" s="22" t="e">
        <f>IF(B1160="","",VLOOKUP(B1160,Consultas_públicas!$A$376:$G$3879,7,0))</f>
        <v>#N/A</v>
      </c>
      <c r="F1160" s="20" t="s">
        <v>2683</v>
      </c>
      <c r="G1160" s="21">
        <v>43613</v>
      </c>
      <c r="H1160" s="14" t="str">
        <f>IFERROR(IF(VLOOKUP(B1160,'Oficios_-_pend_criticas'!$C$4:$D$4739,2,0)="","","X"),"")</f>
        <v/>
      </c>
      <c r="I1160" s="12"/>
      <c r="J1160" s="13"/>
      <c r="K1160" s="10"/>
      <c r="L1160" s="12" t="str">
        <f>IFERROR(VLOOKUP(B1160,Retorno_da_RFB!$D$3:$I$6388,5,0),"")</f>
        <v>089</v>
      </c>
      <c r="M1160" s="13">
        <f>IFERROR(VLOOKUP(B1160,Retorno_da_RFB!$D$3:$I$6388,6,0),"")</f>
        <v>43621</v>
      </c>
      <c r="N1160" s="10" t="str">
        <f>IFERROR(VLOOKUP(B1160,Retorno_da_RFB!$D$3:$I$6388,3,0),"")</f>
        <v>8443.39.10</v>
      </c>
      <c r="O1160" s="10" t="str">
        <f>IFERROR(VLOOKUP(B1160,Retorno_da_RFB!$D$3:$I$6388,4,0),"")</f>
        <v>Máquinas modulares para impressão de cartões nas duas faces com um único modulo de impressão a jato de tinta DOD, com capacidade de personalização de até 4.200 cartões por hora, jato de tinta DOD, com um módulo de impressão para imprimir cartões de duas faces em preto e branco, dotados de 1 buffer de cartão integrado, e 1 modulo de etiqueta de desbloqueio.</v>
      </c>
      <c r="P1160" s="12" t="str">
        <f>IFERROR(IF(N1160="","",IF(VLOOKUP(LEFT(N1160,10),'Universo_BK-BIT'!$A$5:$E$10005,2,0)="","X",VLOOKUP(LEFT(N1160,10),'Universo_BK-BIT'!$A$5:$E$10005,2,0))),"X")</f>
        <v>BK</v>
      </c>
      <c r="Q1160" s="12">
        <f>IFERROR(IF(P1160="X","",VLOOKUP(LEFT(N1160,10),'Universo_BK-BIT'!$A$5:$E$10005,3,0)),"")</f>
        <v>14</v>
      </c>
      <c r="R1160" s="14" t="e">
        <f t="shared" si="55"/>
        <v>#REF!</v>
      </c>
      <c r="S1160" s="14" t="e">
        <f t="shared" si="56"/>
        <v>#N/A</v>
      </c>
      <c r="T1160" s="14"/>
      <c r="U1160" s="14" t="str">
        <f ca="1">IFERROR(IF(P1160="X",IF(VLOOKUP(B1160,'Oficios_-_pend_criticas'!$C$3:$J$4739,5,0)="","",IF(VLOOKUP(B1160,'Oficios_-_pend_criticas'!$C$3:$J$4739,7,0)="",IF(TODAY()&gt;VLOOKUP(B1160,'Oficios_-_pend_criticas'!$C$3:$J$4739,5,0),"X",""),IF(VLOOKUP(B1160,'Oficios_-_pend_criticas'!$C$3:$J$4739,7,0)&gt;VLOOKUP(B1160,'Oficios_-_pend_criticas'!$C$3:$J$4739,5,0),"X",""))),""),"")</f>
        <v/>
      </c>
      <c r="V1160" s="14" t="str">
        <f ca="1">IFERROR(IF(Q1160=0,IF(VLOOKUP(B1160,'Oficios_-_pend_criticas'!$C$3:$J$4739,5,0)="","",IF(VLOOKUP(B1160,'Oficios_-_pend_criticas'!$C$3:$J$4739,7,0)="",IF(TODAY()&gt;VLOOKUP(B1160,'Oficios_-_pend_criticas'!$C$3:$J$4739,5,0),"X",""),IF(VLOOKUP(B1160,'Oficios_-_pend_criticas'!$C$3:$J$4739,7,0)&gt;VLOOKUP(B1160,'Oficios_-_pend_criticas'!$C$3:$J$4739,5,0),"X",""))),""),"")</f>
        <v/>
      </c>
      <c r="W1160" s="14" t="str">
        <f ca="1">IFERROR(IF(P1160&lt;&gt;"X",IF(Q1160&gt;0,IF(VLOOKUP(B1160,'Oficios_-_pend_criticas'!$C$4:$J$4739,5,0)="","",IF(VLOOKUP(B1160,'Oficios_-_pend_criticas'!$C$4:$J$4739,7,0)="",IF(TODAY()&gt;VLOOKUP(B1160,'Oficios_-_pend_criticas'!$C$4:$J$4739,5,0),"X",""),IF(VLOOKUP(B1160,'Oficios_-_pend_criticas'!$C$4:$J$4739,7,0)&gt;VLOOKUP(B1160,'Oficios_-_pend_criticas'!$C$4:$J$4739,5,0),"X",""))),""),""),"")</f>
        <v/>
      </c>
    </row>
    <row r="1161" spans="1:23" ht="38.25" hidden="1" customHeight="1" x14ac:dyDescent="0.25">
      <c r="A1161" s="9" t="str">
        <f t="shared" si="54"/>
        <v/>
      </c>
      <c r="B1161" s="24" t="s">
        <v>2742</v>
      </c>
      <c r="C1161" s="22" t="e">
        <f>IF(B1161="","",VLOOKUP(B1161,#REF!,6,0))</f>
        <v>#REF!</v>
      </c>
      <c r="D1161" s="20" t="e">
        <f>IF(B1161="","",VLOOKUP(B1161,#REF!,22,0))</f>
        <v>#REF!</v>
      </c>
      <c r="E1161" s="22" t="e">
        <f>IF(B1161="","",VLOOKUP(B1161,Consultas_públicas!$A$376:$G$3879,7,0))</f>
        <v>#N/A</v>
      </c>
      <c r="F1161" s="20" t="s">
        <v>2683</v>
      </c>
      <c r="G1161" s="21">
        <v>43613</v>
      </c>
      <c r="H1161" s="14" t="str">
        <f>IFERROR(IF(VLOOKUP(B1161,'Oficios_-_pend_criticas'!$C$4:$D$4739,2,0)="","","X"),"")</f>
        <v/>
      </c>
      <c r="I1161" s="12"/>
      <c r="J1161" s="13"/>
      <c r="K1161" s="10"/>
      <c r="L1161" s="12" t="str">
        <f>IFERROR(VLOOKUP(B1161,Retorno_da_RFB!$D$3:$I$6388,5,0),"")</f>
        <v>089</v>
      </c>
      <c r="M1161" s="13">
        <f>IFERROR(VLOOKUP(B1161,Retorno_da_RFB!$D$3:$I$6388,6,0),"")</f>
        <v>43621</v>
      </c>
      <c r="N1161" s="10" t="str">
        <f>IFERROR(VLOOKUP(B1161,Retorno_da_RFB!$D$3:$I$6388,3,0),"")</f>
        <v>8477.30.90</v>
      </c>
      <c r="O1161" s="10" t="str">
        <f>IFERROR(VLOOKUP(B1161,Retorno_da_RFB!$D$3:$I$6388,4,0),"")</f>
        <v>Máquinas para moldagem por insuflação de frascos termoplásticos tipo “injection blow”, com capacidade de injeção de igual ou inferior a 205g com base em 5 segundos (HDPE) com rosca de 2” 30:1  e plastificador vertical, rosca com diâmetro de plastificação igual ou inferior a 50,8mm, força de fechamento pré-forma de 47 toneladas métricas, com controlador lógico programável (CLP) sem moldes.</v>
      </c>
      <c r="P1161" s="12" t="str">
        <f>IFERROR(IF(N1161="","",IF(VLOOKUP(LEFT(N1161,10),'Universo_BK-BIT'!$A$5:$E$10005,2,0)="","X",VLOOKUP(LEFT(N1161,10),'Universo_BK-BIT'!$A$5:$E$10005,2,0))),"X")</f>
        <v>BK</v>
      </c>
      <c r="Q1161" s="12">
        <f>IFERROR(IF(P1161="X","",VLOOKUP(LEFT(N1161,10),'Universo_BK-BIT'!$A$5:$E$10005,3,0)),"")</f>
        <v>14</v>
      </c>
      <c r="R1161" s="14" t="e">
        <f t="shared" si="55"/>
        <v>#REF!</v>
      </c>
      <c r="S1161" s="14" t="e">
        <f t="shared" si="56"/>
        <v>#N/A</v>
      </c>
      <c r="T1161" s="14"/>
      <c r="U1161" s="14" t="str">
        <f ca="1">IFERROR(IF(P1161="X",IF(VLOOKUP(B1161,'Oficios_-_pend_criticas'!$C$3:$J$4739,5,0)="","",IF(VLOOKUP(B1161,'Oficios_-_pend_criticas'!$C$3:$J$4739,7,0)="",IF(TODAY()&gt;VLOOKUP(B1161,'Oficios_-_pend_criticas'!$C$3:$J$4739,5,0),"X",""),IF(VLOOKUP(B1161,'Oficios_-_pend_criticas'!$C$3:$J$4739,7,0)&gt;VLOOKUP(B1161,'Oficios_-_pend_criticas'!$C$3:$J$4739,5,0),"X",""))),""),"")</f>
        <v/>
      </c>
      <c r="V1161" s="14" t="str">
        <f ca="1">IFERROR(IF(Q1161=0,IF(VLOOKUP(B1161,'Oficios_-_pend_criticas'!$C$3:$J$4739,5,0)="","",IF(VLOOKUP(B1161,'Oficios_-_pend_criticas'!$C$3:$J$4739,7,0)="",IF(TODAY()&gt;VLOOKUP(B1161,'Oficios_-_pend_criticas'!$C$3:$J$4739,5,0),"X",""),IF(VLOOKUP(B1161,'Oficios_-_pend_criticas'!$C$3:$J$4739,7,0)&gt;VLOOKUP(B1161,'Oficios_-_pend_criticas'!$C$3:$J$4739,5,0),"X",""))),""),"")</f>
        <v/>
      </c>
      <c r="W1161" s="14" t="str">
        <f ca="1">IFERROR(IF(P1161&lt;&gt;"X",IF(Q1161&gt;0,IF(VLOOKUP(B1161,'Oficios_-_pend_criticas'!$C$4:$J$4739,5,0)="","",IF(VLOOKUP(B1161,'Oficios_-_pend_criticas'!$C$4:$J$4739,7,0)="",IF(TODAY()&gt;VLOOKUP(B1161,'Oficios_-_pend_criticas'!$C$4:$J$4739,5,0),"X",""),IF(VLOOKUP(B1161,'Oficios_-_pend_criticas'!$C$4:$J$4739,7,0)&gt;VLOOKUP(B1161,'Oficios_-_pend_criticas'!$C$4:$J$4739,5,0),"X",""))),""),""),"")</f>
        <v/>
      </c>
    </row>
    <row r="1162" spans="1:23" ht="38.25" hidden="1" customHeight="1" x14ac:dyDescent="0.25">
      <c r="A1162" s="9" t="str">
        <f t="shared" si="54"/>
        <v/>
      </c>
      <c r="B1162" s="24" t="s">
        <v>2744</v>
      </c>
      <c r="C1162" s="22" t="e">
        <f>IF(B1162="","",VLOOKUP(B1162,#REF!,6,0))</f>
        <v>#REF!</v>
      </c>
      <c r="D1162" s="20" t="e">
        <f>IF(B1162="","",VLOOKUP(B1162,#REF!,22,0))</f>
        <v>#REF!</v>
      </c>
      <c r="E1162" s="22" t="e">
        <f>IF(B1162="","",VLOOKUP(B1162,Consultas_públicas!$A$376:$G$3879,7,0))</f>
        <v>#N/A</v>
      </c>
      <c r="F1162" s="20" t="s">
        <v>2683</v>
      </c>
      <c r="G1162" s="21">
        <v>43613</v>
      </c>
      <c r="H1162" s="14" t="str">
        <f>IFERROR(IF(VLOOKUP(B1162,'Oficios_-_pend_criticas'!$C$4:$D$4739,2,0)="","","X"),"")</f>
        <v/>
      </c>
      <c r="I1162" s="12"/>
      <c r="J1162" s="13"/>
      <c r="K1162" s="10"/>
      <c r="L1162" s="12" t="str">
        <f>IFERROR(VLOOKUP(B1162,Retorno_da_RFB!$D$3:$I$6388,5,0),"")</f>
        <v>089</v>
      </c>
      <c r="M1162" s="13">
        <f>IFERROR(VLOOKUP(B1162,Retorno_da_RFB!$D$3:$I$6388,6,0),"")</f>
        <v>43621</v>
      </c>
      <c r="N1162" s="10" t="str">
        <f>IFERROR(VLOOKUP(B1162,Retorno_da_RFB!$D$3:$I$6388,3,0),"")</f>
        <v>8477.90.00</v>
      </c>
      <c r="O1162" s="10" t="str">
        <f>IFERROR(VLOOKUP(B1162,Retorno_da_RFB!$D$3:$I$6388,4,0),"")</f>
        <v>Tirantes cromados de diâmetros entre 50 e 360mm e comprimentos que variam de 1.500 a 8.000mm utilizados em máquinas para processamento de plástico.</v>
      </c>
      <c r="P1162" s="12" t="str">
        <f>IFERROR(IF(N1162="","",IF(VLOOKUP(LEFT(N1162,10),'Universo_BK-BIT'!$A$5:$E$10005,2,0)="","X",VLOOKUP(LEFT(N1162,10),'Universo_BK-BIT'!$A$5:$E$10005,2,0))),"X")</f>
        <v>BK</v>
      </c>
      <c r="Q1162" s="12">
        <f>IFERROR(IF(P1162="X","",VLOOKUP(LEFT(N1162,10),'Universo_BK-BIT'!$A$5:$E$10005,3,0)),"")</f>
        <v>14</v>
      </c>
      <c r="R1162" s="14" t="e">
        <f t="shared" si="55"/>
        <v>#REF!</v>
      </c>
      <c r="S1162" s="14" t="e">
        <f t="shared" si="56"/>
        <v>#N/A</v>
      </c>
      <c r="T1162" s="14"/>
      <c r="U1162" s="14" t="str">
        <f ca="1">IFERROR(IF(P1162="X",IF(VLOOKUP(B1162,'Oficios_-_pend_criticas'!$C$3:$J$4739,5,0)="","",IF(VLOOKUP(B1162,'Oficios_-_pend_criticas'!$C$3:$J$4739,7,0)="",IF(TODAY()&gt;VLOOKUP(B1162,'Oficios_-_pend_criticas'!$C$3:$J$4739,5,0),"X",""),IF(VLOOKUP(B1162,'Oficios_-_pend_criticas'!$C$3:$J$4739,7,0)&gt;VLOOKUP(B1162,'Oficios_-_pend_criticas'!$C$3:$J$4739,5,0),"X",""))),""),"")</f>
        <v/>
      </c>
      <c r="V1162" s="14" t="str">
        <f ca="1">IFERROR(IF(Q1162=0,IF(VLOOKUP(B1162,'Oficios_-_pend_criticas'!$C$3:$J$4739,5,0)="","",IF(VLOOKUP(B1162,'Oficios_-_pend_criticas'!$C$3:$J$4739,7,0)="",IF(TODAY()&gt;VLOOKUP(B1162,'Oficios_-_pend_criticas'!$C$3:$J$4739,5,0),"X",""),IF(VLOOKUP(B1162,'Oficios_-_pend_criticas'!$C$3:$J$4739,7,0)&gt;VLOOKUP(B1162,'Oficios_-_pend_criticas'!$C$3:$J$4739,5,0),"X",""))),""),"")</f>
        <v/>
      </c>
      <c r="W1162" s="14" t="str">
        <f ca="1">IFERROR(IF(P1162&lt;&gt;"X",IF(Q1162&gt;0,IF(VLOOKUP(B1162,'Oficios_-_pend_criticas'!$C$4:$J$4739,5,0)="","",IF(VLOOKUP(B1162,'Oficios_-_pend_criticas'!$C$4:$J$4739,7,0)="",IF(TODAY()&gt;VLOOKUP(B1162,'Oficios_-_pend_criticas'!$C$4:$J$4739,5,0),"X",""),IF(VLOOKUP(B1162,'Oficios_-_pend_criticas'!$C$4:$J$4739,7,0)&gt;VLOOKUP(B1162,'Oficios_-_pend_criticas'!$C$4:$J$4739,5,0),"X",""))),""),""),"")</f>
        <v/>
      </c>
    </row>
    <row r="1163" spans="1:23" ht="38.25" hidden="1" customHeight="1" x14ac:dyDescent="0.25">
      <c r="A1163" s="9" t="str">
        <f t="shared" si="54"/>
        <v/>
      </c>
      <c r="B1163" s="24" t="s">
        <v>2746</v>
      </c>
      <c r="C1163" s="22" t="e">
        <f>IF(B1163="","",VLOOKUP(B1163,#REF!,6,0))</f>
        <v>#REF!</v>
      </c>
      <c r="D1163" s="20" t="e">
        <f>IF(B1163="","",VLOOKUP(B1163,#REF!,22,0))</f>
        <v>#REF!</v>
      </c>
      <c r="E1163" s="22" t="e">
        <f>IF(B1163="","",VLOOKUP(B1163,Consultas_públicas!$A$376:$G$3879,7,0))</f>
        <v>#N/A</v>
      </c>
      <c r="F1163" s="20" t="s">
        <v>2683</v>
      </c>
      <c r="G1163" s="21">
        <v>43613</v>
      </c>
      <c r="H1163" s="14" t="str">
        <f>IFERROR(IF(VLOOKUP(B1163,'Oficios_-_pend_criticas'!$C$4:$D$4739,2,0)="","","X"),"")</f>
        <v/>
      </c>
      <c r="I1163" s="12"/>
      <c r="J1163" s="13"/>
      <c r="K1163" s="10"/>
      <c r="L1163" s="12" t="str">
        <f>IFERROR(VLOOKUP(B1163,Retorno_da_RFB!$D$3:$I$6388,5,0),"")</f>
        <v>089</v>
      </c>
      <c r="M1163" s="13">
        <f>IFERROR(VLOOKUP(B1163,Retorno_da_RFB!$D$3:$I$6388,6,0),"")</f>
        <v>43621</v>
      </c>
      <c r="N1163" s="10" t="str">
        <f>IFERROR(VLOOKUP(B1163,Retorno_da_RFB!$D$3:$I$6388,3,0),"")</f>
        <v>8457.30.10</v>
      </c>
      <c r="O1163" s="10" t="str">
        <f>IFERROR(VLOOKUP(B1163,Retorno_da_RFB!$D$3:$I$6388,4,0),"")</f>
        <v>Máquinas de estação múltiplas de usinagem simultânea tipo “transfer”, com comando numérico computadorizado (CNC), com software customizado de gerenciamento do processo, diagnóstico interativo da máquina; dotadas de 8 unidades programadas e controladas pelo CNC, com capacidade de operar com 1 ou 2fusos, com regulagem automática de tenção da correia dentada de transmissão; sendo 8 unidades de furação em posição fixa, possuem torre indexável de 8 estações com tecnologia "direct drive" integrado, com tempo de indexação de 1 a 3s, precisão de indexação menos de 0,01mm, sendo que possui montado em cada estação um conjunto fixação, dotado de painel elétrico e a capacidade de produzir 1 peça a cada 26s.</v>
      </c>
      <c r="P1163" s="12" t="str">
        <f>IFERROR(IF(N1163="","",IF(VLOOKUP(LEFT(N1163,10),'Universo_BK-BIT'!$A$5:$E$10005,2,0)="","X",VLOOKUP(LEFT(N1163,10),'Universo_BK-BIT'!$A$5:$E$10005,2,0))),"X")</f>
        <v>BK</v>
      </c>
      <c r="Q1163" s="12">
        <f>IFERROR(IF(P1163="X","",VLOOKUP(LEFT(N1163,10),'Universo_BK-BIT'!$A$5:$E$10005,3,0)),"")</f>
        <v>14</v>
      </c>
      <c r="R1163" s="14" t="e">
        <f t="shared" si="55"/>
        <v>#REF!</v>
      </c>
      <c r="S1163" s="14" t="e">
        <f t="shared" si="56"/>
        <v>#N/A</v>
      </c>
      <c r="T1163" s="14"/>
      <c r="U1163" s="14" t="str">
        <f ca="1">IFERROR(IF(P1163="X",IF(VLOOKUP(B1163,'Oficios_-_pend_criticas'!$C$3:$J$4739,5,0)="","",IF(VLOOKUP(B1163,'Oficios_-_pend_criticas'!$C$3:$J$4739,7,0)="",IF(TODAY()&gt;VLOOKUP(B1163,'Oficios_-_pend_criticas'!$C$3:$J$4739,5,0),"X",""),IF(VLOOKUP(B1163,'Oficios_-_pend_criticas'!$C$3:$J$4739,7,0)&gt;VLOOKUP(B1163,'Oficios_-_pend_criticas'!$C$3:$J$4739,5,0),"X",""))),""),"")</f>
        <v/>
      </c>
      <c r="V1163" s="14" t="str">
        <f ca="1">IFERROR(IF(Q1163=0,IF(VLOOKUP(B1163,'Oficios_-_pend_criticas'!$C$3:$J$4739,5,0)="","",IF(VLOOKUP(B1163,'Oficios_-_pend_criticas'!$C$3:$J$4739,7,0)="",IF(TODAY()&gt;VLOOKUP(B1163,'Oficios_-_pend_criticas'!$C$3:$J$4739,5,0),"X",""),IF(VLOOKUP(B1163,'Oficios_-_pend_criticas'!$C$3:$J$4739,7,0)&gt;VLOOKUP(B1163,'Oficios_-_pend_criticas'!$C$3:$J$4739,5,0),"X",""))),""),"")</f>
        <v/>
      </c>
      <c r="W1163" s="14" t="str">
        <f ca="1">IFERROR(IF(P1163&lt;&gt;"X",IF(Q1163&gt;0,IF(VLOOKUP(B1163,'Oficios_-_pend_criticas'!$C$4:$J$4739,5,0)="","",IF(VLOOKUP(B1163,'Oficios_-_pend_criticas'!$C$4:$J$4739,7,0)="",IF(TODAY()&gt;VLOOKUP(B1163,'Oficios_-_pend_criticas'!$C$4:$J$4739,5,0),"X",""),IF(VLOOKUP(B1163,'Oficios_-_pend_criticas'!$C$4:$J$4739,7,0)&gt;VLOOKUP(B1163,'Oficios_-_pend_criticas'!$C$4:$J$4739,5,0),"X",""))),""),""),"")</f>
        <v/>
      </c>
    </row>
    <row r="1164" spans="1:23" ht="38.25" hidden="1" customHeight="1" x14ac:dyDescent="0.25">
      <c r="A1164" s="9" t="str">
        <f t="shared" si="54"/>
        <v/>
      </c>
      <c r="B1164" s="24" t="s">
        <v>2748</v>
      </c>
      <c r="C1164" s="22" t="e">
        <f>IF(B1164="","",VLOOKUP(B1164,#REF!,6,0))</f>
        <v>#REF!</v>
      </c>
      <c r="D1164" s="20" t="e">
        <f>IF(B1164="","",VLOOKUP(B1164,#REF!,22,0))</f>
        <v>#REF!</v>
      </c>
      <c r="E1164" s="22" t="e">
        <f>IF(B1164="","",VLOOKUP(B1164,Consultas_públicas!$A$376:$G$3879,7,0))</f>
        <v>#N/A</v>
      </c>
      <c r="F1164" s="20" t="s">
        <v>2683</v>
      </c>
      <c r="G1164" s="21">
        <v>43613</v>
      </c>
      <c r="H1164" s="14" t="str">
        <f>IFERROR(IF(VLOOKUP(B1164,'Oficios_-_pend_criticas'!$C$4:$D$4739,2,0)="","","X"),"")</f>
        <v/>
      </c>
      <c r="I1164" s="12"/>
      <c r="J1164" s="13"/>
      <c r="K1164" s="10"/>
      <c r="L1164" s="12" t="str">
        <f>IFERROR(VLOOKUP(B1164,Retorno_da_RFB!$D$3:$I$6388,5,0),"")</f>
        <v>089</v>
      </c>
      <c r="M1164" s="13">
        <f>IFERROR(VLOOKUP(B1164,Retorno_da_RFB!$D$3:$I$6388,6,0),"")</f>
        <v>43621</v>
      </c>
      <c r="N1164" s="10" t="str">
        <f>IFERROR(VLOOKUP(B1164,Retorno_da_RFB!$D$3:$I$6388,3,0),"")</f>
        <v>8455.90.00</v>
      </c>
      <c r="O1164" s="10" t="str">
        <f>IFERROR(VLOOKUP(B1164,Retorno_da_RFB!$D$3:$I$6388,4,0),"")</f>
        <v>Camisas de liga de cobre especial para cilindros de laminação de máquinas de fundição contínua; com diâmetro interno de 715 a 745mm; com diâmetro externo de 565 a 575mm; com comprimento de 1.605 a 1.615mm; para produção de bobinas de alumínio de 4 a 10mm de espessura.</v>
      </c>
      <c r="P1164" s="12" t="str">
        <f>IFERROR(IF(N1164="","",IF(VLOOKUP(LEFT(N1164,10),'Universo_BK-BIT'!$A$5:$E$10005,2,0)="","X",VLOOKUP(LEFT(N1164,10),'Universo_BK-BIT'!$A$5:$E$10005,2,0))),"X")</f>
        <v>BK</v>
      </c>
      <c r="Q1164" s="12">
        <f>IFERROR(IF(P1164="X","",VLOOKUP(LEFT(N1164,10),'Universo_BK-BIT'!$A$5:$E$10005,3,0)),"")</f>
        <v>14</v>
      </c>
      <c r="R1164" s="14" t="e">
        <f t="shared" si="55"/>
        <v>#REF!</v>
      </c>
      <c r="S1164" s="14" t="e">
        <f t="shared" si="56"/>
        <v>#N/A</v>
      </c>
      <c r="T1164" s="14"/>
      <c r="U1164" s="14" t="str">
        <f ca="1">IFERROR(IF(P1164="X",IF(VLOOKUP(B1164,'Oficios_-_pend_criticas'!$C$3:$J$4739,5,0)="","",IF(VLOOKUP(B1164,'Oficios_-_pend_criticas'!$C$3:$J$4739,7,0)="",IF(TODAY()&gt;VLOOKUP(B1164,'Oficios_-_pend_criticas'!$C$3:$J$4739,5,0),"X",""),IF(VLOOKUP(B1164,'Oficios_-_pend_criticas'!$C$3:$J$4739,7,0)&gt;VLOOKUP(B1164,'Oficios_-_pend_criticas'!$C$3:$J$4739,5,0),"X",""))),""),"")</f>
        <v/>
      </c>
      <c r="V1164" s="14" t="str">
        <f ca="1">IFERROR(IF(Q1164=0,IF(VLOOKUP(B1164,'Oficios_-_pend_criticas'!$C$3:$J$4739,5,0)="","",IF(VLOOKUP(B1164,'Oficios_-_pend_criticas'!$C$3:$J$4739,7,0)="",IF(TODAY()&gt;VLOOKUP(B1164,'Oficios_-_pend_criticas'!$C$3:$J$4739,5,0),"X",""),IF(VLOOKUP(B1164,'Oficios_-_pend_criticas'!$C$3:$J$4739,7,0)&gt;VLOOKUP(B1164,'Oficios_-_pend_criticas'!$C$3:$J$4739,5,0),"X",""))),""),"")</f>
        <v/>
      </c>
      <c r="W1164" s="14" t="str">
        <f ca="1">IFERROR(IF(P1164&lt;&gt;"X",IF(Q1164&gt;0,IF(VLOOKUP(B1164,'Oficios_-_pend_criticas'!$C$4:$J$4739,5,0)="","",IF(VLOOKUP(B1164,'Oficios_-_pend_criticas'!$C$4:$J$4739,7,0)="",IF(TODAY()&gt;VLOOKUP(B1164,'Oficios_-_pend_criticas'!$C$4:$J$4739,5,0),"X",""),IF(VLOOKUP(B1164,'Oficios_-_pend_criticas'!$C$4:$J$4739,7,0)&gt;VLOOKUP(B1164,'Oficios_-_pend_criticas'!$C$4:$J$4739,5,0),"X",""))),""),""),"")</f>
        <v/>
      </c>
    </row>
    <row r="1165" spans="1:23" ht="38.25" hidden="1" customHeight="1" x14ac:dyDescent="0.25">
      <c r="A1165" s="9" t="str">
        <f t="shared" si="54"/>
        <v/>
      </c>
      <c r="B1165" s="24" t="s">
        <v>2751</v>
      </c>
      <c r="C1165" s="22" t="e">
        <f>IF(B1165="","",VLOOKUP(B1165,#REF!,6,0))</f>
        <v>#REF!</v>
      </c>
      <c r="D1165" s="20" t="e">
        <f>IF(B1165="","",VLOOKUP(B1165,#REF!,22,0))</f>
        <v>#REF!</v>
      </c>
      <c r="E1165" s="22" t="e">
        <f>IF(B1165="","",VLOOKUP(B1165,Consultas_públicas!$A$376:$G$3879,7,0))</f>
        <v>#N/A</v>
      </c>
      <c r="F1165" s="20" t="s">
        <v>2683</v>
      </c>
      <c r="G1165" s="21">
        <v>43613</v>
      </c>
      <c r="H1165" s="14" t="str">
        <f>IFERROR(IF(VLOOKUP(B1165,'Oficios_-_pend_criticas'!$C$4:$D$4739,2,0)="","","X"),"")</f>
        <v/>
      </c>
      <c r="I1165" s="12"/>
      <c r="J1165" s="13"/>
      <c r="K1165" s="10"/>
      <c r="L1165" s="12" t="str">
        <f>IFERROR(VLOOKUP(B1165,Retorno_da_RFB!$D$3:$I$6388,5,0),"")</f>
        <v>089</v>
      </c>
      <c r="M1165" s="13">
        <f>IFERROR(VLOOKUP(B1165,Retorno_da_RFB!$D$3:$I$6388,6,0),"")</f>
        <v>43621</v>
      </c>
      <c r="N1165" s="10" t="str">
        <f>IFERROR(VLOOKUP(B1165,Retorno_da_RFB!$D$3:$I$6388,3,0),"")</f>
        <v>8458.91.00</v>
      </c>
      <c r="O1165" s="10" t="str">
        <f>IFERROR(VLOOKUP(B1165,Retorno_da_RFB!$D$3:$I$6388,4,0),"")</f>
        <v>Centros de torneamento vertical para peças metálicas, de comando numérico computadorizado (CNC), para operações de torneamento e retifica, diâmetro padrão máximo da placa de até 160mm, comprimento máximo da peça de 400mm; contra ponta hidráulico; luneta autocentrante; curso no eixo x igual ou inferior a 340mm, curso no eixo z igual ou inferior a 625mm, avanço rápido nos eixos x e z de 30m/min, dotados de base fabricada em material altamente estabilizado termicamente e de propriedade antivibratória, equipado com 1 torre tipo disco de 12 posições, 1 unidade de retificação, unidade de dressamento, unidade hidráulica; unidade de resfriamento; 1 esteira de transporte de peças; transportador de cavacos; exaustor de nevoas e unidade de refrigeração.</v>
      </c>
      <c r="P1165" s="12" t="str">
        <f>IFERROR(IF(N1165="","",IF(VLOOKUP(LEFT(N1165,10),'Universo_BK-BIT'!$A$5:$E$10005,2,0)="","X",VLOOKUP(LEFT(N1165,10),'Universo_BK-BIT'!$A$5:$E$10005,2,0))),"X")</f>
        <v>BK</v>
      </c>
      <c r="Q1165" s="12">
        <f>IFERROR(IF(P1165="X","",VLOOKUP(LEFT(N1165,10),'Universo_BK-BIT'!$A$5:$E$10005,3,0)),"")</f>
        <v>14</v>
      </c>
      <c r="R1165" s="14" t="e">
        <f t="shared" si="55"/>
        <v>#REF!</v>
      </c>
      <c r="S1165" s="14" t="e">
        <f t="shared" si="56"/>
        <v>#N/A</v>
      </c>
      <c r="T1165" s="14"/>
      <c r="U1165" s="14" t="str">
        <f ca="1">IFERROR(IF(P1165="X",IF(VLOOKUP(B1165,'Oficios_-_pend_criticas'!$C$3:$J$4739,5,0)="","",IF(VLOOKUP(B1165,'Oficios_-_pend_criticas'!$C$3:$J$4739,7,0)="",IF(TODAY()&gt;VLOOKUP(B1165,'Oficios_-_pend_criticas'!$C$3:$J$4739,5,0),"X",""),IF(VLOOKUP(B1165,'Oficios_-_pend_criticas'!$C$3:$J$4739,7,0)&gt;VLOOKUP(B1165,'Oficios_-_pend_criticas'!$C$3:$J$4739,5,0),"X",""))),""),"")</f>
        <v/>
      </c>
      <c r="V1165" s="14" t="str">
        <f ca="1">IFERROR(IF(Q1165=0,IF(VLOOKUP(B1165,'Oficios_-_pend_criticas'!$C$3:$J$4739,5,0)="","",IF(VLOOKUP(B1165,'Oficios_-_pend_criticas'!$C$3:$J$4739,7,0)="",IF(TODAY()&gt;VLOOKUP(B1165,'Oficios_-_pend_criticas'!$C$3:$J$4739,5,0),"X",""),IF(VLOOKUP(B1165,'Oficios_-_pend_criticas'!$C$3:$J$4739,7,0)&gt;VLOOKUP(B1165,'Oficios_-_pend_criticas'!$C$3:$J$4739,5,0),"X",""))),""),"")</f>
        <v/>
      </c>
      <c r="W1165" s="14" t="str">
        <f ca="1">IFERROR(IF(P1165&lt;&gt;"X",IF(Q1165&gt;0,IF(VLOOKUP(B1165,'Oficios_-_pend_criticas'!$C$4:$J$4739,5,0)="","",IF(VLOOKUP(B1165,'Oficios_-_pend_criticas'!$C$4:$J$4739,7,0)="",IF(TODAY()&gt;VLOOKUP(B1165,'Oficios_-_pend_criticas'!$C$4:$J$4739,5,0),"X",""),IF(VLOOKUP(B1165,'Oficios_-_pend_criticas'!$C$4:$J$4739,7,0)&gt;VLOOKUP(B1165,'Oficios_-_pend_criticas'!$C$4:$J$4739,5,0),"X",""))),""),""),"")</f>
        <v/>
      </c>
    </row>
    <row r="1166" spans="1:23" ht="38.25" hidden="1" customHeight="1" x14ac:dyDescent="0.25">
      <c r="A1166" s="9" t="str">
        <f t="shared" si="54"/>
        <v/>
      </c>
      <c r="B1166" s="24" t="s">
        <v>2753</v>
      </c>
      <c r="C1166" s="22" t="e">
        <f>IF(B1166="","",VLOOKUP(B1166,#REF!,6,0))</f>
        <v>#REF!</v>
      </c>
      <c r="D1166" s="20" t="e">
        <f>IF(B1166="","",VLOOKUP(B1166,#REF!,22,0))</f>
        <v>#REF!</v>
      </c>
      <c r="E1166" s="22" t="e">
        <f>IF(B1166="","",VLOOKUP(B1166,Consultas_públicas!$A$376:$G$3879,7,0))</f>
        <v>#N/A</v>
      </c>
      <c r="F1166" s="20" t="s">
        <v>2683</v>
      </c>
      <c r="G1166" s="21">
        <v>43613</v>
      </c>
      <c r="H1166" s="14" t="str">
        <f>IFERROR(IF(VLOOKUP(B1166,'Oficios_-_pend_criticas'!$C$4:$D$4739,2,0)="","","X"),"")</f>
        <v/>
      </c>
      <c r="I1166" s="12"/>
      <c r="J1166" s="13"/>
      <c r="K1166" s="10"/>
      <c r="L1166" s="12" t="str">
        <f>IFERROR(VLOOKUP(B1166,Retorno_da_RFB!$D$3:$I$6388,5,0),"")</f>
        <v>089</v>
      </c>
      <c r="M1166" s="13">
        <f>IFERROR(VLOOKUP(B1166,Retorno_da_RFB!$D$3:$I$6388,6,0),"")</f>
        <v>43621</v>
      </c>
      <c r="N1166" s="10" t="str">
        <f>IFERROR(VLOOKUP(B1166,Retorno_da_RFB!$D$3:$I$6388,3,0),"")</f>
        <v>8514.10.10</v>
      </c>
      <c r="O1166" s="10" t="str">
        <f>IFERROR(VLOOKUP(B1166,Retorno_da_RFB!$D$3:$I$6388,4,0),"")</f>
        <v>Fornos elétricos industriais a resistência por aquecimento indireto para sinterização em processo “metal injection moulding”; operam sob atmosfera neutra ou redutora gerada a base de nitrogênio, hidrogênio ou híbrida; realiza ciclos térmicos associados as ligas metálicas para processar pós metálicos CATAMOLD/Catalítico (DIN 6784) em aços carbono, aços baixa liga, aços alta liga e ligas especiais; sinteriza o material sem as partículas de polímero, transforma o material em liga metálica, com densidade superior a 7,50g/cm3, com massa individual de peças compreendida entre 0,001 e 0,5kg; temperatura de trabalho na faixa de 1.120 a 1.400°C, temperatura máxima de 1.450°C (1.650°C opcional), taxa de aquecimento até os 1.000°C de 5K/min, potência de aquecimento instalada de 3 x 40kW; aquecedores em molibdênio, gás utilizado no processo pode ser nitrogênio e hidrogênio em qualquer proporção (alternativamente o argônio), dimensões da câmara de carga de 600mm de altura x 565mm de diâmetro, três termopares de WO-RE com purga, ciclo standard com carga e descarga de 12 a 24horas, arrefecimento à água, consumo do gás de processo de 10 a 12Nm3/hora; isolamento térmico em Al2O3; estrutura do forno soldada à prova de gás, isolação térmica de materiais especiais, aquecimento elétrico por aquecedores de molibdênio; conexões elétricas à prova de gás e refrigeradas a água; corpo do forno flangeado na porta deslizante intermediária que separa câmara do forno da câmara de carga; atende pré-requisitos de processo de materiais obtidos por injeção metálica com porta deslizante intermediaria motorizada e controlada pelo painel de interruptores, câmara de carga refrigerada à água com porta de fechamento mecânico; unidade de controle para ajuste de temperaturas, sequência mecânica e as funções da porta, CLP para controle do aquecimento; sistema rotacional hidráulico para distribuição homogênea de temperatura no interior da câmara (semelhante a forno de sistema continuo para correta homogeneização da temperatura para o processo); medidores de vazão; temporizador de tempos de purga; sonda lambda nos gases de escape  para garantir a condição de atmosfera própria para cada matéria-prima de “metal injection moulding”; acessórios: isolamento térmico para até 1650ºC; sistema de resfriamento rápido (faixa de resfriamento de 5K/s), interface dos fluxômetros de 4 a 20m/A ligados ao sistema TPC (Total Process Control), controlador de fluxo de massa para três gases de processo; atende normas DIN e VDE.</v>
      </c>
      <c r="P1166" s="12" t="str">
        <f>IFERROR(IF(N1166="","",IF(VLOOKUP(LEFT(N1166,10),'Universo_BK-BIT'!$A$5:$E$10005,2,0)="","X",VLOOKUP(LEFT(N1166,10),'Universo_BK-BIT'!$A$5:$E$10005,2,0))),"X")</f>
        <v>BK</v>
      </c>
      <c r="Q1166" s="12">
        <f>IFERROR(IF(P1166="X","",VLOOKUP(LEFT(N1166,10),'Universo_BK-BIT'!$A$5:$E$10005,3,0)),"")</f>
        <v>14</v>
      </c>
      <c r="R1166" s="14" t="e">
        <f t="shared" si="55"/>
        <v>#REF!</v>
      </c>
      <c r="S1166" s="14" t="e">
        <f t="shared" si="56"/>
        <v>#N/A</v>
      </c>
      <c r="T1166" s="14"/>
      <c r="U1166" s="14" t="str">
        <f ca="1">IFERROR(IF(P1166="X",IF(VLOOKUP(B1166,'Oficios_-_pend_criticas'!$C$3:$J$4739,5,0)="","",IF(VLOOKUP(B1166,'Oficios_-_pend_criticas'!$C$3:$J$4739,7,0)="",IF(TODAY()&gt;VLOOKUP(B1166,'Oficios_-_pend_criticas'!$C$3:$J$4739,5,0),"X",""),IF(VLOOKUP(B1166,'Oficios_-_pend_criticas'!$C$3:$J$4739,7,0)&gt;VLOOKUP(B1166,'Oficios_-_pend_criticas'!$C$3:$J$4739,5,0),"X",""))),""),"")</f>
        <v/>
      </c>
      <c r="V1166" s="14" t="str">
        <f ca="1">IFERROR(IF(Q1166=0,IF(VLOOKUP(B1166,'Oficios_-_pend_criticas'!$C$3:$J$4739,5,0)="","",IF(VLOOKUP(B1166,'Oficios_-_pend_criticas'!$C$3:$J$4739,7,0)="",IF(TODAY()&gt;VLOOKUP(B1166,'Oficios_-_pend_criticas'!$C$3:$J$4739,5,0),"X",""),IF(VLOOKUP(B1166,'Oficios_-_pend_criticas'!$C$3:$J$4739,7,0)&gt;VLOOKUP(B1166,'Oficios_-_pend_criticas'!$C$3:$J$4739,5,0),"X",""))),""),"")</f>
        <v/>
      </c>
      <c r="W1166" s="14" t="str">
        <f ca="1">IFERROR(IF(P1166&lt;&gt;"X",IF(Q1166&gt;0,IF(VLOOKUP(B1166,'Oficios_-_pend_criticas'!$C$4:$J$4739,5,0)="","",IF(VLOOKUP(B1166,'Oficios_-_pend_criticas'!$C$4:$J$4739,7,0)="",IF(TODAY()&gt;VLOOKUP(B1166,'Oficios_-_pend_criticas'!$C$4:$J$4739,5,0),"X",""),IF(VLOOKUP(B1166,'Oficios_-_pend_criticas'!$C$4:$J$4739,7,0)&gt;VLOOKUP(B1166,'Oficios_-_pend_criticas'!$C$4:$J$4739,5,0),"X",""))),""),""),"")</f>
        <v/>
      </c>
    </row>
    <row r="1167" spans="1:23" ht="38.25" hidden="1" customHeight="1" x14ac:dyDescent="0.25">
      <c r="A1167" s="9" t="str">
        <f t="shared" si="54"/>
        <v/>
      </c>
      <c r="B1167" s="24" t="s">
        <v>2755</v>
      </c>
      <c r="C1167" s="22" t="e">
        <f>IF(B1167="","",VLOOKUP(B1167,#REF!,6,0))</f>
        <v>#REF!</v>
      </c>
      <c r="D1167" s="20" t="e">
        <f>IF(B1167="","",VLOOKUP(B1167,#REF!,22,0))</f>
        <v>#REF!</v>
      </c>
      <c r="E1167" s="22" t="e">
        <f>IF(B1167="","",VLOOKUP(B1167,Consultas_públicas!$A$376:$G$3879,7,0))</f>
        <v>#N/A</v>
      </c>
      <c r="F1167" s="20" t="s">
        <v>2683</v>
      </c>
      <c r="G1167" s="21">
        <v>43613</v>
      </c>
      <c r="H1167" s="14" t="str">
        <f>IFERROR(IF(VLOOKUP(B1167,'Oficios_-_pend_criticas'!$C$4:$D$4739,2,0)="","","X"),"")</f>
        <v/>
      </c>
      <c r="I1167" s="12"/>
      <c r="J1167" s="13"/>
      <c r="K1167" s="10"/>
      <c r="L1167" s="12" t="str">
        <f>IFERROR(VLOOKUP(B1167,Retorno_da_RFB!$D$3:$I$6388,5,0),"")</f>
        <v>089</v>
      </c>
      <c r="M1167" s="13">
        <f>IFERROR(VLOOKUP(B1167,Retorno_da_RFB!$D$3:$I$6388,6,0),"")</f>
        <v>43621</v>
      </c>
      <c r="N1167" s="10" t="str">
        <f>IFERROR(VLOOKUP(B1167,Retorno_da_RFB!$D$3:$I$6388,3,0),"")</f>
        <v>8429.51.99</v>
      </c>
      <c r="O1167" s="10" t="str">
        <f>IFERROR(VLOOKUP(B1167,Retorno_da_RFB!$D$3:$I$6388,4,0),"")</f>
        <v>Pás carregadeiras autopropulsadas sobre rodas, articuladas, com capacidade da caçamba igual ou superior a 4m³, equipadas com motor diesel de potência igual ou superior a 235kW, transmissão “power shift”, cabine ou capota de segurança com certificação ROPS/FOPS, carga de tombamento de 23.400kg e de peso operacional total de 28.500kg.</v>
      </c>
      <c r="P1167" s="12" t="str">
        <f>IFERROR(IF(N1167="","",IF(VLOOKUP(LEFT(N1167,10),'Universo_BK-BIT'!$A$5:$E$10005,2,0)="","X",VLOOKUP(LEFT(N1167,10),'Universo_BK-BIT'!$A$5:$E$10005,2,0))),"X")</f>
        <v>BK</v>
      </c>
      <c r="Q1167" s="12">
        <f>IFERROR(IF(P1167="X","",VLOOKUP(LEFT(N1167,10),'Universo_BK-BIT'!$A$5:$E$10005,3,0)),"")</f>
        <v>14</v>
      </c>
      <c r="R1167" s="14" t="e">
        <f t="shared" si="55"/>
        <v>#REF!</v>
      </c>
      <c r="S1167" s="14" t="e">
        <f t="shared" si="56"/>
        <v>#N/A</v>
      </c>
      <c r="T1167" s="14"/>
      <c r="U1167" s="14" t="str">
        <f ca="1">IFERROR(IF(P1167="X",IF(VLOOKUP(B1167,'Oficios_-_pend_criticas'!$C$3:$J$4739,5,0)="","",IF(VLOOKUP(B1167,'Oficios_-_pend_criticas'!$C$3:$J$4739,7,0)="",IF(TODAY()&gt;VLOOKUP(B1167,'Oficios_-_pend_criticas'!$C$3:$J$4739,5,0),"X",""),IF(VLOOKUP(B1167,'Oficios_-_pend_criticas'!$C$3:$J$4739,7,0)&gt;VLOOKUP(B1167,'Oficios_-_pend_criticas'!$C$3:$J$4739,5,0),"X",""))),""),"")</f>
        <v/>
      </c>
      <c r="V1167" s="14" t="str">
        <f ca="1">IFERROR(IF(Q1167=0,IF(VLOOKUP(B1167,'Oficios_-_pend_criticas'!$C$3:$J$4739,5,0)="","",IF(VLOOKUP(B1167,'Oficios_-_pend_criticas'!$C$3:$J$4739,7,0)="",IF(TODAY()&gt;VLOOKUP(B1167,'Oficios_-_pend_criticas'!$C$3:$J$4739,5,0),"X",""),IF(VLOOKUP(B1167,'Oficios_-_pend_criticas'!$C$3:$J$4739,7,0)&gt;VLOOKUP(B1167,'Oficios_-_pend_criticas'!$C$3:$J$4739,5,0),"X",""))),""),"")</f>
        <v/>
      </c>
      <c r="W1167" s="14" t="str">
        <f ca="1">IFERROR(IF(P1167&lt;&gt;"X",IF(Q1167&gt;0,IF(VLOOKUP(B1167,'Oficios_-_pend_criticas'!$C$4:$J$4739,5,0)="","",IF(VLOOKUP(B1167,'Oficios_-_pend_criticas'!$C$4:$J$4739,7,0)="",IF(TODAY()&gt;VLOOKUP(B1167,'Oficios_-_pend_criticas'!$C$4:$J$4739,5,0),"X",""),IF(VLOOKUP(B1167,'Oficios_-_pend_criticas'!$C$4:$J$4739,7,0)&gt;VLOOKUP(B1167,'Oficios_-_pend_criticas'!$C$4:$J$4739,5,0),"X",""))),""),""),"")</f>
        <v/>
      </c>
    </row>
    <row r="1168" spans="1:23" ht="38.25" hidden="1" customHeight="1" x14ac:dyDescent="0.25">
      <c r="A1168" s="9" t="str">
        <f t="shared" si="54"/>
        <v/>
      </c>
      <c r="B1168" s="24" t="s">
        <v>2757</v>
      </c>
      <c r="C1168" s="22" t="e">
        <f>IF(B1168="","",VLOOKUP(B1168,#REF!,6,0))</f>
        <v>#REF!</v>
      </c>
      <c r="D1168" s="20" t="e">
        <f>IF(B1168="","",VLOOKUP(B1168,#REF!,22,0))</f>
        <v>#REF!</v>
      </c>
      <c r="E1168" s="22" t="e">
        <f>IF(B1168="","",VLOOKUP(B1168,Consultas_públicas!$A$376:$G$3879,7,0))</f>
        <v>#N/A</v>
      </c>
      <c r="F1168" s="20" t="s">
        <v>2683</v>
      </c>
      <c r="G1168" s="21">
        <v>43613</v>
      </c>
      <c r="H1168" s="14" t="str">
        <f>IFERROR(IF(VLOOKUP(B1168,'Oficios_-_pend_criticas'!$C$4:$D$4739,2,0)="","","X"),"")</f>
        <v/>
      </c>
      <c r="I1168" s="12"/>
      <c r="J1168" s="13"/>
      <c r="K1168" s="10"/>
      <c r="L1168" s="12" t="str">
        <f>IFERROR(VLOOKUP(B1168,Retorno_da_RFB!$D$3:$I$6388,5,0),"")</f>
        <v>089</v>
      </c>
      <c r="M1168" s="13">
        <f>IFERROR(VLOOKUP(B1168,Retorno_da_RFB!$D$3:$I$6388,6,0),"")</f>
        <v>43621</v>
      </c>
      <c r="N1168" s="10" t="str">
        <f>IFERROR(VLOOKUP(B1168,Retorno_da_RFB!$D$3:$I$6388,3,0),"")</f>
        <v>8443.39.10</v>
      </c>
      <c r="O1168" s="10" t="str">
        <f>IFERROR(VLOOKUP(B1168,Retorno_da_RFB!$D$3:$I$6388,4,0),"")</f>
        <v>Máquinas de impressão por jato de tinta, para uso industrial, com cabeças de impressão de tecnologia piezoelétrica “drop on demand” com gotas de 5 a 12picolitros, para uma a seis cores, resolução máxima de 600dpi, velocidade máxima de impressão entre 48 e 150m/min, largura máxima de impressão de 540mm, dotada de unidade de controle e processamento de imagem, dispositivo de resfriamento e inversor de papel.</v>
      </c>
      <c r="P1168" s="12" t="str">
        <f>IFERROR(IF(N1168="","",IF(VLOOKUP(LEFT(N1168,10),'Universo_BK-BIT'!$A$5:$E$10005,2,0)="","X",VLOOKUP(LEFT(N1168,10),'Universo_BK-BIT'!$A$5:$E$10005,2,0))),"X")</f>
        <v>BK</v>
      </c>
      <c r="Q1168" s="12">
        <f>IFERROR(IF(P1168="X","",VLOOKUP(LEFT(N1168,10),'Universo_BK-BIT'!$A$5:$E$10005,3,0)),"")</f>
        <v>14</v>
      </c>
      <c r="R1168" s="14" t="e">
        <f t="shared" si="55"/>
        <v>#REF!</v>
      </c>
      <c r="S1168" s="14" t="e">
        <f t="shared" si="56"/>
        <v>#N/A</v>
      </c>
      <c r="T1168" s="14"/>
      <c r="U1168" s="14" t="str">
        <f ca="1">IFERROR(IF(P1168="X",IF(VLOOKUP(B1168,'Oficios_-_pend_criticas'!$C$3:$J$4739,5,0)="","",IF(VLOOKUP(B1168,'Oficios_-_pend_criticas'!$C$3:$J$4739,7,0)="",IF(TODAY()&gt;VLOOKUP(B1168,'Oficios_-_pend_criticas'!$C$3:$J$4739,5,0),"X",""),IF(VLOOKUP(B1168,'Oficios_-_pend_criticas'!$C$3:$J$4739,7,0)&gt;VLOOKUP(B1168,'Oficios_-_pend_criticas'!$C$3:$J$4739,5,0),"X",""))),""),"")</f>
        <v/>
      </c>
      <c r="V1168" s="14" t="str">
        <f ca="1">IFERROR(IF(Q1168=0,IF(VLOOKUP(B1168,'Oficios_-_pend_criticas'!$C$3:$J$4739,5,0)="","",IF(VLOOKUP(B1168,'Oficios_-_pend_criticas'!$C$3:$J$4739,7,0)="",IF(TODAY()&gt;VLOOKUP(B1168,'Oficios_-_pend_criticas'!$C$3:$J$4739,5,0),"X",""),IF(VLOOKUP(B1168,'Oficios_-_pend_criticas'!$C$3:$J$4739,7,0)&gt;VLOOKUP(B1168,'Oficios_-_pend_criticas'!$C$3:$J$4739,5,0),"X",""))),""),"")</f>
        <v/>
      </c>
      <c r="W1168" s="14" t="str">
        <f ca="1">IFERROR(IF(P1168&lt;&gt;"X",IF(Q1168&gt;0,IF(VLOOKUP(B1168,'Oficios_-_pend_criticas'!$C$4:$J$4739,5,0)="","",IF(VLOOKUP(B1168,'Oficios_-_pend_criticas'!$C$4:$J$4739,7,0)="",IF(TODAY()&gt;VLOOKUP(B1168,'Oficios_-_pend_criticas'!$C$4:$J$4739,5,0),"X",""),IF(VLOOKUP(B1168,'Oficios_-_pend_criticas'!$C$4:$J$4739,7,0)&gt;VLOOKUP(B1168,'Oficios_-_pend_criticas'!$C$4:$J$4739,5,0),"X",""))),""),""),"")</f>
        <v/>
      </c>
    </row>
    <row r="1169" spans="1:23" ht="38.25" hidden="1" customHeight="1" x14ac:dyDescent="0.25">
      <c r="A1169" s="9" t="str">
        <f t="shared" si="54"/>
        <v/>
      </c>
      <c r="B1169" s="24" t="s">
        <v>2759</v>
      </c>
      <c r="C1169" s="22" t="e">
        <f>IF(B1169="","",VLOOKUP(B1169,#REF!,6,0))</f>
        <v>#REF!</v>
      </c>
      <c r="D1169" s="20" t="e">
        <f>IF(B1169="","",VLOOKUP(B1169,#REF!,22,0))</f>
        <v>#REF!</v>
      </c>
      <c r="E1169" s="22" t="e">
        <f>IF(B1169="","",VLOOKUP(B1169,Consultas_públicas!$A$376:$G$3879,7,0))</f>
        <v>#N/A</v>
      </c>
      <c r="F1169" s="20" t="s">
        <v>2683</v>
      </c>
      <c r="G1169" s="21">
        <v>43613</v>
      </c>
      <c r="H1169" s="14" t="str">
        <f>IFERROR(IF(VLOOKUP(B1169,'Oficios_-_pend_criticas'!$C$4:$D$4739,2,0)="","","X"),"")</f>
        <v/>
      </c>
      <c r="I1169" s="12"/>
      <c r="J1169" s="13"/>
      <c r="K1169" s="10"/>
      <c r="L1169" s="12" t="str">
        <f>IFERROR(VLOOKUP(B1169,Retorno_da_RFB!$D$3:$I$6388,5,0),"")</f>
        <v>089</v>
      </c>
      <c r="M1169" s="13">
        <f>IFERROR(VLOOKUP(B1169,Retorno_da_RFB!$D$3:$I$6388,6,0),"")</f>
        <v>43621</v>
      </c>
      <c r="N1169" s="10" t="str">
        <f>IFERROR(VLOOKUP(B1169,Retorno_da_RFB!$D$3:$I$6388,3,0),"")</f>
        <v>8422.40.90</v>
      </c>
      <c r="O1169" s="10" t="str">
        <f>IFERROR(VLOOKUP(B1169,Retorno_da_RFB!$D$3:$I$6388,4,0),"")</f>
        <v>Máquinas cintadoras operando com fitas de plástico BOPP impressas ou não, para agrupamento e/ou rotulagem de garrafas, com capacidade máxima igual ou superior 35pacotes/min e largura do rótulo compreendido de 80 a 160mm.</v>
      </c>
      <c r="P1169" s="12" t="str">
        <f>IFERROR(IF(N1169="","",IF(VLOOKUP(LEFT(N1169,10),'Universo_BK-BIT'!$A$5:$E$10005,2,0)="","X",VLOOKUP(LEFT(N1169,10),'Universo_BK-BIT'!$A$5:$E$10005,2,0))),"X")</f>
        <v>BK</v>
      </c>
      <c r="Q1169" s="12">
        <f>IFERROR(IF(P1169="X","",VLOOKUP(LEFT(N1169,10),'Universo_BK-BIT'!$A$5:$E$10005,3,0)),"")</f>
        <v>14</v>
      </c>
      <c r="R1169" s="14" t="e">
        <f t="shared" si="55"/>
        <v>#REF!</v>
      </c>
      <c r="S1169" s="14" t="e">
        <f t="shared" si="56"/>
        <v>#N/A</v>
      </c>
      <c r="T1169" s="14"/>
      <c r="U1169" s="14" t="str">
        <f ca="1">IFERROR(IF(P1169="X",IF(VLOOKUP(B1169,'Oficios_-_pend_criticas'!$C$3:$J$4739,5,0)="","",IF(VLOOKUP(B1169,'Oficios_-_pend_criticas'!$C$3:$J$4739,7,0)="",IF(TODAY()&gt;VLOOKUP(B1169,'Oficios_-_pend_criticas'!$C$3:$J$4739,5,0),"X",""),IF(VLOOKUP(B1169,'Oficios_-_pend_criticas'!$C$3:$J$4739,7,0)&gt;VLOOKUP(B1169,'Oficios_-_pend_criticas'!$C$3:$J$4739,5,0),"X",""))),""),"")</f>
        <v/>
      </c>
      <c r="V1169" s="14" t="str">
        <f ca="1">IFERROR(IF(Q1169=0,IF(VLOOKUP(B1169,'Oficios_-_pend_criticas'!$C$3:$J$4739,5,0)="","",IF(VLOOKUP(B1169,'Oficios_-_pend_criticas'!$C$3:$J$4739,7,0)="",IF(TODAY()&gt;VLOOKUP(B1169,'Oficios_-_pend_criticas'!$C$3:$J$4739,5,0),"X",""),IF(VLOOKUP(B1169,'Oficios_-_pend_criticas'!$C$3:$J$4739,7,0)&gt;VLOOKUP(B1169,'Oficios_-_pend_criticas'!$C$3:$J$4739,5,0),"X",""))),""),"")</f>
        <v/>
      </c>
      <c r="W1169" s="14" t="str">
        <f ca="1">IFERROR(IF(P1169&lt;&gt;"X",IF(Q1169&gt;0,IF(VLOOKUP(B1169,'Oficios_-_pend_criticas'!$C$4:$J$4739,5,0)="","",IF(VLOOKUP(B1169,'Oficios_-_pend_criticas'!$C$4:$J$4739,7,0)="",IF(TODAY()&gt;VLOOKUP(B1169,'Oficios_-_pend_criticas'!$C$4:$J$4739,5,0),"X",""),IF(VLOOKUP(B1169,'Oficios_-_pend_criticas'!$C$4:$J$4739,7,0)&gt;VLOOKUP(B1169,'Oficios_-_pend_criticas'!$C$4:$J$4739,5,0),"X",""))),""),""),"")</f>
        <v/>
      </c>
    </row>
    <row r="1170" spans="1:23" ht="38.25" hidden="1" customHeight="1" x14ac:dyDescent="0.25">
      <c r="A1170" s="9" t="str">
        <f t="shared" si="54"/>
        <v/>
      </c>
      <c r="B1170" s="24" t="s">
        <v>2761</v>
      </c>
      <c r="C1170" s="22" t="e">
        <f>IF(B1170="","",VLOOKUP(B1170,#REF!,6,0))</f>
        <v>#REF!</v>
      </c>
      <c r="D1170" s="20" t="e">
        <f>IF(B1170="","",VLOOKUP(B1170,#REF!,22,0))</f>
        <v>#REF!</v>
      </c>
      <c r="E1170" s="22" t="e">
        <f>IF(B1170="","",VLOOKUP(B1170,Consultas_públicas!$A$376:$G$3879,7,0))</f>
        <v>#N/A</v>
      </c>
      <c r="F1170" s="20" t="s">
        <v>2683</v>
      </c>
      <c r="G1170" s="21">
        <v>43613</v>
      </c>
      <c r="H1170" s="14" t="str">
        <f>IFERROR(IF(VLOOKUP(B1170,'Oficios_-_pend_criticas'!$C$4:$D$4739,2,0)="","","X"),"")</f>
        <v/>
      </c>
      <c r="I1170" s="12"/>
      <c r="J1170" s="13"/>
      <c r="K1170" s="10"/>
      <c r="L1170" s="12" t="str">
        <f>IFERROR(VLOOKUP(B1170,Retorno_da_RFB!$D$3:$I$6388,5,0),"")</f>
        <v>089</v>
      </c>
      <c r="M1170" s="13">
        <f>IFERROR(VLOOKUP(B1170,Retorno_da_RFB!$D$3:$I$6388,6,0),"")</f>
        <v>43621</v>
      </c>
      <c r="N1170" s="10" t="str">
        <f>IFERROR(VLOOKUP(B1170,Retorno_da_RFB!$D$3:$I$6388,3,0),"")</f>
        <v>8422.40.90</v>
      </c>
      <c r="O1170" s="10" t="str">
        <f>IFERROR(VLOOKUP(B1170,Retorno_da_RFB!$D$3:$I$6388,4,0),"")</f>
        <v>Máquinas automáticas para aplicação de alças de fita em embalagem, com velocidade máxima igual ou superior a 45ciclos/min; com largura da alça compreendida de 25 a 37,5mm; com ou sem transportador; com ou sem conjunto de moldagem.</v>
      </c>
      <c r="P1170" s="12" t="str">
        <f>IFERROR(IF(N1170="","",IF(VLOOKUP(LEFT(N1170,10),'Universo_BK-BIT'!$A$5:$E$10005,2,0)="","X",VLOOKUP(LEFT(N1170,10),'Universo_BK-BIT'!$A$5:$E$10005,2,0))),"X")</f>
        <v>BK</v>
      </c>
      <c r="Q1170" s="12">
        <f>IFERROR(IF(P1170="X","",VLOOKUP(LEFT(N1170,10),'Universo_BK-BIT'!$A$5:$E$10005,3,0)),"")</f>
        <v>14</v>
      </c>
      <c r="R1170" s="14" t="e">
        <f t="shared" si="55"/>
        <v>#REF!</v>
      </c>
      <c r="S1170" s="14" t="e">
        <f t="shared" si="56"/>
        <v>#N/A</v>
      </c>
      <c r="T1170" s="14"/>
      <c r="U1170" s="14" t="str">
        <f ca="1">IFERROR(IF(P1170="X",IF(VLOOKUP(B1170,'Oficios_-_pend_criticas'!$C$3:$J$4739,5,0)="","",IF(VLOOKUP(B1170,'Oficios_-_pend_criticas'!$C$3:$J$4739,7,0)="",IF(TODAY()&gt;VLOOKUP(B1170,'Oficios_-_pend_criticas'!$C$3:$J$4739,5,0),"X",""),IF(VLOOKUP(B1170,'Oficios_-_pend_criticas'!$C$3:$J$4739,7,0)&gt;VLOOKUP(B1170,'Oficios_-_pend_criticas'!$C$3:$J$4739,5,0),"X",""))),""),"")</f>
        <v/>
      </c>
      <c r="V1170" s="14" t="str">
        <f ca="1">IFERROR(IF(Q1170=0,IF(VLOOKUP(B1170,'Oficios_-_pend_criticas'!$C$3:$J$4739,5,0)="","",IF(VLOOKUP(B1170,'Oficios_-_pend_criticas'!$C$3:$J$4739,7,0)="",IF(TODAY()&gt;VLOOKUP(B1170,'Oficios_-_pend_criticas'!$C$3:$J$4739,5,0),"X",""),IF(VLOOKUP(B1170,'Oficios_-_pend_criticas'!$C$3:$J$4739,7,0)&gt;VLOOKUP(B1170,'Oficios_-_pend_criticas'!$C$3:$J$4739,5,0),"X",""))),""),"")</f>
        <v/>
      </c>
      <c r="W1170" s="14" t="str">
        <f ca="1">IFERROR(IF(P1170&lt;&gt;"X",IF(Q1170&gt;0,IF(VLOOKUP(B1170,'Oficios_-_pend_criticas'!$C$4:$J$4739,5,0)="","",IF(VLOOKUP(B1170,'Oficios_-_pend_criticas'!$C$4:$J$4739,7,0)="",IF(TODAY()&gt;VLOOKUP(B1170,'Oficios_-_pend_criticas'!$C$4:$J$4739,5,0),"X",""),IF(VLOOKUP(B1170,'Oficios_-_pend_criticas'!$C$4:$J$4739,7,0)&gt;VLOOKUP(B1170,'Oficios_-_pend_criticas'!$C$4:$J$4739,5,0),"X",""))),""),""),"")</f>
        <v/>
      </c>
    </row>
    <row r="1171" spans="1:23" ht="38.25" hidden="1" customHeight="1" x14ac:dyDescent="0.25">
      <c r="A1171" s="9" t="str">
        <f t="shared" si="54"/>
        <v/>
      </c>
      <c r="B1171" s="24" t="s">
        <v>2763</v>
      </c>
      <c r="C1171" s="22" t="e">
        <f>IF(B1171="","",VLOOKUP(B1171,#REF!,6,0))</f>
        <v>#REF!</v>
      </c>
      <c r="D1171" s="20" t="e">
        <f>IF(B1171="","",VLOOKUP(B1171,#REF!,22,0))</f>
        <v>#REF!</v>
      </c>
      <c r="E1171" s="22" t="e">
        <f>IF(B1171="","",VLOOKUP(B1171,Consultas_públicas!$A$376:$G$3879,7,0))</f>
        <v>#N/A</v>
      </c>
      <c r="F1171" s="20" t="s">
        <v>2683</v>
      </c>
      <c r="G1171" s="21">
        <v>43613</v>
      </c>
      <c r="H1171" s="14" t="str">
        <f>IFERROR(IF(VLOOKUP(B1171,'Oficios_-_pend_criticas'!$C$4:$D$4739,2,0)="","","X"),"")</f>
        <v/>
      </c>
      <c r="I1171" s="12"/>
      <c r="J1171" s="13"/>
      <c r="K1171" s="10"/>
      <c r="L1171" s="12" t="str">
        <f>IFERROR(VLOOKUP(B1171,Retorno_da_RFB!$D$3:$I$6388,5,0),"")</f>
        <v>089</v>
      </c>
      <c r="M1171" s="13">
        <f>IFERROR(VLOOKUP(B1171,Retorno_da_RFB!$D$3:$I$6388,6,0),"")</f>
        <v>43621</v>
      </c>
      <c r="N1171" s="10" t="str">
        <f>IFERROR(VLOOKUP(B1171,Retorno_da_RFB!$D$3:$I$6388,3,0),"")</f>
        <v>8420.10.90</v>
      </c>
      <c r="O1171" s="10" t="str">
        <f>IFERROR(VLOOKUP(B1171,Retorno_da_RFB!$D$3:$I$6388,4,0),"")</f>
        <v>Calandras para transferência térmica de impressão contínua em matérias têxteis e demais substratos, através do processo “transfer” (sublimação), com cilindro motorizado de controle de alimentação para alinhar e abrir o tecido em rolo, cilindro principal de diâmetro 1.500mm, largura nominal 2.000mm e útil 1.800mm, temperatura controlada ao limite de 230ºC, velocidade mecânica de programação de 1,5 a 30m/min.</v>
      </c>
      <c r="P1171" s="12" t="str">
        <f>IFERROR(IF(N1171="","",IF(VLOOKUP(LEFT(N1171,10),'Universo_BK-BIT'!$A$5:$E$10005,2,0)="","X",VLOOKUP(LEFT(N1171,10),'Universo_BK-BIT'!$A$5:$E$10005,2,0))),"X")</f>
        <v>BK</v>
      </c>
      <c r="Q1171" s="12">
        <f>IFERROR(IF(P1171="X","",VLOOKUP(LEFT(N1171,10),'Universo_BK-BIT'!$A$5:$E$10005,3,0)),"")</f>
        <v>14</v>
      </c>
      <c r="R1171" s="14" t="e">
        <f t="shared" si="55"/>
        <v>#REF!</v>
      </c>
      <c r="S1171" s="14" t="e">
        <f t="shared" si="56"/>
        <v>#N/A</v>
      </c>
      <c r="T1171" s="14"/>
      <c r="U1171" s="14" t="str">
        <f ca="1">IFERROR(IF(P1171="X",IF(VLOOKUP(B1171,'Oficios_-_pend_criticas'!$C$3:$J$4739,5,0)="","",IF(VLOOKUP(B1171,'Oficios_-_pend_criticas'!$C$3:$J$4739,7,0)="",IF(TODAY()&gt;VLOOKUP(B1171,'Oficios_-_pend_criticas'!$C$3:$J$4739,5,0),"X",""),IF(VLOOKUP(B1171,'Oficios_-_pend_criticas'!$C$3:$J$4739,7,0)&gt;VLOOKUP(B1171,'Oficios_-_pend_criticas'!$C$3:$J$4739,5,0),"X",""))),""),"")</f>
        <v/>
      </c>
      <c r="V1171" s="14" t="str">
        <f ca="1">IFERROR(IF(Q1171=0,IF(VLOOKUP(B1171,'Oficios_-_pend_criticas'!$C$3:$J$4739,5,0)="","",IF(VLOOKUP(B1171,'Oficios_-_pend_criticas'!$C$3:$J$4739,7,0)="",IF(TODAY()&gt;VLOOKUP(B1171,'Oficios_-_pend_criticas'!$C$3:$J$4739,5,0),"X",""),IF(VLOOKUP(B1171,'Oficios_-_pend_criticas'!$C$3:$J$4739,7,0)&gt;VLOOKUP(B1171,'Oficios_-_pend_criticas'!$C$3:$J$4739,5,0),"X",""))),""),"")</f>
        <v/>
      </c>
      <c r="W1171" s="14" t="str">
        <f ca="1">IFERROR(IF(P1171&lt;&gt;"X",IF(Q1171&gt;0,IF(VLOOKUP(B1171,'Oficios_-_pend_criticas'!$C$4:$J$4739,5,0)="","",IF(VLOOKUP(B1171,'Oficios_-_pend_criticas'!$C$4:$J$4739,7,0)="",IF(TODAY()&gt;VLOOKUP(B1171,'Oficios_-_pend_criticas'!$C$4:$J$4739,5,0),"X",""),IF(VLOOKUP(B1171,'Oficios_-_pend_criticas'!$C$4:$J$4739,7,0)&gt;VLOOKUP(B1171,'Oficios_-_pend_criticas'!$C$4:$J$4739,5,0),"X",""))),""),""),"")</f>
        <v/>
      </c>
    </row>
    <row r="1172" spans="1:23" ht="38.25" hidden="1" customHeight="1" x14ac:dyDescent="0.25">
      <c r="A1172" s="9" t="str">
        <f t="shared" si="54"/>
        <v/>
      </c>
      <c r="B1172" s="24" t="s">
        <v>2765</v>
      </c>
      <c r="C1172" s="22" t="e">
        <f>IF(B1172="","",VLOOKUP(B1172,#REF!,6,0))</f>
        <v>#REF!</v>
      </c>
      <c r="D1172" s="20" t="e">
        <f>IF(B1172="","",VLOOKUP(B1172,#REF!,22,0))</f>
        <v>#REF!</v>
      </c>
      <c r="E1172" s="22" t="e">
        <f>IF(B1172="","",VLOOKUP(B1172,Consultas_públicas!$A$376:$G$3879,7,0))</f>
        <v>#N/A</v>
      </c>
      <c r="F1172" s="20" t="s">
        <v>2683</v>
      </c>
      <c r="G1172" s="21">
        <v>43613</v>
      </c>
      <c r="H1172" s="14" t="str">
        <f>IFERROR(IF(VLOOKUP(B1172,'Oficios_-_pend_criticas'!$C$4:$D$4739,2,0)="","","X"),"")</f>
        <v/>
      </c>
      <c r="I1172" s="12"/>
      <c r="J1172" s="13"/>
      <c r="K1172" s="10"/>
      <c r="L1172" s="12" t="str">
        <f>IFERROR(VLOOKUP(B1172,Retorno_da_RFB!$D$3:$I$6388,5,0),"")</f>
        <v>089</v>
      </c>
      <c r="M1172" s="13">
        <f>IFERROR(VLOOKUP(B1172,Retorno_da_RFB!$D$3:$I$6388,6,0),"")</f>
        <v>43621</v>
      </c>
      <c r="N1172" s="10" t="str">
        <f>IFERROR(VLOOKUP(B1172,Retorno_da_RFB!$D$3:$I$6388,3,0),"")</f>
        <v>8421.21.00</v>
      </c>
      <c r="O1172" s="10" t="str">
        <f>IFERROR(VLOOKUP(B1172,Retorno_da_RFB!$D$3:$I$6388,4,0),"")</f>
        <v>Combinações de máquinas de comando lógico programável, para filtragem e depuração de água com vazão nominal de 400m3/h e retenção de partículas com dimensões maiores ou iguais a 1mícron, montada em contêiner marítimo de 40pés, composta de: 1 Pré-filtro de 75 litros, pressão máxima de 1bar e cesto de aço inoxidável; 1 sistema de circulação de água com redundância (1+1), composto por 2 bombas com vazão de 400m3/h, revestimento anticorrosivo e motor de indução trifásico com rotor de gaiola de esquilo e ventilação na superfície, com potência de 36 kW e 1800 rpm a 60Hz; 1 Filtro de mídias regenerativas de perlita com vazão de 603m3/h e retenção mínima de 1 mícron, composto por: tanque de 3.184 m3, sistema de transferência de mídias filtrantes à vácuo, tubos flexíveis de aço inoxidável com envoltório de fibra de poliéster, sistema de regeneração e descarte de mídias, atuadores pneumáticos, válvulas de drenagem e painel de controle com tela LCD policromática de 7polegadas, sensível ao toque; 1 sistema de desinfecção por ozônio e raios ultravioleta, composto por: 1 gerador de ozônio com capacidade mínima de 105gO3/h, 3 reatores de alumínio, 1 compressor de oxigênio, 1 bomba de recirculação de ozônio, 1 “chiller”, 1 misturador estático de ozônio, manômetros, sensores, válvulas e circuito de pressurização; e 1 gerador de raios ultravioleta com capacidade de redução de cloramina de 402m3/h, 3 lâmpadas UV, sensor de UV e painel de controle; 1 Sistema de dosagem de produtos químicos com medidores e telas de visualização integrados, composto por 3 bombas de diafragma com capacidades de 45L/h a 2bar para dosagem de coagulantes, floculantes e anti-algas; e 2 bombas de diafragma com capacidade de 50l/h à 4bar para dosagem de cloro; 1 compressor de ar com reservatório de 100L, pressão máxima de 10bar, motor de 2HP e filtro; e 1 Sistema de controle com monitoramento de parâmetros, por meio de sensores de pH, temperatura, condutividade, cloro e ORP.</v>
      </c>
      <c r="P1172" s="12" t="str">
        <f>IFERROR(IF(N1172="","",IF(VLOOKUP(LEFT(N1172,10),'Universo_BK-BIT'!$A$5:$E$10005,2,0)="","X",VLOOKUP(LEFT(N1172,10),'Universo_BK-BIT'!$A$5:$E$10005,2,0))),"X")</f>
        <v>BK</v>
      </c>
      <c r="Q1172" s="12">
        <f>IFERROR(IF(P1172="X","",VLOOKUP(LEFT(N1172,10),'Universo_BK-BIT'!$A$5:$E$10005,3,0)),"")</f>
        <v>14</v>
      </c>
      <c r="R1172" s="14" t="e">
        <f t="shared" si="55"/>
        <v>#REF!</v>
      </c>
      <c r="S1172" s="14" t="e">
        <f t="shared" si="56"/>
        <v>#N/A</v>
      </c>
      <c r="T1172" s="14"/>
      <c r="U1172" s="14" t="str">
        <f ca="1">IFERROR(IF(P1172="X",IF(VLOOKUP(B1172,'Oficios_-_pend_criticas'!$C$3:$J$4739,5,0)="","",IF(VLOOKUP(B1172,'Oficios_-_pend_criticas'!$C$3:$J$4739,7,0)="",IF(TODAY()&gt;VLOOKUP(B1172,'Oficios_-_pend_criticas'!$C$3:$J$4739,5,0),"X",""),IF(VLOOKUP(B1172,'Oficios_-_pend_criticas'!$C$3:$J$4739,7,0)&gt;VLOOKUP(B1172,'Oficios_-_pend_criticas'!$C$3:$J$4739,5,0),"X",""))),""),"")</f>
        <v/>
      </c>
      <c r="V1172" s="14" t="str">
        <f ca="1">IFERROR(IF(Q1172=0,IF(VLOOKUP(B1172,'Oficios_-_pend_criticas'!$C$3:$J$4739,5,0)="","",IF(VLOOKUP(B1172,'Oficios_-_pend_criticas'!$C$3:$J$4739,7,0)="",IF(TODAY()&gt;VLOOKUP(B1172,'Oficios_-_pend_criticas'!$C$3:$J$4739,5,0),"X",""),IF(VLOOKUP(B1172,'Oficios_-_pend_criticas'!$C$3:$J$4739,7,0)&gt;VLOOKUP(B1172,'Oficios_-_pend_criticas'!$C$3:$J$4739,5,0),"X",""))),""),"")</f>
        <v/>
      </c>
      <c r="W1172" s="14" t="str">
        <f ca="1">IFERROR(IF(P1172&lt;&gt;"X",IF(Q1172&gt;0,IF(VLOOKUP(B1172,'Oficios_-_pend_criticas'!$C$4:$J$4739,5,0)="","",IF(VLOOKUP(B1172,'Oficios_-_pend_criticas'!$C$4:$J$4739,7,0)="",IF(TODAY()&gt;VLOOKUP(B1172,'Oficios_-_pend_criticas'!$C$4:$J$4739,5,0),"X",""),IF(VLOOKUP(B1172,'Oficios_-_pend_criticas'!$C$4:$J$4739,7,0)&gt;VLOOKUP(B1172,'Oficios_-_pend_criticas'!$C$4:$J$4739,5,0),"X",""))),""),""),"")</f>
        <v/>
      </c>
    </row>
    <row r="1173" spans="1:23" ht="38.25" hidden="1" customHeight="1" x14ac:dyDescent="0.25">
      <c r="A1173" s="9" t="str">
        <f t="shared" si="54"/>
        <v/>
      </c>
      <c r="B1173" s="24" t="s">
        <v>2767</v>
      </c>
      <c r="C1173" s="22" t="e">
        <f>IF(B1173="","",VLOOKUP(B1173,#REF!,6,0))</f>
        <v>#REF!</v>
      </c>
      <c r="D1173" s="20" t="e">
        <f>IF(B1173="","",VLOOKUP(B1173,#REF!,22,0))</f>
        <v>#REF!</v>
      </c>
      <c r="E1173" s="22" t="e">
        <f>IF(B1173="","",VLOOKUP(B1173,Consultas_públicas!$A$376:$G$3879,7,0))</f>
        <v>#N/A</v>
      </c>
      <c r="F1173" s="20" t="s">
        <v>2683</v>
      </c>
      <c r="G1173" s="21">
        <v>43613</v>
      </c>
      <c r="H1173" s="14" t="str">
        <f>IFERROR(IF(VLOOKUP(B1173,'Oficios_-_pend_criticas'!$C$4:$D$4739,2,0)="","","X"),"")</f>
        <v/>
      </c>
      <c r="I1173" s="12"/>
      <c r="J1173" s="13"/>
      <c r="K1173" s="10"/>
      <c r="L1173" s="12" t="str">
        <f>IFERROR(VLOOKUP(B1173,Retorno_da_RFB!$D$3:$I$6388,5,0),"")</f>
        <v>089</v>
      </c>
      <c r="M1173" s="13">
        <f>IFERROR(VLOOKUP(B1173,Retorno_da_RFB!$D$3:$I$6388,6,0),"")</f>
        <v>43621</v>
      </c>
      <c r="N1173" s="10" t="str">
        <f>IFERROR(VLOOKUP(B1173,Retorno_da_RFB!$D$3:$I$6388,3,0),"")</f>
        <v>8479.89.99</v>
      </c>
      <c r="O1173" s="10" t="str">
        <f>IFERROR(VLOOKUP(B1173,Retorno_da_RFB!$D$3:$I$6388,4,0),"")</f>
        <v>Combinações de máquinas para geração sequencial de ondas oceânicas, perfeitas, de diferentes tipos e formatos, em lagoas artificiais de condomínios privados, com frequência máxima horária de pelo menos 800 ondas com duração mínima de 13segundos, altura mínima de 0,5m e máxima de pelo menos 1,75m, consumo de energia aproximado de 1,0kWh por onda gerada, composta de 46 módulos motorizados, justapostos, montados em estrutura metálica dedicada (PÍER), constituídos de banco moto-redutor assíncrono de indução, trifásico, equipado com “encoder” digital de posição e sensores de velocidade, torque e temperatura e pistão metálico vertical de deslocamento horizontal bidirecional, programável, comandados por um sistema digital de controle, acondicionado em 2 containers de 40pés (Eletrocentros), constituído de controladores automáticos de velocidade, baseados em inversores de frequência alimentados por retificadores trifásicos, de comando lógico programável, computadorizado, com interfaces homem-máquina local, monitoramento remoto via internet e software dedicado de parametrização, comando e monitoramento, munidos de cabos, elementos de conexão e dispositivos de proteção, montagem e manutenção.</v>
      </c>
      <c r="P1173" s="12" t="str">
        <f>IFERROR(IF(N1173="","",IF(VLOOKUP(LEFT(N1173,10),'Universo_BK-BIT'!$A$5:$E$10005,2,0)="","X",VLOOKUP(LEFT(N1173,10),'Universo_BK-BIT'!$A$5:$E$10005,2,0))),"X")</f>
        <v>BK</v>
      </c>
      <c r="Q1173" s="12">
        <f>IFERROR(IF(P1173="X","",VLOOKUP(LEFT(N1173,10),'Universo_BK-BIT'!$A$5:$E$10005,3,0)),"")</f>
        <v>14</v>
      </c>
      <c r="R1173" s="14" t="e">
        <f t="shared" si="55"/>
        <v>#REF!</v>
      </c>
      <c r="S1173" s="14" t="e">
        <f t="shared" si="56"/>
        <v>#N/A</v>
      </c>
      <c r="T1173" s="14"/>
      <c r="U1173" s="14" t="str">
        <f ca="1">IFERROR(IF(P1173="X",IF(VLOOKUP(B1173,'Oficios_-_pend_criticas'!$C$3:$J$4739,5,0)="","",IF(VLOOKUP(B1173,'Oficios_-_pend_criticas'!$C$3:$J$4739,7,0)="",IF(TODAY()&gt;VLOOKUP(B1173,'Oficios_-_pend_criticas'!$C$3:$J$4739,5,0),"X",""),IF(VLOOKUP(B1173,'Oficios_-_pend_criticas'!$C$3:$J$4739,7,0)&gt;VLOOKUP(B1173,'Oficios_-_pend_criticas'!$C$3:$J$4739,5,0),"X",""))),""),"")</f>
        <v/>
      </c>
      <c r="V1173" s="14" t="str">
        <f ca="1">IFERROR(IF(Q1173=0,IF(VLOOKUP(B1173,'Oficios_-_pend_criticas'!$C$3:$J$4739,5,0)="","",IF(VLOOKUP(B1173,'Oficios_-_pend_criticas'!$C$3:$J$4739,7,0)="",IF(TODAY()&gt;VLOOKUP(B1173,'Oficios_-_pend_criticas'!$C$3:$J$4739,5,0),"X",""),IF(VLOOKUP(B1173,'Oficios_-_pend_criticas'!$C$3:$J$4739,7,0)&gt;VLOOKUP(B1173,'Oficios_-_pend_criticas'!$C$3:$J$4739,5,0),"X",""))),""),"")</f>
        <v/>
      </c>
      <c r="W1173" s="14" t="str">
        <f ca="1">IFERROR(IF(P1173&lt;&gt;"X",IF(Q1173&gt;0,IF(VLOOKUP(B1173,'Oficios_-_pend_criticas'!$C$4:$J$4739,5,0)="","",IF(VLOOKUP(B1173,'Oficios_-_pend_criticas'!$C$4:$J$4739,7,0)="",IF(TODAY()&gt;VLOOKUP(B1173,'Oficios_-_pend_criticas'!$C$4:$J$4739,5,0),"X",""),IF(VLOOKUP(B1173,'Oficios_-_pend_criticas'!$C$4:$J$4739,7,0)&gt;VLOOKUP(B1173,'Oficios_-_pend_criticas'!$C$4:$J$4739,5,0),"X",""))),""),""),"")</f>
        <v/>
      </c>
    </row>
    <row r="1174" spans="1:23" ht="38.25" hidden="1" customHeight="1" x14ac:dyDescent="0.25">
      <c r="A1174" s="9" t="str">
        <f t="shared" si="54"/>
        <v/>
      </c>
      <c r="B1174" s="24" t="s">
        <v>2769</v>
      </c>
      <c r="C1174" s="22" t="e">
        <f>IF(B1174="","",VLOOKUP(B1174,#REF!,6,0))</f>
        <v>#REF!</v>
      </c>
      <c r="D1174" s="20" t="e">
        <f>IF(B1174="","",VLOOKUP(B1174,#REF!,22,0))</f>
        <v>#REF!</v>
      </c>
      <c r="E1174" s="22" t="e">
        <f>IF(B1174="","",VLOOKUP(B1174,Consultas_públicas!$A$376:$G$3879,7,0))</f>
        <v>#N/A</v>
      </c>
      <c r="F1174" s="20" t="s">
        <v>2683</v>
      </c>
      <c r="G1174" s="21">
        <v>43613</v>
      </c>
      <c r="H1174" s="14" t="str">
        <f>IFERROR(IF(VLOOKUP(B1174,'Oficios_-_pend_criticas'!$C$4:$D$4739,2,0)="","","X"),"")</f>
        <v/>
      </c>
      <c r="I1174" s="12"/>
      <c r="J1174" s="13"/>
      <c r="K1174" s="10"/>
      <c r="L1174" s="12" t="str">
        <f>IFERROR(VLOOKUP(B1174,Retorno_da_RFB!$D$3:$I$6388,5,0),"")</f>
        <v>089</v>
      </c>
      <c r="M1174" s="13">
        <f>IFERROR(VLOOKUP(B1174,Retorno_da_RFB!$D$3:$I$6388,6,0),"")</f>
        <v>43621</v>
      </c>
      <c r="N1174" s="10" t="str">
        <f>IFERROR(VLOOKUP(B1174,Retorno_da_RFB!$D$3:$I$6388,3,0),"")</f>
        <v>8207.30.00</v>
      </c>
      <c r="O1174" s="10" t="str">
        <f>IFERROR(VLOOKUP(B1174,Retorno_da_RFB!$D$3:$I$6388,4,0),"")</f>
        <v>Ferramentas progressivas para estampagem de lâminas de estatores com diâmetro externo de 95mm e pacotes de rotores autoempacotados com diâmetro externo de 55mm, de motores elétricos, providas de matrizes e punções, colunas, gaiolas de esferas, placa-guia, porta-punções, porta-matrizes, sensores com cabos elétricos, esteira para lâminas de estatores e com ou sem servomotor com redutor acoplado.</v>
      </c>
      <c r="P1174" s="12" t="str">
        <f>IFERROR(IF(N1174="","",IF(VLOOKUP(LEFT(N1174,10),'Universo_BK-BIT'!$A$5:$E$10005,2,0)="","X",VLOOKUP(LEFT(N1174,10),'Universo_BK-BIT'!$A$5:$E$10005,2,0))),"X")</f>
        <v>BK</v>
      </c>
      <c r="Q1174" s="12">
        <f>IFERROR(IF(P1174="X","",VLOOKUP(LEFT(N1174,10),'Universo_BK-BIT'!$A$5:$E$10005,3,0)),"")</f>
        <v>14</v>
      </c>
      <c r="R1174" s="14" t="e">
        <f t="shared" si="55"/>
        <v>#REF!</v>
      </c>
      <c r="S1174" s="14" t="e">
        <f t="shared" si="56"/>
        <v>#N/A</v>
      </c>
      <c r="T1174" s="14"/>
      <c r="U1174" s="14" t="str">
        <f ca="1">IFERROR(IF(P1174="X",IF(VLOOKUP(B1174,'Oficios_-_pend_criticas'!$C$3:$J$4739,5,0)="","",IF(VLOOKUP(B1174,'Oficios_-_pend_criticas'!$C$3:$J$4739,7,0)="",IF(TODAY()&gt;VLOOKUP(B1174,'Oficios_-_pend_criticas'!$C$3:$J$4739,5,0),"X",""),IF(VLOOKUP(B1174,'Oficios_-_pend_criticas'!$C$3:$J$4739,7,0)&gt;VLOOKUP(B1174,'Oficios_-_pend_criticas'!$C$3:$J$4739,5,0),"X",""))),""),"")</f>
        <v/>
      </c>
      <c r="V1174" s="14" t="str">
        <f ca="1">IFERROR(IF(Q1174=0,IF(VLOOKUP(B1174,'Oficios_-_pend_criticas'!$C$3:$J$4739,5,0)="","",IF(VLOOKUP(B1174,'Oficios_-_pend_criticas'!$C$3:$J$4739,7,0)="",IF(TODAY()&gt;VLOOKUP(B1174,'Oficios_-_pend_criticas'!$C$3:$J$4739,5,0),"X",""),IF(VLOOKUP(B1174,'Oficios_-_pend_criticas'!$C$3:$J$4739,7,0)&gt;VLOOKUP(B1174,'Oficios_-_pend_criticas'!$C$3:$J$4739,5,0),"X",""))),""),"")</f>
        <v/>
      </c>
      <c r="W1174" s="14" t="str">
        <f ca="1">IFERROR(IF(P1174&lt;&gt;"X",IF(Q1174&gt;0,IF(VLOOKUP(B1174,'Oficios_-_pend_criticas'!$C$4:$J$4739,5,0)="","",IF(VLOOKUP(B1174,'Oficios_-_pend_criticas'!$C$4:$J$4739,7,0)="",IF(TODAY()&gt;VLOOKUP(B1174,'Oficios_-_pend_criticas'!$C$4:$J$4739,5,0),"X",""),IF(VLOOKUP(B1174,'Oficios_-_pend_criticas'!$C$4:$J$4739,7,0)&gt;VLOOKUP(B1174,'Oficios_-_pend_criticas'!$C$4:$J$4739,5,0),"X",""))),""),""),"")</f>
        <v/>
      </c>
    </row>
    <row r="1175" spans="1:23" ht="38.25" hidden="1" customHeight="1" x14ac:dyDescent="0.25">
      <c r="A1175" s="9" t="str">
        <f t="shared" si="54"/>
        <v/>
      </c>
      <c r="B1175" s="24" t="s">
        <v>2771</v>
      </c>
      <c r="C1175" s="22" t="e">
        <f>IF(B1175="","",VLOOKUP(B1175,#REF!,6,0))</f>
        <v>#REF!</v>
      </c>
      <c r="D1175" s="20" t="e">
        <f>IF(B1175="","",VLOOKUP(B1175,#REF!,22,0))</f>
        <v>#REF!</v>
      </c>
      <c r="E1175" s="22" t="e">
        <f>IF(B1175="","",VLOOKUP(B1175,Consultas_públicas!$A$376:$G$3879,7,0))</f>
        <v>#N/A</v>
      </c>
      <c r="F1175" s="20" t="s">
        <v>2683</v>
      </c>
      <c r="G1175" s="21">
        <v>43613</v>
      </c>
      <c r="H1175" s="14" t="str">
        <f>IFERROR(IF(VLOOKUP(B1175,'Oficios_-_pend_criticas'!$C$4:$D$4739,2,0)="","","X"),"")</f>
        <v/>
      </c>
      <c r="I1175" s="12"/>
      <c r="J1175" s="13"/>
      <c r="K1175" s="10"/>
      <c r="L1175" s="12" t="str">
        <f>IFERROR(VLOOKUP(B1175,Retorno_da_RFB!$D$3:$I$6388,5,0),"")</f>
        <v>089</v>
      </c>
      <c r="M1175" s="13">
        <f>IFERROR(VLOOKUP(B1175,Retorno_da_RFB!$D$3:$I$6388,6,0),"")</f>
        <v>43621</v>
      </c>
      <c r="N1175" s="10" t="str">
        <f>IFERROR(VLOOKUP(B1175,Retorno_da_RFB!$D$3:$I$6388,3,0),"")</f>
        <v>8207.30.00</v>
      </c>
      <c r="O1175" s="10" t="str">
        <f>IFERROR(VLOOKUP(B1175,Retorno_da_RFB!$D$3:$I$6388,4,0),"")</f>
        <v>Ferramentas progressivas para estampagem de lâminas de estatores com diâmetro externo de 106,5mm e pacotes de rotores autoempacotados com diâmetro externo de 62mm, de motores elétricos, providas de matrizes e punções, colunas, gaiolas de esferas, placa-guia, porta-punções, porta-matrizes, sensores com cabos elétricos, esteira para lâminas de estatores.</v>
      </c>
      <c r="P1175" s="12" t="str">
        <f>IFERROR(IF(N1175="","",IF(VLOOKUP(LEFT(N1175,10),'Universo_BK-BIT'!$A$5:$E$10005,2,0)="","X",VLOOKUP(LEFT(N1175,10),'Universo_BK-BIT'!$A$5:$E$10005,2,0))),"X")</f>
        <v>BK</v>
      </c>
      <c r="Q1175" s="12">
        <f>IFERROR(IF(P1175="X","",VLOOKUP(LEFT(N1175,10),'Universo_BK-BIT'!$A$5:$E$10005,3,0)),"")</f>
        <v>14</v>
      </c>
      <c r="R1175" s="14" t="e">
        <f t="shared" si="55"/>
        <v>#REF!</v>
      </c>
      <c r="S1175" s="14" t="e">
        <f t="shared" si="56"/>
        <v>#N/A</v>
      </c>
      <c r="T1175" s="14"/>
      <c r="U1175" s="14" t="str">
        <f ca="1">IFERROR(IF(P1175="X",IF(VLOOKUP(B1175,'Oficios_-_pend_criticas'!$C$3:$J$4739,5,0)="","",IF(VLOOKUP(B1175,'Oficios_-_pend_criticas'!$C$3:$J$4739,7,0)="",IF(TODAY()&gt;VLOOKUP(B1175,'Oficios_-_pend_criticas'!$C$3:$J$4739,5,0),"X",""),IF(VLOOKUP(B1175,'Oficios_-_pend_criticas'!$C$3:$J$4739,7,0)&gt;VLOOKUP(B1175,'Oficios_-_pend_criticas'!$C$3:$J$4739,5,0),"X",""))),""),"")</f>
        <v/>
      </c>
      <c r="V1175" s="14" t="str">
        <f ca="1">IFERROR(IF(Q1175=0,IF(VLOOKUP(B1175,'Oficios_-_pend_criticas'!$C$3:$J$4739,5,0)="","",IF(VLOOKUP(B1175,'Oficios_-_pend_criticas'!$C$3:$J$4739,7,0)="",IF(TODAY()&gt;VLOOKUP(B1175,'Oficios_-_pend_criticas'!$C$3:$J$4739,5,0),"X",""),IF(VLOOKUP(B1175,'Oficios_-_pend_criticas'!$C$3:$J$4739,7,0)&gt;VLOOKUP(B1175,'Oficios_-_pend_criticas'!$C$3:$J$4739,5,0),"X",""))),""),"")</f>
        <v/>
      </c>
      <c r="W1175" s="14" t="str">
        <f ca="1">IFERROR(IF(P1175&lt;&gt;"X",IF(Q1175&gt;0,IF(VLOOKUP(B1175,'Oficios_-_pend_criticas'!$C$4:$J$4739,5,0)="","",IF(VLOOKUP(B1175,'Oficios_-_pend_criticas'!$C$4:$J$4739,7,0)="",IF(TODAY()&gt;VLOOKUP(B1175,'Oficios_-_pend_criticas'!$C$4:$J$4739,5,0),"X",""),IF(VLOOKUP(B1175,'Oficios_-_pend_criticas'!$C$4:$J$4739,7,0)&gt;VLOOKUP(B1175,'Oficios_-_pend_criticas'!$C$4:$J$4739,5,0),"X",""))),""),""),"")</f>
        <v/>
      </c>
    </row>
    <row r="1176" spans="1:23" ht="38.25" hidden="1" customHeight="1" x14ac:dyDescent="0.25">
      <c r="A1176" s="9" t="str">
        <f t="shared" si="54"/>
        <v/>
      </c>
      <c r="B1176" s="24" t="s">
        <v>2773</v>
      </c>
      <c r="C1176" s="22" t="e">
        <f>IF(B1176="","",VLOOKUP(B1176,#REF!,6,0))</f>
        <v>#REF!</v>
      </c>
      <c r="D1176" s="20" t="e">
        <f>IF(B1176="","",VLOOKUP(B1176,#REF!,22,0))</f>
        <v>#REF!</v>
      </c>
      <c r="E1176" s="22" t="e">
        <f>IF(B1176="","",VLOOKUP(B1176,Consultas_públicas!$A$376:$G$3879,7,0))</f>
        <v>#N/A</v>
      </c>
      <c r="F1176" s="20" t="s">
        <v>2683</v>
      </c>
      <c r="G1176" s="21">
        <v>43613</v>
      </c>
      <c r="H1176" s="14" t="str">
        <f>IFERROR(IF(VLOOKUP(B1176,'Oficios_-_pend_criticas'!$C$4:$D$4739,2,0)="","","X"),"")</f>
        <v/>
      </c>
      <c r="I1176" s="12"/>
      <c r="J1176" s="13"/>
      <c r="K1176" s="10"/>
      <c r="L1176" s="12" t="str">
        <f>IFERROR(VLOOKUP(B1176,Retorno_da_RFB!$D$3:$I$6388,5,0),"")</f>
        <v>089</v>
      </c>
      <c r="M1176" s="13">
        <f>IFERROR(VLOOKUP(B1176,Retorno_da_RFB!$D$3:$I$6388,6,0),"")</f>
        <v>43621</v>
      </c>
      <c r="N1176" s="10" t="str">
        <f>IFERROR(VLOOKUP(B1176,Retorno_da_RFB!$D$3:$I$6388,3,0),"")</f>
        <v>8440.10.90</v>
      </c>
      <c r="O1176" s="10" t="str">
        <f>IFERROR(VLOOKUP(B1176,Retorno_da_RFB!$D$3:$I$6388,4,0),"")</f>
        <v>Máquinas encadernadoras para lombada quadrada, para produção de livros e similares, contando com alimentação automática das guardas e das capas, preparação da lombada, aplicação de cola PUR e EVA, aplicação de gaze, ajuste automático de formato, velocidade máxima igual a 500exemplares/hora, formato máximo de 420 x 330mm, espessura máxima igual ou superior a 50mm.</v>
      </c>
      <c r="P1176" s="12" t="str">
        <f>IFERROR(IF(N1176="","",IF(VLOOKUP(LEFT(N1176,10),'Universo_BK-BIT'!$A$5:$E$10005,2,0)="","X",VLOOKUP(LEFT(N1176,10),'Universo_BK-BIT'!$A$5:$E$10005,2,0))),"X")</f>
        <v>BK</v>
      </c>
      <c r="Q1176" s="12">
        <f>IFERROR(IF(P1176="X","",VLOOKUP(LEFT(N1176,10),'Universo_BK-BIT'!$A$5:$E$10005,3,0)),"")</f>
        <v>14</v>
      </c>
      <c r="R1176" s="14" t="e">
        <f t="shared" si="55"/>
        <v>#REF!</v>
      </c>
      <c r="S1176" s="14" t="e">
        <f t="shared" si="56"/>
        <v>#N/A</v>
      </c>
      <c r="T1176" s="14"/>
      <c r="U1176" s="14" t="str">
        <f ca="1">IFERROR(IF(P1176="X",IF(VLOOKUP(B1176,'Oficios_-_pend_criticas'!$C$3:$J$4739,5,0)="","",IF(VLOOKUP(B1176,'Oficios_-_pend_criticas'!$C$3:$J$4739,7,0)="",IF(TODAY()&gt;VLOOKUP(B1176,'Oficios_-_pend_criticas'!$C$3:$J$4739,5,0),"X",""),IF(VLOOKUP(B1176,'Oficios_-_pend_criticas'!$C$3:$J$4739,7,0)&gt;VLOOKUP(B1176,'Oficios_-_pend_criticas'!$C$3:$J$4739,5,0),"X",""))),""),"")</f>
        <v/>
      </c>
      <c r="V1176" s="14" t="str">
        <f ca="1">IFERROR(IF(Q1176=0,IF(VLOOKUP(B1176,'Oficios_-_pend_criticas'!$C$3:$J$4739,5,0)="","",IF(VLOOKUP(B1176,'Oficios_-_pend_criticas'!$C$3:$J$4739,7,0)="",IF(TODAY()&gt;VLOOKUP(B1176,'Oficios_-_pend_criticas'!$C$3:$J$4739,5,0),"X",""),IF(VLOOKUP(B1176,'Oficios_-_pend_criticas'!$C$3:$J$4739,7,0)&gt;VLOOKUP(B1176,'Oficios_-_pend_criticas'!$C$3:$J$4739,5,0),"X",""))),""),"")</f>
        <v/>
      </c>
      <c r="W1176" s="14" t="str">
        <f ca="1">IFERROR(IF(P1176&lt;&gt;"X",IF(Q1176&gt;0,IF(VLOOKUP(B1176,'Oficios_-_pend_criticas'!$C$4:$J$4739,5,0)="","",IF(VLOOKUP(B1176,'Oficios_-_pend_criticas'!$C$4:$J$4739,7,0)="",IF(TODAY()&gt;VLOOKUP(B1176,'Oficios_-_pend_criticas'!$C$4:$J$4739,5,0),"X",""),IF(VLOOKUP(B1176,'Oficios_-_pend_criticas'!$C$4:$J$4739,7,0)&gt;VLOOKUP(B1176,'Oficios_-_pend_criticas'!$C$4:$J$4739,5,0),"X",""))),""),""),"")</f>
        <v/>
      </c>
    </row>
    <row r="1177" spans="1:23" ht="38.25" hidden="1" customHeight="1" x14ac:dyDescent="0.25">
      <c r="A1177" s="9" t="str">
        <f t="shared" si="54"/>
        <v/>
      </c>
      <c r="B1177" s="24" t="s">
        <v>2775</v>
      </c>
      <c r="C1177" s="22" t="e">
        <f>IF(B1177="","",VLOOKUP(B1177,#REF!,6,0))</f>
        <v>#REF!</v>
      </c>
      <c r="D1177" s="20" t="e">
        <f>IF(B1177="","",VLOOKUP(B1177,#REF!,22,0))</f>
        <v>#REF!</v>
      </c>
      <c r="E1177" s="22" t="e">
        <f>IF(B1177="","",VLOOKUP(B1177,Consultas_públicas!$A$376:$G$3879,7,0))</f>
        <v>#N/A</v>
      </c>
      <c r="F1177" s="20" t="s">
        <v>2683</v>
      </c>
      <c r="G1177" s="21">
        <v>43613</v>
      </c>
      <c r="H1177" s="14" t="str">
        <f>IFERROR(IF(VLOOKUP(B1177,'Oficios_-_pend_criticas'!$C$4:$D$4739,2,0)="","","X"),"")</f>
        <v/>
      </c>
      <c r="I1177" s="12"/>
      <c r="J1177" s="13"/>
      <c r="K1177" s="10"/>
      <c r="L1177" s="12" t="str">
        <f>IFERROR(VLOOKUP(B1177,Retorno_da_RFB!$D$3:$I$6388,5,0),"")</f>
        <v>089</v>
      </c>
      <c r="M1177" s="13">
        <f>IFERROR(VLOOKUP(B1177,Retorno_da_RFB!$D$3:$I$6388,6,0),"")</f>
        <v>43621</v>
      </c>
      <c r="N1177" s="10" t="str">
        <f>IFERROR(VLOOKUP(B1177,Retorno_da_RFB!$D$3:$I$6388,3,0),"")</f>
        <v>8443.39.10</v>
      </c>
      <c r="O1177" s="10" t="str">
        <f>IFERROR(VLOOKUP(B1177,Retorno_da_RFB!$D$3:$I$6388,4,0),"")</f>
        <v>Máquinas modulares para impressão de cartões nas duas faces com módulo de impressão a jato de tinta DOD, com capacidade de personalização de até 4.200cartões/hora, com módulo de impressão para imprimir cartões nas duas faces em preto e branco, dotados de 1buffer de cartão integrado.</v>
      </c>
      <c r="P1177" s="12" t="str">
        <f>IFERROR(IF(N1177="","",IF(VLOOKUP(LEFT(N1177,10),'Universo_BK-BIT'!$A$5:$E$10005,2,0)="","X",VLOOKUP(LEFT(N1177,10),'Universo_BK-BIT'!$A$5:$E$10005,2,0))),"X")</f>
        <v>BK</v>
      </c>
      <c r="Q1177" s="12">
        <f>IFERROR(IF(P1177="X","",VLOOKUP(LEFT(N1177,10),'Universo_BK-BIT'!$A$5:$E$10005,3,0)),"")</f>
        <v>14</v>
      </c>
      <c r="R1177" s="14" t="e">
        <f t="shared" si="55"/>
        <v>#REF!</v>
      </c>
      <c r="S1177" s="14" t="e">
        <f t="shared" si="56"/>
        <v>#N/A</v>
      </c>
      <c r="T1177" s="14"/>
      <c r="U1177" s="14" t="str">
        <f ca="1">IFERROR(IF(P1177="X",IF(VLOOKUP(B1177,'Oficios_-_pend_criticas'!$C$3:$J$4739,5,0)="","",IF(VLOOKUP(B1177,'Oficios_-_pend_criticas'!$C$3:$J$4739,7,0)="",IF(TODAY()&gt;VLOOKUP(B1177,'Oficios_-_pend_criticas'!$C$3:$J$4739,5,0),"X",""),IF(VLOOKUP(B1177,'Oficios_-_pend_criticas'!$C$3:$J$4739,7,0)&gt;VLOOKUP(B1177,'Oficios_-_pend_criticas'!$C$3:$J$4739,5,0),"X",""))),""),"")</f>
        <v/>
      </c>
      <c r="V1177" s="14" t="str">
        <f ca="1">IFERROR(IF(Q1177=0,IF(VLOOKUP(B1177,'Oficios_-_pend_criticas'!$C$3:$J$4739,5,0)="","",IF(VLOOKUP(B1177,'Oficios_-_pend_criticas'!$C$3:$J$4739,7,0)="",IF(TODAY()&gt;VLOOKUP(B1177,'Oficios_-_pend_criticas'!$C$3:$J$4739,5,0),"X",""),IF(VLOOKUP(B1177,'Oficios_-_pend_criticas'!$C$3:$J$4739,7,0)&gt;VLOOKUP(B1177,'Oficios_-_pend_criticas'!$C$3:$J$4739,5,0),"X",""))),""),"")</f>
        <v/>
      </c>
      <c r="W1177" s="14" t="str">
        <f ca="1">IFERROR(IF(P1177&lt;&gt;"X",IF(Q1177&gt;0,IF(VLOOKUP(B1177,'Oficios_-_pend_criticas'!$C$4:$J$4739,5,0)="","",IF(VLOOKUP(B1177,'Oficios_-_pend_criticas'!$C$4:$J$4739,7,0)="",IF(TODAY()&gt;VLOOKUP(B1177,'Oficios_-_pend_criticas'!$C$4:$J$4739,5,0),"X",""),IF(VLOOKUP(B1177,'Oficios_-_pend_criticas'!$C$4:$J$4739,7,0)&gt;VLOOKUP(B1177,'Oficios_-_pend_criticas'!$C$4:$J$4739,5,0),"X",""))),""),""),"")</f>
        <v/>
      </c>
    </row>
    <row r="1178" spans="1:23" ht="38.25" hidden="1" customHeight="1" x14ac:dyDescent="0.25">
      <c r="A1178" s="9" t="str">
        <f t="shared" si="54"/>
        <v/>
      </c>
      <c r="B1178" s="24" t="s">
        <v>2777</v>
      </c>
      <c r="C1178" s="22" t="e">
        <f>IF(B1178="","",VLOOKUP(B1178,#REF!,6,0))</f>
        <v>#REF!</v>
      </c>
      <c r="D1178" s="20" t="e">
        <f>IF(B1178="","",VLOOKUP(B1178,#REF!,22,0))</f>
        <v>#REF!</v>
      </c>
      <c r="E1178" s="22" t="e">
        <f>IF(B1178="","",VLOOKUP(B1178,Consultas_públicas!$A$376:$G$3879,7,0))</f>
        <v>#N/A</v>
      </c>
      <c r="F1178" s="20" t="s">
        <v>2683</v>
      </c>
      <c r="G1178" s="21">
        <v>43613</v>
      </c>
      <c r="H1178" s="14" t="str">
        <f>IFERROR(IF(VLOOKUP(B1178,'Oficios_-_pend_criticas'!$C$4:$D$4739,2,0)="","","X"),"")</f>
        <v/>
      </c>
      <c r="I1178" s="12"/>
      <c r="J1178" s="13"/>
      <c r="K1178" s="10"/>
      <c r="L1178" s="12" t="str">
        <f>IFERROR(VLOOKUP(B1178,Retorno_da_RFB!$D$3:$I$6388,5,0),"")</f>
        <v>089</v>
      </c>
      <c r="M1178" s="13">
        <f>IFERROR(VLOOKUP(B1178,Retorno_da_RFB!$D$3:$I$6388,6,0),"")</f>
        <v>43621</v>
      </c>
      <c r="N1178" s="10" t="str">
        <f>IFERROR(VLOOKUP(B1178,Retorno_da_RFB!$D$3:$I$6388,3,0),"")</f>
        <v>8419.40.90</v>
      </c>
      <c r="O1178" s="10" t="str">
        <f>IFERROR(VLOOKUP(B1178,Retorno_da_RFB!$D$3:$I$6388,4,0),"")</f>
        <v>Equipamentos para recuperação de aromas a partir de extrato ou solução de café torrado moído com água (coffee slurry), por meio de duas colunas de cones giratórios com capacidade de produção mínima de 150L de aroma/hora e capacidade máxima de produção de 900L de aroma/hora, controlada por painel logico programável (PLC).</v>
      </c>
      <c r="P1178" s="12" t="str">
        <f>IFERROR(IF(N1178="","",IF(VLOOKUP(LEFT(N1178,10),'Universo_BK-BIT'!$A$5:$E$10005,2,0)="","X",VLOOKUP(LEFT(N1178,10),'Universo_BK-BIT'!$A$5:$E$10005,2,0))),"X")</f>
        <v>BK</v>
      </c>
      <c r="Q1178" s="12">
        <f>IFERROR(IF(P1178="X","",VLOOKUP(LEFT(N1178,10),'Universo_BK-BIT'!$A$5:$E$10005,3,0)),"")</f>
        <v>14</v>
      </c>
      <c r="R1178" s="14" t="e">
        <f t="shared" si="55"/>
        <v>#REF!</v>
      </c>
      <c r="S1178" s="14" t="e">
        <f t="shared" si="56"/>
        <v>#N/A</v>
      </c>
      <c r="T1178" s="14"/>
      <c r="U1178" s="14" t="str">
        <f ca="1">IFERROR(IF(P1178="X",IF(VLOOKUP(B1178,'Oficios_-_pend_criticas'!$C$3:$J$4739,5,0)="","",IF(VLOOKUP(B1178,'Oficios_-_pend_criticas'!$C$3:$J$4739,7,0)="",IF(TODAY()&gt;VLOOKUP(B1178,'Oficios_-_pend_criticas'!$C$3:$J$4739,5,0),"X",""),IF(VLOOKUP(B1178,'Oficios_-_pend_criticas'!$C$3:$J$4739,7,0)&gt;VLOOKUP(B1178,'Oficios_-_pend_criticas'!$C$3:$J$4739,5,0),"X",""))),""),"")</f>
        <v/>
      </c>
      <c r="V1178" s="14" t="str">
        <f ca="1">IFERROR(IF(Q1178=0,IF(VLOOKUP(B1178,'Oficios_-_pend_criticas'!$C$3:$J$4739,5,0)="","",IF(VLOOKUP(B1178,'Oficios_-_pend_criticas'!$C$3:$J$4739,7,0)="",IF(TODAY()&gt;VLOOKUP(B1178,'Oficios_-_pend_criticas'!$C$3:$J$4739,5,0),"X",""),IF(VLOOKUP(B1178,'Oficios_-_pend_criticas'!$C$3:$J$4739,7,0)&gt;VLOOKUP(B1178,'Oficios_-_pend_criticas'!$C$3:$J$4739,5,0),"X",""))),""),"")</f>
        <v/>
      </c>
      <c r="W1178" s="14" t="str">
        <f ca="1">IFERROR(IF(P1178&lt;&gt;"X",IF(Q1178&gt;0,IF(VLOOKUP(B1178,'Oficios_-_pend_criticas'!$C$4:$J$4739,5,0)="","",IF(VLOOKUP(B1178,'Oficios_-_pend_criticas'!$C$4:$J$4739,7,0)="",IF(TODAY()&gt;VLOOKUP(B1178,'Oficios_-_pend_criticas'!$C$4:$J$4739,5,0),"X",""),IF(VLOOKUP(B1178,'Oficios_-_pend_criticas'!$C$4:$J$4739,7,0)&gt;VLOOKUP(B1178,'Oficios_-_pend_criticas'!$C$4:$J$4739,5,0),"X",""))),""),""),"")</f>
        <v/>
      </c>
    </row>
    <row r="1179" spans="1:23" ht="38.25" hidden="1" customHeight="1" x14ac:dyDescent="0.25">
      <c r="A1179" s="9" t="str">
        <f t="shared" si="54"/>
        <v/>
      </c>
      <c r="B1179" s="24" t="s">
        <v>2779</v>
      </c>
      <c r="C1179" s="22" t="e">
        <f>IF(B1179="","",VLOOKUP(B1179,#REF!,6,0))</f>
        <v>#REF!</v>
      </c>
      <c r="D1179" s="20" t="e">
        <f>IF(B1179="","",VLOOKUP(B1179,#REF!,22,0))</f>
        <v>#REF!</v>
      </c>
      <c r="E1179" s="22" t="e">
        <f>IF(B1179="","",VLOOKUP(B1179,Consultas_públicas!$A$376:$G$3879,7,0))</f>
        <v>#N/A</v>
      </c>
      <c r="F1179" s="20" t="s">
        <v>2683</v>
      </c>
      <c r="G1179" s="21">
        <v>43613</v>
      </c>
      <c r="H1179" s="14" t="str">
        <f>IFERROR(IF(VLOOKUP(B1179,'Oficios_-_pend_criticas'!$C$4:$D$4739,2,0)="","","X"),"")</f>
        <v/>
      </c>
      <c r="I1179" s="12"/>
      <c r="J1179" s="13"/>
      <c r="K1179" s="10"/>
      <c r="L1179" s="12" t="str">
        <f>IFERROR(VLOOKUP(B1179,Retorno_da_RFB!$D$3:$I$6388,5,0),"")</f>
        <v>089</v>
      </c>
      <c r="M1179" s="13">
        <f>IFERROR(VLOOKUP(B1179,Retorno_da_RFB!$D$3:$I$6388,6,0),"")</f>
        <v>43621</v>
      </c>
      <c r="N1179" s="10" t="str">
        <f>IFERROR(VLOOKUP(B1179,Retorno_da_RFB!$D$3:$I$6388,3,0),"")</f>
        <v>8464.20.10</v>
      </c>
      <c r="O1179" s="10" t="str">
        <f>IFERROR(VLOOKUP(B1179,Retorno_da_RFB!$D$3:$I$6388,4,0),"")</f>
        <v>Máquinas para chanfradura de vidros, sendo máquina para biselar (usinagem) borda, do tipo retilínea (em linha reta), com trabalho a frio do vidro, possui 9fusos, com mesa frontal com ajuste de altura para produção de peças de pequenas dimensões (a partir de 25 x 25mm), com espessura mínima de 3mm e máxima de até 19mm, com dimensão mínima igual a 25 x 25mm, com velocidade de 0,6 até 6.0m/min, operando com pressão de 6bar, com alimentação elétrica de 380Vac – 60Hz, com ângulo de bisotê de 3 até 45º,permitindo realizar bisotê com largura máxima de 40mm, com acionamento pneumático automático dos rebolos de feltro e controlador lógico programável (CLP) com tela de toque (touchscreen) que exibe controle de espessura do vidro, largura e ângulo do bisotê, velocidade de arraste, metros produzidos e desgastes dos rebolos.</v>
      </c>
      <c r="P1179" s="12" t="str">
        <f>IFERROR(IF(N1179="","",IF(VLOOKUP(LEFT(N1179,10),'Universo_BK-BIT'!$A$5:$E$10005,2,0)="","X",VLOOKUP(LEFT(N1179,10),'Universo_BK-BIT'!$A$5:$E$10005,2,0))),"X")</f>
        <v>BK</v>
      </c>
      <c r="Q1179" s="12">
        <f>IFERROR(IF(P1179="X","",VLOOKUP(LEFT(N1179,10),'Universo_BK-BIT'!$A$5:$E$10005,3,0)),"")</f>
        <v>14</v>
      </c>
      <c r="R1179" s="14" t="e">
        <f t="shared" si="55"/>
        <v>#REF!</v>
      </c>
      <c r="S1179" s="14" t="e">
        <f t="shared" si="56"/>
        <v>#N/A</v>
      </c>
      <c r="T1179" s="14"/>
      <c r="U1179" s="14" t="str">
        <f ca="1">IFERROR(IF(P1179="X",IF(VLOOKUP(B1179,'Oficios_-_pend_criticas'!$C$3:$J$4739,5,0)="","",IF(VLOOKUP(B1179,'Oficios_-_pend_criticas'!$C$3:$J$4739,7,0)="",IF(TODAY()&gt;VLOOKUP(B1179,'Oficios_-_pend_criticas'!$C$3:$J$4739,5,0),"X",""),IF(VLOOKUP(B1179,'Oficios_-_pend_criticas'!$C$3:$J$4739,7,0)&gt;VLOOKUP(B1179,'Oficios_-_pend_criticas'!$C$3:$J$4739,5,0),"X",""))),""),"")</f>
        <v/>
      </c>
      <c r="V1179" s="14" t="str">
        <f ca="1">IFERROR(IF(Q1179=0,IF(VLOOKUP(B1179,'Oficios_-_pend_criticas'!$C$3:$J$4739,5,0)="","",IF(VLOOKUP(B1179,'Oficios_-_pend_criticas'!$C$3:$J$4739,7,0)="",IF(TODAY()&gt;VLOOKUP(B1179,'Oficios_-_pend_criticas'!$C$3:$J$4739,5,0),"X",""),IF(VLOOKUP(B1179,'Oficios_-_pend_criticas'!$C$3:$J$4739,7,0)&gt;VLOOKUP(B1179,'Oficios_-_pend_criticas'!$C$3:$J$4739,5,0),"X",""))),""),"")</f>
        <v/>
      </c>
      <c r="W1179" s="14" t="str">
        <f ca="1">IFERROR(IF(P1179&lt;&gt;"X",IF(Q1179&gt;0,IF(VLOOKUP(B1179,'Oficios_-_pend_criticas'!$C$4:$J$4739,5,0)="","",IF(VLOOKUP(B1179,'Oficios_-_pend_criticas'!$C$4:$J$4739,7,0)="",IF(TODAY()&gt;VLOOKUP(B1179,'Oficios_-_pend_criticas'!$C$4:$J$4739,5,0),"X",""),IF(VLOOKUP(B1179,'Oficios_-_pend_criticas'!$C$4:$J$4739,7,0)&gt;VLOOKUP(B1179,'Oficios_-_pend_criticas'!$C$4:$J$4739,5,0),"X",""))),""),""),"")</f>
        <v/>
      </c>
    </row>
    <row r="1180" spans="1:23" ht="38.25" hidden="1" customHeight="1" x14ac:dyDescent="0.25">
      <c r="A1180" s="9" t="str">
        <f t="shared" si="54"/>
        <v/>
      </c>
      <c r="B1180" s="24" t="s">
        <v>2781</v>
      </c>
      <c r="C1180" s="22" t="e">
        <f>IF(B1180="","",VLOOKUP(B1180,#REF!,6,0))</f>
        <v>#REF!</v>
      </c>
      <c r="D1180" s="20" t="e">
        <f>IF(B1180="","",VLOOKUP(B1180,#REF!,22,0))</f>
        <v>#REF!</v>
      </c>
      <c r="E1180" s="22" t="e">
        <f>IF(B1180="","",VLOOKUP(B1180,Consultas_públicas!$A$376:$G$3879,7,0))</f>
        <v>#N/A</v>
      </c>
      <c r="F1180" s="20" t="s">
        <v>2683</v>
      </c>
      <c r="G1180" s="21">
        <v>43613</v>
      </c>
      <c r="H1180" s="14" t="str">
        <f>IFERROR(IF(VLOOKUP(B1180,'Oficios_-_pend_criticas'!$C$4:$D$4739,2,0)="","","X"),"")</f>
        <v/>
      </c>
      <c r="I1180" s="12"/>
      <c r="J1180" s="13"/>
      <c r="K1180" s="10"/>
      <c r="L1180" s="12" t="str">
        <f>IFERROR(VLOOKUP(B1180,Retorno_da_RFB!$D$3:$I$6388,5,0),"")</f>
        <v>089</v>
      </c>
      <c r="M1180" s="13">
        <f>IFERROR(VLOOKUP(B1180,Retorno_da_RFB!$D$3:$I$6388,6,0),"")</f>
        <v>43621</v>
      </c>
      <c r="N1180" s="10" t="str">
        <f>IFERROR(VLOOKUP(B1180,Retorno_da_RFB!$D$3:$I$6388,3,0),"")</f>
        <v>8441.80.00</v>
      </c>
      <c r="O1180" s="10" t="str">
        <f>IFERROR(VLOOKUP(B1180,Retorno_da_RFB!$D$3:$I$6388,4,0),"")</f>
        <v>Máquinas formadoras de caixas de papelão, com fechamento da aba inferior por meio de fita adesiva e colocação automática de sacos plásticos por meio de braços mecânicos, com capacidade de até 15caixas/min, interface homem máquina (IHM) e controlada por painel logico programável (PLC).</v>
      </c>
      <c r="P1180" s="12" t="str">
        <f>IFERROR(IF(N1180="","",IF(VLOOKUP(LEFT(N1180,10),'Universo_BK-BIT'!$A$5:$E$10005,2,0)="","X",VLOOKUP(LEFT(N1180,10),'Universo_BK-BIT'!$A$5:$E$10005,2,0))),"X")</f>
        <v>BK</v>
      </c>
      <c r="Q1180" s="12">
        <f>IFERROR(IF(P1180="X","",VLOOKUP(LEFT(N1180,10),'Universo_BK-BIT'!$A$5:$E$10005,3,0)),"")</f>
        <v>10</v>
      </c>
      <c r="R1180" s="14" t="e">
        <f t="shared" si="55"/>
        <v>#REF!</v>
      </c>
      <c r="S1180" s="14" t="e">
        <f t="shared" si="56"/>
        <v>#N/A</v>
      </c>
      <c r="T1180" s="14"/>
      <c r="U1180" s="14" t="str">
        <f ca="1">IFERROR(IF(P1180="X",IF(VLOOKUP(B1180,'Oficios_-_pend_criticas'!$C$3:$J$4739,5,0)="","",IF(VLOOKUP(B1180,'Oficios_-_pend_criticas'!$C$3:$J$4739,7,0)="",IF(TODAY()&gt;VLOOKUP(B1180,'Oficios_-_pend_criticas'!$C$3:$J$4739,5,0),"X",""),IF(VLOOKUP(B1180,'Oficios_-_pend_criticas'!$C$3:$J$4739,7,0)&gt;VLOOKUP(B1180,'Oficios_-_pend_criticas'!$C$3:$J$4739,5,0),"X",""))),""),"")</f>
        <v/>
      </c>
      <c r="V1180" s="14" t="str">
        <f ca="1">IFERROR(IF(Q1180=0,IF(VLOOKUP(B1180,'Oficios_-_pend_criticas'!$C$3:$J$4739,5,0)="","",IF(VLOOKUP(B1180,'Oficios_-_pend_criticas'!$C$3:$J$4739,7,0)="",IF(TODAY()&gt;VLOOKUP(B1180,'Oficios_-_pend_criticas'!$C$3:$J$4739,5,0),"X",""),IF(VLOOKUP(B1180,'Oficios_-_pend_criticas'!$C$3:$J$4739,7,0)&gt;VLOOKUP(B1180,'Oficios_-_pend_criticas'!$C$3:$J$4739,5,0),"X",""))),""),"")</f>
        <v/>
      </c>
      <c r="W1180" s="14" t="str">
        <f ca="1">IFERROR(IF(P1180&lt;&gt;"X",IF(Q1180&gt;0,IF(VLOOKUP(B1180,'Oficios_-_pend_criticas'!$C$4:$J$4739,5,0)="","",IF(VLOOKUP(B1180,'Oficios_-_pend_criticas'!$C$4:$J$4739,7,0)="",IF(TODAY()&gt;VLOOKUP(B1180,'Oficios_-_pend_criticas'!$C$4:$J$4739,5,0),"X",""),IF(VLOOKUP(B1180,'Oficios_-_pend_criticas'!$C$4:$J$4739,7,0)&gt;VLOOKUP(B1180,'Oficios_-_pend_criticas'!$C$4:$J$4739,5,0),"X",""))),""),""),"")</f>
        <v/>
      </c>
    </row>
    <row r="1181" spans="1:23" ht="38.25" hidden="1" customHeight="1" x14ac:dyDescent="0.25">
      <c r="A1181" s="9" t="str">
        <f t="shared" si="54"/>
        <v/>
      </c>
      <c r="B1181" s="24" t="s">
        <v>2783</v>
      </c>
      <c r="C1181" s="22" t="e">
        <f>IF(B1181="","",VLOOKUP(B1181,#REF!,6,0))</f>
        <v>#REF!</v>
      </c>
      <c r="D1181" s="20" t="e">
        <f>IF(B1181="","",VLOOKUP(B1181,#REF!,22,0))</f>
        <v>#REF!</v>
      </c>
      <c r="E1181" s="22" t="e">
        <f>IF(B1181="","",VLOOKUP(B1181,Consultas_públicas!$A$376:$G$3879,7,0))</f>
        <v>#N/A</v>
      </c>
      <c r="F1181" s="20" t="s">
        <v>2683</v>
      </c>
      <c r="G1181" s="21">
        <v>43613</v>
      </c>
      <c r="H1181" s="14" t="str">
        <f>IFERROR(IF(VLOOKUP(B1181,'Oficios_-_pend_criticas'!$C$4:$D$4739,2,0)="","","X"),"")</f>
        <v/>
      </c>
      <c r="I1181" s="12"/>
      <c r="J1181" s="13"/>
      <c r="K1181" s="10"/>
      <c r="L1181" s="12" t="str">
        <f>IFERROR(VLOOKUP(B1181,Retorno_da_RFB!$D$3:$I$6388,5,0),"")</f>
        <v>089</v>
      </c>
      <c r="M1181" s="13">
        <f>IFERROR(VLOOKUP(B1181,Retorno_da_RFB!$D$3:$I$6388,6,0),"")</f>
        <v>43621</v>
      </c>
      <c r="N1181" s="10" t="str">
        <f>IFERROR(VLOOKUP(B1181,Retorno_da_RFB!$D$3:$I$6388,3,0),"")</f>
        <v>8413.50.10</v>
      </c>
      <c r="O1181" s="10" t="str">
        <f>IFERROR(VLOOKUP(B1181,Retorno_da_RFB!$D$3:$I$6388,4,0),"")</f>
        <v>Bombas hidráulicas variáveis rotativas com dois grupos de pistões axiais, para acionamentos hidrostáticos de circuito aberto, pressão nominal de 350bar, pressão máxima de 400bar, volume máximo de deslocamento de 93,8cm3, rotação máxima de 2.780rpm, vazão máxima de 2 x 220L/min, potência máxima de 257kW, torque máximo a curto prazo de 1.194Nm, para uso em carregadeiras de grande porte para carregamento de minério e estéril em operações a céu aberto.</v>
      </c>
      <c r="P1181" s="12" t="str">
        <f>IFERROR(IF(N1181="","",IF(VLOOKUP(LEFT(N1181,10),'Universo_BK-BIT'!$A$5:$E$10005,2,0)="","X",VLOOKUP(LEFT(N1181,10),'Universo_BK-BIT'!$A$5:$E$10005,2,0))),"X")</f>
        <v>BK</v>
      </c>
      <c r="Q1181" s="12">
        <f>IFERROR(IF(P1181="X","",VLOOKUP(LEFT(N1181,10),'Universo_BK-BIT'!$A$5:$E$10005,3,0)),"")</f>
        <v>14</v>
      </c>
      <c r="R1181" s="14" t="e">
        <f t="shared" si="55"/>
        <v>#REF!</v>
      </c>
      <c r="S1181" s="14" t="e">
        <f t="shared" si="56"/>
        <v>#N/A</v>
      </c>
      <c r="T1181" s="14"/>
      <c r="U1181" s="14" t="str">
        <f ca="1">IFERROR(IF(P1181="X",IF(VLOOKUP(B1181,'Oficios_-_pend_criticas'!$C$3:$J$4739,5,0)="","",IF(VLOOKUP(B1181,'Oficios_-_pend_criticas'!$C$3:$J$4739,7,0)="",IF(TODAY()&gt;VLOOKUP(B1181,'Oficios_-_pend_criticas'!$C$3:$J$4739,5,0),"X",""),IF(VLOOKUP(B1181,'Oficios_-_pend_criticas'!$C$3:$J$4739,7,0)&gt;VLOOKUP(B1181,'Oficios_-_pend_criticas'!$C$3:$J$4739,5,0),"X",""))),""),"")</f>
        <v/>
      </c>
      <c r="V1181" s="14" t="str">
        <f ca="1">IFERROR(IF(Q1181=0,IF(VLOOKUP(B1181,'Oficios_-_pend_criticas'!$C$3:$J$4739,5,0)="","",IF(VLOOKUP(B1181,'Oficios_-_pend_criticas'!$C$3:$J$4739,7,0)="",IF(TODAY()&gt;VLOOKUP(B1181,'Oficios_-_pend_criticas'!$C$3:$J$4739,5,0),"X",""),IF(VLOOKUP(B1181,'Oficios_-_pend_criticas'!$C$3:$J$4739,7,0)&gt;VLOOKUP(B1181,'Oficios_-_pend_criticas'!$C$3:$J$4739,5,0),"X",""))),""),"")</f>
        <v/>
      </c>
      <c r="W1181" s="14" t="str">
        <f ca="1">IFERROR(IF(P1181&lt;&gt;"X",IF(Q1181&gt;0,IF(VLOOKUP(B1181,'Oficios_-_pend_criticas'!$C$4:$J$4739,5,0)="","",IF(VLOOKUP(B1181,'Oficios_-_pend_criticas'!$C$4:$J$4739,7,0)="",IF(TODAY()&gt;VLOOKUP(B1181,'Oficios_-_pend_criticas'!$C$4:$J$4739,5,0),"X",""),IF(VLOOKUP(B1181,'Oficios_-_pend_criticas'!$C$4:$J$4739,7,0)&gt;VLOOKUP(B1181,'Oficios_-_pend_criticas'!$C$4:$J$4739,5,0),"X",""))),""),""),"")</f>
        <v/>
      </c>
    </row>
    <row r="1182" spans="1:23" ht="38.25" hidden="1" customHeight="1" x14ac:dyDescent="0.25">
      <c r="A1182" s="9" t="str">
        <f t="shared" si="54"/>
        <v/>
      </c>
      <c r="B1182" s="24" t="s">
        <v>2785</v>
      </c>
      <c r="C1182" s="22" t="e">
        <f>IF(B1182="","",VLOOKUP(B1182,#REF!,6,0))</f>
        <v>#REF!</v>
      </c>
      <c r="D1182" s="20" t="e">
        <f>IF(B1182="","",VLOOKUP(B1182,#REF!,22,0))</f>
        <v>#REF!</v>
      </c>
      <c r="E1182" s="22" t="e">
        <f>IF(B1182="","",VLOOKUP(B1182,Consultas_públicas!$A$376:$G$3879,7,0))</f>
        <v>#N/A</v>
      </c>
      <c r="F1182" s="20" t="s">
        <v>2683</v>
      </c>
      <c r="G1182" s="21">
        <v>43613</v>
      </c>
      <c r="H1182" s="14" t="str">
        <f>IFERROR(IF(VLOOKUP(B1182,'Oficios_-_pend_criticas'!$C$4:$D$4739,2,0)="","","X"),"")</f>
        <v/>
      </c>
      <c r="I1182" s="12"/>
      <c r="J1182" s="13"/>
      <c r="K1182" s="10"/>
      <c r="L1182" s="12" t="str">
        <f>IFERROR(VLOOKUP(B1182,Retorno_da_RFB!$D$3:$I$6388,5,0),"")</f>
        <v>089</v>
      </c>
      <c r="M1182" s="13">
        <f>IFERROR(VLOOKUP(B1182,Retorno_da_RFB!$D$3:$I$6388,6,0),"")</f>
        <v>43621</v>
      </c>
      <c r="N1182" s="10" t="str">
        <f>IFERROR(VLOOKUP(B1182,Retorno_da_RFB!$D$3:$I$6388,3,0),"")</f>
        <v>8413.50.10</v>
      </c>
      <c r="O1182" s="10" t="str">
        <f>IFERROR(VLOOKUP(B1182,Retorno_da_RFB!$D$3:$I$6388,4,0),"")</f>
        <v>Bombas hidráulicas variáveis rotativas de pistões axiais, para acionamentos hidrostáticos de circuito aberto, pressão nominal de 280bar, pressão máxima de 350bar, volume máximo de deslocamento de 45cm3, rotação máxima de 3.100rpm, vazão máxima de 117 litros/minuto, potência máxima de 55kW, torque máximo de 200Nm (a 280bar), aceleração angular máxima de 4.000radianos/seg.2, para uso em carregadeiras de grande porte para carregamento de minério e estéril em operações a céu aberto.</v>
      </c>
      <c r="P1182" s="12" t="str">
        <f>IFERROR(IF(N1182="","",IF(VLOOKUP(LEFT(N1182,10),'Universo_BK-BIT'!$A$5:$E$10005,2,0)="","X",VLOOKUP(LEFT(N1182,10),'Universo_BK-BIT'!$A$5:$E$10005,2,0))),"X")</f>
        <v>BK</v>
      </c>
      <c r="Q1182" s="12">
        <f>IFERROR(IF(P1182="X","",VLOOKUP(LEFT(N1182,10),'Universo_BK-BIT'!$A$5:$E$10005,3,0)),"")</f>
        <v>14</v>
      </c>
      <c r="R1182" s="14" t="e">
        <f t="shared" si="55"/>
        <v>#REF!</v>
      </c>
      <c r="S1182" s="14" t="e">
        <f t="shared" si="56"/>
        <v>#N/A</v>
      </c>
      <c r="T1182" s="14"/>
      <c r="U1182" s="14" t="str">
        <f ca="1">IFERROR(IF(P1182="X",IF(VLOOKUP(B1182,'Oficios_-_pend_criticas'!$C$3:$J$4739,5,0)="","",IF(VLOOKUP(B1182,'Oficios_-_pend_criticas'!$C$3:$J$4739,7,0)="",IF(TODAY()&gt;VLOOKUP(B1182,'Oficios_-_pend_criticas'!$C$3:$J$4739,5,0),"X",""),IF(VLOOKUP(B1182,'Oficios_-_pend_criticas'!$C$3:$J$4739,7,0)&gt;VLOOKUP(B1182,'Oficios_-_pend_criticas'!$C$3:$J$4739,5,0),"X",""))),""),"")</f>
        <v/>
      </c>
      <c r="V1182" s="14" t="str">
        <f ca="1">IFERROR(IF(Q1182=0,IF(VLOOKUP(B1182,'Oficios_-_pend_criticas'!$C$3:$J$4739,5,0)="","",IF(VLOOKUP(B1182,'Oficios_-_pend_criticas'!$C$3:$J$4739,7,0)="",IF(TODAY()&gt;VLOOKUP(B1182,'Oficios_-_pend_criticas'!$C$3:$J$4739,5,0),"X",""),IF(VLOOKUP(B1182,'Oficios_-_pend_criticas'!$C$3:$J$4739,7,0)&gt;VLOOKUP(B1182,'Oficios_-_pend_criticas'!$C$3:$J$4739,5,0),"X",""))),""),"")</f>
        <v/>
      </c>
      <c r="W1182" s="14" t="str">
        <f ca="1">IFERROR(IF(P1182&lt;&gt;"X",IF(Q1182&gt;0,IF(VLOOKUP(B1182,'Oficios_-_pend_criticas'!$C$4:$J$4739,5,0)="","",IF(VLOOKUP(B1182,'Oficios_-_pend_criticas'!$C$4:$J$4739,7,0)="",IF(TODAY()&gt;VLOOKUP(B1182,'Oficios_-_pend_criticas'!$C$4:$J$4739,5,0),"X",""),IF(VLOOKUP(B1182,'Oficios_-_pend_criticas'!$C$4:$J$4739,7,0)&gt;VLOOKUP(B1182,'Oficios_-_pend_criticas'!$C$4:$J$4739,5,0),"X",""))),""),""),"")</f>
        <v/>
      </c>
    </row>
    <row r="1183" spans="1:23" ht="38.25" hidden="1" customHeight="1" x14ac:dyDescent="0.25">
      <c r="A1183" s="9" t="str">
        <f t="shared" si="54"/>
        <v/>
      </c>
      <c r="B1183" s="24" t="s">
        <v>2787</v>
      </c>
      <c r="C1183" s="22" t="e">
        <f>IF(B1183="","",VLOOKUP(B1183,#REF!,6,0))</f>
        <v>#REF!</v>
      </c>
      <c r="D1183" s="20" t="e">
        <f>IF(B1183="","",VLOOKUP(B1183,#REF!,22,0))</f>
        <v>#REF!</v>
      </c>
      <c r="E1183" s="22" t="e">
        <f>IF(B1183="","",VLOOKUP(B1183,Consultas_públicas!$A$376:$G$3879,7,0))</f>
        <v>#N/A</v>
      </c>
      <c r="F1183" s="20" t="s">
        <v>2683</v>
      </c>
      <c r="G1183" s="21">
        <v>43613</v>
      </c>
      <c r="H1183" s="14" t="str">
        <f>IFERROR(IF(VLOOKUP(B1183,'Oficios_-_pend_criticas'!$C$4:$D$4739,2,0)="","","X"),"")</f>
        <v/>
      </c>
      <c r="I1183" s="12"/>
      <c r="J1183" s="13"/>
      <c r="K1183" s="10"/>
      <c r="L1183" s="12" t="str">
        <f>IFERROR(VLOOKUP(B1183,Retorno_da_RFB!$D$3:$I$6388,5,0),"")</f>
        <v>089</v>
      </c>
      <c r="M1183" s="13">
        <f>IFERROR(VLOOKUP(B1183,Retorno_da_RFB!$D$3:$I$6388,6,0),"")</f>
        <v>43621</v>
      </c>
      <c r="N1183" s="10" t="str">
        <f>IFERROR(VLOOKUP(B1183,Retorno_da_RFB!$D$3:$I$6388,3,0),"")</f>
        <v>9027.50.90</v>
      </c>
      <c r="O1183" s="10" t="str">
        <f>IFERROR(VLOOKUP(B1183,Retorno_da_RFB!$D$3:$I$6388,4,0),"")</f>
        <v>Analisadores de diagnóstico de biologia molecular, para extração e amplificação/detecção de DNA/RNA, totalmente integrados e automatizados que utilizam a tecnologia de PCR (Reação em Cadeia da Polimerase) com detecção de sinal de fluorescência em tempo real, de automação completa amostra-resultado em laboratórios clínicos, dotados de 4 unidades de processamento independentes contendo robô manipulador, robô pipetador, cartuchos de uso único (descartável), estação de carregamento de amostras, rack de amostras, interface do operador dotado de monitor com tela sensível ao toque e leitor de código de barras, capacidade operacional de até 144 amostras e rendimento máximo de 300 testes em aproximadamente 8h de trabalho.</v>
      </c>
      <c r="P1183" s="12" t="str">
        <f>IFERROR(IF(N1183="","",IF(VLOOKUP(LEFT(N1183,10),'Universo_BK-BIT'!$A$5:$E$10005,2,0)="","X",VLOOKUP(LEFT(N1183,10),'Universo_BK-BIT'!$A$5:$E$10005,2,0))),"X")</f>
        <v>BK</v>
      </c>
      <c r="Q1183" s="12">
        <f>IFERROR(IF(P1183="X","",VLOOKUP(LEFT(N1183,10),'Universo_BK-BIT'!$A$5:$E$10005,3,0)),"")</f>
        <v>14</v>
      </c>
      <c r="R1183" s="14" t="e">
        <f t="shared" si="55"/>
        <v>#REF!</v>
      </c>
      <c r="S1183" s="14" t="e">
        <f t="shared" si="56"/>
        <v>#N/A</v>
      </c>
      <c r="T1183" s="14"/>
      <c r="U1183" s="14" t="str">
        <f ca="1">IFERROR(IF(P1183="X",IF(VLOOKUP(B1183,'Oficios_-_pend_criticas'!$C$3:$J$4739,5,0)="","",IF(VLOOKUP(B1183,'Oficios_-_pend_criticas'!$C$3:$J$4739,7,0)="",IF(TODAY()&gt;VLOOKUP(B1183,'Oficios_-_pend_criticas'!$C$3:$J$4739,5,0),"X",""),IF(VLOOKUP(B1183,'Oficios_-_pend_criticas'!$C$3:$J$4739,7,0)&gt;VLOOKUP(B1183,'Oficios_-_pend_criticas'!$C$3:$J$4739,5,0),"X",""))),""),"")</f>
        <v/>
      </c>
      <c r="V1183" s="14" t="str">
        <f ca="1">IFERROR(IF(Q1183=0,IF(VLOOKUP(B1183,'Oficios_-_pend_criticas'!$C$3:$J$4739,5,0)="","",IF(VLOOKUP(B1183,'Oficios_-_pend_criticas'!$C$3:$J$4739,7,0)="",IF(TODAY()&gt;VLOOKUP(B1183,'Oficios_-_pend_criticas'!$C$3:$J$4739,5,0),"X",""),IF(VLOOKUP(B1183,'Oficios_-_pend_criticas'!$C$3:$J$4739,7,0)&gt;VLOOKUP(B1183,'Oficios_-_pend_criticas'!$C$3:$J$4739,5,0),"X",""))),""),"")</f>
        <v/>
      </c>
      <c r="W1183" s="14" t="str">
        <f ca="1">IFERROR(IF(P1183&lt;&gt;"X",IF(Q1183&gt;0,IF(VLOOKUP(B1183,'Oficios_-_pend_criticas'!$C$4:$J$4739,5,0)="","",IF(VLOOKUP(B1183,'Oficios_-_pend_criticas'!$C$4:$J$4739,7,0)="",IF(TODAY()&gt;VLOOKUP(B1183,'Oficios_-_pend_criticas'!$C$4:$J$4739,5,0),"X",""),IF(VLOOKUP(B1183,'Oficios_-_pend_criticas'!$C$4:$J$4739,7,0)&gt;VLOOKUP(B1183,'Oficios_-_pend_criticas'!$C$4:$J$4739,5,0),"X",""))),""),""),"")</f>
        <v/>
      </c>
    </row>
    <row r="1184" spans="1:23" ht="38.25" hidden="1" customHeight="1" x14ac:dyDescent="0.25">
      <c r="A1184" s="9" t="str">
        <f t="shared" si="54"/>
        <v/>
      </c>
      <c r="B1184" s="24" t="s">
        <v>2789</v>
      </c>
      <c r="C1184" s="22" t="e">
        <f>IF(B1184="","",VLOOKUP(B1184,#REF!,6,0))</f>
        <v>#REF!</v>
      </c>
      <c r="D1184" s="20" t="e">
        <f>IF(B1184="","",VLOOKUP(B1184,#REF!,22,0))</f>
        <v>#REF!</v>
      </c>
      <c r="E1184" s="22" t="e">
        <f>IF(B1184="","",VLOOKUP(B1184,Consultas_públicas!$A$376:$G$3879,7,0))</f>
        <v>#N/A</v>
      </c>
      <c r="F1184" s="20" t="s">
        <v>2683</v>
      </c>
      <c r="G1184" s="21">
        <v>43613</v>
      </c>
      <c r="H1184" s="14" t="str">
        <f>IFERROR(IF(VLOOKUP(B1184,'Oficios_-_pend_criticas'!$C$4:$D$4739,2,0)="","","X"),"")</f>
        <v/>
      </c>
      <c r="I1184" s="12"/>
      <c r="J1184" s="13"/>
      <c r="K1184" s="10"/>
      <c r="L1184" s="12" t="str">
        <f>IFERROR(VLOOKUP(B1184,Retorno_da_RFB!$D$3:$I$6388,5,0),"")</f>
        <v>089</v>
      </c>
      <c r="M1184" s="13">
        <f>IFERROR(VLOOKUP(B1184,Retorno_da_RFB!$D$3:$I$6388,6,0),"")</f>
        <v>43621</v>
      </c>
      <c r="N1184" s="10" t="str">
        <f>IFERROR(VLOOKUP(B1184,Retorno_da_RFB!$D$3:$I$6388,3,0),"")</f>
        <v>8456.30.19</v>
      </c>
      <c r="O1184" s="10" t="str">
        <f>IFERROR(VLOOKUP(B1184,Retorno_da_RFB!$D$3:$I$6388,4,0),"")</f>
        <v>Máquinas de usinagem por eletroerosão, por penetração, velocidade de deslocamento nos eixos x, y e z partindo de zero, com sua máxima a partir de 5m/min, eixo "C" com rotação incorporada ao cabeçote e resolução de 0,001°, movimentação e usinagem nos 4 eixos simultaneamente, trocador automático de eletrodos, comando numérico computadorizado (CNC) base Windows em português com portas USB e Ethernet.</v>
      </c>
      <c r="P1184" s="12" t="str">
        <f>IFERROR(IF(N1184="","",IF(VLOOKUP(LEFT(N1184,10),'Universo_BK-BIT'!$A$5:$E$10005,2,0)="","X",VLOOKUP(LEFT(N1184,10),'Universo_BK-BIT'!$A$5:$E$10005,2,0))),"X")</f>
        <v>BK</v>
      </c>
      <c r="Q1184" s="12">
        <f>IFERROR(IF(P1184="X","",VLOOKUP(LEFT(N1184,10),'Universo_BK-BIT'!$A$5:$E$10005,3,0)),"")</f>
        <v>14</v>
      </c>
      <c r="R1184" s="14" t="e">
        <f t="shared" si="55"/>
        <v>#REF!</v>
      </c>
      <c r="S1184" s="14" t="e">
        <f t="shared" si="56"/>
        <v>#N/A</v>
      </c>
      <c r="T1184" s="14"/>
      <c r="U1184" s="14" t="str">
        <f ca="1">IFERROR(IF(P1184="X",IF(VLOOKUP(B1184,'Oficios_-_pend_criticas'!$C$3:$J$4739,5,0)="","",IF(VLOOKUP(B1184,'Oficios_-_pend_criticas'!$C$3:$J$4739,7,0)="",IF(TODAY()&gt;VLOOKUP(B1184,'Oficios_-_pend_criticas'!$C$3:$J$4739,5,0),"X",""),IF(VLOOKUP(B1184,'Oficios_-_pend_criticas'!$C$3:$J$4739,7,0)&gt;VLOOKUP(B1184,'Oficios_-_pend_criticas'!$C$3:$J$4739,5,0),"X",""))),""),"")</f>
        <v/>
      </c>
      <c r="V1184" s="14" t="str">
        <f ca="1">IFERROR(IF(Q1184=0,IF(VLOOKUP(B1184,'Oficios_-_pend_criticas'!$C$3:$J$4739,5,0)="","",IF(VLOOKUP(B1184,'Oficios_-_pend_criticas'!$C$3:$J$4739,7,0)="",IF(TODAY()&gt;VLOOKUP(B1184,'Oficios_-_pend_criticas'!$C$3:$J$4739,5,0),"X",""),IF(VLOOKUP(B1184,'Oficios_-_pend_criticas'!$C$3:$J$4739,7,0)&gt;VLOOKUP(B1184,'Oficios_-_pend_criticas'!$C$3:$J$4739,5,0),"X",""))),""),"")</f>
        <v/>
      </c>
      <c r="W1184" s="14" t="str">
        <f ca="1">IFERROR(IF(P1184&lt;&gt;"X",IF(Q1184&gt;0,IF(VLOOKUP(B1184,'Oficios_-_pend_criticas'!$C$4:$J$4739,5,0)="","",IF(VLOOKUP(B1184,'Oficios_-_pend_criticas'!$C$4:$J$4739,7,0)="",IF(TODAY()&gt;VLOOKUP(B1184,'Oficios_-_pend_criticas'!$C$4:$J$4739,5,0),"X",""),IF(VLOOKUP(B1184,'Oficios_-_pend_criticas'!$C$4:$J$4739,7,0)&gt;VLOOKUP(B1184,'Oficios_-_pend_criticas'!$C$4:$J$4739,5,0),"X",""))),""),""),"")</f>
        <v/>
      </c>
    </row>
    <row r="1185" spans="1:23" ht="38.25" hidden="1" customHeight="1" x14ac:dyDescent="0.25">
      <c r="A1185" s="9" t="str">
        <f t="shared" si="54"/>
        <v/>
      </c>
      <c r="B1185" s="24" t="s">
        <v>2791</v>
      </c>
      <c r="C1185" s="22" t="e">
        <f>IF(B1185="","",VLOOKUP(B1185,#REF!,6,0))</f>
        <v>#REF!</v>
      </c>
      <c r="D1185" s="20" t="e">
        <f>IF(B1185="","",VLOOKUP(B1185,#REF!,22,0))</f>
        <v>#REF!</v>
      </c>
      <c r="E1185" s="22" t="e">
        <f>IF(B1185="","",VLOOKUP(B1185,Consultas_públicas!$A$376:$G$3879,7,0))</f>
        <v>#N/A</v>
      </c>
      <c r="F1185" s="20" t="s">
        <v>2683</v>
      </c>
      <c r="G1185" s="21">
        <v>43613</v>
      </c>
      <c r="H1185" s="14" t="str">
        <f>IFERROR(IF(VLOOKUP(B1185,'Oficios_-_pend_criticas'!$C$4:$D$4739,2,0)="","","X"),"")</f>
        <v/>
      </c>
      <c r="I1185" s="12"/>
      <c r="J1185" s="13"/>
      <c r="K1185" s="10"/>
      <c r="L1185" s="12" t="str">
        <f>IFERROR(VLOOKUP(B1185,Retorno_da_RFB!$D$3:$I$6388,5,0),"")</f>
        <v>089</v>
      </c>
      <c r="M1185" s="13">
        <f>IFERROR(VLOOKUP(B1185,Retorno_da_RFB!$D$3:$I$6388,6,0),"")</f>
        <v>43621</v>
      </c>
      <c r="N1185" s="10" t="str">
        <f>IFERROR(VLOOKUP(B1185,Retorno_da_RFB!$D$3:$I$6388,3,0),"")</f>
        <v>8481.80.92</v>
      </c>
      <c r="O1185" s="10" t="str">
        <f>IFERROR(VLOOKUP(B1185,Retorno_da_RFB!$D$3:$I$6388,4,0),"")</f>
        <v>Válvulas solenoide direcional 5/2 vias monoestável (retorno por mola mecânico) servo-operada com construção carretel (soft-spool) e piloto interno com o corpo em alumínio revestido com “ematal” duro e vedações em NBR (acrilonitrilo butadieno), conexões pneumáticas “namur” com rosca NPT 1/4" com filtro de partículas e protetor de exaustão pré-montados na válvula, bobina 24VDC inclusa e com proteção intrinsicamente segura “Ex-ia” adequada para atmosfera explosiva zonas 1(gás) e 21(poeira) e grau de proteção IP64 com certificação até SIL 2 para fazer parte de sistemas de segurança.</v>
      </c>
      <c r="P1185" s="12" t="str">
        <f>IFERROR(IF(N1185="","",IF(VLOOKUP(LEFT(N1185,10),'Universo_BK-BIT'!$A$5:$E$10005,2,0)="","X",VLOOKUP(LEFT(N1185,10),'Universo_BK-BIT'!$A$5:$E$10005,2,0))),"X")</f>
        <v>BK</v>
      </c>
      <c r="Q1185" s="12">
        <f>IFERROR(IF(P1185="X","",VLOOKUP(LEFT(N1185,10),'Universo_BK-BIT'!$A$5:$E$10005,3,0)),"")</f>
        <v>14</v>
      </c>
      <c r="R1185" s="14" t="e">
        <f t="shared" si="55"/>
        <v>#REF!</v>
      </c>
      <c r="S1185" s="14" t="e">
        <f t="shared" si="56"/>
        <v>#N/A</v>
      </c>
      <c r="T1185" s="14"/>
      <c r="U1185" s="14" t="str">
        <f ca="1">IFERROR(IF(P1185="X",IF(VLOOKUP(B1185,'Oficios_-_pend_criticas'!$C$3:$J$4739,5,0)="","",IF(VLOOKUP(B1185,'Oficios_-_pend_criticas'!$C$3:$J$4739,7,0)="",IF(TODAY()&gt;VLOOKUP(B1185,'Oficios_-_pend_criticas'!$C$3:$J$4739,5,0),"X",""),IF(VLOOKUP(B1185,'Oficios_-_pend_criticas'!$C$3:$J$4739,7,0)&gt;VLOOKUP(B1185,'Oficios_-_pend_criticas'!$C$3:$J$4739,5,0),"X",""))),""),"")</f>
        <v/>
      </c>
      <c r="V1185" s="14" t="str">
        <f ca="1">IFERROR(IF(Q1185=0,IF(VLOOKUP(B1185,'Oficios_-_pend_criticas'!$C$3:$J$4739,5,0)="","",IF(VLOOKUP(B1185,'Oficios_-_pend_criticas'!$C$3:$J$4739,7,0)="",IF(TODAY()&gt;VLOOKUP(B1185,'Oficios_-_pend_criticas'!$C$3:$J$4739,5,0),"X",""),IF(VLOOKUP(B1185,'Oficios_-_pend_criticas'!$C$3:$J$4739,7,0)&gt;VLOOKUP(B1185,'Oficios_-_pend_criticas'!$C$3:$J$4739,5,0),"X",""))),""),"")</f>
        <v/>
      </c>
      <c r="W1185" s="14" t="str">
        <f ca="1">IFERROR(IF(P1185&lt;&gt;"X",IF(Q1185&gt;0,IF(VLOOKUP(B1185,'Oficios_-_pend_criticas'!$C$4:$J$4739,5,0)="","",IF(VLOOKUP(B1185,'Oficios_-_pend_criticas'!$C$4:$J$4739,7,0)="",IF(TODAY()&gt;VLOOKUP(B1185,'Oficios_-_pend_criticas'!$C$4:$J$4739,5,0),"X",""),IF(VLOOKUP(B1185,'Oficios_-_pend_criticas'!$C$4:$J$4739,7,0)&gt;VLOOKUP(B1185,'Oficios_-_pend_criticas'!$C$4:$J$4739,5,0),"X",""))),""),""),"")</f>
        <v/>
      </c>
    </row>
    <row r="1186" spans="1:23" ht="38.25" hidden="1" customHeight="1" x14ac:dyDescent="0.25">
      <c r="A1186" s="9" t="str">
        <f t="shared" si="54"/>
        <v/>
      </c>
      <c r="B1186" s="24" t="s">
        <v>2793</v>
      </c>
      <c r="C1186" s="22" t="e">
        <f>IF(B1186="","",VLOOKUP(B1186,#REF!,6,0))</f>
        <v>#REF!</v>
      </c>
      <c r="D1186" s="20" t="e">
        <f>IF(B1186="","",VLOOKUP(B1186,#REF!,22,0))</f>
        <v>#REF!</v>
      </c>
      <c r="E1186" s="22" t="e">
        <f>IF(B1186="","",VLOOKUP(B1186,Consultas_públicas!$A$376:$G$3879,7,0))</f>
        <v>#N/A</v>
      </c>
      <c r="F1186" s="20" t="s">
        <v>2683</v>
      </c>
      <c r="G1186" s="21">
        <v>43613</v>
      </c>
      <c r="H1186" s="14" t="str">
        <f>IFERROR(IF(VLOOKUP(B1186,'Oficios_-_pend_criticas'!$C$4:$D$4739,2,0)="","","X"),"")</f>
        <v/>
      </c>
      <c r="I1186" s="12"/>
      <c r="J1186" s="13"/>
      <c r="K1186" s="10"/>
      <c r="L1186" s="12" t="str">
        <f>IFERROR(VLOOKUP(B1186,Retorno_da_RFB!$D$3:$I$6388,5,0),"")</f>
        <v>089</v>
      </c>
      <c r="M1186" s="13">
        <f>IFERROR(VLOOKUP(B1186,Retorno_da_RFB!$D$3:$I$6388,6,0),"")</f>
        <v>43621</v>
      </c>
      <c r="N1186" s="10" t="str">
        <f>IFERROR(VLOOKUP(B1186,Retorno_da_RFB!$D$3:$I$6388,3,0),"")</f>
        <v>8462.10.90</v>
      </c>
      <c r="O1186" s="10" t="str">
        <f>IFERROR(VLOOKUP(B1186,Retorno_da_RFB!$D$3:$I$6388,4,0),"")</f>
        <v>Máquinas para dobrar chapas de aço inox ou carbono com espessura de 1 a 1,5mm, utilizando 4 eixos acionados por servo motores para conformação de tubos circulares de diâmetro de 110 a 140mm e geometrias complexas de largura máxima 440mm e comprimento máximo 530mm para ambos os processos, acionamento por controle numérico e IHM “touchscreen” com capacidade de armazenamento de 200 programas com até 40 passos de dobra, CLP para controle dos periféricos e do sistema de segurança.</v>
      </c>
      <c r="P1186" s="12" t="str">
        <f>IFERROR(IF(N1186="","",IF(VLOOKUP(LEFT(N1186,10),'Universo_BK-BIT'!$A$5:$E$10005,2,0)="","X",VLOOKUP(LEFT(N1186,10),'Universo_BK-BIT'!$A$5:$E$10005,2,0))),"X")</f>
        <v>BK</v>
      </c>
      <c r="Q1186" s="12">
        <f>IFERROR(IF(P1186="X","",VLOOKUP(LEFT(N1186,10),'Universo_BK-BIT'!$A$5:$E$10005,3,0)),"")</f>
        <v>14</v>
      </c>
      <c r="R1186" s="14" t="e">
        <f t="shared" si="55"/>
        <v>#REF!</v>
      </c>
      <c r="S1186" s="14" t="e">
        <f t="shared" si="56"/>
        <v>#N/A</v>
      </c>
      <c r="T1186" s="14"/>
      <c r="U1186" s="14" t="str">
        <f ca="1">IFERROR(IF(P1186="X",IF(VLOOKUP(B1186,'Oficios_-_pend_criticas'!$C$3:$J$4739,5,0)="","",IF(VLOOKUP(B1186,'Oficios_-_pend_criticas'!$C$3:$J$4739,7,0)="",IF(TODAY()&gt;VLOOKUP(B1186,'Oficios_-_pend_criticas'!$C$3:$J$4739,5,0),"X",""),IF(VLOOKUP(B1186,'Oficios_-_pend_criticas'!$C$3:$J$4739,7,0)&gt;VLOOKUP(B1186,'Oficios_-_pend_criticas'!$C$3:$J$4739,5,0),"X",""))),""),"")</f>
        <v/>
      </c>
      <c r="V1186" s="14" t="str">
        <f ca="1">IFERROR(IF(Q1186=0,IF(VLOOKUP(B1186,'Oficios_-_pend_criticas'!$C$3:$J$4739,5,0)="","",IF(VLOOKUP(B1186,'Oficios_-_pend_criticas'!$C$3:$J$4739,7,0)="",IF(TODAY()&gt;VLOOKUP(B1186,'Oficios_-_pend_criticas'!$C$3:$J$4739,5,0),"X",""),IF(VLOOKUP(B1186,'Oficios_-_pend_criticas'!$C$3:$J$4739,7,0)&gt;VLOOKUP(B1186,'Oficios_-_pend_criticas'!$C$3:$J$4739,5,0),"X",""))),""),"")</f>
        <v/>
      </c>
      <c r="W1186" s="14" t="str">
        <f ca="1">IFERROR(IF(P1186&lt;&gt;"X",IF(Q1186&gt;0,IF(VLOOKUP(B1186,'Oficios_-_pend_criticas'!$C$4:$J$4739,5,0)="","",IF(VLOOKUP(B1186,'Oficios_-_pend_criticas'!$C$4:$J$4739,7,0)="",IF(TODAY()&gt;VLOOKUP(B1186,'Oficios_-_pend_criticas'!$C$4:$J$4739,5,0),"X",""),IF(VLOOKUP(B1186,'Oficios_-_pend_criticas'!$C$4:$J$4739,7,0)&gt;VLOOKUP(B1186,'Oficios_-_pend_criticas'!$C$4:$J$4739,5,0),"X",""))),""),""),"")</f>
        <v/>
      </c>
    </row>
    <row r="1187" spans="1:23" ht="38.25" hidden="1" customHeight="1" x14ac:dyDescent="0.25">
      <c r="A1187" s="9" t="str">
        <f t="shared" si="54"/>
        <v/>
      </c>
      <c r="B1187" s="24" t="s">
        <v>2795</v>
      </c>
      <c r="C1187" s="22" t="e">
        <f>IF(B1187="","",VLOOKUP(B1187,#REF!,6,0))</f>
        <v>#REF!</v>
      </c>
      <c r="D1187" s="20" t="e">
        <f>IF(B1187="","",VLOOKUP(B1187,#REF!,22,0))</f>
        <v>#REF!</v>
      </c>
      <c r="E1187" s="22" t="e">
        <f>IF(B1187="","",VLOOKUP(B1187,Consultas_públicas!$A$376:$G$3879,7,0))</f>
        <v>#N/A</v>
      </c>
      <c r="F1187" s="20" t="s">
        <v>2683</v>
      </c>
      <c r="G1187" s="21">
        <v>43613</v>
      </c>
      <c r="H1187" s="14" t="str">
        <f>IFERROR(IF(VLOOKUP(B1187,'Oficios_-_pend_criticas'!$C$4:$D$4739,2,0)="","","X"),"")</f>
        <v/>
      </c>
      <c r="I1187" s="12"/>
      <c r="J1187" s="13"/>
      <c r="K1187" s="10"/>
      <c r="L1187" s="12" t="str">
        <f>IFERROR(VLOOKUP(B1187,Retorno_da_RFB!$D$3:$I$6388,5,0),"")</f>
        <v>089</v>
      </c>
      <c r="M1187" s="13">
        <f>IFERROR(VLOOKUP(B1187,Retorno_da_RFB!$D$3:$I$6388,6,0),"")</f>
        <v>43621</v>
      </c>
      <c r="N1187" s="10" t="str">
        <f>IFERROR(VLOOKUP(B1187,Retorno_da_RFB!$D$3:$I$6388,3,0),"")</f>
        <v>8504.40.30</v>
      </c>
      <c r="O1187" s="10" t="str">
        <f>IFERROR(VLOOKUP(B1187,Retorno_da_RFB!$D$3:$I$6388,4,0),"")</f>
        <v>Transformadores elétricos de corrente contínua para comando de porta de elevador, de tensão de 110/220V para 24volts, com corrente de 2 x 2,5amperes e potência de 120W.</v>
      </c>
      <c r="P1187" s="12" t="str">
        <f>IFERROR(IF(N1187="","",IF(VLOOKUP(LEFT(N1187,10),'Universo_BK-BIT'!$A$5:$E$10005,2,0)="","X",VLOOKUP(LEFT(N1187,10),'Universo_BK-BIT'!$A$5:$E$10005,2,0))),"X")</f>
        <v>BK</v>
      </c>
      <c r="Q1187" s="12">
        <f>IFERROR(IF(P1187="X","",VLOOKUP(LEFT(N1187,10),'Universo_BK-BIT'!$A$5:$E$10005,3,0)),"")</f>
        <v>14</v>
      </c>
      <c r="R1187" s="14" t="e">
        <f t="shared" si="55"/>
        <v>#REF!</v>
      </c>
      <c r="S1187" s="14" t="e">
        <f t="shared" si="56"/>
        <v>#N/A</v>
      </c>
      <c r="T1187" s="14"/>
      <c r="U1187" s="14" t="str">
        <f ca="1">IFERROR(IF(P1187="X",IF(VLOOKUP(B1187,'Oficios_-_pend_criticas'!$C$3:$J$4739,5,0)="","",IF(VLOOKUP(B1187,'Oficios_-_pend_criticas'!$C$3:$J$4739,7,0)="",IF(TODAY()&gt;VLOOKUP(B1187,'Oficios_-_pend_criticas'!$C$3:$J$4739,5,0),"X",""),IF(VLOOKUP(B1187,'Oficios_-_pend_criticas'!$C$3:$J$4739,7,0)&gt;VLOOKUP(B1187,'Oficios_-_pend_criticas'!$C$3:$J$4739,5,0),"X",""))),""),"")</f>
        <v/>
      </c>
      <c r="V1187" s="14" t="str">
        <f ca="1">IFERROR(IF(Q1187=0,IF(VLOOKUP(B1187,'Oficios_-_pend_criticas'!$C$3:$J$4739,5,0)="","",IF(VLOOKUP(B1187,'Oficios_-_pend_criticas'!$C$3:$J$4739,7,0)="",IF(TODAY()&gt;VLOOKUP(B1187,'Oficios_-_pend_criticas'!$C$3:$J$4739,5,0),"X",""),IF(VLOOKUP(B1187,'Oficios_-_pend_criticas'!$C$3:$J$4739,7,0)&gt;VLOOKUP(B1187,'Oficios_-_pend_criticas'!$C$3:$J$4739,5,0),"X",""))),""),"")</f>
        <v/>
      </c>
      <c r="W1187" s="14" t="str">
        <f ca="1">IFERROR(IF(P1187&lt;&gt;"X",IF(Q1187&gt;0,IF(VLOOKUP(B1187,'Oficios_-_pend_criticas'!$C$4:$J$4739,5,0)="","",IF(VLOOKUP(B1187,'Oficios_-_pend_criticas'!$C$4:$J$4739,7,0)="",IF(TODAY()&gt;VLOOKUP(B1187,'Oficios_-_pend_criticas'!$C$4:$J$4739,5,0),"X",""),IF(VLOOKUP(B1187,'Oficios_-_pend_criticas'!$C$4:$J$4739,7,0)&gt;VLOOKUP(B1187,'Oficios_-_pend_criticas'!$C$4:$J$4739,5,0),"X",""))),""),""),"")</f>
        <v/>
      </c>
    </row>
    <row r="1188" spans="1:23" ht="38.25" hidden="1" customHeight="1" x14ac:dyDescent="0.25">
      <c r="A1188" s="9" t="str">
        <f t="shared" si="54"/>
        <v/>
      </c>
      <c r="B1188" s="24" t="s">
        <v>2797</v>
      </c>
      <c r="C1188" s="22" t="e">
        <f>IF(B1188="","",VLOOKUP(B1188,#REF!,6,0))</f>
        <v>#REF!</v>
      </c>
      <c r="D1188" s="20" t="e">
        <f>IF(B1188="","",VLOOKUP(B1188,#REF!,22,0))</f>
        <v>#REF!</v>
      </c>
      <c r="E1188" s="22" t="e">
        <f>IF(B1188="","",VLOOKUP(B1188,Consultas_públicas!$A$376:$G$3879,7,0))</f>
        <v>#N/A</v>
      </c>
      <c r="F1188" s="20" t="s">
        <v>2683</v>
      </c>
      <c r="G1188" s="21">
        <v>43613</v>
      </c>
      <c r="H1188" s="14" t="str">
        <f>IFERROR(IF(VLOOKUP(B1188,'Oficios_-_pend_criticas'!$C$4:$D$4739,2,0)="","","X"),"")</f>
        <v/>
      </c>
      <c r="I1188" s="12"/>
      <c r="J1188" s="13"/>
      <c r="K1188" s="10"/>
      <c r="L1188" s="12" t="str">
        <f>IFERROR(VLOOKUP(B1188,Retorno_da_RFB!$D$3:$I$6388,5,0),"")</f>
        <v>089</v>
      </c>
      <c r="M1188" s="13">
        <f>IFERROR(VLOOKUP(B1188,Retorno_da_RFB!$D$3:$I$6388,6,0),"")</f>
        <v>43621</v>
      </c>
      <c r="N1188" s="10" t="str">
        <f>IFERROR(VLOOKUP(B1188,Retorno_da_RFB!$D$3:$I$6388,3,0),"")</f>
        <v>8438.10.00</v>
      </c>
      <c r="O1188" s="10" t="str">
        <f>IFERROR(VLOOKUP(B1188,Retorno_da_RFB!$D$3:$I$6388,4,0),"")</f>
        <v>Máquinas de panificação para formação de placas de "wafer" de calefação elétrica infravermelha, com controle automatizado de: temperatura, tempo de cozimento e depósito de massa, dotadas de: 1 placa de cocção para "wafers" planos autoportante com dimensões de 350 x 500mm, 1 placa de cocção para "wafers" ocos autoportante com dimensões de 350 x 500mm, 1 dispositivo para depósito de massa de "wafers", 01 misturador de massa de "wafers" de 30 litros de capacidade, para testes de laboratório de eficiência de matéria prima.</v>
      </c>
      <c r="P1188" s="12" t="str">
        <f>IFERROR(IF(N1188="","",IF(VLOOKUP(LEFT(N1188,10),'Universo_BK-BIT'!$A$5:$E$10005,2,0)="","X",VLOOKUP(LEFT(N1188,10),'Universo_BK-BIT'!$A$5:$E$10005,2,0))),"X")</f>
        <v>BK</v>
      </c>
      <c r="Q1188" s="12">
        <f>IFERROR(IF(P1188="X","",VLOOKUP(LEFT(N1188,10),'Universo_BK-BIT'!$A$5:$E$10005,3,0)),"")</f>
        <v>14</v>
      </c>
      <c r="R1188" s="14" t="e">
        <f t="shared" si="55"/>
        <v>#REF!</v>
      </c>
      <c r="S1188" s="14" t="e">
        <f t="shared" si="56"/>
        <v>#N/A</v>
      </c>
      <c r="T1188" s="14"/>
      <c r="U1188" s="14" t="str">
        <f ca="1">IFERROR(IF(P1188="X",IF(VLOOKUP(B1188,'Oficios_-_pend_criticas'!$C$3:$J$4739,5,0)="","",IF(VLOOKUP(B1188,'Oficios_-_pend_criticas'!$C$3:$J$4739,7,0)="",IF(TODAY()&gt;VLOOKUP(B1188,'Oficios_-_pend_criticas'!$C$3:$J$4739,5,0),"X",""),IF(VLOOKUP(B1188,'Oficios_-_pend_criticas'!$C$3:$J$4739,7,0)&gt;VLOOKUP(B1188,'Oficios_-_pend_criticas'!$C$3:$J$4739,5,0),"X",""))),""),"")</f>
        <v/>
      </c>
      <c r="V1188" s="14" t="str">
        <f ca="1">IFERROR(IF(Q1188=0,IF(VLOOKUP(B1188,'Oficios_-_pend_criticas'!$C$3:$J$4739,5,0)="","",IF(VLOOKUP(B1188,'Oficios_-_pend_criticas'!$C$3:$J$4739,7,0)="",IF(TODAY()&gt;VLOOKUP(B1188,'Oficios_-_pend_criticas'!$C$3:$J$4739,5,0),"X",""),IF(VLOOKUP(B1188,'Oficios_-_pend_criticas'!$C$3:$J$4739,7,0)&gt;VLOOKUP(B1188,'Oficios_-_pend_criticas'!$C$3:$J$4739,5,0),"X",""))),""),"")</f>
        <v/>
      </c>
      <c r="W1188" s="14" t="str">
        <f ca="1">IFERROR(IF(P1188&lt;&gt;"X",IF(Q1188&gt;0,IF(VLOOKUP(B1188,'Oficios_-_pend_criticas'!$C$4:$J$4739,5,0)="","",IF(VLOOKUP(B1188,'Oficios_-_pend_criticas'!$C$4:$J$4739,7,0)="",IF(TODAY()&gt;VLOOKUP(B1188,'Oficios_-_pend_criticas'!$C$4:$J$4739,5,0),"X",""),IF(VLOOKUP(B1188,'Oficios_-_pend_criticas'!$C$4:$J$4739,7,0)&gt;VLOOKUP(B1188,'Oficios_-_pend_criticas'!$C$4:$J$4739,5,0),"X",""))),""),""),"")</f>
        <v/>
      </c>
    </row>
    <row r="1189" spans="1:23" ht="38.25" hidden="1" customHeight="1" x14ac:dyDescent="0.25">
      <c r="A1189" s="9" t="str">
        <f t="shared" si="54"/>
        <v/>
      </c>
      <c r="B1189" s="24" t="s">
        <v>2799</v>
      </c>
      <c r="C1189" s="22" t="e">
        <f>IF(B1189="","",VLOOKUP(B1189,#REF!,6,0))</f>
        <v>#REF!</v>
      </c>
      <c r="D1189" s="20" t="e">
        <f>IF(B1189="","",VLOOKUP(B1189,#REF!,22,0))</f>
        <v>#REF!</v>
      </c>
      <c r="E1189" s="22" t="e">
        <f>IF(B1189="","",VLOOKUP(B1189,Consultas_públicas!$A$376:$G$3879,7,0))</f>
        <v>#N/A</v>
      </c>
      <c r="F1189" s="20" t="s">
        <v>2683</v>
      </c>
      <c r="G1189" s="21">
        <v>43613</v>
      </c>
      <c r="H1189" s="14" t="str">
        <f>IFERROR(IF(VLOOKUP(B1189,'Oficios_-_pend_criticas'!$C$4:$D$4739,2,0)="","","X"),"")</f>
        <v/>
      </c>
      <c r="I1189" s="12"/>
      <c r="J1189" s="13"/>
      <c r="K1189" s="10"/>
      <c r="L1189" s="12" t="str">
        <f>IFERROR(VLOOKUP(B1189,Retorno_da_RFB!$D$3:$I$6388,5,0),"")</f>
        <v>089</v>
      </c>
      <c r="M1189" s="13">
        <f>IFERROR(VLOOKUP(B1189,Retorno_da_RFB!$D$3:$I$6388,6,0),"")</f>
        <v>43621</v>
      </c>
      <c r="N1189" s="10" t="str">
        <f>IFERROR(VLOOKUP(B1189,Retorno_da_RFB!$D$3:$I$6388,3,0),"")</f>
        <v>8458.11.99</v>
      </c>
      <c r="O1189" s="10" t="str">
        <f>IFERROR(VLOOKUP(B1189,Retorno_da_RFB!$D$3:$I$6388,4,0),"")</f>
        <v>Centros de torneamento horizontal para usinagem de peças metálicas, com comando numérico computadorizado (CNC), com tela "touchscreen" de 19" para tornear, furar, fresar e rosquear, inclusive fora de centro, com cursos dos eixos x, y e z de 615, 260 e 1.077mm, respectivamente, todos com incremento mínimo de posicionamento de 0,0001mm, Eixo B com cursos de 240° (-30° + 210°) e Eixo C com curso de 360° com incremento mínimo de indexação de 0,0001°, capacidade de interpolação simultânea dos 5 Eixos (x, y, z, b e c), “Spindle” de fresamento com motor integral de 12.000rpm e “Spindle” de torneamento com motor integral de 5.000rpm, velocidade de avanço rápido dos eixos x e z de 50m/min e eixo y de 40m/min, com troca automática de ferramentas e magazine frontal para 36 ferramentas, com controle de dilatação térmica inteligente com guias lineares de rolos nos eixos x, y e z, lubrificadas automaticamente a graxa.</v>
      </c>
      <c r="P1189" s="12" t="str">
        <f>IFERROR(IF(N1189="","",IF(VLOOKUP(LEFT(N1189,10),'Universo_BK-BIT'!$A$5:$E$10005,2,0)="","X",VLOOKUP(LEFT(N1189,10),'Universo_BK-BIT'!$A$5:$E$10005,2,0))),"X")</f>
        <v>BK</v>
      </c>
      <c r="Q1189" s="12">
        <f>IFERROR(IF(P1189="X","",VLOOKUP(LEFT(N1189,10),'Universo_BK-BIT'!$A$5:$E$10005,3,0)),"")</f>
        <v>14</v>
      </c>
      <c r="R1189" s="14" t="e">
        <f t="shared" si="55"/>
        <v>#REF!</v>
      </c>
      <c r="S1189" s="14" t="e">
        <f t="shared" si="56"/>
        <v>#N/A</v>
      </c>
      <c r="T1189" s="14"/>
      <c r="U1189" s="14" t="str">
        <f ca="1">IFERROR(IF(P1189="X",IF(VLOOKUP(B1189,'Oficios_-_pend_criticas'!$C$3:$J$4739,5,0)="","",IF(VLOOKUP(B1189,'Oficios_-_pend_criticas'!$C$3:$J$4739,7,0)="",IF(TODAY()&gt;VLOOKUP(B1189,'Oficios_-_pend_criticas'!$C$3:$J$4739,5,0),"X",""),IF(VLOOKUP(B1189,'Oficios_-_pend_criticas'!$C$3:$J$4739,7,0)&gt;VLOOKUP(B1189,'Oficios_-_pend_criticas'!$C$3:$J$4739,5,0),"X",""))),""),"")</f>
        <v/>
      </c>
      <c r="V1189" s="14" t="str">
        <f ca="1">IFERROR(IF(Q1189=0,IF(VLOOKUP(B1189,'Oficios_-_pend_criticas'!$C$3:$J$4739,5,0)="","",IF(VLOOKUP(B1189,'Oficios_-_pend_criticas'!$C$3:$J$4739,7,0)="",IF(TODAY()&gt;VLOOKUP(B1189,'Oficios_-_pend_criticas'!$C$3:$J$4739,5,0),"X",""),IF(VLOOKUP(B1189,'Oficios_-_pend_criticas'!$C$3:$J$4739,7,0)&gt;VLOOKUP(B1189,'Oficios_-_pend_criticas'!$C$3:$J$4739,5,0),"X",""))),""),"")</f>
        <v/>
      </c>
      <c r="W1189" s="14" t="str">
        <f ca="1">IFERROR(IF(P1189&lt;&gt;"X",IF(Q1189&gt;0,IF(VLOOKUP(B1189,'Oficios_-_pend_criticas'!$C$4:$J$4739,5,0)="","",IF(VLOOKUP(B1189,'Oficios_-_pend_criticas'!$C$4:$J$4739,7,0)="",IF(TODAY()&gt;VLOOKUP(B1189,'Oficios_-_pend_criticas'!$C$4:$J$4739,5,0),"X",""),IF(VLOOKUP(B1189,'Oficios_-_pend_criticas'!$C$4:$J$4739,7,0)&gt;VLOOKUP(B1189,'Oficios_-_pend_criticas'!$C$4:$J$4739,5,0),"X",""))),""),""),"")</f>
        <v/>
      </c>
    </row>
    <row r="1190" spans="1:23" ht="38.25" hidden="1" customHeight="1" x14ac:dyDescent="0.25">
      <c r="A1190" s="9" t="str">
        <f t="shared" si="54"/>
        <v/>
      </c>
      <c r="B1190" s="24" t="s">
        <v>2801</v>
      </c>
      <c r="C1190" s="22" t="e">
        <f>IF(B1190="","",VLOOKUP(B1190,#REF!,6,0))</f>
        <v>#REF!</v>
      </c>
      <c r="D1190" s="20" t="e">
        <f>IF(B1190="","",VLOOKUP(B1190,#REF!,22,0))</f>
        <v>#REF!</v>
      </c>
      <c r="E1190" s="22" t="e">
        <f>IF(B1190="","",VLOOKUP(B1190,Consultas_públicas!$A$376:$G$3879,7,0))</f>
        <v>#N/A</v>
      </c>
      <c r="F1190" s="20" t="s">
        <v>2683</v>
      </c>
      <c r="G1190" s="21">
        <v>43613</v>
      </c>
      <c r="H1190" s="14" t="str">
        <f>IFERROR(IF(VLOOKUP(B1190,'Oficios_-_pend_criticas'!$C$4:$D$4739,2,0)="","","X"),"")</f>
        <v/>
      </c>
      <c r="I1190" s="12"/>
      <c r="J1190" s="13"/>
      <c r="K1190" s="10"/>
      <c r="L1190" s="12" t="str">
        <f>IFERROR(VLOOKUP(B1190,Retorno_da_RFB!$D$3:$I$6388,5,0),"")</f>
        <v>089</v>
      </c>
      <c r="M1190" s="13">
        <f>IFERROR(VLOOKUP(B1190,Retorno_da_RFB!$D$3:$I$6388,6,0),"")</f>
        <v>43621</v>
      </c>
      <c r="N1190" s="10" t="str">
        <f>IFERROR(VLOOKUP(B1190,Retorno_da_RFB!$D$3:$I$6388,3,0),"")</f>
        <v>8541.40.32</v>
      </c>
      <c r="O1190" s="10" t="str">
        <f>IFERROR(VLOOKUP(B1190,Retorno_da_RFB!$D$3:$I$6388,4,0),"")</f>
        <v>Módulos solares fotovoltáicos dotados de 216 ou 264 células de filme fino de teloreto de cádmio com área de 2.47 ou 0.72m2, potência máxima de 445W, tensão máxima de 1.500V, com caixa de junção.</v>
      </c>
      <c r="P1190" s="12" t="str">
        <f>IFERROR(IF(N1190="","",IF(VLOOKUP(LEFT(N1190,10),'Universo_BK-BIT'!$A$5:$E$10005,2,0)="","X",VLOOKUP(LEFT(N1190,10),'Universo_BK-BIT'!$A$5:$E$10005,2,0))),"X")</f>
        <v>BIT</v>
      </c>
      <c r="Q1190" s="12">
        <f>IFERROR(IF(P1190="X","",VLOOKUP(LEFT(N1190,10),'Universo_BK-BIT'!$A$5:$E$10005,3,0)),"")</f>
        <v>12</v>
      </c>
      <c r="R1190" s="14" t="e">
        <f t="shared" si="55"/>
        <v>#REF!</v>
      </c>
      <c r="S1190" s="14" t="e">
        <f t="shared" si="56"/>
        <v>#N/A</v>
      </c>
      <c r="T1190" s="14"/>
      <c r="U1190" s="14" t="str">
        <f ca="1">IFERROR(IF(P1190="X",IF(VLOOKUP(B1190,'Oficios_-_pend_criticas'!$C$3:$J$4739,5,0)="","",IF(VLOOKUP(B1190,'Oficios_-_pend_criticas'!$C$3:$J$4739,7,0)="",IF(TODAY()&gt;VLOOKUP(B1190,'Oficios_-_pend_criticas'!$C$3:$J$4739,5,0),"X",""),IF(VLOOKUP(B1190,'Oficios_-_pend_criticas'!$C$3:$J$4739,7,0)&gt;VLOOKUP(B1190,'Oficios_-_pend_criticas'!$C$3:$J$4739,5,0),"X",""))),""),"")</f>
        <v/>
      </c>
      <c r="V1190" s="14" t="str">
        <f ca="1">IFERROR(IF(Q1190=0,IF(VLOOKUP(B1190,'Oficios_-_pend_criticas'!$C$3:$J$4739,5,0)="","",IF(VLOOKUP(B1190,'Oficios_-_pend_criticas'!$C$3:$J$4739,7,0)="",IF(TODAY()&gt;VLOOKUP(B1190,'Oficios_-_pend_criticas'!$C$3:$J$4739,5,0),"X",""),IF(VLOOKUP(B1190,'Oficios_-_pend_criticas'!$C$3:$J$4739,7,0)&gt;VLOOKUP(B1190,'Oficios_-_pend_criticas'!$C$3:$J$4739,5,0),"X",""))),""),"")</f>
        <v/>
      </c>
      <c r="W1190" s="14" t="str">
        <f ca="1">IFERROR(IF(P1190&lt;&gt;"X",IF(Q1190&gt;0,IF(VLOOKUP(B1190,'Oficios_-_pend_criticas'!$C$4:$J$4739,5,0)="","",IF(VLOOKUP(B1190,'Oficios_-_pend_criticas'!$C$4:$J$4739,7,0)="",IF(TODAY()&gt;VLOOKUP(B1190,'Oficios_-_pend_criticas'!$C$4:$J$4739,5,0),"X",""),IF(VLOOKUP(B1190,'Oficios_-_pend_criticas'!$C$4:$J$4739,7,0)&gt;VLOOKUP(B1190,'Oficios_-_pend_criticas'!$C$4:$J$4739,5,0),"X",""))),""),""),"")</f>
        <v/>
      </c>
    </row>
    <row r="1191" spans="1:23" ht="38.25" hidden="1" customHeight="1" x14ac:dyDescent="0.25">
      <c r="A1191" s="9" t="str">
        <f t="shared" si="54"/>
        <v/>
      </c>
      <c r="B1191" s="24" t="s">
        <v>2803</v>
      </c>
      <c r="C1191" s="22" t="e">
        <f>IF(B1191="","",VLOOKUP(B1191,#REF!,6,0))</f>
        <v>#REF!</v>
      </c>
      <c r="D1191" s="20" t="e">
        <f>IF(B1191="","",VLOOKUP(B1191,#REF!,22,0))</f>
        <v>#REF!</v>
      </c>
      <c r="E1191" s="22" t="e">
        <f>IF(B1191="","",VLOOKUP(B1191,Consultas_públicas!$A$376:$G$3879,7,0))</f>
        <v>#N/A</v>
      </c>
      <c r="F1191" s="20" t="s">
        <v>2683</v>
      </c>
      <c r="G1191" s="21">
        <v>43613</v>
      </c>
      <c r="H1191" s="14" t="str">
        <f>IFERROR(IF(VLOOKUP(B1191,'Oficios_-_pend_criticas'!$C$4:$D$4739,2,0)="","","X"),"")</f>
        <v/>
      </c>
      <c r="I1191" s="12"/>
      <c r="J1191" s="13"/>
      <c r="K1191" s="10"/>
      <c r="L1191" s="12" t="str">
        <f>IFERROR(VLOOKUP(B1191,Retorno_da_RFB!$D$3:$I$6388,5,0),"")</f>
        <v>089</v>
      </c>
      <c r="M1191" s="13">
        <f>IFERROR(VLOOKUP(B1191,Retorno_da_RFB!$D$3:$I$6388,6,0),"")</f>
        <v>43621</v>
      </c>
      <c r="N1191" s="10" t="str">
        <f>IFERROR(VLOOKUP(B1191,Retorno_da_RFB!$D$3:$I$6388,3,0),"")</f>
        <v>8428.90.90</v>
      </c>
      <c r="O1191" s="10" t="str">
        <f>IFERROR(VLOOKUP(B1191,Retorno_da_RFB!$D$3:$I$6388,4,0),"")</f>
        <v>Transportadores robotizados, com trajetórias guiadas automaticamente por meio de fita magnética, com movimentos de avanço e retrocesso, utilizados para movimentação de cargas, com movimentação por sistema de operação manual e automatiza, por intermédio de sistema de orientação com navegação por meio de raios laser e controladas e monitoradas por sistema automático de controle de rede, contendo sistema de freio elétrico ou mecânico, sistema segurança com sensores frontal, lateral e traseiro, com capacidade nominal de elevação de carga de 1.400kg a 600mm, com altura máxima de elevação em modo manual de 2.800mm, comprimento do garfo para paletes industriais de 1.150mm, altura máxima de navegação a laser de 2.150mm, sistema de segurança pessoal com scanner a laser na frente e atrás e barreiras de luz laterais, scanner a laser para refletores padrão, homem-máquina (IHM) com painel sensível ao toque de 5.7”, sistema computadorizado e comunicação via WLAN.</v>
      </c>
      <c r="P1191" s="12" t="str">
        <f>IFERROR(IF(N1191="","",IF(VLOOKUP(LEFT(N1191,10),'Universo_BK-BIT'!$A$5:$E$10005,2,0)="","X",VLOOKUP(LEFT(N1191,10),'Universo_BK-BIT'!$A$5:$E$10005,2,0))),"X")</f>
        <v>BK</v>
      </c>
      <c r="Q1191" s="12">
        <f>IFERROR(IF(P1191="X","",VLOOKUP(LEFT(N1191,10),'Universo_BK-BIT'!$A$5:$E$10005,3,0)),"")</f>
        <v>14</v>
      </c>
      <c r="R1191" s="14" t="e">
        <f t="shared" si="55"/>
        <v>#REF!</v>
      </c>
      <c r="S1191" s="14" t="e">
        <f t="shared" si="56"/>
        <v>#N/A</v>
      </c>
      <c r="T1191" s="14"/>
      <c r="U1191" s="14" t="str">
        <f ca="1">IFERROR(IF(P1191="X",IF(VLOOKUP(B1191,'Oficios_-_pend_criticas'!$C$3:$J$4739,5,0)="","",IF(VLOOKUP(B1191,'Oficios_-_pend_criticas'!$C$3:$J$4739,7,0)="",IF(TODAY()&gt;VLOOKUP(B1191,'Oficios_-_pend_criticas'!$C$3:$J$4739,5,0),"X",""),IF(VLOOKUP(B1191,'Oficios_-_pend_criticas'!$C$3:$J$4739,7,0)&gt;VLOOKUP(B1191,'Oficios_-_pend_criticas'!$C$3:$J$4739,5,0),"X",""))),""),"")</f>
        <v/>
      </c>
      <c r="V1191" s="14" t="str">
        <f ca="1">IFERROR(IF(Q1191=0,IF(VLOOKUP(B1191,'Oficios_-_pend_criticas'!$C$3:$J$4739,5,0)="","",IF(VLOOKUP(B1191,'Oficios_-_pend_criticas'!$C$3:$J$4739,7,0)="",IF(TODAY()&gt;VLOOKUP(B1191,'Oficios_-_pend_criticas'!$C$3:$J$4739,5,0),"X",""),IF(VLOOKUP(B1191,'Oficios_-_pend_criticas'!$C$3:$J$4739,7,0)&gt;VLOOKUP(B1191,'Oficios_-_pend_criticas'!$C$3:$J$4739,5,0),"X",""))),""),"")</f>
        <v/>
      </c>
      <c r="W1191" s="14" t="str">
        <f ca="1">IFERROR(IF(P1191&lt;&gt;"X",IF(Q1191&gt;0,IF(VLOOKUP(B1191,'Oficios_-_pend_criticas'!$C$4:$J$4739,5,0)="","",IF(VLOOKUP(B1191,'Oficios_-_pend_criticas'!$C$4:$J$4739,7,0)="",IF(TODAY()&gt;VLOOKUP(B1191,'Oficios_-_pend_criticas'!$C$4:$J$4739,5,0),"X",""),IF(VLOOKUP(B1191,'Oficios_-_pend_criticas'!$C$4:$J$4739,7,0)&gt;VLOOKUP(B1191,'Oficios_-_pend_criticas'!$C$4:$J$4739,5,0),"X",""))),""),""),"")</f>
        <v/>
      </c>
    </row>
    <row r="1192" spans="1:23" ht="38.25" hidden="1" customHeight="1" x14ac:dyDescent="0.25">
      <c r="A1192" s="9" t="str">
        <f t="shared" si="54"/>
        <v/>
      </c>
      <c r="B1192" s="24" t="s">
        <v>2805</v>
      </c>
      <c r="C1192" s="22" t="e">
        <f>IF(B1192="","",VLOOKUP(B1192,#REF!,6,0))</f>
        <v>#REF!</v>
      </c>
      <c r="D1192" s="20" t="e">
        <f>IF(B1192="","",VLOOKUP(B1192,#REF!,22,0))</f>
        <v>#REF!</v>
      </c>
      <c r="E1192" s="22" t="e">
        <f>IF(B1192="","",VLOOKUP(B1192,Consultas_públicas!$A$376:$G$3879,7,0))</f>
        <v>#N/A</v>
      </c>
      <c r="F1192" s="20" t="s">
        <v>2683</v>
      </c>
      <c r="G1192" s="21">
        <v>43613</v>
      </c>
      <c r="H1192" s="14" t="str">
        <f>IFERROR(IF(VLOOKUP(B1192,'Oficios_-_pend_criticas'!$C$4:$D$4739,2,0)="","","X"),"")</f>
        <v/>
      </c>
      <c r="I1192" s="12"/>
      <c r="J1192" s="13"/>
      <c r="K1192" s="10"/>
      <c r="L1192" s="12" t="str">
        <f>IFERROR(VLOOKUP(B1192,Retorno_da_RFB!$D$3:$I$6388,5,0),"")</f>
        <v>089</v>
      </c>
      <c r="M1192" s="13">
        <f>IFERROR(VLOOKUP(B1192,Retorno_da_RFB!$D$3:$I$6388,6,0),"")</f>
        <v>43621</v>
      </c>
      <c r="N1192" s="10" t="str">
        <f>IFERROR(VLOOKUP(B1192,Retorno_da_RFB!$D$3:$I$6388,3,0),"")</f>
        <v>9027.10.00</v>
      </c>
      <c r="O1192" s="10" t="str">
        <f>IFERROR(VLOOKUP(B1192,Retorno_da_RFB!$D$3:$I$6388,4,0),"")</f>
        <v>Equipamentos para monitoramento “on-line” de concentração de gás dissolvido no óleo isolante de transformadores e reatores, por meio de sensor de estado sólido, medindo os níveis de concentração de gás hidrogênio, com precisão mínima de 25ppm e faixa entre 25 e 5.000ppm, além de medir temperatura e umidade relativa do óleo isolante.</v>
      </c>
      <c r="P1192" s="12" t="str">
        <f>IFERROR(IF(N1192="","",IF(VLOOKUP(LEFT(N1192,10),'Universo_BK-BIT'!$A$5:$E$10005,2,0)="","X",VLOOKUP(LEFT(N1192,10),'Universo_BK-BIT'!$A$5:$E$10005,2,0))),"X")</f>
        <v>BK</v>
      </c>
      <c r="Q1192" s="12">
        <f>IFERROR(IF(P1192="X","",VLOOKUP(LEFT(N1192,10),'Universo_BK-BIT'!$A$5:$E$10005,3,0)),"")</f>
        <v>14</v>
      </c>
      <c r="R1192" s="14" t="e">
        <f t="shared" si="55"/>
        <v>#REF!</v>
      </c>
      <c r="S1192" s="14" t="e">
        <f t="shared" si="56"/>
        <v>#N/A</v>
      </c>
      <c r="T1192" s="14"/>
      <c r="U1192" s="14" t="str">
        <f ca="1">IFERROR(IF(P1192="X",IF(VLOOKUP(B1192,'Oficios_-_pend_criticas'!$C$3:$J$4739,5,0)="","",IF(VLOOKUP(B1192,'Oficios_-_pend_criticas'!$C$3:$J$4739,7,0)="",IF(TODAY()&gt;VLOOKUP(B1192,'Oficios_-_pend_criticas'!$C$3:$J$4739,5,0),"X",""),IF(VLOOKUP(B1192,'Oficios_-_pend_criticas'!$C$3:$J$4739,7,0)&gt;VLOOKUP(B1192,'Oficios_-_pend_criticas'!$C$3:$J$4739,5,0),"X",""))),""),"")</f>
        <v/>
      </c>
      <c r="V1192" s="14" t="str">
        <f ca="1">IFERROR(IF(Q1192=0,IF(VLOOKUP(B1192,'Oficios_-_pend_criticas'!$C$3:$J$4739,5,0)="","",IF(VLOOKUP(B1192,'Oficios_-_pend_criticas'!$C$3:$J$4739,7,0)="",IF(TODAY()&gt;VLOOKUP(B1192,'Oficios_-_pend_criticas'!$C$3:$J$4739,5,0),"X",""),IF(VLOOKUP(B1192,'Oficios_-_pend_criticas'!$C$3:$J$4739,7,0)&gt;VLOOKUP(B1192,'Oficios_-_pend_criticas'!$C$3:$J$4739,5,0),"X",""))),""),"")</f>
        <v/>
      </c>
      <c r="W1192" s="14" t="str">
        <f ca="1">IFERROR(IF(P1192&lt;&gt;"X",IF(Q1192&gt;0,IF(VLOOKUP(B1192,'Oficios_-_pend_criticas'!$C$4:$J$4739,5,0)="","",IF(VLOOKUP(B1192,'Oficios_-_pend_criticas'!$C$4:$J$4739,7,0)="",IF(TODAY()&gt;VLOOKUP(B1192,'Oficios_-_pend_criticas'!$C$4:$J$4739,5,0),"X",""),IF(VLOOKUP(B1192,'Oficios_-_pend_criticas'!$C$4:$J$4739,7,0)&gt;VLOOKUP(B1192,'Oficios_-_pend_criticas'!$C$4:$J$4739,5,0),"X",""))),""),""),"")</f>
        <v/>
      </c>
    </row>
    <row r="1193" spans="1:23" ht="38.25" hidden="1" customHeight="1" x14ac:dyDescent="0.25">
      <c r="A1193" s="9" t="str">
        <f t="shared" si="54"/>
        <v/>
      </c>
      <c r="B1193" s="24" t="s">
        <v>2807</v>
      </c>
      <c r="C1193" s="22" t="e">
        <f>IF(B1193="","",VLOOKUP(B1193,#REF!,6,0))</f>
        <v>#REF!</v>
      </c>
      <c r="D1193" s="20" t="e">
        <f>IF(B1193="","",VLOOKUP(B1193,#REF!,22,0))</f>
        <v>#REF!</v>
      </c>
      <c r="E1193" s="22" t="e">
        <f>IF(B1193="","",VLOOKUP(B1193,Consultas_públicas!$A$376:$G$3879,7,0))</f>
        <v>#N/A</v>
      </c>
      <c r="F1193" s="20" t="s">
        <v>2683</v>
      </c>
      <c r="G1193" s="21">
        <v>43613</v>
      </c>
      <c r="H1193" s="14" t="str">
        <f>IFERROR(IF(VLOOKUP(B1193,'Oficios_-_pend_criticas'!$C$4:$D$4739,2,0)="","","X"),"")</f>
        <v/>
      </c>
      <c r="I1193" s="12"/>
      <c r="J1193" s="13"/>
      <c r="K1193" s="10"/>
      <c r="L1193" s="12" t="str">
        <f>IFERROR(VLOOKUP(B1193,Retorno_da_RFB!$D$3:$I$6388,5,0),"")</f>
        <v>089</v>
      </c>
      <c r="M1193" s="13">
        <f>IFERROR(VLOOKUP(B1193,Retorno_da_RFB!$D$3:$I$6388,6,0),"")</f>
        <v>43621</v>
      </c>
      <c r="N1193" s="10" t="str">
        <f>IFERROR(VLOOKUP(B1193,Retorno_da_RFB!$D$3:$I$6388,3,0),"")</f>
        <v>8479.89.12</v>
      </c>
      <c r="O1193" s="10" t="str">
        <f>IFERROR(VLOOKUP(B1193,Retorno_da_RFB!$D$3:$I$6388,4,0),"")</f>
        <v>Aparelhos distribuidores e dosadores de líquidos para uso em rotinas de laboratório, denominados bureta digital para titulação de líquidos de viscosidade até 500mm²/s e pressão de vapor até 500mbar nos volumes 10, 25 e 50mL, com sistema de medição de alta precisão, titulação gota-a-gota precisa dentro dos limites de erro da classe A e com interface opcional para PC</v>
      </c>
      <c r="P1193" s="12" t="str">
        <f>IFERROR(IF(N1193="","",IF(VLOOKUP(LEFT(N1193,10),'Universo_BK-BIT'!$A$5:$E$10005,2,0)="","X",VLOOKUP(LEFT(N1193,10),'Universo_BK-BIT'!$A$5:$E$10005,2,0))),"X")</f>
        <v>BK</v>
      </c>
      <c r="Q1193" s="12">
        <f>IFERROR(IF(P1193="X","",VLOOKUP(LEFT(N1193,10),'Universo_BK-BIT'!$A$5:$E$10005,3,0)),"")</f>
        <v>14</v>
      </c>
      <c r="R1193" s="14" t="e">
        <f t="shared" si="55"/>
        <v>#REF!</v>
      </c>
      <c r="S1193" s="14" t="e">
        <f t="shared" si="56"/>
        <v>#N/A</v>
      </c>
      <c r="T1193" s="14"/>
      <c r="U1193" s="14" t="str">
        <f ca="1">IFERROR(IF(P1193="X",IF(VLOOKUP(B1193,'Oficios_-_pend_criticas'!$C$3:$J$4739,5,0)="","",IF(VLOOKUP(B1193,'Oficios_-_pend_criticas'!$C$3:$J$4739,7,0)="",IF(TODAY()&gt;VLOOKUP(B1193,'Oficios_-_pend_criticas'!$C$3:$J$4739,5,0),"X",""),IF(VLOOKUP(B1193,'Oficios_-_pend_criticas'!$C$3:$J$4739,7,0)&gt;VLOOKUP(B1193,'Oficios_-_pend_criticas'!$C$3:$J$4739,5,0),"X",""))),""),"")</f>
        <v/>
      </c>
      <c r="V1193" s="14" t="str">
        <f ca="1">IFERROR(IF(Q1193=0,IF(VLOOKUP(B1193,'Oficios_-_pend_criticas'!$C$3:$J$4739,5,0)="","",IF(VLOOKUP(B1193,'Oficios_-_pend_criticas'!$C$3:$J$4739,7,0)="",IF(TODAY()&gt;VLOOKUP(B1193,'Oficios_-_pend_criticas'!$C$3:$J$4739,5,0),"X",""),IF(VLOOKUP(B1193,'Oficios_-_pend_criticas'!$C$3:$J$4739,7,0)&gt;VLOOKUP(B1193,'Oficios_-_pend_criticas'!$C$3:$J$4739,5,0),"X",""))),""),"")</f>
        <v/>
      </c>
      <c r="W1193" s="14" t="str">
        <f ca="1">IFERROR(IF(P1193&lt;&gt;"X",IF(Q1193&gt;0,IF(VLOOKUP(B1193,'Oficios_-_pend_criticas'!$C$4:$J$4739,5,0)="","",IF(VLOOKUP(B1193,'Oficios_-_pend_criticas'!$C$4:$J$4739,7,0)="",IF(TODAY()&gt;VLOOKUP(B1193,'Oficios_-_pend_criticas'!$C$4:$J$4739,5,0),"X",""),IF(VLOOKUP(B1193,'Oficios_-_pend_criticas'!$C$4:$J$4739,7,0)&gt;VLOOKUP(B1193,'Oficios_-_pend_criticas'!$C$4:$J$4739,5,0),"X",""))),""),""),"")</f>
        <v/>
      </c>
    </row>
    <row r="1194" spans="1:23" ht="38.25" hidden="1" customHeight="1" x14ac:dyDescent="0.25">
      <c r="A1194" s="9" t="str">
        <f t="shared" si="54"/>
        <v/>
      </c>
      <c r="B1194" s="24" t="s">
        <v>2809</v>
      </c>
      <c r="C1194" s="22" t="e">
        <f>IF(B1194="","",VLOOKUP(B1194,#REF!,6,0))</f>
        <v>#REF!</v>
      </c>
      <c r="D1194" s="20" t="e">
        <f>IF(B1194="","",VLOOKUP(B1194,#REF!,22,0))</f>
        <v>#REF!</v>
      </c>
      <c r="E1194" s="22" t="e">
        <f>IF(B1194="","",VLOOKUP(B1194,Consultas_públicas!$A$376:$G$3879,7,0))</f>
        <v>#N/A</v>
      </c>
      <c r="F1194" s="20" t="s">
        <v>2683</v>
      </c>
      <c r="G1194" s="21">
        <v>43613</v>
      </c>
      <c r="H1194" s="14" t="str">
        <f>IFERROR(IF(VLOOKUP(B1194,'Oficios_-_pend_criticas'!$C$4:$D$4739,2,0)="","","X"),"")</f>
        <v/>
      </c>
      <c r="I1194" s="12"/>
      <c r="J1194" s="13"/>
      <c r="K1194" s="10"/>
      <c r="L1194" s="12" t="str">
        <f>IFERROR(VLOOKUP(B1194,Retorno_da_RFB!$D$3:$I$6388,5,0),"")</f>
        <v>089</v>
      </c>
      <c r="M1194" s="13">
        <f>IFERROR(VLOOKUP(B1194,Retorno_da_RFB!$D$3:$I$6388,6,0),"")</f>
        <v>43621</v>
      </c>
      <c r="N1194" s="10" t="str">
        <f>IFERROR(VLOOKUP(B1194,Retorno_da_RFB!$D$3:$I$6388,3,0),"")</f>
        <v>8462.29.00</v>
      </c>
      <c r="O1194" s="10" t="str">
        <f>IFERROR(VLOOKUP(B1194,Retorno_da_RFB!$D$3:$I$6388,4,0),"")</f>
        <v>Máquinas hidráulicas calibradoras de tubos do tipo “I/O”, controlada por controlador lógico programável (CLP), com interface H/M intuitivo “touchscreen”, capazes de calibrar, expandir e reduzir o diâmetro de tubos para escapamento veicular, com capacidade para calibrar tubos de diâmetros mínimos de 35 e no máximo 150mm, espessura de 2mm do tubo em aço inox, com campo de expansão 9mm, campo de redução 5mm, com sistema de rotação da ferramenta.</v>
      </c>
      <c r="P1194" s="12" t="str">
        <f>IFERROR(IF(N1194="","",IF(VLOOKUP(LEFT(N1194,10),'Universo_BK-BIT'!$A$5:$E$10005,2,0)="","X",VLOOKUP(LEFT(N1194,10),'Universo_BK-BIT'!$A$5:$E$10005,2,0))),"X")</f>
        <v>BK</v>
      </c>
      <c r="Q1194" s="12">
        <f>IFERROR(IF(P1194="X","",VLOOKUP(LEFT(N1194,10),'Universo_BK-BIT'!$A$5:$E$10005,3,0)),"")</f>
        <v>14</v>
      </c>
      <c r="R1194" s="14" t="e">
        <f t="shared" si="55"/>
        <v>#REF!</v>
      </c>
      <c r="S1194" s="14" t="e">
        <f t="shared" si="56"/>
        <v>#N/A</v>
      </c>
      <c r="T1194" s="14"/>
      <c r="U1194" s="14" t="str">
        <f ca="1">IFERROR(IF(P1194="X",IF(VLOOKUP(B1194,'Oficios_-_pend_criticas'!$C$3:$J$4739,5,0)="","",IF(VLOOKUP(B1194,'Oficios_-_pend_criticas'!$C$3:$J$4739,7,0)="",IF(TODAY()&gt;VLOOKUP(B1194,'Oficios_-_pend_criticas'!$C$3:$J$4739,5,0),"X",""),IF(VLOOKUP(B1194,'Oficios_-_pend_criticas'!$C$3:$J$4739,7,0)&gt;VLOOKUP(B1194,'Oficios_-_pend_criticas'!$C$3:$J$4739,5,0),"X",""))),""),"")</f>
        <v/>
      </c>
      <c r="V1194" s="14" t="str">
        <f ca="1">IFERROR(IF(Q1194=0,IF(VLOOKUP(B1194,'Oficios_-_pend_criticas'!$C$3:$J$4739,5,0)="","",IF(VLOOKUP(B1194,'Oficios_-_pend_criticas'!$C$3:$J$4739,7,0)="",IF(TODAY()&gt;VLOOKUP(B1194,'Oficios_-_pend_criticas'!$C$3:$J$4739,5,0),"X",""),IF(VLOOKUP(B1194,'Oficios_-_pend_criticas'!$C$3:$J$4739,7,0)&gt;VLOOKUP(B1194,'Oficios_-_pend_criticas'!$C$3:$J$4739,5,0),"X",""))),""),"")</f>
        <v/>
      </c>
      <c r="W1194" s="14" t="str">
        <f ca="1">IFERROR(IF(P1194&lt;&gt;"X",IF(Q1194&gt;0,IF(VLOOKUP(B1194,'Oficios_-_pend_criticas'!$C$4:$J$4739,5,0)="","",IF(VLOOKUP(B1194,'Oficios_-_pend_criticas'!$C$4:$J$4739,7,0)="",IF(TODAY()&gt;VLOOKUP(B1194,'Oficios_-_pend_criticas'!$C$4:$J$4739,5,0),"X",""),IF(VLOOKUP(B1194,'Oficios_-_pend_criticas'!$C$4:$J$4739,7,0)&gt;VLOOKUP(B1194,'Oficios_-_pend_criticas'!$C$4:$J$4739,5,0),"X",""))),""),""),"")</f>
        <v/>
      </c>
    </row>
    <row r="1195" spans="1:23" ht="38.25" hidden="1" customHeight="1" x14ac:dyDescent="0.25">
      <c r="A1195" s="9" t="str">
        <f t="shared" si="54"/>
        <v/>
      </c>
      <c r="B1195" s="24" t="s">
        <v>2811</v>
      </c>
      <c r="C1195" s="22" t="e">
        <f>IF(B1195="","",VLOOKUP(B1195,#REF!,6,0))</f>
        <v>#REF!</v>
      </c>
      <c r="D1195" s="20" t="e">
        <f>IF(B1195="","",VLOOKUP(B1195,#REF!,22,0))</f>
        <v>#REF!</v>
      </c>
      <c r="E1195" s="22" t="e">
        <f>IF(B1195="","",VLOOKUP(B1195,Consultas_públicas!$A$376:$G$3879,7,0))</f>
        <v>#N/A</v>
      </c>
      <c r="F1195" s="20" t="s">
        <v>2683</v>
      </c>
      <c r="G1195" s="21">
        <v>43613</v>
      </c>
      <c r="H1195" s="14" t="str">
        <f>IFERROR(IF(VLOOKUP(B1195,'Oficios_-_pend_criticas'!$C$4:$D$4739,2,0)="","","X"),"")</f>
        <v/>
      </c>
      <c r="I1195" s="12"/>
      <c r="J1195" s="13"/>
      <c r="K1195" s="10"/>
      <c r="L1195" s="12" t="str">
        <f>IFERROR(VLOOKUP(B1195,Retorno_da_RFB!$D$3:$I$6388,5,0),"")</f>
        <v>089</v>
      </c>
      <c r="M1195" s="13">
        <f>IFERROR(VLOOKUP(B1195,Retorno_da_RFB!$D$3:$I$6388,6,0),"")</f>
        <v>43621</v>
      </c>
      <c r="N1195" s="10" t="str">
        <f>IFERROR(VLOOKUP(B1195,Retorno_da_RFB!$D$3:$I$6388,3,0),"")</f>
        <v>8422.30.10</v>
      </c>
      <c r="O1195" s="10" t="str">
        <f>IFERROR(VLOOKUP(B1195,Retorno_da_RFB!$D$3:$I$6388,4,0),"")</f>
        <v>Máquinas de 12 cabeçotes, tipo monobloco rotativo automático para distribuição das cápsulas por cones rotativos com movimento composto “basculante elítico” para garrafas de vinho e espumante com capacidade máxima de 8.000garrafas/h, controlados por controlador lógico programável (CLP), com centralizador do gargalo das garrafas, com carrossel completo de 12 cabeçotes, com 12 unidades com sistema eletrônico para a centralização ótica da cápsula de espumante com ponto, com 12 cabeçotes giratórios motorizados para o alisamento das cápsulas vinho (intercambiáveis com cabeçotes mecânicos), caracol universal  para trabalhar com diversos diâmetros de garrafas, com estrela de entrada e saída universal de geometria variável, com estrela central padrão dedicado.</v>
      </c>
      <c r="P1195" s="12" t="str">
        <f>IFERROR(IF(N1195="","",IF(VLOOKUP(LEFT(N1195,10),'Universo_BK-BIT'!$A$5:$E$10005,2,0)="","X",VLOOKUP(LEFT(N1195,10),'Universo_BK-BIT'!$A$5:$E$10005,2,0))),"X")</f>
        <v>BK</v>
      </c>
      <c r="Q1195" s="12">
        <f>IFERROR(IF(P1195="X","",VLOOKUP(LEFT(N1195,10),'Universo_BK-BIT'!$A$5:$E$10005,3,0)),"")</f>
        <v>14</v>
      </c>
      <c r="R1195" s="14" t="e">
        <f t="shared" si="55"/>
        <v>#REF!</v>
      </c>
      <c r="S1195" s="14" t="e">
        <f t="shared" si="56"/>
        <v>#N/A</v>
      </c>
      <c r="T1195" s="14"/>
      <c r="U1195" s="14" t="str">
        <f ca="1">IFERROR(IF(P1195="X",IF(VLOOKUP(B1195,'Oficios_-_pend_criticas'!$C$3:$J$4739,5,0)="","",IF(VLOOKUP(B1195,'Oficios_-_pend_criticas'!$C$3:$J$4739,7,0)="",IF(TODAY()&gt;VLOOKUP(B1195,'Oficios_-_pend_criticas'!$C$3:$J$4739,5,0),"X",""),IF(VLOOKUP(B1195,'Oficios_-_pend_criticas'!$C$3:$J$4739,7,0)&gt;VLOOKUP(B1195,'Oficios_-_pend_criticas'!$C$3:$J$4739,5,0),"X",""))),""),"")</f>
        <v/>
      </c>
      <c r="V1195" s="14" t="str">
        <f ca="1">IFERROR(IF(Q1195=0,IF(VLOOKUP(B1195,'Oficios_-_pend_criticas'!$C$3:$J$4739,5,0)="","",IF(VLOOKUP(B1195,'Oficios_-_pend_criticas'!$C$3:$J$4739,7,0)="",IF(TODAY()&gt;VLOOKUP(B1195,'Oficios_-_pend_criticas'!$C$3:$J$4739,5,0),"X",""),IF(VLOOKUP(B1195,'Oficios_-_pend_criticas'!$C$3:$J$4739,7,0)&gt;VLOOKUP(B1195,'Oficios_-_pend_criticas'!$C$3:$J$4739,5,0),"X",""))),""),"")</f>
        <v/>
      </c>
      <c r="W1195" s="14" t="str">
        <f ca="1">IFERROR(IF(P1195&lt;&gt;"X",IF(Q1195&gt;0,IF(VLOOKUP(B1195,'Oficios_-_pend_criticas'!$C$4:$J$4739,5,0)="","",IF(VLOOKUP(B1195,'Oficios_-_pend_criticas'!$C$4:$J$4739,7,0)="",IF(TODAY()&gt;VLOOKUP(B1195,'Oficios_-_pend_criticas'!$C$4:$J$4739,5,0),"X",""),IF(VLOOKUP(B1195,'Oficios_-_pend_criticas'!$C$4:$J$4739,7,0)&gt;VLOOKUP(B1195,'Oficios_-_pend_criticas'!$C$4:$J$4739,5,0),"X",""))),""),""),"")</f>
        <v/>
      </c>
    </row>
    <row r="1196" spans="1:23" ht="38.25" hidden="1" customHeight="1" x14ac:dyDescent="0.25">
      <c r="A1196" s="9" t="str">
        <f t="shared" si="54"/>
        <v/>
      </c>
      <c r="B1196" s="24" t="s">
        <v>2813</v>
      </c>
      <c r="C1196" s="22" t="e">
        <f>IF(B1196="","",VLOOKUP(B1196,#REF!,6,0))</f>
        <v>#REF!</v>
      </c>
      <c r="D1196" s="20" t="e">
        <f>IF(B1196="","",VLOOKUP(B1196,#REF!,22,0))</f>
        <v>#REF!</v>
      </c>
      <c r="E1196" s="22" t="e">
        <f>IF(B1196="","",VLOOKUP(B1196,Consultas_públicas!$A$376:$G$3879,7,0))</f>
        <v>#N/A</v>
      </c>
      <c r="F1196" s="20" t="s">
        <v>2683</v>
      </c>
      <c r="G1196" s="21">
        <v>43613</v>
      </c>
      <c r="H1196" s="14" t="str">
        <f>IFERROR(IF(VLOOKUP(B1196,'Oficios_-_pend_criticas'!$C$4:$D$4739,2,0)="","","X"),"")</f>
        <v/>
      </c>
      <c r="I1196" s="12"/>
      <c r="J1196" s="13"/>
      <c r="K1196" s="10"/>
      <c r="L1196" s="12" t="str">
        <f>IFERROR(VLOOKUP(B1196,Retorno_da_RFB!$D$3:$I$6388,5,0),"")</f>
        <v>089</v>
      </c>
      <c r="M1196" s="13">
        <f>IFERROR(VLOOKUP(B1196,Retorno_da_RFB!$D$3:$I$6388,6,0),"")</f>
        <v>43621</v>
      </c>
      <c r="N1196" s="10" t="str">
        <f>IFERROR(VLOOKUP(B1196,Retorno_da_RFB!$D$3:$I$6388,3,0),"")</f>
        <v>9032.89.83</v>
      </c>
      <c r="O1196" s="10" t="str">
        <f>IFERROR(VLOOKUP(B1196,Retorno_da_RFB!$D$3:$I$6388,4,0),"")</f>
        <v>Aparelhos de medição de umidade dotados de cabeça de sensor e caixa de ligação para determinar o teor de água de um material a granel ou sólido, sendo a medição realizada por sensor de cerâmica por meio do processo de ressonância de micro-ondas tendo faixa de medição de 0 a 18% ATRO (determinação da unidade na base seca) com precisão de +/- 0,1% e repetição de 1.000 medições por segundo gerando sinal analógico de 4 a 20mA para controle automático de processos e memória interna com capacidade de armazenar até 32 diferentes curvas de calibração.</v>
      </c>
      <c r="P1196" s="12" t="str">
        <f>IFERROR(IF(N1196="","",IF(VLOOKUP(LEFT(N1196,10),'Universo_BK-BIT'!$A$5:$E$10005,2,0)="","X",VLOOKUP(LEFT(N1196,10),'Universo_BK-BIT'!$A$5:$E$10005,2,0))),"X")</f>
        <v>BIT</v>
      </c>
      <c r="Q1196" s="12">
        <f>IFERROR(IF(P1196="X","",VLOOKUP(LEFT(N1196,10),'Universo_BK-BIT'!$A$5:$E$10005,3,0)),"")</f>
        <v>14</v>
      </c>
      <c r="R1196" s="14" t="e">
        <f t="shared" si="55"/>
        <v>#REF!</v>
      </c>
      <c r="S1196" s="14" t="e">
        <f t="shared" si="56"/>
        <v>#N/A</v>
      </c>
      <c r="T1196" s="14"/>
      <c r="U1196" s="14" t="str">
        <f ca="1">IFERROR(IF(P1196="X",IF(VLOOKUP(B1196,'Oficios_-_pend_criticas'!$C$3:$J$4739,5,0)="","",IF(VLOOKUP(B1196,'Oficios_-_pend_criticas'!$C$3:$J$4739,7,0)="",IF(TODAY()&gt;VLOOKUP(B1196,'Oficios_-_pend_criticas'!$C$3:$J$4739,5,0),"X",""),IF(VLOOKUP(B1196,'Oficios_-_pend_criticas'!$C$3:$J$4739,7,0)&gt;VLOOKUP(B1196,'Oficios_-_pend_criticas'!$C$3:$J$4739,5,0),"X",""))),""),"")</f>
        <v/>
      </c>
      <c r="V1196" s="14" t="str">
        <f ca="1">IFERROR(IF(Q1196=0,IF(VLOOKUP(B1196,'Oficios_-_pend_criticas'!$C$3:$J$4739,5,0)="","",IF(VLOOKUP(B1196,'Oficios_-_pend_criticas'!$C$3:$J$4739,7,0)="",IF(TODAY()&gt;VLOOKUP(B1196,'Oficios_-_pend_criticas'!$C$3:$J$4739,5,0),"X",""),IF(VLOOKUP(B1196,'Oficios_-_pend_criticas'!$C$3:$J$4739,7,0)&gt;VLOOKUP(B1196,'Oficios_-_pend_criticas'!$C$3:$J$4739,5,0),"X",""))),""),"")</f>
        <v/>
      </c>
      <c r="W1196" s="14" t="str">
        <f ca="1">IFERROR(IF(P1196&lt;&gt;"X",IF(Q1196&gt;0,IF(VLOOKUP(B1196,'Oficios_-_pend_criticas'!$C$4:$J$4739,5,0)="","",IF(VLOOKUP(B1196,'Oficios_-_pend_criticas'!$C$4:$J$4739,7,0)="",IF(TODAY()&gt;VLOOKUP(B1196,'Oficios_-_pend_criticas'!$C$4:$J$4739,5,0),"X",""),IF(VLOOKUP(B1196,'Oficios_-_pend_criticas'!$C$4:$J$4739,7,0)&gt;VLOOKUP(B1196,'Oficios_-_pend_criticas'!$C$4:$J$4739,5,0),"X",""))),""),""),"")</f>
        <v/>
      </c>
    </row>
    <row r="1197" spans="1:23" ht="38.25" hidden="1" customHeight="1" x14ac:dyDescent="0.25">
      <c r="A1197" s="9" t="str">
        <f t="shared" si="54"/>
        <v/>
      </c>
      <c r="B1197" s="24" t="s">
        <v>2816</v>
      </c>
      <c r="C1197" s="22" t="e">
        <f>IF(B1197="","",VLOOKUP(B1197,#REF!,6,0))</f>
        <v>#REF!</v>
      </c>
      <c r="D1197" s="20" t="e">
        <f>IF(B1197="","",VLOOKUP(B1197,#REF!,22,0))</f>
        <v>#REF!</v>
      </c>
      <c r="E1197" s="22" t="e">
        <f>IF(B1197="","",VLOOKUP(B1197,Consultas_públicas!$A$376:$G$3879,7,0))</f>
        <v>#N/A</v>
      </c>
      <c r="F1197" s="20" t="s">
        <v>2683</v>
      </c>
      <c r="G1197" s="21">
        <v>43613</v>
      </c>
      <c r="H1197" s="14" t="str">
        <f>IFERROR(IF(VLOOKUP(B1197,'Oficios_-_pend_criticas'!$C$4:$D$4739,2,0)="","","X"),"")</f>
        <v/>
      </c>
      <c r="I1197" s="12"/>
      <c r="J1197" s="13"/>
      <c r="K1197" s="10"/>
      <c r="L1197" s="12" t="str">
        <f>IFERROR(VLOOKUP(B1197,Retorno_da_RFB!$D$3:$I$6388,5,0),"")</f>
        <v>089</v>
      </c>
      <c r="M1197" s="13">
        <f>IFERROR(VLOOKUP(B1197,Retorno_da_RFB!$D$3:$I$6388,6,0),"")</f>
        <v>43621</v>
      </c>
      <c r="N1197" s="10" t="str">
        <f>IFERROR(VLOOKUP(B1197,Retorno_da_RFB!$D$3:$I$6388,3,0),"")</f>
        <v>8422.30.29</v>
      </c>
      <c r="O1197" s="10" t="str">
        <f>IFERROR(VLOOKUP(B1197,Retorno_da_RFB!$D$3:$I$6388,4,0),"")</f>
        <v>Máquinas rotuladoras lineares, automáticas, para aplicação de etiquetas auto-adesivas em frascos envasados com produtos farmacêuticos, com capacidade máxima igual a 200peças/minuto (variável em função das características dos frascos e etiquetas), para recipientes com diâmetros compreendidos entre 24 e 120mm, altura máxima igual a 220mm, comprimento das etiquetas compreendidos entre 15 e 250mm, acuracidade de posicionamento de altura das etiquetas igual a ± 1mm, impressora de código datamatrix e dados variáveis, dispositivo de rejeição de frascos não conformes, suporte duplo de carretel de rótulos (etiquetas) para fácil emenda (troca de bobina sem a parada da máquina), proteções para segurança e controle acústico, com controlador lógico programável (CLP) e painel de comando com interface homem-máquina (IHM), com atendimento a norma 21CFR part 11.</v>
      </c>
      <c r="P1197" s="12" t="str">
        <f>IFERROR(IF(N1197="","",IF(VLOOKUP(LEFT(N1197,10),'Universo_BK-BIT'!$A$5:$E$10005,2,0)="","X",VLOOKUP(LEFT(N1197,10),'Universo_BK-BIT'!$A$5:$E$10005,2,0))),"X")</f>
        <v>BK</v>
      </c>
      <c r="Q1197" s="12">
        <f>IFERROR(IF(P1197="X","",VLOOKUP(LEFT(N1197,10),'Universo_BK-BIT'!$A$5:$E$10005,3,0)),"")</f>
        <v>14</v>
      </c>
      <c r="R1197" s="14" t="e">
        <f t="shared" si="55"/>
        <v>#REF!</v>
      </c>
      <c r="S1197" s="14" t="e">
        <f t="shared" si="56"/>
        <v>#N/A</v>
      </c>
      <c r="T1197" s="14"/>
      <c r="U1197" s="14" t="str">
        <f ca="1">IFERROR(IF(P1197="X",IF(VLOOKUP(B1197,'Oficios_-_pend_criticas'!$C$3:$J$4739,5,0)="","",IF(VLOOKUP(B1197,'Oficios_-_pend_criticas'!$C$3:$J$4739,7,0)="",IF(TODAY()&gt;VLOOKUP(B1197,'Oficios_-_pend_criticas'!$C$3:$J$4739,5,0),"X",""),IF(VLOOKUP(B1197,'Oficios_-_pend_criticas'!$C$3:$J$4739,7,0)&gt;VLOOKUP(B1197,'Oficios_-_pend_criticas'!$C$3:$J$4739,5,0),"X",""))),""),"")</f>
        <v/>
      </c>
      <c r="V1197" s="14" t="str">
        <f ca="1">IFERROR(IF(Q1197=0,IF(VLOOKUP(B1197,'Oficios_-_pend_criticas'!$C$3:$J$4739,5,0)="","",IF(VLOOKUP(B1197,'Oficios_-_pend_criticas'!$C$3:$J$4739,7,0)="",IF(TODAY()&gt;VLOOKUP(B1197,'Oficios_-_pend_criticas'!$C$3:$J$4739,5,0),"X",""),IF(VLOOKUP(B1197,'Oficios_-_pend_criticas'!$C$3:$J$4739,7,0)&gt;VLOOKUP(B1197,'Oficios_-_pend_criticas'!$C$3:$J$4739,5,0),"X",""))),""),"")</f>
        <v/>
      </c>
      <c r="W1197" s="14" t="str">
        <f ca="1">IFERROR(IF(P1197&lt;&gt;"X",IF(Q1197&gt;0,IF(VLOOKUP(B1197,'Oficios_-_pend_criticas'!$C$4:$J$4739,5,0)="","",IF(VLOOKUP(B1197,'Oficios_-_pend_criticas'!$C$4:$J$4739,7,0)="",IF(TODAY()&gt;VLOOKUP(B1197,'Oficios_-_pend_criticas'!$C$4:$J$4739,5,0),"X",""),IF(VLOOKUP(B1197,'Oficios_-_pend_criticas'!$C$4:$J$4739,7,0)&gt;VLOOKUP(B1197,'Oficios_-_pend_criticas'!$C$4:$J$4739,5,0),"X",""))),""),""),"")</f>
        <v/>
      </c>
    </row>
    <row r="1198" spans="1:23" ht="38.25" hidden="1" customHeight="1" x14ac:dyDescent="0.25">
      <c r="A1198" s="9" t="str">
        <f t="shared" si="54"/>
        <v/>
      </c>
      <c r="B1198" s="24" t="s">
        <v>2818</v>
      </c>
      <c r="C1198" s="22" t="e">
        <f>IF(B1198="","",VLOOKUP(B1198,#REF!,6,0))</f>
        <v>#REF!</v>
      </c>
      <c r="D1198" s="20" t="e">
        <f>IF(B1198="","",VLOOKUP(B1198,#REF!,22,0))</f>
        <v>#REF!</v>
      </c>
      <c r="E1198" s="22" t="e">
        <f>IF(B1198="","",VLOOKUP(B1198,Consultas_públicas!$A$376:$G$3879,7,0))</f>
        <v>#N/A</v>
      </c>
      <c r="F1198" s="20" t="s">
        <v>2683</v>
      </c>
      <c r="G1198" s="21">
        <v>43613</v>
      </c>
      <c r="H1198" s="14" t="str">
        <f>IFERROR(IF(VLOOKUP(B1198,'Oficios_-_pend_criticas'!$C$4:$D$4739,2,0)="","","X"),"")</f>
        <v/>
      </c>
      <c r="I1198" s="12"/>
      <c r="J1198" s="13"/>
      <c r="K1198" s="10"/>
      <c r="L1198" s="12" t="str">
        <f>IFERROR(VLOOKUP(B1198,Retorno_da_RFB!$D$3:$I$6388,5,0),"")</f>
        <v>089</v>
      </c>
      <c r="M1198" s="13">
        <f>IFERROR(VLOOKUP(B1198,Retorno_da_RFB!$D$3:$I$6388,6,0),"")</f>
        <v>43621</v>
      </c>
      <c r="N1198" s="10" t="str">
        <f>IFERROR(VLOOKUP(B1198,Retorno_da_RFB!$D$3:$I$6388,3,0),"")</f>
        <v>8412.29.00</v>
      </c>
      <c r="O1198" s="10" t="str">
        <f>IFERROR(VLOOKUP(B1198,Retorno_da_RFB!$D$3:$I$6388,4,0),"")</f>
        <v>Motores hidráulicos rotativos de deslocamento constante, de pistão axial de eixo inclinado, para acionamentos hidrostáticos em circuito aberto e fechado, com sistema de acionamento de bloco de cilindros, pressão nominal de 350bar, pressão máxima de 400bar , volume de deslocamento máximo de 45 a 180cm3, rotação máxima de 3.600 a 6.200rpm, vazão máxima de 255 a 648 litros/minuto, torque nominal de 254 a 1.001nm (a 350bar), carga máxima de força radial de 7.250 a 18.300N, carga máxima de força axial de 630 a 1.600N, para uso em carregadeiras de grande porte para carregamento de minério e estéril em operações a céu aberto.</v>
      </c>
      <c r="P1198" s="12" t="str">
        <f>IFERROR(IF(N1198="","",IF(VLOOKUP(LEFT(N1198,10),'Universo_BK-BIT'!$A$5:$E$10005,2,0)="","X",VLOOKUP(LEFT(N1198,10),'Universo_BK-BIT'!$A$5:$E$10005,2,0))),"X")</f>
        <v>BK</v>
      </c>
      <c r="Q1198" s="12">
        <f>IFERROR(IF(P1198="X","",VLOOKUP(LEFT(N1198,10),'Universo_BK-BIT'!$A$5:$E$10005,3,0)),"")</f>
        <v>14</v>
      </c>
      <c r="R1198" s="14" t="e">
        <f t="shared" si="55"/>
        <v>#REF!</v>
      </c>
      <c r="S1198" s="14" t="e">
        <f t="shared" si="56"/>
        <v>#N/A</v>
      </c>
      <c r="T1198" s="14"/>
      <c r="U1198" s="14" t="str">
        <f ca="1">IFERROR(IF(P1198="X",IF(VLOOKUP(B1198,'Oficios_-_pend_criticas'!$C$3:$J$4739,5,0)="","",IF(VLOOKUP(B1198,'Oficios_-_pend_criticas'!$C$3:$J$4739,7,0)="",IF(TODAY()&gt;VLOOKUP(B1198,'Oficios_-_pend_criticas'!$C$3:$J$4739,5,0),"X",""),IF(VLOOKUP(B1198,'Oficios_-_pend_criticas'!$C$3:$J$4739,7,0)&gt;VLOOKUP(B1198,'Oficios_-_pend_criticas'!$C$3:$J$4739,5,0),"X",""))),""),"")</f>
        <v/>
      </c>
      <c r="V1198" s="14" t="str">
        <f ca="1">IFERROR(IF(Q1198=0,IF(VLOOKUP(B1198,'Oficios_-_pend_criticas'!$C$3:$J$4739,5,0)="","",IF(VLOOKUP(B1198,'Oficios_-_pend_criticas'!$C$3:$J$4739,7,0)="",IF(TODAY()&gt;VLOOKUP(B1198,'Oficios_-_pend_criticas'!$C$3:$J$4739,5,0),"X",""),IF(VLOOKUP(B1198,'Oficios_-_pend_criticas'!$C$3:$J$4739,7,0)&gt;VLOOKUP(B1198,'Oficios_-_pend_criticas'!$C$3:$J$4739,5,0),"X",""))),""),"")</f>
        <v/>
      </c>
      <c r="W1198" s="14" t="str">
        <f ca="1">IFERROR(IF(P1198&lt;&gt;"X",IF(Q1198&gt;0,IF(VLOOKUP(B1198,'Oficios_-_pend_criticas'!$C$4:$J$4739,5,0)="","",IF(VLOOKUP(B1198,'Oficios_-_pend_criticas'!$C$4:$J$4739,7,0)="",IF(TODAY()&gt;VLOOKUP(B1198,'Oficios_-_pend_criticas'!$C$4:$J$4739,5,0),"X",""),IF(VLOOKUP(B1198,'Oficios_-_pend_criticas'!$C$4:$J$4739,7,0)&gt;VLOOKUP(B1198,'Oficios_-_pend_criticas'!$C$4:$J$4739,5,0),"X",""))),""),""),"")</f>
        <v/>
      </c>
    </row>
    <row r="1199" spans="1:23" ht="38.25" hidden="1" customHeight="1" x14ac:dyDescent="0.25">
      <c r="A1199" s="9" t="str">
        <f t="shared" si="54"/>
        <v/>
      </c>
      <c r="B1199" s="24" t="s">
        <v>2820</v>
      </c>
      <c r="C1199" s="22" t="e">
        <f>IF(B1199="","",VLOOKUP(B1199,#REF!,6,0))</f>
        <v>#REF!</v>
      </c>
      <c r="D1199" s="20" t="e">
        <f>IF(B1199="","",VLOOKUP(B1199,#REF!,22,0))</f>
        <v>#REF!</v>
      </c>
      <c r="E1199" s="22" t="e">
        <f>IF(B1199="","",VLOOKUP(B1199,Consultas_públicas!$A$376:$G$3879,7,0))</f>
        <v>#N/A</v>
      </c>
      <c r="F1199" s="20" t="s">
        <v>2683</v>
      </c>
      <c r="G1199" s="21">
        <v>43613</v>
      </c>
      <c r="H1199" s="14" t="str">
        <f>IFERROR(IF(VLOOKUP(B1199,'Oficios_-_pend_criticas'!$C$4:$D$4739,2,0)="","","X"),"")</f>
        <v/>
      </c>
      <c r="I1199" s="12"/>
      <c r="J1199" s="13"/>
      <c r="K1199" s="10"/>
      <c r="L1199" s="12" t="str">
        <f>IFERROR(VLOOKUP(B1199,Retorno_da_RFB!$D$3:$I$6388,5,0),"")</f>
        <v>089</v>
      </c>
      <c r="M1199" s="13">
        <f>IFERROR(VLOOKUP(B1199,Retorno_da_RFB!$D$3:$I$6388,6,0),"")</f>
        <v>43621</v>
      </c>
      <c r="N1199" s="10" t="str">
        <f>IFERROR(VLOOKUP(B1199,Retorno_da_RFB!$D$3:$I$6388,3,0),"")</f>
        <v>8460.90.90</v>
      </c>
      <c r="O1199" s="10" t="str">
        <f>IFERROR(VLOOKUP(B1199,Retorno_da_RFB!$D$3:$I$6388,4,0),"")</f>
        <v>Máquinas retificadoras de superfícies com comando numérico computadorizado (CNC) dotadas de dois eixos de retificação com potências de 48kW, rotação máxima de 1.500min-1 e velocidade de corte de aproximadamente 60m/s, abrasão máxima de 0,375mm em cada face do material garantindo uma planicidade e paralelidade de 0,003 e 0,005mm, respectivamente.</v>
      </c>
      <c r="P1199" s="12" t="str">
        <f>IFERROR(IF(N1199="","",IF(VLOOKUP(LEFT(N1199,10),'Universo_BK-BIT'!$A$5:$E$10005,2,0)="","X",VLOOKUP(LEFT(N1199,10),'Universo_BK-BIT'!$A$5:$E$10005,2,0))),"X")</f>
        <v>BK</v>
      </c>
      <c r="Q1199" s="12">
        <f>IFERROR(IF(P1199="X","",VLOOKUP(LEFT(N1199,10),'Universo_BK-BIT'!$A$5:$E$10005,3,0)),"")</f>
        <v>14</v>
      </c>
      <c r="R1199" s="14" t="e">
        <f t="shared" si="55"/>
        <v>#REF!</v>
      </c>
      <c r="S1199" s="14" t="e">
        <f t="shared" si="56"/>
        <v>#N/A</v>
      </c>
      <c r="T1199" s="14"/>
      <c r="U1199" s="14" t="str">
        <f ca="1">IFERROR(IF(P1199="X",IF(VLOOKUP(B1199,'Oficios_-_pend_criticas'!$C$3:$J$4739,5,0)="","",IF(VLOOKUP(B1199,'Oficios_-_pend_criticas'!$C$3:$J$4739,7,0)="",IF(TODAY()&gt;VLOOKUP(B1199,'Oficios_-_pend_criticas'!$C$3:$J$4739,5,0),"X",""),IF(VLOOKUP(B1199,'Oficios_-_pend_criticas'!$C$3:$J$4739,7,0)&gt;VLOOKUP(B1199,'Oficios_-_pend_criticas'!$C$3:$J$4739,5,0),"X",""))),""),"")</f>
        <v/>
      </c>
      <c r="V1199" s="14" t="str">
        <f ca="1">IFERROR(IF(Q1199=0,IF(VLOOKUP(B1199,'Oficios_-_pend_criticas'!$C$3:$J$4739,5,0)="","",IF(VLOOKUP(B1199,'Oficios_-_pend_criticas'!$C$3:$J$4739,7,0)="",IF(TODAY()&gt;VLOOKUP(B1199,'Oficios_-_pend_criticas'!$C$3:$J$4739,5,0),"X",""),IF(VLOOKUP(B1199,'Oficios_-_pend_criticas'!$C$3:$J$4739,7,0)&gt;VLOOKUP(B1199,'Oficios_-_pend_criticas'!$C$3:$J$4739,5,0),"X",""))),""),"")</f>
        <v/>
      </c>
      <c r="W1199" s="14" t="str">
        <f ca="1">IFERROR(IF(P1199&lt;&gt;"X",IF(Q1199&gt;0,IF(VLOOKUP(B1199,'Oficios_-_pend_criticas'!$C$4:$J$4739,5,0)="","",IF(VLOOKUP(B1199,'Oficios_-_pend_criticas'!$C$4:$J$4739,7,0)="",IF(TODAY()&gt;VLOOKUP(B1199,'Oficios_-_pend_criticas'!$C$4:$J$4739,5,0),"X",""),IF(VLOOKUP(B1199,'Oficios_-_pend_criticas'!$C$4:$J$4739,7,0)&gt;VLOOKUP(B1199,'Oficios_-_pend_criticas'!$C$4:$J$4739,5,0),"X",""))),""),""),"")</f>
        <v/>
      </c>
    </row>
    <row r="1200" spans="1:23" ht="38.25" hidden="1" customHeight="1" x14ac:dyDescent="0.25">
      <c r="A1200" s="9" t="str">
        <f t="shared" si="54"/>
        <v/>
      </c>
      <c r="B1200" s="24" t="s">
        <v>2822</v>
      </c>
      <c r="C1200" s="22" t="e">
        <f>IF(B1200="","",VLOOKUP(B1200,#REF!,6,0))</f>
        <v>#REF!</v>
      </c>
      <c r="D1200" s="20" t="e">
        <f>IF(B1200="","",VLOOKUP(B1200,#REF!,22,0))</f>
        <v>#REF!</v>
      </c>
      <c r="E1200" s="22" t="e">
        <f>IF(B1200="","",VLOOKUP(B1200,Consultas_públicas!$A$376:$G$3879,7,0))</f>
        <v>#N/A</v>
      </c>
      <c r="F1200" s="20" t="s">
        <v>2683</v>
      </c>
      <c r="G1200" s="21">
        <v>43613</v>
      </c>
      <c r="H1200" s="14" t="str">
        <f>IFERROR(IF(VLOOKUP(B1200,'Oficios_-_pend_criticas'!$C$4:$D$4739,2,0)="","","X"),"")</f>
        <v/>
      </c>
      <c r="I1200" s="12"/>
      <c r="J1200" s="13"/>
      <c r="K1200" s="10"/>
      <c r="L1200" s="12" t="str">
        <f>IFERROR(VLOOKUP(B1200,Retorno_da_RFB!$D$3:$I$6388,5,0),"")</f>
        <v>089</v>
      </c>
      <c r="M1200" s="13">
        <f>IFERROR(VLOOKUP(B1200,Retorno_da_RFB!$D$3:$I$6388,6,0),"")</f>
        <v>43621</v>
      </c>
      <c r="N1200" s="10" t="str">
        <f>IFERROR(VLOOKUP(B1200,Retorno_da_RFB!$D$3:$I$6388,3,0),"")</f>
        <v>9024.10.90</v>
      </c>
      <c r="O1200" s="10" t="str">
        <f>IFERROR(VLOOKUP(B1200,Retorno_da_RFB!$D$3:$I$6388,4,0),"")</f>
        <v>“Scanner’s” de acesso remoto pelo método de ultrassom para mapeamento de corrosão em tanques, tubulações e embarcações dotadas de um “encoder” posicional selado para aquisição de “b-scan”, capazes de transpor obstáculos de até 2” de altura de elevação com todas as rodas em contato com a superfície, software que fornece dados automatizados de aquisição, análise e relatórios, com força magnética de tração de 240Lbs total, velocidade (sob carga total) de 10in/s (330mm/s), tração de 109 Lbs (484n) e base da roda 4.75in (127mm), acompanha notebook PC e maleta de transporte.</v>
      </c>
      <c r="P1200" s="12" t="str">
        <f>IFERROR(IF(N1200="","",IF(VLOOKUP(LEFT(N1200,10),'Universo_BK-BIT'!$A$5:$E$10005,2,0)="","X",VLOOKUP(LEFT(N1200,10),'Universo_BK-BIT'!$A$5:$E$10005,2,0))),"X")</f>
        <v>BK</v>
      </c>
      <c r="Q1200" s="12">
        <f>IFERROR(IF(P1200="X","",VLOOKUP(LEFT(N1200,10),'Universo_BK-BIT'!$A$5:$E$10005,3,0)),"")</f>
        <v>14</v>
      </c>
      <c r="R1200" s="14" t="e">
        <f t="shared" si="55"/>
        <v>#REF!</v>
      </c>
      <c r="S1200" s="14" t="e">
        <f t="shared" si="56"/>
        <v>#N/A</v>
      </c>
      <c r="T1200" s="14"/>
      <c r="U1200" s="14" t="str">
        <f ca="1">IFERROR(IF(P1200="X",IF(VLOOKUP(B1200,'Oficios_-_pend_criticas'!$C$3:$J$4739,5,0)="","",IF(VLOOKUP(B1200,'Oficios_-_pend_criticas'!$C$3:$J$4739,7,0)="",IF(TODAY()&gt;VLOOKUP(B1200,'Oficios_-_pend_criticas'!$C$3:$J$4739,5,0),"X",""),IF(VLOOKUP(B1200,'Oficios_-_pend_criticas'!$C$3:$J$4739,7,0)&gt;VLOOKUP(B1200,'Oficios_-_pend_criticas'!$C$3:$J$4739,5,0),"X",""))),""),"")</f>
        <v/>
      </c>
      <c r="V1200" s="14" t="str">
        <f ca="1">IFERROR(IF(Q1200=0,IF(VLOOKUP(B1200,'Oficios_-_pend_criticas'!$C$3:$J$4739,5,0)="","",IF(VLOOKUP(B1200,'Oficios_-_pend_criticas'!$C$3:$J$4739,7,0)="",IF(TODAY()&gt;VLOOKUP(B1200,'Oficios_-_pend_criticas'!$C$3:$J$4739,5,0),"X",""),IF(VLOOKUP(B1200,'Oficios_-_pend_criticas'!$C$3:$J$4739,7,0)&gt;VLOOKUP(B1200,'Oficios_-_pend_criticas'!$C$3:$J$4739,5,0),"X",""))),""),"")</f>
        <v/>
      </c>
      <c r="W1200" s="14" t="str">
        <f ca="1">IFERROR(IF(P1200&lt;&gt;"X",IF(Q1200&gt;0,IF(VLOOKUP(B1200,'Oficios_-_pend_criticas'!$C$4:$J$4739,5,0)="","",IF(VLOOKUP(B1200,'Oficios_-_pend_criticas'!$C$4:$J$4739,7,0)="",IF(TODAY()&gt;VLOOKUP(B1200,'Oficios_-_pend_criticas'!$C$4:$J$4739,5,0),"X",""),IF(VLOOKUP(B1200,'Oficios_-_pend_criticas'!$C$4:$J$4739,7,0)&gt;VLOOKUP(B1200,'Oficios_-_pend_criticas'!$C$4:$J$4739,5,0),"X",""))),""),""),"")</f>
        <v/>
      </c>
    </row>
    <row r="1201" spans="1:23" ht="38.25" hidden="1" customHeight="1" x14ac:dyDescent="0.25">
      <c r="A1201" s="9" t="str">
        <f t="shared" si="54"/>
        <v/>
      </c>
      <c r="B1201" s="24" t="s">
        <v>2824</v>
      </c>
      <c r="C1201" s="22" t="e">
        <f>IF(B1201="","",VLOOKUP(B1201,#REF!,6,0))</f>
        <v>#REF!</v>
      </c>
      <c r="D1201" s="20" t="e">
        <f>IF(B1201="","",VLOOKUP(B1201,#REF!,22,0))</f>
        <v>#REF!</v>
      </c>
      <c r="E1201" s="22" t="e">
        <f>IF(B1201="","",VLOOKUP(B1201,Consultas_públicas!$A$376:$G$3879,7,0))</f>
        <v>#N/A</v>
      </c>
      <c r="F1201" s="20" t="s">
        <v>2683</v>
      </c>
      <c r="G1201" s="21">
        <v>43613</v>
      </c>
      <c r="H1201" s="14" t="str">
        <f>IFERROR(IF(VLOOKUP(B1201,'Oficios_-_pend_criticas'!$C$4:$D$4739,2,0)="","","X"),"")</f>
        <v/>
      </c>
      <c r="I1201" s="12"/>
      <c r="J1201" s="13"/>
      <c r="K1201" s="10"/>
      <c r="L1201" s="12" t="str">
        <f>IFERROR(VLOOKUP(B1201,Retorno_da_RFB!$D$3:$I$6388,5,0),"")</f>
        <v>089</v>
      </c>
      <c r="M1201" s="13">
        <f>IFERROR(VLOOKUP(B1201,Retorno_da_RFB!$D$3:$I$6388,6,0),"")</f>
        <v>43621</v>
      </c>
      <c r="N1201" s="10" t="str">
        <f>IFERROR(VLOOKUP(B1201,Retorno_da_RFB!$D$3:$I$6388,3,0),"")</f>
        <v>8413.91.90</v>
      </c>
      <c r="O1201" s="10" t="str">
        <f>IFERROR(VLOOKUP(B1201,Retorno_da_RFB!$D$3:$I$6388,4,0),"")</f>
        <v>Adaptadores fabricados em ferro fundido usinado e com tratamento térmico, com funções exclusivas de permitir acoplamento de periféricos diretamente ao eixo de bombas hidráulicas de pistões axiais e deslocamentos volumétricos variáveis, com deslocamentos volumétricos nominais compreendidos entre 45e250cm³/revolução.</v>
      </c>
      <c r="P1201" s="12" t="str">
        <f>IFERROR(IF(N1201="","",IF(VLOOKUP(LEFT(N1201,10),'Universo_BK-BIT'!$A$5:$E$10005,2,0)="","X",VLOOKUP(LEFT(N1201,10),'Universo_BK-BIT'!$A$5:$E$10005,2,0))),"X")</f>
        <v>BK</v>
      </c>
      <c r="Q1201" s="12">
        <f>IFERROR(IF(P1201="X","",VLOOKUP(LEFT(N1201,10),'Universo_BK-BIT'!$A$5:$E$10005,3,0)),"")</f>
        <v>14</v>
      </c>
      <c r="R1201" s="14" t="e">
        <f t="shared" si="55"/>
        <v>#REF!</v>
      </c>
      <c r="S1201" s="14" t="e">
        <f t="shared" si="56"/>
        <v>#N/A</v>
      </c>
      <c r="T1201" s="14"/>
      <c r="U1201" s="14" t="str">
        <f ca="1">IFERROR(IF(P1201="X",IF(VLOOKUP(B1201,'Oficios_-_pend_criticas'!$C$3:$J$4739,5,0)="","",IF(VLOOKUP(B1201,'Oficios_-_pend_criticas'!$C$3:$J$4739,7,0)="",IF(TODAY()&gt;VLOOKUP(B1201,'Oficios_-_pend_criticas'!$C$3:$J$4739,5,0),"X",""),IF(VLOOKUP(B1201,'Oficios_-_pend_criticas'!$C$3:$J$4739,7,0)&gt;VLOOKUP(B1201,'Oficios_-_pend_criticas'!$C$3:$J$4739,5,0),"X",""))),""),"")</f>
        <v/>
      </c>
      <c r="V1201" s="14" t="str">
        <f ca="1">IFERROR(IF(Q1201=0,IF(VLOOKUP(B1201,'Oficios_-_pend_criticas'!$C$3:$J$4739,5,0)="","",IF(VLOOKUP(B1201,'Oficios_-_pend_criticas'!$C$3:$J$4739,7,0)="",IF(TODAY()&gt;VLOOKUP(B1201,'Oficios_-_pend_criticas'!$C$3:$J$4739,5,0),"X",""),IF(VLOOKUP(B1201,'Oficios_-_pend_criticas'!$C$3:$J$4739,7,0)&gt;VLOOKUP(B1201,'Oficios_-_pend_criticas'!$C$3:$J$4739,5,0),"X",""))),""),"")</f>
        <v/>
      </c>
      <c r="W1201" s="14" t="str">
        <f ca="1">IFERROR(IF(P1201&lt;&gt;"X",IF(Q1201&gt;0,IF(VLOOKUP(B1201,'Oficios_-_pend_criticas'!$C$4:$J$4739,5,0)="","",IF(VLOOKUP(B1201,'Oficios_-_pend_criticas'!$C$4:$J$4739,7,0)="",IF(TODAY()&gt;VLOOKUP(B1201,'Oficios_-_pend_criticas'!$C$4:$J$4739,5,0),"X",""),IF(VLOOKUP(B1201,'Oficios_-_pend_criticas'!$C$4:$J$4739,7,0)&gt;VLOOKUP(B1201,'Oficios_-_pend_criticas'!$C$4:$J$4739,5,0),"X",""))),""),""),"")</f>
        <v/>
      </c>
    </row>
    <row r="1202" spans="1:23" ht="38.25" hidden="1" customHeight="1" x14ac:dyDescent="0.25">
      <c r="A1202" s="9" t="str">
        <f t="shared" si="54"/>
        <v/>
      </c>
      <c r="B1202" s="24" t="s">
        <v>2827</v>
      </c>
      <c r="C1202" s="22" t="e">
        <f>IF(B1202="","",VLOOKUP(B1202,#REF!,6,0))</f>
        <v>#REF!</v>
      </c>
      <c r="D1202" s="20" t="e">
        <f>IF(B1202="","",VLOOKUP(B1202,#REF!,22,0))</f>
        <v>#REF!</v>
      </c>
      <c r="E1202" s="22" t="e">
        <f>IF(B1202="","",VLOOKUP(B1202,Consultas_públicas!$A$376:$G$3879,7,0))</f>
        <v>#N/A</v>
      </c>
      <c r="F1202" s="20" t="s">
        <v>2683</v>
      </c>
      <c r="G1202" s="21">
        <v>43613</v>
      </c>
      <c r="H1202" s="14" t="str">
        <f>IFERROR(IF(VLOOKUP(B1202,'Oficios_-_pend_criticas'!$C$4:$D$4739,2,0)="","","X"),"")</f>
        <v/>
      </c>
      <c r="I1202" s="12"/>
      <c r="J1202" s="13"/>
      <c r="K1202" s="10"/>
      <c r="L1202" s="12" t="str">
        <f>IFERROR(VLOOKUP(B1202,Retorno_da_RFB!$D$3:$I$6388,5,0),"")</f>
        <v>089</v>
      </c>
      <c r="M1202" s="13">
        <f>IFERROR(VLOOKUP(B1202,Retorno_da_RFB!$D$3:$I$6388,6,0),"")</f>
        <v>43621</v>
      </c>
      <c r="N1202" s="10" t="str">
        <f>IFERROR(VLOOKUP(B1202,Retorno_da_RFB!$D$3:$I$6388,3,0),"")</f>
        <v>8443.32.29</v>
      </c>
      <c r="O1202" s="10" t="str">
        <f>IFERROR(VLOOKUP(B1202,Retorno_da_RFB!$D$3:$I$6388,4,0),"")</f>
        <v>Impressoras policromáticas com sistema de impressão LED para produção de rótulos e etiquetas com possibilidade de impressão em substratos papel, papel adesivado, laminados, não laminados, revestidos ou não revestidos, com gramatura de 57 a 250g/m², com resolução máxima de 1.200 x 1.200dpi.</v>
      </c>
      <c r="P1202" s="12" t="str">
        <f>IFERROR(IF(N1202="","",IF(VLOOKUP(LEFT(N1202,10),'Universo_BK-BIT'!$A$5:$E$10005,2,0)="","X",VLOOKUP(LEFT(N1202,10),'Universo_BK-BIT'!$A$5:$E$10005,2,0))),"X")</f>
        <v>BIT</v>
      </c>
      <c r="Q1202" s="12">
        <f>IFERROR(IF(P1202="X","",VLOOKUP(LEFT(N1202,10),'Universo_BK-BIT'!$A$5:$E$10005,3,0)),"")</f>
        <v>16</v>
      </c>
      <c r="R1202" s="14" t="e">
        <f t="shared" si="55"/>
        <v>#REF!</v>
      </c>
      <c r="S1202" s="14" t="e">
        <f t="shared" si="56"/>
        <v>#N/A</v>
      </c>
      <c r="T1202" s="14"/>
      <c r="U1202" s="14" t="str">
        <f ca="1">IFERROR(IF(P1202="X",IF(VLOOKUP(B1202,'Oficios_-_pend_criticas'!$C$3:$J$4739,5,0)="","",IF(VLOOKUP(B1202,'Oficios_-_pend_criticas'!$C$3:$J$4739,7,0)="",IF(TODAY()&gt;VLOOKUP(B1202,'Oficios_-_pend_criticas'!$C$3:$J$4739,5,0),"X",""),IF(VLOOKUP(B1202,'Oficios_-_pend_criticas'!$C$3:$J$4739,7,0)&gt;VLOOKUP(B1202,'Oficios_-_pend_criticas'!$C$3:$J$4739,5,0),"X",""))),""),"")</f>
        <v/>
      </c>
      <c r="V1202" s="14" t="str">
        <f ca="1">IFERROR(IF(Q1202=0,IF(VLOOKUP(B1202,'Oficios_-_pend_criticas'!$C$3:$J$4739,5,0)="","",IF(VLOOKUP(B1202,'Oficios_-_pend_criticas'!$C$3:$J$4739,7,0)="",IF(TODAY()&gt;VLOOKUP(B1202,'Oficios_-_pend_criticas'!$C$3:$J$4739,5,0),"X",""),IF(VLOOKUP(B1202,'Oficios_-_pend_criticas'!$C$3:$J$4739,7,0)&gt;VLOOKUP(B1202,'Oficios_-_pend_criticas'!$C$3:$J$4739,5,0),"X",""))),""),"")</f>
        <v/>
      </c>
      <c r="W1202" s="14" t="str">
        <f ca="1">IFERROR(IF(P1202&lt;&gt;"X",IF(Q1202&gt;0,IF(VLOOKUP(B1202,'Oficios_-_pend_criticas'!$C$4:$J$4739,5,0)="","",IF(VLOOKUP(B1202,'Oficios_-_pend_criticas'!$C$4:$J$4739,7,0)="",IF(TODAY()&gt;VLOOKUP(B1202,'Oficios_-_pend_criticas'!$C$4:$J$4739,5,0),"X",""),IF(VLOOKUP(B1202,'Oficios_-_pend_criticas'!$C$4:$J$4739,7,0)&gt;VLOOKUP(B1202,'Oficios_-_pend_criticas'!$C$4:$J$4739,5,0),"X",""))),""),""),"")</f>
        <v/>
      </c>
    </row>
    <row r="1203" spans="1:23" ht="38.25" hidden="1" customHeight="1" x14ac:dyDescent="0.25">
      <c r="A1203" s="9" t="str">
        <f t="shared" si="54"/>
        <v/>
      </c>
      <c r="B1203" s="24" t="s">
        <v>2830</v>
      </c>
      <c r="C1203" s="22" t="e">
        <f>IF(B1203="","",VLOOKUP(B1203,#REF!,6,0))</f>
        <v>#REF!</v>
      </c>
      <c r="D1203" s="20" t="e">
        <f>IF(B1203="","",VLOOKUP(B1203,#REF!,22,0))</f>
        <v>#REF!</v>
      </c>
      <c r="E1203" s="22" t="e">
        <f>IF(B1203="","",VLOOKUP(B1203,Consultas_públicas!$A$376:$G$3879,7,0))</f>
        <v>#N/A</v>
      </c>
      <c r="F1203" s="20" t="s">
        <v>2683</v>
      </c>
      <c r="G1203" s="21">
        <v>43613</v>
      </c>
      <c r="H1203" s="14" t="str">
        <f>IFERROR(IF(VLOOKUP(B1203,'Oficios_-_pend_criticas'!$C$4:$D$4739,2,0)="","","X"),"")</f>
        <v/>
      </c>
      <c r="I1203" s="12"/>
      <c r="J1203" s="13"/>
      <c r="K1203" s="10"/>
      <c r="L1203" s="12" t="str">
        <f>IFERROR(VLOOKUP(B1203,Retorno_da_RFB!$D$3:$I$6388,5,0),"")</f>
        <v>089</v>
      </c>
      <c r="M1203" s="13">
        <f>IFERROR(VLOOKUP(B1203,Retorno_da_RFB!$D$3:$I$6388,6,0),"")</f>
        <v>43621</v>
      </c>
      <c r="N1203" s="10" t="str">
        <f>IFERROR(VLOOKUP(B1203,Retorno_da_RFB!$D$3:$I$6388,3,0),"")</f>
        <v>8460.90.90</v>
      </c>
      <c r="O1203" s="10" t="str">
        <f>IFERROR(VLOOKUP(B1203,Retorno_da_RFB!$D$3:$I$6388,4,0),"")</f>
        <v>Máquinas automáticas de laboratório para preparação por faceamento de amostras de aço, gusa e outros metais, com estrutura enclausurada e chassis rígido de concreto polimérico, dimensões LxPxA 1.300 x 1.000 x 1.900mm, modo de alimentação e saída de amostra manual pela parte frontal ou automática pelas laterais e parte traseira, resfriada por ar comprimido com pressão mínima de 5bar e máxima de 10 bar, profundidade máxima de corte 2mm programável em passos de 0,05mm, medição automática da altura da amostra, composta por “spindle” (árvore) fixo e invertido; dispositivo de travamento pneumático tipo duas mandíbulas paralelas, auto centralizadoras; sistema automático para troca de ferramentas com quatro posições e porta ferramentas, controlada por painel com PLC e IHM “touchscreen”.</v>
      </c>
      <c r="P1203" s="12" t="str">
        <f>IFERROR(IF(N1203="","",IF(VLOOKUP(LEFT(N1203,10),'Universo_BK-BIT'!$A$5:$E$10005,2,0)="","X",VLOOKUP(LEFT(N1203,10),'Universo_BK-BIT'!$A$5:$E$10005,2,0))),"X")</f>
        <v>BK</v>
      </c>
      <c r="Q1203" s="12">
        <f>IFERROR(IF(P1203="X","",VLOOKUP(LEFT(N1203,10),'Universo_BK-BIT'!$A$5:$E$10005,3,0)),"")</f>
        <v>14</v>
      </c>
      <c r="R1203" s="14" t="e">
        <f t="shared" si="55"/>
        <v>#REF!</v>
      </c>
      <c r="S1203" s="14" t="e">
        <f t="shared" si="56"/>
        <v>#N/A</v>
      </c>
      <c r="T1203" s="14"/>
      <c r="U1203" s="14" t="str">
        <f ca="1">IFERROR(IF(P1203="X",IF(VLOOKUP(B1203,'Oficios_-_pend_criticas'!$C$3:$J$4739,5,0)="","",IF(VLOOKUP(B1203,'Oficios_-_pend_criticas'!$C$3:$J$4739,7,0)="",IF(TODAY()&gt;VLOOKUP(B1203,'Oficios_-_pend_criticas'!$C$3:$J$4739,5,0),"X",""),IF(VLOOKUP(B1203,'Oficios_-_pend_criticas'!$C$3:$J$4739,7,0)&gt;VLOOKUP(B1203,'Oficios_-_pend_criticas'!$C$3:$J$4739,5,0),"X",""))),""),"")</f>
        <v/>
      </c>
      <c r="V1203" s="14" t="str">
        <f ca="1">IFERROR(IF(Q1203=0,IF(VLOOKUP(B1203,'Oficios_-_pend_criticas'!$C$3:$J$4739,5,0)="","",IF(VLOOKUP(B1203,'Oficios_-_pend_criticas'!$C$3:$J$4739,7,0)="",IF(TODAY()&gt;VLOOKUP(B1203,'Oficios_-_pend_criticas'!$C$3:$J$4739,5,0),"X",""),IF(VLOOKUP(B1203,'Oficios_-_pend_criticas'!$C$3:$J$4739,7,0)&gt;VLOOKUP(B1203,'Oficios_-_pend_criticas'!$C$3:$J$4739,5,0),"X",""))),""),"")</f>
        <v/>
      </c>
      <c r="W1203" s="14" t="str">
        <f ca="1">IFERROR(IF(P1203&lt;&gt;"X",IF(Q1203&gt;0,IF(VLOOKUP(B1203,'Oficios_-_pend_criticas'!$C$4:$J$4739,5,0)="","",IF(VLOOKUP(B1203,'Oficios_-_pend_criticas'!$C$4:$J$4739,7,0)="",IF(TODAY()&gt;VLOOKUP(B1203,'Oficios_-_pend_criticas'!$C$4:$J$4739,5,0),"X",""),IF(VLOOKUP(B1203,'Oficios_-_pend_criticas'!$C$4:$J$4739,7,0)&gt;VLOOKUP(B1203,'Oficios_-_pend_criticas'!$C$4:$J$4739,5,0),"X",""))),""),""),"")</f>
        <v/>
      </c>
    </row>
    <row r="1204" spans="1:23" ht="38.25" hidden="1" customHeight="1" x14ac:dyDescent="0.25">
      <c r="A1204" s="9" t="str">
        <f t="shared" si="54"/>
        <v/>
      </c>
      <c r="B1204" s="24" t="s">
        <v>2832</v>
      </c>
      <c r="C1204" s="22" t="e">
        <f>IF(B1204="","",VLOOKUP(B1204,#REF!,6,0))</f>
        <v>#REF!</v>
      </c>
      <c r="D1204" s="20" t="e">
        <f>IF(B1204="","",VLOOKUP(B1204,#REF!,22,0))</f>
        <v>#REF!</v>
      </c>
      <c r="E1204" s="22" t="e">
        <f>IF(B1204="","",VLOOKUP(B1204,Consultas_públicas!$A$376:$G$3879,7,0))</f>
        <v>#N/A</v>
      </c>
      <c r="F1204" s="20" t="s">
        <v>2683</v>
      </c>
      <c r="G1204" s="21">
        <v>43613</v>
      </c>
      <c r="H1204" s="14" t="str">
        <f>IFERROR(IF(VLOOKUP(B1204,'Oficios_-_pend_criticas'!$C$4:$D$4739,2,0)="","","X"),"")</f>
        <v/>
      </c>
      <c r="I1204" s="12"/>
      <c r="J1204" s="13"/>
      <c r="K1204" s="10"/>
      <c r="L1204" s="12" t="str">
        <f>IFERROR(VLOOKUP(B1204,Retorno_da_RFB!$D$3:$I$6388,5,0),"")</f>
        <v>089</v>
      </c>
      <c r="M1204" s="13">
        <f>IFERROR(VLOOKUP(B1204,Retorno_da_RFB!$D$3:$I$6388,6,0),"")</f>
        <v>43621</v>
      </c>
      <c r="N1204" s="10" t="str">
        <f>IFERROR(VLOOKUP(B1204,Retorno_da_RFB!$D$3:$I$6388,3,0),"")</f>
        <v>8504.40.30</v>
      </c>
      <c r="O1204" s="10" t="str">
        <f>IFERROR(VLOOKUP(B1204,Retorno_da_RFB!$D$3:$I$6388,4,0),"")</f>
        <v>Módulos para monitoramento e controle de sistema fotovoltaico, para captar sinais, analisar e encaminhar para software de controle, para gerenciamento automático de funcionalidades do sistema fotovoltaico tal como evitar perdas por incompatibilidade; com potência máxima de entrada de 475W; tensão de entrada máxima de 90V; corrente de entrada máxima de 12A; faixa de potência de saída de 0 a 475W; tensão de saída de 0-Voc do módulo fotovoltaico; máxima tensão da “string” fotovoltaica de 1.500V, com interface ligada a rede mundial, sistema de monitoramento IOS e “android” a distância, podendo ser ligado a vários TAPs em série.</v>
      </c>
      <c r="P1204" s="12" t="str">
        <f>IFERROR(IF(N1204="","",IF(VLOOKUP(LEFT(N1204,10),'Universo_BK-BIT'!$A$5:$E$10005,2,0)="","X",VLOOKUP(LEFT(N1204,10),'Universo_BK-BIT'!$A$5:$E$10005,2,0))),"X")</f>
        <v>BK</v>
      </c>
      <c r="Q1204" s="12">
        <f>IFERROR(IF(P1204="X","",VLOOKUP(LEFT(N1204,10),'Universo_BK-BIT'!$A$5:$E$10005,3,0)),"")</f>
        <v>14</v>
      </c>
      <c r="R1204" s="14" t="e">
        <f t="shared" si="55"/>
        <v>#REF!</v>
      </c>
      <c r="S1204" s="14" t="e">
        <f t="shared" si="56"/>
        <v>#N/A</v>
      </c>
      <c r="T1204" s="14"/>
      <c r="U1204" s="14" t="str">
        <f ca="1">IFERROR(IF(P1204="X",IF(VLOOKUP(B1204,'Oficios_-_pend_criticas'!$C$3:$J$4739,5,0)="","",IF(VLOOKUP(B1204,'Oficios_-_pend_criticas'!$C$3:$J$4739,7,0)="",IF(TODAY()&gt;VLOOKUP(B1204,'Oficios_-_pend_criticas'!$C$3:$J$4739,5,0),"X",""),IF(VLOOKUP(B1204,'Oficios_-_pend_criticas'!$C$3:$J$4739,7,0)&gt;VLOOKUP(B1204,'Oficios_-_pend_criticas'!$C$3:$J$4739,5,0),"X",""))),""),"")</f>
        <v/>
      </c>
      <c r="V1204" s="14" t="str">
        <f ca="1">IFERROR(IF(Q1204=0,IF(VLOOKUP(B1204,'Oficios_-_pend_criticas'!$C$3:$J$4739,5,0)="","",IF(VLOOKUP(B1204,'Oficios_-_pend_criticas'!$C$3:$J$4739,7,0)="",IF(TODAY()&gt;VLOOKUP(B1204,'Oficios_-_pend_criticas'!$C$3:$J$4739,5,0),"X",""),IF(VLOOKUP(B1204,'Oficios_-_pend_criticas'!$C$3:$J$4739,7,0)&gt;VLOOKUP(B1204,'Oficios_-_pend_criticas'!$C$3:$J$4739,5,0),"X",""))),""),"")</f>
        <v/>
      </c>
      <c r="W1204" s="14" t="str">
        <f ca="1">IFERROR(IF(P1204&lt;&gt;"X",IF(Q1204&gt;0,IF(VLOOKUP(B1204,'Oficios_-_pend_criticas'!$C$4:$J$4739,5,0)="","",IF(VLOOKUP(B1204,'Oficios_-_pend_criticas'!$C$4:$J$4739,7,0)="",IF(TODAY()&gt;VLOOKUP(B1204,'Oficios_-_pend_criticas'!$C$4:$J$4739,5,0),"X",""),IF(VLOOKUP(B1204,'Oficios_-_pend_criticas'!$C$4:$J$4739,7,0)&gt;VLOOKUP(B1204,'Oficios_-_pend_criticas'!$C$4:$J$4739,5,0),"X",""))),""),""),"")</f>
        <v/>
      </c>
    </row>
    <row r="1205" spans="1:23" ht="38.25" hidden="1" customHeight="1" x14ac:dyDescent="0.25">
      <c r="A1205" s="9" t="str">
        <f t="shared" si="54"/>
        <v/>
      </c>
      <c r="B1205" s="24" t="s">
        <v>2834</v>
      </c>
      <c r="C1205" s="22" t="e">
        <f>IF(B1205="","",VLOOKUP(B1205,#REF!,6,0))</f>
        <v>#REF!</v>
      </c>
      <c r="D1205" s="20" t="e">
        <f>IF(B1205="","",VLOOKUP(B1205,#REF!,22,0))</f>
        <v>#REF!</v>
      </c>
      <c r="E1205" s="22" t="e">
        <f>IF(B1205="","",VLOOKUP(B1205,Consultas_públicas!$A$376:$G$3879,7,0))</f>
        <v>#N/A</v>
      </c>
      <c r="F1205" s="20" t="s">
        <v>2683</v>
      </c>
      <c r="G1205" s="21">
        <v>43613</v>
      </c>
      <c r="H1205" s="14" t="str">
        <f>IFERROR(IF(VLOOKUP(B1205,'Oficios_-_pend_criticas'!$C$4:$D$4739,2,0)="","","X"),"")</f>
        <v/>
      </c>
      <c r="I1205" s="12"/>
      <c r="J1205" s="13"/>
      <c r="K1205" s="10"/>
      <c r="L1205" s="12" t="str">
        <f>IFERROR(VLOOKUP(B1205,Retorno_da_RFB!$D$3:$I$6388,5,0),"")</f>
        <v>089</v>
      </c>
      <c r="M1205" s="13">
        <f>IFERROR(VLOOKUP(B1205,Retorno_da_RFB!$D$3:$I$6388,6,0),"")</f>
        <v>43621</v>
      </c>
      <c r="N1205" s="10" t="str">
        <f>IFERROR(VLOOKUP(B1205,Retorno_da_RFB!$D$3:$I$6388,3,0),"")</f>
        <v>8460.24.00</v>
      </c>
      <c r="O1205" s="10" t="str">
        <f>IFERROR(VLOOKUP(B1205,Retorno_da_RFB!$D$3:$I$6388,4,0),"")</f>
        <v>Máquinas retificadoras automáticas de comando numérico (CNC) para retifica de alta precisão interna, externa e de raios, com eixo rotativo no cabeçote, software de interpolação para retificação de diferentes raios sem “resete” manual, torre de fusos com até 4 fusos, com capacidade de retifica interna de até 200mm de diâmetro, curso dos eixos x e z de 425 a 475mm, comprimento trabalhável da peça de até 400mm, giro de trabalho de até 360mm e peso da peça de até 170kg, incluindo sistema de fixação, painel digital de comando e controle, resfriador de refrigerante, ferramentas e conjunto de sobressalentes; para retrabalhar ferramentas de máquinas usadas em linha de produção de latas de alumínio para bebidas.</v>
      </c>
      <c r="P1205" s="12" t="str">
        <f>IFERROR(IF(N1205="","",IF(VLOOKUP(LEFT(N1205,10),'Universo_BK-BIT'!$A$5:$E$10005,2,0)="","X",VLOOKUP(LEFT(N1205,10),'Universo_BK-BIT'!$A$5:$E$10005,2,0))),"X")</f>
        <v>BK</v>
      </c>
      <c r="Q1205" s="12">
        <f>IFERROR(IF(P1205="X","",VLOOKUP(LEFT(N1205,10),'Universo_BK-BIT'!$A$5:$E$10005,3,0)),"")</f>
        <v>14</v>
      </c>
      <c r="R1205" s="14" t="e">
        <f t="shared" si="55"/>
        <v>#REF!</v>
      </c>
      <c r="S1205" s="14" t="e">
        <f t="shared" si="56"/>
        <v>#N/A</v>
      </c>
      <c r="T1205" s="14"/>
      <c r="U1205" s="14" t="str">
        <f ca="1">IFERROR(IF(P1205="X",IF(VLOOKUP(B1205,'Oficios_-_pend_criticas'!$C$3:$J$4739,5,0)="","",IF(VLOOKUP(B1205,'Oficios_-_pend_criticas'!$C$3:$J$4739,7,0)="",IF(TODAY()&gt;VLOOKUP(B1205,'Oficios_-_pend_criticas'!$C$3:$J$4739,5,0),"X",""),IF(VLOOKUP(B1205,'Oficios_-_pend_criticas'!$C$3:$J$4739,7,0)&gt;VLOOKUP(B1205,'Oficios_-_pend_criticas'!$C$3:$J$4739,5,0),"X",""))),""),"")</f>
        <v/>
      </c>
      <c r="V1205" s="14" t="str">
        <f ca="1">IFERROR(IF(Q1205=0,IF(VLOOKUP(B1205,'Oficios_-_pend_criticas'!$C$3:$J$4739,5,0)="","",IF(VLOOKUP(B1205,'Oficios_-_pend_criticas'!$C$3:$J$4739,7,0)="",IF(TODAY()&gt;VLOOKUP(B1205,'Oficios_-_pend_criticas'!$C$3:$J$4739,5,0),"X",""),IF(VLOOKUP(B1205,'Oficios_-_pend_criticas'!$C$3:$J$4739,7,0)&gt;VLOOKUP(B1205,'Oficios_-_pend_criticas'!$C$3:$J$4739,5,0),"X",""))),""),"")</f>
        <v/>
      </c>
      <c r="W1205" s="14" t="str">
        <f ca="1">IFERROR(IF(P1205&lt;&gt;"X",IF(Q1205&gt;0,IF(VLOOKUP(B1205,'Oficios_-_pend_criticas'!$C$4:$J$4739,5,0)="","",IF(VLOOKUP(B1205,'Oficios_-_pend_criticas'!$C$4:$J$4739,7,0)="",IF(TODAY()&gt;VLOOKUP(B1205,'Oficios_-_pend_criticas'!$C$4:$J$4739,5,0),"X",""),IF(VLOOKUP(B1205,'Oficios_-_pend_criticas'!$C$4:$J$4739,7,0)&gt;VLOOKUP(B1205,'Oficios_-_pend_criticas'!$C$4:$J$4739,5,0),"X",""))),""),""),"")</f>
        <v/>
      </c>
    </row>
    <row r="1206" spans="1:23" ht="38.25" hidden="1" customHeight="1" x14ac:dyDescent="0.25">
      <c r="A1206" s="9" t="str">
        <f t="shared" si="54"/>
        <v/>
      </c>
      <c r="B1206" s="24" t="s">
        <v>2837</v>
      </c>
      <c r="C1206" s="22" t="e">
        <f>IF(B1206="","",VLOOKUP(B1206,#REF!,6,0))</f>
        <v>#REF!</v>
      </c>
      <c r="D1206" s="20" t="e">
        <f>IF(B1206="","",VLOOKUP(B1206,#REF!,22,0))</f>
        <v>#REF!</v>
      </c>
      <c r="E1206" s="22" t="e">
        <f>IF(B1206="","",VLOOKUP(B1206,Consultas_públicas!$A$376:$G$3879,7,0))</f>
        <v>#N/A</v>
      </c>
      <c r="F1206" s="20" t="s">
        <v>2683</v>
      </c>
      <c r="G1206" s="21">
        <v>43613</v>
      </c>
      <c r="H1206" s="14" t="str">
        <f>IFERROR(IF(VLOOKUP(B1206,'Oficios_-_pend_criticas'!$C$4:$D$4739,2,0)="","","X"),"")</f>
        <v/>
      </c>
      <c r="I1206" s="12"/>
      <c r="J1206" s="13"/>
      <c r="K1206" s="10"/>
      <c r="L1206" s="12" t="str">
        <f>IFERROR(VLOOKUP(B1206,Retorno_da_RFB!$D$3:$I$6388,5,0),"")</f>
        <v>089</v>
      </c>
      <c r="M1206" s="13">
        <f>IFERROR(VLOOKUP(B1206,Retorno_da_RFB!$D$3:$I$6388,6,0),"")</f>
        <v>43621</v>
      </c>
      <c r="N1206" s="10" t="str">
        <f>IFERROR(VLOOKUP(B1206,Retorno_da_RFB!$D$3:$I$6388,3,0),"")</f>
        <v>8504.40.30</v>
      </c>
      <c r="O1206" s="10" t="str">
        <f>IFERROR(VLOOKUP(B1206,Retorno_da_RFB!$D$3:$I$6388,4,0),"")</f>
        <v>Inversores fotovoltaicos “on-grid” para inversão de tensão contínua para tensão alternada eletronicamente, entrando em paralelo com a rede elétrica, usado em unidades de geração fotovoltaica para injetar energia em rede pública, com 3 MPPt’s com 3 entradas cada; corrente máxima de 12A em cada entrada; tensão contínua mínima proveniente do arranjo fotovoltaico de 200VDC; tensão nominal de operação de 585VDC; potência nominal de 36kW (tensão de entrada entre 500 e 850VDC); máxima tensão admitida de 1.100VDC; conexão padrão trifásico delta ou estrela, com valor nominal de 400VAC; funcionamento operacional entre 310 e 480VAC; frequência de trabalho de 60Hz, podendo variar de 55 até 65Hz; distorção harmônica total máxima menor que 3%; fator de potência podendo ser ajustado 0.8 capacitivo até 0.8 indutivo, para atender as normas nacionais vigentes; eficiência máxima do inversor de 98.5%; equipamento dotado de proteções tais como: anti-ilhamento, polaridade invertida da tensão contínua, curto-circuito no lado de tensão alternada, fuga de corrente, chave seccionadora da tensão contínua, fusíveis nas entradas do arranjo fotovoltaico, sobre tensão da tensão contínua e alternada (DPS tipo II); com grau de proteção IP65 com refrigeração por ventilação forçada inteligente.</v>
      </c>
      <c r="P1206" s="12" t="str">
        <f>IFERROR(IF(N1206="","",IF(VLOOKUP(LEFT(N1206,10),'Universo_BK-BIT'!$A$5:$E$10005,2,0)="","X",VLOOKUP(LEFT(N1206,10),'Universo_BK-BIT'!$A$5:$E$10005,2,0))),"X")</f>
        <v>BK</v>
      </c>
      <c r="Q1206" s="12">
        <f>IFERROR(IF(P1206="X","",VLOOKUP(LEFT(N1206,10),'Universo_BK-BIT'!$A$5:$E$10005,3,0)),"")</f>
        <v>14</v>
      </c>
      <c r="R1206" s="14" t="e">
        <f t="shared" si="55"/>
        <v>#REF!</v>
      </c>
      <c r="S1206" s="14" t="e">
        <f t="shared" si="56"/>
        <v>#N/A</v>
      </c>
      <c r="T1206" s="14"/>
      <c r="U1206" s="14" t="str">
        <f ca="1">IFERROR(IF(P1206="X",IF(VLOOKUP(B1206,'Oficios_-_pend_criticas'!$C$3:$J$4739,5,0)="","",IF(VLOOKUP(B1206,'Oficios_-_pend_criticas'!$C$3:$J$4739,7,0)="",IF(TODAY()&gt;VLOOKUP(B1206,'Oficios_-_pend_criticas'!$C$3:$J$4739,5,0),"X",""),IF(VLOOKUP(B1206,'Oficios_-_pend_criticas'!$C$3:$J$4739,7,0)&gt;VLOOKUP(B1206,'Oficios_-_pend_criticas'!$C$3:$J$4739,5,0),"X",""))),""),"")</f>
        <v/>
      </c>
      <c r="V1206" s="14" t="str">
        <f ca="1">IFERROR(IF(Q1206=0,IF(VLOOKUP(B1206,'Oficios_-_pend_criticas'!$C$3:$J$4739,5,0)="","",IF(VLOOKUP(B1206,'Oficios_-_pend_criticas'!$C$3:$J$4739,7,0)="",IF(TODAY()&gt;VLOOKUP(B1206,'Oficios_-_pend_criticas'!$C$3:$J$4739,5,0),"X",""),IF(VLOOKUP(B1206,'Oficios_-_pend_criticas'!$C$3:$J$4739,7,0)&gt;VLOOKUP(B1206,'Oficios_-_pend_criticas'!$C$3:$J$4739,5,0),"X",""))),""),"")</f>
        <v/>
      </c>
      <c r="W1206" s="14" t="str">
        <f ca="1">IFERROR(IF(P1206&lt;&gt;"X",IF(Q1206&gt;0,IF(VLOOKUP(B1206,'Oficios_-_pend_criticas'!$C$4:$J$4739,5,0)="","",IF(VLOOKUP(B1206,'Oficios_-_pend_criticas'!$C$4:$J$4739,7,0)="",IF(TODAY()&gt;VLOOKUP(B1206,'Oficios_-_pend_criticas'!$C$4:$J$4739,5,0),"X",""),IF(VLOOKUP(B1206,'Oficios_-_pend_criticas'!$C$4:$J$4739,7,0)&gt;VLOOKUP(B1206,'Oficios_-_pend_criticas'!$C$4:$J$4739,5,0),"X",""))),""),""),"")</f>
        <v/>
      </c>
    </row>
    <row r="1207" spans="1:23" ht="38.25" hidden="1" customHeight="1" x14ac:dyDescent="0.25">
      <c r="A1207" s="9" t="str">
        <f t="shared" si="54"/>
        <v/>
      </c>
      <c r="B1207" s="24" t="s">
        <v>2839</v>
      </c>
      <c r="C1207" s="22" t="e">
        <f>IF(B1207="","",VLOOKUP(B1207,#REF!,6,0))</f>
        <v>#REF!</v>
      </c>
      <c r="D1207" s="20" t="e">
        <f>IF(B1207="","",VLOOKUP(B1207,#REF!,22,0))</f>
        <v>#REF!</v>
      </c>
      <c r="E1207" s="22" t="e">
        <f>IF(B1207="","",VLOOKUP(B1207,Consultas_públicas!$A$376:$G$3879,7,0))</f>
        <v>#N/A</v>
      </c>
      <c r="F1207" s="20" t="s">
        <v>2683</v>
      </c>
      <c r="G1207" s="21">
        <v>43613</v>
      </c>
      <c r="H1207" s="14" t="str">
        <f>IFERROR(IF(VLOOKUP(B1207,'Oficios_-_pend_criticas'!$C$4:$D$4739,2,0)="","","X"),"")</f>
        <v/>
      </c>
      <c r="I1207" s="12"/>
      <c r="J1207" s="13"/>
      <c r="K1207" s="10"/>
      <c r="L1207" s="12" t="str">
        <f>IFERROR(VLOOKUP(B1207,Retorno_da_RFB!$D$3:$I$6388,5,0),"")</f>
        <v>089</v>
      </c>
      <c r="M1207" s="13">
        <f>IFERROR(VLOOKUP(B1207,Retorno_da_RFB!$D$3:$I$6388,6,0),"")</f>
        <v>43621</v>
      </c>
      <c r="N1207" s="10" t="str">
        <f>IFERROR(VLOOKUP(B1207,Retorno_da_RFB!$D$3:$I$6388,3,0),"")</f>
        <v>8481.20.90</v>
      </c>
      <c r="O1207" s="10" t="str">
        <f>IFERROR(VLOOKUP(B1207,Retorno_da_RFB!$D$3:$I$6388,4,0),"")</f>
        <v>Válvulas de despressurização segura do ar comprido com categoria de segurança assegurada e alimentação progressiva do ar comprimido regulável integrado na válvula com corpo externo de alumínio fundido, conexão pneumática G1/2, vazão nominal 4.300L/min e pressão de trabalho 3,5 a 10bar, acionamento elétrico com tensão nominal 24VDC e conexão elétrica via 2 conectores 2 pinos tipo C conforme EN 175301-803, dois sensores magnéticos M8-3 pinos com cabo de 30cm para monitoramento da posição da válvula, ideal para aplicações de segurança conforme NR12 com “performance level” D, categoria 3 e grau de proteção IP65.</v>
      </c>
      <c r="P1207" s="12" t="str">
        <f>IFERROR(IF(N1207="","",IF(VLOOKUP(LEFT(N1207,10),'Universo_BK-BIT'!$A$5:$E$10005,2,0)="","X",VLOOKUP(LEFT(N1207,10),'Universo_BK-BIT'!$A$5:$E$10005,2,0))),"X")</f>
        <v>BK</v>
      </c>
      <c r="Q1207" s="12">
        <f>IFERROR(IF(P1207="X","",VLOOKUP(LEFT(N1207,10),'Universo_BK-BIT'!$A$5:$E$10005,3,0)),"")</f>
        <v>14</v>
      </c>
      <c r="R1207" s="14" t="e">
        <f t="shared" si="55"/>
        <v>#REF!</v>
      </c>
      <c r="S1207" s="14" t="e">
        <f t="shared" si="56"/>
        <v>#N/A</v>
      </c>
      <c r="T1207" s="14"/>
      <c r="U1207" s="14" t="str">
        <f ca="1">IFERROR(IF(P1207="X",IF(VLOOKUP(B1207,'Oficios_-_pend_criticas'!$C$3:$J$4739,5,0)="","",IF(VLOOKUP(B1207,'Oficios_-_pend_criticas'!$C$3:$J$4739,7,0)="",IF(TODAY()&gt;VLOOKUP(B1207,'Oficios_-_pend_criticas'!$C$3:$J$4739,5,0),"X",""),IF(VLOOKUP(B1207,'Oficios_-_pend_criticas'!$C$3:$J$4739,7,0)&gt;VLOOKUP(B1207,'Oficios_-_pend_criticas'!$C$3:$J$4739,5,0),"X",""))),""),"")</f>
        <v/>
      </c>
      <c r="V1207" s="14" t="str">
        <f ca="1">IFERROR(IF(Q1207=0,IF(VLOOKUP(B1207,'Oficios_-_pend_criticas'!$C$3:$J$4739,5,0)="","",IF(VLOOKUP(B1207,'Oficios_-_pend_criticas'!$C$3:$J$4739,7,0)="",IF(TODAY()&gt;VLOOKUP(B1207,'Oficios_-_pend_criticas'!$C$3:$J$4739,5,0),"X",""),IF(VLOOKUP(B1207,'Oficios_-_pend_criticas'!$C$3:$J$4739,7,0)&gt;VLOOKUP(B1207,'Oficios_-_pend_criticas'!$C$3:$J$4739,5,0),"X",""))),""),"")</f>
        <v/>
      </c>
      <c r="W1207" s="14" t="str">
        <f ca="1">IFERROR(IF(P1207&lt;&gt;"X",IF(Q1207&gt;0,IF(VLOOKUP(B1207,'Oficios_-_pend_criticas'!$C$4:$J$4739,5,0)="","",IF(VLOOKUP(B1207,'Oficios_-_pend_criticas'!$C$4:$J$4739,7,0)="",IF(TODAY()&gt;VLOOKUP(B1207,'Oficios_-_pend_criticas'!$C$4:$J$4739,5,0),"X",""),IF(VLOOKUP(B1207,'Oficios_-_pend_criticas'!$C$4:$J$4739,7,0)&gt;VLOOKUP(B1207,'Oficios_-_pend_criticas'!$C$4:$J$4739,5,0),"X",""))),""),""),"")</f>
        <v/>
      </c>
    </row>
    <row r="1208" spans="1:23" ht="38.25" hidden="1" customHeight="1" x14ac:dyDescent="0.25">
      <c r="A1208" s="9" t="str">
        <f t="shared" si="54"/>
        <v/>
      </c>
      <c r="B1208" s="24" t="s">
        <v>2842</v>
      </c>
      <c r="C1208" s="22" t="e">
        <f>IF(B1208="","",VLOOKUP(B1208,#REF!,6,0))</f>
        <v>#REF!</v>
      </c>
      <c r="D1208" s="20" t="e">
        <f>IF(B1208="","",VLOOKUP(B1208,#REF!,22,0))</f>
        <v>#REF!</v>
      </c>
      <c r="E1208" s="22" t="e">
        <f>IF(B1208="","",VLOOKUP(B1208,Consultas_públicas!$A$376:$G$3879,7,0))</f>
        <v>#N/A</v>
      </c>
      <c r="F1208" s="20" t="s">
        <v>2683</v>
      </c>
      <c r="G1208" s="21">
        <v>43613</v>
      </c>
      <c r="H1208" s="14" t="str">
        <f>IFERROR(IF(VLOOKUP(B1208,'Oficios_-_pend_criticas'!$C$4:$D$4739,2,0)="","","X"),"")</f>
        <v/>
      </c>
      <c r="I1208" s="12"/>
      <c r="J1208" s="13"/>
      <c r="K1208" s="10"/>
      <c r="L1208" s="12" t="str">
        <f>IFERROR(VLOOKUP(B1208,Retorno_da_RFB!$D$3:$I$6388,5,0),"")</f>
        <v>089</v>
      </c>
      <c r="M1208" s="13">
        <f>IFERROR(VLOOKUP(B1208,Retorno_da_RFB!$D$3:$I$6388,6,0),"")</f>
        <v>43621</v>
      </c>
      <c r="N1208" s="10" t="str">
        <f>IFERROR(VLOOKUP(B1208,Retorno_da_RFB!$D$3:$I$6388,3,0),"")</f>
        <v>8481.20.90</v>
      </c>
      <c r="O1208" s="10" t="str">
        <f>IFERROR(VLOOKUP(B1208,Retorno_da_RFB!$D$3:$I$6388,4,0),"")</f>
        <v>Válvulas de despressurização segura do ar comprido com categoria de segurança assegurada e alimentação progressiva do ar comprimido regulável integrado na válvula com corpo externo de alumínio fundido, conexão pneumática G1/2, vazão nominal 5.700L/min e pressão de trabalho de 3 a 10bar com silenciador incluso, acionamento elétrico com tensão nominal 24VDC e conexão elétrica via conector 2 pinos tipo C conforme EN 175301-803, ideal para aplicações de segurança conforme NR12 com “performance level” C, categoria 1 e grau de proteção IP65.</v>
      </c>
      <c r="P1208" s="12" t="str">
        <f>IFERROR(IF(N1208="","",IF(VLOOKUP(LEFT(N1208,10),'Universo_BK-BIT'!$A$5:$E$10005,2,0)="","X",VLOOKUP(LEFT(N1208,10),'Universo_BK-BIT'!$A$5:$E$10005,2,0))),"X")</f>
        <v>BK</v>
      </c>
      <c r="Q1208" s="12">
        <f>IFERROR(IF(P1208="X","",VLOOKUP(LEFT(N1208,10),'Universo_BK-BIT'!$A$5:$E$10005,3,0)),"")</f>
        <v>14</v>
      </c>
      <c r="R1208" s="14" t="e">
        <f t="shared" si="55"/>
        <v>#REF!</v>
      </c>
      <c r="S1208" s="14" t="e">
        <f t="shared" si="56"/>
        <v>#N/A</v>
      </c>
      <c r="T1208" s="14"/>
      <c r="U1208" s="14" t="str">
        <f ca="1">IFERROR(IF(P1208="X",IF(VLOOKUP(B1208,'Oficios_-_pend_criticas'!$C$3:$J$4739,5,0)="","",IF(VLOOKUP(B1208,'Oficios_-_pend_criticas'!$C$3:$J$4739,7,0)="",IF(TODAY()&gt;VLOOKUP(B1208,'Oficios_-_pend_criticas'!$C$3:$J$4739,5,0),"X",""),IF(VLOOKUP(B1208,'Oficios_-_pend_criticas'!$C$3:$J$4739,7,0)&gt;VLOOKUP(B1208,'Oficios_-_pend_criticas'!$C$3:$J$4739,5,0),"X",""))),""),"")</f>
        <v/>
      </c>
      <c r="V1208" s="14" t="str">
        <f ca="1">IFERROR(IF(Q1208=0,IF(VLOOKUP(B1208,'Oficios_-_pend_criticas'!$C$3:$J$4739,5,0)="","",IF(VLOOKUP(B1208,'Oficios_-_pend_criticas'!$C$3:$J$4739,7,0)="",IF(TODAY()&gt;VLOOKUP(B1208,'Oficios_-_pend_criticas'!$C$3:$J$4739,5,0),"X",""),IF(VLOOKUP(B1208,'Oficios_-_pend_criticas'!$C$3:$J$4739,7,0)&gt;VLOOKUP(B1208,'Oficios_-_pend_criticas'!$C$3:$J$4739,5,0),"X",""))),""),"")</f>
        <v/>
      </c>
      <c r="W1208" s="14" t="str">
        <f ca="1">IFERROR(IF(P1208&lt;&gt;"X",IF(Q1208&gt;0,IF(VLOOKUP(B1208,'Oficios_-_pend_criticas'!$C$4:$J$4739,5,0)="","",IF(VLOOKUP(B1208,'Oficios_-_pend_criticas'!$C$4:$J$4739,7,0)="",IF(TODAY()&gt;VLOOKUP(B1208,'Oficios_-_pend_criticas'!$C$4:$J$4739,5,0),"X",""),IF(VLOOKUP(B1208,'Oficios_-_pend_criticas'!$C$4:$J$4739,7,0)&gt;VLOOKUP(B1208,'Oficios_-_pend_criticas'!$C$4:$J$4739,5,0),"X",""))),""),""),"")</f>
        <v/>
      </c>
    </row>
    <row r="1209" spans="1:23" ht="38.25" hidden="1" customHeight="1" x14ac:dyDescent="0.25">
      <c r="A1209" s="9" t="str">
        <f t="shared" si="54"/>
        <v/>
      </c>
      <c r="B1209" s="24" t="s">
        <v>2844</v>
      </c>
      <c r="C1209" s="22" t="e">
        <f>IF(B1209="","",VLOOKUP(B1209,#REF!,6,0))</f>
        <v>#REF!</v>
      </c>
      <c r="D1209" s="20" t="e">
        <f>IF(B1209="","",VLOOKUP(B1209,#REF!,22,0))</f>
        <v>#REF!</v>
      </c>
      <c r="E1209" s="22" t="e">
        <f>IF(B1209="","",VLOOKUP(B1209,Consultas_públicas!$A$376:$G$3879,7,0))</f>
        <v>#N/A</v>
      </c>
      <c r="F1209" s="20" t="s">
        <v>2683</v>
      </c>
      <c r="G1209" s="21">
        <v>43613</v>
      </c>
      <c r="H1209" s="14" t="str">
        <f>IFERROR(IF(VLOOKUP(B1209,'Oficios_-_pend_criticas'!$C$4:$D$4739,2,0)="","","X"),"")</f>
        <v/>
      </c>
      <c r="I1209" s="12"/>
      <c r="J1209" s="13"/>
      <c r="K1209" s="10"/>
      <c r="L1209" s="12" t="str">
        <f>IFERROR(VLOOKUP(B1209,Retorno_da_RFB!$D$3:$I$6388,5,0),"")</f>
        <v>089</v>
      </c>
      <c r="M1209" s="13">
        <f>IFERROR(VLOOKUP(B1209,Retorno_da_RFB!$D$3:$I$6388,6,0),"")</f>
        <v>43621</v>
      </c>
      <c r="N1209" s="10" t="str">
        <f>IFERROR(VLOOKUP(B1209,Retorno_da_RFB!$D$3:$I$6388,3,0),"")</f>
        <v>8481.20.90</v>
      </c>
      <c r="O1209" s="10" t="str">
        <f>IFERROR(VLOOKUP(B1209,Retorno_da_RFB!$D$3:$I$6388,4,0),"")</f>
        <v>Válvulas de despressurização segura do ar comprido com categoria de segurança assegurada e alimentação progressiva do ar comprimido regulável e integrada na válvula com corpo externo de alumínio fundido, conexão pneumática G1/2, vazão nominal 4.300L/min, pressão de trabalho 3,5 a 10bar e silenciador e manômetro inclusos, acionamento elétrico com tensão nominal 24VDC e conexão elétrica via 2 conectores 2 pinos tipo C conforme EN 175301-803, dois sensores magnéticos M8-3 pinos com cabo de 30cm para monitoramento da posição da válvula, ideal para aplicações de segurança conforme NR12 com “performance level” D, categoria 3 e grau de proteção IP65.</v>
      </c>
      <c r="P1209" s="12" t="str">
        <f>IFERROR(IF(N1209="","",IF(VLOOKUP(LEFT(N1209,10),'Universo_BK-BIT'!$A$5:$E$10005,2,0)="","X",VLOOKUP(LEFT(N1209,10),'Universo_BK-BIT'!$A$5:$E$10005,2,0))),"X")</f>
        <v>BK</v>
      </c>
      <c r="Q1209" s="12">
        <f>IFERROR(IF(P1209="X","",VLOOKUP(LEFT(N1209,10),'Universo_BK-BIT'!$A$5:$E$10005,3,0)),"")</f>
        <v>14</v>
      </c>
      <c r="R1209" s="14" t="e">
        <f t="shared" si="55"/>
        <v>#REF!</v>
      </c>
      <c r="S1209" s="14" t="e">
        <f t="shared" si="56"/>
        <v>#N/A</v>
      </c>
      <c r="T1209" s="14"/>
      <c r="U1209" s="14" t="str">
        <f ca="1">IFERROR(IF(P1209="X",IF(VLOOKUP(B1209,'Oficios_-_pend_criticas'!$C$3:$J$4739,5,0)="","",IF(VLOOKUP(B1209,'Oficios_-_pend_criticas'!$C$3:$J$4739,7,0)="",IF(TODAY()&gt;VLOOKUP(B1209,'Oficios_-_pend_criticas'!$C$3:$J$4739,5,0),"X",""),IF(VLOOKUP(B1209,'Oficios_-_pend_criticas'!$C$3:$J$4739,7,0)&gt;VLOOKUP(B1209,'Oficios_-_pend_criticas'!$C$3:$J$4739,5,0),"X",""))),""),"")</f>
        <v/>
      </c>
      <c r="V1209" s="14" t="str">
        <f ca="1">IFERROR(IF(Q1209=0,IF(VLOOKUP(B1209,'Oficios_-_pend_criticas'!$C$3:$J$4739,5,0)="","",IF(VLOOKUP(B1209,'Oficios_-_pend_criticas'!$C$3:$J$4739,7,0)="",IF(TODAY()&gt;VLOOKUP(B1209,'Oficios_-_pend_criticas'!$C$3:$J$4739,5,0),"X",""),IF(VLOOKUP(B1209,'Oficios_-_pend_criticas'!$C$3:$J$4739,7,0)&gt;VLOOKUP(B1209,'Oficios_-_pend_criticas'!$C$3:$J$4739,5,0),"X",""))),""),"")</f>
        <v/>
      </c>
      <c r="W1209" s="14" t="str">
        <f ca="1">IFERROR(IF(P1209&lt;&gt;"X",IF(Q1209&gt;0,IF(VLOOKUP(B1209,'Oficios_-_pend_criticas'!$C$4:$J$4739,5,0)="","",IF(VLOOKUP(B1209,'Oficios_-_pend_criticas'!$C$4:$J$4739,7,0)="",IF(TODAY()&gt;VLOOKUP(B1209,'Oficios_-_pend_criticas'!$C$4:$J$4739,5,0),"X",""),IF(VLOOKUP(B1209,'Oficios_-_pend_criticas'!$C$4:$J$4739,7,0)&gt;VLOOKUP(B1209,'Oficios_-_pend_criticas'!$C$4:$J$4739,5,0),"X",""))),""),""),"")</f>
        <v/>
      </c>
    </row>
    <row r="1210" spans="1:23" ht="38.25" hidden="1" customHeight="1" x14ac:dyDescent="0.25">
      <c r="A1210" s="9" t="str">
        <f t="shared" si="54"/>
        <v/>
      </c>
      <c r="B1210" s="24" t="s">
        <v>2846</v>
      </c>
      <c r="C1210" s="22" t="e">
        <f>IF(B1210="","",VLOOKUP(B1210,#REF!,6,0))</f>
        <v>#REF!</v>
      </c>
      <c r="D1210" s="20" t="e">
        <f>IF(B1210="","",VLOOKUP(B1210,#REF!,22,0))</f>
        <v>#REF!</v>
      </c>
      <c r="E1210" s="22" t="e">
        <f>IF(B1210="","",VLOOKUP(B1210,Consultas_públicas!$A$376:$G$3879,7,0))</f>
        <v>#N/A</v>
      </c>
      <c r="F1210" s="20" t="s">
        <v>2683</v>
      </c>
      <c r="G1210" s="21">
        <v>43613</v>
      </c>
      <c r="H1210" s="14" t="str">
        <f>IFERROR(IF(VLOOKUP(B1210,'Oficios_-_pend_criticas'!$C$4:$D$4739,2,0)="","","X"),"")</f>
        <v/>
      </c>
      <c r="I1210" s="12"/>
      <c r="J1210" s="13"/>
      <c r="K1210" s="10"/>
      <c r="L1210" s="12" t="str">
        <f>IFERROR(VLOOKUP(B1210,Retorno_da_RFB!$D$3:$I$6388,5,0),"")</f>
        <v>089</v>
      </c>
      <c r="M1210" s="13">
        <f>IFERROR(VLOOKUP(B1210,Retorno_da_RFB!$D$3:$I$6388,6,0),"")</f>
        <v>43621</v>
      </c>
      <c r="N1210" s="10" t="str">
        <f>IFERROR(VLOOKUP(B1210,Retorno_da_RFB!$D$3:$I$6388,3,0),"")</f>
        <v>8474.20.90</v>
      </c>
      <c r="O1210" s="10" t="str">
        <f>IFERROR(VLOOKUP(B1210,Retorno_da_RFB!$D$3:$I$6388,4,0),"")</f>
        <v>Britadores primários de mandíbulas contendo sistema de alimentação de carga mecanizado acoplado, acionados por motor elétrico trifásico com potência igual ou superior a 11kW, abertura de alimentação máxima igual ou superior a 150mm, largura da mandíbula igual ou superior a 400mm, peso igual ou superior a 1.650kg, e com capacidade para conexão em série de outros equipamentos.</v>
      </c>
      <c r="P1210" s="12" t="str">
        <f>IFERROR(IF(N1210="","",IF(VLOOKUP(LEFT(N1210,10),'Universo_BK-BIT'!$A$5:$E$10005,2,0)="","X",VLOOKUP(LEFT(N1210,10),'Universo_BK-BIT'!$A$5:$E$10005,2,0))),"X")</f>
        <v>BK</v>
      </c>
      <c r="Q1210" s="12">
        <f>IFERROR(IF(P1210="X","",VLOOKUP(LEFT(N1210,10),'Universo_BK-BIT'!$A$5:$E$10005,3,0)),"")</f>
        <v>14</v>
      </c>
      <c r="R1210" s="14" t="e">
        <f t="shared" si="55"/>
        <v>#REF!</v>
      </c>
      <c r="S1210" s="14" t="e">
        <f t="shared" si="56"/>
        <v>#N/A</v>
      </c>
      <c r="T1210" s="14"/>
      <c r="U1210" s="14" t="str">
        <f ca="1">IFERROR(IF(P1210="X",IF(VLOOKUP(B1210,'Oficios_-_pend_criticas'!$C$3:$J$4739,5,0)="","",IF(VLOOKUP(B1210,'Oficios_-_pend_criticas'!$C$3:$J$4739,7,0)="",IF(TODAY()&gt;VLOOKUP(B1210,'Oficios_-_pend_criticas'!$C$3:$J$4739,5,0),"X",""),IF(VLOOKUP(B1210,'Oficios_-_pend_criticas'!$C$3:$J$4739,7,0)&gt;VLOOKUP(B1210,'Oficios_-_pend_criticas'!$C$3:$J$4739,5,0),"X",""))),""),"")</f>
        <v/>
      </c>
      <c r="V1210" s="14" t="str">
        <f ca="1">IFERROR(IF(Q1210=0,IF(VLOOKUP(B1210,'Oficios_-_pend_criticas'!$C$3:$J$4739,5,0)="","",IF(VLOOKUP(B1210,'Oficios_-_pend_criticas'!$C$3:$J$4739,7,0)="",IF(TODAY()&gt;VLOOKUP(B1210,'Oficios_-_pend_criticas'!$C$3:$J$4739,5,0),"X",""),IF(VLOOKUP(B1210,'Oficios_-_pend_criticas'!$C$3:$J$4739,7,0)&gt;VLOOKUP(B1210,'Oficios_-_pend_criticas'!$C$3:$J$4739,5,0),"X",""))),""),"")</f>
        <v/>
      </c>
      <c r="W1210" s="14" t="str">
        <f ca="1">IFERROR(IF(P1210&lt;&gt;"X",IF(Q1210&gt;0,IF(VLOOKUP(B1210,'Oficios_-_pend_criticas'!$C$4:$J$4739,5,0)="","",IF(VLOOKUP(B1210,'Oficios_-_pend_criticas'!$C$4:$J$4739,7,0)="",IF(TODAY()&gt;VLOOKUP(B1210,'Oficios_-_pend_criticas'!$C$4:$J$4739,5,0),"X",""),IF(VLOOKUP(B1210,'Oficios_-_pend_criticas'!$C$4:$J$4739,7,0)&gt;VLOOKUP(B1210,'Oficios_-_pend_criticas'!$C$4:$J$4739,5,0),"X",""))),""),""),"")</f>
        <v/>
      </c>
    </row>
    <row r="1211" spans="1:23" ht="38.25" hidden="1" customHeight="1" x14ac:dyDescent="0.25">
      <c r="A1211" s="9" t="str">
        <f t="shared" si="54"/>
        <v/>
      </c>
      <c r="B1211" s="24" t="s">
        <v>2848</v>
      </c>
      <c r="C1211" s="22" t="e">
        <f>IF(B1211="","",VLOOKUP(B1211,#REF!,6,0))</f>
        <v>#REF!</v>
      </c>
      <c r="D1211" s="20" t="e">
        <f>IF(B1211="","",VLOOKUP(B1211,#REF!,22,0))</f>
        <v>#REF!</v>
      </c>
      <c r="E1211" s="22" t="e">
        <f>IF(B1211="","",VLOOKUP(B1211,Consultas_públicas!$A$376:$G$3879,7,0))</f>
        <v>#N/A</v>
      </c>
      <c r="F1211" s="20" t="s">
        <v>2683</v>
      </c>
      <c r="G1211" s="21">
        <v>43613</v>
      </c>
      <c r="H1211" s="14" t="str">
        <f>IFERROR(IF(VLOOKUP(B1211,'Oficios_-_pend_criticas'!$C$4:$D$4739,2,0)="","","X"),"")</f>
        <v/>
      </c>
      <c r="I1211" s="12"/>
      <c r="J1211" s="13"/>
      <c r="K1211" s="10"/>
      <c r="L1211" s="12" t="str">
        <f>IFERROR(VLOOKUP(B1211,Retorno_da_RFB!$D$3:$I$6388,5,0),"")</f>
        <v>089</v>
      </c>
      <c r="M1211" s="13">
        <f>IFERROR(VLOOKUP(B1211,Retorno_da_RFB!$D$3:$I$6388,6,0),"")</f>
        <v>43621</v>
      </c>
      <c r="N1211" s="10" t="str">
        <f>IFERROR(VLOOKUP(B1211,Retorno_da_RFB!$D$3:$I$6388,3,0),"")</f>
        <v>8481.20.90</v>
      </c>
      <c r="O1211" s="10" t="str">
        <f>IFERROR(VLOOKUP(B1211,Retorno_da_RFB!$D$3:$I$6388,4,0),"")</f>
        <v>Válvulas de despressurização segura do ar comprido com categoria de segurança assegurada e alimentação progressiva do ar comprimido regulável e integrada na válvula com corpo externo de alumínio fundido, conexão pneumática G1/2, vazão nominal 4.300L/min, pressão de trabalho  de 3,5 a 10bar e silenciador e manômetro incluídos, acionamento elétrico com tensão nominal 24VDC e conexão elétrica via 2 conectores 2 pinos tipo C conforme EN 175301-803, dois sensores magnéticos 3 fios com cabo de 5 metros integrados para monitoramento da posição da válvula, ideal para aplicações de segurança conforme NR12 com “performance level” D, categoria 3 e grau de proteção IP65.</v>
      </c>
      <c r="P1211" s="12" t="str">
        <f>IFERROR(IF(N1211="","",IF(VLOOKUP(LEFT(N1211,10),'Universo_BK-BIT'!$A$5:$E$10005,2,0)="","X",VLOOKUP(LEFT(N1211,10),'Universo_BK-BIT'!$A$5:$E$10005,2,0))),"X")</f>
        <v>BK</v>
      </c>
      <c r="Q1211" s="12">
        <f>IFERROR(IF(P1211="X","",VLOOKUP(LEFT(N1211,10),'Universo_BK-BIT'!$A$5:$E$10005,3,0)),"")</f>
        <v>14</v>
      </c>
      <c r="R1211" s="14" t="e">
        <f t="shared" si="55"/>
        <v>#REF!</v>
      </c>
      <c r="S1211" s="14" t="e">
        <f t="shared" si="56"/>
        <v>#N/A</v>
      </c>
      <c r="T1211" s="14"/>
      <c r="U1211" s="14" t="str">
        <f ca="1">IFERROR(IF(P1211="X",IF(VLOOKUP(B1211,'Oficios_-_pend_criticas'!$C$3:$J$4739,5,0)="","",IF(VLOOKUP(B1211,'Oficios_-_pend_criticas'!$C$3:$J$4739,7,0)="",IF(TODAY()&gt;VLOOKUP(B1211,'Oficios_-_pend_criticas'!$C$3:$J$4739,5,0),"X",""),IF(VLOOKUP(B1211,'Oficios_-_pend_criticas'!$C$3:$J$4739,7,0)&gt;VLOOKUP(B1211,'Oficios_-_pend_criticas'!$C$3:$J$4739,5,0),"X",""))),""),"")</f>
        <v/>
      </c>
      <c r="V1211" s="14" t="str">
        <f ca="1">IFERROR(IF(Q1211=0,IF(VLOOKUP(B1211,'Oficios_-_pend_criticas'!$C$3:$J$4739,5,0)="","",IF(VLOOKUP(B1211,'Oficios_-_pend_criticas'!$C$3:$J$4739,7,0)="",IF(TODAY()&gt;VLOOKUP(B1211,'Oficios_-_pend_criticas'!$C$3:$J$4739,5,0),"X",""),IF(VLOOKUP(B1211,'Oficios_-_pend_criticas'!$C$3:$J$4739,7,0)&gt;VLOOKUP(B1211,'Oficios_-_pend_criticas'!$C$3:$J$4739,5,0),"X",""))),""),"")</f>
        <v/>
      </c>
      <c r="W1211" s="14" t="str">
        <f ca="1">IFERROR(IF(P1211&lt;&gt;"X",IF(Q1211&gt;0,IF(VLOOKUP(B1211,'Oficios_-_pend_criticas'!$C$4:$J$4739,5,0)="","",IF(VLOOKUP(B1211,'Oficios_-_pend_criticas'!$C$4:$J$4739,7,0)="",IF(TODAY()&gt;VLOOKUP(B1211,'Oficios_-_pend_criticas'!$C$4:$J$4739,5,0),"X",""),IF(VLOOKUP(B1211,'Oficios_-_pend_criticas'!$C$4:$J$4739,7,0)&gt;VLOOKUP(B1211,'Oficios_-_pend_criticas'!$C$4:$J$4739,5,0),"X",""))),""),""),"")</f>
        <v/>
      </c>
    </row>
    <row r="1212" spans="1:23" ht="38.25" hidden="1" customHeight="1" x14ac:dyDescent="0.25">
      <c r="A1212" s="9" t="str">
        <f t="shared" si="54"/>
        <v/>
      </c>
      <c r="B1212" s="24" t="s">
        <v>2850</v>
      </c>
      <c r="C1212" s="22" t="e">
        <f>IF(B1212="","",VLOOKUP(B1212,#REF!,6,0))</f>
        <v>#REF!</v>
      </c>
      <c r="D1212" s="20" t="e">
        <f>IF(B1212="","",VLOOKUP(B1212,#REF!,22,0))</f>
        <v>#REF!</v>
      </c>
      <c r="E1212" s="22" t="e">
        <f>IF(B1212="","",VLOOKUP(B1212,Consultas_públicas!$A$376:$G$3879,7,0))</f>
        <v>#N/A</v>
      </c>
      <c r="F1212" s="20" t="s">
        <v>2683</v>
      </c>
      <c r="G1212" s="21">
        <v>43613</v>
      </c>
      <c r="H1212" s="14" t="str">
        <f>IFERROR(IF(VLOOKUP(B1212,'Oficios_-_pend_criticas'!$C$4:$D$4739,2,0)="","","X"),"")</f>
        <v/>
      </c>
      <c r="I1212" s="12"/>
      <c r="J1212" s="13"/>
      <c r="K1212" s="10"/>
      <c r="L1212" s="12" t="str">
        <f>IFERROR(VLOOKUP(B1212,Retorno_da_RFB!$D$3:$I$6388,5,0),"")</f>
        <v>089</v>
      </c>
      <c r="M1212" s="13">
        <f>IFERROR(VLOOKUP(B1212,Retorno_da_RFB!$D$3:$I$6388,6,0),"")</f>
        <v>43621</v>
      </c>
      <c r="N1212" s="10" t="str">
        <f>IFERROR(VLOOKUP(B1212,Retorno_da_RFB!$D$3:$I$6388,3,0),"")</f>
        <v>8481.20.90</v>
      </c>
      <c r="O1212" s="10" t="str">
        <f>IFERROR(VLOOKUP(B1212,Retorno_da_RFB!$D$3:$I$6388,4,0),"")</f>
        <v>Válvulas de despressurização segura do ar comprido com categoria de segurança assegurada e alimentação progressiva do ar comprimido regulável e integrada na válvula com corpo externo de alumínio fundido, conexão pneumática G1/2, vazão nominal 4300L/min, pressão de trabalho de 3,5 a 10bar e silenciador e manômetro incluídos, acionamento elétrico com tensão nominal 24VDC e conexão elétrica via 2 conectores M12 tipo C conforme EN 61076-2-101, dois sensores magnéticos M12-3 pinos com cabo de 30cm para monitoramento da posição da válvula, ideal para aplicações de segurança conforme NR12 com “performance level” D, categoria 3 e grau de proteção IP65.</v>
      </c>
      <c r="P1212" s="12" t="str">
        <f>IFERROR(IF(N1212="","",IF(VLOOKUP(LEFT(N1212,10),'Universo_BK-BIT'!$A$5:$E$10005,2,0)="","X",VLOOKUP(LEFT(N1212,10),'Universo_BK-BIT'!$A$5:$E$10005,2,0))),"X")</f>
        <v>BK</v>
      </c>
      <c r="Q1212" s="12">
        <f>IFERROR(IF(P1212="X","",VLOOKUP(LEFT(N1212,10),'Universo_BK-BIT'!$A$5:$E$10005,3,0)),"")</f>
        <v>14</v>
      </c>
      <c r="R1212" s="14" t="e">
        <f t="shared" si="55"/>
        <v>#REF!</v>
      </c>
      <c r="S1212" s="14" t="e">
        <f t="shared" si="56"/>
        <v>#N/A</v>
      </c>
      <c r="T1212" s="14"/>
      <c r="U1212" s="14" t="str">
        <f ca="1">IFERROR(IF(P1212="X",IF(VLOOKUP(B1212,'Oficios_-_pend_criticas'!$C$3:$J$4739,5,0)="","",IF(VLOOKUP(B1212,'Oficios_-_pend_criticas'!$C$3:$J$4739,7,0)="",IF(TODAY()&gt;VLOOKUP(B1212,'Oficios_-_pend_criticas'!$C$3:$J$4739,5,0),"X",""),IF(VLOOKUP(B1212,'Oficios_-_pend_criticas'!$C$3:$J$4739,7,0)&gt;VLOOKUP(B1212,'Oficios_-_pend_criticas'!$C$3:$J$4739,5,0),"X",""))),""),"")</f>
        <v/>
      </c>
      <c r="V1212" s="14" t="str">
        <f ca="1">IFERROR(IF(Q1212=0,IF(VLOOKUP(B1212,'Oficios_-_pend_criticas'!$C$3:$J$4739,5,0)="","",IF(VLOOKUP(B1212,'Oficios_-_pend_criticas'!$C$3:$J$4739,7,0)="",IF(TODAY()&gt;VLOOKUP(B1212,'Oficios_-_pend_criticas'!$C$3:$J$4739,5,0),"X",""),IF(VLOOKUP(B1212,'Oficios_-_pend_criticas'!$C$3:$J$4739,7,0)&gt;VLOOKUP(B1212,'Oficios_-_pend_criticas'!$C$3:$J$4739,5,0),"X",""))),""),"")</f>
        <v/>
      </c>
      <c r="W1212" s="14" t="str">
        <f ca="1">IFERROR(IF(P1212&lt;&gt;"X",IF(Q1212&gt;0,IF(VLOOKUP(B1212,'Oficios_-_pend_criticas'!$C$4:$J$4739,5,0)="","",IF(VLOOKUP(B1212,'Oficios_-_pend_criticas'!$C$4:$J$4739,7,0)="",IF(TODAY()&gt;VLOOKUP(B1212,'Oficios_-_pend_criticas'!$C$4:$J$4739,5,0),"X",""),IF(VLOOKUP(B1212,'Oficios_-_pend_criticas'!$C$4:$J$4739,7,0)&gt;VLOOKUP(B1212,'Oficios_-_pend_criticas'!$C$4:$J$4739,5,0),"X",""))),""),""),"")</f>
        <v/>
      </c>
    </row>
    <row r="1213" spans="1:23" ht="38.25" hidden="1" customHeight="1" x14ac:dyDescent="0.25">
      <c r="A1213" s="9" t="str">
        <f t="shared" si="54"/>
        <v/>
      </c>
      <c r="B1213" s="24" t="s">
        <v>2852</v>
      </c>
      <c r="C1213" s="22" t="e">
        <f>IF(B1213="","",VLOOKUP(B1213,#REF!,6,0))</f>
        <v>#REF!</v>
      </c>
      <c r="D1213" s="20" t="s">
        <v>2853</v>
      </c>
      <c r="E1213" s="22" t="s">
        <v>2854</v>
      </c>
      <c r="F1213" s="20" t="s">
        <v>51</v>
      </c>
      <c r="G1213" s="21">
        <v>43622</v>
      </c>
      <c r="H1213" s="14" t="str">
        <f>IFERROR(IF(VLOOKUP(B1213,'Oficios_-_pend_criticas'!$C$4:$D$4739,2,0)="","","X"),"")</f>
        <v/>
      </c>
      <c r="I1213" s="12"/>
      <c r="J1213" s="13"/>
      <c r="K1213" s="10"/>
      <c r="L1213" s="12" t="str">
        <f>IFERROR(VLOOKUP(B1213,Retorno_da_RFB!$D$3:$I$6388,5,0),"")</f>
        <v>096</v>
      </c>
      <c r="M1213" s="13">
        <f>IFERROR(VLOOKUP(B1213,Retorno_da_RFB!$D$3:$I$6388,6,0),"")</f>
        <v>43647</v>
      </c>
      <c r="N1213" s="10" t="str">
        <f>IFERROR(VLOOKUP(B1213,Retorno_da_RFB!$D$3:$I$6388,3,0),"")</f>
        <v>8477.20.90</v>
      </c>
      <c r="O1213" s="10" t="str">
        <f>IFERROR(VLOOKUP(B1213,Retorno_da_RFB!$D$3:$I$6388,4,0),"")</f>
        <v>Combinações de máquinas extrusoras para produção de tela plástica hexagonal rígida e plana de polietileno de alta densidade e polipropileno com 2m de largura com corte na largura de 1m e moldes de 25 e 12,5mm com capacidade máxima de produção 90kg/h possuindo diâmetro da rosca de 75mm, potência de 37kW, voltagem de 380V e frequência de 60H, compostas por 1 motor principal, rosca de extrusão, cabeçote, sistema de acionamento hidráulico, sistema de calibração e refrigeração à agua, com sistema de corte, com sistema de rebobinamento, painel de controle elétrico com dispositivo de controle automático de temperatura e conversor de frequência para regular velocidade.</v>
      </c>
      <c r="P1213" s="12" t="str">
        <f>IFERROR(IF(N1213="","",IF(VLOOKUP(LEFT(N1213,10),'Universo_BK-BIT'!$A$5:$E$10005,2,0)="","X",VLOOKUP(LEFT(N1213,10),'Universo_BK-BIT'!$A$5:$E$10005,2,0))),"X")</f>
        <v>BK</v>
      </c>
      <c r="Q1213" s="12">
        <f>IFERROR(IF(P1213="X","",VLOOKUP(LEFT(N1213,10),'Universo_BK-BIT'!$A$5:$E$10005,3,0)),"")</f>
        <v>14</v>
      </c>
      <c r="R1213" s="14" t="str">
        <f t="shared" si="55"/>
        <v/>
      </c>
      <c r="S1213" s="14" t="str">
        <f t="shared" si="56"/>
        <v/>
      </c>
      <c r="T1213" s="14"/>
      <c r="U1213" s="14" t="str">
        <f ca="1">IFERROR(IF(P1213="X",IF(VLOOKUP(B1213,'Oficios_-_pend_criticas'!$C$3:$J$4739,5,0)="","",IF(VLOOKUP(B1213,'Oficios_-_pend_criticas'!$C$3:$J$4739,7,0)="",IF(TODAY()&gt;VLOOKUP(B1213,'Oficios_-_pend_criticas'!$C$3:$J$4739,5,0),"X",""),IF(VLOOKUP(B1213,'Oficios_-_pend_criticas'!$C$3:$J$4739,7,0)&gt;VLOOKUP(B1213,'Oficios_-_pend_criticas'!$C$3:$J$4739,5,0),"X",""))),""),"")</f>
        <v/>
      </c>
      <c r="V1213" s="14" t="str">
        <f ca="1">IFERROR(IF(Q1213=0,IF(VLOOKUP(B1213,'Oficios_-_pend_criticas'!$C$3:$J$4739,5,0)="","",IF(VLOOKUP(B1213,'Oficios_-_pend_criticas'!$C$3:$J$4739,7,0)="",IF(TODAY()&gt;VLOOKUP(B1213,'Oficios_-_pend_criticas'!$C$3:$J$4739,5,0),"X",""),IF(VLOOKUP(B1213,'Oficios_-_pend_criticas'!$C$3:$J$4739,7,0)&gt;VLOOKUP(B1213,'Oficios_-_pend_criticas'!$C$3:$J$4739,5,0),"X",""))),""),"")</f>
        <v/>
      </c>
      <c r="W1213" s="14" t="str">
        <f ca="1">IFERROR(IF(P1213&lt;&gt;"X",IF(Q1213&gt;0,IF(VLOOKUP(B1213,'Oficios_-_pend_criticas'!$C$4:$J$4739,5,0)="","",IF(VLOOKUP(B1213,'Oficios_-_pend_criticas'!$C$4:$J$4739,7,0)="",IF(TODAY()&gt;VLOOKUP(B1213,'Oficios_-_pend_criticas'!$C$4:$J$4739,5,0),"X",""),IF(VLOOKUP(B1213,'Oficios_-_pend_criticas'!$C$4:$J$4739,7,0)&gt;VLOOKUP(B1213,'Oficios_-_pend_criticas'!$C$4:$J$4739,5,0),"X",""))),""),""),"")</f>
        <v/>
      </c>
    </row>
    <row r="1214" spans="1:23" ht="38.25" hidden="1" customHeight="1" x14ac:dyDescent="0.25">
      <c r="A1214" s="9" t="str">
        <f t="shared" si="54"/>
        <v/>
      </c>
      <c r="B1214" s="24" t="s">
        <v>2856</v>
      </c>
      <c r="C1214" s="22" t="e">
        <f>IF(B1214="","",VLOOKUP(B1214,#REF!,6,0))</f>
        <v>#REF!</v>
      </c>
      <c r="D1214" s="20" t="s">
        <v>617</v>
      </c>
      <c r="E1214" s="22" t="s">
        <v>2857</v>
      </c>
      <c r="F1214" s="20" t="s">
        <v>51</v>
      </c>
      <c r="G1214" s="21">
        <v>43622</v>
      </c>
      <c r="H1214" s="14" t="str">
        <f>IFERROR(IF(VLOOKUP(B1214,'Oficios_-_pend_criticas'!$C$4:$D$4739,2,0)="","","X"),"")</f>
        <v/>
      </c>
      <c r="I1214" s="12"/>
      <c r="J1214" s="13"/>
      <c r="K1214" s="10"/>
      <c r="L1214" s="12" t="str">
        <f>IFERROR(VLOOKUP(B1214,Retorno_da_RFB!$D$3:$I$6388,5,0),"")</f>
        <v>096</v>
      </c>
      <c r="M1214" s="13">
        <f>IFERROR(VLOOKUP(B1214,Retorno_da_RFB!$D$3:$I$6388,6,0),"")</f>
        <v>43647</v>
      </c>
      <c r="N1214" s="10" t="str">
        <f>IFERROR(VLOOKUP(B1214,Retorno_da_RFB!$D$3:$I$6388,3,0),"")</f>
        <v>8431.39.00</v>
      </c>
      <c r="O1214" s="10" t="str">
        <f>IFERROR(VLOOKUP(B1214,Retorno_da_RFB!$D$3:$I$6388,4,0),"")</f>
        <v>Cabos de aço tipo fechado, com duas últimas camadas com fios em forma de “Z”, construção: 1 + 6 + 12 + 18 + 24 + 30 + 32Z + 38Z, núcleo: espiroidal; diâmetro nominal: Ø50mm; acabamento de superfície: galvanizado; comprimento: 900 metros; torção à direita; carga de ruptura 3.120kN; área metálica nominal: 1.683,5mm2; grau: 1.770 para fios Z e 1.960 para fios redondos; 900m de comprimento acondicionados em bobina metálica; peso nominal  14,06kg/m; lubrificado; fabricados para uso exclusivo de teleféricos de passageiros, conforme norma EN 12385-9.</v>
      </c>
      <c r="P1214" s="12" t="str">
        <f>IFERROR(IF(N1214="","",IF(VLOOKUP(LEFT(N1214,10),'Universo_BK-BIT'!$A$5:$E$10005,2,0)="","X",VLOOKUP(LEFT(N1214,10),'Universo_BK-BIT'!$A$5:$E$10005,2,0))),"X")</f>
        <v>BK</v>
      </c>
      <c r="Q1214" s="12">
        <f>IFERROR(IF(P1214="X","",VLOOKUP(LEFT(N1214,10),'Universo_BK-BIT'!$A$5:$E$10005,3,0)),"")</f>
        <v>14</v>
      </c>
      <c r="R1214" s="14" t="str">
        <f t="shared" si="55"/>
        <v/>
      </c>
      <c r="S1214" s="14" t="str">
        <f t="shared" si="56"/>
        <v/>
      </c>
      <c r="T1214" s="14"/>
      <c r="U1214" s="14" t="str">
        <f ca="1">IFERROR(IF(P1214="X",IF(VLOOKUP(B1214,'Oficios_-_pend_criticas'!$C$3:$J$4739,5,0)="","",IF(VLOOKUP(B1214,'Oficios_-_pend_criticas'!$C$3:$J$4739,7,0)="",IF(TODAY()&gt;VLOOKUP(B1214,'Oficios_-_pend_criticas'!$C$3:$J$4739,5,0),"X",""),IF(VLOOKUP(B1214,'Oficios_-_pend_criticas'!$C$3:$J$4739,7,0)&gt;VLOOKUP(B1214,'Oficios_-_pend_criticas'!$C$3:$J$4739,5,0),"X",""))),""),"")</f>
        <v/>
      </c>
      <c r="V1214" s="14" t="str">
        <f ca="1">IFERROR(IF(Q1214=0,IF(VLOOKUP(B1214,'Oficios_-_pend_criticas'!$C$3:$J$4739,5,0)="","",IF(VLOOKUP(B1214,'Oficios_-_pend_criticas'!$C$3:$J$4739,7,0)="",IF(TODAY()&gt;VLOOKUP(B1214,'Oficios_-_pend_criticas'!$C$3:$J$4739,5,0),"X",""),IF(VLOOKUP(B1214,'Oficios_-_pend_criticas'!$C$3:$J$4739,7,0)&gt;VLOOKUP(B1214,'Oficios_-_pend_criticas'!$C$3:$J$4739,5,0),"X",""))),""),"")</f>
        <v/>
      </c>
      <c r="W1214" s="14" t="str">
        <f ca="1">IFERROR(IF(P1214&lt;&gt;"X",IF(Q1214&gt;0,IF(VLOOKUP(B1214,'Oficios_-_pend_criticas'!$C$4:$J$4739,5,0)="","",IF(VLOOKUP(B1214,'Oficios_-_pend_criticas'!$C$4:$J$4739,7,0)="",IF(TODAY()&gt;VLOOKUP(B1214,'Oficios_-_pend_criticas'!$C$4:$J$4739,5,0),"X",""),IF(VLOOKUP(B1214,'Oficios_-_pend_criticas'!$C$4:$J$4739,7,0)&gt;VLOOKUP(B1214,'Oficios_-_pend_criticas'!$C$4:$J$4739,5,0),"X",""))),""),""),"")</f>
        <v/>
      </c>
    </row>
    <row r="1215" spans="1:23" ht="38.25" hidden="1" customHeight="1" x14ac:dyDescent="0.25">
      <c r="A1215" s="9" t="str">
        <f t="shared" si="54"/>
        <v/>
      </c>
      <c r="B1215" s="24" t="s">
        <v>2858</v>
      </c>
      <c r="C1215" s="22" t="e">
        <f>IF(B1215="","",VLOOKUP(B1215,#REF!,6,0))</f>
        <v>#REF!</v>
      </c>
      <c r="D1215" s="20" t="s">
        <v>147</v>
      </c>
      <c r="E1215" s="22" t="s">
        <v>2859</v>
      </c>
      <c r="F1215" s="20" t="s">
        <v>51</v>
      </c>
      <c r="G1215" s="21">
        <v>43622</v>
      </c>
      <c r="H1215" s="14" t="str">
        <f>IFERROR(IF(VLOOKUP(B1215,'Oficios_-_pend_criticas'!$C$4:$D$4739,2,0)="","","X"),"")</f>
        <v/>
      </c>
      <c r="I1215" s="12"/>
      <c r="J1215" s="13"/>
      <c r="K1215" s="10"/>
      <c r="L1215" s="12" t="str">
        <f>IFERROR(VLOOKUP(B1215,Retorno_da_RFB!$D$3:$I$6388,5,0),"")</f>
        <v>096</v>
      </c>
      <c r="M1215" s="13">
        <f>IFERROR(VLOOKUP(B1215,Retorno_da_RFB!$D$3:$I$6388,6,0),"")</f>
        <v>43647</v>
      </c>
      <c r="N1215" s="10" t="str">
        <f>IFERROR(VLOOKUP(B1215,Retorno_da_RFB!$D$3:$I$6388,3,0),"")</f>
        <v>8422.30.29</v>
      </c>
      <c r="O1215" s="10" t="str">
        <f>IFERROR(VLOOKUP(B1215,Retorno_da_RFB!$D$3:$I$6388,4,0),"")</f>
        <v>Máquinas automáticas para envase de chocolate em pó com densidade compreendida de 0,58 a 0,75kg/L, em potes plásticos com volume de 200, 400 e 800gramas, diâmetro compreendido de 40 a 127mm e altura compreendida de 60 a 250mm, com capacidade de produção máxima de 400litros/min ou 320potes/min, precisão de enchimento mínima de 99,8%, contendo: 3 suportes de potes, sobre rodas; 1 transportador de entrada com comprimento nominal de 3.500mm; 1 módulo de montagem com altura ajustável de 250mm, com servomotor; 2 dosadores de rosca helicoidal com capacidade compreendida de 5 a 30.000g; 2 conjuntos de rosca, asa e manga para cada tamanho de potes; 2 funis com capacidade de 60 litros cada; 2 roscas de alimentação horizontal; 2 funis dosadores de aço inox; 1 estação de enchimento para cada medida de potes, cada uma com sistema de transporte, 32 funis dosadores com bocais em aço inox e pote padrão para teste de formatos; 1 sistema de verificação de peso; 1 sistema de rejeição incluindo mesa de rejeitos; 1 sistema de controle com gabinete elétrico e transformador; e painel de comando com tela sensível ao toque.</v>
      </c>
      <c r="P1215" s="12" t="str">
        <f>IFERROR(IF(N1215="","",IF(VLOOKUP(LEFT(N1215,10),'Universo_BK-BIT'!$A$5:$E$10005,2,0)="","X",VLOOKUP(LEFT(N1215,10),'Universo_BK-BIT'!$A$5:$E$10005,2,0))),"X")</f>
        <v>BK</v>
      </c>
      <c r="Q1215" s="12">
        <f>IFERROR(IF(P1215="X","",VLOOKUP(LEFT(N1215,10),'Universo_BK-BIT'!$A$5:$E$10005,3,0)),"")</f>
        <v>14</v>
      </c>
      <c r="R1215" s="14" t="str">
        <f t="shared" si="55"/>
        <v/>
      </c>
      <c r="S1215" s="14" t="str">
        <f t="shared" si="56"/>
        <v/>
      </c>
      <c r="T1215" s="14"/>
      <c r="U1215" s="14" t="str">
        <f ca="1">IFERROR(IF(P1215="X",IF(VLOOKUP(B1215,'Oficios_-_pend_criticas'!$C$3:$J$4739,5,0)="","",IF(VLOOKUP(B1215,'Oficios_-_pend_criticas'!$C$3:$J$4739,7,0)="",IF(TODAY()&gt;VLOOKUP(B1215,'Oficios_-_pend_criticas'!$C$3:$J$4739,5,0),"X",""),IF(VLOOKUP(B1215,'Oficios_-_pend_criticas'!$C$3:$J$4739,7,0)&gt;VLOOKUP(B1215,'Oficios_-_pend_criticas'!$C$3:$J$4739,5,0),"X",""))),""),"")</f>
        <v/>
      </c>
      <c r="V1215" s="14" t="str">
        <f ca="1">IFERROR(IF(Q1215=0,IF(VLOOKUP(B1215,'Oficios_-_pend_criticas'!$C$3:$J$4739,5,0)="","",IF(VLOOKUP(B1215,'Oficios_-_pend_criticas'!$C$3:$J$4739,7,0)="",IF(TODAY()&gt;VLOOKUP(B1215,'Oficios_-_pend_criticas'!$C$3:$J$4739,5,0),"X",""),IF(VLOOKUP(B1215,'Oficios_-_pend_criticas'!$C$3:$J$4739,7,0)&gt;VLOOKUP(B1215,'Oficios_-_pend_criticas'!$C$3:$J$4739,5,0),"X",""))),""),"")</f>
        <v/>
      </c>
      <c r="W1215" s="14" t="str">
        <f ca="1">IFERROR(IF(P1215&lt;&gt;"X",IF(Q1215&gt;0,IF(VLOOKUP(B1215,'Oficios_-_pend_criticas'!$C$4:$J$4739,5,0)="","",IF(VLOOKUP(B1215,'Oficios_-_pend_criticas'!$C$4:$J$4739,7,0)="",IF(TODAY()&gt;VLOOKUP(B1215,'Oficios_-_pend_criticas'!$C$4:$J$4739,5,0),"X",""),IF(VLOOKUP(B1215,'Oficios_-_pend_criticas'!$C$4:$J$4739,7,0)&gt;VLOOKUP(B1215,'Oficios_-_pend_criticas'!$C$4:$J$4739,5,0),"X",""))),""),""),"")</f>
        <v/>
      </c>
    </row>
    <row r="1216" spans="1:23" ht="38.25" hidden="1" customHeight="1" x14ac:dyDescent="0.25">
      <c r="A1216" s="9" t="str">
        <f t="shared" si="54"/>
        <v/>
      </c>
      <c r="B1216" s="24" t="s">
        <v>2860</v>
      </c>
      <c r="C1216" s="22" t="e">
        <f>IF(B1216="","",VLOOKUP(B1216,#REF!,6,0))</f>
        <v>#REF!</v>
      </c>
      <c r="D1216" s="20" t="s">
        <v>115</v>
      </c>
      <c r="E1216" s="22" t="s">
        <v>2861</v>
      </c>
      <c r="F1216" s="20" t="s">
        <v>51</v>
      </c>
      <c r="G1216" s="21">
        <v>43622</v>
      </c>
      <c r="H1216" s="14" t="str">
        <f>IFERROR(IF(VLOOKUP(B1216,'Oficios_-_pend_criticas'!$C$4:$D$4739,2,0)="","","X"),"")</f>
        <v/>
      </c>
      <c r="I1216" s="12"/>
      <c r="J1216" s="13"/>
      <c r="K1216" s="10"/>
      <c r="L1216" s="12" t="str">
        <f>IFERROR(VLOOKUP(B1216,Retorno_da_RFB!$D$3:$I$6388,5,0),"")</f>
        <v>096</v>
      </c>
      <c r="M1216" s="13">
        <f>IFERROR(VLOOKUP(B1216,Retorno_da_RFB!$D$3:$I$6388,6,0),"")</f>
        <v>43647</v>
      </c>
      <c r="N1216" s="10" t="str">
        <f>IFERROR(VLOOKUP(B1216,Retorno_da_RFB!$D$3:$I$6388,3,0),"")</f>
        <v>8477.80.90</v>
      </c>
      <c r="O1216" s="10" t="str">
        <f>IFERROR(VLOOKUP(B1216,Retorno_da_RFB!$D$3:$I$6388,4,0),"")</f>
        <v>Máquinas automáticas de corte e solda lateral tipo “wicketer”, para produção de sacos plásticos para embalar produtos alimentícios e higiênicos com largura de até 1.000mm, dedicada a embalagens do tipo “Paramount” (sacola com alça acoplada) com acoplamento interno ou externo, de construção direita ou esquerda, capacidade máxima de produção de 300sacos/min (variável de acordo com o tamanho dos sacos), com disponibilidade para produção em uma linha, baixo ruído, composta de: perfuradores “wicketer” servo acionados tipo corte limpo, sistema de limpeza da barra de solda sem parada, sistema de inspeção de qualidade por estroboscópio e monitor para detecção de defeitos, sistema de lubrificação central do equipamento totalmente automático, desbobinador para uma bobina, 7 servo motores independentes para cada função, guia de borda para alinhamento dos filmes, estação de corte e solda acionada por servo motor, com fonte de potência para preciso controle de temperatura do cabeçote de solda, furadores para saída de ar, picotes longitudinal e picotes transversal, desbobinador de inserção de filme complementar Paramount, desbobinador de filme complementar e para inserir o filme de extensão do saco em duas bordas do filme principal, formador/desdobrador vertical de sanfona e a alça Paramount soldado na parte externa da sanfona, desdobrador do filme de alça Paramount, esteira transportadora para retirada dos sacos acabados com controlador lógico programável (CLP).</v>
      </c>
      <c r="P1216" s="12" t="str">
        <f>IFERROR(IF(N1216="","",IF(VLOOKUP(LEFT(N1216,10),'Universo_BK-BIT'!$A$5:$E$10005,2,0)="","X",VLOOKUP(LEFT(N1216,10),'Universo_BK-BIT'!$A$5:$E$10005,2,0))),"X")</f>
        <v>BK</v>
      </c>
      <c r="Q1216" s="12">
        <f>IFERROR(IF(P1216="X","",VLOOKUP(LEFT(N1216,10),'Universo_BK-BIT'!$A$5:$E$10005,3,0)),"")</f>
        <v>14</v>
      </c>
      <c r="R1216" s="14" t="str">
        <f t="shared" si="55"/>
        <v/>
      </c>
      <c r="S1216" s="14" t="str">
        <f t="shared" si="56"/>
        <v/>
      </c>
      <c r="T1216" s="14"/>
      <c r="U1216" s="14" t="str">
        <f ca="1">IFERROR(IF(P1216="X",IF(VLOOKUP(B1216,'Oficios_-_pend_criticas'!$C$3:$J$4739,5,0)="","",IF(VLOOKUP(B1216,'Oficios_-_pend_criticas'!$C$3:$J$4739,7,0)="",IF(TODAY()&gt;VLOOKUP(B1216,'Oficios_-_pend_criticas'!$C$3:$J$4739,5,0),"X",""),IF(VLOOKUP(B1216,'Oficios_-_pend_criticas'!$C$3:$J$4739,7,0)&gt;VLOOKUP(B1216,'Oficios_-_pend_criticas'!$C$3:$J$4739,5,0),"X",""))),""),"")</f>
        <v/>
      </c>
      <c r="V1216" s="14" t="str">
        <f ca="1">IFERROR(IF(Q1216=0,IF(VLOOKUP(B1216,'Oficios_-_pend_criticas'!$C$3:$J$4739,5,0)="","",IF(VLOOKUP(B1216,'Oficios_-_pend_criticas'!$C$3:$J$4739,7,0)="",IF(TODAY()&gt;VLOOKUP(B1216,'Oficios_-_pend_criticas'!$C$3:$J$4739,5,0),"X",""),IF(VLOOKUP(B1216,'Oficios_-_pend_criticas'!$C$3:$J$4739,7,0)&gt;VLOOKUP(B1216,'Oficios_-_pend_criticas'!$C$3:$J$4739,5,0),"X",""))),""),"")</f>
        <v/>
      </c>
      <c r="W1216" s="14" t="str">
        <f ca="1">IFERROR(IF(P1216&lt;&gt;"X",IF(Q1216&gt;0,IF(VLOOKUP(B1216,'Oficios_-_pend_criticas'!$C$4:$J$4739,5,0)="","",IF(VLOOKUP(B1216,'Oficios_-_pend_criticas'!$C$4:$J$4739,7,0)="",IF(TODAY()&gt;VLOOKUP(B1216,'Oficios_-_pend_criticas'!$C$4:$J$4739,5,0),"X",""),IF(VLOOKUP(B1216,'Oficios_-_pend_criticas'!$C$4:$J$4739,7,0)&gt;VLOOKUP(B1216,'Oficios_-_pend_criticas'!$C$4:$J$4739,5,0),"X",""))),""),""),"")</f>
        <v/>
      </c>
    </row>
    <row r="1217" spans="1:23" ht="38.25" hidden="1" customHeight="1" x14ac:dyDescent="0.25">
      <c r="A1217" s="9" t="str">
        <f t="shared" si="54"/>
        <v/>
      </c>
      <c r="B1217" s="24" t="s">
        <v>2862</v>
      </c>
      <c r="C1217" s="22" t="e">
        <f>IF(B1217="","",VLOOKUP(B1217,#REF!,6,0))</f>
        <v>#REF!</v>
      </c>
      <c r="D1217" s="20" t="s">
        <v>2863</v>
      </c>
      <c r="E1217" s="22" t="s">
        <v>2864</v>
      </c>
      <c r="F1217" s="20" t="s">
        <v>51</v>
      </c>
      <c r="G1217" s="21">
        <v>43622</v>
      </c>
      <c r="H1217" s="14" t="str">
        <f>IFERROR(IF(VLOOKUP(B1217,'Oficios_-_pend_criticas'!$C$4:$D$4739,2,0)="","","X"),"")</f>
        <v/>
      </c>
      <c r="I1217" s="12"/>
      <c r="J1217" s="13"/>
      <c r="K1217" s="10"/>
      <c r="L1217" s="12" t="str">
        <f>IFERROR(VLOOKUP(B1217,Retorno_da_RFB!$D$3:$I$6388,5,0),"")</f>
        <v>096</v>
      </c>
      <c r="M1217" s="13">
        <f>IFERROR(VLOOKUP(B1217,Retorno_da_RFB!$D$3:$I$6388,6,0),"")</f>
        <v>43647</v>
      </c>
      <c r="N1217" s="10" t="str">
        <f>IFERROR(VLOOKUP(B1217,Retorno_da_RFB!$D$3:$I$6388,3,0),"")</f>
        <v>8419.89.19</v>
      </c>
      <c r="O1217" s="10" t="str">
        <f>IFERROR(VLOOKUP(B1217,Retorno_da_RFB!$D$3:$I$6388,4,0),"")</f>
        <v>Unidades esterilizadoras/pasteurizadoras contínuas para o processamento de grãos, pós, flocos e outros formatos sólidos de consumo animal, taxa de alimentação nominal igual a 7.500kg/h (variável em função da densidade do produto), compostas por: estação de alimentação dos produtos, com reservatório de base cônica com volume igual a .3000litros montado sobre células de carga e controle de dosagem gravimétrico através de tubo vibratório ou rosca; torre espiral de aquecimento com três zonas térmicas independentes, dispositivos vibratórios para direcionamento do produto, diâmetro externo do duto espiral igual a 10polegadas, sistema de injeção de vapor e sistema de exaustão de humidade e gases produzidos no processo; refrigerador de leito fluidizado, vibratório, com ventilador e sistema de tratamento de ar, apto para a refrigeração do produto de aproximadamente 80 a 90°C para 35°C (temperatura ambiente referencial igual a 25°C); painel de controle com Controlador Lógico Programável (CLP) com automação para controle de fluxo de produto, dosagem de vapor e corrente elétrica independente nas 3 zonas térmicas para garantir a redução da carga microbiológica no material; estruturas metálicas para montagem e integralização.</v>
      </c>
      <c r="P1217" s="12" t="str">
        <f>IFERROR(IF(N1217="","",IF(VLOOKUP(LEFT(N1217,10),'Universo_BK-BIT'!$A$5:$E$10005,2,0)="","X",VLOOKUP(LEFT(N1217,10),'Universo_BK-BIT'!$A$5:$E$10005,2,0))),"X")</f>
        <v>BK</v>
      </c>
      <c r="Q1217" s="12">
        <f>IFERROR(IF(P1217="X","",VLOOKUP(LEFT(N1217,10),'Universo_BK-BIT'!$A$5:$E$10005,3,0)),"")</f>
        <v>14</v>
      </c>
      <c r="R1217" s="14" t="str">
        <f t="shared" si="55"/>
        <v/>
      </c>
      <c r="S1217" s="14" t="str">
        <f t="shared" si="56"/>
        <v/>
      </c>
      <c r="T1217" s="14"/>
      <c r="U1217" s="14" t="str">
        <f ca="1">IFERROR(IF(P1217="X",IF(VLOOKUP(B1217,'Oficios_-_pend_criticas'!$C$3:$J$4739,5,0)="","",IF(VLOOKUP(B1217,'Oficios_-_pend_criticas'!$C$3:$J$4739,7,0)="",IF(TODAY()&gt;VLOOKUP(B1217,'Oficios_-_pend_criticas'!$C$3:$J$4739,5,0),"X",""),IF(VLOOKUP(B1217,'Oficios_-_pend_criticas'!$C$3:$J$4739,7,0)&gt;VLOOKUP(B1217,'Oficios_-_pend_criticas'!$C$3:$J$4739,5,0),"X",""))),""),"")</f>
        <v/>
      </c>
      <c r="V1217" s="14" t="str">
        <f ca="1">IFERROR(IF(Q1217=0,IF(VLOOKUP(B1217,'Oficios_-_pend_criticas'!$C$3:$J$4739,5,0)="","",IF(VLOOKUP(B1217,'Oficios_-_pend_criticas'!$C$3:$J$4739,7,0)="",IF(TODAY()&gt;VLOOKUP(B1217,'Oficios_-_pend_criticas'!$C$3:$J$4739,5,0),"X",""),IF(VLOOKUP(B1217,'Oficios_-_pend_criticas'!$C$3:$J$4739,7,0)&gt;VLOOKUP(B1217,'Oficios_-_pend_criticas'!$C$3:$J$4739,5,0),"X",""))),""),"")</f>
        <v/>
      </c>
      <c r="W1217" s="14" t="str">
        <f ca="1">IFERROR(IF(P1217&lt;&gt;"X",IF(Q1217&gt;0,IF(VLOOKUP(B1217,'Oficios_-_pend_criticas'!$C$4:$J$4739,5,0)="","",IF(VLOOKUP(B1217,'Oficios_-_pend_criticas'!$C$4:$J$4739,7,0)="",IF(TODAY()&gt;VLOOKUP(B1217,'Oficios_-_pend_criticas'!$C$4:$J$4739,5,0),"X",""),IF(VLOOKUP(B1217,'Oficios_-_pend_criticas'!$C$4:$J$4739,7,0)&gt;VLOOKUP(B1217,'Oficios_-_pend_criticas'!$C$4:$J$4739,5,0),"X",""))),""),""),"")</f>
        <v/>
      </c>
    </row>
    <row r="1218" spans="1:23" ht="38.25" hidden="1" customHeight="1" x14ac:dyDescent="0.25">
      <c r="A1218" s="9" t="str">
        <f t="shared" si="54"/>
        <v/>
      </c>
      <c r="B1218" s="24" t="s">
        <v>2865</v>
      </c>
      <c r="C1218" s="22" t="e">
        <f>IF(B1218="","",VLOOKUP(B1218,#REF!,6,0))</f>
        <v>#REF!</v>
      </c>
      <c r="D1218" s="20" t="s">
        <v>165</v>
      </c>
      <c r="E1218" s="22" t="s">
        <v>2866</v>
      </c>
      <c r="F1218" s="20" t="s">
        <v>51</v>
      </c>
      <c r="G1218" s="21">
        <v>43622</v>
      </c>
      <c r="H1218" s="14" t="str">
        <f>IFERROR(IF(VLOOKUP(B1218,'Oficios_-_pend_criticas'!$C$4:$D$4739,2,0)="","","X"),"")</f>
        <v/>
      </c>
      <c r="I1218" s="12"/>
      <c r="J1218" s="13"/>
      <c r="K1218" s="10"/>
      <c r="L1218" s="12" t="str">
        <f>IFERROR(VLOOKUP(B1218,Retorno_da_RFB!$D$3:$I$6388,5,0),"")</f>
        <v>096</v>
      </c>
      <c r="M1218" s="13">
        <f>IFERROR(VLOOKUP(B1218,Retorno_da_RFB!$D$3:$I$6388,6,0),"")</f>
        <v>43647</v>
      </c>
      <c r="N1218" s="10" t="str">
        <f>IFERROR(VLOOKUP(B1218,Retorno_da_RFB!$D$3:$I$6388,3,0),"")</f>
        <v>8438.50.00</v>
      </c>
      <c r="O1218" s="10" t="str">
        <f>IFERROR(VLOOKUP(B1218,Retorno_da_RFB!$D$3:$I$6388,4,0),"")</f>
        <v>Máquinas desossadoras automáticas de peito de frango tipo “front half” e “breast cap”, com peso de frango vivo de 900 a 4.000gramas, com velocidade nominal até 7.000peitos/hora, constituídas por: estação de carregamento manual, módulo para retirada de pele de peito frontal, módulo para repasse e retirada de pele lateral, sistema para remoção de osso jogador e raspagem do filé da carcaça em carrossel de 180°, unidade de pré-separação do filé externo composto de 2 lâminas circulares acionadas por motor elétrico; removedor automático de filés nas opções peito inteiro e meio peito, removedor estático para retirada automática de sassami com ou sem módulo para retirada automática de sassami através de sistema de pinças em carrossel de 180°; unidade de corte do tendão; descarregador de carcaças e módulo de limpeza para os carros transportadores; mesas de transporte independentes, sincronizadas com acionamento em malha fechada por motor redutor.</v>
      </c>
      <c r="P1218" s="12" t="str">
        <f>IFERROR(IF(N1218="","",IF(VLOOKUP(LEFT(N1218,10),'Universo_BK-BIT'!$A$5:$E$10005,2,0)="","X",VLOOKUP(LEFT(N1218,10),'Universo_BK-BIT'!$A$5:$E$10005,2,0))),"X")</f>
        <v>BK</v>
      </c>
      <c r="Q1218" s="12">
        <f>IFERROR(IF(P1218="X","",VLOOKUP(LEFT(N1218,10),'Universo_BK-BIT'!$A$5:$E$10005,3,0)),"")</f>
        <v>14</v>
      </c>
      <c r="R1218" s="14" t="str">
        <f t="shared" si="55"/>
        <v/>
      </c>
      <c r="S1218" s="14" t="str">
        <f t="shared" si="56"/>
        <v/>
      </c>
      <c r="T1218" s="14"/>
      <c r="U1218" s="14" t="str">
        <f ca="1">IFERROR(IF(P1218="X",IF(VLOOKUP(B1218,'Oficios_-_pend_criticas'!$C$3:$J$4739,5,0)="","",IF(VLOOKUP(B1218,'Oficios_-_pend_criticas'!$C$3:$J$4739,7,0)="",IF(TODAY()&gt;VLOOKUP(B1218,'Oficios_-_pend_criticas'!$C$3:$J$4739,5,0),"X",""),IF(VLOOKUP(B1218,'Oficios_-_pend_criticas'!$C$3:$J$4739,7,0)&gt;VLOOKUP(B1218,'Oficios_-_pend_criticas'!$C$3:$J$4739,5,0),"X",""))),""),"")</f>
        <v/>
      </c>
      <c r="V1218" s="14" t="str">
        <f ca="1">IFERROR(IF(Q1218=0,IF(VLOOKUP(B1218,'Oficios_-_pend_criticas'!$C$3:$J$4739,5,0)="","",IF(VLOOKUP(B1218,'Oficios_-_pend_criticas'!$C$3:$J$4739,7,0)="",IF(TODAY()&gt;VLOOKUP(B1218,'Oficios_-_pend_criticas'!$C$3:$J$4739,5,0),"X",""),IF(VLOOKUP(B1218,'Oficios_-_pend_criticas'!$C$3:$J$4739,7,0)&gt;VLOOKUP(B1218,'Oficios_-_pend_criticas'!$C$3:$J$4739,5,0),"X",""))),""),"")</f>
        <v/>
      </c>
      <c r="W1218" s="14" t="str">
        <f ca="1">IFERROR(IF(P1218&lt;&gt;"X",IF(Q1218&gt;0,IF(VLOOKUP(B1218,'Oficios_-_pend_criticas'!$C$4:$J$4739,5,0)="","",IF(VLOOKUP(B1218,'Oficios_-_pend_criticas'!$C$4:$J$4739,7,0)="",IF(TODAY()&gt;VLOOKUP(B1218,'Oficios_-_pend_criticas'!$C$4:$J$4739,5,0),"X",""),IF(VLOOKUP(B1218,'Oficios_-_pend_criticas'!$C$4:$J$4739,7,0)&gt;VLOOKUP(B1218,'Oficios_-_pend_criticas'!$C$4:$J$4739,5,0),"X",""))),""),""),"")</f>
        <v/>
      </c>
    </row>
    <row r="1219" spans="1:23" ht="38.25" hidden="1" customHeight="1" x14ac:dyDescent="0.25">
      <c r="A1219" s="9" t="str">
        <f t="shared" ref="A1219:A1282" si="57">IF(COUNTIF(B:B,B1219)&gt;1,"X","")</f>
        <v/>
      </c>
      <c r="B1219" s="24" t="s">
        <v>2868</v>
      </c>
      <c r="C1219" s="22" t="e">
        <f>IF(B1219="","",VLOOKUP(B1219,#REF!,6,0))</f>
        <v>#REF!</v>
      </c>
      <c r="D1219" s="20" t="s">
        <v>663</v>
      </c>
      <c r="E1219" s="22" t="s">
        <v>2869</v>
      </c>
      <c r="F1219" s="20" t="s">
        <v>51</v>
      </c>
      <c r="G1219" s="21">
        <v>43622</v>
      </c>
      <c r="H1219" s="14" t="str">
        <f>IFERROR(IF(VLOOKUP(B1219,'Oficios_-_pend_criticas'!$C$4:$D$4739,2,0)="","","X"),"")</f>
        <v/>
      </c>
      <c r="I1219" s="12"/>
      <c r="J1219" s="13"/>
      <c r="K1219" s="10"/>
      <c r="L1219" s="12" t="str">
        <f>IFERROR(VLOOKUP(B1219,Retorno_da_RFB!$D$3:$I$6388,5,0),"")</f>
        <v>096</v>
      </c>
      <c r="M1219" s="13">
        <f>IFERROR(VLOOKUP(B1219,Retorno_da_RFB!$D$3:$I$6388,6,0),"")</f>
        <v>43647</v>
      </c>
      <c r="N1219" s="10" t="str">
        <f>IFERROR(VLOOKUP(B1219,Retorno_da_RFB!$D$3:$I$6388,3,0),"")</f>
        <v>8421.39.90</v>
      </c>
      <c r="O1219" s="10" t="str">
        <f>IFERROR(VLOOKUP(B1219,Retorno_da_RFB!$D$3:$I$6388,4,0),"")</f>
        <v>Combinações de máquinas para purificação e produção de dióxido de carbono liquido com pureza máxima de 99,9985% (v/v), com tecnologia de purificação do gás por solução de  monoetanolamina (MEA) de alta concentração, com coleta de dióxido de carbono a partir de gases resultantes da queima de combustíveis fósseis, para as indústrias de alimentos e bebidas, com capacidade máxima de produção de dióxido de carbono liquido superior a 12.000kg/h, temperatura de saída de -23°C e pressão de saída aproximada de 18bar(a) de dióxido de carbono, montadas em estrutura de aço, compostas de: 1 unidade de extração equipada com unidade de remoção de NOx (NO + NO2) presente no gás com temperatura média de operação de 350°C, 1 purificador de gases de combustão em aço inoxidável AISI 316 para limpeza, resfriamento de gás e condensação de água, 1 exaustor para condução do gás em aço inoxidável AISI 316, 1 torre de absorção do CO2 do gás de combustão por reação química na solução monoetanolamina (MEA), 1 sistema de bombeamento para transferência da solução monoetanolamina (MEA) entre a torre de absorção e a torre de dessorção, 1 unidade de resfriamento da solução monoetanolamina (MEA), filtro de carvão ativado na solução  monoetanolamina  (MEA) para remoção de partículas sólidas com capacidade de filtração de 10% do fluxo principal, 1 sistema de resfriamento para arrefecimento da solução  monoetanolamina (MEA), 1 torre de dessorção em aço inoxidável AISI 304/316 para liberação de dióxido de carbono puro altamente concentrado de aproximadamente 99% de pureza da solução  monoetanolamina  (MEA) operando com pressão de 0,8bar(g), 1 reboiler para fornecimento do calor necessário à torre de dessorção e assim garantir o desprendimento entre o CO2 e a solução  monoetanolamina (MEA), 1 recuperador automático para remoção de sais que se formam na solução  monoetanolamina  (MEA) dentro da torre de dessorção, 1 sistema para redução do O2 e benzeno (Sistema NOxFlash); e 1 unidade de recuperação equipada com purificador de água, sistema de compressão de CO2 com pressão de operação média de 20bar(g), 1 desumidificador para pré-resfriamento do CO2 por meio de Amônia (NH3), 1 desidratador para secagem do gás a um ponto de orvalho de aproximadamente -60°C (10 ppm de água v/v @ 1 bar ABS) e remoção de acetaldeído com ciclo de operação total de 16h, filtro de carvão ativado de segurança para remoção de possíveis odores, 1 coluna de destilação (Purificação) para eliminação de gases inertes (N2 e O2) com redução de até 5ppm do teor de O2 no produto final e obtenção de pureza máxima de 99,9985% (v/v) de CO2, sistema de armazenamento de CO2, 1 condensador de CO2 com operação por Amônia (NH3), sistema de compressão de NH3, 1 sistema de resfriamento da água de arrefecimento dos equipamentos, sistema de condensação do NH3, condensador de CO2 para condensá-lo a uma temperatura de aprox. -27°/-21°C e para a eliminação de gases não condensados, 1 receptor de NH3 líquido, 1 economizador para recuperação de energia e expansão do NH3 líquido para até 1 bar, sistema de medição de vazão de CO2 líquido e gasoso, controladas por sistema de controle CLP e Centro de Controle de Motores (CCM), Unidades de velocidade variável (VSDs) com inversores de pulsos e filtros EMC, 1 unidade de abastecimento de Cilindros com capacidade de 600 kg/h e pressão de entrada de 13 a 23 bar(g) e de saída máxima de 96 bar(g), Unidade de abastecimento (carga e descarga) de CO2 líquido para o tanque de armazenamento com capacidade de 40ton/h e pressão diferencial máxima de 1,5bar, 1 unidade evaporadora de CO2 e pressão de trabalho aproximada de 16 bar(g), sistema de monitoramento de qualidade de CO2 com base no registro de até 22 impurezas e sistema de segurança de detecção de gás, podendo dispor de filtro de coalescência e resfriador posterior.</v>
      </c>
      <c r="P1219" s="12" t="str">
        <f>IFERROR(IF(N1219="","",IF(VLOOKUP(LEFT(N1219,10),'Universo_BK-BIT'!$A$5:$E$10005,2,0)="","X",VLOOKUP(LEFT(N1219,10),'Universo_BK-BIT'!$A$5:$E$10005,2,0))),"X")</f>
        <v>BK</v>
      </c>
      <c r="Q1219" s="12">
        <f>IFERROR(IF(P1219="X","",VLOOKUP(LEFT(N1219,10),'Universo_BK-BIT'!$A$5:$E$10005,3,0)),"")</f>
        <v>14</v>
      </c>
      <c r="R1219" s="14" t="str">
        <f t="shared" ref="R1219:R1282" si="58">IF(N1219="","",IF(LEFT(N1219,10)=LEFT(D1219,10),"","X"))</f>
        <v/>
      </c>
      <c r="S1219" s="14" t="str">
        <f t="shared" ref="S1219:S1282" si="59">IF(O1219="","",IF(LEN(O1219)&lt;=LEN(E1219)+2,IF(LEN(O1219)&gt;=LEN(E1219)-2,"","X"),"X"))</f>
        <v>X</v>
      </c>
      <c r="T1219" s="14"/>
      <c r="U1219" s="14" t="str">
        <f ca="1">IFERROR(IF(P1219="X",IF(VLOOKUP(B1219,'Oficios_-_pend_criticas'!$C$3:$J$4739,5,0)="","",IF(VLOOKUP(B1219,'Oficios_-_pend_criticas'!$C$3:$J$4739,7,0)="",IF(TODAY()&gt;VLOOKUP(B1219,'Oficios_-_pend_criticas'!$C$3:$J$4739,5,0),"X",""),IF(VLOOKUP(B1219,'Oficios_-_pend_criticas'!$C$3:$J$4739,7,0)&gt;VLOOKUP(B1219,'Oficios_-_pend_criticas'!$C$3:$J$4739,5,0),"X",""))),""),"")</f>
        <v/>
      </c>
      <c r="V1219" s="14" t="str">
        <f ca="1">IFERROR(IF(Q1219=0,IF(VLOOKUP(B1219,'Oficios_-_pend_criticas'!$C$3:$J$4739,5,0)="","",IF(VLOOKUP(B1219,'Oficios_-_pend_criticas'!$C$3:$J$4739,7,0)="",IF(TODAY()&gt;VLOOKUP(B1219,'Oficios_-_pend_criticas'!$C$3:$J$4739,5,0),"X",""),IF(VLOOKUP(B1219,'Oficios_-_pend_criticas'!$C$3:$J$4739,7,0)&gt;VLOOKUP(B1219,'Oficios_-_pend_criticas'!$C$3:$J$4739,5,0),"X",""))),""),"")</f>
        <v/>
      </c>
      <c r="W1219" s="14" t="str">
        <f ca="1">IFERROR(IF(P1219&lt;&gt;"X",IF(Q1219&gt;0,IF(VLOOKUP(B1219,'Oficios_-_pend_criticas'!$C$4:$J$4739,5,0)="","",IF(VLOOKUP(B1219,'Oficios_-_pend_criticas'!$C$4:$J$4739,7,0)="",IF(TODAY()&gt;VLOOKUP(B1219,'Oficios_-_pend_criticas'!$C$4:$J$4739,5,0),"X",""),IF(VLOOKUP(B1219,'Oficios_-_pend_criticas'!$C$4:$J$4739,7,0)&gt;VLOOKUP(B1219,'Oficios_-_pend_criticas'!$C$4:$J$4739,5,0),"X",""))),""),""),"")</f>
        <v/>
      </c>
    </row>
    <row r="1220" spans="1:23" ht="38.25" hidden="1" customHeight="1" x14ac:dyDescent="0.25">
      <c r="A1220" s="9" t="str">
        <f t="shared" si="57"/>
        <v/>
      </c>
      <c r="B1220" s="24" t="s">
        <v>2871</v>
      </c>
      <c r="C1220" s="22" t="e">
        <f>IF(B1220="","",VLOOKUP(B1220,#REF!,6,0))</f>
        <v>#REF!</v>
      </c>
      <c r="D1220" s="20" t="s">
        <v>2872</v>
      </c>
      <c r="E1220" s="22" t="s">
        <v>2873</v>
      </c>
      <c r="F1220" s="20" t="s">
        <v>51</v>
      </c>
      <c r="G1220" s="21">
        <v>43622</v>
      </c>
      <c r="H1220" s="14" t="str">
        <f>IFERROR(IF(VLOOKUP(B1220,'Oficios_-_pend_criticas'!$C$4:$D$4739,2,0)="","","X"),"")</f>
        <v/>
      </c>
      <c r="I1220" s="12"/>
      <c r="J1220" s="13"/>
      <c r="K1220" s="10"/>
      <c r="L1220" s="12" t="str">
        <f>IFERROR(VLOOKUP(B1220,Retorno_da_RFB!$D$3:$I$6388,5,0),"")</f>
        <v>096</v>
      </c>
      <c r="M1220" s="13">
        <f>IFERROR(VLOOKUP(B1220,Retorno_da_RFB!$D$3:$I$6388,6,0),"")</f>
        <v>43647</v>
      </c>
      <c r="N1220" s="10" t="str">
        <f>IFERROR(VLOOKUP(B1220,Retorno_da_RFB!$D$3:$I$6388,3,0),"")</f>
        <v>8454.30.10</v>
      </c>
      <c r="O1220" s="10" t="str">
        <f>IFERROR(VLOOKUP(B1220,Retorno_da_RFB!$D$3:$I$6388,4,0),"")</f>
        <v>Combinações de máquinas para fundição de alumínio sob pressão, compostas de: 1 forno dosador automático, com capacidade para 1.700kg de alumínio líquido; 1 máquina injetora horizontal, tipo câmara fria, com dimensões de 9.855(comprimento) x 4.043(largura) x 4.067(altura)mm, com sistema de fechamento hidráulico sem joelheira mecânica, força máxima de fechamento de 13.000kN, com 6 posições de injeção, distância entre as posições de injeção de 0 a 70, a 140, a 210, a 280, a 350mm, curso de abertura de molde de 1.100mm, dimensões das placas de 1.780 x 1.780mm, sistema de injeção em tempo real para velocidade e pressão, extração automática das duas colunas superiores, distância livre entre as colunas de 1.100mm, diâmetro das colunas de 220mm, sistema de recalque para auxiliar na compactação de pontos específicos do produto fundido; 1 equipamento gerador de vácuo, para reduzir a pressão na cavidade do molde durante o enchimento; 6 termorreguladores de temperaturas de moldes; 1 robô para extração de peças; 1 robô para aplicação de desmoldante, com cabeçote de pulverização; 1 prensa para rebarbação automática dos produtos fundidos, com extração automática de uma coluna, com esteira para extração das rebarbas.</v>
      </c>
      <c r="P1220" s="12" t="str">
        <f>IFERROR(IF(N1220="","",IF(VLOOKUP(LEFT(N1220,10),'Universo_BK-BIT'!$A$5:$E$10005,2,0)="","X",VLOOKUP(LEFT(N1220,10),'Universo_BK-BIT'!$A$5:$E$10005,2,0))),"X")</f>
        <v>BK</v>
      </c>
      <c r="Q1220" s="12">
        <f>IFERROR(IF(P1220="X","",VLOOKUP(LEFT(N1220,10),'Universo_BK-BIT'!$A$5:$E$10005,3,0)),"")</f>
        <v>14</v>
      </c>
      <c r="R1220" s="14" t="str">
        <f t="shared" si="58"/>
        <v/>
      </c>
      <c r="S1220" s="14" t="str">
        <f t="shared" si="59"/>
        <v/>
      </c>
      <c r="T1220" s="14"/>
      <c r="U1220" s="14" t="str">
        <f ca="1">IFERROR(IF(P1220="X",IF(VLOOKUP(B1220,'Oficios_-_pend_criticas'!$C$3:$J$4739,5,0)="","",IF(VLOOKUP(B1220,'Oficios_-_pend_criticas'!$C$3:$J$4739,7,0)="",IF(TODAY()&gt;VLOOKUP(B1220,'Oficios_-_pend_criticas'!$C$3:$J$4739,5,0),"X",""),IF(VLOOKUP(B1220,'Oficios_-_pend_criticas'!$C$3:$J$4739,7,0)&gt;VLOOKUP(B1220,'Oficios_-_pend_criticas'!$C$3:$J$4739,5,0),"X",""))),""),"")</f>
        <v/>
      </c>
      <c r="V1220" s="14" t="str">
        <f ca="1">IFERROR(IF(Q1220=0,IF(VLOOKUP(B1220,'Oficios_-_pend_criticas'!$C$3:$J$4739,5,0)="","",IF(VLOOKUP(B1220,'Oficios_-_pend_criticas'!$C$3:$J$4739,7,0)="",IF(TODAY()&gt;VLOOKUP(B1220,'Oficios_-_pend_criticas'!$C$3:$J$4739,5,0),"X",""),IF(VLOOKUP(B1220,'Oficios_-_pend_criticas'!$C$3:$J$4739,7,0)&gt;VLOOKUP(B1220,'Oficios_-_pend_criticas'!$C$3:$J$4739,5,0),"X",""))),""),"")</f>
        <v/>
      </c>
      <c r="W1220" s="14" t="str">
        <f ca="1">IFERROR(IF(P1220&lt;&gt;"X",IF(Q1220&gt;0,IF(VLOOKUP(B1220,'Oficios_-_pend_criticas'!$C$4:$J$4739,5,0)="","",IF(VLOOKUP(B1220,'Oficios_-_pend_criticas'!$C$4:$J$4739,7,0)="",IF(TODAY()&gt;VLOOKUP(B1220,'Oficios_-_pend_criticas'!$C$4:$J$4739,5,0),"X",""),IF(VLOOKUP(B1220,'Oficios_-_pend_criticas'!$C$4:$J$4739,7,0)&gt;VLOOKUP(B1220,'Oficios_-_pend_criticas'!$C$4:$J$4739,5,0),"X",""))),""),""),"")</f>
        <v/>
      </c>
    </row>
    <row r="1221" spans="1:23" ht="38.25" hidden="1" customHeight="1" x14ac:dyDescent="0.25">
      <c r="A1221" s="9" t="str">
        <f t="shared" si="57"/>
        <v/>
      </c>
      <c r="B1221" s="24" t="s">
        <v>2874</v>
      </c>
      <c r="C1221" s="22" t="e">
        <f>IF(B1221="","",VLOOKUP(B1221,#REF!,6,0))</f>
        <v>#REF!</v>
      </c>
      <c r="D1221" s="20" t="s">
        <v>197</v>
      </c>
      <c r="E1221" s="22" t="s">
        <v>2875</v>
      </c>
      <c r="F1221" s="20" t="s">
        <v>51</v>
      </c>
      <c r="G1221" s="21">
        <v>43622</v>
      </c>
      <c r="H1221" s="14" t="str">
        <f>IFERROR(IF(VLOOKUP(B1221,'Oficios_-_pend_criticas'!$C$4:$D$4739,2,0)="","","X"),"")</f>
        <v/>
      </c>
      <c r="I1221" s="12"/>
      <c r="J1221" s="13"/>
      <c r="K1221" s="10"/>
      <c r="L1221" s="12" t="str">
        <f>IFERROR(VLOOKUP(B1221,Retorno_da_RFB!$D$3:$I$6388,5,0),"")</f>
        <v>096</v>
      </c>
      <c r="M1221" s="13">
        <f>IFERROR(VLOOKUP(B1221,Retorno_da_RFB!$D$3:$I$6388,6,0),"")</f>
        <v>43647</v>
      </c>
      <c r="N1221" s="10" t="str">
        <f>IFERROR(VLOOKUP(B1221,Retorno_da_RFB!$D$3:$I$6388,3,0),"")</f>
        <v>9031.80.99</v>
      </c>
      <c r="O1221" s="10" t="str">
        <f>IFERROR(VLOOKUP(B1221,Retorno_da_RFB!$D$3:$I$6388,4,0),"")</f>
        <v>Equipamentos de teste estrutural estático e de fadiga de asa e fuselagem de aeronaves de 64 canais por meio de medição de resistência mecânica da aplicação de cargas controladas, dotados de: controladores de teste; atuadores com capacidade de força de 6.650 a 16.200daN e deslocamento de 20 a 80polegadas; células de carga com capacidade de 500 a 25.000daN; servoválvulas com capacidade de fluxo de 10 a 15GPM; blocos de distribuição hidráulico e dispositivos de proteção de carregamento ativo.</v>
      </c>
      <c r="P1221" s="12" t="str">
        <f>IFERROR(IF(N1221="","",IF(VLOOKUP(LEFT(N1221,10),'Universo_BK-BIT'!$A$5:$E$10005,2,0)="","X",VLOOKUP(LEFT(N1221,10),'Universo_BK-BIT'!$A$5:$E$10005,2,0))),"X")</f>
        <v>BK</v>
      </c>
      <c r="Q1221" s="12">
        <f>IFERROR(IF(P1221="X","",VLOOKUP(LEFT(N1221,10),'Universo_BK-BIT'!$A$5:$E$10005,3,0)),"")</f>
        <v>14</v>
      </c>
      <c r="R1221" s="14" t="str">
        <f t="shared" si="58"/>
        <v/>
      </c>
      <c r="S1221" s="14" t="str">
        <f t="shared" si="59"/>
        <v/>
      </c>
      <c r="T1221" s="14"/>
      <c r="U1221" s="14" t="str">
        <f ca="1">IFERROR(IF(P1221="X",IF(VLOOKUP(B1221,'Oficios_-_pend_criticas'!$C$3:$J$4739,5,0)="","",IF(VLOOKUP(B1221,'Oficios_-_pend_criticas'!$C$3:$J$4739,7,0)="",IF(TODAY()&gt;VLOOKUP(B1221,'Oficios_-_pend_criticas'!$C$3:$J$4739,5,0),"X",""),IF(VLOOKUP(B1221,'Oficios_-_pend_criticas'!$C$3:$J$4739,7,0)&gt;VLOOKUP(B1221,'Oficios_-_pend_criticas'!$C$3:$J$4739,5,0),"X",""))),""),"")</f>
        <v/>
      </c>
      <c r="V1221" s="14" t="str">
        <f ca="1">IFERROR(IF(Q1221=0,IF(VLOOKUP(B1221,'Oficios_-_pend_criticas'!$C$3:$J$4739,5,0)="","",IF(VLOOKUP(B1221,'Oficios_-_pend_criticas'!$C$3:$J$4739,7,0)="",IF(TODAY()&gt;VLOOKUP(B1221,'Oficios_-_pend_criticas'!$C$3:$J$4739,5,0),"X",""),IF(VLOOKUP(B1221,'Oficios_-_pend_criticas'!$C$3:$J$4739,7,0)&gt;VLOOKUP(B1221,'Oficios_-_pend_criticas'!$C$3:$J$4739,5,0),"X",""))),""),"")</f>
        <v/>
      </c>
      <c r="W1221" s="14" t="str">
        <f ca="1">IFERROR(IF(P1221&lt;&gt;"X",IF(Q1221&gt;0,IF(VLOOKUP(B1221,'Oficios_-_pend_criticas'!$C$4:$J$4739,5,0)="","",IF(VLOOKUP(B1221,'Oficios_-_pend_criticas'!$C$4:$J$4739,7,0)="",IF(TODAY()&gt;VLOOKUP(B1221,'Oficios_-_pend_criticas'!$C$4:$J$4739,5,0),"X",""),IF(VLOOKUP(B1221,'Oficios_-_pend_criticas'!$C$4:$J$4739,7,0)&gt;VLOOKUP(B1221,'Oficios_-_pend_criticas'!$C$4:$J$4739,5,0),"X",""))),""),""),"")</f>
        <v/>
      </c>
    </row>
    <row r="1222" spans="1:23" ht="38.25" hidden="1" customHeight="1" x14ac:dyDescent="0.25">
      <c r="A1222" s="9" t="str">
        <f t="shared" si="57"/>
        <v/>
      </c>
      <c r="B1222" s="24" t="s">
        <v>2876</v>
      </c>
      <c r="C1222" s="22" t="e">
        <f>IF(B1222="","",VLOOKUP(B1222,#REF!,6,0))</f>
        <v>#REF!</v>
      </c>
      <c r="D1222" s="20" t="s">
        <v>383</v>
      </c>
      <c r="E1222" s="22" t="s">
        <v>2877</v>
      </c>
      <c r="F1222" s="20" t="s">
        <v>51</v>
      </c>
      <c r="G1222" s="21">
        <v>43622</v>
      </c>
      <c r="H1222" s="14" t="str">
        <f>IFERROR(IF(VLOOKUP(B1222,'Oficios_-_pend_criticas'!$C$4:$D$4739,2,0)="","","X"),"")</f>
        <v/>
      </c>
      <c r="I1222" s="12"/>
      <c r="J1222" s="13"/>
      <c r="K1222" s="10"/>
      <c r="L1222" s="12" t="str">
        <f>IFERROR(VLOOKUP(B1222,Retorno_da_RFB!$D$3:$I$6388,5,0),"")</f>
        <v>096</v>
      </c>
      <c r="M1222" s="13">
        <f>IFERROR(VLOOKUP(B1222,Retorno_da_RFB!$D$3:$I$6388,6,0),"")</f>
        <v>43647</v>
      </c>
      <c r="N1222" s="10" t="str">
        <f>IFERROR(VLOOKUP(B1222,Retorno_da_RFB!$D$3:$I$6388,3,0),"")</f>
        <v>8464.90.19</v>
      </c>
      <c r="O1222" s="10" t="str">
        <f>IFERROR(VLOOKUP(B1222,Retorno_da_RFB!$D$3:$I$6388,4,0),"")</f>
        <v>Mesas para corte de vidro do tipo retilíneo, circular ou modelado, com trabalho a frio do vidro, com espessura mínima de 3mm e máxima de até 19mm – tolerância de aproximadamente 0,2mm para mais ou para menos, com dimensão máxima de 3.700 x 2.600mm, com velocidade até 130m/min, com ventilador centrífugo, inclinação de 4 braços pneumáticos, operando com pressão de 6 a 7bar, com alimentação elétrica de 400V – 60Hz, com potência de 9kW, com controle proporcional de pressão de corte, ajustamento automático de pressão de corte em função da espessura do vidro, com "display digital" que exibem a leitura de pressão, sensores de segurança para evitar cortes fora da placa, com sistemas de lubrificação para ferramenta de corte, com dispositivo a laser e mecânico para enquadramento automático da placa de vidro e sensores para reconhecimento de formas com trajetória circular, acompanha "software" próprio.</v>
      </c>
      <c r="P1222" s="12" t="str">
        <f>IFERROR(IF(N1222="","",IF(VLOOKUP(LEFT(N1222,10),'Universo_BK-BIT'!$A$5:$E$10005,2,0)="","X",VLOOKUP(LEFT(N1222,10),'Universo_BK-BIT'!$A$5:$E$10005,2,0))),"X")</f>
        <v>BK</v>
      </c>
      <c r="Q1222" s="12">
        <f>IFERROR(IF(P1222="X","",VLOOKUP(LEFT(N1222,10),'Universo_BK-BIT'!$A$5:$E$10005,3,0)),"")</f>
        <v>14</v>
      </c>
      <c r="R1222" s="14" t="str">
        <f t="shared" si="58"/>
        <v/>
      </c>
      <c r="S1222" s="14" t="str">
        <f t="shared" si="59"/>
        <v/>
      </c>
      <c r="T1222" s="14"/>
      <c r="U1222" s="14" t="str">
        <f ca="1">IFERROR(IF(P1222="X",IF(VLOOKUP(B1222,'Oficios_-_pend_criticas'!$C$3:$J$4739,5,0)="","",IF(VLOOKUP(B1222,'Oficios_-_pend_criticas'!$C$3:$J$4739,7,0)="",IF(TODAY()&gt;VLOOKUP(B1222,'Oficios_-_pend_criticas'!$C$3:$J$4739,5,0),"X",""),IF(VLOOKUP(B1222,'Oficios_-_pend_criticas'!$C$3:$J$4739,7,0)&gt;VLOOKUP(B1222,'Oficios_-_pend_criticas'!$C$3:$J$4739,5,0),"X",""))),""),"")</f>
        <v/>
      </c>
      <c r="V1222" s="14" t="str">
        <f ca="1">IFERROR(IF(Q1222=0,IF(VLOOKUP(B1222,'Oficios_-_pend_criticas'!$C$3:$J$4739,5,0)="","",IF(VLOOKUP(B1222,'Oficios_-_pend_criticas'!$C$3:$J$4739,7,0)="",IF(TODAY()&gt;VLOOKUP(B1222,'Oficios_-_pend_criticas'!$C$3:$J$4739,5,0),"X",""),IF(VLOOKUP(B1222,'Oficios_-_pend_criticas'!$C$3:$J$4739,7,0)&gt;VLOOKUP(B1222,'Oficios_-_pend_criticas'!$C$3:$J$4739,5,0),"X",""))),""),"")</f>
        <v/>
      </c>
      <c r="W1222" s="14" t="str">
        <f ca="1">IFERROR(IF(P1222&lt;&gt;"X",IF(Q1222&gt;0,IF(VLOOKUP(B1222,'Oficios_-_pend_criticas'!$C$4:$J$4739,5,0)="","",IF(VLOOKUP(B1222,'Oficios_-_pend_criticas'!$C$4:$J$4739,7,0)="",IF(TODAY()&gt;VLOOKUP(B1222,'Oficios_-_pend_criticas'!$C$4:$J$4739,5,0),"X",""),IF(VLOOKUP(B1222,'Oficios_-_pend_criticas'!$C$4:$J$4739,7,0)&gt;VLOOKUP(B1222,'Oficios_-_pend_criticas'!$C$4:$J$4739,5,0),"X",""))),""),""),"")</f>
        <v/>
      </c>
    </row>
    <row r="1223" spans="1:23" ht="38.25" hidden="1" customHeight="1" x14ac:dyDescent="0.25">
      <c r="A1223" s="9" t="str">
        <f t="shared" si="57"/>
        <v/>
      </c>
      <c r="B1223" s="24" t="s">
        <v>2878</v>
      </c>
      <c r="C1223" s="22" t="e">
        <f>IF(B1223="","",VLOOKUP(B1223,#REF!,6,0))</f>
        <v>#REF!</v>
      </c>
      <c r="D1223" s="20" t="s">
        <v>2879</v>
      </c>
      <c r="E1223" s="22" t="s">
        <v>2880</v>
      </c>
      <c r="F1223" s="20" t="s">
        <v>51</v>
      </c>
      <c r="G1223" s="21">
        <v>43622</v>
      </c>
      <c r="H1223" s="14" t="str">
        <f>IFERROR(IF(VLOOKUP(B1223,'Oficios_-_pend_criticas'!$C$4:$D$4739,2,0)="","","X"),"")</f>
        <v/>
      </c>
      <c r="I1223" s="12"/>
      <c r="J1223" s="13"/>
      <c r="K1223" s="10"/>
      <c r="L1223" s="12" t="str">
        <f>IFERROR(VLOOKUP(B1223,Retorno_da_RFB!$D$3:$I$6388,5,0),"")</f>
        <v>096</v>
      </c>
      <c r="M1223" s="13">
        <f>IFERROR(VLOOKUP(B1223,Retorno_da_RFB!$D$3:$I$6388,6,0),"")</f>
        <v>43647</v>
      </c>
      <c r="N1223" s="10" t="str">
        <f>IFERROR(VLOOKUP(B1223,Retorno_da_RFB!$D$3:$I$6388,3,0),"")</f>
        <v>8422.30.21</v>
      </c>
      <c r="O1223" s="10" t="str">
        <f>IFERROR(VLOOKUP(B1223,Retorno_da_RFB!$D$3:$I$6388,4,0),"")</f>
        <v>Máquinas automáticas para selagem de sacos plásticos já encaixadas em caixa de papelão com fechamento da aba superior da caixa por meio da fita adesiva com velocidade de até 12caixas/min, com painel lógico programável (PLC) e interface homem máquina (IHM).</v>
      </c>
      <c r="P1223" s="12" t="str">
        <f>IFERROR(IF(N1223="","",IF(VLOOKUP(LEFT(N1223,10),'Universo_BK-BIT'!$A$5:$E$10005,2,0)="","X",VLOOKUP(LEFT(N1223,10),'Universo_BK-BIT'!$A$5:$E$10005,2,0))),"X")</f>
        <v>BK</v>
      </c>
      <c r="Q1223" s="12">
        <f>IFERROR(IF(P1223="X","",VLOOKUP(LEFT(N1223,10),'Universo_BK-BIT'!$A$5:$E$10005,3,0)),"")</f>
        <v>14</v>
      </c>
      <c r="R1223" s="14" t="str">
        <f t="shared" si="58"/>
        <v>X</v>
      </c>
      <c r="S1223" s="14" t="str">
        <f t="shared" si="59"/>
        <v/>
      </c>
      <c r="T1223" s="14"/>
      <c r="U1223" s="14" t="str">
        <f ca="1">IFERROR(IF(P1223="X",IF(VLOOKUP(B1223,'Oficios_-_pend_criticas'!$C$3:$J$4739,5,0)="","",IF(VLOOKUP(B1223,'Oficios_-_pend_criticas'!$C$3:$J$4739,7,0)="",IF(TODAY()&gt;VLOOKUP(B1223,'Oficios_-_pend_criticas'!$C$3:$J$4739,5,0),"X",""),IF(VLOOKUP(B1223,'Oficios_-_pend_criticas'!$C$3:$J$4739,7,0)&gt;VLOOKUP(B1223,'Oficios_-_pend_criticas'!$C$3:$J$4739,5,0),"X",""))),""),"")</f>
        <v/>
      </c>
      <c r="V1223" s="14" t="str">
        <f ca="1">IFERROR(IF(Q1223=0,IF(VLOOKUP(B1223,'Oficios_-_pend_criticas'!$C$3:$J$4739,5,0)="","",IF(VLOOKUP(B1223,'Oficios_-_pend_criticas'!$C$3:$J$4739,7,0)="",IF(TODAY()&gt;VLOOKUP(B1223,'Oficios_-_pend_criticas'!$C$3:$J$4739,5,0),"X",""),IF(VLOOKUP(B1223,'Oficios_-_pend_criticas'!$C$3:$J$4739,7,0)&gt;VLOOKUP(B1223,'Oficios_-_pend_criticas'!$C$3:$J$4739,5,0),"X",""))),""),"")</f>
        <v/>
      </c>
      <c r="W1223" s="14" t="str">
        <f ca="1">IFERROR(IF(P1223&lt;&gt;"X",IF(Q1223&gt;0,IF(VLOOKUP(B1223,'Oficios_-_pend_criticas'!$C$4:$J$4739,5,0)="","",IF(VLOOKUP(B1223,'Oficios_-_pend_criticas'!$C$4:$J$4739,7,0)="",IF(TODAY()&gt;VLOOKUP(B1223,'Oficios_-_pend_criticas'!$C$4:$J$4739,5,0),"X",""),IF(VLOOKUP(B1223,'Oficios_-_pend_criticas'!$C$4:$J$4739,7,0)&gt;VLOOKUP(B1223,'Oficios_-_pend_criticas'!$C$4:$J$4739,5,0),"X",""))),""),""),"")</f>
        <v/>
      </c>
    </row>
    <row r="1224" spans="1:23" ht="38.25" hidden="1" customHeight="1" x14ac:dyDescent="0.25">
      <c r="A1224" s="9" t="str">
        <f t="shared" si="57"/>
        <v/>
      </c>
      <c r="B1224" s="24" t="s">
        <v>2881</v>
      </c>
      <c r="C1224" s="22" t="e">
        <f>IF(B1224="","",VLOOKUP(B1224,#REF!,6,0))</f>
        <v>#REF!</v>
      </c>
      <c r="D1224" s="20" t="s">
        <v>129</v>
      </c>
      <c r="E1224" s="22" t="s">
        <v>2882</v>
      </c>
      <c r="F1224" s="20" t="s">
        <v>51</v>
      </c>
      <c r="G1224" s="21">
        <v>43622</v>
      </c>
      <c r="H1224" s="14" t="str">
        <f>IFERROR(IF(VLOOKUP(B1224,'Oficios_-_pend_criticas'!$C$4:$D$4739,2,0)="","","X"),"")</f>
        <v/>
      </c>
      <c r="I1224" s="12"/>
      <c r="J1224" s="13"/>
      <c r="K1224" s="10"/>
      <c r="L1224" s="12" t="str">
        <f>IFERROR(VLOOKUP(B1224,Retorno_da_RFB!$D$3:$I$6388,5,0),"")</f>
        <v>096</v>
      </c>
      <c r="M1224" s="13">
        <f>IFERROR(VLOOKUP(B1224,Retorno_da_RFB!$D$3:$I$6388,6,0),"")</f>
        <v>43647</v>
      </c>
      <c r="N1224" s="10" t="str">
        <f>IFERROR(VLOOKUP(B1224,Retorno_da_RFB!$D$3:$I$6388,3,0),"")</f>
        <v>8422.40.90</v>
      </c>
      <c r="O1224" s="10" t="str">
        <f>IFERROR(VLOOKUP(B1224,Retorno_da_RFB!$D$3:$I$6388,4,0),"")</f>
        <v>Máquinas de monoblocos automáticas, para formação, fechamento de abas e carregamento de produtos em cartucho tipo display, com dimensões máximas de 230 x 180 x 100mm e velocidade de produção de até 20displays/min , com controlador lógico programável (CLP), com 2 painéis de operação de interface (IHM), com telas LCD coloridas “touchscreen” de 12 polegadas, com cabeçote de coleta de produtos com câmaras de vácuo compactas e ventosas, com robô de 2 eixos interpolados para abastecimento de produtos pelo topo das caixas, capacidade para trabalhar com formatos em posição plana e em posição de canto, com dispositivos para troca rápida de formato de produto e sistema de identificação de caixas com falta de produtos, com sistema acionado por servomotores e redutores epicicloidais (redutores planetários), alimentação elétrica de 380V e pressão pneumática de 6 bar.</v>
      </c>
      <c r="P1224" s="12" t="str">
        <f>IFERROR(IF(N1224="","",IF(VLOOKUP(LEFT(N1224,10),'Universo_BK-BIT'!$A$5:$E$10005,2,0)="","X",VLOOKUP(LEFT(N1224,10),'Universo_BK-BIT'!$A$5:$E$10005,2,0))),"X")</f>
        <v>BK</v>
      </c>
      <c r="Q1224" s="12">
        <f>IFERROR(IF(P1224="X","",VLOOKUP(LEFT(N1224,10),'Universo_BK-BIT'!$A$5:$E$10005,3,0)),"")</f>
        <v>14</v>
      </c>
      <c r="R1224" s="14" t="str">
        <f t="shared" si="58"/>
        <v/>
      </c>
      <c r="S1224" s="14" t="str">
        <f t="shared" si="59"/>
        <v/>
      </c>
      <c r="T1224" s="14"/>
      <c r="U1224" s="14" t="str">
        <f ca="1">IFERROR(IF(P1224="X",IF(VLOOKUP(B1224,'Oficios_-_pend_criticas'!$C$3:$J$4739,5,0)="","",IF(VLOOKUP(B1224,'Oficios_-_pend_criticas'!$C$3:$J$4739,7,0)="",IF(TODAY()&gt;VLOOKUP(B1224,'Oficios_-_pend_criticas'!$C$3:$J$4739,5,0),"X",""),IF(VLOOKUP(B1224,'Oficios_-_pend_criticas'!$C$3:$J$4739,7,0)&gt;VLOOKUP(B1224,'Oficios_-_pend_criticas'!$C$3:$J$4739,5,0),"X",""))),""),"")</f>
        <v/>
      </c>
      <c r="V1224" s="14" t="str">
        <f ca="1">IFERROR(IF(Q1224=0,IF(VLOOKUP(B1224,'Oficios_-_pend_criticas'!$C$3:$J$4739,5,0)="","",IF(VLOOKUP(B1224,'Oficios_-_pend_criticas'!$C$3:$J$4739,7,0)="",IF(TODAY()&gt;VLOOKUP(B1224,'Oficios_-_pend_criticas'!$C$3:$J$4739,5,0),"X",""),IF(VLOOKUP(B1224,'Oficios_-_pend_criticas'!$C$3:$J$4739,7,0)&gt;VLOOKUP(B1224,'Oficios_-_pend_criticas'!$C$3:$J$4739,5,0),"X",""))),""),"")</f>
        <v/>
      </c>
      <c r="W1224" s="14" t="str">
        <f ca="1">IFERROR(IF(P1224&lt;&gt;"X",IF(Q1224&gt;0,IF(VLOOKUP(B1224,'Oficios_-_pend_criticas'!$C$4:$J$4739,5,0)="","",IF(VLOOKUP(B1224,'Oficios_-_pend_criticas'!$C$4:$J$4739,7,0)="",IF(TODAY()&gt;VLOOKUP(B1224,'Oficios_-_pend_criticas'!$C$4:$J$4739,5,0),"X",""),IF(VLOOKUP(B1224,'Oficios_-_pend_criticas'!$C$4:$J$4739,7,0)&gt;VLOOKUP(B1224,'Oficios_-_pend_criticas'!$C$4:$J$4739,5,0),"X",""))),""),""),"")</f>
        <v/>
      </c>
    </row>
    <row r="1225" spans="1:23" ht="38.25" hidden="1" customHeight="1" x14ac:dyDescent="0.25">
      <c r="A1225" s="9" t="str">
        <f t="shared" si="57"/>
        <v/>
      </c>
      <c r="B1225" s="24" t="s">
        <v>2883</v>
      </c>
      <c r="C1225" s="22" t="e">
        <f>IF(B1225="","",VLOOKUP(B1225,#REF!,6,0))</f>
        <v>#REF!</v>
      </c>
      <c r="D1225" s="20" t="s">
        <v>112</v>
      </c>
      <c r="E1225" s="22" t="s">
        <v>2884</v>
      </c>
      <c r="F1225" s="20" t="s">
        <v>51</v>
      </c>
      <c r="G1225" s="21">
        <v>43622</v>
      </c>
      <c r="H1225" s="14" t="str">
        <f>IFERROR(IF(VLOOKUP(B1225,'Oficios_-_pend_criticas'!$C$4:$D$4739,2,0)="","","X"),"")</f>
        <v/>
      </c>
      <c r="I1225" s="12"/>
      <c r="J1225" s="13"/>
      <c r="K1225" s="10"/>
      <c r="L1225" s="12" t="str">
        <f>IFERROR(VLOOKUP(B1225,Retorno_da_RFB!$D$3:$I$6388,5,0),"")</f>
        <v>096</v>
      </c>
      <c r="M1225" s="13">
        <f>IFERROR(VLOOKUP(B1225,Retorno_da_RFB!$D$3:$I$6388,6,0),"")</f>
        <v>43647</v>
      </c>
      <c r="N1225" s="10" t="str">
        <f>IFERROR(VLOOKUP(B1225,Retorno_da_RFB!$D$3:$I$6388,3,0),"")</f>
        <v>8479.89.99</v>
      </c>
      <c r="O1225" s="10" t="str">
        <f>IFERROR(VLOOKUP(B1225,Retorno_da_RFB!$D$3:$I$6388,4,0),"")</f>
        <v>Combinações de máquinas, automáticas, próprias para recobrimento do projétil de munição tipo cartucho calibre 22, através de processo contínuo de aplicação de cera por banho de imersão, com eliminação de excesso de cera, secagem, com mesa de saída do produto em bandejas plásticas, com capacidade de produção de 70.000peças/hora, com saída do produto em bandejas plásticas de 50peças/cada, composta por: conjunto de alimentação de munição tipo cartuchos .22LR, com recebimento de munição a granel ou enfardados, constituído por: um elevador de taliscas equipado com recipiente coletor e armazenador de cartuchos, e um dispositivo distribuidor de cartuchos, e posicionador em bandejas de alumínio, tipo colmeia (com furos passantes), com capacidade de acondicionar 100peças/bandeja; conjunto de aplicação e secagem de cera, por processo contínuo, constituído por: um reservatório para banho de 610 x 610 x 22mm, por processo de imersão a 125ºC, aquecido por resistências elétricas 2.400W, e aplicação milimetricamente controlada, jato de ar e ventilação, para eliminação de excesso de cera e secagem, acondicionado no interior de uma câmara, equipada com transportador horizontal contínuo, com bandejas de alumínio incorporadas ao transportador; conjunto de descarregamento de bandejas plásticas, com cartuchos, contendo: mecanismo de transferência dos cartuchos, de bandejas de alumínio (contendo 100peças/bandeja), para bandejas plásticas (com capacidade de 50peças/bandeja cada), e transportador de saída; conjunto de alimentação de bandejas plásticas vazias, contendo: elevador de taliscas equipado com acumulador com capacidade nominal de 2.000 bandejas (com dimensões de 74,4 x 41,25 x 24,5mm, e capacidade de 50 peças em cada “colmeia”), dispositivo motovibrador e transportador de entrada; conjunto eletroeletrônico, contendo: painel elétrico e de controle com CLP e painéis do operador com IHM.</v>
      </c>
      <c r="P1225" s="12" t="str">
        <f>IFERROR(IF(N1225="","",IF(VLOOKUP(LEFT(N1225,10),'Universo_BK-BIT'!$A$5:$E$10005,2,0)="","X",VLOOKUP(LEFT(N1225,10),'Universo_BK-BIT'!$A$5:$E$10005,2,0))),"X")</f>
        <v>BK</v>
      </c>
      <c r="Q1225" s="12">
        <f>IFERROR(IF(P1225="X","",VLOOKUP(LEFT(N1225,10),'Universo_BK-BIT'!$A$5:$E$10005,3,0)),"")</f>
        <v>14</v>
      </c>
      <c r="R1225" s="14" t="str">
        <f t="shared" si="58"/>
        <v/>
      </c>
      <c r="S1225" s="14" t="str">
        <f t="shared" si="59"/>
        <v/>
      </c>
      <c r="T1225" s="14"/>
      <c r="U1225" s="14" t="str">
        <f ca="1">IFERROR(IF(P1225="X",IF(VLOOKUP(B1225,'Oficios_-_pend_criticas'!$C$3:$J$4739,5,0)="","",IF(VLOOKUP(B1225,'Oficios_-_pend_criticas'!$C$3:$J$4739,7,0)="",IF(TODAY()&gt;VLOOKUP(B1225,'Oficios_-_pend_criticas'!$C$3:$J$4739,5,0),"X",""),IF(VLOOKUP(B1225,'Oficios_-_pend_criticas'!$C$3:$J$4739,7,0)&gt;VLOOKUP(B1225,'Oficios_-_pend_criticas'!$C$3:$J$4739,5,0),"X",""))),""),"")</f>
        <v/>
      </c>
      <c r="V1225" s="14" t="str">
        <f ca="1">IFERROR(IF(Q1225=0,IF(VLOOKUP(B1225,'Oficios_-_pend_criticas'!$C$3:$J$4739,5,0)="","",IF(VLOOKUP(B1225,'Oficios_-_pend_criticas'!$C$3:$J$4739,7,0)="",IF(TODAY()&gt;VLOOKUP(B1225,'Oficios_-_pend_criticas'!$C$3:$J$4739,5,0),"X",""),IF(VLOOKUP(B1225,'Oficios_-_pend_criticas'!$C$3:$J$4739,7,0)&gt;VLOOKUP(B1225,'Oficios_-_pend_criticas'!$C$3:$J$4739,5,0),"X",""))),""),"")</f>
        <v/>
      </c>
      <c r="W1225" s="14" t="str">
        <f ca="1">IFERROR(IF(P1225&lt;&gt;"X",IF(Q1225&gt;0,IF(VLOOKUP(B1225,'Oficios_-_pend_criticas'!$C$4:$J$4739,5,0)="","",IF(VLOOKUP(B1225,'Oficios_-_pend_criticas'!$C$4:$J$4739,7,0)="",IF(TODAY()&gt;VLOOKUP(B1225,'Oficios_-_pend_criticas'!$C$4:$J$4739,5,0),"X",""),IF(VLOOKUP(B1225,'Oficios_-_pend_criticas'!$C$4:$J$4739,7,0)&gt;VLOOKUP(B1225,'Oficios_-_pend_criticas'!$C$4:$J$4739,5,0),"X",""))),""),""),"")</f>
        <v/>
      </c>
    </row>
    <row r="1226" spans="1:23" ht="38.25" hidden="1" customHeight="1" x14ac:dyDescent="0.25">
      <c r="A1226" s="9" t="str">
        <f t="shared" si="57"/>
        <v/>
      </c>
      <c r="B1226" s="24" t="s">
        <v>2885</v>
      </c>
      <c r="C1226" s="22" t="e">
        <f>IF(B1226="","",VLOOKUP(B1226,#REF!,6,0))</f>
        <v>#REF!</v>
      </c>
      <c r="D1226" s="20" t="s">
        <v>1553</v>
      </c>
      <c r="E1226" s="22" t="s">
        <v>2886</v>
      </c>
      <c r="F1226" s="20" t="s">
        <v>51</v>
      </c>
      <c r="G1226" s="21">
        <v>43622</v>
      </c>
      <c r="H1226" s="14" t="str">
        <f>IFERROR(IF(VLOOKUP(B1226,'Oficios_-_pend_criticas'!$C$4:$D$4739,2,0)="","","X"),"")</f>
        <v/>
      </c>
      <c r="I1226" s="12"/>
      <c r="J1226" s="13"/>
      <c r="K1226" s="10"/>
      <c r="L1226" s="12" t="str">
        <f>IFERROR(VLOOKUP(B1226,Retorno_da_RFB!$D$3:$I$6388,5,0),"")</f>
        <v>096</v>
      </c>
      <c r="M1226" s="13">
        <f>IFERROR(VLOOKUP(B1226,Retorno_da_RFB!$D$3:$I$6388,6,0),"")</f>
        <v>43647</v>
      </c>
      <c r="N1226" s="10" t="str">
        <f>IFERROR(VLOOKUP(B1226,Retorno_da_RFB!$D$3:$I$6388,3,0),"")</f>
        <v>8422.30.21</v>
      </c>
      <c r="O1226" s="10" t="str">
        <f>IFERROR(VLOOKUP(B1226,Retorno_da_RFB!$D$3:$I$6388,4,0),"")</f>
        <v>Máquinas automáticas horizontais para formar, dosar e selar produtos sólidos em bolsas planas (sachês) com selagem em 3 ou 4 lados, partindo de bobina de filmes termos seláveis, capacidade produtiva mecânica máxima igual a 200sachês/minuto (variável em função das características do produto e volume de envase), com sistema de dupla dosagem simultânea, para produção de sachês com dimensões mínimas iguais a 50 x 70mm, dimensões máximas iguais a 70 x 200mm, com impressora de dados variáveis, sistema de retirada do ar de dentro dos sachês, sistema de inspeção visual de código de barras e dados variáveis, sistema duplo de checagem dos pesos dos saches com função sincronização de “feedback” para correção automática da envasadora, pontos de rejeição automática de saches não conformes, estação de descarga dos saches equipada com “pick&amp;place” para contagem das embalagens e transportador de saída, controladas por controle lógico programável (CLP) com interface lógica homem-máquina (IHM).</v>
      </c>
      <c r="P1226" s="12" t="str">
        <f>IFERROR(IF(N1226="","",IF(VLOOKUP(LEFT(N1226,10),'Universo_BK-BIT'!$A$5:$E$10005,2,0)="","X",VLOOKUP(LEFT(N1226,10),'Universo_BK-BIT'!$A$5:$E$10005,2,0))),"X")</f>
        <v>BK</v>
      </c>
      <c r="Q1226" s="12">
        <f>IFERROR(IF(P1226="X","",VLOOKUP(LEFT(N1226,10),'Universo_BK-BIT'!$A$5:$E$10005,3,0)),"")</f>
        <v>14</v>
      </c>
      <c r="R1226" s="14" t="str">
        <f t="shared" si="58"/>
        <v/>
      </c>
      <c r="S1226" s="14" t="str">
        <f t="shared" si="59"/>
        <v/>
      </c>
      <c r="T1226" s="14"/>
      <c r="U1226" s="14" t="str">
        <f ca="1">IFERROR(IF(P1226="X",IF(VLOOKUP(B1226,'Oficios_-_pend_criticas'!$C$3:$J$4739,5,0)="","",IF(VLOOKUP(B1226,'Oficios_-_pend_criticas'!$C$3:$J$4739,7,0)="",IF(TODAY()&gt;VLOOKUP(B1226,'Oficios_-_pend_criticas'!$C$3:$J$4739,5,0),"X",""),IF(VLOOKUP(B1226,'Oficios_-_pend_criticas'!$C$3:$J$4739,7,0)&gt;VLOOKUP(B1226,'Oficios_-_pend_criticas'!$C$3:$J$4739,5,0),"X",""))),""),"")</f>
        <v/>
      </c>
      <c r="V1226" s="14" t="str">
        <f ca="1">IFERROR(IF(Q1226=0,IF(VLOOKUP(B1226,'Oficios_-_pend_criticas'!$C$3:$J$4739,5,0)="","",IF(VLOOKUP(B1226,'Oficios_-_pend_criticas'!$C$3:$J$4739,7,0)="",IF(TODAY()&gt;VLOOKUP(B1226,'Oficios_-_pend_criticas'!$C$3:$J$4739,5,0),"X",""),IF(VLOOKUP(B1226,'Oficios_-_pend_criticas'!$C$3:$J$4739,7,0)&gt;VLOOKUP(B1226,'Oficios_-_pend_criticas'!$C$3:$J$4739,5,0),"X",""))),""),"")</f>
        <v/>
      </c>
      <c r="W1226" s="14" t="str">
        <f ca="1">IFERROR(IF(P1226&lt;&gt;"X",IF(Q1226&gt;0,IF(VLOOKUP(B1226,'Oficios_-_pend_criticas'!$C$4:$J$4739,5,0)="","",IF(VLOOKUP(B1226,'Oficios_-_pend_criticas'!$C$4:$J$4739,7,0)="",IF(TODAY()&gt;VLOOKUP(B1226,'Oficios_-_pend_criticas'!$C$4:$J$4739,5,0),"X",""),IF(VLOOKUP(B1226,'Oficios_-_pend_criticas'!$C$4:$J$4739,7,0)&gt;VLOOKUP(B1226,'Oficios_-_pend_criticas'!$C$4:$J$4739,5,0),"X",""))),""),""),"")</f>
        <v/>
      </c>
    </row>
    <row r="1227" spans="1:23" ht="38.25" hidden="1" customHeight="1" x14ac:dyDescent="0.25">
      <c r="A1227" s="9" t="str">
        <f t="shared" si="57"/>
        <v/>
      </c>
      <c r="B1227" s="24" t="s">
        <v>2887</v>
      </c>
      <c r="C1227" s="22" t="e">
        <f>IF(B1227="","",VLOOKUP(B1227,#REF!,6,0))</f>
        <v>#REF!</v>
      </c>
      <c r="D1227" s="20" t="s">
        <v>2191</v>
      </c>
      <c r="E1227" s="22" t="s">
        <v>2888</v>
      </c>
      <c r="F1227" s="20" t="s">
        <v>51</v>
      </c>
      <c r="G1227" s="21">
        <v>43622</v>
      </c>
      <c r="H1227" s="14" t="str">
        <f>IFERROR(IF(VLOOKUP(B1227,'Oficios_-_pend_criticas'!$C$4:$D$4739,2,0)="","","X"),"")</f>
        <v/>
      </c>
      <c r="I1227" s="12"/>
      <c r="J1227" s="13"/>
      <c r="K1227" s="10"/>
      <c r="L1227" s="12" t="str">
        <f>IFERROR(VLOOKUP(B1227,Retorno_da_RFB!$D$3:$I$6388,5,0),"")</f>
        <v>096</v>
      </c>
      <c r="M1227" s="13">
        <f>IFERROR(VLOOKUP(B1227,Retorno_da_RFB!$D$3:$I$6388,6,0),"")</f>
        <v>43647</v>
      </c>
      <c r="N1227" s="10" t="str">
        <f>IFERROR(VLOOKUP(B1227,Retorno_da_RFB!$D$3:$I$6388,3,0),"")</f>
        <v>8477.90.00</v>
      </c>
      <c r="O1227" s="10" t="str">
        <f>IFERROR(VLOOKUP(B1227,Retorno_da_RFB!$D$3:$I$6388,4,0),"")</f>
        <v>Cilindros plastificadores com diâmetros internos que variam entre 25 e 200mm e diâmetros externos de 100 até 600mm sendo de comprimentos variados desde 800 até 7.000mm aplicados em máquinas para processamento de plásticos.</v>
      </c>
      <c r="P1227" s="12" t="str">
        <f>IFERROR(IF(N1227="","",IF(VLOOKUP(LEFT(N1227,10),'Universo_BK-BIT'!$A$5:$E$10005,2,0)="","X",VLOOKUP(LEFT(N1227,10),'Universo_BK-BIT'!$A$5:$E$10005,2,0))),"X")</f>
        <v>BK</v>
      </c>
      <c r="Q1227" s="12">
        <f>IFERROR(IF(P1227="X","",VLOOKUP(LEFT(N1227,10),'Universo_BK-BIT'!$A$5:$E$10005,3,0)),"")</f>
        <v>14</v>
      </c>
      <c r="R1227" s="14" t="str">
        <f t="shared" si="58"/>
        <v/>
      </c>
      <c r="S1227" s="14" t="str">
        <f t="shared" si="59"/>
        <v/>
      </c>
      <c r="T1227" s="14"/>
      <c r="U1227" s="14" t="str">
        <f ca="1">IFERROR(IF(P1227="X",IF(VLOOKUP(B1227,'Oficios_-_pend_criticas'!$C$3:$J$4739,5,0)="","",IF(VLOOKUP(B1227,'Oficios_-_pend_criticas'!$C$3:$J$4739,7,0)="",IF(TODAY()&gt;VLOOKUP(B1227,'Oficios_-_pend_criticas'!$C$3:$J$4739,5,0),"X",""),IF(VLOOKUP(B1227,'Oficios_-_pend_criticas'!$C$3:$J$4739,7,0)&gt;VLOOKUP(B1227,'Oficios_-_pend_criticas'!$C$3:$J$4739,5,0),"X",""))),""),"")</f>
        <v/>
      </c>
      <c r="V1227" s="14" t="str">
        <f ca="1">IFERROR(IF(Q1227=0,IF(VLOOKUP(B1227,'Oficios_-_pend_criticas'!$C$3:$J$4739,5,0)="","",IF(VLOOKUP(B1227,'Oficios_-_pend_criticas'!$C$3:$J$4739,7,0)="",IF(TODAY()&gt;VLOOKUP(B1227,'Oficios_-_pend_criticas'!$C$3:$J$4739,5,0),"X",""),IF(VLOOKUP(B1227,'Oficios_-_pend_criticas'!$C$3:$J$4739,7,0)&gt;VLOOKUP(B1227,'Oficios_-_pend_criticas'!$C$3:$J$4739,5,0),"X",""))),""),"")</f>
        <v/>
      </c>
      <c r="W1227" s="14" t="str">
        <f ca="1">IFERROR(IF(P1227&lt;&gt;"X",IF(Q1227&gt;0,IF(VLOOKUP(B1227,'Oficios_-_pend_criticas'!$C$4:$J$4739,5,0)="","",IF(VLOOKUP(B1227,'Oficios_-_pend_criticas'!$C$4:$J$4739,7,0)="",IF(TODAY()&gt;VLOOKUP(B1227,'Oficios_-_pend_criticas'!$C$4:$J$4739,5,0),"X",""),IF(VLOOKUP(B1227,'Oficios_-_pend_criticas'!$C$4:$J$4739,7,0)&gt;VLOOKUP(B1227,'Oficios_-_pend_criticas'!$C$4:$J$4739,5,0),"X",""))),""),""),"")</f>
        <v/>
      </c>
    </row>
    <row r="1228" spans="1:23" ht="38.25" hidden="1" customHeight="1" x14ac:dyDescent="0.25">
      <c r="A1228" s="9" t="str">
        <f t="shared" si="57"/>
        <v/>
      </c>
      <c r="B1228" s="24" t="s">
        <v>2889</v>
      </c>
      <c r="C1228" s="22" t="e">
        <f>IF(B1228="","",VLOOKUP(B1228,#REF!,6,0))</f>
        <v>#REF!</v>
      </c>
      <c r="D1228" s="20" t="s">
        <v>430</v>
      </c>
      <c r="E1228" s="22" t="s">
        <v>2890</v>
      </c>
      <c r="F1228" s="20" t="s">
        <v>51</v>
      </c>
      <c r="G1228" s="21">
        <v>43622</v>
      </c>
      <c r="H1228" s="14" t="str">
        <f>IFERROR(IF(VLOOKUP(B1228,'Oficios_-_pend_criticas'!$C$4:$D$4739,2,0)="","","X"),"")</f>
        <v/>
      </c>
      <c r="I1228" s="12"/>
      <c r="J1228" s="13"/>
      <c r="K1228" s="10"/>
      <c r="L1228" s="12" t="str">
        <f>IFERROR(VLOOKUP(B1228,Retorno_da_RFB!$D$3:$I$6388,5,0),"")</f>
        <v>096</v>
      </c>
      <c r="M1228" s="13">
        <f>IFERROR(VLOOKUP(B1228,Retorno_da_RFB!$D$3:$I$6388,6,0),"")</f>
        <v>43647</v>
      </c>
      <c r="N1228" s="10" t="str">
        <f>IFERROR(VLOOKUP(B1228,Retorno_da_RFB!$D$3:$I$6388,3,0),"")</f>
        <v>8477.20.10</v>
      </c>
      <c r="O1228" s="10" t="str">
        <f>IFERROR(VLOOKUP(B1228,Retorno_da_RFB!$D$3:$I$6388,4,0),"")</f>
        <v>Máquinas extrusoras/recuperadoras para materiais termoplásticos, com sistemas de extrusão de dois estágios, dotadas de triturador, soprador, tanque de armazenamento e dispositivo de resfriamento e corte de grãos, diâmetro máximo da rosca igual ou inferior a 190mm, capacidade de produção igual ou inferior a 400kg/h.</v>
      </c>
      <c r="P1228" s="12" t="str">
        <f>IFERROR(IF(N1228="","",IF(VLOOKUP(LEFT(N1228,10),'Universo_BK-BIT'!$A$5:$E$10005,2,0)="","X",VLOOKUP(LEFT(N1228,10),'Universo_BK-BIT'!$A$5:$E$10005,2,0))),"X")</f>
        <v>BK</v>
      </c>
      <c r="Q1228" s="12">
        <f>IFERROR(IF(P1228="X","",VLOOKUP(LEFT(N1228,10),'Universo_BK-BIT'!$A$5:$E$10005,3,0)),"")</f>
        <v>14</v>
      </c>
      <c r="R1228" s="14" t="str">
        <f t="shared" si="58"/>
        <v/>
      </c>
      <c r="S1228" s="14" t="str">
        <f t="shared" si="59"/>
        <v/>
      </c>
      <c r="T1228" s="14"/>
      <c r="U1228" s="14" t="str">
        <f ca="1">IFERROR(IF(P1228="X",IF(VLOOKUP(B1228,'Oficios_-_pend_criticas'!$C$3:$J$4739,5,0)="","",IF(VLOOKUP(B1228,'Oficios_-_pend_criticas'!$C$3:$J$4739,7,0)="",IF(TODAY()&gt;VLOOKUP(B1228,'Oficios_-_pend_criticas'!$C$3:$J$4739,5,0),"X",""),IF(VLOOKUP(B1228,'Oficios_-_pend_criticas'!$C$3:$J$4739,7,0)&gt;VLOOKUP(B1228,'Oficios_-_pend_criticas'!$C$3:$J$4739,5,0),"X",""))),""),"")</f>
        <v/>
      </c>
      <c r="V1228" s="14" t="str">
        <f ca="1">IFERROR(IF(Q1228=0,IF(VLOOKUP(B1228,'Oficios_-_pend_criticas'!$C$3:$J$4739,5,0)="","",IF(VLOOKUP(B1228,'Oficios_-_pend_criticas'!$C$3:$J$4739,7,0)="",IF(TODAY()&gt;VLOOKUP(B1228,'Oficios_-_pend_criticas'!$C$3:$J$4739,5,0),"X",""),IF(VLOOKUP(B1228,'Oficios_-_pend_criticas'!$C$3:$J$4739,7,0)&gt;VLOOKUP(B1228,'Oficios_-_pend_criticas'!$C$3:$J$4739,5,0),"X",""))),""),"")</f>
        <v/>
      </c>
      <c r="W1228" s="14" t="str">
        <f ca="1">IFERROR(IF(P1228&lt;&gt;"X",IF(Q1228&gt;0,IF(VLOOKUP(B1228,'Oficios_-_pend_criticas'!$C$4:$J$4739,5,0)="","",IF(VLOOKUP(B1228,'Oficios_-_pend_criticas'!$C$4:$J$4739,7,0)="",IF(TODAY()&gt;VLOOKUP(B1228,'Oficios_-_pend_criticas'!$C$4:$J$4739,5,0),"X",""),IF(VLOOKUP(B1228,'Oficios_-_pend_criticas'!$C$4:$J$4739,7,0)&gt;VLOOKUP(B1228,'Oficios_-_pend_criticas'!$C$4:$J$4739,5,0),"X",""))),""),""),"")</f>
        <v/>
      </c>
    </row>
    <row r="1229" spans="1:23" ht="38.25" hidden="1" customHeight="1" x14ac:dyDescent="0.25">
      <c r="A1229" s="9" t="str">
        <f t="shared" si="57"/>
        <v/>
      </c>
      <c r="B1229" s="24" t="s">
        <v>2891</v>
      </c>
      <c r="C1229" s="22" t="e">
        <f>IF(B1229="","",VLOOKUP(B1229,#REF!,6,0))</f>
        <v>#REF!</v>
      </c>
      <c r="D1229" s="20" t="s">
        <v>315</v>
      </c>
      <c r="E1229" s="22" t="s">
        <v>2892</v>
      </c>
      <c r="F1229" s="20" t="s">
        <v>51</v>
      </c>
      <c r="G1229" s="21">
        <v>43622</v>
      </c>
      <c r="H1229" s="14" t="str">
        <f>IFERROR(IF(VLOOKUP(B1229,'Oficios_-_pend_criticas'!$C$4:$D$4739,2,0)="","","X"),"")</f>
        <v/>
      </c>
      <c r="I1229" s="12"/>
      <c r="J1229" s="13"/>
      <c r="K1229" s="10"/>
      <c r="L1229" s="12" t="str">
        <f>IFERROR(VLOOKUP(B1229,Retorno_da_RFB!$D$3:$I$6388,5,0),"")</f>
        <v>096</v>
      </c>
      <c r="M1229" s="13">
        <f>IFERROR(VLOOKUP(B1229,Retorno_da_RFB!$D$3:$I$6388,6,0),"")</f>
        <v>43647</v>
      </c>
      <c r="N1229" s="10" t="str">
        <f>IFERROR(VLOOKUP(B1229,Retorno_da_RFB!$D$3:$I$6388,3,0),"")</f>
        <v>8603.10.00</v>
      </c>
      <c r="O1229" s="10" t="str">
        <f>IFERROR(VLOOKUP(B1229,Retorno_da_RFB!$D$3:$I$6388,4,0),"")</f>
        <v>Trens monotrilhos totalmente automatizados pela operação DTO (operado sem motorista) compostos de 4 módulos interligados por meio de passarela com capacidade de isolamento térmico e acústico para fixação de cada veículo, possuem sistemas de gerenciamentos de controle de trem (TCMS), o trem pode realizar a operação sem motorista, considerando no modelo de operação normal, o trem pode automaticamente executar, parar, abrir e fechar a porta, gerenciar HVAC, entre outros, pode também suportar várias cargas dinâmicas e estáticas e várias vibrações, também absorção de choques e prevenção de incêndios para garantir a segurança dos passageiros, o corpo do carro é feito de liga de alumínio com perfil oco, perfil aberto e estrutura de viga de placa, o equipamento de bordo inclui principalmente sistema de detecção e supressão de incêndio, “ecrã” de mapa dinâmico, gravador de dados, sensor de fumo, sistema de iluminação, câmara de monitorização, bateria entre outros, o “bogie”, o sistema de freios e a bateria são críticos, possui também cabine de motorista com uma participação dos módulos finais, para permitir a operação manual em uso de falha, sendo  que os dois módulos terminais têm um comprimento aproximado de 14.500m cada módulo intermediário e tem aproximadamente 12.000m de comprimento e aproximadamente 3.200mm de largura, com capacidade máxima de aproximadamente de 150 passageiros por módulo e uma taxa de ocupação média de 6 passageiros/m2, duas portas de acesso divididas por lado, sendo que o trem é movido por 2 “bogies” por módulo, cada “bogie” é composto por 1 motor magnético permanente nas rodas com uma potência máxima de 180kW, um binário máximo de 1.500Nm e um consumo de energia de 1,3Kwh por quilometro por módulo, operando em linha de tensão nominal de 1.500VDC, que é amplamente utilizada em barramentos elétricos com suas diversas vantagens de tamanho pequeno, peso leve, baixo ruído e alta confiabilidade, também o trem possui sistema de frenagem elétrica e frenagem mecânica, em qualquer condição de carga, do vazio à capacidade máxima e em qualquer velocidade, a desaceleração do trem é de 1,1m/s2, e a taxa de frenagem de emergência é de 1,5m/s2, a aceleração média de tração é de aproximadamente 1,1m/s2 e a velocidade máxima de operação é de 80km/h, possui bateria on-board com a tensão de saída entre 450 e 777V, sendo maduro, confiável, ambiental, sem memória e longa vida útil, sua utilização de bordo é principalmente quando o trem opera uma falha súbita na linha, é opcional entrar no modo de tração de emergência para conduzir o veículo de volta ao depósito para manutenção, sendo neste modo, a energia da bateria on-board usada para realizar a operação do trem e também no caso do veículo precisar ser conduzido até a linha no depósito, o depósito não é projetado com um trilho condutor, desta forma é necessário usar a bateria a bordo do trem, considerando o alcance de cruzeiro de até 5 km, bem como durante a revisão do veículo se pode evitar a necessidade de tração adicional, economizando recursos humanos e materiais, a bateria desenvolvida conforme o padrão IEEE 1625-2004, sendo que o armazenamento de energia pode suportar o motor até a potência de saída de até 1MW.</v>
      </c>
      <c r="P1229" s="12" t="str">
        <f>IFERROR(IF(N1229="","",IF(VLOOKUP(LEFT(N1229,10),'Universo_BK-BIT'!$A$5:$E$10005,2,0)="","X",VLOOKUP(LEFT(N1229,10),'Universo_BK-BIT'!$A$5:$E$10005,2,0))),"X")</f>
        <v>BK</v>
      </c>
      <c r="Q1229" s="12">
        <f>IFERROR(IF(P1229="X","",VLOOKUP(LEFT(N1229,10),'Universo_BK-BIT'!$A$5:$E$10005,3,0)),"")</f>
        <v>14</v>
      </c>
      <c r="R1229" s="14" t="str">
        <f t="shared" si="58"/>
        <v/>
      </c>
      <c r="S1229" s="14" t="str">
        <f t="shared" si="59"/>
        <v/>
      </c>
      <c r="T1229" s="14"/>
      <c r="U1229" s="14" t="str">
        <f ca="1">IFERROR(IF(P1229="X",IF(VLOOKUP(B1229,'Oficios_-_pend_criticas'!$C$3:$J$4739,5,0)="","",IF(VLOOKUP(B1229,'Oficios_-_pend_criticas'!$C$3:$J$4739,7,0)="",IF(TODAY()&gt;VLOOKUP(B1229,'Oficios_-_pend_criticas'!$C$3:$J$4739,5,0),"X",""),IF(VLOOKUP(B1229,'Oficios_-_pend_criticas'!$C$3:$J$4739,7,0)&gt;VLOOKUP(B1229,'Oficios_-_pend_criticas'!$C$3:$J$4739,5,0),"X",""))),""),"")</f>
        <v/>
      </c>
      <c r="V1229" s="14" t="str">
        <f ca="1">IFERROR(IF(Q1229=0,IF(VLOOKUP(B1229,'Oficios_-_pend_criticas'!$C$3:$J$4739,5,0)="","",IF(VLOOKUP(B1229,'Oficios_-_pend_criticas'!$C$3:$J$4739,7,0)="",IF(TODAY()&gt;VLOOKUP(B1229,'Oficios_-_pend_criticas'!$C$3:$J$4739,5,0),"X",""),IF(VLOOKUP(B1229,'Oficios_-_pend_criticas'!$C$3:$J$4739,7,0)&gt;VLOOKUP(B1229,'Oficios_-_pend_criticas'!$C$3:$J$4739,5,0),"X",""))),""),"")</f>
        <v/>
      </c>
      <c r="W1229" s="14" t="str">
        <f ca="1">IFERROR(IF(P1229&lt;&gt;"X",IF(Q1229&gt;0,IF(VLOOKUP(B1229,'Oficios_-_pend_criticas'!$C$4:$J$4739,5,0)="","",IF(VLOOKUP(B1229,'Oficios_-_pend_criticas'!$C$4:$J$4739,7,0)="",IF(TODAY()&gt;VLOOKUP(B1229,'Oficios_-_pend_criticas'!$C$4:$J$4739,5,0),"X",""),IF(VLOOKUP(B1229,'Oficios_-_pend_criticas'!$C$4:$J$4739,7,0)&gt;VLOOKUP(B1229,'Oficios_-_pend_criticas'!$C$4:$J$4739,5,0),"X",""))),""),""),"")</f>
        <v/>
      </c>
    </row>
    <row r="1230" spans="1:23" ht="38.25" hidden="1" customHeight="1" x14ac:dyDescent="0.25">
      <c r="A1230" s="9" t="str">
        <f t="shared" si="57"/>
        <v/>
      </c>
      <c r="B1230" s="24" t="s">
        <v>2894</v>
      </c>
      <c r="C1230" s="22" t="e">
        <f>IF(B1230="","",VLOOKUP(B1230,#REF!,6,0))</f>
        <v>#REF!</v>
      </c>
      <c r="D1230" s="20" t="s">
        <v>386</v>
      </c>
      <c r="E1230" s="22" t="s">
        <v>2895</v>
      </c>
      <c r="F1230" s="20" t="s">
        <v>51</v>
      </c>
      <c r="G1230" s="21">
        <v>43622</v>
      </c>
      <c r="H1230" s="14" t="str">
        <f>IFERROR(IF(VLOOKUP(B1230,'Oficios_-_pend_criticas'!$C$4:$D$4739,2,0)="","","X"),"")</f>
        <v/>
      </c>
      <c r="I1230" s="12"/>
      <c r="J1230" s="13"/>
      <c r="K1230" s="10"/>
      <c r="L1230" s="12" t="str">
        <f>IFERROR(VLOOKUP(B1230,Retorno_da_RFB!$D$3:$I$6388,5,0),"")</f>
        <v>096</v>
      </c>
      <c r="M1230" s="13">
        <f>IFERROR(VLOOKUP(B1230,Retorno_da_RFB!$D$3:$I$6388,6,0),"")</f>
        <v>43647</v>
      </c>
      <c r="N1230" s="10" t="str">
        <f>IFERROR(VLOOKUP(B1230,Retorno_da_RFB!$D$3:$I$6388,3,0),"")</f>
        <v>8477.10.11</v>
      </c>
      <c r="O1230" s="10" t="str">
        <f>IFERROR(VLOOKUP(B1230,Retorno_da_RFB!$D$3:$I$6388,4,0),"")</f>
        <v>Máquinas injetoras horizontais elétricas, monocolores, para moldar materiais termoplásticos de parede fina com espessura de 0,2mm, precisão de 0,01mm na injeção e 0,01mm/s na rotação da rosca por meio de injeção de polipropileno (PP) acionadas por 4 servomotores de movimentos simultâneos, sistema de injeção por compressão, sem uso de qualquer tipo de óleo nocivo ao meio ambiente, dotada de sistema "cross-loop" na unidade injetora, dimensão da placa molde de 1.150 x 1.150mm, força de fechamento de 3.800kN, distância entre colunas (barras de fixação) de 770 x 770mm, diâmetro da rosca de 65mm, razão L/D 23, velocidade de injeção de 300mm/s, capacidade de injeção de 905g/s.</v>
      </c>
      <c r="P1230" s="12" t="str">
        <f>IFERROR(IF(N1230="","",IF(VLOOKUP(LEFT(N1230,10),'Universo_BK-BIT'!$A$5:$E$10005,2,0)="","X",VLOOKUP(LEFT(N1230,10),'Universo_BK-BIT'!$A$5:$E$10005,2,0))),"X")</f>
        <v>BK</v>
      </c>
      <c r="Q1230" s="12">
        <f>IFERROR(IF(P1230="X","",VLOOKUP(LEFT(N1230,10),'Universo_BK-BIT'!$A$5:$E$10005,3,0)),"")</f>
        <v>14</v>
      </c>
      <c r="R1230" s="14" t="str">
        <f t="shared" si="58"/>
        <v/>
      </c>
      <c r="S1230" s="14" t="str">
        <f t="shared" si="59"/>
        <v/>
      </c>
      <c r="T1230" s="14"/>
      <c r="U1230" s="14" t="str">
        <f ca="1">IFERROR(IF(P1230="X",IF(VLOOKUP(B1230,'Oficios_-_pend_criticas'!$C$3:$J$4739,5,0)="","",IF(VLOOKUP(B1230,'Oficios_-_pend_criticas'!$C$3:$J$4739,7,0)="",IF(TODAY()&gt;VLOOKUP(B1230,'Oficios_-_pend_criticas'!$C$3:$J$4739,5,0),"X",""),IF(VLOOKUP(B1230,'Oficios_-_pend_criticas'!$C$3:$J$4739,7,0)&gt;VLOOKUP(B1230,'Oficios_-_pend_criticas'!$C$3:$J$4739,5,0),"X",""))),""),"")</f>
        <v/>
      </c>
      <c r="V1230" s="14" t="str">
        <f ca="1">IFERROR(IF(Q1230=0,IF(VLOOKUP(B1230,'Oficios_-_pend_criticas'!$C$3:$J$4739,5,0)="","",IF(VLOOKUP(B1230,'Oficios_-_pend_criticas'!$C$3:$J$4739,7,0)="",IF(TODAY()&gt;VLOOKUP(B1230,'Oficios_-_pend_criticas'!$C$3:$J$4739,5,0),"X",""),IF(VLOOKUP(B1230,'Oficios_-_pend_criticas'!$C$3:$J$4739,7,0)&gt;VLOOKUP(B1230,'Oficios_-_pend_criticas'!$C$3:$J$4739,5,0),"X",""))),""),"")</f>
        <v/>
      </c>
      <c r="W1230" s="14" t="str">
        <f ca="1">IFERROR(IF(P1230&lt;&gt;"X",IF(Q1230&gt;0,IF(VLOOKUP(B1230,'Oficios_-_pend_criticas'!$C$4:$J$4739,5,0)="","",IF(VLOOKUP(B1230,'Oficios_-_pend_criticas'!$C$4:$J$4739,7,0)="",IF(TODAY()&gt;VLOOKUP(B1230,'Oficios_-_pend_criticas'!$C$4:$J$4739,5,0),"X",""),IF(VLOOKUP(B1230,'Oficios_-_pend_criticas'!$C$4:$J$4739,7,0)&gt;VLOOKUP(B1230,'Oficios_-_pend_criticas'!$C$4:$J$4739,5,0),"X",""))),""),""),"")</f>
        <v/>
      </c>
    </row>
    <row r="1231" spans="1:23" ht="38.25" hidden="1" customHeight="1" x14ac:dyDescent="0.25">
      <c r="A1231" s="9" t="str">
        <f t="shared" si="57"/>
        <v/>
      </c>
      <c r="B1231" s="24" t="s">
        <v>2896</v>
      </c>
      <c r="C1231" s="22" t="e">
        <f>IF(B1231="","",VLOOKUP(B1231,#REF!,6,0))</f>
        <v>#REF!</v>
      </c>
      <c r="D1231" s="20" t="s">
        <v>151</v>
      </c>
      <c r="E1231" s="22" t="s">
        <v>2897</v>
      </c>
      <c r="F1231" s="20" t="s">
        <v>51</v>
      </c>
      <c r="G1231" s="21">
        <v>43622</v>
      </c>
      <c r="H1231" s="14" t="str">
        <f>IFERROR(IF(VLOOKUP(B1231,'Oficios_-_pend_criticas'!$C$4:$D$4739,2,0)="","","X"),"")</f>
        <v/>
      </c>
      <c r="I1231" s="12"/>
      <c r="J1231" s="13"/>
      <c r="K1231" s="10"/>
      <c r="L1231" s="12" t="str">
        <f>IFERROR(VLOOKUP(B1231,Retorno_da_RFB!$D$3:$I$6388,5,0),"")</f>
        <v>096</v>
      </c>
      <c r="M1231" s="13">
        <f>IFERROR(VLOOKUP(B1231,Retorno_da_RFB!$D$3:$I$6388,6,0),"")</f>
        <v>43647</v>
      </c>
      <c r="N1231" s="10" t="str">
        <f>IFERROR(VLOOKUP(B1231,Retorno_da_RFB!$D$3:$I$6388,3,0),"")</f>
        <v>8443.19.90</v>
      </c>
      <c r="O1231" s="10" t="str">
        <f>IFERROR(VLOOKUP(B1231,Retorno_da_RFB!$D$3:$I$6388,4,0),"")</f>
        <v>Máquinas de impressão rotativas flexográficas de bobina a bobina, com sistemas de ajustes de impressão com um único comando “load and lock”, com secagem híbrida através de ar quente e/ou UV frio e/ou UV LED e/ou infravermelho, capazes de operar com processos complementares de impressão e acabamentos como serigrafia rotativa, estampagem a frio e/ou a quente, laminação em linha, corte rotativo múltiplo, com largura máxima de bobina igual ou superior a 250mm e velocidade máxima igual ou superior a 230m/min.</v>
      </c>
      <c r="P1231" s="12" t="str">
        <f>IFERROR(IF(N1231="","",IF(VLOOKUP(LEFT(N1231,10),'Universo_BK-BIT'!$A$5:$E$10005,2,0)="","X",VLOOKUP(LEFT(N1231,10),'Universo_BK-BIT'!$A$5:$E$10005,2,0))),"X")</f>
        <v>BK</v>
      </c>
      <c r="Q1231" s="12">
        <f>IFERROR(IF(P1231="X","",VLOOKUP(LEFT(N1231,10),'Universo_BK-BIT'!$A$5:$E$10005,3,0)),"")</f>
        <v>14</v>
      </c>
      <c r="R1231" s="14" t="str">
        <f t="shared" si="58"/>
        <v/>
      </c>
      <c r="S1231" s="14" t="str">
        <f t="shared" si="59"/>
        <v/>
      </c>
      <c r="T1231" s="14"/>
      <c r="U1231" s="14" t="str">
        <f ca="1">IFERROR(IF(P1231="X",IF(VLOOKUP(B1231,'Oficios_-_pend_criticas'!$C$3:$J$4739,5,0)="","",IF(VLOOKUP(B1231,'Oficios_-_pend_criticas'!$C$3:$J$4739,7,0)="",IF(TODAY()&gt;VLOOKUP(B1231,'Oficios_-_pend_criticas'!$C$3:$J$4739,5,0),"X",""),IF(VLOOKUP(B1231,'Oficios_-_pend_criticas'!$C$3:$J$4739,7,0)&gt;VLOOKUP(B1231,'Oficios_-_pend_criticas'!$C$3:$J$4739,5,0),"X",""))),""),"")</f>
        <v/>
      </c>
      <c r="V1231" s="14" t="str">
        <f ca="1">IFERROR(IF(Q1231=0,IF(VLOOKUP(B1231,'Oficios_-_pend_criticas'!$C$3:$J$4739,5,0)="","",IF(VLOOKUP(B1231,'Oficios_-_pend_criticas'!$C$3:$J$4739,7,0)="",IF(TODAY()&gt;VLOOKUP(B1231,'Oficios_-_pend_criticas'!$C$3:$J$4739,5,0),"X",""),IF(VLOOKUP(B1231,'Oficios_-_pend_criticas'!$C$3:$J$4739,7,0)&gt;VLOOKUP(B1231,'Oficios_-_pend_criticas'!$C$3:$J$4739,5,0),"X",""))),""),"")</f>
        <v/>
      </c>
      <c r="W1231" s="14" t="str">
        <f ca="1">IFERROR(IF(P1231&lt;&gt;"X",IF(Q1231&gt;0,IF(VLOOKUP(B1231,'Oficios_-_pend_criticas'!$C$4:$J$4739,5,0)="","",IF(VLOOKUP(B1231,'Oficios_-_pend_criticas'!$C$4:$J$4739,7,0)="",IF(TODAY()&gt;VLOOKUP(B1231,'Oficios_-_pend_criticas'!$C$4:$J$4739,5,0),"X",""),IF(VLOOKUP(B1231,'Oficios_-_pend_criticas'!$C$4:$J$4739,7,0)&gt;VLOOKUP(B1231,'Oficios_-_pend_criticas'!$C$4:$J$4739,5,0),"X",""))),""),""),"")</f>
        <v/>
      </c>
    </row>
    <row r="1232" spans="1:23" ht="38.25" hidden="1" customHeight="1" x14ac:dyDescent="0.25">
      <c r="A1232" s="9" t="str">
        <f t="shared" si="57"/>
        <v/>
      </c>
      <c r="B1232" s="24" t="s">
        <v>2898</v>
      </c>
      <c r="C1232" s="22" t="e">
        <f>IF(B1232="","",VLOOKUP(B1232,#REF!,6,0))</f>
        <v>#REF!</v>
      </c>
      <c r="D1232" s="20" t="s">
        <v>2899</v>
      </c>
      <c r="E1232" s="22" t="s">
        <v>2900</v>
      </c>
      <c r="F1232" s="20" t="s">
        <v>51</v>
      </c>
      <c r="G1232" s="21">
        <v>43622</v>
      </c>
      <c r="H1232" s="14" t="str">
        <f>IFERROR(IF(VLOOKUP(B1232,'Oficios_-_pend_criticas'!$C$4:$D$4739,2,0)="","","X"),"")</f>
        <v/>
      </c>
      <c r="I1232" s="12"/>
      <c r="J1232" s="13"/>
      <c r="K1232" s="10"/>
      <c r="L1232" s="12" t="str">
        <f>IFERROR(VLOOKUP(B1232,Retorno_da_RFB!$D$3:$I$6388,5,0),"")</f>
        <v>096</v>
      </c>
      <c r="M1232" s="13">
        <f>IFERROR(VLOOKUP(B1232,Retorno_da_RFB!$D$3:$I$6388,6,0),"")</f>
        <v>43647</v>
      </c>
      <c r="N1232" s="10" t="str">
        <f>IFERROR(VLOOKUP(B1232,Retorno_da_RFB!$D$3:$I$6388,3,0),"")</f>
        <v>8433.60.10</v>
      </c>
      <c r="O1232" s="10" t="str">
        <f>IFERROR(VLOOKUP(B1232,Retorno_da_RFB!$D$3:$I$6388,4,0),"")</f>
        <v>Máquinas para seleção eletrônica de frutas por tamanho, cor e peso, com velocidade de até 15frutos/s/linha, por meio de câmeras digitais a cores em HD de 2 ou mais pixels com sistema ótico superior, pesagem com auto-tara individual e contínua dos portadores de frutos com 300leituras/fruto e resolução de 0,1g, dotadas de até 10 linhas, cada uma com 2 células de carga, descarga com até 50 saídas com classificação e pesos de frutos pré-estabelecidos por tipo de embalagem, estação de controle integrada com tela sensível ao toque.</v>
      </c>
      <c r="P1232" s="12" t="str">
        <f>IFERROR(IF(N1232="","",IF(VLOOKUP(LEFT(N1232,10),'Universo_BK-BIT'!$A$5:$E$10005,2,0)="","X",VLOOKUP(LEFT(N1232,10),'Universo_BK-BIT'!$A$5:$E$10005,2,0))),"X")</f>
        <v>BK</v>
      </c>
      <c r="Q1232" s="12">
        <f>IFERROR(IF(P1232="X","",VLOOKUP(LEFT(N1232,10),'Universo_BK-BIT'!$A$5:$E$10005,3,0)),"")</f>
        <v>14</v>
      </c>
      <c r="R1232" s="14" t="str">
        <f t="shared" si="58"/>
        <v/>
      </c>
      <c r="S1232" s="14" t="str">
        <f t="shared" si="59"/>
        <v/>
      </c>
      <c r="T1232" s="14"/>
      <c r="U1232" s="14" t="str">
        <f ca="1">IFERROR(IF(P1232="X",IF(VLOOKUP(B1232,'Oficios_-_pend_criticas'!$C$3:$J$4739,5,0)="","",IF(VLOOKUP(B1232,'Oficios_-_pend_criticas'!$C$3:$J$4739,7,0)="",IF(TODAY()&gt;VLOOKUP(B1232,'Oficios_-_pend_criticas'!$C$3:$J$4739,5,0),"X",""),IF(VLOOKUP(B1232,'Oficios_-_pend_criticas'!$C$3:$J$4739,7,0)&gt;VLOOKUP(B1232,'Oficios_-_pend_criticas'!$C$3:$J$4739,5,0),"X",""))),""),"")</f>
        <v/>
      </c>
      <c r="V1232" s="14" t="str">
        <f ca="1">IFERROR(IF(Q1232=0,IF(VLOOKUP(B1232,'Oficios_-_pend_criticas'!$C$3:$J$4739,5,0)="","",IF(VLOOKUP(B1232,'Oficios_-_pend_criticas'!$C$3:$J$4739,7,0)="",IF(TODAY()&gt;VLOOKUP(B1232,'Oficios_-_pend_criticas'!$C$3:$J$4739,5,0),"X",""),IF(VLOOKUP(B1232,'Oficios_-_pend_criticas'!$C$3:$J$4739,7,0)&gt;VLOOKUP(B1232,'Oficios_-_pend_criticas'!$C$3:$J$4739,5,0),"X",""))),""),"")</f>
        <v/>
      </c>
      <c r="W1232" s="14" t="str">
        <f ca="1">IFERROR(IF(P1232&lt;&gt;"X",IF(Q1232&gt;0,IF(VLOOKUP(B1232,'Oficios_-_pend_criticas'!$C$4:$J$4739,5,0)="","",IF(VLOOKUP(B1232,'Oficios_-_pend_criticas'!$C$4:$J$4739,7,0)="",IF(TODAY()&gt;VLOOKUP(B1232,'Oficios_-_pend_criticas'!$C$4:$J$4739,5,0),"X",""),IF(VLOOKUP(B1232,'Oficios_-_pend_criticas'!$C$4:$J$4739,7,0)&gt;VLOOKUP(B1232,'Oficios_-_pend_criticas'!$C$4:$J$4739,5,0),"X",""))),""),""),"")</f>
        <v/>
      </c>
    </row>
    <row r="1233" spans="1:23" ht="38.25" hidden="1" customHeight="1" x14ac:dyDescent="0.25">
      <c r="A1233" s="9" t="str">
        <f t="shared" si="57"/>
        <v/>
      </c>
      <c r="B1233" s="24" t="s">
        <v>2901</v>
      </c>
      <c r="C1233" s="22" t="e">
        <f>IF(B1233="","",VLOOKUP(B1233,#REF!,6,0))</f>
        <v>#REF!</v>
      </c>
      <c r="D1233" s="20" t="s">
        <v>2902</v>
      </c>
      <c r="E1233" s="22" t="s">
        <v>2903</v>
      </c>
      <c r="F1233" s="20" t="s">
        <v>51</v>
      </c>
      <c r="G1233" s="21">
        <v>43622</v>
      </c>
      <c r="H1233" s="14" t="str">
        <f>IFERROR(IF(VLOOKUP(B1233,'Oficios_-_pend_criticas'!$C$4:$D$4739,2,0)="","","X"),"")</f>
        <v/>
      </c>
      <c r="I1233" s="12"/>
      <c r="J1233" s="13"/>
      <c r="K1233" s="10"/>
      <c r="L1233" s="12" t="str">
        <f>IFERROR(VLOOKUP(B1233,Retorno_da_RFB!$D$3:$I$6388,5,0),"")</f>
        <v>096</v>
      </c>
      <c r="M1233" s="13">
        <f>IFERROR(VLOOKUP(B1233,Retorno_da_RFB!$D$3:$I$6388,6,0),"")</f>
        <v>43647</v>
      </c>
      <c r="N1233" s="10" t="str">
        <f>IFERROR(VLOOKUP(B1233,Retorno_da_RFB!$D$3:$I$6388,3,0),"")</f>
        <v>8463.20.99</v>
      </c>
      <c r="O1233" s="10" t="str">
        <f>IFERROR(VLOOKUP(B1233,Retorno_da_RFB!$D$3:$I$6388,4,0),"")</f>
        <v>Máquinas laminadoras de rosca em parafusos e peças especiais com dimensões de rosca entre 4 e 10mm de diâmetro, por meio de 2 blocos de pente de rosca com comprimento do pente fixo e móvel de 130 e 150mm respectivamente com sistema hidráulico de aperto de pentes, podendo trabalhar peças com até 140mm de comprimento e rosca até 100mm de comprimento, dotadas de controlador logico programável, dispositivo de montagem de arruela com de elevador automático, réguas motorizadas para regulagem de altura das calhas de alimentação, com controle de esforço de laminação, motor de 15kW e volante eletrônico para regulagem e setup da máquina.</v>
      </c>
      <c r="P1233" s="12" t="str">
        <f>IFERROR(IF(N1233="","",IF(VLOOKUP(LEFT(N1233,10),'Universo_BK-BIT'!$A$5:$E$10005,2,0)="","X",VLOOKUP(LEFT(N1233,10),'Universo_BK-BIT'!$A$5:$E$10005,2,0))),"X")</f>
        <v>BK</v>
      </c>
      <c r="Q1233" s="12">
        <f>IFERROR(IF(P1233="X","",VLOOKUP(LEFT(N1233,10),'Universo_BK-BIT'!$A$5:$E$10005,3,0)),"")</f>
        <v>14</v>
      </c>
      <c r="R1233" s="14" t="str">
        <f t="shared" si="58"/>
        <v/>
      </c>
      <c r="S1233" s="14" t="str">
        <f t="shared" si="59"/>
        <v/>
      </c>
      <c r="T1233" s="14"/>
      <c r="U1233" s="14" t="str">
        <f ca="1">IFERROR(IF(P1233="X",IF(VLOOKUP(B1233,'Oficios_-_pend_criticas'!$C$3:$J$4739,5,0)="","",IF(VLOOKUP(B1233,'Oficios_-_pend_criticas'!$C$3:$J$4739,7,0)="",IF(TODAY()&gt;VLOOKUP(B1233,'Oficios_-_pend_criticas'!$C$3:$J$4739,5,0),"X",""),IF(VLOOKUP(B1233,'Oficios_-_pend_criticas'!$C$3:$J$4739,7,0)&gt;VLOOKUP(B1233,'Oficios_-_pend_criticas'!$C$3:$J$4739,5,0),"X",""))),""),"")</f>
        <v/>
      </c>
      <c r="V1233" s="14" t="str">
        <f ca="1">IFERROR(IF(Q1233=0,IF(VLOOKUP(B1233,'Oficios_-_pend_criticas'!$C$3:$J$4739,5,0)="","",IF(VLOOKUP(B1233,'Oficios_-_pend_criticas'!$C$3:$J$4739,7,0)="",IF(TODAY()&gt;VLOOKUP(B1233,'Oficios_-_pend_criticas'!$C$3:$J$4739,5,0),"X",""),IF(VLOOKUP(B1233,'Oficios_-_pend_criticas'!$C$3:$J$4739,7,0)&gt;VLOOKUP(B1233,'Oficios_-_pend_criticas'!$C$3:$J$4739,5,0),"X",""))),""),"")</f>
        <v/>
      </c>
      <c r="W1233" s="14" t="str">
        <f ca="1">IFERROR(IF(P1233&lt;&gt;"X",IF(Q1233&gt;0,IF(VLOOKUP(B1233,'Oficios_-_pend_criticas'!$C$4:$J$4739,5,0)="","",IF(VLOOKUP(B1233,'Oficios_-_pend_criticas'!$C$4:$J$4739,7,0)="",IF(TODAY()&gt;VLOOKUP(B1233,'Oficios_-_pend_criticas'!$C$4:$J$4739,5,0),"X",""),IF(VLOOKUP(B1233,'Oficios_-_pend_criticas'!$C$4:$J$4739,7,0)&gt;VLOOKUP(B1233,'Oficios_-_pend_criticas'!$C$4:$J$4739,5,0),"X",""))),""),""),"")</f>
        <v/>
      </c>
    </row>
    <row r="1234" spans="1:23" ht="38.25" hidden="1" customHeight="1" x14ac:dyDescent="0.25">
      <c r="A1234" s="9" t="str">
        <f t="shared" si="57"/>
        <v/>
      </c>
      <c r="B1234" s="24" t="s">
        <v>2904</v>
      </c>
      <c r="C1234" s="22" t="e">
        <f>IF(B1234="","",VLOOKUP(B1234,#REF!,6,0))</f>
        <v>#REF!</v>
      </c>
      <c r="D1234" s="20" t="s">
        <v>2840</v>
      </c>
      <c r="E1234" s="22" t="s">
        <v>2905</v>
      </c>
      <c r="F1234" s="20" t="s">
        <v>51</v>
      </c>
      <c r="G1234" s="21">
        <v>43622</v>
      </c>
      <c r="H1234" s="14" t="str">
        <f>IFERROR(IF(VLOOKUP(B1234,'Oficios_-_pend_criticas'!$C$4:$D$4739,2,0)="","","X"),"")</f>
        <v/>
      </c>
      <c r="I1234" s="12"/>
      <c r="J1234" s="13"/>
      <c r="K1234" s="10"/>
      <c r="L1234" s="12" t="str">
        <f>IFERROR(VLOOKUP(B1234,Retorno_da_RFB!$D$3:$I$6388,5,0),"")</f>
        <v>096</v>
      </c>
      <c r="M1234" s="13">
        <f>IFERROR(VLOOKUP(B1234,Retorno_da_RFB!$D$3:$I$6388,6,0),"")</f>
        <v>43647</v>
      </c>
      <c r="N1234" s="10" t="str">
        <f>IFERROR(VLOOKUP(B1234,Retorno_da_RFB!$D$3:$I$6388,3,0),"")</f>
        <v>8481.20.90</v>
      </c>
      <c r="O1234" s="10" t="str">
        <f>IFERROR(VLOOKUP(B1234,Retorno_da_RFB!$D$3:$I$6388,4,0),"")</f>
        <v>Válvulas de despressurização segura do ar comprido com categoria de segurança assegurada e alimentação progressiva do ar comprimido regulável e integrada na válvula com corpo externo de alumínio fundido, conexão pneumática G1/2, vazão nominal 4.300L/min, pressão de trabalho de 3,5 a 10bar e manômetro digital incluso, acionamento elétrico com tensão nominal 24VDC e conexão elétrica via sub-D 9 pinos, sensor magnético M8-3 pinos com display LCD e saída PNP integrado para monitoramento da pressão da válvula, ideal para aplicações de segurança conforme NR12 com “performance level” E, categoria 4 e grau de proteção IP65.</v>
      </c>
      <c r="P1234" s="12" t="str">
        <f>IFERROR(IF(N1234="","",IF(VLOOKUP(LEFT(N1234,10),'Universo_BK-BIT'!$A$5:$E$10005,2,0)="","X",VLOOKUP(LEFT(N1234,10),'Universo_BK-BIT'!$A$5:$E$10005,2,0))),"X")</f>
        <v>BK</v>
      </c>
      <c r="Q1234" s="12">
        <f>IFERROR(IF(P1234="X","",VLOOKUP(LEFT(N1234,10),'Universo_BK-BIT'!$A$5:$E$10005,3,0)),"")</f>
        <v>14</v>
      </c>
      <c r="R1234" s="14" t="str">
        <f t="shared" si="58"/>
        <v/>
      </c>
      <c r="S1234" s="14" t="str">
        <f t="shared" si="59"/>
        <v/>
      </c>
      <c r="T1234" s="14"/>
      <c r="U1234" s="14" t="str">
        <f ca="1">IFERROR(IF(P1234="X",IF(VLOOKUP(B1234,'Oficios_-_pend_criticas'!$C$3:$J$4739,5,0)="","",IF(VLOOKUP(B1234,'Oficios_-_pend_criticas'!$C$3:$J$4739,7,0)="",IF(TODAY()&gt;VLOOKUP(B1234,'Oficios_-_pend_criticas'!$C$3:$J$4739,5,0),"X",""),IF(VLOOKUP(B1234,'Oficios_-_pend_criticas'!$C$3:$J$4739,7,0)&gt;VLOOKUP(B1234,'Oficios_-_pend_criticas'!$C$3:$J$4739,5,0),"X",""))),""),"")</f>
        <v/>
      </c>
      <c r="V1234" s="14" t="str">
        <f ca="1">IFERROR(IF(Q1234=0,IF(VLOOKUP(B1234,'Oficios_-_pend_criticas'!$C$3:$J$4739,5,0)="","",IF(VLOOKUP(B1234,'Oficios_-_pend_criticas'!$C$3:$J$4739,7,0)="",IF(TODAY()&gt;VLOOKUP(B1234,'Oficios_-_pend_criticas'!$C$3:$J$4739,5,0),"X",""),IF(VLOOKUP(B1234,'Oficios_-_pend_criticas'!$C$3:$J$4739,7,0)&gt;VLOOKUP(B1234,'Oficios_-_pend_criticas'!$C$3:$J$4739,5,0),"X",""))),""),"")</f>
        <v/>
      </c>
      <c r="W1234" s="14" t="str">
        <f ca="1">IFERROR(IF(P1234&lt;&gt;"X",IF(Q1234&gt;0,IF(VLOOKUP(B1234,'Oficios_-_pend_criticas'!$C$4:$J$4739,5,0)="","",IF(VLOOKUP(B1234,'Oficios_-_pend_criticas'!$C$4:$J$4739,7,0)="",IF(TODAY()&gt;VLOOKUP(B1234,'Oficios_-_pend_criticas'!$C$4:$J$4739,5,0),"X",""),IF(VLOOKUP(B1234,'Oficios_-_pend_criticas'!$C$4:$J$4739,7,0)&gt;VLOOKUP(B1234,'Oficios_-_pend_criticas'!$C$4:$J$4739,5,0),"X",""))),""),""),"")</f>
        <v/>
      </c>
    </row>
    <row r="1235" spans="1:23" ht="38.25" hidden="1" customHeight="1" x14ac:dyDescent="0.25">
      <c r="A1235" s="9" t="str">
        <f t="shared" si="57"/>
        <v/>
      </c>
      <c r="B1235" s="24" t="s">
        <v>2906</v>
      </c>
      <c r="C1235" s="22" t="e">
        <f>IF(B1235="","",VLOOKUP(B1235,#REF!,6,0))</f>
        <v>#REF!</v>
      </c>
      <c r="D1235" s="20" t="s">
        <v>2840</v>
      </c>
      <c r="E1235" s="22" t="s">
        <v>2907</v>
      </c>
      <c r="F1235" s="20" t="s">
        <v>51</v>
      </c>
      <c r="G1235" s="21">
        <v>43622</v>
      </c>
      <c r="H1235" s="14" t="str">
        <f>IFERROR(IF(VLOOKUP(B1235,'Oficios_-_pend_criticas'!$C$4:$D$4739,2,0)="","","X"),"")</f>
        <v/>
      </c>
      <c r="I1235" s="12"/>
      <c r="J1235" s="13"/>
      <c r="K1235" s="10"/>
      <c r="L1235" s="12" t="str">
        <f>IFERROR(VLOOKUP(B1235,Retorno_da_RFB!$D$3:$I$6388,5,0),"")</f>
        <v>096</v>
      </c>
      <c r="M1235" s="13">
        <f>IFERROR(VLOOKUP(B1235,Retorno_da_RFB!$D$3:$I$6388,6,0),"")</f>
        <v>43647</v>
      </c>
      <c r="N1235" s="10" t="str">
        <f>IFERROR(VLOOKUP(B1235,Retorno_da_RFB!$D$3:$I$6388,3,0),"")</f>
        <v>8481.20.90</v>
      </c>
      <c r="O1235" s="10" t="str">
        <f>IFERROR(VLOOKUP(B1235,Retorno_da_RFB!$D$3:$I$6388,4,0),"")</f>
        <v>Válvulas de despressurização segura do ar comprido com categoria de segurança assegurada e alimentação progressiva do ar comprimido regulável e integrada na válvula com corpo externo de alumínio fundido, conexão pneumática G1/2, vazão nominal 4.300L/min, pressão de trabalho de 3,5 a 10bar e manômetro incluídos, acionamento elétrico com tensão nominal 24VDC e conexão elétrica via sub-D 9 pinos, ideal para aplicações de segurança conforme NR12 com “performance level” E, categoria 4 e grau de proteção IP65.</v>
      </c>
      <c r="P1235" s="12" t="str">
        <f>IFERROR(IF(N1235="","",IF(VLOOKUP(LEFT(N1235,10),'Universo_BK-BIT'!$A$5:$E$10005,2,0)="","X",VLOOKUP(LEFT(N1235,10),'Universo_BK-BIT'!$A$5:$E$10005,2,0))),"X")</f>
        <v>BK</v>
      </c>
      <c r="Q1235" s="12">
        <f>IFERROR(IF(P1235="X","",VLOOKUP(LEFT(N1235,10),'Universo_BK-BIT'!$A$5:$E$10005,3,0)),"")</f>
        <v>14</v>
      </c>
      <c r="R1235" s="14" t="str">
        <f t="shared" si="58"/>
        <v/>
      </c>
      <c r="S1235" s="14" t="str">
        <f t="shared" si="59"/>
        <v/>
      </c>
      <c r="T1235" s="14"/>
      <c r="U1235" s="14" t="str">
        <f ca="1">IFERROR(IF(P1235="X",IF(VLOOKUP(B1235,'Oficios_-_pend_criticas'!$C$3:$J$4739,5,0)="","",IF(VLOOKUP(B1235,'Oficios_-_pend_criticas'!$C$3:$J$4739,7,0)="",IF(TODAY()&gt;VLOOKUP(B1235,'Oficios_-_pend_criticas'!$C$3:$J$4739,5,0),"X",""),IF(VLOOKUP(B1235,'Oficios_-_pend_criticas'!$C$3:$J$4739,7,0)&gt;VLOOKUP(B1235,'Oficios_-_pend_criticas'!$C$3:$J$4739,5,0),"X",""))),""),"")</f>
        <v/>
      </c>
      <c r="V1235" s="14" t="str">
        <f ca="1">IFERROR(IF(Q1235=0,IF(VLOOKUP(B1235,'Oficios_-_pend_criticas'!$C$3:$J$4739,5,0)="","",IF(VLOOKUP(B1235,'Oficios_-_pend_criticas'!$C$3:$J$4739,7,0)="",IF(TODAY()&gt;VLOOKUP(B1235,'Oficios_-_pend_criticas'!$C$3:$J$4739,5,0),"X",""),IF(VLOOKUP(B1235,'Oficios_-_pend_criticas'!$C$3:$J$4739,7,0)&gt;VLOOKUP(B1235,'Oficios_-_pend_criticas'!$C$3:$J$4739,5,0),"X",""))),""),"")</f>
        <v/>
      </c>
      <c r="W1235" s="14" t="str">
        <f ca="1">IFERROR(IF(P1235&lt;&gt;"X",IF(Q1235&gt;0,IF(VLOOKUP(B1235,'Oficios_-_pend_criticas'!$C$4:$J$4739,5,0)="","",IF(VLOOKUP(B1235,'Oficios_-_pend_criticas'!$C$4:$J$4739,7,0)="",IF(TODAY()&gt;VLOOKUP(B1235,'Oficios_-_pend_criticas'!$C$4:$J$4739,5,0),"X",""),IF(VLOOKUP(B1235,'Oficios_-_pend_criticas'!$C$4:$J$4739,7,0)&gt;VLOOKUP(B1235,'Oficios_-_pend_criticas'!$C$4:$J$4739,5,0),"X",""))),""),""),"")</f>
        <v/>
      </c>
    </row>
    <row r="1236" spans="1:23" ht="38.25" hidden="1" customHeight="1" x14ac:dyDescent="0.25">
      <c r="A1236" s="9" t="str">
        <f t="shared" si="57"/>
        <v/>
      </c>
      <c r="B1236" s="24" t="s">
        <v>2908</v>
      </c>
      <c r="C1236" s="22" t="e">
        <f>IF(B1236="","",VLOOKUP(B1236,#REF!,6,0))</f>
        <v>#REF!</v>
      </c>
      <c r="D1236" s="20" t="s">
        <v>2840</v>
      </c>
      <c r="E1236" s="22" t="s">
        <v>2909</v>
      </c>
      <c r="F1236" s="20" t="s">
        <v>51</v>
      </c>
      <c r="G1236" s="21">
        <v>43622</v>
      </c>
      <c r="H1236" s="14" t="str">
        <f>IFERROR(IF(VLOOKUP(B1236,'Oficios_-_pend_criticas'!$C$4:$D$4739,2,0)="","","X"),"")</f>
        <v/>
      </c>
      <c r="I1236" s="12"/>
      <c r="J1236" s="13"/>
      <c r="K1236" s="10"/>
      <c r="L1236" s="12" t="str">
        <f>IFERROR(VLOOKUP(B1236,Retorno_da_RFB!$D$3:$I$6388,5,0),"")</f>
        <v>096</v>
      </c>
      <c r="M1236" s="13">
        <f>IFERROR(VLOOKUP(B1236,Retorno_da_RFB!$D$3:$I$6388,6,0),"")</f>
        <v>43647</v>
      </c>
      <c r="N1236" s="10" t="str">
        <f>IFERROR(VLOOKUP(B1236,Retorno_da_RFB!$D$3:$I$6388,3,0),"")</f>
        <v>8481.20.90</v>
      </c>
      <c r="O1236" s="10" t="str">
        <f>IFERROR(VLOOKUP(B1236,Retorno_da_RFB!$D$3:$I$6388,4,0),"")</f>
        <v>Válvulas de despressurização segura do ar comprido com categoria de segurança assegurada e alimentação progressiva do ar comprimido regulável e integrada na válvula com corpo externo de alumínio fundido, conexão pneumática G1/2, vazão nominal 4.300L/min, pressão de trabalho de 3,5 a10bar e silenciador e manômetro incluídos, acionamento elétrico com tensão nominal 24 VDC e conexão elétrica via sub-D 9 pinos, ideal para aplicações de segurança conforme NR12 com “performance level” E, categoria 4 e grau de proteção IP65.</v>
      </c>
      <c r="P1236" s="12" t="str">
        <f>IFERROR(IF(N1236="","",IF(VLOOKUP(LEFT(N1236,10),'Universo_BK-BIT'!$A$5:$E$10005,2,0)="","X",VLOOKUP(LEFT(N1236,10),'Universo_BK-BIT'!$A$5:$E$10005,2,0))),"X")</f>
        <v>BK</v>
      </c>
      <c r="Q1236" s="12">
        <f>IFERROR(IF(P1236="X","",VLOOKUP(LEFT(N1236,10),'Universo_BK-BIT'!$A$5:$E$10005,3,0)),"")</f>
        <v>14</v>
      </c>
      <c r="R1236" s="14" t="str">
        <f t="shared" si="58"/>
        <v/>
      </c>
      <c r="S1236" s="14" t="str">
        <f t="shared" si="59"/>
        <v/>
      </c>
      <c r="T1236" s="14"/>
      <c r="U1236" s="14" t="str">
        <f ca="1">IFERROR(IF(P1236="X",IF(VLOOKUP(B1236,'Oficios_-_pend_criticas'!$C$3:$J$4739,5,0)="","",IF(VLOOKUP(B1236,'Oficios_-_pend_criticas'!$C$3:$J$4739,7,0)="",IF(TODAY()&gt;VLOOKUP(B1236,'Oficios_-_pend_criticas'!$C$3:$J$4739,5,0),"X",""),IF(VLOOKUP(B1236,'Oficios_-_pend_criticas'!$C$3:$J$4739,7,0)&gt;VLOOKUP(B1236,'Oficios_-_pend_criticas'!$C$3:$J$4739,5,0),"X",""))),""),"")</f>
        <v/>
      </c>
      <c r="V1236" s="14" t="str">
        <f ca="1">IFERROR(IF(Q1236=0,IF(VLOOKUP(B1236,'Oficios_-_pend_criticas'!$C$3:$J$4739,5,0)="","",IF(VLOOKUP(B1236,'Oficios_-_pend_criticas'!$C$3:$J$4739,7,0)="",IF(TODAY()&gt;VLOOKUP(B1236,'Oficios_-_pend_criticas'!$C$3:$J$4739,5,0),"X",""),IF(VLOOKUP(B1236,'Oficios_-_pend_criticas'!$C$3:$J$4739,7,0)&gt;VLOOKUP(B1236,'Oficios_-_pend_criticas'!$C$3:$J$4739,5,0),"X",""))),""),"")</f>
        <v/>
      </c>
      <c r="W1236" s="14" t="str">
        <f ca="1">IFERROR(IF(P1236&lt;&gt;"X",IF(Q1236&gt;0,IF(VLOOKUP(B1236,'Oficios_-_pend_criticas'!$C$4:$J$4739,5,0)="","",IF(VLOOKUP(B1236,'Oficios_-_pend_criticas'!$C$4:$J$4739,7,0)="",IF(TODAY()&gt;VLOOKUP(B1236,'Oficios_-_pend_criticas'!$C$4:$J$4739,5,0),"X",""),IF(VLOOKUP(B1236,'Oficios_-_pend_criticas'!$C$4:$J$4739,7,0)&gt;VLOOKUP(B1236,'Oficios_-_pend_criticas'!$C$4:$J$4739,5,0),"X",""))),""),""),"")</f>
        <v/>
      </c>
    </row>
    <row r="1237" spans="1:23" ht="38.25" hidden="1" customHeight="1" x14ac:dyDescent="0.25">
      <c r="A1237" s="9" t="str">
        <f t="shared" si="57"/>
        <v/>
      </c>
      <c r="B1237" s="24" t="s">
        <v>2910</v>
      </c>
      <c r="C1237" s="22" t="e">
        <f>IF(B1237="","",VLOOKUP(B1237,#REF!,6,0))</f>
        <v>#REF!</v>
      </c>
      <c r="D1237" s="20" t="s">
        <v>2840</v>
      </c>
      <c r="E1237" s="22" t="s">
        <v>2911</v>
      </c>
      <c r="F1237" s="20" t="s">
        <v>51</v>
      </c>
      <c r="G1237" s="21">
        <v>43622</v>
      </c>
      <c r="H1237" s="14" t="str">
        <f>IFERROR(IF(VLOOKUP(B1237,'Oficios_-_pend_criticas'!$C$4:$D$4739,2,0)="","","X"),"")</f>
        <v/>
      </c>
      <c r="I1237" s="12"/>
      <c r="J1237" s="13"/>
      <c r="K1237" s="10"/>
      <c r="L1237" s="12" t="str">
        <f>IFERROR(VLOOKUP(B1237,Retorno_da_RFB!$D$3:$I$6388,5,0),"")</f>
        <v>096</v>
      </c>
      <c r="M1237" s="13">
        <f>IFERROR(VLOOKUP(B1237,Retorno_da_RFB!$D$3:$I$6388,6,0),"")</f>
        <v>43647</v>
      </c>
      <c r="N1237" s="10" t="str">
        <f>IFERROR(VLOOKUP(B1237,Retorno_da_RFB!$D$3:$I$6388,3,0),"")</f>
        <v>8481.20.90</v>
      </c>
      <c r="O1237" s="10" t="str">
        <f>IFERROR(VLOOKUP(B1237,Retorno_da_RFB!$D$3:$I$6388,4,0),"")</f>
        <v>Válvulas de despressurização segura do ar comprido com categoria de segurança assegurada e alimentação progressiva do ar comprimido regulável e integrada na válvula com corpo externo de alumínio fundido, conexão pneumática G1/2, vazão nominal 4.300L/min, pressão de trabalho de 3,5 a 10bar e manômetros incluídos, acionamento elétrico com tensão nominal 24VDC e rede de comunicação ASI e conexão elétrica via 2 conectores M12, ideal para aplicações de segurança conforme NR12 com “performance level” E, categoria 4 e grau de proteção IP65.</v>
      </c>
      <c r="P1237" s="12" t="str">
        <f>IFERROR(IF(N1237="","",IF(VLOOKUP(LEFT(N1237,10),'Universo_BK-BIT'!$A$5:$E$10005,2,0)="","X",VLOOKUP(LEFT(N1237,10),'Universo_BK-BIT'!$A$5:$E$10005,2,0))),"X")</f>
        <v>BK</v>
      </c>
      <c r="Q1237" s="12">
        <f>IFERROR(IF(P1237="X","",VLOOKUP(LEFT(N1237,10),'Universo_BK-BIT'!$A$5:$E$10005,3,0)),"")</f>
        <v>14</v>
      </c>
      <c r="R1237" s="14" t="str">
        <f t="shared" si="58"/>
        <v/>
      </c>
      <c r="S1237" s="14" t="str">
        <f t="shared" si="59"/>
        <v/>
      </c>
      <c r="T1237" s="14"/>
      <c r="U1237" s="14" t="str">
        <f ca="1">IFERROR(IF(P1237="X",IF(VLOOKUP(B1237,'Oficios_-_pend_criticas'!$C$3:$J$4739,5,0)="","",IF(VLOOKUP(B1237,'Oficios_-_pend_criticas'!$C$3:$J$4739,7,0)="",IF(TODAY()&gt;VLOOKUP(B1237,'Oficios_-_pend_criticas'!$C$3:$J$4739,5,0),"X",""),IF(VLOOKUP(B1237,'Oficios_-_pend_criticas'!$C$3:$J$4739,7,0)&gt;VLOOKUP(B1237,'Oficios_-_pend_criticas'!$C$3:$J$4739,5,0),"X",""))),""),"")</f>
        <v/>
      </c>
      <c r="V1237" s="14" t="str">
        <f ca="1">IFERROR(IF(Q1237=0,IF(VLOOKUP(B1237,'Oficios_-_pend_criticas'!$C$3:$J$4739,5,0)="","",IF(VLOOKUP(B1237,'Oficios_-_pend_criticas'!$C$3:$J$4739,7,0)="",IF(TODAY()&gt;VLOOKUP(B1237,'Oficios_-_pend_criticas'!$C$3:$J$4739,5,0),"X",""),IF(VLOOKUP(B1237,'Oficios_-_pend_criticas'!$C$3:$J$4739,7,0)&gt;VLOOKUP(B1237,'Oficios_-_pend_criticas'!$C$3:$J$4739,5,0),"X",""))),""),"")</f>
        <v/>
      </c>
      <c r="W1237" s="14" t="str">
        <f ca="1">IFERROR(IF(P1237&lt;&gt;"X",IF(Q1237&gt;0,IF(VLOOKUP(B1237,'Oficios_-_pend_criticas'!$C$4:$J$4739,5,0)="","",IF(VLOOKUP(B1237,'Oficios_-_pend_criticas'!$C$4:$J$4739,7,0)="",IF(TODAY()&gt;VLOOKUP(B1237,'Oficios_-_pend_criticas'!$C$4:$J$4739,5,0),"X",""),IF(VLOOKUP(B1237,'Oficios_-_pend_criticas'!$C$4:$J$4739,7,0)&gt;VLOOKUP(B1237,'Oficios_-_pend_criticas'!$C$4:$J$4739,5,0),"X",""))),""),""),"")</f>
        <v/>
      </c>
    </row>
    <row r="1238" spans="1:23" ht="38.25" hidden="1" customHeight="1" x14ac:dyDescent="0.25">
      <c r="A1238" s="9" t="str">
        <f t="shared" si="57"/>
        <v/>
      </c>
      <c r="B1238" s="24" t="s">
        <v>2912</v>
      </c>
      <c r="C1238" s="22" t="e">
        <f>IF(B1238="","",VLOOKUP(B1238,#REF!,6,0))</f>
        <v>#REF!</v>
      </c>
      <c r="D1238" s="20" t="s">
        <v>2840</v>
      </c>
      <c r="E1238" s="22" t="s">
        <v>2913</v>
      </c>
      <c r="F1238" s="20" t="s">
        <v>51</v>
      </c>
      <c r="G1238" s="21">
        <v>43622</v>
      </c>
      <c r="H1238" s="14" t="str">
        <f>IFERROR(IF(VLOOKUP(B1238,'Oficios_-_pend_criticas'!$C$4:$D$4739,2,0)="","","X"),"")</f>
        <v/>
      </c>
      <c r="I1238" s="12"/>
      <c r="J1238" s="13"/>
      <c r="K1238" s="10"/>
      <c r="L1238" s="12" t="str">
        <f>IFERROR(VLOOKUP(B1238,Retorno_da_RFB!$D$3:$I$6388,5,0),"")</f>
        <v>096</v>
      </c>
      <c r="M1238" s="13">
        <f>IFERROR(VLOOKUP(B1238,Retorno_da_RFB!$D$3:$I$6388,6,0),"")</f>
        <v>43647</v>
      </c>
      <c r="N1238" s="10" t="str">
        <f>IFERROR(VLOOKUP(B1238,Retorno_da_RFB!$D$3:$I$6388,3,0),"")</f>
        <v>8481.20.90</v>
      </c>
      <c r="O1238" s="10" t="str">
        <f>IFERROR(VLOOKUP(B1238,Retorno_da_RFB!$D$3:$I$6388,4,0),"")</f>
        <v>Válvulas de despressurização segura do ar comprido com categoria de segurança assegurada e alimentação progressiva do ar comprimido regulável e integrada na válvula com corpo externo de alumínio fundido, conexão pneumática G1/2, vazão nominal 4.300L/min, pressão de trabalho de 3,5 a 10bar e silenciador e manômetro incluídos, acionamento elétrico com tensão nominal 24VDC e rede de comunicação ASI e conexão elétrica via 2 conectores M12, ideal para aplicações de segurança conforme NR12 com “performance level” E, categoria 4 e grau de proteção IP65.</v>
      </c>
      <c r="P1238" s="12" t="str">
        <f>IFERROR(IF(N1238="","",IF(VLOOKUP(LEFT(N1238,10),'Universo_BK-BIT'!$A$5:$E$10005,2,0)="","X",VLOOKUP(LEFT(N1238,10),'Universo_BK-BIT'!$A$5:$E$10005,2,0))),"X")</f>
        <v>BK</v>
      </c>
      <c r="Q1238" s="12">
        <f>IFERROR(IF(P1238="X","",VLOOKUP(LEFT(N1238,10),'Universo_BK-BIT'!$A$5:$E$10005,3,0)),"")</f>
        <v>14</v>
      </c>
      <c r="R1238" s="14" t="str">
        <f t="shared" si="58"/>
        <v/>
      </c>
      <c r="S1238" s="14" t="str">
        <f t="shared" si="59"/>
        <v/>
      </c>
      <c r="T1238" s="14"/>
      <c r="U1238" s="14" t="str">
        <f ca="1">IFERROR(IF(P1238="X",IF(VLOOKUP(B1238,'Oficios_-_pend_criticas'!$C$3:$J$4739,5,0)="","",IF(VLOOKUP(B1238,'Oficios_-_pend_criticas'!$C$3:$J$4739,7,0)="",IF(TODAY()&gt;VLOOKUP(B1238,'Oficios_-_pend_criticas'!$C$3:$J$4739,5,0),"X",""),IF(VLOOKUP(B1238,'Oficios_-_pend_criticas'!$C$3:$J$4739,7,0)&gt;VLOOKUP(B1238,'Oficios_-_pend_criticas'!$C$3:$J$4739,5,0),"X",""))),""),"")</f>
        <v/>
      </c>
      <c r="V1238" s="14" t="str">
        <f ca="1">IFERROR(IF(Q1238=0,IF(VLOOKUP(B1238,'Oficios_-_pend_criticas'!$C$3:$J$4739,5,0)="","",IF(VLOOKUP(B1238,'Oficios_-_pend_criticas'!$C$3:$J$4739,7,0)="",IF(TODAY()&gt;VLOOKUP(B1238,'Oficios_-_pend_criticas'!$C$3:$J$4739,5,0),"X",""),IF(VLOOKUP(B1238,'Oficios_-_pend_criticas'!$C$3:$J$4739,7,0)&gt;VLOOKUP(B1238,'Oficios_-_pend_criticas'!$C$3:$J$4739,5,0),"X",""))),""),"")</f>
        <v/>
      </c>
      <c r="W1238" s="14" t="str">
        <f ca="1">IFERROR(IF(P1238&lt;&gt;"X",IF(Q1238&gt;0,IF(VLOOKUP(B1238,'Oficios_-_pend_criticas'!$C$4:$J$4739,5,0)="","",IF(VLOOKUP(B1238,'Oficios_-_pend_criticas'!$C$4:$J$4739,7,0)="",IF(TODAY()&gt;VLOOKUP(B1238,'Oficios_-_pend_criticas'!$C$4:$J$4739,5,0),"X",""),IF(VLOOKUP(B1238,'Oficios_-_pend_criticas'!$C$4:$J$4739,7,0)&gt;VLOOKUP(B1238,'Oficios_-_pend_criticas'!$C$4:$J$4739,5,0),"X",""))),""),""),"")</f>
        <v/>
      </c>
    </row>
    <row r="1239" spans="1:23" ht="38.25" hidden="1" customHeight="1" x14ac:dyDescent="0.25">
      <c r="A1239" s="9" t="str">
        <f t="shared" si="57"/>
        <v/>
      </c>
      <c r="B1239" s="24" t="s">
        <v>2914</v>
      </c>
      <c r="C1239" s="22" t="e">
        <f>IF(B1239="","",VLOOKUP(B1239,#REF!,6,0))</f>
        <v>#REF!</v>
      </c>
      <c r="D1239" s="20" t="s">
        <v>2840</v>
      </c>
      <c r="E1239" s="22" t="s">
        <v>2915</v>
      </c>
      <c r="F1239" s="20" t="s">
        <v>51</v>
      </c>
      <c r="G1239" s="21">
        <v>43622</v>
      </c>
      <c r="H1239" s="14" t="str">
        <f>IFERROR(IF(VLOOKUP(B1239,'Oficios_-_pend_criticas'!$C$4:$D$4739,2,0)="","","X"),"")</f>
        <v/>
      </c>
      <c r="I1239" s="12"/>
      <c r="J1239" s="13"/>
      <c r="K1239" s="10"/>
      <c r="L1239" s="12" t="str">
        <f>IFERROR(VLOOKUP(B1239,Retorno_da_RFB!$D$3:$I$6388,5,0),"")</f>
        <v>096</v>
      </c>
      <c r="M1239" s="13">
        <f>IFERROR(VLOOKUP(B1239,Retorno_da_RFB!$D$3:$I$6388,6,0),"")</f>
        <v>43647</v>
      </c>
      <c r="N1239" s="10" t="str">
        <f>IFERROR(VLOOKUP(B1239,Retorno_da_RFB!$D$3:$I$6388,3,0),"")</f>
        <v>8481.20.90</v>
      </c>
      <c r="O1239" s="10" t="str">
        <f>IFERROR(VLOOKUP(B1239,Retorno_da_RFB!$D$3:$I$6388,4,0),"")</f>
        <v>Válvulas de despressurização segura do ar comprido com categoria de segurança assegurada e alimentação progressiva do ar comprimido regulável e integrada na válvula com corpo externo de alumínio fundido, conexão pneumática G1, vazão nominal de 8.300 a 16.550L/min e pressão de trabalho de 3,5 a 16bar, acionamento elétrico com tensão nominal 24VDC e conexão elétrica via conector quadrado tipo A conforme EN 175301-803, ideal para aplicações de segurança conforme NR12 com “performance level” C, categoria 1 e grau de proteção IP65.</v>
      </c>
      <c r="P1239" s="12" t="str">
        <f>IFERROR(IF(N1239="","",IF(VLOOKUP(LEFT(N1239,10),'Universo_BK-BIT'!$A$5:$E$10005,2,0)="","X",VLOOKUP(LEFT(N1239,10),'Universo_BK-BIT'!$A$5:$E$10005,2,0))),"X")</f>
        <v>BK</v>
      </c>
      <c r="Q1239" s="12">
        <f>IFERROR(IF(P1239="X","",VLOOKUP(LEFT(N1239,10),'Universo_BK-BIT'!$A$5:$E$10005,3,0)),"")</f>
        <v>14</v>
      </c>
      <c r="R1239" s="14" t="str">
        <f t="shared" si="58"/>
        <v/>
      </c>
      <c r="S1239" s="14" t="str">
        <f t="shared" si="59"/>
        <v/>
      </c>
      <c r="T1239" s="14"/>
      <c r="U1239" s="14" t="str">
        <f ca="1">IFERROR(IF(P1239="X",IF(VLOOKUP(B1239,'Oficios_-_pend_criticas'!$C$3:$J$4739,5,0)="","",IF(VLOOKUP(B1239,'Oficios_-_pend_criticas'!$C$3:$J$4739,7,0)="",IF(TODAY()&gt;VLOOKUP(B1239,'Oficios_-_pend_criticas'!$C$3:$J$4739,5,0),"X",""),IF(VLOOKUP(B1239,'Oficios_-_pend_criticas'!$C$3:$J$4739,7,0)&gt;VLOOKUP(B1239,'Oficios_-_pend_criticas'!$C$3:$J$4739,5,0),"X",""))),""),"")</f>
        <v/>
      </c>
      <c r="V1239" s="14" t="str">
        <f ca="1">IFERROR(IF(Q1239=0,IF(VLOOKUP(B1239,'Oficios_-_pend_criticas'!$C$3:$J$4739,5,0)="","",IF(VLOOKUP(B1239,'Oficios_-_pend_criticas'!$C$3:$J$4739,7,0)="",IF(TODAY()&gt;VLOOKUP(B1239,'Oficios_-_pend_criticas'!$C$3:$J$4739,5,0),"X",""),IF(VLOOKUP(B1239,'Oficios_-_pend_criticas'!$C$3:$J$4739,7,0)&gt;VLOOKUP(B1239,'Oficios_-_pend_criticas'!$C$3:$J$4739,5,0),"X",""))),""),"")</f>
        <v/>
      </c>
      <c r="W1239" s="14" t="str">
        <f ca="1">IFERROR(IF(P1239&lt;&gt;"X",IF(Q1239&gt;0,IF(VLOOKUP(B1239,'Oficios_-_pend_criticas'!$C$4:$J$4739,5,0)="","",IF(VLOOKUP(B1239,'Oficios_-_pend_criticas'!$C$4:$J$4739,7,0)="",IF(TODAY()&gt;VLOOKUP(B1239,'Oficios_-_pend_criticas'!$C$4:$J$4739,5,0),"X",""),IF(VLOOKUP(B1239,'Oficios_-_pend_criticas'!$C$4:$J$4739,7,0)&gt;VLOOKUP(B1239,'Oficios_-_pend_criticas'!$C$4:$J$4739,5,0),"X",""))),""),""),"")</f>
        <v/>
      </c>
    </row>
    <row r="1240" spans="1:23" ht="38.25" hidden="1" customHeight="1" x14ac:dyDescent="0.25">
      <c r="A1240" s="9" t="str">
        <f t="shared" si="57"/>
        <v/>
      </c>
      <c r="B1240" s="24" t="s">
        <v>2916</v>
      </c>
      <c r="C1240" s="22" t="e">
        <f>IF(B1240="","",VLOOKUP(B1240,#REF!,6,0))</f>
        <v>#REF!</v>
      </c>
      <c r="D1240" s="20" t="s">
        <v>2475</v>
      </c>
      <c r="E1240" s="22" t="s">
        <v>2917</v>
      </c>
      <c r="F1240" s="20" t="s">
        <v>51</v>
      </c>
      <c r="G1240" s="21">
        <v>43622</v>
      </c>
      <c r="H1240" s="14" t="str">
        <f>IFERROR(IF(VLOOKUP(B1240,'Oficios_-_pend_criticas'!$C$4:$D$4739,2,0)="","","X"),"")</f>
        <v/>
      </c>
      <c r="I1240" s="12"/>
      <c r="J1240" s="13"/>
      <c r="K1240" s="10"/>
      <c r="L1240" s="12" t="str">
        <f>IFERROR(VLOOKUP(B1240,Retorno_da_RFB!$D$3:$I$6388,5,0),"")</f>
        <v>096</v>
      </c>
      <c r="M1240" s="13">
        <f>IFERROR(VLOOKUP(B1240,Retorno_da_RFB!$D$3:$I$6388,6,0),"")</f>
        <v>43647</v>
      </c>
      <c r="N1240" s="10" t="str">
        <f>IFERROR(VLOOKUP(B1240,Retorno_da_RFB!$D$3:$I$6388,3,0),"")</f>
        <v>8412.90.80</v>
      </c>
      <c r="O1240" s="10" t="str">
        <f>IFERROR(VLOOKUP(B1240,Retorno_da_RFB!$D$3:$I$6388,4,0),"")</f>
        <v>Tampas fabricadas em ferro fundido usinado e com tratamento térmico, com controle proporcional de vazão para fechamento da carcaça do módulo de controle do deslocamento volumétrico utilizado em motores hidráulicos, de pistões axiais e deslocamento volumétrico variável, com deslocamento volumétrico nominal compreendido entre 60 e 250cm³/revolução.</v>
      </c>
      <c r="P1240" s="12" t="str">
        <f>IFERROR(IF(N1240="","",IF(VLOOKUP(LEFT(N1240,10),'Universo_BK-BIT'!$A$5:$E$10005,2,0)="","X",VLOOKUP(LEFT(N1240,10),'Universo_BK-BIT'!$A$5:$E$10005,2,0))),"X")</f>
        <v>BK</v>
      </c>
      <c r="Q1240" s="12">
        <f>IFERROR(IF(P1240="X","",VLOOKUP(LEFT(N1240,10),'Universo_BK-BIT'!$A$5:$E$10005,3,0)),"")</f>
        <v>14</v>
      </c>
      <c r="R1240" s="14" t="str">
        <f t="shared" si="58"/>
        <v/>
      </c>
      <c r="S1240" s="14" t="str">
        <f t="shared" si="59"/>
        <v/>
      </c>
      <c r="T1240" s="14"/>
      <c r="U1240" s="14" t="str">
        <f ca="1">IFERROR(IF(P1240="X",IF(VLOOKUP(B1240,'Oficios_-_pend_criticas'!$C$3:$J$4739,5,0)="","",IF(VLOOKUP(B1240,'Oficios_-_pend_criticas'!$C$3:$J$4739,7,0)="",IF(TODAY()&gt;VLOOKUP(B1240,'Oficios_-_pend_criticas'!$C$3:$J$4739,5,0),"X",""),IF(VLOOKUP(B1240,'Oficios_-_pend_criticas'!$C$3:$J$4739,7,0)&gt;VLOOKUP(B1240,'Oficios_-_pend_criticas'!$C$3:$J$4739,5,0),"X",""))),""),"")</f>
        <v/>
      </c>
      <c r="V1240" s="14" t="str">
        <f ca="1">IFERROR(IF(Q1240=0,IF(VLOOKUP(B1240,'Oficios_-_pend_criticas'!$C$3:$J$4739,5,0)="","",IF(VLOOKUP(B1240,'Oficios_-_pend_criticas'!$C$3:$J$4739,7,0)="",IF(TODAY()&gt;VLOOKUP(B1240,'Oficios_-_pend_criticas'!$C$3:$J$4739,5,0),"X",""),IF(VLOOKUP(B1240,'Oficios_-_pend_criticas'!$C$3:$J$4739,7,0)&gt;VLOOKUP(B1240,'Oficios_-_pend_criticas'!$C$3:$J$4739,5,0),"X",""))),""),"")</f>
        <v/>
      </c>
      <c r="W1240" s="14" t="str">
        <f ca="1">IFERROR(IF(P1240&lt;&gt;"X",IF(Q1240&gt;0,IF(VLOOKUP(B1240,'Oficios_-_pend_criticas'!$C$4:$J$4739,5,0)="","",IF(VLOOKUP(B1240,'Oficios_-_pend_criticas'!$C$4:$J$4739,7,0)="",IF(TODAY()&gt;VLOOKUP(B1240,'Oficios_-_pend_criticas'!$C$4:$J$4739,5,0),"X",""),IF(VLOOKUP(B1240,'Oficios_-_pend_criticas'!$C$4:$J$4739,7,0)&gt;VLOOKUP(B1240,'Oficios_-_pend_criticas'!$C$4:$J$4739,5,0),"X",""))),""),""),"")</f>
        <v/>
      </c>
    </row>
    <row r="1241" spans="1:23" ht="38.25" hidden="1" customHeight="1" x14ac:dyDescent="0.25">
      <c r="A1241" s="9" t="str">
        <f t="shared" si="57"/>
        <v/>
      </c>
      <c r="B1241" s="24" t="s">
        <v>2918</v>
      </c>
      <c r="C1241" s="22" t="e">
        <f>IF(B1241="","",VLOOKUP(B1241,#REF!,6,0))</f>
        <v>#REF!</v>
      </c>
      <c r="D1241" s="20" t="s">
        <v>2825</v>
      </c>
      <c r="E1241" s="22" t="s">
        <v>2919</v>
      </c>
      <c r="F1241" s="20" t="s">
        <v>51</v>
      </c>
      <c r="G1241" s="21">
        <v>43622</v>
      </c>
      <c r="H1241" s="14" t="str">
        <f>IFERROR(IF(VLOOKUP(B1241,'Oficios_-_pend_criticas'!$C$4:$D$4739,2,0)="","","X"),"")</f>
        <v/>
      </c>
      <c r="I1241" s="12"/>
      <c r="J1241" s="13"/>
      <c r="K1241" s="10"/>
      <c r="L1241" s="12" t="str">
        <f>IFERROR(VLOOKUP(B1241,Retorno_da_RFB!$D$3:$I$6388,5,0),"")</f>
        <v>096</v>
      </c>
      <c r="M1241" s="13">
        <f>IFERROR(VLOOKUP(B1241,Retorno_da_RFB!$D$3:$I$6388,6,0),"")</f>
        <v>43647</v>
      </c>
      <c r="N1241" s="10" t="str">
        <f>IFERROR(VLOOKUP(B1241,Retorno_da_RFB!$D$3:$I$6388,3,0),"")</f>
        <v>8413.91.90</v>
      </c>
      <c r="O1241" s="10" t="str">
        <f>IFERROR(VLOOKUP(B1241,Retorno_da_RFB!$D$3:$I$6388,4,0),"")</f>
        <v>Capas do servo fabricadas em ferro fundido usinado e com tratamento térmico, com forma cilíndrica e oca, com rosca externa e cabeça tipo castelo para travamento, utilizadas como cilindro (camisa) de deslizamento do pistão servo do mecanismo de controle da vazão, com ou sem limitador de deslocamento, aplicadas em bombas hidráulicas, de pistões axiais e deslocamento volumétrico variável, com deslocamento volumétrico nominal compreendido entre 45 e 250 cm³/revolução.</v>
      </c>
      <c r="P1241" s="12" t="str">
        <f>IFERROR(IF(N1241="","",IF(VLOOKUP(LEFT(N1241,10),'Universo_BK-BIT'!$A$5:$E$10005,2,0)="","X",VLOOKUP(LEFT(N1241,10),'Universo_BK-BIT'!$A$5:$E$10005,2,0))),"X")</f>
        <v>BK</v>
      </c>
      <c r="Q1241" s="12">
        <f>IFERROR(IF(P1241="X","",VLOOKUP(LEFT(N1241,10),'Universo_BK-BIT'!$A$5:$E$10005,3,0)),"")</f>
        <v>14</v>
      </c>
      <c r="R1241" s="14" t="str">
        <f t="shared" si="58"/>
        <v/>
      </c>
      <c r="S1241" s="14" t="str">
        <f t="shared" si="59"/>
        <v/>
      </c>
      <c r="T1241" s="14"/>
      <c r="U1241" s="14" t="str">
        <f ca="1">IFERROR(IF(P1241="X",IF(VLOOKUP(B1241,'Oficios_-_pend_criticas'!$C$3:$J$4739,5,0)="","",IF(VLOOKUP(B1241,'Oficios_-_pend_criticas'!$C$3:$J$4739,7,0)="",IF(TODAY()&gt;VLOOKUP(B1241,'Oficios_-_pend_criticas'!$C$3:$J$4739,5,0),"X",""),IF(VLOOKUP(B1241,'Oficios_-_pend_criticas'!$C$3:$J$4739,7,0)&gt;VLOOKUP(B1241,'Oficios_-_pend_criticas'!$C$3:$J$4739,5,0),"X",""))),""),"")</f>
        <v/>
      </c>
      <c r="V1241" s="14" t="str">
        <f ca="1">IFERROR(IF(Q1241=0,IF(VLOOKUP(B1241,'Oficios_-_pend_criticas'!$C$3:$J$4739,5,0)="","",IF(VLOOKUP(B1241,'Oficios_-_pend_criticas'!$C$3:$J$4739,7,0)="",IF(TODAY()&gt;VLOOKUP(B1241,'Oficios_-_pend_criticas'!$C$3:$J$4739,5,0),"X",""),IF(VLOOKUP(B1241,'Oficios_-_pend_criticas'!$C$3:$J$4739,7,0)&gt;VLOOKUP(B1241,'Oficios_-_pend_criticas'!$C$3:$J$4739,5,0),"X",""))),""),"")</f>
        <v/>
      </c>
      <c r="W1241" s="14" t="str">
        <f ca="1">IFERROR(IF(P1241&lt;&gt;"X",IF(Q1241&gt;0,IF(VLOOKUP(B1241,'Oficios_-_pend_criticas'!$C$4:$J$4739,5,0)="","",IF(VLOOKUP(B1241,'Oficios_-_pend_criticas'!$C$4:$J$4739,7,0)="",IF(TODAY()&gt;VLOOKUP(B1241,'Oficios_-_pend_criticas'!$C$4:$J$4739,5,0),"X",""),IF(VLOOKUP(B1241,'Oficios_-_pend_criticas'!$C$4:$J$4739,7,0)&gt;VLOOKUP(B1241,'Oficios_-_pend_criticas'!$C$4:$J$4739,5,0),"X",""))),""),""),"")</f>
        <v/>
      </c>
    </row>
    <row r="1242" spans="1:23" ht="38.25" hidden="1" customHeight="1" x14ac:dyDescent="0.25">
      <c r="A1242" s="9" t="str">
        <f t="shared" si="57"/>
        <v/>
      </c>
      <c r="B1242" s="24" t="s">
        <v>2920</v>
      </c>
      <c r="C1242" s="22" t="e">
        <f>IF(B1242="","",VLOOKUP(B1242,#REF!,6,0))</f>
        <v>#REF!</v>
      </c>
      <c r="D1242" s="20" t="s">
        <v>2475</v>
      </c>
      <c r="E1242" s="22" t="s">
        <v>2921</v>
      </c>
      <c r="F1242" s="20" t="s">
        <v>51</v>
      </c>
      <c r="G1242" s="21">
        <v>43622</v>
      </c>
      <c r="H1242" s="14" t="str">
        <f>IFERROR(IF(VLOOKUP(B1242,'Oficios_-_pend_criticas'!$C$4:$D$4739,2,0)="","","X"),"")</f>
        <v/>
      </c>
      <c r="I1242" s="12"/>
      <c r="J1242" s="13"/>
      <c r="K1242" s="10"/>
      <c r="L1242" s="12" t="str">
        <f>IFERROR(VLOOKUP(B1242,Retorno_da_RFB!$D$3:$I$6388,5,0),"")</f>
        <v>096</v>
      </c>
      <c r="M1242" s="13">
        <f>IFERROR(VLOOKUP(B1242,Retorno_da_RFB!$D$3:$I$6388,6,0),"")</f>
        <v>43647</v>
      </c>
      <c r="N1242" s="10" t="str">
        <f>IFERROR(VLOOKUP(B1242,Retorno_da_RFB!$D$3:$I$6388,3,0),"")</f>
        <v>8412.90.80</v>
      </c>
      <c r="O1242" s="10" t="str">
        <f>IFERROR(VLOOKUP(B1242,Retorno_da_RFB!$D$3:$I$6388,4,0),"")</f>
        <v>Tampas traseiras fabricadas em ferro fundido usinado e com tratamento térmico, com orifícios e pórticos para fixação de válvulas de alívio, válvulas reguladoras de pressão, válvulas de serviço, pinos, parafusos, tampões e/ou periféricos. para fechamento da carcaça de motores hidráulicos de pistões axiais e deslocamento volumétrico variável , com deslocamento volumétrico nominal compreendido entre 60 e 250cm³/revolução.</v>
      </c>
      <c r="P1242" s="12" t="str">
        <f>IFERROR(IF(N1242="","",IF(VLOOKUP(LEFT(N1242,10),'Universo_BK-BIT'!$A$5:$E$10005,2,0)="","X",VLOOKUP(LEFT(N1242,10),'Universo_BK-BIT'!$A$5:$E$10005,2,0))),"X")</f>
        <v>BK</v>
      </c>
      <c r="Q1242" s="12">
        <f>IFERROR(IF(P1242="X","",VLOOKUP(LEFT(N1242,10),'Universo_BK-BIT'!$A$5:$E$10005,3,0)),"")</f>
        <v>14</v>
      </c>
      <c r="R1242" s="14" t="str">
        <f t="shared" si="58"/>
        <v/>
      </c>
      <c r="S1242" s="14" t="str">
        <f t="shared" si="59"/>
        <v/>
      </c>
      <c r="T1242" s="14"/>
      <c r="U1242" s="14" t="str">
        <f ca="1">IFERROR(IF(P1242="X",IF(VLOOKUP(B1242,'Oficios_-_pend_criticas'!$C$3:$J$4739,5,0)="","",IF(VLOOKUP(B1242,'Oficios_-_pend_criticas'!$C$3:$J$4739,7,0)="",IF(TODAY()&gt;VLOOKUP(B1242,'Oficios_-_pend_criticas'!$C$3:$J$4739,5,0),"X",""),IF(VLOOKUP(B1242,'Oficios_-_pend_criticas'!$C$3:$J$4739,7,0)&gt;VLOOKUP(B1242,'Oficios_-_pend_criticas'!$C$3:$J$4739,5,0),"X",""))),""),"")</f>
        <v/>
      </c>
      <c r="V1242" s="14" t="str">
        <f ca="1">IFERROR(IF(Q1242=0,IF(VLOOKUP(B1242,'Oficios_-_pend_criticas'!$C$3:$J$4739,5,0)="","",IF(VLOOKUP(B1242,'Oficios_-_pend_criticas'!$C$3:$J$4739,7,0)="",IF(TODAY()&gt;VLOOKUP(B1242,'Oficios_-_pend_criticas'!$C$3:$J$4739,5,0),"X",""),IF(VLOOKUP(B1242,'Oficios_-_pend_criticas'!$C$3:$J$4739,7,0)&gt;VLOOKUP(B1242,'Oficios_-_pend_criticas'!$C$3:$J$4739,5,0),"X",""))),""),"")</f>
        <v/>
      </c>
      <c r="W1242" s="14" t="str">
        <f ca="1">IFERROR(IF(P1242&lt;&gt;"X",IF(Q1242&gt;0,IF(VLOOKUP(B1242,'Oficios_-_pend_criticas'!$C$4:$J$4739,5,0)="","",IF(VLOOKUP(B1242,'Oficios_-_pend_criticas'!$C$4:$J$4739,7,0)="",IF(TODAY()&gt;VLOOKUP(B1242,'Oficios_-_pend_criticas'!$C$4:$J$4739,5,0),"X",""),IF(VLOOKUP(B1242,'Oficios_-_pend_criticas'!$C$4:$J$4739,7,0)&gt;VLOOKUP(B1242,'Oficios_-_pend_criticas'!$C$4:$J$4739,5,0),"X",""))),""),""),"")</f>
        <v/>
      </c>
    </row>
    <row r="1243" spans="1:23" ht="38.25" hidden="1" customHeight="1" x14ac:dyDescent="0.25">
      <c r="A1243" s="9" t="str">
        <f t="shared" si="57"/>
        <v/>
      </c>
      <c r="B1243" s="24" t="s">
        <v>2923</v>
      </c>
      <c r="C1243" s="22" t="e">
        <f>IF(B1243="","",VLOOKUP(B1243,#REF!,6,0))</f>
        <v>#REF!</v>
      </c>
      <c r="D1243" s="20" t="s">
        <v>2475</v>
      </c>
      <c r="E1243" s="22" t="s">
        <v>2924</v>
      </c>
      <c r="F1243" s="20" t="s">
        <v>51</v>
      </c>
      <c r="G1243" s="21">
        <v>43622</v>
      </c>
      <c r="H1243" s="14" t="str">
        <f>IFERROR(IF(VLOOKUP(B1243,'Oficios_-_pend_criticas'!$C$4:$D$4739,2,0)="","","X"),"")</f>
        <v/>
      </c>
      <c r="I1243" s="12"/>
      <c r="J1243" s="13"/>
      <c r="K1243" s="10"/>
      <c r="L1243" s="12" t="str">
        <f>IFERROR(VLOOKUP(B1243,Retorno_da_RFB!$D$3:$I$6388,5,0),"")</f>
        <v>096</v>
      </c>
      <c r="M1243" s="13">
        <f>IFERROR(VLOOKUP(B1243,Retorno_da_RFB!$D$3:$I$6388,6,0),"")</f>
        <v>43647</v>
      </c>
      <c r="N1243" s="10" t="str">
        <f>IFERROR(VLOOKUP(B1243,Retorno_da_RFB!$D$3:$I$6388,3,0),"")</f>
        <v>8412.90.80</v>
      </c>
      <c r="O1243" s="10" t="str">
        <f>IFERROR(VLOOKUP(B1243,Retorno_da_RFB!$D$3:$I$6388,4,0),"")</f>
        <v>Carcaças fabricadas em ferro fundido usinado e com tratamento térmico, com orifícios e pórticos para fixação de módulos de controle, sensores, válvulas de alívio, válvulas reguladoras de pressão, válvulas de serviço, pinos, parafusos, tampões e/ou periféricos, para motores hidráulicos de pistões axiais e deslocamento volumétrico variável, com deslocamento volumétrico nominal compreendido entre 60 e 250cm³/revolução.</v>
      </c>
      <c r="P1243" s="12" t="str">
        <f>IFERROR(IF(N1243="","",IF(VLOOKUP(LEFT(N1243,10),'Universo_BK-BIT'!$A$5:$E$10005,2,0)="","X",VLOOKUP(LEFT(N1243,10),'Universo_BK-BIT'!$A$5:$E$10005,2,0))),"X")</f>
        <v>BK</v>
      </c>
      <c r="Q1243" s="12">
        <f>IFERROR(IF(P1243="X","",VLOOKUP(LEFT(N1243,10),'Universo_BK-BIT'!$A$5:$E$10005,3,0)),"")</f>
        <v>14</v>
      </c>
      <c r="R1243" s="14" t="str">
        <f t="shared" si="58"/>
        <v/>
      </c>
      <c r="S1243" s="14" t="str">
        <f t="shared" si="59"/>
        <v/>
      </c>
      <c r="T1243" s="14"/>
      <c r="U1243" s="14" t="str">
        <f ca="1">IFERROR(IF(P1243="X",IF(VLOOKUP(B1243,'Oficios_-_pend_criticas'!$C$3:$J$4739,5,0)="","",IF(VLOOKUP(B1243,'Oficios_-_pend_criticas'!$C$3:$J$4739,7,0)="",IF(TODAY()&gt;VLOOKUP(B1243,'Oficios_-_pend_criticas'!$C$3:$J$4739,5,0),"X",""),IF(VLOOKUP(B1243,'Oficios_-_pend_criticas'!$C$3:$J$4739,7,0)&gt;VLOOKUP(B1243,'Oficios_-_pend_criticas'!$C$3:$J$4739,5,0),"X",""))),""),"")</f>
        <v/>
      </c>
      <c r="V1243" s="14" t="str">
        <f ca="1">IFERROR(IF(Q1243=0,IF(VLOOKUP(B1243,'Oficios_-_pend_criticas'!$C$3:$J$4739,5,0)="","",IF(VLOOKUP(B1243,'Oficios_-_pend_criticas'!$C$3:$J$4739,7,0)="",IF(TODAY()&gt;VLOOKUP(B1243,'Oficios_-_pend_criticas'!$C$3:$J$4739,5,0),"X",""),IF(VLOOKUP(B1243,'Oficios_-_pend_criticas'!$C$3:$J$4739,7,0)&gt;VLOOKUP(B1243,'Oficios_-_pend_criticas'!$C$3:$J$4739,5,0),"X",""))),""),"")</f>
        <v/>
      </c>
      <c r="W1243" s="14" t="str">
        <f ca="1">IFERROR(IF(P1243&lt;&gt;"X",IF(Q1243&gt;0,IF(VLOOKUP(B1243,'Oficios_-_pend_criticas'!$C$4:$J$4739,5,0)="","",IF(VLOOKUP(B1243,'Oficios_-_pend_criticas'!$C$4:$J$4739,7,0)="",IF(TODAY()&gt;VLOOKUP(B1243,'Oficios_-_pend_criticas'!$C$4:$J$4739,5,0),"X",""),IF(VLOOKUP(B1243,'Oficios_-_pend_criticas'!$C$4:$J$4739,7,0)&gt;VLOOKUP(B1243,'Oficios_-_pend_criticas'!$C$4:$J$4739,5,0),"X",""))),""),""),"")</f>
        <v/>
      </c>
    </row>
    <row r="1244" spans="1:23" ht="38.25" hidden="1" customHeight="1" x14ac:dyDescent="0.25">
      <c r="A1244" s="9" t="str">
        <f t="shared" si="57"/>
        <v/>
      </c>
      <c r="B1244" s="24" t="s">
        <v>2925</v>
      </c>
      <c r="C1244" s="22" t="e">
        <f>IF(B1244="","",VLOOKUP(B1244,#REF!,6,0))</f>
        <v>#REF!</v>
      </c>
      <c r="D1244" s="20" t="s">
        <v>2475</v>
      </c>
      <c r="E1244" s="22" t="s">
        <v>2926</v>
      </c>
      <c r="F1244" s="20" t="s">
        <v>51</v>
      </c>
      <c r="G1244" s="21">
        <v>43622</v>
      </c>
      <c r="H1244" s="14" t="str">
        <f>IFERROR(IF(VLOOKUP(B1244,'Oficios_-_pend_criticas'!$C$4:$D$4739,2,0)="","","X"),"")</f>
        <v/>
      </c>
      <c r="I1244" s="12"/>
      <c r="J1244" s="13"/>
      <c r="K1244" s="10"/>
      <c r="L1244" s="12" t="str">
        <f>IFERROR(VLOOKUP(B1244,Retorno_da_RFB!$D$3:$I$6388,5,0),"")</f>
        <v>096</v>
      </c>
      <c r="M1244" s="13">
        <f>IFERROR(VLOOKUP(B1244,Retorno_da_RFB!$D$3:$I$6388,6,0),"")</f>
        <v>43647</v>
      </c>
      <c r="N1244" s="10" t="str">
        <f>IFERROR(VLOOKUP(B1244,Retorno_da_RFB!$D$3:$I$6388,3,0),"")</f>
        <v>8412.90.80</v>
      </c>
      <c r="O1244" s="10" t="str">
        <f>IFERROR(VLOOKUP(B1244,Retorno_da_RFB!$D$3:$I$6388,4,0),"")</f>
        <v>Carcaças fabricadas em ferro fundido usinado e com tratamento térmico, com pórticos para inserção de válvulas reguladoras de pressão e tampões de serviço, do módulo de suplemento de pressão utilizado em motores hidráulicos de pistões axiais e deslocamento volumétrico variável, com deslocamento volumétrico nominal compreendido entre 60 e 250cm³/revolução.</v>
      </c>
      <c r="P1244" s="12" t="str">
        <f>IFERROR(IF(N1244="","",IF(VLOOKUP(LEFT(N1244,10),'Universo_BK-BIT'!$A$5:$E$10005,2,0)="","X",VLOOKUP(LEFT(N1244,10),'Universo_BK-BIT'!$A$5:$E$10005,2,0))),"X")</f>
        <v>BK</v>
      </c>
      <c r="Q1244" s="12">
        <f>IFERROR(IF(P1244="X","",VLOOKUP(LEFT(N1244,10),'Universo_BK-BIT'!$A$5:$E$10005,3,0)),"")</f>
        <v>14</v>
      </c>
      <c r="R1244" s="14" t="str">
        <f t="shared" si="58"/>
        <v/>
      </c>
      <c r="S1244" s="14" t="str">
        <f t="shared" si="59"/>
        <v/>
      </c>
      <c r="T1244" s="14"/>
      <c r="U1244" s="14" t="str">
        <f ca="1">IFERROR(IF(P1244="X",IF(VLOOKUP(B1244,'Oficios_-_pend_criticas'!$C$3:$J$4739,5,0)="","",IF(VLOOKUP(B1244,'Oficios_-_pend_criticas'!$C$3:$J$4739,7,0)="",IF(TODAY()&gt;VLOOKUP(B1244,'Oficios_-_pend_criticas'!$C$3:$J$4739,5,0),"X",""),IF(VLOOKUP(B1244,'Oficios_-_pend_criticas'!$C$3:$J$4739,7,0)&gt;VLOOKUP(B1244,'Oficios_-_pend_criticas'!$C$3:$J$4739,5,0),"X",""))),""),"")</f>
        <v/>
      </c>
      <c r="V1244" s="14" t="str">
        <f ca="1">IFERROR(IF(Q1244=0,IF(VLOOKUP(B1244,'Oficios_-_pend_criticas'!$C$3:$J$4739,5,0)="","",IF(VLOOKUP(B1244,'Oficios_-_pend_criticas'!$C$3:$J$4739,7,0)="",IF(TODAY()&gt;VLOOKUP(B1244,'Oficios_-_pend_criticas'!$C$3:$J$4739,5,0),"X",""),IF(VLOOKUP(B1244,'Oficios_-_pend_criticas'!$C$3:$J$4739,7,0)&gt;VLOOKUP(B1244,'Oficios_-_pend_criticas'!$C$3:$J$4739,5,0),"X",""))),""),"")</f>
        <v/>
      </c>
      <c r="W1244" s="14" t="str">
        <f ca="1">IFERROR(IF(P1244&lt;&gt;"X",IF(Q1244&gt;0,IF(VLOOKUP(B1244,'Oficios_-_pend_criticas'!$C$4:$J$4739,5,0)="","",IF(VLOOKUP(B1244,'Oficios_-_pend_criticas'!$C$4:$J$4739,7,0)="",IF(TODAY()&gt;VLOOKUP(B1244,'Oficios_-_pend_criticas'!$C$4:$J$4739,5,0),"X",""),IF(VLOOKUP(B1244,'Oficios_-_pend_criticas'!$C$4:$J$4739,7,0)&gt;VLOOKUP(B1244,'Oficios_-_pend_criticas'!$C$4:$J$4739,5,0),"X",""))),""),""),"")</f>
        <v/>
      </c>
    </row>
    <row r="1245" spans="1:23" ht="38.25" hidden="1" customHeight="1" x14ac:dyDescent="0.25">
      <c r="A1245" s="9" t="str">
        <f t="shared" si="57"/>
        <v/>
      </c>
      <c r="B1245" s="24" t="s">
        <v>2927</v>
      </c>
      <c r="C1245" s="22" t="e">
        <f>IF(B1245="","",VLOOKUP(B1245,#REF!,6,0))</f>
        <v>#REF!</v>
      </c>
      <c r="D1245" s="20" t="s">
        <v>2825</v>
      </c>
      <c r="E1245" s="22" t="s">
        <v>2928</v>
      </c>
      <c r="F1245" s="20" t="s">
        <v>51</v>
      </c>
      <c r="G1245" s="21">
        <v>43622</v>
      </c>
      <c r="H1245" s="14" t="str">
        <f>IFERROR(IF(VLOOKUP(B1245,'Oficios_-_pend_criticas'!$C$4:$D$4739,2,0)="","","X"),"")</f>
        <v/>
      </c>
      <c r="I1245" s="12"/>
      <c r="J1245" s="13"/>
      <c r="K1245" s="10"/>
      <c r="L1245" s="12" t="str">
        <f>IFERROR(VLOOKUP(B1245,Retorno_da_RFB!$D$3:$I$6388,5,0),"")</f>
        <v>096</v>
      </c>
      <c r="M1245" s="13">
        <f>IFERROR(VLOOKUP(B1245,Retorno_da_RFB!$D$3:$I$6388,6,0),"")</f>
        <v>43647</v>
      </c>
      <c r="N1245" s="10" t="str">
        <f>IFERROR(VLOOKUP(B1245,Retorno_da_RFB!$D$3:$I$6388,3,0),"")</f>
        <v>8413.91.90</v>
      </c>
      <c r="O1245" s="10" t="str">
        <f>IFERROR(VLOOKUP(B1245,Retorno_da_RFB!$D$3:$I$6388,4,0),"")</f>
        <v>Berços de rolamento com anel externo e roletes fabricados em aço com tratamento térmico e gaiola fabricada em poliamida, com estrutura semicircular com 10 ou 12 roletes cilíndricos de carga radial, para deslizamento do platô aplicado em bombas hidráulicas, de pistões axiais e deslocamento volumétrico variável, com deslocamento volumétrico nominal compreendido entre 45 e 250cm³/revolução.</v>
      </c>
      <c r="P1245" s="12" t="str">
        <f>IFERROR(IF(N1245="","",IF(VLOOKUP(LEFT(N1245,10),'Universo_BK-BIT'!$A$5:$E$10005,2,0)="","X",VLOOKUP(LEFT(N1245,10),'Universo_BK-BIT'!$A$5:$E$10005,2,0))),"X")</f>
        <v>BK</v>
      </c>
      <c r="Q1245" s="12">
        <f>IFERROR(IF(P1245="X","",VLOOKUP(LEFT(N1245,10),'Universo_BK-BIT'!$A$5:$E$10005,3,0)),"")</f>
        <v>14</v>
      </c>
      <c r="R1245" s="14" t="str">
        <f t="shared" si="58"/>
        <v/>
      </c>
      <c r="S1245" s="14" t="str">
        <f t="shared" si="59"/>
        <v/>
      </c>
      <c r="T1245" s="14"/>
      <c r="U1245" s="14" t="str">
        <f ca="1">IFERROR(IF(P1245="X",IF(VLOOKUP(B1245,'Oficios_-_pend_criticas'!$C$3:$J$4739,5,0)="","",IF(VLOOKUP(B1245,'Oficios_-_pend_criticas'!$C$3:$J$4739,7,0)="",IF(TODAY()&gt;VLOOKUP(B1245,'Oficios_-_pend_criticas'!$C$3:$J$4739,5,0),"X",""),IF(VLOOKUP(B1245,'Oficios_-_pend_criticas'!$C$3:$J$4739,7,0)&gt;VLOOKUP(B1245,'Oficios_-_pend_criticas'!$C$3:$J$4739,5,0),"X",""))),""),"")</f>
        <v/>
      </c>
      <c r="V1245" s="14" t="str">
        <f ca="1">IFERROR(IF(Q1245=0,IF(VLOOKUP(B1245,'Oficios_-_pend_criticas'!$C$3:$J$4739,5,0)="","",IF(VLOOKUP(B1245,'Oficios_-_pend_criticas'!$C$3:$J$4739,7,0)="",IF(TODAY()&gt;VLOOKUP(B1245,'Oficios_-_pend_criticas'!$C$3:$J$4739,5,0),"X",""),IF(VLOOKUP(B1245,'Oficios_-_pend_criticas'!$C$3:$J$4739,7,0)&gt;VLOOKUP(B1245,'Oficios_-_pend_criticas'!$C$3:$J$4739,5,0),"X",""))),""),"")</f>
        <v/>
      </c>
      <c r="W1245" s="14" t="str">
        <f ca="1">IFERROR(IF(P1245&lt;&gt;"X",IF(Q1245&gt;0,IF(VLOOKUP(B1245,'Oficios_-_pend_criticas'!$C$4:$J$4739,5,0)="","",IF(VLOOKUP(B1245,'Oficios_-_pend_criticas'!$C$4:$J$4739,7,0)="",IF(TODAY()&gt;VLOOKUP(B1245,'Oficios_-_pend_criticas'!$C$4:$J$4739,5,0),"X",""),IF(VLOOKUP(B1245,'Oficios_-_pend_criticas'!$C$4:$J$4739,7,0)&gt;VLOOKUP(B1245,'Oficios_-_pend_criticas'!$C$4:$J$4739,5,0),"X",""))),""),""),"")</f>
        <v/>
      </c>
    </row>
    <row r="1246" spans="1:23" ht="38.25" hidden="1" customHeight="1" x14ac:dyDescent="0.25">
      <c r="A1246" s="9" t="str">
        <f t="shared" si="57"/>
        <v/>
      </c>
      <c r="B1246" s="24" t="s">
        <v>2929</v>
      </c>
      <c r="C1246" s="22" t="e">
        <f>IF(B1246="","",VLOOKUP(B1246,#REF!,6,0))</f>
        <v>#REF!</v>
      </c>
      <c r="D1246" s="20" t="s">
        <v>61</v>
      </c>
      <c r="E1246" s="22" t="s">
        <v>2930</v>
      </c>
      <c r="F1246" s="20" t="s">
        <v>51</v>
      </c>
      <c r="G1246" s="21">
        <v>43622</v>
      </c>
      <c r="H1246" s="14" t="str">
        <f>IFERROR(IF(VLOOKUP(B1246,'Oficios_-_pend_criticas'!$C$4:$D$4739,2,0)="","","X"),"")</f>
        <v/>
      </c>
      <c r="I1246" s="12"/>
      <c r="J1246" s="13"/>
      <c r="K1246" s="10"/>
      <c r="L1246" s="12" t="str">
        <f>IFERROR(VLOOKUP(B1246,Retorno_da_RFB!$D$3:$I$6388,5,0),"")</f>
        <v>096</v>
      </c>
      <c r="M1246" s="13">
        <f>IFERROR(VLOOKUP(B1246,Retorno_da_RFB!$D$3:$I$6388,6,0),"")</f>
        <v>43647</v>
      </c>
      <c r="N1246" s="10" t="str">
        <f>IFERROR(VLOOKUP(B1246,Retorno_da_RFB!$D$3:$I$6388,3,0),"")</f>
        <v>8480.71.00</v>
      </c>
      <c r="O1246" s="10" t="str">
        <f>IFERROR(VLOOKUP(B1246,Retorno_da_RFB!$D$3:$I$6388,4,0),"")</f>
        <v>Moldes completos de injeção e condicionamento de pré-formas em politereftalato de etileno (Pet), de 1 a 12cavidades, para pós-geração de embalagens bi-orientadas, utilizados em sistemas de moldagem por injeção, estiramento e sopro simultâneos, com canal quente e construção de cavidades e machos em aço estrutural de alta resistência mecânica e a choques térmicos.</v>
      </c>
      <c r="P1246" s="12" t="str">
        <f>IFERROR(IF(N1246="","",IF(VLOOKUP(LEFT(N1246,10),'Universo_BK-BIT'!$A$5:$E$10005,2,0)="","X",VLOOKUP(LEFT(N1246,10),'Universo_BK-BIT'!$A$5:$E$10005,2,0))),"X")</f>
        <v>BK</v>
      </c>
      <c r="Q1246" s="12">
        <f>IFERROR(IF(P1246="X","",VLOOKUP(LEFT(N1246,10),'Universo_BK-BIT'!$A$5:$E$10005,3,0)),"")</f>
        <v>14</v>
      </c>
      <c r="R1246" s="14" t="str">
        <f t="shared" si="58"/>
        <v/>
      </c>
      <c r="S1246" s="14" t="str">
        <f t="shared" si="59"/>
        <v/>
      </c>
      <c r="T1246" s="14"/>
      <c r="U1246" s="14" t="str">
        <f ca="1">IFERROR(IF(P1246="X",IF(VLOOKUP(B1246,'Oficios_-_pend_criticas'!$C$3:$J$4739,5,0)="","",IF(VLOOKUP(B1246,'Oficios_-_pend_criticas'!$C$3:$J$4739,7,0)="",IF(TODAY()&gt;VLOOKUP(B1246,'Oficios_-_pend_criticas'!$C$3:$J$4739,5,0),"X",""),IF(VLOOKUP(B1246,'Oficios_-_pend_criticas'!$C$3:$J$4739,7,0)&gt;VLOOKUP(B1246,'Oficios_-_pend_criticas'!$C$3:$J$4739,5,0),"X",""))),""),"")</f>
        <v/>
      </c>
      <c r="V1246" s="14" t="str">
        <f ca="1">IFERROR(IF(Q1246=0,IF(VLOOKUP(B1246,'Oficios_-_pend_criticas'!$C$3:$J$4739,5,0)="","",IF(VLOOKUP(B1246,'Oficios_-_pend_criticas'!$C$3:$J$4739,7,0)="",IF(TODAY()&gt;VLOOKUP(B1246,'Oficios_-_pend_criticas'!$C$3:$J$4739,5,0),"X",""),IF(VLOOKUP(B1246,'Oficios_-_pend_criticas'!$C$3:$J$4739,7,0)&gt;VLOOKUP(B1246,'Oficios_-_pend_criticas'!$C$3:$J$4739,5,0),"X",""))),""),"")</f>
        <v/>
      </c>
      <c r="W1246" s="14" t="str">
        <f ca="1">IFERROR(IF(P1246&lt;&gt;"X",IF(Q1246&gt;0,IF(VLOOKUP(B1246,'Oficios_-_pend_criticas'!$C$4:$J$4739,5,0)="","",IF(VLOOKUP(B1246,'Oficios_-_pend_criticas'!$C$4:$J$4739,7,0)="",IF(TODAY()&gt;VLOOKUP(B1246,'Oficios_-_pend_criticas'!$C$4:$J$4739,5,0),"X",""),IF(VLOOKUP(B1246,'Oficios_-_pend_criticas'!$C$4:$J$4739,7,0)&gt;VLOOKUP(B1246,'Oficios_-_pend_criticas'!$C$4:$J$4739,5,0),"X",""))),""),""),"")</f>
        <v/>
      </c>
    </row>
    <row r="1247" spans="1:23" ht="38.25" hidden="1" customHeight="1" x14ac:dyDescent="0.25">
      <c r="A1247" s="9" t="str">
        <f t="shared" si="57"/>
        <v/>
      </c>
      <c r="B1247" s="24" t="s">
        <v>2931</v>
      </c>
      <c r="C1247" s="22" t="e">
        <f>IF(B1247="","",VLOOKUP(B1247,#REF!,6,0))</f>
        <v>#REF!</v>
      </c>
      <c r="D1247" s="20" t="s">
        <v>366</v>
      </c>
      <c r="E1247" s="22" t="s">
        <v>2932</v>
      </c>
      <c r="F1247" s="20" t="s">
        <v>51</v>
      </c>
      <c r="G1247" s="21">
        <v>43622</v>
      </c>
      <c r="H1247" s="14" t="str">
        <f>IFERROR(IF(VLOOKUP(B1247,'Oficios_-_pend_criticas'!$C$4:$D$4739,2,0)="","","X"),"")</f>
        <v/>
      </c>
      <c r="I1247" s="12"/>
      <c r="J1247" s="13"/>
      <c r="K1247" s="10"/>
      <c r="L1247" s="12" t="str">
        <f>IFERROR(VLOOKUP(B1247,Retorno_da_RFB!$D$3:$I$6388,5,0),"")</f>
        <v>096</v>
      </c>
      <c r="M1247" s="13">
        <f>IFERROR(VLOOKUP(B1247,Retorno_da_RFB!$D$3:$I$6388,6,0),"")</f>
        <v>43647</v>
      </c>
      <c r="N1247" s="10" t="str">
        <f>IFERROR(VLOOKUP(B1247,Retorno_da_RFB!$D$3:$I$6388,3,0),"")</f>
        <v>8483.40.10</v>
      </c>
      <c r="O1247" s="10" t="str">
        <f>IFERROR(VLOOKUP(B1247,Retorno_da_RFB!$D$3:$I$6388,4,0),"")</f>
        <v>Transmissões do tipo “rabeta” para utilização em embarcações, sistema de inclinação vertical atuado hidraulicamente, exaustão de gases de combustão feito por meio da própria “rabeta”, embreagem de acoplamento cônica ou hidráulico, com reduções, avante e ré, de 1,59:1, ou de 1,63:1, ou de 1,69:1, ou de 1,76:1, ou de 1,85:1, ou de 1,96:1.</v>
      </c>
      <c r="P1247" s="12" t="str">
        <f>IFERROR(IF(N1247="","",IF(VLOOKUP(LEFT(N1247,10),'Universo_BK-BIT'!$A$5:$E$10005,2,0)="","X",VLOOKUP(LEFT(N1247,10),'Universo_BK-BIT'!$A$5:$E$10005,2,0))),"X")</f>
        <v>BK</v>
      </c>
      <c r="Q1247" s="12">
        <f>IFERROR(IF(P1247="X","",VLOOKUP(LEFT(N1247,10),'Universo_BK-BIT'!$A$5:$E$10005,3,0)),"")</f>
        <v>14</v>
      </c>
      <c r="R1247" s="14" t="str">
        <f t="shared" si="58"/>
        <v/>
      </c>
      <c r="S1247" s="14" t="str">
        <f t="shared" si="59"/>
        <v>X</v>
      </c>
      <c r="T1247" s="14"/>
      <c r="U1247" s="14" t="str">
        <f ca="1">IFERROR(IF(P1247="X",IF(VLOOKUP(B1247,'Oficios_-_pend_criticas'!$C$3:$J$4739,5,0)="","",IF(VLOOKUP(B1247,'Oficios_-_pend_criticas'!$C$3:$J$4739,7,0)="",IF(TODAY()&gt;VLOOKUP(B1247,'Oficios_-_pend_criticas'!$C$3:$J$4739,5,0),"X",""),IF(VLOOKUP(B1247,'Oficios_-_pend_criticas'!$C$3:$J$4739,7,0)&gt;VLOOKUP(B1247,'Oficios_-_pend_criticas'!$C$3:$J$4739,5,0),"X",""))),""),"")</f>
        <v/>
      </c>
      <c r="V1247" s="14" t="str">
        <f ca="1">IFERROR(IF(Q1247=0,IF(VLOOKUP(B1247,'Oficios_-_pend_criticas'!$C$3:$J$4739,5,0)="","",IF(VLOOKUP(B1247,'Oficios_-_pend_criticas'!$C$3:$J$4739,7,0)="",IF(TODAY()&gt;VLOOKUP(B1247,'Oficios_-_pend_criticas'!$C$3:$J$4739,5,0),"X",""),IF(VLOOKUP(B1247,'Oficios_-_pend_criticas'!$C$3:$J$4739,7,0)&gt;VLOOKUP(B1247,'Oficios_-_pend_criticas'!$C$3:$J$4739,5,0),"X",""))),""),"")</f>
        <v/>
      </c>
      <c r="W1247" s="14" t="str">
        <f ca="1">IFERROR(IF(P1247&lt;&gt;"X",IF(Q1247&gt;0,IF(VLOOKUP(B1247,'Oficios_-_pend_criticas'!$C$4:$J$4739,5,0)="","",IF(VLOOKUP(B1247,'Oficios_-_pend_criticas'!$C$4:$J$4739,7,0)="",IF(TODAY()&gt;VLOOKUP(B1247,'Oficios_-_pend_criticas'!$C$4:$J$4739,5,0),"X",""),IF(VLOOKUP(B1247,'Oficios_-_pend_criticas'!$C$4:$J$4739,7,0)&gt;VLOOKUP(B1247,'Oficios_-_pend_criticas'!$C$4:$J$4739,5,0),"X",""))),""),""),"")</f>
        <v/>
      </c>
    </row>
    <row r="1248" spans="1:23" ht="38.25" hidden="1" customHeight="1" x14ac:dyDescent="0.25">
      <c r="A1248" s="9" t="str">
        <f t="shared" si="57"/>
        <v/>
      </c>
      <c r="B1248" s="24" t="s">
        <v>2934</v>
      </c>
      <c r="C1248" s="22" t="e">
        <f>IF(B1248="","",VLOOKUP(B1248,#REF!,6,0))</f>
        <v>#REF!</v>
      </c>
      <c r="D1248" s="20" t="s">
        <v>366</v>
      </c>
      <c r="E1248" s="22" t="s">
        <v>2935</v>
      </c>
      <c r="F1248" s="20" t="s">
        <v>51</v>
      </c>
      <c r="G1248" s="21">
        <v>43622</v>
      </c>
      <c r="H1248" s="14" t="str">
        <f>IFERROR(IF(VLOOKUP(B1248,'Oficios_-_pend_criticas'!$C$4:$D$4739,2,0)="","","X"),"")</f>
        <v/>
      </c>
      <c r="I1248" s="12"/>
      <c r="J1248" s="13"/>
      <c r="K1248" s="10"/>
      <c r="L1248" s="12" t="str">
        <f>IFERROR(VLOOKUP(B1248,Retorno_da_RFB!$D$3:$I$6388,5,0),"")</f>
        <v>096</v>
      </c>
      <c r="M1248" s="13">
        <f>IFERROR(VLOOKUP(B1248,Retorno_da_RFB!$D$3:$I$6388,6,0),"")</f>
        <v>43647</v>
      </c>
      <c r="N1248" s="10" t="str">
        <f>IFERROR(VLOOKUP(B1248,Retorno_da_RFB!$D$3:$I$6388,3,0),"")</f>
        <v>8483.40.10</v>
      </c>
      <c r="O1248" s="10" t="str">
        <f>IFERROR(VLOOKUP(B1248,Retorno_da_RFB!$D$3:$I$6388,4,0),"")</f>
        <v>Transmissões do tipo "rabeta", com duas hélices contra rotantes orientadas para a proa, para instalação sob o casco das embarcações, com sistema de direção comandado eletronicamente, exaustão de gases de combustão feito por meio da própria transmissão, embreagem de acoplamento por meio de discos, com reduções, avante e ré, de 1,70:1; 1,82:1; 1,84:1; 1,85:1; 1,88:1; 1,94:1 ou de 1,99:1.</v>
      </c>
      <c r="P1248" s="12" t="str">
        <f>IFERROR(IF(N1248="","",IF(VLOOKUP(LEFT(N1248,10),'Universo_BK-BIT'!$A$5:$E$10005,2,0)="","X",VLOOKUP(LEFT(N1248,10),'Universo_BK-BIT'!$A$5:$E$10005,2,0))),"X")</f>
        <v>BK</v>
      </c>
      <c r="Q1248" s="12">
        <f>IFERROR(IF(P1248="X","",VLOOKUP(LEFT(N1248,10),'Universo_BK-BIT'!$A$5:$E$10005,3,0)),"")</f>
        <v>14</v>
      </c>
      <c r="R1248" s="14" t="str">
        <f t="shared" si="58"/>
        <v/>
      </c>
      <c r="S1248" s="14" t="str">
        <f t="shared" si="59"/>
        <v/>
      </c>
      <c r="T1248" s="14"/>
      <c r="U1248" s="14" t="str">
        <f ca="1">IFERROR(IF(P1248="X",IF(VLOOKUP(B1248,'Oficios_-_pend_criticas'!$C$3:$J$4739,5,0)="","",IF(VLOOKUP(B1248,'Oficios_-_pend_criticas'!$C$3:$J$4739,7,0)="",IF(TODAY()&gt;VLOOKUP(B1248,'Oficios_-_pend_criticas'!$C$3:$J$4739,5,0),"X",""),IF(VLOOKUP(B1248,'Oficios_-_pend_criticas'!$C$3:$J$4739,7,0)&gt;VLOOKUP(B1248,'Oficios_-_pend_criticas'!$C$3:$J$4739,5,0),"X",""))),""),"")</f>
        <v/>
      </c>
      <c r="V1248" s="14" t="str">
        <f ca="1">IFERROR(IF(Q1248=0,IF(VLOOKUP(B1248,'Oficios_-_pend_criticas'!$C$3:$J$4739,5,0)="","",IF(VLOOKUP(B1248,'Oficios_-_pend_criticas'!$C$3:$J$4739,7,0)="",IF(TODAY()&gt;VLOOKUP(B1248,'Oficios_-_pend_criticas'!$C$3:$J$4739,5,0),"X",""),IF(VLOOKUP(B1248,'Oficios_-_pend_criticas'!$C$3:$J$4739,7,0)&gt;VLOOKUP(B1248,'Oficios_-_pend_criticas'!$C$3:$J$4739,5,0),"X",""))),""),"")</f>
        <v/>
      </c>
      <c r="W1248" s="14" t="str">
        <f ca="1">IFERROR(IF(P1248&lt;&gt;"X",IF(Q1248&gt;0,IF(VLOOKUP(B1248,'Oficios_-_pend_criticas'!$C$4:$J$4739,5,0)="","",IF(VLOOKUP(B1248,'Oficios_-_pend_criticas'!$C$4:$J$4739,7,0)="",IF(TODAY()&gt;VLOOKUP(B1248,'Oficios_-_pend_criticas'!$C$4:$J$4739,5,0),"X",""),IF(VLOOKUP(B1248,'Oficios_-_pend_criticas'!$C$4:$J$4739,7,0)&gt;VLOOKUP(B1248,'Oficios_-_pend_criticas'!$C$4:$J$4739,5,0),"X",""))),""),""),"")</f>
        <v/>
      </c>
    </row>
    <row r="1249" spans="1:23" ht="38.25" hidden="1" customHeight="1" x14ac:dyDescent="0.25">
      <c r="A1249" s="9" t="str">
        <f t="shared" si="57"/>
        <v/>
      </c>
      <c r="B1249" s="24" t="s">
        <v>2936</v>
      </c>
      <c r="C1249" s="22" t="e">
        <f>IF(B1249="","",VLOOKUP(B1249,#REF!,6,0))</f>
        <v>#REF!</v>
      </c>
      <c r="D1249" s="20" t="s">
        <v>366</v>
      </c>
      <c r="E1249" s="22" t="s">
        <v>2937</v>
      </c>
      <c r="F1249" s="20" t="s">
        <v>51</v>
      </c>
      <c r="G1249" s="21">
        <v>43622</v>
      </c>
      <c r="H1249" s="14" t="str">
        <f>IFERROR(IF(VLOOKUP(B1249,'Oficios_-_pend_criticas'!$C$4:$D$4739,2,0)="","","X"),"")</f>
        <v/>
      </c>
      <c r="I1249" s="12"/>
      <c r="J1249" s="13"/>
      <c r="K1249" s="10"/>
      <c r="L1249" s="12" t="str">
        <f>IFERROR(VLOOKUP(B1249,Retorno_da_RFB!$D$3:$I$6388,5,0),"")</f>
        <v>096</v>
      </c>
      <c r="M1249" s="13">
        <f>IFERROR(VLOOKUP(B1249,Retorno_da_RFB!$D$3:$I$6388,6,0),"")</f>
        <v>43647</v>
      </c>
      <c r="N1249" s="10" t="str">
        <f>IFERROR(VLOOKUP(B1249,Retorno_da_RFB!$D$3:$I$6388,3,0),"")</f>
        <v>8483.40.10</v>
      </c>
      <c r="O1249" s="10" t="str">
        <f>IFERROR(VLOOKUP(B1249,Retorno_da_RFB!$D$3:$I$6388,4,0),"")</f>
        <v>Transmissões do tipo "rabeta" para utilização em embarcações, com sistema de inclinação vertical atuado hidraulicamente, exaustão dos gases de combustão feito por meio da própria "rabeta", embreagem de acoplamento cônica, com reduções, avante e ré, de 1,66:1; 1,89:1; 1,97:1; ou de 2,18:1.</v>
      </c>
      <c r="P1249" s="12" t="str">
        <f>IFERROR(IF(N1249="","",IF(VLOOKUP(LEFT(N1249,10),'Universo_BK-BIT'!$A$5:$E$10005,2,0)="","X",VLOOKUP(LEFT(N1249,10),'Universo_BK-BIT'!$A$5:$E$10005,2,0))),"X")</f>
        <v>BK</v>
      </c>
      <c r="Q1249" s="12">
        <f>IFERROR(IF(P1249="X","",VLOOKUP(LEFT(N1249,10),'Universo_BK-BIT'!$A$5:$E$10005,3,0)),"")</f>
        <v>14</v>
      </c>
      <c r="R1249" s="14" t="str">
        <f t="shared" si="58"/>
        <v/>
      </c>
      <c r="S1249" s="14" t="str">
        <f t="shared" si="59"/>
        <v>X</v>
      </c>
      <c r="T1249" s="14"/>
      <c r="U1249" s="14" t="str">
        <f ca="1">IFERROR(IF(P1249="X",IF(VLOOKUP(B1249,'Oficios_-_pend_criticas'!$C$3:$J$4739,5,0)="","",IF(VLOOKUP(B1249,'Oficios_-_pend_criticas'!$C$3:$J$4739,7,0)="",IF(TODAY()&gt;VLOOKUP(B1249,'Oficios_-_pend_criticas'!$C$3:$J$4739,5,0),"X",""),IF(VLOOKUP(B1249,'Oficios_-_pend_criticas'!$C$3:$J$4739,7,0)&gt;VLOOKUP(B1249,'Oficios_-_pend_criticas'!$C$3:$J$4739,5,0),"X",""))),""),"")</f>
        <v/>
      </c>
      <c r="V1249" s="14" t="str">
        <f ca="1">IFERROR(IF(Q1249=0,IF(VLOOKUP(B1249,'Oficios_-_pend_criticas'!$C$3:$J$4739,5,0)="","",IF(VLOOKUP(B1249,'Oficios_-_pend_criticas'!$C$3:$J$4739,7,0)="",IF(TODAY()&gt;VLOOKUP(B1249,'Oficios_-_pend_criticas'!$C$3:$J$4739,5,0),"X",""),IF(VLOOKUP(B1249,'Oficios_-_pend_criticas'!$C$3:$J$4739,7,0)&gt;VLOOKUP(B1249,'Oficios_-_pend_criticas'!$C$3:$J$4739,5,0),"X",""))),""),"")</f>
        <v/>
      </c>
      <c r="W1249" s="14" t="str">
        <f ca="1">IFERROR(IF(P1249&lt;&gt;"X",IF(Q1249&gt;0,IF(VLOOKUP(B1249,'Oficios_-_pend_criticas'!$C$4:$J$4739,5,0)="","",IF(VLOOKUP(B1249,'Oficios_-_pend_criticas'!$C$4:$J$4739,7,0)="",IF(TODAY()&gt;VLOOKUP(B1249,'Oficios_-_pend_criticas'!$C$4:$J$4739,5,0),"X",""),IF(VLOOKUP(B1249,'Oficios_-_pend_criticas'!$C$4:$J$4739,7,0)&gt;VLOOKUP(B1249,'Oficios_-_pend_criticas'!$C$4:$J$4739,5,0),"X",""))),""),""),"")</f>
        <v/>
      </c>
    </row>
    <row r="1250" spans="1:23" ht="38.25" hidden="1" customHeight="1" x14ac:dyDescent="0.25">
      <c r="A1250" s="9" t="str">
        <f t="shared" si="57"/>
        <v/>
      </c>
      <c r="B1250" s="24" t="s">
        <v>2939</v>
      </c>
      <c r="C1250" s="22" t="e">
        <f>IF(B1250="","",VLOOKUP(B1250,#REF!,6,0))</f>
        <v>#REF!</v>
      </c>
      <c r="D1250" s="20" t="s">
        <v>2940</v>
      </c>
      <c r="E1250" s="22" t="s">
        <v>2941</v>
      </c>
      <c r="F1250" s="20" t="s">
        <v>51</v>
      </c>
      <c r="G1250" s="21">
        <v>43622</v>
      </c>
      <c r="H1250" s="14" t="str">
        <f>IFERROR(IF(VLOOKUP(B1250,'Oficios_-_pend_criticas'!$C$4:$D$4739,2,0)="","","X"),"")</f>
        <v/>
      </c>
      <c r="I1250" s="12"/>
      <c r="J1250" s="13"/>
      <c r="K1250" s="10"/>
      <c r="L1250" s="12" t="str">
        <f>IFERROR(VLOOKUP(B1250,Retorno_da_RFB!$D$3:$I$6388,5,0),"")</f>
        <v>096</v>
      </c>
      <c r="M1250" s="13">
        <f>IFERROR(VLOOKUP(B1250,Retorno_da_RFB!$D$3:$I$6388,6,0),"")</f>
        <v>43647</v>
      </c>
      <c r="N1250" s="10" t="str">
        <f>IFERROR(VLOOKUP(B1250,Retorno_da_RFB!$D$3:$I$6388,3,0),"")</f>
        <v>8425.41.00</v>
      </c>
      <c r="O1250" s="10" t="str">
        <f>IFERROR(VLOOKUP(B1250,Retorno_da_RFB!$D$3:$I$6388,4,0),"")</f>
        <v>Elevadores automotivos eletro-hidráulico pantográfico, em aço, tesoura embutida, sobre piso ou “mide rise” móvel, abaixamento eletromagnético, com capacidade de carga de 2.500 a 6.000kg, com elevação máxima de até 2.050mm e elevação mínima de até 330mm, comprimento da plataforma entre 1.450 a 4.750mm, com motores monofásicos ou trifásicos, 220V e máximo de até 3HP ou até 3kW potência.</v>
      </c>
      <c r="P1250" s="12" t="str">
        <f>IFERROR(IF(N1250="","",IF(VLOOKUP(LEFT(N1250,10),'Universo_BK-BIT'!$A$5:$E$10005,2,0)="","X",VLOOKUP(LEFT(N1250,10),'Universo_BK-BIT'!$A$5:$E$10005,2,0))),"X")</f>
        <v>BK</v>
      </c>
      <c r="Q1250" s="12">
        <f>IFERROR(IF(P1250="X","",VLOOKUP(LEFT(N1250,10),'Universo_BK-BIT'!$A$5:$E$10005,3,0)),"")</f>
        <v>14</v>
      </c>
      <c r="R1250" s="14" t="str">
        <f t="shared" si="58"/>
        <v/>
      </c>
      <c r="S1250" s="14" t="str">
        <f t="shared" si="59"/>
        <v/>
      </c>
      <c r="T1250" s="14"/>
      <c r="U1250" s="14" t="str">
        <f ca="1">IFERROR(IF(P1250="X",IF(VLOOKUP(B1250,'Oficios_-_pend_criticas'!$C$3:$J$4739,5,0)="","",IF(VLOOKUP(B1250,'Oficios_-_pend_criticas'!$C$3:$J$4739,7,0)="",IF(TODAY()&gt;VLOOKUP(B1250,'Oficios_-_pend_criticas'!$C$3:$J$4739,5,0),"X",""),IF(VLOOKUP(B1250,'Oficios_-_pend_criticas'!$C$3:$J$4739,7,0)&gt;VLOOKUP(B1250,'Oficios_-_pend_criticas'!$C$3:$J$4739,5,0),"X",""))),""),"")</f>
        <v/>
      </c>
      <c r="V1250" s="14" t="str">
        <f ca="1">IFERROR(IF(Q1250=0,IF(VLOOKUP(B1250,'Oficios_-_pend_criticas'!$C$3:$J$4739,5,0)="","",IF(VLOOKUP(B1250,'Oficios_-_pend_criticas'!$C$3:$J$4739,7,0)="",IF(TODAY()&gt;VLOOKUP(B1250,'Oficios_-_pend_criticas'!$C$3:$J$4739,5,0),"X",""),IF(VLOOKUP(B1250,'Oficios_-_pend_criticas'!$C$3:$J$4739,7,0)&gt;VLOOKUP(B1250,'Oficios_-_pend_criticas'!$C$3:$J$4739,5,0),"X",""))),""),"")</f>
        <v/>
      </c>
      <c r="W1250" s="14" t="str">
        <f ca="1">IFERROR(IF(P1250&lt;&gt;"X",IF(Q1250&gt;0,IF(VLOOKUP(B1250,'Oficios_-_pend_criticas'!$C$4:$J$4739,5,0)="","",IF(VLOOKUP(B1250,'Oficios_-_pend_criticas'!$C$4:$J$4739,7,0)="",IF(TODAY()&gt;VLOOKUP(B1250,'Oficios_-_pend_criticas'!$C$4:$J$4739,5,0),"X",""),IF(VLOOKUP(B1250,'Oficios_-_pend_criticas'!$C$4:$J$4739,7,0)&gt;VLOOKUP(B1250,'Oficios_-_pend_criticas'!$C$4:$J$4739,5,0),"X",""))),""),""),"")</f>
        <v/>
      </c>
    </row>
    <row r="1251" spans="1:23" ht="38.25" hidden="1" customHeight="1" x14ac:dyDescent="0.25">
      <c r="A1251" s="9" t="str">
        <f t="shared" si="57"/>
        <v/>
      </c>
      <c r="B1251" s="24" t="s">
        <v>2942</v>
      </c>
      <c r="C1251" s="22" t="e">
        <f>IF(B1251="","",VLOOKUP(B1251,#REF!,6,0))</f>
        <v>#REF!</v>
      </c>
      <c r="D1251" s="20" t="s">
        <v>1735</v>
      </c>
      <c r="E1251" s="22" t="s">
        <v>2943</v>
      </c>
      <c r="F1251" s="20" t="s">
        <v>51</v>
      </c>
      <c r="G1251" s="21">
        <v>43622</v>
      </c>
      <c r="H1251" s="14" t="str">
        <f>IFERROR(IF(VLOOKUP(B1251,'Oficios_-_pend_criticas'!$C$4:$D$4739,2,0)="","","X"),"")</f>
        <v/>
      </c>
      <c r="I1251" s="12"/>
      <c r="J1251" s="13"/>
      <c r="K1251" s="10"/>
      <c r="L1251" s="12" t="str">
        <f>IFERROR(VLOOKUP(B1251,Retorno_da_RFB!$D$3:$I$6388,5,0),"")</f>
        <v>096</v>
      </c>
      <c r="M1251" s="13">
        <f>IFERROR(VLOOKUP(B1251,Retorno_da_RFB!$D$3:$I$6388,6,0),"")</f>
        <v>43647</v>
      </c>
      <c r="N1251" s="10" t="str">
        <f>IFERROR(VLOOKUP(B1251,Retorno_da_RFB!$D$3:$I$6388,3,0),"")</f>
        <v>8471.90.90</v>
      </c>
      <c r="O1251" s="10" t="str">
        <f>IFERROR(VLOOKUP(B1251,Retorno_da_RFB!$D$3:$I$6388,4,0),"")</f>
        <v>Canetas leitoras baseadas em tecnologia de reconhecimento óptico de códigos impressos OID (Optical Identification), com recursos de voz digital avançado, sensores fotoelétrico CMOS, unidades de processamento de dados (CPU), memória interna, alto falantes, saídas para fone de ouvido, teclas de funções, alimentadas por bateria interna recarregável e acompanhadas de cabo de dados e de carga com conexão padrão USB.</v>
      </c>
      <c r="P1251" s="12" t="str">
        <f>IFERROR(IF(N1251="","",IF(VLOOKUP(LEFT(N1251,10),'Universo_BK-BIT'!$A$5:$E$10005,2,0)="","X",VLOOKUP(LEFT(N1251,10),'Universo_BK-BIT'!$A$5:$E$10005,2,0))),"X")</f>
        <v>BIT</v>
      </c>
      <c r="Q1251" s="12">
        <f>IFERROR(IF(P1251="X","",VLOOKUP(LEFT(N1251,10),'Universo_BK-BIT'!$A$5:$E$10005,3,0)),"")</f>
        <v>16</v>
      </c>
      <c r="R1251" s="14" t="str">
        <f t="shared" si="58"/>
        <v/>
      </c>
      <c r="S1251" s="14" t="str">
        <f t="shared" si="59"/>
        <v/>
      </c>
      <c r="T1251" s="14"/>
      <c r="U1251" s="14" t="str">
        <f ca="1">IFERROR(IF(P1251="X",IF(VLOOKUP(B1251,'Oficios_-_pend_criticas'!$C$3:$J$4739,5,0)="","",IF(VLOOKUP(B1251,'Oficios_-_pend_criticas'!$C$3:$J$4739,7,0)="",IF(TODAY()&gt;VLOOKUP(B1251,'Oficios_-_pend_criticas'!$C$3:$J$4739,5,0),"X",""),IF(VLOOKUP(B1251,'Oficios_-_pend_criticas'!$C$3:$J$4739,7,0)&gt;VLOOKUP(B1251,'Oficios_-_pend_criticas'!$C$3:$J$4739,5,0),"X",""))),""),"")</f>
        <v/>
      </c>
      <c r="V1251" s="14" t="str">
        <f ca="1">IFERROR(IF(Q1251=0,IF(VLOOKUP(B1251,'Oficios_-_pend_criticas'!$C$3:$J$4739,5,0)="","",IF(VLOOKUP(B1251,'Oficios_-_pend_criticas'!$C$3:$J$4739,7,0)="",IF(TODAY()&gt;VLOOKUP(B1251,'Oficios_-_pend_criticas'!$C$3:$J$4739,5,0),"X",""),IF(VLOOKUP(B1251,'Oficios_-_pend_criticas'!$C$3:$J$4739,7,0)&gt;VLOOKUP(B1251,'Oficios_-_pend_criticas'!$C$3:$J$4739,5,0),"X",""))),""),"")</f>
        <v/>
      </c>
      <c r="W1251" s="14" t="str">
        <f ca="1">IFERROR(IF(P1251&lt;&gt;"X",IF(Q1251&gt;0,IF(VLOOKUP(B1251,'Oficios_-_pend_criticas'!$C$4:$J$4739,5,0)="","",IF(VLOOKUP(B1251,'Oficios_-_pend_criticas'!$C$4:$J$4739,7,0)="",IF(TODAY()&gt;VLOOKUP(B1251,'Oficios_-_pend_criticas'!$C$4:$J$4739,5,0),"X",""),IF(VLOOKUP(B1251,'Oficios_-_pend_criticas'!$C$4:$J$4739,7,0)&gt;VLOOKUP(B1251,'Oficios_-_pend_criticas'!$C$4:$J$4739,5,0),"X",""))),""),""),"")</f>
        <v/>
      </c>
    </row>
    <row r="1252" spans="1:23" ht="38.25" hidden="1" customHeight="1" x14ac:dyDescent="0.25">
      <c r="A1252" s="9" t="str">
        <f t="shared" si="57"/>
        <v/>
      </c>
      <c r="B1252" s="24" t="s">
        <v>2944</v>
      </c>
      <c r="C1252" s="22" t="e">
        <f>IF(B1252="","",VLOOKUP(B1252,#REF!,6,0))</f>
        <v>#REF!</v>
      </c>
      <c r="D1252" s="20" t="s">
        <v>2840</v>
      </c>
      <c r="E1252" s="22" t="s">
        <v>2945</v>
      </c>
      <c r="F1252" s="20" t="s">
        <v>51</v>
      </c>
      <c r="G1252" s="21">
        <v>43622</v>
      </c>
      <c r="H1252" s="14" t="str">
        <f>IFERROR(IF(VLOOKUP(B1252,'Oficios_-_pend_criticas'!$C$4:$D$4739,2,0)="","","X"),"")</f>
        <v/>
      </c>
      <c r="I1252" s="12"/>
      <c r="J1252" s="13"/>
      <c r="K1252" s="10"/>
      <c r="L1252" s="12" t="str">
        <f>IFERROR(VLOOKUP(B1252,Retorno_da_RFB!$D$3:$I$6388,5,0),"")</f>
        <v>096</v>
      </c>
      <c r="M1252" s="13">
        <f>IFERROR(VLOOKUP(B1252,Retorno_da_RFB!$D$3:$I$6388,6,0),"")</f>
        <v>43647</v>
      </c>
      <c r="N1252" s="10" t="str">
        <f>IFERROR(VLOOKUP(B1252,Retorno_da_RFB!$D$3:$I$6388,3,0),"")</f>
        <v>8481.20.90</v>
      </c>
      <c r="O1252" s="10" t="str">
        <f>IFERROR(VLOOKUP(B1252,Retorno_da_RFB!$D$3:$I$6388,4,0),"")</f>
        <v>Válvulas hidráulicas multifunção ( flushing) fabricadas em aço usinado e com tratamento térmico, com funções de regular a qualidade do fluído hidráulico no sistema, nas características de pressão e temperatura, com vazões compreendidas entre 5 e 50litros/min, aplicadas em motores hidráulicos de pistões axiais e deslocamentos volumétricos variáveis com deslocamentos volumétricos nominais compreendidos entre 60 e 250cm³/revolução.</v>
      </c>
      <c r="P1252" s="12" t="str">
        <f>IFERROR(IF(N1252="","",IF(VLOOKUP(LEFT(N1252,10),'Universo_BK-BIT'!$A$5:$E$10005,2,0)="","X",VLOOKUP(LEFT(N1252,10),'Universo_BK-BIT'!$A$5:$E$10005,2,0))),"X")</f>
        <v>BK</v>
      </c>
      <c r="Q1252" s="12">
        <f>IFERROR(IF(P1252="X","",VLOOKUP(LEFT(N1252,10),'Universo_BK-BIT'!$A$5:$E$10005,3,0)),"")</f>
        <v>14</v>
      </c>
      <c r="R1252" s="14" t="str">
        <f t="shared" si="58"/>
        <v/>
      </c>
      <c r="S1252" s="14" t="str">
        <f t="shared" si="59"/>
        <v/>
      </c>
      <c r="T1252" s="14"/>
      <c r="U1252" s="14" t="str">
        <f ca="1">IFERROR(IF(P1252="X",IF(VLOOKUP(B1252,'Oficios_-_pend_criticas'!$C$3:$J$4739,5,0)="","",IF(VLOOKUP(B1252,'Oficios_-_pend_criticas'!$C$3:$J$4739,7,0)="",IF(TODAY()&gt;VLOOKUP(B1252,'Oficios_-_pend_criticas'!$C$3:$J$4739,5,0),"X",""),IF(VLOOKUP(B1252,'Oficios_-_pend_criticas'!$C$3:$J$4739,7,0)&gt;VLOOKUP(B1252,'Oficios_-_pend_criticas'!$C$3:$J$4739,5,0),"X",""))),""),"")</f>
        <v/>
      </c>
      <c r="V1252" s="14" t="str">
        <f ca="1">IFERROR(IF(Q1252=0,IF(VLOOKUP(B1252,'Oficios_-_pend_criticas'!$C$3:$J$4739,5,0)="","",IF(VLOOKUP(B1252,'Oficios_-_pend_criticas'!$C$3:$J$4739,7,0)="",IF(TODAY()&gt;VLOOKUP(B1252,'Oficios_-_pend_criticas'!$C$3:$J$4739,5,0),"X",""),IF(VLOOKUP(B1252,'Oficios_-_pend_criticas'!$C$3:$J$4739,7,0)&gt;VLOOKUP(B1252,'Oficios_-_pend_criticas'!$C$3:$J$4739,5,0),"X",""))),""),"")</f>
        <v/>
      </c>
      <c r="W1252" s="14" t="str">
        <f ca="1">IFERROR(IF(P1252&lt;&gt;"X",IF(Q1252&gt;0,IF(VLOOKUP(B1252,'Oficios_-_pend_criticas'!$C$4:$J$4739,5,0)="","",IF(VLOOKUP(B1252,'Oficios_-_pend_criticas'!$C$4:$J$4739,7,0)="",IF(TODAY()&gt;VLOOKUP(B1252,'Oficios_-_pend_criticas'!$C$4:$J$4739,5,0),"X",""),IF(VLOOKUP(B1252,'Oficios_-_pend_criticas'!$C$4:$J$4739,7,0)&gt;VLOOKUP(B1252,'Oficios_-_pend_criticas'!$C$4:$J$4739,5,0),"X",""))),""),""),"")</f>
        <v/>
      </c>
    </row>
    <row r="1253" spans="1:23" ht="38.25" hidden="1" customHeight="1" x14ac:dyDescent="0.25">
      <c r="A1253" s="9" t="str">
        <f t="shared" si="57"/>
        <v/>
      </c>
      <c r="B1253" s="24" t="s">
        <v>2947</v>
      </c>
      <c r="C1253" s="22" t="e">
        <f>IF(B1253="","",VLOOKUP(B1253,#REF!,6,0))</f>
        <v>#REF!</v>
      </c>
      <c r="D1253" s="20" t="s">
        <v>2948</v>
      </c>
      <c r="E1253" s="22" t="s">
        <v>2949</v>
      </c>
      <c r="F1253" s="20" t="s">
        <v>51</v>
      </c>
      <c r="G1253" s="21">
        <v>43622</v>
      </c>
      <c r="H1253" s="14" t="str">
        <f>IFERROR(IF(VLOOKUP(B1253,'Oficios_-_pend_criticas'!$C$4:$D$4739,2,0)="","","X"),"")</f>
        <v/>
      </c>
      <c r="I1253" s="12"/>
      <c r="J1253" s="13"/>
      <c r="K1253" s="10"/>
      <c r="L1253" s="12" t="str">
        <f>IFERROR(VLOOKUP(B1253,Retorno_da_RFB!$D$3:$I$6388,5,0),"")</f>
        <v>096</v>
      </c>
      <c r="M1253" s="13">
        <f>IFERROR(VLOOKUP(B1253,Retorno_da_RFB!$D$3:$I$6388,6,0),"")</f>
        <v>43647</v>
      </c>
      <c r="N1253" s="10" t="str">
        <f>IFERROR(VLOOKUP(B1253,Retorno_da_RFB!$D$3:$I$6388,3,0),"")</f>
        <v>8481.40.00</v>
      </c>
      <c r="O1253" s="10" t="str">
        <f>IFERROR(VLOOKUP(B1253,Retorno_da_RFB!$D$3:$I$6388,4,0),"")</f>
        <v>Válvulas do controle de vazão com carcaça fabricadas em monobloco de ferro fundido usinado e com tratamento térmico, de acionamento manual por meio de alavanca acoplada no eixo do mecanismo, aplicadas em bombas hidráulicas, de pistões axiais e deslocamentos volumétricos variáveis com deslocamentos volumétricos nominais compreendidos entre 45 e 250cm³/revolução.</v>
      </c>
      <c r="P1253" s="12" t="str">
        <f>IFERROR(IF(N1253="","",IF(VLOOKUP(LEFT(N1253,10),'Universo_BK-BIT'!$A$5:$E$10005,2,0)="","X",VLOOKUP(LEFT(N1253,10),'Universo_BK-BIT'!$A$5:$E$10005,2,0))),"X")</f>
        <v>BK</v>
      </c>
      <c r="Q1253" s="12">
        <f>IFERROR(IF(P1253="X","",VLOOKUP(LEFT(N1253,10),'Universo_BK-BIT'!$A$5:$E$10005,3,0)),"")</f>
        <v>14</v>
      </c>
      <c r="R1253" s="14" t="str">
        <f t="shared" si="58"/>
        <v/>
      </c>
      <c r="S1253" s="14" t="str">
        <f t="shared" si="59"/>
        <v/>
      </c>
      <c r="T1253" s="14"/>
      <c r="U1253" s="14" t="str">
        <f ca="1">IFERROR(IF(P1253="X",IF(VLOOKUP(B1253,'Oficios_-_pend_criticas'!$C$3:$J$4739,5,0)="","",IF(VLOOKUP(B1253,'Oficios_-_pend_criticas'!$C$3:$J$4739,7,0)="",IF(TODAY()&gt;VLOOKUP(B1253,'Oficios_-_pend_criticas'!$C$3:$J$4739,5,0),"X",""),IF(VLOOKUP(B1253,'Oficios_-_pend_criticas'!$C$3:$J$4739,7,0)&gt;VLOOKUP(B1253,'Oficios_-_pend_criticas'!$C$3:$J$4739,5,0),"X",""))),""),"")</f>
        <v/>
      </c>
      <c r="V1253" s="14" t="str">
        <f ca="1">IFERROR(IF(Q1253=0,IF(VLOOKUP(B1253,'Oficios_-_pend_criticas'!$C$3:$J$4739,5,0)="","",IF(VLOOKUP(B1253,'Oficios_-_pend_criticas'!$C$3:$J$4739,7,0)="",IF(TODAY()&gt;VLOOKUP(B1253,'Oficios_-_pend_criticas'!$C$3:$J$4739,5,0),"X",""),IF(VLOOKUP(B1253,'Oficios_-_pend_criticas'!$C$3:$J$4739,7,0)&gt;VLOOKUP(B1253,'Oficios_-_pend_criticas'!$C$3:$J$4739,5,0),"X",""))),""),"")</f>
        <v/>
      </c>
      <c r="W1253" s="14" t="str">
        <f ca="1">IFERROR(IF(P1253&lt;&gt;"X",IF(Q1253&gt;0,IF(VLOOKUP(B1253,'Oficios_-_pend_criticas'!$C$4:$J$4739,5,0)="","",IF(VLOOKUP(B1253,'Oficios_-_pend_criticas'!$C$4:$J$4739,7,0)="",IF(TODAY()&gt;VLOOKUP(B1253,'Oficios_-_pend_criticas'!$C$4:$J$4739,5,0),"X",""),IF(VLOOKUP(B1253,'Oficios_-_pend_criticas'!$C$4:$J$4739,7,0)&gt;VLOOKUP(B1253,'Oficios_-_pend_criticas'!$C$4:$J$4739,5,0),"X",""))),""),""),"")</f>
        <v/>
      </c>
    </row>
    <row r="1254" spans="1:23" ht="38.25" hidden="1" customHeight="1" x14ac:dyDescent="0.25">
      <c r="A1254" s="9" t="str">
        <f t="shared" si="57"/>
        <v/>
      </c>
      <c r="B1254" s="24" t="s">
        <v>2950</v>
      </c>
      <c r="C1254" s="22" t="e">
        <f>IF(B1254="","",VLOOKUP(B1254,#REF!,6,0))</f>
        <v>#REF!</v>
      </c>
      <c r="D1254" s="20" t="s">
        <v>2825</v>
      </c>
      <c r="E1254" s="22" t="s">
        <v>2951</v>
      </c>
      <c r="F1254" s="20" t="s">
        <v>51</v>
      </c>
      <c r="G1254" s="21">
        <v>43622</v>
      </c>
      <c r="H1254" s="14" t="str">
        <f>IFERROR(IF(VLOOKUP(B1254,'Oficios_-_pend_criticas'!$C$4:$D$4739,2,0)="","","X"),"")</f>
        <v/>
      </c>
      <c r="I1254" s="12"/>
      <c r="J1254" s="13"/>
      <c r="K1254" s="10"/>
      <c r="L1254" s="12" t="str">
        <f>IFERROR(VLOOKUP(B1254,Retorno_da_RFB!$D$3:$I$6388,5,0),"")</f>
        <v>096</v>
      </c>
      <c r="M1254" s="13">
        <f>IFERROR(VLOOKUP(B1254,Retorno_da_RFB!$D$3:$I$6388,6,0),"")</f>
        <v>43647</v>
      </c>
      <c r="N1254" s="10" t="str">
        <f>IFERROR(VLOOKUP(B1254,Retorno_da_RFB!$D$3:$I$6388,3,0),"")</f>
        <v>8413.91.90</v>
      </c>
      <c r="O1254" s="10" t="str">
        <f>IFERROR(VLOOKUP(B1254,Retorno_da_RFB!$D$3:$I$6388,4,0),"")</f>
        <v>Pistões servo acionados do mecanismo de controle da vazão, com corpos do pistão fabricados em ferro fundido usinado e com tratamento térmico, montados com 4 molas helicoidais cilíndricas de compressão e 2 placas guias, utilizados em bombas hidráulicas de pistões axiais e deslocamentos volumétricos variáveis, com deslocamentos volumétricos nominais compreendidos entre 45 e 250cm³/revolução.</v>
      </c>
      <c r="P1254" s="12" t="str">
        <f>IFERROR(IF(N1254="","",IF(VLOOKUP(LEFT(N1254,10),'Universo_BK-BIT'!$A$5:$E$10005,2,0)="","X",VLOOKUP(LEFT(N1254,10),'Universo_BK-BIT'!$A$5:$E$10005,2,0))),"X")</f>
        <v>BK</v>
      </c>
      <c r="Q1254" s="12">
        <f>IFERROR(IF(P1254="X","",VLOOKUP(LEFT(N1254,10),'Universo_BK-BIT'!$A$5:$E$10005,3,0)),"")</f>
        <v>14</v>
      </c>
      <c r="R1254" s="14" t="str">
        <f t="shared" si="58"/>
        <v/>
      </c>
      <c r="S1254" s="14" t="str">
        <f t="shared" si="59"/>
        <v/>
      </c>
      <c r="T1254" s="14"/>
      <c r="U1254" s="14" t="str">
        <f ca="1">IFERROR(IF(P1254="X",IF(VLOOKUP(B1254,'Oficios_-_pend_criticas'!$C$3:$J$4739,5,0)="","",IF(VLOOKUP(B1254,'Oficios_-_pend_criticas'!$C$3:$J$4739,7,0)="",IF(TODAY()&gt;VLOOKUP(B1254,'Oficios_-_pend_criticas'!$C$3:$J$4739,5,0),"X",""),IF(VLOOKUP(B1254,'Oficios_-_pend_criticas'!$C$3:$J$4739,7,0)&gt;VLOOKUP(B1254,'Oficios_-_pend_criticas'!$C$3:$J$4739,5,0),"X",""))),""),"")</f>
        <v/>
      </c>
      <c r="V1254" s="14" t="str">
        <f ca="1">IFERROR(IF(Q1254=0,IF(VLOOKUP(B1254,'Oficios_-_pend_criticas'!$C$3:$J$4739,5,0)="","",IF(VLOOKUP(B1254,'Oficios_-_pend_criticas'!$C$3:$J$4739,7,0)="",IF(TODAY()&gt;VLOOKUP(B1254,'Oficios_-_pend_criticas'!$C$3:$J$4739,5,0),"X",""),IF(VLOOKUP(B1254,'Oficios_-_pend_criticas'!$C$3:$J$4739,7,0)&gt;VLOOKUP(B1254,'Oficios_-_pend_criticas'!$C$3:$J$4739,5,0),"X",""))),""),"")</f>
        <v/>
      </c>
      <c r="W1254" s="14" t="str">
        <f ca="1">IFERROR(IF(P1254&lt;&gt;"X",IF(Q1254&gt;0,IF(VLOOKUP(B1254,'Oficios_-_pend_criticas'!$C$4:$J$4739,5,0)="","",IF(VLOOKUP(B1254,'Oficios_-_pend_criticas'!$C$4:$J$4739,7,0)="",IF(TODAY()&gt;VLOOKUP(B1254,'Oficios_-_pend_criticas'!$C$4:$J$4739,5,0),"X",""),IF(VLOOKUP(B1254,'Oficios_-_pend_criticas'!$C$4:$J$4739,7,0)&gt;VLOOKUP(B1254,'Oficios_-_pend_criticas'!$C$4:$J$4739,5,0),"X",""))),""),""),"")</f>
        <v/>
      </c>
    </row>
    <row r="1255" spans="1:23" ht="38.25" hidden="1" customHeight="1" x14ac:dyDescent="0.25">
      <c r="A1255" s="9" t="str">
        <f t="shared" si="57"/>
        <v/>
      </c>
      <c r="B1255" s="24" t="s">
        <v>2952</v>
      </c>
      <c r="C1255" s="22" t="e">
        <f>IF(B1255="","",VLOOKUP(B1255,#REF!,6,0))</f>
        <v>#REF!</v>
      </c>
      <c r="D1255" s="20" t="s">
        <v>197</v>
      </c>
      <c r="E1255" s="22" t="s">
        <v>2953</v>
      </c>
      <c r="F1255" s="20" t="s">
        <v>51</v>
      </c>
      <c r="G1255" s="21">
        <v>43622</v>
      </c>
      <c r="H1255" s="14" t="str">
        <f>IFERROR(IF(VLOOKUP(B1255,'Oficios_-_pend_criticas'!$C$4:$D$4739,2,0)="","","X"),"")</f>
        <v/>
      </c>
      <c r="I1255" s="12"/>
      <c r="J1255" s="13"/>
      <c r="K1255" s="10"/>
      <c r="L1255" s="12" t="str">
        <f>IFERROR(VLOOKUP(B1255,Retorno_da_RFB!$D$3:$I$6388,5,0),"")</f>
        <v>096</v>
      </c>
      <c r="M1255" s="13">
        <f>IFERROR(VLOOKUP(B1255,Retorno_da_RFB!$D$3:$I$6388,6,0),"")</f>
        <v>43647</v>
      </c>
      <c r="N1255" s="10" t="str">
        <f>IFERROR(VLOOKUP(B1255,Retorno_da_RFB!$D$3:$I$6388,3,0),"")</f>
        <v>9031.80.99</v>
      </c>
      <c r="O1255" s="10" t="str">
        <f>IFERROR(VLOOKUP(B1255,Retorno_da_RFB!$D$3:$I$6388,4,0),"")</f>
        <v>Sensores de velocidade e temperatura, de efeito "Hall", com corpos metálicos e flanges especiais para montagem em carcaças metálicas, temperatura de operação compreendida entre -40 e +104ºC, tensão de alimentação compreendida entre 4,5 a 8 ou 7 a 32VDC, para montagem alinhada ou inclinada em relação ao anel de velocidade, corpos de inserções na carcaça com 31,62mm, dotados de conectores elétricos padrão "Deutsch", aplicado em bombas e motores hidráulicos, de pistões axiais e deslocamentos volumétricos variáveis, com deslocamentos volumétricos nominais compreendidos entre  45 e 250cm³/revolução.</v>
      </c>
      <c r="P1255" s="12" t="str">
        <f>IFERROR(IF(N1255="","",IF(VLOOKUP(LEFT(N1255,10),'Universo_BK-BIT'!$A$5:$E$10005,2,0)="","X",VLOOKUP(LEFT(N1255,10),'Universo_BK-BIT'!$A$5:$E$10005,2,0))),"X")</f>
        <v>BK</v>
      </c>
      <c r="Q1255" s="12">
        <f>IFERROR(IF(P1255="X","",VLOOKUP(LEFT(N1255,10),'Universo_BK-BIT'!$A$5:$E$10005,3,0)),"")</f>
        <v>14</v>
      </c>
      <c r="R1255" s="14" t="str">
        <f t="shared" si="58"/>
        <v/>
      </c>
      <c r="S1255" s="14" t="str">
        <f t="shared" si="59"/>
        <v/>
      </c>
      <c r="T1255" s="14"/>
      <c r="U1255" s="14" t="str">
        <f ca="1">IFERROR(IF(P1255="X",IF(VLOOKUP(B1255,'Oficios_-_pend_criticas'!$C$3:$J$4739,5,0)="","",IF(VLOOKUP(B1255,'Oficios_-_pend_criticas'!$C$3:$J$4739,7,0)="",IF(TODAY()&gt;VLOOKUP(B1255,'Oficios_-_pend_criticas'!$C$3:$J$4739,5,0),"X",""),IF(VLOOKUP(B1255,'Oficios_-_pend_criticas'!$C$3:$J$4739,7,0)&gt;VLOOKUP(B1255,'Oficios_-_pend_criticas'!$C$3:$J$4739,5,0),"X",""))),""),"")</f>
        <v/>
      </c>
      <c r="V1255" s="14" t="str">
        <f ca="1">IFERROR(IF(Q1255=0,IF(VLOOKUP(B1255,'Oficios_-_pend_criticas'!$C$3:$J$4739,5,0)="","",IF(VLOOKUP(B1255,'Oficios_-_pend_criticas'!$C$3:$J$4739,7,0)="",IF(TODAY()&gt;VLOOKUP(B1255,'Oficios_-_pend_criticas'!$C$3:$J$4739,5,0),"X",""),IF(VLOOKUP(B1255,'Oficios_-_pend_criticas'!$C$3:$J$4739,7,0)&gt;VLOOKUP(B1255,'Oficios_-_pend_criticas'!$C$3:$J$4739,5,0),"X",""))),""),"")</f>
        <v/>
      </c>
      <c r="W1255" s="14" t="str">
        <f ca="1">IFERROR(IF(P1255&lt;&gt;"X",IF(Q1255&gt;0,IF(VLOOKUP(B1255,'Oficios_-_pend_criticas'!$C$4:$J$4739,5,0)="","",IF(VLOOKUP(B1255,'Oficios_-_pend_criticas'!$C$4:$J$4739,7,0)="",IF(TODAY()&gt;VLOOKUP(B1255,'Oficios_-_pend_criticas'!$C$4:$J$4739,5,0),"X",""),IF(VLOOKUP(B1255,'Oficios_-_pend_criticas'!$C$4:$J$4739,7,0)&gt;VLOOKUP(B1255,'Oficios_-_pend_criticas'!$C$4:$J$4739,5,0),"X",""))),""),""),"")</f>
        <v/>
      </c>
    </row>
    <row r="1256" spans="1:23" ht="38.25" hidden="1" customHeight="1" x14ac:dyDescent="0.25">
      <c r="A1256" s="9" t="str">
        <f t="shared" si="57"/>
        <v/>
      </c>
      <c r="B1256" s="24" t="s">
        <v>2954</v>
      </c>
      <c r="C1256" s="22" t="e">
        <f>IF(B1256="","",VLOOKUP(B1256,#REF!,6,0))</f>
        <v>#REF!</v>
      </c>
      <c r="D1256" s="20" t="s">
        <v>2475</v>
      </c>
      <c r="E1256" s="22" t="s">
        <v>2955</v>
      </c>
      <c r="F1256" s="20" t="s">
        <v>51</v>
      </c>
      <c r="G1256" s="21">
        <v>43622</v>
      </c>
      <c r="H1256" s="14" t="str">
        <f>IFERROR(IF(VLOOKUP(B1256,'Oficios_-_pend_criticas'!$C$4:$D$4739,2,0)="","","X"),"")</f>
        <v/>
      </c>
      <c r="I1256" s="12"/>
      <c r="J1256" s="13"/>
      <c r="K1256" s="10"/>
      <c r="L1256" s="12" t="str">
        <f>IFERROR(VLOOKUP(B1256,Retorno_da_RFB!$D$3:$I$6388,5,0),"")</f>
        <v>096</v>
      </c>
      <c r="M1256" s="13">
        <f>IFERROR(VLOOKUP(B1256,Retorno_da_RFB!$D$3:$I$6388,6,0),"")</f>
        <v>43647</v>
      </c>
      <c r="N1256" s="10" t="str">
        <f>IFERROR(VLOOKUP(B1256,Retorno_da_RFB!$D$3:$I$6388,3,0),"")</f>
        <v>8412.90.80</v>
      </c>
      <c r="O1256" s="10" t="str">
        <f>IFERROR(VLOOKUP(B1256,Retorno_da_RFB!$D$3:$I$6388,4,0),"")</f>
        <v>Carretéis alternadores do módulo de suprimento de pressão, fabricados em aço usinado com tratamento térmico, de acionamento direto de 2posições (on/off) ou acionamento proporcional, utilizado em motores hidráulicos, de pistões axiais e deslocamentos volumétricos variáveis, deslocamentos volumétricos nominais compreendidos entre 60 e 250cm³/revolução.</v>
      </c>
      <c r="P1256" s="12" t="str">
        <f>IFERROR(IF(N1256="","",IF(VLOOKUP(LEFT(N1256,10),'Universo_BK-BIT'!$A$5:$E$10005,2,0)="","X",VLOOKUP(LEFT(N1256,10),'Universo_BK-BIT'!$A$5:$E$10005,2,0))),"X")</f>
        <v>BK</v>
      </c>
      <c r="Q1256" s="12">
        <f>IFERROR(IF(P1256="X","",VLOOKUP(LEFT(N1256,10),'Universo_BK-BIT'!$A$5:$E$10005,3,0)),"")</f>
        <v>14</v>
      </c>
      <c r="R1256" s="14" t="str">
        <f t="shared" si="58"/>
        <v/>
      </c>
      <c r="S1256" s="14" t="str">
        <f t="shared" si="59"/>
        <v/>
      </c>
      <c r="T1256" s="14"/>
      <c r="U1256" s="14" t="str">
        <f ca="1">IFERROR(IF(P1256="X",IF(VLOOKUP(B1256,'Oficios_-_pend_criticas'!$C$3:$J$4739,5,0)="","",IF(VLOOKUP(B1256,'Oficios_-_pend_criticas'!$C$3:$J$4739,7,0)="",IF(TODAY()&gt;VLOOKUP(B1256,'Oficios_-_pend_criticas'!$C$3:$J$4739,5,0),"X",""),IF(VLOOKUP(B1256,'Oficios_-_pend_criticas'!$C$3:$J$4739,7,0)&gt;VLOOKUP(B1256,'Oficios_-_pend_criticas'!$C$3:$J$4739,5,0),"X",""))),""),"")</f>
        <v/>
      </c>
      <c r="V1256" s="14" t="str">
        <f ca="1">IFERROR(IF(Q1256=0,IF(VLOOKUP(B1256,'Oficios_-_pend_criticas'!$C$3:$J$4739,5,0)="","",IF(VLOOKUP(B1256,'Oficios_-_pend_criticas'!$C$3:$J$4739,7,0)="",IF(TODAY()&gt;VLOOKUP(B1256,'Oficios_-_pend_criticas'!$C$3:$J$4739,5,0),"X",""),IF(VLOOKUP(B1256,'Oficios_-_pend_criticas'!$C$3:$J$4739,7,0)&gt;VLOOKUP(B1256,'Oficios_-_pend_criticas'!$C$3:$J$4739,5,0),"X",""))),""),"")</f>
        <v/>
      </c>
      <c r="W1256" s="14" t="str">
        <f ca="1">IFERROR(IF(P1256&lt;&gt;"X",IF(Q1256&gt;0,IF(VLOOKUP(B1256,'Oficios_-_pend_criticas'!$C$4:$J$4739,5,0)="","",IF(VLOOKUP(B1256,'Oficios_-_pend_criticas'!$C$4:$J$4739,7,0)="",IF(TODAY()&gt;VLOOKUP(B1256,'Oficios_-_pend_criticas'!$C$4:$J$4739,5,0),"X",""),IF(VLOOKUP(B1256,'Oficios_-_pend_criticas'!$C$4:$J$4739,7,0)&gt;VLOOKUP(B1256,'Oficios_-_pend_criticas'!$C$4:$J$4739,5,0),"X",""))),""),""),"")</f>
        <v/>
      </c>
    </row>
    <row r="1257" spans="1:23" ht="38.25" hidden="1" customHeight="1" x14ac:dyDescent="0.25">
      <c r="A1257" s="9" t="str">
        <f t="shared" si="57"/>
        <v/>
      </c>
      <c r="B1257" s="24" t="s">
        <v>2956</v>
      </c>
      <c r="C1257" s="22" t="e">
        <f>IF(B1257="","",VLOOKUP(B1257,#REF!,6,0))</f>
        <v>#REF!</v>
      </c>
      <c r="D1257" s="20" t="s">
        <v>2840</v>
      </c>
      <c r="E1257" s="22" t="s">
        <v>2957</v>
      </c>
      <c r="F1257" s="20" t="s">
        <v>51</v>
      </c>
      <c r="G1257" s="21">
        <v>43622</v>
      </c>
      <c r="H1257" s="14" t="str">
        <f>IFERROR(IF(VLOOKUP(B1257,'Oficios_-_pend_criticas'!$C$4:$D$4739,2,0)="","","X"),"")</f>
        <v/>
      </c>
      <c r="I1257" s="12"/>
      <c r="J1257" s="13"/>
      <c r="K1257" s="10"/>
      <c r="L1257" s="12" t="str">
        <f>IFERROR(VLOOKUP(B1257,Retorno_da_RFB!$D$3:$I$6388,5,0),"")</f>
        <v>096</v>
      </c>
      <c r="M1257" s="13">
        <f>IFERROR(VLOOKUP(B1257,Retorno_da_RFB!$D$3:$I$6388,6,0),"")</f>
        <v>43647</v>
      </c>
      <c r="N1257" s="10" t="str">
        <f>IFERROR(VLOOKUP(B1257,Retorno_da_RFB!$D$3:$I$6388,3,0),"")</f>
        <v>8481.20.90</v>
      </c>
      <c r="O1257" s="10" t="str">
        <f>IFERROR(VLOOKUP(B1257,Retorno_da_RFB!$D$3:$I$6388,4,0),"")</f>
        <v>Válvulas alternadoras do módulo de suprimento de pressão hidráulica, fabricadas em aço usinado e com tratamento térmico, do tipo cartucho e de montagem interna, aplicadas em motores hidráulicos, de pistões axiais e deslocamentos volumétricos variáveis, com deslocamentos volumétricos nominais compreendidos entre 60 e 250cm³/revolução.</v>
      </c>
      <c r="P1257" s="12" t="str">
        <f>IFERROR(IF(N1257="","",IF(VLOOKUP(LEFT(N1257,10),'Universo_BK-BIT'!$A$5:$E$10005,2,0)="","X",VLOOKUP(LEFT(N1257,10),'Universo_BK-BIT'!$A$5:$E$10005,2,0))),"X")</f>
        <v>BK</v>
      </c>
      <c r="Q1257" s="12">
        <f>IFERROR(IF(P1257="X","",VLOOKUP(LEFT(N1257,10),'Universo_BK-BIT'!$A$5:$E$10005,3,0)),"")</f>
        <v>14</v>
      </c>
      <c r="R1257" s="14" t="str">
        <f t="shared" si="58"/>
        <v/>
      </c>
      <c r="S1257" s="14" t="str">
        <f t="shared" si="59"/>
        <v/>
      </c>
      <c r="T1257" s="14"/>
      <c r="U1257" s="14" t="str">
        <f ca="1">IFERROR(IF(P1257="X",IF(VLOOKUP(B1257,'Oficios_-_pend_criticas'!$C$3:$J$4739,5,0)="","",IF(VLOOKUP(B1257,'Oficios_-_pend_criticas'!$C$3:$J$4739,7,0)="",IF(TODAY()&gt;VLOOKUP(B1257,'Oficios_-_pend_criticas'!$C$3:$J$4739,5,0),"X",""),IF(VLOOKUP(B1257,'Oficios_-_pend_criticas'!$C$3:$J$4739,7,0)&gt;VLOOKUP(B1257,'Oficios_-_pend_criticas'!$C$3:$J$4739,5,0),"X",""))),""),"")</f>
        <v/>
      </c>
      <c r="V1257" s="14" t="str">
        <f ca="1">IFERROR(IF(Q1257=0,IF(VLOOKUP(B1257,'Oficios_-_pend_criticas'!$C$3:$J$4739,5,0)="","",IF(VLOOKUP(B1257,'Oficios_-_pend_criticas'!$C$3:$J$4739,7,0)="",IF(TODAY()&gt;VLOOKUP(B1257,'Oficios_-_pend_criticas'!$C$3:$J$4739,5,0),"X",""),IF(VLOOKUP(B1257,'Oficios_-_pend_criticas'!$C$3:$J$4739,7,0)&gt;VLOOKUP(B1257,'Oficios_-_pend_criticas'!$C$3:$J$4739,5,0),"X",""))),""),"")</f>
        <v/>
      </c>
      <c r="W1257" s="14" t="str">
        <f ca="1">IFERROR(IF(P1257&lt;&gt;"X",IF(Q1257&gt;0,IF(VLOOKUP(B1257,'Oficios_-_pend_criticas'!$C$4:$J$4739,5,0)="","",IF(VLOOKUP(B1257,'Oficios_-_pend_criticas'!$C$4:$J$4739,7,0)="",IF(TODAY()&gt;VLOOKUP(B1257,'Oficios_-_pend_criticas'!$C$4:$J$4739,5,0),"X",""),IF(VLOOKUP(B1257,'Oficios_-_pend_criticas'!$C$4:$J$4739,7,0)&gt;VLOOKUP(B1257,'Oficios_-_pend_criticas'!$C$4:$J$4739,5,0),"X",""))),""),""),"")</f>
        <v/>
      </c>
    </row>
    <row r="1258" spans="1:23" ht="38.25" hidden="1" customHeight="1" x14ac:dyDescent="0.25">
      <c r="A1258" s="9" t="str">
        <f t="shared" si="57"/>
        <v/>
      </c>
      <c r="B1258" s="24" t="s">
        <v>2958</v>
      </c>
      <c r="C1258" s="22" t="e">
        <f>IF(B1258="","",VLOOKUP(B1258,#REF!,6,0))</f>
        <v>#REF!</v>
      </c>
      <c r="D1258" s="20" t="s">
        <v>2475</v>
      </c>
      <c r="E1258" s="22" t="s">
        <v>2959</v>
      </c>
      <c r="F1258" s="20" t="s">
        <v>51</v>
      </c>
      <c r="G1258" s="21">
        <v>43622</v>
      </c>
      <c r="H1258" s="14" t="str">
        <f>IFERROR(IF(VLOOKUP(B1258,'Oficios_-_pend_criticas'!$C$4:$D$4739,2,0)="","","X"),"")</f>
        <v/>
      </c>
      <c r="I1258" s="12"/>
      <c r="J1258" s="13"/>
      <c r="K1258" s="10"/>
      <c r="L1258" s="12" t="str">
        <f>IFERROR(VLOOKUP(B1258,Retorno_da_RFB!$D$3:$I$6388,5,0),"")</f>
        <v>096</v>
      </c>
      <c r="M1258" s="13">
        <f>IFERROR(VLOOKUP(B1258,Retorno_da_RFB!$D$3:$I$6388,6,0),"")</f>
        <v>43647</v>
      </c>
      <c r="N1258" s="10" t="str">
        <f>IFERROR(VLOOKUP(B1258,Retorno_da_RFB!$D$3:$I$6388,3,0),"")</f>
        <v>8412.90.80</v>
      </c>
      <c r="O1258" s="10" t="str">
        <f>IFERROR(VLOOKUP(B1258,Retorno_da_RFB!$D$3:$I$6388,4,0),"")</f>
        <v xml:space="preserve">Carreteis alternadores da válvula hidráulica multifunção (Flushing), fabricados em aço usinado e com tratamento térmico, com diâmetros externos maiores de 9,5mm e comprimento total de 77 ou 93 ou 97mm, aplicado em motores hidráulicos, de pistões axiais e deslocamento volumétrico variável, com deslocamentos volumétricos nominais compreendidos entre 60 e 250cm³/revolução. </v>
      </c>
      <c r="P1258" s="12" t="str">
        <f>IFERROR(IF(N1258="","",IF(VLOOKUP(LEFT(N1258,10),'Universo_BK-BIT'!$A$5:$E$10005,2,0)="","X",VLOOKUP(LEFT(N1258,10),'Universo_BK-BIT'!$A$5:$E$10005,2,0))),"X")</f>
        <v>BK</v>
      </c>
      <c r="Q1258" s="12">
        <f>IFERROR(IF(P1258="X","",VLOOKUP(LEFT(N1258,10),'Universo_BK-BIT'!$A$5:$E$10005,3,0)),"")</f>
        <v>14</v>
      </c>
      <c r="R1258" s="14" t="str">
        <f t="shared" si="58"/>
        <v/>
      </c>
      <c r="S1258" s="14" t="str">
        <f t="shared" si="59"/>
        <v/>
      </c>
      <c r="T1258" s="14"/>
      <c r="U1258" s="14" t="str">
        <f ca="1">IFERROR(IF(P1258="X",IF(VLOOKUP(B1258,'Oficios_-_pend_criticas'!$C$3:$J$4739,5,0)="","",IF(VLOOKUP(B1258,'Oficios_-_pend_criticas'!$C$3:$J$4739,7,0)="",IF(TODAY()&gt;VLOOKUP(B1258,'Oficios_-_pend_criticas'!$C$3:$J$4739,5,0),"X",""),IF(VLOOKUP(B1258,'Oficios_-_pend_criticas'!$C$3:$J$4739,7,0)&gt;VLOOKUP(B1258,'Oficios_-_pend_criticas'!$C$3:$J$4739,5,0),"X",""))),""),"")</f>
        <v/>
      </c>
      <c r="V1258" s="14" t="str">
        <f ca="1">IFERROR(IF(Q1258=0,IF(VLOOKUP(B1258,'Oficios_-_pend_criticas'!$C$3:$J$4739,5,0)="","",IF(VLOOKUP(B1258,'Oficios_-_pend_criticas'!$C$3:$J$4739,7,0)="",IF(TODAY()&gt;VLOOKUP(B1258,'Oficios_-_pend_criticas'!$C$3:$J$4739,5,0),"X",""),IF(VLOOKUP(B1258,'Oficios_-_pend_criticas'!$C$3:$J$4739,7,0)&gt;VLOOKUP(B1258,'Oficios_-_pend_criticas'!$C$3:$J$4739,5,0),"X",""))),""),"")</f>
        <v/>
      </c>
      <c r="W1258" s="14" t="str">
        <f ca="1">IFERROR(IF(P1258&lt;&gt;"X",IF(Q1258&gt;0,IF(VLOOKUP(B1258,'Oficios_-_pend_criticas'!$C$4:$J$4739,5,0)="","",IF(VLOOKUP(B1258,'Oficios_-_pend_criticas'!$C$4:$J$4739,7,0)="",IF(TODAY()&gt;VLOOKUP(B1258,'Oficios_-_pend_criticas'!$C$4:$J$4739,5,0),"X",""),IF(VLOOKUP(B1258,'Oficios_-_pend_criticas'!$C$4:$J$4739,7,0)&gt;VLOOKUP(B1258,'Oficios_-_pend_criticas'!$C$4:$J$4739,5,0),"X",""))),""),""),"")</f>
        <v/>
      </c>
    </row>
    <row r="1259" spans="1:23" ht="38.25" hidden="1" customHeight="1" x14ac:dyDescent="0.25">
      <c r="A1259" s="9" t="str">
        <f t="shared" si="57"/>
        <v/>
      </c>
      <c r="B1259" s="24" t="s">
        <v>2960</v>
      </c>
      <c r="C1259" s="22" t="e">
        <f>IF(B1259="","",VLOOKUP(B1259,#REF!,6,0))</f>
        <v>#REF!</v>
      </c>
      <c r="D1259" s="20" t="s">
        <v>2422</v>
      </c>
      <c r="E1259" s="22" t="s">
        <v>2961</v>
      </c>
      <c r="F1259" s="20" t="s">
        <v>51</v>
      </c>
      <c r="G1259" s="21">
        <v>43622</v>
      </c>
      <c r="H1259" s="14" t="str">
        <f>IFERROR(IF(VLOOKUP(B1259,'Oficios_-_pend_criticas'!$C$4:$D$4739,2,0)="","","X"),"")</f>
        <v/>
      </c>
      <c r="I1259" s="12"/>
      <c r="J1259" s="13"/>
      <c r="K1259" s="10"/>
      <c r="L1259" s="12" t="str">
        <f>IFERROR(VLOOKUP(B1259,Retorno_da_RFB!$D$3:$I$6388,5,0),"")</f>
        <v>096</v>
      </c>
      <c r="M1259" s="13">
        <f>IFERROR(VLOOKUP(B1259,Retorno_da_RFB!$D$3:$I$6388,6,0),"")</f>
        <v>43647</v>
      </c>
      <c r="N1259" s="10" t="str">
        <f>IFERROR(VLOOKUP(B1259,Retorno_da_RFB!$D$3:$I$6388,3,0),"")</f>
        <v>9015.90.90</v>
      </c>
      <c r="O1259" s="10" t="str">
        <f>IFERROR(VLOOKUP(B1259,Retorno_da_RFB!$D$3:$I$6388,4,0),"")</f>
        <v>Unidades eletrônicas de comando e comunicação não magnética para equipamentos de 4.3/4 a 9.1/2” usadas em ferramentas de perfuração de poços de petróleo e gás.</v>
      </c>
      <c r="P1259" s="12" t="str">
        <f>IFERROR(IF(N1259="","",IF(VLOOKUP(LEFT(N1259,10),'Universo_BK-BIT'!$A$5:$E$10005,2,0)="","X",VLOOKUP(LEFT(N1259,10),'Universo_BK-BIT'!$A$5:$E$10005,2,0))),"X")</f>
        <v>BK</v>
      </c>
      <c r="Q1259" s="12">
        <f>IFERROR(IF(P1259="X","",VLOOKUP(LEFT(N1259,10),'Universo_BK-BIT'!$A$5:$E$10005,3,0)),"")</f>
        <v>14</v>
      </c>
      <c r="R1259" s="14" t="str">
        <f t="shared" si="58"/>
        <v/>
      </c>
      <c r="S1259" s="14" t="str">
        <f t="shared" si="59"/>
        <v/>
      </c>
      <c r="T1259" s="14"/>
      <c r="U1259" s="14" t="str">
        <f ca="1">IFERROR(IF(P1259="X",IF(VLOOKUP(B1259,'Oficios_-_pend_criticas'!$C$3:$J$4739,5,0)="","",IF(VLOOKUP(B1259,'Oficios_-_pend_criticas'!$C$3:$J$4739,7,0)="",IF(TODAY()&gt;VLOOKUP(B1259,'Oficios_-_pend_criticas'!$C$3:$J$4739,5,0),"X",""),IF(VLOOKUP(B1259,'Oficios_-_pend_criticas'!$C$3:$J$4739,7,0)&gt;VLOOKUP(B1259,'Oficios_-_pend_criticas'!$C$3:$J$4739,5,0),"X",""))),""),"")</f>
        <v/>
      </c>
      <c r="V1259" s="14" t="str">
        <f ca="1">IFERROR(IF(Q1259=0,IF(VLOOKUP(B1259,'Oficios_-_pend_criticas'!$C$3:$J$4739,5,0)="","",IF(VLOOKUP(B1259,'Oficios_-_pend_criticas'!$C$3:$J$4739,7,0)="",IF(TODAY()&gt;VLOOKUP(B1259,'Oficios_-_pend_criticas'!$C$3:$J$4739,5,0),"X",""),IF(VLOOKUP(B1259,'Oficios_-_pend_criticas'!$C$3:$J$4739,7,0)&gt;VLOOKUP(B1259,'Oficios_-_pend_criticas'!$C$3:$J$4739,5,0),"X",""))),""),"")</f>
        <v/>
      </c>
      <c r="W1259" s="14" t="str">
        <f ca="1">IFERROR(IF(P1259&lt;&gt;"X",IF(Q1259&gt;0,IF(VLOOKUP(B1259,'Oficios_-_pend_criticas'!$C$4:$J$4739,5,0)="","",IF(VLOOKUP(B1259,'Oficios_-_pend_criticas'!$C$4:$J$4739,7,0)="",IF(TODAY()&gt;VLOOKUP(B1259,'Oficios_-_pend_criticas'!$C$4:$J$4739,5,0),"X",""),IF(VLOOKUP(B1259,'Oficios_-_pend_criticas'!$C$4:$J$4739,7,0)&gt;VLOOKUP(B1259,'Oficios_-_pend_criticas'!$C$4:$J$4739,5,0),"X",""))),""),""),"")</f>
        <v/>
      </c>
    </row>
    <row r="1260" spans="1:23" ht="38.25" hidden="1" customHeight="1" x14ac:dyDescent="0.25">
      <c r="A1260" s="9" t="str">
        <f t="shared" si="57"/>
        <v/>
      </c>
      <c r="B1260" s="24" t="s">
        <v>2962</v>
      </c>
      <c r="C1260" s="22" t="e">
        <f>IF(B1260="","",VLOOKUP(B1260,#REF!,6,0))</f>
        <v>#REF!</v>
      </c>
      <c r="D1260" s="20" t="s">
        <v>948</v>
      </c>
      <c r="E1260" s="22" t="s">
        <v>2963</v>
      </c>
      <c r="F1260" s="20" t="s">
        <v>51</v>
      </c>
      <c r="G1260" s="21">
        <v>43622</v>
      </c>
      <c r="H1260" s="14" t="str">
        <f>IFERROR(IF(VLOOKUP(B1260,'Oficios_-_pend_criticas'!$C$4:$D$4739,2,0)="","","X"),"")</f>
        <v/>
      </c>
      <c r="I1260" s="12"/>
      <c r="J1260" s="13"/>
      <c r="K1260" s="10"/>
      <c r="L1260" s="12" t="str">
        <f>IFERROR(VLOOKUP(B1260,Retorno_da_RFB!$D$3:$I$6388,5,0),"")</f>
        <v>096</v>
      </c>
      <c r="M1260" s="13">
        <f>IFERROR(VLOOKUP(B1260,Retorno_da_RFB!$D$3:$I$6388,6,0),"")</f>
        <v>43647</v>
      </c>
      <c r="N1260" s="10" t="str">
        <f>IFERROR(VLOOKUP(B1260,Retorno_da_RFB!$D$3:$I$6388,3,0),"")</f>
        <v>8421.21.00</v>
      </c>
      <c r="O1260" s="10" t="str">
        <f>IFERROR(VLOOKUP(B1260,Retorno_da_RFB!$D$3:$I$6388,4,0),"")</f>
        <v>Equipamentos de filtração gravitacional contínua para remoção de sólidos finos suspensos em esgoto sanitário, efluente industrial e águas residuais, montados em tanque de aço inoxidável ou instalados em tanques de concreto, com capacidade de processamento de até 197m², contendo até 35discos filtrantes com diâmetros de 1.900 ou 2.400mm, posicionados verticalmente em eixo horizontal, sendo cada filtro dotado de 8 a 10segmentos individuais de plástico ou aço inoxidável, com diâmetro de orifício do filtro compreendido entre 6 a 100μm, fluxo de filtragem de dentro para fora com perda de carga máxima de 30cm, sem necessidade de bombeamento do efluente, com sistema de lavagem dos discos por meio de barras de bicos aspersores oscilantes sem interrupção do processo de filtração e sem necessidade de fonte externa de água, com bomba de pressurização, sistema de medição e controle integrados.</v>
      </c>
      <c r="P1260" s="12" t="str">
        <f>IFERROR(IF(N1260="","",IF(VLOOKUP(LEFT(N1260,10),'Universo_BK-BIT'!$A$5:$E$10005,2,0)="","X",VLOOKUP(LEFT(N1260,10),'Universo_BK-BIT'!$A$5:$E$10005,2,0))),"X")</f>
        <v>BK</v>
      </c>
      <c r="Q1260" s="12">
        <f>IFERROR(IF(P1260="X","",VLOOKUP(LEFT(N1260,10),'Universo_BK-BIT'!$A$5:$E$10005,3,0)),"")</f>
        <v>14</v>
      </c>
      <c r="R1260" s="14" t="str">
        <f t="shared" si="58"/>
        <v/>
      </c>
      <c r="S1260" s="14" t="str">
        <f t="shared" si="59"/>
        <v/>
      </c>
      <c r="T1260" s="14"/>
      <c r="U1260" s="14" t="str">
        <f ca="1">IFERROR(IF(P1260="X",IF(VLOOKUP(B1260,'Oficios_-_pend_criticas'!$C$3:$J$4739,5,0)="","",IF(VLOOKUP(B1260,'Oficios_-_pend_criticas'!$C$3:$J$4739,7,0)="",IF(TODAY()&gt;VLOOKUP(B1260,'Oficios_-_pend_criticas'!$C$3:$J$4739,5,0),"X",""),IF(VLOOKUP(B1260,'Oficios_-_pend_criticas'!$C$3:$J$4739,7,0)&gt;VLOOKUP(B1260,'Oficios_-_pend_criticas'!$C$3:$J$4739,5,0),"X",""))),""),"")</f>
        <v/>
      </c>
      <c r="V1260" s="14" t="str">
        <f ca="1">IFERROR(IF(Q1260=0,IF(VLOOKUP(B1260,'Oficios_-_pend_criticas'!$C$3:$J$4739,5,0)="","",IF(VLOOKUP(B1260,'Oficios_-_pend_criticas'!$C$3:$J$4739,7,0)="",IF(TODAY()&gt;VLOOKUP(B1260,'Oficios_-_pend_criticas'!$C$3:$J$4739,5,0),"X",""),IF(VLOOKUP(B1260,'Oficios_-_pend_criticas'!$C$3:$J$4739,7,0)&gt;VLOOKUP(B1260,'Oficios_-_pend_criticas'!$C$3:$J$4739,5,0),"X",""))),""),"")</f>
        <v/>
      </c>
      <c r="W1260" s="14" t="str">
        <f ca="1">IFERROR(IF(P1260&lt;&gt;"X",IF(Q1260&gt;0,IF(VLOOKUP(B1260,'Oficios_-_pend_criticas'!$C$4:$J$4739,5,0)="","",IF(VLOOKUP(B1260,'Oficios_-_pend_criticas'!$C$4:$J$4739,7,0)="",IF(TODAY()&gt;VLOOKUP(B1260,'Oficios_-_pend_criticas'!$C$4:$J$4739,5,0),"X",""),IF(VLOOKUP(B1260,'Oficios_-_pend_criticas'!$C$4:$J$4739,7,0)&gt;VLOOKUP(B1260,'Oficios_-_pend_criticas'!$C$4:$J$4739,5,0),"X",""))),""),""),"")</f>
        <v/>
      </c>
    </row>
    <row r="1261" spans="1:23" ht="38.25" hidden="1" customHeight="1" x14ac:dyDescent="0.25">
      <c r="A1261" s="9" t="str">
        <f t="shared" si="57"/>
        <v/>
      </c>
      <c r="B1261" s="24" t="s">
        <v>2964</v>
      </c>
      <c r="C1261" s="22" t="e">
        <f>IF(B1261="","",VLOOKUP(B1261,#REF!,6,0))</f>
        <v>#REF!</v>
      </c>
      <c r="D1261" s="20" t="s">
        <v>2401</v>
      </c>
      <c r="E1261" s="22" t="s">
        <v>2965</v>
      </c>
      <c r="F1261" s="20" t="s">
        <v>51</v>
      </c>
      <c r="G1261" s="21">
        <v>43622</v>
      </c>
      <c r="H1261" s="14" t="str">
        <f>IFERROR(IF(VLOOKUP(B1261,'Oficios_-_pend_criticas'!$C$4:$D$4739,2,0)="","","X"),"")</f>
        <v/>
      </c>
      <c r="I1261" s="12"/>
      <c r="J1261" s="13"/>
      <c r="K1261" s="10"/>
      <c r="L1261" s="12" t="str">
        <f>IFERROR(VLOOKUP(B1261,Retorno_da_RFB!$D$3:$I$6388,5,0),"")</f>
        <v>096</v>
      </c>
      <c r="M1261" s="13">
        <f>IFERROR(VLOOKUP(B1261,Retorno_da_RFB!$D$3:$I$6388,6,0),"")</f>
        <v>43647</v>
      </c>
      <c r="N1261" s="10" t="str">
        <f>IFERROR(VLOOKUP(B1261,Retorno_da_RFB!$D$3:$I$6388,3,0),"")</f>
        <v>8447.90.90</v>
      </c>
      <c r="O1261" s="10" t="str">
        <f>IFERROR(VLOOKUP(B1261,Retorno_da_RFB!$D$3:$I$6388,4,0),"")</f>
        <v>Máquinas automáticas para inserir tufos de fios em manta, utilizadas na produção de carpetes tipo "bouclé", com 4m de largura útil, calibre escalonado de 10agulhas a cada polegada, 1.470agulhas dispostas em duas linhas para tufagem de 147polegadas, dotadas de excêntrica ajustável, velocidade de até 1.000rpm e com controle de altura da cama através de relógio de medição, fixação da cama com sistema hidráulico, barra de agulhas “needlestroke” com mecanismo ST, dois motores de 15kW e velocidade variável, 1.470servomotores, sistema inversor AC com velocidade variável tipo "slowstart" e contra eixo de balanceamento rotativo, tela de toque HMI 15".</v>
      </c>
      <c r="P1261" s="12" t="str">
        <f>IFERROR(IF(N1261="","",IF(VLOOKUP(LEFT(N1261,10),'Universo_BK-BIT'!$A$5:$E$10005,2,0)="","X",VLOOKUP(LEFT(N1261,10),'Universo_BK-BIT'!$A$5:$E$10005,2,0))),"X")</f>
        <v>BK</v>
      </c>
      <c r="Q1261" s="12">
        <f>IFERROR(IF(P1261="X","",VLOOKUP(LEFT(N1261,10),'Universo_BK-BIT'!$A$5:$E$10005,3,0)),"")</f>
        <v>14</v>
      </c>
      <c r="R1261" s="14" t="str">
        <f t="shared" si="58"/>
        <v/>
      </c>
      <c r="S1261" s="14" t="str">
        <f t="shared" si="59"/>
        <v/>
      </c>
      <c r="T1261" s="14"/>
      <c r="U1261" s="14" t="str">
        <f ca="1">IFERROR(IF(P1261="X",IF(VLOOKUP(B1261,'Oficios_-_pend_criticas'!$C$3:$J$4739,5,0)="","",IF(VLOOKUP(B1261,'Oficios_-_pend_criticas'!$C$3:$J$4739,7,0)="",IF(TODAY()&gt;VLOOKUP(B1261,'Oficios_-_pend_criticas'!$C$3:$J$4739,5,0),"X",""),IF(VLOOKUP(B1261,'Oficios_-_pend_criticas'!$C$3:$J$4739,7,0)&gt;VLOOKUP(B1261,'Oficios_-_pend_criticas'!$C$3:$J$4739,5,0),"X",""))),""),"")</f>
        <v/>
      </c>
      <c r="V1261" s="14" t="str">
        <f ca="1">IFERROR(IF(Q1261=0,IF(VLOOKUP(B1261,'Oficios_-_pend_criticas'!$C$3:$J$4739,5,0)="","",IF(VLOOKUP(B1261,'Oficios_-_pend_criticas'!$C$3:$J$4739,7,0)="",IF(TODAY()&gt;VLOOKUP(B1261,'Oficios_-_pend_criticas'!$C$3:$J$4739,5,0),"X",""),IF(VLOOKUP(B1261,'Oficios_-_pend_criticas'!$C$3:$J$4739,7,0)&gt;VLOOKUP(B1261,'Oficios_-_pend_criticas'!$C$3:$J$4739,5,0),"X",""))),""),"")</f>
        <v/>
      </c>
      <c r="W1261" s="14" t="str">
        <f ca="1">IFERROR(IF(P1261&lt;&gt;"X",IF(Q1261&gt;0,IF(VLOOKUP(B1261,'Oficios_-_pend_criticas'!$C$4:$J$4739,5,0)="","",IF(VLOOKUP(B1261,'Oficios_-_pend_criticas'!$C$4:$J$4739,7,0)="",IF(TODAY()&gt;VLOOKUP(B1261,'Oficios_-_pend_criticas'!$C$4:$J$4739,5,0),"X",""),IF(VLOOKUP(B1261,'Oficios_-_pend_criticas'!$C$4:$J$4739,7,0)&gt;VLOOKUP(B1261,'Oficios_-_pend_criticas'!$C$4:$J$4739,5,0),"X",""))),""),""),"")</f>
        <v/>
      </c>
    </row>
    <row r="1262" spans="1:23" ht="38.25" hidden="1" customHeight="1" x14ac:dyDescent="0.25">
      <c r="A1262" s="9" t="str">
        <f t="shared" si="57"/>
        <v/>
      </c>
      <c r="B1262" s="24" t="s">
        <v>2966</v>
      </c>
      <c r="C1262" s="22" t="e">
        <f>IF(B1262="","",VLOOKUP(B1262,#REF!,6,0))</f>
        <v>#REF!</v>
      </c>
      <c r="D1262" s="20" t="s">
        <v>725</v>
      </c>
      <c r="E1262" s="22" t="s">
        <v>2967</v>
      </c>
      <c r="F1262" s="20" t="s">
        <v>51</v>
      </c>
      <c r="G1262" s="21">
        <v>43622</v>
      </c>
      <c r="H1262" s="14" t="str">
        <f>IFERROR(IF(VLOOKUP(B1262,'Oficios_-_pend_criticas'!$C$4:$D$4739,2,0)="","","X"),"")</f>
        <v/>
      </c>
      <c r="I1262" s="12"/>
      <c r="J1262" s="13"/>
      <c r="K1262" s="10"/>
      <c r="L1262" s="12" t="str">
        <f>IFERROR(VLOOKUP(B1262,Retorno_da_RFB!$D$3:$I$6388,5,0),"")</f>
        <v>096</v>
      </c>
      <c r="M1262" s="13">
        <f>IFERROR(VLOOKUP(B1262,Retorno_da_RFB!$D$3:$I$6388,6,0),"")</f>
        <v>43647</v>
      </c>
      <c r="N1262" s="10" t="str">
        <f>IFERROR(VLOOKUP(B1262,Retorno_da_RFB!$D$3:$I$6388,3,0),"")</f>
        <v>8462.91.19</v>
      </c>
      <c r="O1262" s="10" t="str">
        <f>IFERROR(VLOOKUP(B1262,Retorno_da_RFB!$D$3:$I$6388,4,0),"")</f>
        <v>Prensas-tesoura guilhotina óleo-hidráulica de dupla compressão, tampa de compressão e compressão lateral oscilante, hidráulicas, estacionárias, para compactar e cortar sucatas ferrosas, torre de corte com cilindros de estampagem e corte, independentes, com forças respectivas de 1.000 a  1.250t, e controladas a partir de unidade hidráulica e elétrica e telas digitais de operação.</v>
      </c>
      <c r="P1262" s="12" t="str">
        <f>IFERROR(IF(N1262="","",IF(VLOOKUP(LEFT(N1262,10),'Universo_BK-BIT'!$A$5:$E$10005,2,0)="","X",VLOOKUP(LEFT(N1262,10),'Universo_BK-BIT'!$A$5:$E$10005,2,0))),"X")</f>
        <v>BK</v>
      </c>
      <c r="Q1262" s="12">
        <f>IFERROR(IF(P1262="X","",VLOOKUP(LEFT(N1262,10),'Universo_BK-BIT'!$A$5:$E$10005,3,0)),"")</f>
        <v>14</v>
      </c>
      <c r="R1262" s="14" t="str">
        <f t="shared" si="58"/>
        <v/>
      </c>
      <c r="S1262" s="14" t="str">
        <f t="shared" si="59"/>
        <v/>
      </c>
      <c r="T1262" s="14"/>
      <c r="U1262" s="14" t="str">
        <f ca="1">IFERROR(IF(P1262="X",IF(VLOOKUP(B1262,'Oficios_-_pend_criticas'!$C$3:$J$4739,5,0)="","",IF(VLOOKUP(B1262,'Oficios_-_pend_criticas'!$C$3:$J$4739,7,0)="",IF(TODAY()&gt;VLOOKUP(B1262,'Oficios_-_pend_criticas'!$C$3:$J$4739,5,0),"X",""),IF(VLOOKUP(B1262,'Oficios_-_pend_criticas'!$C$3:$J$4739,7,0)&gt;VLOOKUP(B1262,'Oficios_-_pend_criticas'!$C$3:$J$4739,5,0),"X",""))),""),"")</f>
        <v/>
      </c>
      <c r="V1262" s="14" t="str">
        <f ca="1">IFERROR(IF(Q1262=0,IF(VLOOKUP(B1262,'Oficios_-_pend_criticas'!$C$3:$J$4739,5,0)="","",IF(VLOOKUP(B1262,'Oficios_-_pend_criticas'!$C$3:$J$4739,7,0)="",IF(TODAY()&gt;VLOOKUP(B1262,'Oficios_-_pend_criticas'!$C$3:$J$4739,5,0),"X",""),IF(VLOOKUP(B1262,'Oficios_-_pend_criticas'!$C$3:$J$4739,7,0)&gt;VLOOKUP(B1262,'Oficios_-_pend_criticas'!$C$3:$J$4739,5,0),"X",""))),""),"")</f>
        <v/>
      </c>
      <c r="W1262" s="14" t="str">
        <f ca="1">IFERROR(IF(P1262&lt;&gt;"X",IF(Q1262&gt;0,IF(VLOOKUP(B1262,'Oficios_-_pend_criticas'!$C$4:$J$4739,5,0)="","",IF(VLOOKUP(B1262,'Oficios_-_pend_criticas'!$C$4:$J$4739,7,0)="",IF(TODAY()&gt;VLOOKUP(B1262,'Oficios_-_pend_criticas'!$C$4:$J$4739,5,0),"X",""),IF(VLOOKUP(B1262,'Oficios_-_pend_criticas'!$C$4:$J$4739,7,0)&gt;VLOOKUP(B1262,'Oficios_-_pend_criticas'!$C$4:$J$4739,5,0),"X",""))),""),""),"")</f>
        <v/>
      </c>
    </row>
    <row r="1263" spans="1:23" ht="38.25" hidden="1" customHeight="1" x14ac:dyDescent="0.25">
      <c r="A1263" s="9" t="str">
        <f t="shared" si="57"/>
        <v/>
      </c>
      <c r="B1263" s="24" t="s">
        <v>2968</v>
      </c>
      <c r="C1263" s="22" t="e">
        <f>IF(B1263="","",VLOOKUP(B1263,#REF!,6,0))</f>
        <v>#REF!</v>
      </c>
      <c r="D1263" s="20" t="s">
        <v>2969</v>
      </c>
      <c r="E1263" s="22" t="s">
        <v>2970</v>
      </c>
      <c r="F1263" s="20" t="s">
        <v>2971</v>
      </c>
      <c r="G1263" s="21">
        <v>43622</v>
      </c>
      <c r="H1263" s="14" t="str">
        <f>IFERROR(IF(VLOOKUP(B1263,'Oficios_-_pend_criticas'!$C$4:$D$4739,2,0)="","","X"),"")</f>
        <v/>
      </c>
      <c r="I1263" s="12"/>
      <c r="J1263" s="13"/>
      <c r="K1263" s="10"/>
      <c r="L1263" s="12" t="str">
        <f>IFERROR(VLOOKUP(B1263,Retorno_da_RFB!$D$3:$I$6388,5,0),"")</f>
        <v>096</v>
      </c>
      <c r="M1263" s="13">
        <f>IFERROR(VLOOKUP(B1263,Retorno_da_RFB!$D$3:$I$6388,6,0),"")</f>
        <v>43647</v>
      </c>
      <c r="N1263" s="10" t="str">
        <f>IFERROR(VLOOKUP(B1263,Retorno_da_RFB!$D$3:$I$6388,3,0),"")</f>
        <v>8502.12.10</v>
      </c>
      <c r="O1263" s="10" t="str">
        <f>IFERROR(VLOOKUP(B1263,Retorno_da_RFB!$D$3:$I$6388,4,0),"")</f>
        <v>Grupos eletrógenos marítimos, com motor de 250kW, trifásico, com 440VAC, 60 hertz, 1.800rpm, com alternador, com motor diesel.</v>
      </c>
      <c r="P1263" s="12" t="str">
        <f>IFERROR(IF(N1263="","",IF(VLOOKUP(LEFT(N1263,10),'Universo_BK-BIT'!$A$5:$E$10005,2,0)="","X",VLOOKUP(LEFT(N1263,10),'Universo_BK-BIT'!$A$5:$E$10005,2,0))),"X")</f>
        <v>BK</v>
      </c>
      <c r="Q1263" s="12">
        <f>IFERROR(IF(P1263="X","",VLOOKUP(LEFT(N1263,10),'Universo_BK-BIT'!$A$5:$E$10005,3,0)),"")</f>
        <v>14</v>
      </c>
      <c r="R1263" s="14" t="str">
        <f t="shared" si="58"/>
        <v/>
      </c>
      <c r="S1263" s="14" t="str">
        <f t="shared" si="59"/>
        <v/>
      </c>
      <c r="T1263" s="14"/>
      <c r="U1263" s="14" t="str">
        <f ca="1">IFERROR(IF(P1263="X",IF(VLOOKUP(B1263,'Oficios_-_pend_criticas'!$C$3:$J$4739,5,0)="","",IF(VLOOKUP(B1263,'Oficios_-_pend_criticas'!$C$3:$J$4739,7,0)="",IF(TODAY()&gt;VLOOKUP(B1263,'Oficios_-_pend_criticas'!$C$3:$J$4739,5,0),"X",""),IF(VLOOKUP(B1263,'Oficios_-_pend_criticas'!$C$3:$J$4739,7,0)&gt;VLOOKUP(B1263,'Oficios_-_pend_criticas'!$C$3:$J$4739,5,0),"X",""))),""),"")</f>
        <v/>
      </c>
      <c r="V1263" s="14" t="str">
        <f ca="1">IFERROR(IF(Q1263=0,IF(VLOOKUP(B1263,'Oficios_-_pend_criticas'!$C$3:$J$4739,5,0)="","",IF(VLOOKUP(B1263,'Oficios_-_pend_criticas'!$C$3:$J$4739,7,0)="",IF(TODAY()&gt;VLOOKUP(B1263,'Oficios_-_pend_criticas'!$C$3:$J$4739,5,0),"X",""),IF(VLOOKUP(B1263,'Oficios_-_pend_criticas'!$C$3:$J$4739,7,0)&gt;VLOOKUP(B1263,'Oficios_-_pend_criticas'!$C$3:$J$4739,5,0),"X",""))),""),"")</f>
        <v/>
      </c>
      <c r="W1263" s="14" t="str">
        <f ca="1">IFERROR(IF(P1263&lt;&gt;"X",IF(Q1263&gt;0,IF(VLOOKUP(B1263,'Oficios_-_pend_criticas'!$C$4:$J$4739,5,0)="","",IF(VLOOKUP(B1263,'Oficios_-_pend_criticas'!$C$4:$J$4739,7,0)="",IF(TODAY()&gt;VLOOKUP(B1263,'Oficios_-_pend_criticas'!$C$4:$J$4739,5,0),"X",""),IF(VLOOKUP(B1263,'Oficios_-_pend_criticas'!$C$4:$J$4739,7,0)&gt;VLOOKUP(B1263,'Oficios_-_pend_criticas'!$C$4:$J$4739,5,0),"X",""))),""),""),"")</f>
        <v/>
      </c>
    </row>
    <row r="1264" spans="1:23" ht="38.25" hidden="1" customHeight="1" x14ac:dyDescent="0.25">
      <c r="A1264" s="9" t="str">
        <f t="shared" si="57"/>
        <v/>
      </c>
      <c r="B1264" s="24" t="s">
        <v>2972</v>
      </c>
      <c r="C1264" s="22" t="e">
        <f>IF(B1264="","",VLOOKUP(B1264,#REF!,6,0))</f>
        <v>#REF!</v>
      </c>
      <c r="D1264" s="20" t="s">
        <v>663</v>
      </c>
      <c r="E1264" s="22" t="s">
        <v>2973</v>
      </c>
      <c r="F1264" s="20" t="s">
        <v>51</v>
      </c>
      <c r="G1264" s="21">
        <v>43622</v>
      </c>
      <c r="H1264" s="14" t="str">
        <f>IFERROR(IF(VLOOKUP(B1264,'Oficios_-_pend_criticas'!$C$4:$D$4739,2,0)="","","X"),"")</f>
        <v/>
      </c>
      <c r="I1264" s="12"/>
      <c r="J1264" s="13"/>
      <c r="K1264" s="10"/>
      <c r="L1264" s="12" t="str">
        <f>IFERROR(VLOOKUP(B1264,Retorno_da_RFB!$D$3:$I$6388,5,0),"")</f>
        <v>096</v>
      </c>
      <c r="M1264" s="13">
        <f>IFERROR(VLOOKUP(B1264,Retorno_da_RFB!$D$3:$I$6388,6,0),"")</f>
        <v>43647</v>
      </c>
      <c r="N1264" s="10" t="str">
        <f>IFERROR(VLOOKUP(B1264,Retorno_da_RFB!$D$3:$I$6388,3,0),"")</f>
        <v>8421.39.90</v>
      </c>
      <c r="O1264" s="10" t="str">
        <f>IFERROR(VLOOKUP(B1264,Retorno_da_RFB!$D$3:$I$6388,4,0),"")</f>
        <v>Ciclones para separação do germe da polpa diluída do milho moído, pressão de trabalho igual ou maior a 0,4Mpa e produção igual ou maior a 6t/h.</v>
      </c>
      <c r="P1264" s="12" t="str">
        <f>IFERROR(IF(N1264="","",IF(VLOOKUP(LEFT(N1264,10),'Universo_BK-BIT'!$A$5:$E$10005,2,0)="","X",VLOOKUP(LEFT(N1264,10),'Universo_BK-BIT'!$A$5:$E$10005,2,0))),"X")</f>
        <v>BK</v>
      </c>
      <c r="Q1264" s="12">
        <f>IFERROR(IF(P1264="X","",VLOOKUP(LEFT(N1264,10),'Universo_BK-BIT'!$A$5:$E$10005,3,0)),"")</f>
        <v>14</v>
      </c>
      <c r="R1264" s="14" t="str">
        <f t="shared" si="58"/>
        <v/>
      </c>
      <c r="S1264" s="14" t="str">
        <f t="shared" si="59"/>
        <v/>
      </c>
      <c r="T1264" s="14"/>
      <c r="U1264" s="14" t="str">
        <f ca="1">IFERROR(IF(P1264="X",IF(VLOOKUP(B1264,'Oficios_-_pend_criticas'!$C$3:$J$4739,5,0)="","",IF(VLOOKUP(B1264,'Oficios_-_pend_criticas'!$C$3:$J$4739,7,0)="",IF(TODAY()&gt;VLOOKUP(B1264,'Oficios_-_pend_criticas'!$C$3:$J$4739,5,0),"X",""),IF(VLOOKUP(B1264,'Oficios_-_pend_criticas'!$C$3:$J$4739,7,0)&gt;VLOOKUP(B1264,'Oficios_-_pend_criticas'!$C$3:$J$4739,5,0),"X",""))),""),"")</f>
        <v/>
      </c>
      <c r="V1264" s="14" t="str">
        <f ca="1">IFERROR(IF(Q1264=0,IF(VLOOKUP(B1264,'Oficios_-_pend_criticas'!$C$3:$J$4739,5,0)="","",IF(VLOOKUP(B1264,'Oficios_-_pend_criticas'!$C$3:$J$4739,7,0)="",IF(TODAY()&gt;VLOOKUP(B1264,'Oficios_-_pend_criticas'!$C$3:$J$4739,5,0),"X",""),IF(VLOOKUP(B1264,'Oficios_-_pend_criticas'!$C$3:$J$4739,7,0)&gt;VLOOKUP(B1264,'Oficios_-_pend_criticas'!$C$3:$J$4739,5,0),"X",""))),""),"")</f>
        <v/>
      </c>
      <c r="W1264" s="14" t="str">
        <f ca="1">IFERROR(IF(P1264&lt;&gt;"X",IF(Q1264&gt;0,IF(VLOOKUP(B1264,'Oficios_-_pend_criticas'!$C$4:$J$4739,5,0)="","",IF(VLOOKUP(B1264,'Oficios_-_pend_criticas'!$C$4:$J$4739,7,0)="",IF(TODAY()&gt;VLOOKUP(B1264,'Oficios_-_pend_criticas'!$C$4:$J$4739,5,0),"X",""),IF(VLOOKUP(B1264,'Oficios_-_pend_criticas'!$C$4:$J$4739,7,0)&gt;VLOOKUP(B1264,'Oficios_-_pend_criticas'!$C$4:$J$4739,5,0),"X",""))),""),""),"")</f>
        <v/>
      </c>
    </row>
    <row r="1265" spans="1:23" ht="38.25" hidden="1" customHeight="1" x14ac:dyDescent="0.25">
      <c r="A1265" s="9" t="str">
        <f t="shared" si="57"/>
        <v/>
      </c>
      <c r="B1265" s="24" t="s">
        <v>2974</v>
      </c>
      <c r="C1265" s="22" t="e">
        <f>IF(B1265="","",VLOOKUP(B1265,#REF!,6,0))</f>
        <v>#REF!</v>
      </c>
      <c r="D1265" s="20" t="s">
        <v>663</v>
      </c>
      <c r="E1265" s="22" t="s">
        <v>2975</v>
      </c>
      <c r="F1265" s="20" t="s">
        <v>51</v>
      </c>
      <c r="G1265" s="21">
        <v>43622</v>
      </c>
      <c r="H1265" s="14" t="str">
        <f>IFERROR(IF(VLOOKUP(B1265,'Oficios_-_pend_criticas'!$C$4:$D$4739,2,0)="","","X"),"")</f>
        <v/>
      </c>
      <c r="I1265" s="12"/>
      <c r="J1265" s="13"/>
      <c r="K1265" s="10"/>
      <c r="L1265" s="12" t="str">
        <f>IFERROR(VLOOKUP(B1265,Retorno_da_RFB!$D$3:$I$6388,5,0),"")</f>
        <v>096</v>
      </c>
      <c r="M1265" s="13">
        <f>IFERROR(VLOOKUP(B1265,Retorno_da_RFB!$D$3:$I$6388,6,0),"")</f>
        <v>43647</v>
      </c>
      <c r="N1265" s="10" t="str">
        <f>IFERROR(VLOOKUP(B1265,Retorno_da_RFB!$D$3:$I$6388,3,0),"")</f>
        <v>8421.39.90</v>
      </c>
      <c r="O1265" s="10" t="str">
        <f>IFERROR(VLOOKUP(B1265,Retorno_da_RFB!$D$3:$I$6388,4,0),"")</f>
        <v>Filtros tipo ciclone, para remoção de impurezas contidas após a imersão do milho em água, no processo de preparação do milho para obtenção do amido, com capacidade de processamento igual ou maior a 25m3/h e pressão de alimentação igual ou maior a 0.2Mpa e quantidade para a remoção igual ou maior a 220kg.</v>
      </c>
      <c r="P1265" s="12" t="str">
        <f>IFERROR(IF(N1265="","",IF(VLOOKUP(LEFT(N1265,10),'Universo_BK-BIT'!$A$5:$E$10005,2,0)="","X",VLOOKUP(LEFT(N1265,10),'Universo_BK-BIT'!$A$5:$E$10005,2,0))),"X")</f>
        <v>BK</v>
      </c>
      <c r="Q1265" s="12">
        <f>IFERROR(IF(P1265="X","",VLOOKUP(LEFT(N1265,10),'Universo_BK-BIT'!$A$5:$E$10005,3,0)),"")</f>
        <v>14</v>
      </c>
      <c r="R1265" s="14" t="str">
        <f t="shared" si="58"/>
        <v/>
      </c>
      <c r="S1265" s="14" t="str">
        <f t="shared" si="59"/>
        <v/>
      </c>
      <c r="T1265" s="14"/>
      <c r="U1265" s="14" t="str">
        <f ca="1">IFERROR(IF(P1265="X",IF(VLOOKUP(B1265,'Oficios_-_pend_criticas'!$C$3:$J$4739,5,0)="","",IF(VLOOKUP(B1265,'Oficios_-_pend_criticas'!$C$3:$J$4739,7,0)="",IF(TODAY()&gt;VLOOKUP(B1265,'Oficios_-_pend_criticas'!$C$3:$J$4739,5,0),"X",""),IF(VLOOKUP(B1265,'Oficios_-_pend_criticas'!$C$3:$J$4739,7,0)&gt;VLOOKUP(B1265,'Oficios_-_pend_criticas'!$C$3:$J$4739,5,0),"X",""))),""),"")</f>
        <v/>
      </c>
      <c r="V1265" s="14" t="str">
        <f ca="1">IFERROR(IF(Q1265=0,IF(VLOOKUP(B1265,'Oficios_-_pend_criticas'!$C$3:$J$4739,5,0)="","",IF(VLOOKUP(B1265,'Oficios_-_pend_criticas'!$C$3:$J$4739,7,0)="",IF(TODAY()&gt;VLOOKUP(B1265,'Oficios_-_pend_criticas'!$C$3:$J$4739,5,0),"X",""),IF(VLOOKUP(B1265,'Oficios_-_pend_criticas'!$C$3:$J$4739,7,0)&gt;VLOOKUP(B1265,'Oficios_-_pend_criticas'!$C$3:$J$4739,5,0),"X",""))),""),"")</f>
        <v/>
      </c>
      <c r="W1265" s="14" t="str">
        <f ca="1">IFERROR(IF(P1265&lt;&gt;"X",IF(Q1265&gt;0,IF(VLOOKUP(B1265,'Oficios_-_pend_criticas'!$C$4:$J$4739,5,0)="","",IF(VLOOKUP(B1265,'Oficios_-_pend_criticas'!$C$4:$J$4739,7,0)="",IF(TODAY()&gt;VLOOKUP(B1265,'Oficios_-_pend_criticas'!$C$4:$J$4739,5,0),"X",""),IF(VLOOKUP(B1265,'Oficios_-_pend_criticas'!$C$4:$J$4739,7,0)&gt;VLOOKUP(B1265,'Oficios_-_pend_criticas'!$C$4:$J$4739,5,0),"X",""))),""),""),"")</f>
        <v/>
      </c>
    </row>
    <row r="1266" spans="1:23" ht="38.25" hidden="1" customHeight="1" x14ac:dyDescent="0.25">
      <c r="A1266" s="9" t="str">
        <f t="shared" si="57"/>
        <v/>
      </c>
      <c r="B1266" s="24" t="s">
        <v>2976</v>
      </c>
      <c r="C1266" s="22" t="e">
        <f>IF(B1266="","",VLOOKUP(B1266,#REF!,6,0))</f>
        <v>#REF!</v>
      </c>
      <c r="D1266" s="20" t="s">
        <v>663</v>
      </c>
      <c r="E1266" s="22" t="s">
        <v>2977</v>
      </c>
      <c r="F1266" s="20" t="s">
        <v>51</v>
      </c>
      <c r="G1266" s="21">
        <v>43622</v>
      </c>
      <c r="H1266" s="14" t="str">
        <f>IFERROR(IF(VLOOKUP(B1266,'Oficios_-_pend_criticas'!$C$4:$D$4739,2,0)="","","X"),"")</f>
        <v/>
      </c>
      <c r="I1266" s="12"/>
      <c r="J1266" s="13"/>
      <c r="K1266" s="10"/>
      <c r="L1266" s="12" t="str">
        <f>IFERROR(VLOOKUP(B1266,Retorno_da_RFB!$D$3:$I$6388,5,0),"")</f>
        <v>096</v>
      </c>
      <c r="M1266" s="13">
        <f>IFERROR(VLOOKUP(B1266,Retorno_da_RFB!$D$3:$I$6388,6,0),"")</f>
        <v>43647</v>
      </c>
      <c r="N1266" s="10" t="str">
        <f>IFERROR(VLOOKUP(B1266,Retorno_da_RFB!$D$3:$I$6388,3,0),"")</f>
        <v>8421.39.90</v>
      </c>
      <c r="O1266" s="10" t="str">
        <f>IFERROR(VLOOKUP(B1266,Retorno_da_RFB!$D$3:$I$6388,4,0),"")</f>
        <v>Filtros tipo ciclone para remoção de sedimentos e partículas metálicas do amido do milho, montados em baterias paralelas, pressão de trabalho igual ou maior a 0,3MPa e produção igual ou maior de 25m³/h por unidade individual. Filtros tipo ciclone para remoção de sedimentos e partículas metálicas do amido do milho, montados em baterias paralelas, pressão de trabalho igual ou maior a 0,3MPa e produção igual ou maior de 25m³/h por unidade individual.</v>
      </c>
      <c r="P1266" s="12" t="str">
        <f>IFERROR(IF(N1266="","",IF(VLOOKUP(LEFT(N1266,10),'Universo_BK-BIT'!$A$5:$E$10005,2,0)="","X",VLOOKUP(LEFT(N1266,10),'Universo_BK-BIT'!$A$5:$E$10005,2,0))),"X")</f>
        <v>BK</v>
      </c>
      <c r="Q1266" s="12">
        <f>IFERROR(IF(P1266="X","",VLOOKUP(LEFT(N1266,10),'Universo_BK-BIT'!$A$5:$E$10005,3,0)),"")</f>
        <v>14</v>
      </c>
      <c r="R1266" s="14" t="str">
        <f t="shared" si="58"/>
        <v/>
      </c>
      <c r="S1266" s="14" t="str">
        <f t="shared" si="59"/>
        <v/>
      </c>
      <c r="T1266" s="14"/>
      <c r="U1266" s="14" t="str">
        <f ca="1">IFERROR(IF(P1266="X",IF(VLOOKUP(B1266,'Oficios_-_pend_criticas'!$C$3:$J$4739,5,0)="","",IF(VLOOKUP(B1266,'Oficios_-_pend_criticas'!$C$3:$J$4739,7,0)="",IF(TODAY()&gt;VLOOKUP(B1266,'Oficios_-_pend_criticas'!$C$3:$J$4739,5,0),"X",""),IF(VLOOKUP(B1266,'Oficios_-_pend_criticas'!$C$3:$J$4739,7,0)&gt;VLOOKUP(B1266,'Oficios_-_pend_criticas'!$C$3:$J$4739,5,0),"X",""))),""),"")</f>
        <v/>
      </c>
      <c r="V1266" s="14" t="str">
        <f ca="1">IFERROR(IF(Q1266=0,IF(VLOOKUP(B1266,'Oficios_-_pend_criticas'!$C$3:$J$4739,5,0)="","",IF(VLOOKUP(B1266,'Oficios_-_pend_criticas'!$C$3:$J$4739,7,0)="",IF(TODAY()&gt;VLOOKUP(B1266,'Oficios_-_pend_criticas'!$C$3:$J$4739,5,0),"X",""),IF(VLOOKUP(B1266,'Oficios_-_pend_criticas'!$C$3:$J$4739,7,0)&gt;VLOOKUP(B1266,'Oficios_-_pend_criticas'!$C$3:$J$4739,5,0),"X",""))),""),"")</f>
        <v/>
      </c>
      <c r="W1266" s="14" t="str">
        <f ca="1">IFERROR(IF(P1266&lt;&gt;"X",IF(Q1266&gt;0,IF(VLOOKUP(B1266,'Oficios_-_pend_criticas'!$C$4:$J$4739,5,0)="","",IF(VLOOKUP(B1266,'Oficios_-_pend_criticas'!$C$4:$J$4739,7,0)="",IF(TODAY()&gt;VLOOKUP(B1266,'Oficios_-_pend_criticas'!$C$4:$J$4739,5,0),"X",""),IF(VLOOKUP(B1266,'Oficios_-_pend_criticas'!$C$4:$J$4739,7,0)&gt;VLOOKUP(B1266,'Oficios_-_pend_criticas'!$C$4:$J$4739,5,0),"X",""))),""),""),"")</f>
        <v/>
      </c>
    </row>
    <row r="1267" spans="1:23" ht="38.25" hidden="1" customHeight="1" x14ac:dyDescent="0.25">
      <c r="A1267" s="9" t="str">
        <f t="shared" si="57"/>
        <v/>
      </c>
      <c r="B1267" s="24" t="s">
        <v>2978</v>
      </c>
      <c r="C1267" s="22" t="e">
        <f>IF(B1267="","",VLOOKUP(B1267,#REF!,6,0))</f>
        <v>#REF!</v>
      </c>
      <c r="D1267" s="20" t="s">
        <v>1045</v>
      </c>
      <c r="E1267" s="22" t="s">
        <v>2979</v>
      </c>
      <c r="F1267" s="20" t="s">
        <v>51</v>
      </c>
      <c r="G1267" s="21">
        <v>43622</v>
      </c>
      <c r="H1267" s="14" t="str">
        <f>IFERROR(IF(VLOOKUP(B1267,'Oficios_-_pend_criticas'!$C$4:$D$4739,2,0)="","","X"),"")</f>
        <v/>
      </c>
      <c r="I1267" s="12"/>
      <c r="J1267" s="13"/>
      <c r="K1267" s="10"/>
      <c r="L1267" s="12" t="str">
        <f>IFERROR(VLOOKUP(B1267,Retorno_da_RFB!$D$3:$I$6388,5,0),"")</f>
        <v>096</v>
      </c>
      <c r="M1267" s="13">
        <f>IFERROR(VLOOKUP(B1267,Retorno_da_RFB!$D$3:$I$6388,6,0),"")</f>
        <v>43647</v>
      </c>
      <c r="N1267" s="10" t="str">
        <f>IFERROR(VLOOKUP(B1267,Retorno_da_RFB!$D$3:$I$6388,3,0),"")</f>
        <v>8421.29.90</v>
      </c>
      <c r="O1267" s="10" t="str">
        <f>IFERROR(VLOOKUP(B1267,Retorno_da_RFB!$D$3:$I$6388,4,0),"")</f>
        <v>Peneiras por gravidade, para filtração e peneiramento do leite de amido de milho com separação das fibras com capacidade de produção, igual ou maior de 20m³/h, com comprimento igual ou maior a 800mm, largura igual ou maior a 600mm, raio igual ou maior a 760mm.</v>
      </c>
      <c r="P1267" s="12" t="str">
        <f>IFERROR(IF(N1267="","",IF(VLOOKUP(LEFT(N1267,10),'Universo_BK-BIT'!$A$5:$E$10005,2,0)="","X",VLOOKUP(LEFT(N1267,10),'Universo_BK-BIT'!$A$5:$E$10005,2,0))),"X")</f>
        <v>BK</v>
      </c>
      <c r="Q1267" s="12">
        <f>IFERROR(IF(P1267="X","",VLOOKUP(LEFT(N1267,10),'Universo_BK-BIT'!$A$5:$E$10005,3,0)),"")</f>
        <v>14</v>
      </c>
      <c r="R1267" s="14" t="str">
        <f t="shared" si="58"/>
        <v/>
      </c>
      <c r="S1267" s="14" t="str">
        <f t="shared" si="59"/>
        <v/>
      </c>
      <c r="T1267" s="14"/>
      <c r="U1267" s="14" t="str">
        <f ca="1">IFERROR(IF(P1267="X",IF(VLOOKUP(B1267,'Oficios_-_pend_criticas'!$C$3:$J$4739,5,0)="","",IF(VLOOKUP(B1267,'Oficios_-_pend_criticas'!$C$3:$J$4739,7,0)="",IF(TODAY()&gt;VLOOKUP(B1267,'Oficios_-_pend_criticas'!$C$3:$J$4739,5,0),"X",""),IF(VLOOKUP(B1267,'Oficios_-_pend_criticas'!$C$3:$J$4739,7,0)&gt;VLOOKUP(B1267,'Oficios_-_pend_criticas'!$C$3:$J$4739,5,0),"X",""))),""),"")</f>
        <v/>
      </c>
      <c r="V1267" s="14" t="str">
        <f ca="1">IFERROR(IF(Q1267=0,IF(VLOOKUP(B1267,'Oficios_-_pend_criticas'!$C$3:$J$4739,5,0)="","",IF(VLOOKUP(B1267,'Oficios_-_pend_criticas'!$C$3:$J$4739,7,0)="",IF(TODAY()&gt;VLOOKUP(B1267,'Oficios_-_pend_criticas'!$C$3:$J$4739,5,0),"X",""),IF(VLOOKUP(B1267,'Oficios_-_pend_criticas'!$C$3:$J$4739,7,0)&gt;VLOOKUP(B1267,'Oficios_-_pend_criticas'!$C$3:$J$4739,5,0),"X",""))),""),"")</f>
        <v/>
      </c>
      <c r="W1267" s="14" t="str">
        <f ca="1">IFERROR(IF(P1267&lt;&gt;"X",IF(Q1267&gt;0,IF(VLOOKUP(B1267,'Oficios_-_pend_criticas'!$C$4:$J$4739,5,0)="","",IF(VLOOKUP(B1267,'Oficios_-_pend_criticas'!$C$4:$J$4739,7,0)="",IF(TODAY()&gt;VLOOKUP(B1267,'Oficios_-_pend_criticas'!$C$4:$J$4739,5,0),"X",""),IF(VLOOKUP(B1267,'Oficios_-_pend_criticas'!$C$4:$J$4739,7,0)&gt;VLOOKUP(B1267,'Oficios_-_pend_criticas'!$C$4:$J$4739,5,0),"X",""))),""),""),"")</f>
        <v/>
      </c>
    </row>
    <row r="1268" spans="1:23" ht="38.25" hidden="1" customHeight="1" x14ac:dyDescent="0.25">
      <c r="A1268" s="9" t="str">
        <f t="shared" si="57"/>
        <v/>
      </c>
      <c r="B1268" s="24" t="s">
        <v>2980</v>
      </c>
      <c r="C1268" s="22" t="e">
        <f>IF(B1268="","",VLOOKUP(B1268,#REF!,6,0))</f>
        <v>#REF!</v>
      </c>
      <c r="D1268" s="20" t="s">
        <v>366</v>
      </c>
      <c r="E1268" s="22" t="s">
        <v>2981</v>
      </c>
      <c r="F1268" s="20" t="s">
        <v>51</v>
      </c>
      <c r="G1268" s="21">
        <v>43622</v>
      </c>
      <c r="H1268" s="14" t="str">
        <f>IFERROR(IF(VLOOKUP(B1268,'Oficios_-_pend_criticas'!$C$4:$D$4739,2,0)="","","X"),"")</f>
        <v/>
      </c>
      <c r="I1268" s="12"/>
      <c r="J1268" s="13"/>
      <c r="K1268" s="10"/>
      <c r="L1268" s="12" t="str">
        <f>IFERROR(VLOOKUP(B1268,Retorno_da_RFB!$D$3:$I$6388,5,0),"")</f>
        <v>096</v>
      </c>
      <c r="M1268" s="13">
        <f>IFERROR(VLOOKUP(B1268,Retorno_da_RFB!$D$3:$I$6388,6,0),"")</f>
        <v>43647</v>
      </c>
      <c r="N1268" s="10" t="str">
        <f>IFERROR(VLOOKUP(B1268,Retorno_da_RFB!$D$3:$I$6388,3,0),"")</f>
        <v>8483.40.10</v>
      </c>
      <c r="O1268" s="10" t="str">
        <f>IFERROR(VLOOKUP(B1268,Retorno_da_RFB!$D$3:$I$6388,4,0),"")</f>
        <v>Reversores com redução real 3,95:1, e relação nominal 4:1, para acoplamento em motores com potência máxima 98kW (0,039kW/r-min-1) e rotação de saída máxima a 2.500rpm, “of-set” 170mm, destinados a aplicação em trabalho contínuo em embarcações de uso marítimo e fluvial.</v>
      </c>
      <c r="P1268" s="12" t="str">
        <f>IFERROR(IF(N1268="","",IF(VLOOKUP(LEFT(N1268,10),'Universo_BK-BIT'!$A$5:$E$10005,2,0)="","X",VLOOKUP(LEFT(N1268,10),'Universo_BK-BIT'!$A$5:$E$10005,2,0))),"X")</f>
        <v>BK</v>
      </c>
      <c r="Q1268" s="12">
        <f>IFERROR(IF(P1268="X","",VLOOKUP(LEFT(N1268,10),'Universo_BK-BIT'!$A$5:$E$10005,3,0)),"")</f>
        <v>14</v>
      </c>
      <c r="R1268" s="14" t="str">
        <f t="shared" si="58"/>
        <v/>
      </c>
      <c r="S1268" s="14" t="str">
        <f t="shared" si="59"/>
        <v/>
      </c>
      <c r="T1268" s="14"/>
      <c r="U1268" s="14" t="str">
        <f ca="1">IFERROR(IF(P1268="X",IF(VLOOKUP(B1268,'Oficios_-_pend_criticas'!$C$3:$J$4739,5,0)="","",IF(VLOOKUP(B1268,'Oficios_-_pend_criticas'!$C$3:$J$4739,7,0)="",IF(TODAY()&gt;VLOOKUP(B1268,'Oficios_-_pend_criticas'!$C$3:$J$4739,5,0),"X",""),IF(VLOOKUP(B1268,'Oficios_-_pend_criticas'!$C$3:$J$4739,7,0)&gt;VLOOKUP(B1268,'Oficios_-_pend_criticas'!$C$3:$J$4739,5,0),"X",""))),""),"")</f>
        <v/>
      </c>
      <c r="V1268" s="14" t="str">
        <f ca="1">IFERROR(IF(Q1268=0,IF(VLOOKUP(B1268,'Oficios_-_pend_criticas'!$C$3:$J$4739,5,0)="","",IF(VLOOKUP(B1268,'Oficios_-_pend_criticas'!$C$3:$J$4739,7,0)="",IF(TODAY()&gt;VLOOKUP(B1268,'Oficios_-_pend_criticas'!$C$3:$J$4739,5,0),"X",""),IF(VLOOKUP(B1268,'Oficios_-_pend_criticas'!$C$3:$J$4739,7,0)&gt;VLOOKUP(B1268,'Oficios_-_pend_criticas'!$C$3:$J$4739,5,0),"X",""))),""),"")</f>
        <v/>
      </c>
      <c r="W1268" s="14" t="str">
        <f ca="1">IFERROR(IF(P1268&lt;&gt;"X",IF(Q1268&gt;0,IF(VLOOKUP(B1268,'Oficios_-_pend_criticas'!$C$4:$J$4739,5,0)="","",IF(VLOOKUP(B1268,'Oficios_-_pend_criticas'!$C$4:$J$4739,7,0)="",IF(TODAY()&gt;VLOOKUP(B1268,'Oficios_-_pend_criticas'!$C$4:$J$4739,5,0),"X",""),IF(VLOOKUP(B1268,'Oficios_-_pend_criticas'!$C$4:$J$4739,7,0)&gt;VLOOKUP(B1268,'Oficios_-_pend_criticas'!$C$4:$J$4739,5,0),"X",""))),""),""),"")</f>
        <v/>
      </c>
    </row>
    <row r="1269" spans="1:23" ht="38.25" hidden="1" customHeight="1" x14ac:dyDescent="0.25">
      <c r="A1269" s="9" t="str">
        <f t="shared" si="57"/>
        <v/>
      </c>
      <c r="B1269" s="24" t="s">
        <v>2982</v>
      </c>
      <c r="C1269" s="22" t="e">
        <f>IF(B1269="","",VLOOKUP(B1269,#REF!,6,0))</f>
        <v>#REF!</v>
      </c>
      <c r="D1269" s="20" t="s">
        <v>2563</v>
      </c>
      <c r="E1269" s="22" t="s">
        <v>2983</v>
      </c>
      <c r="F1269" s="20" t="s">
        <v>51</v>
      </c>
      <c r="G1269" s="21">
        <v>43622</v>
      </c>
      <c r="H1269" s="14" t="str">
        <f>IFERROR(IF(VLOOKUP(B1269,'Oficios_-_pend_criticas'!$C$4:$D$4739,2,0)="","","X"),"")</f>
        <v/>
      </c>
      <c r="I1269" s="12"/>
      <c r="J1269" s="13"/>
      <c r="K1269" s="10"/>
      <c r="L1269" s="12" t="str">
        <f>IFERROR(VLOOKUP(B1269,Retorno_da_RFB!$D$3:$I$6388,5,0),"")</f>
        <v>096</v>
      </c>
      <c r="M1269" s="13">
        <f>IFERROR(VLOOKUP(B1269,Retorno_da_RFB!$D$3:$I$6388,6,0),"")</f>
        <v>43647</v>
      </c>
      <c r="N1269" s="10" t="str">
        <f>IFERROR(VLOOKUP(B1269,Retorno_da_RFB!$D$3:$I$6388,3,0),"")</f>
        <v>8517.62.77</v>
      </c>
      <c r="O1269" s="10" t="str">
        <f>IFERROR(VLOOKUP(B1269,Retorno_da_RFB!$D$3:$I$6388,4,0),"")</f>
        <v>Rádios digitais para comunicação ponto a ponto de montagem “Full Outdoor”, faixa de frequência de operação entre 12.700 e 13.300MHz, com dois transceptores digitais integrados, larguras de canal de 28 e 56MHz configuráveis por software, duas interfaces gigabit ethernet elétricas com conector RJ45 e duas interfaces gigabit ethernet óticas (velocidades de linha de 1Gbps ou 2,5Gbps), tensão de alimentação -48VDC podendo ser alimentado por fonte externa dedicada ou então por dispositivo PoE+ (Power Over Ethernet), 10 níveis de modulação selecionáveis por software (4QAM, 16QAM, 32QAM, 64QAM, 128QAM, 256QAM, 512QAM, 1024QAM, 2048QAM e 4096QAM) e taxas de transmissão de 17 a 1.024Mbit/s por portadora.</v>
      </c>
      <c r="P1269" s="12" t="str">
        <f>IFERROR(IF(N1269="","",IF(VLOOKUP(LEFT(N1269,10),'Universo_BK-BIT'!$A$5:$E$10005,2,0)="","X",VLOOKUP(LEFT(N1269,10),'Universo_BK-BIT'!$A$5:$E$10005,2,0))),"X")</f>
        <v>BIT</v>
      </c>
      <c r="Q1269" s="12">
        <f>IFERROR(IF(P1269="X","",VLOOKUP(LEFT(N1269,10),'Universo_BK-BIT'!$A$5:$E$10005,3,0)),"")</f>
        <v>16</v>
      </c>
      <c r="R1269" s="14" t="str">
        <f t="shared" si="58"/>
        <v/>
      </c>
      <c r="S1269" s="14" t="str">
        <f t="shared" si="59"/>
        <v/>
      </c>
      <c r="T1269" s="14"/>
      <c r="U1269" s="14" t="str">
        <f ca="1">IFERROR(IF(P1269="X",IF(VLOOKUP(B1269,'Oficios_-_pend_criticas'!$C$3:$J$4739,5,0)="","",IF(VLOOKUP(B1269,'Oficios_-_pend_criticas'!$C$3:$J$4739,7,0)="",IF(TODAY()&gt;VLOOKUP(B1269,'Oficios_-_pend_criticas'!$C$3:$J$4739,5,0),"X",""),IF(VLOOKUP(B1269,'Oficios_-_pend_criticas'!$C$3:$J$4739,7,0)&gt;VLOOKUP(B1269,'Oficios_-_pend_criticas'!$C$3:$J$4739,5,0),"X",""))),""),"")</f>
        <v/>
      </c>
      <c r="V1269" s="14" t="str">
        <f ca="1">IFERROR(IF(Q1269=0,IF(VLOOKUP(B1269,'Oficios_-_pend_criticas'!$C$3:$J$4739,5,0)="","",IF(VLOOKUP(B1269,'Oficios_-_pend_criticas'!$C$3:$J$4739,7,0)="",IF(TODAY()&gt;VLOOKUP(B1269,'Oficios_-_pend_criticas'!$C$3:$J$4739,5,0),"X",""),IF(VLOOKUP(B1269,'Oficios_-_pend_criticas'!$C$3:$J$4739,7,0)&gt;VLOOKUP(B1269,'Oficios_-_pend_criticas'!$C$3:$J$4739,5,0),"X",""))),""),"")</f>
        <v/>
      </c>
      <c r="W1269" s="14" t="str">
        <f ca="1">IFERROR(IF(P1269&lt;&gt;"X",IF(Q1269&gt;0,IF(VLOOKUP(B1269,'Oficios_-_pend_criticas'!$C$4:$J$4739,5,0)="","",IF(VLOOKUP(B1269,'Oficios_-_pend_criticas'!$C$4:$J$4739,7,0)="",IF(TODAY()&gt;VLOOKUP(B1269,'Oficios_-_pend_criticas'!$C$4:$J$4739,5,0),"X",""),IF(VLOOKUP(B1269,'Oficios_-_pend_criticas'!$C$4:$J$4739,7,0)&gt;VLOOKUP(B1269,'Oficios_-_pend_criticas'!$C$4:$J$4739,5,0),"X",""))),""),""),"")</f>
        <v/>
      </c>
    </row>
    <row r="1270" spans="1:23" ht="38.25" hidden="1" customHeight="1" x14ac:dyDescent="0.25">
      <c r="A1270" s="9" t="str">
        <f t="shared" si="57"/>
        <v/>
      </c>
      <c r="B1270" s="24" t="s">
        <v>2984</v>
      </c>
      <c r="C1270" s="22" t="e">
        <f>IF(B1270="","",VLOOKUP(B1270,#REF!,6,0))</f>
        <v>#REF!</v>
      </c>
      <c r="D1270" s="20" t="s">
        <v>2985</v>
      </c>
      <c r="E1270" s="22" t="s">
        <v>2986</v>
      </c>
      <c r="F1270" s="20" t="s">
        <v>51</v>
      </c>
      <c r="G1270" s="21">
        <v>43622</v>
      </c>
      <c r="H1270" s="14" t="str">
        <f>IFERROR(IF(VLOOKUP(B1270,'Oficios_-_pend_criticas'!$C$4:$D$4739,2,0)="","","X"),"")</f>
        <v/>
      </c>
      <c r="I1270" s="12"/>
      <c r="J1270" s="13"/>
      <c r="K1270" s="10"/>
      <c r="L1270" s="12" t="str">
        <f>IFERROR(VLOOKUP(B1270,Retorno_da_RFB!$D$3:$I$6388,5,0),"")</f>
        <v>096</v>
      </c>
      <c r="M1270" s="13">
        <f>IFERROR(VLOOKUP(B1270,Retorno_da_RFB!$D$3:$I$6388,6,0),"")</f>
        <v>43647</v>
      </c>
      <c r="N1270" s="10" t="str">
        <f>IFERROR(VLOOKUP(B1270,Retorno_da_RFB!$D$3:$I$6388,3,0),"")</f>
        <v>8465.92.19</v>
      </c>
      <c r="O1270" s="10" t="str">
        <f>IFERROR(VLOOKUP(B1270,Retorno_da_RFB!$D$3:$I$6388,4,0),"")</f>
        <v>Máquinas para fazer vinco contínuo ou intercalado, com profundidade controlada, em placas de circuito impresso, de comando numérico computadorizado (CNC), utilizadas para a produção de placas de circuito impresso mais sofisticadas (televisões, automações industriais, aparelhos médicos, aplicações militares, etc.). Equipamento permite que sejam produzidos painéis com várias placas individuais. Estes painéis devem ser feitos com vincos precisos e de profundidade controlada, para que possam resistir ao processo de montagem de componentes, mas que também possam ser destacados após a finalização do mesmo.</v>
      </c>
      <c r="P1270" s="12" t="str">
        <f>IFERROR(IF(N1270="","",IF(VLOOKUP(LEFT(N1270,10),'Universo_BK-BIT'!$A$5:$E$10005,2,0)="","X",VLOOKUP(LEFT(N1270,10),'Universo_BK-BIT'!$A$5:$E$10005,2,0))),"X")</f>
        <v>BK</v>
      </c>
      <c r="Q1270" s="12">
        <f>IFERROR(IF(P1270="X","",VLOOKUP(LEFT(N1270,10),'Universo_BK-BIT'!$A$5:$E$10005,3,0)),"")</f>
        <v>14</v>
      </c>
      <c r="R1270" s="14" t="str">
        <f t="shared" si="58"/>
        <v/>
      </c>
      <c r="S1270" s="14" t="str">
        <f t="shared" si="59"/>
        <v/>
      </c>
      <c r="T1270" s="14"/>
      <c r="U1270" s="14" t="str">
        <f ca="1">IFERROR(IF(P1270="X",IF(VLOOKUP(B1270,'Oficios_-_pend_criticas'!$C$3:$J$4739,5,0)="","",IF(VLOOKUP(B1270,'Oficios_-_pend_criticas'!$C$3:$J$4739,7,0)="",IF(TODAY()&gt;VLOOKUP(B1270,'Oficios_-_pend_criticas'!$C$3:$J$4739,5,0),"X",""),IF(VLOOKUP(B1270,'Oficios_-_pend_criticas'!$C$3:$J$4739,7,0)&gt;VLOOKUP(B1270,'Oficios_-_pend_criticas'!$C$3:$J$4739,5,0),"X",""))),""),"")</f>
        <v/>
      </c>
      <c r="V1270" s="14" t="str">
        <f ca="1">IFERROR(IF(Q1270=0,IF(VLOOKUP(B1270,'Oficios_-_pend_criticas'!$C$3:$J$4739,5,0)="","",IF(VLOOKUP(B1270,'Oficios_-_pend_criticas'!$C$3:$J$4739,7,0)="",IF(TODAY()&gt;VLOOKUP(B1270,'Oficios_-_pend_criticas'!$C$3:$J$4739,5,0),"X",""),IF(VLOOKUP(B1270,'Oficios_-_pend_criticas'!$C$3:$J$4739,7,0)&gt;VLOOKUP(B1270,'Oficios_-_pend_criticas'!$C$3:$J$4739,5,0),"X",""))),""),"")</f>
        <v/>
      </c>
      <c r="W1270" s="14" t="str">
        <f ca="1">IFERROR(IF(P1270&lt;&gt;"X",IF(Q1270&gt;0,IF(VLOOKUP(B1270,'Oficios_-_pend_criticas'!$C$4:$J$4739,5,0)="","",IF(VLOOKUP(B1270,'Oficios_-_pend_criticas'!$C$4:$J$4739,7,0)="",IF(TODAY()&gt;VLOOKUP(B1270,'Oficios_-_pend_criticas'!$C$4:$J$4739,5,0),"X",""),IF(VLOOKUP(B1270,'Oficios_-_pend_criticas'!$C$4:$J$4739,7,0)&gt;VLOOKUP(B1270,'Oficios_-_pend_criticas'!$C$4:$J$4739,5,0),"X",""))),""),""),"")</f>
        <v/>
      </c>
    </row>
    <row r="1271" spans="1:23" ht="38.25" hidden="1" customHeight="1" x14ac:dyDescent="0.25">
      <c r="A1271" s="9" t="str">
        <f t="shared" si="57"/>
        <v/>
      </c>
      <c r="B1271" s="24" t="s">
        <v>2987</v>
      </c>
      <c r="C1271" s="22" t="e">
        <f>IF(B1271="","",VLOOKUP(B1271,#REF!,6,0))</f>
        <v>#REF!</v>
      </c>
      <c r="D1271" s="20" t="s">
        <v>1395</v>
      </c>
      <c r="E1271" s="22" t="s">
        <v>2988</v>
      </c>
      <c r="F1271" s="20" t="s">
        <v>51</v>
      </c>
      <c r="G1271" s="21">
        <v>43622</v>
      </c>
      <c r="H1271" s="14" t="str">
        <f>IFERROR(IF(VLOOKUP(B1271,'Oficios_-_pend_criticas'!$C$4:$D$4739,2,0)="","","X"),"")</f>
        <v/>
      </c>
      <c r="I1271" s="12"/>
      <c r="J1271" s="13"/>
      <c r="K1271" s="10"/>
      <c r="L1271" s="12" t="str">
        <f>IFERROR(VLOOKUP(B1271,Retorno_da_RFB!$D$3:$I$6388,5,0),"")</f>
        <v>096</v>
      </c>
      <c r="M1271" s="13">
        <f>IFERROR(VLOOKUP(B1271,Retorno_da_RFB!$D$3:$I$6388,6,0),"")</f>
        <v>43647</v>
      </c>
      <c r="N1271" s="10" t="str">
        <f>IFERROR(VLOOKUP(B1271,Retorno_da_RFB!$D$3:$I$6388,3,0),"")</f>
        <v>8438.80.90</v>
      </c>
      <c r="O1271" s="10" t="str">
        <f>IFERROR(VLOOKUP(B1271,Retorno_da_RFB!$D$3:$I$6388,4,0),"")</f>
        <v>Estabilizadores automáticos tartáricos operando por meio de troca de resinas catiônicas para estabilidade tartárica e correção de PH de mostos e vinhos; dotados de reservatório tipo coluna com capacidade de 500 ou de 1.000kg construída em aço inox; tanque dos regenerantes com capacidade de 900 ou de 1.500L; bombas para líquidos; comandada por controlador lógico programável (CLP).</v>
      </c>
      <c r="P1271" s="12" t="str">
        <f>IFERROR(IF(N1271="","",IF(VLOOKUP(LEFT(N1271,10),'Universo_BK-BIT'!$A$5:$E$10005,2,0)="","X",VLOOKUP(LEFT(N1271,10),'Universo_BK-BIT'!$A$5:$E$10005,2,0))),"X")</f>
        <v>BK</v>
      </c>
      <c r="Q1271" s="12">
        <f>IFERROR(IF(P1271="X","",VLOOKUP(LEFT(N1271,10),'Universo_BK-BIT'!$A$5:$E$10005,3,0)),"")</f>
        <v>14</v>
      </c>
      <c r="R1271" s="14" t="str">
        <f t="shared" si="58"/>
        <v/>
      </c>
      <c r="S1271" s="14" t="str">
        <f t="shared" si="59"/>
        <v/>
      </c>
      <c r="T1271" s="14"/>
      <c r="U1271" s="14" t="str">
        <f ca="1">IFERROR(IF(P1271="X",IF(VLOOKUP(B1271,'Oficios_-_pend_criticas'!$C$3:$J$4739,5,0)="","",IF(VLOOKUP(B1271,'Oficios_-_pend_criticas'!$C$3:$J$4739,7,0)="",IF(TODAY()&gt;VLOOKUP(B1271,'Oficios_-_pend_criticas'!$C$3:$J$4739,5,0),"X",""),IF(VLOOKUP(B1271,'Oficios_-_pend_criticas'!$C$3:$J$4739,7,0)&gt;VLOOKUP(B1271,'Oficios_-_pend_criticas'!$C$3:$J$4739,5,0),"X",""))),""),"")</f>
        <v/>
      </c>
      <c r="V1271" s="14" t="str">
        <f ca="1">IFERROR(IF(Q1271=0,IF(VLOOKUP(B1271,'Oficios_-_pend_criticas'!$C$3:$J$4739,5,0)="","",IF(VLOOKUP(B1271,'Oficios_-_pend_criticas'!$C$3:$J$4739,7,0)="",IF(TODAY()&gt;VLOOKUP(B1271,'Oficios_-_pend_criticas'!$C$3:$J$4739,5,0),"X",""),IF(VLOOKUP(B1271,'Oficios_-_pend_criticas'!$C$3:$J$4739,7,0)&gt;VLOOKUP(B1271,'Oficios_-_pend_criticas'!$C$3:$J$4739,5,0),"X",""))),""),"")</f>
        <v/>
      </c>
      <c r="W1271" s="14" t="str">
        <f ca="1">IFERROR(IF(P1271&lt;&gt;"X",IF(Q1271&gt;0,IF(VLOOKUP(B1271,'Oficios_-_pend_criticas'!$C$4:$J$4739,5,0)="","",IF(VLOOKUP(B1271,'Oficios_-_pend_criticas'!$C$4:$J$4739,7,0)="",IF(TODAY()&gt;VLOOKUP(B1271,'Oficios_-_pend_criticas'!$C$4:$J$4739,5,0),"X",""),IF(VLOOKUP(B1271,'Oficios_-_pend_criticas'!$C$4:$J$4739,7,0)&gt;VLOOKUP(B1271,'Oficios_-_pend_criticas'!$C$4:$J$4739,5,0),"X",""))),""),""),"")</f>
        <v/>
      </c>
    </row>
    <row r="1272" spans="1:23" ht="38.25" hidden="1" customHeight="1" x14ac:dyDescent="0.25">
      <c r="A1272" s="9" t="str">
        <f t="shared" si="57"/>
        <v/>
      </c>
      <c r="B1272" s="24" t="s">
        <v>2989</v>
      </c>
      <c r="C1272" s="22" t="e">
        <f>IF(B1272="","",VLOOKUP(B1272,#REF!,6,0))</f>
        <v>#REF!</v>
      </c>
      <c r="D1272" s="20" t="s">
        <v>35</v>
      </c>
      <c r="E1272" s="22" t="s">
        <v>2990</v>
      </c>
      <c r="F1272" s="20" t="s">
        <v>51</v>
      </c>
      <c r="G1272" s="21">
        <v>43622</v>
      </c>
      <c r="H1272" s="14" t="str">
        <f>IFERROR(IF(VLOOKUP(B1272,'Oficios_-_pend_criticas'!$C$4:$D$4739,2,0)="","","X"),"")</f>
        <v/>
      </c>
      <c r="I1272" s="12"/>
      <c r="J1272" s="13"/>
      <c r="K1272" s="10"/>
      <c r="L1272" s="12" t="str">
        <f>IFERROR(VLOOKUP(B1272,Retorno_da_RFB!$D$3:$I$6388,5,0),"")</f>
        <v>096</v>
      </c>
      <c r="M1272" s="13">
        <f>IFERROR(VLOOKUP(B1272,Retorno_da_RFB!$D$3:$I$6388,6,0),"")</f>
        <v>43647</v>
      </c>
      <c r="N1272" s="10" t="str">
        <f>IFERROR(VLOOKUP(B1272,Retorno_da_RFB!$D$3:$I$6388,3,0),"")</f>
        <v>8441.10.90</v>
      </c>
      <c r="O1272" s="10" t="str">
        <f>IFERROR(VLOOKUP(B1272,Retorno_da_RFB!$D$3:$I$6388,4,0),"")</f>
        <v>Máquinas eletrônicas para recortar, marcar em alto-relevo, traçar e pontilhar, principalmente, o papel, podendo também trabalhar outros materiais como vinil e tecido, com carrinho duplo, para a realização de trabalhos simultâneos, que operam conectadas ao computador através de um cabo USB e executam os comandos de acordo com um software exclusivo, cortando o papel em área máxima de 30,48 x 60cm, profundidade máxima de 2mm e força máxima de 400g/m2.</v>
      </c>
      <c r="P1272" s="12" t="str">
        <f>IFERROR(IF(N1272="","",IF(VLOOKUP(LEFT(N1272,10),'Universo_BK-BIT'!$A$5:$E$10005,2,0)="","X",VLOOKUP(LEFT(N1272,10),'Universo_BK-BIT'!$A$5:$E$10005,2,0))),"X")</f>
        <v>BK</v>
      </c>
      <c r="Q1272" s="12">
        <f>IFERROR(IF(P1272="X","",VLOOKUP(LEFT(N1272,10),'Universo_BK-BIT'!$A$5:$E$10005,3,0)),"")</f>
        <v>14</v>
      </c>
      <c r="R1272" s="14" t="str">
        <f t="shared" si="58"/>
        <v/>
      </c>
      <c r="S1272" s="14" t="str">
        <f t="shared" si="59"/>
        <v/>
      </c>
      <c r="T1272" s="14"/>
      <c r="U1272" s="14" t="str">
        <f ca="1">IFERROR(IF(P1272="X",IF(VLOOKUP(B1272,'Oficios_-_pend_criticas'!$C$3:$J$4739,5,0)="","",IF(VLOOKUP(B1272,'Oficios_-_pend_criticas'!$C$3:$J$4739,7,0)="",IF(TODAY()&gt;VLOOKUP(B1272,'Oficios_-_pend_criticas'!$C$3:$J$4739,5,0),"X",""),IF(VLOOKUP(B1272,'Oficios_-_pend_criticas'!$C$3:$J$4739,7,0)&gt;VLOOKUP(B1272,'Oficios_-_pend_criticas'!$C$3:$J$4739,5,0),"X",""))),""),"")</f>
        <v/>
      </c>
      <c r="V1272" s="14" t="str">
        <f ca="1">IFERROR(IF(Q1272=0,IF(VLOOKUP(B1272,'Oficios_-_pend_criticas'!$C$3:$J$4739,5,0)="","",IF(VLOOKUP(B1272,'Oficios_-_pend_criticas'!$C$3:$J$4739,7,0)="",IF(TODAY()&gt;VLOOKUP(B1272,'Oficios_-_pend_criticas'!$C$3:$J$4739,5,0),"X",""),IF(VLOOKUP(B1272,'Oficios_-_pend_criticas'!$C$3:$J$4739,7,0)&gt;VLOOKUP(B1272,'Oficios_-_pend_criticas'!$C$3:$J$4739,5,0),"X",""))),""),"")</f>
        <v/>
      </c>
      <c r="W1272" s="14" t="str">
        <f ca="1">IFERROR(IF(P1272&lt;&gt;"X",IF(Q1272&gt;0,IF(VLOOKUP(B1272,'Oficios_-_pend_criticas'!$C$4:$J$4739,5,0)="","",IF(VLOOKUP(B1272,'Oficios_-_pend_criticas'!$C$4:$J$4739,7,0)="",IF(TODAY()&gt;VLOOKUP(B1272,'Oficios_-_pend_criticas'!$C$4:$J$4739,5,0),"X",""),IF(VLOOKUP(B1272,'Oficios_-_pend_criticas'!$C$4:$J$4739,7,0)&gt;VLOOKUP(B1272,'Oficios_-_pend_criticas'!$C$4:$J$4739,5,0),"X",""))),""),""),"")</f>
        <v/>
      </c>
    </row>
    <row r="1273" spans="1:23" ht="38.25" hidden="1" customHeight="1" x14ac:dyDescent="0.25">
      <c r="A1273" s="9" t="str">
        <f t="shared" si="57"/>
        <v/>
      </c>
      <c r="B1273" s="24" t="s">
        <v>2991</v>
      </c>
      <c r="C1273" s="22" t="e">
        <f>IF(B1273="","",VLOOKUP(B1273,#REF!,6,0))</f>
        <v>#REF!</v>
      </c>
      <c r="D1273" s="20" t="s">
        <v>1710</v>
      </c>
      <c r="E1273" s="22" t="s">
        <v>2992</v>
      </c>
      <c r="F1273" s="20" t="s">
        <v>51</v>
      </c>
      <c r="G1273" s="21">
        <v>43622</v>
      </c>
      <c r="H1273" s="14" t="str">
        <f>IFERROR(IF(VLOOKUP(B1273,'Oficios_-_pend_criticas'!$C$4:$D$4739,2,0)="","","X"),"")</f>
        <v/>
      </c>
      <c r="I1273" s="12"/>
      <c r="J1273" s="13"/>
      <c r="K1273" s="10"/>
      <c r="L1273" s="12" t="str">
        <f>IFERROR(VLOOKUP(B1273,Retorno_da_RFB!$D$3:$I$6388,5,0),"")</f>
        <v>096</v>
      </c>
      <c r="M1273" s="13">
        <f>IFERROR(VLOOKUP(B1273,Retorno_da_RFB!$D$3:$I$6388,6,0),"")</f>
        <v>43647</v>
      </c>
      <c r="N1273" s="10" t="str">
        <f>IFERROR(VLOOKUP(B1273,Retorno_da_RFB!$D$3:$I$6388,3,0),"")</f>
        <v>8459.61.00</v>
      </c>
      <c r="O1273" s="10" t="str">
        <f>IFERROR(VLOOKUP(B1273,Retorno_da_RFB!$D$3:$I$6388,4,0),"")</f>
        <v>Máquinas fresadoras duplex de ângulo de trabalho 45o, para trabalhar em pinça e garfo de freio a disco automotivo, com comando numérico computadorizado (CNC); 2 cabeçotes para usinagem simultânea de peças simétricas no mesmo ciclo de trabalho, com potência em regime contínuo de 18,5kW, utilizando tecnologia de "direct drive"; controle da velocidade por meio de CNC, com a velocidade de trabalho de 80 a 160rpm; distância do fuso nos eixos 480mm, com nível de ruído até 70db; coletor de cavaco com esteira, dotado de alimentador de lubrificantes e painel elétrico, com a capacidade de produzir 1 peça a cada 26s.</v>
      </c>
      <c r="P1273" s="12" t="str">
        <f>IFERROR(IF(N1273="","",IF(VLOOKUP(LEFT(N1273,10),'Universo_BK-BIT'!$A$5:$E$10005,2,0)="","X",VLOOKUP(LEFT(N1273,10),'Universo_BK-BIT'!$A$5:$E$10005,2,0))),"X")</f>
        <v>BK</v>
      </c>
      <c r="Q1273" s="12">
        <f>IFERROR(IF(P1273="X","",VLOOKUP(LEFT(N1273,10),'Universo_BK-BIT'!$A$5:$E$10005,3,0)),"")</f>
        <v>14</v>
      </c>
      <c r="R1273" s="14" t="str">
        <f t="shared" si="58"/>
        <v/>
      </c>
      <c r="S1273" s="14" t="str">
        <f t="shared" si="59"/>
        <v/>
      </c>
      <c r="T1273" s="14"/>
      <c r="U1273" s="14" t="str">
        <f ca="1">IFERROR(IF(P1273="X",IF(VLOOKUP(B1273,'Oficios_-_pend_criticas'!$C$3:$J$4739,5,0)="","",IF(VLOOKUP(B1273,'Oficios_-_pend_criticas'!$C$3:$J$4739,7,0)="",IF(TODAY()&gt;VLOOKUP(B1273,'Oficios_-_pend_criticas'!$C$3:$J$4739,5,0),"X",""),IF(VLOOKUP(B1273,'Oficios_-_pend_criticas'!$C$3:$J$4739,7,0)&gt;VLOOKUP(B1273,'Oficios_-_pend_criticas'!$C$3:$J$4739,5,0),"X",""))),""),"")</f>
        <v/>
      </c>
      <c r="V1273" s="14" t="str">
        <f ca="1">IFERROR(IF(Q1273=0,IF(VLOOKUP(B1273,'Oficios_-_pend_criticas'!$C$3:$J$4739,5,0)="","",IF(VLOOKUP(B1273,'Oficios_-_pend_criticas'!$C$3:$J$4739,7,0)="",IF(TODAY()&gt;VLOOKUP(B1273,'Oficios_-_pend_criticas'!$C$3:$J$4739,5,0),"X",""),IF(VLOOKUP(B1273,'Oficios_-_pend_criticas'!$C$3:$J$4739,7,0)&gt;VLOOKUP(B1273,'Oficios_-_pend_criticas'!$C$3:$J$4739,5,0),"X",""))),""),"")</f>
        <v/>
      </c>
      <c r="W1273" s="14" t="str">
        <f ca="1">IFERROR(IF(P1273&lt;&gt;"X",IF(Q1273&gt;0,IF(VLOOKUP(B1273,'Oficios_-_pend_criticas'!$C$4:$J$4739,5,0)="","",IF(VLOOKUP(B1273,'Oficios_-_pend_criticas'!$C$4:$J$4739,7,0)="",IF(TODAY()&gt;VLOOKUP(B1273,'Oficios_-_pend_criticas'!$C$4:$J$4739,5,0),"X",""),IF(VLOOKUP(B1273,'Oficios_-_pend_criticas'!$C$4:$J$4739,7,0)&gt;VLOOKUP(B1273,'Oficios_-_pend_criticas'!$C$4:$J$4739,5,0),"X",""))),""),""),"")</f>
        <v/>
      </c>
    </row>
    <row r="1274" spans="1:23" ht="38.25" hidden="1" customHeight="1" x14ac:dyDescent="0.25">
      <c r="A1274" s="9" t="str">
        <f t="shared" si="57"/>
        <v/>
      </c>
      <c r="B1274" s="24" t="s">
        <v>2993</v>
      </c>
      <c r="C1274" s="22" t="e">
        <f>IF(B1274="","",VLOOKUP(B1274,#REF!,6,0))</f>
        <v>#REF!</v>
      </c>
      <c r="D1274" s="20" t="s">
        <v>2422</v>
      </c>
      <c r="E1274" s="22" t="s">
        <v>2994</v>
      </c>
      <c r="F1274" s="20" t="s">
        <v>51</v>
      </c>
      <c r="G1274" s="21">
        <v>43622</v>
      </c>
      <c r="H1274" s="14" t="str">
        <f>IFERROR(IF(VLOOKUP(B1274,'Oficios_-_pend_criticas'!$C$4:$D$4739,2,0)="","","X"),"")</f>
        <v/>
      </c>
      <c r="I1274" s="12"/>
      <c r="J1274" s="13"/>
      <c r="K1274" s="10"/>
      <c r="L1274" s="12" t="str">
        <f>IFERROR(VLOOKUP(B1274,Retorno_da_RFB!$D$3:$I$6388,5,0),"")</f>
        <v>096</v>
      </c>
      <c r="M1274" s="13">
        <f>IFERROR(VLOOKUP(B1274,Retorno_da_RFB!$D$3:$I$6388,6,0),"")</f>
        <v>43647</v>
      </c>
      <c r="N1274" s="10" t="str">
        <f>IFERROR(VLOOKUP(B1274,Retorno_da_RFB!$D$3:$I$6388,3,0),"")</f>
        <v>9015.90.90</v>
      </c>
      <c r="O1274" s="10" t="str">
        <f>IFERROR(VLOOKUP(B1274,Retorno_da_RFB!$D$3:$I$6388,4,0),"")</f>
        <v>Eixos de transmissão metálico com diâmetro de 2.7/8 a 12.1/4” para ferramentas de perfuração de poços de petróleo.</v>
      </c>
      <c r="P1274" s="12" t="str">
        <f>IFERROR(IF(N1274="","",IF(VLOOKUP(LEFT(N1274,10),'Universo_BK-BIT'!$A$5:$E$10005,2,0)="","X",VLOOKUP(LEFT(N1274,10),'Universo_BK-BIT'!$A$5:$E$10005,2,0))),"X")</f>
        <v>BK</v>
      </c>
      <c r="Q1274" s="12">
        <f>IFERROR(IF(P1274="X","",VLOOKUP(LEFT(N1274,10),'Universo_BK-BIT'!$A$5:$E$10005,3,0)),"")</f>
        <v>14</v>
      </c>
      <c r="R1274" s="14" t="str">
        <f t="shared" si="58"/>
        <v/>
      </c>
      <c r="S1274" s="14" t="str">
        <f t="shared" si="59"/>
        <v/>
      </c>
      <c r="T1274" s="14"/>
      <c r="U1274" s="14" t="str">
        <f ca="1">IFERROR(IF(P1274="X",IF(VLOOKUP(B1274,'Oficios_-_pend_criticas'!$C$3:$J$4739,5,0)="","",IF(VLOOKUP(B1274,'Oficios_-_pend_criticas'!$C$3:$J$4739,7,0)="",IF(TODAY()&gt;VLOOKUP(B1274,'Oficios_-_pend_criticas'!$C$3:$J$4739,5,0),"X",""),IF(VLOOKUP(B1274,'Oficios_-_pend_criticas'!$C$3:$J$4739,7,0)&gt;VLOOKUP(B1274,'Oficios_-_pend_criticas'!$C$3:$J$4739,5,0),"X",""))),""),"")</f>
        <v/>
      </c>
      <c r="V1274" s="14" t="str">
        <f ca="1">IFERROR(IF(Q1274=0,IF(VLOOKUP(B1274,'Oficios_-_pend_criticas'!$C$3:$J$4739,5,0)="","",IF(VLOOKUP(B1274,'Oficios_-_pend_criticas'!$C$3:$J$4739,7,0)="",IF(TODAY()&gt;VLOOKUP(B1274,'Oficios_-_pend_criticas'!$C$3:$J$4739,5,0),"X",""),IF(VLOOKUP(B1274,'Oficios_-_pend_criticas'!$C$3:$J$4739,7,0)&gt;VLOOKUP(B1274,'Oficios_-_pend_criticas'!$C$3:$J$4739,5,0),"X",""))),""),"")</f>
        <v/>
      </c>
      <c r="W1274" s="14" t="str">
        <f ca="1">IFERROR(IF(P1274&lt;&gt;"X",IF(Q1274&gt;0,IF(VLOOKUP(B1274,'Oficios_-_pend_criticas'!$C$4:$J$4739,5,0)="","",IF(VLOOKUP(B1274,'Oficios_-_pend_criticas'!$C$4:$J$4739,7,0)="",IF(TODAY()&gt;VLOOKUP(B1274,'Oficios_-_pend_criticas'!$C$4:$J$4739,5,0),"X",""),IF(VLOOKUP(B1274,'Oficios_-_pend_criticas'!$C$4:$J$4739,7,0)&gt;VLOOKUP(B1274,'Oficios_-_pend_criticas'!$C$4:$J$4739,5,0),"X",""))),""),""),"")</f>
        <v/>
      </c>
    </row>
    <row r="1275" spans="1:23" ht="38.25" hidden="1" customHeight="1" x14ac:dyDescent="0.25">
      <c r="A1275" s="9" t="str">
        <f t="shared" si="57"/>
        <v/>
      </c>
      <c r="B1275" s="24" t="s">
        <v>2995</v>
      </c>
      <c r="C1275" s="22" t="e">
        <f>IF(B1275="","",VLOOKUP(B1275,#REF!,6,0))</f>
        <v>#REF!</v>
      </c>
      <c r="D1275" s="20" t="s">
        <v>2996</v>
      </c>
      <c r="E1275" s="22" t="s">
        <v>2997</v>
      </c>
      <c r="F1275" s="20" t="s">
        <v>51</v>
      </c>
      <c r="G1275" s="21">
        <v>43622</v>
      </c>
      <c r="H1275" s="14" t="str">
        <f>IFERROR(IF(VLOOKUP(B1275,'Oficios_-_pend_criticas'!$C$4:$D$4739,2,0)="","","X"),"")</f>
        <v/>
      </c>
      <c r="I1275" s="12"/>
      <c r="J1275" s="13"/>
      <c r="K1275" s="10"/>
      <c r="L1275" s="12" t="str">
        <f>IFERROR(VLOOKUP(B1275,Retorno_da_RFB!$D$3:$I$6388,5,0),"")</f>
        <v>096</v>
      </c>
      <c r="M1275" s="13">
        <f>IFERROR(VLOOKUP(B1275,Retorno_da_RFB!$D$3:$I$6388,6,0),"")</f>
        <v>43647</v>
      </c>
      <c r="N1275" s="10" t="str">
        <f>IFERROR(VLOOKUP(B1275,Retorno_da_RFB!$D$3:$I$6388,3,0),"")</f>
        <v>8465.92.11</v>
      </c>
      <c r="O1275" s="10" t="str">
        <f>IFERROR(VLOOKUP(B1275,Retorno_da_RFB!$D$3:$I$6388,4,0),"")</f>
        <v>Fresadoras para lentes intraoculares e implantes intraestromais, com comando numérico computadorizado (CNC), interpolação de 3 eixos, área de trabalho de 278 x 360 x 70mm, resolução de 0,23µm, repetibilidade de 1 µm, velocidade de 60.000rpm de rolamento flutuante micro ajustável e comando dos eixos por servomotores híbridos com controle digital.</v>
      </c>
      <c r="P1275" s="12" t="str">
        <f>IFERROR(IF(N1275="","",IF(VLOOKUP(LEFT(N1275,10),'Universo_BK-BIT'!$A$5:$E$10005,2,0)="","X",VLOOKUP(LEFT(N1275,10),'Universo_BK-BIT'!$A$5:$E$10005,2,0))),"X")</f>
        <v>BK</v>
      </c>
      <c r="Q1275" s="12">
        <f>IFERROR(IF(P1275="X","",VLOOKUP(LEFT(N1275,10),'Universo_BK-BIT'!$A$5:$E$10005,3,0)),"")</f>
        <v>14</v>
      </c>
      <c r="R1275" s="14" t="str">
        <f t="shared" si="58"/>
        <v/>
      </c>
      <c r="S1275" s="14" t="str">
        <f t="shared" si="59"/>
        <v/>
      </c>
      <c r="T1275" s="14"/>
      <c r="U1275" s="14" t="str">
        <f ca="1">IFERROR(IF(P1275="X",IF(VLOOKUP(B1275,'Oficios_-_pend_criticas'!$C$3:$J$4739,5,0)="","",IF(VLOOKUP(B1275,'Oficios_-_pend_criticas'!$C$3:$J$4739,7,0)="",IF(TODAY()&gt;VLOOKUP(B1275,'Oficios_-_pend_criticas'!$C$3:$J$4739,5,0),"X",""),IF(VLOOKUP(B1275,'Oficios_-_pend_criticas'!$C$3:$J$4739,7,0)&gt;VLOOKUP(B1275,'Oficios_-_pend_criticas'!$C$3:$J$4739,5,0),"X",""))),""),"")</f>
        <v/>
      </c>
      <c r="V1275" s="14" t="str">
        <f ca="1">IFERROR(IF(Q1275=0,IF(VLOOKUP(B1275,'Oficios_-_pend_criticas'!$C$3:$J$4739,5,0)="","",IF(VLOOKUP(B1275,'Oficios_-_pend_criticas'!$C$3:$J$4739,7,0)="",IF(TODAY()&gt;VLOOKUP(B1275,'Oficios_-_pend_criticas'!$C$3:$J$4739,5,0),"X",""),IF(VLOOKUP(B1275,'Oficios_-_pend_criticas'!$C$3:$J$4739,7,0)&gt;VLOOKUP(B1275,'Oficios_-_pend_criticas'!$C$3:$J$4739,5,0),"X",""))),""),"")</f>
        <v/>
      </c>
      <c r="W1275" s="14" t="str">
        <f ca="1">IFERROR(IF(P1275&lt;&gt;"X",IF(Q1275&gt;0,IF(VLOOKUP(B1275,'Oficios_-_pend_criticas'!$C$4:$J$4739,5,0)="","",IF(VLOOKUP(B1275,'Oficios_-_pend_criticas'!$C$4:$J$4739,7,0)="",IF(TODAY()&gt;VLOOKUP(B1275,'Oficios_-_pend_criticas'!$C$4:$J$4739,5,0),"X",""),IF(VLOOKUP(B1275,'Oficios_-_pend_criticas'!$C$4:$J$4739,7,0)&gt;VLOOKUP(B1275,'Oficios_-_pend_criticas'!$C$4:$J$4739,5,0),"X",""))),""),""),"")</f>
        <v/>
      </c>
    </row>
    <row r="1276" spans="1:23" ht="38.25" hidden="1" customHeight="1" x14ac:dyDescent="0.25">
      <c r="A1276" s="9" t="str">
        <f t="shared" si="57"/>
        <v/>
      </c>
      <c r="B1276" s="24" t="s">
        <v>2999</v>
      </c>
      <c r="C1276" s="22" t="e">
        <f>IF(B1276="","",VLOOKUP(B1276,#REF!,6,0))</f>
        <v>#REF!</v>
      </c>
      <c r="D1276" s="20" t="s">
        <v>35</v>
      </c>
      <c r="E1276" s="22" t="s">
        <v>3000</v>
      </c>
      <c r="F1276" s="20" t="s">
        <v>51</v>
      </c>
      <c r="G1276" s="21">
        <v>43622</v>
      </c>
      <c r="H1276" s="14" t="str">
        <f>IFERROR(IF(VLOOKUP(B1276,'Oficios_-_pend_criticas'!$C$4:$D$4739,2,0)="","","X"),"")</f>
        <v/>
      </c>
      <c r="I1276" s="12"/>
      <c r="J1276" s="13"/>
      <c r="K1276" s="10"/>
      <c r="L1276" s="12" t="str">
        <f>IFERROR(VLOOKUP(B1276,Retorno_da_RFB!$D$3:$I$6388,5,0),"")</f>
        <v>096</v>
      </c>
      <c r="M1276" s="13">
        <f>IFERROR(VLOOKUP(B1276,Retorno_da_RFB!$D$3:$I$6388,6,0),"")</f>
        <v>43647</v>
      </c>
      <c r="N1276" s="10" t="str">
        <f>IFERROR(VLOOKUP(B1276,Retorno_da_RFB!$D$3:$I$6388,3,0),"")</f>
        <v>8441.10.90</v>
      </c>
      <c r="O1276" s="10" t="str">
        <f>IFERROR(VLOOKUP(B1276,Retorno_da_RFB!$D$3:$I$6388,4,0),"")</f>
        <v>Máquinas eletrônicas para recortar, marcar em alto-relevo, traçar e pontilhar, principalmente o papel, podendo também trabalhar outros materiais como vinil, madeira e tecido, com carrinho duplo, para a realização de trabalhos simultâneos, que operam conectadas ao computador através de um cabo USB e executam os comandos de acordo com um software exclusivo, cortando o papel em área máxima de 30,48 x 60cm, profundidade máxima de 2,4mm e força máxima de 4kg/m2.</v>
      </c>
      <c r="P1276" s="12" t="str">
        <f>IFERROR(IF(N1276="","",IF(VLOOKUP(LEFT(N1276,10),'Universo_BK-BIT'!$A$5:$E$10005,2,0)="","X",VLOOKUP(LEFT(N1276,10),'Universo_BK-BIT'!$A$5:$E$10005,2,0))),"X")</f>
        <v>BK</v>
      </c>
      <c r="Q1276" s="12">
        <f>IFERROR(IF(P1276="X","",VLOOKUP(LEFT(N1276,10),'Universo_BK-BIT'!$A$5:$E$10005,3,0)),"")</f>
        <v>14</v>
      </c>
      <c r="R1276" s="14" t="str">
        <f t="shared" si="58"/>
        <v/>
      </c>
      <c r="S1276" s="14" t="str">
        <f t="shared" si="59"/>
        <v/>
      </c>
      <c r="T1276" s="14"/>
      <c r="U1276" s="14" t="str">
        <f ca="1">IFERROR(IF(P1276="X",IF(VLOOKUP(B1276,'Oficios_-_pend_criticas'!$C$3:$J$4739,5,0)="","",IF(VLOOKUP(B1276,'Oficios_-_pend_criticas'!$C$3:$J$4739,7,0)="",IF(TODAY()&gt;VLOOKUP(B1276,'Oficios_-_pend_criticas'!$C$3:$J$4739,5,0),"X",""),IF(VLOOKUP(B1276,'Oficios_-_pend_criticas'!$C$3:$J$4739,7,0)&gt;VLOOKUP(B1276,'Oficios_-_pend_criticas'!$C$3:$J$4739,5,0),"X",""))),""),"")</f>
        <v/>
      </c>
      <c r="V1276" s="14" t="str">
        <f ca="1">IFERROR(IF(Q1276=0,IF(VLOOKUP(B1276,'Oficios_-_pend_criticas'!$C$3:$J$4739,5,0)="","",IF(VLOOKUP(B1276,'Oficios_-_pend_criticas'!$C$3:$J$4739,7,0)="",IF(TODAY()&gt;VLOOKUP(B1276,'Oficios_-_pend_criticas'!$C$3:$J$4739,5,0),"X",""),IF(VLOOKUP(B1276,'Oficios_-_pend_criticas'!$C$3:$J$4739,7,0)&gt;VLOOKUP(B1276,'Oficios_-_pend_criticas'!$C$3:$J$4739,5,0),"X",""))),""),"")</f>
        <v/>
      </c>
      <c r="W1276" s="14" t="str">
        <f ca="1">IFERROR(IF(P1276&lt;&gt;"X",IF(Q1276&gt;0,IF(VLOOKUP(B1276,'Oficios_-_pend_criticas'!$C$4:$J$4739,5,0)="","",IF(VLOOKUP(B1276,'Oficios_-_pend_criticas'!$C$4:$J$4739,7,0)="",IF(TODAY()&gt;VLOOKUP(B1276,'Oficios_-_pend_criticas'!$C$4:$J$4739,5,0),"X",""),IF(VLOOKUP(B1276,'Oficios_-_pend_criticas'!$C$4:$J$4739,7,0)&gt;VLOOKUP(B1276,'Oficios_-_pend_criticas'!$C$4:$J$4739,5,0),"X",""))),""),""),"")</f>
        <v/>
      </c>
    </row>
    <row r="1277" spans="1:23" ht="38.25" hidden="1" customHeight="1" x14ac:dyDescent="0.25">
      <c r="A1277" s="9" t="str">
        <f t="shared" si="57"/>
        <v/>
      </c>
      <c r="B1277" s="24" t="s">
        <v>3001</v>
      </c>
      <c r="C1277" s="22" t="e">
        <f>IF(B1277="","",VLOOKUP(B1277,#REF!,6,0))</f>
        <v>#REF!</v>
      </c>
      <c r="D1277" s="20" t="s">
        <v>597</v>
      </c>
      <c r="E1277" s="22" t="s">
        <v>3002</v>
      </c>
      <c r="F1277" s="20" t="s">
        <v>51</v>
      </c>
      <c r="G1277" s="21">
        <v>43622</v>
      </c>
      <c r="H1277" s="14" t="str">
        <f>IFERROR(IF(VLOOKUP(B1277,'Oficios_-_pend_criticas'!$C$4:$D$4739,2,0)="","","X"),"")</f>
        <v/>
      </c>
      <c r="I1277" s="12"/>
      <c r="J1277" s="13"/>
      <c r="K1277" s="10"/>
      <c r="L1277" s="12" t="str">
        <f>IFERROR(VLOOKUP(B1277,Retorno_da_RFB!$D$3:$I$6388,5,0),"")</f>
        <v>096</v>
      </c>
      <c r="M1277" s="13">
        <f>IFERROR(VLOOKUP(B1277,Retorno_da_RFB!$D$3:$I$6388,6,0),"")</f>
        <v>43647</v>
      </c>
      <c r="N1277" s="10" t="str">
        <f>IFERROR(VLOOKUP(B1277,Retorno_da_RFB!$D$3:$I$6388,3,0),"")</f>
        <v>8462.29.00</v>
      </c>
      <c r="O1277" s="10" t="str">
        <f>IFERROR(VLOOKUP(B1277,Retorno_da_RFB!$D$3:$I$6388,4,0),"")</f>
        <v>Máquinas recravadeiras CNC, utilizadas para a produção de silenciadores nos formatos redondo, oval e poligonal, com diâmetro de 80 a 300mm e comprimento do corpo de 180 a 1.100mm, com cabeçote de agrafamento inferior fixo e superior móvel; sistema de autoaprendizagem de memorização de tamanhos, sistema de troca rápida do ferramental e de blocagem, com barreiras de proteção por foto células.</v>
      </c>
      <c r="P1277" s="12" t="str">
        <f>IFERROR(IF(N1277="","",IF(VLOOKUP(LEFT(N1277,10),'Universo_BK-BIT'!$A$5:$E$10005,2,0)="","X",VLOOKUP(LEFT(N1277,10),'Universo_BK-BIT'!$A$5:$E$10005,2,0))),"X")</f>
        <v>BK</v>
      </c>
      <c r="Q1277" s="12">
        <f>IFERROR(IF(P1277="X","",VLOOKUP(LEFT(N1277,10),'Universo_BK-BIT'!$A$5:$E$10005,3,0)),"")</f>
        <v>14</v>
      </c>
      <c r="R1277" s="14" t="str">
        <f t="shared" si="58"/>
        <v/>
      </c>
      <c r="S1277" s="14" t="str">
        <f t="shared" si="59"/>
        <v/>
      </c>
      <c r="T1277" s="14"/>
      <c r="U1277" s="14" t="str">
        <f ca="1">IFERROR(IF(P1277="X",IF(VLOOKUP(B1277,'Oficios_-_pend_criticas'!$C$3:$J$4739,5,0)="","",IF(VLOOKUP(B1277,'Oficios_-_pend_criticas'!$C$3:$J$4739,7,0)="",IF(TODAY()&gt;VLOOKUP(B1277,'Oficios_-_pend_criticas'!$C$3:$J$4739,5,0),"X",""),IF(VLOOKUP(B1277,'Oficios_-_pend_criticas'!$C$3:$J$4739,7,0)&gt;VLOOKUP(B1277,'Oficios_-_pend_criticas'!$C$3:$J$4739,5,0),"X",""))),""),"")</f>
        <v/>
      </c>
      <c r="V1277" s="14" t="str">
        <f ca="1">IFERROR(IF(Q1277=0,IF(VLOOKUP(B1277,'Oficios_-_pend_criticas'!$C$3:$J$4739,5,0)="","",IF(VLOOKUP(B1277,'Oficios_-_pend_criticas'!$C$3:$J$4739,7,0)="",IF(TODAY()&gt;VLOOKUP(B1277,'Oficios_-_pend_criticas'!$C$3:$J$4739,5,0),"X",""),IF(VLOOKUP(B1277,'Oficios_-_pend_criticas'!$C$3:$J$4739,7,0)&gt;VLOOKUP(B1277,'Oficios_-_pend_criticas'!$C$3:$J$4739,5,0),"X",""))),""),"")</f>
        <v/>
      </c>
      <c r="W1277" s="14" t="str">
        <f ca="1">IFERROR(IF(P1277&lt;&gt;"X",IF(Q1277&gt;0,IF(VLOOKUP(B1277,'Oficios_-_pend_criticas'!$C$4:$J$4739,5,0)="","",IF(VLOOKUP(B1277,'Oficios_-_pend_criticas'!$C$4:$J$4739,7,0)="",IF(TODAY()&gt;VLOOKUP(B1277,'Oficios_-_pend_criticas'!$C$4:$J$4739,5,0),"X",""),IF(VLOOKUP(B1277,'Oficios_-_pend_criticas'!$C$4:$J$4739,7,0)&gt;VLOOKUP(B1277,'Oficios_-_pend_criticas'!$C$4:$J$4739,5,0),"X",""))),""),""),"")</f>
        <v/>
      </c>
    </row>
    <row r="1278" spans="1:23" ht="38.25" hidden="1" customHeight="1" x14ac:dyDescent="0.25">
      <c r="A1278" s="9" t="str">
        <f t="shared" si="57"/>
        <v/>
      </c>
      <c r="B1278" s="24" t="s">
        <v>3003</v>
      </c>
      <c r="C1278" s="22" t="e">
        <f>IF(B1278="","",VLOOKUP(B1278,#REF!,6,0))</f>
        <v>#REF!</v>
      </c>
      <c r="D1278" s="20" t="s">
        <v>3004</v>
      </c>
      <c r="E1278" s="22" t="s">
        <v>3005</v>
      </c>
      <c r="F1278" s="20" t="s">
        <v>51</v>
      </c>
      <c r="G1278" s="21">
        <v>43622</v>
      </c>
      <c r="H1278" s="14" t="str">
        <f>IFERROR(IF(VLOOKUP(B1278,'Oficios_-_pend_criticas'!$C$4:$D$4739,2,0)="","","X"),"")</f>
        <v/>
      </c>
      <c r="I1278" s="12"/>
      <c r="J1278" s="13"/>
      <c r="K1278" s="10"/>
      <c r="L1278" s="12" t="str">
        <f>IFERROR(VLOOKUP(B1278,Retorno_da_RFB!$D$3:$I$6388,5,0),"")</f>
        <v>096</v>
      </c>
      <c r="M1278" s="13">
        <f>IFERROR(VLOOKUP(B1278,Retorno_da_RFB!$D$3:$I$6388,6,0),"")</f>
        <v>43647</v>
      </c>
      <c r="N1278" s="10" t="str">
        <f>IFERROR(VLOOKUP(B1278,Retorno_da_RFB!$D$3:$I$6388,3,0),"")</f>
        <v>8418.99.00</v>
      </c>
      <c r="O1278" s="10" t="str">
        <f>IFERROR(VLOOKUP(B1278,Retorno_da_RFB!$D$3:$I$6388,4,0),"")</f>
        <v>Dispositivos para resfriamento e armazenagem utilizados em máquinas sorveteiras, dotados de 2 cilindros de aço inox 304, evaporador inundado, 2 reservatórios de aço inox 304 para armazenagem, tubulação em cobre para passagem interna e externa do fluido refrigerante, isolamento em poliuretano injetado, revestimento externo em chapa galvanizada, temperatura de trabalho de - 25 a 80°C e pressão no circuito frigorífico de 6 PSI a 300 PSI.</v>
      </c>
      <c r="P1278" s="12" t="str">
        <f>IFERROR(IF(N1278="","",IF(VLOOKUP(LEFT(N1278,10),'Universo_BK-BIT'!$A$5:$E$10005,2,0)="","X",VLOOKUP(LEFT(N1278,10),'Universo_BK-BIT'!$A$5:$E$10005,2,0))),"X")</f>
        <v>BK</v>
      </c>
      <c r="Q1278" s="12">
        <f>IFERROR(IF(P1278="X","",VLOOKUP(LEFT(N1278,10),'Universo_BK-BIT'!$A$5:$E$10005,3,0)),"")</f>
        <v>14</v>
      </c>
      <c r="R1278" s="14" t="str">
        <f t="shared" si="58"/>
        <v/>
      </c>
      <c r="S1278" s="14" t="str">
        <f t="shared" si="59"/>
        <v/>
      </c>
      <c r="T1278" s="14"/>
      <c r="U1278" s="14" t="str">
        <f ca="1">IFERROR(IF(P1278="X",IF(VLOOKUP(B1278,'Oficios_-_pend_criticas'!$C$3:$J$4739,5,0)="","",IF(VLOOKUP(B1278,'Oficios_-_pend_criticas'!$C$3:$J$4739,7,0)="",IF(TODAY()&gt;VLOOKUP(B1278,'Oficios_-_pend_criticas'!$C$3:$J$4739,5,0),"X",""),IF(VLOOKUP(B1278,'Oficios_-_pend_criticas'!$C$3:$J$4739,7,0)&gt;VLOOKUP(B1278,'Oficios_-_pend_criticas'!$C$3:$J$4739,5,0),"X",""))),""),"")</f>
        <v/>
      </c>
      <c r="V1278" s="14" t="str">
        <f ca="1">IFERROR(IF(Q1278=0,IF(VLOOKUP(B1278,'Oficios_-_pend_criticas'!$C$3:$J$4739,5,0)="","",IF(VLOOKUP(B1278,'Oficios_-_pend_criticas'!$C$3:$J$4739,7,0)="",IF(TODAY()&gt;VLOOKUP(B1278,'Oficios_-_pend_criticas'!$C$3:$J$4739,5,0),"X",""),IF(VLOOKUP(B1278,'Oficios_-_pend_criticas'!$C$3:$J$4739,7,0)&gt;VLOOKUP(B1278,'Oficios_-_pend_criticas'!$C$3:$J$4739,5,0),"X",""))),""),"")</f>
        <v/>
      </c>
      <c r="W1278" s="14" t="str">
        <f ca="1">IFERROR(IF(P1278&lt;&gt;"X",IF(Q1278&gt;0,IF(VLOOKUP(B1278,'Oficios_-_pend_criticas'!$C$4:$J$4739,5,0)="","",IF(VLOOKUP(B1278,'Oficios_-_pend_criticas'!$C$4:$J$4739,7,0)="",IF(TODAY()&gt;VLOOKUP(B1278,'Oficios_-_pend_criticas'!$C$4:$J$4739,5,0),"X",""),IF(VLOOKUP(B1278,'Oficios_-_pend_criticas'!$C$4:$J$4739,7,0)&gt;VLOOKUP(B1278,'Oficios_-_pend_criticas'!$C$4:$J$4739,5,0),"X",""))),""),""),"")</f>
        <v/>
      </c>
    </row>
    <row r="1279" spans="1:23" ht="38.25" hidden="1" customHeight="1" x14ac:dyDescent="0.25">
      <c r="A1279" s="9" t="str">
        <f t="shared" si="57"/>
        <v/>
      </c>
      <c r="B1279" s="24" t="s">
        <v>3006</v>
      </c>
      <c r="C1279" s="22" t="e">
        <f>IF(B1279="","",VLOOKUP(B1279,#REF!,6,0))</f>
        <v>#REF!</v>
      </c>
      <c r="D1279" s="20" t="s">
        <v>2825</v>
      </c>
      <c r="E1279" s="22" t="s">
        <v>3007</v>
      </c>
      <c r="F1279" s="20" t="s">
        <v>51</v>
      </c>
      <c r="G1279" s="21">
        <v>43622</v>
      </c>
      <c r="H1279" s="14" t="str">
        <f>IFERROR(IF(VLOOKUP(B1279,'Oficios_-_pend_criticas'!$C$4:$D$4739,2,0)="","","X"),"")</f>
        <v/>
      </c>
      <c r="I1279" s="12"/>
      <c r="J1279" s="13"/>
      <c r="K1279" s="10"/>
      <c r="L1279" s="12" t="str">
        <f>IFERROR(VLOOKUP(B1279,Retorno_da_RFB!$D$3:$I$6388,5,0),"")</f>
        <v>096</v>
      </c>
      <c r="M1279" s="13">
        <f>IFERROR(VLOOKUP(B1279,Retorno_da_RFB!$D$3:$I$6388,6,0),"")</f>
        <v>43647</v>
      </c>
      <c r="N1279" s="10" t="str">
        <f>IFERROR(VLOOKUP(B1279,Retorno_da_RFB!$D$3:$I$6388,3,0),"")</f>
        <v>8413.91.90</v>
      </c>
      <c r="O1279" s="10" t="str">
        <f>IFERROR(VLOOKUP(B1279,Retorno_da_RFB!$D$3:$I$6388,4,0),"")</f>
        <v>Corpos de bomba para serem utilizados em “mix”, com coletores e dispersores fabricados em aço inox 304, para bombeamento de preparação de sorvete da cuba para o cilindro de congelamento, dotados de êmbolo fabricado em plástico atóxico por eixo de um moto redutor, com capacidade para trabalhar em temperatura compreendida de 2°C à 78°C, com pressão de 30PSI na saída, dispositivo tipo “pescador” sucção de “mix” e ar, para incorporação de 55% de ar no sorvete.</v>
      </c>
      <c r="P1279" s="12" t="str">
        <f>IFERROR(IF(N1279="","",IF(VLOOKUP(LEFT(N1279,10),'Universo_BK-BIT'!$A$5:$E$10005,2,0)="","X",VLOOKUP(LEFT(N1279,10),'Universo_BK-BIT'!$A$5:$E$10005,2,0))),"X")</f>
        <v>BK</v>
      </c>
      <c r="Q1279" s="12">
        <f>IFERROR(IF(P1279="X","",VLOOKUP(LEFT(N1279,10),'Universo_BK-BIT'!$A$5:$E$10005,3,0)),"")</f>
        <v>14</v>
      </c>
      <c r="R1279" s="14" t="str">
        <f t="shared" si="58"/>
        <v/>
      </c>
      <c r="S1279" s="14" t="str">
        <f t="shared" si="59"/>
        <v/>
      </c>
      <c r="T1279" s="14"/>
      <c r="U1279" s="14" t="str">
        <f ca="1">IFERROR(IF(P1279="X",IF(VLOOKUP(B1279,'Oficios_-_pend_criticas'!$C$3:$J$4739,5,0)="","",IF(VLOOKUP(B1279,'Oficios_-_pend_criticas'!$C$3:$J$4739,7,0)="",IF(TODAY()&gt;VLOOKUP(B1279,'Oficios_-_pend_criticas'!$C$3:$J$4739,5,0),"X",""),IF(VLOOKUP(B1279,'Oficios_-_pend_criticas'!$C$3:$J$4739,7,0)&gt;VLOOKUP(B1279,'Oficios_-_pend_criticas'!$C$3:$J$4739,5,0),"X",""))),""),"")</f>
        <v/>
      </c>
      <c r="V1279" s="14" t="str">
        <f ca="1">IFERROR(IF(Q1279=0,IF(VLOOKUP(B1279,'Oficios_-_pend_criticas'!$C$3:$J$4739,5,0)="","",IF(VLOOKUP(B1279,'Oficios_-_pend_criticas'!$C$3:$J$4739,7,0)="",IF(TODAY()&gt;VLOOKUP(B1279,'Oficios_-_pend_criticas'!$C$3:$J$4739,5,0),"X",""),IF(VLOOKUP(B1279,'Oficios_-_pend_criticas'!$C$3:$J$4739,7,0)&gt;VLOOKUP(B1279,'Oficios_-_pend_criticas'!$C$3:$J$4739,5,0),"X",""))),""),"")</f>
        <v/>
      </c>
      <c r="W1279" s="14" t="str">
        <f ca="1">IFERROR(IF(P1279&lt;&gt;"X",IF(Q1279&gt;0,IF(VLOOKUP(B1279,'Oficios_-_pend_criticas'!$C$4:$J$4739,5,0)="","",IF(VLOOKUP(B1279,'Oficios_-_pend_criticas'!$C$4:$J$4739,7,0)="",IF(TODAY()&gt;VLOOKUP(B1279,'Oficios_-_pend_criticas'!$C$4:$J$4739,5,0),"X",""),IF(VLOOKUP(B1279,'Oficios_-_pend_criticas'!$C$4:$J$4739,7,0)&gt;VLOOKUP(B1279,'Oficios_-_pend_criticas'!$C$4:$J$4739,5,0),"X",""))),""),""),"")</f>
        <v/>
      </c>
    </row>
    <row r="1280" spans="1:23" ht="38.25" hidden="1" customHeight="1" x14ac:dyDescent="0.25">
      <c r="A1280" s="9" t="str">
        <f t="shared" si="57"/>
        <v/>
      </c>
      <c r="B1280" s="24" t="s">
        <v>3008</v>
      </c>
      <c r="C1280" s="22" t="e">
        <f>IF(B1280="","",VLOOKUP(B1280,#REF!,6,0))</f>
        <v>#REF!</v>
      </c>
      <c r="D1280" s="20" t="s">
        <v>451</v>
      </c>
      <c r="E1280" s="22" t="s">
        <v>3009</v>
      </c>
      <c r="F1280" s="20" t="s">
        <v>51</v>
      </c>
      <c r="G1280" s="21">
        <v>43622</v>
      </c>
      <c r="H1280" s="14" t="str">
        <f>IFERROR(IF(VLOOKUP(B1280,'Oficios_-_pend_criticas'!$C$4:$D$4739,2,0)="","","X"),"")</f>
        <v/>
      </c>
      <c r="I1280" s="12"/>
      <c r="J1280" s="13"/>
      <c r="K1280" s="10"/>
      <c r="L1280" s="12" t="str">
        <f>IFERROR(VLOOKUP(B1280,Retorno_da_RFB!$D$3:$I$6388,5,0),"")</f>
        <v>096</v>
      </c>
      <c r="M1280" s="13">
        <f>IFERROR(VLOOKUP(B1280,Retorno_da_RFB!$D$3:$I$6388,6,0),"")</f>
        <v>43647</v>
      </c>
      <c r="N1280" s="10" t="str">
        <f>IFERROR(VLOOKUP(B1280,Retorno_da_RFB!$D$3:$I$6388,3,0),"")</f>
        <v>8422.30.10</v>
      </c>
      <c r="O1280" s="10" t="str">
        <f>IFERROR(VLOOKUP(B1280,Retorno_da_RFB!$D$3:$I$6388,4,0),"")</f>
        <v>Máquinas eletropneumáticas rotativas para enxaguar, encher e tampar garrafas de pet com alimentador de tampas, contendo controle de volume do medidor de vazão com fluxômetro magnético, enchimento sem deslocamento vertical da garrafa apenas com deslocamento da válvula, controle pneumático das válvulas individual integrado, capacidade produtiva nominal de 22.000garrafas/h para 2.000ml e 34.000garrafas/h para 250ml, 120 válvulas, deflexão por turbilhonador, auto drenagem de embasamento com inclinação frontal, módulos principais acionados por servomotores independentes, sistema de alimentação com tanque externo, lubrificação centralizada, com interface homem máquina (IHM) e controlador lógico programável (CLP).</v>
      </c>
      <c r="P1280" s="12" t="str">
        <f>IFERROR(IF(N1280="","",IF(VLOOKUP(LEFT(N1280,10),'Universo_BK-BIT'!$A$5:$E$10005,2,0)="","X",VLOOKUP(LEFT(N1280,10),'Universo_BK-BIT'!$A$5:$E$10005,2,0))),"X")</f>
        <v>BK</v>
      </c>
      <c r="Q1280" s="12">
        <f>IFERROR(IF(P1280="X","",VLOOKUP(LEFT(N1280,10),'Universo_BK-BIT'!$A$5:$E$10005,3,0)),"")</f>
        <v>14</v>
      </c>
      <c r="R1280" s="14" t="str">
        <f t="shared" si="58"/>
        <v/>
      </c>
      <c r="S1280" s="14" t="str">
        <f t="shared" si="59"/>
        <v/>
      </c>
      <c r="T1280" s="14"/>
      <c r="U1280" s="14" t="str">
        <f ca="1">IFERROR(IF(P1280="X",IF(VLOOKUP(B1280,'Oficios_-_pend_criticas'!$C$3:$J$4739,5,0)="","",IF(VLOOKUP(B1280,'Oficios_-_pend_criticas'!$C$3:$J$4739,7,0)="",IF(TODAY()&gt;VLOOKUP(B1280,'Oficios_-_pend_criticas'!$C$3:$J$4739,5,0),"X",""),IF(VLOOKUP(B1280,'Oficios_-_pend_criticas'!$C$3:$J$4739,7,0)&gt;VLOOKUP(B1280,'Oficios_-_pend_criticas'!$C$3:$J$4739,5,0),"X",""))),""),"")</f>
        <v/>
      </c>
      <c r="V1280" s="14" t="str">
        <f ca="1">IFERROR(IF(Q1280=0,IF(VLOOKUP(B1280,'Oficios_-_pend_criticas'!$C$3:$J$4739,5,0)="","",IF(VLOOKUP(B1280,'Oficios_-_pend_criticas'!$C$3:$J$4739,7,0)="",IF(TODAY()&gt;VLOOKUP(B1280,'Oficios_-_pend_criticas'!$C$3:$J$4739,5,0),"X",""),IF(VLOOKUP(B1280,'Oficios_-_pend_criticas'!$C$3:$J$4739,7,0)&gt;VLOOKUP(B1280,'Oficios_-_pend_criticas'!$C$3:$J$4739,5,0),"X",""))),""),"")</f>
        <v/>
      </c>
      <c r="W1280" s="14" t="str">
        <f ca="1">IFERROR(IF(P1280&lt;&gt;"X",IF(Q1280&gt;0,IF(VLOOKUP(B1280,'Oficios_-_pend_criticas'!$C$4:$J$4739,5,0)="","",IF(VLOOKUP(B1280,'Oficios_-_pend_criticas'!$C$4:$J$4739,7,0)="",IF(TODAY()&gt;VLOOKUP(B1280,'Oficios_-_pend_criticas'!$C$4:$J$4739,5,0),"X",""),IF(VLOOKUP(B1280,'Oficios_-_pend_criticas'!$C$4:$J$4739,7,0)&gt;VLOOKUP(B1280,'Oficios_-_pend_criticas'!$C$4:$J$4739,5,0),"X",""))),""),""),"")</f>
        <v/>
      </c>
    </row>
    <row r="1281" spans="1:23" ht="38.25" hidden="1" customHeight="1" x14ac:dyDescent="0.25">
      <c r="A1281" s="9" t="str">
        <f t="shared" si="57"/>
        <v/>
      </c>
      <c r="B1281" s="24" t="s">
        <v>3010</v>
      </c>
      <c r="C1281" s="22" t="e">
        <f>IF(B1281="","",VLOOKUP(B1281,#REF!,6,0))</f>
        <v>#REF!</v>
      </c>
      <c r="D1281" s="20" t="s">
        <v>82</v>
      </c>
      <c r="E1281" s="22" t="s">
        <v>3011</v>
      </c>
      <c r="F1281" s="20" t="s">
        <v>51</v>
      </c>
      <c r="G1281" s="21">
        <v>43622</v>
      </c>
      <c r="H1281" s="14" t="str">
        <f>IFERROR(IF(VLOOKUP(B1281,'Oficios_-_pend_criticas'!$C$4:$D$4739,2,0)="","","X"),"")</f>
        <v/>
      </c>
      <c r="I1281" s="12"/>
      <c r="J1281" s="13"/>
      <c r="K1281" s="10"/>
      <c r="L1281" s="12" t="str">
        <f>IFERROR(VLOOKUP(B1281,Retorno_da_RFB!$D$3:$I$6388,5,0),"")</f>
        <v>096</v>
      </c>
      <c r="M1281" s="13">
        <f>IFERROR(VLOOKUP(B1281,Retorno_da_RFB!$D$3:$I$6388,6,0),"")</f>
        <v>43647</v>
      </c>
      <c r="N1281" s="10" t="str">
        <f>IFERROR(VLOOKUP(B1281,Retorno_da_RFB!$D$3:$I$6388,3,0),"")</f>
        <v>8481.80.99</v>
      </c>
      <c r="O1281" s="10" t="str">
        <f>IFERROR(VLOOKUP(B1281,Retorno_da_RFB!$D$3:$I$6388,4,0),"")</f>
        <v>Válvulas desviadoras do fluxo de gases de exaustão provenientes da queima de gás natural, para uso exclusivo em ciclo combinado de recuperação de calor de centrais termelétricas, de 2 vias para o fluxo de gases (caldeira ou atmosfera), lâminas direcionadoras de fluxo em aço inox A240 TP304 com atuadores hidráulicos controlados por CLP, carcaças fabricadas em aço carbono A36, isolamento interno em fibra cerâmica com revestimento interno em aço inox A240 TP409, resistente a altas temperaturas e com capacidade de efetuar 100% da estanqueidade do fluxo de gases na temperatura de operação de 600°C e pressões máximas de operação de 27mbar (caldeira fechada) e 25mbar (caldeira aberta), sistemas de selagem por meio de ar com ventiladores elétricos e guilhotina de segurança em aço liga A387 Gr.22 acionada por atuador elétrico para estanqueidade adicional na saída para a caldeira.</v>
      </c>
      <c r="P1281" s="12" t="str">
        <f>IFERROR(IF(N1281="","",IF(VLOOKUP(LEFT(N1281,10),'Universo_BK-BIT'!$A$5:$E$10005,2,0)="","X",VLOOKUP(LEFT(N1281,10),'Universo_BK-BIT'!$A$5:$E$10005,2,0))),"X")</f>
        <v>BK</v>
      </c>
      <c r="Q1281" s="12">
        <f>IFERROR(IF(P1281="X","",VLOOKUP(LEFT(N1281,10),'Universo_BK-BIT'!$A$5:$E$10005,3,0)),"")</f>
        <v>14</v>
      </c>
      <c r="R1281" s="14" t="str">
        <f t="shared" si="58"/>
        <v/>
      </c>
      <c r="S1281" s="14" t="str">
        <f t="shared" si="59"/>
        <v/>
      </c>
      <c r="T1281" s="14"/>
      <c r="U1281" s="14" t="str">
        <f ca="1">IFERROR(IF(P1281="X",IF(VLOOKUP(B1281,'Oficios_-_pend_criticas'!$C$3:$J$4739,5,0)="","",IF(VLOOKUP(B1281,'Oficios_-_pend_criticas'!$C$3:$J$4739,7,0)="",IF(TODAY()&gt;VLOOKUP(B1281,'Oficios_-_pend_criticas'!$C$3:$J$4739,5,0),"X",""),IF(VLOOKUP(B1281,'Oficios_-_pend_criticas'!$C$3:$J$4739,7,0)&gt;VLOOKUP(B1281,'Oficios_-_pend_criticas'!$C$3:$J$4739,5,0),"X",""))),""),"")</f>
        <v/>
      </c>
      <c r="V1281" s="14" t="str">
        <f ca="1">IFERROR(IF(Q1281=0,IF(VLOOKUP(B1281,'Oficios_-_pend_criticas'!$C$3:$J$4739,5,0)="","",IF(VLOOKUP(B1281,'Oficios_-_pend_criticas'!$C$3:$J$4739,7,0)="",IF(TODAY()&gt;VLOOKUP(B1281,'Oficios_-_pend_criticas'!$C$3:$J$4739,5,0),"X",""),IF(VLOOKUP(B1281,'Oficios_-_pend_criticas'!$C$3:$J$4739,7,0)&gt;VLOOKUP(B1281,'Oficios_-_pend_criticas'!$C$3:$J$4739,5,0),"X",""))),""),"")</f>
        <v/>
      </c>
      <c r="W1281" s="14" t="str">
        <f ca="1">IFERROR(IF(P1281&lt;&gt;"X",IF(Q1281&gt;0,IF(VLOOKUP(B1281,'Oficios_-_pend_criticas'!$C$4:$J$4739,5,0)="","",IF(VLOOKUP(B1281,'Oficios_-_pend_criticas'!$C$4:$J$4739,7,0)="",IF(TODAY()&gt;VLOOKUP(B1281,'Oficios_-_pend_criticas'!$C$4:$J$4739,5,0),"X",""),IF(VLOOKUP(B1281,'Oficios_-_pend_criticas'!$C$4:$J$4739,7,0)&gt;VLOOKUP(B1281,'Oficios_-_pend_criticas'!$C$4:$J$4739,5,0),"X",""))),""),""),"")</f>
        <v/>
      </c>
    </row>
    <row r="1282" spans="1:23" ht="38.25" hidden="1" customHeight="1" x14ac:dyDescent="0.25">
      <c r="A1282" s="9" t="str">
        <f t="shared" si="57"/>
        <v/>
      </c>
      <c r="B1282" s="24" t="s">
        <v>3012</v>
      </c>
      <c r="C1282" s="22" t="e">
        <f>IF(B1282="","",VLOOKUP(B1282,#REF!,6,0))</f>
        <v>#REF!</v>
      </c>
      <c r="D1282" s="20" t="s">
        <v>771</v>
      </c>
      <c r="E1282" s="22" t="s">
        <v>3013</v>
      </c>
      <c r="F1282" s="20" t="s">
        <v>51</v>
      </c>
      <c r="G1282" s="21">
        <v>43622</v>
      </c>
      <c r="H1282" s="14" t="str">
        <f>IFERROR(IF(VLOOKUP(B1282,'Oficios_-_pend_criticas'!$C$4:$D$4739,2,0)="","","X"),"")</f>
        <v/>
      </c>
      <c r="I1282" s="12"/>
      <c r="J1282" s="13"/>
      <c r="K1282" s="10"/>
      <c r="L1282" s="12" t="str">
        <f>IFERROR(VLOOKUP(B1282,Retorno_da_RFB!$D$3:$I$6388,5,0),"")</f>
        <v>096</v>
      </c>
      <c r="M1282" s="13">
        <f>IFERROR(VLOOKUP(B1282,Retorno_da_RFB!$D$3:$I$6388,6,0),"")</f>
        <v>43647</v>
      </c>
      <c r="N1282" s="10" t="str">
        <f>IFERROR(VLOOKUP(B1282,Retorno_da_RFB!$D$3:$I$6388,3,0),"")</f>
        <v>8537.10.20</v>
      </c>
      <c r="O1282" s="10" t="str">
        <f>IFERROR(VLOOKUP(B1282,Retorno_da_RFB!$D$3:$I$6388,4,0),"")</f>
        <v>Controladores lógicos programáveis construídos em plástico e vidro, contém softwares e circuitos eletrônicos integrados que possibilitam a programação, controle, gravação e visualização dos parâmetros de funcionamento do equipamento, teclado com a tecnologia “touchscreen” que possibilita também a gravação de receitas utilizadas na produção do alimento.</v>
      </c>
      <c r="P1282" s="12" t="str">
        <f>IFERROR(IF(N1282="","",IF(VLOOKUP(LEFT(N1282,10),'Universo_BK-BIT'!$A$5:$E$10005,2,0)="","X",VLOOKUP(LEFT(N1282,10),'Universo_BK-BIT'!$A$5:$E$10005,2,0))),"X")</f>
        <v>BIT</v>
      </c>
      <c r="Q1282" s="12">
        <f>IFERROR(IF(P1282="X","",VLOOKUP(LEFT(N1282,10),'Universo_BK-BIT'!$A$5:$E$10005,3,0)),"")</f>
        <v>14</v>
      </c>
      <c r="R1282" s="14" t="str">
        <f t="shared" si="58"/>
        <v/>
      </c>
      <c r="S1282" s="14" t="str">
        <f t="shared" si="59"/>
        <v/>
      </c>
      <c r="T1282" s="14"/>
      <c r="U1282" s="14" t="str">
        <f ca="1">IFERROR(IF(P1282="X",IF(VLOOKUP(B1282,'Oficios_-_pend_criticas'!$C$3:$J$4739,5,0)="","",IF(VLOOKUP(B1282,'Oficios_-_pend_criticas'!$C$3:$J$4739,7,0)="",IF(TODAY()&gt;VLOOKUP(B1282,'Oficios_-_pend_criticas'!$C$3:$J$4739,5,0),"X",""),IF(VLOOKUP(B1282,'Oficios_-_pend_criticas'!$C$3:$J$4739,7,0)&gt;VLOOKUP(B1282,'Oficios_-_pend_criticas'!$C$3:$J$4739,5,0),"X",""))),""),"")</f>
        <v/>
      </c>
      <c r="V1282" s="14" t="str">
        <f ca="1">IFERROR(IF(Q1282=0,IF(VLOOKUP(B1282,'Oficios_-_pend_criticas'!$C$3:$J$4739,5,0)="","",IF(VLOOKUP(B1282,'Oficios_-_pend_criticas'!$C$3:$J$4739,7,0)="",IF(TODAY()&gt;VLOOKUP(B1282,'Oficios_-_pend_criticas'!$C$3:$J$4739,5,0),"X",""),IF(VLOOKUP(B1282,'Oficios_-_pend_criticas'!$C$3:$J$4739,7,0)&gt;VLOOKUP(B1282,'Oficios_-_pend_criticas'!$C$3:$J$4739,5,0),"X",""))),""),"")</f>
        <v/>
      </c>
      <c r="W1282" s="14" t="str">
        <f ca="1">IFERROR(IF(P1282&lt;&gt;"X",IF(Q1282&gt;0,IF(VLOOKUP(B1282,'Oficios_-_pend_criticas'!$C$4:$J$4739,5,0)="","",IF(VLOOKUP(B1282,'Oficios_-_pend_criticas'!$C$4:$J$4739,7,0)="",IF(TODAY()&gt;VLOOKUP(B1282,'Oficios_-_pend_criticas'!$C$4:$J$4739,5,0),"X",""),IF(VLOOKUP(B1282,'Oficios_-_pend_criticas'!$C$4:$J$4739,7,0)&gt;VLOOKUP(B1282,'Oficios_-_pend_criticas'!$C$4:$J$4739,5,0),"X",""))),""),""),"")</f>
        <v/>
      </c>
    </row>
    <row r="1283" spans="1:23" ht="38.25" hidden="1" customHeight="1" x14ac:dyDescent="0.25">
      <c r="A1283" s="9" t="str">
        <f t="shared" ref="A1283:A1346" si="60">IF(COUNTIF(B:B,B1283)&gt;1,"X","")</f>
        <v/>
      </c>
      <c r="B1283" s="24" t="s">
        <v>3014</v>
      </c>
      <c r="C1283" s="22" t="e">
        <f>IF(B1283="","",VLOOKUP(B1283,#REF!,6,0))</f>
        <v>#REF!</v>
      </c>
      <c r="D1283" s="20" t="s">
        <v>3004</v>
      </c>
      <c r="E1283" s="22" t="s">
        <v>3015</v>
      </c>
      <c r="F1283" s="20" t="s">
        <v>51</v>
      </c>
      <c r="G1283" s="21">
        <v>43622</v>
      </c>
      <c r="H1283" s="14" t="str">
        <f>IFERROR(IF(VLOOKUP(B1283,'Oficios_-_pend_criticas'!$C$4:$D$4739,2,0)="","","X"),"")</f>
        <v/>
      </c>
      <c r="I1283" s="12"/>
      <c r="J1283" s="13"/>
      <c r="K1283" s="10"/>
      <c r="L1283" s="12" t="str">
        <f>IFERROR(VLOOKUP(B1283,Retorno_da_RFB!$D$3:$I$6388,5,0),"")</f>
        <v>096</v>
      </c>
      <c r="M1283" s="13">
        <f>IFERROR(VLOOKUP(B1283,Retorno_da_RFB!$D$3:$I$6388,6,0),"")</f>
        <v>43647</v>
      </c>
      <c r="N1283" s="10" t="str">
        <f>IFERROR(VLOOKUP(B1283,Retorno_da_RFB!$D$3:$I$6388,3,0),"")</f>
        <v>8418.99.00</v>
      </c>
      <c r="O1283" s="10" t="str">
        <f>IFERROR(VLOOKUP(B1283,Retorno_da_RFB!$D$3:$I$6388,4,0),"")</f>
        <v>Dispositivos para extração de produto final, utilizados em máquinas sorveteiras, constituídos de polietileno e aço inox 304, dotados de 3 alavancas de acionamento mecânico.</v>
      </c>
      <c r="P1283" s="12" t="str">
        <f>IFERROR(IF(N1283="","",IF(VLOOKUP(LEFT(N1283,10),'Universo_BK-BIT'!$A$5:$E$10005,2,0)="","X",VLOOKUP(LEFT(N1283,10),'Universo_BK-BIT'!$A$5:$E$10005,2,0))),"X")</f>
        <v>BK</v>
      </c>
      <c r="Q1283" s="12">
        <f>IFERROR(IF(P1283="X","",VLOOKUP(LEFT(N1283,10),'Universo_BK-BIT'!$A$5:$E$10005,3,0)),"")</f>
        <v>14</v>
      </c>
      <c r="R1283" s="14" t="str">
        <f t="shared" ref="R1283:R1346" si="61">IF(N1283="","",IF(LEFT(N1283,10)=LEFT(D1283,10),"","X"))</f>
        <v/>
      </c>
      <c r="S1283" s="14" t="str">
        <f t="shared" ref="S1283:S1346" si="62">IF(O1283="","",IF(LEN(O1283)&lt;=LEN(E1283)+2,IF(LEN(O1283)&gt;=LEN(E1283)-2,"","X"),"X"))</f>
        <v/>
      </c>
      <c r="T1283" s="14"/>
      <c r="U1283" s="14" t="str">
        <f ca="1">IFERROR(IF(P1283="X",IF(VLOOKUP(B1283,'Oficios_-_pend_criticas'!$C$3:$J$4739,5,0)="","",IF(VLOOKUP(B1283,'Oficios_-_pend_criticas'!$C$3:$J$4739,7,0)="",IF(TODAY()&gt;VLOOKUP(B1283,'Oficios_-_pend_criticas'!$C$3:$J$4739,5,0),"X",""),IF(VLOOKUP(B1283,'Oficios_-_pend_criticas'!$C$3:$J$4739,7,0)&gt;VLOOKUP(B1283,'Oficios_-_pend_criticas'!$C$3:$J$4739,5,0),"X",""))),""),"")</f>
        <v/>
      </c>
      <c r="V1283" s="14" t="str">
        <f ca="1">IFERROR(IF(Q1283=0,IF(VLOOKUP(B1283,'Oficios_-_pend_criticas'!$C$3:$J$4739,5,0)="","",IF(VLOOKUP(B1283,'Oficios_-_pend_criticas'!$C$3:$J$4739,7,0)="",IF(TODAY()&gt;VLOOKUP(B1283,'Oficios_-_pend_criticas'!$C$3:$J$4739,5,0),"X",""),IF(VLOOKUP(B1283,'Oficios_-_pend_criticas'!$C$3:$J$4739,7,0)&gt;VLOOKUP(B1283,'Oficios_-_pend_criticas'!$C$3:$J$4739,5,0),"X",""))),""),"")</f>
        <v/>
      </c>
      <c r="W1283" s="14" t="str">
        <f ca="1">IFERROR(IF(P1283&lt;&gt;"X",IF(Q1283&gt;0,IF(VLOOKUP(B1283,'Oficios_-_pend_criticas'!$C$4:$J$4739,5,0)="","",IF(VLOOKUP(B1283,'Oficios_-_pend_criticas'!$C$4:$J$4739,7,0)="",IF(TODAY()&gt;VLOOKUP(B1283,'Oficios_-_pend_criticas'!$C$4:$J$4739,5,0),"X",""),IF(VLOOKUP(B1283,'Oficios_-_pend_criticas'!$C$4:$J$4739,7,0)&gt;VLOOKUP(B1283,'Oficios_-_pend_criticas'!$C$4:$J$4739,5,0),"X",""))),""),""),"")</f>
        <v/>
      </c>
    </row>
    <row r="1284" spans="1:23" ht="38.25" hidden="1" customHeight="1" x14ac:dyDescent="0.25">
      <c r="A1284" s="9" t="str">
        <f t="shared" si="60"/>
        <v/>
      </c>
      <c r="B1284" s="24" t="s">
        <v>3016</v>
      </c>
      <c r="C1284" s="22" t="e">
        <f>IF(B1284="","",VLOOKUP(B1284,#REF!,6,0))</f>
        <v>#REF!</v>
      </c>
      <c r="D1284" s="20" t="s">
        <v>663</v>
      </c>
      <c r="E1284" s="22" t="s">
        <v>3017</v>
      </c>
      <c r="F1284" s="20" t="s">
        <v>51</v>
      </c>
      <c r="G1284" s="21">
        <v>43622</v>
      </c>
      <c r="H1284" s="14" t="str">
        <f>IFERROR(IF(VLOOKUP(B1284,'Oficios_-_pend_criticas'!$C$4:$D$4739,2,0)="","","X"),"")</f>
        <v/>
      </c>
      <c r="I1284" s="12"/>
      <c r="J1284" s="13"/>
      <c r="K1284" s="10"/>
      <c r="L1284" s="12" t="str">
        <f>IFERROR(VLOOKUP(B1284,Retorno_da_RFB!$D$3:$I$6388,5,0),"")</f>
        <v>096</v>
      </c>
      <c r="M1284" s="13">
        <f>IFERROR(VLOOKUP(B1284,Retorno_da_RFB!$D$3:$I$6388,6,0),"")</f>
        <v>43647</v>
      </c>
      <c r="N1284" s="10" t="str">
        <f>IFERROR(VLOOKUP(B1284,Retorno_da_RFB!$D$3:$I$6388,3,0),"")</f>
        <v>8421.39.90</v>
      </c>
      <c r="O1284" s="10" t="str">
        <f>IFERROR(VLOOKUP(B1284,Retorno_da_RFB!$D$3:$I$6388,4,0),"")</f>
        <v>Lavadores de gases de fibra de vidro com resina éster vinílica reforçada, para absorção de cloro em tubulações de abastecimento por meio de pressão operacional de 2,5kg/cm2, com vazão máxima de alimentação de cloro gás em 225.000kg/h, com dimensões de 5,7m de altura e de 2,2m de largura, com volume de 26,52m3, fabricados de acordo com norma ASME BPVC Sec. X, Class. 2, os lavadores de gases são dotados de bandejas de distribuição de fluxo e suporte para recheio tipo sela polipropileno, vaso, bocal e flanges com suportes de apoio em aço inox.</v>
      </c>
      <c r="P1284" s="12" t="str">
        <f>IFERROR(IF(N1284="","",IF(VLOOKUP(LEFT(N1284,10),'Universo_BK-BIT'!$A$5:$E$10005,2,0)="","X",VLOOKUP(LEFT(N1284,10),'Universo_BK-BIT'!$A$5:$E$10005,2,0))),"X")</f>
        <v>BK</v>
      </c>
      <c r="Q1284" s="12">
        <f>IFERROR(IF(P1284="X","",VLOOKUP(LEFT(N1284,10),'Universo_BK-BIT'!$A$5:$E$10005,3,0)),"")</f>
        <v>14</v>
      </c>
      <c r="R1284" s="14" t="str">
        <f t="shared" si="61"/>
        <v/>
      </c>
      <c r="S1284" s="14" t="str">
        <f t="shared" si="62"/>
        <v/>
      </c>
      <c r="T1284" s="14"/>
      <c r="U1284" s="14" t="str">
        <f ca="1">IFERROR(IF(P1284="X",IF(VLOOKUP(B1284,'Oficios_-_pend_criticas'!$C$3:$J$4739,5,0)="","",IF(VLOOKUP(B1284,'Oficios_-_pend_criticas'!$C$3:$J$4739,7,0)="",IF(TODAY()&gt;VLOOKUP(B1284,'Oficios_-_pend_criticas'!$C$3:$J$4739,5,0),"X",""),IF(VLOOKUP(B1284,'Oficios_-_pend_criticas'!$C$3:$J$4739,7,0)&gt;VLOOKUP(B1284,'Oficios_-_pend_criticas'!$C$3:$J$4739,5,0),"X",""))),""),"")</f>
        <v/>
      </c>
      <c r="V1284" s="14" t="str">
        <f ca="1">IFERROR(IF(Q1284=0,IF(VLOOKUP(B1284,'Oficios_-_pend_criticas'!$C$3:$J$4739,5,0)="","",IF(VLOOKUP(B1284,'Oficios_-_pend_criticas'!$C$3:$J$4739,7,0)="",IF(TODAY()&gt;VLOOKUP(B1284,'Oficios_-_pend_criticas'!$C$3:$J$4739,5,0),"X",""),IF(VLOOKUP(B1284,'Oficios_-_pend_criticas'!$C$3:$J$4739,7,0)&gt;VLOOKUP(B1284,'Oficios_-_pend_criticas'!$C$3:$J$4739,5,0),"X",""))),""),"")</f>
        <v/>
      </c>
      <c r="W1284" s="14" t="str">
        <f ca="1">IFERROR(IF(P1284&lt;&gt;"X",IF(Q1284&gt;0,IF(VLOOKUP(B1284,'Oficios_-_pend_criticas'!$C$4:$J$4739,5,0)="","",IF(VLOOKUP(B1284,'Oficios_-_pend_criticas'!$C$4:$J$4739,7,0)="",IF(TODAY()&gt;VLOOKUP(B1284,'Oficios_-_pend_criticas'!$C$4:$J$4739,5,0),"X",""),IF(VLOOKUP(B1284,'Oficios_-_pend_criticas'!$C$4:$J$4739,7,0)&gt;VLOOKUP(B1284,'Oficios_-_pend_criticas'!$C$4:$J$4739,5,0),"X",""))),""),""),"")</f>
        <v/>
      </c>
    </row>
    <row r="1285" spans="1:23" ht="38.25" hidden="1" customHeight="1" x14ac:dyDescent="0.25">
      <c r="A1285" s="9" t="str">
        <f t="shared" si="60"/>
        <v/>
      </c>
      <c r="B1285" s="24" t="s">
        <v>3018</v>
      </c>
      <c r="C1285" s="22" t="e">
        <f>IF(B1285="","",VLOOKUP(B1285,#REF!,6,0))</f>
        <v>#REF!</v>
      </c>
      <c r="D1285" s="20" t="s">
        <v>178</v>
      </c>
      <c r="E1285" s="22" t="s">
        <v>3019</v>
      </c>
      <c r="F1285" s="20" t="s">
        <v>51</v>
      </c>
      <c r="G1285" s="21">
        <v>43622</v>
      </c>
      <c r="H1285" s="14" t="str">
        <f>IFERROR(IF(VLOOKUP(B1285,'Oficios_-_pend_criticas'!$C$4:$D$4739,2,0)="","","X"),"")</f>
        <v/>
      </c>
      <c r="I1285" s="12"/>
      <c r="J1285" s="13"/>
      <c r="K1285" s="10"/>
      <c r="L1285" s="12" t="str">
        <f>IFERROR(VLOOKUP(B1285,Retorno_da_RFB!$D$3:$I$6388,5,0),"")</f>
        <v>096</v>
      </c>
      <c r="M1285" s="13">
        <f>IFERROR(VLOOKUP(B1285,Retorno_da_RFB!$D$3:$I$6388,6,0),"")</f>
        <v>43647</v>
      </c>
      <c r="N1285" s="10" t="str">
        <f>IFERROR(VLOOKUP(B1285,Retorno_da_RFB!$D$3:$I$6388,3,0),"")</f>
        <v>8479.82.10</v>
      </c>
      <c r="O1285" s="10" t="str">
        <f>IFERROR(VLOOKUP(B1285,Retorno_da_RFB!$D$3:$I$6388,4,0),"")</f>
        <v>Reatores fabricados em aço carbono (SA265), utilizados para agitar, homogeneizar e reagir material prima do processo produtivo do glifosato, são revestidos internamente com chapa de níquel 200 (níquel 200 SB162 UNS N02200), de espessura 1/8polegadas, jaqueta em meia cana, dotados com suportes de apoio em aço carbono (SA516 GR.70), com dimensão de 12’I.D. e 22'-2 "O.A.L, capacidade volumétrica de 15.651litros líquidos e de 15.651litros grossos; com peso sem o agitador e vazio de 60.000LB, com agitador de 74.000LB e cheio de 247.900LB; com pressão de projeto de 221PSIG # 460ºF, pressão operação de 150PSIG # 460ºF, pressão de design da bobina de revestimento de 450PSIG # 500ºF, com código ASME: Sect VIII stamp required Div.1, 2015.</v>
      </c>
      <c r="P1285" s="12" t="str">
        <f>IFERROR(IF(N1285="","",IF(VLOOKUP(LEFT(N1285,10),'Universo_BK-BIT'!$A$5:$E$10005,2,0)="","X",VLOOKUP(LEFT(N1285,10),'Universo_BK-BIT'!$A$5:$E$10005,2,0))),"X")</f>
        <v>BK</v>
      </c>
      <c r="Q1285" s="12">
        <f>IFERROR(IF(P1285="X","",VLOOKUP(LEFT(N1285,10),'Universo_BK-BIT'!$A$5:$E$10005,3,0)),"")</f>
        <v>14</v>
      </c>
      <c r="R1285" s="14" t="str">
        <f t="shared" si="61"/>
        <v/>
      </c>
      <c r="S1285" s="14" t="str">
        <f t="shared" si="62"/>
        <v/>
      </c>
      <c r="T1285" s="14"/>
      <c r="U1285" s="14" t="str">
        <f ca="1">IFERROR(IF(P1285="X",IF(VLOOKUP(B1285,'Oficios_-_pend_criticas'!$C$3:$J$4739,5,0)="","",IF(VLOOKUP(B1285,'Oficios_-_pend_criticas'!$C$3:$J$4739,7,0)="",IF(TODAY()&gt;VLOOKUP(B1285,'Oficios_-_pend_criticas'!$C$3:$J$4739,5,0),"X",""),IF(VLOOKUP(B1285,'Oficios_-_pend_criticas'!$C$3:$J$4739,7,0)&gt;VLOOKUP(B1285,'Oficios_-_pend_criticas'!$C$3:$J$4739,5,0),"X",""))),""),"")</f>
        <v/>
      </c>
      <c r="V1285" s="14" t="str">
        <f ca="1">IFERROR(IF(Q1285=0,IF(VLOOKUP(B1285,'Oficios_-_pend_criticas'!$C$3:$J$4739,5,0)="","",IF(VLOOKUP(B1285,'Oficios_-_pend_criticas'!$C$3:$J$4739,7,0)="",IF(TODAY()&gt;VLOOKUP(B1285,'Oficios_-_pend_criticas'!$C$3:$J$4739,5,0),"X",""),IF(VLOOKUP(B1285,'Oficios_-_pend_criticas'!$C$3:$J$4739,7,0)&gt;VLOOKUP(B1285,'Oficios_-_pend_criticas'!$C$3:$J$4739,5,0),"X",""))),""),"")</f>
        <v/>
      </c>
      <c r="W1285" s="14" t="str">
        <f ca="1">IFERROR(IF(P1285&lt;&gt;"X",IF(Q1285&gt;0,IF(VLOOKUP(B1285,'Oficios_-_pend_criticas'!$C$4:$J$4739,5,0)="","",IF(VLOOKUP(B1285,'Oficios_-_pend_criticas'!$C$4:$J$4739,7,0)="",IF(TODAY()&gt;VLOOKUP(B1285,'Oficios_-_pend_criticas'!$C$4:$J$4739,5,0),"X",""),IF(VLOOKUP(B1285,'Oficios_-_pend_criticas'!$C$4:$J$4739,7,0)&gt;VLOOKUP(B1285,'Oficios_-_pend_criticas'!$C$4:$J$4739,5,0),"X",""))),""),""),"")</f>
        <v/>
      </c>
    </row>
    <row r="1286" spans="1:23" ht="38.25" hidden="1" customHeight="1" x14ac:dyDescent="0.25">
      <c r="A1286" s="9" t="str">
        <f t="shared" si="60"/>
        <v/>
      </c>
      <c r="B1286" s="24" t="s">
        <v>3020</v>
      </c>
      <c r="C1286" s="22" t="e">
        <f>IF(B1286="","",VLOOKUP(B1286,#REF!,6,0))</f>
        <v>#REF!</v>
      </c>
      <c r="D1286" s="20" t="s">
        <v>2191</v>
      </c>
      <c r="E1286" s="22" t="s">
        <v>3021</v>
      </c>
      <c r="F1286" s="20" t="s">
        <v>51</v>
      </c>
      <c r="G1286" s="21">
        <v>43622</v>
      </c>
      <c r="H1286" s="14" t="str">
        <f>IFERROR(IF(VLOOKUP(B1286,'Oficios_-_pend_criticas'!$C$4:$D$4739,2,0)="","","X"),"")</f>
        <v/>
      </c>
      <c r="I1286" s="12"/>
      <c r="J1286" s="13"/>
      <c r="K1286" s="10"/>
      <c r="L1286" s="12" t="str">
        <f>IFERROR(VLOOKUP(B1286,Retorno_da_RFB!$D$3:$I$6388,5,0),"")</f>
        <v>096</v>
      </c>
      <c r="M1286" s="13">
        <f>IFERROR(VLOOKUP(B1286,Retorno_da_RFB!$D$3:$I$6388,6,0),"")</f>
        <v>43647</v>
      </c>
      <c r="N1286" s="10" t="str">
        <f>IFERROR(VLOOKUP(B1286,Retorno_da_RFB!$D$3:$I$6388,3,0),"")</f>
        <v>8477.90.00</v>
      </c>
      <c r="O1286" s="10" t="str">
        <f>IFERROR(VLOOKUP(B1286,Retorno_da_RFB!$D$3:$I$6388,4,0),"")</f>
        <v>Roscas plastificadoras com diâmetros de 25 até 200mm e comprimentos de 900 até 7.000mm utilizadas em máquinas para processamento de plástico.</v>
      </c>
      <c r="P1286" s="12" t="str">
        <f>IFERROR(IF(N1286="","",IF(VLOOKUP(LEFT(N1286,10),'Universo_BK-BIT'!$A$5:$E$10005,2,0)="","X",VLOOKUP(LEFT(N1286,10),'Universo_BK-BIT'!$A$5:$E$10005,2,0))),"X")</f>
        <v>BK</v>
      </c>
      <c r="Q1286" s="12">
        <f>IFERROR(IF(P1286="X","",VLOOKUP(LEFT(N1286,10),'Universo_BK-BIT'!$A$5:$E$10005,3,0)),"")</f>
        <v>14</v>
      </c>
      <c r="R1286" s="14" t="str">
        <f t="shared" si="61"/>
        <v/>
      </c>
      <c r="S1286" s="14" t="str">
        <f t="shared" si="62"/>
        <v/>
      </c>
      <c r="T1286" s="14"/>
      <c r="U1286" s="14" t="str">
        <f ca="1">IFERROR(IF(P1286="X",IF(VLOOKUP(B1286,'Oficios_-_pend_criticas'!$C$3:$J$4739,5,0)="","",IF(VLOOKUP(B1286,'Oficios_-_pend_criticas'!$C$3:$J$4739,7,0)="",IF(TODAY()&gt;VLOOKUP(B1286,'Oficios_-_pend_criticas'!$C$3:$J$4739,5,0),"X",""),IF(VLOOKUP(B1286,'Oficios_-_pend_criticas'!$C$3:$J$4739,7,0)&gt;VLOOKUP(B1286,'Oficios_-_pend_criticas'!$C$3:$J$4739,5,0),"X",""))),""),"")</f>
        <v/>
      </c>
      <c r="V1286" s="14" t="str">
        <f ca="1">IFERROR(IF(Q1286=0,IF(VLOOKUP(B1286,'Oficios_-_pend_criticas'!$C$3:$J$4739,5,0)="","",IF(VLOOKUP(B1286,'Oficios_-_pend_criticas'!$C$3:$J$4739,7,0)="",IF(TODAY()&gt;VLOOKUP(B1286,'Oficios_-_pend_criticas'!$C$3:$J$4739,5,0),"X",""),IF(VLOOKUP(B1286,'Oficios_-_pend_criticas'!$C$3:$J$4739,7,0)&gt;VLOOKUP(B1286,'Oficios_-_pend_criticas'!$C$3:$J$4739,5,0),"X",""))),""),"")</f>
        <v/>
      </c>
      <c r="W1286" s="14" t="str">
        <f ca="1">IFERROR(IF(P1286&lt;&gt;"X",IF(Q1286&gt;0,IF(VLOOKUP(B1286,'Oficios_-_pend_criticas'!$C$4:$J$4739,5,0)="","",IF(VLOOKUP(B1286,'Oficios_-_pend_criticas'!$C$4:$J$4739,7,0)="",IF(TODAY()&gt;VLOOKUP(B1286,'Oficios_-_pend_criticas'!$C$4:$J$4739,5,0),"X",""),IF(VLOOKUP(B1286,'Oficios_-_pend_criticas'!$C$4:$J$4739,7,0)&gt;VLOOKUP(B1286,'Oficios_-_pend_criticas'!$C$4:$J$4739,5,0),"X",""))),""),""),"")</f>
        <v/>
      </c>
    </row>
    <row r="1287" spans="1:23" ht="38.25" hidden="1" customHeight="1" x14ac:dyDescent="0.25">
      <c r="A1287" s="9" t="str">
        <f t="shared" si="60"/>
        <v/>
      </c>
      <c r="B1287" s="24" t="s">
        <v>3022</v>
      </c>
      <c r="C1287" s="22" t="e">
        <f>IF(B1287="","",VLOOKUP(B1287,#REF!,6,0))</f>
        <v>#REF!</v>
      </c>
      <c r="D1287" s="20" t="s">
        <v>197</v>
      </c>
      <c r="E1287" s="22" t="s">
        <v>3023</v>
      </c>
      <c r="F1287" s="20" t="s">
        <v>51</v>
      </c>
      <c r="G1287" s="21">
        <v>43622</v>
      </c>
      <c r="H1287" s="14" t="str">
        <f>IFERROR(IF(VLOOKUP(B1287,'Oficios_-_pend_criticas'!$C$4:$D$4739,2,0)="","","X"),"")</f>
        <v/>
      </c>
      <c r="I1287" s="12"/>
      <c r="J1287" s="13"/>
      <c r="K1287" s="10"/>
      <c r="L1287" s="12" t="str">
        <f>IFERROR(VLOOKUP(B1287,Retorno_da_RFB!$D$3:$I$6388,5,0),"")</f>
        <v>096</v>
      </c>
      <c r="M1287" s="13">
        <f>IFERROR(VLOOKUP(B1287,Retorno_da_RFB!$D$3:$I$6388,6,0),"")</f>
        <v>43647</v>
      </c>
      <c r="N1287" s="10" t="str">
        <f>IFERROR(VLOOKUP(B1287,Retorno_da_RFB!$D$3:$I$6388,3,0),"")</f>
        <v>9031.80.99</v>
      </c>
      <c r="O1287" s="10" t="str">
        <f>IFERROR(VLOOKUP(B1287,Retorno_da_RFB!$D$3:$I$6388,4,0),"")</f>
        <v>Máquinas hidráulicas para medição de carga em amortecedores, com velocidade até 0,7m/s, dotadas de controle de célula de carga, controlador lógico programável (CLP) e sensor de deslocamento e interface “EtherCAT”; com pressão de ar de 6 a 8bar; com acionador linear com corpo redondo servo-hidráulico com capacidade estática de ± 13.5kN a 210bar e; com capacidade dinâmica: ± 10kN a 155bar.</v>
      </c>
      <c r="P1287" s="12" t="str">
        <f>IFERROR(IF(N1287="","",IF(VLOOKUP(LEFT(N1287,10),'Universo_BK-BIT'!$A$5:$E$10005,2,0)="","X",VLOOKUP(LEFT(N1287,10),'Universo_BK-BIT'!$A$5:$E$10005,2,0))),"X")</f>
        <v>BK</v>
      </c>
      <c r="Q1287" s="12">
        <f>IFERROR(IF(P1287="X","",VLOOKUP(LEFT(N1287,10),'Universo_BK-BIT'!$A$5:$E$10005,3,0)),"")</f>
        <v>14</v>
      </c>
      <c r="R1287" s="14" t="str">
        <f t="shared" si="61"/>
        <v/>
      </c>
      <c r="S1287" s="14" t="str">
        <f t="shared" si="62"/>
        <v/>
      </c>
      <c r="T1287" s="14"/>
      <c r="U1287" s="14" t="str">
        <f ca="1">IFERROR(IF(P1287="X",IF(VLOOKUP(B1287,'Oficios_-_pend_criticas'!$C$3:$J$4739,5,0)="","",IF(VLOOKUP(B1287,'Oficios_-_pend_criticas'!$C$3:$J$4739,7,0)="",IF(TODAY()&gt;VLOOKUP(B1287,'Oficios_-_pend_criticas'!$C$3:$J$4739,5,0),"X",""),IF(VLOOKUP(B1287,'Oficios_-_pend_criticas'!$C$3:$J$4739,7,0)&gt;VLOOKUP(B1287,'Oficios_-_pend_criticas'!$C$3:$J$4739,5,0),"X",""))),""),"")</f>
        <v/>
      </c>
      <c r="V1287" s="14" t="str">
        <f ca="1">IFERROR(IF(Q1287=0,IF(VLOOKUP(B1287,'Oficios_-_pend_criticas'!$C$3:$J$4739,5,0)="","",IF(VLOOKUP(B1287,'Oficios_-_pend_criticas'!$C$3:$J$4739,7,0)="",IF(TODAY()&gt;VLOOKUP(B1287,'Oficios_-_pend_criticas'!$C$3:$J$4739,5,0),"X",""),IF(VLOOKUP(B1287,'Oficios_-_pend_criticas'!$C$3:$J$4739,7,0)&gt;VLOOKUP(B1287,'Oficios_-_pend_criticas'!$C$3:$J$4739,5,0),"X",""))),""),"")</f>
        <v/>
      </c>
      <c r="W1287" s="14" t="str">
        <f ca="1">IFERROR(IF(P1287&lt;&gt;"X",IF(Q1287&gt;0,IF(VLOOKUP(B1287,'Oficios_-_pend_criticas'!$C$4:$J$4739,5,0)="","",IF(VLOOKUP(B1287,'Oficios_-_pend_criticas'!$C$4:$J$4739,7,0)="",IF(TODAY()&gt;VLOOKUP(B1287,'Oficios_-_pend_criticas'!$C$4:$J$4739,5,0),"X",""),IF(VLOOKUP(B1287,'Oficios_-_pend_criticas'!$C$4:$J$4739,7,0)&gt;VLOOKUP(B1287,'Oficios_-_pend_criticas'!$C$4:$J$4739,5,0),"X",""))),""),""),"")</f>
        <v/>
      </c>
    </row>
    <row r="1288" spans="1:23" ht="38.25" hidden="1" customHeight="1" x14ac:dyDescent="0.25">
      <c r="A1288" s="9" t="str">
        <f t="shared" si="60"/>
        <v/>
      </c>
      <c r="B1288" s="24" t="s">
        <v>3024</v>
      </c>
      <c r="C1288" s="22" t="e">
        <f>IF(B1288="","",VLOOKUP(B1288,#REF!,6,0))</f>
        <v>#REF!</v>
      </c>
      <c r="D1288" s="20" t="s">
        <v>3025</v>
      </c>
      <c r="E1288" s="22" t="s">
        <v>3026</v>
      </c>
      <c r="F1288" s="20" t="s">
        <v>51</v>
      </c>
      <c r="G1288" s="21">
        <v>43622</v>
      </c>
      <c r="H1288" s="14" t="str">
        <f>IFERROR(IF(VLOOKUP(B1288,'Oficios_-_pend_criticas'!$C$4:$D$4739,2,0)="","","X"),"")</f>
        <v/>
      </c>
      <c r="I1288" s="12"/>
      <c r="J1288" s="13"/>
      <c r="K1288" s="10"/>
      <c r="L1288" s="12" t="str">
        <f>IFERROR(VLOOKUP(B1288,Retorno_da_RFB!$D$3:$I$6388,5,0),"")</f>
        <v>096</v>
      </c>
      <c r="M1288" s="13">
        <f>IFERROR(VLOOKUP(B1288,Retorno_da_RFB!$D$3:$I$6388,6,0),"")</f>
        <v>43647</v>
      </c>
      <c r="N1288" s="10" t="str">
        <f>IFERROR(VLOOKUP(B1288,Retorno_da_RFB!$D$3:$I$6388,3,0),"")</f>
        <v>9014.80.90</v>
      </c>
      <c r="O1288" s="10" t="str">
        <f>IFERROR(VLOOKUP(B1288,Retorno_da_RFB!$D$3:$I$6388,4,0),"")</f>
        <v>Sistemas de navegação dotados de módulo de posicionamento global GPS e módulo inercial, para medir deslocamentos relativos com precisão de até 1cm e controle de velocidade com uma precisão de 0,05km/h e identificar o comportamento do veículo durante manobras e a variação de velocidade imposta pelas acelerações e frenagens, indicando a inclinação sobre seus eixos longitudinal, transversal e vertical com precisão de 0,03°.</v>
      </c>
      <c r="P1288" s="12" t="str">
        <f>IFERROR(IF(N1288="","",IF(VLOOKUP(LEFT(N1288,10),'Universo_BK-BIT'!$A$5:$E$10005,2,0)="","X",VLOOKUP(LEFT(N1288,10),'Universo_BK-BIT'!$A$5:$E$10005,2,0))),"X")</f>
        <v>BK</v>
      </c>
      <c r="Q1288" s="12">
        <f>IFERROR(IF(P1288="X","",VLOOKUP(LEFT(N1288,10),'Universo_BK-BIT'!$A$5:$E$10005,3,0)),"")</f>
        <v>14</v>
      </c>
      <c r="R1288" s="14" t="str">
        <f t="shared" si="61"/>
        <v/>
      </c>
      <c r="S1288" s="14" t="str">
        <f t="shared" si="62"/>
        <v/>
      </c>
      <c r="T1288" s="14"/>
      <c r="U1288" s="14" t="str">
        <f ca="1">IFERROR(IF(P1288="X",IF(VLOOKUP(B1288,'Oficios_-_pend_criticas'!$C$3:$J$4739,5,0)="","",IF(VLOOKUP(B1288,'Oficios_-_pend_criticas'!$C$3:$J$4739,7,0)="",IF(TODAY()&gt;VLOOKUP(B1288,'Oficios_-_pend_criticas'!$C$3:$J$4739,5,0),"X",""),IF(VLOOKUP(B1288,'Oficios_-_pend_criticas'!$C$3:$J$4739,7,0)&gt;VLOOKUP(B1288,'Oficios_-_pend_criticas'!$C$3:$J$4739,5,0),"X",""))),""),"")</f>
        <v/>
      </c>
      <c r="V1288" s="14" t="str">
        <f ca="1">IFERROR(IF(Q1288=0,IF(VLOOKUP(B1288,'Oficios_-_pend_criticas'!$C$3:$J$4739,5,0)="","",IF(VLOOKUP(B1288,'Oficios_-_pend_criticas'!$C$3:$J$4739,7,0)="",IF(TODAY()&gt;VLOOKUP(B1288,'Oficios_-_pend_criticas'!$C$3:$J$4739,5,0),"X",""),IF(VLOOKUP(B1288,'Oficios_-_pend_criticas'!$C$3:$J$4739,7,0)&gt;VLOOKUP(B1288,'Oficios_-_pend_criticas'!$C$3:$J$4739,5,0),"X",""))),""),"")</f>
        <v/>
      </c>
      <c r="W1288" s="14" t="str">
        <f ca="1">IFERROR(IF(P1288&lt;&gt;"X",IF(Q1288&gt;0,IF(VLOOKUP(B1288,'Oficios_-_pend_criticas'!$C$4:$J$4739,5,0)="","",IF(VLOOKUP(B1288,'Oficios_-_pend_criticas'!$C$4:$J$4739,7,0)="",IF(TODAY()&gt;VLOOKUP(B1288,'Oficios_-_pend_criticas'!$C$4:$J$4739,5,0),"X",""),IF(VLOOKUP(B1288,'Oficios_-_pend_criticas'!$C$4:$J$4739,7,0)&gt;VLOOKUP(B1288,'Oficios_-_pend_criticas'!$C$4:$J$4739,5,0),"X",""))),""),""),"")</f>
        <v/>
      </c>
    </row>
    <row r="1289" spans="1:23" ht="38.25" hidden="1" customHeight="1" x14ac:dyDescent="0.25">
      <c r="A1289" s="9" t="str">
        <f t="shared" si="60"/>
        <v/>
      </c>
      <c r="B1289" s="24" t="s">
        <v>3027</v>
      </c>
      <c r="C1289" s="22" t="e">
        <f>IF(B1289="","",VLOOKUP(B1289,#REF!,6,0))</f>
        <v>#REF!</v>
      </c>
      <c r="D1289" s="20" t="s">
        <v>275</v>
      </c>
      <c r="E1289" s="22" t="s">
        <v>3028</v>
      </c>
      <c r="F1289" s="20" t="s">
        <v>51</v>
      </c>
      <c r="G1289" s="21">
        <v>43622</v>
      </c>
      <c r="H1289" s="14" t="str">
        <f>IFERROR(IF(VLOOKUP(B1289,'Oficios_-_pend_criticas'!$C$4:$D$4739,2,0)="","","X"),"")</f>
        <v/>
      </c>
      <c r="I1289" s="12"/>
      <c r="J1289" s="13"/>
      <c r="K1289" s="10"/>
      <c r="L1289" s="12" t="str">
        <f>IFERROR(VLOOKUP(B1289,Retorno_da_RFB!$D$3:$I$6388,5,0),"")</f>
        <v>096</v>
      </c>
      <c r="M1289" s="13">
        <f>IFERROR(VLOOKUP(B1289,Retorno_da_RFB!$D$3:$I$6388,6,0),"")</f>
        <v>43647</v>
      </c>
      <c r="N1289" s="10" t="str">
        <f>IFERROR(VLOOKUP(B1289,Retorno_da_RFB!$D$3:$I$6388,3,0),"")</f>
        <v>8428.39.90</v>
      </c>
      <c r="O1289" s="10" t="str">
        <f>IFERROR(VLOOKUP(B1289,Retorno_da_RFB!$D$3:$I$6388,4,0),"")</f>
        <v>Paletizadoras automáticas para organização e paletização em múltiplas camadas de latas de alumínio com múltiplos tamanhos e alturas, com capacidade de até 4.000latas/min, com ciclo totalmente automatizado, com transportadores de paletes, controladas por CLP (Controlador Lógico Programável).</v>
      </c>
      <c r="P1289" s="12" t="str">
        <f>IFERROR(IF(N1289="","",IF(VLOOKUP(LEFT(N1289,10),'Universo_BK-BIT'!$A$5:$E$10005,2,0)="","X",VLOOKUP(LEFT(N1289,10),'Universo_BK-BIT'!$A$5:$E$10005,2,0))),"X")</f>
        <v>BK</v>
      </c>
      <c r="Q1289" s="12">
        <f>IFERROR(IF(P1289="X","",VLOOKUP(LEFT(N1289,10),'Universo_BK-BIT'!$A$5:$E$10005,3,0)),"")</f>
        <v>14</v>
      </c>
      <c r="R1289" s="14" t="str">
        <f t="shared" si="61"/>
        <v/>
      </c>
      <c r="S1289" s="14" t="str">
        <f t="shared" si="62"/>
        <v/>
      </c>
      <c r="T1289" s="14"/>
      <c r="U1289" s="14" t="str">
        <f ca="1">IFERROR(IF(P1289="X",IF(VLOOKUP(B1289,'Oficios_-_pend_criticas'!$C$3:$J$4739,5,0)="","",IF(VLOOKUP(B1289,'Oficios_-_pend_criticas'!$C$3:$J$4739,7,0)="",IF(TODAY()&gt;VLOOKUP(B1289,'Oficios_-_pend_criticas'!$C$3:$J$4739,5,0),"X",""),IF(VLOOKUP(B1289,'Oficios_-_pend_criticas'!$C$3:$J$4739,7,0)&gt;VLOOKUP(B1289,'Oficios_-_pend_criticas'!$C$3:$J$4739,5,0),"X",""))),""),"")</f>
        <v/>
      </c>
      <c r="V1289" s="14" t="str">
        <f ca="1">IFERROR(IF(Q1289=0,IF(VLOOKUP(B1289,'Oficios_-_pend_criticas'!$C$3:$J$4739,5,0)="","",IF(VLOOKUP(B1289,'Oficios_-_pend_criticas'!$C$3:$J$4739,7,0)="",IF(TODAY()&gt;VLOOKUP(B1289,'Oficios_-_pend_criticas'!$C$3:$J$4739,5,0),"X",""),IF(VLOOKUP(B1289,'Oficios_-_pend_criticas'!$C$3:$J$4739,7,0)&gt;VLOOKUP(B1289,'Oficios_-_pend_criticas'!$C$3:$J$4739,5,0),"X",""))),""),"")</f>
        <v/>
      </c>
      <c r="W1289" s="14" t="str">
        <f ca="1">IFERROR(IF(P1289&lt;&gt;"X",IF(Q1289&gt;0,IF(VLOOKUP(B1289,'Oficios_-_pend_criticas'!$C$4:$J$4739,5,0)="","",IF(VLOOKUP(B1289,'Oficios_-_pend_criticas'!$C$4:$J$4739,7,0)="",IF(TODAY()&gt;VLOOKUP(B1289,'Oficios_-_pend_criticas'!$C$4:$J$4739,5,0),"X",""),IF(VLOOKUP(B1289,'Oficios_-_pend_criticas'!$C$4:$J$4739,7,0)&gt;VLOOKUP(B1289,'Oficios_-_pend_criticas'!$C$4:$J$4739,5,0),"X",""))),""),""),"")</f>
        <v/>
      </c>
    </row>
    <row r="1290" spans="1:23" ht="38.25" hidden="1" customHeight="1" x14ac:dyDescent="0.25">
      <c r="A1290" s="9" t="str">
        <f t="shared" si="60"/>
        <v/>
      </c>
      <c r="B1290" s="24" t="s">
        <v>3029</v>
      </c>
      <c r="C1290" s="22" t="e">
        <f>IF(B1290="","",VLOOKUP(B1290,#REF!,6,0))</f>
        <v>#REF!</v>
      </c>
      <c r="D1290" s="20" t="s">
        <v>1654</v>
      </c>
      <c r="E1290" s="22" t="s">
        <v>3030</v>
      </c>
      <c r="F1290" s="20" t="s">
        <v>51</v>
      </c>
      <c r="G1290" s="21">
        <v>43622</v>
      </c>
      <c r="H1290" s="14" t="str">
        <f>IFERROR(IF(VLOOKUP(B1290,'Oficios_-_pend_criticas'!$C$4:$D$4739,2,0)="","","X"),"")</f>
        <v/>
      </c>
      <c r="I1290" s="12"/>
      <c r="J1290" s="13"/>
      <c r="K1290" s="10"/>
      <c r="L1290" s="12" t="str">
        <f>IFERROR(VLOOKUP(B1290,Retorno_da_RFB!$D$3:$I$6388,5,0),"")</f>
        <v>096</v>
      </c>
      <c r="M1290" s="13">
        <f>IFERROR(VLOOKUP(B1290,Retorno_da_RFB!$D$3:$I$6388,6,0),"")</f>
        <v>43647</v>
      </c>
      <c r="N1290" s="10" t="str">
        <f>IFERROR(VLOOKUP(B1290,Retorno_da_RFB!$D$3:$I$6388,3,0),"")</f>
        <v>8474.80.90</v>
      </c>
      <c r="O1290" s="10" t="str">
        <f>IFERROR(VLOOKUP(B1290,Retorno_da_RFB!$D$3:$I$6388,4,0),"")</f>
        <v>Briquetadeiras de rolos, contendo rolos de diâmetro compreendido entre 13 e 20,5polegadas e largura entre 4 e 13polegadas, com capacidade compreendida entre 2 a 10t/h, força de separação do rolo igual ou superior a 75t força (670kN), acionamento do rolo com potência igual ou superior a 56kW, e unidade de alimentação com potência igual ou superior a 11kW.</v>
      </c>
      <c r="P1290" s="12" t="str">
        <f>IFERROR(IF(N1290="","",IF(VLOOKUP(LEFT(N1290,10),'Universo_BK-BIT'!$A$5:$E$10005,2,0)="","X",VLOOKUP(LEFT(N1290,10),'Universo_BK-BIT'!$A$5:$E$10005,2,0))),"X")</f>
        <v>BK</v>
      </c>
      <c r="Q1290" s="12">
        <f>IFERROR(IF(P1290="X","",VLOOKUP(LEFT(N1290,10),'Universo_BK-BIT'!$A$5:$E$10005,3,0)),"")</f>
        <v>14</v>
      </c>
      <c r="R1290" s="14" t="str">
        <f t="shared" si="61"/>
        <v/>
      </c>
      <c r="S1290" s="14" t="str">
        <f t="shared" si="62"/>
        <v/>
      </c>
      <c r="T1290" s="14"/>
      <c r="U1290" s="14" t="str">
        <f ca="1">IFERROR(IF(P1290="X",IF(VLOOKUP(B1290,'Oficios_-_pend_criticas'!$C$3:$J$4739,5,0)="","",IF(VLOOKUP(B1290,'Oficios_-_pend_criticas'!$C$3:$J$4739,7,0)="",IF(TODAY()&gt;VLOOKUP(B1290,'Oficios_-_pend_criticas'!$C$3:$J$4739,5,0),"X",""),IF(VLOOKUP(B1290,'Oficios_-_pend_criticas'!$C$3:$J$4739,7,0)&gt;VLOOKUP(B1290,'Oficios_-_pend_criticas'!$C$3:$J$4739,5,0),"X",""))),""),"")</f>
        <v/>
      </c>
      <c r="V1290" s="14" t="str">
        <f ca="1">IFERROR(IF(Q1290=0,IF(VLOOKUP(B1290,'Oficios_-_pend_criticas'!$C$3:$J$4739,5,0)="","",IF(VLOOKUP(B1290,'Oficios_-_pend_criticas'!$C$3:$J$4739,7,0)="",IF(TODAY()&gt;VLOOKUP(B1290,'Oficios_-_pend_criticas'!$C$3:$J$4739,5,0),"X",""),IF(VLOOKUP(B1290,'Oficios_-_pend_criticas'!$C$3:$J$4739,7,0)&gt;VLOOKUP(B1290,'Oficios_-_pend_criticas'!$C$3:$J$4739,5,0),"X",""))),""),"")</f>
        <v/>
      </c>
      <c r="W1290" s="14" t="str">
        <f ca="1">IFERROR(IF(P1290&lt;&gt;"X",IF(Q1290&gt;0,IF(VLOOKUP(B1290,'Oficios_-_pend_criticas'!$C$4:$J$4739,5,0)="","",IF(VLOOKUP(B1290,'Oficios_-_pend_criticas'!$C$4:$J$4739,7,0)="",IF(TODAY()&gt;VLOOKUP(B1290,'Oficios_-_pend_criticas'!$C$4:$J$4739,5,0),"X",""),IF(VLOOKUP(B1290,'Oficios_-_pend_criticas'!$C$4:$J$4739,7,0)&gt;VLOOKUP(B1290,'Oficios_-_pend_criticas'!$C$4:$J$4739,5,0),"X",""))),""),""),"")</f>
        <v/>
      </c>
    </row>
    <row r="1291" spans="1:23" ht="38.25" hidden="1" customHeight="1" x14ac:dyDescent="0.25">
      <c r="A1291" s="9" t="str">
        <f t="shared" si="60"/>
        <v/>
      </c>
      <c r="B1291" s="24" t="s">
        <v>3031</v>
      </c>
      <c r="C1291" s="22" t="e">
        <f>IF(B1291="","",VLOOKUP(B1291,#REF!,6,0))</f>
        <v>#REF!</v>
      </c>
      <c r="D1291" s="20" t="s">
        <v>3032</v>
      </c>
      <c r="E1291" s="22" t="s">
        <v>3033</v>
      </c>
      <c r="F1291" s="20" t="s">
        <v>51</v>
      </c>
      <c r="G1291" s="21">
        <v>43622</v>
      </c>
      <c r="H1291" s="14" t="str">
        <f>IFERROR(IF(VLOOKUP(B1291,'Oficios_-_pend_criticas'!$C$4:$D$4739,2,0)="","","X"),"")</f>
        <v/>
      </c>
      <c r="I1291" s="12"/>
      <c r="J1291" s="13"/>
      <c r="K1291" s="10"/>
      <c r="L1291" s="12" t="str">
        <f>IFERROR(VLOOKUP(B1291,Retorno_da_RFB!$D$3:$I$6388,5,0),"")</f>
        <v>096</v>
      </c>
      <c r="M1291" s="13">
        <f>IFERROR(VLOOKUP(B1291,Retorno_da_RFB!$D$3:$I$6388,6,0),"")</f>
        <v>43647</v>
      </c>
      <c r="N1291" s="10" t="str">
        <f>IFERROR(VLOOKUP(B1291,Retorno_da_RFB!$D$3:$I$6388,3,0),"")</f>
        <v>8534.00.51</v>
      </c>
      <c r="O1291" s="10" t="str">
        <f>IFERROR(VLOOKUP(B1291,Retorno_da_RFB!$D$3:$I$6388,4,0),"")</f>
        <v>Placas de circuito impresso flexível, multicamadas, com isolante de resina epóxi e tecido de fibra de vidro, dimensões máximas da placa 133,35 x 30,75mm, espessura máxima da placa de 1,40mm, contendo até 288 pinos de conexão, para montagem de módulos de memória DDR4, de memórias do tipo DIMM e SODIMM.</v>
      </c>
      <c r="P1291" s="12" t="str">
        <f>IFERROR(IF(N1291="","",IF(VLOOKUP(LEFT(N1291,10),'Universo_BK-BIT'!$A$5:$E$10005,2,0)="","X",VLOOKUP(LEFT(N1291,10),'Universo_BK-BIT'!$A$5:$E$10005,2,0))),"X")</f>
        <v>BIT</v>
      </c>
      <c r="Q1291" s="12">
        <f>IFERROR(IF(P1291="X","",VLOOKUP(LEFT(N1291,10),'Universo_BK-BIT'!$A$5:$E$10005,3,0)),"")</f>
        <v>10</v>
      </c>
      <c r="R1291" s="14" t="str">
        <f t="shared" si="61"/>
        <v/>
      </c>
      <c r="S1291" s="14" t="str">
        <f t="shared" si="62"/>
        <v/>
      </c>
      <c r="T1291" s="14"/>
      <c r="U1291" s="14" t="str">
        <f ca="1">IFERROR(IF(P1291="X",IF(VLOOKUP(B1291,'Oficios_-_pend_criticas'!$C$3:$J$4739,5,0)="","",IF(VLOOKUP(B1291,'Oficios_-_pend_criticas'!$C$3:$J$4739,7,0)="",IF(TODAY()&gt;VLOOKUP(B1291,'Oficios_-_pend_criticas'!$C$3:$J$4739,5,0),"X",""),IF(VLOOKUP(B1291,'Oficios_-_pend_criticas'!$C$3:$J$4739,7,0)&gt;VLOOKUP(B1291,'Oficios_-_pend_criticas'!$C$3:$J$4739,5,0),"X",""))),""),"")</f>
        <v/>
      </c>
      <c r="V1291" s="14" t="str">
        <f ca="1">IFERROR(IF(Q1291=0,IF(VLOOKUP(B1291,'Oficios_-_pend_criticas'!$C$3:$J$4739,5,0)="","",IF(VLOOKUP(B1291,'Oficios_-_pend_criticas'!$C$3:$J$4739,7,0)="",IF(TODAY()&gt;VLOOKUP(B1291,'Oficios_-_pend_criticas'!$C$3:$J$4739,5,0),"X",""),IF(VLOOKUP(B1291,'Oficios_-_pend_criticas'!$C$3:$J$4739,7,0)&gt;VLOOKUP(B1291,'Oficios_-_pend_criticas'!$C$3:$J$4739,5,0),"X",""))),""),"")</f>
        <v/>
      </c>
      <c r="W1291" s="14" t="str">
        <f ca="1">IFERROR(IF(P1291&lt;&gt;"X",IF(Q1291&gt;0,IF(VLOOKUP(B1291,'Oficios_-_pend_criticas'!$C$4:$J$4739,5,0)="","",IF(VLOOKUP(B1291,'Oficios_-_pend_criticas'!$C$4:$J$4739,7,0)="",IF(TODAY()&gt;VLOOKUP(B1291,'Oficios_-_pend_criticas'!$C$4:$J$4739,5,0),"X",""),IF(VLOOKUP(B1291,'Oficios_-_pend_criticas'!$C$4:$J$4739,7,0)&gt;VLOOKUP(B1291,'Oficios_-_pend_criticas'!$C$4:$J$4739,5,0),"X",""))),""),""),"")</f>
        <v/>
      </c>
    </row>
    <row r="1292" spans="1:23" ht="38.25" hidden="1" customHeight="1" x14ac:dyDescent="0.25">
      <c r="A1292" s="9" t="str">
        <f t="shared" si="60"/>
        <v/>
      </c>
      <c r="B1292" s="24" t="s">
        <v>3034</v>
      </c>
      <c r="C1292" s="22" t="e">
        <f>IF(B1292="","",VLOOKUP(B1292,#REF!,6,0))</f>
        <v>#REF!</v>
      </c>
      <c r="D1292" s="20" t="s">
        <v>112</v>
      </c>
      <c r="E1292" s="22" t="s">
        <v>3035</v>
      </c>
      <c r="F1292" s="20" t="s">
        <v>51</v>
      </c>
      <c r="G1292" s="21">
        <v>43622</v>
      </c>
      <c r="H1292" s="14" t="str">
        <f>IFERROR(IF(VLOOKUP(B1292,'Oficios_-_pend_criticas'!$C$4:$D$4739,2,0)="","","X"),"")</f>
        <v/>
      </c>
      <c r="I1292" s="12"/>
      <c r="J1292" s="13"/>
      <c r="K1292" s="10"/>
      <c r="L1292" s="12" t="str">
        <f>IFERROR(VLOOKUP(B1292,Retorno_da_RFB!$D$3:$I$6388,5,0),"")</f>
        <v>096</v>
      </c>
      <c r="M1292" s="13">
        <f>IFERROR(VLOOKUP(B1292,Retorno_da_RFB!$D$3:$I$6388,6,0),"")</f>
        <v>43647</v>
      </c>
      <c r="N1292" s="10" t="str">
        <f>IFERROR(VLOOKUP(B1292,Retorno_da_RFB!$D$3:$I$6388,3,0),"")</f>
        <v>8479.89.99</v>
      </c>
      <c r="O1292" s="10" t="str">
        <f>IFERROR(VLOOKUP(B1292,Retorno_da_RFB!$D$3:$I$6388,4,0),"")</f>
        <v>Máquinas automáticas para teste de elétrico de curto-circuito em baterias estacionárias e de motocicleta tipo chumbo-ácido tipo “flooded” VRLA, capazes de processar baterias de 12V 7AH, trabalhando com até duas baterias simultaneamente, com tensão de operação de AC380V, 60Hz, com estação de transporte e movimentação de baterias, estação de teste de curto-circuito, sistema de segregação de baterias reprovadas pelo teste.</v>
      </c>
      <c r="P1292" s="12" t="str">
        <f>IFERROR(IF(N1292="","",IF(VLOOKUP(LEFT(N1292,10),'Universo_BK-BIT'!$A$5:$E$10005,2,0)="","X",VLOOKUP(LEFT(N1292,10),'Universo_BK-BIT'!$A$5:$E$10005,2,0))),"X")</f>
        <v>BK</v>
      </c>
      <c r="Q1292" s="12">
        <f>IFERROR(IF(P1292="X","",VLOOKUP(LEFT(N1292,10),'Universo_BK-BIT'!$A$5:$E$10005,3,0)),"")</f>
        <v>14</v>
      </c>
      <c r="R1292" s="14" t="str">
        <f t="shared" si="61"/>
        <v/>
      </c>
      <c r="S1292" s="14" t="str">
        <f t="shared" si="62"/>
        <v/>
      </c>
      <c r="T1292" s="14"/>
      <c r="U1292" s="14" t="str">
        <f ca="1">IFERROR(IF(P1292="X",IF(VLOOKUP(B1292,'Oficios_-_pend_criticas'!$C$3:$J$4739,5,0)="","",IF(VLOOKUP(B1292,'Oficios_-_pend_criticas'!$C$3:$J$4739,7,0)="",IF(TODAY()&gt;VLOOKUP(B1292,'Oficios_-_pend_criticas'!$C$3:$J$4739,5,0),"X",""),IF(VLOOKUP(B1292,'Oficios_-_pend_criticas'!$C$3:$J$4739,7,0)&gt;VLOOKUP(B1292,'Oficios_-_pend_criticas'!$C$3:$J$4739,5,0),"X",""))),""),"")</f>
        <v/>
      </c>
      <c r="V1292" s="14" t="str">
        <f ca="1">IFERROR(IF(Q1292=0,IF(VLOOKUP(B1292,'Oficios_-_pend_criticas'!$C$3:$J$4739,5,0)="","",IF(VLOOKUP(B1292,'Oficios_-_pend_criticas'!$C$3:$J$4739,7,0)="",IF(TODAY()&gt;VLOOKUP(B1292,'Oficios_-_pend_criticas'!$C$3:$J$4739,5,0),"X",""),IF(VLOOKUP(B1292,'Oficios_-_pend_criticas'!$C$3:$J$4739,7,0)&gt;VLOOKUP(B1292,'Oficios_-_pend_criticas'!$C$3:$J$4739,5,0),"X",""))),""),"")</f>
        <v/>
      </c>
      <c r="W1292" s="14" t="str">
        <f ca="1">IFERROR(IF(P1292&lt;&gt;"X",IF(Q1292&gt;0,IF(VLOOKUP(B1292,'Oficios_-_pend_criticas'!$C$4:$J$4739,5,0)="","",IF(VLOOKUP(B1292,'Oficios_-_pend_criticas'!$C$4:$J$4739,7,0)="",IF(TODAY()&gt;VLOOKUP(B1292,'Oficios_-_pend_criticas'!$C$4:$J$4739,5,0),"X",""),IF(VLOOKUP(B1292,'Oficios_-_pend_criticas'!$C$4:$J$4739,7,0)&gt;VLOOKUP(B1292,'Oficios_-_pend_criticas'!$C$4:$J$4739,5,0),"X",""))),""),""),"")</f>
        <v/>
      </c>
    </row>
    <row r="1293" spans="1:23" ht="38.25" hidden="1" customHeight="1" x14ac:dyDescent="0.25">
      <c r="A1293" s="9" t="str">
        <f t="shared" si="60"/>
        <v/>
      </c>
      <c r="B1293" s="24" t="s">
        <v>3036</v>
      </c>
      <c r="C1293" s="22" t="e">
        <f>IF(B1293="","",VLOOKUP(B1293,#REF!,6,0))</f>
        <v>#REF!</v>
      </c>
      <c r="D1293" s="20" t="s">
        <v>3037</v>
      </c>
      <c r="E1293" s="22" t="s">
        <v>3038</v>
      </c>
      <c r="F1293" s="20" t="s">
        <v>51</v>
      </c>
      <c r="G1293" s="21">
        <v>43622</v>
      </c>
      <c r="H1293" s="14" t="str">
        <f>IFERROR(IF(VLOOKUP(B1293,'Oficios_-_pend_criticas'!$C$4:$D$4739,2,0)="","","X"),"")</f>
        <v/>
      </c>
      <c r="I1293" s="12"/>
      <c r="J1293" s="13"/>
      <c r="K1293" s="10"/>
      <c r="L1293" s="12" t="str">
        <f>IFERROR(VLOOKUP(B1293,Retorno_da_RFB!$D$3:$I$6388,5,0),"")</f>
        <v>096</v>
      </c>
      <c r="M1293" s="13">
        <f>IFERROR(VLOOKUP(B1293,Retorno_da_RFB!$D$3:$I$6388,6,0),"")</f>
        <v>43647</v>
      </c>
      <c r="N1293" s="10" t="str">
        <f>IFERROR(VLOOKUP(B1293,Retorno_da_RFB!$D$3:$I$6388,3,0),"")</f>
        <v>8532.24.10</v>
      </c>
      <c r="O1293" s="10" t="str">
        <f>IFERROR(VLOOKUP(B1293,Retorno_da_RFB!$D$3:$I$6388,4,0),"")</f>
        <v>Capacitores elétricos fixos, com tensão nominal de operação igual ou superior a 6.3V, taxa de capacitância maior ou igual a 0,01pF, com dielétrico de cerâmica de múltiplas camadas, para montagem do tipo SMD, utilizado na fabricação de módulos de memória RAM.</v>
      </c>
      <c r="P1293" s="12" t="str">
        <f>IFERROR(IF(N1293="","",IF(VLOOKUP(LEFT(N1293,10),'Universo_BK-BIT'!$A$5:$E$10005,2,0)="","X",VLOOKUP(LEFT(N1293,10),'Universo_BK-BIT'!$A$5:$E$10005,2,0))),"X")</f>
        <v>BIT</v>
      </c>
      <c r="Q1293" s="12">
        <f>IFERROR(IF(P1293="X","",VLOOKUP(LEFT(N1293,10),'Universo_BK-BIT'!$A$5:$E$10005,3,0)),"")</f>
        <v>16</v>
      </c>
      <c r="R1293" s="14" t="str">
        <f t="shared" si="61"/>
        <v/>
      </c>
      <c r="S1293" s="14" t="str">
        <f t="shared" si="62"/>
        <v/>
      </c>
      <c r="T1293" s="14"/>
      <c r="U1293" s="14" t="str">
        <f ca="1">IFERROR(IF(P1293="X",IF(VLOOKUP(B1293,'Oficios_-_pend_criticas'!$C$3:$J$4739,5,0)="","",IF(VLOOKUP(B1293,'Oficios_-_pend_criticas'!$C$3:$J$4739,7,0)="",IF(TODAY()&gt;VLOOKUP(B1293,'Oficios_-_pend_criticas'!$C$3:$J$4739,5,0),"X",""),IF(VLOOKUP(B1293,'Oficios_-_pend_criticas'!$C$3:$J$4739,7,0)&gt;VLOOKUP(B1293,'Oficios_-_pend_criticas'!$C$3:$J$4739,5,0),"X",""))),""),"")</f>
        <v/>
      </c>
      <c r="V1293" s="14" t="str">
        <f ca="1">IFERROR(IF(Q1293=0,IF(VLOOKUP(B1293,'Oficios_-_pend_criticas'!$C$3:$J$4739,5,0)="","",IF(VLOOKUP(B1293,'Oficios_-_pend_criticas'!$C$3:$J$4739,7,0)="",IF(TODAY()&gt;VLOOKUP(B1293,'Oficios_-_pend_criticas'!$C$3:$J$4739,5,0),"X",""),IF(VLOOKUP(B1293,'Oficios_-_pend_criticas'!$C$3:$J$4739,7,0)&gt;VLOOKUP(B1293,'Oficios_-_pend_criticas'!$C$3:$J$4739,5,0),"X",""))),""),"")</f>
        <v/>
      </c>
      <c r="W1293" s="14" t="str">
        <f ca="1">IFERROR(IF(P1293&lt;&gt;"X",IF(Q1293&gt;0,IF(VLOOKUP(B1293,'Oficios_-_pend_criticas'!$C$4:$J$4739,5,0)="","",IF(VLOOKUP(B1293,'Oficios_-_pend_criticas'!$C$4:$J$4739,7,0)="",IF(TODAY()&gt;VLOOKUP(B1293,'Oficios_-_pend_criticas'!$C$4:$J$4739,5,0),"X",""),IF(VLOOKUP(B1293,'Oficios_-_pend_criticas'!$C$4:$J$4739,7,0)&gt;VLOOKUP(B1293,'Oficios_-_pend_criticas'!$C$4:$J$4739,5,0),"X",""))),""),""),"")</f>
        <v/>
      </c>
    </row>
    <row r="1294" spans="1:23" ht="38.25" hidden="1" customHeight="1" x14ac:dyDescent="0.25">
      <c r="A1294" s="9" t="str">
        <f t="shared" si="60"/>
        <v/>
      </c>
      <c r="B1294" s="24" t="s">
        <v>3039</v>
      </c>
      <c r="C1294" s="22" t="e">
        <f>IF(B1294="","",VLOOKUP(B1294,#REF!,6,0))</f>
        <v>#REF!</v>
      </c>
      <c r="D1294" s="20" t="s">
        <v>2835</v>
      </c>
      <c r="E1294" s="22" t="s">
        <v>3040</v>
      </c>
      <c r="F1294" s="20" t="s">
        <v>51</v>
      </c>
      <c r="G1294" s="21">
        <v>43622</v>
      </c>
      <c r="H1294" s="14" t="str">
        <f>IFERROR(IF(VLOOKUP(B1294,'Oficios_-_pend_criticas'!$C$4:$D$4739,2,0)="","","X"),"")</f>
        <v/>
      </c>
      <c r="I1294" s="12"/>
      <c r="J1294" s="13"/>
      <c r="K1294" s="10"/>
      <c r="L1294" s="12" t="str">
        <f>IFERROR(VLOOKUP(B1294,Retorno_da_RFB!$D$3:$I$6388,5,0),"")</f>
        <v>096</v>
      </c>
      <c r="M1294" s="13">
        <f>IFERROR(VLOOKUP(B1294,Retorno_da_RFB!$D$3:$I$6388,6,0),"")</f>
        <v>43647</v>
      </c>
      <c r="N1294" s="10" t="str">
        <f>IFERROR(VLOOKUP(B1294,Retorno_da_RFB!$D$3:$I$6388,3,0),"")</f>
        <v>8460.24.00</v>
      </c>
      <c r="O1294" s="10" t="str">
        <f>IFERROR(VLOOKUP(B1294,Retorno_da_RFB!$D$3:$I$6388,4,0),"")</f>
        <v>Máquinas para retificar pista externa de anel interno de rolamentos flangeados de rodas de veículos automotivos com largura compreendida entre 80 e 150mm e diâmetro externo do anel compreendido entre 110 e 200mm, precisão de posicionamento igual ou inferior a 0,10μm, velocidade de corte compreendida entre 45 e 60m/s, dotadas de robô para carga, descarga e manipulação interna de peças com 6 graus de liberdade e capacidade de carga de 10kg, sistema de refrigeração, unidade de dressagem automática, sistema de controle "in process", unidade hidráulica, com CNC e painel de comando tipo IHM (Interface Homem-Máquina).</v>
      </c>
      <c r="P1294" s="12" t="str">
        <f>IFERROR(IF(N1294="","",IF(VLOOKUP(LEFT(N1294,10),'Universo_BK-BIT'!$A$5:$E$10005,2,0)="","X",VLOOKUP(LEFT(N1294,10),'Universo_BK-BIT'!$A$5:$E$10005,2,0))),"X")</f>
        <v>BK</v>
      </c>
      <c r="Q1294" s="12">
        <f>IFERROR(IF(P1294="X","",VLOOKUP(LEFT(N1294,10),'Universo_BK-BIT'!$A$5:$E$10005,3,0)),"")</f>
        <v>14</v>
      </c>
      <c r="R1294" s="14" t="str">
        <f t="shared" si="61"/>
        <v/>
      </c>
      <c r="S1294" s="14" t="str">
        <f t="shared" si="62"/>
        <v/>
      </c>
      <c r="T1294" s="14"/>
      <c r="U1294" s="14" t="str">
        <f ca="1">IFERROR(IF(P1294="X",IF(VLOOKUP(B1294,'Oficios_-_pend_criticas'!$C$3:$J$4739,5,0)="","",IF(VLOOKUP(B1294,'Oficios_-_pend_criticas'!$C$3:$J$4739,7,0)="",IF(TODAY()&gt;VLOOKUP(B1294,'Oficios_-_pend_criticas'!$C$3:$J$4739,5,0),"X",""),IF(VLOOKUP(B1294,'Oficios_-_pend_criticas'!$C$3:$J$4739,7,0)&gt;VLOOKUP(B1294,'Oficios_-_pend_criticas'!$C$3:$J$4739,5,0),"X",""))),""),"")</f>
        <v/>
      </c>
      <c r="V1294" s="14" t="str">
        <f ca="1">IFERROR(IF(Q1294=0,IF(VLOOKUP(B1294,'Oficios_-_pend_criticas'!$C$3:$J$4739,5,0)="","",IF(VLOOKUP(B1294,'Oficios_-_pend_criticas'!$C$3:$J$4739,7,0)="",IF(TODAY()&gt;VLOOKUP(B1294,'Oficios_-_pend_criticas'!$C$3:$J$4739,5,0),"X",""),IF(VLOOKUP(B1294,'Oficios_-_pend_criticas'!$C$3:$J$4739,7,0)&gt;VLOOKUP(B1294,'Oficios_-_pend_criticas'!$C$3:$J$4739,5,0),"X",""))),""),"")</f>
        <v/>
      </c>
      <c r="W1294" s="14" t="str">
        <f ca="1">IFERROR(IF(P1294&lt;&gt;"X",IF(Q1294&gt;0,IF(VLOOKUP(B1294,'Oficios_-_pend_criticas'!$C$4:$J$4739,5,0)="","",IF(VLOOKUP(B1294,'Oficios_-_pend_criticas'!$C$4:$J$4739,7,0)="",IF(TODAY()&gt;VLOOKUP(B1294,'Oficios_-_pend_criticas'!$C$4:$J$4739,5,0),"X",""),IF(VLOOKUP(B1294,'Oficios_-_pend_criticas'!$C$4:$J$4739,7,0)&gt;VLOOKUP(B1294,'Oficios_-_pend_criticas'!$C$4:$J$4739,5,0),"X",""))),""),""),"")</f>
        <v/>
      </c>
    </row>
    <row r="1295" spans="1:23" ht="38.25" hidden="1" customHeight="1" x14ac:dyDescent="0.25">
      <c r="A1295" s="9" t="str">
        <f t="shared" si="60"/>
        <v/>
      </c>
      <c r="B1295" s="24" t="s">
        <v>3041</v>
      </c>
      <c r="C1295" s="22" t="e">
        <f>IF(B1295="","",VLOOKUP(B1295,#REF!,6,0))</f>
        <v>#REF!</v>
      </c>
      <c r="D1295" s="20" t="s">
        <v>197</v>
      </c>
      <c r="E1295" s="22" t="s">
        <v>3042</v>
      </c>
      <c r="F1295" s="20" t="s">
        <v>51</v>
      </c>
      <c r="G1295" s="21">
        <v>43622</v>
      </c>
      <c r="H1295" s="14" t="str">
        <f>IFERROR(IF(VLOOKUP(B1295,'Oficios_-_pend_criticas'!$C$4:$D$4739,2,0)="","","X"),"")</f>
        <v/>
      </c>
      <c r="I1295" s="12"/>
      <c r="J1295" s="13"/>
      <c r="K1295" s="10"/>
      <c r="L1295" s="12" t="str">
        <f>IFERROR(VLOOKUP(B1295,Retorno_da_RFB!$D$3:$I$6388,5,0),"")</f>
        <v>096</v>
      </c>
      <c r="M1295" s="13">
        <f>IFERROR(VLOOKUP(B1295,Retorno_da_RFB!$D$3:$I$6388,6,0),"")</f>
        <v>43647</v>
      </c>
      <c r="N1295" s="10" t="str">
        <f>IFERROR(VLOOKUP(B1295,Retorno_da_RFB!$D$3:$I$6388,3,0),"")</f>
        <v>9031.80.99</v>
      </c>
      <c r="O1295" s="10" t="str">
        <f>IFERROR(VLOOKUP(B1295,Retorno_da_RFB!$D$3:$I$6388,4,0),"")</f>
        <v>Máquinas automáticas multi-estações para controle de anéis internos flangeados de rolamentos flangeados de rodas de veículos automotores, aptas ao controle de trinca e queima de retífica, controle de dureza, controle e orientação do anel, controle do furo e espessura do flange, checagem das roscas, com tempo de ciclo igual ou inferior a 18 segundos, para anéis internos flangeados com diâmetro máximo de 200mm e altura máxima de 150mm, robô para controle de trincas com 6 graus de liberdade e capacidade de carga de 3kg, sistema de descarte de rejeitos com 3 estações e painel de controle com Interface Homem-Máquina (IHM).</v>
      </c>
      <c r="P1295" s="12" t="str">
        <f>IFERROR(IF(N1295="","",IF(VLOOKUP(LEFT(N1295,10),'Universo_BK-BIT'!$A$5:$E$10005,2,0)="","X",VLOOKUP(LEFT(N1295,10),'Universo_BK-BIT'!$A$5:$E$10005,2,0))),"X")</f>
        <v>BK</v>
      </c>
      <c r="Q1295" s="12">
        <f>IFERROR(IF(P1295="X","",VLOOKUP(LEFT(N1295,10),'Universo_BK-BIT'!$A$5:$E$10005,3,0)),"")</f>
        <v>14</v>
      </c>
      <c r="R1295" s="14" t="str">
        <f t="shared" si="61"/>
        <v/>
      </c>
      <c r="S1295" s="14" t="str">
        <f t="shared" si="62"/>
        <v/>
      </c>
      <c r="T1295" s="14"/>
      <c r="U1295" s="14" t="str">
        <f ca="1">IFERROR(IF(P1295="X",IF(VLOOKUP(B1295,'Oficios_-_pend_criticas'!$C$3:$J$4739,5,0)="","",IF(VLOOKUP(B1295,'Oficios_-_pend_criticas'!$C$3:$J$4739,7,0)="",IF(TODAY()&gt;VLOOKUP(B1295,'Oficios_-_pend_criticas'!$C$3:$J$4739,5,0),"X",""),IF(VLOOKUP(B1295,'Oficios_-_pend_criticas'!$C$3:$J$4739,7,0)&gt;VLOOKUP(B1295,'Oficios_-_pend_criticas'!$C$3:$J$4739,5,0),"X",""))),""),"")</f>
        <v/>
      </c>
      <c r="V1295" s="14" t="str">
        <f ca="1">IFERROR(IF(Q1295=0,IF(VLOOKUP(B1295,'Oficios_-_pend_criticas'!$C$3:$J$4739,5,0)="","",IF(VLOOKUP(B1295,'Oficios_-_pend_criticas'!$C$3:$J$4739,7,0)="",IF(TODAY()&gt;VLOOKUP(B1295,'Oficios_-_pend_criticas'!$C$3:$J$4739,5,0),"X",""),IF(VLOOKUP(B1295,'Oficios_-_pend_criticas'!$C$3:$J$4739,7,0)&gt;VLOOKUP(B1295,'Oficios_-_pend_criticas'!$C$3:$J$4739,5,0),"X",""))),""),"")</f>
        <v/>
      </c>
      <c r="W1295" s="14" t="str">
        <f ca="1">IFERROR(IF(P1295&lt;&gt;"X",IF(Q1295&gt;0,IF(VLOOKUP(B1295,'Oficios_-_pend_criticas'!$C$4:$J$4739,5,0)="","",IF(VLOOKUP(B1295,'Oficios_-_pend_criticas'!$C$4:$J$4739,7,0)="",IF(TODAY()&gt;VLOOKUP(B1295,'Oficios_-_pend_criticas'!$C$4:$J$4739,5,0),"X",""),IF(VLOOKUP(B1295,'Oficios_-_pend_criticas'!$C$4:$J$4739,7,0)&gt;VLOOKUP(B1295,'Oficios_-_pend_criticas'!$C$4:$J$4739,5,0),"X",""))),""),""),"")</f>
        <v/>
      </c>
    </row>
    <row r="1296" spans="1:23" ht="38.25" hidden="1" customHeight="1" x14ac:dyDescent="0.25">
      <c r="A1296" s="9" t="str">
        <f t="shared" si="60"/>
        <v/>
      </c>
      <c r="B1296" s="24" t="s">
        <v>3043</v>
      </c>
      <c r="C1296" s="22" t="e">
        <f>IF(B1296="","",VLOOKUP(B1296,#REF!,6,0))</f>
        <v>#REF!</v>
      </c>
      <c r="D1296" s="20" t="s">
        <v>112</v>
      </c>
      <c r="E1296" s="22" t="s">
        <v>3044</v>
      </c>
      <c r="F1296" s="20" t="s">
        <v>51</v>
      </c>
      <c r="G1296" s="21">
        <v>43622</v>
      </c>
      <c r="H1296" s="14" t="str">
        <f>IFERROR(IF(VLOOKUP(B1296,'Oficios_-_pend_criticas'!$C$4:$D$4739,2,0)="","","X"),"")</f>
        <v/>
      </c>
      <c r="I1296" s="12"/>
      <c r="J1296" s="13"/>
      <c r="K1296" s="10"/>
      <c r="L1296" s="12" t="str">
        <f>IFERROR(VLOOKUP(B1296,Retorno_da_RFB!$D$3:$I$6388,5,0),"")</f>
        <v>096</v>
      </c>
      <c r="M1296" s="13">
        <f>IFERROR(VLOOKUP(B1296,Retorno_da_RFB!$D$3:$I$6388,6,0),"")</f>
        <v>43647</v>
      </c>
      <c r="N1296" s="10" t="str">
        <f>IFERROR(VLOOKUP(B1296,Retorno_da_RFB!$D$3:$I$6388,3,0),"")</f>
        <v>8479.89.99</v>
      </c>
      <c r="O1296" s="10" t="str">
        <f>IFERROR(VLOOKUP(B1296,Retorno_da_RFB!$D$3:$I$6388,4,0),"")</f>
        <v>Ferramentas de deslocamento projetada para abertura e fechamento da válvula de isolamento de fundo (VIF) mecânica Cr-13 com ID mínimo de 2 1/4"; geometria da extremidade apropriada para entrada no obturador de produção sem topar, pressão de trabalho 5.000psi.</v>
      </c>
      <c r="P1296" s="12" t="str">
        <f>IFERROR(IF(N1296="","",IF(VLOOKUP(LEFT(N1296,10),'Universo_BK-BIT'!$A$5:$E$10005,2,0)="","X",VLOOKUP(LEFT(N1296,10),'Universo_BK-BIT'!$A$5:$E$10005,2,0))),"X")</f>
        <v>BK</v>
      </c>
      <c r="Q1296" s="12">
        <f>IFERROR(IF(P1296="X","",VLOOKUP(LEFT(N1296,10),'Universo_BK-BIT'!$A$5:$E$10005,3,0)),"")</f>
        <v>14</v>
      </c>
      <c r="R1296" s="14" t="str">
        <f t="shared" si="61"/>
        <v/>
      </c>
      <c r="S1296" s="14" t="str">
        <f t="shared" si="62"/>
        <v/>
      </c>
      <c r="T1296" s="14"/>
      <c r="U1296" s="14" t="str">
        <f ca="1">IFERROR(IF(P1296="X",IF(VLOOKUP(B1296,'Oficios_-_pend_criticas'!$C$3:$J$4739,5,0)="","",IF(VLOOKUP(B1296,'Oficios_-_pend_criticas'!$C$3:$J$4739,7,0)="",IF(TODAY()&gt;VLOOKUP(B1296,'Oficios_-_pend_criticas'!$C$3:$J$4739,5,0),"X",""),IF(VLOOKUP(B1296,'Oficios_-_pend_criticas'!$C$3:$J$4739,7,0)&gt;VLOOKUP(B1296,'Oficios_-_pend_criticas'!$C$3:$J$4739,5,0),"X",""))),""),"")</f>
        <v/>
      </c>
      <c r="V1296" s="14" t="str">
        <f ca="1">IFERROR(IF(Q1296=0,IF(VLOOKUP(B1296,'Oficios_-_pend_criticas'!$C$3:$J$4739,5,0)="","",IF(VLOOKUP(B1296,'Oficios_-_pend_criticas'!$C$3:$J$4739,7,0)="",IF(TODAY()&gt;VLOOKUP(B1296,'Oficios_-_pend_criticas'!$C$3:$J$4739,5,0),"X",""),IF(VLOOKUP(B1296,'Oficios_-_pend_criticas'!$C$3:$J$4739,7,0)&gt;VLOOKUP(B1296,'Oficios_-_pend_criticas'!$C$3:$J$4739,5,0),"X",""))),""),"")</f>
        <v/>
      </c>
      <c r="W1296" s="14" t="str">
        <f ca="1">IFERROR(IF(P1296&lt;&gt;"X",IF(Q1296&gt;0,IF(VLOOKUP(B1296,'Oficios_-_pend_criticas'!$C$4:$J$4739,5,0)="","",IF(VLOOKUP(B1296,'Oficios_-_pend_criticas'!$C$4:$J$4739,7,0)="",IF(TODAY()&gt;VLOOKUP(B1296,'Oficios_-_pend_criticas'!$C$4:$J$4739,5,0),"X",""),IF(VLOOKUP(B1296,'Oficios_-_pend_criticas'!$C$4:$J$4739,7,0)&gt;VLOOKUP(B1296,'Oficios_-_pend_criticas'!$C$4:$J$4739,5,0),"X",""))),""),""),"")</f>
        <v/>
      </c>
    </row>
    <row r="1297" spans="1:23" ht="38.25" hidden="1" customHeight="1" x14ac:dyDescent="0.25">
      <c r="A1297" s="9" t="str">
        <f t="shared" si="60"/>
        <v/>
      </c>
      <c r="B1297" s="24" t="s">
        <v>3045</v>
      </c>
      <c r="C1297" s="22" t="e">
        <f>IF(B1297="","",VLOOKUP(B1297,#REF!,6,0))</f>
        <v>#REF!</v>
      </c>
      <c r="D1297" s="20" t="s">
        <v>2328</v>
      </c>
      <c r="E1297" s="22" t="s">
        <v>3046</v>
      </c>
      <c r="F1297" s="20" t="s">
        <v>51</v>
      </c>
      <c r="G1297" s="21">
        <v>43622</v>
      </c>
      <c r="H1297" s="14" t="str">
        <f>IFERROR(IF(VLOOKUP(B1297,'Oficios_-_pend_criticas'!$C$4:$D$4739,2,0)="","","X"),"")</f>
        <v/>
      </c>
      <c r="I1297" s="12"/>
      <c r="J1297" s="13"/>
      <c r="K1297" s="10"/>
      <c r="L1297" s="12" t="str">
        <f>IFERROR(VLOOKUP(B1297,Retorno_da_RFB!$D$3:$I$6388,5,0),"")</f>
        <v>096</v>
      </c>
      <c r="M1297" s="13">
        <f>IFERROR(VLOOKUP(B1297,Retorno_da_RFB!$D$3:$I$6388,6,0),"")</f>
        <v>43647</v>
      </c>
      <c r="N1297" s="10" t="str">
        <f>IFERROR(VLOOKUP(B1297,Retorno_da_RFB!$D$3:$I$6388,3,0),"")</f>
        <v>8465.10.00</v>
      </c>
      <c r="O1297" s="10" t="str">
        <f>IFERROR(VLOOKUP(B1297,Retorno_da_RFB!$D$3:$I$6388,4,0),"")</f>
        <v>Máquinas-ferramentas para trabalhar madeira com comando numérico computadorizado (CNC), com "software" de programação, capazes de fresar, com 4 ou 5 eixos, com "software" de controle de colisão, de furar com velocidade “high-speed” máxima de 7.500rpm, dotadas de sistema de troca rápida , com sistema de travamento automático dos fusos, de ranhurar mor meio de serra de ranhura 0 a 90°,  com grupos de acabamentos, com potência da ferramenta principal de 10kW ou superior, com sistema de posicionamento das sapatas por meio de indicador LED, com sistema de fixação das sapatas com 2 circuitos de vácuo sem mangueiras, dotadas de trocador de ferramentas com 8 ou mais posições, com sistema de operação e controle "powertouch", com software de sistema de diagnóstico de erros.</v>
      </c>
      <c r="P1297" s="12" t="str">
        <f>IFERROR(IF(N1297="","",IF(VLOOKUP(LEFT(N1297,10),'Universo_BK-BIT'!$A$5:$E$10005,2,0)="","X",VLOOKUP(LEFT(N1297,10),'Universo_BK-BIT'!$A$5:$E$10005,2,0))),"X")</f>
        <v>BK</v>
      </c>
      <c r="Q1297" s="12">
        <f>IFERROR(IF(P1297="X","",VLOOKUP(LEFT(N1297,10),'Universo_BK-BIT'!$A$5:$E$10005,3,0)),"")</f>
        <v>14</v>
      </c>
      <c r="R1297" s="14" t="str">
        <f t="shared" si="61"/>
        <v/>
      </c>
      <c r="S1297" s="14" t="str">
        <f t="shared" si="62"/>
        <v>X</v>
      </c>
      <c r="T1297" s="14"/>
      <c r="U1297" s="14" t="str">
        <f ca="1">IFERROR(IF(P1297="X",IF(VLOOKUP(B1297,'Oficios_-_pend_criticas'!$C$3:$J$4739,5,0)="","",IF(VLOOKUP(B1297,'Oficios_-_pend_criticas'!$C$3:$J$4739,7,0)="",IF(TODAY()&gt;VLOOKUP(B1297,'Oficios_-_pend_criticas'!$C$3:$J$4739,5,0),"X",""),IF(VLOOKUP(B1297,'Oficios_-_pend_criticas'!$C$3:$J$4739,7,0)&gt;VLOOKUP(B1297,'Oficios_-_pend_criticas'!$C$3:$J$4739,5,0),"X",""))),""),"")</f>
        <v/>
      </c>
      <c r="V1297" s="14" t="str">
        <f ca="1">IFERROR(IF(Q1297=0,IF(VLOOKUP(B1297,'Oficios_-_pend_criticas'!$C$3:$J$4739,5,0)="","",IF(VLOOKUP(B1297,'Oficios_-_pend_criticas'!$C$3:$J$4739,7,0)="",IF(TODAY()&gt;VLOOKUP(B1297,'Oficios_-_pend_criticas'!$C$3:$J$4739,5,0),"X",""),IF(VLOOKUP(B1297,'Oficios_-_pend_criticas'!$C$3:$J$4739,7,0)&gt;VLOOKUP(B1297,'Oficios_-_pend_criticas'!$C$3:$J$4739,5,0),"X",""))),""),"")</f>
        <v/>
      </c>
      <c r="W1297" s="14" t="str">
        <f ca="1">IFERROR(IF(P1297&lt;&gt;"X",IF(Q1297&gt;0,IF(VLOOKUP(B1297,'Oficios_-_pend_criticas'!$C$4:$J$4739,5,0)="","",IF(VLOOKUP(B1297,'Oficios_-_pend_criticas'!$C$4:$J$4739,7,0)="",IF(TODAY()&gt;VLOOKUP(B1297,'Oficios_-_pend_criticas'!$C$4:$J$4739,5,0),"X",""),IF(VLOOKUP(B1297,'Oficios_-_pend_criticas'!$C$4:$J$4739,7,0)&gt;VLOOKUP(B1297,'Oficios_-_pend_criticas'!$C$4:$J$4739,5,0),"X",""))),""),""),"")</f>
        <v/>
      </c>
    </row>
    <row r="1298" spans="1:23" ht="38.25" hidden="1" customHeight="1" x14ac:dyDescent="0.25">
      <c r="A1298" s="9" t="str">
        <f t="shared" si="60"/>
        <v/>
      </c>
      <c r="B1298" s="24" t="s">
        <v>3048</v>
      </c>
      <c r="C1298" s="22" t="e">
        <f>IF(B1298="","",VLOOKUP(B1298,#REF!,6,0))</f>
        <v>#REF!</v>
      </c>
      <c r="D1298" s="20" t="s">
        <v>2835</v>
      </c>
      <c r="E1298" s="22" t="s">
        <v>3049</v>
      </c>
      <c r="F1298" s="20" t="s">
        <v>51</v>
      </c>
      <c r="G1298" s="21">
        <v>43622</v>
      </c>
      <c r="H1298" s="14" t="str">
        <f>IFERROR(IF(VLOOKUP(B1298,'Oficios_-_pend_criticas'!$C$4:$D$4739,2,0)="","","X"),"")</f>
        <v/>
      </c>
      <c r="I1298" s="12"/>
      <c r="J1298" s="13"/>
      <c r="K1298" s="10"/>
      <c r="L1298" s="12" t="str">
        <f>IFERROR(VLOOKUP(B1298,Retorno_da_RFB!$D$3:$I$6388,5,0),"")</f>
        <v>096</v>
      </c>
      <c r="M1298" s="13">
        <f>IFERROR(VLOOKUP(B1298,Retorno_da_RFB!$D$3:$I$6388,6,0),"")</f>
        <v>43647</v>
      </c>
      <c r="N1298" s="10" t="str">
        <f>IFERROR(VLOOKUP(B1298,Retorno_da_RFB!$D$3:$I$6388,3,0),"")</f>
        <v>8460.24.00</v>
      </c>
      <c r="O1298" s="10" t="str">
        <f>IFERROR(VLOOKUP(B1298,Retorno_da_RFB!$D$3:$I$6388,4,0),"")</f>
        <v>Máquinas para retificar pista interna de anel externo de rolamentos flangeados de rodas de veículos automotores com largura compreendida entre 40 e 80mm e diâmetro externo compreendido entre 100 e 150mm, precisão de posicionamento igual ou inferior a 0,10μm, rotação máxima do rebolo de 30.000rpm, dotadas de robô para carga, descarga e manipulação interna de peças com 6 graus de liberdade e capacidade de carga de 10kg; sistema de refrigeração; unidade de dressagem automática; sistema de controle "in process"; com CNC e painel de comando tipo IHM (Interface Homem-Máquina).</v>
      </c>
      <c r="P1298" s="12" t="str">
        <f>IFERROR(IF(N1298="","",IF(VLOOKUP(LEFT(N1298,10),'Universo_BK-BIT'!$A$5:$E$10005,2,0)="","X",VLOOKUP(LEFT(N1298,10),'Universo_BK-BIT'!$A$5:$E$10005,2,0))),"X")</f>
        <v>BK</v>
      </c>
      <c r="Q1298" s="12">
        <f>IFERROR(IF(P1298="X","",VLOOKUP(LEFT(N1298,10),'Universo_BK-BIT'!$A$5:$E$10005,3,0)),"")</f>
        <v>14</v>
      </c>
      <c r="R1298" s="14" t="str">
        <f t="shared" si="61"/>
        <v/>
      </c>
      <c r="S1298" s="14" t="str">
        <f t="shared" si="62"/>
        <v/>
      </c>
      <c r="T1298" s="14"/>
      <c r="U1298" s="14" t="str">
        <f ca="1">IFERROR(IF(P1298="X",IF(VLOOKUP(B1298,'Oficios_-_pend_criticas'!$C$3:$J$4739,5,0)="","",IF(VLOOKUP(B1298,'Oficios_-_pend_criticas'!$C$3:$J$4739,7,0)="",IF(TODAY()&gt;VLOOKUP(B1298,'Oficios_-_pend_criticas'!$C$3:$J$4739,5,0),"X",""),IF(VLOOKUP(B1298,'Oficios_-_pend_criticas'!$C$3:$J$4739,7,0)&gt;VLOOKUP(B1298,'Oficios_-_pend_criticas'!$C$3:$J$4739,5,0),"X",""))),""),"")</f>
        <v/>
      </c>
      <c r="V1298" s="14" t="str">
        <f ca="1">IFERROR(IF(Q1298=0,IF(VLOOKUP(B1298,'Oficios_-_pend_criticas'!$C$3:$J$4739,5,0)="","",IF(VLOOKUP(B1298,'Oficios_-_pend_criticas'!$C$3:$J$4739,7,0)="",IF(TODAY()&gt;VLOOKUP(B1298,'Oficios_-_pend_criticas'!$C$3:$J$4739,5,0),"X",""),IF(VLOOKUP(B1298,'Oficios_-_pend_criticas'!$C$3:$J$4739,7,0)&gt;VLOOKUP(B1298,'Oficios_-_pend_criticas'!$C$3:$J$4739,5,0),"X",""))),""),"")</f>
        <v/>
      </c>
      <c r="W1298" s="14" t="str">
        <f ca="1">IFERROR(IF(P1298&lt;&gt;"X",IF(Q1298&gt;0,IF(VLOOKUP(B1298,'Oficios_-_pend_criticas'!$C$4:$J$4739,5,0)="","",IF(VLOOKUP(B1298,'Oficios_-_pend_criticas'!$C$4:$J$4739,7,0)="",IF(TODAY()&gt;VLOOKUP(B1298,'Oficios_-_pend_criticas'!$C$4:$J$4739,5,0),"X",""),IF(VLOOKUP(B1298,'Oficios_-_pend_criticas'!$C$4:$J$4739,7,0)&gt;VLOOKUP(B1298,'Oficios_-_pend_criticas'!$C$4:$J$4739,5,0),"X",""))),""),""),"")</f>
        <v/>
      </c>
    </row>
    <row r="1299" spans="1:23" ht="38.25" hidden="1" customHeight="1" x14ac:dyDescent="0.25">
      <c r="A1299" s="9" t="str">
        <f t="shared" si="60"/>
        <v/>
      </c>
      <c r="B1299" s="24" t="s">
        <v>3051</v>
      </c>
      <c r="C1299" s="22" t="e">
        <f>IF(B1299="","",VLOOKUP(B1299,#REF!,6,0))</f>
        <v>#REF!</v>
      </c>
      <c r="D1299" s="20" t="s">
        <v>240</v>
      </c>
      <c r="E1299" s="22" t="s">
        <v>3052</v>
      </c>
      <c r="F1299" s="20" t="s">
        <v>51</v>
      </c>
      <c r="G1299" s="21">
        <v>43622</v>
      </c>
      <c r="H1299" s="14" t="str">
        <f>IFERROR(IF(VLOOKUP(B1299,'Oficios_-_pend_criticas'!$C$4:$D$4739,2,0)="","","X"),"")</f>
        <v/>
      </c>
      <c r="I1299" s="12"/>
      <c r="J1299" s="13"/>
      <c r="K1299" s="10"/>
      <c r="L1299" s="12" t="str">
        <f>IFERROR(VLOOKUP(B1299,Retorno_da_RFB!$D$3:$I$6388,5,0),"")</f>
        <v>096</v>
      </c>
      <c r="M1299" s="13">
        <f>IFERROR(VLOOKUP(B1299,Retorno_da_RFB!$D$3:$I$6388,6,0),"")</f>
        <v>43647</v>
      </c>
      <c r="N1299" s="10" t="str">
        <f>IFERROR(VLOOKUP(B1299,Retorno_da_RFB!$D$3:$I$6388,3,0),"")</f>
        <v>8460.12.00</v>
      </c>
      <c r="O1299" s="10" t="str">
        <f>IFERROR(VLOOKUP(B1299,Retorno_da_RFB!$D$3:$I$6388,4,0),"")</f>
        <v>Máquinas automáticas para retificar a face menor de anéis internos menores de rolamentos flangeados de rodas de veículos automotores, com tempo de ciclo igual ou inferior a 18 segundos, para anéis com diâmetro externo compreendido entre 40 e 80mm e altura compreendida entre 15 e 40mm, precisão de posicionamento igual ou inferior a 0,10μm, dotada de unidade de dressagem automática, sistema de controle "in process", sistema de desmagnetização dos anéis e painel de comando com Interface Homem-Máquina (IHM).</v>
      </c>
      <c r="P1299" s="12" t="str">
        <f>IFERROR(IF(N1299="","",IF(VLOOKUP(LEFT(N1299,10),'Universo_BK-BIT'!$A$5:$E$10005,2,0)="","X",VLOOKUP(LEFT(N1299,10),'Universo_BK-BIT'!$A$5:$E$10005,2,0))),"X")</f>
        <v>BK</v>
      </c>
      <c r="Q1299" s="12">
        <f>IFERROR(IF(P1299="X","",VLOOKUP(LEFT(N1299,10),'Universo_BK-BIT'!$A$5:$E$10005,3,0)),"")</f>
        <v>14</v>
      </c>
      <c r="R1299" s="14" t="str">
        <f t="shared" si="61"/>
        <v/>
      </c>
      <c r="S1299" s="14" t="str">
        <f t="shared" si="62"/>
        <v/>
      </c>
      <c r="T1299" s="14"/>
      <c r="U1299" s="14" t="str">
        <f ca="1">IFERROR(IF(P1299="X",IF(VLOOKUP(B1299,'Oficios_-_pend_criticas'!$C$3:$J$4739,5,0)="","",IF(VLOOKUP(B1299,'Oficios_-_pend_criticas'!$C$3:$J$4739,7,0)="",IF(TODAY()&gt;VLOOKUP(B1299,'Oficios_-_pend_criticas'!$C$3:$J$4739,5,0),"X",""),IF(VLOOKUP(B1299,'Oficios_-_pend_criticas'!$C$3:$J$4739,7,0)&gt;VLOOKUP(B1299,'Oficios_-_pend_criticas'!$C$3:$J$4739,5,0),"X",""))),""),"")</f>
        <v/>
      </c>
      <c r="V1299" s="14" t="str">
        <f ca="1">IFERROR(IF(Q1299=0,IF(VLOOKUP(B1299,'Oficios_-_pend_criticas'!$C$3:$J$4739,5,0)="","",IF(VLOOKUP(B1299,'Oficios_-_pend_criticas'!$C$3:$J$4739,7,0)="",IF(TODAY()&gt;VLOOKUP(B1299,'Oficios_-_pend_criticas'!$C$3:$J$4739,5,0),"X",""),IF(VLOOKUP(B1299,'Oficios_-_pend_criticas'!$C$3:$J$4739,7,0)&gt;VLOOKUP(B1299,'Oficios_-_pend_criticas'!$C$3:$J$4739,5,0),"X",""))),""),"")</f>
        <v/>
      </c>
      <c r="W1299" s="14" t="str">
        <f ca="1">IFERROR(IF(P1299&lt;&gt;"X",IF(Q1299&gt;0,IF(VLOOKUP(B1299,'Oficios_-_pend_criticas'!$C$4:$J$4739,5,0)="","",IF(VLOOKUP(B1299,'Oficios_-_pend_criticas'!$C$4:$J$4739,7,0)="",IF(TODAY()&gt;VLOOKUP(B1299,'Oficios_-_pend_criticas'!$C$4:$J$4739,5,0),"X",""),IF(VLOOKUP(B1299,'Oficios_-_pend_criticas'!$C$4:$J$4739,7,0)&gt;VLOOKUP(B1299,'Oficios_-_pend_criticas'!$C$4:$J$4739,5,0),"X",""))),""),""),"")</f>
        <v/>
      </c>
    </row>
    <row r="1300" spans="1:23" ht="38.25" hidden="1" customHeight="1" x14ac:dyDescent="0.25">
      <c r="A1300" s="9" t="str">
        <f t="shared" si="60"/>
        <v/>
      </c>
      <c r="B1300" s="24" t="s">
        <v>3053</v>
      </c>
      <c r="C1300" s="22" t="e">
        <f>IF(B1300="","",VLOOKUP(B1300,#REF!,6,0))</f>
        <v>#REF!</v>
      </c>
      <c r="D1300" s="20" t="s">
        <v>197</v>
      </c>
      <c r="E1300" s="22" t="s">
        <v>3054</v>
      </c>
      <c r="F1300" s="20" t="s">
        <v>51</v>
      </c>
      <c r="G1300" s="21">
        <v>43622</v>
      </c>
      <c r="H1300" s="14" t="str">
        <f>IFERROR(IF(VLOOKUP(B1300,'Oficios_-_pend_criticas'!$C$4:$D$4739,2,0)="","","X"),"")</f>
        <v/>
      </c>
      <c r="I1300" s="12"/>
      <c r="J1300" s="13"/>
      <c r="K1300" s="10"/>
      <c r="L1300" s="12" t="str">
        <f>IFERROR(VLOOKUP(B1300,Retorno_da_RFB!$D$3:$I$6388,5,0),"")</f>
        <v>096</v>
      </c>
      <c r="M1300" s="13">
        <f>IFERROR(VLOOKUP(B1300,Retorno_da_RFB!$D$3:$I$6388,6,0),"")</f>
        <v>43647</v>
      </c>
      <c r="N1300" s="10" t="str">
        <f>IFERROR(VLOOKUP(B1300,Retorno_da_RFB!$D$3:$I$6388,3,0),"")</f>
        <v>9031.80.99</v>
      </c>
      <c r="O1300" s="10" t="str">
        <f>IFERROR(VLOOKUP(B1300,Retorno_da_RFB!$D$3:$I$6388,4,0),"")</f>
        <v>Máquinas automáticas multi-estações para controle de anéis externos flangeados de rolamentos flangeados de rodas de veículos automotivos, apta ao controle de trinca e queima de retífica, controle de dureza, controle e orientação do anel, controle do furo e espessura do flange, checagem das roscas, com tempo de ciclo igual ou inferior a 18 segundos, para anéis externos flangeados com diâmetro compreendido entre 80 e 180mm e altura compreendida entre 40 e 100mm, sistema de descarte de rejeitos com 3 estações e painel de controle com Interface Homem-Máquina (IHM).</v>
      </c>
      <c r="P1300" s="12" t="str">
        <f>IFERROR(IF(N1300="","",IF(VLOOKUP(LEFT(N1300,10),'Universo_BK-BIT'!$A$5:$E$10005,2,0)="","X",VLOOKUP(LEFT(N1300,10),'Universo_BK-BIT'!$A$5:$E$10005,2,0))),"X")</f>
        <v>BK</v>
      </c>
      <c r="Q1300" s="12">
        <f>IFERROR(IF(P1300="X","",VLOOKUP(LEFT(N1300,10),'Universo_BK-BIT'!$A$5:$E$10005,3,0)),"")</f>
        <v>14</v>
      </c>
      <c r="R1300" s="14" t="str">
        <f t="shared" si="61"/>
        <v/>
      </c>
      <c r="S1300" s="14" t="str">
        <f t="shared" si="62"/>
        <v/>
      </c>
      <c r="T1300" s="14"/>
      <c r="U1300" s="14" t="str">
        <f ca="1">IFERROR(IF(P1300="X",IF(VLOOKUP(B1300,'Oficios_-_pend_criticas'!$C$3:$J$4739,5,0)="","",IF(VLOOKUP(B1300,'Oficios_-_pend_criticas'!$C$3:$J$4739,7,0)="",IF(TODAY()&gt;VLOOKUP(B1300,'Oficios_-_pend_criticas'!$C$3:$J$4739,5,0),"X",""),IF(VLOOKUP(B1300,'Oficios_-_pend_criticas'!$C$3:$J$4739,7,0)&gt;VLOOKUP(B1300,'Oficios_-_pend_criticas'!$C$3:$J$4739,5,0),"X",""))),""),"")</f>
        <v/>
      </c>
      <c r="V1300" s="14" t="str">
        <f ca="1">IFERROR(IF(Q1300=0,IF(VLOOKUP(B1300,'Oficios_-_pend_criticas'!$C$3:$J$4739,5,0)="","",IF(VLOOKUP(B1300,'Oficios_-_pend_criticas'!$C$3:$J$4739,7,0)="",IF(TODAY()&gt;VLOOKUP(B1300,'Oficios_-_pend_criticas'!$C$3:$J$4739,5,0),"X",""),IF(VLOOKUP(B1300,'Oficios_-_pend_criticas'!$C$3:$J$4739,7,0)&gt;VLOOKUP(B1300,'Oficios_-_pend_criticas'!$C$3:$J$4739,5,0),"X",""))),""),"")</f>
        <v/>
      </c>
      <c r="W1300" s="14" t="str">
        <f ca="1">IFERROR(IF(P1300&lt;&gt;"X",IF(Q1300&gt;0,IF(VLOOKUP(B1300,'Oficios_-_pend_criticas'!$C$4:$J$4739,5,0)="","",IF(VLOOKUP(B1300,'Oficios_-_pend_criticas'!$C$4:$J$4739,7,0)="",IF(TODAY()&gt;VLOOKUP(B1300,'Oficios_-_pend_criticas'!$C$4:$J$4739,5,0),"X",""),IF(VLOOKUP(B1300,'Oficios_-_pend_criticas'!$C$4:$J$4739,7,0)&gt;VLOOKUP(B1300,'Oficios_-_pend_criticas'!$C$4:$J$4739,5,0),"X",""))),""),""),"")</f>
        <v/>
      </c>
    </row>
    <row r="1301" spans="1:23" ht="38.25" hidden="1" customHeight="1" x14ac:dyDescent="0.25">
      <c r="A1301" s="9" t="str">
        <f t="shared" si="60"/>
        <v/>
      </c>
      <c r="B1301" s="24" t="s">
        <v>3055</v>
      </c>
      <c r="C1301" s="22" t="e">
        <f>IF(B1301="","",VLOOKUP(B1301,#REF!,6,0))</f>
        <v>#REF!</v>
      </c>
      <c r="D1301" s="20" t="s">
        <v>3056</v>
      </c>
      <c r="E1301" s="22" t="s">
        <v>3057</v>
      </c>
      <c r="F1301" s="20" t="s">
        <v>51</v>
      </c>
      <c r="G1301" s="21">
        <v>43622</v>
      </c>
      <c r="H1301" s="14" t="str">
        <f>IFERROR(IF(VLOOKUP(B1301,'Oficios_-_pend_criticas'!$C$4:$D$4739,2,0)="","","X"),"")</f>
        <v/>
      </c>
      <c r="I1301" s="12"/>
      <c r="J1301" s="13"/>
      <c r="K1301" s="10"/>
      <c r="L1301" s="12" t="str">
        <f>IFERROR(VLOOKUP(B1301,Retorno_da_RFB!$D$3:$I$6388,5,0),"")</f>
        <v>096</v>
      </c>
      <c r="M1301" s="13">
        <f>IFERROR(VLOOKUP(B1301,Retorno_da_RFB!$D$3:$I$6388,6,0),"")</f>
        <v>43647</v>
      </c>
      <c r="N1301" s="10" t="str">
        <f>IFERROR(VLOOKUP(B1301,Retorno_da_RFB!$D$3:$I$6388,3,0),"")</f>
        <v>8415.82.90</v>
      </c>
      <c r="O1301" s="10" t="str">
        <f>IFERROR(VLOOKUP(B1301,Retorno_da_RFB!$D$3:$I$6388,4,0),"")</f>
        <v>Intercambiadores de calor (Fan-Coil) com controle microprocessado, com sistema de expansão indireta, estrutura bipartida compostas de: unidade permutadora de calor e unidade de ventilação, fluxo de ar de cima para baixo através da unidade, descarregamento de ar para fora da unidade do ventilador abaixo do piso elevado (ar direcionado para frente, trás e baixo) com suas laterais fechadas "down flow", com capacidade de refrigeração de 272,8kW, vazão de ar igual a 46.000m³/h, consumo elétrico de 6,5kW, índice de eficiência energética de 35,43kW em uma temperatura de 33°C, índice de eficiência de fluxo de ar de 0,17W/(m³/h), pressão estática externa disponível de 20Pa, fluxo de ar de 2,3m/s e temperatura média de saída de 15°C, com ventilador de alta eficiência com variador de frequência para controle de velocidade em função da carga, motores elétricos com eficiência de 89%, com ativação sequencial e interface de comunicação BMS.</v>
      </c>
      <c r="P1301" s="12" t="str">
        <f>IFERROR(IF(N1301="","",IF(VLOOKUP(LEFT(N1301,10),'Universo_BK-BIT'!$A$5:$E$10005,2,0)="","X",VLOOKUP(LEFT(N1301,10),'Universo_BK-BIT'!$A$5:$E$10005,2,0))),"X")</f>
        <v>BK</v>
      </c>
      <c r="Q1301" s="12">
        <f>IFERROR(IF(P1301="X","",VLOOKUP(LEFT(N1301,10),'Universo_BK-BIT'!$A$5:$E$10005,3,0)),"")</f>
        <v>14</v>
      </c>
      <c r="R1301" s="14" t="str">
        <f t="shared" si="61"/>
        <v/>
      </c>
      <c r="S1301" s="14" t="str">
        <f t="shared" si="62"/>
        <v/>
      </c>
      <c r="T1301" s="14"/>
      <c r="U1301" s="14" t="str">
        <f ca="1">IFERROR(IF(P1301="X",IF(VLOOKUP(B1301,'Oficios_-_pend_criticas'!$C$3:$J$4739,5,0)="","",IF(VLOOKUP(B1301,'Oficios_-_pend_criticas'!$C$3:$J$4739,7,0)="",IF(TODAY()&gt;VLOOKUP(B1301,'Oficios_-_pend_criticas'!$C$3:$J$4739,5,0),"X",""),IF(VLOOKUP(B1301,'Oficios_-_pend_criticas'!$C$3:$J$4739,7,0)&gt;VLOOKUP(B1301,'Oficios_-_pend_criticas'!$C$3:$J$4739,5,0),"X",""))),""),"")</f>
        <v/>
      </c>
      <c r="V1301" s="14" t="str">
        <f ca="1">IFERROR(IF(Q1301=0,IF(VLOOKUP(B1301,'Oficios_-_pend_criticas'!$C$3:$J$4739,5,0)="","",IF(VLOOKUP(B1301,'Oficios_-_pend_criticas'!$C$3:$J$4739,7,0)="",IF(TODAY()&gt;VLOOKUP(B1301,'Oficios_-_pend_criticas'!$C$3:$J$4739,5,0),"X",""),IF(VLOOKUP(B1301,'Oficios_-_pend_criticas'!$C$3:$J$4739,7,0)&gt;VLOOKUP(B1301,'Oficios_-_pend_criticas'!$C$3:$J$4739,5,0),"X",""))),""),"")</f>
        <v/>
      </c>
      <c r="W1301" s="14" t="str">
        <f ca="1">IFERROR(IF(P1301&lt;&gt;"X",IF(Q1301&gt;0,IF(VLOOKUP(B1301,'Oficios_-_pend_criticas'!$C$4:$J$4739,5,0)="","",IF(VLOOKUP(B1301,'Oficios_-_pend_criticas'!$C$4:$J$4739,7,0)="",IF(TODAY()&gt;VLOOKUP(B1301,'Oficios_-_pend_criticas'!$C$4:$J$4739,5,0),"X",""),IF(VLOOKUP(B1301,'Oficios_-_pend_criticas'!$C$4:$J$4739,7,0)&gt;VLOOKUP(B1301,'Oficios_-_pend_criticas'!$C$4:$J$4739,5,0),"X",""))),""),""),"")</f>
        <v/>
      </c>
    </row>
    <row r="1302" spans="1:23" ht="38.25" hidden="1" customHeight="1" x14ac:dyDescent="0.25">
      <c r="A1302" s="9" t="str">
        <f t="shared" si="60"/>
        <v/>
      </c>
      <c r="B1302" s="24" t="s">
        <v>3058</v>
      </c>
      <c r="C1302" s="22" t="e">
        <f>IF(B1302="","",VLOOKUP(B1302,#REF!,6,0))</f>
        <v>#REF!</v>
      </c>
      <c r="D1302" s="20" t="s">
        <v>3059</v>
      </c>
      <c r="E1302" s="22" t="s">
        <v>3060</v>
      </c>
      <c r="F1302" s="20" t="s">
        <v>51</v>
      </c>
      <c r="G1302" s="21">
        <v>43622</v>
      </c>
      <c r="H1302" s="14" t="str">
        <f>IFERROR(IF(VLOOKUP(B1302,'Oficios_-_pend_criticas'!$C$4:$D$4739,2,0)="","","X"),"")</f>
        <v/>
      </c>
      <c r="I1302" s="12"/>
      <c r="J1302" s="13"/>
      <c r="K1302" s="10"/>
      <c r="L1302" s="12" t="str">
        <f>IFERROR(VLOOKUP(B1302,Retorno_da_RFB!$D$3:$I$6388,5,0),"")</f>
        <v>096</v>
      </c>
      <c r="M1302" s="13">
        <f>IFERROR(VLOOKUP(B1302,Retorno_da_RFB!$D$3:$I$6388,6,0),"")</f>
        <v>43647</v>
      </c>
      <c r="N1302" s="10" t="str">
        <f>IFERROR(VLOOKUP(B1302,Retorno_da_RFB!$D$3:$I$6388,3,0),"")</f>
        <v>8435.10.00</v>
      </c>
      <c r="O1302" s="10" t="str">
        <f>IFERROR(VLOOKUP(B1302,Retorno_da_RFB!$D$3:$I$6388,4,0),"")</f>
        <v>Máquinas, com uma ou duas jaulas, com movimento oscilatório pendular para separar o grão da uva do cacho com prévia seleção, com preservação da integridade dos grãos da uva, do estado do cacho com eliminação dos grãos semi-maduros e não maduros presos ao cacho, sem batedor, sem árvore de desgranar, com roletes ajustáveis.</v>
      </c>
      <c r="P1302" s="12" t="str">
        <f>IFERROR(IF(N1302="","",IF(VLOOKUP(LEFT(N1302,10),'Universo_BK-BIT'!$A$5:$E$10005,2,0)="","X",VLOOKUP(LEFT(N1302,10),'Universo_BK-BIT'!$A$5:$E$10005,2,0))),"X")</f>
        <v>BK</v>
      </c>
      <c r="Q1302" s="12">
        <f>IFERROR(IF(P1302="X","",VLOOKUP(LEFT(N1302,10),'Universo_BK-BIT'!$A$5:$E$10005,3,0)),"")</f>
        <v>14</v>
      </c>
      <c r="R1302" s="14" t="str">
        <f t="shared" si="61"/>
        <v/>
      </c>
      <c r="S1302" s="14" t="str">
        <f t="shared" si="62"/>
        <v/>
      </c>
      <c r="T1302" s="14"/>
      <c r="U1302" s="14" t="str">
        <f ca="1">IFERROR(IF(P1302="X",IF(VLOOKUP(B1302,'Oficios_-_pend_criticas'!$C$3:$J$4739,5,0)="","",IF(VLOOKUP(B1302,'Oficios_-_pend_criticas'!$C$3:$J$4739,7,0)="",IF(TODAY()&gt;VLOOKUP(B1302,'Oficios_-_pend_criticas'!$C$3:$J$4739,5,0),"X",""),IF(VLOOKUP(B1302,'Oficios_-_pend_criticas'!$C$3:$J$4739,7,0)&gt;VLOOKUP(B1302,'Oficios_-_pend_criticas'!$C$3:$J$4739,5,0),"X",""))),""),"")</f>
        <v/>
      </c>
      <c r="V1302" s="14" t="str">
        <f ca="1">IFERROR(IF(Q1302=0,IF(VLOOKUP(B1302,'Oficios_-_pend_criticas'!$C$3:$J$4739,5,0)="","",IF(VLOOKUP(B1302,'Oficios_-_pend_criticas'!$C$3:$J$4739,7,0)="",IF(TODAY()&gt;VLOOKUP(B1302,'Oficios_-_pend_criticas'!$C$3:$J$4739,5,0),"X",""),IF(VLOOKUP(B1302,'Oficios_-_pend_criticas'!$C$3:$J$4739,7,0)&gt;VLOOKUP(B1302,'Oficios_-_pend_criticas'!$C$3:$J$4739,5,0),"X",""))),""),"")</f>
        <v/>
      </c>
      <c r="W1302" s="14" t="str">
        <f ca="1">IFERROR(IF(P1302&lt;&gt;"X",IF(Q1302&gt;0,IF(VLOOKUP(B1302,'Oficios_-_pend_criticas'!$C$4:$J$4739,5,0)="","",IF(VLOOKUP(B1302,'Oficios_-_pend_criticas'!$C$4:$J$4739,7,0)="",IF(TODAY()&gt;VLOOKUP(B1302,'Oficios_-_pend_criticas'!$C$4:$J$4739,5,0),"X",""),IF(VLOOKUP(B1302,'Oficios_-_pend_criticas'!$C$4:$J$4739,7,0)&gt;VLOOKUP(B1302,'Oficios_-_pend_criticas'!$C$4:$J$4739,5,0),"X",""))),""),""),"")</f>
        <v/>
      </c>
    </row>
    <row r="1303" spans="1:23" ht="38.25" hidden="1" customHeight="1" x14ac:dyDescent="0.25">
      <c r="A1303" s="9" t="str">
        <f t="shared" si="60"/>
        <v/>
      </c>
      <c r="B1303" s="24" t="s">
        <v>3061</v>
      </c>
      <c r="C1303" s="22" t="e">
        <f>IF(B1303="","",VLOOKUP(B1303,#REF!,6,0))</f>
        <v>#REF!</v>
      </c>
      <c r="D1303" s="20" t="s">
        <v>101</v>
      </c>
      <c r="E1303" s="22" t="s">
        <v>3062</v>
      </c>
      <c r="F1303" s="20" t="s">
        <v>51</v>
      </c>
      <c r="G1303" s="21">
        <v>43622</v>
      </c>
      <c r="H1303" s="14" t="str">
        <f>IFERROR(IF(VLOOKUP(B1303,'Oficios_-_pend_criticas'!$C$4:$D$4739,2,0)="","","X"),"")</f>
        <v/>
      </c>
      <c r="I1303" s="12"/>
      <c r="J1303" s="13"/>
      <c r="K1303" s="10"/>
      <c r="L1303" s="12" t="str">
        <f>IFERROR(VLOOKUP(B1303,Retorno_da_RFB!$D$3:$I$6388,5,0),"")</f>
        <v>096</v>
      </c>
      <c r="M1303" s="13">
        <f>IFERROR(VLOOKUP(B1303,Retorno_da_RFB!$D$3:$I$6388,6,0),"")</f>
        <v>43647</v>
      </c>
      <c r="N1303" s="10" t="str">
        <f>IFERROR(VLOOKUP(B1303,Retorno_da_RFB!$D$3:$I$6388,3,0),"")</f>
        <v>9031.80.20</v>
      </c>
      <c r="O1303" s="10" t="str">
        <f>IFERROR(VLOOKUP(B1303,Retorno_da_RFB!$D$3:$I$6388,4,0),"")</f>
        <v>Equipamentos para medição “offline” de bandas, paredes laterais e “inner liners”; com até 3 sensores de ponto laser de deslocamento para gravação precisa do perfil; com velocidade de deslocamento (laser) de até 12mm/s; com espessura do perfil até 68mm; com largura do perfil de 750 a 1.000mm e; com classe de proteção IP 54.</v>
      </c>
      <c r="P1303" s="12" t="str">
        <f>IFERROR(IF(N1303="","",IF(VLOOKUP(LEFT(N1303,10),'Universo_BK-BIT'!$A$5:$E$10005,2,0)="","X",VLOOKUP(LEFT(N1303,10),'Universo_BK-BIT'!$A$5:$E$10005,2,0))),"X")</f>
        <v>BK</v>
      </c>
      <c r="Q1303" s="12">
        <f>IFERROR(IF(P1303="X","",VLOOKUP(LEFT(N1303,10),'Universo_BK-BIT'!$A$5:$E$10005,3,0)),"")</f>
        <v>14</v>
      </c>
      <c r="R1303" s="14" t="str">
        <f t="shared" si="61"/>
        <v/>
      </c>
      <c r="S1303" s="14" t="str">
        <f t="shared" si="62"/>
        <v/>
      </c>
      <c r="T1303" s="14"/>
      <c r="U1303" s="14" t="str">
        <f ca="1">IFERROR(IF(P1303="X",IF(VLOOKUP(B1303,'Oficios_-_pend_criticas'!$C$3:$J$4739,5,0)="","",IF(VLOOKUP(B1303,'Oficios_-_pend_criticas'!$C$3:$J$4739,7,0)="",IF(TODAY()&gt;VLOOKUP(B1303,'Oficios_-_pend_criticas'!$C$3:$J$4739,5,0),"X",""),IF(VLOOKUP(B1303,'Oficios_-_pend_criticas'!$C$3:$J$4739,7,0)&gt;VLOOKUP(B1303,'Oficios_-_pend_criticas'!$C$3:$J$4739,5,0),"X",""))),""),"")</f>
        <v/>
      </c>
      <c r="V1303" s="14" t="str">
        <f ca="1">IFERROR(IF(Q1303=0,IF(VLOOKUP(B1303,'Oficios_-_pend_criticas'!$C$3:$J$4739,5,0)="","",IF(VLOOKUP(B1303,'Oficios_-_pend_criticas'!$C$3:$J$4739,7,0)="",IF(TODAY()&gt;VLOOKUP(B1303,'Oficios_-_pend_criticas'!$C$3:$J$4739,5,0),"X",""),IF(VLOOKUP(B1303,'Oficios_-_pend_criticas'!$C$3:$J$4739,7,0)&gt;VLOOKUP(B1303,'Oficios_-_pend_criticas'!$C$3:$J$4739,5,0),"X",""))),""),"")</f>
        <v/>
      </c>
      <c r="W1303" s="14" t="str">
        <f ca="1">IFERROR(IF(P1303&lt;&gt;"X",IF(Q1303&gt;0,IF(VLOOKUP(B1303,'Oficios_-_pend_criticas'!$C$4:$J$4739,5,0)="","",IF(VLOOKUP(B1303,'Oficios_-_pend_criticas'!$C$4:$J$4739,7,0)="",IF(TODAY()&gt;VLOOKUP(B1303,'Oficios_-_pend_criticas'!$C$4:$J$4739,5,0),"X",""),IF(VLOOKUP(B1303,'Oficios_-_pend_criticas'!$C$4:$J$4739,7,0)&gt;VLOOKUP(B1303,'Oficios_-_pend_criticas'!$C$4:$J$4739,5,0),"X",""))),""),""),"")</f>
        <v/>
      </c>
    </row>
    <row r="1304" spans="1:23" ht="38.25" hidden="1" customHeight="1" x14ac:dyDescent="0.25">
      <c r="A1304" s="9" t="str">
        <f t="shared" si="60"/>
        <v/>
      </c>
      <c r="B1304" s="24" t="s">
        <v>3063</v>
      </c>
      <c r="C1304" s="22" t="e">
        <f>IF(B1304="","",VLOOKUP(B1304,#REF!,6,0))</f>
        <v>#REF!</v>
      </c>
      <c r="D1304" s="20" t="s">
        <v>2206</v>
      </c>
      <c r="E1304" s="22" t="s">
        <v>3064</v>
      </c>
      <c r="F1304" s="20" t="s">
        <v>51</v>
      </c>
      <c r="G1304" s="21">
        <v>43622</v>
      </c>
      <c r="H1304" s="14" t="str">
        <f>IFERROR(IF(VLOOKUP(B1304,'Oficios_-_pend_criticas'!$C$4:$D$4739,2,0)="","","X"),"")</f>
        <v/>
      </c>
      <c r="I1304" s="12"/>
      <c r="J1304" s="13"/>
      <c r="K1304" s="10"/>
      <c r="L1304" s="12" t="str">
        <f>IFERROR(VLOOKUP(B1304,Retorno_da_RFB!$D$3:$I$6388,5,0),"")</f>
        <v>096</v>
      </c>
      <c r="M1304" s="13">
        <f>IFERROR(VLOOKUP(B1304,Retorno_da_RFB!$D$3:$I$6388,6,0),"")</f>
        <v>43647</v>
      </c>
      <c r="N1304" s="10" t="str">
        <f>IFERROR(VLOOKUP(B1304,Retorno_da_RFB!$D$3:$I$6388,3,0),"")</f>
        <v>8429.51.99</v>
      </c>
      <c r="O1304" s="10" t="str">
        <f>IFERROR(VLOOKUP(B1304,Retorno_da_RFB!$D$3:$I$6388,4,0),"")</f>
        <v>Carregadeiras sobre rodas, autopropulsadas com motor diesel, transmissão Power Shift Planetária, potência bruta de 449HP (335kW),peso de operação entre 48 e 53ton e acoplador rápido de manipulação de blocos.</v>
      </c>
      <c r="P1304" s="12" t="str">
        <f>IFERROR(IF(N1304="","",IF(VLOOKUP(LEFT(N1304,10),'Universo_BK-BIT'!$A$5:$E$10005,2,0)="","X",VLOOKUP(LEFT(N1304,10),'Universo_BK-BIT'!$A$5:$E$10005,2,0))),"X")</f>
        <v>BK</v>
      </c>
      <c r="Q1304" s="12">
        <f>IFERROR(IF(P1304="X","",VLOOKUP(LEFT(N1304,10),'Universo_BK-BIT'!$A$5:$E$10005,3,0)),"")</f>
        <v>14</v>
      </c>
      <c r="R1304" s="14" t="str">
        <f t="shared" si="61"/>
        <v/>
      </c>
      <c r="S1304" s="14" t="str">
        <f t="shared" si="62"/>
        <v/>
      </c>
      <c r="T1304" s="14"/>
      <c r="U1304" s="14" t="str">
        <f ca="1">IFERROR(IF(P1304="X",IF(VLOOKUP(B1304,'Oficios_-_pend_criticas'!$C$3:$J$4739,5,0)="","",IF(VLOOKUP(B1304,'Oficios_-_pend_criticas'!$C$3:$J$4739,7,0)="",IF(TODAY()&gt;VLOOKUP(B1304,'Oficios_-_pend_criticas'!$C$3:$J$4739,5,0),"X",""),IF(VLOOKUP(B1304,'Oficios_-_pend_criticas'!$C$3:$J$4739,7,0)&gt;VLOOKUP(B1304,'Oficios_-_pend_criticas'!$C$3:$J$4739,5,0),"X",""))),""),"")</f>
        <v/>
      </c>
      <c r="V1304" s="14" t="str">
        <f ca="1">IFERROR(IF(Q1304=0,IF(VLOOKUP(B1304,'Oficios_-_pend_criticas'!$C$3:$J$4739,5,0)="","",IF(VLOOKUP(B1304,'Oficios_-_pend_criticas'!$C$3:$J$4739,7,0)="",IF(TODAY()&gt;VLOOKUP(B1304,'Oficios_-_pend_criticas'!$C$3:$J$4739,5,0),"X",""),IF(VLOOKUP(B1304,'Oficios_-_pend_criticas'!$C$3:$J$4739,7,0)&gt;VLOOKUP(B1304,'Oficios_-_pend_criticas'!$C$3:$J$4739,5,0),"X",""))),""),"")</f>
        <v/>
      </c>
      <c r="W1304" s="14" t="str">
        <f ca="1">IFERROR(IF(P1304&lt;&gt;"X",IF(Q1304&gt;0,IF(VLOOKUP(B1304,'Oficios_-_pend_criticas'!$C$4:$J$4739,5,0)="","",IF(VLOOKUP(B1304,'Oficios_-_pend_criticas'!$C$4:$J$4739,7,0)="",IF(TODAY()&gt;VLOOKUP(B1304,'Oficios_-_pend_criticas'!$C$4:$J$4739,5,0),"X",""),IF(VLOOKUP(B1304,'Oficios_-_pend_criticas'!$C$4:$J$4739,7,0)&gt;VLOOKUP(B1304,'Oficios_-_pend_criticas'!$C$4:$J$4739,5,0),"X",""))),""),""),"")</f>
        <v/>
      </c>
    </row>
    <row r="1305" spans="1:23" ht="38.25" hidden="1" customHeight="1" x14ac:dyDescent="0.25">
      <c r="A1305" s="9" t="str">
        <f t="shared" si="60"/>
        <v/>
      </c>
      <c r="B1305" s="24" t="s">
        <v>3065</v>
      </c>
      <c r="C1305" s="22" t="e">
        <f>IF(B1305="","",VLOOKUP(B1305,#REF!,6,0))</f>
        <v>#REF!</v>
      </c>
      <c r="D1305" s="20" t="e">
        <f>IF(B1305="","",VLOOKUP(B1305,#REF!,22,0))</f>
        <v>#REF!</v>
      </c>
      <c r="E1305" s="22" t="e">
        <f>IF(B1305="","",VLOOKUP(B1305,Consultas_públicas!$A$376:$G$3879,7,0))</f>
        <v>#N/A</v>
      </c>
      <c r="F1305" s="20" t="s">
        <v>3066</v>
      </c>
      <c r="G1305" s="21">
        <v>43585</v>
      </c>
      <c r="H1305" s="14" t="str">
        <f>IFERROR(IF(VLOOKUP(B1305,'Oficios_-_pend_criticas'!$C$4:$D$4739,2,0)="","","X"),"")</f>
        <v/>
      </c>
      <c r="I1305" s="12"/>
      <c r="J1305" s="13"/>
      <c r="K1305" s="10"/>
      <c r="L1305" s="12" t="str">
        <f>IFERROR(VLOOKUP(B1305,Retorno_da_RFB!$D$3:$I$6388,5,0),"")</f>
        <v>067</v>
      </c>
      <c r="M1305" s="13">
        <f>IFERROR(VLOOKUP(B1305,Retorno_da_RFB!$D$3:$I$6388,6,0),"")</f>
        <v>43594</v>
      </c>
      <c r="N1305" s="10" t="str">
        <f>IFERROR(VLOOKUP(B1305,Retorno_da_RFB!$D$3:$I$6388,3,0),"")</f>
        <v>8501.52.90</v>
      </c>
      <c r="O1305" s="10" t="str">
        <f>IFERROR(VLOOKUP(B1305,Retorno_da_RFB!$D$3:$I$6388,4,0),"")</f>
        <v>Equipamentos para transformação de energia elétrica em energia mecânica para o bombeamento de água, compostos por: motor síncrono submerso de 6 polegadas, em aço inox 304SS, com rotor de imã permanente, trifásico, potência máxima de 34,5kW, 4 polos, com proteção IP68, rotação máxima de 3.600rpm, corrente alternada nominal máxima de 65A, empuxo axial de 27,5kN, para operar em tensão de 380V, frequência de 120Hz, com capacidade de 20 partidas por hora, enrolamento com isolamento do tipo PE2/PA, com solução lubrificante FES 93, cabo medindo 4m, para trabalho em temperatura máxima do líquido bombeado de 30ºC; inversor de frequência preparado para utilização em motores submersos na modulação da frequência de alimentação do motor, com software próprio e proteção IP21; e filtro de saída utilizado na correção das ondas senoidais de saída, com proteção IP00.</v>
      </c>
      <c r="P1305" s="12" t="str">
        <f>IFERROR(IF(N1305="","",IF(VLOOKUP(LEFT(N1305,10),'Universo_BK-BIT'!$A$5:$E$10005,2,0)="","X",VLOOKUP(LEFT(N1305,10),'Universo_BK-BIT'!$A$5:$E$10005,2,0))),"X")</f>
        <v>BK</v>
      </c>
      <c r="Q1305" s="12">
        <f>IFERROR(IF(P1305="X","",VLOOKUP(LEFT(N1305,10),'Universo_BK-BIT'!$A$5:$E$10005,3,0)),"")</f>
        <v>14</v>
      </c>
      <c r="R1305" s="14" t="e">
        <f t="shared" si="61"/>
        <v>#REF!</v>
      </c>
      <c r="S1305" s="14" t="e">
        <f t="shared" si="62"/>
        <v>#N/A</v>
      </c>
      <c r="T1305" s="14"/>
      <c r="U1305" s="14" t="str">
        <f ca="1">IFERROR(IF(P1305="X",IF(VLOOKUP(B1305,'Oficios_-_pend_criticas'!$C$3:$J$4739,5,0)="","",IF(VLOOKUP(B1305,'Oficios_-_pend_criticas'!$C$3:$J$4739,7,0)="",IF(TODAY()&gt;VLOOKUP(B1305,'Oficios_-_pend_criticas'!$C$3:$J$4739,5,0),"X",""),IF(VLOOKUP(B1305,'Oficios_-_pend_criticas'!$C$3:$J$4739,7,0)&gt;VLOOKUP(B1305,'Oficios_-_pend_criticas'!$C$3:$J$4739,5,0),"X",""))),""),"")</f>
        <v/>
      </c>
      <c r="V1305" s="14" t="str">
        <f ca="1">IFERROR(IF(Q1305=0,IF(VLOOKUP(B1305,'Oficios_-_pend_criticas'!$C$3:$J$4739,5,0)="","",IF(VLOOKUP(B1305,'Oficios_-_pend_criticas'!$C$3:$J$4739,7,0)="",IF(TODAY()&gt;VLOOKUP(B1305,'Oficios_-_pend_criticas'!$C$3:$J$4739,5,0),"X",""),IF(VLOOKUP(B1305,'Oficios_-_pend_criticas'!$C$3:$J$4739,7,0)&gt;VLOOKUP(B1305,'Oficios_-_pend_criticas'!$C$3:$J$4739,5,0),"X",""))),""),"")</f>
        <v/>
      </c>
      <c r="W1305" s="14" t="str">
        <f ca="1">IFERROR(IF(P1305&lt;&gt;"X",IF(Q1305&gt;0,IF(VLOOKUP(B1305,'Oficios_-_pend_criticas'!$C$4:$J$4739,5,0)="","",IF(VLOOKUP(B1305,'Oficios_-_pend_criticas'!$C$4:$J$4739,7,0)="",IF(TODAY()&gt;VLOOKUP(B1305,'Oficios_-_pend_criticas'!$C$4:$J$4739,5,0),"X",""),IF(VLOOKUP(B1305,'Oficios_-_pend_criticas'!$C$4:$J$4739,7,0)&gt;VLOOKUP(B1305,'Oficios_-_pend_criticas'!$C$4:$J$4739,5,0),"X",""))),""),""),"")</f>
        <v/>
      </c>
    </row>
    <row r="1306" spans="1:23" ht="38.25" hidden="1" customHeight="1" x14ac:dyDescent="0.25">
      <c r="A1306" s="9" t="str">
        <f t="shared" si="60"/>
        <v/>
      </c>
      <c r="B1306" s="24" t="s">
        <v>3069</v>
      </c>
      <c r="C1306" s="22" t="e">
        <f>IF(B1306="","",VLOOKUP(B1306,#REF!,6,0))</f>
        <v>#REF!</v>
      </c>
      <c r="D1306" s="20" t="e">
        <f>IF(B1306="","",VLOOKUP(B1306,#REF!,22,0))</f>
        <v>#REF!</v>
      </c>
      <c r="E1306" s="22" t="e">
        <f>IF(B1306="","",VLOOKUP(B1306,Consultas_públicas!$A$376:$G$3879,7,0))</f>
        <v>#N/A</v>
      </c>
      <c r="F1306" s="20" t="s">
        <v>3066</v>
      </c>
      <c r="G1306" s="21">
        <v>43585</v>
      </c>
      <c r="H1306" s="14" t="str">
        <f>IFERROR(IF(VLOOKUP(B1306,'Oficios_-_pend_criticas'!$C$4:$D$4739,2,0)="","","X"),"")</f>
        <v/>
      </c>
      <c r="I1306" s="12"/>
      <c r="J1306" s="13"/>
      <c r="K1306" s="10"/>
      <c r="L1306" s="12" t="str">
        <f>IFERROR(VLOOKUP(B1306,Retorno_da_RFB!$D$3:$I$6388,5,0),"")</f>
        <v>067</v>
      </c>
      <c r="M1306" s="13">
        <f>IFERROR(VLOOKUP(B1306,Retorno_da_RFB!$D$3:$I$6388,6,0),"")</f>
        <v>43594</v>
      </c>
      <c r="N1306" s="10" t="str">
        <f>IFERROR(VLOOKUP(B1306,Retorno_da_RFB!$D$3:$I$6388,3,0),"")</f>
        <v>8465.99.00</v>
      </c>
      <c r="O1306" s="10" t="str">
        <f>IFERROR(VLOOKUP(B1306,Retorno_da_RFB!$D$3:$I$6388,4,0),"")</f>
        <v>Combinações de máquinas automáticas para usinagem e aplicação de fita de borda nos topos e furação das peças em 3 lados, com operação bilateral para peças estreitas retangulares de MDF, MDP, madeira e similares, com ciclo duplo, com dimensões da peça igual ou inferior a 2.500 x 155 x 30mm, com controle NC, compostas de: 1 máquina de usinagem e aplicação de bordas nos topos, com magazine vertical de carregamento duplo, com transporte das peças por meio de um sistema de” shuttle” com 2 pinças para peças curtas de 160 mm, com controle NC do transporte das peças, com ajuste de largura com controle-NC, com estação de refilo da peça, com estação de colagem de borda nos topos, com estação de refilo da borda com 2 motores em cada lado com posicionamento do eixo x com ajuste NC, com grupo de polimento; 1 máquina furadeira, com portal superior para fixação de cinco unidades de furação vertical e longitudinal, com cinco unidades de furação vertical por baixo, com indicação para posicionamento semiautomático das unidades de furação, com sistema de troca rápida dos cabeçotes de furação, com esteira transportadora para retirada de cavacos.</v>
      </c>
      <c r="P1306" s="12" t="str">
        <f>IFERROR(IF(N1306="","",IF(VLOOKUP(LEFT(N1306,10),'Universo_BK-BIT'!$A$5:$E$10005,2,0)="","X",VLOOKUP(LEFT(N1306,10),'Universo_BK-BIT'!$A$5:$E$10005,2,0))),"X")</f>
        <v>BK</v>
      </c>
      <c r="Q1306" s="12">
        <f>IFERROR(IF(P1306="X","",VLOOKUP(LEFT(N1306,10),'Universo_BK-BIT'!$A$5:$E$10005,3,0)),"")</f>
        <v>14</v>
      </c>
      <c r="R1306" s="14" t="e">
        <f t="shared" si="61"/>
        <v>#REF!</v>
      </c>
      <c r="S1306" s="14" t="e">
        <f t="shared" si="62"/>
        <v>#N/A</v>
      </c>
      <c r="T1306" s="14"/>
      <c r="U1306" s="14" t="str">
        <f ca="1">IFERROR(IF(P1306="X",IF(VLOOKUP(B1306,'Oficios_-_pend_criticas'!$C$3:$J$4739,5,0)="","",IF(VLOOKUP(B1306,'Oficios_-_pend_criticas'!$C$3:$J$4739,7,0)="",IF(TODAY()&gt;VLOOKUP(B1306,'Oficios_-_pend_criticas'!$C$3:$J$4739,5,0),"X",""),IF(VLOOKUP(B1306,'Oficios_-_pend_criticas'!$C$3:$J$4739,7,0)&gt;VLOOKUP(B1306,'Oficios_-_pend_criticas'!$C$3:$J$4739,5,0),"X",""))),""),"")</f>
        <v/>
      </c>
      <c r="V1306" s="14" t="str">
        <f ca="1">IFERROR(IF(Q1306=0,IF(VLOOKUP(B1306,'Oficios_-_pend_criticas'!$C$3:$J$4739,5,0)="","",IF(VLOOKUP(B1306,'Oficios_-_pend_criticas'!$C$3:$J$4739,7,0)="",IF(TODAY()&gt;VLOOKUP(B1306,'Oficios_-_pend_criticas'!$C$3:$J$4739,5,0),"X",""),IF(VLOOKUP(B1306,'Oficios_-_pend_criticas'!$C$3:$J$4739,7,0)&gt;VLOOKUP(B1306,'Oficios_-_pend_criticas'!$C$3:$J$4739,5,0),"X",""))),""),"")</f>
        <v/>
      </c>
      <c r="W1306" s="14" t="str">
        <f ca="1">IFERROR(IF(P1306&lt;&gt;"X",IF(Q1306&gt;0,IF(VLOOKUP(B1306,'Oficios_-_pend_criticas'!$C$4:$J$4739,5,0)="","",IF(VLOOKUP(B1306,'Oficios_-_pend_criticas'!$C$4:$J$4739,7,0)="",IF(TODAY()&gt;VLOOKUP(B1306,'Oficios_-_pend_criticas'!$C$4:$J$4739,5,0),"X",""),IF(VLOOKUP(B1306,'Oficios_-_pend_criticas'!$C$4:$J$4739,7,0)&gt;VLOOKUP(B1306,'Oficios_-_pend_criticas'!$C$4:$J$4739,5,0),"X",""))),""),""),"")</f>
        <v/>
      </c>
    </row>
    <row r="1307" spans="1:23" ht="38.25" hidden="1" customHeight="1" x14ac:dyDescent="0.25">
      <c r="A1307" s="9" t="str">
        <f t="shared" si="60"/>
        <v/>
      </c>
      <c r="B1307" s="24" t="s">
        <v>3071</v>
      </c>
      <c r="C1307" s="22" t="e">
        <f>IF(B1307="","",VLOOKUP(B1307,#REF!,6,0))</f>
        <v>#REF!</v>
      </c>
      <c r="D1307" s="20" t="e">
        <f>IF(B1307="","",VLOOKUP(B1307,#REF!,22,0))</f>
        <v>#REF!</v>
      </c>
      <c r="E1307" s="22" t="e">
        <f>IF(B1307="","",VLOOKUP(B1307,Consultas_públicas!$A$376:$G$3879,7,0))</f>
        <v>#N/A</v>
      </c>
      <c r="F1307" s="20" t="s">
        <v>3066</v>
      </c>
      <c r="G1307" s="21">
        <v>43585</v>
      </c>
      <c r="H1307" s="14" t="str">
        <f>IFERROR(IF(VLOOKUP(B1307,'Oficios_-_pend_criticas'!$C$4:$D$4739,2,0)="","","X"),"")</f>
        <v/>
      </c>
      <c r="I1307" s="12"/>
      <c r="J1307" s="13"/>
      <c r="K1307" s="10"/>
      <c r="L1307" s="12" t="str">
        <f>IFERROR(VLOOKUP(B1307,Retorno_da_RFB!$D$3:$I$6388,5,0),"")</f>
        <v>067</v>
      </c>
      <c r="M1307" s="13">
        <f>IFERROR(VLOOKUP(B1307,Retorno_da_RFB!$D$3:$I$6388,6,0),"")</f>
        <v>43594</v>
      </c>
      <c r="N1307" s="10" t="str">
        <f>IFERROR(VLOOKUP(B1307,Retorno_da_RFB!$D$3:$I$6388,3,0),"")</f>
        <v>9027.80.99</v>
      </c>
      <c r="O1307" s="10" t="str">
        <f>IFERROR(VLOOKUP(B1307,Retorno_da_RFB!$D$3:$I$6388,4,0),"")</f>
        <v>Analisadores automatizados e portáteis, utilizados em diagnóstico in vitro para a determinação quantitativa dos níveis de glicose no sangue em amostras venosas, capilares, arteriais e neonatais, amostras de até 0,6μl; analisadores com memória capazes de armazenar até 2.000 resultados, com tempo de teste de 5 segundos; dotados de bateria de íon-lítio recarregável, com autonomia de até 100 testes com carga completa, área para inserção da tira-teste, leitor do chip código e tela "touchscreen" com leitor de código de barras.</v>
      </c>
      <c r="P1307" s="12" t="str">
        <f>IFERROR(IF(N1307="","",IF(VLOOKUP(LEFT(N1307,10),'Universo_BK-BIT'!$A$5:$E$10005,2,0)="","X",VLOOKUP(LEFT(N1307,10),'Universo_BK-BIT'!$A$5:$E$10005,2,0))),"X")</f>
        <v>BK</v>
      </c>
      <c r="Q1307" s="12">
        <f>IFERROR(IF(P1307="X","",VLOOKUP(LEFT(N1307,10),'Universo_BK-BIT'!$A$5:$E$10005,3,0)),"")</f>
        <v>14</v>
      </c>
      <c r="R1307" s="14" t="e">
        <f t="shared" si="61"/>
        <v>#REF!</v>
      </c>
      <c r="S1307" s="14" t="e">
        <f t="shared" si="62"/>
        <v>#N/A</v>
      </c>
      <c r="T1307" s="14"/>
      <c r="U1307" s="14" t="str">
        <f ca="1">IFERROR(IF(P1307="X",IF(VLOOKUP(B1307,'Oficios_-_pend_criticas'!$C$3:$J$4739,5,0)="","",IF(VLOOKUP(B1307,'Oficios_-_pend_criticas'!$C$3:$J$4739,7,0)="",IF(TODAY()&gt;VLOOKUP(B1307,'Oficios_-_pend_criticas'!$C$3:$J$4739,5,0),"X",""),IF(VLOOKUP(B1307,'Oficios_-_pend_criticas'!$C$3:$J$4739,7,0)&gt;VLOOKUP(B1307,'Oficios_-_pend_criticas'!$C$3:$J$4739,5,0),"X",""))),""),"")</f>
        <v/>
      </c>
      <c r="V1307" s="14" t="str">
        <f ca="1">IFERROR(IF(Q1307=0,IF(VLOOKUP(B1307,'Oficios_-_pend_criticas'!$C$3:$J$4739,5,0)="","",IF(VLOOKUP(B1307,'Oficios_-_pend_criticas'!$C$3:$J$4739,7,0)="",IF(TODAY()&gt;VLOOKUP(B1307,'Oficios_-_pend_criticas'!$C$3:$J$4739,5,0),"X",""),IF(VLOOKUP(B1307,'Oficios_-_pend_criticas'!$C$3:$J$4739,7,0)&gt;VLOOKUP(B1307,'Oficios_-_pend_criticas'!$C$3:$J$4739,5,0),"X",""))),""),"")</f>
        <v/>
      </c>
      <c r="W1307" s="14" t="str">
        <f ca="1">IFERROR(IF(P1307&lt;&gt;"X",IF(Q1307&gt;0,IF(VLOOKUP(B1307,'Oficios_-_pend_criticas'!$C$4:$J$4739,5,0)="","",IF(VLOOKUP(B1307,'Oficios_-_pend_criticas'!$C$4:$J$4739,7,0)="",IF(TODAY()&gt;VLOOKUP(B1307,'Oficios_-_pend_criticas'!$C$4:$J$4739,5,0),"X",""),IF(VLOOKUP(B1307,'Oficios_-_pend_criticas'!$C$4:$J$4739,7,0)&gt;VLOOKUP(B1307,'Oficios_-_pend_criticas'!$C$4:$J$4739,5,0),"X",""))),""),""),"")</f>
        <v/>
      </c>
    </row>
    <row r="1308" spans="1:23" ht="38.25" hidden="1" customHeight="1" x14ac:dyDescent="0.25">
      <c r="A1308" s="9" t="str">
        <f t="shared" si="60"/>
        <v/>
      </c>
      <c r="B1308" s="24" t="s">
        <v>3073</v>
      </c>
      <c r="C1308" s="22" t="e">
        <f>IF(B1308="","",VLOOKUP(B1308,#REF!,6,0))</f>
        <v>#REF!</v>
      </c>
      <c r="D1308" s="20" t="e">
        <f>IF(B1308="","",VLOOKUP(B1308,#REF!,22,0))</f>
        <v>#REF!</v>
      </c>
      <c r="E1308" s="22" t="e">
        <f>IF(B1308="","",VLOOKUP(B1308,Consultas_públicas!$A$376:$G$3879,7,0))</f>
        <v>#N/A</v>
      </c>
      <c r="F1308" s="20" t="s">
        <v>3066</v>
      </c>
      <c r="G1308" s="21">
        <v>43585</v>
      </c>
      <c r="H1308" s="14" t="str">
        <f>IFERROR(IF(VLOOKUP(B1308,'Oficios_-_pend_criticas'!$C$4:$D$4739,2,0)="","","X"),"")</f>
        <v/>
      </c>
      <c r="I1308" s="12"/>
      <c r="J1308" s="13"/>
      <c r="K1308" s="10"/>
      <c r="L1308" s="12" t="str">
        <f>IFERROR(VLOOKUP(B1308,Retorno_da_RFB!$D$3:$I$6388,5,0),"")</f>
        <v>067</v>
      </c>
      <c r="M1308" s="13">
        <f>IFERROR(VLOOKUP(B1308,Retorno_da_RFB!$D$3:$I$6388,6,0),"")</f>
        <v>43594</v>
      </c>
      <c r="N1308" s="10" t="str">
        <f>IFERROR(VLOOKUP(B1308,Retorno_da_RFB!$D$3:$I$6388,3,0),"")</f>
        <v>8441.30.90</v>
      </c>
      <c r="O1308" s="10" t="str">
        <f>IFERROR(VLOOKUP(B1308,Retorno_da_RFB!$D$3:$I$6388,4,0),"")</f>
        <v>Combinações de máquinas para fabricação de caixas de papelão ondulado, com velocidade máxima de até 12.000 chapas por hora, com capacidade para chapas com espessura mínima de 1,0mm e máxima de 10 mm, com dimensão mínima de 457 x 559mm e dimensão máxima normal de 1.676 x 2.870mm com opção de alimentação intermitente passando para dimensão máxima de 2.083 x 2.870mm, compostas de: 1 alimentador de chapas de papelão ondulado com vácuo auxiliar; 4 unidades de impressão flexográfica, com impressão por baixo e transporte a vácuo entre unidades, sendo a última unidade impressora “estendida”; unidade de corte e vinco rotativa com sistema de troca rápida de estampos corte e vinco, com variação automática motorizada da velocidade do rolo porta-uretanos e retífica automática, denominada SHARK, durante a produção; unidade de contagem de caixas, formação e ejeção de pacotes, sem interrupção de alimentação durante a ejecção de pacotes, posicionamento automático e memória de pedidos, com plataforma fixa e correias de transferência com vácuo, com capacidade de saída de até 5 unidades na largura, com esquadrejadores traseiros e laterais, com ajuste de altura da seção de correias vibradoras para compensar a geometria das caixas, com acionamento independente e unidade de controle computadorizado.</v>
      </c>
      <c r="P1308" s="12" t="str">
        <f>IFERROR(IF(N1308="","",IF(VLOOKUP(LEFT(N1308,10),'Universo_BK-BIT'!$A$5:$E$10005,2,0)="","X",VLOOKUP(LEFT(N1308,10),'Universo_BK-BIT'!$A$5:$E$10005,2,0))),"X")</f>
        <v>BK</v>
      </c>
      <c r="Q1308" s="12">
        <f>IFERROR(IF(P1308="X","",VLOOKUP(LEFT(N1308,10),'Universo_BK-BIT'!$A$5:$E$10005,3,0)),"")</f>
        <v>14</v>
      </c>
      <c r="R1308" s="14" t="e">
        <f t="shared" si="61"/>
        <v>#REF!</v>
      </c>
      <c r="S1308" s="14" t="e">
        <f t="shared" si="62"/>
        <v>#N/A</v>
      </c>
      <c r="T1308" s="14"/>
      <c r="U1308" s="14" t="str">
        <f ca="1">IFERROR(IF(P1308="X",IF(VLOOKUP(B1308,'Oficios_-_pend_criticas'!$C$3:$J$4739,5,0)="","",IF(VLOOKUP(B1308,'Oficios_-_pend_criticas'!$C$3:$J$4739,7,0)="",IF(TODAY()&gt;VLOOKUP(B1308,'Oficios_-_pend_criticas'!$C$3:$J$4739,5,0),"X",""),IF(VLOOKUP(B1308,'Oficios_-_pend_criticas'!$C$3:$J$4739,7,0)&gt;VLOOKUP(B1308,'Oficios_-_pend_criticas'!$C$3:$J$4739,5,0),"X",""))),""),"")</f>
        <v/>
      </c>
      <c r="V1308" s="14" t="str">
        <f ca="1">IFERROR(IF(Q1308=0,IF(VLOOKUP(B1308,'Oficios_-_pend_criticas'!$C$3:$J$4739,5,0)="","",IF(VLOOKUP(B1308,'Oficios_-_pend_criticas'!$C$3:$J$4739,7,0)="",IF(TODAY()&gt;VLOOKUP(B1308,'Oficios_-_pend_criticas'!$C$3:$J$4739,5,0),"X",""),IF(VLOOKUP(B1308,'Oficios_-_pend_criticas'!$C$3:$J$4739,7,0)&gt;VLOOKUP(B1308,'Oficios_-_pend_criticas'!$C$3:$J$4739,5,0),"X",""))),""),"")</f>
        <v/>
      </c>
      <c r="W1308" s="14" t="str">
        <f ca="1">IFERROR(IF(P1308&lt;&gt;"X",IF(Q1308&gt;0,IF(VLOOKUP(B1308,'Oficios_-_pend_criticas'!$C$4:$J$4739,5,0)="","",IF(VLOOKUP(B1308,'Oficios_-_pend_criticas'!$C$4:$J$4739,7,0)="",IF(TODAY()&gt;VLOOKUP(B1308,'Oficios_-_pend_criticas'!$C$4:$J$4739,5,0),"X",""),IF(VLOOKUP(B1308,'Oficios_-_pend_criticas'!$C$4:$J$4739,7,0)&gt;VLOOKUP(B1308,'Oficios_-_pend_criticas'!$C$4:$J$4739,5,0),"X",""))),""),""),"")</f>
        <v/>
      </c>
    </row>
    <row r="1309" spans="1:23" ht="38.25" hidden="1" customHeight="1" x14ac:dyDescent="0.25">
      <c r="A1309" s="9" t="str">
        <f t="shared" si="60"/>
        <v/>
      </c>
      <c r="B1309" s="24" t="s">
        <v>3075</v>
      </c>
      <c r="C1309" s="22" t="e">
        <f>IF(B1309="","",VLOOKUP(B1309,#REF!,6,0))</f>
        <v>#REF!</v>
      </c>
      <c r="D1309" s="20" t="e">
        <f>IF(B1309="","",VLOOKUP(B1309,#REF!,22,0))</f>
        <v>#REF!</v>
      </c>
      <c r="E1309" s="22" t="e">
        <f>IF(B1309="","",VLOOKUP(B1309,Consultas_públicas!$A$376:$G$3879,7,0))</f>
        <v>#N/A</v>
      </c>
      <c r="F1309" s="20" t="s">
        <v>3066</v>
      </c>
      <c r="G1309" s="21">
        <v>43585</v>
      </c>
      <c r="H1309" s="14" t="str">
        <f>IFERROR(IF(VLOOKUP(B1309,'Oficios_-_pend_criticas'!$C$4:$D$4739,2,0)="","","X"),"")</f>
        <v/>
      </c>
      <c r="I1309" s="12"/>
      <c r="J1309" s="13"/>
      <c r="K1309" s="10"/>
      <c r="L1309" s="12" t="str">
        <f>IFERROR(VLOOKUP(B1309,Retorno_da_RFB!$D$3:$I$6388,5,0),"")</f>
        <v>067</v>
      </c>
      <c r="M1309" s="13">
        <f>IFERROR(VLOOKUP(B1309,Retorno_da_RFB!$D$3:$I$6388,6,0),"")</f>
        <v>43594</v>
      </c>
      <c r="N1309" s="10" t="str">
        <f>IFERROR(VLOOKUP(B1309,Retorno_da_RFB!$D$3:$I$6388,3,0),"")</f>
        <v>8438.10.00</v>
      </c>
      <c r="O1309" s="10" t="str">
        <f>IFERROR(VLOOKUP(B1309,Retorno_da_RFB!$D$3:$I$6388,4,0),"")</f>
        <v>Combinações de máquinas para formação de massa para biscoitos, com capacidade para processar 7.100kg de massa por hora, compostas por: formador dotado de quatro rolos, com largura útil de trabalho de 1.500mm, rolo de pré-laminação dos retalhos regulável em altura por servo comando, rolos superiores com diâmetro de 400mm , dotados de motorização independente e abertura fixa, rolos inferiores lisos com diâmetro de 250mm, dotados de motorização independente e abertura regulável por servo comando, sensor de controle da pressão da massa na câmara de compressão , um par de laminação com rolos de diâmetro de 250mm; dobrador de corte com largura útil de trabalho na entrada de 1.500mm e largura útil na saída de 1.800mm, dotado de dois carrinhos com motorização independente de velocidade variável; distribuidor de gordura com largura útil de trabalho de 1 .500mm, dois rolos ranhurados de distribuição, dotados de motorização de velocidade variável, com estrutura sobre rodas extraível para limpeza; laminadores calibradores com largura útil de trabalho de 1.800mm, dois rolos com diâmetro de 400mm, servo comando para regulação de abertura dos rolos; dispositivo distribuidor de "topping" em aço inoxidável, com largura útil de trabalho de 1.800mm, dispositivo para distribuição de sal em aço inoxidável com largura útil de trabalho de 1.800mm, regulável com motorização derivada; rotoestampador com dois rolos com largura útil de trabalho de 1.800mm, dotado de transportador de fornação de dobras para o repouso da massa; ponte de entrega oscilante em plástico , com largura útil de trabalho de 1.500mm, conjunto de tensão e centragem pneumáticas, atuadores lineares proporcionais, para detecção de deslocamento da ponte de entrega.</v>
      </c>
      <c r="P1309" s="12" t="str">
        <f>IFERROR(IF(N1309="","",IF(VLOOKUP(LEFT(N1309,10),'Universo_BK-BIT'!$A$5:$E$10005,2,0)="","X",VLOOKUP(LEFT(N1309,10),'Universo_BK-BIT'!$A$5:$E$10005,2,0))),"X")</f>
        <v>BK</v>
      </c>
      <c r="Q1309" s="12">
        <f>IFERROR(IF(P1309="X","",VLOOKUP(LEFT(N1309,10),'Universo_BK-BIT'!$A$5:$E$10005,3,0)),"")</f>
        <v>14</v>
      </c>
      <c r="R1309" s="14" t="e">
        <f t="shared" si="61"/>
        <v>#REF!</v>
      </c>
      <c r="S1309" s="14" t="e">
        <f t="shared" si="62"/>
        <v>#N/A</v>
      </c>
      <c r="T1309" s="14"/>
      <c r="U1309" s="14" t="str">
        <f ca="1">IFERROR(IF(P1309="X",IF(VLOOKUP(B1309,'Oficios_-_pend_criticas'!$C$3:$J$4739,5,0)="","",IF(VLOOKUP(B1309,'Oficios_-_pend_criticas'!$C$3:$J$4739,7,0)="",IF(TODAY()&gt;VLOOKUP(B1309,'Oficios_-_pend_criticas'!$C$3:$J$4739,5,0),"X",""),IF(VLOOKUP(B1309,'Oficios_-_pend_criticas'!$C$3:$J$4739,7,0)&gt;VLOOKUP(B1309,'Oficios_-_pend_criticas'!$C$3:$J$4739,5,0),"X",""))),""),"")</f>
        <v/>
      </c>
      <c r="V1309" s="14" t="str">
        <f ca="1">IFERROR(IF(Q1309=0,IF(VLOOKUP(B1309,'Oficios_-_pend_criticas'!$C$3:$J$4739,5,0)="","",IF(VLOOKUP(B1309,'Oficios_-_pend_criticas'!$C$3:$J$4739,7,0)="",IF(TODAY()&gt;VLOOKUP(B1309,'Oficios_-_pend_criticas'!$C$3:$J$4739,5,0),"X",""),IF(VLOOKUP(B1309,'Oficios_-_pend_criticas'!$C$3:$J$4739,7,0)&gt;VLOOKUP(B1309,'Oficios_-_pend_criticas'!$C$3:$J$4739,5,0),"X",""))),""),"")</f>
        <v/>
      </c>
      <c r="W1309" s="14" t="str">
        <f ca="1">IFERROR(IF(P1309&lt;&gt;"X",IF(Q1309&gt;0,IF(VLOOKUP(B1309,'Oficios_-_pend_criticas'!$C$4:$J$4739,5,0)="","",IF(VLOOKUP(B1309,'Oficios_-_pend_criticas'!$C$4:$J$4739,7,0)="",IF(TODAY()&gt;VLOOKUP(B1309,'Oficios_-_pend_criticas'!$C$4:$J$4739,5,0),"X",""),IF(VLOOKUP(B1309,'Oficios_-_pend_criticas'!$C$4:$J$4739,7,0)&gt;VLOOKUP(B1309,'Oficios_-_pend_criticas'!$C$4:$J$4739,5,0),"X",""))),""),""),"")</f>
        <v/>
      </c>
    </row>
    <row r="1310" spans="1:23" ht="38.25" hidden="1" customHeight="1" x14ac:dyDescent="0.25">
      <c r="A1310" s="9" t="str">
        <f t="shared" si="60"/>
        <v/>
      </c>
      <c r="B1310" s="24" t="s">
        <v>3077</v>
      </c>
      <c r="C1310" s="22" t="e">
        <f>IF(B1310="","",VLOOKUP(B1310,#REF!,6,0))</f>
        <v>#REF!</v>
      </c>
      <c r="D1310" s="20" t="e">
        <f>IF(B1310="","",VLOOKUP(B1310,#REF!,22,0))</f>
        <v>#REF!</v>
      </c>
      <c r="E1310" s="22" t="e">
        <f>IF(B1310="","",VLOOKUP(B1310,Consultas_públicas!$A$376:$G$3879,7,0))</f>
        <v>#N/A</v>
      </c>
      <c r="F1310" s="20" t="s">
        <v>3066</v>
      </c>
      <c r="G1310" s="21">
        <v>43585</v>
      </c>
      <c r="H1310" s="14" t="str">
        <f>IFERROR(IF(VLOOKUP(B1310,'Oficios_-_pend_criticas'!$C$4:$D$4739,2,0)="","","X"),"")</f>
        <v/>
      </c>
      <c r="I1310" s="12"/>
      <c r="J1310" s="13"/>
      <c r="K1310" s="10"/>
      <c r="L1310" s="12" t="str">
        <f>IFERROR(VLOOKUP(B1310,Retorno_da_RFB!$D$3:$I$6388,5,0),"")</f>
        <v>067</v>
      </c>
      <c r="M1310" s="13">
        <f>IFERROR(VLOOKUP(B1310,Retorno_da_RFB!$D$3:$I$6388,6,0),"")</f>
        <v>43594</v>
      </c>
      <c r="N1310" s="10" t="str">
        <f>IFERROR(VLOOKUP(B1310,Retorno_da_RFB!$D$3:$I$6388,3,0),"")</f>
        <v>8419.89.99</v>
      </c>
      <c r="O1310" s="10" t="str">
        <f>IFERROR(VLOOKUP(B1310,Retorno_da_RFB!$D$3:$I$6388,4,0),"")</f>
        <v>Túneis de cozimento contínuo para processamento de salsichas, com capacidade máxima igual ou superior a 6.750 kg/hora, para calibres entre 22 e 24mm, possuindo 18 secções, sendo 13 seções de tratamento a calor com aplicação combinada dos processos de secagem, cozimento e defumação e 5 seções de tratamento a frio para resfriamento, controlado por PLC, incluindo geradores de fumaça natural, sistema de irrigação para resfriamento e dispositivo automático de limpeza.</v>
      </c>
      <c r="P1310" s="12" t="str">
        <f>IFERROR(IF(N1310="","",IF(VLOOKUP(LEFT(N1310,10),'Universo_BK-BIT'!$A$5:$E$10005,2,0)="","X",VLOOKUP(LEFT(N1310,10),'Universo_BK-BIT'!$A$5:$E$10005,2,0))),"X")</f>
        <v>BK</v>
      </c>
      <c r="Q1310" s="12">
        <f>IFERROR(IF(P1310="X","",VLOOKUP(LEFT(N1310,10),'Universo_BK-BIT'!$A$5:$E$10005,3,0)),"")</f>
        <v>14</v>
      </c>
      <c r="R1310" s="14" t="e">
        <f t="shared" si="61"/>
        <v>#REF!</v>
      </c>
      <c r="S1310" s="14" t="e">
        <f t="shared" si="62"/>
        <v>#N/A</v>
      </c>
      <c r="T1310" s="14"/>
      <c r="U1310" s="14" t="str">
        <f ca="1">IFERROR(IF(P1310="X",IF(VLOOKUP(B1310,'Oficios_-_pend_criticas'!$C$3:$J$4739,5,0)="","",IF(VLOOKUP(B1310,'Oficios_-_pend_criticas'!$C$3:$J$4739,7,0)="",IF(TODAY()&gt;VLOOKUP(B1310,'Oficios_-_pend_criticas'!$C$3:$J$4739,5,0),"X",""),IF(VLOOKUP(B1310,'Oficios_-_pend_criticas'!$C$3:$J$4739,7,0)&gt;VLOOKUP(B1310,'Oficios_-_pend_criticas'!$C$3:$J$4739,5,0),"X",""))),""),"")</f>
        <v/>
      </c>
      <c r="V1310" s="14" t="str">
        <f ca="1">IFERROR(IF(Q1310=0,IF(VLOOKUP(B1310,'Oficios_-_pend_criticas'!$C$3:$J$4739,5,0)="","",IF(VLOOKUP(B1310,'Oficios_-_pend_criticas'!$C$3:$J$4739,7,0)="",IF(TODAY()&gt;VLOOKUP(B1310,'Oficios_-_pend_criticas'!$C$3:$J$4739,5,0),"X",""),IF(VLOOKUP(B1310,'Oficios_-_pend_criticas'!$C$3:$J$4739,7,0)&gt;VLOOKUP(B1310,'Oficios_-_pend_criticas'!$C$3:$J$4739,5,0),"X",""))),""),"")</f>
        <v/>
      </c>
      <c r="W1310" s="14" t="str">
        <f ca="1">IFERROR(IF(P1310&lt;&gt;"X",IF(Q1310&gt;0,IF(VLOOKUP(B1310,'Oficios_-_pend_criticas'!$C$4:$J$4739,5,0)="","",IF(VLOOKUP(B1310,'Oficios_-_pend_criticas'!$C$4:$J$4739,7,0)="",IF(TODAY()&gt;VLOOKUP(B1310,'Oficios_-_pend_criticas'!$C$4:$J$4739,5,0),"X",""),IF(VLOOKUP(B1310,'Oficios_-_pend_criticas'!$C$4:$J$4739,7,0)&gt;VLOOKUP(B1310,'Oficios_-_pend_criticas'!$C$4:$J$4739,5,0),"X",""))),""),""),"")</f>
        <v/>
      </c>
    </row>
    <row r="1311" spans="1:23" ht="38.25" hidden="1" customHeight="1" x14ac:dyDescent="0.25">
      <c r="A1311" s="9" t="str">
        <f t="shared" si="60"/>
        <v/>
      </c>
      <c r="B1311" s="24" t="s">
        <v>3079</v>
      </c>
      <c r="C1311" s="22" t="e">
        <f>IF(B1311="","",VLOOKUP(B1311,#REF!,6,0))</f>
        <v>#REF!</v>
      </c>
      <c r="D1311" s="20" t="e">
        <f>IF(B1311="","",VLOOKUP(B1311,#REF!,22,0))</f>
        <v>#REF!</v>
      </c>
      <c r="E1311" s="22" t="e">
        <f>IF(B1311="","",VLOOKUP(B1311,Consultas_públicas!$A$376:$G$3879,7,0))</f>
        <v>#N/A</v>
      </c>
      <c r="F1311" s="20" t="s">
        <v>3066</v>
      </c>
      <c r="G1311" s="21">
        <v>43585</v>
      </c>
      <c r="H1311" s="14" t="str">
        <f>IFERROR(IF(VLOOKUP(B1311,'Oficios_-_pend_criticas'!$C$4:$D$4739,2,0)="","","X"),"")</f>
        <v/>
      </c>
      <c r="I1311" s="12"/>
      <c r="J1311" s="13"/>
      <c r="K1311" s="10"/>
      <c r="L1311" s="12" t="str">
        <f>IFERROR(VLOOKUP(B1311,Retorno_da_RFB!$D$3:$I$6388,5,0),"")</f>
        <v>067</v>
      </c>
      <c r="M1311" s="13">
        <f>IFERROR(VLOOKUP(B1311,Retorno_da_RFB!$D$3:$I$6388,6,0),"")</f>
        <v>43594</v>
      </c>
      <c r="N1311" s="10" t="str">
        <f>IFERROR(VLOOKUP(B1311,Retorno_da_RFB!$D$3:$I$6388,3,0),"")</f>
        <v>9031.80.99</v>
      </c>
      <c r="O1311" s="10" t="str">
        <f>IFERROR(VLOOKUP(B1311,Retorno_da_RFB!$D$3:$I$6388,4,0),"")</f>
        <v>Equipamentos de análise de vibração com agitador eletrodinâmico de força senoidal até 289kN e força randômica até 266,9kN, com capacidade de gerar vibrações com frequências entre 1 e 1.700Hz, dotados de  2 mesas de deslizamento de suporte hidrostático com 8 rolamentos, amplificador, acelerômetro, controlador de vibração com 8 canais e sistema de refrigeração a água, com medição em tempo real para testes de varredura senoidal, busca de ressonância, sinais aleatórios e choque clássico, utilizado para testes de vibrações ambientais nos eixos X, Y e Z.</v>
      </c>
      <c r="P1311" s="12" t="str">
        <f>IFERROR(IF(N1311="","",IF(VLOOKUP(LEFT(N1311,10),'Universo_BK-BIT'!$A$5:$E$10005,2,0)="","X",VLOOKUP(LEFT(N1311,10),'Universo_BK-BIT'!$A$5:$E$10005,2,0))),"X")</f>
        <v>BK</v>
      </c>
      <c r="Q1311" s="12">
        <f>IFERROR(IF(P1311="X","",VLOOKUP(LEFT(N1311,10),'Universo_BK-BIT'!$A$5:$E$10005,3,0)),"")</f>
        <v>14</v>
      </c>
      <c r="R1311" s="14" t="e">
        <f t="shared" si="61"/>
        <v>#REF!</v>
      </c>
      <c r="S1311" s="14" t="e">
        <f t="shared" si="62"/>
        <v>#N/A</v>
      </c>
      <c r="T1311" s="14"/>
      <c r="U1311" s="14" t="str">
        <f ca="1">IFERROR(IF(P1311="X",IF(VLOOKUP(B1311,'Oficios_-_pend_criticas'!$C$3:$J$4739,5,0)="","",IF(VLOOKUP(B1311,'Oficios_-_pend_criticas'!$C$3:$J$4739,7,0)="",IF(TODAY()&gt;VLOOKUP(B1311,'Oficios_-_pend_criticas'!$C$3:$J$4739,5,0),"X",""),IF(VLOOKUP(B1311,'Oficios_-_pend_criticas'!$C$3:$J$4739,7,0)&gt;VLOOKUP(B1311,'Oficios_-_pend_criticas'!$C$3:$J$4739,5,0),"X",""))),""),"")</f>
        <v/>
      </c>
      <c r="V1311" s="14" t="str">
        <f ca="1">IFERROR(IF(Q1311=0,IF(VLOOKUP(B1311,'Oficios_-_pend_criticas'!$C$3:$J$4739,5,0)="","",IF(VLOOKUP(B1311,'Oficios_-_pend_criticas'!$C$3:$J$4739,7,0)="",IF(TODAY()&gt;VLOOKUP(B1311,'Oficios_-_pend_criticas'!$C$3:$J$4739,5,0),"X",""),IF(VLOOKUP(B1311,'Oficios_-_pend_criticas'!$C$3:$J$4739,7,0)&gt;VLOOKUP(B1311,'Oficios_-_pend_criticas'!$C$3:$J$4739,5,0),"X",""))),""),"")</f>
        <v/>
      </c>
      <c r="W1311" s="14" t="str">
        <f ca="1">IFERROR(IF(P1311&lt;&gt;"X",IF(Q1311&gt;0,IF(VLOOKUP(B1311,'Oficios_-_pend_criticas'!$C$4:$J$4739,5,0)="","",IF(VLOOKUP(B1311,'Oficios_-_pend_criticas'!$C$4:$J$4739,7,0)="",IF(TODAY()&gt;VLOOKUP(B1311,'Oficios_-_pend_criticas'!$C$4:$J$4739,5,0),"X",""),IF(VLOOKUP(B1311,'Oficios_-_pend_criticas'!$C$4:$J$4739,7,0)&gt;VLOOKUP(B1311,'Oficios_-_pend_criticas'!$C$4:$J$4739,5,0),"X",""))),""),""),"")</f>
        <v/>
      </c>
    </row>
    <row r="1312" spans="1:23" ht="38.25" hidden="1" customHeight="1" x14ac:dyDescent="0.25">
      <c r="A1312" s="9" t="str">
        <f t="shared" si="60"/>
        <v/>
      </c>
      <c r="B1312" s="24" t="s">
        <v>3081</v>
      </c>
      <c r="C1312" s="22" t="e">
        <f>IF(B1312="","",VLOOKUP(B1312,#REF!,6,0))</f>
        <v>#REF!</v>
      </c>
      <c r="D1312" s="20" t="e">
        <f>IF(B1312="","",VLOOKUP(B1312,#REF!,22,0))</f>
        <v>#REF!</v>
      </c>
      <c r="E1312" s="22" t="e">
        <f>IF(B1312="","",VLOOKUP(B1312,Consultas_públicas!$A$376:$G$3879,7,0))</f>
        <v>#N/A</v>
      </c>
      <c r="F1312" s="20" t="s">
        <v>3066</v>
      </c>
      <c r="G1312" s="21">
        <v>43585</v>
      </c>
      <c r="H1312" s="14" t="str">
        <f>IFERROR(IF(VLOOKUP(B1312,'Oficios_-_pend_criticas'!$C$4:$D$4739,2,0)="","","X"),"")</f>
        <v/>
      </c>
      <c r="I1312" s="12"/>
      <c r="J1312" s="13"/>
      <c r="K1312" s="10"/>
      <c r="L1312" s="12" t="str">
        <f>IFERROR(VLOOKUP(B1312,Retorno_da_RFB!$D$3:$I$6388,5,0),"")</f>
        <v>067</v>
      </c>
      <c r="M1312" s="13">
        <f>IFERROR(VLOOKUP(B1312,Retorno_da_RFB!$D$3:$I$6388,6,0),"")</f>
        <v>43594</v>
      </c>
      <c r="N1312" s="10" t="str">
        <f>IFERROR(VLOOKUP(B1312,Retorno_da_RFB!$D$3:$I$6388,3,0),"")</f>
        <v>9031.80.99</v>
      </c>
      <c r="O1312" s="10" t="str">
        <f>IFERROR(VLOOKUP(B1312,Retorno_da_RFB!$D$3:$I$6388,4,0),"")</f>
        <v>Instrumentos para medição de altura, espessura da parede (em 2 pontos) e profundidade do domo de corpos de latas (aparadas) de alumínio para bebidas, composto de três estações montadas em bancada, com capacidade para medir latas de diâmetros 202-211, com precisão de +/- 0,00004” nas medições da parede da lata e +/- 0,0004” nas medições da altura da lata e da profundidade do domo, operado por computador com tela sensível ao toque (touchscreen) e alimentação manual.</v>
      </c>
      <c r="P1312" s="12" t="str">
        <f>IFERROR(IF(N1312="","",IF(VLOOKUP(LEFT(N1312,10),'Universo_BK-BIT'!$A$5:$E$10005,2,0)="","X",VLOOKUP(LEFT(N1312,10),'Universo_BK-BIT'!$A$5:$E$10005,2,0))),"X")</f>
        <v>BK</v>
      </c>
      <c r="Q1312" s="12">
        <f>IFERROR(IF(P1312="X","",VLOOKUP(LEFT(N1312,10),'Universo_BK-BIT'!$A$5:$E$10005,3,0)),"")</f>
        <v>14</v>
      </c>
      <c r="R1312" s="14" t="e">
        <f t="shared" si="61"/>
        <v>#REF!</v>
      </c>
      <c r="S1312" s="14" t="e">
        <f t="shared" si="62"/>
        <v>#N/A</v>
      </c>
      <c r="T1312" s="14"/>
      <c r="U1312" s="14" t="str">
        <f ca="1">IFERROR(IF(P1312="X",IF(VLOOKUP(B1312,'Oficios_-_pend_criticas'!$C$3:$J$4739,5,0)="","",IF(VLOOKUP(B1312,'Oficios_-_pend_criticas'!$C$3:$J$4739,7,0)="",IF(TODAY()&gt;VLOOKUP(B1312,'Oficios_-_pend_criticas'!$C$3:$J$4739,5,0),"X",""),IF(VLOOKUP(B1312,'Oficios_-_pend_criticas'!$C$3:$J$4739,7,0)&gt;VLOOKUP(B1312,'Oficios_-_pend_criticas'!$C$3:$J$4739,5,0),"X",""))),""),"")</f>
        <v/>
      </c>
      <c r="V1312" s="14" t="str">
        <f ca="1">IFERROR(IF(Q1312=0,IF(VLOOKUP(B1312,'Oficios_-_pend_criticas'!$C$3:$J$4739,5,0)="","",IF(VLOOKUP(B1312,'Oficios_-_pend_criticas'!$C$3:$J$4739,7,0)="",IF(TODAY()&gt;VLOOKUP(B1312,'Oficios_-_pend_criticas'!$C$3:$J$4739,5,0),"X",""),IF(VLOOKUP(B1312,'Oficios_-_pend_criticas'!$C$3:$J$4739,7,0)&gt;VLOOKUP(B1312,'Oficios_-_pend_criticas'!$C$3:$J$4739,5,0),"X",""))),""),"")</f>
        <v/>
      </c>
      <c r="W1312" s="14" t="str">
        <f ca="1">IFERROR(IF(P1312&lt;&gt;"X",IF(Q1312&gt;0,IF(VLOOKUP(B1312,'Oficios_-_pend_criticas'!$C$4:$J$4739,5,0)="","",IF(VLOOKUP(B1312,'Oficios_-_pend_criticas'!$C$4:$J$4739,7,0)="",IF(TODAY()&gt;VLOOKUP(B1312,'Oficios_-_pend_criticas'!$C$4:$J$4739,5,0),"X",""),IF(VLOOKUP(B1312,'Oficios_-_pend_criticas'!$C$4:$J$4739,7,0)&gt;VLOOKUP(B1312,'Oficios_-_pend_criticas'!$C$4:$J$4739,5,0),"X",""))),""),""),"")</f>
        <v/>
      </c>
    </row>
    <row r="1313" spans="1:23" ht="38.25" hidden="1" customHeight="1" x14ac:dyDescent="0.25">
      <c r="A1313" s="9" t="str">
        <f t="shared" si="60"/>
        <v/>
      </c>
      <c r="B1313" s="24" t="s">
        <v>3083</v>
      </c>
      <c r="C1313" s="22" t="e">
        <f>IF(B1313="","",VLOOKUP(B1313,#REF!,6,0))</f>
        <v>#REF!</v>
      </c>
      <c r="D1313" s="20" t="e">
        <f>IF(B1313="","",VLOOKUP(B1313,#REF!,22,0))</f>
        <v>#REF!</v>
      </c>
      <c r="E1313" s="22" t="e">
        <f>IF(B1313="","",VLOOKUP(B1313,Consultas_públicas!$A$376:$G$3879,7,0))</f>
        <v>#N/A</v>
      </c>
      <c r="F1313" s="20" t="s">
        <v>3066</v>
      </c>
      <c r="G1313" s="21">
        <v>43585</v>
      </c>
      <c r="H1313" s="14" t="str">
        <f>IFERROR(IF(VLOOKUP(B1313,'Oficios_-_pend_criticas'!$C$4:$D$4739,2,0)="","","X"),"")</f>
        <v/>
      </c>
      <c r="I1313" s="12"/>
      <c r="J1313" s="13"/>
      <c r="K1313" s="10"/>
      <c r="L1313" s="12" t="str">
        <f>IFERROR(VLOOKUP(B1313,Retorno_da_RFB!$D$3:$I$6388,5,0),"")</f>
        <v>067</v>
      </c>
      <c r="M1313" s="13">
        <f>IFERROR(VLOOKUP(B1313,Retorno_da_RFB!$D$3:$I$6388,6,0),"")</f>
        <v>43594</v>
      </c>
      <c r="N1313" s="10" t="str">
        <f>IFERROR(VLOOKUP(B1313,Retorno_da_RFB!$D$3:$I$6388,3,0),"")</f>
        <v>8422.40.90</v>
      </c>
      <c r="O1313" s="10" t="str">
        <f>IFERROR(VLOOKUP(B1313,Retorno_da_RFB!$D$3:$I$6388,4,0),"")</f>
        <v>Máquinas envolvedoras tipo “flow pack” verticais, automáticas, higienizáveis, com construção em aço inoxidável e grau de proteção igual ou superior a IP65, para formação e fechamento de embalagens flexíveis de produtos alimentícios ou não alimentícios, dotadas de sistema de selagem transversal intermitente ou contínuo, com ou sem dispositivo para aplicação de zíper na transversal ou na longitudinal, dotado ou não de sistema  de extração de ar do interior da bolsa, dotado ou não de troca automática de filme,  acompanhadas de tubos formadores de diferentes tipos e tamanhos, controladas por 1 PC industrial dedicado, comando em tela "touchscreen" igual ou superior a 10 polegadas colorida, posicionado em 1 braço móvel estendido, mordentes transversais de até 400mm de largura, sistema de selagem longitudinal apto a perfazer bolsas de até 650mm de comprimento programável via painel de comandos, largura de filme de até 840mm e apta para suportar produções iguais ou inferiores a 180ppm(dependendo do tipo de embalagem/produto).</v>
      </c>
      <c r="P1313" s="12" t="str">
        <f>IFERROR(IF(N1313="","",IF(VLOOKUP(LEFT(N1313,10),'Universo_BK-BIT'!$A$5:$E$10005,2,0)="","X",VLOOKUP(LEFT(N1313,10),'Universo_BK-BIT'!$A$5:$E$10005,2,0))),"X")</f>
        <v>BK</v>
      </c>
      <c r="Q1313" s="12">
        <f>IFERROR(IF(P1313="X","",VLOOKUP(LEFT(N1313,10),'Universo_BK-BIT'!$A$5:$E$10005,3,0)),"")</f>
        <v>14</v>
      </c>
      <c r="R1313" s="14" t="e">
        <f t="shared" si="61"/>
        <v>#REF!</v>
      </c>
      <c r="S1313" s="14" t="e">
        <f t="shared" si="62"/>
        <v>#N/A</v>
      </c>
      <c r="T1313" s="14"/>
      <c r="U1313" s="14" t="str">
        <f ca="1">IFERROR(IF(P1313="X",IF(VLOOKUP(B1313,'Oficios_-_pend_criticas'!$C$3:$J$4739,5,0)="","",IF(VLOOKUP(B1313,'Oficios_-_pend_criticas'!$C$3:$J$4739,7,0)="",IF(TODAY()&gt;VLOOKUP(B1313,'Oficios_-_pend_criticas'!$C$3:$J$4739,5,0),"X",""),IF(VLOOKUP(B1313,'Oficios_-_pend_criticas'!$C$3:$J$4739,7,0)&gt;VLOOKUP(B1313,'Oficios_-_pend_criticas'!$C$3:$J$4739,5,0),"X",""))),""),"")</f>
        <v/>
      </c>
      <c r="V1313" s="14" t="str">
        <f ca="1">IFERROR(IF(Q1313=0,IF(VLOOKUP(B1313,'Oficios_-_pend_criticas'!$C$3:$J$4739,5,0)="","",IF(VLOOKUP(B1313,'Oficios_-_pend_criticas'!$C$3:$J$4739,7,0)="",IF(TODAY()&gt;VLOOKUP(B1313,'Oficios_-_pend_criticas'!$C$3:$J$4739,5,0),"X",""),IF(VLOOKUP(B1313,'Oficios_-_pend_criticas'!$C$3:$J$4739,7,0)&gt;VLOOKUP(B1313,'Oficios_-_pend_criticas'!$C$3:$J$4739,5,0),"X",""))),""),"")</f>
        <v/>
      </c>
      <c r="W1313" s="14" t="str">
        <f ca="1">IFERROR(IF(P1313&lt;&gt;"X",IF(Q1313&gt;0,IF(VLOOKUP(B1313,'Oficios_-_pend_criticas'!$C$4:$J$4739,5,0)="","",IF(VLOOKUP(B1313,'Oficios_-_pend_criticas'!$C$4:$J$4739,7,0)="",IF(TODAY()&gt;VLOOKUP(B1313,'Oficios_-_pend_criticas'!$C$4:$J$4739,5,0),"X",""),IF(VLOOKUP(B1313,'Oficios_-_pend_criticas'!$C$4:$J$4739,7,0)&gt;VLOOKUP(B1313,'Oficios_-_pend_criticas'!$C$4:$J$4739,5,0),"X",""))),""),""),"")</f>
        <v/>
      </c>
    </row>
    <row r="1314" spans="1:23" ht="38.25" hidden="1" customHeight="1" x14ac:dyDescent="0.25">
      <c r="A1314" s="9" t="str">
        <f t="shared" si="60"/>
        <v/>
      </c>
      <c r="B1314" s="24" t="s">
        <v>3085</v>
      </c>
      <c r="C1314" s="22" t="e">
        <f>IF(B1314="","",VLOOKUP(B1314,#REF!,6,0))</f>
        <v>#REF!</v>
      </c>
      <c r="D1314" s="20" t="e">
        <f>IF(B1314="","",VLOOKUP(B1314,#REF!,22,0))</f>
        <v>#REF!</v>
      </c>
      <c r="E1314" s="22" t="e">
        <f>IF(B1314="","",VLOOKUP(B1314,Consultas_públicas!$A$376:$G$3879,7,0))</f>
        <v>#N/A</v>
      </c>
      <c r="F1314" s="20" t="s">
        <v>3066</v>
      </c>
      <c r="G1314" s="21">
        <v>43585</v>
      </c>
      <c r="H1314" s="14" t="str">
        <f>IFERROR(IF(VLOOKUP(B1314,'Oficios_-_pend_criticas'!$C$4:$D$4739,2,0)="","","X"),"")</f>
        <v/>
      </c>
      <c r="I1314" s="12"/>
      <c r="J1314" s="13"/>
      <c r="K1314" s="10"/>
      <c r="L1314" s="12" t="str">
        <f>IFERROR(VLOOKUP(B1314,Retorno_da_RFB!$D$3:$I$6388,5,0),"")</f>
        <v>067</v>
      </c>
      <c r="M1314" s="13">
        <f>IFERROR(VLOOKUP(B1314,Retorno_da_RFB!$D$3:$I$6388,6,0),"")</f>
        <v>43594</v>
      </c>
      <c r="N1314" s="10" t="str">
        <f>IFERROR(VLOOKUP(B1314,Retorno_da_RFB!$D$3:$I$6388,3,0),"")</f>
        <v>9031.10.00</v>
      </c>
      <c r="O1314" s="10" t="str">
        <f>IFERROR(VLOOKUP(B1314,Retorno_da_RFB!$D$3:$I$6388,4,0),"")</f>
        <v>Máquinas automáticas de balanceamento angular mecânico horizontal para eixo de entrada e saída, interligados por barra de torção, com fuso de alta velocidade (30.000rpm) e sistema de mínima quantidade de lubrificante (MGL) integrados, para balancear conjuntos de eixos de torção, com capacidade para eixos até ø32 x 400mm de comprimento e tempo de ciclo menor ou igual a 35 segundos por peça.</v>
      </c>
      <c r="P1314" s="12" t="str">
        <f>IFERROR(IF(N1314="","",IF(VLOOKUP(LEFT(N1314,10),'Universo_BK-BIT'!$A$5:$E$10005,2,0)="","X",VLOOKUP(LEFT(N1314,10),'Universo_BK-BIT'!$A$5:$E$10005,2,0))),"X")</f>
        <v>BK</v>
      </c>
      <c r="Q1314" s="12">
        <f>IFERROR(IF(P1314="X","",VLOOKUP(LEFT(N1314,10),'Universo_BK-BIT'!$A$5:$E$10005,3,0)),"")</f>
        <v>14</v>
      </c>
      <c r="R1314" s="14" t="e">
        <f t="shared" si="61"/>
        <v>#REF!</v>
      </c>
      <c r="S1314" s="14" t="e">
        <f t="shared" si="62"/>
        <v>#N/A</v>
      </c>
      <c r="T1314" s="14"/>
      <c r="U1314" s="14" t="str">
        <f ca="1">IFERROR(IF(P1314="X",IF(VLOOKUP(B1314,'Oficios_-_pend_criticas'!$C$3:$J$4739,5,0)="","",IF(VLOOKUP(B1314,'Oficios_-_pend_criticas'!$C$3:$J$4739,7,0)="",IF(TODAY()&gt;VLOOKUP(B1314,'Oficios_-_pend_criticas'!$C$3:$J$4739,5,0),"X",""),IF(VLOOKUP(B1314,'Oficios_-_pend_criticas'!$C$3:$J$4739,7,0)&gt;VLOOKUP(B1314,'Oficios_-_pend_criticas'!$C$3:$J$4739,5,0),"X",""))),""),"")</f>
        <v/>
      </c>
      <c r="V1314" s="14" t="str">
        <f ca="1">IFERROR(IF(Q1314=0,IF(VLOOKUP(B1314,'Oficios_-_pend_criticas'!$C$3:$J$4739,5,0)="","",IF(VLOOKUP(B1314,'Oficios_-_pend_criticas'!$C$3:$J$4739,7,0)="",IF(TODAY()&gt;VLOOKUP(B1314,'Oficios_-_pend_criticas'!$C$3:$J$4739,5,0),"X",""),IF(VLOOKUP(B1314,'Oficios_-_pend_criticas'!$C$3:$J$4739,7,0)&gt;VLOOKUP(B1314,'Oficios_-_pend_criticas'!$C$3:$J$4739,5,0),"X",""))),""),"")</f>
        <v/>
      </c>
      <c r="W1314" s="14" t="str">
        <f ca="1">IFERROR(IF(P1314&lt;&gt;"X",IF(Q1314&gt;0,IF(VLOOKUP(B1314,'Oficios_-_pend_criticas'!$C$4:$J$4739,5,0)="","",IF(VLOOKUP(B1314,'Oficios_-_pend_criticas'!$C$4:$J$4739,7,0)="",IF(TODAY()&gt;VLOOKUP(B1314,'Oficios_-_pend_criticas'!$C$4:$J$4739,5,0),"X",""),IF(VLOOKUP(B1314,'Oficios_-_pend_criticas'!$C$4:$J$4739,7,0)&gt;VLOOKUP(B1314,'Oficios_-_pend_criticas'!$C$4:$J$4739,5,0),"X",""))),""),""),"")</f>
        <v/>
      </c>
    </row>
    <row r="1315" spans="1:23" ht="38.25" hidden="1" customHeight="1" x14ac:dyDescent="0.25">
      <c r="A1315" s="9" t="str">
        <f t="shared" si="60"/>
        <v/>
      </c>
      <c r="B1315" s="24" t="s">
        <v>3087</v>
      </c>
      <c r="C1315" s="22" t="e">
        <f>IF(B1315="","",VLOOKUP(B1315,#REF!,6,0))</f>
        <v>#REF!</v>
      </c>
      <c r="D1315" s="20" t="e">
        <f>IF(B1315="","",VLOOKUP(B1315,#REF!,22,0))</f>
        <v>#REF!</v>
      </c>
      <c r="E1315" s="22" t="e">
        <f>IF(B1315="","",VLOOKUP(B1315,Consultas_públicas!$A$376:$G$3879,7,0))</f>
        <v>#N/A</v>
      </c>
      <c r="F1315" s="20" t="s">
        <v>3066</v>
      </c>
      <c r="G1315" s="21">
        <v>43585</v>
      </c>
      <c r="H1315" s="14" t="str">
        <f>IFERROR(IF(VLOOKUP(B1315,'Oficios_-_pend_criticas'!$C$4:$D$4739,2,0)="","","X"),"")</f>
        <v/>
      </c>
      <c r="I1315" s="12"/>
      <c r="J1315" s="13"/>
      <c r="K1315" s="10"/>
      <c r="L1315" s="12" t="str">
        <f>IFERROR(VLOOKUP(B1315,Retorno_da_RFB!$D$3:$I$6388,5,0),"")</f>
        <v>067</v>
      </c>
      <c r="M1315" s="13">
        <f>IFERROR(VLOOKUP(B1315,Retorno_da_RFB!$D$3:$I$6388,6,0),"")</f>
        <v>43594</v>
      </c>
      <c r="N1315" s="10" t="str">
        <f>IFERROR(VLOOKUP(B1315,Retorno_da_RFB!$D$3:$I$6388,3,0),"")</f>
        <v>8530.80.90</v>
      </c>
      <c r="O1315" s="10" t="str">
        <f>IFERROR(VLOOKUP(B1315,Retorno_da_RFB!$D$3:$I$6388,4,0),"")</f>
        <v>Equipamentos de controle e acionamento para auxílio na operação, atracação ao berço e amarração de embarcações de forma segura e eficiente, com interface para interligação no padrão “ship to shore link”, temperatura de operação entre 5 e 60°C e capacidade de integração de quatro aplicativos “iMoor” para controle remoto de dispositivos, análise de tensão de amarração, informações de aproximação ao berço e apresentação de condições ambientais, contendo quatro computadores portáteis, com discos rígidos de até 1 Terabyte cada,  aplicativos de controle e acessórios específicos para uso a bordo das embarcações, servidor no padrão 19", computador de mesa com aplicativos de controle, rack metálico, monitor e impressora laser.</v>
      </c>
      <c r="P1315" s="12" t="str">
        <f>IFERROR(IF(N1315="","",IF(VLOOKUP(LEFT(N1315,10),'Universo_BK-BIT'!$A$5:$E$10005,2,0)="","X",VLOOKUP(LEFT(N1315,10),'Universo_BK-BIT'!$A$5:$E$10005,2,0))),"X")</f>
        <v>BK</v>
      </c>
      <c r="Q1315" s="12">
        <f>IFERROR(IF(P1315="X","",VLOOKUP(LEFT(N1315,10),'Universo_BK-BIT'!$A$5:$E$10005,3,0)),"")</f>
        <v>14</v>
      </c>
      <c r="R1315" s="14" t="e">
        <f t="shared" si="61"/>
        <v>#REF!</v>
      </c>
      <c r="S1315" s="14" t="e">
        <f t="shared" si="62"/>
        <v>#N/A</v>
      </c>
      <c r="T1315" s="14"/>
      <c r="U1315" s="14" t="str">
        <f ca="1">IFERROR(IF(P1315="X",IF(VLOOKUP(B1315,'Oficios_-_pend_criticas'!$C$3:$J$4739,5,0)="","",IF(VLOOKUP(B1315,'Oficios_-_pend_criticas'!$C$3:$J$4739,7,0)="",IF(TODAY()&gt;VLOOKUP(B1315,'Oficios_-_pend_criticas'!$C$3:$J$4739,5,0),"X",""),IF(VLOOKUP(B1315,'Oficios_-_pend_criticas'!$C$3:$J$4739,7,0)&gt;VLOOKUP(B1315,'Oficios_-_pend_criticas'!$C$3:$J$4739,5,0),"X",""))),""),"")</f>
        <v/>
      </c>
      <c r="V1315" s="14" t="str">
        <f ca="1">IFERROR(IF(Q1315=0,IF(VLOOKUP(B1315,'Oficios_-_pend_criticas'!$C$3:$J$4739,5,0)="","",IF(VLOOKUP(B1315,'Oficios_-_pend_criticas'!$C$3:$J$4739,7,0)="",IF(TODAY()&gt;VLOOKUP(B1315,'Oficios_-_pend_criticas'!$C$3:$J$4739,5,0),"X",""),IF(VLOOKUP(B1315,'Oficios_-_pend_criticas'!$C$3:$J$4739,7,0)&gt;VLOOKUP(B1315,'Oficios_-_pend_criticas'!$C$3:$J$4739,5,0),"X",""))),""),"")</f>
        <v/>
      </c>
      <c r="W1315" s="14" t="str">
        <f ca="1">IFERROR(IF(P1315&lt;&gt;"X",IF(Q1315&gt;0,IF(VLOOKUP(B1315,'Oficios_-_pend_criticas'!$C$4:$J$4739,5,0)="","",IF(VLOOKUP(B1315,'Oficios_-_pend_criticas'!$C$4:$J$4739,7,0)="",IF(TODAY()&gt;VLOOKUP(B1315,'Oficios_-_pend_criticas'!$C$4:$J$4739,5,0),"X",""),IF(VLOOKUP(B1315,'Oficios_-_pend_criticas'!$C$4:$J$4739,7,0)&gt;VLOOKUP(B1315,'Oficios_-_pend_criticas'!$C$4:$J$4739,5,0),"X",""))),""),""),"")</f>
        <v/>
      </c>
    </row>
    <row r="1316" spans="1:23" ht="38.25" hidden="1" customHeight="1" x14ac:dyDescent="0.25">
      <c r="A1316" s="9" t="str">
        <f t="shared" si="60"/>
        <v/>
      </c>
      <c r="B1316" s="24" t="s">
        <v>3089</v>
      </c>
      <c r="C1316" s="22" t="e">
        <f>IF(B1316="","",VLOOKUP(B1316,#REF!,6,0))</f>
        <v>#REF!</v>
      </c>
      <c r="D1316" s="20" t="e">
        <f>IF(B1316="","",VLOOKUP(B1316,#REF!,22,0))</f>
        <v>#REF!</v>
      </c>
      <c r="E1316" s="22" t="e">
        <f>IF(B1316="","",VLOOKUP(B1316,Consultas_públicas!$A$376:$G$3879,7,0))</f>
        <v>#N/A</v>
      </c>
      <c r="F1316" s="20" t="s">
        <v>3066</v>
      </c>
      <c r="G1316" s="21">
        <v>43585</v>
      </c>
      <c r="H1316" s="14" t="str">
        <f>IFERROR(IF(VLOOKUP(B1316,'Oficios_-_pend_criticas'!$C$4:$D$4739,2,0)="","","X"),"")</f>
        <v/>
      </c>
      <c r="I1316" s="12"/>
      <c r="J1316" s="13"/>
      <c r="K1316" s="10"/>
      <c r="L1316" s="12" t="str">
        <f>IFERROR(VLOOKUP(B1316,Retorno_da_RFB!$D$3:$I$6388,5,0),"")</f>
        <v>067</v>
      </c>
      <c r="M1316" s="13">
        <f>IFERROR(VLOOKUP(B1316,Retorno_da_RFB!$D$3:$I$6388,6,0),"")</f>
        <v>43594</v>
      </c>
      <c r="N1316" s="10" t="str">
        <f>IFERROR(VLOOKUP(B1316,Retorno_da_RFB!$D$3:$I$6388,3,0),"")</f>
        <v>8517.62.77</v>
      </c>
      <c r="O1316" s="10" t="str">
        <f>IFERROR(VLOOKUP(B1316,Retorno_da_RFB!$D$3:$I$6388,4,0),"")</f>
        <v>Dispositivos portáteis alimentados por bateria recarregável de íon de lítio integrada, na forma de um relógio de pulso, denominado comercialmente “smart watch”, com tela colorida de 1,2 polegadas de diâmetro, resolução de 240 x 240 pixels, visível sob a luz solar, transflectiva, vidro reforçado quimicamente ou vidro mineral, com memória interna de 3,5GB, microfone, alto-falante, motor de vibração, a prova d´agua de 50 metros, com transceptor de rádio com tecnologia sem fio “wi-fi”, “bluetooth” 4.2, com frequência de operação de 2,4gHZ a 9DBM nominal e taxa de transmissão de 54MBP/s, protocolo de comunicação sem fio ant+ de 2,4GHZ, com funções de contagem de passos, período de inatividade,  passos diários, monitorização do sono, calorias, andares subidos, distância percorrida, minutos de intensidade de atividade, monitoramento de estresse, cálculo de v02 máximo, perfis de treinamento de resistência, treinamento cardiovascular e elíptico.</v>
      </c>
      <c r="P1316" s="12" t="str">
        <f>IFERROR(IF(N1316="","",IF(VLOOKUP(LEFT(N1316,10),'Universo_BK-BIT'!$A$5:$E$10005,2,0)="","X",VLOOKUP(LEFT(N1316,10),'Universo_BK-BIT'!$A$5:$E$10005,2,0))),"X")</f>
        <v>BIT</v>
      </c>
      <c r="Q1316" s="12">
        <f>IFERROR(IF(P1316="X","",VLOOKUP(LEFT(N1316,10),'Universo_BK-BIT'!$A$5:$E$10005,3,0)),"")</f>
        <v>16</v>
      </c>
      <c r="R1316" s="14" t="e">
        <f t="shared" si="61"/>
        <v>#REF!</v>
      </c>
      <c r="S1316" s="14" t="e">
        <f t="shared" si="62"/>
        <v>#N/A</v>
      </c>
      <c r="T1316" s="14"/>
      <c r="U1316" s="14" t="str">
        <f ca="1">IFERROR(IF(P1316="X",IF(VLOOKUP(B1316,'Oficios_-_pend_criticas'!$C$3:$J$4739,5,0)="","",IF(VLOOKUP(B1316,'Oficios_-_pend_criticas'!$C$3:$J$4739,7,0)="",IF(TODAY()&gt;VLOOKUP(B1316,'Oficios_-_pend_criticas'!$C$3:$J$4739,5,0),"X",""),IF(VLOOKUP(B1316,'Oficios_-_pend_criticas'!$C$3:$J$4739,7,0)&gt;VLOOKUP(B1316,'Oficios_-_pend_criticas'!$C$3:$J$4739,5,0),"X",""))),""),"")</f>
        <v/>
      </c>
      <c r="V1316" s="14" t="str">
        <f ca="1">IFERROR(IF(Q1316=0,IF(VLOOKUP(B1316,'Oficios_-_pend_criticas'!$C$3:$J$4739,5,0)="","",IF(VLOOKUP(B1316,'Oficios_-_pend_criticas'!$C$3:$J$4739,7,0)="",IF(TODAY()&gt;VLOOKUP(B1316,'Oficios_-_pend_criticas'!$C$3:$J$4739,5,0),"X",""),IF(VLOOKUP(B1316,'Oficios_-_pend_criticas'!$C$3:$J$4739,7,0)&gt;VLOOKUP(B1316,'Oficios_-_pend_criticas'!$C$3:$J$4739,5,0),"X",""))),""),"")</f>
        <v/>
      </c>
      <c r="W1316" s="14" t="str">
        <f ca="1">IFERROR(IF(P1316&lt;&gt;"X",IF(Q1316&gt;0,IF(VLOOKUP(B1316,'Oficios_-_pend_criticas'!$C$4:$J$4739,5,0)="","",IF(VLOOKUP(B1316,'Oficios_-_pend_criticas'!$C$4:$J$4739,7,0)="",IF(TODAY()&gt;VLOOKUP(B1316,'Oficios_-_pend_criticas'!$C$4:$J$4739,5,0),"X",""),IF(VLOOKUP(B1316,'Oficios_-_pend_criticas'!$C$4:$J$4739,7,0)&gt;VLOOKUP(B1316,'Oficios_-_pend_criticas'!$C$4:$J$4739,5,0),"X",""))),""),""),"")</f>
        <v/>
      </c>
    </row>
    <row r="1317" spans="1:23" ht="38.25" hidden="1" customHeight="1" x14ac:dyDescent="0.25">
      <c r="A1317" s="9" t="str">
        <f t="shared" si="60"/>
        <v/>
      </c>
      <c r="B1317" s="24" t="s">
        <v>3091</v>
      </c>
      <c r="C1317" s="22" t="e">
        <f>IF(B1317="","",VLOOKUP(B1317,#REF!,6,0))</f>
        <v>#REF!</v>
      </c>
      <c r="D1317" s="20" t="e">
        <f>IF(B1317="","",VLOOKUP(B1317,#REF!,22,0))</f>
        <v>#REF!</v>
      </c>
      <c r="E1317" s="22" t="e">
        <f>IF(B1317="","",VLOOKUP(B1317,Consultas_públicas!$A$376:$G$3879,7,0))</f>
        <v>#N/A</v>
      </c>
      <c r="F1317" s="20" t="s">
        <v>3066</v>
      </c>
      <c r="G1317" s="21">
        <v>43585</v>
      </c>
      <c r="H1317" s="14" t="str">
        <f>IFERROR(IF(VLOOKUP(B1317,'Oficios_-_pend_criticas'!$C$4:$D$4739,2,0)="","","X"),"")</f>
        <v/>
      </c>
      <c r="I1317" s="12"/>
      <c r="J1317" s="13"/>
      <c r="K1317" s="10"/>
      <c r="L1317" s="12" t="str">
        <f>IFERROR(VLOOKUP(B1317,Retorno_da_RFB!$D$3:$I$6388,5,0),"")</f>
        <v>067</v>
      </c>
      <c r="M1317" s="13">
        <f>IFERROR(VLOOKUP(B1317,Retorno_da_RFB!$D$3:$I$6388,6,0),"")</f>
        <v>43594</v>
      </c>
      <c r="N1317" s="10" t="str">
        <f>IFERROR(VLOOKUP(B1317,Retorno_da_RFB!$D$3:$I$6388,3,0),"")</f>
        <v>8436.10.00</v>
      </c>
      <c r="O1317" s="10" t="str">
        <f>IFERROR(VLOOKUP(B1317,Retorno_da_RFB!$D$3:$I$6388,4,0),"")</f>
        <v>Máquinas desintegradoras de fardos e homogeneizadoras de ingredientes, autocarregáveis ou não por sistema de fatiagem do produto por meio de lâminas fixas e móveis para carregamento de fibras com comprimentos superiores a 400mm sem repicar, exceto os sistemas compostos por fresas rotativas, dotadas de 1, 2 ou 3 roscas verticais equipadas com facas conformadas paralelas ao fundo da máquina, com capacidade volumétrica de 5 a 52m³ e capacidade de carga líquida de 2.200 a 22.500kg, equipadas ou não com caixa de transmissão automática com acionamento pela tomada de força do trator de duas velocidades que varia de modo automático a rotação das roscas entre 22 e 38 rpm ou três velocidades que varia de modo automático a rotação das roscas entre 12, 22 e 38 ou 12, 23 e 40 rpm por sinal enviado pelo sistema eletrônico de pesagem para partida do equipamento com até 22.500kg de carga líquida e potência inferior a 120HP (89kW).</v>
      </c>
      <c r="P1317" s="12" t="str">
        <f>IFERROR(IF(N1317="","",IF(VLOOKUP(LEFT(N1317,10),'Universo_BK-BIT'!$A$5:$E$10005,2,0)="","X",VLOOKUP(LEFT(N1317,10),'Universo_BK-BIT'!$A$5:$E$10005,2,0))),"X")</f>
        <v>BK</v>
      </c>
      <c r="Q1317" s="12">
        <f>IFERROR(IF(P1317="X","",VLOOKUP(LEFT(N1317,10),'Universo_BK-BIT'!$A$5:$E$10005,3,0)),"")</f>
        <v>14</v>
      </c>
      <c r="R1317" s="14" t="e">
        <f t="shared" si="61"/>
        <v>#REF!</v>
      </c>
      <c r="S1317" s="14" t="e">
        <f t="shared" si="62"/>
        <v>#N/A</v>
      </c>
      <c r="T1317" s="14"/>
      <c r="U1317" s="14" t="str">
        <f ca="1">IFERROR(IF(P1317="X",IF(VLOOKUP(B1317,'Oficios_-_pend_criticas'!$C$3:$J$4739,5,0)="","",IF(VLOOKUP(B1317,'Oficios_-_pend_criticas'!$C$3:$J$4739,7,0)="",IF(TODAY()&gt;VLOOKUP(B1317,'Oficios_-_pend_criticas'!$C$3:$J$4739,5,0),"X",""),IF(VLOOKUP(B1317,'Oficios_-_pend_criticas'!$C$3:$J$4739,7,0)&gt;VLOOKUP(B1317,'Oficios_-_pend_criticas'!$C$3:$J$4739,5,0),"X",""))),""),"")</f>
        <v/>
      </c>
      <c r="V1317" s="14" t="str">
        <f ca="1">IFERROR(IF(Q1317=0,IF(VLOOKUP(B1317,'Oficios_-_pend_criticas'!$C$3:$J$4739,5,0)="","",IF(VLOOKUP(B1317,'Oficios_-_pend_criticas'!$C$3:$J$4739,7,0)="",IF(TODAY()&gt;VLOOKUP(B1317,'Oficios_-_pend_criticas'!$C$3:$J$4739,5,0),"X",""),IF(VLOOKUP(B1317,'Oficios_-_pend_criticas'!$C$3:$J$4739,7,0)&gt;VLOOKUP(B1317,'Oficios_-_pend_criticas'!$C$3:$J$4739,5,0),"X",""))),""),"")</f>
        <v/>
      </c>
      <c r="W1317" s="14" t="str">
        <f ca="1">IFERROR(IF(P1317&lt;&gt;"X",IF(Q1317&gt;0,IF(VLOOKUP(B1317,'Oficios_-_pend_criticas'!$C$4:$J$4739,5,0)="","",IF(VLOOKUP(B1317,'Oficios_-_pend_criticas'!$C$4:$J$4739,7,0)="",IF(TODAY()&gt;VLOOKUP(B1317,'Oficios_-_pend_criticas'!$C$4:$J$4739,5,0),"X",""),IF(VLOOKUP(B1317,'Oficios_-_pend_criticas'!$C$4:$J$4739,7,0)&gt;VLOOKUP(B1317,'Oficios_-_pend_criticas'!$C$4:$J$4739,5,0),"X",""))),""),""),"")</f>
        <v/>
      </c>
    </row>
    <row r="1318" spans="1:23" ht="38.25" hidden="1" customHeight="1" x14ac:dyDescent="0.25">
      <c r="A1318" s="9" t="str">
        <f t="shared" si="60"/>
        <v/>
      </c>
      <c r="B1318" s="24" t="s">
        <v>3093</v>
      </c>
      <c r="C1318" s="22" t="e">
        <f>IF(B1318="","",VLOOKUP(B1318,#REF!,6,0))</f>
        <v>#REF!</v>
      </c>
      <c r="D1318" s="20" t="e">
        <f>IF(B1318="","",VLOOKUP(B1318,#REF!,22,0))</f>
        <v>#REF!</v>
      </c>
      <c r="E1318" s="22" t="e">
        <f>IF(B1318="","",VLOOKUP(B1318,Consultas_públicas!$A$376:$G$3879,7,0))</f>
        <v>#N/A</v>
      </c>
      <c r="F1318" s="20" t="s">
        <v>3066</v>
      </c>
      <c r="G1318" s="21">
        <v>43585</v>
      </c>
      <c r="H1318" s="14" t="str">
        <f>IFERROR(IF(VLOOKUP(B1318,'Oficios_-_pend_criticas'!$C$4:$D$4739,2,0)="","","X"),"")</f>
        <v/>
      </c>
      <c r="I1318" s="12"/>
      <c r="J1318" s="13"/>
      <c r="K1318" s="10"/>
      <c r="L1318" s="12" t="str">
        <f>IFERROR(VLOOKUP(B1318,Retorno_da_RFB!$D$3:$I$6388,5,0),"")</f>
        <v>067</v>
      </c>
      <c r="M1318" s="13">
        <f>IFERROR(VLOOKUP(B1318,Retorno_da_RFB!$D$3:$I$6388,6,0),"")</f>
        <v>43594</v>
      </c>
      <c r="N1318" s="10" t="str">
        <f>IFERROR(VLOOKUP(B1318,Retorno_da_RFB!$D$3:$I$6388,3,0),"")</f>
        <v>8457.10.00</v>
      </c>
      <c r="O1318" s="10" t="str">
        <f>IFERROR(VLOOKUP(B1318,Retorno_da_RFB!$D$3:$I$6388,4,0),"")</f>
        <v>Centros de usinagem vertical de 3 eixos, com comando numérico computadorizado (CNC), podendo fresar, mandrilar, furar e roscar, com curso em X, Y e Z igual a 500, 400 e 330mm, respectivamente, avanço rápido dos eixos X, Y e Z de 54m/min e avanço de usinagem de 30m/min, tamanho de mesa de 650 x 400mm com capacidade máxima de carga sobre a mesa de 300kg, eixo-arvore com rotação máxima de 24.000RPM, cone de fixação da ferramenta BT30 ou BBT30, torre com capacidade de 21 ferramentas, com diâmetro máximo de 80mm e tempo de troca em até 1,6s, precisão bidirecional de posicionamento de um eixo de 0,006mm, repetitividade bidirecional de posicionamento de um eixo de 0,004mm, com mesa para adição de 4º e 5º eixo trabalhando em duplo deslocamento circular de alto torque (DDR), ambos com torque máximo de usinagem de 500Nm, respectivamente com velocidade de rotação 150 e 200RPM, e precisão bidirecional de posicionamento de 0,0042° e 0,0028°, e capacidade máxima de carga sobre os eixos de 30kg, equipada com sistema de coleta e filtragem de pó oriundo do próprio processo de usinagem, alimentado automaticamente através de robô de 6 eixo e alcance de 911mm, com repetitividade bidirecional de 0,02mm, orientado a localizar o produto nos pallets na esteira de entrada, e posteriormente deslocasse para a descarga em pallets na esteira de saída, ambas esteiras conectadas a equipamentos automáticos de carga e descarga que manuseiam o produto a ser usinado, quando alocados o em bandejas dispostas em carros transportadores, a ser empregado exclusivamente no processamento de produtos de metalurgia do pó ainda não sinterizados, chamado de compactado verde.</v>
      </c>
      <c r="P1318" s="12" t="str">
        <f>IFERROR(IF(N1318="","",IF(VLOOKUP(LEFT(N1318,10),'Universo_BK-BIT'!$A$5:$E$10005,2,0)="","X",VLOOKUP(LEFT(N1318,10),'Universo_BK-BIT'!$A$5:$E$10005,2,0))),"X")</f>
        <v>BK</v>
      </c>
      <c r="Q1318" s="12">
        <f>IFERROR(IF(P1318="X","",VLOOKUP(LEFT(N1318,10),'Universo_BK-BIT'!$A$5:$E$10005,3,0)),"")</f>
        <v>14</v>
      </c>
      <c r="R1318" s="14" t="e">
        <f t="shared" si="61"/>
        <v>#REF!</v>
      </c>
      <c r="S1318" s="14" t="e">
        <f t="shared" si="62"/>
        <v>#N/A</v>
      </c>
      <c r="T1318" s="14"/>
      <c r="U1318" s="14" t="str">
        <f ca="1">IFERROR(IF(P1318="X",IF(VLOOKUP(B1318,'Oficios_-_pend_criticas'!$C$3:$J$4739,5,0)="","",IF(VLOOKUP(B1318,'Oficios_-_pend_criticas'!$C$3:$J$4739,7,0)="",IF(TODAY()&gt;VLOOKUP(B1318,'Oficios_-_pend_criticas'!$C$3:$J$4739,5,0),"X",""),IF(VLOOKUP(B1318,'Oficios_-_pend_criticas'!$C$3:$J$4739,7,0)&gt;VLOOKUP(B1318,'Oficios_-_pend_criticas'!$C$3:$J$4739,5,0),"X",""))),""),"")</f>
        <v/>
      </c>
      <c r="V1318" s="14" t="str">
        <f ca="1">IFERROR(IF(Q1318=0,IF(VLOOKUP(B1318,'Oficios_-_pend_criticas'!$C$3:$J$4739,5,0)="","",IF(VLOOKUP(B1318,'Oficios_-_pend_criticas'!$C$3:$J$4739,7,0)="",IF(TODAY()&gt;VLOOKUP(B1318,'Oficios_-_pend_criticas'!$C$3:$J$4739,5,0),"X",""),IF(VLOOKUP(B1318,'Oficios_-_pend_criticas'!$C$3:$J$4739,7,0)&gt;VLOOKUP(B1318,'Oficios_-_pend_criticas'!$C$3:$J$4739,5,0),"X",""))),""),"")</f>
        <v/>
      </c>
      <c r="W1318" s="14" t="str">
        <f ca="1">IFERROR(IF(P1318&lt;&gt;"X",IF(Q1318&gt;0,IF(VLOOKUP(B1318,'Oficios_-_pend_criticas'!$C$4:$J$4739,5,0)="","",IF(VLOOKUP(B1318,'Oficios_-_pend_criticas'!$C$4:$J$4739,7,0)="",IF(TODAY()&gt;VLOOKUP(B1318,'Oficios_-_pend_criticas'!$C$4:$J$4739,5,0),"X",""),IF(VLOOKUP(B1318,'Oficios_-_pend_criticas'!$C$4:$J$4739,7,0)&gt;VLOOKUP(B1318,'Oficios_-_pend_criticas'!$C$4:$J$4739,5,0),"X",""))),""),""),"")</f>
        <v/>
      </c>
    </row>
    <row r="1319" spans="1:23" ht="38.25" hidden="1" customHeight="1" x14ac:dyDescent="0.25">
      <c r="A1319" s="9" t="str">
        <f t="shared" si="60"/>
        <v/>
      </c>
      <c r="B1319" s="24" t="s">
        <v>3095</v>
      </c>
      <c r="C1319" s="22" t="e">
        <f>IF(B1319="","",VLOOKUP(B1319,#REF!,6,0))</f>
        <v>#REF!</v>
      </c>
      <c r="D1319" s="20" t="e">
        <f>IF(B1319="","",VLOOKUP(B1319,#REF!,22,0))</f>
        <v>#REF!</v>
      </c>
      <c r="E1319" s="22" t="e">
        <f>IF(B1319="","",VLOOKUP(B1319,Consultas_públicas!$A$376:$G$3879,7,0))</f>
        <v>#N/A</v>
      </c>
      <c r="F1319" s="20" t="s">
        <v>3066</v>
      </c>
      <c r="G1319" s="21">
        <v>43585</v>
      </c>
      <c r="H1319" s="14" t="str">
        <f>IFERROR(IF(VLOOKUP(B1319,'Oficios_-_pend_criticas'!$C$4:$D$4739,2,0)="","","X"),"")</f>
        <v/>
      </c>
      <c r="I1319" s="12"/>
      <c r="J1319" s="13"/>
      <c r="K1319" s="10"/>
      <c r="L1319" s="12" t="str">
        <f>IFERROR(VLOOKUP(B1319,Retorno_da_RFB!$D$3:$I$6388,5,0),"")</f>
        <v>067</v>
      </c>
      <c r="M1319" s="13">
        <f>IFERROR(VLOOKUP(B1319,Retorno_da_RFB!$D$3:$I$6388,6,0),"")</f>
        <v>43594</v>
      </c>
      <c r="N1319" s="10" t="str">
        <f>IFERROR(VLOOKUP(B1319,Retorno_da_RFB!$D$3:$I$6388,3,0),"")</f>
        <v>9018.19.80</v>
      </c>
      <c r="O1319" s="10" t="str">
        <f>IFERROR(VLOOKUP(B1319,Retorno_da_RFB!$D$3:$I$6388,4,0),"")</f>
        <v>Equipamentos para eletro diagnóstico de doenças do sistema nervoso central e periférico, terapêutico por estimulação magnética transcraniana não invasiva, dotados de módulo gerador de alta frequência, compatível com bobinas com contador regressivo de pulsos (1.825 dias ou valor de pulsos equivalente máximo de 18.000.000 – o que ocorrer primeiro) sem refrigeração ou com refrigeração estática, nos formatos circulares, figura de 8 (borboleta), parabólica e elíptica.</v>
      </c>
      <c r="P1319" s="12" t="str">
        <f>IFERROR(IF(N1319="","",IF(VLOOKUP(LEFT(N1319,10),'Universo_BK-BIT'!$A$5:$E$10005,2,0)="","X",VLOOKUP(LEFT(N1319,10),'Universo_BK-BIT'!$A$5:$E$10005,2,0))),"X")</f>
        <v>BK</v>
      </c>
      <c r="Q1319" s="12">
        <f>IFERROR(IF(P1319="X","",VLOOKUP(LEFT(N1319,10),'Universo_BK-BIT'!$A$5:$E$10005,3,0)),"")</f>
        <v>14</v>
      </c>
      <c r="R1319" s="14" t="e">
        <f t="shared" si="61"/>
        <v>#REF!</v>
      </c>
      <c r="S1319" s="14" t="e">
        <f t="shared" si="62"/>
        <v>#N/A</v>
      </c>
      <c r="T1319" s="14"/>
      <c r="U1319" s="14" t="str">
        <f ca="1">IFERROR(IF(P1319="X",IF(VLOOKUP(B1319,'Oficios_-_pend_criticas'!$C$3:$J$4739,5,0)="","",IF(VLOOKUP(B1319,'Oficios_-_pend_criticas'!$C$3:$J$4739,7,0)="",IF(TODAY()&gt;VLOOKUP(B1319,'Oficios_-_pend_criticas'!$C$3:$J$4739,5,0),"X",""),IF(VLOOKUP(B1319,'Oficios_-_pend_criticas'!$C$3:$J$4739,7,0)&gt;VLOOKUP(B1319,'Oficios_-_pend_criticas'!$C$3:$J$4739,5,0),"X",""))),""),"")</f>
        <v/>
      </c>
      <c r="V1319" s="14" t="str">
        <f ca="1">IFERROR(IF(Q1319=0,IF(VLOOKUP(B1319,'Oficios_-_pend_criticas'!$C$3:$J$4739,5,0)="","",IF(VLOOKUP(B1319,'Oficios_-_pend_criticas'!$C$3:$J$4739,7,0)="",IF(TODAY()&gt;VLOOKUP(B1319,'Oficios_-_pend_criticas'!$C$3:$J$4739,5,0),"X",""),IF(VLOOKUP(B1319,'Oficios_-_pend_criticas'!$C$3:$J$4739,7,0)&gt;VLOOKUP(B1319,'Oficios_-_pend_criticas'!$C$3:$J$4739,5,0),"X",""))),""),"")</f>
        <v/>
      </c>
      <c r="W1319" s="14" t="str">
        <f ca="1">IFERROR(IF(P1319&lt;&gt;"X",IF(Q1319&gt;0,IF(VLOOKUP(B1319,'Oficios_-_pend_criticas'!$C$4:$J$4739,5,0)="","",IF(VLOOKUP(B1319,'Oficios_-_pend_criticas'!$C$4:$J$4739,7,0)="",IF(TODAY()&gt;VLOOKUP(B1319,'Oficios_-_pend_criticas'!$C$4:$J$4739,5,0),"X",""),IF(VLOOKUP(B1319,'Oficios_-_pend_criticas'!$C$4:$J$4739,7,0)&gt;VLOOKUP(B1319,'Oficios_-_pend_criticas'!$C$4:$J$4739,5,0),"X",""))),""),""),"")</f>
        <v/>
      </c>
    </row>
    <row r="1320" spans="1:23" ht="38.25" hidden="1" customHeight="1" x14ac:dyDescent="0.25">
      <c r="A1320" s="9" t="str">
        <f t="shared" si="60"/>
        <v/>
      </c>
      <c r="B1320" s="24" t="s">
        <v>3097</v>
      </c>
      <c r="C1320" s="22" t="e">
        <f>IF(B1320="","",VLOOKUP(B1320,#REF!,6,0))</f>
        <v>#REF!</v>
      </c>
      <c r="D1320" s="20" t="e">
        <f>IF(B1320="","",VLOOKUP(B1320,#REF!,22,0))</f>
        <v>#REF!</v>
      </c>
      <c r="E1320" s="22" t="e">
        <f>IF(B1320="","",VLOOKUP(B1320,Consultas_públicas!$A$376:$G$3879,7,0))</f>
        <v>#N/A</v>
      </c>
      <c r="F1320" s="20" t="s">
        <v>3066</v>
      </c>
      <c r="G1320" s="21">
        <v>43585</v>
      </c>
      <c r="H1320" s="14" t="str">
        <f>IFERROR(IF(VLOOKUP(B1320,'Oficios_-_pend_criticas'!$C$4:$D$4739,2,0)="","","X"),"")</f>
        <v/>
      </c>
      <c r="I1320" s="12"/>
      <c r="J1320" s="13"/>
      <c r="K1320" s="10"/>
      <c r="L1320" s="12" t="str">
        <f>IFERROR(VLOOKUP(B1320,Retorno_da_RFB!$D$3:$I$6388,5,0),"")</f>
        <v>067</v>
      </c>
      <c r="M1320" s="13">
        <f>IFERROR(VLOOKUP(B1320,Retorno_da_RFB!$D$3:$I$6388,6,0),"")</f>
        <v>43594</v>
      </c>
      <c r="N1320" s="10" t="str">
        <f>IFERROR(VLOOKUP(B1320,Retorno_da_RFB!$D$3:$I$6388,3,0),"")</f>
        <v>9031.80.99</v>
      </c>
      <c r="O1320" s="10" t="str">
        <f>IFERROR(VLOOKUP(B1320,Retorno_da_RFB!$D$3:$I$6388,4,0),"")</f>
        <v xml:space="preserve">Câmaras de testes de estresse altamente acelerado (HAST), com controle de temperatura, umidade e tempo; função de monitoramento de pressão; tensão nominal de alimentação de 220V AC, 60Hz; volume interno de 21L; tanque de água de alimentação de 10L; mecanismos de drenagem de ar/água e despressurização; circulador de ar; vaso cilíndrico de pressão; estrutura cilíndrica dupla; terminal de controle de fonte de alimentação; tela de LCD colorida e sensível ao toque, de 5,7 polegadas; sistema de travamento de porta automático; sistema automático de enchimento de água de umidificação; caixa de pavios; luzes indicadoras de status do ensaio; interface para computador do tipo RS-232; cesto para amostras; racks para amostras; botoeira de emergência. </v>
      </c>
      <c r="P1320" s="12" t="str">
        <f>IFERROR(IF(N1320="","",IF(VLOOKUP(LEFT(N1320,10),'Universo_BK-BIT'!$A$5:$E$10005,2,0)="","X",VLOOKUP(LEFT(N1320,10),'Universo_BK-BIT'!$A$5:$E$10005,2,0))),"X")</f>
        <v>BK</v>
      </c>
      <c r="Q1320" s="12">
        <f>IFERROR(IF(P1320="X","",VLOOKUP(LEFT(N1320,10),'Universo_BK-BIT'!$A$5:$E$10005,3,0)),"")</f>
        <v>14</v>
      </c>
      <c r="R1320" s="14" t="e">
        <f t="shared" si="61"/>
        <v>#REF!</v>
      </c>
      <c r="S1320" s="14" t="e">
        <f t="shared" si="62"/>
        <v>#N/A</v>
      </c>
      <c r="T1320" s="14"/>
      <c r="U1320" s="14" t="str">
        <f ca="1">IFERROR(IF(P1320="X",IF(VLOOKUP(B1320,'Oficios_-_pend_criticas'!$C$3:$J$4739,5,0)="","",IF(VLOOKUP(B1320,'Oficios_-_pend_criticas'!$C$3:$J$4739,7,0)="",IF(TODAY()&gt;VLOOKUP(B1320,'Oficios_-_pend_criticas'!$C$3:$J$4739,5,0),"X",""),IF(VLOOKUP(B1320,'Oficios_-_pend_criticas'!$C$3:$J$4739,7,0)&gt;VLOOKUP(B1320,'Oficios_-_pend_criticas'!$C$3:$J$4739,5,0),"X",""))),""),"")</f>
        <v/>
      </c>
      <c r="V1320" s="14" t="str">
        <f ca="1">IFERROR(IF(Q1320=0,IF(VLOOKUP(B1320,'Oficios_-_pend_criticas'!$C$3:$J$4739,5,0)="","",IF(VLOOKUP(B1320,'Oficios_-_pend_criticas'!$C$3:$J$4739,7,0)="",IF(TODAY()&gt;VLOOKUP(B1320,'Oficios_-_pend_criticas'!$C$3:$J$4739,5,0),"X",""),IF(VLOOKUP(B1320,'Oficios_-_pend_criticas'!$C$3:$J$4739,7,0)&gt;VLOOKUP(B1320,'Oficios_-_pend_criticas'!$C$3:$J$4739,5,0),"X",""))),""),"")</f>
        <v/>
      </c>
      <c r="W1320" s="14" t="str">
        <f ca="1">IFERROR(IF(P1320&lt;&gt;"X",IF(Q1320&gt;0,IF(VLOOKUP(B1320,'Oficios_-_pend_criticas'!$C$4:$J$4739,5,0)="","",IF(VLOOKUP(B1320,'Oficios_-_pend_criticas'!$C$4:$J$4739,7,0)="",IF(TODAY()&gt;VLOOKUP(B1320,'Oficios_-_pend_criticas'!$C$4:$J$4739,5,0),"X",""),IF(VLOOKUP(B1320,'Oficios_-_pend_criticas'!$C$4:$J$4739,7,0)&gt;VLOOKUP(B1320,'Oficios_-_pend_criticas'!$C$4:$J$4739,5,0),"X",""))),""),""),"")</f>
        <v/>
      </c>
    </row>
    <row r="1321" spans="1:23" ht="38.25" hidden="1" customHeight="1" x14ac:dyDescent="0.25">
      <c r="A1321" s="9" t="str">
        <f t="shared" si="60"/>
        <v/>
      </c>
      <c r="B1321" s="24" t="s">
        <v>3099</v>
      </c>
      <c r="C1321" s="22" t="e">
        <f>IF(B1321="","",VLOOKUP(B1321,#REF!,6,0))</f>
        <v>#REF!</v>
      </c>
      <c r="D1321" s="20" t="e">
        <f>IF(B1321="","",VLOOKUP(B1321,#REF!,22,0))</f>
        <v>#REF!</v>
      </c>
      <c r="E1321" s="22" t="e">
        <f>IF(B1321="","",VLOOKUP(B1321,Consultas_públicas!$A$376:$G$3879,7,0))</f>
        <v>#N/A</v>
      </c>
      <c r="F1321" s="20" t="s">
        <v>3066</v>
      </c>
      <c r="G1321" s="21">
        <v>43585</v>
      </c>
      <c r="H1321" s="14" t="str">
        <f>IFERROR(IF(VLOOKUP(B1321,'Oficios_-_pend_criticas'!$C$4:$D$4739,2,0)="","","X"),"")</f>
        <v/>
      </c>
      <c r="I1321" s="12"/>
      <c r="J1321" s="13"/>
      <c r="K1321" s="10"/>
      <c r="L1321" s="12" t="str">
        <f>IFERROR(VLOOKUP(B1321,Retorno_da_RFB!$D$3:$I$6388,5,0),"")</f>
        <v>067</v>
      </c>
      <c r="M1321" s="13">
        <f>IFERROR(VLOOKUP(B1321,Retorno_da_RFB!$D$3:$I$6388,6,0),"")</f>
        <v>43594</v>
      </c>
      <c r="N1321" s="10" t="str">
        <f>IFERROR(VLOOKUP(B1321,Retorno_da_RFB!$D$3:$I$6388,3,0),"")</f>
        <v>8517.62.11</v>
      </c>
      <c r="O1321" s="10" t="str">
        <f>IFERROR(VLOOKUP(B1321,Retorno_da_RFB!$D$3:$I$6388,4,0),"")</f>
        <v>Duplo terminal de equipamento ótico DWDM de tipo ROADM com 1 RU de altura, capaz de acomodar até 8 canais de add/drop cada uma das duas direções com granularidade de um canal, capaz de executar reconfigurações de comprimentos de onda por canal e até 80 comprimentos de onda em Banda C, podendo operar como um equipamento terminal, duplo terminal, OADM, ROADM ou ILA, em redes em forma de anel ou linear e sem a necessidade de WSS (Wavelength Selective Switch), além se permitir o empilhamento de terminais de forma a atender a combinação de interfaces, funcionalidades e capacidade necessária e pronto para operar em redes SDN.  Possui fonte de alimentação redundante 1+1 com tensão de alimentação nominal de -48VDC e sua dimensão permite que seja instalado em um bastidor 19” padrão.</v>
      </c>
      <c r="P1321" s="12" t="str">
        <f>IFERROR(IF(N1321="","",IF(VLOOKUP(LEFT(N1321,10),'Universo_BK-BIT'!$A$5:$E$10005,2,0)="","X",VLOOKUP(LEFT(N1321,10),'Universo_BK-BIT'!$A$5:$E$10005,2,0))),"X")</f>
        <v>BIT</v>
      </c>
      <c r="Q1321" s="12">
        <f>IFERROR(IF(P1321="X","",VLOOKUP(LEFT(N1321,10),'Universo_BK-BIT'!$A$5:$E$10005,3,0)),"")</f>
        <v>12</v>
      </c>
      <c r="R1321" s="14" t="e">
        <f t="shared" si="61"/>
        <v>#REF!</v>
      </c>
      <c r="S1321" s="14" t="e">
        <f t="shared" si="62"/>
        <v>#N/A</v>
      </c>
      <c r="T1321" s="14"/>
      <c r="U1321" s="14" t="str">
        <f ca="1">IFERROR(IF(P1321="X",IF(VLOOKUP(B1321,'Oficios_-_pend_criticas'!$C$3:$J$4739,5,0)="","",IF(VLOOKUP(B1321,'Oficios_-_pend_criticas'!$C$3:$J$4739,7,0)="",IF(TODAY()&gt;VLOOKUP(B1321,'Oficios_-_pend_criticas'!$C$3:$J$4739,5,0),"X",""),IF(VLOOKUP(B1321,'Oficios_-_pend_criticas'!$C$3:$J$4739,7,0)&gt;VLOOKUP(B1321,'Oficios_-_pend_criticas'!$C$3:$J$4739,5,0),"X",""))),""),"")</f>
        <v/>
      </c>
      <c r="V1321" s="14" t="str">
        <f ca="1">IFERROR(IF(Q1321=0,IF(VLOOKUP(B1321,'Oficios_-_pend_criticas'!$C$3:$J$4739,5,0)="","",IF(VLOOKUP(B1321,'Oficios_-_pend_criticas'!$C$3:$J$4739,7,0)="",IF(TODAY()&gt;VLOOKUP(B1321,'Oficios_-_pend_criticas'!$C$3:$J$4739,5,0),"X",""),IF(VLOOKUP(B1321,'Oficios_-_pend_criticas'!$C$3:$J$4739,7,0)&gt;VLOOKUP(B1321,'Oficios_-_pend_criticas'!$C$3:$J$4739,5,0),"X",""))),""),"")</f>
        <v/>
      </c>
      <c r="W1321" s="14" t="str">
        <f ca="1">IFERROR(IF(P1321&lt;&gt;"X",IF(Q1321&gt;0,IF(VLOOKUP(B1321,'Oficios_-_pend_criticas'!$C$4:$J$4739,5,0)="","",IF(VLOOKUP(B1321,'Oficios_-_pend_criticas'!$C$4:$J$4739,7,0)="",IF(TODAY()&gt;VLOOKUP(B1321,'Oficios_-_pend_criticas'!$C$4:$J$4739,5,0),"X",""),IF(VLOOKUP(B1321,'Oficios_-_pend_criticas'!$C$4:$J$4739,7,0)&gt;VLOOKUP(B1321,'Oficios_-_pend_criticas'!$C$4:$J$4739,5,0),"X",""))),""),""),"")</f>
        <v/>
      </c>
    </row>
    <row r="1322" spans="1:23" ht="38.25" hidden="1" customHeight="1" x14ac:dyDescent="0.25">
      <c r="A1322" s="9" t="str">
        <f t="shared" si="60"/>
        <v/>
      </c>
      <c r="B1322" s="24" t="s">
        <v>3102</v>
      </c>
      <c r="C1322" s="22" t="e">
        <f>IF(B1322="","",VLOOKUP(B1322,#REF!,6,0))</f>
        <v>#REF!</v>
      </c>
      <c r="D1322" s="20" t="e">
        <f>IF(B1322="","",VLOOKUP(B1322,#REF!,22,0))</f>
        <v>#REF!</v>
      </c>
      <c r="E1322" s="22" t="e">
        <f>IF(B1322="","",VLOOKUP(B1322,Consultas_públicas!$A$376:$G$3879,7,0))</f>
        <v>#N/A</v>
      </c>
      <c r="F1322" s="20" t="s">
        <v>3066</v>
      </c>
      <c r="G1322" s="21">
        <v>43585</v>
      </c>
      <c r="H1322" s="14" t="str">
        <f>IFERROR(IF(VLOOKUP(B1322,'Oficios_-_pend_criticas'!$C$4:$D$4739,2,0)="","","X"),"")</f>
        <v/>
      </c>
      <c r="I1322" s="12"/>
      <c r="J1322" s="13"/>
      <c r="K1322" s="10"/>
      <c r="L1322" s="12" t="str">
        <f>IFERROR(VLOOKUP(B1322,Retorno_da_RFB!$D$3:$I$6388,5,0),"")</f>
        <v>067</v>
      </c>
      <c r="M1322" s="13">
        <f>IFERROR(VLOOKUP(B1322,Retorno_da_RFB!$D$3:$I$6388,6,0),"")</f>
        <v>43594</v>
      </c>
      <c r="N1322" s="10" t="str">
        <f>IFERROR(VLOOKUP(B1322,Retorno_da_RFB!$D$3:$I$6388,3,0),"")</f>
        <v>8451.40.29</v>
      </c>
      <c r="O1322" s="10" t="str">
        <f>IFERROR(VLOOKUP(B1322,Retorno_da_RFB!$D$3:$I$6388,4,0),"")</f>
        <v>Máquinas para branquear, tingir e lavar tecidos felpudos, por corda, com temperatura de trabalho de até 140º C, velocidade entre 25 a 250m/min, sistema combinado de resfriamento e enxague do banho, filtro auto limpante por diferencial de pressão, relação de banho a partir de 1:4,5 , tanque de adição a 100%, 2 acumuladores com largura da câmara de 1.300mm e capacidade nominal de 500kg, sistema de molinelo na parte interna com controle de capacidade do acumulador, painel “touchscreen” TFT 8,4” com Controlador Logico Programável (CLP).</v>
      </c>
      <c r="P1322" s="12" t="str">
        <f>IFERROR(IF(N1322="","",IF(VLOOKUP(LEFT(N1322,10),'Universo_BK-BIT'!$A$5:$E$10005,2,0)="","X",VLOOKUP(LEFT(N1322,10),'Universo_BK-BIT'!$A$5:$E$10005,2,0))),"X")</f>
        <v>BK</v>
      </c>
      <c r="Q1322" s="12">
        <f>IFERROR(IF(P1322="X","",VLOOKUP(LEFT(N1322,10),'Universo_BK-BIT'!$A$5:$E$10005,3,0)),"")</f>
        <v>14</v>
      </c>
      <c r="R1322" s="14" t="e">
        <f t="shared" si="61"/>
        <v>#REF!</v>
      </c>
      <c r="S1322" s="14" t="e">
        <f t="shared" si="62"/>
        <v>#N/A</v>
      </c>
      <c r="T1322" s="14"/>
      <c r="U1322" s="14" t="str">
        <f ca="1">IFERROR(IF(P1322="X",IF(VLOOKUP(B1322,'Oficios_-_pend_criticas'!$C$3:$J$4739,5,0)="","",IF(VLOOKUP(B1322,'Oficios_-_pend_criticas'!$C$3:$J$4739,7,0)="",IF(TODAY()&gt;VLOOKUP(B1322,'Oficios_-_pend_criticas'!$C$3:$J$4739,5,0),"X",""),IF(VLOOKUP(B1322,'Oficios_-_pend_criticas'!$C$3:$J$4739,7,0)&gt;VLOOKUP(B1322,'Oficios_-_pend_criticas'!$C$3:$J$4739,5,0),"X",""))),""),"")</f>
        <v/>
      </c>
      <c r="V1322" s="14" t="str">
        <f ca="1">IFERROR(IF(Q1322=0,IF(VLOOKUP(B1322,'Oficios_-_pend_criticas'!$C$3:$J$4739,5,0)="","",IF(VLOOKUP(B1322,'Oficios_-_pend_criticas'!$C$3:$J$4739,7,0)="",IF(TODAY()&gt;VLOOKUP(B1322,'Oficios_-_pend_criticas'!$C$3:$J$4739,5,0),"X",""),IF(VLOOKUP(B1322,'Oficios_-_pend_criticas'!$C$3:$J$4739,7,0)&gt;VLOOKUP(B1322,'Oficios_-_pend_criticas'!$C$3:$J$4739,5,0),"X",""))),""),"")</f>
        <v/>
      </c>
      <c r="W1322" s="14" t="str">
        <f ca="1">IFERROR(IF(P1322&lt;&gt;"X",IF(Q1322&gt;0,IF(VLOOKUP(B1322,'Oficios_-_pend_criticas'!$C$4:$J$4739,5,0)="","",IF(VLOOKUP(B1322,'Oficios_-_pend_criticas'!$C$4:$J$4739,7,0)="",IF(TODAY()&gt;VLOOKUP(B1322,'Oficios_-_pend_criticas'!$C$4:$J$4739,5,0),"X",""),IF(VLOOKUP(B1322,'Oficios_-_pend_criticas'!$C$4:$J$4739,7,0)&gt;VLOOKUP(B1322,'Oficios_-_pend_criticas'!$C$4:$J$4739,5,0),"X",""))),""),""),"")</f>
        <v/>
      </c>
    </row>
    <row r="1323" spans="1:23" ht="38.25" hidden="1" customHeight="1" x14ac:dyDescent="0.25">
      <c r="A1323" s="9" t="str">
        <f t="shared" si="60"/>
        <v/>
      </c>
      <c r="B1323" s="24" t="s">
        <v>3104</v>
      </c>
      <c r="C1323" s="22" t="e">
        <f>IF(B1323="","",VLOOKUP(B1323,#REF!,6,0))</f>
        <v>#REF!</v>
      </c>
      <c r="D1323" s="20" t="e">
        <f>IF(B1323="","",VLOOKUP(B1323,#REF!,22,0))</f>
        <v>#REF!</v>
      </c>
      <c r="E1323" s="22" t="e">
        <f>IF(B1323="","",VLOOKUP(B1323,Consultas_públicas!$A$376:$G$3879,7,0))</f>
        <v>#N/A</v>
      </c>
      <c r="F1323" s="20" t="s">
        <v>3066</v>
      </c>
      <c r="G1323" s="21">
        <v>43585</v>
      </c>
      <c r="H1323" s="14" t="str">
        <f>IFERROR(IF(VLOOKUP(B1323,'Oficios_-_pend_criticas'!$C$4:$D$4739,2,0)="","","X"),"")</f>
        <v/>
      </c>
      <c r="I1323" s="12"/>
      <c r="J1323" s="13"/>
      <c r="K1323" s="10"/>
      <c r="L1323" s="12" t="str">
        <f>IFERROR(VLOOKUP(B1323,Retorno_da_RFB!$D$3:$I$6388,5,0),"")</f>
        <v>067</v>
      </c>
      <c r="M1323" s="13">
        <f>IFERROR(VLOOKUP(B1323,Retorno_da_RFB!$D$3:$I$6388,6,0),"")</f>
        <v>43594</v>
      </c>
      <c r="N1323" s="10" t="str">
        <f>IFERROR(VLOOKUP(B1323,Retorno_da_RFB!$D$3:$I$6388,3,0),"")</f>
        <v>8477.80.90</v>
      </c>
      <c r="O1323" s="10" t="str">
        <f>IFERROR(VLOOKUP(B1323,Retorno_da_RFB!$D$3:$I$6388,4,0),"")</f>
        <v>Cortadeiras automáticas para conversão de rolos de materiais plásticos e papel com ou sem adesivo, com velocidade de até 600m/min., compostas de: uma desenroladeira de jumbos motorizada, com sistema “shaftless” (sem eixo de desenrolamento), mesa de emenda com sistema de vácuo, sistema de corte de produtos transversal automático, sistema de enrolamento automático composto por 2 torres com alinhador automático, controle automático de tensão de enrolamento, carregamento e descarregamento automático das barras das torres, sistema automático de enrolamento de refilo (longitudinal e transversal), aplicador automático de TAB (fita sem adesivo colocado no início e final dos rolos), sistema de alimentação automático de arruelas, descarregamento automático dos rolos com separador e alinhador automático do produto.</v>
      </c>
      <c r="P1323" s="12" t="str">
        <f>IFERROR(IF(N1323="","",IF(VLOOKUP(LEFT(N1323,10),'Universo_BK-BIT'!$A$5:$E$10005,2,0)="","X",VLOOKUP(LEFT(N1323,10),'Universo_BK-BIT'!$A$5:$E$10005,2,0))),"X")</f>
        <v>BK</v>
      </c>
      <c r="Q1323" s="12">
        <f>IFERROR(IF(P1323="X","",VLOOKUP(LEFT(N1323,10),'Universo_BK-BIT'!$A$5:$E$10005,3,0)),"")</f>
        <v>14</v>
      </c>
      <c r="R1323" s="14" t="e">
        <f t="shared" si="61"/>
        <v>#REF!</v>
      </c>
      <c r="S1323" s="14" t="e">
        <f t="shared" si="62"/>
        <v>#N/A</v>
      </c>
      <c r="T1323" s="14"/>
      <c r="U1323" s="14" t="str">
        <f ca="1">IFERROR(IF(P1323="X",IF(VLOOKUP(B1323,'Oficios_-_pend_criticas'!$C$3:$J$4739,5,0)="","",IF(VLOOKUP(B1323,'Oficios_-_pend_criticas'!$C$3:$J$4739,7,0)="",IF(TODAY()&gt;VLOOKUP(B1323,'Oficios_-_pend_criticas'!$C$3:$J$4739,5,0),"X",""),IF(VLOOKUP(B1323,'Oficios_-_pend_criticas'!$C$3:$J$4739,7,0)&gt;VLOOKUP(B1323,'Oficios_-_pend_criticas'!$C$3:$J$4739,5,0),"X",""))),""),"")</f>
        <v/>
      </c>
      <c r="V1323" s="14" t="str">
        <f ca="1">IFERROR(IF(Q1323=0,IF(VLOOKUP(B1323,'Oficios_-_pend_criticas'!$C$3:$J$4739,5,0)="","",IF(VLOOKUP(B1323,'Oficios_-_pend_criticas'!$C$3:$J$4739,7,0)="",IF(TODAY()&gt;VLOOKUP(B1323,'Oficios_-_pend_criticas'!$C$3:$J$4739,5,0),"X",""),IF(VLOOKUP(B1323,'Oficios_-_pend_criticas'!$C$3:$J$4739,7,0)&gt;VLOOKUP(B1323,'Oficios_-_pend_criticas'!$C$3:$J$4739,5,0),"X",""))),""),"")</f>
        <v/>
      </c>
      <c r="W1323" s="14" t="str">
        <f ca="1">IFERROR(IF(P1323&lt;&gt;"X",IF(Q1323&gt;0,IF(VLOOKUP(B1323,'Oficios_-_pend_criticas'!$C$4:$J$4739,5,0)="","",IF(VLOOKUP(B1323,'Oficios_-_pend_criticas'!$C$4:$J$4739,7,0)="",IF(TODAY()&gt;VLOOKUP(B1323,'Oficios_-_pend_criticas'!$C$4:$J$4739,5,0),"X",""),IF(VLOOKUP(B1323,'Oficios_-_pend_criticas'!$C$4:$J$4739,7,0)&gt;VLOOKUP(B1323,'Oficios_-_pend_criticas'!$C$4:$J$4739,5,0),"X",""))),""),""),"")</f>
        <v/>
      </c>
    </row>
    <row r="1324" spans="1:23" ht="38.25" hidden="1" customHeight="1" x14ac:dyDescent="0.25">
      <c r="A1324" s="9" t="str">
        <f t="shared" si="60"/>
        <v/>
      </c>
      <c r="B1324" s="24" t="s">
        <v>3106</v>
      </c>
      <c r="C1324" s="22" t="e">
        <f>IF(B1324="","",VLOOKUP(B1324,#REF!,6,0))</f>
        <v>#REF!</v>
      </c>
      <c r="D1324" s="20" t="e">
        <f>IF(B1324="","",VLOOKUP(B1324,#REF!,22,0))</f>
        <v>#REF!</v>
      </c>
      <c r="E1324" s="22" t="e">
        <f>IF(B1324="","",VLOOKUP(B1324,Consultas_públicas!$A$376:$G$3879,7,0))</f>
        <v>#N/A</v>
      </c>
      <c r="F1324" s="20" t="s">
        <v>3066</v>
      </c>
      <c r="G1324" s="21">
        <v>43585</v>
      </c>
      <c r="H1324" s="14" t="str">
        <f>IFERROR(IF(VLOOKUP(B1324,'Oficios_-_pend_criticas'!$C$4:$D$4739,2,0)="","","X"),"")</f>
        <v/>
      </c>
      <c r="I1324" s="12"/>
      <c r="J1324" s="13"/>
      <c r="K1324" s="10"/>
      <c r="L1324" s="12" t="str">
        <f>IFERROR(VLOOKUP(B1324,Retorno_da_RFB!$D$3:$I$6388,5,0),"")</f>
        <v>067</v>
      </c>
      <c r="M1324" s="13">
        <f>IFERROR(VLOOKUP(B1324,Retorno_da_RFB!$D$3:$I$6388,6,0),"")</f>
        <v>43594</v>
      </c>
      <c r="N1324" s="10" t="str">
        <f>IFERROR(VLOOKUP(B1324,Retorno_da_RFB!$D$3:$I$6388,3,0),"")</f>
        <v>8471.60.53</v>
      </c>
      <c r="O1324" s="10" t="str">
        <f>IFERROR(VLOOKUP(B1324,Retorno_da_RFB!$D$3:$I$6388,4,0),"")</f>
        <v>Indicadores ou apontadores (track-ball), com 3 botões e 1 globo de navegação com 80mm de comprimento, 49mm de largura e 23mm de altura, sendo dotados de pés emborrachados; possui sistema eletrônico composto por sensores de posição, microcontrolador, microchaves, e circuito de comunicação serial padrão USB.</v>
      </c>
      <c r="P1324" s="12" t="str">
        <f>IFERROR(IF(N1324="","",IF(VLOOKUP(LEFT(N1324,10),'Universo_BK-BIT'!$A$5:$E$10005,2,0)="","X",VLOOKUP(LEFT(N1324,10),'Universo_BK-BIT'!$A$5:$E$10005,2,0))),"X")</f>
        <v>BIT</v>
      </c>
      <c r="Q1324" s="12">
        <f>IFERROR(IF(P1324="X","",VLOOKUP(LEFT(N1324,10),'Universo_BK-BIT'!$A$5:$E$10005,3,0)),"")</f>
        <v>12</v>
      </c>
      <c r="R1324" s="14" t="e">
        <f t="shared" si="61"/>
        <v>#REF!</v>
      </c>
      <c r="S1324" s="14" t="e">
        <f t="shared" si="62"/>
        <v>#N/A</v>
      </c>
      <c r="T1324" s="14"/>
      <c r="U1324" s="14" t="str">
        <f ca="1">IFERROR(IF(P1324="X",IF(VLOOKUP(B1324,'Oficios_-_pend_criticas'!$C$3:$J$4739,5,0)="","",IF(VLOOKUP(B1324,'Oficios_-_pend_criticas'!$C$3:$J$4739,7,0)="",IF(TODAY()&gt;VLOOKUP(B1324,'Oficios_-_pend_criticas'!$C$3:$J$4739,5,0),"X",""),IF(VLOOKUP(B1324,'Oficios_-_pend_criticas'!$C$3:$J$4739,7,0)&gt;VLOOKUP(B1324,'Oficios_-_pend_criticas'!$C$3:$J$4739,5,0),"X",""))),""),"")</f>
        <v/>
      </c>
      <c r="V1324" s="14" t="str">
        <f ca="1">IFERROR(IF(Q1324=0,IF(VLOOKUP(B1324,'Oficios_-_pend_criticas'!$C$3:$J$4739,5,0)="","",IF(VLOOKUP(B1324,'Oficios_-_pend_criticas'!$C$3:$J$4739,7,0)="",IF(TODAY()&gt;VLOOKUP(B1324,'Oficios_-_pend_criticas'!$C$3:$J$4739,5,0),"X",""),IF(VLOOKUP(B1324,'Oficios_-_pend_criticas'!$C$3:$J$4739,7,0)&gt;VLOOKUP(B1324,'Oficios_-_pend_criticas'!$C$3:$J$4739,5,0),"X",""))),""),"")</f>
        <v/>
      </c>
      <c r="W1324" s="14" t="str">
        <f ca="1">IFERROR(IF(P1324&lt;&gt;"X",IF(Q1324&gt;0,IF(VLOOKUP(B1324,'Oficios_-_pend_criticas'!$C$4:$J$4739,5,0)="","",IF(VLOOKUP(B1324,'Oficios_-_pend_criticas'!$C$4:$J$4739,7,0)="",IF(TODAY()&gt;VLOOKUP(B1324,'Oficios_-_pend_criticas'!$C$4:$J$4739,5,0),"X",""),IF(VLOOKUP(B1324,'Oficios_-_pend_criticas'!$C$4:$J$4739,7,0)&gt;VLOOKUP(B1324,'Oficios_-_pend_criticas'!$C$4:$J$4739,5,0),"X",""))),""),""),"")</f>
        <v/>
      </c>
    </row>
    <row r="1325" spans="1:23" ht="38.25" hidden="1" customHeight="1" x14ac:dyDescent="0.25">
      <c r="A1325" s="9" t="str">
        <f t="shared" si="60"/>
        <v/>
      </c>
      <c r="B1325" s="24" t="s">
        <v>3109</v>
      </c>
      <c r="C1325" s="22" t="e">
        <f>IF(B1325="","",VLOOKUP(B1325,#REF!,6,0))</f>
        <v>#REF!</v>
      </c>
      <c r="D1325" s="20" t="e">
        <f>IF(B1325="","",VLOOKUP(B1325,#REF!,22,0))</f>
        <v>#REF!</v>
      </c>
      <c r="E1325" s="22" t="e">
        <f>IF(B1325="","",VLOOKUP(B1325,Consultas_públicas!$A$376:$G$3879,7,0))</f>
        <v>#N/A</v>
      </c>
      <c r="F1325" s="20" t="s">
        <v>3066</v>
      </c>
      <c r="G1325" s="21">
        <v>43585</v>
      </c>
      <c r="H1325" s="14" t="str">
        <f>IFERROR(IF(VLOOKUP(B1325,'Oficios_-_pend_criticas'!$C$4:$D$4739,2,0)="","","X"),"")</f>
        <v/>
      </c>
      <c r="I1325" s="12"/>
      <c r="J1325" s="13"/>
      <c r="K1325" s="10"/>
      <c r="L1325" s="12" t="str">
        <f>IFERROR(VLOOKUP(B1325,Retorno_da_RFB!$D$3:$I$6388,5,0),"")</f>
        <v>067</v>
      </c>
      <c r="M1325" s="13">
        <f>IFERROR(VLOOKUP(B1325,Retorno_da_RFB!$D$3:$I$6388,6,0),"")</f>
        <v>43594</v>
      </c>
      <c r="N1325" s="10" t="str">
        <f>IFERROR(VLOOKUP(B1325,Retorno_da_RFB!$D$3:$I$6388,3,0),"")</f>
        <v>8443.16.00</v>
      </c>
      <c r="O1325" s="10" t="str">
        <f>IFERROR(VLOOKUP(B1325,Retorno_da_RFB!$D$3:$I$6388,4,0),"")</f>
        <v>Máquinas impressoras flexográficas de tambor central, de 8 cores, para tintas base solvente ou base água de PH de 4 a 9, largura máxima de impressão 1.270mm, largura máxima de material 1.320mm, comprimento máximo de impressão maior ou igual a 1.100 e menor ou igual a 1.160mm, velocidade máxima de 500m/min, alimentada por bobina de diâmetro máximo de 1.000mm e peso do rolo máximo de 1.250kg, com desbobinador e rebobinador, diâmetro interno do mandril de 76/152mm, diâmetro externo do mandril  de 90/180mm, tensão de correia desenrolada de 20-500N, tensão da banda de rebobinamento de 20-500N, tração do avanço de bandas de 20-500N, materiais imprimíveis papel de 40-120g/m², dotada de troca automática de bobinas, gerenciada por controlador lógico programável (CLP) com software de manutenção preventiva, e dotadas de: sistema automático de ajuste de pressão dos cilindros porta-clichês e rolos “anilox” com precisão de avanço e recuo de 0,001mm; sistema automático de controle de registro de impressão; sistema de controle de temperatura de tintas; sistema de controle de viscosidade de tintas utilizando viscosímetros; sistema de extratores para o auxílio na troca das camisas anilox; sistema de limpeza automático dos rolos anilox; sistema de vídeo Argus e Turbo (dupla câmera linear);</v>
      </c>
      <c r="P1325" s="12" t="str">
        <f>IFERROR(IF(N1325="","",IF(VLOOKUP(LEFT(N1325,10),'Universo_BK-BIT'!$A$5:$E$10005,2,0)="","X",VLOOKUP(LEFT(N1325,10),'Universo_BK-BIT'!$A$5:$E$10005,2,0))),"X")</f>
        <v>BK</v>
      </c>
      <c r="Q1325" s="12">
        <f>IFERROR(IF(P1325="X","",VLOOKUP(LEFT(N1325,10),'Universo_BK-BIT'!$A$5:$E$10005,3,0)),"")</f>
        <v>14</v>
      </c>
      <c r="R1325" s="14" t="e">
        <f t="shared" si="61"/>
        <v>#REF!</v>
      </c>
      <c r="S1325" s="14" t="e">
        <f t="shared" si="62"/>
        <v>#N/A</v>
      </c>
      <c r="T1325" s="14"/>
      <c r="U1325" s="14" t="str">
        <f ca="1">IFERROR(IF(P1325="X",IF(VLOOKUP(B1325,'Oficios_-_pend_criticas'!$C$3:$J$4739,5,0)="","",IF(VLOOKUP(B1325,'Oficios_-_pend_criticas'!$C$3:$J$4739,7,0)="",IF(TODAY()&gt;VLOOKUP(B1325,'Oficios_-_pend_criticas'!$C$3:$J$4739,5,0),"X",""),IF(VLOOKUP(B1325,'Oficios_-_pend_criticas'!$C$3:$J$4739,7,0)&gt;VLOOKUP(B1325,'Oficios_-_pend_criticas'!$C$3:$J$4739,5,0),"X",""))),""),"")</f>
        <v/>
      </c>
      <c r="V1325" s="14" t="str">
        <f ca="1">IFERROR(IF(Q1325=0,IF(VLOOKUP(B1325,'Oficios_-_pend_criticas'!$C$3:$J$4739,5,0)="","",IF(VLOOKUP(B1325,'Oficios_-_pend_criticas'!$C$3:$J$4739,7,0)="",IF(TODAY()&gt;VLOOKUP(B1325,'Oficios_-_pend_criticas'!$C$3:$J$4739,5,0),"X",""),IF(VLOOKUP(B1325,'Oficios_-_pend_criticas'!$C$3:$J$4739,7,0)&gt;VLOOKUP(B1325,'Oficios_-_pend_criticas'!$C$3:$J$4739,5,0),"X",""))),""),"")</f>
        <v/>
      </c>
      <c r="W1325" s="14" t="str">
        <f ca="1">IFERROR(IF(P1325&lt;&gt;"X",IF(Q1325&gt;0,IF(VLOOKUP(B1325,'Oficios_-_pend_criticas'!$C$4:$J$4739,5,0)="","",IF(VLOOKUP(B1325,'Oficios_-_pend_criticas'!$C$4:$J$4739,7,0)="",IF(TODAY()&gt;VLOOKUP(B1325,'Oficios_-_pend_criticas'!$C$4:$J$4739,5,0),"X",""),IF(VLOOKUP(B1325,'Oficios_-_pend_criticas'!$C$4:$J$4739,7,0)&gt;VLOOKUP(B1325,'Oficios_-_pend_criticas'!$C$4:$J$4739,5,0),"X",""))),""),""),"")</f>
        <v/>
      </c>
    </row>
    <row r="1326" spans="1:23" ht="38.25" hidden="1" customHeight="1" x14ac:dyDescent="0.25">
      <c r="A1326" s="9" t="str">
        <f t="shared" si="60"/>
        <v/>
      </c>
      <c r="B1326" s="24" t="s">
        <v>3111</v>
      </c>
      <c r="C1326" s="22" t="e">
        <f>IF(B1326="","",VLOOKUP(B1326,#REF!,6,0))</f>
        <v>#REF!</v>
      </c>
      <c r="D1326" s="20" t="e">
        <f>IF(B1326="","",VLOOKUP(B1326,#REF!,22,0))</f>
        <v>#REF!</v>
      </c>
      <c r="E1326" s="22" t="e">
        <f>IF(B1326="","",VLOOKUP(B1326,Consultas_públicas!$A$376:$G$3879,7,0))</f>
        <v>#N/A</v>
      </c>
      <c r="F1326" s="20" t="s">
        <v>3066</v>
      </c>
      <c r="G1326" s="21">
        <v>43585</v>
      </c>
      <c r="H1326" s="14" t="str">
        <f>IFERROR(IF(VLOOKUP(B1326,'Oficios_-_pend_criticas'!$C$4:$D$4739,2,0)="","","X"),"")</f>
        <v/>
      </c>
      <c r="I1326" s="12"/>
      <c r="J1326" s="13"/>
      <c r="K1326" s="10"/>
      <c r="L1326" s="12" t="str">
        <f>IFERROR(VLOOKUP(B1326,Retorno_da_RFB!$D$3:$I$6388,5,0),"")</f>
        <v>067</v>
      </c>
      <c r="M1326" s="13">
        <f>IFERROR(VLOOKUP(B1326,Retorno_da_RFB!$D$3:$I$6388,6,0),"")</f>
        <v>43594</v>
      </c>
      <c r="N1326" s="10" t="str">
        <f>IFERROR(VLOOKUP(B1326,Retorno_da_RFB!$D$3:$I$6388,3,0),"")</f>
        <v>8517.12.31</v>
      </c>
      <c r="O1326" s="10" t="str">
        <f>IFERROR(VLOOKUP(B1326,Retorno_da_RFB!$D$3:$I$6388,4,0),"")</f>
        <v>Smartphones com comunicação em redes de celulares 4G/LTE, WiFi/Bluetooth, NFC e GPS para uso exclusivo em área industrial pesada potencialmente explosivas, conector USB magnético; botões adicionais: “Push-To-Talk”, emergência e função geral; suporte a temperaturas elevadas com mínimo de 55ºC; bateria com no mínimo 3.600mAh.</v>
      </c>
      <c r="P1326" s="12" t="str">
        <f>IFERROR(IF(N1326="","",IF(VLOOKUP(LEFT(N1326,10),'Universo_BK-BIT'!$A$5:$E$10005,2,0)="","X",VLOOKUP(LEFT(N1326,10),'Universo_BK-BIT'!$A$5:$E$10005,2,0))),"X")</f>
        <v>BIT</v>
      </c>
      <c r="Q1326" s="12">
        <f>IFERROR(IF(P1326="X","",VLOOKUP(LEFT(N1326,10),'Universo_BK-BIT'!$A$5:$E$10005,3,0)),"")</f>
        <v>16</v>
      </c>
      <c r="R1326" s="14" t="e">
        <f t="shared" si="61"/>
        <v>#REF!</v>
      </c>
      <c r="S1326" s="14" t="e">
        <f t="shared" si="62"/>
        <v>#N/A</v>
      </c>
      <c r="T1326" s="14"/>
      <c r="U1326" s="14" t="str">
        <f ca="1">IFERROR(IF(P1326="X",IF(VLOOKUP(B1326,'Oficios_-_pend_criticas'!$C$3:$J$4739,5,0)="","",IF(VLOOKUP(B1326,'Oficios_-_pend_criticas'!$C$3:$J$4739,7,0)="",IF(TODAY()&gt;VLOOKUP(B1326,'Oficios_-_pend_criticas'!$C$3:$J$4739,5,0),"X",""),IF(VLOOKUP(B1326,'Oficios_-_pend_criticas'!$C$3:$J$4739,7,0)&gt;VLOOKUP(B1326,'Oficios_-_pend_criticas'!$C$3:$J$4739,5,0),"X",""))),""),"")</f>
        <v/>
      </c>
      <c r="V1326" s="14" t="str">
        <f ca="1">IFERROR(IF(Q1326=0,IF(VLOOKUP(B1326,'Oficios_-_pend_criticas'!$C$3:$J$4739,5,0)="","",IF(VLOOKUP(B1326,'Oficios_-_pend_criticas'!$C$3:$J$4739,7,0)="",IF(TODAY()&gt;VLOOKUP(B1326,'Oficios_-_pend_criticas'!$C$3:$J$4739,5,0),"X",""),IF(VLOOKUP(B1326,'Oficios_-_pend_criticas'!$C$3:$J$4739,7,0)&gt;VLOOKUP(B1326,'Oficios_-_pend_criticas'!$C$3:$J$4739,5,0),"X",""))),""),"")</f>
        <v/>
      </c>
      <c r="W1326" s="14" t="str">
        <f ca="1">IFERROR(IF(P1326&lt;&gt;"X",IF(Q1326&gt;0,IF(VLOOKUP(B1326,'Oficios_-_pend_criticas'!$C$4:$J$4739,5,0)="","",IF(VLOOKUP(B1326,'Oficios_-_pend_criticas'!$C$4:$J$4739,7,0)="",IF(TODAY()&gt;VLOOKUP(B1326,'Oficios_-_pend_criticas'!$C$4:$J$4739,5,0),"X",""),IF(VLOOKUP(B1326,'Oficios_-_pend_criticas'!$C$4:$J$4739,7,0)&gt;VLOOKUP(B1326,'Oficios_-_pend_criticas'!$C$4:$J$4739,5,0),"X",""))),""),""),"")</f>
        <v/>
      </c>
    </row>
    <row r="1327" spans="1:23" ht="38.25" hidden="1" customHeight="1" x14ac:dyDescent="0.25">
      <c r="A1327" s="9" t="str">
        <f t="shared" si="60"/>
        <v/>
      </c>
      <c r="B1327" s="24" t="s">
        <v>3114</v>
      </c>
      <c r="C1327" s="22" t="e">
        <f>IF(B1327="","",VLOOKUP(B1327,#REF!,6,0))</f>
        <v>#REF!</v>
      </c>
      <c r="D1327" s="20" t="e">
        <f>IF(B1327="","",VLOOKUP(B1327,#REF!,22,0))</f>
        <v>#REF!</v>
      </c>
      <c r="E1327" s="22" t="e">
        <f>IF(B1327="","",VLOOKUP(B1327,Consultas_públicas!$A$376:$G$3879,7,0))</f>
        <v>#N/A</v>
      </c>
      <c r="F1327" s="20" t="s">
        <v>3066</v>
      </c>
      <c r="G1327" s="21">
        <v>43585</v>
      </c>
      <c r="H1327" s="14" t="str">
        <f>IFERROR(IF(VLOOKUP(B1327,'Oficios_-_pend_criticas'!$C$4:$D$4739,2,0)="","","X"),"")</f>
        <v/>
      </c>
      <c r="I1327" s="12"/>
      <c r="J1327" s="13"/>
      <c r="K1327" s="10"/>
      <c r="L1327" s="12" t="str">
        <f>IFERROR(VLOOKUP(B1327,Retorno_da_RFB!$D$3:$I$6388,5,0),"")</f>
        <v>067</v>
      </c>
      <c r="M1327" s="13">
        <f>IFERROR(VLOOKUP(B1327,Retorno_da_RFB!$D$3:$I$6388,6,0),"")</f>
        <v>43594</v>
      </c>
      <c r="N1327" s="10" t="str">
        <f>IFERROR(VLOOKUP(B1327,Retorno_da_RFB!$D$3:$I$6388,3,0),"")</f>
        <v>9030.84.90</v>
      </c>
      <c r="O1327" s="10" t="str">
        <f>IFERROR(VLOOKUP(B1327,Retorno_da_RFB!$D$3:$I$6388,4,0),"")</f>
        <v>Equipamentos traçadores de curvas de histerese magnética para obtenção de diversas grandezas magnéticas, como remanência, coercividade, e produto de energia máximo, opera em temperaturas de até 200°C, utilizando polos com aquecimento e bobina de contorno resistentes a temperatura, dotados de: Gabinete de controle elétrico, com as seguintes dimensões: 560 x 600 x 600 mm; dois fluxímetros eletrônicos; bobinas de indução; placa para controle automático da medição de histerese; computador para controle e monitoramento das medições; termômetro USB para medição da temperatura ambiente; polos magnéticos, para temperatura ambiente e temperaturas de até 200°C; bobinas de contorno com diâmetros de 10, 15, 26 e 40mm, para medição em temperatura ambiente e temperaturas de até 200°C; pacote eletromagnético; ímãs e amostras de níquel para calibração do equipamento; pacote para medidas em altas temperaturas composto por: dois termopares; par de polos magnéticos com elemento de aquecimento interno; e unidade de controle de aquecimento independente para os dois polos.</v>
      </c>
      <c r="P1327" s="12" t="str">
        <f>IFERROR(IF(N1327="","",IF(VLOOKUP(LEFT(N1327,10),'Universo_BK-BIT'!$A$5:$E$10005,2,0)="","X",VLOOKUP(LEFT(N1327,10),'Universo_BK-BIT'!$A$5:$E$10005,2,0))),"X")</f>
        <v>BK</v>
      </c>
      <c r="Q1327" s="12">
        <f>IFERROR(IF(P1327="X","",VLOOKUP(LEFT(N1327,10),'Universo_BK-BIT'!$A$5:$E$10005,3,0)),"")</f>
        <v>14</v>
      </c>
      <c r="R1327" s="14" t="e">
        <f t="shared" si="61"/>
        <v>#REF!</v>
      </c>
      <c r="S1327" s="14" t="e">
        <f t="shared" si="62"/>
        <v>#N/A</v>
      </c>
      <c r="T1327" s="14"/>
      <c r="U1327" s="14" t="str">
        <f ca="1">IFERROR(IF(P1327="X",IF(VLOOKUP(B1327,'Oficios_-_pend_criticas'!$C$3:$J$4739,5,0)="","",IF(VLOOKUP(B1327,'Oficios_-_pend_criticas'!$C$3:$J$4739,7,0)="",IF(TODAY()&gt;VLOOKUP(B1327,'Oficios_-_pend_criticas'!$C$3:$J$4739,5,0),"X",""),IF(VLOOKUP(B1327,'Oficios_-_pend_criticas'!$C$3:$J$4739,7,0)&gt;VLOOKUP(B1327,'Oficios_-_pend_criticas'!$C$3:$J$4739,5,0),"X",""))),""),"")</f>
        <v/>
      </c>
      <c r="V1327" s="14" t="str">
        <f ca="1">IFERROR(IF(Q1327=0,IF(VLOOKUP(B1327,'Oficios_-_pend_criticas'!$C$3:$J$4739,5,0)="","",IF(VLOOKUP(B1327,'Oficios_-_pend_criticas'!$C$3:$J$4739,7,0)="",IF(TODAY()&gt;VLOOKUP(B1327,'Oficios_-_pend_criticas'!$C$3:$J$4739,5,0),"X",""),IF(VLOOKUP(B1327,'Oficios_-_pend_criticas'!$C$3:$J$4739,7,0)&gt;VLOOKUP(B1327,'Oficios_-_pend_criticas'!$C$3:$J$4739,5,0),"X",""))),""),"")</f>
        <v/>
      </c>
      <c r="W1327" s="14" t="str">
        <f ca="1">IFERROR(IF(P1327&lt;&gt;"X",IF(Q1327&gt;0,IF(VLOOKUP(B1327,'Oficios_-_pend_criticas'!$C$4:$J$4739,5,0)="","",IF(VLOOKUP(B1327,'Oficios_-_pend_criticas'!$C$4:$J$4739,7,0)="",IF(TODAY()&gt;VLOOKUP(B1327,'Oficios_-_pend_criticas'!$C$4:$J$4739,5,0),"X",""),IF(VLOOKUP(B1327,'Oficios_-_pend_criticas'!$C$4:$J$4739,7,0)&gt;VLOOKUP(B1327,'Oficios_-_pend_criticas'!$C$4:$J$4739,5,0),"X",""))),""),""),"")</f>
        <v/>
      </c>
    </row>
    <row r="1328" spans="1:23" ht="38.25" hidden="1" customHeight="1" x14ac:dyDescent="0.25">
      <c r="A1328" s="9" t="str">
        <f t="shared" si="60"/>
        <v/>
      </c>
      <c r="B1328" s="24" t="s">
        <v>3116</v>
      </c>
      <c r="C1328" s="22" t="e">
        <f>IF(B1328="","",VLOOKUP(B1328,#REF!,6,0))</f>
        <v>#REF!</v>
      </c>
      <c r="D1328" s="20" t="e">
        <f>IF(B1328="","",VLOOKUP(B1328,#REF!,22,0))</f>
        <v>#REF!</v>
      </c>
      <c r="E1328" s="22" t="e">
        <f>IF(B1328="","",VLOOKUP(B1328,Consultas_públicas!$A$376:$G$3879,7,0))</f>
        <v>#N/A</v>
      </c>
      <c r="F1328" s="20" t="s">
        <v>3066</v>
      </c>
      <c r="G1328" s="21">
        <v>43585</v>
      </c>
      <c r="H1328" s="14" t="str">
        <f>IFERROR(IF(VLOOKUP(B1328,'Oficios_-_pend_criticas'!$C$4:$D$4739,2,0)="","","X"),"")</f>
        <v/>
      </c>
      <c r="I1328" s="12"/>
      <c r="J1328" s="13"/>
      <c r="K1328" s="10"/>
      <c r="L1328" s="12" t="str">
        <f>IFERROR(VLOOKUP(B1328,Retorno_da_RFB!$D$3:$I$6388,5,0),"")</f>
        <v>067</v>
      </c>
      <c r="M1328" s="13">
        <f>IFERROR(VLOOKUP(B1328,Retorno_da_RFB!$D$3:$I$6388,6,0),"")</f>
        <v>43594</v>
      </c>
      <c r="N1328" s="10" t="str">
        <f>IFERROR(VLOOKUP(B1328,Retorno_da_RFB!$D$3:$I$6388,3,0),"")</f>
        <v>8428.90.90</v>
      </c>
      <c r="O1328" s="10" t="str">
        <f>IFERROR(VLOOKUP(B1328,Retorno_da_RFB!$D$3:$I$6388,4,0),"")</f>
        <v>Combinações de máquinas para o transporte de copos e latas de tamanhos variados, constituídas por: transportador mecânico de esteira ou correia, transportadores a ar, transportadores a vácuo, elevadores e inversores a vácuo, divisores de fluxo de latas, enfileiradores e desenfileiradores de latas, transferidores de latas a vácuo, guias de latas enfileiradas, caixas embaralhadoras de alimentação a ar, sistemas de eliminação de latas defeituosas, com capacidade nominal máxima de até 3400 latas/min.</v>
      </c>
      <c r="P1328" s="12" t="str">
        <f>IFERROR(IF(N1328="","",IF(VLOOKUP(LEFT(N1328,10),'Universo_BK-BIT'!$A$5:$E$10005,2,0)="","X",VLOOKUP(LEFT(N1328,10),'Universo_BK-BIT'!$A$5:$E$10005,2,0))),"X")</f>
        <v>BK</v>
      </c>
      <c r="Q1328" s="12">
        <f>IFERROR(IF(P1328="X","",VLOOKUP(LEFT(N1328,10),'Universo_BK-BIT'!$A$5:$E$10005,3,0)),"")</f>
        <v>14</v>
      </c>
      <c r="R1328" s="14" t="e">
        <f t="shared" si="61"/>
        <v>#REF!</v>
      </c>
      <c r="S1328" s="14" t="e">
        <f t="shared" si="62"/>
        <v>#N/A</v>
      </c>
      <c r="T1328" s="14"/>
      <c r="U1328" s="14" t="str">
        <f ca="1">IFERROR(IF(P1328="X",IF(VLOOKUP(B1328,'Oficios_-_pend_criticas'!$C$3:$J$4739,5,0)="","",IF(VLOOKUP(B1328,'Oficios_-_pend_criticas'!$C$3:$J$4739,7,0)="",IF(TODAY()&gt;VLOOKUP(B1328,'Oficios_-_pend_criticas'!$C$3:$J$4739,5,0),"X",""),IF(VLOOKUP(B1328,'Oficios_-_pend_criticas'!$C$3:$J$4739,7,0)&gt;VLOOKUP(B1328,'Oficios_-_pend_criticas'!$C$3:$J$4739,5,0),"X",""))),""),"")</f>
        <v/>
      </c>
      <c r="V1328" s="14" t="str">
        <f ca="1">IFERROR(IF(Q1328=0,IF(VLOOKUP(B1328,'Oficios_-_pend_criticas'!$C$3:$J$4739,5,0)="","",IF(VLOOKUP(B1328,'Oficios_-_pend_criticas'!$C$3:$J$4739,7,0)="",IF(TODAY()&gt;VLOOKUP(B1328,'Oficios_-_pend_criticas'!$C$3:$J$4739,5,0),"X",""),IF(VLOOKUP(B1328,'Oficios_-_pend_criticas'!$C$3:$J$4739,7,0)&gt;VLOOKUP(B1328,'Oficios_-_pend_criticas'!$C$3:$J$4739,5,0),"X",""))),""),"")</f>
        <v/>
      </c>
      <c r="W1328" s="14" t="str">
        <f ca="1">IFERROR(IF(P1328&lt;&gt;"X",IF(Q1328&gt;0,IF(VLOOKUP(B1328,'Oficios_-_pend_criticas'!$C$4:$J$4739,5,0)="","",IF(VLOOKUP(B1328,'Oficios_-_pend_criticas'!$C$4:$J$4739,7,0)="",IF(TODAY()&gt;VLOOKUP(B1328,'Oficios_-_pend_criticas'!$C$4:$J$4739,5,0),"X",""),IF(VLOOKUP(B1328,'Oficios_-_pend_criticas'!$C$4:$J$4739,7,0)&gt;VLOOKUP(B1328,'Oficios_-_pend_criticas'!$C$4:$J$4739,5,0),"X",""))),""),""),"")</f>
        <v/>
      </c>
    </row>
    <row r="1329" spans="1:23" ht="38.25" hidden="1" customHeight="1" x14ac:dyDescent="0.25">
      <c r="A1329" s="9" t="str">
        <f t="shared" si="60"/>
        <v/>
      </c>
      <c r="B1329" s="24" t="s">
        <v>3118</v>
      </c>
      <c r="C1329" s="22" t="e">
        <f>IF(B1329="","",VLOOKUP(B1329,#REF!,6,0))</f>
        <v>#REF!</v>
      </c>
      <c r="D1329" s="20" t="e">
        <f>IF(B1329="","",VLOOKUP(B1329,#REF!,22,0))</f>
        <v>#REF!</v>
      </c>
      <c r="E1329" s="22" t="e">
        <f>IF(B1329="","",VLOOKUP(B1329,Consultas_públicas!$A$376:$G$3879,7,0))</f>
        <v>#N/A</v>
      </c>
      <c r="F1329" s="20" t="s">
        <v>3066</v>
      </c>
      <c r="G1329" s="21">
        <v>43585</v>
      </c>
      <c r="H1329" s="14" t="str">
        <f>IFERROR(IF(VLOOKUP(B1329,'Oficios_-_pend_criticas'!$C$4:$D$4739,2,0)="","","X"),"")</f>
        <v/>
      </c>
      <c r="I1329" s="12"/>
      <c r="J1329" s="13"/>
      <c r="K1329" s="10"/>
      <c r="L1329" s="12" t="str">
        <f>IFERROR(VLOOKUP(B1329,Retorno_da_RFB!$D$3:$I$6388,5,0),"")</f>
        <v>067</v>
      </c>
      <c r="M1329" s="13">
        <f>IFERROR(VLOOKUP(B1329,Retorno_da_RFB!$D$3:$I$6388,6,0),"")</f>
        <v>43594</v>
      </c>
      <c r="N1329" s="10" t="str">
        <f>IFERROR(VLOOKUP(B1329,Retorno_da_RFB!$D$3:$I$6388,3,0),"")</f>
        <v>8504.40.90</v>
      </c>
      <c r="O1329" s="10" t="str">
        <f>IFERROR(VLOOKUP(B1329,Retorno_da_RFB!$D$3:$I$6388,4,0),"")</f>
        <v>Equipamentos estáticos para fornecimento de energia elétrica no sistema de tração ferroviário dotados de: retificadores com tensão de entrada até 2 x 1.250Vca para tensão de saída até 3.000Vcc e potência de até 4MW, com reatância de alisamento, dispositivos de proteção com disjuntores extra rápido para até 3kVCC e curto circuitador.</v>
      </c>
      <c r="P1329" s="12" t="str">
        <f>IFERROR(IF(N1329="","",IF(VLOOKUP(LEFT(N1329,10),'Universo_BK-BIT'!$A$5:$E$10005,2,0)="","X",VLOOKUP(LEFT(N1329,10),'Universo_BK-BIT'!$A$5:$E$10005,2,0))),"X")</f>
        <v>BK</v>
      </c>
      <c r="Q1329" s="12">
        <f>IFERROR(IF(P1329="X","",VLOOKUP(LEFT(N1329,10),'Universo_BK-BIT'!$A$5:$E$10005,3,0)),"")</f>
        <v>14</v>
      </c>
      <c r="R1329" s="14" t="e">
        <f t="shared" si="61"/>
        <v>#REF!</v>
      </c>
      <c r="S1329" s="14" t="e">
        <f t="shared" si="62"/>
        <v>#N/A</v>
      </c>
      <c r="T1329" s="14"/>
      <c r="U1329" s="14" t="str">
        <f ca="1">IFERROR(IF(P1329="X",IF(VLOOKUP(B1329,'Oficios_-_pend_criticas'!$C$3:$J$4739,5,0)="","",IF(VLOOKUP(B1329,'Oficios_-_pend_criticas'!$C$3:$J$4739,7,0)="",IF(TODAY()&gt;VLOOKUP(B1329,'Oficios_-_pend_criticas'!$C$3:$J$4739,5,0),"X",""),IF(VLOOKUP(B1329,'Oficios_-_pend_criticas'!$C$3:$J$4739,7,0)&gt;VLOOKUP(B1329,'Oficios_-_pend_criticas'!$C$3:$J$4739,5,0),"X",""))),""),"")</f>
        <v/>
      </c>
      <c r="V1329" s="14" t="str">
        <f ca="1">IFERROR(IF(Q1329=0,IF(VLOOKUP(B1329,'Oficios_-_pend_criticas'!$C$3:$J$4739,5,0)="","",IF(VLOOKUP(B1329,'Oficios_-_pend_criticas'!$C$3:$J$4739,7,0)="",IF(TODAY()&gt;VLOOKUP(B1329,'Oficios_-_pend_criticas'!$C$3:$J$4739,5,0),"X",""),IF(VLOOKUP(B1329,'Oficios_-_pend_criticas'!$C$3:$J$4739,7,0)&gt;VLOOKUP(B1329,'Oficios_-_pend_criticas'!$C$3:$J$4739,5,0),"X",""))),""),"")</f>
        <v/>
      </c>
      <c r="W1329" s="14" t="str">
        <f ca="1">IFERROR(IF(P1329&lt;&gt;"X",IF(Q1329&gt;0,IF(VLOOKUP(B1329,'Oficios_-_pend_criticas'!$C$4:$J$4739,5,0)="","",IF(VLOOKUP(B1329,'Oficios_-_pend_criticas'!$C$4:$J$4739,7,0)="",IF(TODAY()&gt;VLOOKUP(B1329,'Oficios_-_pend_criticas'!$C$4:$J$4739,5,0),"X",""),IF(VLOOKUP(B1329,'Oficios_-_pend_criticas'!$C$4:$J$4739,7,0)&gt;VLOOKUP(B1329,'Oficios_-_pend_criticas'!$C$4:$J$4739,5,0),"X",""))),""),""),"")</f>
        <v/>
      </c>
    </row>
    <row r="1330" spans="1:23" ht="38.25" hidden="1" customHeight="1" x14ac:dyDescent="0.25">
      <c r="A1330" s="9" t="str">
        <f t="shared" si="60"/>
        <v/>
      </c>
      <c r="B1330" s="24" t="s">
        <v>3120</v>
      </c>
      <c r="C1330" s="22" t="e">
        <f>IF(B1330="","",VLOOKUP(B1330,#REF!,6,0))</f>
        <v>#REF!</v>
      </c>
      <c r="D1330" s="20" t="e">
        <f>IF(B1330="","",VLOOKUP(B1330,#REF!,22,0))</f>
        <v>#REF!</v>
      </c>
      <c r="E1330" s="22" t="e">
        <f>IF(B1330="","",VLOOKUP(B1330,Consultas_públicas!$A$376:$G$3879,7,0))</f>
        <v>#N/A</v>
      </c>
      <c r="F1330" s="20" t="s">
        <v>3066</v>
      </c>
      <c r="G1330" s="21">
        <v>43585</v>
      </c>
      <c r="H1330" s="14" t="str">
        <f>IFERROR(IF(VLOOKUP(B1330,'Oficios_-_pend_criticas'!$C$4:$D$4739,2,0)="","","X"),"")</f>
        <v/>
      </c>
      <c r="I1330" s="12"/>
      <c r="J1330" s="13"/>
      <c r="K1330" s="10"/>
      <c r="L1330" s="12" t="str">
        <f>IFERROR(VLOOKUP(B1330,Retorno_da_RFB!$D$3:$I$6388,5,0),"")</f>
        <v>067</v>
      </c>
      <c r="M1330" s="13">
        <f>IFERROR(VLOOKUP(B1330,Retorno_da_RFB!$D$3:$I$6388,6,0),"")</f>
        <v>43594</v>
      </c>
      <c r="N1330" s="10" t="str">
        <f>IFERROR(VLOOKUP(B1330,Retorno_da_RFB!$D$3:$I$6388,3,0),"")</f>
        <v>8443.32.31</v>
      </c>
      <c r="O1330" s="10" t="str">
        <f>IFERROR(VLOOKUP(B1330,Retorno_da_RFB!$D$3:$I$6388,4,0),"")</f>
        <v>Impressoras a jato de tinta térmico, portátil, com bateria de lítio de longa duração, qualidade fotográfica com velocidade de impressão máxima de até 10ppm no formato A4, resolução de impressão máxima de até 4.800 x 1.200dpi otimizado colorido, impressão sem margens até 127 x 177mm, capacidade de entrada de folhas para até 50 páginas, capacidade de conexão USB, comunicação sem fio (wireless, bluetooth).</v>
      </c>
      <c r="P1330" s="12" t="str">
        <f>IFERROR(IF(N1330="","",IF(VLOOKUP(LEFT(N1330,10),'Universo_BK-BIT'!$A$5:$E$10005,2,0)="","X",VLOOKUP(LEFT(N1330,10),'Universo_BK-BIT'!$A$5:$E$10005,2,0))),"X")</f>
        <v>BIT</v>
      </c>
      <c r="Q1330" s="12">
        <f>IFERROR(IF(P1330="X","",VLOOKUP(LEFT(N1330,10),'Universo_BK-BIT'!$A$5:$E$10005,3,0)),"")</f>
        <v>16</v>
      </c>
      <c r="R1330" s="14" t="e">
        <f t="shared" si="61"/>
        <v>#REF!</v>
      </c>
      <c r="S1330" s="14" t="e">
        <f t="shared" si="62"/>
        <v>#N/A</v>
      </c>
      <c r="T1330" s="14"/>
      <c r="U1330" s="14" t="str">
        <f ca="1">IFERROR(IF(P1330="X",IF(VLOOKUP(B1330,'Oficios_-_pend_criticas'!$C$3:$J$4739,5,0)="","",IF(VLOOKUP(B1330,'Oficios_-_pend_criticas'!$C$3:$J$4739,7,0)="",IF(TODAY()&gt;VLOOKUP(B1330,'Oficios_-_pend_criticas'!$C$3:$J$4739,5,0),"X",""),IF(VLOOKUP(B1330,'Oficios_-_pend_criticas'!$C$3:$J$4739,7,0)&gt;VLOOKUP(B1330,'Oficios_-_pend_criticas'!$C$3:$J$4739,5,0),"X",""))),""),"")</f>
        <v/>
      </c>
      <c r="V1330" s="14" t="str">
        <f ca="1">IFERROR(IF(Q1330=0,IF(VLOOKUP(B1330,'Oficios_-_pend_criticas'!$C$3:$J$4739,5,0)="","",IF(VLOOKUP(B1330,'Oficios_-_pend_criticas'!$C$3:$J$4739,7,0)="",IF(TODAY()&gt;VLOOKUP(B1330,'Oficios_-_pend_criticas'!$C$3:$J$4739,5,0),"X",""),IF(VLOOKUP(B1330,'Oficios_-_pend_criticas'!$C$3:$J$4739,7,0)&gt;VLOOKUP(B1330,'Oficios_-_pend_criticas'!$C$3:$J$4739,5,0),"X",""))),""),"")</f>
        <v/>
      </c>
      <c r="W1330" s="14" t="str">
        <f ca="1">IFERROR(IF(P1330&lt;&gt;"X",IF(Q1330&gt;0,IF(VLOOKUP(B1330,'Oficios_-_pend_criticas'!$C$4:$J$4739,5,0)="","",IF(VLOOKUP(B1330,'Oficios_-_pend_criticas'!$C$4:$J$4739,7,0)="",IF(TODAY()&gt;VLOOKUP(B1330,'Oficios_-_pend_criticas'!$C$4:$J$4739,5,0),"X",""),IF(VLOOKUP(B1330,'Oficios_-_pend_criticas'!$C$4:$J$4739,7,0)&gt;VLOOKUP(B1330,'Oficios_-_pend_criticas'!$C$4:$J$4739,5,0),"X",""))),""),""),"")</f>
        <v/>
      </c>
    </row>
    <row r="1331" spans="1:23" ht="38.25" hidden="1" customHeight="1" x14ac:dyDescent="0.25">
      <c r="A1331" s="9" t="str">
        <f t="shared" si="60"/>
        <v/>
      </c>
      <c r="B1331" s="24" t="s">
        <v>3123</v>
      </c>
      <c r="C1331" s="22" t="e">
        <f>IF(B1331="","",VLOOKUP(B1331,#REF!,6,0))</f>
        <v>#REF!</v>
      </c>
      <c r="D1331" s="20" t="e">
        <f>IF(B1331="","",VLOOKUP(B1331,#REF!,22,0))</f>
        <v>#REF!</v>
      </c>
      <c r="E1331" s="22" t="e">
        <f>IF(B1331="","",VLOOKUP(B1331,Consultas_públicas!$A$376:$G$3879,7,0))</f>
        <v>#N/A</v>
      </c>
      <c r="F1331" s="20" t="s">
        <v>3066</v>
      </c>
      <c r="G1331" s="21">
        <v>43585</v>
      </c>
      <c r="H1331" s="14" t="str">
        <f>IFERROR(IF(VLOOKUP(B1331,'Oficios_-_pend_criticas'!$C$4:$D$4739,2,0)="","","X"),"")</f>
        <v/>
      </c>
      <c r="I1331" s="12"/>
      <c r="J1331" s="13"/>
      <c r="K1331" s="10"/>
      <c r="L1331" s="12" t="str">
        <f>IFERROR(VLOOKUP(B1331,Retorno_da_RFB!$D$3:$I$6388,5,0),"")</f>
        <v>067</v>
      </c>
      <c r="M1331" s="13">
        <f>IFERROR(VLOOKUP(B1331,Retorno_da_RFB!$D$3:$I$6388,6,0),"")</f>
        <v>43594</v>
      </c>
      <c r="N1331" s="10" t="str">
        <f>IFERROR(VLOOKUP(B1331,Retorno_da_RFB!$D$3:$I$6388,3,0),"")</f>
        <v>8427.10.90</v>
      </c>
      <c r="O1331" s="10" t="str">
        <f>IFERROR(VLOOKUP(B1331,Retorno_da_RFB!$D$3:$I$6388,4,0),"")</f>
        <v>Plataformas de trabalhos aéreos, tipo tesoura, acionadas por motor elétrico alimentado por baterias recarregáveis a partir de carregador bivolt unicamente, autopropulsadas sobre rodas, com tração no eixo traseiro, controladas por painel de controle na plataforma contendo alavanca de controle, equipadas com deck extensível da plataforma, com altura máxima da plataforma igual a 3,9m, com capacidade máxima de elevação de carga sobre a plataforma com o deck extensível retraído igual a 227kg.</v>
      </c>
      <c r="P1331" s="12" t="str">
        <f>IFERROR(IF(N1331="","",IF(VLOOKUP(LEFT(N1331,10),'Universo_BK-BIT'!$A$5:$E$10005,2,0)="","X",VLOOKUP(LEFT(N1331,10),'Universo_BK-BIT'!$A$5:$E$10005,2,0))),"X")</f>
        <v>BK</v>
      </c>
      <c r="Q1331" s="12">
        <f>IFERROR(IF(P1331="X","",VLOOKUP(LEFT(N1331,10),'Universo_BK-BIT'!$A$5:$E$10005,3,0)),"")</f>
        <v>14</v>
      </c>
      <c r="R1331" s="14" t="e">
        <f t="shared" si="61"/>
        <v>#REF!</v>
      </c>
      <c r="S1331" s="14" t="e">
        <f t="shared" si="62"/>
        <v>#N/A</v>
      </c>
      <c r="T1331" s="14"/>
      <c r="U1331" s="14" t="str">
        <f ca="1">IFERROR(IF(P1331="X",IF(VLOOKUP(B1331,'Oficios_-_pend_criticas'!$C$3:$J$4739,5,0)="","",IF(VLOOKUP(B1331,'Oficios_-_pend_criticas'!$C$3:$J$4739,7,0)="",IF(TODAY()&gt;VLOOKUP(B1331,'Oficios_-_pend_criticas'!$C$3:$J$4739,5,0),"X",""),IF(VLOOKUP(B1331,'Oficios_-_pend_criticas'!$C$3:$J$4739,7,0)&gt;VLOOKUP(B1331,'Oficios_-_pend_criticas'!$C$3:$J$4739,5,0),"X",""))),""),"")</f>
        <v/>
      </c>
      <c r="V1331" s="14" t="str">
        <f ca="1">IFERROR(IF(Q1331=0,IF(VLOOKUP(B1331,'Oficios_-_pend_criticas'!$C$3:$J$4739,5,0)="","",IF(VLOOKUP(B1331,'Oficios_-_pend_criticas'!$C$3:$J$4739,7,0)="",IF(TODAY()&gt;VLOOKUP(B1331,'Oficios_-_pend_criticas'!$C$3:$J$4739,5,0),"X",""),IF(VLOOKUP(B1331,'Oficios_-_pend_criticas'!$C$3:$J$4739,7,0)&gt;VLOOKUP(B1331,'Oficios_-_pend_criticas'!$C$3:$J$4739,5,0),"X",""))),""),"")</f>
        <v/>
      </c>
      <c r="W1331" s="14" t="str">
        <f ca="1">IFERROR(IF(P1331&lt;&gt;"X",IF(Q1331&gt;0,IF(VLOOKUP(B1331,'Oficios_-_pend_criticas'!$C$4:$J$4739,5,0)="","",IF(VLOOKUP(B1331,'Oficios_-_pend_criticas'!$C$4:$J$4739,7,0)="",IF(TODAY()&gt;VLOOKUP(B1331,'Oficios_-_pend_criticas'!$C$4:$J$4739,5,0),"X",""),IF(VLOOKUP(B1331,'Oficios_-_pend_criticas'!$C$4:$J$4739,7,0)&gt;VLOOKUP(B1331,'Oficios_-_pend_criticas'!$C$4:$J$4739,5,0),"X",""))),""),""),"")</f>
        <v/>
      </c>
    </row>
    <row r="1332" spans="1:23" ht="38.25" hidden="1" customHeight="1" x14ac:dyDescent="0.25">
      <c r="A1332" s="9" t="str">
        <f t="shared" si="60"/>
        <v/>
      </c>
      <c r="B1332" s="24" t="s">
        <v>3125</v>
      </c>
      <c r="C1332" s="22" t="e">
        <f>IF(B1332="","",VLOOKUP(B1332,#REF!,6,0))</f>
        <v>#REF!</v>
      </c>
      <c r="D1332" s="20" t="e">
        <f>IF(B1332="","",VLOOKUP(B1332,#REF!,22,0))</f>
        <v>#REF!</v>
      </c>
      <c r="E1332" s="22" t="e">
        <f>IF(B1332="","",VLOOKUP(B1332,Consultas_públicas!$A$376:$G$3879,7,0))</f>
        <v>#N/A</v>
      </c>
      <c r="F1332" s="20" t="s">
        <v>3066</v>
      </c>
      <c r="G1332" s="21">
        <v>43585</v>
      </c>
      <c r="H1332" s="14" t="str">
        <f>IFERROR(IF(VLOOKUP(B1332,'Oficios_-_pend_criticas'!$C$4:$D$4739,2,0)="","","X"),"")</f>
        <v/>
      </c>
      <c r="I1332" s="12"/>
      <c r="J1332" s="13"/>
      <c r="K1332" s="10"/>
      <c r="L1332" s="12" t="str">
        <f>IFERROR(VLOOKUP(B1332,Retorno_da_RFB!$D$3:$I$6388,5,0),"")</f>
        <v>067</v>
      </c>
      <c r="M1332" s="13">
        <f>IFERROR(VLOOKUP(B1332,Retorno_da_RFB!$D$3:$I$6388,6,0),"")</f>
        <v>43594</v>
      </c>
      <c r="N1332" s="10" t="str">
        <f>IFERROR(VLOOKUP(B1332,Retorno_da_RFB!$D$3:$I$6388,3,0),"")</f>
        <v>8427.90.00</v>
      </c>
      <c r="O1332" s="10" t="str">
        <f>IFERROR(VLOOKUP(B1332,Retorno_da_RFB!$D$3:$I$6388,4,0),"")</f>
        <v>Plataformas individuais de deslocamento manual, para trabalhos aéreos, dotadas de mastro extensível de acionamento elétrico, com energia fornecida por baterias recarregáveis dos próprios equipamentos, com elevação máxima da plataforma igual ou superior a 6,17m, mas inferior ou igual a 9,00m e capacidade de carga máxima da plataforma igual a 159kg</v>
      </c>
      <c r="P1332" s="12" t="str">
        <f>IFERROR(IF(N1332="","",IF(VLOOKUP(LEFT(N1332,10),'Universo_BK-BIT'!$A$5:$E$10005,2,0)="","X",VLOOKUP(LEFT(N1332,10),'Universo_BK-BIT'!$A$5:$E$10005,2,0))),"X")</f>
        <v>BK</v>
      </c>
      <c r="Q1332" s="12">
        <f>IFERROR(IF(P1332="X","",VLOOKUP(LEFT(N1332,10),'Universo_BK-BIT'!$A$5:$E$10005,3,0)),"")</f>
        <v>14</v>
      </c>
      <c r="R1332" s="14" t="e">
        <f t="shared" si="61"/>
        <v>#REF!</v>
      </c>
      <c r="S1332" s="14" t="e">
        <f t="shared" si="62"/>
        <v>#N/A</v>
      </c>
      <c r="T1332" s="14"/>
      <c r="U1332" s="14" t="str">
        <f ca="1">IFERROR(IF(P1332="X",IF(VLOOKUP(B1332,'Oficios_-_pend_criticas'!$C$3:$J$4739,5,0)="","",IF(VLOOKUP(B1332,'Oficios_-_pend_criticas'!$C$3:$J$4739,7,0)="",IF(TODAY()&gt;VLOOKUP(B1332,'Oficios_-_pend_criticas'!$C$3:$J$4739,5,0),"X",""),IF(VLOOKUP(B1332,'Oficios_-_pend_criticas'!$C$3:$J$4739,7,0)&gt;VLOOKUP(B1332,'Oficios_-_pend_criticas'!$C$3:$J$4739,5,0),"X",""))),""),"")</f>
        <v/>
      </c>
      <c r="V1332" s="14" t="str">
        <f ca="1">IFERROR(IF(Q1332=0,IF(VLOOKUP(B1332,'Oficios_-_pend_criticas'!$C$3:$J$4739,5,0)="","",IF(VLOOKUP(B1332,'Oficios_-_pend_criticas'!$C$3:$J$4739,7,0)="",IF(TODAY()&gt;VLOOKUP(B1332,'Oficios_-_pend_criticas'!$C$3:$J$4739,5,0),"X",""),IF(VLOOKUP(B1332,'Oficios_-_pend_criticas'!$C$3:$J$4739,7,0)&gt;VLOOKUP(B1332,'Oficios_-_pend_criticas'!$C$3:$J$4739,5,0),"X",""))),""),"")</f>
        <v/>
      </c>
      <c r="W1332" s="14" t="str">
        <f ca="1">IFERROR(IF(P1332&lt;&gt;"X",IF(Q1332&gt;0,IF(VLOOKUP(B1332,'Oficios_-_pend_criticas'!$C$4:$J$4739,5,0)="","",IF(VLOOKUP(B1332,'Oficios_-_pend_criticas'!$C$4:$J$4739,7,0)="",IF(TODAY()&gt;VLOOKUP(B1332,'Oficios_-_pend_criticas'!$C$4:$J$4739,5,0),"X",""),IF(VLOOKUP(B1332,'Oficios_-_pend_criticas'!$C$4:$J$4739,7,0)&gt;VLOOKUP(B1332,'Oficios_-_pend_criticas'!$C$4:$J$4739,5,0),"X",""))),""),""),"")</f>
        <v/>
      </c>
    </row>
    <row r="1333" spans="1:23" ht="38.25" hidden="1" customHeight="1" x14ac:dyDescent="0.25">
      <c r="A1333" s="9" t="str">
        <f t="shared" si="60"/>
        <v/>
      </c>
      <c r="B1333" s="24" t="s">
        <v>3127</v>
      </c>
      <c r="C1333" s="22" t="e">
        <f>IF(B1333="","",VLOOKUP(B1333,#REF!,6,0))</f>
        <v>#REF!</v>
      </c>
      <c r="D1333" s="20" t="e">
        <f>IF(B1333="","",VLOOKUP(B1333,#REF!,22,0))</f>
        <v>#REF!</v>
      </c>
      <c r="E1333" s="22" t="e">
        <f>IF(B1333="","",VLOOKUP(B1333,Consultas_públicas!$A$376:$G$3879,7,0))</f>
        <v>#N/A</v>
      </c>
      <c r="F1333" s="20" t="s">
        <v>3066</v>
      </c>
      <c r="G1333" s="21">
        <v>43585</v>
      </c>
      <c r="H1333" s="14" t="str">
        <f>IFERROR(IF(VLOOKUP(B1333,'Oficios_-_pend_criticas'!$C$4:$D$4739,2,0)="","","X"),"")</f>
        <v/>
      </c>
      <c r="I1333" s="12"/>
      <c r="J1333" s="13"/>
      <c r="K1333" s="10"/>
      <c r="L1333" s="12" t="str">
        <f>IFERROR(VLOOKUP(B1333,Retorno_da_RFB!$D$3:$I$6388,5,0),"")</f>
        <v>067</v>
      </c>
      <c r="M1333" s="13">
        <f>IFERROR(VLOOKUP(B1333,Retorno_da_RFB!$D$3:$I$6388,6,0),"")</f>
        <v>43594</v>
      </c>
      <c r="N1333" s="10" t="str">
        <f>IFERROR(VLOOKUP(B1333,Retorno_da_RFB!$D$3:$I$6388,3,0),"")</f>
        <v>9031.80.99</v>
      </c>
      <c r="O1333" s="10" t="str">
        <f>IFERROR(VLOOKUP(B1333,Retorno_da_RFB!$D$3:$I$6388,4,0),"")</f>
        <v>Equipamentos para ensaios não destrutivos por meio de ultrassom, para detecção de descontinuidade em soldas  e trilhos de vias ferroviárias, dotados de rack metálico, placas I/O, cabos, computadores, GPS / DGPS e transdutores de medição de 0°, 38°, 45°, 54° e 70°, com feixe de leitura para o campo, centro e bitola, dois suportes para leitura simultânea (lado direto e esquerdo) e duas rodas por fila de trilho, próprio para ser montado em veículo de inspeção em vias férreas.</v>
      </c>
      <c r="P1333" s="12" t="str">
        <f>IFERROR(IF(N1333="","",IF(VLOOKUP(LEFT(N1333,10),'Universo_BK-BIT'!$A$5:$E$10005,2,0)="","X",VLOOKUP(LEFT(N1333,10),'Universo_BK-BIT'!$A$5:$E$10005,2,0))),"X")</f>
        <v>BK</v>
      </c>
      <c r="Q1333" s="12">
        <f>IFERROR(IF(P1333="X","",VLOOKUP(LEFT(N1333,10),'Universo_BK-BIT'!$A$5:$E$10005,3,0)),"")</f>
        <v>14</v>
      </c>
      <c r="R1333" s="14" t="e">
        <f t="shared" si="61"/>
        <v>#REF!</v>
      </c>
      <c r="S1333" s="14" t="e">
        <f t="shared" si="62"/>
        <v>#N/A</v>
      </c>
      <c r="T1333" s="14"/>
      <c r="U1333" s="14" t="str">
        <f ca="1">IFERROR(IF(P1333="X",IF(VLOOKUP(B1333,'Oficios_-_pend_criticas'!$C$3:$J$4739,5,0)="","",IF(VLOOKUP(B1333,'Oficios_-_pend_criticas'!$C$3:$J$4739,7,0)="",IF(TODAY()&gt;VLOOKUP(B1333,'Oficios_-_pend_criticas'!$C$3:$J$4739,5,0),"X",""),IF(VLOOKUP(B1333,'Oficios_-_pend_criticas'!$C$3:$J$4739,7,0)&gt;VLOOKUP(B1333,'Oficios_-_pend_criticas'!$C$3:$J$4739,5,0),"X",""))),""),"")</f>
        <v/>
      </c>
      <c r="V1333" s="14" t="str">
        <f ca="1">IFERROR(IF(Q1333=0,IF(VLOOKUP(B1333,'Oficios_-_pend_criticas'!$C$3:$J$4739,5,0)="","",IF(VLOOKUP(B1333,'Oficios_-_pend_criticas'!$C$3:$J$4739,7,0)="",IF(TODAY()&gt;VLOOKUP(B1333,'Oficios_-_pend_criticas'!$C$3:$J$4739,5,0),"X",""),IF(VLOOKUP(B1333,'Oficios_-_pend_criticas'!$C$3:$J$4739,7,0)&gt;VLOOKUP(B1333,'Oficios_-_pend_criticas'!$C$3:$J$4739,5,0),"X",""))),""),"")</f>
        <v/>
      </c>
      <c r="W1333" s="14" t="str">
        <f ca="1">IFERROR(IF(P1333&lt;&gt;"X",IF(Q1333&gt;0,IF(VLOOKUP(B1333,'Oficios_-_pend_criticas'!$C$4:$J$4739,5,0)="","",IF(VLOOKUP(B1333,'Oficios_-_pend_criticas'!$C$4:$J$4739,7,0)="",IF(TODAY()&gt;VLOOKUP(B1333,'Oficios_-_pend_criticas'!$C$4:$J$4739,5,0),"X",""),IF(VLOOKUP(B1333,'Oficios_-_pend_criticas'!$C$4:$J$4739,7,0)&gt;VLOOKUP(B1333,'Oficios_-_pend_criticas'!$C$4:$J$4739,5,0),"X",""))),""),""),"")</f>
        <v/>
      </c>
    </row>
    <row r="1334" spans="1:23" ht="38.25" hidden="1" customHeight="1" x14ac:dyDescent="0.25">
      <c r="A1334" s="9" t="str">
        <f t="shared" si="60"/>
        <v/>
      </c>
      <c r="B1334" s="24" t="s">
        <v>3129</v>
      </c>
      <c r="C1334" s="22" t="e">
        <f>IF(B1334="","",VLOOKUP(B1334,#REF!,6,0))</f>
        <v>#REF!</v>
      </c>
      <c r="D1334" s="20" t="e">
        <f>IF(B1334="","",VLOOKUP(B1334,#REF!,22,0))</f>
        <v>#REF!</v>
      </c>
      <c r="E1334" s="22" t="e">
        <f>IF(B1334="","",VLOOKUP(B1334,Consultas_públicas!$A$376:$G$3879,7,0))</f>
        <v>#N/A</v>
      </c>
      <c r="F1334" s="20" t="s">
        <v>3066</v>
      </c>
      <c r="G1334" s="21">
        <v>43585</v>
      </c>
      <c r="H1334" s="14" t="str">
        <f>IFERROR(IF(VLOOKUP(B1334,'Oficios_-_pend_criticas'!$C$4:$D$4739,2,0)="","","X"),"")</f>
        <v/>
      </c>
      <c r="I1334" s="12"/>
      <c r="J1334" s="13"/>
      <c r="K1334" s="10"/>
      <c r="L1334" s="12" t="str">
        <f>IFERROR(VLOOKUP(B1334,Retorno_da_RFB!$D$3:$I$6388,5,0),"")</f>
        <v>067</v>
      </c>
      <c r="M1334" s="13">
        <f>IFERROR(VLOOKUP(B1334,Retorno_da_RFB!$D$3:$I$6388,6,0),"")</f>
        <v>43594</v>
      </c>
      <c r="N1334" s="10" t="str">
        <f>IFERROR(VLOOKUP(B1334,Retorno_da_RFB!$D$3:$I$6388,3,0),"")</f>
        <v>8479.89.99</v>
      </c>
      <c r="O1334" s="10" t="str">
        <f>IFERROR(VLOOKUP(B1334,Retorno_da_RFB!$D$3:$I$6388,4,0),"")</f>
        <v>Combinações de máquinas para o tratamento da superfície de chapas de rochas ornamentais compostas por: 1 plataforma giratória de entrada; 1 robô carregador e descarregador com paginação automática das chapas combinado com 1 mesa pente giratória; 2 pantógrafos com plano de corrente e mecanismo de extração e inserção para a recirculação de bandejas de suporte das chapas; 1 forno de secagem com capacidade de até 40 bandejas de movimentação cíclica; até 7 bancadas de trabalho para operações de resinas equipadas com dois transportadores de corrente para movimentação nos dois sentidos; 1 sistema de leitura de chapas; 1 aplicador automático para tela de fibra de vidro na chapa; 1 máquina de aplicação automática de resina sobre as chapas com bomba misturadora automática; 1 robô antropomórfico para o espalhamento da resina sobre a chapa; 1 bancada de trabalho para operações de resina equipada com dois transportadores de corrente operando em dois sentidos com sistema vibratório no transportador superior; 1 transportador móvel de correntes operando em dois sentidos com transferência em linha paralela; 1 acumulador com elevador e capacidade de até 10 bandejas; 1 robô antropomórfico para a aplicação de resinas viscoplásticas; 1 forno de catálise de resina “epoxy” para até 90 bandejas com movimentação cíclica; 1 robô descarregador automático combinado com 1 mesa pente giratória; 1 plataforma giratória de saída; 2 transportadores de corrente; 2 unidades termoelétricas para o forno secagem; 2 unidades termoelétricas para o forno de catálise; e até 161 bandejas de suporte para chapas com redes metálicas, furos e pinos, para armazenamento rotativo.</v>
      </c>
      <c r="P1334" s="12" t="str">
        <f>IFERROR(IF(N1334="","",IF(VLOOKUP(LEFT(N1334,10),'Universo_BK-BIT'!$A$5:$E$10005,2,0)="","X",VLOOKUP(LEFT(N1334,10),'Universo_BK-BIT'!$A$5:$E$10005,2,0))),"X")</f>
        <v>BK</v>
      </c>
      <c r="Q1334" s="12">
        <f>IFERROR(IF(P1334="X","",VLOOKUP(LEFT(N1334,10),'Universo_BK-BIT'!$A$5:$E$10005,3,0)),"")</f>
        <v>14</v>
      </c>
      <c r="R1334" s="14" t="e">
        <f t="shared" si="61"/>
        <v>#REF!</v>
      </c>
      <c r="S1334" s="14" t="e">
        <f t="shared" si="62"/>
        <v>#N/A</v>
      </c>
      <c r="T1334" s="14"/>
      <c r="U1334" s="14" t="str">
        <f ca="1">IFERROR(IF(P1334="X",IF(VLOOKUP(B1334,'Oficios_-_pend_criticas'!$C$3:$J$4739,5,0)="","",IF(VLOOKUP(B1334,'Oficios_-_pend_criticas'!$C$3:$J$4739,7,0)="",IF(TODAY()&gt;VLOOKUP(B1334,'Oficios_-_pend_criticas'!$C$3:$J$4739,5,0),"X",""),IF(VLOOKUP(B1334,'Oficios_-_pend_criticas'!$C$3:$J$4739,7,0)&gt;VLOOKUP(B1334,'Oficios_-_pend_criticas'!$C$3:$J$4739,5,0),"X",""))),""),"")</f>
        <v/>
      </c>
      <c r="V1334" s="14" t="str">
        <f ca="1">IFERROR(IF(Q1334=0,IF(VLOOKUP(B1334,'Oficios_-_pend_criticas'!$C$3:$J$4739,5,0)="","",IF(VLOOKUP(B1334,'Oficios_-_pend_criticas'!$C$3:$J$4739,7,0)="",IF(TODAY()&gt;VLOOKUP(B1334,'Oficios_-_pend_criticas'!$C$3:$J$4739,5,0),"X",""),IF(VLOOKUP(B1334,'Oficios_-_pend_criticas'!$C$3:$J$4739,7,0)&gt;VLOOKUP(B1334,'Oficios_-_pend_criticas'!$C$3:$J$4739,5,0),"X",""))),""),"")</f>
        <v/>
      </c>
      <c r="W1334" s="14" t="str">
        <f ca="1">IFERROR(IF(P1334&lt;&gt;"X",IF(Q1334&gt;0,IF(VLOOKUP(B1334,'Oficios_-_pend_criticas'!$C$4:$J$4739,5,0)="","",IF(VLOOKUP(B1334,'Oficios_-_pend_criticas'!$C$4:$J$4739,7,0)="",IF(TODAY()&gt;VLOOKUP(B1334,'Oficios_-_pend_criticas'!$C$4:$J$4739,5,0),"X",""),IF(VLOOKUP(B1334,'Oficios_-_pend_criticas'!$C$4:$J$4739,7,0)&gt;VLOOKUP(B1334,'Oficios_-_pend_criticas'!$C$4:$J$4739,5,0),"X",""))),""),""),"")</f>
        <v/>
      </c>
    </row>
    <row r="1335" spans="1:23" ht="38.25" hidden="1" customHeight="1" x14ac:dyDescent="0.25">
      <c r="A1335" s="9" t="str">
        <f t="shared" si="60"/>
        <v/>
      </c>
      <c r="B1335" s="24" t="s">
        <v>3131</v>
      </c>
      <c r="C1335" s="22" t="e">
        <f>IF(B1335="","",VLOOKUP(B1335,#REF!,6,0))</f>
        <v>#REF!</v>
      </c>
      <c r="D1335" s="20" t="e">
        <f>IF(B1335="","",VLOOKUP(B1335,#REF!,22,0))</f>
        <v>#REF!</v>
      </c>
      <c r="E1335" s="22" t="e">
        <f>IF(B1335="","",VLOOKUP(B1335,Consultas_públicas!$A$376:$G$3879,7,0))</f>
        <v>#N/A</v>
      </c>
      <c r="F1335" s="20" t="s">
        <v>3066</v>
      </c>
      <c r="G1335" s="21">
        <v>43585</v>
      </c>
      <c r="H1335" s="14" t="str">
        <f>IFERROR(IF(VLOOKUP(B1335,'Oficios_-_pend_criticas'!$C$4:$D$4739,2,0)="","","X"),"")</f>
        <v/>
      </c>
      <c r="I1335" s="12"/>
      <c r="J1335" s="13"/>
      <c r="K1335" s="10"/>
      <c r="L1335" s="12" t="str">
        <f>IFERROR(VLOOKUP(B1335,Retorno_da_RFB!$D$3:$I$6388,5,0),"")</f>
        <v>067</v>
      </c>
      <c r="M1335" s="13">
        <f>IFERROR(VLOOKUP(B1335,Retorno_da_RFB!$D$3:$I$6388,6,0),"")</f>
        <v>43594</v>
      </c>
      <c r="N1335" s="10" t="str">
        <f>IFERROR(VLOOKUP(B1335,Retorno_da_RFB!$D$3:$I$6388,3,0),"")</f>
        <v>8471.80.00</v>
      </c>
      <c r="O1335" s="10" t="str">
        <f>IFERROR(VLOOKUP(B1335,Retorno_da_RFB!$D$3:$I$6388,4,0),"")</f>
        <v>Consoles de operação utilizados em máquinas para processamento de dados em equipamento de tomografia computadorizada, dotados de microprocessadores, barramentos de dados QPI, memória RAM DIM DDR3 de até 48GB, barramentos PCI “express”, portas para periféricos, controlador de rede local, disco rígido, drive óptico, placa de vídeo dedicada, porta Ethernet, entrada e saída de áudio; contém gabinete metálico, tampas de acabamento e blindagem eletromagnética.</v>
      </c>
      <c r="P1335" s="12" t="str">
        <f>IFERROR(IF(N1335="","",IF(VLOOKUP(LEFT(N1335,10),'Universo_BK-BIT'!$A$5:$E$10005,2,0)="","X",VLOOKUP(LEFT(N1335,10),'Universo_BK-BIT'!$A$5:$E$10005,2,0))),"X")</f>
        <v>BIT</v>
      </c>
      <c r="Q1335" s="12">
        <f>IFERROR(IF(P1335="X","",VLOOKUP(LEFT(N1335,10),'Universo_BK-BIT'!$A$5:$E$10005,3,0)),"")</f>
        <v>16</v>
      </c>
      <c r="R1335" s="14" t="e">
        <f t="shared" si="61"/>
        <v>#REF!</v>
      </c>
      <c r="S1335" s="14" t="e">
        <f t="shared" si="62"/>
        <v>#N/A</v>
      </c>
      <c r="T1335" s="14"/>
      <c r="U1335" s="14" t="str">
        <f ca="1">IFERROR(IF(P1335="X",IF(VLOOKUP(B1335,'Oficios_-_pend_criticas'!$C$3:$J$4739,5,0)="","",IF(VLOOKUP(B1335,'Oficios_-_pend_criticas'!$C$3:$J$4739,7,0)="",IF(TODAY()&gt;VLOOKUP(B1335,'Oficios_-_pend_criticas'!$C$3:$J$4739,5,0),"X",""),IF(VLOOKUP(B1335,'Oficios_-_pend_criticas'!$C$3:$J$4739,7,0)&gt;VLOOKUP(B1335,'Oficios_-_pend_criticas'!$C$3:$J$4739,5,0),"X",""))),""),"")</f>
        <v/>
      </c>
      <c r="V1335" s="14" t="str">
        <f ca="1">IFERROR(IF(Q1335=0,IF(VLOOKUP(B1335,'Oficios_-_pend_criticas'!$C$3:$J$4739,5,0)="","",IF(VLOOKUP(B1335,'Oficios_-_pend_criticas'!$C$3:$J$4739,7,0)="",IF(TODAY()&gt;VLOOKUP(B1335,'Oficios_-_pend_criticas'!$C$3:$J$4739,5,0),"X",""),IF(VLOOKUP(B1335,'Oficios_-_pend_criticas'!$C$3:$J$4739,7,0)&gt;VLOOKUP(B1335,'Oficios_-_pend_criticas'!$C$3:$J$4739,5,0),"X",""))),""),"")</f>
        <v/>
      </c>
      <c r="W1335" s="14" t="str">
        <f ca="1">IFERROR(IF(P1335&lt;&gt;"X",IF(Q1335&gt;0,IF(VLOOKUP(B1335,'Oficios_-_pend_criticas'!$C$4:$J$4739,5,0)="","",IF(VLOOKUP(B1335,'Oficios_-_pend_criticas'!$C$4:$J$4739,7,0)="",IF(TODAY()&gt;VLOOKUP(B1335,'Oficios_-_pend_criticas'!$C$4:$J$4739,5,0),"X",""),IF(VLOOKUP(B1335,'Oficios_-_pend_criticas'!$C$4:$J$4739,7,0)&gt;VLOOKUP(B1335,'Oficios_-_pend_criticas'!$C$4:$J$4739,5,0),"X",""))),""),""),"")</f>
        <v/>
      </c>
    </row>
    <row r="1336" spans="1:23" ht="38.25" hidden="1" customHeight="1" x14ac:dyDescent="0.25">
      <c r="A1336" s="9" t="str">
        <f t="shared" si="60"/>
        <v/>
      </c>
      <c r="B1336" s="24" t="s">
        <v>3133</v>
      </c>
      <c r="C1336" s="22" t="e">
        <f>IF(B1336="","",VLOOKUP(B1336,#REF!,6,0))</f>
        <v>#REF!</v>
      </c>
      <c r="D1336" s="20" t="e">
        <f>IF(B1336="","",VLOOKUP(B1336,#REF!,22,0))</f>
        <v>#REF!</v>
      </c>
      <c r="E1336" s="22" t="e">
        <f>IF(B1336="","",VLOOKUP(B1336,Consultas_públicas!$A$376:$G$3879,7,0))</f>
        <v>#N/A</v>
      </c>
      <c r="F1336" s="20" t="s">
        <v>3066</v>
      </c>
      <c r="G1336" s="21">
        <v>43585</v>
      </c>
      <c r="H1336" s="14" t="str">
        <f>IFERROR(IF(VLOOKUP(B1336,'Oficios_-_pend_criticas'!$C$4:$D$4739,2,0)="","","X"),"")</f>
        <v/>
      </c>
      <c r="I1336" s="12"/>
      <c r="J1336" s="13"/>
      <c r="K1336" s="10"/>
      <c r="L1336" s="12" t="str">
        <f>IFERROR(VLOOKUP(B1336,Retorno_da_RFB!$D$3:$I$6388,5,0),"")</f>
        <v>067</v>
      </c>
      <c r="M1336" s="13">
        <f>IFERROR(VLOOKUP(B1336,Retorno_da_RFB!$D$3:$I$6388,6,0),"")</f>
        <v>43594</v>
      </c>
      <c r="N1336" s="10" t="str">
        <f>IFERROR(VLOOKUP(B1336,Retorno_da_RFB!$D$3:$I$6388,3,0),"")</f>
        <v>8457.10.00</v>
      </c>
      <c r="O1336" s="10" t="str">
        <f>IFERROR(VLOOKUP(B1336,Retorno_da_RFB!$D$3:$I$6388,4,0),"")</f>
        <v>Centros de usinagem verticais para usinagem com 5 eixos controlados, simultaneamente, controlados por comando numérico computadorizado (CNC), curso do eixo X igual a 650mm, curso eixo Y igual a 650mm, curso do eixo Z igual a 500mm, ângulo de inclinação do eixo A de -130° a + 130°, com mesa rotativa contínua de 360° e diâmetro de 320mm, com capacidade de 300kg e rotação de 30rpm, precisão do sistema de medição do eixo C e eixo A de ± 5”, precisão de posicionamento dos eixos X,Y e Z de 0,008mm, velocidade de deslocamento dos eixos X,Y e Z de 45,45 e 60m/min respectivamente, construída em estrutura de granito para amortecimento de vibrações e redução da propagação do calor, rotação do eixo árvore de 15.000rpm, potência de 31kW, torque do eixo árvore 194Nm, com trocador automático de ferramentas de 36 posições.</v>
      </c>
      <c r="P1336" s="12" t="str">
        <f>IFERROR(IF(N1336="","",IF(VLOOKUP(LEFT(N1336,10),'Universo_BK-BIT'!$A$5:$E$10005,2,0)="","X",VLOOKUP(LEFT(N1336,10),'Universo_BK-BIT'!$A$5:$E$10005,2,0))),"X")</f>
        <v>BK</v>
      </c>
      <c r="Q1336" s="12">
        <f>IFERROR(IF(P1336="X","",VLOOKUP(LEFT(N1336,10),'Universo_BK-BIT'!$A$5:$E$10005,3,0)),"")</f>
        <v>14</v>
      </c>
      <c r="R1336" s="14" t="e">
        <f t="shared" si="61"/>
        <v>#REF!</v>
      </c>
      <c r="S1336" s="14" t="e">
        <f t="shared" si="62"/>
        <v>#N/A</v>
      </c>
      <c r="T1336" s="14"/>
      <c r="U1336" s="14" t="str">
        <f ca="1">IFERROR(IF(P1336="X",IF(VLOOKUP(B1336,'Oficios_-_pend_criticas'!$C$3:$J$4739,5,0)="","",IF(VLOOKUP(B1336,'Oficios_-_pend_criticas'!$C$3:$J$4739,7,0)="",IF(TODAY()&gt;VLOOKUP(B1336,'Oficios_-_pend_criticas'!$C$3:$J$4739,5,0),"X",""),IF(VLOOKUP(B1336,'Oficios_-_pend_criticas'!$C$3:$J$4739,7,0)&gt;VLOOKUP(B1336,'Oficios_-_pend_criticas'!$C$3:$J$4739,5,0),"X",""))),""),"")</f>
        <v/>
      </c>
      <c r="V1336" s="14" t="str">
        <f ca="1">IFERROR(IF(Q1336=0,IF(VLOOKUP(B1336,'Oficios_-_pend_criticas'!$C$3:$J$4739,5,0)="","",IF(VLOOKUP(B1336,'Oficios_-_pend_criticas'!$C$3:$J$4739,7,0)="",IF(TODAY()&gt;VLOOKUP(B1336,'Oficios_-_pend_criticas'!$C$3:$J$4739,5,0),"X",""),IF(VLOOKUP(B1336,'Oficios_-_pend_criticas'!$C$3:$J$4739,7,0)&gt;VLOOKUP(B1336,'Oficios_-_pend_criticas'!$C$3:$J$4739,5,0),"X",""))),""),"")</f>
        <v/>
      </c>
      <c r="W1336" s="14" t="str">
        <f ca="1">IFERROR(IF(P1336&lt;&gt;"X",IF(Q1336&gt;0,IF(VLOOKUP(B1336,'Oficios_-_pend_criticas'!$C$4:$J$4739,5,0)="","",IF(VLOOKUP(B1336,'Oficios_-_pend_criticas'!$C$4:$J$4739,7,0)="",IF(TODAY()&gt;VLOOKUP(B1336,'Oficios_-_pend_criticas'!$C$4:$J$4739,5,0),"X",""),IF(VLOOKUP(B1336,'Oficios_-_pend_criticas'!$C$4:$J$4739,7,0)&gt;VLOOKUP(B1336,'Oficios_-_pend_criticas'!$C$4:$J$4739,5,0),"X",""))),""),""),"")</f>
        <v/>
      </c>
    </row>
    <row r="1337" spans="1:23" ht="38.25" hidden="1" customHeight="1" x14ac:dyDescent="0.25">
      <c r="A1337" s="9" t="str">
        <f t="shared" si="60"/>
        <v/>
      </c>
      <c r="B1337" s="24" t="s">
        <v>3135</v>
      </c>
      <c r="C1337" s="22" t="e">
        <f>IF(B1337="","",VLOOKUP(B1337,#REF!,6,0))</f>
        <v>#REF!</v>
      </c>
      <c r="D1337" s="20" t="e">
        <f>IF(B1337="","",VLOOKUP(B1337,#REF!,22,0))</f>
        <v>#REF!</v>
      </c>
      <c r="E1337" s="22" t="e">
        <f>IF(B1337="","",VLOOKUP(B1337,Consultas_públicas!$A$376:$G$3879,7,0))</f>
        <v>#N/A</v>
      </c>
      <c r="F1337" s="20" t="s">
        <v>3066</v>
      </c>
      <c r="G1337" s="21">
        <v>43585</v>
      </c>
      <c r="H1337" s="14" t="str">
        <f>IFERROR(IF(VLOOKUP(B1337,'Oficios_-_pend_criticas'!$C$4:$D$4739,2,0)="","","X"),"")</f>
        <v/>
      </c>
      <c r="I1337" s="12"/>
      <c r="J1337" s="13"/>
      <c r="K1337" s="10"/>
      <c r="L1337" s="12" t="str">
        <f>IFERROR(VLOOKUP(B1337,Retorno_da_RFB!$D$3:$I$6388,5,0),"")</f>
        <v>067</v>
      </c>
      <c r="M1337" s="13">
        <f>IFERROR(VLOOKUP(B1337,Retorno_da_RFB!$D$3:$I$6388,6,0),"")</f>
        <v>43594</v>
      </c>
      <c r="N1337" s="10" t="str">
        <f>IFERROR(VLOOKUP(B1337,Retorno_da_RFB!$D$3:$I$6388,3,0),"")</f>
        <v>9027.50.20</v>
      </c>
      <c r="O1337" s="10" t="str">
        <f>IFERROR(VLOOKUP(B1337,Retorno_da_RFB!$D$3:$I$6388,4,0),"")</f>
        <v>Analisadores robotizados para análise de demanda química de oxigênio (DQO); amostrador XYZ; exibição de resultados em tempo real; possibilidade de carregar o equipamento com amostras prioritárias durante a análise; racks e tubos removíveis; função de pré e pós-diluição; função diluição e fortificação de amostras; resolução 0,1nm; faixa de operação entre 340 e 900nm; temperatura de operação de 10 a 40°C; largura da banda espectral de 4nm; faixa de operação de absorbância de até 3 unidades de absorbância; saída USB.</v>
      </c>
      <c r="P1337" s="12" t="str">
        <f>IFERROR(IF(N1337="","",IF(VLOOKUP(LEFT(N1337,10),'Universo_BK-BIT'!$A$5:$E$10005,2,0)="","X",VLOOKUP(LEFT(N1337,10),'Universo_BK-BIT'!$A$5:$E$10005,2,0))),"X")</f>
        <v>BK</v>
      </c>
      <c r="Q1337" s="12">
        <f>IFERROR(IF(P1337="X","",VLOOKUP(LEFT(N1337,10),'Universo_BK-BIT'!$A$5:$E$10005,3,0)),"")</f>
        <v>14</v>
      </c>
      <c r="R1337" s="14" t="e">
        <f t="shared" si="61"/>
        <v>#REF!</v>
      </c>
      <c r="S1337" s="14" t="e">
        <f t="shared" si="62"/>
        <v>#N/A</v>
      </c>
      <c r="T1337" s="14"/>
      <c r="U1337" s="14" t="str">
        <f ca="1">IFERROR(IF(P1337="X",IF(VLOOKUP(B1337,'Oficios_-_pend_criticas'!$C$3:$J$4739,5,0)="","",IF(VLOOKUP(B1337,'Oficios_-_pend_criticas'!$C$3:$J$4739,7,0)="",IF(TODAY()&gt;VLOOKUP(B1337,'Oficios_-_pend_criticas'!$C$3:$J$4739,5,0),"X",""),IF(VLOOKUP(B1337,'Oficios_-_pend_criticas'!$C$3:$J$4739,7,0)&gt;VLOOKUP(B1337,'Oficios_-_pend_criticas'!$C$3:$J$4739,5,0),"X",""))),""),"")</f>
        <v/>
      </c>
      <c r="V1337" s="14" t="str">
        <f ca="1">IFERROR(IF(Q1337=0,IF(VLOOKUP(B1337,'Oficios_-_pend_criticas'!$C$3:$J$4739,5,0)="","",IF(VLOOKUP(B1337,'Oficios_-_pend_criticas'!$C$3:$J$4739,7,0)="",IF(TODAY()&gt;VLOOKUP(B1337,'Oficios_-_pend_criticas'!$C$3:$J$4739,5,0),"X",""),IF(VLOOKUP(B1337,'Oficios_-_pend_criticas'!$C$3:$J$4739,7,0)&gt;VLOOKUP(B1337,'Oficios_-_pend_criticas'!$C$3:$J$4739,5,0),"X",""))),""),"")</f>
        <v/>
      </c>
      <c r="W1337" s="14" t="str">
        <f ca="1">IFERROR(IF(P1337&lt;&gt;"X",IF(Q1337&gt;0,IF(VLOOKUP(B1337,'Oficios_-_pend_criticas'!$C$4:$J$4739,5,0)="","",IF(VLOOKUP(B1337,'Oficios_-_pend_criticas'!$C$4:$J$4739,7,0)="",IF(TODAY()&gt;VLOOKUP(B1337,'Oficios_-_pend_criticas'!$C$4:$J$4739,5,0),"X",""),IF(VLOOKUP(B1337,'Oficios_-_pend_criticas'!$C$4:$J$4739,7,0)&gt;VLOOKUP(B1337,'Oficios_-_pend_criticas'!$C$4:$J$4739,5,0),"X",""))),""),""),"")</f>
        <v/>
      </c>
    </row>
    <row r="1338" spans="1:23" ht="38.25" hidden="1" customHeight="1" x14ac:dyDescent="0.25">
      <c r="A1338" s="9" t="str">
        <f t="shared" si="60"/>
        <v/>
      </c>
      <c r="B1338" s="24" t="s">
        <v>3137</v>
      </c>
      <c r="C1338" s="22" t="e">
        <f>IF(B1338="","",VLOOKUP(B1338,#REF!,6,0))</f>
        <v>#REF!</v>
      </c>
      <c r="D1338" s="20" t="e">
        <f>IF(B1338="","",VLOOKUP(B1338,#REF!,22,0))</f>
        <v>#REF!</v>
      </c>
      <c r="E1338" s="22" t="e">
        <f>IF(B1338="","",VLOOKUP(B1338,Consultas_públicas!$A$376:$G$3879,7,0))</f>
        <v>#N/A</v>
      </c>
      <c r="F1338" s="20" t="s">
        <v>3066</v>
      </c>
      <c r="G1338" s="21">
        <v>43585</v>
      </c>
      <c r="H1338" s="14" t="str">
        <f>IFERROR(IF(VLOOKUP(B1338,'Oficios_-_pend_criticas'!$C$4:$D$4739,2,0)="","","X"),"")</f>
        <v/>
      </c>
      <c r="I1338" s="12"/>
      <c r="J1338" s="13"/>
      <c r="K1338" s="10"/>
      <c r="L1338" s="12" t="str">
        <f>IFERROR(VLOOKUP(B1338,Retorno_da_RFB!$D$3:$I$6388,5,0),"")</f>
        <v>067</v>
      </c>
      <c r="M1338" s="13">
        <f>IFERROR(VLOOKUP(B1338,Retorno_da_RFB!$D$3:$I$6388,6,0),"")</f>
        <v>43594</v>
      </c>
      <c r="N1338" s="10" t="str">
        <f>IFERROR(VLOOKUP(B1338,Retorno_da_RFB!$D$3:$I$6388,3,0),"")</f>
        <v>9027.10.00</v>
      </c>
      <c r="O1338" s="10" t="str">
        <f>IFERROR(VLOOKUP(B1338,Retorno_da_RFB!$D$3:$I$6388,4,0),"")</f>
        <v>Aparelhos para detecção de compostos orgânicos voláteis por tecnologia de sensor de foto ionização, portátil, com faixa de medição entre 0 a 20.000ppm ou entre 0 a 20.000mg/m3, com resolução mínima de medição de 1ppb ou 0,001mg/m3, montados em material “lexan”, ABS e aço inoxidável com revestimento protetor de borracha, proteção IP65, visor LCD, botões de operação, possui alarme visual, sonoro com 95dB e vibratório para presença de gás, bateria fraca, falha da bomba de sucção e falha de sensor, operação com bateria recarregável ou alcalinas, com faixa de temperatura de operação entre -20 a +60 grau Celsius, com faixa de umidade operacional entre 0 a 99% sem condensação, memória interna com capacidade de 120.000 pontos de medição, comunicação USB para integração com software de download de dados e configuração.</v>
      </c>
      <c r="P1338" s="12" t="str">
        <f>IFERROR(IF(N1338="","",IF(VLOOKUP(LEFT(N1338,10),'Universo_BK-BIT'!$A$5:$E$10005,2,0)="","X",VLOOKUP(LEFT(N1338,10),'Universo_BK-BIT'!$A$5:$E$10005,2,0))),"X")</f>
        <v>BK</v>
      </c>
      <c r="Q1338" s="12">
        <f>IFERROR(IF(P1338="X","",VLOOKUP(LEFT(N1338,10),'Universo_BK-BIT'!$A$5:$E$10005,3,0)),"")</f>
        <v>14</v>
      </c>
      <c r="R1338" s="14" t="e">
        <f t="shared" si="61"/>
        <v>#REF!</v>
      </c>
      <c r="S1338" s="14" t="e">
        <f t="shared" si="62"/>
        <v>#N/A</v>
      </c>
      <c r="T1338" s="14"/>
      <c r="U1338" s="14" t="str">
        <f ca="1">IFERROR(IF(P1338="X",IF(VLOOKUP(B1338,'Oficios_-_pend_criticas'!$C$3:$J$4739,5,0)="","",IF(VLOOKUP(B1338,'Oficios_-_pend_criticas'!$C$3:$J$4739,7,0)="",IF(TODAY()&gt;VLOOKUP(B1338,'Oficios_-_pend_criticas'!$C$3:$J$4739,5,0),"X",""),IF(VLOOKUP(B1338,'Oficios_-_pend_criticas'!$C$3:$J$4739,7,0)&gt;VLOOKUP(B1338,'Oficios_-_pend_criticas'!$C$3:$J$4739,5,0),"X",""))),""),"")</f>
        <v/>
      </c>
      <c r="V1338" s="14" t="str">
        <f ca="1">IFERROR(IF(Q1338=0,IF(VLOOKUP(B1338,'Oficios_-_pend_criticas'!$C$3:$J$4739,5,0)="","",IF(VLOOKUP(B1338,'Oficios_-_pend_criticas'!$C$3:$J$4739,7,0)="",IF(TODAY()&gt;VLOOKUP(B1338,'Oficios_-_pend_criticas'!$C$3:$J$4739,5,0),"X",""),IF(VLOOKUP(B1338,'Oficios_-_pend_criticas'!$C$3:$J$4739,7,0)&gt;VLOOKUP(B1338,'Oficios_-_pend_criticas'!$C$3:$J$4739,5,0),"X",""))),""),"")</f>
        <v/>
      </c>
      <c r="W1338" s="14" t="str">
        <f ca="1">IFERROR(IF(P1338&lt;&gt;"X",IF(Q1338&gt;0,IF(VLOOKUP(B1338,'Oficios_-_pend_criticas'!$C$4:$J$4739,5,0)="","",IF(VLOOKUP(B1338,'Oficios_-_pend_criticas'!$C$4:$J$4739,7,0)="",IF(TODAY()&gt;VLOOKUP(B1338,'Oficios_-_pend_criticas'!$C$4:$J$4739,5,0),"X",""),IF(VLOOKUP(B1338,'Oficios_-_pend_criticas'!$C$4:$J$4739,7,0)&gt;VLOOKUP(B1338,'Oficios_-_pend_criticas'!$C$4:$J$4739,5,0),"X",""))),""),""),"")</f>
        <v/>
      </c>
    </row>
    <row r="1339" spans="1:23" ht="38.25" hidden="1" customHeight="1" x14ac:dyDescent="0.25">
      <c r="A1339" s="9" t="str">
        <f t="shared" si="60"/>
        <v/>
      </c>
      <c r="B1339" s="24" t="s">
        <v>3139</v>
      </c>
      <c r="C1339" s="22" t="e">
        <f>IF(B1339="","",VLOOKUP(B1339,#REF!,6,0))</f>
        <v>#REF!</v>
      </c>
      <c r="D1339" s="20" t="e">
        <f>IF(B1339="","",VLOOKUP(B1339,#REF!,22,0))</f>
        <v>#REF!</v>
      </c>
      <c r="E1339" s="22" t="e">
        <f>IF(B1339="","",VLOOKUP(B1339,Consultas_públicas!$A$376:$G$3879,7,0))</f>
        <v>#N/A</v>
      </c>
      <c r="F1339" s="20" t="s">
        <v>3066</v>
      </c>
      <c r="G1339" s="21">
        <v>43585</v>
      </c>
      <c r="H1339" s="14" t="str">
        <f>IFERROR(IF(VLOOKUP(B1339,'Oficios_-_pend_criticas'!$C$4:$D$4739,2,0)="","","X"),"")</f>
        <v/>
      </c>
      <c r="I1339" s="12"/>
      <c r="J1339" s="13"/>
      <c r="K1339" s="10"/>
      <c r="L1339" s="12" t="str">
        <f>IFERROR(VLOOKUP(B1339,Retorno_da_RFB!$D$3:$I$6388,5,0),"")</f>
        <v>067</v>
      </c>
      <c r="M1339" s="13">
        <f>IFERROR(VLOOKUP(B1339,Retorno_da_RFB!$D$3:$I$6388,6,0),"")</f>
        <v>43594</v>
      </c>
      <c r="N1339" s="10" t="str">
        <f>IFERROR(VLOOKUP(B1339,Retorno_da_RFB!$D$3:$I$6388,3,0),"")</f>
        <v>9027.80.99</v>
      </c>
      <c r="O1339" s="10" t="str">
        <f>IFERROR(VLOOKUP(B1339,Retorno_da_RFB!$D$3:$I$6388,4,0),"")</f>
        <v>Equipamentos automatizados para a diagnostico in vitro para o crescimento e detecção rápida de microbactérias, a partir de diferentes amostras clínicas (exceto sangue e urina) e teste de suscetibilidade a fármacos (AST ou DST), através do princípio da fluorescência, sensível a concentração de oxigênio no meio da cultura (tubo indicador do crescimento de microbactérias), com capacidade máxima para testar entre 320 e 960 tubos, simultaneamente, e fornecer informes visuais indicativos diferenciando amostras positivas, amostras negativas e amostras em andamento.</v>
      </c>
      <c r="P1339" s="12" t="str">
        <f>IFERROR(IF(N1339="","",IF(VLOOKUP(LEFT(N1339,10),'Universo_BK-BIT'!$A$5:$E$10005,2,0)="","X",VLOOKUP(LEFT(N1339,10),'Universo_BK-BIT'!$A$5:$E$10005,2,0))),"X")</f>
        <v>BK</v>
      </c>
      <c r="Q1339" s="12">
        <f>IFERROR(IF(P1339="X","",VLOOKUP(LEFT(N1339,10),'Universo_BK-BIT'!$A$5:$E$10005,3,0)),"")</f>
        <v>14</v>
      </c>
      <c r="R1339" s="14" t="e">
        <f t="shared" si="61"/>
        <v>#REF!</v>
      </c>
      <c r="S1339" s="14" t="e">
        <f t="shared" si="62"/>
        <v>#N/A</v>
      </c>
      <c r="T1339" s="14"/>
      <c r="U1339" s="14" t="str">
        <f ca="1">IFERROR(IF(P1339="X",IF(VLOOKUP(B1339,'Oficios_-_pend_criticas'!$C$3:$J$4739,5,0)="","",IF(VLOOKUP(B1339,'Oficios_-_pend_criticas'!$C$3:$J$4739,7,0)="",IF(TODAY()&gt;VLOOKUP(B1339,'Oficios_-_pend_criticas'!$C$3:$J$4739,5,0),"X",""),IF(VLOOKUP(B1339,'Oficios_-_pend_criticas'!$C$3:$J$4739,7,0)&gt;VLOOKUP(B1339,'Oficios_-_pend_criticas'!$C$3:$J$4739,5,0),"X",""))),""),"")</f>
        <v/>
      </c>
      <c r="V1339" s="14" t="str">
        <f ca="1">IFERROR(IF(Q1339=0,IF(VLOOKUP(B1339,'Oficios_-_pend_criticas'!$C$3:$J$4739,5,0)="","",IF(VLOOKUP(B1339,'Oficios_-_pend_criticas'!$C$3:$J$4739,7,0)="",IF(TODAY()&gt;VLOOKUP(B1339,'Oficios_-_pend_criticas'!$C$3:$J$4739,5,0),"X",""),IF(VLOOKUP(B1339,'Oficios_-_pend_criticas'!$C$3:$J$4739,7,0)&gt;VLOOKUP(B1339,'Oficios_-_pend_criticas'!$C$3:$J$4739,5,0),"X",""))),""),"")</f>
        <v/>
      </c>
      <c r="W1339" s="14" t="str">
        <f ca="1">IFERROR(IF(P1339&lt;&gt;"X",IF(Q1339&gt;0,IF(VLOOKUP(B1339,'Oficios_-_pend_criticas'!$C$4:$J$4739,5,0)="","",IF(VLOOKUP(B1339,'Oficios_-_pend_criticas'!$C$4:$J$4739,7,0)="",IF(TODAY()&gt;VLOOKUP(B1339,'Oficios_-_pend_criticas'!$C$4:$J$4739,5,0),"X",""),IF(VLOOKUP(B1339,'Oficios_-_pend_criticas'!$C$4:$J$4739,7,0)&gt;VLOOKUP(B1339,'Oficios_-_pend_criticas'!$C$4:$J$4739,5,0),"X",""))),""),""),"")</f>
        <v/>
      </c>
    </row>
    <row r="1340" spans="1:23" ht="38.25" hidden="1" customHeight="1" x14ac:dyDescent="0.25">
      <c r="A1340" s="9" t="str">
        <f t="shared" si="60"/>
        <v/>
      </c>
      <c r="B1340" s="24" t="s">
        <v>3141</v>
      </c>
      <c r="C1340" s="22" t="e">
        <f>IF(B1340="","",VLOOKUP(B1340,#REF!,6,0))</f>
        <v>#REF!</v>
      </c>
      <c r="D1340" s="20" t="e">
        <f>IF(B1340="","",VLOOKUP(B1340,#REF!,22,0))</f>
        <v>#REF!</v>
      </c>
      <c r="E1340" s="22" t="e">
        <f>IF(B1340="","",VLOOKUP(B1340,Consultas_públicas!$A$376:$G$3879,7,0))</f>
        <v>#N/A</v>
      </c>
      <c r="F1340" s="20" t="s">
        <v>3066</v>
      </c>
      <c r="G1340" s="21">
        <v>43585</v>
      </c>
      <c r="H1340" s="14" t="str">
        <f>IFERROR(IF(VLOOKUP(B1340,'Oficios_-_pend_criticas'!$C$4:$D$4739,2,0)="","","X"),"")</f>
        <v/>
      </c>
      <c r="I1340" s="12"/>
      <c r="J1340" s="13"/>
      <c r="K1340" s="10"/>
      <c r="L1340" s="12" t="str">
        <f>IFERROR(VLOOKUP(B1340,Retorno_da_RFB!$D$3:$I$6388,5,0),"")</f>
        <v>067</v>
      </c>
      <c r="M1340" s="13">
        <f>IFERROR(VLOOKUP(B1340,Retorno_da_RFB!$D$3:$I$6388,6,0),"")</f>
        <v>43594</v>
      </c>
      <c r="N1340" s="10" t="str">
        <f>IFERROR(VLOOKUP(B1340,Retorno_da_RFB!$D$3:$I$6388,3,0),"")</f>
        <v>8422.30.29</v>
      </c>
      <c r="O1340" s="10" t="str">
        <f>IFERROR(VLOOKUP(B1340,Retorno_da_RFB!$D$3:$I$6388,4,0),"")</f>
        <v>Máquinas rotativas pneumáticas que operam com até 18 posições indexadas para o envase de produtos em latas tipo aerossol com diâmetro de 22mm, com capacidade de envase máxima igual ou superior a 12ml, com capacidade de produção máxima igual ou superior a 2.400 latas/h, sem peças elétricas, com pistão especial para mover a roda estrela e o cilindro do produto, com sistema que permite a configuração do envase para diferentes tipos de líquidos, possibilitando a configuração de diferentes velocidades para sugar o líquido do tanque e envasá-lo.</v>
      </c>
      <c r="P1340" s="12" t="str">
        <f>IFERROR(IF(N1340="","",IF(VLOOKUP(LEFT(N1340,10),'Universo_BK-BIT'!$A$5:$E$10005,2,0)="","X",VLOOKUP(LEFT(N1340,10),'Universo_BK-BIT'!$A$5:$E$10005,2,0))),"X")</f>
        <v>BK</v>
      </c>
      <c r="Q1340" s="12">
        <f>IFERROR(IF(P1340="X","",VLOOKUP(LEFT(N1340,10),'Universo_BK-BIT'!$A$5:$E$10005,3,0)),"")</f>
        <v>14</v>
      </c>
      <c r="R1340" s="14" t="e">
        <f t="shared" si="61"/>
        <v>#REF!</v>
      </c>
      <c r="S1340" s="14" t="e">
        <f t="shared" si="62"/>
        <v>#N/A</v>
      </c>
      <c r="T1340" s="14"/>
      <c r="U1340" s="14" t="str">
        <f ca="1">IFERROR(IF(P1340="X",IF(VLOOKUP(B1340,'Oficios_-_pend_criticas'!$C$3:$J$4739,5,0)="","",IF(VLOOKUP(B1340,'Oficios_-_pend_criticas'!$C$3:$J$4739,7,0)="",IF(TODAY()&gt;VLOOKUP(B1340,'Oficios_-_pend_criticas'!$C$3:$J$4739,5,0),"X",""),IF(VLOOKUP(B1340,'Oficios_-_pend_criticas'!$C$3:$J$4739,7,0)&gt;VLOOKUP(B1340,'Oficios_-_pend_criticas'!$C$3:$J$4739,5,0),"X",""))),""),"")</f>
        <v/>
      </c>
      <c r="V1340" s="14" t="str">
        <f ca="1">IFERROR(IF(Q1340=0,IF(VLOOKUP(B1340,'Oficios_-_pend_criticas'!$C$3:$J$4739,5,0)="","",IF(VLOOKUP(B1340,'Oficios_-_pend_criticas'!$C$3:$J$4739,7,0)="",IF(TODAY()&gt;VLOOKUP(B1340,'Oficios_-_pend_criticas'!$C$3:$J$4739,5,0),"X",""),IF(VLOOKUP(B1340,'Oficios_-_pend_criticas'!$C$3:$J$4739,7,0)&gt;VLOOKUP(B1340,'Oficios_-_pend_criticas'!$C$3:$J$4739,5,0),"X",""))),""),"")</f>
        <v/>
      </c>
      <c r="W1340" s="14" t="str">
        <f ca="1">IFERROR(IF(P1340&lt;&gt;"X",IF(Q1340&gt;0,IF(VLOOKUP(B1340,'Oficios_-_pend_criticas'!$C$4:$J$4739,5,0)="","",IF(VLOOKUP(B1340,'Oficios_-_pend_criticas'!$C$4:$J$4739,7,0)="",IF(TODAY()&gt;VLOOKUP(B1340,'Oficios_-_pend_criticas'!$C$4:$J$4739,5,0),"X",""),IF(VLOOKUP(B1340,'Oficios_-_pend_criticas'!$C$4:$J$4739,7,0)&gt;VLOOKUP(B1340,'Oficios_-_pend_criticas'!$C$4:$J$4739,5,0),"X",""))),""),""),"")</f>
        <v/>
      </c>
    </row>
    <row r="1341" spans="1:23" ht="38.25" hidden="1" customHeight="1" x14ac:dyDescent="0.25">
      <c r="A1341" s="9" t="str">
        <f t="shared" si="60"/>
        <v/>
      </c>
      <c r="B1341" s="24" t="s">
        <v>3143</v>
      </c>
      <c r="C1341" s="22" t="e">
        <f>IF(B1341="","",VLOOKUP(B1341,#REF!,6,0))</f>
        <v>#REF!</v>
      </c>
      <c r="D1341" s="20" t="e">
        <f>IF(B1341="","",VLOOKUP(B1341,#REF!,22,0))</f>
        <v>#REF!</v>
      </c>
      <c r="E1341" s="22" t="e">
        <f>IF(B1341="","",VLOOKUP(B1341,Consultas_públicas!$A$376:$G$3879,7,0))</f>
        <v>#N/A</v>
      </c>
      <c r="F1341" s="20" t="s">
        <v>3066</v>
      </c>
      <c r="G1341" s="21">
        <v>43585</v>
      </c>
      <c r="H1341" s="14" t="str">
        <f>IFERROR(IF(VLOOKUP(B1341,'Oficios_-_pend_criticas'!$C$4:$D$4739,2,0)="","","X"),"")</f>
        <v/>
      </c>
      <c r="I1341" s="12"/>
      <c r="J1341" s="13"/>
      <c r="K1341" s="10"/>
      <c r="L1341" s="12" t="str">
        <f>IFERROR(VLOOKUP(B1341,Retorno_da_RFB!$D$3:$I$6388,5,0),"")</f>
        <v>067</v>
      </c>
      <c r="M1341" s="13">
        <f>IFERROR(VLOOKUP(B1341,Retorno_da_RFB!$D$3:$I$6388,6,0),"")</f>
        <v>43594</v>
      </c>
      <c r="N1341" s="10" t="str">
        <f>IFERROR(VLOOKUP(B1341,Retorno_da_RFB!$D$3:$I$6388,3,0),"")</f>
        <v>9031.80.99</v>
      </c>
      <c r="O1341" s="10" t="str">
        <f>IFERROR(VLOOKUP(B1341,Retorno_da_RFB!$D$3:$I$6388,4,0),"")</f>
        <v>Transdutores de torque de pressão para monitoramento de estacas helicoidais para marcar a dureza do solo, com capacidade de entre 13.000 e 85.000N/m, aplicado entre dois flanges, com precisão de +/- 0,3%.</v>
      </c>
      <c r="P1341" s="12" t="str">
        <f>IFERROR(IF(N1341="","",IF(VLOOKUP(LEFT(N1341,10),'Universo_BK-BIT'!$A$5:$E$10005,2,0)="","X",VLOOKUP(LEFT(N1341,10),'Universo_BK-BIT'!$A$5:$E$10005,2,0))),"X")</f>
        <v>BK</v>
      </c>
      <c r="Q1341" s="12">
        <f>IFERROR(IF(P1341="X","",VLOOKUP(LEFT(N1341,10),'Universo_BK-BIT'!$A$5:$E$10005,3,0)),"")</f>
        <v>14</v>
      </c>
      <c r="R1341" s="14" t="e">
        <f t="shared" si="61"/>
        <v>#REF!</v>
      </c>
      <c r="S1341" s="14" t="e">
        <f t="shared" si="62"/>
        <v>#N/A</v>
      </c>
      <c r="T1341" s="14"/>
      <c r="U1341" s="14" t="str">
        <f ca="1">IFERROR(IF(P1341="X",IF(VLOOKUP(B1341,'Oficios_-_pend_criticas'!$C$3:$J$4739,5,0)="","",IF(VLOOKUP(B1341,'Oficios_-_pend_criticas'!$C$3:$J$4739,7,0)="",IF(TODAY()&gt;VLOOKUP(B1341,'Oficios_-_pend_criticas'!$C$3:$J$4739,5,0),"X",""),IF(VLOOKUP(B1341,'Oficios_-_pend_criticas'!$C$3:$J$4739,7,0)&gt;VLOOKUP(B1341,'Oficios_-_pend_criticas'!$C$3:$J$4739,5,0),"X",""))),""),"")</f>
        <v/>
      </c>
      <c r="V1341" s="14" t="str">
        <f ca="1">IFERROR(IF(Q1341=0,IF(VLOOKUP(B1341,'Oficios_-_pend_criticas'!$C$3:$J$4739,5,0)="","",IF(VLOOKUP(B1341,'Oficios_-_pend_criticas'!$C$3:$J$4739,7,0)="",IF(TODAY()&gt;VLOOKUP(B1341,'Oficios_-_pend_criticas'!$C$3:$J$4739,5,0),"X",""),IF(VLOOKUP(B1341,'Oficios_-_pend_criticas'!$C$3:$J$4739,7,0)&gt;VLOOKUP(B1341,'Oficios_-_pend_criticas'!$C$3:$J$4739,5,0),"X",""))),""),"")</f>
        <v/>
      </c>
      <c r="W1341" s="14" t="str">
        <f ca="1">IFERROR(IF(P1341&lt;&gt;"X",IF(Q1341&gt;0,IF(VLOOKUP(B1341,'Oficios_-_pend_criticas'!$C$4:$J$4739,5,0)="","",IF(VLOOKUP(B1341,'Oficios_-_pend_criticas'!$C$4:$J$4739,7,0)="",IF(TODAY()&gt;VLOOKUP(B1341,'Oficios_-_pend_criticas'!$C$4:$J$4739,5,0),"X",""),IF(VLOOKUP(B1341,'Oficios_-_pend_criticas'!$C$4:$J$4739,7,0)&gt;VLOOKUP(B1341,'Oficios_-_pend_criticas'!$C$4:$J$4739,5,0),"X",""))),""),""),"")</f>
        <v/>
      </c>
    </row>
    <row r="1342" spans="1:23" ht="38.25" hidden="1" customHeight="1" x14ac:dyDescent="0.25">
      <c r="A1342" s="9" t="str">
        <f t="shared" si="60"/>
        <v/>
      </c>
      <c r="B1342" s="24" t="s">
        <v>3145</v>
      </c>
      <c r="C1342" s="22" t="e">
        <f>IF(B1342="","",VLOOKUP(B1342,#REF!,6,0))</f>
        <v>#REF!</v>
      </c>
      <c r="D1342" s="20" t="e">
        <f>IF(B1342="","",VLOOKUP(B1342,#REF!,22,0))</f>
        <v>#REF!</v>
      </c>
      <c r="E1342" s="22" t="e">
        <f>IF(B1342="","",VLOOKUP(B1342,Consultas_públicas!$A$376:$G$3879,7,0))</f>
        <v>#N/A</v>
      </c>
      <c r="F1342" s="20" t="s">
        <v>3066</v>
      </c>
      <c r="G1342" s="21">
        <v>43585</v>
      </c>
      <c r="H1342" s="14" t="str">
        <f>IFERROR(IF(VLOOKUP(B1342,'Oficios_-_pend_criticas'!$C$4:$D$4739,2,0)="","","X"),"")</f>
        <v/>
      </c>
      <c r="I1342" s="12"/>
      <c r="J1342" s="13"/>
      <c r="K1342" s="10"/>
      <c r="L1342" s="12" t="str">
        <f>IFERROR(VLOOKUP(B1342,Retorno_da_RFB!$D$3:$I$6388,5,0),"")</f>
        <v>067</v>
      </c>
      <c r="M1342" s="13">
        <f>IFERROR(VLOOKUP(B1342,Retorno_da_RFB!$D$3:$I$6388,6,0),"")</f>
        <v>43594</v>
      </c>
      <c r="N1342" s="10" t="str">
        <f>IFERROR(VLOOKUP(B1342,Retorno_da_RFB!$D$3:$I$6388,3,0),"")</f>
        <v>9027.80.99</v>
      </c>
      <c r="O1342" s="10" t="str">
        <f>IFERROR(VLOOKUP(B1342,Retorno_da_RFB!$D$3:$I$6388,4,0),"")</f>
        <v xml:space="preserve">Equipamentos automatizados para cultura de sangue e líquidos biológicos através da detecção de CO2 produzido por bactérias e fungos, em frascos aeróbios, anaeróbios e pediátricos ou consumo de O2 pelas microbactérias, em frascos Myco/F, através do princípio da fluorescência, com capacidade para monitorar, agitar e incubar de 1 a 200 frascos de maneira simultânea e fornecer informes visuais indicativos diferenciando amostras positivas, amostras negativas e amostras em andamento. </v>
      </c>
      <c r="P1342" s="12" t="str">
        <f>IFERROR(IF(N1342="","",IF(VLOOKUP(LEFT(N1342,10),'Universo_BK-BIT'!$A$5:$E$10005,2,0)="","X",VLOOKUP(LEFT(N1342,10),'Universo_BK-BIT'!$A$5:$E$10005,2,0))),"X")</f>
        <v>BK</v>
      </c>
      <c r="Q1342" s="12">
        <f>IFERROR(IF(P1342="X","",VLOOKUP(LEFT(N1342,10),'Universo_BK-BIT'!$A$5:$E$10005,3,0)),"")</f>
        <v>14</v>
      </c>
      <c r="R1342" s="14" t="e">
        <f t="shared" si="61"/>
        <v>#REF!</v>
      </c>
      <c r="S1342" s="14" t="e">
        <f t="shared" si="62"/>
        <v>#N/A</v>
      </c>
      <c r="T1342" s="14"/>
      <c r="U1342" s="14" t="str">
        <f ca="1">IFERROR(IF(P1342="X",IF(VLOOKUP(B1342,'Oficios_-_pend_criticas'!$C$3:$J$4739,5,0)="","",IF(VLOOKUP(B1342,'Oficios_-_pend_criticas'!$C$3:$J$4739,7,0)="",IF(TODAY()&gt;VLOOKUP(B1342,'Oficios_-_pend_criticas'!$C$3:$J$4739,5,0),"X",""),IF(VLOOKUP(B1342,'Oficios_-_pend_criticas'!$C$3:$J$4739,7,0)&gt;VLOOKUP(B1342,'Oficios_-_pend_criticas'!$C$3:$J$4739,5,0),"X",""))),""),"")</f>
        <v/>
      </c>
      <c r="V1342" s="14" t="str">
        <f ca="1">IFERROR(IF(Q1342=0,IF(VLOOKUP(B1342,'Oficios_-_pend_criticas'!$C$3:$J$4739,5,0)="","",IF(VLOOKUP(B1342,'Oficios_-_pend_criticas'!$C$3:$J$4739,7,0)="",IF(TODAY()&gt;VLOOKUP(B1342,'Oficios_-_pend_criticas'!$C$3:$J$4739,5,0),"X",""),IF(VLOOKUP(B1342,'Oficios_-_pend_criticas'!$C$3:$J$4739,7,0)&gt;VLOOKUP(B1342,'Oficios_-_pend_criticas'!$C$3:$J$4739,5,0),"X",""))),""),"")</f>
        <v/>
      </c>
      <c r="W1342" s="14" t="str">
        <f ca="1">IFERROR(IF(P1342&lt;&gt;"X",IF(Q1342&gt;0,IF(VLOOKUP(B1342,'Oficios_-_pend_criticas'!$C$4:$J$4739,5,0)="","",IF(VLOOKUP(B1342,'Oficios_-_pend_criticas'!$C$4:$J$4739,7,0)="",IF(TODAY()&gt;VLOOKUP(B1342,'Oficios_-_pend_criticas'!$C$4:$J$4739,5,0),"X",""),IF(VLOOKUP(B1342,'Oficios_-_pend_criticas'!$C$4:$J$4739,7,0)&gt;VLOOKUP(B1342,'Oficios_-_pend_criticas'!$C$4:$J$4739,5,0),"X",""))),""),""),"")</f>
        <v/>
      </c>
    </row>
    <row r="1343" spans="1:23" ht="38.25" hidden="1" customHeight="1" x14ac:dyDescent="0.25">
      <c r="A1343" s="9" t="str">
        <f t="shared" si="60"/>
        <v/>
      </c>
      <c r="B1343" s="24" t="s">
        <v>3147</v>
      </c>
      <c r="C1343" s="22" t="e">
        <f>IF(B1343="","",VLOOKUP(B1343,#REF!,6,0))</f>
        <v>#REF!</v>
      </c>
      <c r="D1343" s="20" t="e">
        <f>IF(B1343="","",VLOOKUP(B1343,#REF!,22,0))</f>
        <v>#REF!</v>
      </c>
      <c r="E1343" s="22" t="e">
        <f>IF(B1343="","",VLOOKUP(B1343,Consultas_públicas!$A$376:$G$3879,7,0))</f>
        <v>#N/A</v>
      </c>
      <c r="F1343" s="20" t="s">
        <v>3066</v>
      </c>
      <c r="G1343" s="21">
        <v>43585</v>
      </c>
      <c r="H1343" s="14" t="str">
        <f>IFERROR(IF(VLOOKUP(B1343,'Oficios_-_pend_criticas'!$C$4:$D$4739,2,0)="","","X"),"")</f>
        <v/>
      </c>
      <c r="I1343" s="12"/>
      <c r="J1343" s="13"/>
      <c r="K1343" s="10"/>
      <c r="L1343" s="12" t="str">
        <f>IFERROR(VLOOKUP(B1343,Retorno_da_RFB!$D$3:$I$6388,5,0),"")</f>
        <v>067</v>
      </c>
      <c r="M1343" s="13">
        <f>IFERROR(VLOOKUP(B1343,Retorno_da_RFB!$D$3:$I$6388,6,0),"")</f>
        <v>43594</v>
      </c>
      <c r="N1343" s="10" t="str">
        <f>IFERROR(VLOOKUP(B1343,Retorno_da_RFB!$D$3:$I$6388,3,0),"")</f>
        <v>9027.80.99</v>
      </c>
      <c r="O1343" s="10" t="str">
        <f>IFERROR(VLOOKUP(B1343,Retorno_da_RFB!$D$3:$I$6388,4,0),"")</f>
        <v>Equipamentos para diagnóstico in vitro, para identificação (ID) de bactérias, leveduras e microrganismos semelhantes e à execução de testes de susceptibilidade antimicrobiana (AST), através de painel combinado dotados de dois lados: um lado ID, com substratos desidratados, para identificação das bactérias e outro lado AST, com diversas concentrações de agentes antimicrobianos, controles de crescimento, controles de fluorescência para determinar a susceptibilidade antimicrobiana, com capacidade para realizar no máximo 50 testes por vez.</v>
      </c>
      <c r="P1343" s="12" t="str">
        <f>IFERROR(IF(N1343="","",IF(VLOOKUP(LEFT(N1343,10),'Universo_BK-BIT'!$A$5:$E$10005,2,0)="","X",VLOOKUP(LEFT(N1343,10),'Universo_BK-BIT'!$A$5:$E$10005,2,0))),"X")</f>
        <v>BK</v>
      </c>
      <c r="Q1343" s="12">
        <f>IFERROR(IF(P1343="X","",VLOOKUP(LEFT(N1343,10),'Universo_BK-BIT'!$A$5:$E$10005,3,0)),"")</f>
        <v>14</v>
      </c>
      <c r="R1343" s="14" t="e">
        <f t="shared" si="61"/>
        <v>#REF!</v>
      </c>
      <c r="S1343" s="14" t="e">
        <f t="shared" si="62"/>
        <v>#N/A</v>
      </c>
      <c r="T1343" s="14"/>
      <c r="U1343" s="14" t="str">
        <f ca="1">IFERROR(IF(P1343="X",IF(VLOOKUP(B1343,'Oficios_-_pend_criticas'!$C$3:$J$4739,5,0)="","",IF(VLOOKUP(B1343,'Oficios_-_pend_criticas'!$C$3:$J$4739,7,0)="",IF(TODAY()&gt;VLOOKUP(B1343,'Oficios_-_pend_criticas'!$C$3:$J$4739,5,0),"X",""),IF(VLOOKUP(B1343,'Oficios_-_pend_criticas'!$C$3:$J$4739,7,0)&gt;VLOOKUP(B1343,'Oficios_-_pend_criticas'!$C$3:$J$4739,5,0),"X",""))),""),"")</f>
        <v/>
      </c>
      <c r="V1343" s="14" t="str">
        <f ca="1">IFERROR(IF(Q1343=0,IF(VLOOKUP(B1343,'Oficios_-_pend_criticas'!$C$3:$J$4739,5,0)="","",IF(VLOOKUP(B1343,'Oficios_-_pend_criticas'!$C$3:$J$4739,7,0)="",IF(TODAY()&gt;VLOOKUP(B1343,'Oficios_-_pend_criticas'!$C$3:$J$4739,5,0),"X",""),IF(VLOOKUP(B1343,'Oficios_-_pend_criticas'!$C$3:$J$4739,7,0)&gt;VLOOKUP(B1343,'Oficios_-_pend_criticas'!$C$3:$J$4739,5,0),"X",""))),""),"")</f>
        <v/>
      </c>
      <c r="W1343" s="14" t="str">
        <f ca="1">IFERROR(IF(P1343&lt;&gt;"X",IF(Q1343&gt;0,IF(VLOOKUP(B1343,'Oficios_-_pend_criticas'!$C$4:$J$4739,5,0)="","",IF(VLOOKUP(B1343,'Oficios_-_pend_criticas'!$C$4:$J$4739,7,0)="",IF(TODAY()&gt;VLOOKUP(B1343,'Oficios_-_pend_criticas'!$C$4:$J$4739,5,0),"X",""),IF(VLOOKUP(B1343,'Oficios_-_pend_criticas'!$C$4:$J$4739,7,0)&gt;VLOOKUP(B1343,'Oficios_-_pend_criticas'!$C$4:$J$4739,5,0),"X",""))),""),""),"")</f>
        <v/>
      </c>
    </row>
    <row r="1344" spans="1:23" ht="38.25" hidden="1" customHeight="1" x14ac:dyDescent="0.25">
      <c r="A1344" s="9" t="str">
        <f t="shared" si="60"/>
        <v/>
      </c>
      <c r="B1344" s="24" t="s">
        <v>3149</v>
      </c>
      <c r="C1344" s="22" t="e">
        <f>IF(B1344="","",VLOOKUP(B1344,#REF!,6,0))</f>
        <v>#REF!</v>
      </c>
      <c r="D1344" s="20" t="e">
        <f>IF(B1344="","",VLOOKUP(B1344,#REF!,22,0))</f>
        <v>#REF!</v>
      </c>
      <c r="E1344" s="22" t="e">
        <f>IF(B1344="","",VLOOKUP(B1344,Consultas_públicas!$A$376:$G$3879,7,0))</f>
        <v>#N/A</v>
      </c>
      <c r="F1344" s="20" t="s">
        <v>3066</v>
      </c>
      <c r="G1344" s="21">
        <v>43585</v>
      </c>
      <c r="H1344" s="14" t="str">
        <f>IFERROR(IF(VLOOKUP(B1344,'Oficios_-_pend_criticas'!$C$4:$D$4739,2,0)="","","X"),"")</f>
        <v/>
      </c>
      <c r="I1344" s="12"/>
      <c r="J1344" s="13"/>
      <c r="K1344" s="10"/>
      <c r="L1344" s="12" t="str">
        <f>IFERROR(VLOOKUP(B1344,Retorno_da_RFB!$D$3:$I$6388,5,0),"")</f>
        <v>067</v>
      </c>
      <c r="M1344" s="13">
        <f>IFERROR(VLOOKUP(B1344,Retorno_da_RFB!$D$3:$I$6388,6,0),"")</f>
        <v>43594</v>
      </c>
      <c r="N1344" s="10" t="str">
        <f>IFERROR(VLOOKUP(B1344,Retorno_da_RFB!$D$3:$I$6388,3,0),"")</f>
        <v>9027.80.99</v>
      </c>
      <c r="O1344" s="10" t="str">
        <f>IFERROR(VLOOKUP(B1344,Retorno_da_RFB!$D$3:$I$6388,4,0),"")</f>
        <v>Equipamentos automatizados para diagnóstico em vitro, através de rápida detecção de CO2 produzido por bactérias e fungos em amostras clínicas, através do princípio da fluorescência com capacidade para monitorar, agitar e incubar no máximo 40 frascos, fornecendo alarmes tanto visuais quanto sonoros, em caso de amostras positivas.</v>
      </c>
      <c r="P1344" s="12" t="str">
        <f>IFERROR(IF(N1344="","",IF(VLOOKUP(LEFT(N1344,10),'Universo_BK-BIT'!$A$5:$E$10005,2,0)="","X",VLOOKUP(LEFT(N1344,10),'Universo_BK-BIT'!$A$5:$E$10005,2,0))),"X")</f>
        <v>BK</v>
      </c>
      <c r="Q1344" s="12">
        <f>IFERROR(IF(P1344="X","",VLOOKUP(LEFT(N1344,10),'Universo_BK-BIT'!$A$5:$E$10005,3,0)),"")</f>
        <v>14</v>
      </c>
      <c r="R1344" s="14" t="e">
        <f t="shared" si="61"/>
        <v>#REF!</v>
      </c>
      <c r="S1344" s="14" t="e">
        <f t="shared" si="62"/>
        <v>#N/A</v>
      </c>
      <c r="T1344" s="14"/>
      <c r="U1344" s="14" t="str">
        <f ca="1">IFERROR(IF(P1344="X",IF(VLOOKUP(B1344,'Oficios_-_pend_criticas'!$C$3:$J$4739,5,0)="","",IF(VLOOKUP(B1344,'Oficios_-_pend_criticas'!$C$3:$J$4739,7,0)="",IF(TODAY()&gt;VLOOKUP(B1344,'Oficios_-_pend_criticas'!$C$3:$J$4739,5,0),"X",""),IF(VLOOKUP(B1344,'Oficios_-_pend_criticas'!$C$3:$J$4739,7,0)&gt;VLOOKUP(B1344,'Oficios_-_pend_criticas'!$C$3:$J$4739,5,0),"X",""))),""),"")</f>
        <v/>
      </c>
      <c r="V1344" s="14" t="str">
        <f ca="1">IFERROR(IF(Q1344=0,IF(VLOOKUP(B1344,'Oficios_-_pend_criticas'!$C$3:$J$4739,5,0)="","",IF(VLOOKUP(B1344,'Oficios_-_pend_criticas'!$C$3:$J$4739,7,0)="",IF(TODAY()&gt;VLOOKUP(B1344,'Oficios_-_pend_criticas'!$C$3:$J$4739,5,0),"X",""),IF(VLOOKUP(B1344,'Oficios_-_pend_criticas'!$C$3:$J$4739,7,0)&gt;VLOOKUP(B1344,'Oficios_-_pend_criticas'!$C$3:$J$4739,5,0),"X",""))),""),"")</f>
        <v/>
      </c>
      <c r="W1344" s="14" t="str">
        <f ca="1">IFERROR(IF(P1344&lt;&gt;"X",IF(Q1344&gt;0,IF(VLOOKUP(B1344,'Oficios_-_pend_criticas'!$C$4:$J$4739,5,0)="","",IF(VLOOKUP(B1344,'Oficios_-_pend_criticas'!$C$4:$J$4739,7,0)="",IF(TODAY()&gt;VLOOKUP(B1344,'Oficios_-_pend_criticas'!$C$4:$J$4739,5,0),"X",""),IF(VLOOKUP(B1344,'Oficios_-_pend_criticas'!$C$4:$J$4739,7,0)&gt;VLOOKUP(B1344,'Oficios_-_pend_criticas'!$C$4:$J$4739,5,0),"X",""))),""),""),"")</f>
        <v/>
      </c>
    </row>
    <row r="1345" spans="1:23" ht="38.25" hidden="1" customHeight="1" x14ac:dyDescent="0.25">
      <c r="A1345" s="9" t="str">
        <f t="shared" si="60"/>
        <v/>
      </c>
      <c r="B1345" s="24" t="s">
        <v>3151</v>
      </c>
      <c r="C1345" s="22" t="e">
        <f>IF(B1345="","",VLOOKUP(B1345,#REF!,6,0))</f>
        <v>#REF!</v>
      </c>
      <c r="D1345" s="20" t="e">
        <f>IF(B1345="","",VLOOKUP(B1345,#REF!,22,0))</f>
        <v>#REF!</v>
      </c>
      <c r="E1345" s="22" t="e">
        <f>IF(B1345="","",VLOOKUP(B1345,Consultas_públicas!$A$376:$G$3879,7,0))</f>
        <v>#N/A</v>
      </c>
      <c r="F1345" s="20" t="s">
        <v>3066</v>
      </c>
      <c r="G1345" s="21">
        <v>43585</v>
      </c>
      <c r="H1345" s="14" t="str">
        <f>IFERROR(IF(VLOOKUP(B1345,'Oficios_-_pend_criticas'!$C$4:$D$4739,2,0)="","","X"),"")</f>
        <v/>
      </c>
      <c r="I1345" s="12"/>
      <c r="J1345" s="13"/>
      <c r="K1345" s="10"/>
      <c r="L1345" s="12" t="str">
        <f>IFERROR(VLOOKUP(B1345,Retorno_da_RFB!$D$3:$I$6388,5,0),"")</f>
        <v>067</v>
      </c>
      <c r="M1345" s="13">
        <f>IFERROR(VLOOKUP(B1345,Retorno_da_RFB!$D$3:$I$6388,6,0),"")</f>
        <v>43594</v>
      </c>
      <c r="N1345" s="10" t="str">
        <f>IFERROR(VLOOKUP(B1345,Retorno_da_RFB!$D$3:$I$6388,3,0),"")</f>
        <v>8441.80.00</v>
      </c>
      <c r="O1345" s="10" t="str">
        <f>IFERROR(VLOOKUP(B1345,Retorno_da_RFB!$D$3:$I$6388,4,0),"")</f>
        <v>Máquinas automáticas com cabeçotes de cortes com profundidade de até 12cm; montado em pórtico móvel com sistema de movimentação, via cremalheira para corte e meio corte de materiais rígidos e flexíveis, como vinil, lona, adesivos, papelão, cartão e outros materiais; com uma área de trabalho de até 3,10 x 2,00m; com dimensões de até 4,70 x 1,25m e, altura de até 1,45m; com utilização de energia de até 420V – 50/60Hz e de até 11kW a 18kW.</v>
      </c>
      <c r="P1345" s="12" t="str">
        <f>IFERROR(IF(N1345="","",IF(VLOOKUP(LEFT(N1345,10),'Universo_BK-BIT'!$A$5:$E$10005,2,0)="","X",VLOOKUP(LEFT(N1345,10),'Universo_BK-BIT'!$A$5:$E$10005,2,0))),"X")</f>
        <v>BK</v>
      </c>
      <c r="Q1345" s="12">
        <f>IFERROR(IF(P1345="X","",VLOOKUP(LEFT(N1345,10),'Universo_BK-BIT'!$A$5:$E$10005,3,0)),"")</f>
        <v>10</v>
      </c>
      <c r="R1345" s="14" t="e">
        <f t="shared" si="61"/>
        <v>#REF!</v>
      </c>
      <c r="S1345" s="14" t="e">
        <f t="shared" si="62"/>
        <v>#N/A</v>
      </c>
      <c r="T1345" s="14"/>
      <c r="U1345" s="14" t="str">
        <f ca="1">IFERROR(IF(P1345="X",IF(VLOOKUP(B1345,'Oficios_-_pend_criticas'!$C$3:$J$4739,5,0)="","",IF(VLOOKUP(B1345,'Oficios_-_pend_criticas'!$C$3:$J$4739,7,0)="",IF(TODAY()&gt;VLOOKUP(B1345,'Oficios_-_pend_criticas'!$C$3:$J$4739,5,0),"X",""),IF(VLOOKUP(B1345,'Oficios_-_pend_criticas'!$C$3:$J$4739,7,0)&gt;VLOOKUP(B1345,'Oficios_-_pend_criticas'!$C$3:$J$4739,5,0),"X",""))),""),"")</f>
        <v/>
      </c>
      <c r="V1345" s="14" t="str">
        <f ca="1">IFERROR(IF(Q1345=0,IF(VLOOKUP(B1345,'Oficios_-_pend_criticas'!$C$3:$J$4739,5,0)="","",IF(VLOOKUP(B1345,'Oficios_-_pend_criticas'!$C$3:$J$4739,7,0)="",IF(TODAY()&gt;VLOOKUP(B1345,'Oficios_-_pend_criticas'!$C$3:$J$4739,5,0),"X",""),IF(VLOOKUP(B1345,'Oficios_-_pend_criticas'!$C$3:$J$4739,7,0)&gt;VLOOKUP(B1345,'Oficios_-_pend_criticas'!$C$3:$J$4739,5,0),"X",""))),""),"")</f>
        <v/>
      </c>
      <c r="W1345" s="14" t="str">
        <f ca="1">IFERROR(IF(P1345&lt;&gt;"X",IF(Q1345&gt;0,IF(VLOOKUP(B1345,'Oficios_-_pend_criticas'!$C$4:$J$4739,5,0)="","",IF(VLOOKUP(B1345,'Oficios_-_pend_criticas'!$C$4:$J$4739,7,0)="",IF(TODAY()&gt;VLOOKUP(B1345,'Oficios_-_pend_criticas'!$C$4:$J$4739,5,0),"X",""),IF(VLOOKUP(B1345,'Oficios_-_pend_criticas'!$C$4:$J$4739,7,0)&gt;VLOOKUP(B1345,'Oficios_-_pend_criticas'!$C$4:$J$4739,5,0),"X",""))),""),""),"")</f>
        <v/>
      </c>
    </row>
    <row r="1346" spans="1:23" ht="38.25" hidden="1" customHeight="1" x14ac:dyDescent="0.25">
      <c r="A1346" s="9" t="str">
        <f t="shared" si="60"/>
        <v/>
      </c>
      <c r="B1346" s="24" t="s">
        <v>3153</v>
      </c>
      <c r="C1346" s="22" t="e">
        <f>IF(B1346="","",VLOOKUP(B1346,#REF!,6,0))</f>
        <v>#REF!</v>
      </c>
      <c r="D1346" s="20" t="e">
        <f>IF(B1346="","",VLOOKUP(B1346,#REF!,22,0))</f>
        <v>#REF!</v>
      </c>
      <c r="E1346" s="22" t="e">
        <f>IF(B1346="","",VLOOKUP(B1346,Consultas_públicas!$A$376:$G$3879,7,0))</f>
        <v>#N/A</v>
      </c>
      <c r="F1346" s="20" t="s">
        <v>3066</v>
      </c>
      <c r="G1346" s="21">
        <v>43585</v>
      </c>
      <c r="H1346" s="14" t="str">
        <f>IFERROR(IF(VLOOKUP(B1346,'Oficios_-_pend_criticas'!$C$4:$D$4739,2,0)="","","X"),"")</f>
        <v/>
      </c>
      <c r="I1346" s="12"/>
      <c r="J1346" s="13"/>
      <c r="K1346" s="10"/>
      <c r="L1346" s="12" t="str">
        <f>IFERROR(VLOOKUP(B1346,Retorno_da_RFB!$D$3:$I$6388,5,0),"")</f>
        <v>067</v>
      </c>
      <c r="M1346" s="13">
        <f>IFERROR(VLOOKUP(B1346,Retorno_da_RFB!$D$3:$I$6388,6,0),"")</f>
        <v>43594</v>
      </c>
      <c r="N1346" s="10" t="str">
        <f>IFERROR(VLOOKUP(B1346,Retorno_da_RFB!$D$3:$I$6388,3,0),"")</f>
        <v>8479.89.99</v>
      </c>
      <c r="O1346" s="10" t="str">
        <f>IFERROR(VLOOKUP(B1346,Retorno_da_RFB!$D$3:$I$6388,4,0),"")</f>
        <v>Máquinas automáticas com mesa rotativa com 16 posições de trabalho, para inserção de terminais tipo “Faston” na base da bobina, por meio de um alimentador circular e linear, usando em sequência o sistema “pick &amp; place” para transferência para a base das bobinas; com capacidade de até 1.100 unidades/hora, considerando-se uma eficiência de 85%; com sistema automático gerenciado por controlador lógico programável (CLP).</v>
      </c>
      <c r="P1346" s="12" t="str">
        <f>IFERROR(IF(N1346="","",IF(VLOOKUP(LEFT(N1346,10),'Universo_BK-BIT'!$A$5:$E$10005,2,0)="","X",VLOOKUP(LEFT(N1346,10),'Universo_BK-BIT'!$A$5:$E$10005,2,0))),"X")</f>
        <v>BK</v>
      </c>
      <c r="Q1346" s="12">
        <f>IFERROR(IF(P1346="X","",VLOOKUP(LEFT(N1346,10),'Universo_BK-BIT'!$A$5:$E$10005,3,0)),"")</f>
        <v>14</v>
      </c>
      <c r="R1346" s="14" t="e">
        <f t="shared" si="61"/>
        <v>#REF!</v>
      </c>
      <c r="S1346" s="14" t="e">
        <f t="shared" si="62"/>
        <v>#N/A</v>
      </c>
      <c r="T1346" s="14"/>
      <c r="U1346" s="14" t="str">
        <f ca="1">IFERROR(IF(P1346="X",IF(VLOOKUP(B1346,'Oficios_-_pend_criticas'!$C$3:$J$4739,5,0)="","",IF(VLOOKUP(B1346,'Oficios_-_pend_criticas'!$C$3:$J$4739,7,0)="",IF(TODAY()&gt;VLOOKUP(B1346,'Oficios_-_pend_criticas'!$C$3:$J$4739,5,0),"X",""),IF(VLOOKUP(B1346,'Oficios_-_pend_criticas'!$C$3:$J$4739,7,0)&gt;VLOOKUP(B1346,'Oficios_-_pend_criticas'!$C$3:$J$4739,5,0),"X",""))),""),"")</f>
        <v/>
      </c>
      <c r="V1346" s="14" t="str">
        <f ca="1">IFERROR(IF(Q1346=0,IF(VLOOKUP(B1346,'Oficios_-_pend_criticas'!$C$3:$J$4739,5,0)="","",IF(VLOOKUP(B1346,'Oficios_-_pend_criticas'!$C$3:$J$4739,7,0)="",IF(TODAY()&gt;VLOOKUP(B1346,'Oficios_-_pend_criticas'!$C$3:$J$4739,5,0),"X",""),IF(VLOOKUP(B1346,'Oficios_-_pend_criticas'!$C$3:$J$4739,7,0)&gt;VLOOKUP(B1346,'Oficios_-_pend_criticas'!$C$3:$J$4739,5,0),"X",""))),""),"")</f>
        <v/>
      </c>
      <c r="W1346" s="14" t="str">
        <f ca="1">IFERROR(IF(P1346&lt;&gt;"X",IF(Q1346&gt;0,IF(VLOOKUP(B1346,'Oficios_-_pend_criticas'!$C$4:$J$4739,5,0)="","",IF(VLOOKUP(B1346,'Oficios_-_pend_criticas'!$C$4:$J$4739,7,0)="",IF(TODAY()&gt;VLOOKUP(B1346,'Oficios_-_pend_criticas'!$C$4:$J$4739,5,0),"X",""),IF(VLOOKUP(B1346,'Oficios_-_pend_criticas'!$C$4:$J$4739,7,0)&gt;VLOOKUP(B1346,'Oficios_-_pend_criticas'!$C$4:$J$4739,5,0),"X",""))),""),""),"")</f>
        <v/>
      </c>
    </row>
    <row r="1347" spans="1:23" ht="38.25" hidden="1" customHeight="1" x14ac:dyDescent="0.25">
      <c r="A1347" s="9" t="str">
        <f t="shared" ref="A1347:A1410" si="63">IF(COUNTIF(B:B,B1347)&gt;1,"X","")</f>
        <v/>
      </c>
      <c r="B1347" s="24" t="s">
        <v>3155</v>
      </c>
      <c r="C1347" s="22" t="e">
        <f>IF(B1347="","",VLOOKUP(B1347,#REF!,6,0))</f>
        <v>#REF!</v>
      </c>
      <c r="D1347" s="20" t="e">
        <f>IF(B1347="","",VLOOKUP(B1347,#REF!,22,0))</f>
        <v>#REF!</v>
      </c>
      <c r="E1347" s="22" t="e">
        <f>IF(B1347="","",VLOOKUP(B1347,Consultas_públicas!$A$376:$G$3879,7,0))</f>
        <v>#N/A</v>
      </c>
      <c r="F1347" s="20" t="s">
        <v>3066</v>
      </c>
      <c r="G1347" s="21">
        <v>43585</v>
      </c>
      <c r="H1347" s="14" t="str">
        <f>IFERROR(IF(VLOOKUP(B1347,'Oficios_-_pend_criticas'!$C$4:$D$4739,2,0)="","","X"),"")</f>
        <v/>
      </c>
      <c r="I1347" s="12"/>
      <c r="J1347" s="13"/>
      <c r="K1347" s="10"/>
      <c r="L1347" s="12" t="str">
        <f>IFERROR(VLOOKUP(B1347,Retorno_da_RFB!$D$3:$I$6388,5,0),"")</f>
        <v>067</v>
      </c>
      <c r="M1347" s="13">
        <f>IFERROR(VLOOKUP(B1347,Retorno_da_RFB!$D$3:$I$6388,6,0),"")</f>
        <v>43594</v>
      </c>
      <c r="N1347" s="10" t="str">
        <f>IFERROR(VLOOKUP(B1347,Retorno_da_RFB!$D$3:$I$6388,3,0),"")</f>
        <v>8471.60.90</v>
      </c>
      <c r="O1347" s="10" t="str">
        <f>IFERROR(VLOOKUP(B1347,Retorno_da_RFB!$D$3:$I$6388,4,0),"")</f>
        <v>Unidades de saída de dados processados eletronicamente, para leitura tátil pelo sistema Braille, com 12 a 80 células de leitura de 6 ou 8 pontos, com ou sem teclado para escrita, conexões USB, combinada ou alternativamente com "Bluetooth" ou porta serial, teclas de posicionamento para cada célula, 6 ou mais teclas de comando.</v>
      </c>
      <c r="P1347" s="12" t="str">
        <f>IFERROR(IF(N1347="","",IF(VLOOKUP(LEFT(N1347,10),'Universo_BK-BIT'!$A$5:$E$10005,2,0)="","X",VLOOKUP(LEFT(N1347,10),'Universo_BK-BIT'!$A$5:$E$10005,2,0))),"X")</f>
        <v>BIT</v>
      </c>
      <c r="Q1347" s="12">
        <f>IFERROR(IF(P1347="X","",VLOOKUP(LEFT(N1347,10),'Universo_BK-BIT'!$A$5:$E$10005,3,0)),"")</f>
        <v>16</v>
      </c>
      <c r="R1347" s="14" t="e">
        <f t="shared" ref="R1347:R1410" si="64">IF(N1347="","",IF(LEFT(N1347,10)=LEFT(D1347,10),"","X"))</f>
        <v>#REF!</v>
      </c>
      <c r="S1347" s="14" t="e">
        <f t="shared" ref="S1347:S1410" si="65">IF(O1347="","",IF(LEN(O1347)&lt;=LEN(E1347)+2,IF(LEN(O1347)&gt;=LEN(E1347)-2,"","X"),"X"))</f>
        <v>#N/A</v>
      </c>
      <c r="T1347" s="14"/>
      <c r="U1347" s="14" t="str">
        <f ca="1">IFERROR(IF(P1347="X",IF(VLOOKUP(B1347,'Oficios_-_pend_criticas'!$C$3:$J$4739,5,0)="","",IF(VLOOKUP(B1347,'Oficios_-_pend_criticas'!$C$3:$J$4739,7,0)="",IF(TODAY()&gt;VLOOKUP(B1347,'Oficios_-_pend_criticas'!$C$3:$J$4739,5,0),"X",""),IF(VLOOKUP(B1347,'Oficios_-_pend_criticas'!$C$3:$J$4739,7,0)&gt;VLOOKUP(B1347,'Oficios_-_pend_criticas'!$C$3:$J$4739,5,0),"X",""))),""),"")</f>
        <v/>
      </c>
      <c r="V1347" s="14" t="str">
        <f ca="1">IFERROR(IF(Q1347=0,IF(VLOOKUP(B1347,'Oficios_-_pend_criticas'!$C$3:$J$4739,5,0)="","",IF(VLOOKUP(B1347,'Oficios_-_pend_criticas'!$C$3:$J$4739,7,0)="",IF(TODAY()&gt;VLOOKUP(B1347,'Oficios_-_pend_criticas'!$C$3:$J$4739,5,0),"X",""),IF(VLOOKUP(B1347,'Oficios_-_pend_criticas'!$C$3:$J$4739,7,0)&gt;VLOOKUP(B1347,'Oficios_-_pend_criticas'!$C$3:$J$4739,5,0),"X",""))),""),"")</f>
        <v/>
      </c>
      <c r="W1347" s="14" t="str">
        <f ca="1">IFERROR(IF(P1347&lt;&gt;"X",IF(Q1347&gt;0,IF(VLOOKUP(B1347,'Oficios_-_pend_criticas'!$C$4:$J$4739,5,0)="","",IF(VLOOKUP(B1347,'Oficios_-_pend_criticas'!$C$4:$J$4739,7,0)="",IF(TODAY()&gt;VLOOKUP(B1347,'Oficios_-_pend_criticas'!$C$4:$J$4739,5,0),"X",""),IF(VLOOKUP(B1347,'Oficios_-_pend_criticas'!$C$4:$J$4739,7,0)&gt;VLOOKUP(B1347,'Oficios_-_pend_criticas'!$C$4:$J$4739,5,0),"X",""))),""),""),"")</f>
        <v/>
      </c>
    </row>
    <row r="1348" spans="1:23" ht="38.25" hidden="1" customHeight="1" x14ac:dyDescent="0.25">
      <c r="A1348" s="9" t="str">
        <f t="shared" si="63"/>
        <v/>
      </c>
      <c r="B1348" s="24" t="s">
        <v>3158</v>
      </c>
      <c r="C1348" s="22" t="e">
        <f>IF(B1348="","",VLOOKUP(B1348,#REF!,6,0))</f>
        <v>#REF!</v>
      </c>
      <c r="D1348" s="20" t="e">
        <f>IF(B1348="","",VLOOKUP(B1348,#REF!,22,0))</f>
        <v>#REF!</v>
      </c>
      <c r="E1348" s="22" t="e">
        <f>IF(B1348="","",VLOOKUP(B1348,Consultas_públicas!$A$376:$G$3879,7,0))</f>
        <v>#N/A</v>
      </c>
      <c r="F1348" s="20" t="s">
        <v>3066</v>
      </c>
      <c r="G1348" s="21">
        <v>43585</v>
      </c>
      <c r="H1348" s="14" t="str">
        <f>IFERROR(IF(VLOOKUP(B1348,'Oficios_-_pend_criticas'!$C$4:$D$4739,2,0)="","","X"),"")</f>
        <v/>
      </c>
      <c r="I1348" s="12"/>
      <c r="J1348" s="13"/>
      <c r="K1348" s="10"/>
      <c r="L1348" s="12" t="str">
        <f>IFERROR(VLOOKUP(B1348,Retorno_da_RFB!$D$3:$I$6388,5,0),"")</f>
        <v>067</v>
      </c>
      <c r="M1348" s="13">
        <f>IFERROR(VLOOKUP(B1348,Retorno_da_RFB!$D$3:$I$6388,6,0),"")</f>
        <v>43594</v>
      </c>
      <c r="N1348" s="10" t="str">
        <f>IFERROR(VLOOKUP(B1348,Retorno_da_RFB!$D$3:$I$6388,3,0),"")</f>
        <v>8479.82.10</v>
      </c>
      <c r="O1348" s="10" t="str">
        <f>IFERROR(VLOOKUP(B1348,Retorno_da_RFB!$D$3:$I$6388,4,0),"")</f>
        <v>Reatores para homogeneizar, emulsionar e agitar materiais líquidos e semissólidos para fabricação de produtos cosméticos e farmacêuticos com ampla faixa de viscosidade, possui fundo cônico que permite trabalhar com um volume mínimo do vaso de 50 litros, sistema de recirculação do produto, volume máxima do vaso de 2.000 litros, construído em aço inox 316L; com agitador em forma de  âncora, com pás de mistura no sentido vertical (desenho CIP), dotados de raspadores laterais em PTFE, vaso dotado de dupla camisa para aquecimento e resfriamento do produto, com  sistema de pressão positiva e negativa, abertura automática da tampa através de sistema mecânico, controle de peso por células de carga, controle de temperatura do produto, sistema de vácuo com bomba de vácuo de anel líquido para evitar espumas no produto e sistema de limpeza CIP (Clean in Place) com  bomba CIP  integrada dotado de controlador lógico programável (CLP),painel de operação com interface homem-máquina(IHM) e controle de receitas.</v>
      </c>
      <c r="P1348" s="12" t="str">
        <f>IFERROR(IF(N1348="","",IF(VLOOKUP(LEFT(N1348,10),'Universo_BK-BIT'!$A$5:$E$10005,2,0)="","X",VLOOKUP(LEFT(N1348,10),'Universo_BK-BIT'!$A$5:$E$10005,2,0))),"X")</f>
        <v>BK</v>
      </c>
      <c r="Q1348" s="12">
        <f>IFERROR(IF(P1348="X","",VLOOKUP(LEFT(N1348,10),'Universo_BK-BIT'!$A$5:$E$10005,3,0)),"")</f>
        <v>14</v>
      </c>
      <c r="R1348" s="14" t="e">
        <f t="shared" si="64"/>
        <v>#REF!</v>
      </c>
      <c r="S1348" s="14" t="e">
        <f t="shared" si="65"/>
        <v>#N/A</v>
      </c>
      <c r="T1348" s="14"/>
      <c r="U1348" s="14" t="str">
        <f ca="1">IFERROR(IF(P1348="X",IF(VLOOKUP(B1348,'Oficios_-_pend_criticas'!$C$3:$J$4739,5,0)="","",IF(VLOOKUP(B1348,'Oficios_-_pend_criticas'!$C$3:$J$4739,7,0)="",IF(TODAY()&gt;VLOOKUP(B1348,'Oficios_-_pend_criticas'!$C$3:$J$4739,5,0),"X",""),IF(VLOOKUP(B1348,'Oficios_-_pend_criticas'!$C$3:$J$4739,7,0)&gt;VLOOKUP(B1348,'Oficios_-_pend_criticas'!$C$3:$J$4739,5,0),"X",""))),""),"")</f>
        <v/>
      </c>
      <c r="V1348" s="14" t="str">
        <f ca="1">IFERROR(IF(Q1348=0,IF(VLOOKUP(B1348,'Oficios_-_pend_criticas'!$C$3:$J$4739,5,0)="","",IF(VLOOKUP(B1348,'Oficios_-_pend_criticas'!$C$3:$J$4739,7,0)="",IF(TODAY()&gt;VLOOKUP(B1348,'Oficios_-_pend_criticas'!$C$3:$J$4739,5,0),"X",""),IF(VLOOKUP(B1348,'Oficios_-_pend_criticas'!$C$3:$J$4739,7,0)&gt;VLOOKUP(B1348,'Oficios_-_pend_criticas'!$C$3:$J$4739,5,0),"X",""))),""),"")</f>
        <v/>
      </c>
      <c r="W1348" s="14" t="str">
        <f ca="1">IFERROR(IF(P1348&lt;&gt;"X",IF(Q1348&gt;0,IF(VLOOKUP(B1348,'Oficios_-_pend_criticas'!$C$4:$J$4739,5,0)="","",IF(VLOOKUP(B1348,'Oficios_-_pend_criticas'!$C$4:$J$4739,7,0)="",IF(TODAY()&gt;VLOOKUP(B1348,'Oficios_-_pend_criticas'!$C$4:$J$4739,5,0),"X",""),IF(VLOOKUP(B1348,'Oficios_-_pend_criticas'!$C$4:$J$4739,7,0)&gt;VLOOKUP(B1348,'Oficios_-_pend_criticas'!$C$4:$J$4739,5,0),"X",""))),""),""),"")</f>
        <v/>
      </c>
    </row>
    <row r="1349" spans="1:23" ht="38.25" hidden="1" customHeight="1" x14ac:dyDescent="0.25">
      <c r="A1349" s="9" t="str">
        <f t="shared" si="63"/>
        <v/>
      </c>
      <c r="B1349" s="24" t="s">
        <v>3160</v>
      </c>
      <c r="C1349" s="22" t="e">
        <f>IF(B1349="","",VLOOKUP(B1349,#REF!,6,0))</f>
        <v>#REF!</v>
      </c>
      <c r="D1349" s="20" t="e">
        <f>IF(B1349="","",VLOOKUP(B1349,#REF!,22,0))</f>
        <v>#REF!</v>
      </c>
      <c r="E1349" s="22" t="e">
        <f>IF(B1349="","",VLOOKUP(B1349,Consultas_públicas!$A$376:$G$3879,7,0))</f>
        <v>#N/A</v>
      </c>
      <c r="F1349" s="20" t="s">
        <v>3066</v>
      </c>
      <c r="G1349" s="21">
        <v>43585</v>
      </c>
      <c r="H1349" s="14" t="str">
        <f>IFERROR(IF(VLOOKUP(B1349,'Oficios_-_pend_criticas'!$C$4:$D$4739,2,0)="","","X"),"")</f>
        <v/>
      </c>
      <c r="I1349" s="12"/>
      <c r="J1349" s="13"/>
      <c r="K1349" s="10"/>
      <c r="L1349" s="12" t="str">
        <f>IFERROR(VLOOKUP(B1349,Retorno_da_RFB!$D$3:$I$6388,5,0),"")</f>
        <v>067</v>
      </c>
      <c r="M1349" s="13">
        <f>IFERROR(VLOOKUP(B1349,Retorno_da_RFB!$D$3:$I$6388,6,0),"")</f>
        <v>43594</v>
      </c>
      <c r="N1349" s="10" t="str">
        <f>IFERROR(VLOOKUP(B1349,Retorno_da_RFB!$D$3:$I$6388,3,0),"")</f>
        <v>8479.82.10</v>
      </c>
      <c r="O1349" s="10" t="str">
        <f>IFERROR(VLOOKUP(B1349,Retorno_da_RFB!$D$3:$I$6388,4,0),"")</f>
        <v>Reatores para homogeneizar, emulsionar e agitar materiais líquidos e semissólidos para fabricação de produtos cosméticos e farmacêuticos com ampla faixa de viscosidade com fundo cônico que permite trabalhar com um volume mínimo do vaso de 50 litros, sistema de recirculação do produto, volume máxima do vaso de 1.100 litros, construídos em aço inox 316L; com agitador em forma de âncora, com pás de mistura no sentido vertical (desenho CIP), dotados de raspadores laterais em PTFE, vaso dotado de dupla camisa para aquecimento e resfriamento do produto, com sistema de pressão positiva e negativa, abertura automática da tampa através de sistema mecânico, controle de peso por células de carga, controle de temperatura do produto, sistema de vácuo com bomba de vácuo de anel líquido para evitar espumas no produto e sistema de limpeza CIP (Clean in Place) com bomba CIP integrada dotado de controlador lógico programável (CLP), painel de operação com interface homem-máquina(IHM) e controle de receitas.</v>
      </c>
      <c r="P1349" s="12" t="str">
        <f>IFERROR(IF(N1349="","",IF(VLOOKUP(LEFT(N1349,10),'Universo_BK-BIT'!$A$5:$E$10005,2,0)="","X",VLOOKUP(LEFT(N1349,10),'Universo_BK-BIT'!$A$5:$E$10005,2,0))),"X")</f>
        <v>BK</v>
      </c>
      <c r="Q1349" s="12">
        <f>IFERROR(IF(P1349="X","",VLOOKUP(LEFT(N1349,10),'Universo_BK-BIT'!$A$5:$E$10005,3,0)),"")</f>
        <v>14</v>
      </c>
      <c r="R1349" s="14" t="e">
        <f t="shared" si="64"/>
        <v>#REF!</v>
      </c>
      <c r="S1349" s="14" t="e">
        <f t="shared" si="65"/>
        <v>#N/A</v>
      </c>
      <c r="T1349" s="14"/>
      <c r="U1349" s="14" t="str">
        <f ca="1">IFERROR(IF(P1349="X",IF(VLOOKUP(B1349,'Oficios_-_pend_criticas'!$C$3:$J$4739,5,0)="","",IF(VLOOKUP(B1349,'Oficios_-_pend_criticas'!$C$3:$J$4739,7,0)="",IF(TODAY()&gt;VLOOKUP(B1349,'Oficios_-_pend_criticas'!$C$3:$J$4739,5,0),"X",""),IF(VLOOKUP(B1349,'Oficios_-_pend_criticas'!$C$3:$J$4739,7,0)&gt;VLOOKUP(B1349,'Oficios_-_pend_criticas'!$C$3:$J$4739,5,0),"X",""))),""),"")</f>
        <v/>
      </c>
      <c r="V1349" s="14" t="str">
        <f ca="1">IFERROR(IF(Q1349=0,IF(VLOOKUP(B1349,'Oficios_-_pend_criticas'!$C$3:$J$4739,5,0)="","",IF(VLOOKUP(B1349,'Oficios_-_pend_criticas'!$C$3:$J$4739,7,0)="",IF(TODAY()&gt;VLOOKUP(B1349,'Oficios_-_pend_criticas'!$C$3:$J$4739,5,0),"X",""),IF(VLOOKUP(B1349,'Oficios_-_pend_criticas'!$C$3:$J$4739,7,0)&gt;VLOOKUP(B1349,'Oficios_-_pend_criticas'!$C$3:$J$4739,5,0),"X",""))),""),"")</f>
        <v/>
      </c>
      <c r="W1349" s="14" t="str">
        <f ca="1">IFERROR(IF(P1349&lt;&gt;"X",IF(Q1349&gt;0,IF(VLOOKUP(B1349,'Oficios_-_pend_criticas'!$C$4:$J$4739,5,0)="","",IF(VLOOKUP(B1349,'Oficios_-_pend_criticas'!$C$4:$J$4739,7,0)="",IF(TODAY()&gt;VLOOKUP(B1349,'Oficios_-_pend_criticas'!$C$4:$J$4739,5,0),"X",""),IF(VLOOKUP(B1349,'Oficios_-_pend_criticas'!$C$4:$J$4739,7,0)&gt;VLOOKUP(B1349,'Oficios_-_pend_criticas'!$C$4:$J$4739,5,0),"X",""))),""),""),"")</f>
        <v/>
      </c>
    </row>
    <row r="1350" spans="1:23" ht="38.25" hidden="1" customHeight="1" x14ac:dyDescent="0.25">
      <c r="A1350" s="9" t="str">
        <f t="shared" si="63"/>
        <v/>
      </c>
      <c r="B1350" s="24" t="s">
        <v>3162</v>
      </c>
      <c r="C1350" s="22" t="e">
        <f>IF(B1350="","",VLOOKUP(B1350,#REF!,6,0))</f>
        <v>#REF!</v>
      </c>
      <c r="D1350" s="20" t="e">
        <f>IF(B1350="","",VLOOKUP(B1350,#REF!,22,0))</f>
        <v>#REF!</v>
      </c>
      <c r="E1350" s="22" t="e">
        <f>IF(B1350="","",VLOOKUP(B1350,Consultas_públicas!$A$376:$G$3879,7,0))</f>
        <v>#N/A</v>
      </c>
      <c r="F1350" s="20" t="s">
        <v>3066</v>
      </c>
      <c r="G1350" s="21">
        <v>43585</v>
      </c>
      <c r="H1350" s="14" t="str">
        <f>IFERROR(IF(VLOOKUP(B1350,'Oficios_-_pend_criticas'!$C$4:$D$4739,2,0)="","","X"),"")</f>
        <v/>
      </c>
      <c r="I1350" s="12"/>
      <c r="J1350" s="13"/>
      <c r="K1350" s="10"/>
      <c r="L1350" s="12" t="str">
        <f>IFERROR(VLOOKUP(B1350,Retorno_da_RFB!$D$3:$I$6388,5,0),"")</f>
        <v>067</v>
      </c>
      <c r="M1350" s="13">
        <f>IFERROR(VLOOKUP(B1350,Retorno_da_RFB!$D$3:$I$6388,6,0),"")</f>
        <v>43594</v>
      </c>
      <c r="N1350" s="10" t="str">
        <f>IFERROR(VLOOKUP(B1350,Retorno_da_RFB!$D$3:$I$6388,3,0),"")</f>
        <v>8419.90.40</v>
      </c>
      <c r="O1350" s="10" t="str">
        <f>IFERROR(VLOOKUP(B1350,Retorno_da_RFB!$D$3:$I$6388,4,0),"")</f>
        <v>Platens inferiores, utilizados em chapa para preparo de carne de hambúrguer, dotados de 2 pontos de monitoramento constante de temperatura, constituídos em aço inox 304 e placa metálica em aço TI, composta pelos  materiais liga Manganês (1,5%), Sílicio (0,45%), Carbono (0,21%), Fósforo(0,035%), Enxofre (0,02%), Molibdênio (0,6%), Vanádio (0,06%), Titânio (0,06%), Boro (0,005%), Colúmbio( 0,06%)com temperatura de trabalho de 204°C e potência de 3,8kW.</v>
      </c>
      <c r="P1350" s="12" t="str">
        <f>IFERROR(IF(N1350="","",IF(VLOOKUP(LEFT(N1350,10),'Universo_BK-BIT'!$A$5:$E$10005,2,0)="","X",VLOOKUP(LEFT(N1350,10),'Universo_BK-BIT'!$A$5:$E$10005,2,0))),"X")</f>
        <v>BK</v>
      </c>
      <c r="Q1350" s="12">
        <f>IFERROR(IF(P1350="X","",VLOOKUP(LEFT(N1350,10),'Universo_BK-BIT'!$A$5:$E$10005,3,0)),"")</f>
        <v>14</v>
      </c>
      <c r="R1350" s="14" t="e">
        <f t="shared" si="64"/>
        <v>#REF!</v>
      </c>
      <c r="S1350" s="14" t="e">
        <f t="shared" si="65"/>
        <v>#N/A</v>
      </c>
      <c r="T1350" s="14"/>
      <c r="U1350" s="14" t="str">
        <f ca="1">IFERROR(IF(P1350="X",IF(VLOOKUP(B1350,'Oficios_-_pend_criticas'!$C$3:$J$4739,5,0)="","",IF(VLOOKUP(B1350,'Oficios_-_pend_criticas'!$C$3:$J$4739,7,0)="",IF(TODAY()&gt;VLOOKUP(B1350,'Oficios_-_pend_criticas'!$C$3:$J$4739,5,0),"X",""),IF(VLOOKUP(B1350,'Oficios_-_pend_criticas'!$C$3:$J$4739,7,0)&gt;VLOOKUP(B1350,'Oficios_-_pend_criticas'!$C$3:$J$4739,5,0),"X",""))),""),"")</f>
        <v/>
      </c>
      <c r="V1350" s="14" t="str">
        <f ca="1">IFERROR(IF(Q1350=0,IF(VLOOKUP(B1350,'Oficios_-_pend_criticas'!$C$3:$J$4739,5,0)="","",IF(VLOOKUP(B1350,'Oficios_-_pend_criticas'!$C$3:$J$4739,7,0)="",IF(TODAY()&gt;VLOOKUP(B1350,'Oficios_-_pend_criticas'!$C$3:$J$4739,5,0),"X",""),IF(VLOOKUP(B1350,'Oficios_-_pend_criticas'!$C$3:$J$4739,7,0)&gt;VLOOKUP(B1350,'Oficios_-_pend_criticas'!$C$3:$J$4739,5,0),"X",""))),""),"")</f>
        <v/>
      </c>
      <c r="W1350" s="14" t="str">
        <f ca="1">IFERROR(IF(P1350&lt;&gt;"X",IF(Q1350&gt;0,IF(VLOOKUP(B1350,'Oficios_-_pend_criticas'!$C$4:$J$4739,5,0)="","",IF(VLOOKUP(B1350,'Oficios_-_pend_criticas'!$C$4:$J$4739,7,0)="",IF(TODAY()&gt;VLOOKUP(B1350,'Oficios_-_pend_criticas'!$C$4:$J$4739,5,0),"X",""),IF(VLOOKUP(B1350,'Oficios_-_pend_criticas'!$C$4:$J$4739,7,0)&gt;VLOOKUP(B1350,'Oficios_-_pend_criticas'!$C$4:$J$4739,5,0),"X",""))),""),""),"")</f>
        <v/>
      </c>
    </row>
    <row r="1351" spans="1:23" ht="38.25" hidden="1" customHeight="1" x14ac:dyDescent="0.25">
      <c r="A1351" s="9" t="str">
        <f t="shared" si="63"/>
        <v/>
      </c>
      <c r="B1351" s="24" t="s">
        <v>3165</v>
      </c>
      <c r="C1351" s="22" t="e">
        <f>IF(B1351="","",VLOOKUP(B1351,#REF!,6,0))</f>
        <v>#REF!</v>
      </c>
      <c r="D1351" s="20" t="e">
        <f>IF(B1351="","",VLOOKUP(B1351,#REF!,22,0))</f>
        <v>#REF!</v>
      </c>
      <c r="E1351" s="22" t="e">
        <f>IF(B1351="","",VLOOKUP(B1351,Consultas_públicas!$A$376:$G$3879,7,0))</f>
        <v>#N/A</v>
      </c>
      <c r="F1351" s="20" t="s">
        <v>3066</v>
      </c>
      <c r="G1351" s="21">
        <v>43585</v>
      </c>
      <c r="H1351" s="14" t="str">
        <f>IFERROR(IF(VLOOKUP(B1351,'Oficios_-_pend_criticas'!$C$4:$D$4739,2,0)="","","X"),"")</f>
        <v/>
      </c>
      <c r="I1351" s="12"/>
      <c r="J1351" s="13"/>
      <c r="K1351" s="10"/>
      <c r="L1351" s="12" t="str">
        <f>IFERROR(VLOOKUP(B1351,Retorno_da_RFB!$D$3:$I$6388,5,0),"")</f>
        <v>067</v>
      </c>
      <c r="M1351" s="13">
        <f>IFERROR(VLOOKUP(B1351,Retorno_da_RFB!$D$3:$I$6388,6,0),"")</f>
        <v>43594</v>
      </c>
      <c r="N1351" s="10" t="str">
        <f>IFERROR(VLOOKUP(B1351,Retorno_da_RFB!$D$3:$I$6388,3,0),"")</f>
        <v>8537.10.20</v>
      </c>
      <c r="O1351" s="10" t="str">
        <f>IFERROR(VLOOKUP(B1351,Retorno_da_RFB!$D$3:$I$6388,4,0),"")</f>
        <v>Controladores lógicos programáveis construídos em plástico e vidro, contém softwares e circuitos eletrônicos integrados que possibilitam a programação, controle, gravação e visualização dos parâmetros de funcionamento do equipamento, teclado com a tecnologia “touchscreen”. Possibilita também a gravação de receitas utilizadas na produção do alimento. Sistema operacional utilizado Linux. Controla a temperatura e tempo de cozimentos dos alimentos, com ajustes eletrônicos na identificação da altura dos alimentos.</v>
      </c>
      <c r="P1351" s="12" t="str">
        <f>IFERROR(IF(N1351="","",IF(VLOOKUP(LEFT(N1351,10),'Universo_BK-BIT'!$A$5:$E$10005,2,0)="","X",VLOOKUP(LEFT(N1351,10),'Universo_BK-BIT'!$A$5:$E$10005,2,0))),"X")</f>
        <v>BIT</v>
      </c>
      <c r="Q1351" s="12">
        <f>IFERROR(IF(P1351="X","",VLOOKUP(LEFT(N1351,10),'Universo_BK-BIT'!$A$5:$E$10005,3,0)),"")</f>
        <v>14</v>
      </c>
      <c r="R1351" s="14" t="e">
        <f t="shared" si="64"/>
        <v>#REF!</v>
      </c>
      <c r="S1351" s="14" t="e">
        <f t="shared" si="65"/>
        <v>#N/A</v>
      </c>
      <c r="T1351" s="14"/>
      <c r="U1351" s="14" t="str">
        <f ca="1">IFERROR(IF(P1351="X",IF(VLOOKUP(B1351,'Oficios_-_pend_criticas'!$C$3:$J$4739,5,0)="","",IF(VLOOKUP(B1351,'Oficios_-_pend_criticas'!$C$3:$J$4739,7,0)="",IF(TODAY()&gt;VLOOKUP(B1351,'Oficios_-_pend_criticas'!$C$3:$J$4739,5,0),"X",""),IF(VLOOKUP(B1351,'Oficios_-_pend_criticas'!$C$3:$J$4739,7,0)&gt;VLOOKUP(B1351,'Oficios_-_pend_criticas'!$C$3:$J$4739,5,0),"X",""))),""),"")</f>
        <v/>
      </c>
      <c r="V1351" s="14" t="str">
        <f ca="1">IFERROR(IF(Q1351=0,IF(VLOOKUP(B1351,'Oficios_-_pend_criticas'!$C$3:$J$4739,5,0)="","",IF(VLOOKUP(B1351,'Oficios_-_pend_criticas'!$C$3:$J$4739,7,0)="",IF(TODAY()&gt;VLOOKUP(B1351,'Oficios_-_pend_criticas'!$C$3:$J$4739,5,0),"X",""),IF(VLOOKUP(B1351,'Oficios_-_pend_criticas'!$C$3:$J$4739,7,0)&gt;VLOOKUP(B1351,'Oficios_-_pend_criticas'!$C$3:$J$4739,5,0),"X",""))),""),"")</f>
        <v/>
      </c>
      <c r="W1351" s="14" t="str">
        <f ca="1">IFERROR(IF(P1351&lt;&gt;"X",IF(Q1351&gt;0,IF(VLOOKUP(B1351,'Oficios_-_pend_criticas'!$C$4:$J$4739,5,0)="","",IF(VLOOKUP(B1351,'Oficios_-_pend_criticas'!$C$4:$J$4739,7,0)="",IF(TODAY()&gt;VLOOKUP(B1351,'Oficios_-_pend_criticas'!$C$4:$J$4739,5,0),"X",""),IF(VLOOKUP(B1351,'Oficios_-_pend_criticas'!$C$4:$J$4739,7,0)&gt;VLOOKUP(B1351,'Oficios_-_pend_criticas'!$C$4:$J$4739,5,0),"X",""))),""),""),"")</f>
        <v/>
      </c>
    </row>
    <row r="1352" spans="1:23" ht="38.25" hidden="1" customHeight="1" x14ac:dyDescent="0.25">
      <c r="A1352" s="9" t="str">
        <f t="shared" si="63"/>
        <v/>
      </c>
      <c r="B1352" s="24" t="s">
        <v>3167</v>
      </c>
      <c r="C1352" s="22" t="e">
        <f>IF(B1352="","",VLOOKUP(B1352,#REF!,6,0))</f>
        <v>#REF!</v>
      </c>
      <c r="D1352" s="20" t="e">
        <f>IF(B1352="","",VLOOKUP(B1352,#REF!,22,0))</f>
        <v>#REF!</v>
      </c>
      <c r="E1352" s="22" t="e">
        <f>IF(B1352="","",VLOOKUP(B1352,Consultas_públicas!$A$376:$G$3879,7,0))</f>
        <v>#N/A</v>
      </c>
      <c r="F1352" s="20" t="s">
        <v>3066</v>
      </c>
      <c r="G1352" s="21">
        <v>43585</v>
      </c>
      <c r="H1352" s="14" t="str">
        <f>IFERROR(IF(VLOOKUP(B1352,'Oficios_-_pend_criticas'!$C$4:$D$4739,2,0)="","","X"),"")</f>
        <v/>
      </c>
      <c r="I1352" s="12"/>
      <c r="J1352" s="13"/>
      <c r="K1352" s="10"/>
      <c r="L1352" s="12" t="str">
        <f>IFERROR(VLOOKUP(B1352,Retorno_da_RFB!$D$3:$I$6388,5,0),"")</f>
        <v>067</v>
      </c>
      <c r="M1352" s="13">
        <f>IFERROR(VLOOKUP(B1352,Retorno_da_RFB!$D$3:$I$6388,6,0),"")</f>
        <v>43594</v>
      </c>
      <c r="N1352" s="10" t="str">
        <f>IFERROR(VLOOKUP(B1352,Retorno_da_RFB!$D$3:$I$6388,3,0),"")</f>
        <v>8419.90.40</v>
      </c>
      <c r="O1352" s="10" t="str">
        <f>IFERROR(VLOOKUP(B1352,Retorno_da_RFB!$D$3:$I$6388,4,0),"")</f>
        <v>Platens superiores, utilizados em chapa para preparo de carne de hambúrguer, com resistência elétrica interna, dotado de 2 pontos de monitoramento constante de temperatura, constituído em aço inox 304, com temperatura de trabalho de 232°C e potência de 2,6kW.</v>
      </c>
      <c r="P1352" s="12" t="str">
        <f>IFERROR(IF(N1352="","",IF(VLOOKUP(LEFT(N1352,10),'Universo_BK-BIT'!$A$5:$E$10005,2,0)="","X",VLOOKUP(LEFT(N1352,10),'Universo_BK-BIT'!$A$5:$E$10005,2,0))),"X")</f>
        <v>BK</v>
      </c>
      <c r="Q1352" s="12">
        <f>IFERROR(IF(P1352="X","",VLOOKUP(LEFT(N1352,10),'Universo_BK-BIT'!$A$5:$E$10005,3,0)),"")</f>
        <v>14</v>
      </c>
      <c r="R1352" s="14" t="e">
        <f t="shared" si="64"/>
        <v>#REF!</v>
      </c>
      <c r="S1352" s="14" t="e">
        <f t="shared" si="65"/>
        <v>#N/A</v>
      </c>
      <c r="T1352" s="14"/>
      <c r="U1352" s="14" t="str">
        <f ca="1">IFERROR(IF(P1352="X",IF(VLOOKUP(B1352,'Oficios_-_pend_criticas'!$C$3:$J$4739,5,0)="","",IF(VLOOKUP(B1352,'Oficios_-_pend_criticas'!$C$3:$J$4739,7,0)="",IF(TODAY()&gt;VLOOKUP(B1352,'Oficios_-_pend_criticas'!$C$3:$J$4739,5,0),"X",""),IF(VLOOKUP(B1352,'Oficios_-_pend_criticas'!$C$3:$J$4739,7,0)&gt;VLOOKUP(B1352,'Oficios_-_pend_criticas'!$C$3:$J$4739,5,0),"X",""))),""),"")</f>
        <v/>
      </c>
      <c r="V1352" s="14" t="str">
        <f ca="1">IFERROR(IF(Q1352=0,IF(VLOOKUP(B1352,'Oficios_-_pend_criticas'!$C$3:$J$4739,5,0)="","",IF(VLOOKUP(B1352,'Oficios_-_pend_criticas'!$C$3:$J$4739,7,0)="",IF(TODAY()&gt;VLOOKUP(B1352,'Oficios_-_pend_criticas'!$C$3:$J$4739,5,0),"X",""),IF(VLOOKUP(B1352,'Oficios_-_pend_criticas'!$C$3:$J$4739,7,0)&gt;VLOOKUP(B1352,'Oficios_-_pend_criticas'!$C$3:$J$4739,5,0),"X",""))),""),"")</f>
        <v/>
      </c>
      <c r="W1352" s="14" t="str">
        <f ca="1">IFERROR(IF(P1352&lt;&gt;"X",IF(Q1352&gt;0,IF(VLOOKUP(B1352,'Oficios_-_pend_criticas'!$C$4:$J$4739,5,0)="","",IF(VLOOKUP(B1352,'Oficios_-_pend_criticas'!$C$4:$J$4739,7,0)="",IF(TODAY()&gt;VLOOKUP(B1352,'Oficios_-_pend_criticas'!$C$4:$J$4739,5,0),"X",""),IF(VLOOKUP(B1352,'Oficios_-_pend_criticas'!$C$4:$J$4739,7,0)&gt;VLOOKUP(B1352,'Oficios_-_pend_criticas'!$C$4:$J$4739,5,0),"X",""))),""),""),"")</f>
        <v/>
      </c>
    </row>
    <row r="1353" spans="1:23" ht="38.25" hidden="1" customHeight="1" x14ac:dyDescent="0.25">
      <c r="A1353" s="9" t="str">
        <f t="shared" si="63"/>
        <v/>
      </c>
      <c r="B1353" s="24" t="s">
        <v>3169</v>
      </c>
      <c r="C1353" s="22" t="e">
        <f>IF(B1353="","",VLOOKUP(B1353,#REF!,6,0))</f>
        <v>#REF!</v>
      </c>
      <c r="D1353" s="20" t="e">
        <f>IF(B1353="","",VLOOKUP(B1353,#REF!,22,0))</f>
        <v>#REF!</v>
      </c>
      <c r="E1353" s="22" t="e">
        <f>IF(B1353="","",VLOOKUP(B1353,Consultas_públicas!$A$376:$G$3879,7,0))</f>
        <v>#N/A</v>
      </c>
      <c r="F1353" s="20" t="s">
        <v>3066</v>
      </c>
      <c r="G1353" s="21">
        <v>43585</v>
      </c>
      <c r="H1353" s="14" t="str">
        <f>IFERROR(IF(VLOOKUP(B1353,'Oficios_-_pend_criticas'!$C$4:$D$4739,2,0)="","","X"),"")</f>
        <v/>
      </c>
      <c r="I1353" s="12"/>
      <c r="J1353" s="13"/>
      <c r="K1353" s="10"/>
      <c r="L1353" s="12" t="str">
        <f>IFERROR(VLOOKUP(B1353,Retorno_da_RFB!$D$3:$I$6388,5,0),"")</f>
        <v>067</v>
      </c>
      <c r="M1353" s="13">
        <f>IFERROR(VLOOKUP(B1353,Retorno_da_RFB!$D$3:$I$6388,6,0),"")</f>
        <v>43594</v>
      </c>
      <c r="N1353" s="10" t="str">
        <f>IFERROR(VLOOKUP(B1353,Retorno_da_RFB!$D$3:$I$6388,3,0),"")</f>
        <v>8419.90.40</v>
      </c>
      <c r="O1353" s="10" t="str">
        <f>IFERROR(VLOOKUP(B1353,Retorno_da_RFB!$D$3:$I$6388,4,0),"")</f>
        <v>Dispositivos tubulares soldados constituídos em aço inox, utilizados para abertura e fechamento do platen superior em chapa para preparo de carne de hambúrguer, acionados por atuador linear elétrico com controle de tensão por molas metálicas com curso de abertura de 16cm e força de fechamento de 3,52Kgf/cm.</v>
      </c>
      <c r="P1353" s="12" t="str">
        <f>IFERROR(IF(N1353="","",IF(VLOOKUP(LEFT(N1353,10),'Universo_BK-BIT'!$A$5:$E$10005,2,0)="","X",VLOOKUP(LEFT(N1353,10),'Universo_BK-BIT'!$A$5:$E$10005,2,0))),"X")</f>
        <v>BK</v>
      </c>
      <c r="Q1353" s="12">
        <f>IFERROR(IF(P1353="X","",VLOOKUP(LEFT(N1353,10),'Universo_BK-BIT'!$A$5:$E$10005,3,0)),"")</f>
        <v>14</v>
      </c>
      <c r="R1353" s="14" t="e">
        <f t="shared" si="64"/>
        <v>#REF!</v>
      </c>
      <c r="S1353" s="14" t="e">
        <f t="shared" si="65"/>
        <v>#N/A</v>
      </c>
      <c r="T1353" s="14"/>
      <c r="U1353" s="14" t="str">
        <f ca="1">IFERROR(IF(P1353="X",IF(VLOOKUP(B1353,'Oficios_-_pend_criticas'!$C$3:$J$4739,5,0)="","",IF(VLOOKUP(B1353,'Oficios_-_pend_criticas'!$C$3:$J$4739,7,0)="",IF(TODAY()&gt;VLOOKUP(B1353,'Oficios_-_pend_criticas'!$C$3:$J$4739,5,0),"X",""),IF(VLOOKUP(B1353,'Oficios_-_pend_criticas'!$C$3:$J$4739,7,0)&gt;VLOOKUP(B1353,'Oficios_-_pend_criticas'!$C$3:$J$4739,5,0),"X",""))),""),"")</f>
        <v/>
      </c>
      <c r="V1353" s="14" t="str">
        <f ca="1">IFERROR(IF(Q1353=0,IF(VLOOKUP(B1353,'Oficios_-_pend_criticas'!$C$3:$J$4739,5,0)="","",IF(VLOOKUP(B1353,'Oficios_-_pend_criticas'!$C$3:$J$4739,7,0)="",IF(TODAY()&gt;VLOOKUP(B1353,'Oficios_-_pend_criticas'!$C$3:$J$4739,5,0),"X",""),IF(VLOOKUP(B1353,'Oficios_-_pend_criticas'!$C$3:$J$4739,7,0)&gt;VLOOKUP(B1353,'Oficios_-_pend_criticas'!$C$3:$J$4739,5,0),"X",""))),""),"")</f>
        <v/>
      </c>
      <c r="W1353" s="14" t="str">
        <f ca="1">IFERROR(IF(P1353&lt;&gt;"X",IF(Q1353&gt;0,IF(VLOOKUP(B1353,'Oficios_-_pend_criticas'!$C$4:$J$4739,5,0)="","",IF(VLOOKUP(B1353,'Oficios_-_pend_criticas'!$C$4:$J$4739,7,0)="",IF(TODAY()&gt;VLOOKUP(B1353,'Oficios_-_pend_criticas'!$C$4:$J$4739,5,0),"X",""),IF(VLOOKUP(B1353,'Oficios_-_pend_criticas'!$C$4:$J$4739,7,0)&gt;VLOOKUP(B1353,'Oficios_-_pend_criticas'!$C$4:$J$4739,5,0),"X",""))),""),""),"")</f>
        <v/>
      </c>
    </row>
    <row r="1354" spans="1:23" ht="38.25" hidden="1" customHeight="1" x14ac:dyDescent="0.25">
      <c r="A1354" s="9" t="str">
        <f t="shared" si="63"/>
        <v/>
      </c>
      <c r="B1354" s="24" t="s">
        <v>3171</v>
      </c>
      <c r="C1354" s="22" t="e">
        <f>IF(B1354="","",VLOOKUP(B1354,#REF!,6,0))</f>
        <v>#REF!</v>
      </c>
      <c r="D1354" s="20" t="e">
        <f>IF(B1354="","",VLOOKUP(B1354,#REF!,22,0))</f>
        <v>#REF!</v>
      </c>
      <c r="E1354" s="22" t="e">
        <f>IF(B1354="","",VLOOKUP(B1354,Consultas_públicas!$A$376:$G$3879,7,0))</f>
        <v>#N/A</v>
      </c>
      <c r="F1354" s="20" t="s">
        <v>3066</v>
      </c>
      <c r="G1354" s="21">
        <v>43585</v>
      </c>
      <c r="H1354" s="14" t="str">
        <f>IFERROR(IF(VLOOKUP(B1354,'Oficios_-_pend_criticas'!$C$4:$D$4739,2,0)="","","X"),"")</f>
        <v/>
      </c>
      <c r="I1354" s="12"/>
      <c r="J1354" s="13"/>
      <c r="K1354" s="10"/>
      <c r="L1354" s="12" t="str">
        <f>IFERROR(VLOOKUP(B1354,Retorno_da_RFB!$D$3:$I$6388,5,0),"")</f>
        <v>067</v>
      </c>
      <c r="M1354" s="13">
        <f>IFERROR(VLOOKUP(B1354,Retorno_da_RFB!$D$3:$I$6388,6,0),"")</f>
        <v>43594</v>
      </c>
      <c r="N1354" s="10" t="str">
        <f>IFERROR(VLOOKUP(B1354,Retorno_da_RFB!$D$3:$I$6388,3,0),"")</f>
        <v>8419.90.40</v>
      </c>
      <c r="O1354" s="10" t="str">
        <f>IFERROR(VLOOKUP(B1354,Retorno_da_RFB!$D$3:$I$6388,4,0),"")</f>
        <v>Platens superiores, utilizados em chapa para preparo de carne de hambúrguer, com resistência elétricas interna, dotados de 2 pontos de monitoramento constante de temperatura, constituído em aço inox 304,com temperatura de trabalho de 232°C e potência de 2.6kW.</v>
      </c>
      <c r="P1354" s="12" t="str">
        <f>IFERROR(IF(N1354="","",IF(VLOOKUP(LEFT(N1354,10),'Universo_BK-BIT'!$A$5:$E$10005,2,0)="","X",VLOOKUP(LEFT(N1354,10),'Universo_BK-BIT'!$A$5:$E$10005,2,0))),"X")</f>
        <v>BK</v>
      </c>
      <c r="Q1354" s="12">
        <f>IFERROR(IF(P1354="X","",VLOOKUP(LEFT(N1354,10),'Universo_BK-BIT'!$A$5:$E$10005,3,0)),"")</f>
        <v>14</v>
      </c>
      <c r="R1354" s="14" t="e">
        <f t="shared" si="64"/>
        <v>#REF!</v>
      </c>
      <c r="S1354" s="14" t="e">
        <f t="shared" si="65"/>
        <v>#N/A</v>
      </c>
      <c r="T1354" s="14"/>
      <c r="U1354" s="14" t="str">
        <f ca="1">IFERROR(IF(P1354="X",IF(VLOOKUP(B1354,'Oficios_-_pend_criticas'!$C$3:$J$4739,5,0)="","",IF(VLOOKUP(B1354,'Oficios_-_pend_criticas'!$C$3:$J$4739,7,0)="",IF(TODAY()&gt;VLOOKUP(B1354,'Oficios_-_pend_criticas'!$C$3:$J$4739,5,0),"X",""),IF(VLOOKUP(B1354,'Oficios_-_pend_criticas'!$C$3:$J$4739,7,0)&gt;VLOOKUP(B1354,'Oficios_-_pend_criticas'!$C$3:$J$4739,5,0),"X",""))),""),"")</f>
        <v/>
      </c>
      <c r="V1354" s="14" t="str">
        <f ca="1">IFERROR(IF(Q1354=0,IF(VLOOKUP(B1354,'Oficios_-_pend_criticas'!$C$3:$J$4739,5,0)="","",IF(VLOOKUP(B1354,'Oficios_-_pend_criticas'!$C$3:$J$4739,7,0)="",IF(TODAY()&gt;VLOOKUP(B1354,'Oficios_-_pend_criticas'!$C$3:$J$4739,5,0),"X",""),IF(VLOOKUP(B1354,'Oficios_-_pend_criticas'!$C$3:$J$4739,7,0)&gt;VLOOKUP(B1354,'Oficios_-_pend_criticas'!$C$3:$J$4739,5,0),"X",""))),""),"")</f>
        <v/>
      </c>
      <c r="W1354" s="14" t="str">
        <f ca="1">IFERROR(IF(P1354&lt;&gt;"X",IF(Q1354&gt;0,IF(VLOOKUP(B1354,'Oficios_-_pend_criticas'!$C$4:$J$4739,5,0)="","",IF(VLOOKUP(B1354,'Oficios_-_pend_criticas'!$C$4:$J$4739,7,0)="",IF(TODAY()&gt;VLOOKUP(B1354,'Oficios_-_pend_criticas'!$C$4:$J$4739,5,0),"X",""),IF(VLOOKUP(B1354,'Oficios_-_pend_criticas'!$C$4:$J$4739,7,0)&gt;VLOOKUP(B1354,'Oficios_-_pend_criticas'!$C$4:$J$4739,5,0),"X",""))),""),""),"")</f>
        <v/>
      </c>
    </row>
    <row r="1355" spans="1:23" ht="38.25" hidden="1" customHeight="1" x14ac:dyDescent="0.25">
      <c r="A1355" s="9" t="str">
        <f t="shared" si="63"/>
        <v/>
      </c>
      <c r="B1355" s="24" t="s">
        <v>3173</v>
      </c>
      <c r="C1355" s="22" t="e">
        <f>IF(B1355="","",VLOOKUP(B1355,#REF!,6,0))</f>
        <v>#REF!</v>
      </c>
      <c r="D1355" s="20" t="e">
        <f>IF(B1355="","",VLOOKUP(B1355,#REF!,22,0))</f>
        <v>#REF!</v>
      </c>
      <c r="E1355" s="22" t="e">
        <f>IF(B1355="","",VLOOKUP(B1355,Consultas_públicas!$A$376:$G$3879,7,0))</f>
        <v>#N/A</v>
      </c>
      <c r="F1355" s="20" t="s">
        <v>3066</v>
      </c>
      <c r="G1355" s="21">
        <v>43585</v>
      </c>
      <c r="H1355" s="14" t="str">
        <f>IFERROR(IF(VLOOKUP(B1355,'Oficios_-_pend_criticas'!$C$4:$D$4739,2,0)="","","X"),"")</f>
        <v/>
      </c>
      <c r="I1355" s="12"/>
      <c r="J1355" s="13"/>
      <c r="K1355" s="10"/>
      <c r="L1355" s="12" t="str">
        <f>IFERROR(VLOOKUP(B1355,Retorno_da_RFB!$D$3:$I$6388,5,0),"")</f>
        <v>067</v>
      </c>
      <c r="M1355" s="13">
        <f>IFERROR(VLOOKUP(B1355,Retorno_da_RFB!$D$3:$I$6388,6,0),"")</f>
        <v>43594</v>
      </c>
      <c r="N1355" s="10" t="str">
        <f>IFERROR(VLOOKUP(B1355,Retorno_da_RFB!$D$3:$I$6388,3,0),"")</f>
        <v>8419.89.20</v>
      </c>
      <c r="O1355" s="10" t="str">
        <f>IFERROR(VLOOKUP(B1355,Retorno_da_RFB!$D$3:$I$6388,4,0),"")</f>
        <v xml:space="preserve">Mantenedores de alimento, utilizados para preservar a temperatura em até 2 horas, dotados de 4 prateleiras com tampas fixas, 8 compartimentos para cada alimento, temperatura de operação de 65 a 135°C. </v>
      </c>
      <c r="P1355" s="12" t="str">
        <f>IFERROR(IF(N1355="","",IF(VLOOKUP(LEFT(N1355,10),'Universo_BK-BIT'!$A$5:$E$10005,2,0)="","X",VLOOKUP(LEFT(N1355,10),'Universo_BK-BIT'!$A$5:$E$10005,2,0))),"X")</f>
        <v>BK</v>
      </c>
      <c r="Q1355" s="12">
        <f>IFERROR(IF(P1355="X","",VLOOKUP(LEFT(N1355,10),'Universo_BK-BIT'!$A$5:$E$10005,3,0)),"")</f>
        <v>14</v>
      </c>
      <c r="R1355" s="14" t="e">
        <f t="shared" si="64"/>
        <v>#REF!</v>
      </c>
      <c r="S1355" s="14" t="e">
        <f t="shared" si="65"/>
        <v>#N/A</v>
      </c>
      <c r="T1355" s="14"/>
      <c r="U1355" s="14" t="str">
        <f ca="1">IFERROR(IF(P1355="X",IF(VLOOKUP(B1355,'Oficios_-_pend_criticas'!$C$3:$J$4739,5,0)="","",IF(VLOOKUP(B1355,'Oficios_-_pend_criticas'!$C$3:$J$4739,7,0)="",IF(TODAY()&gt;VLOOKUP(B1355,'Oficios_-_pend_criticas'!$C$3:$J$4739,5,0),"X",""),IF(VLOOKUP(B1355,'Oficios_-_pend_criticas'!$C$3:$J$4739,7,0)&gt;VLOOKUP(B1355,'Oficios_-_pend_criticas'!$C$3:$J$4739,5,0),"X",""))),""),"")</f>
        <v/>
      </c>
      <c r="V1355" s="14" t="str">
        <f ca="1">IFERROR(IF(Q1355=0,IF(VLOOKUP(B1355,'Oficios_-_pend_criticas'!$C$3:$J$4739,5,0)="","",IF(VLOOKUP(B1355,'Oficios_-_pend_criticas'!$C$3:$J$4739,7,0)="",IF(TODAY()&gt;VLOOKUP(B1355,'Oficios_-_pend_criticas'!$C$3:$J$4739,5,0),"X",""),IF(VLOOKUP(B1355,'Oficios_-_pend_criticas'!$C$3:$J$4739,7,0)&gt;VLOOKUP(B1355,'Oficios_-_pend_criticas'!$C$3:$J$4739,5,0),"X",""))),""),"")</f>
        <v/>
      </c>
      <c r="W1355" s="14" t="str">
        <f ca="1">IFERROR(IF(P1355&lt;&gt;"X",IF(Q1355&gt;0,IF(VLOOKUP(B1355,'Oficios_-_pend_criticas'!$C$4:$J$4739,5,0)="","",IF(VLOOKUP(B1355,'Oficios_-_pend_criticas'!$C$4:$J$4739,7,0)="",IF(TODAY()&gt;VLOOKUP(B1355,'Oficios_-_pend_criticas'!$C$4:$J$4739,5,0),"X",""),IF(VLOOKUP(B1355,'Oficios_-_pend_criticas'!$C$4:$J$4739,7,0)&gt;VLOOKUP(B1355,'Oficios_-_pend_criticas'!$C$4:$J$4739,5,0),"X",""))),""),""),"")</f>
        <v/>
      </c>
    </row>
    <row r="1356" spans="1:23" ht="38.25" hidden="1" customHeight="1" x14ac:dyDescent="0.25">
      <c r="A1356" s="9" t="str">
        <f t="shared" si="63"/>
        <v/>
      </c>
      <c r="B1356" s="24" t="s">
        <v>3176</v>
      </c>
      <c r="C1356" s="22" t="e">
        <f>IF(B1356="","",VLOOKUP(B1356,#REF!,6,0))</f>
        <v>#REF!</v>
      </c>
      <c r="D1356" s="20" t="e">
        <f>IF(B1356="","",VLOOKUP(B1356,#REF!,22,0))</f>
        <v>#REF!</v>
      </c>
      <c r="E1356" s="22" t="e">
        <f>IF(B1356="","",VLOOKUP(B1356,Consultas_públicas!$A$376:$G$3879,7,0))</f>
        <v>#N/A</v>
      </c>
      <c r="F1356" s="20" t="s">
        <v>3066</v>
      </c>
      <c r="G1356" s="21">
        <v>43585</v>
      </c>
      <c r="H1356" s="14" t="str">
        <f>IFERROR(IF(VLOOKUP(B1356,'Oficios_-_pend_criticas'!$C$4:$D$4739,2,0)="","","X"),"")</f>
        <v/>
      </c>
      <c r="I1356" s="12"/>
      <c r="J1356" s="13"/>
      <c r="K1356" s="10"/>
      <c r="L1356" s="12" t="str">
        <f>IFERROR(VLOOKUP(B1356,Retorno_da_RFB!$D$3:$I$6388,5,0),"")</f>
        <v>067</v>
      </c>
      <c r="M1356" s="13">
        <f>IFERROR(VLOOKUP(B1356,Retorno_da_RFB!$D$3:$I$6388,6,0),"")</f>
        <v>43594</v>
      </c>
      <c r="N1356" s="10" t="str">
        <f>IFERROR(VLOOKUP(B1356,Retorno_da_RFB!$D$3:$I$6388,3,0),"")</f>
        <v>8479.89.99</v>
      </c>
      <c r="O1356" s="10" t="str">
        <f>IFERROR(VLOOKUP(B1356,Retorno_da_RFB!$D$3:$I$6388,4,0),"")</f>
        <v>Equipamentos automatizados que realizam alíquota em dois diferentes tubos, um para exame de citologia do colo do útero e outro para exame de biologia molecular, dotados de painel “touchscreen”, com capacidade para separar até 96 amostras em duas horas e dez minutos.</v>
      </c>
      <c r="P1356" s="12" t="str">
        <f>IFERROR(IF(N1356="","",IF(VLOOKUP(LEFT(N1356,10),'Universo_BK-BIT'!$A$5:$E$10005,2,0)="","X",VLOOKUP(LEFT(N1356,10),'Universo_BK-BIT'!$A$5:$E$10005,2,0))),"X")</f>
        <v>BK</v>
      </c>
      <c r="Q1356" s="12">
        <f>IFERROR(IF(P1356="X","",VLOOKUP(LEFT(N1356,10),'Universo_BK-BIT'!$A$5:$E$10005,3,0)),"")</f>
        <v>14</v>
      </c>
      <c r="R1356" s="14" t="e">
        <f t="shared" si="64"/>
        <v>#REF!</v>
      </c>
      <c r="S1356" s="14" t="e">
        <f t="shared" si="65"/>
        <v>#N/A</v>
      </c>
      <c r="T1356" s="14"/>
      <c r="U1356" s="14" t="str">
        <f ca="1">IFERROR(IF(P1356="X",IF(VLOOKUP(B1356,'Oficios_-_pend_criticas'!$C$3:$J$4739,5,0)="","",IF(VLOOKUP(B1356,'Oficios_-_pend_criticas'!$C$3:$J$4739,7,0)="",IF(TODAY()&gt;VLOOKUP(B1356,'Oficios_-_pend_criticas'!$C$3:$J$4739,5,0),"X",""),IF(VLOOKUP(B1356,'Oficios_-_pend_criticas'!$C$3:$J$4739,7,0)&gt;VLOOKUP(B1356,'Oficios_-_pend_criticas'!$C$3:$J$4739,5,0),"X",""))),""),"")</f>
        <v/>
      </c>
      <c r="V1356" s="14" t="str">
        <f ca="1">IFERROR(IF(Q1356=0,IF(VLOOKUP(B1356,'Oficios_-_pend_criticas'!$C$3:$J$4739,5,0)="","",IF(VLOOKUP(B1356,'Oficios_-_pend_criticas'!$C$3:$J$4739,7,0)="",IF(TODAY()&gt;VLOOKUP(B1356,'Oficios_-_pend_criticas'!$C$3:$J$4739,5,0),"X",""),IF(VLOOKUP(B1356,'Oficios_-_pend_criticas'!$C$3:$J$4739,7,0)&gt;VLOOKUP(B1356,'Oficios_-_pend_criticas'!$C$3:$J$4739,5,0),"X",""))),""),"")</f>
        <v/>
      </c>
      <c r="W1356" s="14" t="str">
        <f ca="1">IFERROR(IF(P1356&lt;&gt;"X",IF(Q1356&gt;0,IF(VLOOKUP(B1356,'Oficios_-_pend_criticas'!$C$4:$J$4739,5,0)="","",IF(VLOOKUP(B1356,'Oficios_-_pend_criticas'!$C$4:$J$4739,7,0)="",IF(TODAY()&gt;VLOOKUP(B1356,'Oficios_-_pend_criticas'!$C$4:$J$4739,5,0),"X",""),IF(VLOOKUP(B1356,'Oficios_-_pend_criticas'!$C$4:$J$4739,7,0)&gt;VLOOKUP(B1356,'Oficios_-_pend_criticas'!$C$4:$J$4739,5,0),"X",""))),""),""),"")</f>
        <v/>
      </c>
    </row>
    <row r="1357" spans="1:23" ht="38.25" hidden="1" customHeight="1" x14ac:dyDescent="0.25">
      <c r="A1357" s="9" t="str">
        <f t="shared" si="63"/>
        <v/>
      </c>
      <c r="B1357" s="24" t="s">
        <v>3178</v>
      </c>
      <c r="C1357" s="22" t="e">
        <f>IF(B1357="","",VLOOKUP(B1357,#REF!,6,0))</f>
        <v>#REF!</v>
      </c>
      <c r="D1357" s="20" t="e">
        <f>IF(B1357="","",VLOOKUP(B1357,#REF!,22,0))</f>
        <v>#REF!</v>
      </c>
      <c r="E1357" s="22" t="e">
        <f>IF(B1357="","",VLOOKUP(B1357,Consultas_públicas!$A$376:$G$3879,7,0))</f>
        <v>#N/A</v>
      </c>
      <c r="F1357" s="20" t="s">
        <v>3066</v>
      </c>
      <c r="G1357" s="21">
        <v>43585</v>
      </c>
      <c r="H1357" s="14" t="str">
        <f>IFERROR(IF(VLOOKUP(B1357,'Oficios_-_pend_criticas'!$C$4:$D$4739,2,0)="","","X"),"")</f>
        <v/>
      </c>
      <c r="I1357" s="12"/>
      <c r="J1357" s="13"/>
      <c r="K1357" s="10"/>
      <c r="L1357" s="12" t="str">
        <f>IFERROR(VLOOKUP(B1357,Retorno_da_RFB!$D$3:$I$6388,5,0),"")</f>
        <v>067</v>
      </c>
      <c r="M1357" s="13">
        <f>IFERROR(VLOOKUP(B1357,Retorno_da_RFB!$D$3:$I$6388,6,0),"")</f>
        <v>43594</v>
      </c>
      <c r="N1357" s="10" t="str">
        <f>IFERROR(VLOOKUP(B1357,Retorno_da_RFB!$D$3:$I$6388,3,0),"")</f>
        <v>8479.89.99</v>
      </c>
      <c r="O1357" s="10" t="str">
        <f>IFERROR(VLOOKUP(B1357,Retorno_da_RFB!$D$3:$I$6388,4,0),"")</f>
        <v>Equipamentos automatizados, de preparo e coloração de lâminas com amostras de células do colo do útero, coletadas pelo método de citologia em meio líquido, para a realização de exame citológico preventivo do câncer do colo do útero, composto por processador de lâminas e monitor “touchscreen”, com capacidade para preparar e corar até 48 lâminas/h.</v>
      </c>
      <c r="P1357" s="12" t="str">
        <f>IFERROR(IF(N1357="","",IF(VLOOKUP(LEFT(N1357,10),'Universo_BK-BIT'!$A$5:$E$10005,2,0)="","X",VLOOKUP(LEFT(N1357,10),'Universo_BK-BIT'!$A$5:$E$10005,2,0))),"X")</f>
        <v>BK</v>
      </c>
      <c r="Q1357" s="12">
        <f>IFERROR(IF(P1357="X","",VLOOKUP(LEFT(N1357,10),'Universo_BK-BIT'!$A$5:$E$10005,3,0)),"")</f>
        <v>14</v>
      </c>
      <c r="R1357" s="14" t="e">
        <f t="shared" si="64"/>
        <v>#REF!</v>
      </c>
      <c r="S1357" s="14" t="e">
        <f t="shared" si="65"/>
        <v>#N/A</v>
      </c>
      <c r="T1357" s="14"/>
      <c r="U1357" s="14" t="str">
        <f ca="1">IFERROR(IF(P1357="X",IF(VLOOKUP(B1357,'Oficios_-_pend_criticas'!$C$3:$J$4739,5,0)="","",IF(VLOOKUP(B1357,'Oficios_-_pend_criticas'!$C$3:$J$4739,7,0)="",IF(TODAY()&gt;VLOOKUP(B1357,'Oficios_-_pend_criticas'!$C$3:$J$4739,5,0),"X",""),IF(VLOOKUP(B1357,'Oficios_-_pend_criticas'!$C$3:$J$4739,7,0)&gt;VLOOKUP(B1357,'Oficios_-_pend_criticas'!$C$3:$J$4739,5,0),"X",""))),""),"")</f>
        <v/>
      </c>
      <c r="V1357" s="14" t="str">
        <f ca="1">IFERROR(IF(Q1357=0,IF(VLOOKUP(B1357,'Oficios_-_pend_criticas'!$C$3:$J$4739,5,0)="","",IF(VLOOKUP(B1357,'Oficios_-_pend_criticas'!$C$3:$J$4739,7,0)="",IF(TODAY()&gt;VLOOKUP(B1357,'Oficios_-_pend_criticas'!$C$3:$J$4739,5,0),"X",""),IF(VLOOKUP(B1357,'Oficios_-_pend_criticas'!$C$3:$J$4739,7,0)&gt;VLOOKUP(B1357,'Oficios_-_pend_criticas'!$C$3:$J$4739,5,0),"X",""))),""),"")</f>
        <v/>
      </c>
      <c r="W1357" s="14" t="str">
        <f ca="1">IFERROR(IF(P1357&lt;&gt;"X",IF(Q1357&gt;0,IF(VLOOKUP(B1357,'Oficios_-_pend_criticas'!$C$4:$J$4739,5,0)="","",IF(VLOOKUP(B1357,'Oficios_-_pend_criticas'!$C$4:$J$4739,7,0)="",IF(TODAY()&gt;VLOOKUP(B1357,'Oficios_-_pend_criticas'!$C$4:$J$4739,5,0),"X",""),IF(VLOOKUP(B1357,'Oficios_-_pend_criticas'!$C$4:$J$4739,7,0)&gt;VLOOKUP(B1357,'Oficios_-_pend_criticas'!$C$4:$J$4739,5,0),"X",""))),""),""),"")</f>
        <v/>
      </c>
    </row>
    <row r="1358" spans="1:23" ht="38.25" hidden="1" customHeight="1" x14ac:dyDescent="0.25">
      <c r="A1358" s="9" t="str">
        <f t="shared" si="63"/>
        <v/>
      </c>
      <c r="B1358" s="24" t="s">
        <v>3180</v>
      </c>
      <c r="C1358" s="22" t="e">
        <f>IF(B1358="","",VLOOKUP(B1358,#REF!,6,0))</f>
        <v>#REF!</v>
      </c>
      <c r="D1358" s="20" t="e">
        <f>IF(B1358="","",VLOOKUP(B1358,#REF!,22,0))</f>
        <v>#REF!</v>
      </c>
      <c r="E1358" s="22" t="e">
        <f>IF(B1358="","",VLOOKUP(B1358,Consultas_públicas!$A$376:$G$3879,7,0))</f>
        <v>#N/A</v>
      </c>
      <c r="F1358" s="20" t="s">
        <v>3066</v>
      </c>
      <c r="G1358" s="21">
        <v>43585</v>
      </c>
      <c r="H1358" s="14" t="str">
        <f>IFERROR(IF(VLOOKUP(B1358,'Oficios_-_pend_criticas'!$C$4:$D$4739,2,0)="","","X"),"")</f>
        <v/>
      </c>
      <c r="I1358" s="12"/>
      <c r="J1358" s="13"/>
      <c r="K1358" s="10"/>
      <c r="L1358" s="12" t="str">
        <f>IFERROR(VLOOKUP(B1358,Retorno_da_RFB!$D$3:$I$6388,5,0),"")</f>
        <v>067</v>
      </c>
      <c r="M1358" s="13">
        <f>IFERROR(VLOOKUP(B1358,Retorno_da_RFB!$D$3:$I$6388,6,0),"")</f>
        <v>43594</v>
      </c>
      <c r="N1358" s="10" t="str">
        <f>IFERROR(VLOOKUP(B1358,Retorno_da_RFB!$D$3:$I$6388,3,0),"")</f>
        <v>8207.30.00</v>
      </c>
      <c r="O1358" s="10" t="str">
        <f>IFERROR(VLOOKUP(B1358,Retorno_da_RFB!$D$3:$I$6388,4,0),"")</f>
        <v>Matrizes para cravamento de chapas em aço especial revestidas com nitreto de titânio, dotadas de uma capa, lamelas e elastômero/mola metálica; com diâmetro de 10 a 27mm e comprimento de 12 a 50mm.</v>
      </c>
      <c r="P1358" s="12" t="str">
        <f>IFERROR(IF(N1358="","",IF(VLOOKUP(LEFT(N1358,10),'Universo_BK-BIT'!$A$5:$E$10005,2,0)="","X",VLOOKUP(LEFT(N1358,10),'Universo_BK-BIT'!$A$5:$E$10005,2,0))),"X")</f>
        <v>BK</v>
      </c>
      <c r="Q1358" s="12">
        <f>IFERROR(IF(P1358="X","",VLOOKUP(LEFT(N1358,10),'Universo_BK-BIT'!$A$5:$E$10005,3,0)),"")</f>
        <v>14</v>
      </c>
      <c r="R1358" s="14" t="e">
        <f t="shared" si="64"/>
        <v>#REF!</v>
      </c>
      <c r="S1358" s="14" t="e">
        <f t="shared" si="65"/>
        <v>#N/A</v>
      </c>
      <c r="T1358" s="14"/>
      <c r="U1358" s="14" t="str">
        <f ca="1">IFERROR(IF(P1358="X",IF(VLOOKUP(B1358,'Oficios_-_pend_criticas'!$C$3:$J$4739,5,0)="","",IF(VLOOKUP(B1358,'Oficios_-_pend_criticas'!$C$3:$J$4739,7,0)="",IF(TODAY()&gt;VLOOKUP(B1358,'Oficios_-_pend_criticas'!$C$3:$J$4739,5,0),"X",""),IF(VLOOKUP(B1358,'Oficios_-_pend_criticas'!$C$3:$J$4739,7,0)&gt;VLOOKUP(B1358,'Oficios_-_pend_criticas'!$C$3:$J$4739,5,0),"X",""))),""),"")</f>
        <v/>
      </c>
      <c r="V1358" s="14" t="str">
        <f ca="1">IFERROR(IF(Q1358=0,IF(VLOOKUP(B1358,'Oficios_-_pend_criticas'!$C$3:$J$4739,5,0)="","",IF(VLOOKUP(B1358,'Oficios_-_pend_criticas'!$C$3:$J$4739,7,0)="",IF(TODAY()&gt;VLOOKUP(B1358,'Oficios_-_pend_criticas'!$C$3:$J$4739,5,0),"X",""),IF(VLOOKUP(B1358,'Oficios_-_pend_criticas'!$C$3:$J$4739,7,0)&gt;VLOOKUP(B1358,'Oficios_-_pend_criticas'!$C$3:$J$4739,5,0),"X",""))),""),"")</f>
        <v/>
      </c>
      <c r="W1358" s="14" t="str">
        <f ca="1">IFERROR(IF(P1358&lt;&gt;"X",IF(Q1358&gt;0,IF(VLOOKUP(B1358,'Oficios_-_pend_criticas'!$C$4:$J$4739,5,0)="","",IF(VLOOKUP(B1358,'Oficios_-_pend_criticas'!$C$4:$J$4739,7,0)="",IF(TODAY()&gt;VLOOKUP(B1358,'Oficios_-_pend_criticas'!$C$4:$J$4739,5,0),"X",""),IF(VLOOKUP(B1358,'Oficios_-_pend_criticas'!$C$4:$J$4739,7,0)&gt;VLOOKUP(B1358,'Oficios_-_pend_criticas'!$C$4:$J$4739,5,0),"X",""))),""),""),"")</f>
        <v/>
      </c>
    </row>
    <row r="1359" spans="1:23" ht="38.25" hidden="1" customHeight="1" x14ac:dyDescent="0.25">
      <c r="A1359" s="9" t="str">
        <f t="shared" si="63"/>
        <v/>
      </c>
      <c r="B1359" s="24" t="s">
        <v>3182</v>
      </c>
      <c r="C1359" s="22" t="e">
        <f>IF(B1359="","",VLOOKUP(B1359,#REF!,6,0))</f>
        <v>#REF!</v>
      </c>
      <c r="D1359" s="20" t="e">
        <f>IF(B1359="","",VLOOKUP(B1359,#REF!,22,0))</f>
        <v>#REF!</v>
      </c>
      <c r="E1359" s="22" t="e">
        <f>IF(B1359="","",VLOOKUP(B1359,Consultas_públicas!$A$376:$G$3879,7,0))</f>
        <v>#N/A</v>
      </c>
      <c r="F1359" s="20" t="s">
        <v>3066</v>
      </c>
      <c r="G1359" s="21">
        <v>43585</v>
      </c>
      <c r="H1359" s="14" t="str">
        <f>IFERROR(IF(VLOOKUP(B1359,'Oficios_-_pend_criticas'!$C$4:$D$4739,2,0)="","","X"),"")</f>
        <v/>
      </c>
      <c r="I1359" s="12"/>
      <c r="J1359" s="13"/>
      <c r="K1359" s="10"/>
      <c r="L1359" s="12" t="str">
        <f>IFERROR(VLOOKUP(B1359,Retorno_da_RFB!$D$3:$I$6388,5,0),"")</f>
        <v>067</v>
      </c>
      <c r="M1359" s="13">
        <f>IFERROR(VLOOKUP(B1359,Retorno_da_RFB!$D$3:$I$6388,6,0),"")</f>
        <v>43594</v>
      </c>
      <c r="N1359" s="10" t="str">
        <f>IFERROR(VLOOKUP(B1359,Retorno_da_RFB!$D$3:$I$6388,3,0),"")</f>
        <v>8422.30.29</v>
      </c>
      <c r="O1359" s="10" t="str">
        <f>IFERROR(VLOOKUP(B1359,Retorno_da_RFB!$D$3:$I$6388,4,0),"")</f>
        <v>Rotuladoras rotativas, com estações autoadesivas acionadas através de motores de passo, com carrossel central de 5 cabeçotes e 5 sapatas, com 3 estações para rótulo, contra rótulo e bolino ou colarinho envolvente, com caracóis, guias e estrelas para garrafa cilíndrica, ovais, retangulares e formatos especiais, para diferentes tamanhos de garrafas, com sapatas de centragem especiais de garrafas, com cabeçotes para garrafas especiais e com extensão, com desacopladores para estação de colarinho envolvente, com fotocélulas especiais para rótulo transparente, com possibilidade de rotular 15 ou mais formatos diversos de garrafas e etiquetas, com capacidade de produção entre 1.500 e 3.000 garrafas/hora, controlada por PLC com Monitor “touchscreen”.</v>
      </c>
      <c r="P1359" s="12" t="str">
        <f>IFERROR(IF(N1359="","",IF(VLOOKUP(LEFT(N1359,10),'Universo_BK-BIT'!$A$5:$E$10005,2,0)="","X",VLOOKUP(LEFT(N1359,10),'Universo_BK-BIT'!$A$5:$E$10005,2,0))),"X")</f>
        <v>BK</v>
      </c>
      <c r="Q1359" s="12">
        <f>IFERROR(IF(P1359="X","",VLOOKUP(LEFT(N1359,10),'Universo_BK-BIT'!$A$5:$E$10005,3,0)),"")</f>
        <v>14</v>
      </c>
      <c r="R1359" s="14" t="e">
        <f t="shared" si="64"/>
        <v>#REF!</v>
      </c>
      <c r="S1359" s="14" t="e">
        <f t="shared" si="65"/>
        <v>#N/A</v>
      </c>
      <c r="T1359" s="14"/>
      <c r="U1359" s="14" t="str">
        <f ca="1">IFERROR(IF(P1359="X",IF(VLOOKUP(B1359,'Oficios_-_pend_criticas'!$C$3:$J$4739,5,0)="","",IF(VLOOKUP(B1359,'Oficios_-_pend_criticas'!$C$3:$J$4739,7,0)="",IF(TODAY()&gt;VLOOKUP(B1359,'Oficios_-_pend_criticas'!$C$3:$J$4739,5,0),"X",""),IF(VLOOKUP(B1359,'Oficios_-_pend_criticas'!$C$3:$J$4739,7,0)&gt;VLOOKUP(B1359,'Oficios_-_pend_criticas'!$C$3:$J$4739,5,0),"X",""))),""),"")</f>
        <v/>
      </c>
      <c r="V1359" s="14" t="str">
        <f ca="1">IFERROR(IF(Q1359=0,IF(VLOOKUP(B1359,'Oficios_-_pend_criticas'!$C$3:$J$4739,5,0)="","",IF(VLOOKUP(B1359,'Oficios_-_pend_criticas'!$C$3:$J$4739,7,0)="",IF(TODAY()&gt;VLOOKUP(B1359,'Oficios_-_pend_criticas'!$C$3:$J$4739,5,0),"X",""),IF(VLOOKUP(B1359,'Oficios_-_pend_criticas'!$C$3:$J$4739,7,0)&gt;VLOOKUP(B1359,'Oficios_-_pend_criticas'!$C$3:$J$4739,5,0),"X",""))),""),"")</f>
        <v/>
      </c>
      <c r="W1359" s="14" t="str">
        <f ca="1">IFERROR(IF(P1359&lt;&gt;"X",IF(Q1359&gt;0,IF(VLOOKUP(B1359,'Oficios_-_pend_criticas'!$C$4:$J$4739,5,0)="","",IF(VLOOKUP(B1359,'Oficios_-_pend_criticas'!$C$4:$J$4739,7,0)="",IF(TODAY()&gt;VLOOKUP(B1359,'Oficios_-_pend_criticas'!$C$4:$J$4739,5,0),"X",""),IF(VLOOKUP(B1359,'Oficios_-_pend_criticas'!$C$4:$J$4739,7,0)&gt;VLOOKUP(B1359,'Oficios_-_pend_criticas'!$C$4:$J$4739,5,0),"X",""))),""),""),"")</f>
        <v/>
      </c>
    </row>
    <row r="1360" spans="1:23" ht="38.25" hidden="1" customHeight="1" x14ac:dyDescent="0.25">
      <c r="A1360" s="9" t="str">
        <f t="shared" si="63"/>
        <v/>
      </c>
      <c r="B1360" s="24" t="s">
        <v>3184</v>
      </c>
      <c r="C1360" s="22" t="e">
        <f>IF(B1360="","",VLOOKUP(B1360,#REF!,6,0))</f>
        <v>#REF!</v>
      </c>
      <c r="D1360" s="20" t="e">
        <f>IF(B1360="","",VLOOKUP(B1360,#REF!,22,0))</f>
        <v>#REF!</v>
      </c>
      <c r="E1360" s="22" t="e">
        <f>IF(B1360="","",VLOOKUP(B1360,Consultas_públicas!$A$376:$G$3879,7,0))</f>
        <v>#N/A</v>
      </c>
      <c r="F1360" s="20" t="s">
        <v>3066</v>
      </c>
      <c r="G1360" s="21">
        <v>43585</v>
      </c>
      <c r="H1360" s="14" t="str">
        <f>IFERROR(IF(VLOOKUP(B1360,'Oficios_-_pend_criticas'!$C$4:$D$4739,2,0)="","","X"),"")</f>
        <v/>
      </c>
      <c r="I1360" s="12"/>
      <c r="J1360" s="13"/>
      <c r="K1360" s="10"/>
      <c r="L1360" s="12" t="str">
        <f>IFERROR(VLOOKUP(B1360,Retorno_da_RFB!$D$3:$I$6388,5,0),"")</f>
        <v>067</v>
      </c>
      <c r="M1360" s="13">
        <f>IFERROR(VLOOKUP(B1360,Retorno_da_RFB!$D$3:$I$6388,6,0),"")</f>
        <v>43594</v>
      </c>
      <c r="N1360" s="10" t="str">
        <f>IFERROR(VLOOKUP(B1360,Retorno_da_RFB!$D$3:$I$6388,3,0),"")</f>
        <v>8435.10.00</v>
      </c>
      <c r="O1360" s="10" t="str">
        <f>IFERROR(VLOOKUP(B1360,Retorno_da_RFB!$D$3:$I$6388,4,0),"")</f>
        <v>Enriquecedores automáticos em aço inox para produção de suco e vinho com extração total da cor da casca, controlado por um PLC, com  aquecimento em dois estágios, sendo o 1º na temperatura ambiente entre 25 a 55 graus, no segundo estágio aumenta a temperatura para até 87 graus, neste segundo estágio ocorre o enriquecimento com a concentração do suco em até 18% por meio do sistema rápido de diminuição  da temperatura de 85°C para 35°C, com uma sonda para controle da temperatura,  com capacidade de produção de 6 mil kg a 35 mil kg/h., equipados com bomba helicoidal com válvula de regulagem de fluxo.</v>
      </c>
      <c r="P1360" s="12" t="str">
        <f>IFERROR(IF(N1360="","",IF(VLOOKUP(LEFT(N1360,10),'Universo_BK-BIT'!$A$5:$E$10005,2,0)="","X",VLOOKUP(LEFT(N1360,10),'Universo_BK-BIT'!$A$5:$E$10005,2,0))),"X")</f>
        <v>BK</v>
      </c>
      <c r="Q1360" s="12">
        <f>IFERROR(IF(P1360="X","",VLOOKUP(LEFT(N1360,10),'Universo_BK-BIT'!$A$5:$E$10005,3,0)),"")</f>
        <v>14</v>
      </c>
      <c r="R1360" s="14" t="e">
        <f t="shared" si="64"/>
        <v>#REF!</v>
      </c>
      <c r="S1360" s="14" t="e">
        <f t="shared" si="65"/>
        <v>#N/A</v>
      </c>
      <c r="T1360" s="14"/>
      <c r="U1360" s="14" t="str">
        <f ca="1">IFERROR(IF(P1360="X",IF(VLOOKUP(B1360,'Oficios_-_pend_criticas'!$C$3:$J$4739,5,0)="","",IF(VLOOKUP(B1360,'Oficios_-_pend_criticas'!$C$3:$J$4739,7,0)="",IF(TODAY()&gt;VLOOKUP(B1360,'Oficios_-_pend_criticas'!$C$3:$J$4739,5,0),"X",""),IF(VLOOKUP(B1360,'Oficios_-_pend_criticas'!$C$3:$J$4739,7,0)&gt;VLOOKUP(B1360,'Oficios_-_pend_criticas'!$C$3:$J$4739,5,0),"X",""))),""),"")</f>
        <v/>
      </c>
      <c r="V1360" s="14" t="str">
        <f ca="1">IFERROR(IF(Q1360=0,IF(VLOOKUP(B1360,'Oficios_-_pend_criticas'!$C$3:$J$4739,5,0)="","",IF(VLOOKUP(B1360,'Oficios_-_pend_criticas'!$C$3:$J$4739,7,0)="",IF(TODAY()&gt;VLOOKUP(B1360,'Oficios_-_pend_criticas'!$C$3:$J$4739,5,0),"X",""),IF(VLOOKUP(B1360,'Oficios_-_pend_criticas'!$C$3:$J$4739,7,0)&gt;VLOOKUP(B1360,'Oficios_-_pend_criticas'!$C$3:$J$4739,5,0),"X",""))),""),"")</f>
        <v/>
      </c>
      <c r="W1360" s="14" t="str">
        <f ca="1">IFERROR(IF(P1360&lt;&gt;"X",IF(Q1360&gt;0,IF(VLOOKUP(B1360,'Oficios_-_pend_criticas'!$C$4:$J$4739,5,0)="","",IF(VLOOKUP(B1360,'Oficios_-_pend_criticas'!$C$4:$J$4739,7,0)="",IF(TODAY()&gt;VLOOKUP(B1360,'Oficios_-_pend_criticas'!$C$4:$J$4739,5,0),"X",""),IF(VLOOKUP(B1360,'Oficios_-_pend_criticas'!$C$4:$J$4739,7,0)&gt;VLOOKUP(B1360,'Oficios_-_pend_criticas'!$C$4:$J$4739,5,0),"X",""))),""),""),"")</f>
        <v/>
      </c>
    </row>
    <row r="1361" spans="1:23" ht="38.25" hidden="1" customHeight="1" x14ac:dyDescent="0.25">
      <c r="A1361" s="9" t="str">
        <f t="shared" si="63"/>
        <v/>
      </c>
      <c r="B1361" s="24" t="s">
        <v>3186</v>
      </c>
      <c r="C1361" s="22" t="e">
        <f>IF(B1361="","",VLOOKUP(B1361,#REF!,6,0))</f>
        <v>#REF!</v>
      </c>
      <c r="D1361" s="20" t="e">
        <f>IF(B1361="","",VLOOKUP(B1361,#REF!,22,0))</f>
        <v>#REF!</v>
      </c>
      <c r="E1361" s="22" t="e">
        <f>IF(B1361="","",VLOOKUP(B1361,Consultas_públicas!$A$376:$G$3879,7,0))</f>
        <v>#N/A</v>
      </c>
      <c r="F1361" s="20" t="s">
        <v>3066</v>
      </c>
      <c r="G1361" s="21">
        <v>43585</v>
      </c>
      <c r="H1361" s="14" t="str">
        <f>IFERROR(IF(VLOOKUP(B1361,'Oficios_-_pend_criticas'!$C$4:$D$4739,2,0)="","","X"),"")</f>
        <v/>
      </c>
      <c r="I1361" s="12"/>
      <c r="J1361" s="13"/>
      <c r="K1361" s="10"/>
      <c r="L1361" s="12" t="str">
        <f>IFERROR(VLOOKUP(B1361,Retorno_da_RFB!$D$3:$I$6388,5,0),"")</f>
        <v>067</v>
      </c>
      <c r="M1361" s="13">
        <f>IFERROR(VLOOKUP(B1361,Retorno_da_RFB!$D$3:$I$6388,6,0),"")</f>
        <v>43594</v>
      </c>
      <c r="N1361" s="10" t="str">
        <f>IFERROR(VLOOKUP(B1361,Retorno_da_RFB!$D$3:$I$6388,3,0),"")</f>
        <v>8465.99.00</v>
      </c>
      <c r="O1361" s="10" t="str">
        <f>IFERROR(VLOOKUP(B1361,Retorno_da_RFB!$D$3:$I$6388,4,0),"")</f>
        <v>Prensas hidráulicas para a colagem e curvatura de lâminas de madeira e/ou MDF, dotadas de mesa superior móvel, com mesa de trabalho de 1.600 x 800mm com pressão hidráulica vertical de 100T, ou com mesa de trabalho com dimensão de 2.000 x 1.000mm e pressão hidráulica vertical de 120T.</v>
      </c>
      <c r="P1361" s="12" t="str">
        <f>IFERROR(IF(N1361="","",IF(VLOOKUP(LEFT(N1361,10),'Universo_BK-BIT'!$A$5:$E$10005,2,0)="","X",VLOOKUP(LEFT(N1361,10),'Universo_BK-BIT'!$A$5:$E$10005,2,0))),"X")</f>
        <v>BK</v>
      </c>
      <c r="Q1361" s="12">
        <f>IFERROR(IF(P1361="X","",VLOOKUP(LEFT(N1361,10),'Universo_BK-BIT'!$A$5:$E$10005,3,0)),"")</f>
        <v>14</v>
      </c>
      <c r="R1361" s="14" t="e">
        <f t="shared" si="64"/>
        <v>#REF!</v>
      </c>
      <c r="S1361" s="14" t="e">
        <f t="shared" si="65"/>
        <v>#N/A</v>
      </c>
      <c r="T1361" s="14"/>
      <c r="U1361" s="14" t="str">
        <f ca="1">IFERROR(IF(P1361="X",IF(VLOOKUP(B1361,'Oficios_-_pend_criticas'!$C$3:$J$4739,5,0)="","",IF(VLOOKUP(B1361,'Oficios_-_pend_criticas'!$C$3:$J$4739,7,0)="",IF(TODAY()&gt;VLOOKUP(B1361,'Oficios_-_pend_criticas'!$C$3:$J$4739,5,0),"X",""),IF(VLOOKUP(B1361,'Oficios_-_pend_criticas'!$C$3:$J$4739,7,0)&gt;VLOOKUP(B1361,'Oficios_-_pend_criticas'!$C$3:$J$4739,5,0),"X",""))),""),"")</f>
        <v/>
      </c>
      <c r="V1361" s="14" t="str">
        <f ca="1">IFERROR(IF(Q1361=0,IF(VLOOKUP(B1361,'Oficios_-_pend_criticas'!$C$3:$J$4739,5,0)="","",IF(VLOOKUP(B1361,'Oficios_-_pend_criticas'!$C$3:$J$4739,7,0)="",IF(TODAY()&gt;VLOOKUP(B1361,'Oficios_-_pend_criticas'!$C$3:$J$4739,5,0),"X",""),IF(VLOOKUP(B1361,'Oficios_-_pend_criticas'!$C$3:$J$4739,7,0)&gt;VLOOKUP(B1361,'Oficios_-_pend_criticas'!$C$3:$J$4739,5,0),"X",""))),""),"")</f>
        <v/>
      </c>
      <c r="W1361" s="14" t="str">
        <f ca="1">IFERROR(IF(P1361&lt;&gt;"X",IF(Q1361&gt;0,IF(VLOOKUP(B1361,'Oficios_-_pend_criticas'!$C$4:$J$4739,5,0)="","",IF(VLOOKUP(B1361,'Oficios_-_pend_criticas'!$C$4:$J$4739,7,0)="",IF(TODAY()&gt;VLOOKUP(B1361,'Oficios_-_pend_criticas'!$C$4:$J$4739,5,0),"X",""),IF(VLOOKUP(B1361,'Oficios_-_pend_criticas'!$C$4:$J$4739,7,0)&gt;VLOOKUP(B1361,'Oficios_-_pend_criticas'!$C$4:$J$4739,5,0),"X",""))),""),""),"")</f>
        <v/>
      </c>
    </row>
    <row r="1362" spans="1:23" ht="38.25" hidden="1" customHeight="1" x14ac:dyDescent="0.25">
      <c r="A1362" s="9" t="str">
        <f t="shared" si="63"/>
        <v/>
      </c>
      <c r="B1362" s="24" t="s">
        <v>3188</v>
      </c>
      <c r="C1362" s="22" t="e">
        <f>IF(B1362="","",VLOOKUP(B1362,#REF!,6,0))</f>
        <v>#REF!</v>
      </c>
      <c r="D1362" s="20" t="e">
        <f>IF(B1362="","",VLOOKUP(B1362,#REF!,22,0))</f>
        <v>#REF!</v>
      </c>
      <c r="E1362" s="22" t="e">
        <f>IF(B1362="","",VLOOKUP(B1362,Consultas_públicas!$A$376:$G$3879,7,0))</f>
        <v>#N/A</v>
      </c>
      <c r="F1362" s="20" t="s">
        <v>3066</v>
      </c>
      <c r="G1362" s="21">
        <v>43585</v>
      </c>
      <c r="H1362" s="14" t="str">
        <f>IFERROR(IF(VLOOKUP(B1362,'Oficios_-_pend_criticas'!$C$4:$D$4739,2,0)="","","X"),"")</f>
        <v/>
      </c>
      <c r="I1362" s="12"/>
      <c r="J1362" s="13"/>
      <c r="K1362" s="10"/>
      <c r="L1362" s="12" t="str">
        <f>IFERROR(VLOOKUP(B1362,Retorno_da_RFB!$D$3:$I$6388,5,0),"")</f>
        <v>067</v>
      </c>
      <c r="M1362" s="13">
        <f>IFERROR(VLOOKUP(B1362,Retorno_da_RFB!$D$3:$I$6388,6,0),"")</f>
        <v>43594</v>
      </c>
      <c r="N1362" s="10" t="str">
        <f>IFERROR(VLOOKUP(B1362,Retorno_da_RFB!$D$3:$I$6388,3,0),"")</f>
        <v>8465.99.00</v>
      </c>
      <c r="O1362" s="10" t="str">
        <f>IFERROR(VLOOKUP(B1362,Retorno_da_RFB!$D$3:$I$6388,4,0),"")</f>
        <v>Prensas hidráulicas para a colagem e curvatura de lâminas de madeira e/ou MDF em 3D, dotadas de mesa superior móvel de 1.600 x 800mm ou 2.000 x 1.200mm, com mesa inferior de 1.900 x 800mm ou 2.300 x 1.200mm, com 2 cilindros hidráulicos verticais e dois cilindros laterais hidráulicos, sendo um esquerdo e outro direito, com pressão hidráulica vertical de 100T ou 160T, com pressão horizontal de 30T cada cilindro.</v>
      </c>
      <c r="P1362" s="12" t="str">
        <f>IFERROR(IF(N1362="","",IF(VLOOKUP(LEFT(N1362,10),'Universo_BK-BIT'!$A$5:$E$10005,2,0)="","X",VLOOKUP(LEFT(N1362,10),'Universo_BK-BIT'!$A$5:$E$10005,2,0))),"X")</f>
        <v>BK</v>
      </c>
      <c r="Q1362" s="12">
        <f>IFERROR(IF(P1362="X","",VLOOKUP(LEFT(N1362,10),'Universo_BK-BIT'!$A$5:$E$10005,3,0)),"")</f>
        <v>14</v>
      </c>
      <c r="R1362" s="14" t="e">
        <f t="shared" si="64"/>
        <v>#REF!</v>
      </c>
      <c r="S1362" s="14" t="e">
        <f t="shared" si="65"/>
        <v>#N/A</v>
      </c>
      <c r="T1362" s="14"/>
      <c r="U1362" s="14" t="str">
        <f ca="1">IFERROR(IF(P1362="X",IF(VLOOKUP(B1362,'Oficios_-_pend_criticas'!$C$3:$J$4739,5,0)="","",IF(VLOOKUP(B1362,'Oficios_-_pend_criticas'!$C$3:$J$4739,7,0)="",IF(TODAY()&gt;VLOOKUP(B1362,'Oficios_-_pend_criticas'!$C$3:$J$4739,5,0),"X",""),IF(VLOOKUP(B1362,'Oficios_-_pend_criticas'!$C$3:$J$4739,7,0)&gt;VLOOKUP(B1362,'Oficios_-_pend_criticas'!$C$3:$J$4739,5,0),"X",""))),""),"")</f>
        <v/>
      </c>
      <c r="V1362" s="14" t="str">
        <f ca="1">IFERROR(IF(Q1362=0,IF(VLOOKUP(B1362,'Oficios_-_pend_criticas'!$C$3:$J$4739,5,0)="","",IF(VLOOKUP(B1362,'Oficios_-_pend_criticas'!$C$3:$J$4739,7,0)="",IF(TODAY()&gt;VLOOKUP(B1362,'Oficios_-_pend_criticas'!$C$3:$J$4739,5,0),"X",""),IF(VLOOKUP(B1362,'Oficios_-_pend_criticas'!$C$3:$J$4739,7,0)&gt;VLOOKUP(B1362,'Oficios_-_pend_criticas'!$C$3:$J$4739,5,0),"X",""))),""),"")</f>
        <v/>
      </c>
      <c r="W1362" s="14" t="str">
        <f ca="1">IFERROR(IF(P1362&lt;&gt;"X",IF(Q1362&gt;0,IF(VLOOKUP(B1362,'Oficios_-_pend_criticas'!$C$4:$J$4739,5,0)="","",IF(VLOOKUP(B1362,'Oficios_-_pend_criticas'!$C$4:$J$4739,7,0)="",IF(TODAY()&gt;VLOOKUP(B1362,'Oficios_-_pend_criticas'!$C$4:$J$4739,5,0),"X",""),IF(VLOOKUP(B1362,'Oficios_-_pend_criticas'!$C$4:$J$4739,7,0)&gt;VLOOKUP(B1362,'Oficios_-_pend_criticas'!$C$4:$J$4739,5,0),"X",""))),""),""),"")</f>
        <v/>
      </c>
    </row>
    <row r="1363" spans="1:23" ht="38.25" hidden="1" customHeight="1" x14ac:dyDescent="0.25">
      <c r="A1363" s="9" t="str">
        <f t="shared" si="63"/>
        <v/>
      </c>
      <c r="B1363" s="24" t="s">
        <v>3190</v>
      </c>
      <c r="C1363" s="22" t="e">
        <f>IF(B1363="","",VLOOKUP(B1363,#REF!,6,0))</f>
        <v>#REF!</v>
      </c>
      <c r="D1363" s="20" t="e">
        <f>IF(B1363="","",VLOOKUP(B1363,#REF!,22,0))</f>
        <v>#REF!</v>
      </c>
      <c r="E1363" s="22" t="e">
        <f>IF(B1363="","",VLOOKUP(B1363,Consultas_públicas!$A$376:$G$3879,7,0))</f>
        <v>#N/A</v>
      </c>
      <c r="F1363" s="20" t="s">
        <v>3066</v>
      </c>
      <c r="G1363" s="21">
        <v>43585</v>
      </c>
      <c r="H1363" s="14" t="str">
        <f>IFERROR(IF(VLOOKUP(B1363,'Oficios_-_pend_criticas'!$C$4:$D$4739,2,0)="","","X"),"")</f>
        <v/>
      </c>
      <c r="I1363" s="12"/>
      <c r="J1363" s="13"/>
      <c r="K1363" s="10"/>
      <c r="L1363" s="12" t="str">
        <f>IFERROR(VLOOKUP(B1363,Retorno_da_RFB!$D$3:$I$6388,5,0),"")</f>
        <v>067</v>
      </c>
      <c r="M1363" s="13">
        <f>IFERROR(VLOOKUP(B1363,Retorno_da_RFB!$D$3:$I$6388,6,0),"")</f>
        <v>43594</v>
      </c>
      <c r="N1363" s="10" t="str">
        <f>IFERROR(VLOOKUP(B1363,Retorno_da_RFB!$D$3:$I$6388,3,0),"")</f>
        <v>9027.80.99</v>
      </c>
      <c r="O1363" s="10" t="str">
        <f>IFERROR(VLOOKUP(B1363,Retorno_da_RFB!$D$3:$I$6388,4,0),"")</f>
        <v>Aparelhos portáteis utilizados para determinar quantitativamente o tempo de protrombina (pt/valor quick/inr), em amostras de sangue capilar ou sangue total venoso não tratado, para a realização de testes de coagulação; tempo de resultado de medição 1 minuto, memória para armazenamento de até 300 valores de resultados com hora e data; área de aplicação de amostra sanguínea de pelo menos 8μl.</v>
      </c>
      <c r="P1363" s="12" t="str">
        <f>IFERROR(IF(N1363="","",IF(VLOOKUP(LEFT(N1363,10),'Universo_BK-BIT'!$A$5:$E$10005,2,0)="","X",VLOOKUP(LEFT(N1363,10),'Universo_BK-BIT'!$A$5:$E$10005,2,0))),"X")</f>
        <v>BK</v>
      </c>
      <c r="Q1363" s="12">
        <f>IFERROR(IF(P1363="X","",VLOOKUP(LEFT(N1363,10),'Universo_BK-BIT'!$A$5:$E$10005,3,0)),"")</f>
        <v>14</v>
      </c>
      <c r="R1363" s="14" t="e">
        <f t="shared" si="64"/>
        <v>#REF!</v>
      </c>
      <c r="S1363" s="14" t="e">
        <f t="shared" si="65"/>
        <v>#N/A</v>
      </c>
      <c r="T1363" s="14"/>
      <c r="U1363" s="14" t="str">
        <f ca="1">IFERROR(IF(P1363="X",IF(VLOOKUP(B1363,'Oficios_-_pend_criticas'!$C$3:$J$4739,5,0)="","",IF(VLOOKUP(B1363,'Oficios_-_pend_criticas'!$C$3:$J$4739,7,0)="",IF(TODAY()&gt;VLOOKUP(B1363,'Oficios_-_pend_criticas'!$C$3:$J$4739,5,0),"X",""),IF(VLOOKUP(B1363,'Oficios_-_pend_criticas'!$C$3:$J$4739,7,0)&gt;VLOOKUP(B1363,'Oficios_-_pend_criticas'!$C$3:$J$4739,5,0),"X",""))),""),"")</f>
        <v/>
      </c>
      <c r="V1363" s="14" t="str">
        <f ca="1">IFERROR(IF(Q1363=0,IF(VLOOKUP(B1363,'Oficios_-_pend_criticas'!$C$3:$J$4739,5,0)="","",IF(VLOOKUP(B1363,'Oficios_-_pend_criticas'!$C$3:$J$4739,7,0)="",IF(TODAY()&gt;VLOOKUP(B1363,'Oficios_-_pend_criticas'!$C$3:$J$4739,5,0),"X",""),IF(VLOOKUP(B1363,'Oficios_-_pend_criticas'!$C$3:$J$4739,7,0)&gt;VLOOKUP(B1363,'Oficios_-_pend_criticas'!$C$3:$J$4739,5,0),"X",""))),""),"")</f>
        <v/>
      </c>
      <c r="W1363" s="14" t="str">
        <f ca="1">IFERROR(IF(P1363&lt;&gt;"X",IF(Q1363&gt;0,IF(VLOOKUP(B1363,'Oficios_-_pend_criticas'!$C$4:$J$4739,5,0)="","",IF(VLOOKUP(B1363,'Oficios_-_pend_criticas'!$C$4:$J$4739,7,0)="",IF(TODAY()&gt;VLOOKUP(B1363,'Oficios_-_pend_criticas'!$C$4:$J$4739,5,0),"X",""),IF(VLOOKUP(B1363,'Oficios_-_pend_criticas'!$C$4:$J$4739,7,0)&gt;VLOOKUP(B1363,'Oficios_-_pend_criticas'!$C$4:$J$4739,5,0),"X",""))),""),""),"")</f>
        <v/>
      </c>
    </row>
    <row r="1364" spans="1:23" ht="38.25" hidden="1" customHeight="1" x14ac:dyDescent="0.25">
      <c r="A1364" s="9" t="str">
        <f t="shared" si="63"/>
        <v/>
      </c>
      <c r="B1364" s="24" t="s">
        <v>3192</v>
      </c>
      <c r="C1364" s="22" t="e">
        <f>IF(B1364="","",VLOOKUP(B1364,#REF!,6,0))</f>
        <v>#REF!</v>
      </c>
      <c r="D1364" s="20" t="e">
        <f>IF(B1364="","",VLOOKUP(B1364,#REF!,22,0))</f>
        <v>#REF!</v>
      </c>
      <c r="E1364" s="22" t="e">
        <f>IF(B1364="","",VLOOKUP(B1364,Consultas_públicas!$A$376:$G$3879,7,0))</f>
        <v>#N/A</v>
      </c>
      <c r="F1364" s="20" t="s">
        <v>3066</v>
      </c>
      <c r="G1364" s="21">
        <v>43585</v>
      </c>
      <c r="H1364" s="14" t="str">
        <f>IFERROR(IF(VLOOKUP(B1364,'Oficios_-_pend_criticas'!$C$4:$D$4739,2,0)="","","X"),"")</f>
        <v/>
      </c>
      <c r="I1364" s="12"/>
      <c r="J1364" s="13"/>
      <c r="K1364" s="10"/>
      <c r="L1364" s="12" t="str">
        <f>IFERROR(VLOOKUP(B1364,Retorno_da_RFB!$D$3:$I$6388,5,0),"")</f>
        <v>067</v>
      </c>
      <c r="M1364" s="13">
        <f>IFERROR(VLOOKUP(B1364,Retorno_da_RFB!$D$3:$I$6388,6,0),"")</f>
        <v>43594</v>
      </c>
      <c r="N1364" s="10" t="str">
        <f>IFERROR(VLOOKUP(B1364,Retorno_da_RFB!$D$3:$I$6388,3,0),"")</f>
        <v>9027.50.90</v>
      </c>
      <c r="O1364" s="10" t="str">
        <f>IFERROR(VLOOKUP(B1364,Retorno_da_RFB!$D$3:$I$6388,4,0),"")</f>
        <v>Equipamento de PCR em tempo real, por meio de tecnologia de reação em cadeia da polimerase (PCR), utilizados para análise da expressão gênica, estudo de mutações, quantificação e detecção de ácidos nucleicos; consumíveis plásticos com placas de 96 poços, tiras de 8 tubos, com volumes de reação de 10 a 50μl, com tempo de corrida menor que 40min para PCR de 3 passos com 40 ciclos e menor 1,5h para HRM; memória para armazenamento de até 50 corridas.</v>
      </c>
      <c r="P1364" s="12" t="str">
        <f>IFERROR(IF(N1364="","",IF(VLOOKUP(LEFT(N1364,10),'Universo_BK-BIT'!$A$5:$E$10005,2,0)="","X",VLOOKUP(LEFT(N1364,10),'Universo_BK-BIT'!$A$5:$E$10005,2,0))),"X")</f>
        <v>BK</v>
      </c>
      <c r="Q1364" s="12">
        <f>IFERROR(IF(P1364="X","",VLOOKUP(LEFT(N1364,10),'Universo_BK-BIT'!$A$5:$E$10005,3,0)),"")</f>
        <v>14</v>
      </c>
      <c r="R1364" s="14" t="e">
        <f t="shared" si="64"/>
        <v>#REF!</v>
      </c>
      <c r="S1364" s="14" t="e">
        <f t="shared" si="65"/>
        <v>#N/A</v>
      </c>
      <c r="T1364" s="14"/>
      <c r="U1364" s="14" t="str">
        <f ca="1">IFERROR(IF(P1364="X",IF(VLOOKUP(B1364,'Oficios_-_pend_criticas'!$C$3:$J$4739,5,0)="","",IF(VLOOKUP(B1364,'Oficios_-_pend_criticas'!$C$3:$J$4739,7,0)="",IF(TODAY()&gt;VLOOKUP(B1364,'Oficios_-_pend_criticas'!$C$3:$J$4739,5,0),"X",""),IF(VLOOKUP(B1364,'Oficios_-_pend_criticas'!$C$3:$J$4739,7,0)&gt;VLOOKUP(B1364,'Oficios_-_pend_criticas'!$C$3:$J$4739,5,0),"X",""))),""),"")</f>
        <v/>
      </c>
      <c r="V1364" s="14" t="str">
        <f ca="1">IFERROR(IF(Q1364=0,IF(VLOOKUP(B1364,'Oficios_-_pend_criticas'!$C$3:$J$4739,5,0)="","",IF(VLOOKUP(B1364,'Oficios_-_pend_criticas'!$C$3:$J$4739,7,0)="",IF(TODAY()&gt;VLOOKUP(B1364,'Oficios_-_pend_criticas'!$C$3:$J$4739,5,0),"X",""),IF(VLOOKUP(B1364,'Oficios_-_pend_criticas'!$C$3:$J$4739,7,0)&gt;VLOOKUP(B1364,'Oficios_-_pend_criticas'!$C$3:$J$4739,5,0),"X",""))),""),"")</f>
        <v/>
      </c>
      <c r="W1364" s="14" t="str">
        <f ca="1">IFERROR(IF(P1364&lt;&gt;"X",IF(Q1364&gt;0,IF(VLOOKUP(B1364,'Oficios_-_pend_criticas'!$C$4:$J$4739,5,0)="","",IF(VLOOKUP(B1364,'Oficios_-_pend_criticas'!$C$4:$J$4739,7,0)="",IF(TODAY()&gt;VLOOKUP(B1364,'Oficios_-_pend_criticas'!$C$4:$J$4739,5,0),"X",""),IF(VLOOKUP(B1364,'Oficios_-_pend_criticas'!$C$4:$J$4739,7,0)&gt;VLOOKUP(B1364,'Oficios_-_pend_criticas'!$C$4:$J$4739,5,0),"X",""))),""),""),"")</f>
        <v/>
      </c>
    </row>
    <row r="1365" spans="1:23" ht="38.25" hidden="1" customHeight="1" x14ac:dyDescent="0.25">
      <c r="A1365" s="9" t="str">
        <f t="shared" si="63"/>
        <v/>
      </c>
      <c r="B1365" s="24" t="s">
        <v>3194</v>
      </c>
      <c r="C1365" s="22" t="e">
        <f>IF(B1365="","",VLOOKUP(B1365,#REF!,6,0))</f>
        <v>#REF!</v>
      </c>
      <c r="D1365" s="20" t="e">
        <f>IF(B1365="","",VLOOKUP(B1365,#REF!,22,0))</f>
        <v>#REF!</v>
      </c>
      <c r="E1365" s="22" t="e">
        <f>IF(B1365="","",VLOOKUP(B1365,Consultas_públicas!$A$376:$G$3879,7,0))</f>
        <v>#N/A</v>
      </c>
      <c r="F1365" s="20" t="s">
        <v>3066</v>
      </c>
      <c r="G1365" s="21">
        <v>43585</v>
      </c>
      <c r="H1365" s="14" t="str">
        <f>IFERROR(IF(VLOOKUP(B1365,'Oficios_-_pend_criticas'!$C$4:$D$4739,2,0)="","","X"),"")</f>
        <v/>
      </c>
      <c r="I1365" s="12"/>
      <c r="J1365" s="13"/>
      <c r="K1365" s="10"/>
      <c r="L1365" s="12" t="str">
        <f>IFERROR(VLOOKUP(B1365,Retorno_da_RFB!$D$3:$I$6388,5,0),"")</f>
        <v>067</v>
      </c>
      <c r="M1365" s="13">
        <f>IFERROR(VLOOKUP(B1365,Retorno_da_RFB!$D$3:$I$6388,6,0),"")</f>
        <v>43594</v>
      </c>
      <c r="N1365" s="10" t="str">
        <f>IFERROR(VLOOKUP(B1365,Retorno_da_RFB!$D$3:$I$6388,3,0),"")</f>
        <v>8461.90.90</v>
      </c>
      <c r="O1365" s="10" t="str">
        <f>IFERROR(VLOOKUP(B1365,Retorno_da_RFB!$D$3:$I$6388,4,0),"")</f>
        <v>Máquinas para acabamento de lonas (blocos de freio), por eliminação de matérias, esmerilhamento e chanfro de suas extremidades internas, externas e raio de curvatura, para trabalhar peças com largura igual ou inferior a 240mm, dotados de comando lógico programável (CLP) e respectivos transportadores de interconexação.</v>
      </c>
      <c r="P1365" s="12" t="str">
        <f>IFERROR(IF(N1365="","",IF(VLOOKUP(LEFT(N1365,10),'Universo_BK-BIT'!$A$5:$E$10005,2,0)="","X",VLOOKUP(LEFT(N1365,10),'Universo_BK-BIT'!$A$5:$E$10005,2,0))),"X")</f>
        <v>BK</v>
      </c>
      <c r="Q1365" s="12">
        <f>IFERROR(IF(P1365="X","",VLOOKUP(LEFT(N1365,10),'Universo_BK-BIT'!$A$5:$E$10005,3,0)),"")</f>
        <v>14</v>
      </c>
      <c r="R1365" s="14" t="e">
        <f t="shared" si="64"/>
        <v>#REF!</v>
      </c>
      <c r="S1365" s="14" t="e">
        <f t="shared" si="65"/>
        <v>#N/A</v>
      </c>
      <c r="T1365" s="14"/>
      <c r="U1365" s="14" t="str">
        <f ca="1">IFERROR(IF(P1365="X",IF(VLOOKUP(B1365,'Oficios_-_pend_criticas'!$C$3:$J$4739,5,0)="","",IF(VLOOKUP(B1365,'Oficios_-_pend_criticas'!$C$3:$J$4739,7,0)="",IF(TODAY()&gt;VLOOKUP(B1365,'Oficios_-_pend_criticas'!$C$3:$J$4739,5,0),"X",""),IF(VLOOKUP(B1365,'Oficios_-_pend_criticas'!$C$3:$J$4739,7,0)&gt;VLOOKUP(B1365,'Oficios_-_pend_criticas'!$C$3:$J$4739,5,0),"X",""))),""),"")</f>
        <v/>
      </c>
      <c r="V1365" s="14" t="str">
        <f ca="1">IFERROR(IF(Q1365=0,IF(VLOOKUP(B1365,'Oficios_-_pend_criticas'!$C$3:$J$4739,5,0)="","",IF(VLOOKUP(B1365,'Oficios_-_pend_criticas'!$C$3:$J$4739,7,0)="",IF(TODAY()&gt;VLOOKUP(B1365,'Oficios_-_pend_criticas'!$C$3:$J$4739,5,0),"X",""),IF(VLOOKUP(B1365,'Oficios_-_pend_criticas'!$C$3:$J$4739,7,0)&gt;VLOOKUP(B1365,'Oficios_-_pend_criticas'!$C$3:$J$4739,5,0),"X",""))),""),"")</f>
        <v/>
      </c>
      <c r="W1365" s="14" t="str">
        <f ca="1">IFERROR(IF(P1365&lt;&gt;"X",IF(Q1365&gt;0,IF(VLOOKUP(B1365,'Oficios_-_pend_criticas'!$C$4:$J$4739,5,0)="","",IF(VLOOKUP(B1365,'Oficios_-_pend_criticas'!$C$4:$J$4739,7,0)="",IF(TODAY()&gt;VLOOKUP(B1365,'Oficios_-_pend_criticas'!$C$4:$J$4739,5,0),"X",""),IF(VLOOKUP(B1365,'Oficios_-_pend_criticas'!$C$4:$J$4739,7,0)&gt;VLOOKUP(B1365,'Oficios_-_pend_criticas'!$C$4:$J$4739,5,0),"X",""))),""),""),"")</f>
        <v/>
      </c>
    </row>
    <row r="1366" spans="1:23" ht="38.25" hidden="1" customHeight="1" x14ac:dyDescent="0.25">
      <c r="A1366" s="9" t="str">
        <f t="shared" si="63"/>
        <v/>
      </c>
      <c r="B1366" s="24" t="s">
        <v>3197</v>
      </c>
      <c r="C1366" s="22" t="e">
        <f>IF(B1366="","",VLOOKUP(B1366,#REF!,6,0))</f>
        <v>#REF!</v>
      </c>
      <c r="D1366" s="20" t="e">
        <f>IF(B1366="","",VLOOKUP(B1366,#REF!,22,0))</f>
        <v>#REF!</v>
      </c>
      <c r="E1366" s="22" t="e">
        <f>IF(B1366="","",VLOOKUP(B1366,Consultas_públicas!$A$376:$G$3879,7,0))</f>
        <v>#N/A</v>
      </c>
      <c r="F1366" s="20" t="s">
        <v>3066</v>
      </c>
      <c r="G1366" s="21">
        <v>43585</v>
      </c>
      <c r="H1366" s="14" t="str">
        <f>IFERROR(IF(VLOOKUP(B1366,'Oficios_-_pend_criticas'!$C$4:$D$4739,2,0)="","","X"),"")</f>
        <v/>
      </c>
      <c r="I1366" s="12"/>
      <c r="J1366" s="13"/>
      <c r="K1366" s="10"/>
      <c r="L1366" s="12" t="str">
        <f>IFERROR(VLOOKUP(B1366,Retorno_da_RFB!$D$3:$I$6388,5,0),"")</f>
        <v>067</v>
      </c>
      <c r="M1366" s="13">
        <f>IFERROR(VLOOKUP(B1366,Retorno_da_RFB!$D$3:$I$6388,6,0),"")</f>
        <v>43594</v>
      </c>
      <c r="N1366" s="10" t="str">
        <f>IFERROR(VLOOKUP(B1366,Retorno_da_RFB!$D$3:$I$6388,3,0),"")</f>
        <v>8419.89.20</v>
      </c>
      <c r="O1366" s="10" t="str">
        <f>IFERROR(VLOOKUP(B1366,Retorno_da_RFB!$D$3:$I$6388,4,0),"")</f>
        <v>Mantenedores de alimento, utilizados para preservar a temperatura em até 2 horas, dotados de 4 prateleiras com tampas fixas, 12 compartimentos para cada alimento, temperatura de operação de 65 a 135°C.</v>
      </c>
      <c r="P1366" s="12" t="str">
        <f>IFERROR(IF(N1366="","",IF(VLOOKUP(LEFT(N1366,10),'Universo_BK-BIT'!$A$5:$E$10005,2,0)="","X",VLOOKUP(LEFT(N1366,10),'Universo_BK-BIT'!$A$5:$E$10005,2,0))),"X")</f>
        <v>BK</v>
      </c>
      <c r="Q1366" s="12">
        <f>IFERROR(IF(P1366="X","",VLOOKUP(LEFT(N1366,10),'Universo_BK-BIT'!$A$5:$E$10005,3,0)),"")</f>
        <v>14</v>
      </c>
      <c r="R1366" s="14" t="e">
        <f t="shared" si="64"/>
        <v>#REF!</v>
      </c>
      <c r="S1366" s="14" t="e">
        <f t="shared" si="65"/>
        <v>#N/A</v>
      </c>
      <c r="T1366" s="14"/>
      <c r="U1366" s="14" t="str">
        <f ca="1">IFERROR(IF(P1366="X",IF(VLOOKUP(B1366,'Oficios_-_pend_criticas'!$C$3:$J$4739,5,0)="","",IF(VLOOKUP(B1366,'Oficios_-_pend_criticas'!$C$3:$J$4739,7,0)="",IF(TODAY()&gt;VLOOKUP(B1366,'Oficios_-_pend_criticas'!$C$3:$J$4739,5,0),"X",""),IF(VLOOKUP(B1366,'Oficios_-_pend_criticas'!$C$3:$J$4739,7,0)&gt;VLOOKUP(B1366,'Oficios_-_pend_criticas'!$C$3:$J$4739,5,0),"X",""))),""),"")</f>
        <v/>
      </c>
      <c r="V1366" s="14" t="str">
        <f ca="1">IFERROR(IF(Q1366=0,IF(VLOOKUP(B1366,'Oficios_-_pend_criticas'!$C$3:$J$4739,5,0)="","",IF(VLOOKUP(B1366,'Oficios_-_pend_criticas'!$C$3:$J$4739,7,0)="",IF(TODAY()&gt;VLOOKUP(B1366,'Oficios_-_pend_criticas'!$C$3:$J$4739,5,0),"X",""),IF(VLOOKUP(B1366,'Oficios_-_pend_criticas'!$C$3:$J$4739,7,0)&gt;VLOOKUP(B1366,'Oficios_-_pend_criticas'!$C$3:$J$4739,5,0),"X",""))),""),"")</f>
        <v/>
      </c>
      <c r="W1366" s="14" t="str">
        <f ca="1">IFERROR(IF(P1366&lt;&gt;"X",IF(Q1366&gt;0,IF(VLOOKUP(B1366,'Oficios_-_pend_criticas'!$C$4:$J$4739,5,0)="","",IF(VLOOKUP(B1366,'Oficios_-_pend_criticas'!$C$4:$J$4739,7,0)="",IF(TODAY()&gt;VLOOKUP(B1366,'Oficios_-_pend_criticas'!$C$4:$J$4739,5,0),"X",""),IF(VLOOKUP(B1366,'Oficios_-_pend_criticas'!$C$4:$J$4739,7,0)&gt;VLOOKUP(B1366,'Oficios_-_pend_criticas'!$C$4:$J$4739,5,0),"X",""))),""),""),"")</f>
        <v/>
      </c>
    </row>
    <row r="1367" spans="1:23" ht="38.25" hidden="1" customHeight="1" x14ac:dyDescent="0.25">
      <c r="A1367" s="9" t="str">
        <f t="shared" si="63"/>
        <v/>
      </c>
      <c r="B1367" s="24" t="s">
        <v>3199</v>
      </c>
      <c r="C1367" s="22" t="e">
        <f>IF(B1367="","",VLOOKUP(B1367,#REF!,6,0))</f>
        <v>#REF!</v>
      </c>
      <c r="D1367" s="20" t="e">
        <f>IF(B1367="","",VLOOKUP(B1367,#REF!,22,0))</f>
        <v>#REF!</v>
      </c>
      <c r="E1367" s="22" t="e">
        <f>IF(B1367="","",VLOOKUP(B1367,Consultas_públicas!$A$376:$G$3879,7,0))</f>
        <v>#N/A</v>
      </c>
      <c r="F1367" s="20" t="s">
        <v>3066</v>
      </c>
      <c r="G1367" s="21">
        <v>43585</v>
      </c>
      <c r="H1367" s="14" t="str">
        <f>IFERROR(IF(VLOOKUP(B1367,'Oficios_-_pend_criticas'!$C$4:$D$4739,2,0)="","","X"),"")</f>
        <v/>
      </c>
      <c r="I1367" s="12"/>
      <c r="J1367" s="13"/>
      <c r="K1367" s="10"/>
      <c r="L1367" s="12" t="str">
        <f>IFERROR(VLOOKUP(B1367,Retorno_da_RFB!$D$3:$I$6388,5,0),"")</f>
        <v>067</v>
      </c>
      <c r="M1367" s="13">
        <f>IFERROR(VLOOKUP(B1367,Retorno_da_RFB!$D$3:$I$6388,6,0),"")</f>
        <v>43594</v>
      </c>
      <c r="N1367" s="10" t="str">
        <f>IFERROR(VLOOKUP(B1367,Retorno_da_RFB!$D$3:$I$6388,3,0),"")</f>
        <v>8413.81.00</v>
      </c>
      <c r="O1367" s="10" t="str">
        <f>IFERROR(VLOOKUP(B1367,Retorno_da_RFB!$D$3:$I$6388,4,0),"")</f>
        <v>Bombas centrífugas de corpo duplo para bombeamento de polpa de minério dotados de uma única carcaça de metal duro, dois rotores conectados a um único eixo fabricado em aço, que é responsável pelo acionamento mecânico do sistema e selagem por selo mecânico.</v>
      </c>
      <c r="P1367" s="12" t="str">
        <f>IFERROR(IF(N1367="","",IF(VLOOKUP(LEFT(N1367,10),'Universo_BK-BIT'!$A$5:$E$10005,2,0)="","X",VLOOKUP(LEFT(N1367,10),'Universo_BK-BIT'!$A$5:$E$10005,2,0))),"X")</f>
        <v>BK</v>
      </c>
      <c r="Q1367" s="12">
        <f>IFERROR(IF(P1367="X","",VLOOKUP(LEFT(N1367,10),'Universo_BK-BIT'!$A$5:$E$10005,3,0)),"")</f>
        <v>14</v>
      </c>
      <c r="R1367" s="14" t="e">
        <f t="shared" si="64"/>
        <v>#REF!</v>
      </c>
      <c r="S1367" s="14" t="e">
        <f t="shared" si="65"/>
        <v>#N/A</v>
      </c>
      <c r="T1367" s="14"/>
      <c r="U1367" s="14" t="str">
        <f ca="1">IFERROR(IF(P1367="X",IF(VLOOKUP(B1367,'Oficios_-_pend_criticas'!$C$3:$J$4739,5,0)="","",IF(VLOOKUP(B1367,'Oficios_-_pend_criticas'!$C$3:$J$4739,7,0)="",IF(TODAY()&gt;VLOOKUP(B1367,'Oficios_-_pend_criticas'!$C$3:$J$4739,5,0),"X",""),IF(VLOOKUP(B1367,'Oficios_-_pend_criticas'!$C$3:$J$4739,7,0)&gt;VLOOKUP(B1367,'Oficios_-_pend_criticas'!$C$3:$J$4739,5,0),"X",""))),""),"")</f>
        <v/>
      </c>
      <c r="V1367" s="14" t="str">
        <f ca="1">IFERROR(IF(Q1367=0,IF(VLOOKUP(B1367,'Oficios_-_pend_criticas'!$C$3:$J$4739,5,0)="","",IF(VLOOKUP(B1367,'Oficios_-_pend_criticas'!$C$3:$J$4739,7,0)="",IF(TODAY()&gt;VLOOKUP(B1367,'Oficios_-_pend_criticas'!$C$3:$J$4739,5,0),"X",""),IF(VLOOKUP(B1367,'Oficios_-_pend_criticas'!$C$3:$J$4739,7,0)&gt;VLOOKUP(B1367,'Oficios_-_pend_criticas'!$C$3:$J$4739,5,0),"X",""))),""),"")</f>
        <v/>
      </c>
      <c r="W1367" s="14" t="str">
        <f ca="1">IFERROR(IF(P1367&lt;&gt;"X",IF(Q1367&gt;0,IF(VLOOKUP(B1367,'Oficios_-_pend_criticas'!$C$4:$J$4739,5,0)="","",IF(VLOOKUP(B1367,'Oficios_-_pend_criticas'!$C$4:$J$4739,7,0)="",IF(TODAY()&gt;VLOOKUP(B1367,'Oficios_-_pend_criticas'!$C$4:$J$4739,5,0),"X",""),IF(VLOOKUP(B1367,'Oficios_-_pend_criticas'!$C$4:$J$4739,7,0)&gt;VLOOKUP(B1367,'Oficios_-_pend_criticas'!$C$4:$J$4739,5,0),"X",""))),""),""),"")</f>
        <v/>
      </c>
    </row>
    <row r="1368" spans="1:23" ht="38.25" hidden="1" customHeight="1" x14ac:dyDescent="0.25">
      <c r="A1368" s="9" t="str">
        <f t="shared" si="63"/>
        <v/>
      </c>
      <c r="B1368" s="24" t="s">
        <v>3201</v>
      </c>
      <c r="C1368" s="22" t="e">
        <f>IF(B1368="","",VLOOKUP(B1368,#REF!,6,0))</f>
        <v>#REF!</v>
      </c>
      <c r="D1368" s="20" t="e">
        <f>IF(B1368="","",VLOOKUP(B1368,#REF!,22,0))</f>
        <v>#REF!</v>
      </c>
      <c r="E1368" s="22" t="e">
        <f>IF(B1368="","",VLOOKUP(B1368,Consultas_públicas!$A$376:$G$3879,7,0))</f>
        <v>#N/A</v>
      </c>
      <c r="F1368" s="20" t="s">
        <v>3066</v>
      </c>
      <c r="G1368" s="21">
        <v>43585</v>
      </c>
      <c r="H1368" s="14" t="str">
        <f>IFERROR(IF(VLOOKUP(B1368,'Oficios_-_pend_criticas'!$C$4:$D$4739,2,0)="","","X"),"")</f>
        <v/>
      </c>
      <c r="I1368" s="12"/>
      <c r="J1368" s="13"/>
      <c r="K1368" s="10"/>
      <c r="L1368" s="12" t="str">
        <f>IFERROR(VLOOKUP(B1368,Retorno_da_RFB!$D$3:$I$6388,5,0),"")</f>
        <v>067</v>
      </c>
      <c r="M1368" s="13">
        <f>IFERROR(VLOOKUP(B1368,Retorno_da_RFB!$D$3:$I$6388,6,0),"")</f>
        <v>43594</v>
      </c>
      <c r="N1368" s="10" t="str">
        <f>IFERROR(VLOOKUP(B1368,Retorno_da_RFB!$D$3:$I$6388,3,0),"")</f>
        <v>8487.90.00</v>
      </c>
      <c r="O1368" s="10" t="str">
        <f>IFERROR(VLOOKUP(B1368,Retorno_da_RFB!$D$3:$I$6388,4,0),"")</f>
        <v>Raspadores de aço inox ou aço inox com vedação de viton (FKM) ou  aço inox com vedação de plástico, para limpeza e proteção de guias lineares utilizadas em centros de usinagem.</v>
      </c>
      <c r="P1368" s="12" t="str">
        <f>IFERROR(IF(N1368="","",IF(VLOOKUP(LEFT(N1368,10),'Universo_BK-BIT'!$A$5:$E$10005,2,0)="","X",VLOOKUP(LEFT(N1368,10),'Universo_BK-BIT'!$A$5:$E$10005,2,0))),"X")</f>
        <v>BK</v>
      </c>
      <c r="Q1368" s="12">
        <f>IFERROR(IF(P1368="X","",VLOOKUP(LEFT(N1368,10),'Universo_BK-BIT'!$A$5:$E$10005,3,0)),"")</f>
        <v>14</v>
      </c>
      <c r="R1368" s="14" t="e">
        <f t="shared" si="64"/>
        <v>#REF!</v>
      </c>
      <c r="S1368" s="14" t="e">
        <f t="shared" si="65"/>
        <v>#N/A</v>
      </c>
      <c r="T1368" s="14"/>
      <c r="U1368" s="14" t="str">
        <f ca="1">IFERROR(IF(P1368="X",IF(VLOOKUP(B1368,'Oficios_-_pend_criticas'!$C$3:$J$4739,5,0)="","",IF(VLOOKUP(B1368,'Oficios_-_pend_criticas'!$C$3:$J$4739,7,0)="",IF(TODAY()&gt;VLOOKUP(B1368,'Oficios_-_pend_criticas'!$C$3:$J$4739,5,0),"X",""),IF(VLOOKUP(B1368,'Oficios_-_pend_criticas'!$C$3:$J$4739,7,0)&gt;VLOOKUP(B1368,'Oficios_-_pend_criticas'!$C$3:$J$4739,5,0),"X",""))),""),"")</f>
        <v/>
      </c>
      <c r="V1368" s="14" t="str">
        <f ca="1">IFERROR(IF(Q1368=0,IF(VLOOKUP(B1368,'Oficios_-_pend_criticas'!$C$3:$J$4739,5,0)="","",IF(VLOOKUP(B1368,'Oficios_-_pend_criticas'!$C$3:$J$4739,7,0)="",IF(TODAY()&gt;VLOOKUP(B1368,'Oficios_-_pend_criticas'!$C$3:$J$4739,5,0),"X",""),IF(VLOOKUP(B1368,'Oficios_-_pend_criticas'!$C$3:$J$4739,7,0)&gt;VLOOKUP(B1368,'Oficios_-_pend_criticas'!$C$3:$J$4739,5,0),"X",""))),""),"")</f>
        <v/>
      </c>
      <c r="W1368" s="14" t="str">
        <f ca="1">IFERROR(IF(P1368&lt;&gt;"X",IF(Q1368&gt;0,IF(VLOOKUP(B1368,'Oficios_-_pend_criticas'!$C$4:$J$4739,5,0)="","",IF(VLOOKUP(B1368,'Oficios_-_pend_criticas'!$C$4:$J$4739,7,0)="",IF(TODAY()&gt;VLOOKUP(B1368,'Oficios_-_pend_criticas'!$C$4:$J$4739,5,0),"X",""),IF(VLOOKUP(B1368,'Oficios_-_pend_criticas'!$C$4:$J$4739,7,0)&gt;VLOOKUP(B1368,'Oficios_-_pend_criticas'!$C$4:$J$4739,5,0),"X",""))),""),""),"")</f>
        <v/>
      </c>
    </row>
    <row r="1369" spans="1:23" ht="38.25" hidden="1" customHeight="1" x14ac:dyDescent="0.25">
      <c r="A1369" s="9" t="str">
        <f t="shared" si="63"/>
        <v/>
      </c>
      <c r="B1369" s="24" t="s">
        <v>3203</v>
      </c>
      <c r="C1369" s="22" t="e">
        <f>IF(B1369="","",VLOOKUP(B1369,#REF!,6,0))</f>
        <v>#REF!</v>
      </c>
      <c r="D1369" s="20" t="e">
        <f>IF(B1369="","",VLOOKUP(B1369,#REF!,22,0))</f>
        <v>#REF!</v>
      </c>
      <c r="E1369" s="22" t="e">
        <f>IF(B1369="","",VLOOKUP(B1369,Consultas_públicas!$A$376:$G$3879,7,0))</f>
        <v>#N/A</v>
      </c>
      <c r="F1369" s="20" t="s">
        <v>3066</v>
      </c>
      <c r="G1369" s="21">
        <v>43585</v>
      </c>
      <c r="H1369" s="14" t="str">
        <f>IFERROR(IF(VLOOKUP(B1369,'Oficios_-_pend_criticas'!$C$4:$D$4739,2,0)="","","X"),"")</f>
        <v/>
      </c>
      <c r="I1369" s="12"/>
      <c r="J1369" s="13"/>
      <c r="K1369" s="10"/>
      <c r="L1369" s="12" t="str">
        <f>IFERROR(VLOOKUP(B1369,Retorno_da_RFB!$D$3:$I$6388,5,0),"")</f>
        <v>067</v>
      </c>
      <c r="M1369" s="13">
        <f>IFERROR(VLOOKUP(B1369,Retorno_da_RFB!$D$3:$I$6388,6,0),"")</f>
        <v>43594</v>
      </c>
      <c r="N1369" s="10" t="str">
        <f>IFERROR(VLOOKUP(B1369,Retorno_da_RFB!$D$3:$I$6388,3,0),"")</f>
        <v>8462.91.11</v>
      </c>
      <c r="O1369" s="10" t="str">
        <f>IFERROR(VLOOKUP(B1369,Retorno_da_RFB!$D$3:$I$6388,4,0),"")</f>
        <v>Prensas isostáticas, com medidas iguais ou inferiores à 2.270 (largura) x 600 (profundidade) x 2.200 (altura), com pressão máxima de operação de 300Mpa, comprimento efetivo 400mm, diâmetro da câmara de pressão 300mm, tempo de ciclo de 3 a 5 minutos; velocidade de pressurização, velocidade de despressurização e tempo de retenção configuráveis por controlador lógico programável (CLP), para compactação isostática de pó de liga de Ne-Fe-B; processo de compactação em ambiente líquido isento de oxigênio para produção de imãs de terras raras de grandes dimensões.</v>
      </c>
      <c r="P1369" s="12" t="str">
        <f>IFERROR(IF(N1369="","",IF(VLOOKUP(LEFT(N1369,10),'Universo_BK-BIT'!$A$5:$E$10005,2,0)="","X",VLOOKUP(LEFT(N1369,10),'Universo_BK-BIT'!$A$5:$E$10005,2,0))),"X")</f>
        <v>BK</v>
      </c>
      <c r="Q1369" s="12">
        <f>IFERROR(IF(P1369="X","",VLOOKUP(LEFT(N1369,10),'Universo_BK-BIT'!$A$5:$E$10005,3,0)),"")</f>
        <v>14</v>
      </c>
      <c r="R1369" s="14" t="e">
        <f t="shared" si="64"/>
        <v>#REF!</v>
      </c>
      <c r="S1369" s="14" t="e">
        <f t="shared" si="65"/>
        <v>#N/A</v>
      </c>
      <c r="T1369" s="14"/>
      <c r="U1369" s="14" t="str">
        <f ca="1">IFERROR(IF(P1369="X",IF(VLOOKUP(B1369,'Oficios_-_pend_criticas'!$C$3:$J$4739,5,0)="","",IF(VLOOKUP(B1369,'Oficios_-_pend_criticas'!$C$3:$J$4739,7,0)="",IF(TODAY()&gt;VLOOKUP(B1369,'Oficios_-_pend_criticas'!$C$3:$J$4739,5,0),"X",""),IF(VLOOKUP(B1369,'Oficios_-_pend_criticas'!$C$3:$J$4739,7,0)&gt;VLOOKUP(B1369,'Oficios_-_pend_criticas'!$C$3:$J$4739,5,0),"X",""))),""),"")</f>
        <v/>
      </c>
      <c r="V1369" s="14" t="str">
        <f ca="1">IFERROR(IF(Q1369=0,IF(VLOOKUP(B1369,'Oficios_-_pend_criticas'!$C$3:$J$4739,5,0)="","",IF(VLOOKUP(B1369,'Oficios_-_pend_criticas'!$C$3:$J$4739,7,0)="",IF(TODAY()&gt;VLOOKUP(B1369,'Oficios_-_pend_criticas'!$C$3:$J$4739,5,0),"X",""),IF(VLOOKUP(B1369,'Oficios_-_pend_criticas'!$C$3:$J$4739,7,0)&gt;VLOOKUP(B1369,'Oficios_-_pend_criticas'!$C$3:$J$4739,5,0),"X",""))),""),"")</f>
        <v/>
      </c>
      <c r="W1369" s="14" t="str">
        <f ca="1">IFERROR(IF(P1369&lt;&gt;"X",IF(Q1369&gt;0,IF(VLOOKUP(B1369,'Oficios_-_pend_criticas'!$C$4:$J$4739,5,0)="","",IF(VLOOKUP(B1369,'Oficios_-_pend_criticas'!$C$4:$J$4739,7,0)="",IF(TODAY()&gt;VLOOKUP(B1369,'Oficios_-_pend_criticas'!$C$4:$J$4739,5,0),"X",""),IF(VLOOKUP(B1369,'Oficios_-_pend_criticas'!$C$4:$J$4739,7,0)&gt;VLOOKUP(B1369,'Oficios_-_pend_criticas'!$C$4:$J$4739,5,0),"X",""))),""),""),"")</f>
        <v/>
      </c>
    </row>
    <row r="1370" spans="1:23" ht="38.25" hidden="1" customHeight="1" x14ac:dyDescent="0.25">
      <c r="A1370" s="9" t="str">
        <f t="shared" si="63"/>
        <v/>
      </c>
      <c r="B1370" s="24" t="s">
        <v>3205</v>
      </c>
      <c r="C1370" s="22" t="e">
        <f>IF(B1370="","",VLOOKUP(B1370,#REF!,6,0))</f>
        <v>#REF!</v>
      </c>
      <c r="D1370" s="20" t="e">
        <f>IF(B1370="","",VLOOKUP(B1370,#REF!,22,0))</f>
        <v>#REF!</v>
      </c>
      <c r="E1370" s="22" t="e">
        <f>IF(B1370="","",VLOOKUP(B1370,Consultas_públicas!$A$376:$G$3879,7,0))</f>
        <v>#N/A</v>
      </c>
      <c r="F1370" s="20" t="s">
        <v>3066</v>
      </c>
      <c r="G1370" s="21">
        <v>43585</v>
      </c>
      <c r="H1370" s="14" t="str">
        <f>IFERROR(IF(VLOOKUP(B1370,'Oficios_-_pend_criticas'!$C$4:$D$4739,2,0)="","","X"),"")</f>
        <v/>
      </c>
      <c r="I1370" s="12"/>
      <c r="J1370" s="13"/>
      <c r="K1370" s="10"/>
      <c r="L1370" s="12" t="str">
        <f>IFERROR(VLOOKUP(B1370,Retorno_da_RFB!$D$3:$I$6388,5,0),"")</f>
        <v>067</v>
      </c>
      <c r="M1370" s="13">
        <f>IFERROR(VLOOKUP(B1370,Retorno_da_RFB!$D$3:$I$6388,6,0),"")</f>
        <v>43594</v>
      </c>
      <c r="N1370" s="10" t="str">
        <f>IFERROR(VLOOKUP(B1370,Retorno_da_RFB!$D$3:$I$6388,3,0),"")</f>
        <v>8480.79.00</v>
      </c>
      <c r="O1370" s="10" t="str">
        <f>IFERROR(VLOOKUP(B1370,Retorno_da_RFB!$D$3:$I$6388,4,0),"")</f>
        <v>Moldes de injeção de termoplástico sob pressão tipo “flip-top”, modelo “Pull Ring” de lacre de inviolabilidade, abertura da tampa e sobretampa com sistema de dobradiça ativa para ser aplicada com tecnologia BAP (Bonded Aluminium to Plastic), para receber membrana de alumínio, para acondicionamento de produto alimentício com tecnologia específica de alta precisão, com formato irregular, com 16 cavidades (dois pontos de injeção valvulado por cavidade), capacidade de 80 peças/min, com câmara quente e válvulas de injeção controladas sequencialmente permitindo controle dimensional e funcional do produto; sistemas de gavetas internas para permitir extração de retenções devido as características do produto; sistema de extração escalonada permitindo liberação das peças para manipuladores de transferência (robôs manipuladores) para operações complementares; sistemas de refrigeração intensivas permitindo rápido resfriamento do produto e consequente redução do ciclo de produção e energia; medidas do molde: comprimento: 1193,00mm x largura: 906,00mm x altura: 540,00mm, feito em aço.</v>
      </c>
      <c r="P1370" s="12" t="str">
        <f>IFERROR(IF(N1370="","",IF(VLOOKUP(LEFT(N1370,10),'Universo_BK-BIT'!$A$5:$E$10005,2,0)="","X",VLOOKUP(LEFT(N1370,10),'Universo_BK-BIT'!$A$5:$E$10005,2,0))),"X")</f>
        <v>X</v>
      </c>
      <c r="Q1370" s="12" t="str">
        <f>IFERROR(IF(P1370="X","",VLOOKUP(LEFT(N1370,10),'Universo_BK-BIT'!$A$5:$E$10005,3,0)),"")</f>
        <v/>
      </c>
      <c r="R1370" s="14" t="e">
        <f t="shared" si="64"/>
        <v>#REF!</v>
      </c>
      <c r="S1370" s="14" t="e">
        <f t="shared" si="65"/>
        <v>#N/A</v>
      </c>
      <c r="T1370" s="14"/>
      <c r="U1370" s="14" t="str">
        <f ca="1">IFERROR(IF(P1370="X",IF(VLOOKUP(B1370,'Oficios_-_pend_criticas'!$C$3:$J$4739,5,0)="","",IF(VLOOKUP(B1370,'Oficios_-_pend_criticas'!$C$3:$J$4739,7,0)="",IF(TODAY()&gt;VLOOKUP(B1370,'Oficios_-_pend_criticas'!$C$3:$J$4739,5,0),"X",""),IF(VLOOKUP(B1370,'Oficios_-_pend_criticas'!$C$3:$J$4739,7,0)&gt;VLOOKUP(B1370,'Oficios_-_pend_criticas'!$C$3:$J$4739,5,0),"X",""))),""),"")</f>
        <v/>
      </c>
      <c r="V1370" s="14" t="str">
        <f ca="1">IFERROR(IF(Q1370=0,IF(VLOOKUP(B1370,'Oficios_-_pend_criticas'!$C$3:$J$4739,5,0)="","",IF(VLOOKUP(B1370,'Oficios_-_pend_criticas'!$C$3:$J$4739,7,0)="",IF(TODAY()&gt;VLOOKUP(B1370,'Oficios_-_pend_criticas'!$C$3:$J$4739,5,0),"X",""),IF(VLOOKUP(B1370,'Oficios_-_pend_criticas'!$C$3:$J$4739,7,0)&gt;VLOOKUP(B1370,'Oficios_-_pend_criticas'!$C$3:$J$4739,5,0),"X",""))),""),"")</f>
        <v/>
      </c>
      <c r="W1370" s="14" t="str">
        <f ca="1">IFERROR(IF(P1370&lt;&gt;"X",IF(Q1370&gt;0,IF(VLOOKUP(B1370,'Oficios_-_pend_criticas'!$C$4:$J$4739,5,0)="","",IF(VLOOKUP(B1370,'Oficios_-_pend_criticas'!$C$4:$J$4739,7,0)="",IF(TODAY()&gt;VLOOKUP(B1370,'Oficios_-_pend_criticas'!$C$4:$J$4739,5,0),"X",""),IF(VLOOKUP(B1370,'Oficios_-_pend_criticas'!$C$4:$J$4739,7,0)&gt;VLOOKUP(B1370,'Oficios_-_pend_criticas'!$C$4:$J$4739,5,0),"X",""))),""),""),"")</f>
        <v/>
      </c>
    </row>
    <row r="1371" spans="1:23" ht="38.25" hidden="1" customHeight="1" x14ac:dyDescent="0.25">
      <c r="A1371" s="9" t="str">
        <f t="shared" si="63"/>
        <v/>
      </c>
      <c r="B1371" s="24" t="s">
        <v>3207</v>
      </c>
      <c r="C1371" s="22" t="e">
        <f>IF(B1371="","",VLOOKUP(B1371,#REF!,6,0))</f>
        <v>#REF!</v>
      </c>
      <c r="D1371" s="20" t="e">
        <f>IF(B1371="","",VLOOKUP(B1371,#REF!,22,0))</f>
        <v>#REF!</v>
      </c>
      <c r="E1371" s="22" t="e">
        <f>IF(B1371="","",VLOOKUP(B1371,Consultas_públicas!$A$376:$G$3879,7,0))</f>
        <v>#N/A</v>
      </c>
      <c r="F1371" s="20" t="s">
        <v>3066</v>
      </c>
      <c r="G1371" s="21">
        <v>43585</v>
      </c>
      <c r="H1371" s="14" t="str">
        <f>IFERROR(IF(VLOOKUP(B1371,'Oficios_-_pend_criticas'!$C$4:$D$4739,2,0)="","","X"),"")</f>
        <v/>
      </c>
      <c r="I1371" s="12"/>
      <c r="J1371" s="13"/>
      <c r="K1371" s="10"/>
      <c r="L1371" s="12" t="str">
        <f>IFERROR(VLOOKUP(B1371,Retorno_da_RFB!$D$3:$I$6388,5,0),"")</f>
        <v>067</v>
      </c>
      <c r="M1371" s="13">
        <f>IFERROR(VLOOKUP(B1371,Retorno_da_RFB!$D$3:$I$6388,6,0),"")</f>
        <v>43594</v>
      </c>
      <c r="N1371" s="10" t="str">
        <f>IFERROR(VLOOKUP(B1371,Retorno_da_RFB!$D$3:$I$6388,3,0),"")</f>
        <v>8457.10.00</v>
      </c>
      <c r="O1371" s="10" t="str">
        <f>IFERROR(VLOOKUP(B1371,Retorno_da_RFB!$D$3:$I$6388,4,0),"")</f>
        <v>Centros de usinagem tipo "Gantry", para trabalhar metais, com mesa de 2.650x 1.950mm, com 3 + 2 eixos sendo (X, Y, Z, B e C), 3 eixos de deslocamento linear. X, Y e Z com cursos de 2.500 x 1600 x 800mm  respectivamente, eixo B com inclinação de +/- 110° de amplitude e C rotativo 240°, deslocamento rápido nos eixos x, y, z de 24.000mm/min, com um fuso de 26.000rpm, potência de 20kW, torque de 32Nm equipados com acessórios adicionais de controle de medição de ferramentas e uma sonda comandada por um infravermelho para medição das peças usinadas de extrema precisão tanto em pré acabamento, como em acabamento na fabricação de moldes, matrizes e componentes aeroespaciais com capacidade de usinagem dos 5 lados da peça com uma única fixação.</v>
      </c>
      <c r="P1371" s="12" t="str">
        <f>IFERROR(IF(N1371="","",IF(VLOOKUP(LEFT(N1371,10),'Universo_BK-BIT'!$A$5:$E$10005,2,0)="","X",VLOOKUP(LEFT(N1371,10),'Universo_BK-BIT'!$A$5:$E$10005,2,0))),"X")</f>
        <v>BK</v>
      </c>
      <c r="Q1371" s="12">
        <f>IFERROR(IF(P1371="X","",VLOOKUP(LEFT(N1371,10),'Universo_BK-BIT'!$A$5:$E$10005,3,0)),"")</f>
        <v>14</v>
      </c>
      <c r="R1371" s="14" t="e">
        <f t="shared" si="64"/>
        <v>#REF!</v>
      </c>
      <c r="S1371" s="14" t="e">
        <f t="shared" si="65"/>
        <v>#N/A</v>
      </c>
      <c r="T1371" s="14"/>
      <c r="U1371" s="14" t="str">
        <f ca="1">IFERROR(IF(P1371="X",IF(VLOOKUP(B1371,'Oficios_-_pend_criticas'!$C$3:$J$4739,5,0)="","",IF(VLOOKUP(B1371,'Oficios_-_pend_criticas'!$C$3:$J$4739,7,0)="",IF(TODAY()&gt;VLOOKUP(B1371,'Oficios_-_pend_criticas'!$C$3:$J$4739,5,0),"X",""),IF(VLOOKUP(B1371,'Oficios_-_pend_criticas'!$C$3:$J$4739,7,0)&gt;VLOOKUP(B1371,'Oficios_-_pend_criticas'!$C$3:$J$4739,5,0),"X",""))),""),"")</f>
        <v/>
      </c>
      <c r="V1371" s="14" t="str">
        <f ca="1">IFERROR(IF(Q1371=0,IF(VLOOKUP(B1371,'Oficios_-_pend_criticas'!$C$3:$J$4739,5,0)="","",IF(VLOOKUP(B1371,'Oficios_-_pend_criticas'!$C$3:$J$4739,7,0)="",IF(TODAY()&gt;VLOOKUP(B1371,'Oficios_-_pend_criticas'!$C$3:$J$4739,5,0),"X",""),IF(VLOOKUP(B1371,'Oficios_-_pend_criticas'!$C$3:$J$4739,7,0)&gt;VLOOKUP(B1371,'Oficios_-_pend_criticas'!$C$3:$J$4739,5,0),"X",""))),""),"")</f>
        <v/>
      </c>
      <c r="W1371" s="14" t="str">
        <f ca="1">IFERROR(IF(P1371&lt;&gt;"X",IF(Q1371&gt;0,IF(VLOOKUP(B1371,'Oficios_-_pend_criticas'!$C$4:$J$4739,5,0)="","",IF(VLOOKUP(B1371,'Oficios_-_pend_criticas'!$C$4:$J$4739,7,0)="",IF(TODAY()&gt;VLOOKUP(B1371,'Oficios_-_pend_criticas'!$C$4:$J$4739,5,0),"X",""),IF(VLOOKUP(B1371,'Oficios_-_pend_criticas'!$C$4:$J$4739,7,0)&gt;VLOOKUP(B1371,'Oficios_-_pend_criticas'!$C$4:$J$4739,5,0),"X",""))),""),""),"")</f>
        <v/>
      </c>
    </row>
    <row r="1372" spans="1:23" ht="38.25" hidden="1" customHeight="1" x14ac:dyDescent="0.25">
      <c r="A1372" s="9" t="str">
        <f t="shared" si="63"/>
        <v/>
      </c>
      <c r="B1372" s="24" t="s">
        <v>3209</v>
      </c>
      <c r="C1372" s="22" t="e">
        <f>IF(B1372="","",VLOOKUP(B1372,#REF!,6,0))</f>
        <v>#REF!</v>
      </c>
      <c r="D1372" s="20" t="e">
        <f>IF(B1372="","",VLOOKUP(B1372,#REF!,22,0))</f>
        <v>#REF!</v>
      </c>
      <c r="E1372" s="22" t="e">
        <f>IF(B1372="","",VLOOKUP(B1372,Consultas_públicas!$A$376:$G$3879,7,0))</f>
        <v>#N/A</v>
      </c>
      <c r="F1372" s="20" t="s">
        <v>3066</v>
      </c>
      <c r="G1372" s="21">
        <v>43585</v>
      </c>
      <c r="H1372" s="14" t="str">
        <f>IFERROR(IF(VLOOKUP(B1372,'Oficios_-_pend_criticas'!$C$4:$D$4739,2,0)="","","X"),"")</f>
        <v/>
      </c>
      <c r="I1372" s="12"/>
      <c r="J1372" s="13"/>
      <c r="K1372" s="10"/>
      <c r="L1372" s="12" t="str">
        <f>IFERROR(VLOOKUP(B1372,Retorno_da_RFB!$D$3:$I$6388,5,0),"")</f>
        <v>067</v>
      </c>
      <c r="M1372" s="13">
        <f>IFERROR(VLOOKUP(B1372,Retorno_da_RFB!$D$3:$I$6388,6,0),"")</f>
        <v>43594</v>
      </c>
      <c r="N1372" s="10" t="str">
        <f>IFERROR(VLOOKUP(B1372,Retorno_da_RFB!$D$3:$I$6388,3,0),"")</f>
        <v>8479.89.99</v>
      </c>
      <c r="O1372" s="10" t="str">
        <f>IFERROR(VLOOKUP(B1372,Retorno_da_RFB!$D$3:$I$6388,4,0),"")</f>
        <v>Máquinas automáticas indexadas com 10 estações para soldar, inspecionar e fechar tampa tipo “Flip Top” com Pull Ring com formato e dimensões especiais e controladas, com membrana de alumínio soldada por processo de indução, conferência da soldagem, giro da tampa 180°, fechamento da tampa com sistema de dobradiça ativa tipo cinta dupla, conferência e liberação da tampa, tecnologia BAP (Bonded Aluminium to Plastic), para lacrar hermeticamente com selo de segurança incorporado a frascos plásticos contendo produto alimentício seco; com sistema feito com uma mesa rotativa acionada por um motor sem escovas; indexação por servo motor totalmente sincronizado e reconfigurável de design modular para uma operação suave; velocidade do índice de até 50 ciclos/min; plataforma flexível com precisão de &lt;50μm (mícron); estrutura principal em aço soldado eletricamente; ninhos fixados na mesa.</v>
      </c>
      <c r="P1372" s="12" t="str">
        <f>IFERROR(IF(N1372="","",IF(VLOOKUP(LEFT(N1372,10),'Universo_BK-BIT'!$A$5:$E$10005,2,0)="","X",VLOOKUP(LEFT(N1372,10),'Universo_BK-BIT'!$A$5:$E$10005,2,0))),"X")</f>
        <v>BK</v>
      </c>
      <c r="Q1372" s="12">
        <f>IFERROR(IF(P1372="X","",VLOOKUP(LEFT(N1372,10),'Universo_BK-BIT'!$A$5:$E$10005,3,0)),"")</f>
        <v>14</v>
      </c>
      <c r="R1372" s="14" t="e">
        <f t="shared" si="64"/>
        <v>#REF!</v>
      </c>
      <c r="S1372" s="14" t="e">
        <f t="shared" si="65"/>
        <v>#N/A</v>
      </c>
      <c r="T1372" s="14"/>
      <c r="U1372" s="14" t="str">
        <f ca="1">IFERROR(IF(P1372="X",IF(VLOOKUP(B1372,'Oficios_-_pend_criticas'!$C$3:$J$4739,5,0)="","",IF(VLOOKUP(B1372,'Oficios_-_pend_criticas'!$C$3:$J$4739,7,0)="",IF(TODAY()&gt;VLOOKUP(B1372,'Oficios_-_pend_criticas'!$C$3:$J$4739,5,0),"X",""),IF(VLOOKUP(B1372,'Oficios_-_pend_criticas'!$C$3:$J$4739,7,0)&gt;VLOOKUP(B1372,'Oficios_-_pend_criticas'!$C$3:$J$4739,5,0),"X",""))),""),"")</f>
        <v/>
      </c>
      <c r="V1372" s="14" t="str">
        <f ca="1">IFERROR(IF(Q1372=0,IF(VLOOKUP(B1372,'Oficios_-_pend_criticas'!$C$3:$J$4739,5,0)="","",IF(VLOOKUP(B1372,'Oficios_-_pend_criticas'!$C$3:$J$4739,7,0)="",IF(TODAY()&gt;VLOOKUP(B1372,'Oficios_-_pend_criticas'!$C$3:$J$4739,5,0),"X",""),IF(VLOOKUP(B1372,'Oficios_-_pend_criticas'!$C$3:$J$4739,7,0)&gt;VLOOKUP(B1372,'Oficios_-_pend_criticas'!$C$3:$J$4739,5,0),"X",""))),""),"")</f>
        <v/>
      </c>
      <c r="W1372" s="14" t="str">
        <f ca="1">IFERROR(IF(P1372&lt;&gt;"X",IF(Q1372&gt;0,IF(VLOOKUP(B1372,'Oficios_-_pend_criticas'!$C$4:$J$4739,5,0)="","",IF(VLOOKUP(B1372,'Oficios_-_pend_criticas'!$C$4:$J$4739,7,0)="",IF(TODAY()&gt;VLOOKUP(B1372,'Oficios_-_pend_criticas'!$C$4:$J$4739,5,0),"X",""),IF(VLOOKUP(B1372,'Oficios_-_pend_criticas'!$C$4:$J$4739,7,0)&gt;VLOOKUP(B1372,'Oficios_-_pend_criticas'!$C$4:$J$4739,5,0),"X",""))),""),""),"")</f>
        <v/>
      </c>
    </row>
    <row r="1373" spans="1:23" ht="38.25" hidden="1" customHeight="1" x14ac:dyDescent="0.25">
      <c r="A1373" s="9" t="str">
        <f t="shared" si="63"/>
        <v/>
      </c>
      <c r="B1373" s="24" t="s">
        <v>3211</v>
      </c>
      <c r="C1373" s="22" t="e">
        <f>IF(B1373="","",VLOOKUP(B1373,#REF!,6,0))</f>
        <v>#REF!</v>
      </c>
      <c r="D1373" s="20" t="e">
        <f>IF(B1373="","",VLOOKUP(B1373,#REF!,22,0))</f>
        <v>#REF!</v>
      </c>
      <c r="E1373" s="22" t="e">
        <f>IF(B1373="","",VLOOKUP(B1373,Consultas_públicas!$A$376:$G$3879,7,0))</f>
        <v>#N/A</v>
      </c>
      <c r="F1373" s="20" t="s">
        <v>3066</v>
      </c>
      <c r="G1373" s="21">
        <v>43585</v>
      </c>
      <c r="H1373" s="14" t="str">
        <f>IFERROR(IF(VLOOKUP(B1373,'Oficios_-_pend_criticas'!$C$4:$D$4739,2,0)="","","X"),"")</f>
        <v/>
      </c>
      <c r="I1373" s="12"/>
      <c r="J1373" s="13"/>
      <c r="K1373" s="10"/>
      <c r="L1373" s="12" t="str">
        <f>IFERROR(VLOOKUP(B1373,Retorno_da_RFB!$D$3:$I$6388,5,0),"")</f>
        <v>067</v>
      </c>
      <c r="M1373" s="13">
        <f>IFERROR(VLOOKUP(B1373,Retorno_da_RFB!$D$3:$I$6388,6,0),"")</f>
        <v>43594</v>
      </c>
      <c r="N1373" s="10" t="str">
        <f>IFERROR(VLOOKUP(B1373,Retorno_da_RFB!$D$3:$I$6388,3,0),"")</f>
        <v>8437.90.00</v>
      </c>
      <c r="O1373" s="10" t="str">
        <f>IFERROR(VLOOKUP(B1373,Retorno_da_RFB!$D$3:$I$6388,4,0),"")</f>
        <v>Módulos de alinhamento gravitacional para condução e escoamento de produto específicos para máquinas selecionadoras de grãos, fabricados em alumínio extrudado, usinado e acabamento superficial anodizado duro de 100µm com duplo polimento.</v>
      </c>
      <c r="P1373" s="12" t="str">
        <f>IFERROR(IF(N1373="","",IF(VLOOKUP(LEFT(N1373,10),'Universo_BK-BIT'!$A$5:$E$10005,2,0)="","X",VLOOKUP(LEFT(N1373,10),'Universo_BK-BIT'!$A$5:$E$10005,2,0))),"X")</f>
        <v>BK</v>
      </c>
      <c r="Q1373" s="12">
        <f>IFERROR(IF(P1373="X","",VLOOKUP(LEFT(N1373,10),'Universo_BK-BIT'!$A$5:$E$10005,3,0)),"")</f>
        <v>14</v>
      </c>
      <c r="R1373" s="14" t="e">
        <f t="shared" si="64"/>
        <v>#REF!</v>
      </c>
      <c r="S1373" s="14" t="e">
        <f t="shared" si="65"/>
        <v>#N/A</v>
      </c>
      <c r="T1373" s="14"/>
      <c r="U1373" s="14" t="str">
        <f ca="1">IFERROR(IF(P1373="X",IF(VLOOKUP(B1373,'Oficios_-_pend_criticas'!$C$3:$J$4739,5,0)="","",IF(VLOOKUP(B1373,'Oficios_-_pend_criticas'!$C$3:$J$4739,7,0)="",IF(TODAY()&gt;VLOOKUP(B1373,'Oficios_-_pend_criticas'!$C$3:$J$4739,5,0),"X",""),IF(VLOOKUP(B1373,'Oficios_-_pend_criticas'!$C$3:$J$4739,7,0)&gt;VLOOKUP(B1373,'Oficios_-_pend_criticas'!$C$3:$J$4739,5,0),"X",""))),""),"")</f>
        <v/>
      </c>
      <c r="V1373" s="14" t="str">
        <f ca="1">IFERROR(IF(Q1373=0,IF(VLOOKUP(B1373,'Oficios_-_pend_criticas'!$C$3:$J$4739,5,0)="","",IF(VLOOKUP(B1373,'Oficios_-_pend_criticas'!$C$3:$J$4739,7,0)="",IF(TODAY()&gt;VLOOKUP(B1373,'Oficios_-_pend_criticas'!$C$3:$J$4739,5,0),"X",""),IF(VLOOKUP(B1373,'Oficios_-_pend_criticas'!$C$3:$J$4739,7,0)&gt;VLOOKUP(B1373,'Oficios_-_pend_criticas'!$C$3:$J$4739,5,0),"X",""))),""),"")</f>
        <v/>
      </c>
      <c r="W1373" s="14" t="str">
        <f ca="1">IFERROR(IF(P1373&lt;&gt;"X",IF(Q1373&gt;0,IF(VLOOKUP(B1373,'Oficios_-_pend_criticas'!$C$4:$J$4739,5,0)="","",IF(VLOOKUP(B1373,'Oficios_-_pend_criticas'!$C$4:$J$4739,7,0)="",IF(TODAY()&gt;VLOOKUP(B1373,'Oficios_-_pend_criticas'!$C$4:$J$4739,5,0),"X",""),IF(VLOOKUP(B1373,'Oficios_-_pend_criticas'!$C$4:$J$4739,7,0)&gt;VLOOKUP(B1373,'Oficios_-_pend_criticas'!$C$4:$J$4739,5,0),"X",""))),""),""),"")</f>
        <v/>
      </c>
    </row>
    <row r="1374" spans="1:23" ht="38.25" hidden="1" customHeight="1" x14ac:dyDescent="0.25">
      <c r="A1374" s="9" t="str">
        <f t="shared" si="63"/>
        <v/>
      </c>
      <c r="B1374" s="24" t="s">
        <v>3213</v>
      </c>
      <c r="C1374" s="22" t="e">
        <f>IF(B1374="","",VLOOKUP(B1374,#REF!,6,0))</f>
        <v>#REF!</v>
      </c>
      <c r="D1374" s="20" t="e">
        <f>IF(B1374="","",VLOOKUP(B1374,#REF!,22,0))</f>
        <v>#REF!</v>
      </c>
      <c r="E1374" s="22" t="e">
        <f>IF(B1374="","",VLOOKUP(B1374,Consultas_públicas!$A$376:$G$3879,7,0))</f>
        <v>#N/A</v>
      </c>
      <c r="F1374" s="20" t="s">
        <v>3066</v>
      </c>
      <c r="G1374" s="21">
        <v>43585</v>
      </c>
      <c r="H1374" s="14" t="str">
        <f>IFERROR(IF(VLOOKUP(B1374,'Oficios_-_pend_criticas'!$C$4:$D$4739,2,0)="","","X"),"")</f>
        <v/>
      </c>
      <c r="I1374" s="12"/>
      <c r="J1374" s="13"/>
      <c r="K1374" s="10"/>
      <c r="L1374" s="12" t="str">
        <f>IFERROR(VLOOKUP(B1374,Retorno_da_RFB!$D$3:$I$6388,5,0),"")</f>
        <v>067</v>
      </c>
      <c r="M1374" s="13">
        <f>IFERROR(VLOOKUP(B1374,Retorno_da_RFB!$D$3:$I$6388,6,0),"")</f>
        <v>43594</v>
      </c>
      <c r="N1374" s="10" t="str">
        <f>IFERROR(VLOOKUP(B1374,Retorno_da_RFB!$D$3:$I$6388,3,0),"")</f>
        <v>8477.80.90</v>
      </c>
      <c r="O1374" s="10" t="str">
        <f>IFERROR(VLOOKUP(B1374,Retorno_da_RFB!$D$3:$I$6388,4,0),"")</f>
        <v>Máquinas de impressão estereolitográfica para criação de moldes tridimensionais em material plástico por meio de fonte de laser que solidifica uma resina fotossensível líquida, dotadas de porta de proteção, botão de ligar, plataforma, laser, knob, alça de fixação da plataforma, suporte de cartucho, tampa, aba de travamento da tampa, carcaça do cartucho, tanque removível de resina, alavanca de bloqueio, porta USB para transferência de dados por meio do computador ligado ao equipamento; método de escaneamento galvanômetro; espessura de camada 10- 100µ, umidade e temperatura de operação 20 – 25ºC / 60% , consumo elétrico 160W , fonte de alimentação 24VDC com AC 240/ 100V / 50-60Hz ; área de trabalho Ø 180 x 180mm, dimensões 642 x 606 x 400mm, 32kg.</v>
      </c>
      <c r="P1374" s="12" t="str">
        <f>IFERROR(IF(N1374="","",IF(VLOOKUP(LEFT(N1374,10),'Universo_BK-BIT'!$A$5:$E$10005,2,0)="","X",VLOOKUP(LEFT(N1374,10),'Universo_BK-BIT'!$A$5:$E$10005,2,0))),"X")</f>
        <v>BK</v>
      </c>
      <c r="Q1374" s="12">
        <f>IFERROR(IF(P1374="X","",VLOOKUP(LEFT(N1374,10),'Universo_BK-BIT'!$A$5:$E$10005,3,0)),"")</f>
        <v>14</v>
      </c>
      <c r="R1374" s="14" t="e">
        <f t="shared" si="64"/>
        <v>#REF!</v>
      </c>
      <c r="S1374" s="14" t="e">
        <f t="shared" si="65"/>
        <v>#N/A</v>
      </c>
      <c r="T1374" s="14"/>
      <c r="U1374" s="14" t="str">
        <f ca="1">IFERROR(IF(P1374="X",IF(VLOOKUP(B1374,'Oficios_-_pend_criticas'!$C$3:$J$4739,5,0)="","",IF(VLOOKUP(B1374,'Oficios_-_pend_criticas'!$C$3:$J$4739,7,0)="",IF(TODAY()&gt;VLOOKUP(B1374,'Oficios_-_pend_criticas'!$C$3:$J$4739,5,0),"X",""),IF(VLOOKUP(B1374,'Oficios_-_pend_criticas'!$C$3:$J$4739,7,0)&gt;VLOOKUP(B1374,'Oficios_-_pend_criticas'!$C$3:$J$4739,5,0),"X",""))),""),"")</f>
        <v/>
      </c>
      <c r="V1374" s="14" t="str">
        <f ca="1">IFERROR(IF(Q1374=0,IF(VLOOKUP(B1374,'Oficios_-_pend_criticas'!$C$3:$J$4739,5,0)="","",IF(VLOOKUP(B1374,'Oficios_-_pend_criticas'!$C$3:$J$4739,7,0)="",IF(TODAY()&gt;VLOOKUP(B1374,'Oficios_-_pend_criticas'!$C$3:$J$4739,5,0),"X",""),IF(VLOOKUP(B1374,'Oficios_-_pend_criticas'!$C$3:$J$4739,7,0)&gt;VLOOKUP(B1374,'Oficios_-_pend_criticas'!$C$3:$J$4739,5,0),"X",""))),""),"")</f>
        <v/>
      </c>
      <c r="W1374" s="14" t="str">
        <f ca="1">IFERROR(IF(P1374&lt;&gt;"X",IF(Q1374&gt;0,IF(VLOOKUP(B1374,'Oficios_-_pend_criticas'!$C$4:$J$4739,5,0)="","",IF(VLOOKUP(B1374,'Oficios_-_pend_criticas'!$C$4:$J$4739,7,0)="",IF(TODAY()&gt;VLOOKUP(B1374,'Oficios_-_pend_criticas'!$C$4:$J$4739,5,0),"X",""),IF(VLOOKUP(B1374,'Oficios_-_pend_criticas'!$C$4:$J$4739,7,0)&gt;VLOOKUP(B1374,'Oficios_-_pend_criticas'!$C$4:$J$4739,5,0),"X",""))),""),""),"")</f>
        <v/>
      </c>
    </row>
    <row r="1375" spans="1:23" ht="38.25" hidden="1" customHeight="1" x14ac:dyDescent="0.25">
      <c r="A1375" s="9" t="str">
        <f t="shared" si="63"/>
        <v/>
      </c>
      <c r="B1375" s="24" t="s">
        <v>3215</v>
      </c>
      <c r="C1375" s="22" t="e">
        <f>IF(B1375="","",VLOOKUP(B1375,#REF!,6,0))</f>
        <v>#REF!</v>
      </c>
      <c r="D1375" s="20" t="e">
        <f>IF(B1375="","",VLOOKUP(B1375,#REF!,22,0))</f>
        <v>#REF!</v>
      </c>
      <c r="E1375" s="22" t="e">
        <f>IF(B1375="","",VLOOKUP(B1375,Consultas_públicas!$A$376:$G$3879,7,0))</f>
        <v>#N/A</v>
      </c>
      <c r="F1375" s="20" t="s">
        <v>3066</v>
      </c>
      <c r="G1375" s="21">
        <v>43585</v>
      </c>
      <c r="H1375" s="14" t="str">
        <f>IFERROR(IF(VLOOKUP(B1375,'Oficios_-_pend_criticas'!$C$4:$D$4739,2,0)="","","X"),"")</f>
        <v/>
      </c>
      <c r="I1375" s="12"/>
      <c r="J1375" s="13"/>
      <c r="K1375" s="10"/>
      <c r="L1375" s="12" t="str">
        <f>IFERROR(VLOOKUP(B1375,Retorno_da_RFB!$D$3:$I$6388,5,0),"")</f>
        <v>067</v>
      </c>
      <c r="M1375" s="13">
        <f>IFERROR(VLOOKUP(B1375,Retorno_da_RFB!$D$3:$I$6388,6,0),"")</f>
        <v>43594</v>
      </c>
      <c r="N1375" s="10" t="str">
        <f>IFERROR(VLOOKUP(B1375,Retorno_da_RFB!$D$3:$I$6388,3,0),"")</f>
        <v>8428.90.90</v>
      </c>
      <c r="O1375" s="10" t="str">
        <f>IFERROR(VLOOKUP(B1375,Retorno_da_RFB!$D$3:$I$6388,4,0),"")</f>
        <v>Transportadores-classificadores de pedidos e/ou volumes diversos, computadorizados, tipo bandeja, acionados por motores, controlados por controlador lógico programável (CLP), utilizados para movimentar e classificar produtos acabados e/ou volumes diversos, visando a sua classificação e expedição automatizada ou não, dotados de sistema de separação mecânica com aproximadamente 54,5m de comprimento; estações de introdução/alimentação manual; bandejas com impulsor para separação dos artigos; calha de saída do separador; calha de rejeição, equipada com dispositivos de escaneamento para leitura de código de barras através de um servidor de OST, com capacidade de separação mecânica igual ou superior a 6.315 bandejas/h com dimensões de 500 x 800mm.</v>
      </c>
      <c r="P1375" s="12" t="str">
        <f>IFERROR(IF(N1375="","",IF(VLOOKUP(LEFT(N1375,10),'Universo_BK-BIT'!$A$5:$E$10005,2,0)="","X",VLOOKUP(LEFT(N1375,10),'Universo_BK-BIT'!$A$5:$E$10005,2,0))),"X")</f>
        <v>BK</v>
      </c>
      <c r="Q1375" s="12">
        <f>IFERROR(IF(P1375="X","",VLOOKUP(LEFT(N1375,10),'Universo_BK-BIT'!$A$5:$E$10005,3,0)),"")</f>
        <v>14</v>
      </c>
      <c r="R1375" s="14" t="e">
        <f t="shared" si="64"/>
        <v>#REF!</v>
      </c>
      <c r="S1375" s="14" t="e">
        <f t="shared" si="65"/>
        <v>#N/A</v>
      </c>
      <c r="T1375" s="14"/>
      <c r="U1375" s="14" t="str">
        <f ca="1">IFERROR(IF(P1375="X",IF(VLOOKUP(B1375,'Oficios_-_pend_criticas'!$C$3:$J$4739,5,0)="","",IF(VLOOKUP(B1375,'Oficios_-_pend_criticas'!$C$3:$J$4739,7,0)="",IF(TODAY()&gt;VLOOKUP(B1375,'Oficios_-_pend_criticas'!$C$3:$J$4739,5,0),"X",""),IF(VLOOKUP(B1375,'Oficios_-_pend_criticas'!$C$3:$J$4739,7,0)&gt;VLOOKUP(B1375,'Oficios_-_pend_criticas'!$C$3:$J$4739,5,0),"X",""))),""),"")</f>
        <v/>
      </c>
      <c r="V1375" s="14" t="str">
        <f ca="1">IFERROR(IF(Q1375=0,IF(VLOOKUP(B1375,'Oficios_-_pend_criticas'!$C$3:$J$4739,5,0)="","",IF(VLOOKUP(B1375,'Oficios_-_pend_criticas'!$C$3:$J$4739,7,0)="",IF(TODAY()&gt;VLOOKUP(B1375,'Oficios_-_pend_criticas'!$C$3:$J$4739,5,0),"X",""),IF(VLOOKUP(B1375,'Oficios_-_pend_criticas'!$C$3:$J$4739,7,0)&gt;VLOOKUP(B1375,'Oficios_-_pend_criticas'!$C$3:$J$4739,5,0),"X",""))),""),"")</f>
        <v/>
      </c>
      <c r="W1375" s="14" t="str">
        <f ca="1">IFERROR(IF(P1375&lt;&gt;"X",IF(Q1375&gt;0,IF(VLOOKUP(B1375,'Oficios_-_pend_criticas'!$C$4:$J$4739,5,0)="","",IF(VLOOKUP(B1375,'Oficios_-_pend_criticas'!$C$4:$J$4739,7,0)="",IF(TODAY()&gt;VLOOKUP(B1375,'Oficios_-_pend_criticas'!$C$4:$J$4739,5,0),"X",""),IF(VLOOKUP(B1375,'Oficios_-_pend_criticas'!$C$4:$J$4739,7,0)&gt;VLOOKUP(B1375,'Oficios_-_pend_criticas'!$C$4:$J$4739,5,0),"X",""))),""),""),"")</f>
        <v/>
      </c>
    </row>
    <row r="1376" spans="1:23" ht="38.25" hidden="1" customHeight="1" x14ac:dyDescent="0.25">
      <c r="A1376" s="9" t="str">
        <f t="shared" si="63"/>
        <v/>
      </c>
      <c r="B1376" s="24" t="s">
        <v>3217</v>
      </c>
      <c r="C1376" s="22" t="e">
        <f>IF(B1376="","",VLOOKUP(B1376,#REF!,6,0))</f>
        <v>#REF!</v>
      </c>
      <c r="D1376" s="20" t="e">
        <f>IF(B1376="","",VLOOKUP(B1376,#REF!,22,0))</f>
        <v>#REF!</v>
      </c>
      <c r="E1376" s="22" t="e">
        <f>IF(B1376="","",VLOOKUP(B1376,Consultas_públicas!$A$376:$G$3879,7,0))</f>
        <v>#N/A</v>
      </c>
      <c r="F1376" s="20" t="s">
        <v>3066</v>
      </c>
      <c r="G1376" s="21">
        <v>43585</v>
      </c>
      <c r="H1376" s="14" t="str">
        <f>IFERROR(IF(VLOOKUP(B1376,'Oficios_-_pend_criticas'!$C$4:$D$4739,2,0)="","","X"),"")</f>
        <v/>
      </c>
      <c r="I1376" s="12"/>
      <c r="J1376" s="13"/>
      <c r="K1376" s="10"/>
      <c r="L1376" s="12" t="str">
        <f>IFERROR(VLOOKUP(B1376,Retorno_da_RFB!$D$3:$I$6388,5,0),"")</f>
        <v>067</v>
      </c>
      <c r="M1376" s="13">
        <f>IFERROR(VLOOKUP(B1376,Retorno_da_RFB!$D$3:$I$6388,6,0),"")</f>
        <v>43594</v>
      </c>
      <c r="N1376" s="10" t="str">
        <f>IFERROR(VLOOKUP(B1376,Retorno_da_RFB!$D$3:$I$6388,3,0),"")</f>
        <v>8477.90.00</v>
      </c>
      <c r="O1376" s="10" t="str">
        <f>IFERROR(VLOOKUP(B1376,Retorno_da_RFB!$D$3:$I$6388,4,0),"")</f>
        <v>Cabeçotes de co-extrusão com 120mm de diâmetro máximo, para serem utilizados em máquina sopradora destinada à fabricação de embalagens plásticas rígidas, com 3 camadas distintas, dotados de 1 "parison" e 16 zonas de aquecimento, extrusor vertical de 25mm de diâmetro para camada de barreira, extrusor vertical de 25mm de diâmetro para camada de adesivo, programador de espessura de parede com atuador servo-elétrico axial "E-WTC" com força de 10 tons, ajuste de peso de "parison" e 3 pontos de centralização acessíveis na frente do cabeçote, adaptador para extrusora da sopradora, válvulas atuadoras pneumáticas de 3 posições, sistema de silo duplo de purga fácil, conjunto de ferramental ovalizado interno removível para extrusão, incluindo armário e painel elétrico com controladores de motores e componentes, e com capacidade de extrusão máxima de 100kg/h.</v>
      </c>
      <c r="P1376" s="12" t="str">
        <f>IFERROR(IF(N1376="","",IF(VLOOKUP(LEFT(N1376,10),'Universo_BK-BIT'!$A$5:$E$10005,2,0)="","X",VLOOKUP(LEFT(N1376,10),'Universo_BK-BIT'!$A$5:$E$10005,2,0))),"X")</f>
        <v>BK</v>
      </c>
      <c r="Q1376" s="12">
        <f>IFERROR(IF(P1376="X","",VLOOKUP(LEFT(N1376,10),'Universo_BK-BIT'!$A$5:$E$10005,3,0)),"")</f>
        <v>14</v>
      </c>
      <c r="R1376" s="14" t="e">
        <f t="shared" si="64"/>
        <v>#REF!</v>
      </c>
      <c r="S1376" s="14" t="e">
        <f t="shared" si="65"/>
        <v>#N/A</v>
      </c>
      <c r="T1376" s="14"/>
      <c r="U1376" s="14" t="str">
        <f ca="1">IFERROR(IF(P1376="X",IF(VLOOKUP(B1376,'Oficios_-_pend_criticas'!$C$3:$J$4739,5,0)="","",IF(VLOOKUP(B1376,'Oficios_-_pend_criticas'!$C$3:$J$4739,7,0)="",IF(TODAY()&gt;VLOOKUP(B1376,'Oficios_-_pend_criticas'!$C$3:$J$4739,5,0),"X",""),IF(VLOOKUP(B1376,'Oficios_-_pend_criticas'!$C$3:$J$4739,7,0)&gt;VLOOKUP(B1376,'Oficios_-_pend_criticas'!$C$3:$J$4739,5,0),"X",""))),""),"")</f>
        <v/>
      </c>
      <c r="V1376" s="14" t="str">
        <f ca="1">IFERROR(IF(Q1376=0,IF(VLOOKUP(B1376,'Oficios_-_pend_criticas'!$C$3:$J$4739,5,0)="","",IF(VLOOKUP(B1376,'Oficios_-_pend_criticas'!$C$3:$J$4739,7,0)="",IF(TODAY()&gt;VLOOKUP(B1376,'Oficios_-_pend_criticas'!$C$3:$J$4739,5,0),"X",""),IF(VLOOKUP(B1376,'Oficios_-_pend_criticas'!$C$3:$J$4739,7,0)&gt;VLOOKUP(B1376,'Oficios_-_pend_criticas'!$C$3:$J$4739,5,0),"X",""))),""),"")</f>
        <v/>
      </c>
      <c r="W1376" s="14" t="str">
        <f ca="1">IFERROR(IF(P1376&lt;&gt;"X",IF(Q1376&gt;0,IF(VLOOKUP(B1376,'Oficios_-_pend_criticas'!$C$4:$J$4739,5,0)="","",IF(VLOOKUP(B1376,'Oficios_-_pend_criticas'!$C$4:$J$4739,7,0)="",IF(TODAY()&gt;VLOOKUP(B1376,'Oficios_-_pend_criticas'!$C$4:$J$4739,5,0),"X",""),IF(VLOOKUP(B1376,'Oficios_-_pend_criticas'!$C$4:$J$4739,7,0)&gt;VLOOKUP(B1376,'Oficios_-_pend_criticas'!$C$4:$J$4739,5,0),"X",""))),""),""),"")</f>
        <v/>
      </c>
    </row>
    <row r="1377" spans="1:23" ht="38.25" hidden="1" customHeight="1" x14ac:dyDescent="0.25">
      <c r="A1377" s="9" t="str">
        <f t="shared" si="63"/>
        <v/>
      </c>
      <c r="B1377" s="24" t="s">
        <v>3219</v>
      </c>
      <c r="C1377" s="22" t="e">
        <f>IF(B1377="","",VLOOKUP(B1377,#REF!,6,0))</f>
        <v>#REF!</v>
      </c>
      <c r="D1377" s="20" t="e">
        <f>IF(B1377="","",VLOOKUP(B1377,#REF!,22,0))</f>
        <v>#REF!</v>
      </c>
      <c r="E1377" s="22" t="e">
        <f>IF(B1377="","",VLOOKUP(B1377,Consultas_públicas!$A$376:$G$3879,7,0))</f>
        <v>#N/A</v>
      </c>
      <c r="F1377" s="20" t="s">
        <v>3066</v>
      </c>
      <c r="G1377" s="21">
        <v>43585</v>
      </c>
      <c r="H1377" s="14" t="str">
        <f>IFERROR(IF(VLOOKUP(B1377,'Oficios_-_pend_criticas'!$C$4:$D$4739,2,0)="","","X"),"")</f>
        <v/>
      </c>
      <c r="I1377" s="12"/>
      <c r="J1377" s="13"/>
      <c r="K1377" s="10"/>
      <c r="L1377" s="12" t="str">
        <f>IFERROR(VLOOKUP(B1377,Retorno_da_RFB!$D$3:$I$6388,5,0),"")</f>
        <v>067</v>
      </c>
      <c r="M1377" s="13">
        <f>IFERROR(VLOOKUP(B1377,Retorno_da_RFB!$D$3:$I$6388,6,0),"")</f>
        <v>43594</v>
      </c>
      <c r="N1377" s="10" t="str">
        <f>IFERROR(VLOOKUP(B1377,Retorno_da_RFB!$D$3:$I$6388,3,0),"")</f>
        <v>9031.80.99</v>
      </c>
      <c r="O1377" s="10" t="str">
        <f>IFERROR(VLOOKUP(B1377,Retorno_da_RFB!$D$3:$I$6388,4,0),"")</f>
        <v>Equipamentos de teste de vibração e ruídos de estrutura de aeronaves, capazes de aplicar sinais de excitação e coleta de dados síncronos, com 140 canais de entrada e 4 canais de excitação (saída) distribuídos em 4 "mainframes" de 5 “slots” cada, acondicionados em “racks”.</v>
      </c>
      <c r="P1377" s="12" t="str">
        <f>IFERROR(IF(N1377="","",IF(VLOOKUP(LEFT(N1377,10),'Universo_BK-BIT'!$A$5:$E$10005,2,0)="","X",VLOOKUP(LEFT(N1377,10),'Universo_BK-BIT'!$A$5:$E$10005,2,0))),"X")</f>
        <v>BK</v>
      </c>
      <c r="Q1377" s="12">
        <f>IFERROR(IF(P1377="X","",VLOOKUP(LEFT(N1377,10),'Universo_BK-BIT'!$A$5:$E$10005,3,0)),"")</f>
        <v>14</v>
      </c>
      <c r="R1377" s="14" t="e">
        <f t="shared" si="64"/>
        <v>#REF!</v>
      </c>
      <c r="S1377" s="14" t="e">
        <f t="shared" si="65"/>
        <v>#N/A</v>
      </c>
      <c r="T1377" s="14"/>
      <c r="U1377" s="14" t="str">
        <f ca="1">IFERROR(IF(P1377="X",IF(VLOOKUP(B1377,'Oficios_-_pend_criticas'!$C$3:$J$4739,5,0)="","",IF(VLOOKUP(B1377,'Oficios_-_pend_criticas'!$C$3:$J$4739,7,0)="",IF(TODAY()&gt;VLOOKUP(B1377,'Oficios_-_pend_criticas'!$C$3:$J$4739,5,0),"X",""),IF(VLOOKUP(B1377,'Oficios_-_pend_criticas'!$C$3:$J$4739,7,0)&gt;VLOOKUP(B1377,'Oficios_-_pend_criticas'!$C$3:$J$4739,5,0),"X",""))),""),"")</f>
        <v/>
      </c>
      <c r="V1377" s="14" t="str">
        <f ca="1">IFERROR(IF(Q1377=0,IF(VLOOKUP(B1377,'Oficios_-_pend_criticas'!$C$3:$J$4739,5,0)="","",IF(VLOOKUP(B1377,'Oficios_-_pend_criticas'!$C$3:$J$4739,7,0)="",IF(TODAY()&gt;VLOOKUP(B1377,'Oficios_-_pend_criticas'!$C$3:$J$4739,5,0),"X",""),IF(VLOOKUP(B1377,'Oficios_-_pend_criticas'!$C$3:$J$4739,7,0)&gt;VLOOKUP(B1377,'Oficios_-_pend_criticas'!$C$3:$J$4739,5,0),"X",""))),""),"")</f>
        <v/>
      </c>
      <c r="W1377" s="14" t="str">
        <f ca="1">IFERROR(IF(P1377&lt;&gt;"X",IF(Q1377&gt;0,IF(VLOOKUP(B1377,'Oficios_-_pend_criticas'!$C$4:$J$4739,5,0)="","",IF(VLOOKUP(B1377,'Oficios_-_pend_criticas'!$C$4:$J$4739,7,0)="",IF(TODAY()&gt;VLOOKUP(B1377,'Oficios_-_pend_criticas'!$C$4:$J$4739,5,0),"X",""),IF(VLOOKUP(B1377,'Oficios_-_pend_criticas'!$C$4:$J$4739,7,0)&gt;VLOOKUP(B1377,'Oficios_-_pend_criticas'!$C$4:$J$4739,5,0),"X",""))),""),""),"")</f>
        <v/>
      </c>
    </row>
    <row r="1378" spans="1:23" ht="38.25" hidden="1" customHeight="1" x14ac:dyDescent="0.25">
      <c r="A1378" s="9" t="str">
        <f t="shared" si="63"/>
        <v/>
      </c>
      <c r="B1378" s="24" t="s">
        <v>3221</v>
      </c>
      <c r="C1378" s="22" t="e">
        <f>IF(B1378="","",VLOOKUP(B1378,#REF!,6,0))</f>
        <v>#REF!</v>
      </c>
      <c r="D1378" s="20" t="e">
        <f>IF(B1378="","",VLOOKUP(B1378,#REF!,22,0))</f>
        <v>#REF!</v>
      </c>
      <c r="E1378" s="22" t="e">
        <f>IF(B1378="","",VLOOKUP(B1378,Consultas_públicas!$A$376:$G$3879,7,0))</f>
        <v>#N/A</v>
      </c>
      <c r="F1378" s="20" t="s">
        <v>3066</v>
      </c>
      <c r="G1378" s="21">
        <v>43585</v>
      </c>
      <c r="H1378" s="14" t="str">
        <f>IFERROR(IF(VLOOKUP(B1378,'Oficios_-_pend_criticas'!$C$4:$D$4739,2,0)="","","X"),"")</f>
        <v/>
      </c>
      <c r="I1378" s="12"/>
      <c r="J1378" s="13"/>
      <c r="K1378" s="10"/>
      <c r="L1378" s="12" t="str">
        <f>IFERROR(VLOOKUP(B1378,Retorno_da_RFB!$D$3:$I$6388,5,0),"")</f>
        <v>067</v>
      </c>
      <c r="M1378" s="13">
        <f>IFERROR(VLOOKUP(B1378,Retorno_da_RFB!$D$3:$I$6388,6,0),"")</f>
        <v>43594</v>
      </c>
      <c r="N1378" s="10" t="str">
        <f>IFERROR(VLOOKUP(B1378,Retorno_da_RFB!$D$3:$I$6388,3,0),"")</f>
        <v>9022.14.19</v>
      </c>
      <c r="O1378" s="10" t="str">
        <f>IFERROR(VLOOKUP(B1378,Retorno_da_RFB!$D$3:$I$6388,4,0),"")</f>
        <v>Aparelhos fixos de fluoroscopia com detector digital, utilizados para exames contrastados e aquisição de imagens por raios-x, com capacidade de armazenamento de 50.000 imagens, dotados de: detector plano de silício amorfo, com cintilador de iodeto de césio, e tamanho de pixel de 148 micrômetros; tubo de raios-x com exposição máxima de 150kV, com velocidade do ânodo de 8.500 a 10.800rpm, e capacidade máxima de armazenamento de calor da caixa da ampola de 2.430.000hu; colimador primário; gerador de alta frequência, com saída igual ou superior à 65kW ; unidade de processamento de dados com “software” dedicado, monitor de tela plana, teclado e mouse; joysticks, controles e pedal; mesa do paciente com inclinação de ±90° e ajuste de altura de 48 a 98cm; podendo conter, alternada ou cumulativamente, um ou mais detectores planos móveis sem fio, alimentados por bateria íon de lítio, recarregável e intercambiável, “bucky” mural e tubo de teto.</v>
      </c>
      <c r="P1378" s="12" t="str">
        <f>IFERROR(IF(N1378="","",IF(VLOOKUP(LEFT(N1378,10),'Universo_BK-BIT'!$A$5:$E$10005,2,0)="","X",VLOOKUP(LEFT(N1378,10),'Universo_BK-BIT'!$A$5:$E$10005,2,0))),"X")</f>
        <v>BK</v>
      </c>
      <c r="Q1378" s="12">
        <f>IFERROR(IF(P1378="X","",VLOOKUP(LEFT(N1378,10),'Universo_BK-BIT'!$A$5:$E$10005,3,0)),"")</f>
        <v>14</v>
      </c>
      <c r="R1378" s="14" t="e">
        <f t="shared" si="64"/>
        <v>#REF!</v>
      </c>
      <c r="S1378" s="14" t="e">
        <f t="shared" si="65"/>
        <v>#N/A</v>
      </c>
      <c r="T1378" s="14"/>
      <c r="U1378" s="14" t="str">
        <f ca="1">IFERROR(IF(P1378="X",IF(VLOOKUP(B1378,'Oficios_-_pend_criticas'!$C$3:$J$4739,5,0)="","",IF(VLOOKUP(B1378,'Oficios_-_pend_criticas'!$C$3:$J$4739,7,0)="",IF(TODAY()&gt;VLOOKUP(B1378,'Oficios_-_pend_criticas'!$C$3:$J$4739,5,0),"X",""),IF(VLOOKUP(B1378,'Oficios_-_pend_criticas'!$C$3:$J$4739,7,0)&gt;VLOOKUP(B1378,'Oficios_-_pend_criticas'!$C$3:$J$4739,5,0),"X",""))),""),"")</f>
        <v/>
      </c>
      <c r="V1378" s="14" t="str">
        <f ca="1">IFERROR(IF(Q1378=0,IF(VLOOKUP(B1378,'Oficios_-_pend_criticas'!$C$3:$J$4739,5,0)="","",IF(VLOOKUP(B1378,'Oficios_-_pend_criticas'!$C$3:$J$4739,7,0)="",IF(TODAY()&gt;VLOOKUP(B1378,'Oficios_-_pend_criticas'!$C$3:$J$4739,5,0),"X",""),IF(VLOOKUP(B1378,'Oficios_-_pend_criticas'!$C$3:$J$4739,7,0)&gt;VLOOKUP(B1378,'Oficios_-_pend_criticas'!$C$3:$J$4739,5,0),"X",""))),""),"")</f>
        <v/>
      </c>
      <c r="W1378" s="14" t="str">
        <f ca="1">IFERROR(IF(P1378&lt;&gt;"X",IF(Q1378&gt;0,IF(VLOOKUP(B1378,'Oficios_-_pend_criticas'!$C$4:$J$4739,5,0)="","",IF(VLOOKUP(B1378,'Oficios_-_pend_criticas'!$C$4:$J$4739,7,0)="",IF(TODAY()&gt;VLOOKUP(B1378,'Oficios_-_pend_criticas'!$C$4:$J$4739,5,0),"X",""),IF(VLOOKUP(B1378,'Oficios_-_pend_criticas'!$C$4:$J$4739,7,0)&gt;VLOOKUP(B1378,'Oficios_-_pend_criticas'!$C$4:$J$4739,5,0),"X",""))),""),""),"")</f>
        <v/>
      </c>
    </row>
    <row r="1379" spans="1:23" ht="38.25" hidden="1" customHeight="1" x14ac:dyDescent="0.25">
      <c r="A1379" s="9" t="str">
        <f t="shared" si="63"/>
        <v/>
      </c>
      <c r="B1379" s="24" t="s">
        <v>3223</v>
      </c>
      <c r="C1379" s="22" t="e">
        <f>IF(B1379="","",VLOOKUP(B1379,#REF!,6,0))</f>
        <v>#REF!</v>
      </c>
      <c r="D1379" s="20" t="e">
        <f>IF(B1379="","",VLOOKUP(B1379,#REF!,22,0))</f>
        <v>#REF!</v>
      </c>
      <c r="E1379" s="22" t="e">
        <f>IF(B1379="","",VLOOKUP(B1379,Consultas_públicas!$A$376:$G$3879,7,0))</f>
        <v>#N/A</v>
      </c>
      <c r="F1379" s="20" t="s">
        <v>3066</v>
      </c>
      <c r="G1379" s="21">
        <v>43585</v>
      </c>
      <c r="H1379" s="14" t="str">
        <f>IFERROR(IF(VLOOKUP(B1379,'Oficios_-_pend_criticas'!$C$4:$D$4739,2,0)="","","X"),"")</f>
        <v/>
      </c>
      <c r="I1379" s="12"/>
      <c r="J1379" s="13"/>
      <c r="K1379" s="10"/>
      <c r="L1379" s="12" t="str">
        <f>IFERROR(VLOOKUP(B1379,Retorno_da_RFB!$D$3:$I$6388,5,0),"")</f>
        <v>067</v>
      </c>
      <c r="M1379" s="13">
        <f>IFERROR(VLOOKUP(B1379,Retorno_da_RFB!$D$3:$I$6388,6,0),"")</f>
        <v>43594</v>
      </c>
      <c r="N1379" s="10" t="str">
        <f>IFERROR(VLOOKUP(B1379,Retorno_da_RFB!$D$3:$I$6388,3,0),"")</f>
        <v>8451.40.29</v>
      </c>
      <c r="O1379" s="10" t="str">
        <f>IFERROR(VLOOKUP(B1379,Retorno_da_RFB!$D$3:$I$6388,4,0),"")</f>
        <v>Máquinas multifuncional, com depósito vertical, para processamentos de tecidos em fibras naturais e sintéticas, planos e de malha, em corda simples e dupla, em baixa e alta temperatura até 144ºC, velocidade máxima do molinelo de tração do tecido 400m/min, equilíbrio hidráulico com 1,5litros de água/kg.</v>
      </c>
      <c r="P1379" s="12" t="str">
        <f>IFERROR(IF(N1379="","",IF(VLOOKUP(LEFT(N1379,10),'Universo_BK-BIT'!$A$5:$E$10005,2,0)="","X",VLOOKUP(LEFT(N1379,10),'Universo_BK-BIT'!$A$5:$E$10005,2,0))),"X")</f>
        <v>BK</v>
      </c>
      <c r="Q1379" s="12">
        <f>IFERROR(IF(P1379="X","",VLOOKUP(LEFT(N1379,10),'Universo_BK-BIT'!$A$5:$E$10005,3,0)),"")</f>
        <v>14</v>
      </c>
      <c r="R1379" s="14" t="e">
        <f t="shared" si="64"/>
        <v>#REF!</v>
      </c>
      <c r="S1379" s="14" t="e">
        <f t="shared" si="65"/>
        <v>#N/A</v>
      </c>
      <c r="T1379" s="14"/>
      <c r="U1379" s="14" t="str">
        <f ca="1">IFERROR(IF(P1379="X",IF(VLOOKUP(B1379,'Oficios_-_pend_criticas'!$C$3:$J$4739,5,0)="","",IF(VLOOKUP(B1379,'Oficios_-_pend_criticas'!$C$3:$J$4739,7,0)="",IF(TODAY()&gt;VLOOKUP(B1379,'Oficios_-_pend_criticas'!$C$3:$J$4739,5,0),"X",""),IF(VLOOKUP(B1379,'Oficios_-_pend_criticas'!$C$3:$J$4739,7,0)&gt;VLOOKUP(B1379,'Oficios_-_pend_criticas'!$C$3:$J$4739,5,0),"X",""))),""),"")</f>
        <v/>
      </c>
      <c r="V1379" s="14" t="str">
        <f ca="1">IFERROR(IF(Q1379=0,IF(VLOOKUP(B1379,'Oficios_-_pend_criticas'!$C$3:$J$4739,5,0)="","",IF(VLOOKUP(B1379,'Oficios_-_pend_criticas'!$C$3:$J$4739,7,0)="",IF(TODAY()&gt;VLOOKUP(B1379,'Oficios_-_pend_criticas'!$C$3:$J$4739,5,0),"X",""),IF(VLOOKUP(B1379,'Oficios_-_pend_criticas'!$C$3:$J$4739,7,0)&gt;VLOOKUP(B1379,'Oficios_-_pend_criticas'!$C$3:$J$4739,5,0),"X",""))),""),"")</f>
        <v/>
      </c>
      <c r="W1379" s="14" t="str">
        <f ca="1">IFERROR(IF(P1379&lt;&gt;"X",IF(Q1379&gt;0,IF(VLOOKUP(B1379,'Oficios_-_pend_criticas'!$C$4:$J$4739,5,0)="","",IF(VLOOKUP(B1379,'Oficios_-_pend_criticas'!$C$4:$J$4739,7,0)="",IF(TODAY()&gt;VLOOKUP(B1379,'Oficios_-_pend_criticas'!$C$4:$J$4739,5,0),"X",""),IF(VLOOKUP(B1379,'Oficios_-_pend_criticas'!$C$4:$J$4739,7,0)&gt;VLOOKUP(B1379,'Oficios_-_pend_criticas'!$C$4:$J$4739,5,0),"X",""))),""),""),"")</f>
        <v/>
      </c>
    </row>
    <row r="1380" spans="1:23" ht="38.25" hidden="1" customHeight="1" x14ac:dyDescent="0.25">
      <c r="A1380" s="9" t="str">
        <f t="shared" si="63"/>
        <v/>
      </c>
      <c r="B1380" s="24" t="s">
        <v>3225</v>
      </c>
      <c r="C1380" s="22" t="e">
        <f>IF(B1380="","",VLOOKUP(B1380,#REF!,6,0))</f>
        <v>#REF!</v>
      </c>
      <c r="D1380" s="20" t="e">
        <f>IF(B1380="","",VLOOKUP(B1380,#REF!,22,0))</f>
        <v>#REF!</v>
      </c>
      <c r="E1380" s="22" t="e">
        <f>IF(B1380="","",VLOOKUP(B1380,Consultas_públicas!$A$376:$G$3879,7,0))</f>
        <v>#N/A</v>
      </c>
      <c r="F1380" s="20" t="s">
        <v>3066</v>
      </c>
      <c r="G1380" s="21">
        <v>43585</v>
      </c>
      <c r="H1380" s="14" t="str">
        <f>IFERROR(IF(VLOOKUP(B1380,'Oficios_-_pend_criticas'!$C$4:$D$4739,2,0)="","","X"),"")</f>
        <v/>
      </c>
      <c r="I1380" s="12"/>
      <c r="J1380" s="13"/>
      <c r="K1380" s="10"/>
      <c r="L1380" s="12" t="str">
        <f>IFERROR(VLOOKUP(B1380,Retorno_da_RFB!$D$3:$I$6388,5,0),"")</f>
        <v>067</v>
      </c>
      <c r="M1380" s="13">
        <f>IFERROR(VLOOKUP(B1380,Retorno_da_RFB!$D$3:$I$6388,6,0),"")</f>
        <v>43594</v>
      </c>
      <c r="N1380" s="10" t="str">
        <f>IFERROR(VLOOKUP(B1380,Retorno_da_RFB!$D$3:$I$6388,3,0),"")</f>
        <v>8433.20.90</v>
      </c>
      <c r="O1380" s="10" t="str">
        <f>IFERROR(VLOOKUP(B1380,Retorno_da_RFB!$D$3:$I$6388,4,0),"")</f>
        <v>Máquinas auto propelidas para manutenção de áreas verdes e gramados, capacidade produtiva máxima de 32,4 mil m²/h, equipadas com motor de ignição de centelha, com motor a diesel, potência igual ou superior a 20HP, largura de corte de 1,00 a 1,85m, altura de corte de até 12cm, dotadas de um corpo de máquina com 4 rodas sendo 2 motrizes, assento para condutor, alavancas de direção independente, deck de corte com altura regulável para cortar e triturar relva, grama e outros, acionamento elétrico do deck de corte, sistema hidráulico para elevação do deck de corte, capacidade de giro sobre o próprio eixo, deck de corte frontal.</v>
      </c>
      <c r="P1380" s="12" t="str">
        <f>IFERROR(IF(N1380="","",IF(VLOOKUP(LEFT(N1380,10),'Universo_BK-BIT'!$A$5:$E$10005,2,0)="","X",VLOOKUP(LEFT(N1380,10),'Universo_BK-BIT'!$A$5:$E$10005,2,0))),"X")</f>
        <v>BK</v>
      </c>
      <c r="Q1380" s="12">
        <f>IFERROR(IF(P1380="X","",VLOOKUP(LEFT(N1380,10),'Universo_BK-BIT'!$A$5:$E$10005,3,0)),"")</f>
        <v>14</v>
      </c>
      <c r="R1380" s="14" t="e">
        <f t="shared" si="64"/>
        <v>#REF!</v>
      </c>
      <c r="S1380" s="14" t="e">
        <f t="shared" si="65"/>
        <v>#N/A</v>
      </c>
      <c r="T1380" s="14"/>
      <c r="U1380" s="14" t="str">
        <f ca="1">IFERROR(IF(P1380="X",IF(VLOOKUP(B1380,'Oficios_-_pend_criticas'!$C$3:$J$4739,5,0)="","",IF(VLOOKUP(B1380,'Oficios_-_pend_criticas'!$C$3:$J$4739,7,0)="",IF(TODAY()&gt;VLOOKUP(B1380,'Oficios_-_pend_criticas'!$C$3:$J$4739,5,0),"X",""),IF(VLOOKUP(B1380,'Oficios_-_pend_criticas'!$C$3:$J$4739,7,0)&gt;VLOOKUP(B1380,'Oficios_-_pend_criticas'!$C$3:$J$4739,5,0),"X",""))),""),"")</f>
        <v/>
      </c>
      <c r="V1380" s="14" t="str">
        <f ca="1">IFERROR(IF(Q1380=0,IF(VLOOKUP(B1380,'Oficios_-_pend_criticas'!$C$3:$J$4739,5,0)="","",IF(VLOOKUP(B1380,'Oficios_-_pend_criticas'!$C$3:$J$4739,7,0)="",IF(TODAY()&gt;VLOOKUP(B1380,'Oficios_-_pend_criticas'!$C$3:$J$4739,5,0),"X",""),IF(VLOOKUP(B1380,'Oficios_-_pend_criticas'!$C$3:$J$4739,7,0)&gt;VLOOKUP(B1380,'Oficios_-_pend_criticas'!$C$3:$J$4739,5,0),"X",""))),""),"")</f>
        <v/>
      </c>
      <c r="W1380" s="14" t="str">
        <f ca="1">IFERROR(IF(P1380&lt;&gt;"X",IF(Q1380&gt;0,IF(VLOOKUP(B1380,'Oficios_-_pend_criticas'!$C$4:$J$4739,5,0)="","",IF(VLOOKUP(B1380,'Oficios_-_pend_criticas'!$C$4:$J$4739,7,0)="",IF(TODAY()&gt;VLOOKUP(B1380,'Oficios_-_pend_criticas'!$C$4:$J$4739,5,0),"X",""),IF(VLOOKUP(B1380,'Oficios_-_pend_criticas'!$C$4:$J$4739,7,0)&gt;VLOOKUP(B1380,'Oficios_-_pend_criticas'!$C$4:$J$4739,5,0),"X",""))),""),""),"")</f>
        <v/>
      </c>
    </row>
    <row r="1381" spans="1:23" ht="38.25" hidden="1" customHeight="1" x14ac:dyDescent="0.25">
      <c r="A1381" s="9" t="str">
        <f t="shared" si="63"/>
        <v/>
      </c>
      <c r="B1381" s="24" t="s">
        <v>3227</v>
      </c>
      <c r="C1381" s="22" t="e">
        <f>IF(B1381="","",VLOOKUP(B1381,#REF!,6,0))</f>
        <v>#REF!</v>
      </c>
      <c r="D1381" s="20" t="e">
        <f>IF(B1381="","",VLOOKUP(B1381,#REF!,22,0))</f>
        <v>#REF!</v>
      </c>
      <c r="E1381" s="22" t="e">
        <f>IF(B1381="","",VLOOKUP(B1381,Consultas_públicas!$A$376:$G$3879,7,0))</f>
        <v>#N/A</v>
      </c>
      <c r="F1381" s="20" t="s">
        <v>3066</v>
      </c>
      <c r="G1381" s="21">
        <v>43585</v>
      </c>
      <c r="H1381" s="14" t="str">
        <f>IFERROR(IF(VLOOKUP(B1381,'Oficios_-_pend_criticas'!$C$4:$D$4739,2,0)="","","X"),"")</f>
        <v/>
      </c>
      <c r="I1381" s="12"/>
      <c r="J1381" s="13"/>
      <c r="K1381" s="10"/>
      <c r="L1381" s="12" t="str">
        <f>IFERROR(VLOOKUP(B1381,Retorno_da_RFB!$D$3:$I$6388,5,0),"")</f>
        <v>067</v>
      </c>
      <c r="M1381" s="13">
        <f>IFERROR(VLOOKUP(B1381,Retorno_da_RFB!$D$3:$I$6388,6,0),"")</f>
        <v>43594</v>
      </c>
      <c r="N1381" s="10" t="str">
        <f>IFERROR(VLOOKUP(B1381,Retorno_da_RFB!$D$3:$I$6388,3,0),"")</f>
        <v>8477.80.90</v>
      </c>
      <c r="O1381" s="10" t="str">
        <f>IFERROR(VLOOKUP(B1381,Retorno_da_RFB!$D$3:$I$6388,4,0),"")</f>
        <v>Máquinas de impressão estereolitográfica para criação de moldes tridimensionais em material plástico por meio de fonte de laser que solidifica uma resina fotossensível líquida, dotadas de porta de proteção, botão de ligar, plataforma, laser, knob, alça de fixação da plataforma, suporte de cartucho, tampa, aba de travamento da tampa, carcaça do cartucho, tanque removível de resina, alavanca de bloqueio, porta USB para transferência de dados ao computador interno; método de escaneamento galvanômetro, espessura de camada 10- 100µ, umidade e temperatura de operação 20 – 25ºC/60%, consumo elétrico 160W  , fonte de alimentação 24V DC com AC 240/100V / 50-60Hz ; área de trabalho Ø 140 x 140 x 180mm, dimensões 400 x 606 x 642mm , entre 44 e 46kg.</v>
      </c>
      <c r="P1381" s="12" t="str">
        <f>IFERROR(IF(N1381="","",IF(VLOOKUP(LEFT(N1381,10),'Universo_BK-BIT'!$A$5:$E$10005,2,0)="","X",VLOOKUP(LEFT(N1381,10),'Universo_BK-BIT'!$A$5:$E$10005,2,0))),"X")</f>
        <v>BK</v>
      </c>
      <c r="Q1381" s="12">
        <f>IFERROR(IF(P1381="X","",VLOOKUP(LEFT(N1381,10),'Universo_BK-BIT'!$A$5:$E$10005,3,0)),"")</f>
        <v>14</v>
      </c>
      <c r="R1381" s="14" t="e">
        <f t="shared" si="64"/>
        <v>#REF!</v>
      </c>
      <c r="S1381" s="14" t="e">
        <f t="shared" si="65"/>
        <v>#N/A</v>
      </c>
      <c r="T1381" s="14"/>
      <c r="U1381" s="14" t="str">
        <f ca="1">IFERROR(IF(P1381="X",IF(VLOOKUP(B1381,'Oficios_-_pend_criticas'!$C$3:$J$4739,5,0)="","",IF(VLOOKUP(B1381,'Oficios_-_pend_criticas'!$C$3:$J$4739,7,0)="",IF(TODAY()&gt;VLOOKUP(B1381,'Oficios_-_pend_criticas'!$C$3:$J$4739,5,0),"X",""),IF(VLOOKUP(B1381,'Oficios_-_pend_criticas'!$C$3:$J$4739,7,0)&gt;VLOOKUP(B1381,'Oficios_-_pend_criticas'!$C$3:$J$4739,5,0),"X",""))),""),"")</f>
        <v/>
      </c>
      <c r="V1381" s="14" t="str">
        <f ca="1">IFERROR(IF(Q1381=0,IF(VLOOKUP(B1381,'Oficios_-_pend_criticas'!$C$3:$J$4739,5,0)="","",IF(VLOOKUP(B1381,'Oficios_-_pend_criticas'!$C$3:$J$4739,7,0)="",IF(TODAY()&gt;VLOOKUP(B1381,'Oficios_-_pend_criticas'!$C$3:$J$4739,5,0),"X",""),IF(VLOOKUP(B1381,'Oficios_-_pend_criticas'!$C$3:$J$4739,7,0)&gt;VLOOKUP(B1381,'Oficios_-_pend_criticas'!$C$3:$J$4739,5,0),"X",""))),""),"")</f>
        <v/>
      </c>
      <c r="W1381" s="14" t="str">
        <f ca="1">IFERROR(IF(P1381&lt;&gt;"X",IF(Q1381&gt;0,IF(VLOOKUP(B1381,'Oficios_-_pend_criticas'!$C$4:$J$4739,5,0)="","",IF(VLOOKUP(B1381,'Oficios_-_pend_criticas'!$C$4:$J$4739,7,0)="",IF(TODAY()&gt;VLOOKUP(B1381,'Oficios_-_pend_criticas'!$C$4:$J$4739,5,0),"X",""),IF(VLOOKUP(B1381,'Oficios_-_pend_criticas'!$C$4:$J$4739,7,0)&gt;VLOOKUP(B1381,'Oficios_-_pend_criticas'!$C$4:$J$4739,5,0),"X",""))),""),""),"")</f>
        <v/>
      </c>
    </row>
    <row r="1382" spans="1:23" ht="38.25" hidden="1" customHeight="1" x14ac:dyDescent="0.25">
      <c r="A1382" s="9" t="str">
        <f t="shared" si="63"/>
        <v/>
      </c>
      <c r="B1382" s="24" t="s">
        <v>3229</v>
      </c>
      <c r="C1382" s="22" t="e">
        <f>IF(B1382="","",VLOOKUP(B1382,#REF!,6,0))</f>
        <v>#REF!</v>
      </c>
      <c r="D1382" s="20" t="e">
        <f>IF(B1382="","",VLOOKUP(B1382,#REF!,22,0))</f>
        <v>#REF!</v>
      </c>
      <c r="E1382" s="22" t="e">
        <f>IF(B1382="","",VLOOKUP(B1382,Consultas_públicas!$A$376:$G$3879,7,0))</f>
        <v>#N/A</v>
      </c>
      <c r="F1382" s="20" t="s">
        <v>3066</v>
      </c>
      <c r="G1382" s="21">
        <v>43585</v>
      </c>
      <c r="H1382" s="14" t="str">
        <f>IFERROR(IF(VLOOKUP(B1382,'Oficios_-_pend_criticas'!$C$4:$D$4739,2,0)="","","X"),"")</f>
        <v/>
      </c>
      <c r="I1382" s="12"/>
      <c r="J1382" s="13"/>
      <c r="K1382" s="10"/>
      <c r="L1382" s="12" t="str">
        <f>IFERROR(VLOOKUP(B1382,Retorno_da_RFB!$D$3:$I$6388,5,0),"")</f>
        <v>067</v>
      </c>
      <c r="M1382" s="13">
        <f>IFERROR(VLOOKUP(B1382,Retorno_da_RFB!$D$3:$I$6388,6,0),"")</f>
        <v>43594</v>
      </c>
      <c r="N1382" s="10" t="str">
        <f>IFERROR(VLOOKUP(B1382,Retorno_da_RFB!$D$3:$I$6388,3,0),"")</f>
        <v>8419.50.10</v>
      </c>
      <c r="O1382" s="10" t="str">
        <f>IFERROR(VLOOKUP(B1382,Retorno_da_RFB!$D$3:$I$6388,4,0),"")</f>
        <v>Trocadores de calor de placas de alumínio brasado para uso no sistema de turboexpansão, usados na troca térmica do gás natural com a finalidade de separar o metano do etano, com calor trocado de 2.300 a 10.300kW, com temperatura de projeto entre -105 e 65°C, pressão de projeto de 34,2 a 88kgf/cm2.</v>
      </c>
      <c r="P1382" s="12" t="str">
        <f>IFERROR(IF(N1382="","",IF(VLOOKUP(LEFT(N1382,10),'Universo_BK-BIT'!$A$5:$E$10005,2,0)="","X",VLOOKUP(LEFT(N1382,10),'Universo_BK-BIT'!$A$5:$E$10005,2,0))),"X")</f>
        <v>BK</v>
      </c>
      <c r="Q1382" s="12">
        <f>IFERROR(IF(P1382="X","",VLOOKUP(LEFT(N1382,10),'Universo_BK-BIT'!$A$5:$E$10005,3,0)),"")</f>
        <v>14</v>
      </c>
      <c r="R1382" s="14" t="e">
        <f t="shared" si="64"/>
        <v>#REF!</v>
      </c>
      <c r="S1382" s="14" t="e">
        <f t="shared" si="65"/>
        <v>#N/A</v>
      </c>
      <c r="T1382" s="14"/>
      <c r="U1382" s="14" t="str">
        <f ca="1">IFERROR(IF(P1382="X",IF(VLOOKUP(B1382,'Oficios_-_pend_criticas'!$C$3:$J$4739,5,0)="","",IF(VLOOKUP(B1382,'Oficios_-_pend_criticas'!$C$3:$J$4739,7,0)="",IF(TODAY()&gt;VLOOKUP(B1382,'Oficios_-_pend_criticas'!$C$3:$J$4739,5,0),"X",""),IF(VLOOKUP(B1382,'Oficios_-_pend_criticas'!$C$3:$J$4739,7,0)&gt;VLOOKUP(B1382,'Oficios_-_pend_criticas'!$C$3:$J$4739,5,0),"X",""))),""),"")</f>
        <v/>
      </c>
      <c r="V1382" s="14" t="str">
        <f ca="1">IFERROR(IF(Q1382=0,IF(VLOOKUP(B1382,'Oficios_-_pend_criticas'!$C$3:$J$4739,5,0)="","",IF(VLOOKUP(B1382,'Oficios_-_pend_criticas'!$C$3:$J$4739,7,0)="",IF(TODAY()&gt;VLOOKUP(B1382,'Oficios_-_pend_criticas'!$C$3:$J$4739,5,0),"X",""),IF(VLOOKUP(B1382,'Oficios_-_pend_criticas'!$C$3:$J$4739,7,0)&gt;VLOOKUP(B1382,'Oficios_-_pend_criticas'!$C$3:$J$4739,5,0),"X",""))),""),"")</f>
        <v/>
      </c>
      <c r="W1382" s="14" t="str">
        <f ca="1">IFERROR(IF(P1382&lt;&gt;"X",IF(Q1382&gt;0,IF(VLOOKUP(B1382,'Oficios_-_pend_criticas'!$C$4:$J$4739,5,0)="","",IF(VLOOKUP(B1382,'Oficios_-_pend_criticas'!$C$4:$J$4739,7,0)="",IF(TODAY()&gt;VLOOKUP(B1382,'Oficios_-_pend_criticas'!$C$4:$J$4739,5,0),"X",""),IF(VLOOKUP(B1382,'Oficios_-_pend_criticas'!$C$4:$J$4739,7,0)&gt;VLOOKUP(B1382,'Oficios_-_pend_criticas'!$C$4:$J$4739,5,0),"X",""))),""),""),"")</f>
        <v/>
      </c>
    </row>
    <row r="1383" spans="1:23" ht="38.25" hidden="1" customHeight="1" x14ac:dyDescent="0.25">
      <c r="A1383" s="9" t="str">
        <f t="shared" si="63"/>
        <v/>
      </c>
      <c r="B1383" s="24" t="s">
        <v>3232</v>
      </c>
      <c r="C1383" s="22" t="e">
        <f>IF(B1383="","",VLOOKUP(B1383,#REF!,6,0))</f>
        <v>#REF!</v>
      </c>
      <c r="D1383" s="20" t="e">
        <f>IF(B1383="","",VLOOKUP(B1383,#REF!,22,0))</f>
        <v>#REF!</v>
      </c>
      <c r="E1383" s="22" t="e">
        <f>IF(B1383="","",VLOOKUP(B1383,Consultas_públicas!$A$376:$G$3879,7,0))</f>
        <v>#N/A</v>
      </c>
      <c r="F1383" s="20" t="s">
        <v>3066</v>
      </c>
      <c r="G1383" s="21">
        <v>43585</v>
      </c>
      <c r="H1383" s="14" t="str">
        <f>IFERROR(IF(VLOOKUP(B1383,'Oficios_-_pend_criticas'!$C$4:$D$4739,2,0)="","","X"),"")</f>
        <v/>
      </c>
      <c r="I1383" s="12"/>
      <c r="J1383" s="13"/>
      <c r="K1383" s="10"/>
      <c r="L1383" s="12" t="str">
        <f>IFERROR(VLOOKUP(B1383,Retorno_da_RFB!$D$3:$I$6388,5,0),"")</f>
        <v>067</v>
      </c>
      <c r="M1383" s="13">
        <f>IFERROR(VLOOKUP(B1383,Retorno_da_RFB!$D$3:$I$6388,6,0),"")</f>
        <v>43594</v>
      </c>
      <c r="N1383" s="10" t="str">
        <f>IFERROR(VLOOKUP(B1383,Retorno_da_RFB!$D$3:$I$6388,3,0),"")</f>
        <v>8431.49.10</v>
      </c>
      <c r="O1383" s="10" t="str">
        <f>IFERROR(VLOOKUP(B1383,Retorno_da_RFB!$D$3:$I$6388,4,0),"")</f>
        <v>Elementos de lança treliçada intermediária de até 12m de comprimento para reconfiguração dos guindastes sobre esteiras com capacidade máxima de carga de até 600T, dotados de cabos guias, cambão treliçado para o contrapeso flutuante com alcance de até 20m de raio, guincho de carga adicional, base do contrapeso flutuante e sua extensão, cabeçal de lança de capacidade de até 600T, software, contra lança “derrick” de até 36m de comprimento, placas de contrapeso totalizando até 340t, guincho para operação da contra lança “derrick” e moitão de 5 polias com capacidade de até 180T, montados em conjunto ou isoladamente.</v>
      </c>
      <c r="P1383" s="12" t="str">
        <f>IFERROR(IF(N1383="","",IF(VLOOKUP(LEFT(N1383,10),'Universo_BK-BIT'!$A$5:$E$10005,2,0)="","X",VLOOKUP(LEFT(N1383,10),'Universo_BK-BIT'!$A$5:$E$10005,2,0))),"X")</f>
        <v>BK</v>
      </c>
      <c r="Q1383" s="12">
        <f>IFERROR(IF(P1383="X","",VLOOKUP(LEFT(N1383,10),'Universo_BK-BIT'!$A$5:$E$10005,3,0)),"")</f>
        <v>14</v>
      </c>
      <c r="R1383" s="14" t="e">
        <f t="shared" si="64"/>
        <v>#REF!</v>
      </c>
      <c r="S1383" s="14" t="e">
        <f t="shared" si="65"/>
        <v>#N/A</v>
      </c>
      <c r="T1383" s="14"/>
      <c r="U1383" s="14" t="str">
        <f ca="1">IFERROR(IF(P1383="X",IF(VLOOKUP(B1383,'Oficios_-_pend_criticas'!$C$3:$J$4739,5,0)="","",IF(VLOOKUP(B1383,'Oficios_-_pend_criticas'!$C$3:$J$4739,7,0)="",IF(TODAY()&gt;VLOOKUP(B1383,'Oficios_-_pend_criticas'!$C$3:$J$4739,5,0),"X",""),IF(VLOOKUP(B1383,'Oficios_-_pend_criticas'!$C$3:$J$4739,7,0)&gt;VLOOKUP(B1383,'Oficios_-_pend_criticas'!$C$3:$J$4739,5,0),"X",""))),""),"")</f>
        <v/>
      </c>
      <c r="V1383" s="14" t="str">
        <f ca="1">IFERROR(IF(Q1383=0,IF(VLOOKUP(B1383,'Oficios_-_pend_criticas'!$C$3:$J$4739,5,0)="","",IF(VLOOKUP(B1383,'Oficios_-_pend_criticas'!$C$3:$J$4739,7,0)="",IF(TODAY()&gt;VLOOKUP(B1383,'Oficios_-_pend_criticas'!$C$3:$J$4739,5,0),"X",""),IF(VLOOKUP(B1383,'Oficios_-_pend_criticas'!$C$3:$J$4739,7,0)&gt;VLOOKUP(B1383,'Oficios_-_pend_criticas'!$C$3:$J$4739,5,0),"X",""))),""),"")</f>
        <v/>
      </c>
      <c r="W1383" s="14" t="str">
        <f ca="1">IFERROR(IF(P1383&lt;&gt;"X",IF(Q1383&gt;0,IF(VLOOKUP(B1383,'Oficios_-_pend_criticas'!$C$4:$J$4739,5,0)="","",IF(VLOOKUP(B1383,'Oficios_-_pend_criticas'!$C$4:$J$4739,7,0)="",IF(TODAY()&gt;VLOOKUP(B1383,'Oficios_-_pend_criticas'!$C$4:$J$4739,5,0),"X",""),IF(VLOOKUP(B1383,'Oficios_-_pend_criticas'!$C$4:$J$4739,7,0)&gt;VLOOKUP(B1383,'Oficios_-_pend_criticas'!$C$4:$J$4739,5,0),"X",""))),""),""),"")</f>
        <v/>
      </c>
    </row>
    <row r="1384" spans="1:23" ht="38.25" hidden="1" customHeight="1" x14ac:dyDescent="0.25">
      <c r="A1384" s="9" t="str">
        <f t="shared" si="63"/>
        <v/>
      </c>
      <c r="B1384" s="24" t="s">
        <v>3235</v>
      </c>
      <c r="C1384" s="22" t="e">
        <f>IF(B1384="","",VLOOKUP(B1384,#REF!,6,0))</f>
        <v>#REF!</v>
      </c>
      <c r="D1384" s="20" t="e">
        <f>IF(B1384="","",VLOOKUP(B1384,#REF!,22,0))</f>
        <v>#REF!</v>
      </c>
      <c r="E1384" s="22" t="e">
        <f>IF(B1384="","",VLOOKUP(B1384,Consultas_públicas!$A$376:$G$3879,7,0))</f>
        <v>#N/A</v>
      </c>
      <c r="F1384" s="20" t="s">
        <v>3066</v>
      </c>
      <c r="G1384" s="21">
        <v>43585</v>
      </c>
      <c r="H1384" s="14" t="str">
        <f>IFERROR(IF(VLOOKUP(B1384,'Oficios_-_pend_criticas'!$C$4:$D$4739,2,0)="","","X"),"")</f>
        <v/>
      </c>
      <c r="I1384" s="12"/>
      <c r="J1384" s="13"/>
      <c r="K1384" s="10"/>
      <c r="L1384" s="12" t="str">
        <f>IFERROR(VLOOKUP(B1384,Retorno_da_RFB!$D$3:$I$6388,5,0),"")</f>
        <v>067</v>
      </c>
      <c r="M1384" s="13">
        <f>IFERROR(VLOOKUP(B1384,Retorno_da_RFB!$D$3:$I$6388,6,0),"")</f>
        <v>43594</v>
      </c>
      <c r="N1384" s="10" t="str">
        <f>IFERROR(VLOOKUP(B1384,Retorno_da_RFB!$D$3:$I$6388,3,0),"")</f>
        <v>8477.80.90</v>
      </c>
      <c r="O1384" s="10" t="str">
        <f>IFERROR(VLOOKUP(B1384,Retorno_da_RFB!$D$3:$I$6388,4,0),"")</f>
        <v>Máquinas automáticas de corte e solda para produção de sacos plásticos, utilizados para embalar produtos alimentícios, de construção esquerda, com capacidade de tração de 110 a 710mm e capacidade de produção de 410 sacos/min (variável de acordo com o tamanho dos sacos e do filme), com disponibilidade para produção em 2 linhas paralelas e/ simultâneas, composta por: desbobinador com levantamento de rolo único de 400 a 1.600mm, controle pneumático de tensão, triângulo dobrador 1.600mm, triângulo contraposto para formar sanfona, limpador de barra de solda, pré selador fundo quadrado servo acionado, processador automático de empilhamento, gabinete de controle, transformador de voltagem, sistema de resfriamento para os gabinetes e armários principais, estação de tratamento superficial do filme plástico, sistema para tensionamento dos filmes plásticos com motor independente, sistema de guias de borda para alinhamento da bobina, estação de corte e solda acionada por servomotor com fonte de potência para controle preciso de temperatura do arame de solda, transportador de arames acionado por servo-AC com 12 estações de empilhamento, sistema de transferência de pilha de sacos para o aplicador de arames.</v>
      </c>
      <c r="P1384" s="12" t="str">
        <f>IFERROR(IF(N1384="","",IF(VLOOKUP(LEFT(N1384,10),'Universo_BK-BIT'!$A$5:$E$10005,2,0)="","X",VLOOKUP(LEFT(N1384,10),'Universo_BK-BIT'!$A$5:$E$10005,2,0))),"X")</f>
        <v>BK</v>
      </c>
      <c r="Q1384" s="12">
        <f>IFERROR(IF(P1384="X","",VLOOKUP(LEFT(N1384,10),'Universo_BK-BIT'!$A$5:$E$10005,3,0)),"")</f>
        <v>14</v>
      </c>
      <c r="R1384" s="14" t="e">
        <f t="shared" si="64"/>
        <v>#REF!</v>
      </c>
      <c r="S1384" s="14" t="e">
        <f t="shared" si="65"/>
        <v>#N/A</v>
      </c>
      <c r="T1384" s="14"/>
      <c r="U1384" s="14" t="str">
        <f ca="1">IFERROR(IF(P1384="X",IF(VLOOKUP(B1384,'Oficios_-_pend_criticas'!$C$3:$J$4739,5,0)="","",IF(VLOOKUP(B1384,'Oficios_-_pend_criticas'!$C$3:$J$4739,7,0)="",IF(TODAY()&gt;VLOOKUP(B1384,'Oficios_-_pend_criticas'!$C$3:$J$4739,5,0),"X",""),IF(VLOOKUP(B1384,'Oficios_-_pend_criticas'!$C$3:$J$4739,7,0)&gt;VLOOKUP(B1384,'Oficios_-_pend_criticas'!$C$3:$J$4739,5,0),"X",""))),""),"")</f>
        <v/>
      </c>
      <c r="V1384" s="14" t="str">
        <f ca="1">IFERROR(IF(Q1384=0,IF(VLOOKUP(B1384,'Oficios_-_pend_criticas'!$C$3:$J$4739,5,0)="","",IF(VLOOKUP(B1384,'Oficios_-_pend_criticas'!$C$3:$J$4739,7,0)="",IF(TODAY()&gt;VLOOKUP(B1384,'Oficios_-_pend_criticas'!$C$3:$J$4739,5,0),"X",""),IF(VLOOKUP(B1384,'Oficios_-_pend_criticas'!$C$3:$J$4739,7,0)&gt;VLOOKUP(B1384,'Oficios_-_pend_criticas'!$C$3:$J$4739,5,0),"X",""))),""),"")</f>
        <v/>
      </c>
      <c r="W1384" s="14" t="str">
        <f ca="1">IFERROR(IF(P1384&lt;&gt;"X",IF(Q1384&gt;0,IF(VLOOKUP(B1384,'Oficios_-_pend_criticas'!$C$4:$J$4739,5,0)="","",IF(VLOOKUP(B1384,'Oficios_-_pend_criticas'!$C$4:$J$4739,7,0)="",IF(TODAY()&gt;VLOOKUP(B1384,'Oficios_-_pend_criticas'!$C$4:$J$4739,5,0),"X",""),IF(VLOOKUP(B1384,'Oficios_-_pend_criticas'!$C$4:$J$4739,7,0)&gt;VLOOKUP(B1384,'Oficios_-_pend_criticas'!$C$4:$J$4739,5,0),"X",""))),""),""),"")</f>
        <v/>
      </c>
    </row>
    <row r="1385" spans="1:23" ht="38.25" hidden="1" customHeight="1" x14ac:dyDescent="0.25">
      <c r="A1385" s="9" t="str">
        <f t="shared" si="63"/>
        <v/>
      </c>
      <c r="B1385" s="24" t="s">
        <v>3237</v>
      </c>
      <c r="C1385" s="22" t="e">
        <f>IF(B1385="","",VLOOKUP(B1385,#REF!,6,0))</f>
        <v>#REF!</v>
      </c>
      <c r="D1385" s="20" t="e">
        <f>IF(B1385="","",VLOOKUP(B1385,#REF!,22,0))</f>
        <v>#REF!</v>
      </c>
      <c r="E1385" s="22" t="e">
        <f>IF(B1385="","",VLOOKUP(B1385,Consultas_públicas!$A$376:$G$3879,7,0))</f>
        <v>#N/A</v>
      </c>
      <c r="F1385" s="20" t="s">
        <v>3066</v>
      </c>
      <c r="G1385" s="21">
        <v>43585</v>
      </c>
      <c r="H1385" s="14" t="str">
        <f>IFERROR(IF(VLOOKUP(B1385,'Oficios_-_pend_criticas'!$C$4:$D$4739,2,0)="","","X"),"")</f>
        <v/>
      </c>
      <c r="I1385" s="12"/>
      <c r="J1385" s="13"/>
      <c r="K1385" s="10"/>
      <c r="L1385" s="12" t="str">
        <f>IFERROR(VLOOKUP(B1385,Retorno_da_RFB!$D$3:$I$6388,5,0),"")</f>
        <v>067</v>
      </c>
      <c r="M1385" s="13">
        <f>IFERROR(VLOOKUP(B1385,Retorno_da_RFB!$D$3:$I$6388,6,0),"")</f>
        <v>43594</v>
      </c>
      <c r="N1385" s="10" t="str">
        <f>IFERROR(VLOOKUP(B1385,Retorno_da_RFB!$D$3:$I$6388,3,0),"")</f>
        <v>8443.32.99</v>
      </c>
      <c r="O1385" s="10" t="str">
        <f>IFERROR(VLOOKUP(B1385,Retorno_da_RFB!$D$3:$I$6388,4,0),"")</f>
        <v>Impressoras jatos de tinta para impressão em papel comum, fotográfico ou adesivo, operando tanto com rolo quanto folha solta, atuando com 01 cabeça de impressão fotolitográfica, 05 cores, velocidade máxima de impressão igual ou superior a 01 folha A1 revestida a cada 1:15 minutos, resolução máxima de 2.400x1.200dpi, tamanho da gota de tinta de 4 picolitros, espessura mínima da linha de 0,02mm, largura máxima da mídia igual ou superior a 610mm, espessura máxima da mídia de 0,8mm.</v>
      </c>
      <c r="P1385" s="12" t="str">
        <f>IFERROR(IF(N1385="","",IF(VLOOKUP(LEFT(N1385,10),'Universo_BK-BIT'!$A$5:$E$10005,2,0)="","X",VLOOKUP(LEFT(N1385,10),'Universo_BK-BIT'!$A$5:$E$10005,2,0))),"X")</f>
        <v>BIT</v>
      </c>
      <c r="Q1385" s="12">
        <f>IFERROR(IF(P1385="X","",VLOOKUP(LEFT(N1385,10),'Universo_BK-BIT'!$A$5:$E$10005,3,0)),"")</f>
        <v>16</v>
      </c>
      <c r="R1385" s="14" t="e">
        <f t="shared" si="64"/>
        <v>#REF!</v>
      </c>
      <c r="S1385" s="14" t="e">
        <f t="shared" si="65"/>
        <v>#N/A</v>
      </c>
      <c r="T1385" s="14"/>
      <c r="U1385" s="14" t="str">
        <f ca="1">IFERROR(IF(P1385="X",IF(VLOOKUP(B1385,'Oficios_-_pend_criticas'!$C$3:$J$4739,5,0)="","",IF(VLOOKUP(B1385,'Oficios_-_pend_criticas'!$C$3:$J$4739,7,0)="",IF(TODAY()&gt;VLOOKUP(B1385,'Oficios_-_pend_criticas'!$C$3:$J$4739,5,0),"X",""),IF(VLOOKUP(B1385,'Oficios_-_pend_criticas'!$C$3:$J$4739,7,0)&gt;VLOOKUP(B1385,'Oficios_-_pend_criticas'!$C$3:$J$4739,5,0),"X",""))),""),"")</f>
        <v/>
      </c>
      <c r="V1385" s="14" t="str">
        <f ca="1">IFERROR(IF(Q1385=0,IF(VLOOKUP(B1385,'Oficios_-_pend_criticas'!$C$3:$J$4739,5,0)="","",IF(VLOOKUP(B1385,'Oficios_-_pend_criticas'!$C$3:$J$4739,7,0)="",IF(TODAY()&gt;VLOOKUP(B1385,'Oficios_-_pend_criticas'!$C$3:$J$4739,5,0),"X",""),IF(VLOOKUP(B1385,'Oficios_-_pend_criticas'!$C$3:$J$4739,7,0)&gt;VLOOKUP(B1385,'Oficios_-_pend_criticas'!$C$3:$J$4739,5,0),"X",""))),""),"")</f>
        <v/>
      </c>
      <c r="W1385" s="14" t="str">
        <f ca="1">IFERROR(IF(P1385&lt;&gt;"X",IF(Q1385&gt;0,IF(VLOOKUP(B1385,'Oficios_-_pend_criticas'!$C$4:$J$4739,5,0)="","",IF(VLOOKUP(B1385,'Oficios_-_pend_criticas'!$C$4:$J$4739,7,0)="",IF(TODAY()&gt;VLOOKUP(B1385,'Oficios_-_pend_criticas'!$C$4:$J$4739,5,0),"X",""),IF(VLOOKUP(B1385,'Oficios_-_pend_criticas'!$C$4:$J$4739,7,0)&gt;VLOOKUP(B1385,'Oficios_-_pend_criticas'!$C$4:$J$4739,5,0),"X",""))),""),""),"")</f>
        <v/>
      </c>
    </row>
    <row r="1386" spans="1:23" ht="38.25" hidden="1" customHeight="1" x14ac:dyDescent="0.25">
      <c r="A1386" s="9" t="str">
        <f t="shared" si="63"/>
        <v/>
      </c>
      <c r="B1386" s="24" t="s">
        <v>3239</v>
      </c>
      <c r="C1386" s="22" t="e">
        <f>IF(B1386="","",VLOOKUP(B1386,#REF!,6,0))</f>
        <v>#REF!</v>
      </c>
      <c r="D1386" s="20" t="e">
        <f>IF(B1386="","",VLOOKUP(B1386,#REF!,22,0))</f>
        <v>#REF!</v>
      </c>
      <c r="E1386" s="22" t="e">
        <f>IF(B1386="","",VLOOKUP(B1386,Consultas_públicas!$A$376:$G$3879,7,0))</f>
        <v>#N/A</v>
      </c>
      <c r="F1386" s="20" t="s">
        <v>3066</v>
      </c>
      <c r="G1386" s="21">
        <v>43585</v>
      </c>
      <c r="H1386" s="14" t="str">
        <f>IFERROR(IF(VLOOKUP(B1386,'Oficios_-_pend_criticas'!$C$4:$D$4739,2,0)="","","X"),"")</f>
        <v/>
      </c>
      <c r="I1386" s="12"/>
      <c r="J1386" s="13"/>
      <c r="K1386" s="10"/>
      <c r="L1386" s="12" t="str">
        <f>IFERROR(VLOOKUP(B1386,Retorno_da_RFB!$D$3:$I$6388,5,0),"")</f>
        <v>067</v>
      </c>
      <c r="M1386" s="13">
        <f>IFERROR(VLOOKUP(B1386,Retorno_da_RFB!$D$3:$I$6388,6,0),"")</f>
        <v>43594</v>
      </c>
      <c r="N1386" s="10" t="str">
        <f>IFERROR(VLOOKUP(B1386,Retorno_da_RFB!$D$3:$I$6388,3,0),"")</f>
        <v>8483.60.90</v>
      </c>
      <c r="O1386" s="10" t="str">
        <f>IFERROR(VLOOKUP(B1386,Retorno_da_RFB!$D$3:$I$6388,4,0),"")</f>
        <v>Acoplamentos limitadores de torque, para montagem em eixos planos e conexão por acoplamentos de membrana (diafragma), flange, eixo “cardan” para aplicações em laminadores da indústria siderúrgica e outras, com princípio de transmissão por força de fricção gerada pelo atrito entre superfície interna de atrito e eixo do elemento girante a ser protegido, possuindo câmara de expansão por pressurização hidráulica, provido de anel cisalhante e tubo de cisalhamento, torque de desarme entre 7,5 e 10.000kNm.</v>
      </c>
      <c r="P1386" s="12" t="str">
        <f>IFERROR(IF(N1386="","",IF(VLOOKUP(LEFT(N1386,10),'Universo_BK-BIT'!$A$5:$E$10005,2,0)="","X",VLOOKUP(LEFT(N1386,10),'Universo_BK-BIT'!$A$5:$E$10005,2,0))),"X")</f>
        <v>BK</v>
      </c>
      <c r="Q1386" s="12">
        <f>IFERROR(IF(P1386="X","",VLOOKUP(LEFT(N1386,10),'Universo_BK-BIT'!$A$5:$E$10005,3,0)),"")</f>
        <v>14</v>
      </c>
      <c r="R1386" s="14" t="e">
        <f t="shared" si="64"/>
        <v>#REF!</v>
      </c>
      <c r="S1386" s="14" t="e">
        <f t="shared" si="65"/>
        <v>#N/A</v>
      </c>
      <c r="T1386" s="14"/>
      <c r="U1386" s="14" t="str">
        <f ca="1">IFERROR(IF(P1386="X",IF(VLOOKUP(B1386,'Oficios_-_pend_criticas'!$C$3:$J$4739,5,0)="","",IF(VLOOKUP(B1386,'Oficios_-_pend_criticas'!$C$3:$J$4739,7,0)="",IF(TODAY()&gt;VLOOKUP(B1386,'Oficios_-_pend_criticas'!$C$3:$J$4739,5,0),"X",""),IF(VLOOKUP(B1386,'Oficios_-_pend_criticas'!$C$3:$J$4739,7,0)&gt;VLOOKUP(B1386,'Oficios_-_pend_criticas'!$C$3:$J$4739,5,0),"X",""))),""),"")</f>
        <v/>
      </c>
      <c r="V1386" s="14" t="str">
        <f ca="1">IFERROR(IF(Q1386=0,IF(VLOOKUP(B1386,'Oficios_-_pend_criticas'!$C$3:$J$4739,5,0)="","",IF(VLOOKUP(B1386,'Oficios_-_pend_criticas'!$C$3:$J$4739,7,0)="",IF(TODAY()&gt;VLOOKUP(B1386,'Oficios_-_pend_criticas'!$C$3:$J$4739,5,0),"X",""),IF(VLOOKUP(B1386,'Oficios_-_pend_criticas'!$C$3:$J$4739,7,0)&gt;VLOOKUP(B1386,'Oficios_-_pend_criticas'!$C$3:$J$4739,5,0),"X",""))),""),"")</f>
        <v/>
      </c>
      <c r="W1386" s="14" t="str">
        <f ca="1">IFERROR(IF(P1386&lt;&gt;"X",IF(Q1386&gt;0,IF(VLOOKUP(B1386,'Oficios_-_pend_criticas'!$C$4:$J$4739,5,0)="","",IF(VLOOKUP(B1386,'Oficios_-_pend_criticas'!$C$4:$J$4739,7,0)="",IF(TODAY()&gt;VLOOKUP(B1386,'Oficios_-_pend_criticas'!$C$4:$J$4739,5,0),"X",""),IF(VLOOKUP(B1386,'Oficios_-_pend_criticas'!$C$4:$J$4739,7,0)&gt;VLOOKUP(B1386,'Oficios_-_pend_criticas'!$C$4:$J$4739,5,0),"X",""))),""),""),"")</f>
        <v/>
      </c>
    </row>
    <row r="1387" spans="1:23" ht="38.25" hidden="1" customHeight="1" x14ac:dyDescent="0.25">
      <c r="A1387" s="9" t="str">
        <f t="shared" si="63"/>
        <v/>
      </c>
      <c r="B1387" s="24" t="s">
        <v>3242</v>
      </c>
      <c r="C1387" s="22" t="e">
        <f>IF(B1387="","",VLOOKUP(B1387,#REF!,6,0))</f>
        <v>#REF!</v>
      </c>
      <c r="D1387" s="20" t="e">
        <f>IF(B1387="","",VLOOKUP(B1387,#REF!,22,0))</f>
        <v>#REF!</v>
      </c>
      <c r="E1387" s="22" t="e">
        <f>IF(B1387="","",VLOOKUP(B1387,Consultas_públicas!$A$376:$G$3879,7,0))</f>
        <v>#N/A</v>
      </c>
      <c r="F1387" s="20" t="s">
        <v>3066</v>
      </c>
      <c r="G1387" s="21">
        <v>43585</v>
      </c>
      <c r="H1387" s="14" t="str">
        <f>IFERROR(IF(VLOOKUP(B1387,'Oficios_-_pend_criticas'!$C$4:$D$4739,2,0)="","","X"),"")</f>
        <v/>
      </c>
      <c r="I1387" s="12"/>
      <c r="J1387" s="13"/>
      <c r="K1387" s="10"/>
      <c r="L1387" s="12" t="str">
        <f>IFERROR(VLOOKUP(B1387,Retorno_da_RFB!$D$3:$I$6388,5,0),"")</f>
        <v>067</v>
      </c>
      <c r="M1387" s="13">
        <f>IFERROR(VLOOKUP(B1387,Retorno_da_RFB!$D$3:$I$6388,6,0),"")</f>
        <v>43594</v>
      </c>
      <c r="N1387" s="10" t="str">
        <f>IFERROR(VLOOKUP(B1387,Retorno_da_RFB!$D$3:$I$6388,3,0),"")</f>
        <v>8483.60.90</v>
      </c>
      <c r="O1387" s="10" t="str">
        <f>IFERROR(VLOOKUP(B1387,Retorno_da_RFB!$D$3:$I$6388,4,0),"")</f>
        <v>Acoplamentos limitadores de torque, para montagem em eixos planos e conexão por acoplamentos elásticos ou de engrenagens com espaçador (carretel), flange e eixo “cardan”, com princípio de transmissão por força de fricção gerada pelo atrito entre superfície interna de atrito e eixo do elemento girante a ser protegido, possuindo câmara de expansão por pressurização hidráulica, provido de anel cisalhante e tubo de cisalhamento, torque de desarme entre 1,8 e 15kNm.</v>
      </c>
      <c r="P1387" s="12" t="str">
        <f>IFERROR(IF(N1387="","",IF(VLOOKUP(LEFT(N1387,10),'Universo_BK-BIT'!$A$5:$E$10005,2,0)="","X",VLOOKUP(LEFT(N1387,10),'Universo_BK-BIT'!$A$5:$E$10005,2,0))),"X")</f>
        <v>BK</v>
      </c>
      <c r="Q1387" s="12">
        <f>IFERROR(IF(P1387="X","",VLOOKUP(LEFT(N1387,10),'Universo_BK-BIT'!$A$5:$E$10005,3,0)),"")</f>
        <v>14</v>
      </c>
      <c r="R1387" s="14" t="e">
        <f t="shared" si="64"/>
        <v>#REF!</v>
      </c>
      <c r="S1387" s="14" t="e">
        <f t="shared" si="65"/>
        <v>#N/A</v>
      </c>
      <c r="T1387" s="14"/>
      <c r="U1387" s="14" t="str">
        <f ca="1">IFERROR(IF(P1387="X",IF(VLOOKUP(B1387,'Oficios_-_pend_criticas'!$C$3:$J$4739,5,0)="","",IF(VLOOKUP(B1387,'Oficios_-_pend_criticas'!$C$3:$J$4739,7,0)="",IF(TODAY()&gt;VLOOKUP(B1387,'Oficios_-_pend_criticas'!$C$3:$J$4739,5,0),"X",""),IF(VLOOKUP(B1387,'Oficios_-_pend_criticas'!$C$3:$J$4739,7,0)&gt;VLOOKUP(B1387,'Oficios_-_pend_criticas'!$C$3:$J$4739,5,0),"X",""))),""),"")</f>
        <v/>
      </c>
      <c r="V1387" s="14" t="str">
        <f ca="1">IFERROR(IF(Q1387=0,IF(VLOOKUP(B1387,'Oficios_-_pend_criticas'!$C$3:$J$4739,5,0)="","",IF(VLOOKUP(B1387,'Oficios_-_pend_criticas'!$C$3:$J$4739,7,0)="",IF(TODAY()&gt;VLOOKUP(B1387,'Oficios_-_pend_criticas'!$C$3:$J$4739,5,0),"X",""),IF(VLOOKUP(B1387,'Oficios_-_pend_criticas'!$C$3:$J$4739,7,0)&gt;VLOOKUP(B1387,'Oficios_-_pend_criticas'!$C$3:$J$4739,5,0),"X",""))),""),"")</f>
        <v/>
      </c>
      <c r="W1387" s="14" t="str">
        <f ca="1">IFERROR(IF(P1387&lt;&gt;"X",IF(Q1387&gt;0,IF(VLOOKUP(B1387,'Oficios_-_pend_criticas'!$C$4:$J$4739,5,0)="","",IF(VLOOKUP(B1387,'Oficios_-_pend_criticas'!$C$4:$J$4739,7,0)="",IF(TODAY()&gt;VLOOKUP(B1387,'Oficios_-_pend_criticas'!$C$4:$J$4739,5,0),"X",""),IF(VLOOKUP(B1387,'Oficios_-_pend_criticas'!$C$4:$J$4739,7,0)&gt;VLOOKUP(B1387,'Oficios_-_pend_criticas'!$C$4:$J$4739,5,0),"X",""))),""),""),"")</f>
        <v/>
      </c>
    </row>
    <row r="1388" spans="1:23" ht="38.25" hidden="1" customHeight="1" x14ac:dyDescent="0.25">
      <c r="A1388" s="9" t="str">
        <f t="shared" si="63"/>
        <v/>
      </c>
      <c r="B1388" s="24" t="s">
        <v>3244</v>
      </c>
      <c r="C1388" s="22" t="e">
        <f>IF(B1388="","",VLOOKUP(B1388,#REF!,6,0))</f>
        <v>#REF!</v>
      </c>
      <c r="D1388" s="20" t="e">
        <f>IF(B1388="","",VLOOKUP(B1388,#REF!,22,0))</f>
        <v>#REF!</v>
      </c>
      <c r="E1388" s="22" t="e">
        <f>IF(B1388="","",VLOOKUP(B1388,Consultas_públicas!$A$376:$G$3879,7,0))</f>
        <v>#N/A</v>
      </c>
      <c r="F1388" s="20" t="s">
        <v>3066</v>
      </c>
      <c r="G1388" s="21">
        <v>43585</v>
      </c>
      <c r="H1388" s="14" t="str">
        <f>IFERROR(IF(VLOOKUP(B1388,'Oficios_-_pend_criticas'!$C$4:$D$4739,2,0)="","","X"),"")</f>
        <v/>
      </c>
      <c r="I1388" s="12"/>
      <c r="J1388" s="13"/>
      <c r="K1388" s="10"/>
      <c r="L1388" s="12" t="str">
        <f>IFERROR(VLOOKUP(B1388,Retorno_da_RFB!$D$3:$I$6388,5,0),"")</f>
        <v>067</v>
      </c>
      <c r="M1388" s="13">
        <f>IFERROR(VLOOKUP(B1388,Retorno_da_RFB!$D$3:$I$6388,6,0),"")</f>
        <v>43594</v>
      </c>
      <c r="N1388" s="10" t="str">
        <f>IFERROR(VLOOKUP(B1388,Retorno_da_RFB!$D$3:$I$6388,3,0),"")</f>
        <v>8483.60.90</v>
      </c>
      <c r="O1388" s="10" t="str">
        <f>IFERROR(VLOOKUP(B1388,Retorno_da_RFB!$D$3:$I$6388,4,0),"")</f>
        <v>Acoplamentos limitadores de torque, para montagem em eixos com chaveta DIN 6885 e conexão por acoplamentos elásticos ou de engrenagens, com princípio de transmissão por força de fricção gerada pelo atrito entre superfície interna de atrito e eixo do elemento girante a ser protegido, possuindo câmara de expansão por pressurização hidráulica, provido de anel cisalhante e tubo de cisalhamento, torque de desarme entre 1,0 e 180kNm.</v>
      </c>
      <c r="P1388" s="12" t="str">
        <f>IFERROR(IF(N1388="","",IF(VLOOKUP(LEFT(N1388,10),'Universo_BK-BIT'!$A$5:$E$10005,2,0)="","X",VLOOKUP(LEFT(N1388,10),'Universo_BK-BIT'!$A$5:$E$10005,2,0))),"X")</f>
        <v>BK</v>
      </c>
      <c r="Q1388" s="12">
        <f>IFERROR(IF(P1388="X","",VLOOKUP(LEFT(N1388,10),'Universo_BK-BIT'!$A$5:$E$10005,3,0)),"")</f>
        <v>14</v>
      </c>
      <c r="R1388" s="14" t="e">
        <f t="shared" si="64"/>
        <v>#REF!</v>
      </c>
      <c r="S1388" s="14" t="e">
        <f t="shared" si="65"/>
        <v>#N/A</v>
      </c>
      <c r="T1388" s="14"/>
      <c r="U1388" s="14" t="str">
        <f ca="1">IFERROR(IF(P1388="X",IF(VLOOKUP(B1388,'Oficios_-_pend_criticas'!$C$3:$J$4739,5,0)="","",IF(VLOOKUP(B1388,'Oficios_-_pend_criticas'!$C$3:$J$4739,7,0)="",IF(TODAY()&gt;VLOOKUP(B1388,'Oficios_-_pend_criticas'!$C$3:$J$4739,5,0),"X",""),IF(VLOOKUP(B1388,'Oficios_-_pend_criticas'!$C$3:$J$4739,7,0)&gt;VLOOKUP(B1388,'Oficios_-_pend_criticas'!$C$3:$J$4739,5,0),"X",""))),""),"")</f>
        <v/>
      </c>
      <c r="V1388" s="14" t="str">
        <f ca="1">IFERROR(IF(Q1388=0,IF(VLOOKUP(B1388,'Oficios_-_pend_criticas'!$C$3:$J$4739,5,0)="","",IF(VLOOKUP(B1388,'Oficios_-_pend_criticas'!$C$3:$J$4739,7,0)="",IF(TODAY()&gt;VLOOKUP(B1388,'Oficios_-_pend_criticas'!$C$3:$J$4739,5,0),"X",""),IF(VLOOKUP(B1388,'Oficios_-_pend_criticas'!$C$3:$J$4739,7,0)&gt;VLOOKUP(B1388,'Oficios_-_pend_criticas'!$C$3:$J$4739,5,0),"X",""))),""),"")</f>
        <v/>
      </c>
      <c r="W1388" s="14" t="str">
        <f ca="1">IFERROR(IF(P1388&lt;&gt;"X",IF(Q1388&gt;0,IF(VLOOKUP(B1388,'Oficios_-_pend_criticas'!$C$4:$J$4739,5,0)="","",IF(VLOOKUP(B1388,'Oficios_-_pend_criticas'!$C$4:$J$4739,7,0)="",IF(TODAY()&gt;VLOOKUP(B1388,'Oficios_-_pend_criticas'!$C$4:$J$4739,5,0),"X",""),IF(VLOOKUP(B1388,'Oficios_-_pend_criticas'!$C$4:$J$4739,7,0)&gt;VLOOKUP(B1388,'Oficios_-_pend_criticas'!$C$4:$J$4739,5,0),"X",""))),""),""),"")</f>
        <v/>
      </c>
    </row>
    <row r="1389" spans="1:23" ht="38.25" hidden="1" customHeight="1" x14ac:dyDescent="0.25">
      <c r="A1389" s="9" t="str">
        <f t="shared" si="63"/>
        <v/>
      </c>
      <c r="B1389" s="24" t="s">
        <v>3246</v>
      </c>
      <c r="C1389" s="22" t="e">
        <f>IF(B1389="","",VLOOKUP(B1389,#REF!,6,0))</f>
        <v>#REF!</v>
      </c>
      <c r="D1389" s="20" t="e">
        <f>IF(B1389="","",VLOOKUP(B1389,#REF!,22,0))</f>
        <v>#REF!</v>
      </c>
      <c r="E1389" s="22" t="e">
        <f>IF(B1389="","",VLOOKUP(B1389,Consultas_públicas!$A$376:$G$3879,7,0))</f>
        <v>#N/A</v>
      </c>
      <c r="F1389" s="20" t="s">
        <v>3066</v>
      </c>
      <c r="G1389" s="21">
        <v>43585</v>
      </c>
      <c r="H1389" s="14" t="str">
        <f>IFERROR(IF(VLOOKUP(B1389,'Oficios_-_pend_criticas'!$C$4:$D$4739,2,0)="","","X"),"")</f>
        <v/>
      </c>
      <c r="I1389" s="12"/>
      <c r="J1389" s="13"/>
      <c r="K1389" s="10"/>
      <c r="L1389" s="12" t="str">
        <f>IFERROR(VLOOKUP(B1389,Retorno_da_RFB!$D$3:$I$6388,5,0),"")</f>
        <v>067</v>
      </c>
      <c r="M1389" s="13">
        <f>IFERROR(VLOOKUP(B1389,Retorno_da_RFB!$D$3:$I$6388,6,0),"")</f>
        <v>43594</v>
      </c>
      <c r="N1389" s="10" t="str">
        <f>IFERROR(VLOOKUP(B1389,Retorno_da_RFB!$D$3:$I$6388,3,0),"")</f>
        <v>9019.20.10</v>
      </c>
      <c r="O1389" s="10" t="str">
        <f>IFERROR(VLOOKUP(B1389,Retorno_da_RFB!$D$3:$I$6388,4,0),"")</f>
        <v>Cânulas nasais para oxigenoterapia em pacientes neonatais, pediátricos ou adultos, com fluxo máximo compreendido entre 8 e 60L/min, constituídas de tubo poroso para redução do condensado móvel, “prongs” anatômicos, conector giratório de encaixe rápido no circuito respiratório.</v>
      </c>
      <c r="P1389" s="12" t="str">
        <f>IFERROR(IF(N1389="","",IF(VLOOKUP(LEFT(N1389,10),'Universo_BK-BIT'!$A$5:$E$10005,2,0)="","X",VLOOKUP(LEFT(N1389,10),'Universo_BK-BIT'!$A$5:$E$10005,2,0))),"X")</f>
        <v>BK</v>
      </c>
      <c r="Q1389" s="12">
        <f>IFERROR(IF(P1389="X","",VLOOKUP(LEFT(N1389,10),'Universo_BK-BIT'!$A$5:$E$10005,3,0)),"")</f>
        <v>14</v>
      </c>
      <c r="R1389" s="14" t="e">
        <f t="shared" si="64"/>
        <v>#REF!</v>
      </c>
      <c r="S1389" s="14" t="e">
        <f t="shared" si="65"/>
        <v>#N/A</v>
      </c>
      <c r="T1389" s="14"/>
      <c r="U1389" s="14" t="str">
        <f ca="1">IFERROR(IF(P1389="X",IF(VLOOKUP(B1389,'Oficios_-_pend_criticas'!$C$3:$J$4739,5,0)="","",IF(VLOOKUP(B1389,'Oficios_-_pend_criticas'!$C$3:$J$4739,7,0)="",IF(TODAY()&gt;VLOOKUP(B1389,'Oficios_-_pend_criticas'!$C$3:$J$4739,5,0),"X",""),IF(VLOOKUP(B1389,'Oficios_-_pend_criticas'!$C$3:$J$4739,7,0)&gt;VLOOKUP(B1389,'Oficios_-_pend_criticas'!$C$3:$J$4739,5,0),"X",""))),""),"")</f>
        <v/>
      </c>
      <c r="V1389" s="14" t="str">
        <f ca="1">IFERROR(IF(Q1389=0,IF(VLOOKUP(B1389,'Oficios_-_pend_criticas'!$C$3:$J$4739,5,0)="","",IF(VLOOKUP(B1389,'Oficios_-_pend_criticas'!$C$3:$J$4739,7,0)="",IF(TODAY()&gt;VLOOKUP(B1389,'Oficios_-_pend_criticas'!$C$3:$J$4739,5,0),"X",""),IF(VLOOKUP(B1389,'Oficios_-_pend_criticas'!$C$3:$J$4739,7,0)&gt;VLOOKUP(B1389,'Oficios_-_pend_criticas'!$C$3:$J$4739,5,0),"X",""))),""),"")</f>
        <v/>
      </c>
      <c r="W1389" s="14" t="str">
        <f ca="1">IFERROR(IF(P1389&lt;&gt;"X",IF(Q1389&gt;0,IF(VLOOKUP(B1389,'Oficios_-_pend_criticas'!$C$4:$J$4739,5,0)="","",IF(VLOOKUP(B1389,'Oficios_-_pend_criticas'!$C$4:$J$4739,7,0)="",IF(TODAY()&gt;VLOOKUP(B1389,'Oficios_-_pend_criticas'!$C$4:$J$4739,5,0),"X",""),IF(VLOOKUP(B1389,'Oficios_-_pend_criticas'!$C$4:$J$4739,7,0)&gt;VLOOKUP(B1389,'Oficios_-_pend_criticas'!$C$4:$J$4739,5,0),"X",""))),""),""),"")</f>
        <v/>
      </c>
    </row>
    <row r="1390" spans="1:23" ht="38.25" hidden="1" customHeight="1" x14ac:dyDescent="0.25">
      <c r="A1390" s="9" t="str">
        <f t="shared" si="63"/>
        <v/>
      </c>
      <c r="B1390" s="24" t="s">
        <v>3248</v>
      </c>
      <c r="C1390" s="22" t="e">
        <f>IF(B1390="","",VLOOKUP(B1390,#REF!,6,0))</f>
        <v>#REF!</v>
      </c>
      <c r="D1390" s="20" t="e">
        <f>IF(B1390="","",VLOOKUP(B1390,#REF!,22,0))</f>
        <v>#REF!</v>
      </c>
      <c r="E1390" s="22" t="e">
        <f>IF(B1390="","",VLOOKUP(B1390,Consultas_públicas!$A$376:$G$3879,7,0))</f>
        <v>#N/A</v>
      </c>
      <c r="F1390" s="20" t="s">
        <v>3066</v>
      </c>
      <c r="G1390" s="21">
        <v>43585</v>
      </c>
      <c r="H1390" s="14" t="str">
        <f>IFERROR(IF(VLOOKUP(B1390,'Oficios_-_pend_criticas'!$C$4:$D$4739,2,0)="","","X"),"")</f>
        <v/>
      </c>
      <c r="I1390" s="12"/>
      <c r="J1390" s="13"/>
      <c r="K1390" s="10"/>
      <c r="L1390" s="12" t="str">
        <f>IFERROR(VLOOKUP(B1390,Retorno_da_RFB!$D$3:$I$6388,5,0),"")</f>
        <v>067</v>
      </c>
      <c r="M1390" s="13">
        <f>IFERROR(VLOOKUP(B1390,Retorno_da_RFB!$D$3:$I$6388,6,0),"")</f>
        <v>43594</v>
      </c>
      <c r="N1390" s="10" t="str">
        <f>IFERROR(VLOOKUP(B1390,Retorno_da_RFB!$D$3:$I$6388,3,0),"")</f>
        <v>9019.20.90</v>
      </c>
      <c r="O1390" s="10" t="str">
        <f>IFERROR(VLOOKUP(B1390,Retorno_da_RFB!$D$3:$I$6388,4,0),"")</f>
        <v>Máscaras oronasais ou nasais para uso em terapia dos distúrbios do sono com aparelhos CPAP ou BiPAP (não incluídos), com aplicação de pressão positiva nas vias respiratórias aéreas superiores, incluindo toucas de fixação ajustáveis, sistema de vedação RollFit ou Air Pillow, difusor e cotovelo de conexão giratório.</v>
      </c>
      <c r="P1390" s="12" t="str">
        <f>IFERROR(IF(N1390="","",IF(VLOOKUP(LEFT(N1390,10),'Universo_BK-BIT'!$A$5:$E$10005,2,0)="","X",VLOOKUP(LEFT(N1390,10),'Universo_BK-BIT'!$A$5:$E$10005,2,0))),"X")</f>
        <v>BK</v>
      </c>
      <c r="Q1390" s="12">
        <f>IFERROR(IF(P1390="X","",VLOOKUP(LEFT(N1390,10),'Universo_BK-BIT'!$A$5:$E$10005,3,0)),"")</f>
        <v>14</v>
      </c>
      <c r="R1390" s="14" t="e">
        <f t="shared" si="64"/>
        <v>#REF!</v>
      </c>
      <c r="S1390" s="14" t="e">
        <f t="shared" si="65"/>
        <v>#N/A</v>
      </c>
      <c r="T1390" s="14"/>
      <c r="U1390" s="14" t="str">
        <f ca="1">IFERROR(IF(P1390="X",IF(VLOOKUP(B1390,'Oficios_-_pend_criticas'!$C$3:$J$4739,5,0)="","",IF(VLOOKUP(B1390,'Oficios_-_pend_criticas'!$C$3:$J$4739,7,0)="",IF(TODAY()&gt;VLOOKUP(B1390,'Oficios_-_pend_criticas'!$C$3:$J$4739,5,0),"X",""),IF(VLOOKUP(B1390,'Oficios_-_pend_criticas'!$C$3:$J$4739,7,0)&gt;VLOOKUP(B1390,'Oficios_-_pend_criticas'!$C$3:$J$4739,5,0),"X",""))),""),"")</f>
        <v/>
      </c>
      <c r="V1390" s="14" t="str">
        <f ca="1">IFERROR(IF(Q1390=0,IF(VLOOKUP(B1390,'Oficios_-_pend_criticas'!$C$3:$J$4739,5,0)="","",IF(VLOOKUP(B1390,'Oficios_-_pend_criticas'!$C$3:$J$4739,7,0)="",IF(TODAY()&gt;VLOOKUP(B1390,'Oficios_-_pend_criticas'!$C$3:$J$4739,5,0),"X",""),IF(VLOOKUP(B1390,'Oficios_-_pend_criticas'!$C$3:$J$4739,7,0)&gt;VLOOKUP(B1390,'Oficios_-_pend_criticas'!$C$3:$J$4739,5,0),"X",""))),""),"")</f>
        <v/>
      </c>
      <c r="W1390" s="14" t="str">
        <f ca="1">IFERROR(IF(P1390&lt;&gt;"X",IF(Q1390&gt;0,IF(VLOOKUP(B1390,'Oficios_-_pend_criticas'!$C$4:$J$4739,5,0)="","",IF(VLOOKUP(B1390,'Oficios_-_pend_criticas'!$C$4:$J$4739,7,0)="",IF(TODAY()&gt;VLOOKUP(B1390,'Oficios_-_pend_criticas'!$C$4:$J$4739,5,0),"X",""),IF(VLOOKUP(B1390,'Oficios_-_pend_criticas'!$C$4:$J$4739,7,0)&gt;VLOOKUP(B1390,'Oficios_-_pend_criticas'!$C$4:$J$4739,5,0),"X",""))),""),""),"")</f>
        <v/>
      </c>
    </row>
    <row r="1391" spans="1:23" ht="38.25" hidden="1" customHeight="1" x14ac:dyDescent="0.25">
      <c r="A1391" s="9" t="str">
        <f t="shared" si="63"/>
        <v/>
      </c>
      <c r="B1391" s="24" t="s">
        <v>3251</v>
      </c>
      <c r="C1391" s="22" t="e">
        <f>IF(B1391="","",VLOOKUP(B1391,#REF!,6,0))</f>
        <v>#REF!</v>
      </c>
      <c r="D1391" s="20" t="e">
        <f>IF(B1391="","",VLOOKUP(B1391,#REF!,22,0))</f>
        <v>#REF!</v>
      </c>
      <c r="E1391" s="22" t="e">
        <f>IF(B1391="","",VLOOKUP(B1391,Consultas_públicas!$A$376:$G$3879,7,0))</f>
        <v>#N/A</v>
      </c>
      <c r="F1391" s="20" t="s">
        <v>3066</v>
      </c>
      <c r="G1391" s="21">
        <v>43585</v>
      </c>
      <c r="H1391" s="14" t="str">
        <f>IFERROR(IF(VLOOKUP(B1391,'Oficios_-_pend_criticas'!$C$4:$D$4739,2,0)="","","X"),"")</f>
        <v/>
      </c>
      <c r="I1391" s="12"/>
      <c r="J1391" s="13"/>
      <c r="K1391" s="10"/>
      <c r="L1391" s="12" t="str">
        <f>IFERROR(VLOOKUP(B1391,Retorno_da_RFB!$D$3:$I$6388,5,0),"")</f>
        <v>067</v>
      </c>
      <c r="M1391" s="13">
        <f>IFERROR(VLOOKUP(B1391,Retorno_da_RFB!$D$3:$I$6388,6,0),"")</f>
        <v>43594</v>
      </c>
      <c r="N1391" s="10" t="str">
        <f>IFERROR(VLOOKUP(B1391,Retorno_da_RFB!$D$3:$I$6388,3,0),"")</f>
        <v>8413.60.90</v>
      </c>
      <c r="O1391" s="10" t="str">
        <f>IFERROR(VLOOKUP(B1391,Retorno_da_RFB!$D$3:$I$6388,4,0),"")</f>
        <v>Bombas volumétricas rotativas de pistões axiais duplas, de fluxo variável para acionamento hidrostático em circuito fechado, pressão nominal superior a 210bar, deslocamento volumétrico por bomba compreendido entre 100 e 200cm³/rotação, vazão de óleo por bomba de 151 até 380L/min.</v>
      </c>
      <c r="P1391" s="12" t="str">
        <f>IFERROR(IF(N1391="","",IF(VLOOKUP(LEFT(N1391,10),'Universo_BK-BIT'!$A$5:$E$10005,2,0)="","X",VLOOKUP(LEFT(N1391,10),'Universo_BK-BIT'!$A$5:$E$10005,2,0))),"X")</f>
        <v>BK</v>
      </c>
      <c r="Q1391" s="12">
        <f>IFERROR(IF(P1391="X","",VLOOKUP(LEFT(N1391,10),'Universo_BK-BIT'!$A$5:$E$10005,3,0)),"")</f>
        <v>14</v>
      </c>
      <c r="R1391" s="14" t="e">
        <f t="shared" si="64"/>
        <v>#REF!</v>
      </c>
      <c r="S1391" s="14" t="e">
        <f t="shared" si="65"/>
        <v>#N/A</v>
      </c>
      <c r="T1391" s="14"/>
      <c r="U1391" s="14" t="str">
        <f ca="1">IFERROR(IF(P1391="X",IF(VLOOKUP(B1391,'Oficios_-_pend_criticas'!$C$3:$J$4739,5,0)="","",IF(VLOOKUP(B1391,'Oficios_-_pend_criticas'!$C$3:$J$4739,7,0)="",IF(TODAY()&gt;VLOOKUP(B1391,'Oficios_-_pend_criticas'!$C$3:$J$4739,5,0),"X",""),IF(VLOOKUP(B1391,'Oficios_-_pend_criticas'!$C$3:$J$4739,7,0)&gt;VLOOKUP(B1391,'Oficios_-_pend_criticas'!$C$3:$J$4739,5,0),"X",""))),""),"")</f>
        <v/>
      </c>
      <c r="V1391" s="14" t="str">
        <f ca="1">IFERROR(IF(Q1391=0,IF(VLOOKUP(B1391,'Oficios_-_pend_criticas'!$C$3:$J$4739,5,0)="","",IF(VLOOKUP(B1391,'Oficios_-_pend_criticas'!$C$3:$J$4739,7,0)="",IF(TODAY()&gt;VLOOKUP(B1391,'Oficios_-_pend_criticas'!$C$3:$J$4739,5,0),"X",""),IF(VLOOKUP(B1391,'Oficios_-_pend_criticas'!$C$3:$J$4739,7,0)&gt;VLOOKUP(B1391,'Oficios_-_pend_criticas'!$C$3:$J$4739,5,0),"X",""))),""),"")</f>
        <v/>
      </c>
      <c r="W1391" s="14" t="str">
        <f ca="1">IFERROR(IF(P1391&lt;&gt;"X",IF(Q1391&gt;0,IF(VLOOKUP(B1391,'Oficios_-_pend_criticas'!$C$4:$J$4739,5,0)="","",IF(VLOOKUP(B1391,'Oficios_-_pend_criticas'!$C$4:$J$4739,7,0)="",IF(TODAY()&gt;VLOOKUP(B1391,'Oficios_-_pend_criticas'!$C$4:$J$4739,5,0),"X",""),IF(VLOOKUP(B1391,'Oficios_-_pend_criticas'!$C$4:$J$4739,7,0)&gt;VLOOKUP(B1391,'Oficios_-_pend_criticas'!$C$4:$J$4739,5,0),"X",""))),""),""),"")</f>
        <v/>
      </c>
    </row>
    <row r="1392" spans="1:23" ht="38.25" hidden="1" customHeight="1" x14ac:dyDescent="0.25">
      <c r="A1392" s="9" t="str">
        <f t="shared" si="63"/>
        <v/>
      </c>
      <c r="B1392" s="24" t="s">
        <v>3253</v>
      </c>
      <c r="C1392" s="22" t="e">
        <f>IF(B1392="","",VLOOKUP(B1392,#REF!,6,0))</f>
        <v>#REF!</v>
      </c>
      <c r="D1392" s="20" t="e">
        <f>IF(B1392="","",VLOOKUP(B1392,#REF!,22,0))</f>
        <v>#REF!</v>
      </c>
      <c r="E1392" s="22" t="e">
        <f>IF(B1392="","",VLOOKUP(B1392,Consultas_públicas!$A$376:$G$3879,7,0))</f>
        <v>#N/A</v>
      </c>
      <c r="F1392" s="20" t="s">
        <v>3066</v>
      </c>
      <c r="G1392" s="21">
        <v>43585</v>
      </c>
      <c r="H1392" s="14" t="str">
        <f>IFERROR(IF(VLOOKUP(B1392,'Oficios_-_pend_criticas'!$C$4:$D$4739,2,0)="","","X"),"")</f>
        <v/>
      </c>
      <c r="I1392" s="12"/>
      <c r="J1392" s="13"/>
      <c r="K1392" s="10"/>
      <c r="L1392" s="12" t="str">
        <f>IFERROR(VLOOKUP(B1392,Retorno_da_RFB!$D$3:$I$6388,5,0),"")</f>
        <v>067</v>
      </c>
      <c r="M1392" s="13">
        <f>IFERROR(VLOOKUP(B1392,Retorno_da_RFB!$D$3:$I$6388,6,0),"")</f>
        <v>43594</v>
      </c>
      <c r="N1392" s="10" t="str">
        <f>IFERROR(VLOOKUP(B1392,Retorno_da_RFB!$D$3:$I$6388,3,0),"")</f>
        <v>8413.60.19</v>
      </c>
      <c r="O1392" s="10" t="str">
        <f>IFERROR(VLOOKUP(B1392,Retorno_da_RFB!$D$3:$I$6388,4,0),"")</f>
        <v>Bombas volumétricas rotativas de pistões axiais duplas ou não, de fluxo variável para acionamento hidrostático em circuito fechado, pressão nominal superior a 210bar, deslocamento volumétrico por bomba compreendido até 100cm³/rotação, vazão de óleo por bomba de até 300L/min.</v>
      </c>
      <c r="P1392" s="12" t="str">
        <f>IFERROR(IF(N1392="","",IF(VLOOKUP(LEFT(N1392,10),'Universo_BK-BIT'!$A$5:$E$10005,2,0)="","X",VLOOKUP(LEFT(N1392,10),'Universo_BK-BIT'!$A$5:$E$10005,2,0))),"X")</f>
        <v>BK</v>
      </c>
      <c r="Q1392" s="12">
        <f>IFERROR(IF(P1392="X","",VLOOKUP(LEFT(N1392,10),'Universo_BK-BIT'!$A$5:$E$10005,3,0)),"")</f>
        <v>14</v>
      </c>
      <c r="R1392" s="14" t="e">
        <f t="shared" si="64"/>
        <v>#REF!</v>
      </c>
      <c r="S1392" s="14" t="e">
        <f t="shared" si="65"/>
        <v>#N/A</v>
      </c>
      <c r="T1392" s="14"/>
      <c r="U1392" s="14" t="str">
        <f ca="1">IFERROR(IF(P1392="X",IF(VLOOKUP(B1392,'Oficios_-_pend_criticas'!$C$3:$J$4739,5,0)="","",IF(VLOOKUP(B1392,'Oficios_-_pend_criticas'!$C$3:$J$4739,7,0)="",IF(TODAY()&gt;VLOOKUP(B1392,'Oficios_-_pend_criticas'!$C$3:$J$4739,5,0),"X",""),IF(VLOOKUP(B1392,'Oficios_-_pend_criticas'!$C$3:$J$4739,7,0)&gt;VLOOKUP(B1392,'Oficios_-_pend_criticas'!$C$3:$J$4739,5,0),"X",""))),""),"")</f>
        <v/>
      </c>
      <c r="V1392" s="14" t="str">
        <f ca="1">IFERROR(IF(Q1392=0,IF(VLOOKUP(B1392,'Oficios_-_pend_criticas'!$C$3:$J$4739,5,0)="","",IF(VLOOKUP(B1392,'Oficios_-_pend_criticas'!$C$3:$J$4739,7,0)="",IF(TODAY()&gt;VLOOKUP(B1392,'Oficios_-_pend_criticas'!$C$3:$J$4739,5,0),"X",""),IF(VLOOKUP(B1392,'Oficios_-_pend_criticas'!$C$3:$J$4739,7,0)&gt;VLOOKUP(B1392,'Oficios_-_pend_criticas'!$C$3:$J$4739,5,0),"X",""))),""),"")</f>
        <v/>
      </c>
      <c r="W1392" s="14" t="str">
        <f ca="1">IFERROR(IF(P1392&lt;&gt;"X",IF(Q1392&gt;0,IF(VLOOKUP(B1392,'Oficios_-_pend_criticas'!$C$4:$J$4739,5,0)="","",IF(VLOOKUP(B1392,'Oficios_-_pend_criticas'!$C$4:$J$4739,7,0)="",IF(TODAY()&gt;VLOOKUP(B1392,'Oficios_-_pend_criticas'!$C$4:$J$4739,5,0),"X",""),IF(VLOOKUP(B1392,'Oficios_-_pend_criticas'!$C$4:$J$4739,7,0)&gt;VLOOKUP(B1392,'Oficios_-_pend_criticas'!$C$4:$J$4739,5,0),"X",""))),""),""),"")</f>
        <v/>
      </c>
    </row>
    <row r="1393" spans="1:23" ht="38.25" hidden="1" customHeight="1" x14ac:dyDescent="0.25">
      <c r="A1393" s="9" t="str">
        <f t="shared" si="63"/>
        <v/>
      </c>
      <c r="B1393" s="24" t="s">
        <v>3256</v>
      </c>
      <c r="C1393" s="22" t="e">
        <f>IF(B1393="","",VLOOKUP(B1393,#REF!,6,0))</f>
        <v>#REF!</v>
      </c>
      <c r="D1393" s="20" t="e">
        <f>IF(B1393="","",VLOOKUP(B1393,#REF!,22,0))</f>
        <v>#REF!</v>
      </c>
      <c r="E1393" s="22" t="e">
        <f>IF(B1393="","",VLOOKUP(B1393,Consultas_públicas!$A$376:$G$3879,7,0))</f>
        <v>#N/A</v>
      </c>
      <c r="F1393" s="20" t="s">
        <v>3066</v>
      </c>
      <c r="G1393" s="21">
        <v>43585</v>
      </c>
      <c r="H1393" s="14" t="str">
        <f>IFERROR(IF(VLOOKUP(B1393,'Oficios_-_pend_criticas'!$C$4:$D$4739,2,0)="","","X"),"")</f>
        <v/>
      </c>
      <c r="I1393" s="12"/>
      <c r="J1393" s="13"/>
      <c r="K1393" s="10"/>
      <c r="L1393" s="12" t="str">
        <f>IFERROR(VLOOKUP(B1393,Retorno_da_RFB!$D$3:$I$6388,5,0),"")</f>
        <v>067</v>
      </c>
      <c r="M1393" s="13">
        <f>IFERROR(VLOOKUP(B1393,Retorno_da_RFB!$D$3:$I$6388,6,0),"")</f>
        <v>43594</v>
      </c>
      <c r="N1393" s="10" t="str">
        <f>IFERROR(VLOOKUP(B1393,Retorno_da_RFB!$D$3:$I$6388,3,0),"")</f>
        <v>9402.90.10</v>
      </c>
      <c r="O1393" s="10" t="str">
        <f>IFERROR(VLOOKUP(B1393,Retorno_da_RFB!$D$3:$I$6388,4,0),"")</f>
        <v>Mesas de operações médicas, radiotranslúcidas, projetadas exclusivamente para suportar e posicionar pacientes durante as cirurgias, com capacidade de carga máxima de 185kg na posição normal, posicionamento da parte superior da mesa em “trendelenburg/trendelenburg” reverso de 26° (± 5°), inclinação da parte superior da mesa para a esquerda/direita de 21° (± 5°), inclinação da placa das costas de 80° (± 10°) para cima e de 40° (± 10°) para baixo, inclinação da placa das pernas de 20° (± 5°) para cima e cerca de 90° para baixo, movimentação da placa das pernas de 90° para a esquerda e 90° para a direita, inclinação da placa da cabeça de 45° (± 5°) para cima e de 90° (± 5°) para baixo, altura máxima e mínima da parte superior da mesa respectivamente de 1.030mm (± 50mm) e de 680mm (± 50mm), com grau de proteção 1PX4, coluna móvel eletromecânica, controle manual com fio, bateria interna recarregável com autonomia de funcionamento durante cerca de uma semana, quadro de anestesia e placa de braço.</v>
      </c>
      <c r="P1393" s="12" t="str">
        <f>IFERROR(IF(N1393="","",IF(VLOOKUP(LEFT(N1393,10),'Universo_BK-BIT'!$A$5:$E$10005,2,0)="","X",VLOOKUP(LEFT(N1393,10),'Universo_BK-BIT'!$A$5:$E$10005,2,0))),"X")</f>
        <v>BK</v>
      </c>
      <c r="Q1393" s="12">
        <f>IFERROR(IF(P1393="X","",VLOOKUP(LEFT(N1393,10),'Universo_BK-BIT'!$A$5:$E$10005,3,0)),"")</f>
        <v>14</v>
      </c>
      <c r="R1393" s="14" t="e">
        <f t="shared" si="64"/>
        <v>#REF!</v>
      </c>
      <c r="S1393" s="14" t="e">
        <f t="shared" si="65"/>
        <v>#N/A</v>
      </c>
      <c r="T1393" s="14"/>
      <c r="U1393" s="14" t="str">
        <f ca="1">IFERROR(IF(P1393="X",IF(VLOOKUP(B1393,'Oficios_-_pend_criticas'!$C$3:$J$4739,5,0)="","",IF(VLOOKUP(B1393,'Oficios_-_pend_criticas'!$C$3:$J$4739,7,0)="",IF(TODAY()&gt;VLOOKUP(B1393,'Oficios_-_pend_criticas'!$C$3:$J$4739,5,0),"X",""),IF(VLOOKUP(B1393,'Oficios_-_pend_criticas'!$C$3:$J$4739,7,0)&gt;VLOOKUP(B1393,'Oficios_-_pend_criticas'!$C$3:$J$4739,5,0),"X",""))),""),"")</f>
        <v/>
      </c>
      <c r="V1393" s="14" t="str">
        <f ca="1">IFERROR(IF(Q1393=0,IF(VLOOKUP(B1393,'Oficios_-_pend_criticas'!$C$3:$J$4739,5,0)="","",IF(VLOOKUP(B1393,'Oficios_-_pend_criticas'!$C$3:$J$4739,7,0)="",IF(TODAY()&gt;VLOOKUP(B1393,'Oficios_-_pend_criticas'!$C$3:$J$4739,5,0),"X",""),IF(VLOOKUP(B1393,'Oficios_-_pend_criticas'!$C$3:$J$4739,7,0)&gt;VLOOKUP(B1393,'Oficios_-_pend_criticas'!$C$3:$J$4739,5,0),"X",""))),""),"")</f>
        <v/>
      </c>
      <c r="W1393" s="14" t="str">
        <f ca="1">IFERROR(IF(P1393&lt;&gt;"X",IF(Q1393&gt;0,IF(VLOOKUP(B1393,'Oficios_-_pend_criticas'!$C$4:$J$4739,5,0)="","",IF(VLOOKUP(B1393,'Oficios_-_pend_criticas'!$C$4:$J$4739,7,0)="",IF(TODAY()&gt;VLOOKUP(B1393,'Oficios_-_pend_criticas'!$C$4:$J$4739,5,0),"X",""),IF(VLOOKUP(B1393,'Oficios_-_pend_criticas'!$C$4:$J$4739,7,0)&gt;VLOOKUP(B1393,'Oficios_-_pend_criticas'!$C$4:$J$4739,5,0),"X",""))),""),""),"")</f>
        <v/>
      </c>
    </row>
    <row r="1394" spans="1:23" ht="38.25" hidden="1" customHeight="1" x14ac:dyDescent="0.25">
      <c r="A1394" s="9" t="str">
        <f t="shared" si="63"/>
        <v/>
      </c>
      <c r="B1394" s="24" t="s">
        <v>3259</v>
      </c>
      <c r="C1394" s="22" t="e">
        <f>IF(B1394="","",VLOOKUP(B1394,#REF!,6,0))</f>
        <v>#REF!</v>
      </c>
      <c r="D1394" s="20" t="e">
        <f>IF(B1394="","",VLOOKUP(B1394,#REF!,22,0))</f>
        <v>#REF!</v>
      </c>
      <c r="E1394" s="22" t="e">
        <f>IF(B1394="","",VLOOKUP(B1394,Consultas_públicas!$A$376:$G$3879,7,0))</f>
        <v>#N/A</v>
      </c>
      <c r="F1394" s="20" t="s">
        <v>3260</v>
      </c>
      <c r="G1394" s="21">
        <v>43606</v>
      </c>
      <c r="H1394" s="14" t="str">
        <f>IFERROR(IF(VLOOKUP(B1394,'Oficios_-_pend_criticas'!$C$4:$D$4739,2,0)="","","X"),"")</f>
        <v/>
      </c>
      <c r="I1394" s="12"/>
      <c r="J1394" s="13"/>
      <c r="K1394" s="10"/>
      <c r="L1394" s="12" t="str">
        <f>IFERROR(VLOOKUP(B1394,Retorno_da_RFB!$D$3:$I$6388,5,0),"")</f>
        <v>087</v>
      </c>
      <c r="M1394" s="13">
        <f>IFERROR(VLOOKUP(B1394,Retorno_da_RFB!$D$3:$I$6388,6,0),"")</f>
        <v>43619</v>
      </c>
      <c r="N1394" s="10" t="str">
        <f>IFERROR(VLOOKUP(B1394,Retorno_da_RFB!$D$3:$I$6388,3,0),"")</f>
        <v>8419.89.99</v>
      </c>
      <c r="O1394" s="10" t="str">
        <f>IFERROR(VLOOKUP(B1394,Retorno_da_RFB!$D$3:$I$6388,4,0),"")</f>
        <v>Biorreatores de bancada (fermentadores), utilizados para cultivo de micro-organismos em desenvolvimento de processos fermentativos, dotados de 2 dornas de vidro de 2l (volume útil) e um módulo para controle de diferentes parâmetros, como agitação, aeração, adição de substrato, controles de PH e oxigênio dissolvido.</v>
      </c>
      <c r="P1394" s="12" t="str">
        <f>IFERROR(IF(N1394="","",IF(VLOOKUP(LEFT(N1394,10),'Universo_BK-BIT'!$A$5:$E$10005,2,0)="","X",VLOOKUP(LEFT(N1394,10),'Universo_BK-BIT'!$A$5:$E$10005,2,0))),"X")</f>
        <v>BK</v>
      </c>
      <c r="Q1394" s="12">
        <f>IFERROR(IF(P1394="X","",VLOOKUP(LEFT(N1394,10),'Universo_BK-BIT'!$A$5:$E$10005,3,0)),"")</f>
        <v>14</v>
      </c>
      <c r="R1394" s="14" t="e">
        <f t="shared" si="64"/>
        <v>#REF!</v>
      </c>
      <c r="S1394" s="14" t="e">
        <f t="shared" si="65"/>
        <v>#N/A</v>
      </c>
      <c r="T1394" s="14"/>
      <c r="U1394" s="14" t="str">
        <f ca="1">IFERROR(IF(P1394="X",IF(VLOOKUP(B1394,'Oficios_-_pend_criticas'!$C$3:$J$4739,5,0)="","",IF(VLOOKUP(B1394,'Oficios_-_pend_criticas'!$C$3:$J$4739,7,0)="",IF(TODAY()&gt;VLOOKUP(B1394,'Oficios_-_pend_criticas'!$C$3:$J$4739,5,0),"X",""),IF(VLOOKUP(B1394,'Oficios_-_pend_criticas'!$C$3:$J$4739,7,0)&gt;VLOOKUP(B1394,'Oficios_-_pend_criticas'!$C$3:$J$4739,5,0),"X",""))),""),"")</f>
        <v/>
      </c>
      <c r="V1394" s="14" t="str">
        <f ca="1">IFERROR(IF(Q1394=0,IF(VLOOKUP(B1394,'Oficios_-_pend_criticas'!$C$3:$J$4739,5,0)="","",IF(VLOOKUP(B1394,'Oficios_-_pend_criticas'!$C$3:$J$4739,7,0)="",IF(TODAY()&gt;VLOOKUP(B1394,'Oficios_-_pend_criticas'!$C$3:$J$4739,5,0),"X",""),IF(VLOOKUP(B1394,'Oficios_-_pend_criticas'!$C$3:$J$4739,7,0)&gt;VLOOKUP(B1394,'Oficios_-_pend_criticas'!$C$3:$J$4739,5,0),"X",""))),""),"")</f>
        <v/>
      </c>
      <c r="W1394" s="14" t="str">
        <f ca="1">IFERROR(IF(P1394&lt;&gt;"X",IF(Q1394&gt;0,IF(VLOOKUP(B1394,'Oficios_-_pend_criticas'!$C$4:$J$4739,5,0)="","",IF(VLOOKUP(B1394,'Oficios_-_pend_criticas'!$C$4:$J$4739,7,0)="",IF(TODAY()&gt;VLOOKUP(B1394,'Oficios_-_pend_criticas'!$C$4:$J$4739,5,0),"X",""),IF(VLOOKUP(B1394,'Oficios_-_pend_criticas'!$C$4:$J$4739,7,0)&gt;VLOOKUP(B1394,'Oficios_-_pend_criticas'!$C$4:$J$4739,5,0),"X",""))),""),""),"")</f>
        <v/>
      </c>
    </row>
    <row r="1395" spans="1:23" ht="38.25" hidden="1" customHeight="1" x14ac:dyDescent="0.25">
      <c r="A1395" s="9" t="str">
        <f t="shared" si="63"/>
        <v/>
      </c>
      <c r="B1395" s="24" t="s">
        <v>3263</v>
      </c>
      <c r="C1395" s="22" t="e">
        <f>IF(B1395="","",VLOOKUP(B1395,#REF!,6,0))</f>
        <v>#REF!</v>
      </c>
      <c r="D1395" s="20" t="e">
        <f>IF(B1395="","",VLOOKUP(B1395,#REF!,22,0))</f>
        <v>#REF!</v>
      </c>
      <c r="E1395" s="22" t="e">
        <f>IF(B1395="","",VLOOKUP(B1395,Consultas_públicas!$A$376:$G$3879,7,0))</f>
        <v>#N/A</v>
      </c>
      <c r="F1395" s="20" t="s">
        <v>3260</v>
      </c>
      <c r="G1395" s="21">
        <v>43606</v>
      </c>
      <c r="H1395" s="14" t="str">
        <f>IFERROR(IF(VLOOKUP(B1395,'Oficios_-_pend_criticas'!$C$4:$D$4739,2,0)="","","X"),"")</f>
        <v/>
      </c>
      <c r="I1395" s="12"/>
      <c r="J1395" s="13"/>
      <c r="K1395" s="10"/>
      <c r="L1395" s="12" t="str">
        <f>IFERROR(VLOOKUP(B1395,Retorno_da_RFB!$D$3:$I$6388,5,0),"")</f>
        <v>087</v>
      </c>
      <c r="M1395" s="13">
        <f>IFERROR(VLOOKUP(B1395,Retorno_da_RFB!$D$3:$I$6388,6,0),"")</f>
        <v>43619</v>
      </c>
      <c r="N1395" s="10" t="str">
        <f>IFERROR(VLOOKUP(B1395,Retorno_da_RFB!$D$3:$I$6388,3,0),"")</f>
        <v>8515.80.90</v>
      </c>
      <c r="O1395" s="10" t="str">
        <f>IFERROR(VLOOKUP(B1395,Retorno_da_RFB!$D$3:$I$6388,4,0),"")</f>
        <v>Combinações de máquinas para soldagem de peças utilizadas na fabricação de buzinas automotivas (Caracol e Base), com produtividade de 100peças/min, compostas de: máquina de ultrassom com sensor de inspeção de tamanho e posição da amostra, tensão de entrada em 380Vac, faixa de frequência de 60Hz, tensão de operação de 24Vdc, corrente elétrica de 300mA, luz infravermelha com o comprimento de onda em 850nm, 2 entradas e 5 saídas digitais, “display” de 10 segmentos com resolução de imagem de 640 x 480 pixels, comunicação via protocolo TCP/IP, EtherNet/IP para monitoramento da produção, potência nominal de 500 a 4.000W; bomba pneumática com regulador de pressão e  válvula de distribuição, pressão de entrada de 300bar, pressão de saída de 20 a 120 bar; robô de 6 eixos com braço articulado de carga útil máxima de 9kg e alcance de 1.450mm,  controlador numérico computadorizado - CNC, rack de 19 polegadas, capacidade de memória de 64MB de RAM; recravadora de caracol para o corpo da buzina; alimentadores vibratórios.</v>
      </c>
      <c r="P1395" s="12" t="str">
        <f>IFERROR(IF(N1395="","",IF(VLOOKUP(LEFT(N1395,10),'Universo_BK-BIT'!$A$5:$E$10005,2,0)="","X",VLOOKUP(LEFT(N1395,10),'Universo_BK-BIT'!$A$5:$E$10005,2,0))),"X")</f>
        <v>BK</v>
      </c>
      <c r="Q1395" s="12">
        <f>IFERROR(IF(P1395="X","",VLOOKUP(LEFT(N1395,10),'Universo_BK-BIT'!$A$5:$E$10005,3,0)),"")</f>
        <v>14</v>
      </c>
      <c r="R1395" s="14" t="e">
        <f t="shared" si="64"/>
        <v>#REF!</v>
      </c>
      <c r="S1395" s="14" t="e">
        <f t="shared" si="65"/>
        <v>#N/A</v>
      </c>
      <c r="T1395" s="14"/>
      <c r="U1395" s="14" t="str">
        <f ca="1">IFERROR(IF(P1395="X",IF(VLOOKUP(B1395,'Oficios_-_pend_criticas'!$C$3:$J$4739,5,0)="","",IF(VLOOKUP(B1395,'Oficios_-_pend_criticas'!$C$3:$J$4739,7,0)="",IF(TODAY()&gt;VLOOKUP(B1395,'Oficios_-_pend_criticas'!$C$3:$J$4739,5,0),"X",""),IF(VLOOKUP(B1395,'Oficios_-_pend_criticas'!$C$3:$J$4739,7,0)&gt;VLOOKUP(B1395,'Oficios_-_pend_criticas'!$C$3:$J$4739,5,0),"X",""))),""),"")</f>
        <v/>
      </c>
      <c r="V1395" s="14" t="str">
        <f ca="1">IFERROR(IF(Q1395=0,IF(VLOOKUP(B1395,'Oficios_-_pend_criticas'!$C$3:$J$4739,5,0)="","",IF(VLOOKUP(B1395,'Oficios_-_pend_criticas'!$C$3:$J$4739,7,0)="",IF(TODAY()&gt;VLOOKUP(B1395,'Oficios_-_pend_criticas'!$C$3:$J$4739,5,0),"X",""),IF(VLOOKUP(B1395,'Oficios_-_pend_criticas'!$C$3:$J$4739,7,0)&gt;VLOOKUP(B1395,'Oficios_-_pend_criticas'!$C$3:$J$4739,5,0),"X",""))),""),"")</f>
        <v/>
      </c>
      <c r="W1395" s="14" t="str">
        <f ca="1">IFERROR(IF(P1395&lt;&gt;"X",IF(Q1395&gt;0,IF(VLOOKUP(B1395,'Oficios_-_pend_criticas'!$C$4:$J$4739,5,0)="","",IF(VLOOKUP(B1395,'Oficios_-_pend_criticas'!$C$4:$J$4739,7,0)="",IF(TODAY()&gt;VLOOKUP(B1395,'Oficios_-_pend_criticas'!$C$4:$J$4739,5,0),"X",""),IF(VLOOKUP(B1395,'Oficios_-_pend_criticas'!$C$4:$J$4739,7,0)&gt;VLOOKUP(B1395,'Oficios_-_pend_criticas'!$C$4:$J$4739,5,0),"X",""))),""),""),"")</f>
        <v/>
      </c>
    </row>
    <row r="1396" spans="1:23" ht="38.25" hidden="1" customHeight="1" x14ac:dyDescent="0.25">
      <c r="A1396" s="9" t="str">
        <f t="shared" si="63"/>
        <v/>
      </c>
      <c r="B1396" s="24" t="s">
        <v>3265</v>
      </c>
      <c r="C1396" s="22" t="e">
        <f>IF(B1396="","",VLOOKUP(B1396,#REF!,6,0))</f>
        <v>#REF!</v>
      </c>
      <c r="D1396" s="20" t="e">
        <f>IF(B1396="","",VLOOKUP(B1396,#REF!,22,0))</f>
        <v>#REF!</v>
      </c>
      <c r="E1396" s="22" t="e">
        <f>IF(B1396="","",VLOOKUP(B1396,Consultas_públicas!$A$376:$G$3879,7,0))</f>
        <v>#N/A</v>
      </c>
      <c r="F1396" s="20" t="s">
        <v>3260</v>
      </c>
      <c r="G1396" s="21">
        <v>43606</v>
      </c>
      <c r="H1396" s="14" t="str">
        <f>IFERROR(IF(VLOOKUP(B1396,'Oficios_-_pend_criticas'!$C$4:$D$4739,2,0)="","","X"),"")</f>
        <v/>
      </c>
      <c r="I1396" s="12"/>
      <c r="J1396" s="13"/>
      <c r="K1396" s="10"/>
      <c r="L1396" s="12" t="str">
        <f>IFERROR(VLOOKUP(B1396,Retorno_da_RFB!$D$3:$I$6388,5,0),"")</f>
        <v>087</v>
      </c>
      <c r="M1396" s="13">
        <f>IFERROR(VLOOKUP(B1396,Retorno_da_RFB!$D$3:$I$6388,6,0),"")</f>
        <v>43619</v>
      </c>
      <c r="N1396" s="10" t="str">
        <f>IFERROR(VLOOKUP(B1396,Retorno_da_RFB!$D$3:$I$6388,3,0),"")</f>
        <v>8479.81.90</v>
      </c>
      <c r="O1396" s="10" t="str">
        <f>IFERROR(VLOOKUP(B1396,Retorno_da_RFB!$D$3:$I$6388,4,0),"")</f>
        <v>Combinações de máquinas para envolvimento de fios e cabos elétricos com fitas de papel, mica e poliéster, para conjunto de 1 a 3 condutores com 5 aplicadores de 4 fitas sobre cada condutor, podendo ser de cobre e alumínio com largura entre 4 e 25mm e espessura entre  0,8 até 8mm, sendo as fitas de papel com largura entre 6 e 30mm e espessura entre 0,05 e 0,5mm, em material Kraft, Nomex e Mica, compostas de: 3 desenroladores, 5 suportes de direcionamento dos condutores MRM, 1 cabeça de fitas tangencial de 400mm superposta com  suportes de fita e 3 cabeças de fita tangencial de 400mm com 3 suportes de fita cada uma, 1 endireitador para os cabos,  1 correia , 1 bobinador motorizado tipo radial para bobinas, 1 bobinador motorizado para bobinas de até 1.600mm e  cabine elétrica de comando.</v>
      </c>
      <c r="P1396" s="12" t="str">
        <f>IFERROR(IF(N1396="","",IF(VLOOKUP(LEFT(N1396,10),'Universo_BK-BIT'!$A$5:$E$10005,2,0)="","X",VLOOKUP(LEFT(N1396,10),'Universo_BK-BIT'!$A$5:$E$10005,2,0))),"X")</f>
        <v>BK</v>
      </c>
      <c r="Q1396" s="12">
        <f>IFERROR(IF(P1396="X","",VLOOKUP(LEFT(N1396,10),'Universo_BK-BIT'!$A$5:$E$10005,3,0)),"")</f>
        <v>14</v>
      </c>
      <c r="R1396" s="14" t="e">
        <f t="shared" si="64"/>
        <v>#REF!</v>
      </c>
      <c r="S1396" s="14" t="e">
        <f t="shared" si="65"/>
        <v>#N/A</v>
      </c>
      <c r="T1396" s="14"/>
      <c r="U1396" s="14" t="str">
        <f ca="1">IFERROR(IF(P1396="X",IF(VLOOKUP(B1396,'Oficios_-_pend_criticas'!$C$3:$J$4739,5,0)="","",IF(VLOOKUP(B1396,'Oficios_-_pend_criticas'!$C$3:$J$4739,7,0)="",IF(TODAY()&gt;VLOOKUP(B1396,'Oficios_-_pend_criticas'!$C$3:$J$4739,5,0),"X",""),IF(VLOOKUP(B1396,'Oficios_-_pend_criticas'!$C$3:$J$4739,7,0)&gt;VLOOKUP(B1396,'Oficios_-_pend_criticas'!$C$3:$J$4739,5,0),"X",""))),""),"")</f>
        <v/>
      </c>
      <c r="V1396" s="14" t="str">
        <f ca="1">IFERROR(IF(Q1396=0,IF(VLOOKUP(B1396,'Oficios_-_pend_criticas'!$C$3:$J$4739,5,0)="","",IF(VLOOKUP(B1396,'Oficios_-_pend_criticas'!$C$3:$J$4739,7,0)="",IF(TODAY()&gt;VLOOKUP(B1396,'Oficios_-_pend_criticas'!$C$3:$J$4739,5,0),"X",""),IF(VLOOKUP(B1396,'Oficios_-_pend_criticas'!$C$3:$J$4739,7,0)&gt;VLOOKUP(B1396,'Oficios_-_pend_criticas'!$C$3:$J$4739,5,0),"X",""))),""),"")</f>
        <v/>
      </c>
      <c r="W1396" s="14" t="str">
        <f ca="1">IFERROR(IF(P1396&lt;&gt;"X",IF(Q1396&gt;0,IF(VLOOKUP(B1396,'Oficios_-_pend_criticas'!$C$4:$J$4739,5,0)="","",IF(VLOOKUP(B1396,'Oficios_-_pend_criticas'!$C$4:$J$4739,7,0)="",IF(TODAY()&gt;VLOOKUP(B1396,'Oficios_-_pend_criticas'!$C$4:$J$4739,5,0),"X",""),IF(VLOOKUP(B1396,'Oficios_-_pend_criticas'!$C$4:$J$4739,7,0)&gt;VLOOKUP(B1396,'Oficios_-_pend_criticas'!$C$4:$J$4739,5,0),"X",""))),""),""),"")</f>
        <v/>
      </c>
    </row>
    <row r="1397" spans="1:23" ht="38.25" hidden="1" customHeight="1" x14ac:dyDescent="0.25">
      <c r="A1397" s="9" t="str">
        <f t="shared" si="63"/>
        <v/>
      </c>
      <c r="B1397" s="24" t="s">
        <v>3268</v>
      </c>
      <c r="C1397" s="22" t="e">
        <f>IF(B1397="","",VLOOKUP(B1397,#REF!,6,0))</f>
        <v>#REF!</v>
      </c>
      <c r="D1397" s="20" t="e">
        <f>IF(B1397="","",VLOOKUP(B1397,#REF!,22,0))</f>
        <v>#REF!</v>
      </c>
      <c r="E1397" s="22" t="e">
        <f>IF(B1397="","",VLOOKUP(B1397,Consultas_públicas!$A$376:$G$3879,7,0))</f>
        <v>#N/A</v>
      </c>
      <c r="F1397" s="20" t="s">
        <v>3260</v>
      </c>
      <c r="G1397" s="21">
        <v>43606</v>
      </c>
      <c r="H1397" s="14" t="str">
        <f>IFERROR(IF(VLOOKUP(B1397,'Oficios_-_pend_criticas'!$C$4:$D$4739,2,0)="","","X"),"")</f>
        <v/>
      </c>
      <c r="I1397" s="12"/>
      <c r="J1397" s="13"/>
      <c r="K1397" s="10"/>
      <c r="L1397" s="12" t="str">
        <f>IFERROR(VLOOKUP(B1397,Retorno_da_RFB!$D$3:$I$6388,5,0),"")</f>
        <v>087</v>
      </c>
      <c r="M1397" s="13">
        <f>IFERROR(VLOOKUP(B1397,Retorno_da_RFB!$D$3:$I$6388,6,0),"")</f>
        <v>43619</v>
      </c>
      <c r="N1397" s="10" t="str">
        <f>IFERROR(VLOOKUP(B1397,Retorno_da_RFB!$D$3:$I$6388,3,0),"")</f>
        <v>8517.62.39</v>
      </c>
      <c r="O1397" s="10" t="str">
        <f>IFERROR(VLOOKUP(B1397,Retorno_da_RFB!$D$3:$I$6388,4,0),"")</f>
        <v xml:space="preserve">Aparelhos de comutação contendo múltiplos switches montado sobre estrutura metálica (rack) com réguas de alimentação distintas (RPDU). Organizadores de cabos e painéis de distribuição de fibra MTP. </v>
      </c>
      <c r="P1397" s="12" t="str">
        <f>IFERROR(IF(N1397="","",IF(VLOOKUP(LEFT(N1397,10),'Universo_BK-BIT'!$A$5:$E$10005,2,0)="","X",VLOOKUP(LEFT(N1397,10),'Universo_BK-BIT'!$A$5:$E$10005,2,0))),"X")</f>
        <v>BIT</v>
      </c>
      <c r="Q1397" s="12">
        <f>IFERROR(IF(P1397="X","",VLOOKUP(LEFT(N1397,10),'Universo_BK-BIT'!$A$5:$E$10005,3,0)),"")</f>
        <v>16</v>
      </c>
      <c r="R1397" s="14" t="e">
        <f t="shared" si="64"/>
        <v>#REF!</v>
      </c>
      <c r="S1397" s="14" t="e">
        <f t="shared" si="65"/>
        <v>#N/A</v>
      </c>
      <c r="T1397" s="14"/>
      <c r="U1397" s="14" t="str">
        <f ca="1">IFERROR(IF(P1397="X",IF(VLOOKUP(B1397,'Oficios_-_pend_criticas'!$C$3:$J$4739,5,0)="","",IF(VLOOKUP(B1397,'Oficios_-_pend_criticas'!$C$3:$J$4739,7,0)="",IF(TODAY()&gt;VLOOKUP(B1397,'Oficios_-_pend_criticas'!$C$3:$J$4739,5,0),"X",""),IF(VLOOKUP(B1397,'Oficios_-_pend_criticas'!$C$3:$J$4739,7,0)&gt;VLOOKUP(B1397,'Oficios_-_pend_criticas'!$C$3:$J$4739,5,0),"X",""))),""),"")</f>
        <v/>
      </c>
      <c r="V1397" s="14" t="str">
        <f ca="1">IFERROR(IF(Q1397=0,IF(VLOOKUP(B1397,'Oficios_-_pend_criticas'!$C$3:$J$4739,5,0)="","",IF(VLOOKUP(B1397,'Oficios_-_pend_criticas'!$C$3:$J$4739,7,0)="",IF(TODAY()&gt;VLOOKUP(B1397,'Oficios_-_pend_criticas'!$C$3:$J$4739,5,0),"X",""),IF(VLOOKUP(B1397,'Oficios_-_pend_criticas'!$C$3:$J$4739,7,0)&gt;VLOOKUP(B1397,'Oficios_-_pend_criticas'!$C$3:$J$4739,5,0),"X",""))),""),"")</f>
        <v/>
      </c>
      <c r="W1397" s="14" t="str">
        <f ca="1">IFERROR(IF(P1397&lt;&gt;"X",IF(Q1397&gt;0,IF(VLOOKUP(B1397,'Oficios_-_pend_criticas'!$C$4:$J$4739,5,0)="","",IF(VLOOKUP(B1397,'Oficios_-_pend_criticas'!$C$4:$J$4739,7,0)="",IF(TODAY()&gt;VLOOKUP(B1397,'Oficios_-_pend_criticas'!$C$4:$J$4739,5,0),"X",""),IF(VLOOKUP(B1397,'Oficios_-_pend_criticas'!$C$4:$J$4739,7,0)&gt;VLOOKUP(B1397,'Oficios_-_pend_criticas'!$C$4:$J$4739,5,0),"X",""))),""),""),"")</f>
        <v/>
      </c>
    </row>
    <row r="1398" spans="1:23" ht="38.25" hidden="1" customHeight="1" x14ac:dyDescent="0.25">
      <c r="A1398" s="9" t="str">
        <f t="shared" si="63"/>
        <v/>
      </c>
      <c r="B1398" s="24" t="s">
        <v>3271</v>
      </c>
      <c r="C1398" s="22" t="e">
        <f>IF(B1398="","",VLOOKUP(B1398,#REF!,6,0))</f>
        <v>#REF!</v>
      </c>
      <c r="D1398" s="20" t="e">
        <f>IF(B1398="","",VLOOKUP(B1398,#REF!,22,0))</f>
        <v>#REF!</v>
      </c>
      <c r="E1398" s="22" t="e">
        <f>IF(B1398="","",VLOOKUP(B1398,Consultas_públicas!$A$376:$G$3879,7,0))</f>
        <v>#N/A</v>
      </c>
      <c r="F1398" s="20" t="s">
        <v>3260</v>
      </c>
      <c r="G1398" s="21">
        <v>43606</v>
      </c>
      <c r="H1398" s="14" t="str">
        <f>IFERROR(IF(VLOOKUP(B1398,'Oficios_-_pend_criticas'!$C$4:$D$4739,2,0)="","","X"),"")</f>
        <v/>
      </c>
      <c r="I1398" s="12"/>
      <c r="J1398" s="13"/>
      <c r="K1398" s="10"/>
      <c r="L1398" s="12" t="str">
        <f>IFERROR(VLOOKUP(B1398,Retorno_da_RFB!$D$3:$I$6388,5,0),"")</f>
        <v>087</v>
      </c>
      <c r="M1398" s="13">
        <f>IFERROR(VLOOKUP(B1398,Retorno_da_RFB!$D$3:$I$6388,6,0),"")</f>
        <v>43619</v>
      </c>
      <c r="N1398" s="10" t="str">
        <f>IFERROR(VLOOKUP(B1398,Retorno_da_RFB!$D$3:$I$6388,3,0),"")</f>
        <v>8477.30.90</v>
      </c>
      <c r="O1398" s="10" t="str">
        <f>IFERROR(VLOOKUP(B1398,Retorno_da_RFB!$D$3:$I$6388,4,0),"")</f>
        <v>Máquinas de moldar garrafas de PET (Politereftalato de etileno) por insuflação, para garrafas com volume de até 2L, com capacidade de produção igual ou superior a 6.000garrafas/h, dotadas de estações de manuseio, sistema de estiramento de pré-formas com acionamento eletromagnético, aquecimento por meio de lâmpadas infravermelho em túnel fechado e sopro das pré-formas, com ou sem sistemas de inspeção de qualidade da garrafa moldada por meio de câmera, com ou sem alimentador de pré-formas, com ou sem sistema de esterilização de pré-formas, com ou sem alimentador de pré-formas, com ou sem dispositivo basculante de pré-formas.</v>
      </c>
      <c r="P1398" s="12" t="str">
        <f>IFERROR(IF(N1398="","",IF(VLOOKUP(LEFT(N1398,10),'Universo_BK-BIT'!$A$5:$E$10005,2,0)="","X",VLOOKUP(LEFT(N1398,10),'Universo_BK-BIT'!$A$5:$E$10005,2,0))),"X")</f>
        <v>BK</v>
      </c>
      <c r="Q1398" s="12">
        <f>IFERROR(IF(P1398="X","",VLOOKUP(LEFT(N1398,10),'Universo_BK-BIT'!$A$5:$E$10005,3,0)),"")</f>
        <v>14</v>
      </c>
      <c r="R1398" s="14" t="e">
        <f t="shared" si="64"/>
        <v>#REF!</v>
      </c>
      <c r="S1398" s="14" t="e">
        <f t="shared" si="65"/>
        <v>#N/A</v>
      </c>
      <c r="T1398" s="14"/>
      <c r="U1398" s="14" t="str">
        <f ca="1">IFERROR(IF(P1398="X",IF(VLOOKUP(B1398,'Oficios_-_pend_criticas'!$C$3:$J$4739,5,0)="","",IF(VLOOKUP(B1398,'Oficios_-_pend_criticas'!$C$3:$J$4739,7,0)="",IF(TODAY()&gt;VLOOKUP(B1398,'Oficios_-_pend_criticas'!$C$3:$J$4739,5,0),"X",""),IF(VLOOKUP(B1398,'Oficios_-_pend_criticas'!$C$3:$J$4739,7,0)&gt;VLOOKUP(B1398,'Oficios_-_pend_criticas'!$C$3:$J$4739,5,0),"X",""))),""),"")</f>
        <v/>
      </c>
      <c r="V1398" s="14" t="str">
        <f ca="1">IFERROR(IF(Q1398=0,IF(VLOOKUP(B1398,'Oficios_-_pend_criticas'!$C$3:$J$4739,5,0)="","",IF(VLOOKUP(B1398,'Oficios_-_pend_criticas'!$C$3:$J$4739,7,0)="",IF(TODAY()&gt;VLOOKUP(B1398,'Oficios_-_pend_criticas'!$C$3:$J$4739,5,0),"X",""),IF(VLOOKUP(B1398,'Oficios_-_pend_criticas'!$C$3:$J$4739,7,0)&gt;VLOOKUP(B1398,'Oficios_-_pend_criticas'!$C$3:$J$4739,5,0),"X",""))),""),"")</f>
        <v/>
      </c>
      <c r="W1398" s="14" t="str">
        <f ca="1">IFERROR(IF(P1398&lt;&gt;"X",IF(Q1398&gt;0,IF(VLOOKUP(B1398,'Oficios_-_pend_criticas'!$C$4:$J$4739,5,0)="","",IF(VLOOKUP(B1398,'Oficios_-_pend_criticas'!$C$4:$J$4739,7,0)="",IF(TODAY()&gt;VLOOKUP(B1398,'Oficios_-_pend_criticas'!$C$4:$J$4739,5,0),"X",""),IF(VLOOKUP(B1398,'Oficios_-_pend_criticas'!$C$4:$J$4739,7,0)&gt;VLOOKUP(B1398,'Oficios_-_pend_criticas'!$C$4:$J$4739,5,0),"X",""))),""),""),"")</f>
        <v/>
      </c>
    </row>
    <row r="1399" spans="1:23" ht="38.25" hidden="1" customHeight="1" x14ac:dyDescent="0.25">
      <c r="A1399" s="9" t="str">
        <f t="shared" si="63"/>
        <v/>
      </c>
      <c r="B1399" s="24" t="s">
        <v>3273</v>
      </c>
      <c r="C1399" s="22" t="e">
        <f>IF(B1399="","",VLOOKUP(B1399,#REF!,6,0))</f>
        <v>#REF!</v>
      </c>
      <c r="D1399" s="20" t="e">
        <f>IF(B1399="","",VLOOKUP(B1399,#REF!,22,0))</f>
        <v>#REF!</v>
      </c>
      <c r="E1399" s="22" t="e">
        <f>IF(B1399="","",VLOOKUP(B1399,Consultas_públicas!$A$376:$G$3879,7,0))</f>
        <v>#N/A</v>
      </c>
      <c r="F1399" s="20" t="s">
        <v>3260</v>
      </c>
      <c r="G1399" s="21">
        <v>43606</v>
      </c>
      <c r="H1399" s="14" t="str">
        <f>IFERROR(IF(VLOOKUP(B1399,'Oficios_-_pend_criticas'!$C$4:$D$4739,2,0)="","","X"),"")</f>
        <v/>
      </c>
      <c r="I1399" s="12"/>
      <c r="J1399" s="13"/>
      <c r="K1399" s="10"/>
      <c r="L1399" s="12" t="str">
        <f>IFERROR(VLOOKUP(B1399,Retorno_da_RFB!$D$3:$I$6388,5,0),"")</f>
        <v>087</v>
      </c>
      <c r="M1399" s="13">
        <f>IFERROR(VLOOKUP(B1399,Retorno_da_RFB!$D$3:$I$6388,6,0),"")</f>
        <v>43619</v>
      </c>
      <c r="N1399" s="10" t="str">
        <f>IFERROR(VLOOKUP(B1399,Retorno_da_RFB!$D$3:$I$6388,3,0),"")</f>
        <v>8423.30.19</v>
      </c>
      <c r="O1399" s="10" t="str">
        <f>IFERROR(VLOOKUP(B1399,Retorno_da_RFB!$D$3:$I$6388,4,0),"")</f>
        <v>Combinações de máquinas para alimentação, cristalização e desumidificação de pet reciclado, compostas por: 1 unidade de vácuo com temperatura máxima de ar na entrada de 40ºC e depressão relativa máxima de 46kPa (mbar), 2 funis alimentadores com volumes de 1.5 até 140 litros e capacidades de 50dm³, 1 kit de materiais de instalação, 2 alimentadores monofásicos com capacidade de 5dm³, 1 funil cristalizador com potência do motor de 2.2kW, 1 desumidificador com volume máximo de secagem de tremonhas operando ao mesmo tempo de 2500dm³ e ponto de condensação da água em -60ºC, 1 condensador de gases, 1 funil isolado e 1 dosador volumétrico com capacidades individuais de décimos de g/s até 170kg/h e tela de toque.</v>
      </c>
      <c r="P1399" s="12" t="str">
        <f>IFERROR(IF(N1399="","",IF(VLOOKUP(LEFT(N1399,10),'Universo_BK-BIT'!$A$5:$E$10005,2,0)="","X",VLOOKUP(LEFT(N1399,10),'Universo_BK-BIT'!$A$5:$E$10005,2,0))),"X")</f>
        <v>BK</v>
      </c>
      <c r="Q1399" s="12">
        <f>IFERROR(IF(P1399="X","",VLOOKUP(LEFT(N1399,10),'Universo_BK-BIT'!$A$5:$E$10005,3,0)),"")</f>
        <v>14</v>
      </c>
      <c r="R1399" s="14" t="e">
        <f t="shared" si="64"/>
        <v>#REF!</v>
      </c>
      <c r="S1399" s="14" t="e">
        <f t="shared" si="65"/>
        <v>#N/A</v>
      </c>
      <c r="T1399" s="14"/>
      <c r="U1399" s="14" t="str">
        <f ca="1">IFERROR(IF(P1399="X",IF(VLOOKUP(B1399,'Oficios_-_pend_criticas'!$C$3:$J$4739,5,0)="","",IF(VLOOKUP(B1399,'Oficios_-_pend_criticas'!$C$3:$J$4739,7,0)="",IF(TODAY()&gt;VLOOKUP(B1399,'Oficios_-_pend_criticas'!$C$3:$J$4739,5,0),"X",""),IF(VLOOKUP(B1399,'Oficios_-_pend_criticas'!$C$3:$J$4739,7,0)&gt;VLOOKUP(B1399,'Oficios_-_pend_criticas'!$C$3:$J$4739,5,0),"X",""))),""),"")</f>
        <v/>
      </c>
      <c r="V1399" s="14" t="str">
        <f ca="1">IFERROR(IF(Q1399=0,IF(VLOOKUP(B1399,'Oficios_-_pend_criticas'!$C$3:$J$4739,5,0)="","",IF(VLOOKUP(B1399,'Oficios_-_pend_criticas'!$C$3:$J$4739,7,0)="",IF(TODAY()&gt;VLOOKUP(B1399,'Oficios_-_pend_criticas'!$C$3:$J$4739,5,0),"X",""),IF(VLOOKUP(B1399,'Oficios_-_pend_criticas'!$C$3:$J$4739,7,0)&gt;VLOOKUP(B1399,'Oficios_-_pend_criticas'!$C$3:$J$4739,5,0),"X",""))),""),"")</f>
        <v/>
      </c>
      <c r="W1399" s="14" t="str">
        <f ca="1">IFERROR(IF(P1399&lt;&gt;"X",IF(Q1399&gt;0,IF(VLOOKUP(B1399,'Oficios_-_pend_criticas'!$C$4:$J$4739,5,0)="","",IF(VLOOKUP(B1399,'Oficios_-_pend_criticas'!$C$4:$J$4739,7,0)="",IF(TODAY()&gt;VLOOKUP(B1399,'Oficios_-_pend_criticas'!$C$4:$J$4739,5,0),"X",""),IF(VLOOKUP(B1399,'Oficios_-_pend_criticas'!$C$4:$J$4739,7,0)&gt;VLOOKUP(B1399,'Oficios_-_pend_criticas'!$C$4:$J$4739,5,0),"X",""))),""),""),"")</f>
        <v/>
      </c>
    </row>
    <row r="1400" spans="1:23" ht="38.25" hidden="1" customHeight="1" x14ac:dyDescent="0.25">
      <c r="A1400" s="9" t="str">
        <f t="shared" si="63"/>
        <v/>
      </c>
      <c r="B1400" s="24" t="s">
        <v>3276</v>
      </c>
      <c r="C1400" s="22" t="e">
        <f>IF(B1400="","",VLOOKUP(B1400,#REF!,6,0))</f>
        <v>#REF!</v>
      </c>
      <c r="D1400" s="20" t="e">
        <f>IF(B1400="","",VLOOKUP(B1400,#REF!,22,0))</f>
        <v>#REF!</v>
      </c>
      <c r="E1400" s="22" t="e">
        <f>IF(B1400="","",VLOOKUP(B1400,Consultas_públicas!$A$376:$G$3879,7,0))</f>
        <v>#N/A</v>
      </c>
      <c r="F1400" s="20" t="s">
        <v>3260</v>
      </c>
      <c r="G1400" s="21">
        <v>43606</v>
      </c>
      <c r="H1400" s="14" t="str">
        <f>IFERROR(IF(VLOOKUP(B1400,'Oficios_-_pend_criticas'!$C$4:$D$4739,2,0)="","","X"),"")</f>
        <v/>
      </c>
      <c r="I1400" s="12"/>
      <c r="J1400" s="13"/>
      <c r="K1400" s="10"/>
      <c r="L1400" s="12" t="str">
        <f>IFERROR(VLOOKUP(B1400,Retorno_da_RFB!$D$3:$I$6388,5,0),"")</f>
        <v>087</v>
      </c>
      <c r="M1400" s="13">
        <f>IFERROR(VLOOKUP(B1400,Retorno_da_RFB!$D$3:$I$6388,6,0),"")</f>
        <v>43619</v>
      </c>
      <c r="N1400" s="10" t="str">
        <f>IFERROR(VLOOKUP(B1400,Retorno_da_RFB!$D$3:$I$6388,3,0),"")</f>
        <v>8479.89.99</v>
      </c>
      <c r="O1400" s="10" t="str">
        <f>IFERROR(VLOOKUP(B1400,Retorno_da_RFB!$D$3:$I$6388,4,0),"")</f>
        <v>Combinações de máquinas para reciclagem de tecidos em diversas composições, por meio da execução de múltiplas tarefas interligadas, compostas de: 1 unidade de alimentação por esteira inclinada de 7m, estação de corte dotada de 2 cortadores tipo guilhotina, com largura de trabalho de 600mm e capacidade de 200cortes/min, um deles contando com detector de metais, sistema tubular de lubrificação, 2 ventiladores de 5.000m3/h, caixas de mistura com 2.500mm com silo de alimentação automática, dispositivo de retirada de poeira, unidade alimentadora com celeiro de alimentação, máquina desfibradora com largura de trabalho de 1.500mm operando através de um conjunto de 6 cilindros de 1.000mm de diâmetro, sistema de detecção e combate de incêndio, condensador com capacidade de 800kg/h, prensa automática de 150t de força para formação dos fardos, contando com sacador e pesagem automática dos mesmos, filtro de 60.000m³, com capacidade para aspirar toda a máquina e controlar todas as impurezas geradas durante o processo, painel elétrico de controle.</v>
      </c>
      <c r="P1400" s="12" t="str">
        <f>IFERROR(IF(N1400="","",IF(VLOOKUP(LEFT(N1400,10),'Universo_BK-BIT'!$A$5:$E$10005,2,0)="","X",VLOOKUP(LEFT(N1400,10),'Universo_BK-BIT'!$A$5:$E$10005,2,0))),"X")</f>
        <v>BK</v>
      </c>
      <c r="Q1400" s="12">
        <f>IFERROR(IF(P1400="X","",VLOOKUP(LEFT(N1400,10),'Universo_BK-BIT'!$A$5:$E$10005,3,0)),"")</f>
        <v>14</v>
      </c>
      <c r="R1400" s="14" t="e">
        <f t="shared" si="64"/>
        <v>#REF!</v>
      </c>
      <c r="S1400" s="14" t="e">
        <f t="shared" si="65"/>
        <v>#N/A</v>
      </c>
      <c r="T1400" s="14"/>
      <c r="U1400" s="14" t="str">
        <f ca="1">IFERROR(IF(P1400="X",IF(VLOOKUP(B1400,'Oficios_-_pend_criticas'!$C$3:$J$4739,5,0)="","",IF(VLOOKUP(B1400,'Oficios_-_pend_criticas'!$C$3:$J$4739,7,0)="",IF(TODAY()&gt;VLOOKUP(B1400,'Oficios_-_pend_criticas'!$C$3:$J$4739,5,0),"X",""),IF(VLOOKUP(B1400,'Oficios_-_pend_criticas'!$C$3:$J$4739,7,0)&gt;VLOOKUP(B1400,'Oficios_-_pend_criticas'!$C$3:$J$4739,5,0),"X",""))),""),"")</f>
        <v/>
      </c>
      <c r="V1400" s="14" t="str">
        <f ca="1">IFERROR(IF(Q1400=0,IF(VLOOKUP(B1400,'Oficios_-_pend_criticas'!$C$3:$J$4739,5,0)="","",IF(VLOOKUP(B1400,'Oficios_-_pend_criticas'!$C$3:$J$4739,7,0)="",IF(TODAY()&gt;VLOOKUP(B1400,'Oficios_-_pend_criticas'!$C$3:$J$4739,5,0),"X",""),IF(VLOOKUP(B1400,'Oficios_-_pend_criticas'!$C$3:$J$4739,7,0)&gt;VLOOKUP(B1400,'Oficios_-_pend_criticas'!$C$3:$J$4739,5,0),"X",""))),""),"")</f>
        <v/>
      </c>
      <c r="W1400" s="14" t="str">
        <f ca="1">IFERROR(IF(P1400&lt;&gt;"X",IF(Q1400&gt;0,IF(VLOOKUP(B1400,'Oficios_-_pend_criticas'!$C$4:$J$4739,5,0)="","",IF(VLOOKUP(B1400,'Oficios_-_pend_criticas'!$C$4:$J$4739,7,0)="",IF(TODAY()&gt;VLOOKUP(B1400,'Oficios_-_pend_criticas'!$C$4:$J$4739,5,0),"X",""),IF(VLOOKUP(B1400,'Oficios_-_pend_criticas'!$C$4:$J$4739,7,0)&gt;VLOOKUP(B1400,'Oficios_-_pend_criticas'!$C$4:$J$4739,5,0),"X",""))),""),""),"")</f>
        <v/>
      </c>
    </row>
    <row r="1401" spans="1:23" ht="38.25" hidden="1" customHeight="1" x14ac:dyDescent="0.25">
      <c r="A1401" s="9" t="str">
        <f t="shared" si="63"/>
        <v/>
      </c>
      <c r="B1401" s="24" t="s">
        <v>3278</v>
      </c>
      <c r="C1401" s="22" t="e">
        <f>IF(B1401="","",VLOOKUP(B1401,#REF!,6,0))</f>
        <v>#REF!</v>
      </c>
      <c r="D1401" s="20" t="e">
        <f>IF(B1401="","",VLOOKUP(B1401,#REF!,22,0))</f>
        <v>#REF!</v>
      </c>
      <c r="E1401" s="22" t="e">
        <f>IF(B1401="","",VLOOKUP(B1401,Consultas_públicas!$A$376:$G$3879,7,0))</f>
        <v>#N/A</v>
      </c>
      <c r="F1401" s="20" t="s">
        <v>3260</v>
      </c>
      <c r="G1401" s="21">
        <v>43606</v>
      </c>
      <c r="H1401" s="14" t="str">
        <f>IFERROR(IF(VLOOKUP(B1401,'Oficios_-_pend_criticas'!$C$4:$D$4739,2,0)="","","X"),"")</f>
        <v/>
      </c>
      <c r="I1401" s="12"/>
      <c r="J1401" s="13"/>
      <c r="K1401" s="10"/>
      <c r="L1401" s="12" t="str">
        <f>IFERROR(VLOOKUP(B1401,Retorno_da_RFB!$D$3:$I$6388,5,0),"")</f>
        <v>087</v>
      </c>
      <c r="M1401" s="13">
        <f>IFERROR(VLOOKUP(B1401,Retorno_da_RFB!$D$3:$I$6388,6,0),"")</f>
        <v>43619</v>
      </c>
      <c r="N1401" s="10" t="str">
        <f>IFERROR(VLOOKUP(B1401,Retorno_da_RFB!$D$3:$I$6388,3,0),"")</f>
        <v>8479.89.99</v>
      </c>
      <c r="O1401" s="10" t="str">
        <f>IFERROR(VLOOKUP(B1401,Retorno_da_RFB!$D$3:$I$6388,4,0),"")</f>
        <v>Combinações de máquinas para tratamento de superfície de chapas de rochas ornamentais, compostas de: 1 cavalete giratório com giro de até 180º e capacidade de carga máxima de 50t.; 1 Robô automático para carregamento e descarregamento com 240 ventosas de sucção auto excludentes, com dimensões máximas das chapas de 3.500 x 2.000 x 50mm e mínimas de 1.300 x 1.000 x 10mm; 1 mesa pente dotada de rotação e preparada para receber as chapas e colocá-las no circuito de trabalho;1 estação de troca de chapas e bandeja; 1 forno multinível de 40 andares para a secagem e catalise das chapas, dotado de elevador para a entrada e saída das chapas com capacidade de produção simultânea de 1 chapa a cada 8 min., dimensões máximas de trabalho de 3.500 x 2.200 x 40mm; 1 estação térmica alimentada a gás propano líquido, dotada de painel de controle total da linha; 1 virador de chapas; 1 aplicador automático de telas; 1 sistema de alimentação e mistura dos componentes de resina;  55 bandejas em aço para suporte das chapas, equipadas com “transponder” para detectar cada bandeja de suporte; 4 unidades de leitura/registro dos “transponders”; mesas de transporte de rolos para a movimentação das bandejas dentro do circuito de trabalho que permitem regresso das bandejas para reutilização no circuito; guarda de proteção de mãos e barreiras de segurança.</v>
      </c>
      <c r="P1401" s="12" t="str">
        <f>IFERROR(IF(N1401="","",IF(VLOOKUP(LEFT(N1401,10),'Universo_BK-BIT'!$A$5:$E$10005,2,0)="","X",VLOOKUP(LEFT(N1401,10),'Universo_BK-BIT'!$A$5:$E$10005,2,0))),"X")</f>
        <v>BK</v>
      </c>
      <c r="Q1401" s="12">
        <f>IFERROR(IF(P1401="X","",VLOOKUP(LEFT(N1401,10),'Universo_BK-BIT'!$A$5:$E$10005,3,0)),"")</f>
        <v>14</v>
      </c>
      <c r="R1401" s="14" t="e">
        <f t="shared" si="64"/>
        <v>#REF!</v>
      </c>
      <c r="S1401" s="14" t="e">
        <f t="shared" si="65"/>
        <v>#N/A</v>
      </c>
      <c r="T1401" s="14"/>
      <c r="U1401" s="14" t="str">
        <f ca="1">IFERROR(IF(P1401="X",IF(VLOOKUP(B1401,'Oficios_-_pend_criticas'!$C$3:$J$4739,5,0)="","",IF(VLOOKUP(B1401,'Oficios_-_pend_criticas'!$C$3:$J$4739,7,0)="",IF(TODAY()&gt;VLOOKUP(B1401,'Oficios_-_pend_criticas'!$C$3:$J$4739,5,0),"X",""),IF(VLOOKUP(B1401,'Oficios_-_pend_criticas'!$C$3:$J$4739,7,0)&gt;VLOOKUP(B1401,'Oficios_-_pend_criticas'!$C$3:$J$4739,5,0),"X",""))),""),"")</f>
        <v/>
      </c>
      <c r="V1401" s="14" t="str">
        <f ca="1">IFERROR(IF(Q1401=0,IF(VLOOKUP(B1401,'Oficios_-_pend_criticas'!$C$3:$J$4739,5,0)="","",IF(VLOOKUP(B1401,'Oficios_-_pend_criticas'!$C$3:$J$4739,7,0)="",IF(TODAY()&gt;VLOOKUP(B1401,'Oficios_-_pend_criticas'!$C$3:$J$4739,5,0),"X",""),IF(VLOOKUP(B1401,'Oficios_-_pend_criticas'!$C$3:$J$4739,7,0)&gt;VLOOKUP(B1401,'Oficios_-_pend_criticas'!$C$3:$J$4739,5,0),"X",""))),""),"")</f>
        <v/>
      </c>
      <c r="W1401" s="14" t="str">
        <f ca="1">IFERROR(IF(P1401&lt;&gt;"X",IF(Q1401&gt;0,IF(VLOOKUP(B1401,'Oficios_-_pend_criticas'!$C$4:$J$4739,5,0)="","",IF(VLOOKUP(B1401,'Oficios_-_pend_criticas'!$C$4:$J$4739,7,0)="",IF(TODAY()&gt;VLOOKUP(B1401,'Oficios_-_pend_criticas'!$C$4:$J$4739,5,0),"X",""),IF(VLOOKUP(B1401,'Oficios_-_pend_criticas'!$C$4:$J$4739,7,0)&gt;VLOOKUP(B1401,'Oficios_-_pend_criticas'!$C$4:$J$4739,5,0),"X",""))),""),""),"")</f>
        <v/>
      </c>
    </row>
    <row r="1402" spans="1:23" ht="38.25" hidden="1" customHeight="1" x14ac:dyDescent="0.25">
      <c r="A1402" s="9" t="str">
        <f t="shared" si="63"/>
        <v/>
      </c>
      <c r="B1402" s="24" t="s">
        <v>3280</v>
      </c>
      <c r="C1402" s="22" t="e">
        <f>IF(B1402="","",VLOOKUP(B1402,#REF!,6,0))</f>
        <v>#REF!</v>
      </c>
      <c r="D1402" s="20" t="e">
        <f>IF(B1402="","",VLOOKUP(B1402,#REF!,22,0))</f>
        <v>#REF!</v>
      </c>
      <c r="E1402" s="22" t="e">
        <f>IF(B1402="","",VLOOKUP(B1402,Consultas_públicas!$A$376:$G$3879,7,0))</f>
        <v>#N/A</v>
      </c>
      <c r="F1402" s="20" t="s">
        <v>3260</v>
      </c>
      <c r="G1402" s="21">
        <v>43606</v>
      </c>
      <c r="H1402" s="14" t="str">
        <f>IFERROR(IF(VLOOKUP(B1402,'Oficios_-_pend_criticas'!$C$4:$D$4739,2,0)="","","X"),"")</f>
        <v/>
      </c>
      <c r="I1402" s="12"/>
      <c r="J1402" s="13"/>
      <c r="K1402" s="10"/>
      <c r="L1402" s="12" t="str">
        <f>IFERROR(VLOOKUP(B1402,Retorno_da_RFB!$D$3:$I$6388,5,0),"")</f>
        <v>087</v>
      </c>
      <c r="M1402" s="13">
        <f>IFERROR(VLOOKUP(B1402,Retorno_da_RFB!$D$3:$I$6388,6,0),"")</f>
        <v>43619</v>
      </c>
      <c r="N1402" s="10" t="str">
        <f>IFERROR(VLOOKUP(B1402,Retorno_da_RFB!$D$3:$I$6388,3,0),"")</f>
        <v>8456.11.90</v>
      </c>
      <c r="O1402" s="10" t="str">
        <f>IFERROR(VLOOKUP(B1402,Retorno_da_RFB!$D$3:$I$6388,4,0),"")</f>
        <v>Máquinas para confecções, lavanderias e tinturarias têxteis industriais, dotadas de 02 (dois) canhões de laser (02 tubos laser), onde cada canhão opera por laser de alta frequência com potência mínima de 550W, comprimento de onda de 10,6μm, frequência de excitação de 81MHz, tensão de 400V, trifásico, 50/60Hz, utilizadas para customização, marcação, eliminação e corte de tecido, dotadas de dispositivo óptico, câmera artificial para posicionamento e aplicação das peças, tubo de raio laser blindado, com área de trabalho de 120 x 120cm, software “e-mark”, com ferramentas para efeito lixado (light scraper), efeito permanganato (light pp spray), efeito puído para desgaste do urdume das peças (light ripper), efeito "propping" para desgaste pontilhado (light driller), cabeçote na vertical, para trabalho das peças confeccionadas ou têxteis, dotadas de sistema de refrigeração,  manequim de rotação automática, contendo pernas metálicas na parte dianteira e inflável na parte superior traseira, para melhor acabamento das peças, dotadas de sistema de exaustão embutido com acionamento automático e tela “touchscreen” para fácil manuseio, com produção média de 550 peças/hora.</v>
      </c>
      <c r="P1402" s="12" t="str">
        <f>IFERROR(IF(N1402="","",IF(VLOOKUP(LEFT(N1402,10),'Universo_BK-BIT'!$A$5:$E$10005,2,0)="","X",VLOOKUP(LEFT(N1402,10),'Universo_BK-BIT'!$A$5:$E$10005,2,0))),"X")</f>
        <v>BK</v>
      </c>
      <c r="Q1402" s="12">
        <f>IFERROR(IF(P1402="X","",VLOOKUP(LEFT(N1402,10),'Universo_BK-BIT'!$A$5:$E$10005,3,0)),"")</f>
        <v>14</v>
      </c>
      <c r="R1402" s="14" t="e">
        <f t="shared" si="64"/>
        <v>#REF!</v>
      </c>
      <c r="S1402" s="14" t="e">
        <f t="shared" si="65"/>
        <v>#N/A</v>
      </c>
      <c r="T1402" s="14"/>
      <c r="U1402" s="14" t="str">
        <f ca="1">IFERROR(IF(P1402="X",IF(VLOOKUP(B1402,'Oficios_-_pend_criticas'!$C$3:$J$4739,5,0)="","",IF(VLOOKUP(B1402,'Oficios_-_pend_criticas'!$C$3:$J$4739,7,0)="",IF(TODAY()&gt;VLOOKUP(B1402,'Oficios_-_pend_criticas'!$C$3:$J$4739,5,0),"X",""),IF(VLOOKUP(B1402,'Oficios_-_pend_criticas'!$C$3:$J$4739,7,0)&gt;VLOOKUP(B1402,'Oficios_-_pend_criticas'!$C$3:$J$4739,5,0),"X",""))),""),"")</f>
        <v/>
      </c>
      <c r="V1402" s="14" t="str">
        <f ca="1">IFERROR(IF(Q1402=0,IF(VLOOKUP(B1402,'Oficios_-_pend_criticas'!$C$3:$J$4739,5,0)="","",IF(VLOOKUP(B1402,'Oficios_-_pend_criticas'!$C$3:$J$4739,7,0)="",IF(TODAY()&gt;VLOOKUP(B1402,'Oficios_-_pend_criticas'!$C$3:$J$4739,5,0),"X",""),IF(VLOOKUP(B1402,'Oficios_-_pend_criticas'!$C$3:$J$4739,7,0)&gt;VLOOKUP(B1402,'Oficios_-_pend_criticas'!$C$3:$J$4739,5,0),"X",""))),""),"")</f>
        <v/>
      </c>
      <c r="W1402" s="14" t="str">
        <f ca="1">IFERROR(IF(P1402&lt;&gt;"X",IF(Q1402&gt;0,IF(VLOOKUP(B1402,'Oficios_-_pend_criticas'!$C$4:$J$4739,5,0)="","",IF(VLOOKUP(B1402,'Oficios_-_pend_criticas'!$C$4:$J$4739,7,0)="",IF(TODAY()&gt;VLOOKUP(B1402,'Oficios_-_pend_criticas'!$C$4:$J$4739,5,0),"X",""),IF(VLOOKUP(B1402,'Oficios_-_pend_criticas'!$C$4:$J$4739,7,0)&gt;VLOOKUP(B1402,'Oficios_-_pend_criticas'!$C$4:$J$4739,5,0),"X",""))),""),""),"")</f>
        <v/>
      </c>
    </row>
    <row r="1403" spans="1:23" ht="38.25" hidden="1" customHeight="1" x14ac:dyDescent="0.25">
      <c r="A1403" s="9" t="str">
        <f t="shared" si="63"/>
        <v/>
      </c>
      <c r="B1403" s="24" t="s">
        <v>3282</v>
      </c>
      <c r="C1403" s="22" t="e">
        <f>IF(B1403="","",VLOOKUP(B1403,#REF!,6,0))</f>
        <v>#REF!</v>
      </c>
      <c r="D1403" s="20" t="e">
        <f>IF(B1403="","",VLOOKUP(B1403,#REF!,22,0))</f>
        <v>#REF!</v>
      </c>
      <c r="E1403" s="22" t="e">
        <f>IF(B1403="","",VLOOKUP(B1403,Consultas_públicas!$A$376:$G$3879,7,0))</f>
        <v>#N/A</v>
      </c>
      <c r="F1403" s="20" t="s">
        <v>3260</v>
      </c>
      <c r="G1403" s="21">
        <v>43606</v>
      </c>
      <c r="H1403" s="14" t="str">
        <f>IFERROR(IF(VLOOKUP(B1403,'Oficios_-_pend_criticas'!$C$4:$D$4739,2,0)="","","X"),"")</f>
        <v/>
      </c>
      <c r="I1403" s="12"/>
      <c r="J1403" s="13"/>
      <c r="K1403" s="10"/>
      <c r="L1403" s="12" t="str">
        <f>IFERROR(VLOOKUP(B1403,Retorno_da_RFB!$D$3:$I$6388,5,0),"")</f>
        <v>087</v>
      </c>
      <c r="M1403" s="13">
        <f>IFERROR(VLOOKUP(B1403,Retorno_da_RFB!$D$3:$I$6388,6,0),"")</f>
        <v>43619</v>
      </c>
      <c r="N1403" s="10" t="str">
        <f>IFERROR(VLOOKUP(B1403,Retorno_da_RFB!$D$3:$I$6388,3,0),"")</f>
        <v>8477.10.11</v>
      </c>
      <c r="O1403" s="10" t="str">
        <f>IFERROR(VLOOKUP(B1403,Retorno_da_RFB!$D$3:$I$6388,4,0),"")</f>
        <v>Combinações de máquinas para moldar por injeção, de ciclo rápido e alto desempenho, de 72 cavidades de preformas de politereftalato de etileno (PET) compostas por: injetora hidráulica horizontal de força de fechamento de 2.400kN, distanciamento entre colunas horizontal e vertical de 630mm, tempo de travamento a travamento de aproximadamente 2,3seg, unidade de injeção de 2 estágios, material plastificado por dosagem contínua gerando baixos níveis de acetaldeído AA e transferido para o cilindro de injeção reduzindo tempo de ciclo total, capacidade de plastificação de 720kg/h, volume máximo de injeção de 3.230cm3 , enclausuramento para área do molde e automação; aparelho desumidificador de ar interno para evitar condensação; automação completa que deverá ser montada sobre a máquina injetora, com eixo vertical para retirada das preformas do molde, eixo rotacional de transferência e eixo horizontal de 4 estágios para refrigeração, para a fabricação de preformas para garrafas de 1 litro c/ tampas de pressão; molde de 72 cavidades para a fabricação de preformas para garrafas de 1 litro c/ tampas de pressão; separador de metal em linhas; unidade misturadora gravimétrica para nylon; secador de resina nylon com funil de 200 litros; secador de resina PET completo para 750kg/h; kit completo de robô para fabricação de preformas para garrafas de 1 litro c/ tampas de rosca; parte fria do molde de 72 cavidades para a fabricação de preformas para garrafas de 1 litro c/ tampas de rosca; esteira para transporte e duplo direcionamento às embalagens.</v>
      </c>
      <c r="P1403" s="12" t="str">
        <f>IFERROR(IF(N1403="","",IF(VLOOKUP(LEFT(N1403,10),'Universo_BK-BIT'!$A$5:$E$10005,2,0)="","X",VLOOKUP(LEFT(N1403,10),'Universo_BK-BIT'!$A$5:$E$10005,2,0))),"X")</f>
        <v>BK</v>
      </c>
      <c r="Q1403" s="12">
        <f>IFERROR(IF(P1403="X","",VLOOKUP(LEFT(N1403,10),'Universo_BK-BIT'!$A$5:$E$10005,3,0)),"")</f>
        <v>14</v>
      </c>
      <c r="R1403" s="14" t="e">
        <f t="shared" si="64"/>
        <v>#REF!</v>
      </c>
      <c r="S1403" s="14" t="e">
        <f t="shared" si="65"/>
        <v>#N/A</v>
      </c>
      <c r="T1403" s="14"/>
      <c r="U1403" s="14" t="str">
        <f ca="1">IFERROR(IF(P1403="X",IF(VLOOKUP(B1403,'Oficios_-_pend_criticas'!$C$3:$J$4739,5,0)="","",IF(VLOOKUP(B1403,'Oficios_-_pend_criticas'!$C$3:$J$4739,7,0)="",IF(TODAY()&gt;VLOOKUP(B1403,'Oficios_-_pend_criticas'!$C$3:$J$4739,5,0),"X",""),IF(VLOOKUP(B1403,'Oficios_-_pend_criticas'!$C$3:$J$4739,7,0)&gt;VLOOKUP(B1403,'Oficios_-_pend_criticas'!$C$3:$J$4739,5,0),"X",""))),""),"")</f>
        <v/>
      </c>
      <c r="V1403" s="14" t="str">
        <f ca="1">IFERROR(IF(Q1403=0,IF(VLOOKUP(B1403,'Oficios_-_pend_criticas'!$C$3:$J$4739,5,0)="","",IF(VLOOKUP(B1403,'Oficios_-_pend_criticas'!$C$3:$J$4739,7,0)="",IF(TODAY()&gt;VLOOKUP(B1403,'Oficios_-_pend_criticas'!$C$3:$J$4739,5,0),"X",""),IF(VLOOKUP(B1403,'Oficios_-_pend_criticas'!$C$3:$J$4739,7,0)&gt;VLOOKUP(B1403,'Oficios_-_pend_criticas'!$C$3:$J$4739,5,0),"X",""))),""),"")</f>
        <v/>
      </c>
      <c r="W1403" s="14" t="str">
        <f ca="1">IFERROR(IF(P1403&lt;&gt;"X",IF(Q1403&gt;0,IF(VLOOKUP(B1403,'Oficios_-_pend_criticas'!$C$4:$J$4739,5,0)="","",IF(VLOOKUP(B1403,'Oficios_-_pend_criticas'!$C$4:$J$4739,7,0)="",IF(TODAY()&gt;VLOOKUP(B1403,'Oficios_-_pend_criticas'!$C$4:$J$4739,5,0),"X",""),IF(VLOOKUP(B1403,'Oficios_-_pend_criticas'!$C$4:$J$4739,7,0)&gt;VLOOKUP(B1403,'Oficios_-_pend_criticas'!$C$4:$J$4739,5,0),"X",""))),""),""),"")</f>
        <v/>
      </c>
    </row>
    <row r="1404" spans="1:23" ht="38.25" hidden="1" customHeight="1" x14ac:dyDescent="0.25">
      <c r="A1404" s="9" t="str">
        <f t="shared" si="63"/>
        <v/>
      </c>
      <c r="B1404" s="24" t="s">
        <v>3284</v>
      </c>
      <c r="C1404" s="22" t="e">
        <f>IF(B1404="","",VLOOKUP(B1404,#REF!,6,0))</f>
        <v>#REF!</v>
      </c>
      <c r="D1404" s="20" t="e">
        <f>IF(B1404="","",VLOOKUP(B1404,#REF!,22,0))</f>
        <v>#REF!</v>
      </c>
      <c r="E1404" s="22" t="e">
        <f>IF(B1404="","",VLOOKUP(B1404,Consultas_públicas!$A$376:$G$3879,7,0))</f>
        <v>#N/A</v>
      </c>
      <c r="F1404" s="20" t="s">
        <v>3260</v>
      </c>
      <c r="G1404" s="21">
        <v>43606</v>
      </c>
      <c r="H1404" s="14" t="str">
        <f>IFERROR(IF(VLOOKUP(B1404,'Oficios_-_pend_criticas'!$C$4:$D$4739,2,0)="","","X"),"")</f>
        <v/>
      </c>
      <c r="I1404" s="12"/>
      <c r="J1404" s="13"/>
      <c r="K1404" s="10"/>
      <c r="L1404" s="12" t="str">
        <f>IFERROR(VLOOKUP(B1404,Retorno_da_RFB!$D$3:$I$6388,5,0),"")</f>
        <v>087</v>
      </c>
      <c r="M1404" s="13">
        <f>IFERROR(VLOOKUP(B1404,Retorno_da_RFB!$D$3:$I$6388,6,0),"")</f>
        <v>43619</v>
      </c>
      <c r="N1404" s="10" t="str">
        <f>IFERROR(VLOOKUP(B1404,Retorno_da_RFB!$D$3:$I$6388,3,0),"")</f>
        <v>8454.30.90</v>
      </c>
      <c r="O1404" s="10" t="str">
        <f>IFERROR(VLOOKUP(B1404,Retorno_da_RFB!$D$3:$I$6388,4,0),"")</f>
        <v>Máquinas automáticas para confecção e montagem automática de elementos conectores de baterias estacionárias e de caminhões, com capacidade nominal de 150 a 220Ah, com capacidade nominal produtiva de 3 baterias/minuto, dotada de estação automática para fusão dos elementos conectores, acumulador com capacidade para 42 elementos, alinhador de placas, descarregador automático, montador automático de elementos nos containers (caixas de baterias), estação de fusão para confecção dos elementos conectores, dotada de alimentador automático de lingotes de chumbo, esteira alimentadora de containers, com controlar lógico programável (CLP) integrado, painel de interface e painel de força.</v>
      </c>
      <c r="P1404" s="12" t="str">
        <f>IFERROR(IF(N1404="","",IF(VLOOKUP(LEFT(N1404,10),'Universo_BK-BIT'!$A$5:$E$10005,2,0)="","X",VLOOKUP(LEFT(N1404,10),'Universo_BK-BIT'!$A$5:$E$10005,2,0))),"X")</f>
        <v>BK</v>
      </c>
      <c r="Q1404" s="12">
        <f>IFERROR(IF(P1404="X","",VLOOKUP(LEFT(N1404,10),'Universo_BK-BIT'!$A$5:$E$10005,3,0)),"")</f>
        <v>14</v>
      </c>
      <c r="R1404" s="14" t="e">
        <f t="shared" si="64"/>
        <v>#REF!</v>
      </c>
      <c r="S1404" s="14" t="e">
        <f t="shared" si="65"/>
        <v>#N/A</v>
      </c>
      <c r="T1404" s="14"/>
      <c r="U1404" s="14" t="str">
        <f ca="1">IFERROR(IF(P1404="X",IF(VLOOKUP(B1404,'Oficios_-_pend_criticas'!$C$3:$J$4739,5,0)="","",IF(VLOOKUP(B1404,'Oficios_-_pend_criticas'!$C$3:$J$4739,7,0)="",IF(TODAY()&gt;VLOOKUP(B1404,'Oficios_-_pend_criticas'!$C$3:$J$4739,5,0),"X",""),IF(VLOOKUP(B1404,'Oficios_-_pend_criticas'!$C$3:$J$4739,7,0)&gt;VLOOKUP(B1404,'Oficios_-_pend_criticas'!$C$3:$J$4739,5,0),"X",""))),""),"")</f>
        <v/>
      </c>
      <c r="V1404" s="14" t="str">
        <f ca="1">IFERROR(IF(Q1404=0,IF(VLOOKUP(B1404,'Oficios_-_pend_criticas'!$C$3:$J$4739,5,0)="","",IF(VLOOKUP(B1404,'Oficios_-_pend_criticas'!$C$3:$J$4739,7,0)="",IF(TODAY()&gt;VLOOKUP(B1404,'Oficios_-_pend_criticas'!$C$3:$J$4739,5,0),"X",""),IF(VLOOKUP(B1404,'Oficios_-_pend_criticas'!$C$3:$J$4739,7,0)&gt;VLOOKUP(B1404,'Oficios_-_pend_criticas'!$C$3:$J$4739,5,0),"X",""))),""),"")</f>
        <v/>
      </c>
      <c r="W1404" s="14" t="str">
        <f ca="1">IFERROR(IF(P1404&lt;&gt;"X",IF(Q1404&gt;0,IF(VLOOKUP(B1404,'Oficios_-_pend_criticas'!$C$4:$J$4739,5,0)="","",IF(VLOOKUP(B1404,'Oficios_-_pend_criticas'!$C$4:$J$4739,7,0)="",IF(TODAY()&gt;VLOOKUP(B1404,'Oficios_-_pend_criticas'!$C$4:$J$4739,5,0),"X",""),IF(VLOOKUP(B1404,'Oficios_-_pend_criticas'!$C$4:$J$4739,7,0)&gt;VLOOKUP(B1404,'Oficios_-_pend_criticas'!$C$4:$J$4739,5,0),"X",""))),""),""),"")</f>
        <v/>
      </c>
    </row>
    <row r="1405" spans="1:23" ht="38.25" hidden="1" customHeight="1" x14ac:dyDescent="0.25">
      <c r="A1405" s="9" t="str">
        <f t="shared" si="63"/>
        <v/>
      </c>
      <c r="B1405" s="24" t="s">
        <v>3286</v>
      </c>
      <c r="C1405" s="22" t="e">
        <f>IF(B1405="","",VLOOKUP(B1405,#REF!,6,0))</f>
        <v>#REF!</v>
      </c>
      <c r="D1405" s="20" t="e">
        <f>IF(B1405="","",VLOOKUP(B1405,#REF!,22,0))</f>
        <v>#REF!</v>
      </c>
      <c r="E1405" s="22" t="e">
        <f>IF(B1405="","",VLOOKUP(B1405,Consultas_públicas!$A$376:$G$3879,7,0))</f>
        <v>#N/A</v>
      </c>
      <c r="F1405" s="20" t="s">
        <v>3260</v>
      </c>
      <c r="G1405" s="21">
        <v>43606</v>
      </c>
      <c r="H1405" s="14" t="str">
        <f>IFERROR(IF(VLOOKUP(B1405,'Oficios_-_pend_criticas'!$C$4:$D$4739,2,0)="","","X"),"")</f>
        <v/>
      </c>
      <c r="I1405" s="12"/>
      <c r="J1405" s="13"/>
      <c r="K1405" s="10"/>
      <c r="L1405" s="12" t="str">
        <f>IFERROR(VLOOKUP(B1405,Retorno_da_RFB!$D$3:$I$6388,5,0),"")</f>
        <v>087</v>
      </c>
      <c r="M1405" s="13">
        <f>IFERROR(VLOOKUP(B1405,Retorno_da_RFB!$D$3:$I$6388,6,0),"")</f>
        <v>43619</v>
      </c>
      <c r="N1405" s="10" t="str">
        <f>IFERROR(VLOOKUP(B1405,Retorno_da_RFB!$D$3:$I$6388,3,0),"")</f>
        <v>8479.89.99</v>
      </c>
      <c r="O1405" s="10" t="str">
        <f>IFERROR(VLOOKUP(B1405,Retorno_da_RFB!$D$3:$I$6388,4,0),"")</f>
        <v>Máquinas para envelopamento e empilhamento automático e  intercalado de placas de chumbo positivas e negativas utilizadas na fabricação de baterias automotivas, caminhões e estacionárias, com capacidade nominal produtiva de 260 placas/min, dotadas de 2 (dois) cabeçotes para corte, costura e envelopamento de placas, acionados por servomotores, com duplo alimentador de placas com sistema de lixamento das bandeiras e transportador a vácuo de placas, com alimentadores de rolos para processamento do material em bobinas, separador de polietileno ou AGM, sistema de controle da qualidade dos envelopes processados por meio de monitoramento por câmeras com rejeição automática para envelopes defeituosos, esteira de verticalização dos envelopes, contador automático de placas e sistema de transporte de placas a vácuo com exaustão de pó em suspensão para proteção coletiva, com controlar lógico programável (CLP).</v>
      </c>
      <c r="P1405" s="12" t="str">
        <f>IFERROR(IF(N1405="","",IF(VLOOKUP(LEFT(N1405,10),'Universo_BK-BIT'!$A$5:$E$10005,2,0)="","X",VLOOKUP(LEFT(N1405,10),'Universo_BK-BIT'!$A$5:$E$10005,2,0))),"X")</f>
        <v>BK</v>
      </c>
      <c r="Q1405" s="12">
        <f>IFERROR(IF(P1405="X","",VLOOKUP(LEFT(N1405,10),'Universo_BK-BIT'!$A$5:$E$10005,3,0)),"")</f>
        <v>14</v>
      </c>
      <c r="R1405" s="14" t="e">
        <f t="shared" si="64"/>
        <v>#REF!</v>
      </c>
      <c r="S1405" s="14" t="e">
        <f t="shared" si="65"/>
        <v>#N/A</v>
      </c>
      <c r="T1405" s="14"/>
      <c r="U1405" s="14" t="str">
        <f ca="1">IFERROR(IF(P1405="X",IF(VLOOKUP(B1405,'Oficios_-_pend_criticas'!$C$3:$J$4739,5,0)="","",IF(VLOOKUP(B1405,'Oficios_-_pend_criticas'!$C$3:$J$4739,7,0)="",IF(TODAY()&gt;VLOOKUP(B1405,'Oficios_-_pend_criticas'!$C$3:$J$4739,5,0),"X",""),IF(VLOOKUP(B1405,'Oficios_-_pend_criticas'!$C$3:$J$4739,7,0)&gt;VLOOKUP(B1405,'Oficios_-_pend_criticas'!$C$3:$J$4739,5,0),"X",""))),""),"")</f>
        <v/>
      </c>
      <c r="V1405" s="14" t="str">
        <f ca="1">IFERROR(IF(Q1405=0,IF(VLOOKUP(B1405,'Oficios_-_pend_criticas'!$C$3:$J$4739,5,0)="","",IF(VLOOKUP(B1405,'Oficios_-_pend_criticas'!$C$3:$J$4739,7,0)="",IF(TODAY()&gt;VLOOKUP(B1405,'Oficios_-_pend_criticas'!$C$3:$J$4739,5,0),"X",""),IF(VLOOKUP(B1405,'Oficios_-_pend_criticas'!$C$3:$J$4739,7,0)&gt;VLOOKUP(B1405,'Oficios_-_pend_criticas'!$C$3:$J$4739,5,0),"X",""))),""),"")</f>
        <v/>
      </c>
      <c r="W1405" s="14" t="str">
        <f ca="1">IFERROR(IF(P1405&lt;&gt;"X",IF(Q1405&gt;0,IF(VLOOKUP(B1405,'Oficios_-_pend_criticas'!$C$4:$J$4739,5,0)="","",IF(VLOOKUP(B1405,'Oficios_-_pend_criticas'!$C$4:$J$4739,7,0)="",IF(TODAY()&gt;VLOOKUP(B1405,'Oficios_-_pend_criticas'!$C$4:$J$4739,5,0),"X",""),IF(VLOOKUP(B1405,'Oficios_-_pend_criticas'!$C$4:$J$4739,7,0)&gt;VLOOKUP(B1405,'Oficios_-_pend_criticas'!$C$4:$J$4739,5,0),"X",""))),""),""),"")</f>
        <v/>
      </c>
    </row>
    <row r="1406" spans="1:23" ht="38.25" hidden="1" customHeight="1" x14ac:dyDescent="0.25">
      <c r="A1406" s="9" t="str">
        <f t="shared" si="63"/>
        <v/>
      </c>
      <c r="B1406" s="24" t="s">
        <v>3288</v>
      </c>
      <c r="C1406" s="22" t="e">
        <f>IF(B1406="","",VLOOKUP(B1406,#REF!,6,0))</f>
        <v>#REF!</v>
      </c>
      <c r="D1406" s="20" t="e">
        <f>IF(B1406="","",VLOOKUP(B1406,#REF!,22,0))</f>
        <v>#REF!</v>
      </c>
      <c r="E1406" s="22" t="e">
        <f>IF(B1406="","",VLOOKUP(B1406,Consultas_públicas!$A$376:$G$3879,7,0))</f>
        <v>#N/A</v>
      </c>
      <c r="F1406" s="20" t="s">
        <v>3260</v>
      </c>
      <c r="G1406" s="21">
        <v>43606</v>
      </c>
      <c r="H1406" s="14" t="str">
        <f>IFERROR(IF(VLOOKUP(B1406,'Oficios_-_pend_criticas'!$C$4:$D$4739,2,0)="","","X"),"")</f>
        <v/>
      </c>
      <c r="I1406" s="12"/>
      <c r="J1406" s="13"/>
      <c r="K1406" s="10"/>
      <c r="L1406" s="12" t="str">
        <f>IFERROR(VLOOKUP(B1406,Retorno_da_RFB!$D$3:$I$6388,5,0),"")</f>
        <v>087</v>
      </c>
      <c r="M1406" s="13">
        <f>IFERROR(VLOOKUP(B1406,Retorno_da_RFB!$D$3:$I$6388,6,0),"")</f>
        <v>43619</v>
      </c>
      <c r="N1406" s="10" t="str">
        <f>IFERROR(VLOOKUP(B1406,Retorno_da_RFB!$D$3:$I$6388,3,0),"")</f>
        <v>8207.30.00</v>
      </c>
      <c r="O1406" s="10" t="str">
        <f>IFERROR(VLOOKUP(B1406,Retorno_da_RFB!$D$3:$I$6388,4,0),"")</f>
        <v>Ferramentas para produção de cubas monoestampadas em aço inoxidável, com raio de canto de 60mm, profundidade mínima de 180mm, sem recozimento, com espessura da chapa de 0,7mm, utilizadas sequencialmente em prensas hidráulicas, dotadas de: 1 ferramenta de embutimento da cuba, em aço especial e bronze, dimensões aproximadas 1.150 x 1.150mm, com extração da peça na parte superior; 1 ferramenta de calibragem, para acabamento do formato da cuba, em aço especial e bronze, dimensões aproximadas 1.150 x 1.150mm, com extrator superior integrado, lubrificação no topo do punção e sistema de retenção; 1 ferramenta de corte perimetral para rebarbamento das bordas da cuba, em aço especial, dimensões aproximadas 1.150 x 1.150mm.</v>
      </c>
      <c r="P1406" s="12" t="str">
        <f>IFERROR(IF(N1406="","",IF(VLOOKUP(LEFT(N1406,10),'Universo_BK-BIT'!$A$5:$E$10005,2,0)="","X",VLOOKUP(LEFT(N1406,10),'Universo_BK-BIT'!$A$5:$E$10005,2,0))),"X")</f>
        <v>BK</v>
      </c>
      <c r="Q1406" s="12">
        <f>IFERROR(IF(P1406="X","",VLOOKUP(LEFT(N1406,10),'Universo_BK-BIT'!$A$5:$E$10005,3,0)),"")</f>
        <v>14</v>
      </c>
      <c r="R1406" s="14" t="e">
        <f t="shared" si="64"/>
        <v>#REF!</v>
      </c>
      <c r="S1406" s="14" t="e">
        <f t="shared" si="65"/>
        <v>#N/A</v>
      </c>
      <c r="T1406" s="14"/>
      <c r="U1406" s="14" t="str">
        <f ca="1">IFERROR(IF(P1406="X",IF(VLOOKUP(B1406,'Oficios_-_pend_criticas'!$C$3:$J$4739,5,0)="","",IF(VLOOKUP(B1406,'Oficios_-_pend_criticas'!$C$3:$J$4739,7,0)="",IF(TODAY()&gt;VLOOKUP(B1406,'Oficios_-_pend_criticas'!$C$3:$J$4739,5,0),"X",""),IF(VLOOKUP(B1406,'Oficios_-_pend_criticas'!$C$3:$J$4739,7,0)&gt;VLOOKUP(B1406,'Oficios_-_pend_criticas'!$C$3:$J$4739,5,0),"X",""))),""),"")</f>
        <v/>
      </c>
      <c r="V1406" s="14" t="str">
        <f ca="1">IFERROR(IF(Q1406=0,IF(VLOOKUP(B1406,'Oficios_-_pend_criticas'!$C$3:$J$4739,5,0)="","",IF(VLOOKUP(B1406,'Oficios_-_pend_criticas'!$C$3:$J$4739,7,0)="",IF(TODAY()&gt;VLOOKUP(B1406,'Oficios_-_pend_criticas'!$C$3:$J$4739,5,0),"X",""),IF(VLOOKUP(B1406,'Oficios_-_pend_criticas'!$C$3:$J$4739,7,0)&gt;VLOOKUP(B1406,'Oficios_-_pend_criticas'!$C$3:$J$4739,5,0),"X",""))),""),"")</f>
        <v/>
      </c>
      <c r="W1406" s="14" t="str">
        <f ca="1">IFERROR(IF(P1406&lt;&gt;"X",IF(Q1406&gt;0,IF(VLOOKUP(B1406,'Oficios_-_pend_criticas'!$C$4:$J$4739,5,0)="","",IF(VLOOKUP(B1406,'Oficios_-_pend_criticas'!$C$4:$J$4739,7,0)="",IF(TODAY()&gt;VLOOKUP(B1406,'Oficios_-_pend_criticas'!$C$4:$J$4739,5,0),"X",""),IF(VLOOKUP(B1406,'Oficios_-_pend_criticas'!$C$4:$J$4739,7,0)&gt;VLOOKUP(B1406,'Oficios_-_pend_criticas'!$C$4:$J$4739,5,0),"X",""))),""),""),"")</f>
        <v/>
      </c>
    </row>
    <row r="1407" spans="1:23" ht="38.25" hidden="1" customHeight="1" x14ac:dyDescent="0.25">
      <c r="A1407" s="9" t="str">
        <f t="shared" si="63"/>
        <v/>
      </c>
      <c r="B1407" s="24" t="s">
        <v>3290</v>
      </c>
      <c r="C1407" s="22" t="e">
        <f>IF(B1407="","",VLOOKUP(B1407,#REF!,6,0))</f>
        <v>#REF!</v>
      </c>
      <c r="D1407" s="20" t="e">
        <f>IF(B1407="","",VLOOKUP(B1407,#REF!,22,0))</f>
        <v>#REF!</v>
      </c>
      <c r="E1407" s="22" t="e">
        <f>IF(B1407="","",VLOOKUP(B1407,Consultas_públicas!$A$376:$G$3879,7,0))</f>
        <v>#N/A</v>
      </c>
      <c r="F1407" s="20" t="s">
        <v>3260</v>
      </c>
      <c r="G1407" s="21">
        <v>43606</v>
      </c>
      <c r="H1407" s="14" t="str">
        <f>IFERROR(IF(VLOOKUP(B1407,'Oficios_-_pend_criticas'!$C$4:$D$4739,2,0)="","","X"),"")</f>
        <v/>
      </c>
      <c r="I1407" s="12"/>
      <c r="J1407" s="13"/>
      <c r="K1407" s="10"/>
      <c r="L1407" s="12" t="str">
        <f>IFERROR(VLOOKUP(B1407,Retorno_da_RFB!$D$3:$I$6388,5,0),"")</f>
        <v>087</v>
      </c>
      <c r="M1407" s="13">
        <f>IFERROR(VLOOKUP(B1407,Retorno_da_RFB!$D$3:$I$6388,6,0),"")</f>
        <v>43619</v>
      </c>
      <c r="N1407" s="10" t="str">
        <f>IFERROR(VLOOKUP(B1407,Retorno_da_RFB!$D$3:$I$6388,3,0),"")</f>
        <v>8422.40.90</v>
      </c>
      <c r="O1407" s="10" t="str">
        <f>IFERROR(VLOOKUP(B1407,Retorno_da_RFB!$D$3:$I$6388,4,0),"")</f>
        <v>Robôs industriais de 6 eixos com mão pneumática, sistema automatizado de embalagem e rotulagem de medicamentos APD, com sistema “uniBOT”, com corte de cisalhamento acionado por um motor linear para o corte de bolhas retas e oblíquas, coletor selecionável para embalagem de blisters e ampolas “ frascos”, impressora de ensacamento industrial com marcação 1D / 2D (Datamatrix) RFID e embalagem unitária em sacos opacos e de celofane, capacidade Processamento: cápsula e drágeas - 1.500/hora; ampolas - 600/hora; corte Blister – 1.500/hora.</v>
      </c>
      <c r="P1407" s="12" t="str">
        <f>IFERROR(IF(N1407="","",IF(VLOOKUP(LEFT(N1407,10),'Universo_BK-BIT'!$A$5:$E$10005,2,0)="","X",VLOOKUP(LEFT(N1407,10),'Universo_BK-BIT'!$A$5:$E$10005,2,0))),"X")</f>
        <v>BK</v>
      </c>
      <c r="Q1407" s="12">
        <f>IFERROR(IF(P1407="X","",VLOOKUP(LEFT(N1407,10),'Universo_BK-BIT'!$A$5:$E$10005,3,0)),"")</f>
        <v>14</v>
      </c>
      <c r="R1407" s="14" t="e">
        <f t="shared" si="64"/>
        <v>#REF!</v>
      </c>
      <c r="S1407" s="14" t="e">
        <f t="shared" si="65"/>
        <v>#N/A</v>
      </c>
      <c r="T1407" s="14"/>
      <c r="U1407" s="14" t="str">
        <f ca="1">IFERROR(IF(P1407="X",IF(VLOOKUP(B1407,'Oficios_-_pend_criticas'!$C$3:$J$4739,5,0)="","",IF(VLOOKUP(B1407,'Oficios_-_pend_criticas'!$C$3:$J$4739,7,0)="",IF(TODAY()&gt;VLOOKUP(B1407,'Oficios_-_pend_criticas'!$C$3:$J$4739,5,0),"X",""),IF(VLOOKUP(B1407,'Oficios_-_pend_criticas'!$C$3:$J$4739,7,0)&gt;VLOOKUP(B1407,'Oficios_-_pend_criticas'!$C$3:$J$4739,5,0),"X",""))),""),"")</f>
        <v/>
      </c>
      <c r="V1407" s="14" t="str">
        <f ca="1">IFERROR(IF(Q1407=0,IF(VLOOKUP(B1407,'Oficios_-_pend_criticas'!$C$3:$J$4739,5,0)="","",IF(VLOOKUP(B1407,'Oficios_-_pend_criticas'!$C$3:$J$4739,7,0)="",IF(TODAY()&gt;VLOOKUP(B1407,'Oficios_-_pend_criticas'!$C$3:$J$4739,5,0),"X",""),IF(VLOOKUP(B1407,'Oficios_-_pend_criticas'!$C$3:$J$4739,7,0)&gt;VLOOKUP(B1407,'Oficios_-_pend_criticas'!$C$3:$J$4739,5,0),"X",""))),""),"")</f>
        <v/>
      </c>
      <c r="W1407" s="14" t="str">
        <f ca="1">IFERROR(IF(P1407&lt;&gt;"X",IF(Q1407&gt;0,IF(VLOOKUP(B1407,'Oficios_-_pend_criticas'!$C$4:$J$4739,5,0)="","",IF(VLOOKUP(B1407,'Oficios_-_pend_criticas'!$C$4:$J$4739,7,0)="",IF(TODAY()&gt;VLOOKUP(B1407,'Oficios_-_pend_criticas'!$C$4:$J$4739,5,0),"X",""),IF(VLOOKUP(B1407,'Oficios_-_pend_criticas'!$C$4:$J$4739,7,0)&gt;VLOOKUP(B1407,'Oficios_-_pend_criticas'!$C$4:$J$4739,5,0),"X",""))),""),""),"")</f>
        <v/>
      </c>
    </row>
    <row r="1408" spans="1:23" ht="38.25" hidden="1" customHeight="1" x14ac:dyDescent="0.25">
      <c r="A1408" s="9" t="str">
        <f t="shared" si="63"/>
        <v/>
      </c>
      <c r="B1408" s="24" t="s">
        <v>3292</v>
      </c>
      <c r="C1408" s="22" t="e">
        <f>IF(B1408="","",VLOOKUP(B1408,#REF!,6,0))</f>
        <v>#REF!</v>
      </c>
      <c r="D1408" s="20" t="e">
        <f>IF(B1408="","",VLOOKUP(B1408,#REF!,22,0))</f>
        <v>#REF!</v>
      </c>
      <c r="E1408" s="22" t="e">
        <f>IF(B1408="","",VLOOKUP(B1408,Consultas_públicas!$A$376:$G$3879,7,0))</f>
        <v>#N/A</v>
      </c>
      <c r="F1408" s="20" t="s">
        <v>3260</v>
      </c>
      <c r="G1408" s="21">
        <v>43606</v>
      </c>
      <c r="H1408" s="14" t="str">
        <f>IFERROR(IF(VLOOKUP(B1408,'Oficios_-_pend_criticas'!$C$4:$D$4739,2,0)="","","X"),"")</f>
        <v/>
      </c>
      <c r="I1408" s="12"/>
      <c r="J1408" s="13"/>
      <c r="K1408" s="10"/>
      <c r="L1408" s="12" t="str">
        <f>IFERROR(VLOOKUP(B1408,Retorno_da_RFB!$D$3:$I$6388,5,0),"")</f>
        <v>087</v>
      </c>
      <c r="M1408" s="13">
        <f>IFERROR(VLOOKUP(B1408,Retorno_da_RFB!$D$3:$I$6388,6,0),"")</f>
        <v>43619</v>
      </c>
      <c r="N1408" s="10" t="str">
        <f>IFERROR(VLOOKUP(B1408,Retorno_da_RFB!$D$3:$I$6388,3,0),"")</f>
        <v>8472.90.30</v>
      </c>
      <c r="O1408" s="10" t="str">
        <f>IFERROR(VLOOKUP(B1408,Retorno_da_RFB!$D$3:$I$6388,4,0),"")</f>
        <v>Máquinas para classificar, contar e verificar a autenticidade de moedas, com velocidade de processamento igual ou superior a 45 moedas por segundo, com mecanismo de classificação ativo, e número de reservatórios para classificação igual ou superior a 9.</v>
      </c>
      <c r="P1408" s="12" t="str">
        <f>IFERROR(IF(N1408="","",IF(VLOOKUP(LEFT(N1408,10),'Universo_BK-BIT'!$A$5:$E$10005,2,0)="","X",VLOOKUP(LEFT(N1408,10),'Universo_BK-BIT'!$A$5:$E$10005,2,0))),"X")</f>
        <v>BK</v>
      </c>
      <c r="Q1408" s="12">
        <f>IFERROR(IF(P1408="X","",VLOOKUP(LEFT(N1408,10),'Universo_BK-BIT'!$A$5:$E$10005,3,0)),"")</f>
        <v>14</v>
      </c>
      <c r="R1408" s="14" t="e">
        <f t="shared" si="64"/>
        <v>#REF!</v>
      </c>
      <c r="S1408" s="14" t="e">
        <f t="shared" si="65"/>
        <v>#N/A</v>
      </c>
      <c r="T1408" s="14"/>
      <c r="U1408" s="14" t="str">
        <f ca="1">IFERROR(IF(P1408="X",IF(VLOOKUP(B1408,'Oficios_-_pend_criticas'!$C$3:$J$4739,5,0)="","",IF(VLOOKUP(B1408,'Oficios_-_pend_criticas'!$C$3:$J$4739,7,0)="",IF(TODAY()&gt;VLOOKUP(B1408,'Oficios_-_pend_criticas'!$C$3:$J$4739,5,0),"X",""),IF(VLOOKUP(B1408,'Oficios_-_pend_criticas'!$C$3:$J$4739,7,0)&gt;VLOOKUP(B1408,'Oficios_-_pend_criticas'!$C$3:$J$4739,5,0),"X",""))),""),"")</f>
        <v/>
      </c>
      <c r="V1408" s="14" t="str">
        <f ca="1">IFERROR(IF(Q1408=0,IF(VLOOKUP(B1408,'Oficios_-_pend_criticas'!$C$3:$J$4739,5,0)="","",IF(VLOOKUP(B1408,'Oficios_-_pend_criticas'!$C$3:$J$4739,7,0)="",IF(TODAY()&gt;VLOOKUP(B1408,'Oficios_-_pend_criticas'!$C$3:$J$4739,5,0),"X",""),IF(VLOOKUP(B1408,'Oficios_-_pend_criticas'!$C$3:$J$4739,7,0)&gt;VLOOKUP(B1408,'Oficios_-_pend_criticas'!$C$3:$J$4739,5,0),"X",""))),""),"")</f>
        <v/>
      </c>
      <c r="W1408" s="14" t="str">
        <f ca="1">IFERROR(IF(P1408&lt;&gt;"X",IF(Q1408&gt;0,IF(VLOOKUP(B1408,'Oficios_-_pend_criticas'!$C$4:$J$4739,5,0)="","",IF(VLOOKUP(B1408,'Oficios_-_pend_criticas'!$C$4:$J$4739,7,0)="",IF(TODAY()&gt;VLOOKUP(B1408,'Oficios_-_pend_criticas'!$C$4:$J$4739,5,0),"X",""),IF(VLOOKUP(B1408,'Oficios_-_pend_criticas'!$C$4:$J$4739,7,0)&gt;VLOOKUP(B1408,'Oficios_-_pend_criticas'!$C$4:$J$4739,5,0),"X",""))),""),""),"")</f>
        <v/>
      </c>
    </row>
    <row r="1409" spans="1:23" ht="38.25" hidden="1" customHeight="1" x14ac:dyDescent="0.25">
      <c r="A1409" s="9" t="str">
        <f t="shared" si="63"/>
        <v/>
      </c>
      <c r="B1409" s="24" t="s">
        <v>3295</v>
      </c>
      <c r="C1409" s="22" t="e">
        <f>IF(B1409="","",VLOOKUP(B1409,#REF!,6,0))</f>
        <v>#REF!</v>
      </c>
      <c r="D1409" s="20" t="e">
        <f>IF(B1409="","",VLOOKUP(B1409,#REF!,22,0))</f>
        <v>#REF!</v>
      </c>
      <c r="E1409" s="22" t="e">
        <f>IF(B1409="","",VLOOKUP(B1409,Consultas_públicas!$A$376:$G$3879,7,0))</f>
        <v>#N/A</v>
      </c>
      <c r="F1409" s="20" t="s">
        <v>3260</v>
      </c>
      <c r="G1409" s="21">
        <v>43606</v>
      </c>
      <c r="H1409" s="14" t="str">
        <f>IFERROR(IF(VLOOKUP(B1409,'Oficios_-_pend_criticas'!$C$4:$D$4739,2,0)="","","X"),"")</f>
        <v/>
      </c>
      <c r="I1409" s="12"/>
      <c r="J1409" s="13"/>
      <c r="K1409" s="10"/>
      <c r="L1409" s="12" t="str">
        <f>IFERROR(VLOOKUP(B1409,Retorno_da_RFB!$D$3:$I$6388,5,0),"")</f>
        <v>087</v>
      </c>
      <c r="M1409" s="13">
        <f>IFERROR(VLOOKUP(B1409,Retorno_da_RFB!$D$3:$I$6388,6,0),"")</f>
        <v>43619</v>
      </c>
      <c r="N1409" s="10" t="str">
        <f>IFERROR(VLOOKUP(B1409,Retorno_da_RFB!$D$3:$I$6388,3,0),"")</f>
        <v>8479.89.99</v>
      </c>
      <c r="O1409" s="10" t="str">
        <f>IFERROR(VLOOKUP(B1409,Retorno_da_RFB!$D$3:$I$6388,4,0),"")</f>
        <v>Equipamentos para utilização em completações de poços de petróleo submarinos constituídos de sub de pressurização cisalhante com guia de entrada para cabo de aço e chanfro tipo meia pata de mula, material liga 13Cr, S13Cr, 25Cr ou superior, limite de escoamento mínimo 80.000psi, conexão superior 4 ½” caixa 13,5lb/pé, com duas sedes.</v>
      </c>
      <c r="P1409" s="12" t="str">
        <f>IFERROR(IF(N1409="","",IF(VLOOKUP(LEFT(N1409,10),'Universo_BK-BIT'!$A$5:$E$10005,2,0)="","X",VLOOKUP(LEFT(N1409,10),'Universo_BK-BIT'!$A$5:$E$10005,2,0))),"X")</f>
        <v>BK</v>
      </c>
      <c r="Q1409" s="12">
        <f>IFERROR(IF(P1409="X","",VLOOKUP(LEFT(N1409,10),'Universo_BK-BIT'!$A$5:$E$10005,3,0)),"")</f>
        <v>14</v>
      </c>
      <c r="R1409" s="14" t="e">
        <f t="shared" si="64"/>
        <v>#REF!</v>
      </c>
      <c r="S1409" s="14" t="e">
        <f t="shared" si="65"/>
        <v>#N/A</v>
      </c>
      <c r="T1409" s="14"/>
      <c r="U1409" s="14" t="str">
        <f ca="1">IFERROR(IF(P1409="X",IF(VLOOKUP(B1409,'Oficios_-_pend_criticas'!$C$3:$J$4739,5,0)="","",IF(VLOOKUP(B1409,'Oficios_-_pend_criticas'!$C$3:$J$4739,7,0)="",IF(TODAY()&gt;VLOOKUP(B1409,'Oficios_-_pend_criticas'!$C$3:$J$4739,5,0),"X",""),IF(VLOOKUP(B1409,'Oficios_-_pend_criticas'!$C$3:$J$4739,7,0)&gt;VLOOKUP(B1409,'Oficios_-_pend_criticas'!$C$3:$J$4739,5,0),"X",""))),""),"")</f>
        <v/>
      </c>
      <c r="V1409" s="14" t="str">
        <f ca="1">IFERROR(IF(Q1409=0,IF(VLOOKUP(B1409,'Oficios_-_pend_criticas'!$C$3:$J$4739,5,0)="","",IF(VLOOKUP(B1409,'Oficios_-_pend_criticas'!$C$3:$J$4739,7,0)="",IF(TODAY()&gt;VLOOKUP(B1409,'Oficios_-_pend_criticas'!$C$3:$J$4739,5,0),"X",""),IF(VLOOKUP(B1409,'Oficios_-_pend_criticas'!$C$3:$J$4739,7,0)&gt;VLOOKUP(B1409,'Oficios_-_pend_criticas'!$C$3:$J$4739,5,0),"X",""))),""),"")</f>
        <v/>
      </c>
      <c r="W1409" s="14" t="str">
        <f ca="1">IFERROR(IF(P1409&lt;&gt;"X",IF(Q1409&gt;0,IF(VLOOKUP(B1409,'Oficios_-_pend_criticas'!$C$4:$J$4739,5,0)="","",IF(VLOOKUP(B1409,'Oficios_-_pend_criticas'!$C$4:$J$4739,7,0)="",IF(TODAY()&gt;VLOOKUP(B1409,'Oficios_-_pend_criticas'!$C$4:$J$4739,5,0),"X",""),IF(VLOOKUP(B1409,'Oficios_-_pend_criticas'!$C$4:$J$4739,7,0)&gt;VLOOKUP(B1409,'Oficios_-_pend_criticas'!$C$4:$J$4739,5,0),"X",""))),""),""),"")</f>
        <v/>
      </c>
    </row>
    <row r="1410" spans="1:23" ht="38.25" hidden="1" customHeight="1" x14ac:dyDescent="0.25">
      <c r="A1410" s="9" t="str">
        <f t="shared" si="63"/>
        <v/>
      </c>
      <c r="B1410" s="24" t="s">
        <v>3297</v>
      </c>
      <c r="C1410" s="22" t="e">
        <f>IF(B1410="","",VLOOKUP(B1410,#REF!,6,0))</f>
        <v>#REF!</v>
      </c>
      <c r="D1410" s="20" t="e">
        <f>IF(B1410="","",VLOOKUP(B1410,#REF!,22,0))</f>
        <v>#REF!</v>
      </c>
      <c r="E1410" s="22" t="e">
        <f>IF(B1410="","",VLOOKUP(B1410,Consultas_públicas!$A$376:$G$3879,7,0))</f>
        <v>#N/A</v>
      </c>
      <c r="F1410" s="20" t="s">
        <v>3260</v>
      </c>
      <c r="G1410" s="21">
        <v>43606</v>
      </c>
      <c r="H1410" s="14" t="str">
        <f>IFERROR(IF(VLOOKUP(B1410,'Oficios_-_pend_criticas'!$C$4:$D$4739,2,0)="","","X"),"")</f>
        <v/>
      </c>
      <c r="I1410" s="12"/>
      <c r="J1410" s="13"/>
      <c r="K1410" s="10"/>
      <c r="L1410" s="12" t="str">
        <f>IFERROR(VLOOKUP(B1410,Retorno_da_RFB!$D$3:$I$6388,5,0),"")</f>
        <v>087</v>
      </c>
      <c r="M1410" s="13">
        <f>IFERROR(VLOOKUP(B1410,Retorno_da_RFB!$D$3:$I$6388,6,0),"")</f>
        <v>43619</v>
      </c>
      <c r="N1410" s="10" t="str">
        <f>IFERROR(VLOOKUP(B1410,Retorno_da_RFB!$D$3:$I$6388,3,0),"")</f>
        <v>8477.80.90</v>
      </c>
      <c r="O1410" s="10" t="str">
        <f>IFERROR(VLOOKUP(B1410,Retorno_da_RFB!$D$3:$I$6388,4,0),"")</f>
        <v>Máquinas para revestimento com borracha em cilindros metálicos, cobertura plana ou paralela, dimensões máximas dos cilindros de 600mm de diâmetro e 4.000mm de comprimento, com fitas de borracha de espessura entre 1 e 25mm, incluindo extrusora de alimentação forçada, com saída de 4,5kg/min, motor principal de 30kW, de frequência variável, sistema de refrigeração especial, rosca e câmara com materiais temperados para tratamento térmico e de carbonização, sistema de recobrimento, com capacidade máxima de produção igual ou superior a 270kg/hora.</v>
      </c>
      <c r="P1410" s="12" t="str">
        <f>IFERROR(IF(N1410="","",IF(VLOOKUP(LEFT(N1410,10),'Universo_BK-BIT'!$A$5:$E$10005,2,0)="","X",VLOOKUP(LEFT(N1410,10),'Universo_BK-BIT'!$A$5:$E$10005,2,0))),"X")</f>
        <v>BK</v>
      </c>
      <c r="Q1410" s="12">
        <f>IFERROR(IF(P1410="X","",VLOOKUP(LEFT(N1410,10),'Universo_BK-BIT'!$A$5:$E$10005,3,0)),"")</f>
        <v>14</v>
      </c>
      <c r="R1410" s="14" t="e">
        <f t="shared" si="64"/>
        <v>#REF!</v>
      </c>
      <c r="S1410" s="14" t="e">
        <f t="shared" si="65"/>
        <v>#N/A</v>
      </c>
      <c r="T1410" s="14"/>
      <c r="U1410" s="14" t="str">
        <f ca="1">IFERROR(IF(P1410="X",IF(VLOOKUP(B1410,'Oficios_-_pend_criticas'!$C$3:$J$4739,5,0)="","",IF(VLOOKUP(B1410,'Oficios_-_pend_criticas'!$C$3:$J$4739,7,0)="",IF(TODAY()&gt;VLOOKUP(B1410,'Oficios_-_pend_criticas'!$C$3:$J$4739,5,0),"X",""),IF(VLOOKUP(B1410,'Oficios_-_pend_criticas'!$C$3:$J$4739,7,0)&gt;VLOOKUP(B1410,'Oficios_-_pend_criticas'!$C$3:$J$4739,5,0),"X",""))),""),"")</f>
        <v/>
      </c>
      <c r="V1410" s="14" t="str">
        <f ca="1">IFERROR(IF(Q1410=0,IF(VLOOKUP(B1410,'Oficios_-_pend_criticas'!$C$3:$J$4739,5,0)="","",IF(VLOOKUP(B1410,'Oficios_-_pend_criticas'!$C$3:$J$4739,7,0)="",IF(TODAY()&gt;VLOOKUP(B1410,'Oficios_-_pend_criticas'!$C$3:$J$4739,5,0),"X",""),IF(VLOOKUP(B1410,'Oficios_-_pend_criticas'!$C$3:$J$4739,7,0)&gt;VLOOKUP(B1410,'Oficios_-_pend_criticas'!$C$3:$J$4739,5,0),"X",""))),""),"")</f>
        <v/>
      </c>
      <c r="W1410" s="14" t="str">
        <f ca="1">IFERROR(IF(P1410&lt;&gt;"X",IF(Q1410&gt;0,IF(VLOOKUP(B1410,'Oficios_-_pend_criticas'!$C$4:$J$4739,5,0)="","",IF(VLOOKUP(B1410,'Oficios_-_pend_criticas'!$C$4:$J$4739,7,0)="",IF(TODAY()&gt;VLOOKUP(B1410,'Oficios_-_pend_criticas'!$C$4:$J$4739,5,0),"X",""),IF(VLOOKUP(B1410,'Oficios_-_pend_criticas'!$C$4:$J$4739,7,0)&gt;VLOOKUP(B1410,'Oficios_-_pend_criticas'!$C$4:$J$4739,5,0),"X",""))),""),""),"")</f>
        <v/>
      </c>
    </row>
    <row r="1411" spans="1:23" ht="38.25" hidden="1" customHeight="1" x14ac:dyDescent="0.25">
      <c r="A1411" s="9" t="str">
        <f t="shared" ref="A1411:A1474" si="66">IF(COUNTIF(B:B,B1411)&gt;1,"X","")</f>
        <v/>
      </c>
      <c r="B1411" s="24" t="s">
        <v>3299</v>
      </c>
      <c r="C1411" s="22" t="e">
        <f>IF(B1411="","",VLOOKUP(B1411,#REF!,6,0))</f>
        <v>#REF!</v>
      </c>
      <c r="D1411" s="20" t="e">
        <f>IF(B1411="","",VLOOKUP(B1411,#REF!,22,0))</f>
        <v>#REF!</v>
      </c>
      <c r="E1411" s="22" t="e">
        <f>IF(B1411="","",VLOOKUP(B1411,Consultas_públicas!$A$376:$G$3879,7,0))</f>
        <v>#N/A</v>
      </c>
      <c r="F1411" s="20" t="s">
        <v>3260</v>
      </c>
      <c r="G1411" s="21">
        <v>43606</v>
      </c>
      <c r="H1411" s="14" t="str">
        <f>IFERROR(IF(VLOOKUP(B1411,'Oficios_-_pend_criticas'!$C$4:$D$4739,2,0)="","","X"),"")</f>
        <v/>
      </c>
      <c r="I1411" s="12"/>
      <c r="J1411" s="13"/>
      <c r="K1411" s="10"/>
      <c r="L1411" s="12" t="str">
        <f>IFERROR(VLOOKUP(B1411,Retorno_da_RFB!$D$3:$I$6388,5,0),"")</f>
        <v>087</v>
      </c>
      <c r="M1411" s="13">
        <f>IFERROR(VLOOKUP(B1411,Retorno_da_RFB!$D$3:$I$6388,6,0),"")</f>
        <v>43619</v>
      </c>
      <c r="N1411" s="10" t="str">
        <f>IFERROR(VLOOKUP(B1411,Retorno_da_RFB!$D$3:$I$6388,3,0),"")</f>
        <v>8416.30.00</v>
      </c>
      <c r="O1411" s="10" t="str">
        <f>IFERROR(VLOOKUP(B1411,Retorno_da_RFB!$D$3:$I$6388,4,0),"")</f>
        <v>Grelhas mecânicas rotativas, para queima de combustíveis sólidos, com distribuição do ar de combustão controlada, dotadas de elementos de grelha fundidos com único elemento entre as linhas de correntes; 02 seções sendo cada uma acionada por motorredutor externo com acionamento de velocidade variável com ventilação forçada; com juntas de expansão; com zoneamento da entrada de ar de combustão sob a grelha; 08 registros para zoneamento da combustão; 12 termo elementos para medição da temperatura dos elementos da grelha; eixo maciço refrigerado a ar; distância entre os centros dos eixos motor e movido de 7.444mm (profundidade); distância entre os centros das paredes laterais da fornalha de 10.582mm (largura); mancais de deslizamento com buchas de grafite auto-lubrificantes e resistentes a altas temperaturas; eixos protegidos por placas que limitam a região de queima do combustível sólido;  catenária tensionada; mola tensionada; sistema de auto-limpeza; entrada de ar para combustão e refrigeração dos elementos fundidos.</v>
      </c>
      <c r="P1411" s="12" t="str">
        <f>IFERROR(IF(N1411="","",IF(VLOOKUP(LEFT(N1411,10),'Universo_BK-BIT'!$A$5:$E$10005,2,0)="","X",VLOOKUP(LEFT(N1411,10),'Universo_BK-BIT'!$A$5:$E$10005,2,0))),"X")</f>
        <v>BK</v>
      </c>
      <c r="Q1411" s="12">
        <f>IFERROR(IF(P1411="X","",VLOOKUP(LEFT(N1411,10),'Universo_BK-BIT'!$A$5:$E$10005,3,0)),"")</f>
        <v>14</v>
      </c>
      <c r="R1411" s="14" t="e">
        <f t="shared" ref="R1411:R1474" si="67">IF(N1411="","",IF(LEFT(N1411,10)=LEFT(D1411,10),"","X"))</f>
        <v>#REF!</v>
      </c>
      <c r="S1411" s="14" t="e">
        <f t="shared" ref="S1411:S1474" si="68">IF(O1411="","",IF(LEN(O1411)&lt;=LEN(E1411)+2,IF(LEN(O1411)&gt;=LEN(E1411)-2,"","X"),"X"))</f>
        <v>#N/A</v>
      </c>
      <c r="T1411" s="14"/>
      <c r="U1411" s="14" t="str">
        <f ca="1">IFERROR(IF(P1411="X",IF(VLOOKUP(B1411,'Oficios_-_pend_criticas'!$C$3:$J$4739,5,0)="","",IF(VLOOKUP(B1411,'Oficios_-_pend_criticas'!$C$3:$J$4739,7,0)="",IF(TODAY()&gt;VLOOKUP(B1411,'Oficios_-_pend_criticas'!$C$3:$J$4739,5,0),"X",""),IF(VLOOKUP(B1411,'Oficios_-_pend_criticas'!$C$3:$J$4739,7,0)&gt;VLOOKUP(B1411,'Oficios_-_pend_criticas'!$C$3:$J$4739,5,0),"X",""))),""),"")</f>
        <v/>
      </c>
      <c r="V1411" s="14" t="str">
        <f ca="1">IFERROR(IF(Q1411=0,IF(VLOOKUP(B1411,'Oficios_-_pend_criticas'!$C$3:$J$4739,5,0)="","",IF(VLOOKUP(B1411,'Oficios_-_pend_criticas'!$C$3:$J$4739,7,0)="",IF(TODAY()&gt;VLOOKUP(B1411,'Oficios_-_pend_criticas'!$C$3:$J$4739,5,0),"X",""),IF(VLOOKUP(B1411,'Oficios_-_pend_criticas'!$C$3:$J$4739,7,0)&gt;VLOOKUP(B1411,'Oficios_-_pend_criticas'!$C$3:$J$4739,5,0),"X",""))),""),"")</f>
        <v/>
      </c>
      <c r="W1411" s="14" t="str">
        <f ca="1">IFERROR(IF(P1411&lt;&gt;"X",IF(Q1411&gt;0,IF(VLOOKUP(B1411,'Oficios_-_pend_criticas'!$C$4:$J$4739,5,0)="","",IF(VLOOKUP(B1411,'Oficios_-_pend_criticas'!$C$4:$J$4739,7,0)="",IF(TODAY()&gt;VLOOKUP(B1411,'Oficios_-_pend_criticas'!$C$4:$J$4739,5,0),"X",""),IF(VLOOKUP(B1411,'Oficios_-_pend_criticas'!$C$4:$J$4739,7,0)&gt;VLOOKUP(B1411,'Oficios_-_pend_criticas'!$C$4:$J$4739,5,0),"X",""))),""),""),"")</f>
        <v/>
      </c>
    </row>
    <row r="1412" spans="1:23" ht="38.25" hidden="1" customHeight="1" x14ac:dyDescent="0.25">
      <c r="A1412" s="9" t="str">
        <f t="shared" si="66"/>
        <v/>
      </c>
      <c r="B1412" s="24" t="s">
        <v>3302</v>
      </c>
      <c r="C1412" s="22" t="e">
        <f>IF(B1412="","",VLOOKUP(B1412,#REF!,6,0))</f>
        <v>#REF!</v>
      </c>
      <c r="D1412" s="20" t="e">
        <f>IF(B1412="","",VLOOKUP(B1412,#REF!,22,0))</f>
        <v>#REF!</v>
      </c>
      <c r="E1412" s="22" t="e">
        <f>IF(B1412="","",VLOOKUP(B1412,Consultas_públicas!$A$376:$G$3879,7,0))</f>
        <v>#N/A</v>
      </c>
      <c r="F1412" s="20" t="s">
        <v>3260</v>
      </c>
      <c r="G1412" s="21">
        <v>43606</v>
      </c>
      <c r="H1412" s="14" t="str">
        <f>IFERROR(IF(VLOOKUP(B1412,'Oficios_-_pend_criticas'!$C$4:$D$4739,2,0)="","","X"),"")</f>
        <v/>
      </c>
      <c r="I1412" s="12"/>
      <c r="J1412" s="13"/>
      <c r="K1412" s="10"/>
      <c r="L1412" s="12" t="str">
        <f>IFERROR(VLOOKUP(B1412,Retorno_da_RFB!$D$3:$I$6388,5,0),"")</f>
        <v>087</v>
      </c>
      <c r="M1412" s="13">
        <f>IFERROR(VLOOKUP(B1412,Retorno_da_RFB!$D$3:$I$6388,6,0),"")</f>
        <v>43619</v>
      </c>
      <c r="N1412" s="10" t="str">
        <f>IFERROR(VLOOKUP(B1412,Retorno_da_RFB!$D$3:$I$6388,3,0),"")</f>
        <v>8477.40.90</v>
      </c>
      <c r="O1412" s="10" t="str">
        <f>IFERROR(VLOOKUP(B1412,Retorno_da_RFB!$D$3:$I$6388,4,0),"")</f>
        <v>Máquinas termoformadoras para produção de bandejas plásticas, a partir de chapas de material plástico de largura igual ou inferior a 1.334mm, com força de prensagem igual ou inferior a 60tons, dotadas de prensa de corte das peças formadas com força de corte igual ou inferior a 20tons, com ou sem respectivos moldes.</v>
      </c>
      <c r="P1412" s="12" t="str">
        <f>IFERROR(IF(N1412="","",IF(VLOOKUP(LEFT(N1412,10),'Universo_BK-BIT'!$A$5:$E$10005,2,0)="","X",VLOOKUP(LEFT(N1412,10),'Universo_BK-BIT'!$A$5:$E$10005,2,0))),"X")</f>
        <v>BK</v>
      </c>
      <c r="Q1412" s="12">
        <f>IFERROR(IF(P1412="X","",VLOOKUP(LEFT(N1412,10),'Universo_BK-BIT'!$A$5:$E$10005,3,0)),"")</f>
        <v>14</v>
      </c>
      <c r="R1412" s="14" t="e">
        <f t="shared" si="67"/>
        <v>#REF!</v>
      </c>
      <c r="S1412" s="14" t="e">
        <f t="shared" si="68"/>
        <v>#N/A</v>
      </c>
      <c r="T1412" s="14"/>
      <c r="U1412" s="14" t="str">
        <f ca="1">IFERROR(IF(P1412="X",IF(VLOOKUP(B1412,'Oficios_-_pend_criticas'!$C$3:$J$4739,5,0)="","",IF(VLOOKUP(B1412,'Oficios_-_pend_criticas'!$C$3:$J$4739,7,0)="",IF(TODAY()&gt;VLOOKUP(B1412,'Oficios_-_pend_criticas'!$C$3:$J$4739,5,0),"X",""),IF(VLOOKUP(B1412,'Oficios_-_pend_criticas'!$C$3:$J$4739,7,0)&gt;VLOOKUP(B1412,'Oficios_-_pend_criticas'!$C$3:$J$4739,5,0),"X",""))),""),"")</f>
        <v/>
      </c>
      <c r="V1412" s="14" t="str">
        <f ca="1">IFERROR(IF(Q1412=0,IF(VLOOKUP(B1412,'Oficios_-_pend_criticas'!$C$3:$J$4739,5,0)="","",IF(VLOOKUP(B1412,'Oficios_-_pend_criticas'!$C$3:$J$4739,7,0)="",IF(TODAY()&gt;VLOOKUP(B1412,'Oficios_-_pend_criticas'!$C$3:$J$4739,5,0),"X",""),IF(VLOOKUP(B1412,'Oficios_-_pend_criticas'!$C$3:$J$4739,7,0)&gt;VLOOKUP(B1412,'Oficios_-_pend_criticas'!$C$3:$J$4739,5,0),"X",""))),""),"")</f>
        <v/>
      </c>
      <c r="W1412" s="14" t="str">
        <f ca="1">IFERROR(IF(P1412&lt;&gt;"X",IF(Q1412&gt;0,IF(VLOOKUP(B1412,'Oficios_-_pend_criticas'!$C$4:$J$4739,5,0)="","",IF(VLOOKUP(B1412,'Oficios_-_pend_criticas'!$C$4:$J$4739,7,0)="",IF(TODAY()&gt;VLOOKUP(B1412,'Oficios_-_pend_criticas'!$C$4:$J$4739,5,0),"X",""),IF(VLOOKUP(B1412,'Oficios_-_pend_criticas'!$C$4:$J$4739,7,0)&gt;VLOOKUP(B1412,'Oficios_-_pend_criticas'!$C$4:$J$4739,5,0),"X",""))),""),""),"")</f>
        <v/>
      </c>
    </row>
    <row r="1413" spans="1:23" ht="38.25" hidden="1" customHeight="1" x14ac:dyDescent="0.25">
      <c r="A1413" s="9" t="str">
        <f t="shared" si="66"/>
        <v/>
      </c>
      <c r="B1413" s="24" t="s">
        <v>3304</v>
      </c>
      <c r="C1413" s="22" t="e">
        <f>IF(B1413="","",VLOOKUP(B1413,#REF!,6,0))</f>
        <v>#REF!</v>
      </c>
      <c r="D1413" s="20" t="e">
        <f>IF(B1413="","",VLOOKUP(B1413,#REF!,22,0))</f>
        <v>#REF!</v>
      </c>
      <c r="E1413" s="22" t="e">
        <f>IF(B1413="","",VLOOKUP(B1413,Consultas_públicas!$A$376:$G$3879,7,0))</f>
        <v>#N/A</v>
      </c>
      <c r="F1413" s="20" t="s">
        <v>3260</v>
      </c>
      <c r="G1413" s="21">
        <v>43606</v>
      </c>
      <c r="H1413" s="14" t="str">
        <f>IFERROR(IF(VLOOKUP(B1413,'Oficios_-_pend_criticas'!$C$4:$D$4739,2,0)="","","X"),"")</f>
        <v/>
      </c>
      <c r="I1413" s="12"/>
      <c r="J1413" s="13"/>
      <c r="K1413" s="10"/>
      <c r="L1413" s="12" t="str">
        <f>IFERROR(VLOOKUP(B1413,Retorno_da_RFB!$D$3:$I$6388,5,0),"")</f>
        <v>087</v>
      </c>
      <c r="M1413" s="13">
        <f>IFERROR(VLOOKUP(B1413,Retorno_da_RFB!$D$3:$I$6388,6,0),"")</f>
        <v>43619</v>
      </c>
      <c r="N1413" s="10" t="str">
        <f>IFERROR(VLOOKUP(B1413,Retorno_da_RFB!$D$3:$I$6388,3,0),"")</f>
        <v>8412.21.10</v>
      </c>
      <c r="O1413" s="10" t="str">
        <f>IFERROR(VLOOKUP(B1413,Retorno_da_RFB!$D$3:$I$6388,4,0),"")</f>
        <v>Atuadores eletromecânicos automático para corte de anéis de piso e laterais de pneus EM (earth moviment) com diâmetros externo entre 33" a 63", compostos por: 1 unidade de corte composta por tesoura com lâminas: 1 fixa (inferior) e 1 móvel (superior), controle por cilindros hidráulicos e sensores de proximidade, 1 unidade hidráulica 44kW, painel elétrico de controle; 1 unidade de avanço do material composta por: 1 motoredutor com inversor, unidade de acionamento superior movimentada por cilindro hidráulico com motor de 1.1kW, precisão de avanço para o corte de +/- 30mm, controle por PLC por meio de 1 transdutor; transportadores laterais composto: 1 bancada de apoio do material, 1 esteira transportadora operada por roletes inativos e 2 transportadores para movimentação com motor de 0,74kW, operado por PLC; medição e controle com acionamento superior controlada por PLC com transdutor e sensor de posição.</v>
      </c>
      <c r="P1413" s="12" t="str">
        <f>IFERROR(IF(N1413="","",IF(VLOOKUP(LEFT(N1413,10),'Universo_BK-BIT'!$A$5:$E$10005,2,0)="","X",VLOOKUP(LEFT(N1413,10),'Universo_BK-BIT'!$A$5:$E$10005,2,0))),"X")</f>
        <v>BK</v>
      </c>
      <c r="Q1413" s="12">
        <f>IFERROR(IF(P1413="X","",VLOOKUP(LEFT(N1413,10),'Universo_BK-BIT'!$A$5:$E$10005,3,0)),"")</f>
        <v>14</v>
      </c>
      <c r="R1413" s="14" t="e">
        <f t="shared" si="67"/>
        <v>#REF!</v>
      </c>
      <c r="S1413" s="14" t="e">
        <f t="shared" si="68"/>
        <v>#N/A</v>
      </c>
      <c r="T1413" s="14"/>
      <c r="U1413" s="14" t="str">
        <f ca="1">IFERROR(IF(P1413="X",IF(VLOOKUP(B1413,'Oficios_-_pend_criticas'!$C$3:$J$4739,5,0)="","",IF(VLOOKUP(B1413,'Oficios_-_pend_criticas'!$C$3:$J$4739,7,0)="",IF(TODAY()&gt;VLOOKUP(B1413,'Oficios_-_pend_criticas'!$C$3:$J$4739,5,0),"X",""),IF(VLOOKUP(B1413,'Oficios_-_pend_criticas'!$C$3:$J$4739,7,0)&gt;VLOOKUP(B1413,'Oficios_-_pend_criticas'!$C$3:$J$4739,5,0),"X",""))),""),"")</f>
        <v/>
      </c>
      <c r="V1413" s="14" t="str">
        <f ca="1">IFERROR(IF(Q1413=0,IF(VLOOKUP(B1413,'Oficios_-_pend_criticas'!$C$3:$J$4739,5,0)="","",IF(VLOOKUP(B1413,'Oficios_-_pend_criticas'!$C$3:$J$4739,7,0)="",IF(TODAY()&gt;VLOOKUP(B1413,'Oficios_-_pend_criticas'!$C$3:$J$4739,5,0),"X",""),IF(VLOOKUP(B1413,'Oficios_-_pend_criticas'!$C$3:$J$4739,7,0)&gt;VLOOKUP(B1413,'Oficios_-_pend_criticas'!$C$3:$J$4739,5,0),"X",""))),""),"")</f>
        <v/>
      </c>
      <c r="W1413" s="14" t="str">
        <f ca="1">IFERROR(IF(P1413&lt;&gt;"X",IF(Q1413&gt;0,IF(VLOOKUP(B1413,'Oficios_-_pend_criticas'!$C$4:$J$4739,5,0)="","",IF(VLOOKUP(B1413,'Oficios_-_pend_criticas'!$C$4:$J$4739,7,0)="",IF(TODAY()&gt;VLOOKUP(B1413,'Oficios_-_pend_criticas'!$C$4:$J$4739,5,0),"X",""),IF(VLOOKUP(B1413,'Oficios_-_pend_criticas'!$C$4:$J$4739,7,0)&gt;VLOOKUP(B1413,'Oficios_-_pend_criticas'!$C$4:$J$4739,5,0),"X",""))),""),""),"")</f>
        <v/>
      </c>
    </row>
    <row r="1414" spans="1:23" ht="38.25" hidden="1" customHeight="1" x14ac:dyDescent="0.25">
      <c r="A1414" s="9" t="str">
        <f t="shared" si="66"/>
        <v/>
      </c>
      <c r="B1414" s="24" t="s">
        <v>3306</v>
      </c>
      <c r="C1414" s="22" t="e">
        <f>IF(B1414="","",VLOOKUP(B1414,#REF!,6,0))</f>
        <v>#REF!</v>
      </c>
      <c r="D1414" s="20" t="e">
        <f>IF(B1414="","",VLOOKUP(B1414,#REF!,22,0))</f>
        <v>#REF!</v>
      </c>
      <c r="E1414" s="22" t="e">
        <f>IF(B1414="","",VLOOKUP(B1414,Consultas_públicas!$A$376:$G$3879,7,0))</f>
        <v>#N/A</v>
      </c>
      <c r="F1414" s="20" t="s">
        <v>3260</v>
      </c>
      <c r="G1414" s="21">
        <v>43606</v>
      </c>
      <c r="H1414" s="14" t="str">
        <f>IFERROR(IF(VLOOKUP(B1414,'Oficios_-_pend_criticas'!$C$4:$D$4739,2,0)="","","X"),"")</f>
        <v/>
      </c>
      <c r="I1414" s="12"/>
      <c r="J1414" s="13"/>
      <c r="K1414" s="10"/>
      <c r="L1414" s="12" t="str">
        <f>IFERROR(VLOOKUP(B1414,Retorno_da_RFB!$D$3:$I$6388,5,0),"")</f>
        <v>087</v>
      </c>
      <c r="M1414" s="13">
        <f>IFERROR(VLOOKUP(B1414,Retorno_da_RFB!$D$3:$I$6388,6,0),"")</f>
        <v>43619</v>
      </c>
      <c r="N1414" s="10" t="str">
        <f>IFERROR(VLOOKUP(B1414,Retorno_da_RFB!$D$3:$I$6388,3,0),"")</f>
        <v>8479.89.11</v>
      </c>
      <c r="O1414" s="10" t="str">
        <f>IFERROR(VLOOKUP(B1414,Retorno_da_RFB!$D$3:$I$6388,4,0),"")</f>
        <v>Máquinas automáticas para a fabricação de comprimidos de camada simples por compactação de pós farmacêuticos, com força de compressão de 100kN na zona de pré-compressão e 100kN na zona de compressão, dotadas de: 2 reservatórios para alimentação de pó, 2 sistemas de distribuição e enchimento de pó, módulo de compressão intercambiável para produção de comprimidos com diâmetro máximo de 13mm, configuradas com 73 estações de moldagem com capacidade produtiva de 131.400 até 1.051.200comprimidos/h, munidas de um jogo de ferramental para um formato de comprimido, painel de comando com tela táctil e controlador lógico programável.</v>
      </c>
      <c r="P1414" s="12" t="str">
        <f>IFERROR(IF(N1414="","",IF(VLOOKUP(LEFT(N1414,10),'Universo_BK-BIT'!$A$5:$E$10005,2,0)="","X",VLOOKUP(LEFT(N1414,10),'Universo_BK-BIT'!$A$5:$E$10005,2,0))),"X")</f>
        <v>BK</v>
      </c>
      <c r="Q1414" s="12">
        <f>IFERROR(IF(P1414="X","",VLOOKUP(LEFT(N1414,10),'Universo_BK-BIT'!$A$5:$E$10005,3,0)),"")</f>
        <v>14</v>
      </c>
      <c r="R1414" s="14" t="e">
        <f t="shared" si="67"/>
        <v>#REF!</v>
      </c>
      <c r="S1414" s="14" t="e">
        <f t="shared" si="68"/>
        <v>#N/A</v>
      </c>
      <c r="T1414" s="14"/>
      <c r="U1414" s="14" t="str">
        <f ca="1">IFERROR(IF(P1414="X",IF(VLOOKUP(B1414,'Oficios_-_pend_criticas'!$C$3:$J$4739,5,0)="","",IF(VLOOKUP(B1414,'Oficios_-_pend_criticas'!$C$3:$J$4739,7,0)="",IF(TODAY()&gt;VLOOKUP(B1414,'Oficios_-_pend_criticas'!$C$3:$J$4739,5,0),"X",""),IF(VLOOKUP(B1414,'Oficios_-_pend_criticas'!$C$3:$J$4739,7,0)&gt;VLOOKUP(B1414,'Oficios_-_pend_criticas'!$C$3:$J$4739,5,0),"X",""))),""),"")</f>
        <v/>
      </c>
      <c r="V1414" s="14" t="str">
        <f ca="1">IFERROR(IF(Q1414=0,IF(VLOOKUP(B1414,'Oficios_-_pend_criticas'!$C$3:$J$4739,5,0)="","",IF(VLOOKUP(B1414,'Oficios_-_pend_criticas'!$C$3:$J$4739,7,0)="",IF(TODAY()&gt;VLOOKUP(B1414,'Oficios_-_pend_criticas'!$C$3:$J$4739,5,0),"X",""),IF(VLOOKUP(B1414,'Oficios_-_pend_criticas'!$C$3:$J$4739,7,0)&gt;VLOOKUP(B1414,'Oficios_-_pend_criticas'!$C$3:$J$4739,5,0),"X",""))),""),"")</f>
        <v/>
      </c>
      <c r="W1414" s="14" t="str">
        <f ca="1">IFERROR(IF(P1414&lt;&gt;"X",IF(Q1414&gt;0,IF(VLOOKUP(B1414,'Oficios_-_pend_criticas'!$C$4:$J$4739,5,0)="","",IF(VLOOKUP(B1414,'Oficios_-_pend_criticas'!$C$4:$J$4739,7,0)="",IF(TODAY()&gt;VLOOKUP(B1414,'Oficios_-_pend_criticas'!$C$4:$J$4739,5,0),"X",""),IF(VLOOKUP(B1414,'Oficios_-_pend_criticas'!$C$4:$J$4739,7,0)&gt;VLOOKUP(B1414,'Oficios_-_pend_criticas'!$C$4:$J$4739,5,0),"X",""))),""),""),"")</f>
        <v/>
      </c>
    </row>
    <row r="1415" spans="1:23" ht="38.25" hidden="1" customHeight="1" x14ac:dyDescent="0.25">
      <c r="A1415" s="9" t="str">
        <f t="shared" si="66"/>
        <v/>
      </c>
      <c r="B1415" s="24" t="s">
        <v>3308</v>
      </c>
      <c r="C1415" s="22" t="e">
        <f>IF(B1415="","",VLOOKUP(B1415,#REF!,6,0))</f>
        <v>#REF!</v>
      </c>
      <c r="D1415" s="20" t="e">
        <f>IF(B1415="","",VLOOKUP(B1415,#REF!,22,0))</f>
        <v>#REF!</v>
      </c>
      <c r="E1415" s="22" t="e">
        <f>IF(B1415="","",VLOOKUP(B1415,Consultas_públicas!$A$376:$G$3879,7,0))</f>
        <v>#N/A</v>
      </c>
      <c r="F1415" s="20" t="s">
        <v>3260</v>
      </c>
      <c r="G1415" s="21">
        <v>43606</v>
      </c>
      <c r="H1415" s="14" t="str">
        <f>IFERROR(IF(VLOOKUP(B1415,'Oficios_-_pend_criticas'!$C$4:$D$4739,2,0)="","","X"),"")</f>
        <v/>
      </c>
      <c r="I1415" s="12"/>
      <c r="J1415" s="13"/>
      <c r="K1415" s="10"/>
      <c r="L1415" s="12" t="str">
        <f>IFERROR(VLOOKUP(B1415,Retorno_da_RFB!$D$3:$I$6388,5,0),"")</f>
        <v>087</v>
      </c>
      <c r="M1415" s="13">
        <f>IFERROR(VLOOKUP(B1415,Retorno_da_RFB!$D$3:$I$6388,6,0),"")</f>
        <v>43619</v>
      </c>
      <c r="N1415" s="10" t="str">
        <f>IFERROR(VLOOKUP(B1415,Retorno_da_RFB!$D$3:$I$6388,3,0),"")</f>
        <v>9031.49.90</v>
      </c>
      <c r="O1415" s="10" t="str">
        <f>IFERROR(VLOOKUP(B1415,Retorno_da_RFB!$D$3:$I$6388,4,0),"")</f>
        <v>Sistemas para medida autônoma e sem contato da geometria e do perfil de trilhos ferroviários, constituído por: 1 (um) equipamento de medição por meio de sistema laser sem contato com os trilhos, para ser fixado na parte inferior de vagão ferroviário, 1 (um) sistema composto de 2 computadores para consolidação e análise dos dados coletados pelo sistema de medição de geometria e transmissão on line dos mesmos.</v>
      </c>
      <c r="P1415" s="12" t="str">
        <f>IFERROR(IF(N1415="","",IF(VLOOKUP(LEFT(N1415,10),'Universo_BK-BIT'!$A$5:$E$10005,2,0)="","X",VLOOKUP(LEFT(N1415,10),'Universo_BK-BIT'!$A$5:$E$10005,2,0))),"X")</f>
        <v>BK</v>
      </c>
      <c r="Q1415" s="12">
        <f>IFERROR(IF(P1415="X","",VLOOKUP(LEFT(N1415,10),'Universo_BK-BIT'!$A$5:$E$10005,3,0)),"")</f>
        <v>14</v>
      </c>
      <c r="R1415" s="14" t="e">
        <f t="shared" si="67"/>
        <v>#REF!</v>
      </c>
      <c r="S1415" s="14" t="e">
        <f t="shared" si="68"/>
        <v>#N/A</v>
      </c>
      <c r="T1415" s="14"/>
      <c r="U1415" s="14" t="str">
        <f ca="1">IFERROR(IF(P1415="X",IF(VLOOKUP(B1415,'Oficios_-_pend_criticas'!$C$3:$J$4739,5,0)="","",IF(VLOOKUP(B1415,'Oficios_-_pend_criticas'!$C$3:$J$4739,7,0)="",IF(TODAY()&gt;VLOOKUP(B1415,'Oficios_-_pend_criticas'!$C$3:$J$4739,5,0),"X",""),IF(VLOOKUP(B1415,'Oficios_-_pend_criticas'!$C$3:$J$4739,7,0)&gt;VLOOKUP(B1415,'Oficios_-_pend_criticas'!$C$3:$J$4739,5,0),"X",""))),""),"")</f>
        <v/>
      </c>
      <c r="V1415" s="14" t="str">
        <f ca="1">IFERROR(IF(Q1415=0,IF(VLOOKUP(B1415,'Oficios_-_pend_criticas'!$C$3:$J$4739,5,0)="","",IF(VLOOKUP(B1415,'Oficios_-_pend_criticas'!$C$3:$J$4739,7,0)="",IF(TODAY()&gt;VLOOKUP(B1415,'Oficios_-_pend_criticas'!$C$3:$J$4739,5,0),"X",""),IF(VLOOKUP(B1415,'Oficios_-_pend_criticas'!$C$3:$J$4739,7,0)&gt;VLOOKUP(B1415,'Oficios_-_pend_criticas'!$C$3:$J$4739,5,0),"X",""))),""),"")</f>
        <v/>
      </c>
      <c r="W1415" s="14" t="str">
        <f ca="1">IFERROR(IF(P1415&lt;&gt;"X",IF(Q1415&gt;0,IF(VLOOKUP(B1415,'Oficios_-_pend_criticas'!$C$4:$J$4739,5,0)="","",IF(VLOOKUP(B1415,'Oficios_-_pend_criticas'!$C$4:$J$4739,7,0)="",IF(TODAY()&gt;VLOOKUP(B1415,'Oficios_-_pend_criticas'!$C$4:$J$4739,5,0),"X",""),IF(VLOOKUP(B1415,'Oficios_-_pend_criticas'!$C$4:$J$4739,7,0)&gt;VLOOKUP(B1415,'Oficios_-_pend_criticas'!$C$4:$J$4739,5,0),"X",""))),""),""),"")</f>
        <v/>
      </c>
    </row>
    <row r="1416" spans="1:23" ht="38.25" hidden="1" customHeight="1" x14ac:dyDescent="0.25">
      <c r="A1416" s="9" t="str">
        <f t="shared" si="66"/>
        <v/>
      </c>
      <c r="B1416" s="24" t="s">
        <v>3310</v>
      </c>
      <c r="C1416" s="22" t="e">
        <f>IF(B1416="","",VLOOKUP(B1416,#REF!,6,0))</f>
        <v>#REF!</v>
      </c>
      <c r="D1416" s="20" t="e">
        <f>IF(B1416="","",VLOOKUP(B1416,#REF!,22,0))</f>
        <v>#REF!</v>
      </c>
      <c r="E1416" s="22" t="e">
        <f>IF(B1416="","",VLOOKUP(B1416,Consultas_públicas!$A$376:$G$3879,7,0))</f>
        <v>#N/A</v>
      </c>
      <c r="F1416" s="20" t="s">
        <v>3260</v>
      </c>
      <c r="G1416" s="21">
        <v>43606</v>
      </c>
      <c r="H1416" s="14" t="str">
        <f>IFERROR(IF(VLOOKUP(B1416,'Oficios_-_pend_criticas'!$C$4:$D$4739,2,0)="","","X"),"")</f>
        <v/>
      </c>
      <c r="I1416" s="12"/>
      <c r="J1416" s="13"/>
      <c r="K1416" s="10"/>
      <c r="L1416" s="12" t="str">
        <f>IFERROR(VLOOKUP(B1416,Retorno_da_RFB!$D$3:$I$6388,5,0),"")</f>
        <v>087</v>
      </c>
      <c r="M1416" s="13">
        <f>IFERROR(VLOOKUP(B1416,Retorno_da_RFB!$D$3:$I$6388,6,0),"")</f>
        <v>43619</v>
      </c>
      <c r="N1416" s="10" t="str">
        <f>IFERROR(VLOOKUP(B1416,Retorno_da_RFB!$D$3:$I$6388,3,0),"")</f>
        <v>8481.30.00</v>
      </c>
      <c r="O1416" s="10" t="str">
        <f>IFERROR(VLOOKUP(B1416,Retorno_da_RFB!$D$3:$I$6388,4,0),"")</f>
        <v>Válvulas reguladoras de fluxo unidirecional com construção angular com rosca macho G1/8" e conexão rápida pneumática para tubos de diâmetro externo de 6 a 8 mm, corpo em liga de alumínio forjado anodizado, parafuso de ajuste em latão e anel de engate em POM (polióxido de metileno), O-ring em NBR ((acrilonitrilo butadieno) já fornecido como padrão, vazão nominal padrão de 185 a 215L/min na direção do estrangulamento com ajuste por meio de parafuso com fenda (exaustão), sendo adequada para trabalhar com ar comprimido, conforme ISO 8573¬1:2010 classe 7:4:4, com pressões de 0,2 a 10bar e temperaturas de –10 a +60°C e possibilidade de rotacionar a válvula em 360° depois de montada.</v>
      </c>
      <c r="P1416" s="12" t="str">
        <f>IFERROR(IF(N1416="","",IF(VLOOKUP(LEFT(N1416,10),'Universo_BK-BIT'!$A$5:$E$10005,2,0)="","X",VLOOKUP(LEFT(N1416,10),'Universo_BK-BIT'!$A$5:$E$10005,2,0))),"X")</f>
        <v>BK</v>
      </c>
      <c r="Q1416" s="12">
        <f>IFERROR(IF(P1416="X","",VLOOKUP(LEFT(N1416,10),'Universo_BK-BIT'!$A$5:$E$10005,3,0)),"")</f>
        <v>14</v>
      </c>
      <c r="R1416" s="14" t="e">
        <f t="shared" si="67"/>
        <v>#REF!</v>
      </c>
      <c r="S1416" s="14" t="e">
        <f t="shared" si="68"/>
        <v>#N/A</v>
      </c>
      <c r="T1416" s="14"/>
      <c r="U1416" s="14" t="str">
        <f ca="1">IFERROR(IF(P1416="X",IF(VLOOKUP(B1416,'Oficios_-_pend_criticas'!$C$3:$J$4739,5,0)="","",IF(VLOOKUP(B1416,'Oficios_-_pend_criticas'!$C$3:$J$4739,7,0)="",IF(TODAY()&gt;VLOOKUP(B1416,'Oficios_-_pend_criticas'!$C$3:$J$4739,5,0),"X",""),IF(VLOOKUP(B1416,'Oficios_-_pend_criticas'!$C$3:$J$4739,7,0)&gt;VLOOKUP(B1416,'Oficios_-_pend_criticas'!$C$3:$J$4739,5,0),"X",""))),""),"")</f>
        <v/>
      </c>
      <c r="V1416" s="14" t="str">
        <f ca="1">IFERROR(IF(Q1416=0,IF(VLOOKUP(B1416,'Oficios_-_pend_criticas'!$C$3:$J$4739,5,0)="","",IF(VLOOKUP(B1416,'Oficios_-_pend_criticas'!$C$3:$J$4739,7,0)="",IF(TODAY()&gt;VLOOKUP(B1416,'Oficios_-_pend_criticas'!$C$3:$J$4739,5,0),"X",""),IF(VLOOKUP(B1416,'Oficios_-_pend_criticas'!$C$3:$J$4739,7,0)&gt;VLOOKUP(B1416,'Oficios_-_pend_criticas'!$C$3:$J$4739,5,0),"X",""))),""),"")</f>
        <v/>
      </c>
      <c r="W1416" s="14" t="str">
        <f ca="1">IFERROR(IF(P1416&lt;&gt;"X",IF(Q1416&gt;0,IF(VLOOKUP(B1416,'Oficios_-_pend_criticas'!$C$4:$J$4739,5,0)="","",IF(VLOOKUP(B1416,'Oficios_-_pend_criticas'!$C$4:$J$4739,7,0)="",IF(TODAY()&gt;VLOOKUP(B1416,'Oficios_-_pend_criticas'!$C$4:$J$4739,5,0),"X",""),IF(VLOOKUP(B1416,'Oficios_-_pend_criticas'!$C$4:$J$4739,7,0)&gt;VLOOKUP(B1416,'Oficios_-_pend_criticas'!$C$4:$J$4739,5,0),"X",""))),""),""),"")</f>
        <v/>
      </c>
    </row>
    <row r="1417" spans="1:23" ht="38.25" hidden="1" customHeight="1" x14ac:dyDescent="0.25">
      <c r="A1417" s="9" t="str">
        <f t="shared" si="66"/>
        <v/>
      </c>
      <c r="B1417" s="24" t="s">
        <v>3312</v>
      </c>
      <c r="C1417" s="22" t="e">
        <f>IF(B1417="","",VLOOKUP(B1417,#REF!,6,0))</f>
        <v>#REF!</v>
      </c>
      <c r="D1417" s="20" t="e">
        <f>IF(B1417="","",VLOOKUP(B1417,#REF!,22,0))</f>
        <v>#REF!</v>
      </c>
      <c r="E1417" s="22" t="e">
        <f>IF(B1417="","",VLOOKUP(B1417,Consultas_públicas!$A$376:$G$3879,7,0))</f>
        <v>#N/A</v>
      </c>
      <c r="F1417" s="20" t="s">
        <v>3260</v>
      </c>
      <c r="G1417" s="21">
        <v>43606</v>
      </c>
      <c r="H1417" s="14" t="str">
        <f>IFERROR(IF(VLOOKUP(B1417,'Oficios_-_pend_criticas'!$C$4:$D$4739,2,0)="","","X"),"")</f>
        <v/>
      </c>
      <c r="I1417" s="12"/>
      <c r="J1417" s="13"/>
      <c r="K1417" s="10"/>
      <c r="L1417" s="12" t="str">
        <f>IFERROR(VLOOKUP(B1417,Retorno_da_RFB!$D$3:$I$6388,5,0),"")</f>
        <v>087</v>
      </c>
      <c r="M1417" s="13">
        <f>IFERROR(VLOOKUP(B1417,Retorno_da_RFB!$D$3:$I$6388,6,0),"")</f>
        <v>43619</v>
      </c>
      <c r="N1417" s="10" t="str">
        <f>IFERROR(VLOOKUP(B1417,Retorno_da_RFB!$D$3:$I$6388,3,0),"")</f>
        <v>8417.80.90</v>
      </c>
      <c r="O1417" s="10" t="str">
        <f>IFERROR(VLOOKUP(B1417,Retorno_da_RFB!$D$3:$I$6388,4,0),"")</f>
        <v>Fornos horizontais com queimador à gás, para cura do revestimento interno, da tinta e do verniz externo das latas metálicas para bebidas carbonatadas, capacidade de produção de até 6.000 latas/minuto, temperatura de operação entre 105 – 210°C, constituído de 3 zonas de cura, esteira transportadora em fibra de vidro, câmaras plenárias internas, armário de controle elétrico com tela de controle IHM, capacidade de produção de até 6.000 latas / minuto.</v>
      </c>
      <c r="P1417" s="12" t="str">
        <f>IFERROR(IF(N1417="","",IF(VLOOKUP(LEFT(N1417,10),'Universo_BK-BIT'!$A$5:$E$10005,2,0)="","X",VLOOKUP(LEFT(N1417,10),'Universo_BK-BIT'!$A$5:$E$10005,2,0))),"X")</f>
        <v>BK</v>
      </c>
      <c r="Q1417" s="12">
        <f>IFERROR(IF(P1417="X","",VLOOKUP(LEFT(N1417,10),'Universo_BK-BIT'!$A$5:$E$10005,3,0)),"")</f>
        <v>14</v>
      </c>
      <c r="R1417" s="14" t="e">
        <f t="shared" si="67"/>
        <v>#REF!</v>
      </c>
      <c r="S1417" s="14" t="e">
        <f t="shared" si="68"/>
        <v>#N/A</v>
      </c>
      <c r="T1417" s="14"/>
      <c r="U1417" s="14" t="str">
        <f ca="1">IFERROR(IF(P1417="X",IF(VLOOKUP(B1417,'Oficios_-_pend_criticas'!$C$3:$J$4739,5,0)="","",IF(VLOOKUP(B1417,'Oficios_-_pend_criticas'!$C$3:$J$4739,7,0)="",IF(TODAY()&gt;VLOOKUP(B1417,'Oficios_-_pend_criticas'!$C$3:$J$4739,5,0),"X",""),IF(VLOOKUP(B1417,'Oficios_-_pend_criticas'!$C$3:$J$4739,7,0)&gt;VLOOKUP(B1417,'Oficios_-_pend_criticas'!$C$3:$J$4739,5,0),"X",""))),""),"")</f>
        <v/>
      </c>
      <c r="V1417" s="14" t="str">
        <f ca="1">IFERROR(IF(Q1417=0,IF(VLOOKUP(B1417,'Oficios_-_pend_criticas'!$C$3:$J$4739,5,0)="","",IF(VLOOKUP(B1417,'Oficios_-_pend_criticas'!$C$3:$J$4739,7,0)="",IF(TODAY()&gt;VLOOKUP(B1417,'Oficios_-_pend_criticas'!$C$3:$J$4739,5,0),"X",""),IF(VLOOKUP(B1417,'Oficios_-_pend_criticas'!$C$3:$J$4739,7,0)&gt;VLOOKUP(B1417,'Oficios_-_pend_criticas'!$C$3:$J$4739,5,0),"X",""))),""),"")</f>
        <v/>
      </c>
      <c r="W1417" s="14" t="str">
        <f ca="1">IFERROR(IF(P1417&lt;&gt;"X",IF(Q1417&gt;0,IF(VLOOKUP(B1417,'Oficios_-_pend_criticas'!$C$4:$J$4739,5,0)="","",IF(VLOOKUP(B1417,'Oficios_-_pend_criticas'!$C$4:$J$4739,7,0)="",IF(TODAY()&gt;VLOOKUP(B1417,'Oficios_-_pend_criticas'!$C$4:$J$4739,5,0),"X",""),IF(VLOOKUP(B1417,'Oficios_-_pend_criticas'!$C$4:$J$4739,7,0)&gt;VLOOKUP(B1417,'Oficios_-_pend_criticas'!$C$4:$J$4739,5,0),"X",""))),""),""),"")</f>
        <v/>
      </c>
    </row>
    <row r="1418" spans="1:23" ht="38.25" hidden="1" customHeight="1" x14ac:dyDescent="0.25">
      <c r="A1418" s="9" t="str">
        <f t="shared" si="66"/>
        <v/>
      </c>
      <c r="B1418" s="24" t="s">
        <v>3314</v>
      </c>
      <c r="C1418" s="22" t="e">
        <f>IF(B1418="","",VLOOKUP(B1418,#REF!,6,0))</f>
        <v>#REF!</v>
      </c>
      <c r="D1418" s="20" t="e">
        <f>IF(B1418="","",VLOOKUP(B1418,#REF!,22,0))</f>
        <v>#REF!</v>
      </c>
      <c r="E1418" s="22" t="e">
        <f>IF(B1418="","",VLOOKUP(B1418,Consultas_públicas!$A$376:$G$3879,7,0))</f>
        <v>#N/A</v>
      </c>
      <c r="F1418" s="20" t="s">
        <v>3260</v>
      </c>
      <c r="G1418" s="21">
        <v>43606</v>
      </c>
      <c r="H1418" s="14" t="str">
        <f>IFERROR(IF(VLOOKUP(B1418,'Oficios_-_pend_criticas'!$C$4:$D$4739,2,0)="","","X"),"")</f>
        <v/>
      </c>
      <c r="I1418" s="12"/>
      <c r="J1418" s="13"/>
      <c r="K1418" s="10"/>
      <c r="L1418" s="12" t="str">
        <f>IFERROR(VLOOKUP(B1418,Retorno_da_RFB!$D$3:$I$6388,5,0),"")</f>
        <v>087</v>
      </c>
      <c r="M1418" s="13">
        <f>IFERROR(VLOOKUP(B1418,Retorno_da_RFB!$D$3:$I$6388,6,0),"")</f>
        <v>43619</v>
      </c>
      <c r="N1418" s="10" t="str">
        <f>IFERROR(VLOOKUP(B1418,Retorno_da_RFB!$D$3:$I$6388,3,0),"")</f>
        <v>8514.40.00</v>
      </c>
      <c r="O1418" s="10" t="str">
        <f>IFERROR(VLOOKUP(B1418,Retorno_da_RFB!$D$3:$I$6388,4,0),"")</f>
        <v>Combinações de máquinas (unidade funcional) para tratamento térmico por indução da barra de direção, de aço, utilizadas em caixa de direção eletricamente assistida (EPS) de veículos automotores leves, com capacidade de produção de 98 unidades por hora, compostas de: uma esteira de entrada de peças com sistema de lavagem e secagem; um dispositivo para verificação de empenamento e orientação das peças, com sistema de separação de peças não aprovadas; uma máquina para gravação a laser de caracteres de identificação das peças; uma máquina para tratamento térmico de têmpera por indução, com portas e bacia de coleta do líquido de têmpera fabricadas em aço inox e integradas à estrutura da máquina, exaustor com coletor de névoa para a estação de endurecimento, sistema automático de lubrificação central com supervisão de pressão; duas estações verticais para execução do processo de têmpera por indução dos dentes e da face oposta da barra de direção, cada uma com um eixo NC-Z vertical para subida/descida, um eixo NC-Y para avanço/recuo do indutor e um sistema anti-distorção constituído principalmente de contra-ponto superior, garra superior e garra inferior; uma estação horizontal de tratamento térmico de revenimento da área dos dentes da cremalheira, com indutor montado em caixa com proteção mecânica; uma esteira contínua de saída com ducha e sopro de ar para redução da temperatura das peças para no máximo 40°C na saída da esteira; conversores de frequência transistorizados IGBT; com controle numérico computadorizado (CNC), sistema de resfriamento dos painéis elétricos, sistema de resfriamento do líquido de têmpera e robô de três eixos para carregar e descarregar as peças.</v>
      </c>
      <c r="P1418" s="12" t="str">
        <f>IFERROR(IF(N1418="","",IF(VLOOKUP(LEFT(N1418,10),'Universo_BK-BIT'!$A$5:$E$10005,2,0)="","X",VLOOKUP(LEFT(N1418,10),'Universo_BK-BIT'!$A$5:$E$10005,2,0))),"X")</f>
        <v>BK</v>
      </c>
      <c r="Q1418" s="12">
        <f>IFERROR(IF(P1418="X","",VLOOKUP(LEFT(N1418,10),'Universo_BK-BIT'!$A$5:$E$10005,3,0)),"")</f>
        <v>14</v>
      </c>
      <c r="R1418" s="14" t="e">
        <f t="shared" si="67"/>
        <v>#REF!</v>
      </c>
      <c r="S1418" s="14" t="e">
        <f t="shared" si="68"/>
        <v>#N/A</v>
      </c>
      <c r="T1418" s="14"/>
      <c r="U1418" s="14" t="str">
        <f ca="1">IFERROR(IF(P1418="X",IF(VLOOKUP(B1418,'Oficios_-_pend_criticas'!$C$3:$J$4739,5,0)="","",IF(VLOOKUP(B1418,'Oficios_-_pend_criticas'!$C$3:$J$4739,7,0)="",IF(TODAY()&gt;VLOOKUP(B1418,'Oficios_-_pend_criticas'!$C$3:$J$4739,5,0),"X",""),IF(VLOOKUP(B1418,'Oficios_-_pend_criticas'!$C$3:$J$4739,7,0)&gt;VLOOKUP(B1418,'Oficios_-_pend_criticas'!$C$3:$J$4739,5,0),"X",""))),""),"")</f>
        <v/>
      </c>
      <c r="V1418" s="14" t="str">
        <f ca="1">IFERROR(IF(Q1418=0,IF(VLOOKUP(B1418,'Oficios_-_pend_criticas'!$C$3:$J$4739,5,0)="","",IF(VLOOKUP(B1418,'Oficios_-_pend_criticas'!$C$3:$J$4739,7,0)="",IF(TODAY()&gt;VLOOKUP(B1418,'Oficios_-_pend_criticas'!$C$3:$J$4739,5,0),"X",""),IF(VLOOKUP(B1418,'Oficios_-_pend_criticas'!$C$3:$J$4739,7,0)&gt;VLOOKUP(B1418,'Oficios_-_pend_criticas'!$C$3:$J$4739,5,0),"X",""))),""),"")</f>
        <v/>
      </c>
      <c r="W1418" s="14" t="str">
        <f ca="1">IFERROR(IF(P1418&lt;&gt;"X",IF(Q1418&gt;0,IF(VLOOKUP(B1418,'Oficios_-_pend_criticas'!$C$4:$J$4739,5,0)="","",IF(VLOOKUP(B1418,'Oficios_-_pend_criticas'!$C$4:$J$4739,7,0)="",IF(TODAY()&gt;VLOOKUP(B1418,'Oficios_-_pend_criticas'!$C$4:$J$4739,5,0),"X",""),IF(VLOOKUP(B1418,'Oficios_-_pend_criticas'!$C$4:$J$4739,7,0)&gt;VLOOKUP(B1418,'Oficios_-_pend_criticas'!$C$4:$J$4739,5,0),"X",""))),""),""),"")</f>
        <v/>
      </c>
    </row>
    <row r="1419" spans="1:23" ht="38.25" hidden="1" customHeight="1" x14ac:dyDescent="0.25">
      <c r="A1419" s="9" t="str">
        <f t="shared" si="66"/>
        <v/>
      </c>
      <c r="B1419" s="24" t="s">
        <v>3316</v>
      </c>
      <c r="C1419" s="22" t="e">
        <f>IF(B1419="","",VLOOKUP(B1419,#REF!,6,0))</f>
        <v>#REF!</v>
      </c>
      <c r="D1419" s="20" t="e">
        <f>IF(B1419="","",VLOOKUP(B1419,#REF!,22,0))</f>
        <v>#REF!</v>
      </c>
      <c r="E1419" s="22" t="e">
        <f>IF(B1419="","",VLOOKUP(B1419,Consultas_públicas!$A$376:$G$3879,7,0))</f>
        <v>#N/A</v>
      </c>
      <c r="F1419" s="20" t="s">
        <v>3260</v>
      </c>
      <c r="G1419" s="21">
        <v>43606</v>
      </c>
      <c r="H1419" s="14" t="str">
        <f>IFERROR(IF(VLOOKUP(B1419,'Oficios_-_pend_criticas'!$C$4:$D$4739,2,0)="","","X"),"")</f>
        <v/>
      </c>
      <c r="I1419" s="12"/>
      <c r="J1419" s="13"/>
      <c r="K1419" s="10"/>
      <c r="L1419" s="12" t="str">
        <f>IFERROR(VLOOKUP(B1419,Retorno_da_RFB!$D$3:$I$6388,5,0),"")</f>
        <v>087</v>
      </c>
      <c r="M1419" s="13">
        <f>IFERROR(VLOOKUP(B1419,Retorno_da_RFB!$D$3:$I$6388,6,0),"")</f>
        <v>43619</v>
      </c>
      <c r="N1419" s="10" t="str">
        <f>IFERROR(VLOOKUP(B1419,Retorno_da_RFB!$D$3:$I$6388,3,0),"")</f>
        <v>8464.10.00</v>
      </c>
      <c r="O1419" s="10" t="str">
        <f>IFERROR(VLOOKUP(B1419,Retorno_da_RFB!$D$3:$I$6388,4,0),"")</f>
        <v>Máquinas multifios em estrutura de aço eletrossoldada, para blocos de rochas ornamentais em chapas com espessura nominal variável de 2 ou 3cm, por meio de fios diamantados com diâmetro igual ou inferior a 7,3mm; potência do motor igual ou inferior a 250kW (335,3HP); fios diamantados paralelos um ao outro passando por 2 tambores guias com posicionamento motorizados independente, que alteram a distância do guia fio para adequação do bloco, polias guias reguláveis, a aproximação máxima das polias guias ao bloco é de 60cm, com sistema motorizado para programação automática da troca do ângulo entre guia fio, 1 tambor motriz, 1 tambor condutor e 1 polia tensionadora com movimento de dobra instalado com rolamentos; rodas e polias em alumínio anodizado com medida não inferior a 1.000mm, equipadas com sistema individual de controle de tensão dos fios; largura do corte da serrada igual ou inferior a 1.930mm, sistema centralizado eletrônico com alarme para controle de quebra de fios e de borrachas com parada automática; sistema de programação e controle do ciclo de corte; sistema online de assistência a distância, com acesso via internet pela assistência técnica; sistema de segurança com grade protetora com parada de máquina; sistema de lubrificação automática centralizada, com distribuição da lubrificação sem necessidade de parada da máquina; com até 3 carros porta-blocos com capacidade de 40t cada; peso bruto da máquina igual ou inferior a 50t.</v>
      </c>
      <c r="P1419" s="12" t="str">
        <f>IFERROR(IF(N1419="","",IF(VLOOKUP(LEFT(N1419,10),'Universo_BK-BIT'!$A$5:$E$10005,2,0)="","X",VLOOKUP(LEFT(N1419,10),'Universo_BK-BIT'!$A$5:$E$10005,2,0))),"X")</f>
        <v>BK</v>
      </c>
      <c r="Q1419" s="12">
        <f>IFERROR(IF(P1419="X","",VLOOKUP(LEFT(N1419,10),'Universo_BK-BIT'!$A$5:$E$10005,3,0)),"")</f>
        <v>14</v>
      </c>
      <c r="R1419" s="14" t="e">
        <f t="shared" si="67"/>
        <v>#REF!</v>
      </c>
      <c r="S1419" s="14" t="e">
        <f t="shared" si="68"/>
        <v>#N/A</v>
      </c>
      <c r="T1419" s="14"/>
      <c r="U1419" s="14" t="str">
        <f ca="1">IFERROR(IF(P1419="X",IF(VLOOKUP(B1419,'Oficios_-_pend_criticas'!$C$3:$J$4739,5,0)="","",IF(VLOOKUP(B1419,'Oficios_-_pend_criticas'!$C$3:$J$4739,7,0)="",IF(TODAY()&gt;VLOOKUP(B1419,'Oficios_-_pend_criticas'!$C$3:$J$4739,5,0),"X",""),IF(VLOOKUP(B1419,'Oficios_-_pend_criticas'!$C$3:$J$4739,7,0)&gt;VLOOKUP(B1419,'Oficios_-_pend_criticas'!$C$3:$J$4739,5,0),"X",""))),""),"")</f>
        <v/>
      </c>
      <c r="V1419" s="14" t="str">
        <f ca="1">IFERROR(IF(Q1419=0,IF(VLOOKUP(B1419,'Oficios_-_pend_criticas'!$C$3:$J$4739,5,0)="","",IF(VLOOKUP(B1419,'Oficios_-_pend_criticas'!$C$3:$J$4739,7,0)="",IF(TODAY()&gt;VLOOKUP(B1419,'Oficios_-_pend_criticas'!$C$3:$J$4739,5,0),"X",""),IF(VLOOKUP(B1419,'Oficios_-_pend_criticas'!$C$3:$J$4739,7,0)&gt;VLOOKUP(B1419,'Oficios_-_pend_criticas'!$C$3:$J$4739,5,0),"X",""))),""),"")</f>
        <v/>
      </c>
      <c r="W1419" s="14" t="str">
        <f ca="1">IFERROR(IF(P1419&lt;&gt;"X",IF(Q1419&gt;0,IF(VLOOKUP(B1419,'Oficios_-_pend_criticas'!$C$4:$J$4739,5,0)="","",IF(VLOOKUP(B1419,'Oficios_-_pend_criticas'!$C$4:$J$4739,7,0)="",IF(TODAY()&gt;VLOOKUP(B1419,'Oficios_-_pend_criticas'!$C$4:$J$4739,5,0),"X",""),IF(VLOOKUP(B1419,'Oficios_-_pend_criticas'!$C$4:$J$4739,7,0)&gt;VLOOKUP(B1419,'Oficios_-_pend_criticas'!$C$4:$J$4739,5,0),"X",""))),""),""),"")</f>
        <v/>
      </c>
    </row>
    <row r="1420" spans="1:23" ht="38.25" hidden="1" customHeight="1" x14ac:dyDescent="0.25">
      <c r="A1420" s="9" t="str">
        <f t="shared" si="66"/>
        <v/>
      </c>
      <c r="B1420" s="24" t="s">
        <v>3318</v>
      </c>
      <c r="C1420" s="22" t="e">
        <f>IF(B1420="","",VLOOKUP(B1420,#REF!,6,0))</f>
        <v>#REF!</v>
      </c>
      <c r="D1420" s="20" t="e">
        <f>IF(B1420="","",VLOOKUP(B1420,#REF!,22,0))</f>
        <v>#REF!</v>
      </c>
      <c r="E1420" s="22" t="e">
        <f>IF(B1420="","",VLOOKUP(B1420,Consultas_públicas!$A$376:$G$3879,7,0))</f>
        <v>#N/A</v>
      </c>
      <c r="F1420" s="20" t="s">
        <v>3260</v>
      </c>
      <c r="G1420" s="21">
        <v>43606</v>
      </c>
      <c r="H1420" s="14" t="str">
        <f>IFERROR(IF(VLOOKUP(B1420,'Oficios_-_pend_criticas'!$C$4:$D$4739,2,0)="","","X"),"")</f>
        <v/>
      </c>
      <c r="I1420" s="12"/>
      <c r="J1420" s="13"/>
      <c r="K1420" s="10"/>
      <c r="L1420" s="12" t="str">
        <f>IFERROR(VLOOKUP(B1420,Retorno_da_RFB!$D$3:$I$6388,5,0),"")</f>
        <v>087</v>
      </c>
      <c r="M1420" s="13">
        <f>IFERROR(VLOOKUP(B1420,Retorno_da_RFB!$D$3:$I$6388,6,0),"")</f>
        <v>43619</v>
      </c>
      <c r="N1420" s="10" t="str">
        <f>IFERROR(VLOOKUP(B1420,Retorno_da_RFB!$D$3:$I$6388,3,0),"")</f>
        <v>8462.99.90</v>
      </c>
      <c r="O1420" s="10" t="str">
        <f>IFERROR(VLOOKUP(B1420,Retorno_da_RFB!$D$3:$I$6388,4,0),"")</f>
        <v>Prensas verticais eletromecânicas, automáticas, força de 4ton, próprias para montagem de espoleta em estojo de munição tipo cartucho calibre .50 (12.7 x 99mm), envernizamento e secagem, com capacidade de 80 peças por minuto (ou 4.800 peças por hora), com múltiplas estações para operações sucessivas, com movimentos das estações através de eixo cames, sistema de freio e “encoder”, checagem através de câmeras e sensores óticos, constituída de: unidade de montagem por prensagem, envernizamento e secagem, com 15 estações operacionais e 4 estações de ejeção, dois alimentadores/ distribuidor de estojos, alimentador vibratório de espoletas, secador de estojos, por ar quente, painel de comando com IHM incorporado à máquina e um armário elétrico com CLP.</v>
      </c>
      <c r="P1420" s="12" t="str">
        <f>IFERROR(IF(N1420="","",IF(VLOOKUP(LEFT(N1420,10),'Universo_BK-BIT'!$A$5:$E$10005,2,0)="","X",VLOOKUP(LEFT(N1420,10),'Universo_BK-BIT'!$A$5:$E$10005,2,0))),"X")</f>
        <v>BK</v>
      </c>
      <c r="Q1420" s="12">
        <f>IFERROR(IF(P1420="X","",VLOOKUP(LEFT(N1420,10),'Universo_BK-BIT'!$A$5:$E$10005,3,0)),"")</f>
        <v>14</v>
      </c>
      <c r="R1420" s="14" t="e">
        <f t="shared" si="67"/>
        <v>#REF!</v>
      </c>
      <c r="S1420" s="14" t="e">
        <f t="shared" si="68"/>
        <v>#N/A</v>
      </c>
      <c r="T1420" s="14"/>
      <c r="U1420" s="14" t="str">
        <f ca="1">IFERROR(IF(P1420="X",IF(VLOOKUP(B1420,'Oficios_-_pend_criticas'!$C$3:$J$4739,5,0)="","",IF(VLOOKUP(B1420,'Oficios_-_pend_criticas'!$C$3:$J$4739,7,0)="",IF(TODAY()&gt;VLOOKUP(B1420,'Oficios_-_pend_criticas'!$C$3:$J$4739,5,0),"X",""),IF(VLOOKUP(B1420,'Oficios_-_pend_criticas'!$C$3:$J$4739,7,0)&gt;VLOOKUP(B1420,'Oficios_-_pend_criticas'!$C$3:$J$4739,5,0),"X",""))),""),"")</f>
        <v/>
      </c>
      <c r="V1420" s="14" t="str">
        <f ca="1">IFERROR(IF(Q1420=0,IF(VLOOKUP(B1420,'Oficios_-_pend_criticas'!$C$3:$J$4739,5,0)="","",IF(VLOOKUP(B1420,'Oficios_-_pend_criticas'!$C$3:$J$4739,7,0)="",IF(TODAY()&gt;VLOOKUP(B1420,'Oficios_-_pend_criticas'!$C$3:$J$4739,5,0),"X",""),IF(VLOOKUP(B1420,'Oficios_-_pend_criticas'!$C$3:$J$4739,7,0)&gt;VLOOKUP(B1420,'Oficios_-_pend_criticas'!$C$3:$J$4739,5,0),"X",""))),""),"")</f>
        <v/>
      </c>
      <c r="W1420" s="14" t="str">
        <f ca="1">IFERROR(IF(P1420&lt;&gt;"X",IF(Q1420&gt;0,IF(VLOOKUP(B1420,'Oficios_-_pend_criticas'!$C$4:$J$4739,5,0)="","",IF(VLOOKUP(B1420,'Oficios_-_pend_criticas'!$C$4:$J$4739,7,0)="",IF(TODAY()&gt;VLOOKUP(B1420,'Oficios_-_pend_criticas'!$C$4:$J$4739,5,0),"X",""),IF(VLOOKUP(B1420,'Oficios_-_pend_criticas'!$C$4:$J$4739,7,0)&gt;VLOOKUP(B1420,'Oficios_-_pend_criticas'!$C$4:$J$4739,5,0),"X",""))),""),""),"")</f>
        <v/>
      </c>
    </row>
    <row r="1421" spans="1:23" ht="38.25" hidden="1" customHeight="1" x14ac:dyDescent="0.25">
      <c r="A1421" s="9" t="str">
        <f t="shared" si="66"/>
        <v/>
      </c>
      <c r="B1421" s="24" t="s">
        <v>3320</v>
      </c>
      <c r="C1421" s="22" t="e">
        <f>IF(B1421="","",VLOOKUP(B1421,#REF!,6,0))</f>
        <v>#REF!</v>
      </c>
      <c r="D1421" s="20" t="e">
        <f>IF(B1421="","",VLOOKUP(B1421,#REF!,22,0))</f>
        <v>#REF!</v>
      </c>
      <c r="E1421" s="22" t="e">
        <f>IF(B1421="","",VLOOKUP(B1421,Consultas_públicas!$A$376:$G$3879,7,0))</f>
        <v>#N/A</v>
      </c>
      <c r="F1421" s="20" t="s">
        <v>3260</v>
      </c>
      <c r="G1421" s="21">
        <v>43606</v>
      </c>
      <c r="H1421" s="14" t="str">
        <f>IFERROR(IF(VLOOKUP(B1421,'Oficios_-_pend_criticas'!$C$4:$D$4739,2,0)="","","X"),"")</f>
        <v/>
      </c>
      <c r="I1421" s="12"/>
      <c r="J1421" s="13"/>
      <c r="K1421" s="10"/>
      <c r="L1421" s="12" t="str">
        <f>IFERROR(VLOOKUP(B1421,Retorno_da_RFB!$D$3:$I$6388,5,0),"")</f>
        <v>087</v>
      </c>
      <c r="M1421" s="13">
        <f>IFERROR(VLOOKUP(B1421,Retorno_da_RFB!$D$3:$I$6388,6,0),"")</f>
        <v>43619</v>
      </c>
      <c r="N1421" s="10" t="str">
        <f>IFERROR(VLOOKUP(B1421,Retorno_da_RFB!$D$3:$I$6388,3,0),"")</f>
        <v>8453.10.90</v>
      </c>
      <c r="O1421" s="10" t="str">
        <f>IFERROR(VLOOKUP(B1421,Retorno_da_RFB!$D$3:$I$6388,4,0),"")</f>
        <v>Máquinas para trabalhar couros com função de pré-aquecimento de couros acabados, composta de duplo tapete em PVC; aquecidos por óleo diatérmico, com temperatura regulável até 110 °C; movimento elétrico de cilindros e feltro de introdução couros; predisposta para cilindros de gravação; com ou sem empilhador, display de controle, PLC, sistema de gestão indústria 4.0, com área útil de trabalho igual ou superior a 1.500mm.</v>
      </c>
      <c r="P1421" s="12" t="str">
        <f>IFERROR(IF(N1421="","",IF(VLOOKUP(LEFT(N1421,10),'Universo_BK-BIT'!$A$5:$E$10005,2,0)="","X",VLOOKUP(LEFT(N1421,10),'Universo_BK-BIT'!$A$5:$E$10005,2,0))),"X")</f>
        <v>BK</v>
      </c>
      <c r="Q1421" s="12">
        <f>IFERROR(IF(P1421="X","",VLOOKUP(LEFT(N1421,10),'Universo_BK-BIT'!$A$5:$E$10005,3,0)),"")</f>
        <v>14</v>
      </c>
      <c r="R1421" s="14" t="e">
        <f t="shared" si="67"/>
        <v>#REF!</v>
      </c>
      <c r="S1421" s="14" t="e">
        <f t="shared" si="68"/>
        <v>#N/A</v>
      </c>
      <c r="T1421" s="14"/>
      <c r="U1421" s="14" t="str">
        <f ca="1">IFERROR(IF(P1421="X",IF(VLOOKUP(B1421,'Oficios_-_pend_criticas'!$C$3:$J$4739,5,0)="","",IF(VLOOKUP(B1421,'Oficios_-_pend_criticas'!$C$3:$J$4739,7,0)="",IF(TODAY()&gt;VLOOKUP(B1421,'Oficios_-_pend_criticas'!$C$3:$J$4739,5,0),"X",""),IF(VLOOKUP(B1421,'Oficios_-_pend_criticas'!$C$3:$J$4739,7,0)&gt;VLOOKUP(B1421,'Oficios_-_pend_criticas'!$C$3:$J$4739,5,0),"X",""))),""),"")</f>
        <v/>
      </c>
      <c r="V1421" s="14" t="str">
        <f ca="1">IFERROR(IF(Q1421=0,IF(VLOOKUP(B1421,'Oficios_-_pend_criticas'!$C$3:$J$4739,5,0)="","",IF(VLOOKUP(B1421,'Oficios_-_pend_criticas'!$C$3:$J$4739,7,0)="",IF(TODAY()&gt;VLOOKUP(B1421,'Oficios_-_pend_criticas'!$C$3:$J$4739,5,0),"X",""),IF(VLOOKUP(B1421,'Oficios_-_pend_criticas'!$C$3:$J$4739,7,0)&gt;VLOOKUP(B1421,'Oficios_-_pend_criticas'!$C$3:$J$4739,5,0),"X",""))),""),"")</f>
        <v/>
      </c>
      <c r="W1421" s="14" t="str">
        <f ca="1">IFERROR(IF(P1421&lt;&gt;"X",IF(Q1421&gt;0,IF(VLOOKUP(B1421,'Oficios_-_pend_criticas'!$C$4:$J$4739,5,0)="","",IF(VLOOKUP(B1421,'Oficios_-_pend_criticas'!$C$4:$J$4739,7,0)="",IF(TODAY()&gt;VLOOKUP(B1421,'Oficios_-_pend_criticas'!$C$4:$J$4739,5,0),"X",""),IF(VLOOKUP(B1421,'Oficios_-_pend_criticas'!$C$4:$J$4739,7,0)&gt;VLOOKUP(B1421,'Oficios_-_pend_criticas'!$C$4:$J$4739,5,0),"X",""))),""),""),"")</f>
        <v/>
      </c>
    </row>
    <row r="1422" spans="1:23" ht="38.25" hidden="1" customHeight="1" x14ac:dyDescent="0.25">
      <c r="A1422" s="9" t="str">
        <f t="shared" si="66"/>
        <v/>
      </c>
      <c r="B1422" s="24" t="s">
        <v>3323</v>
      </c>
      <c r="C1422" s="22" t="e">
        <f>IF(B1422="","",VLOOKUP(B1422,#REF!,6,0))</f>
        <v>#REF!</v>
      </c>
      <c r="D1422" s="20" t="e">
        <f>IF(B1422="","",VLOOKUP(B1422,#REF!,22,0))</f>
        <v>#REF!</v>
      </c>
      <c r="E1422" s="22" t="e">
        <f>IF(B1422="","",VLOOKUP(B1422,Consultas_públicas!$A$376:$G$3879,7,0))</f>
        <v>#N/A</v>
      </c>
      <c r="F1422" s="20" t="s">
        <v>3260</v>
      </c>
      <c r="G1422" s="21">
        <v>43606</v>
      </c>
      <c r="H1422" s="14" t="str">
        <f>IFERROR(IF(VLOOKUP(B1422,'Oficios_-_pend_criticas'!$C$4:$D$4739,2,0)="","","X"),"")</f>
        <v/>
      </c>
      <c r="I1422" s="12"/>
      <c r="J1422" s="13"/>
      <c r="K1422" s="10"/>
      <c r="L1422" s="12" t="str">
        <f>IFERROR(VLOOKUP(B1422,Retorno_da_RFB!$D$3:$I$6388,5,0),"")</f>
        <v>087</v>
      </c>
      <c r="M1422" s="13">
        <f>IFERROR(VLOOKUP(B1422,Retorno_da_RFB!$D$3:$I$6388,6,0),"")</f>
        <v>43619</v>
      </c>
      <c r="N1422" s="10" t="str">
        <f>IFERROR(VLOOKUP(B1422,Retorno_da_RFB!$D$3:$I$6388,3,0),"")</f>
        <v>8483.40.10</v>
      </c>
      <c r="O1422" s="10" t="str">
        <f>IFERROR(VLOOKUP(B1422,Retorno_da_RFB!$D$3:$I$6388,4,0),"")</f>
        <v>Reversores com redução de 2,037, com montagem direta, para acoplamento em motores diesel com potência máxima de 365HP a 2.100rpm e rotação de saída máxima de 3.000rpm, destinados à aplicação de trabalho contínuo em embarcações de uso marítimo e fluvial.</v>
      </c>
      <c r="P1422" s="12" t="str">
        <f>IFERROR(IF(N1422="","",IF(VLOOKUP(LEFT(N1422,10),'Universo_BK-BIT'!$A$5:$E$10005,2,0)="","X",VLOOKUP(LEFT(N1422,10),'Universo_BK-BIT'!$A$5:$E$10005,2,0))),"X")</f>
        <v>BK</v>
      </c>
      <c r="Q1422" s="12">
        <f>IFERROR(IF(P1422="X","",VLOOKUP(LEFT(N1422,10),'Universo_BK-BIT'!$A$5:$E$10005,3,0)),"")</f>
        <v>14</v>
      </c>
      <c r="R1422" s="14" t="e">
        <f t="shared" si="67"/>
        <v>#REF!</v>
      </c>
      <c r="S1422" s="14" t="e">
        <f t="shared" si="68"/>
        <v>#N/A</v>
      </c>
      <c r="T1422" s="14"/>
      <c r="U1422" s="14" t="str">
        <f ca="1">IFERROR(IF(P1422="X",IF(VLOOKUP(B1422,'Oficios_-_pend_criticas'!$C$3:$J$4739,5,0)="","",IF(VLOOKUP(B1422,'Oficios_-_pend_criticas'!$C$3:$J$4739,7,0)="",IF(TODAY()&gt;VLOOKUP(B1422,'Oficios_-_pend_criticas'!$C$3:$J$4739,5,0),"X",""),IF(VLOOKUP(B1422,'Oficios_-_pend_criticas'!$C$3:$J$4739,7,0)&gt;VLOOKUP(B1422,'Oficios_-_pend_criticas'!$C$3:$J$4739,5,0),"X",""))),""),"")</f>
        <v/>
      </c>
      <c r="V1422" s="14" t="str">
        <f ca="1">IFERROR(IF(Q1422=0,IF(VLOOKUP(B1422,'Oficios_-_pend_criticas'!$C$3:$J$4739,5,0)="","",IF(VLOOKUP(B1422,'Oficios_-_pend_criticas'!$C$3:$J$4739,7,0)="",IF(TODAY()&gt;VLOOKUP(B1422,'Oficios_-_pend_criticas'!$C$3:$J$4739,5,0),"X",""),IF(VLOOKUP(B1422,'Oficios_-_pend_criticas'!$C$3:$J$4739,7,0)&gt;VLOOKUP(B1422,'Oficios_-_pend_criticas'!$C$3:$J$4739,5,0),"X",""))),""),"")</f>
        <v/>
      </c>
      <c r="W1422" s="14" t="str">
        <f ca="1">IFERROR(IF(P1422&lt;&gt;"X",IF(Q1422&gt;0,IF(VLOOKUP(B1422,'Oficios_-_pend_criticas'!$C$4:$J$4739,5,0)="","",IF(VLOOKUP(B1422,'Oficios_-_pend_criticas'!$C$4:$J$4739,7,0)="",IF(TODAY()&gt;VLOOKUP(B1422,'Oficios_-_pend_criticas'!$C$4:$J$4739,5,0),"X",""),IF(VLOOKUP(B1422,'Oficios_-_pend_criticas'!$C$4:$J$4739,7,0)&gt;VLOOKUP(B1422,'Oficios_-_pend_criticas'!$C$4:$J$4739,5,0),"X",""))),""),""),"")</f>
        <v/>
      </c>
    </row>
    <row r="1423" spans="1:23" ht="38.25" hidden="1" customHeight="1" x14ac:dyDescent="0.25">
      <c r="A1423" s="9" t="str">
        <f t="shared" si="66"/>
        <v/>
      </c>
      <c r="B1423" s="24" t="s">
        <v>3325</v>
      </c>
      <c r="C1423" s="22" t="e">
        <f>IF(B1423="","",VLOOKUP(B1423,#REF!,6,0))</f>
        <v>#REF!</v>
      </c>
      <c r="D1423" s="20" t="e">
        <f>IF(B1423="","",VLOOKUP(B1423,#REF!,22,0))</f>
        <v>#REF!</v>
      </c>
      <c r="E1423" s="22" t="e">
        <f>IF(B1423="","",VLOOKUP(B1423,Consultas_públicas!$A$376:$G$3879,7,0))</f>
        <v>#N/A</v>
      </c>
      <c r="F1423" s="20" t="s">
        <v>3260</v>
      </c>
      <c r="G1423" s="21">
        <v>43606</v>
      </c>
      <c r="H1423" s="14" t="str">
        <f>IFERROR(IF(VLOOKUP(B1423,'Oficios_-_pend_criticas'!$C$4:$D$4739,2,0)="","","X"),"")</f>
        <v/>
      </c>
      <c r="I1423" s="12"/>
      <c r="J1423" s="13"/>
      <c r="K1423" s="10"/>
      <c r="L1423" s="12" t="str">
        <f>IFERROR(VLOOKUP(B1423,Retorno_da_RFB!$D$3:$I$6388,5,0),"")</f>
        <v>087</v>
      </c>
      <c r="M1423" s="13">
        <f>IFERROR(VLOOKUP(B1423,Retorno_da_RFB!$D$3:$I$6388,6,0),"")</f>
        <v>43619</v>
      </c>
      <c r="N1423" s="10" t="str">
        <f>IFERROR(VLOOKUP(B1423,Retorno_da_RFB!$D$3:$I$6388,3,0),"")</f>
        <v>8483.40.10</v>
      </c>
      <c r="O1423" s="10" t="str">
        <f>IFERROR(VLOOKUP(B1423,Retorno_da_RFB!$D$3:$I$6388,4,0),"")</f>
        <v>Reversores com redução de 2,423, com montagem direta, para acoplamento em motores diesel com potência máxima de 320HP a 2.100rpm e rotação de saída máxima de 3.000rpm, destinados à aplicação de trabalho contínuo em embarcações de uso marítimo e fluvial.</v>
      </c>
      <c r="P1423" s="12" t="str">
        <f>IFERROR(IF(N1423="","",IF(VLOOKUP(LEFT(N1423,10),'Universo_BK-BIT'!$A$5:$E$10005,2,0)="","X",VLOOKUP(LEFT(N1423,10),'Universo_BK-BIT'!$A$5:$E$10005,2,0))),"X")</f>
        <v>BK</v>
      </c>
      <c r="Q1423" s="12">
        <f>IFERROR(IF(P1423="X","",VLOOKUP(LEFT(N1423,10),'Universo_BK-BIT'!$A$5:$E$10005,3,0)),"")</f>
        <v>14</v>
      </c>
      <c r="R1423" s="14" t="e">
        <f t="shared" si="67"/>
        <v>#REF!</v>
      </c>
      <c r="S1423" s="14" t="e">
        <f t="shared" si="68"/>
        <v>#N/A</v>
      </c>
      <c r="T1423" s="14"/>
      <c r="U1423" s="14" t="str">
        <f ca="1">IFERROR(IF(P1423="X",IF(VLOOKUP(B1423,'Oficios_-_pend_criticas'!$C$3:$J$4739,5,0)="","",IF(VLOOKUP(B1423,'Oficios_-_pend_criticas'!$C$3:$J$4739,7,0)="",IF(TODAY()&gt;VLOOKUP(B1423,'Oficios_-_pend_criticas'!$C$3:$J$4739,5,0),"X",""),IF(VLOOKUP(B1423,'Oficios_-_pend_criticas'!$C$3:$J$4739,7,0)&gt;VLOOKUP(B1423,'Oficios_-_pend_criticas'!$C$3:$J$4739,5,0),"X",""))),""),"")</f>
        <v/>
      </c>
      <c r="V1423" s="14" t="str">
        <f ca="1">IFERROR(IF(Q1423=0,IF(VLOOKUP(B1423,'Oficios_-_pend_criticas'!$C$3:$J$4739,5,0)="","",IF(VLOOKUP(B1423,'Oficios_-_pend_criticas'!$C$3:$J$4739,7,0)="",IF(TODAY()&gt;VLOOKUP(B1423,'Oficios_-_pend_criticas'!$C$3:$J$4739,5,0),"X",""),IF(VLOOKUP(B1423,'Oficios_-_pend_criticas'!$C$3:$J$4739,7,0)&gt;VLOOKUP(B1423,'Oficios_-_pend_criticas'!$C$3:$J$4739,5,0),"X",""))),""),"")</f>
        <v/>
      </c>
      <c r="W1423" s="14" t="str">
        <f ca="1">IFERROR(IF(P1423&lt;&gt;"X",IF(Q1423&gt;0,IF(VLOOKUP(B1423,'Oficios_-_pend_criticas'!$C$4:$J$4739,5,0)="","",IF(VLOOKUP(B1423,'Oficios_-_pend_criticas'!$C$4:$J$4739,7,0)="",IF(TODAY()&gt;VLOOKUP(B1423,'Oficios_-_pend_criticas'!$C$4:$J$4739,5,0),"X",""),IF(VLOOKUP(B1423,'Oficios_-_pend_criticas'!$C$4:$J$4739,7,0)&gt;VLOOKUP(B1423,'Oficios_-_pend_criticas'!$C$4:$J$4739,5,0),"X",""))),""),""),"")</f>
        <v/>
      </c>
    </row>
    <row r="1424" spans="1:23" ht="38.25" hidden="1" customHeight="1" x14ac:dyDescent="0.25">
      <c r="A1424" s="9" t="str">
        <f t="shared" si="66"/>
        <v/>
      </c>
      <c r="B1424" s="24" t="s">
        <v>3327</v>
      </c>
      <c r="C1424" s="22" t="e">
        <f>IF(B1424="","",VLOOKUP(B1424,#REF!,6,0))</f>
        <v>#REF!</v>
      </c>
      <c r="D1424" s="20" t="e">
        <f>IF(B1424="","",VLOOKUP(B1424,#REF!,22,0))</f>
        <v>#REF!</v>
      </c>
      <c r="E1424" s="22" t="e">
        <f>IF(B1424="","",VLOOKUP(B1424,Consultas_públicas!$A$376:$G$3879,7,0))</f>
        <v>#N/A</v>
      </c>
      <c r="F1424" s="20" t="s">
        <v>3260</v>
      </c>
      <c r="G1424" s="21">
        <v>43606</v>
      </c>
      <c r="H1424" s="14" t="str">
        <f>IFERROR(IF(VLOOKUP(B1424,'Oficios_-_pend_criticas'!$C$4:$D$4739,2,0)="","","X"),"")</f>
        <v/>
      </c>
      <c r="I1424" s="12"/>
      <c r="J1424" s="13"/>
      <c r="K1424" s="10"/>
      <c r="L1424" s="12" t="str">
        <f>IFERROR(VLOOKUP(B1424,Retorno_da_RFB!$D$3:$I$6388,5,0),"")</f>
        <v>087</v>
      </c>
      <c r="M1424" s="13">
        <f>IFERROR(VLOOKUP(B1424,Retorno_da_RFB!$D$3:$I$6388,6,0),"")</f>
        <v>43619</v>
      </c>
      <c r="N1424" s="10" t="str">
        <f>IFERROR(VLOOKUP(B1424,Retorno_da_RFB!$D$3:$I$6388,3,0),"")</f>
        <v>8483.40.10</v>
      </c>
      <c r="O1424" s="10" t="str">
        <f>IFERROR(VLOOKUP(B1424,Retorno_da_RFB!$D$3:$I$6388,4,0),"")</f>
        <v>Reversores com redução de 1,733, com montagem direta, para acoplamento em motores diesel com potência máxima de 438HP a 2.100rpm e rotação de saída máxima de 3.000rpm, destinados à aplicação de trabalho contínuo em embarcações de uso marítimo e fluvial.</v>
      </c>
      <c r="P1424" s="12" t="str">
        <f>IFERROR(IF(N1424="","",IF(VLOOKUP(LEFT(N1424,10),'Universo_BK-BIT'!$A$5:$E$10005,2,0)="","X",VLOOKUP(LEFT(N1424,10),'Universo_BK-BIT'!$A$5:$E$10005,2,0))),"X")</f>
        <v>BK</v>
      </c>
      <c r="Q1424" s="12">
        <f>IFERROR(IF(P1424="X","",VLOOKUP(LEFT(N1424,10),'Universo_BK-BIT'!$A$5:$E$10005,3,0)),"")</f>
        <v>14</v>
      </c>
      <c r="R1424" s="14" t="e">
        <f t="shared" si="67"/>
        <v>#REF!</v>
      </c>
      <c r="S1424" s="14" t="e">
        <f t="shared" si="68"/>
        <v>#N/A</v>
      </c>
      <c r="T1424" s="14"/>
      <c r="U1424" s="14" t="str">
        <f ca="1">IFERROR(IF(P1424="X",IF(VLOOKUP(B1424,'Oficios_-_pend_criticas'!$C$3:$J$4739,5,0)="","",IF(VLOOKUP(B1424,'Oficios_-_pend_criticas'!$C$3:$J$4739,7,0)="",IF(TODAY()&gt;VLOOKUP(B1424,'Oficios_-_pend_criticas'!$C$3:$J$4739,5,0),"X",""),IF(VLOOKUP(B1424,'Oficios_-_pend_criticas'!$C$3:$J$4739,7,0)&gt;VLOOKUP(B1424,'Oficios_-_pend_criticas'!$C$3:$J$4739,5,0),"X",""))),""),"")</f>
        <v/>
      </c>
      <c r="V1424" s="14" t="str">
        <f ca="1">IFERROR(IF(Q1424=0,IF(VLOOKUP(B1424,'Oficios_-_pend_criticas'!$C$3:$J$4739,5,0)="","",IF(VLOOKUP(B1424,'Oficios_-_pend_criticas'!$C$3:$J$4739,7,0)="",IF(TODAY()&gt;VLOOKUP(B1424,'Oficios_-_pend_criticas'!$C$3:$J$4739,5,0),"X",""),IF(VLOOKUP(B1424,'Oficios_-_pend_criticas'!$C$3:$J$4739,7,0)&gt;VLOOKUP(B1424,'Oficios_-_pend_criticas'!$C$3:$J$4739,5,0),"X",""))),""),"")</f>
        <v/>
      </c>
      <c r="W1424" s="14" t="str">
        <f ca="1">IFERROR(IF(P1424&lt;&gt;"X",IF(Q1424&gt;0,IF(VLOOKUP(B1424,'Oficios_-_pend_criticas'!$C$4:$J$4739,5,0)="","",IF(VLOOKUP(B1424,'Oficios_-_pend_criticas'!$C$4:$J$4739,7,0)="",IF(TODAY()&gt;VLOOKUP(B1424,'Oficios_-_pend_criticas'!$C$4:$J$4739,5,0),"X",""),IF(VLOOKUP(B1424,'Oficios_-_pend_criticas'!$C$4:$J$4739,7,0)&gt;VLOOKUP(B1424,'Oficios_-_pend_criticas'!$C$4:$J$4739,5,0),"X",""))),""),""),"")</f>
        <v/>
      </c>
    </row>
    <row r="1425" spans="1:23" ht="38.25" hidden="1" customHeight="1" x14ac:dyDescent="0.25">
      <c r="A1425" s="9" t="str">
        <f t="shared" si="66"/>
        <v/>
      </c>
      <c r="B1425" s="24" t="s">
        <v>3329</v>
      </c>
      <c r="C1425" s="22" t="e">
        <f>IF(B1425="","",VLOOKUP(B1425,#REF!,6,0))</f>
        <v>#REF!</v>
      </c>
      <c r="D1425" s="20" t="e">
        <f>IF(B1425="","",VLOOKUP(B1425,#REF!,22,0))</f>
        <v>#REF!</v>
      </c>
      <c r="E1425" s="22" t="e">
        <f>IF(B1425="","",VLOOKUP(B1425,Consultas_públicas!$A$376:$G$3879,7,0))</f>
        <v>#N/A</v>
      </c>
      <c r="F1425" s="20" t="s">
        <v>3260</v>
      </c>
      <c r="G1425" s="21">
        <v>43606</v>
      </c>
      <c r="H1425" s="14" t="str">
        <f>IFERROR(IF(VLOOKUP(B1425,'Oficios_-_pend_criticas'!$C$4:$D$4739,2,0)="","","X"),"")</f>
        <v/>
      </c>
      <c r="I1425" s="12"/>
      <c r="J1425" s="13"/>
      <c r="K1425" s="10"/>
      <c r="L1425" s="12" t="str">
        <f>IFERROR(VLOOKUP(B1425,Retorno_da_RFB!$D$3:$I$6388,5,0),"")</f>
        <v>087</v>
      </c>
      <c r="M1425" s="13">
        <f>IFERROR(VLOOKUP(B1425,Retorno_da_RFB!$D$3:$I$6388,6,0),"")</f>
        <v>43619</v>
      </c>
      <c r="N1425" s="10" t="str">
        <f>IFERROR(VLOOKUP(B1425,Retorno_da_RFB!$D$3:$I$6388,3,0),"")</f>
        <v>8483.40.10</v>
      </c>
      <c r="O1425" s="10" t="str">
        <f>IFERROR(VLOOKUP(B1425,Retorno_da_RFB!$D$3:$I$6388,4,0),"")</f>
        <v>Reversores com redução de 2,037, com montagem direta, para acoplamento em motores diesel com potência máxima de 438HP a 2.100rpm e rotação de saída máxima de 3.000rpm, destinados à aplicação de trabalho contínuo em embarcações de uso marítimo e fluvial.</v>
      </c>
      <c r="P1425" s="12" t="str">
        <f>IFERROR(IF(N1425="","",IF(VLOOKUP(LEFT(N1425,10),'Universo_BK-BIT'!$A$5:$E$10005,2,0)="","X",VLOOKUP(LEFT(N1425,10),'Universo_BK-BIT'!$A$5:$E$10005,2,0))),"X")</f>
        <v>BK</v>
      </c>
      <c r="Q1425" s="12">
        <f>IFERROR(IF(P1425="X","",VLOOKUP(LEFT(N1425,10),'Universo_BK-BIT'!$A$5:$E$10005,3,0)),"")</f>
        <v>14</v>
      </c>
      <c r="R1425" s="14" t="e">
        <f t="shared" si="67"/>
        <v>#REF!</v>
      </c>
      <c r="S1425" s="14" t="e">
        <f t="shared" si="68"/>
        <v>#N/A</v>
      </c>
      <c r="T1425" s="14"/>
      <c r="U1425" s="14" t="str">
        <f ca="1">IFERROR(IF(P1425="X",IF(VLOOKUP(B1425,'Oficios_-_pend_criticas'!$C$3:$J$4739,5,0)="","",IF(VLOOKUP(B1425,'Oficios_-_pend_criticas'!$C$3:$J$4739,7,0)="",IF(TODAY()&gt;VLOOKUP(B1425,'Oficios_-_pend_criticas'!$C$3:$J$4739,5,0),"X",""),IF(VLOOKUP(B1425,'Oficios_-_pend_criticas'!$C$3:$J$4739,7,0)&gt;VLOOKUP(B1425,'Oficios_-_pend_criticas'!$C$3:$J$4739,5,0),"X",""))),""),"")</f>
        <v/>
      </c>
      <c r="V1425" s="14" t="str">
        <f ca="1">IFERROR(IF(Q1425=0,IF(VLOOKUP(B1425,'Oficios_-_pend_criticas'!$C$3:$J$4739,5,0)="","",IF(VLOOKUP(B1425,'Oficios_-_pend_criticas'!$C$3:$J$4739,7,0)="",IF(TODAY()&gt;VLOOKUP(B1425,'Oficios_-_pend_criticas'!$C$3:$J$4739,5,0),"X",""),IF(VLOOKUP(B1425,'Oficios_-_pend_criticas'!$C$3:$J$4739,7,0)&gt;VLOOKUP(B1425,'Oficios_-_pend_criticas'!$C$3:$J$4739,5,0),"X",""))),""),"")</f>
        <v/>
      </c>
      <c r="W1425" s="14" t="str">
        <f ca="1">IFERROR(IF(P1425&lt;&gt;"X",IF(Q1425&gt;0,IF(VLOOKUP(B1425,'Oficios_-_pend_criticas'!$C$4:$J$4739,5,0)="","",IF(VLOOKUP(B1425,'Oficios_-_pend_criticas'!$C$4:$J$4739,7,0)="",IF(TODAY()&gt;VLOOKUP(B1425,'Oficios_-_pend_criticas'!$C$4:$J$4739,5,0),"X",""),IF(VLOOKUP(B1425,'Oficios_-_pend_criticas'!$C$4:$J$4739,7,0)&gt;VLOOKUP(B1425,'Oficios_-_pend_criticas'!$C$4:$J$4739,5,0),"X",""))),""),""),"")</f>
        <v/>
      </c>
    </row>
    <row r="1426" spans="1:23" ht="38.25" hidden="1" customHeight="1" x14ac:dyDescent="0.25">
      <c r="A1426" s="9" t="str">
        <f t="shared" si="66"/>
        <v/>
      </c>
      <c r="B1426" s="24" t="s">
        <v>3331</v>
      </c>
      <c r="C1426" s="22" t="e">
        <f>IF(B1426="","",VLOOKUP(B1426,#REF!,6,0))</f>
        <v>#REF!</v>
      </c>
      <c r="D1426" s="20" t="e">
        <f>IF(B1426="","",VLOOKUP(B1426,#REF!,22,0))</f>
        <v>#REF!</v>
      </c>
      <c r="E1426" s="22" t="e">
        <f>IF(B1426="","",VLOOKUP(B1426,Consultas_públicas!$A$376:$G$3879,7,0))</f>
        <v>#N/A</v>
      </c>
      <c r="F1426" s="20" t="s">
        <v>3260</v>
      </c>
      <c r="G1426" s="21">
        <v>43606</v>
      </c>
      <c r="H1426" s="14" t="str">
        <f>IFERROR(IF(VLOOKUP(B1426,'Oficios_-_pend_criticas'!$C$4:$D$4739,2,0)="","","X"),"")</f>
        <v/>
      </c>
      <c r="I1426" s="12"/>
      <c r="J1426" s="13"/>
      <c r="K1426" s="10"/>
      <c r="L1426" s="12" t="str">
        <f>IFERROR(VLOOKUP(B1426,Retorno_da_RFB!$D$3:$I$6388,5,0),"")</f>
        <v>087</v>
      </c>
      <c r="M1426" s="13">
        <f>IFERROR(VLOOKUP(B1426,Retorno_da_RFB!$D$3:$I$6388,6,0),"")</f>
        <v>43619</v>
      </c>
      <c r="N1426" s="10" t="str">
        <f>IFERROR(VLOOKUP(B1426,Retorno_da_RFB!$D$3:$I$6388,3,0),"")</f>
        <v>8483.40.10</v>
      </c>
      <c r="O1426" s="10" t="str">
        <f>IFERROR(VLOOKUP(B1426,Retorno_da_RFB!$D$3:$I$6388,4,0),"")</f>
        <v>Reversores com redução de 1,767, com montagem direta, para acoplamento em motores diesel com potência máxima de 700HP a 2.100rpm e rotação de saída máxima de 3.000rpm, destinados à aplicação de trabalho contínuo em embarcações de uso marítimo e fluvial.</v>
      </c>
      <c r="P1426" s="12" t="str">
        <f>IFERROR(IF(N1426="","",IF(VLOOKUP(LEFT(N1426,10),'Universo_BK-BIT'!$A$5:$E$10005,2,0)="","X",VLOOKUP(LEFT(N1426,10),'Universo_BK-BIT'!$A$5:$E$10005,2,0))),"X")</f>
        <v>BK</v>
      </c>
      <c r="Q1426" s="12">
        <f>IFERROR(IF(P1426="X","",VLOOKUP(LEFT(N1426,10),'Universo_BK-BIT'!$A$5:$E$10005,3,0)),"")</f>
        <v>14</v>
      </c>
      <c r="R1426" s="14" t="e">
        <f t="shared" si="67"/>
        <v>#REF!</v>
      </c>
      <c r="S1426" s="14" t="e">
        <f t="shared" si="68"/>
        <v>#N/A</v>
      </c>
      <c r="T1426" s="14"/>
      <c r="U1426" s="14" t="str">
        <f ca="1">IFERROR(IF(P1426="X",IF(VLOOKUP(B1426,'Oficios_-_pend_criticas'!$C$3:$J$4739,5,0)="","",IF(VLOOKUP(B1426,'Oficios_-_pend_criticas'!$C$3:$J$4739,7,0)="",IF(TODAY()&gt;VLOOKUP(B1426,'Oficios_-_pend_criticas'!$C$3:$J$4739,5,0),"X",""),IF(VLOOKUP(B1426,'Oficios_-_pend_criticas'!$C$3:$J$4739,7,0)&gt;VLOOKUP(B1426,'Oficios_-_pend_criticas'!$C$3:$J$4739,5,0),"X",""))),""),"")</f>
        <v/>
      </c>
      <c r="V1426" s="14" t="str">
        <f ca="1">IFERROR(IF(Q1426=0,IF(VLOOKUP(B1426,'Oficios_-_pend_criticas'!$C$3:$J$4739,5,0)="","",IF(VLOOKUP(B1426,'Oficios_-_pend_criticas'!$C$3:$J$4739,7,0)="",IF(TODAY()&gt;VLOOKUP(B1426,'Oficios_-_pend_criticas'!$C$3:$J$4739,5,0),"X",""),IF(VLOOKUP(B1426,'Oficios_-_pend_criticas'!$C$3:$J$4739,7,0)&gt;VLOOKUP(B1426,'Oficios_-_pend_criticas'!$C$3:$J$4739,5,0),"X",""))),""),"")</f>
        <v/>
      </c>
      <c r="W1426" s="14" t="str">
        <f ca="1">IFERROR(IF(P1426&lt;&gt;"X",IF(Q1426&gt;0,IF(VLOOKUP(B1426,'Oficios_-_pend_criticas'!$C$4:$J$4739,5,0)="","",IF(VLOOKUP(B1426,'Oficios_-_pend_criticas'!$C$4:$J$4739,7,0)="",IF(TODAY()&gt;VLOOKUP(B1426,'Oficios_-_pend_criticas'!$C$4:$J$4739,5,0),"X",""),IF(VLOOKUP(B1426,'Oficios_-_pend_criticas'!$C$4:$J$4739,7,0)&gt;VLOOKUP(B1426,'Oficios_-_pend_criticas'!$C$4:$J$4739,5,0),"X",""))),""),""),"")</f>
        <v/>
      </c>
    </row>
    <row r="1427" spans="1:23" ht="38.25" hidden="1" customHeight="1" x14ac:dyDescent="0.25">
      <c r="A1427" s="9" t="str">
        <f t="shared" si="66"/>
        <v/>
      </c>
      <c r="B1427" s="24" t="s">
        <v>3333</v>
      </c>
      <c r="C1427" s="22" t="e">
        <f>IF(B1427="","",VLOOKUP(B1427,#REF!,6,0))</f>
        <v>#REF!</v>
      </c>
      <c r="D1427" s="20" t="e">
        <f>IF(B1427="","",VLOOKUP(B1427,#REF!,22,0))</f>
        <v>#REF!</v>
      </c>
      <c r="E1427" s="22" t="e">
        <f>IF(B1427="","",VLOOKUP(B1427,Consultas_públicas!$A$376:$G$3879,7,0))</f>
        <v>#N/A</v>
      </c>
      <c r="F1427" s="20" t="s">
        <v>3260</v>
      </c>
      <c r="G1427" s="21">
        <v>43606</v>
      </c>
      <c r="H1427" s="14" t="str">
        <f>IFERROR(IF(VLOOKUP(B1427,'Oficios_-_pend_criticas'!$C$4:$D$4739,2,0)="","","X"),"")</f>
        <v/>
      </c>
      <c r="I1427" s="12"/>
      <c r="J1427" s="13"/>
      <c r="K1427" s="10"/>
      <c r="L1427" s="12" t="str">
        <f>IFERROR(VLOOKUP(B1427,Retorno_da_RFB!$D$3:$I$6388,5,0),"")</f>
        <v>087</v>
      </c>
      <c r="M1427" s="13">
        <f>IFERROR(VLOOKUP(B1427,Retorno_da_RFB!$D$3:$I$6388,6,0),"")</f>
        <v>43619</v>
      </c>
      <c r="N1427" s="10" t="str">
        <f>IFERROR(VLOOKUP(B1427,Retorno_da_RFB!$D$3:$I$6388,3,0),"")</f>
        <v>8483.40.10</v>
      </c>
      <c r="O1427" s="10" t="str">
        <f>IFERROR(VLOOKUP(B1427,Retorno_da_RFB!$D$3:$I$6388,4,0),"")</f>
        <v>Reversores com redução de 1,525, com montagem direta, para acoplamento em motores diesel com potência máxima de 817HP a 2.100rpm e rotação de saída máxima de 3.000rpm, destinados à aplicação de trabalho contínuo em embarcações de uso marítimo e fluvial.</v>
      </c>
      <c r="P1427" s="12" t="str">
        <f>IFERROR(IF(N1427="","",IF(VLOOKUP(LEFT(N1427,10),'Universo_BK-BIT'!$A$5:$E$10005,2,0)="","X",VLOOKUP(LEFT(N1427,10),'Universo_BK-BIT'!$A$5:$E$10005,2,0))),"X")</f>
        <v>BK</v>
      </c>
      <c r="Q1427" s="12">
        <f>IFERROR(IF(P1427="X","",VLOOKUP(LEFT(N1427,10),'Universo_BK-BIT'!$A$5:$E$10005,3,0)),"")</f>
        <v>14</v>
      </c>
      <c r="R1427" s="14" t="e">
        <f t="shared" si="67"/>
        <v>#REF!</v>
      </c>
      <c r="S1427" s="14" t="e">
        <f t="shared" si="68"/>
        <v>#N/A</v>
      </c>
      <c r="T1427" s="14"/>
      <c r="U1427" s="14" t="str">
        <f ca="1">IFERROR(IF(P1427="X",IF(VLOOKUP(B1427,'Oficios_-_pend_criticas'!$C$3:$J$4739,5,0)="","",IF(VLOOKUP(B1427,'Oficios_-_pend_criticas'!$C$3:$J$4739,7,0)="",IF(TODAY()&gt;VLOOKUP(B1427,'Oficios_-_pend_criticas'!$C$3:$J$4739,5,0),"X",""),IF(VLOOKUP(B1427,'Oficios_-_pend_criticas'!$C$3:$J$4739,7,0)&gt;VLOOKUP(B1427,'Oficios_-_pend_criticas'!$C$3:$J$4739,5,0),"X",""))),""),"")</f>
        <v/>
      </c>
      <c r="V1427" s="14" t="str">
        <f ca="1">IFERROR(IF(Q1427=0,IF(VLOOKUP(B1427,'Oficios_-_pend_criticas'!$C$3:$J$4739,5,0)="","",IF(VLOOKUP(B1427,'Oficios_-_pend_criticas'!$C$3:$J$4739,7,0)="",IF(TODAY()&gt;VLOOKUP(B1427,'Oficios_-_pend_criticas'!$C$3:$J$4739,5,0),"X",""),IF(VLOOKUP(B1427,'Oficios_-_pend_criticas'!$C$3:$J$4739,7,0)&gt;VLOOKUP(B1427,'Oficios_-_pend_criticas'!$C$3:$J$4739,5,0),"X",""))),""),"")</f>
        <v/>
      </c>
      <c r="W1427" s="14" t="str">
        <f ca="1">IFERROR(IF(P1427&lt;&gt;"X",IF(Q1427&gt;0,IF(VLOOKUP(B1427,'Oficios_-_pend_criticas'!$C$4:$J$4739,5,0)="","",IF(VLOOKUP(B1427,'Oficios_-_pend_criticas'!$C$4:$J$4739,7,0)="",IF(TODAY()&gt;VLOOKUP(B1427,'Oficios_-_pend_criticas'!$C$4:$J$4739,5,0),"X",""),IF(VLOOKUP(B1427,'Oficios_-_pend_criticas'!$C$4:$J$4739,7,0)&gt;VLOOKUP(B1427,'Oficios_-_pend_criticas'!$C$4:$J$4739,5,0),"X",""))),""),""),"")</f>
        <v/>
      </c>
    </row>
    <row r="1428" spans="1:23" ht="38.25" hidden="1" customHeight="1" x14ac:dyDescent="0.25">
      <c r="A1428" s="9" t="str">
        <f t="shared" si="66"/>
        <v/>
      </c>
      <c r="B1428" s="24" t="s">
        <v>3335</v>
      </c>
      <c r="C1428" s="22" t="e">
        <f>IF(B1428="","",VLOOKUP(B1428,#REF!,6,0))</f>
        <v>#REF!</v>
      </c>
      <c r="D1428" s="20" t="e">
        <f>IF(B1428="","",VLOOKUP(B1428,#REF!,22,0))</f>
        <v>#REF!</v>
      </c>
      <c r="E1428" s="22" t="e">
        <f>IF(B1428="","",VLOOKUP(B1428,Consultas_públicas!$A$376:$G$3879,7,0))</f>
        <v>#N/A</v>
      </c>
      <c r="F1428" s="20" t="s">
        <v>3260</v>
      </c>
      <c r="G1428" s="21">
        <v>43606</v>
      </c>
      <c r="H1428" s="14" t="str">
        <f>IFERROR(IF(VLOOKUP(B1428,'Oficios_-_pend_criticas'!$C$4:$D$4739,2,0)="","","X"),"")</f>
        <v/>
      </c>
      <c r="I1428" s="12"/>
      <c r="J1428" s="13"/>
      <c r="K1428" s="10"/>
      <c r="L1428" s="12" t="str">
        <f>IFERROR(VLOOKUP(B1428,Retorno_da_RFB!$D$3:$I$6388,5,0),"")</f>
        <v>087</v>
      </c>
      <c r="M1428" s="13">
        <f>IFERROR(VLOOKUP(B1428,Retorno_da_RFB!$D$3:$I$6388,6,0),"")</f>
        <v>43619</v>
      </c>
      <c r="N1428" s="10" t="str">
        <f>IFERROR(VLOOKUP(B1428,Retorno_da_RFB!$D$3:$I$6388,3,0),"")</f>
        <v>8483.40.10</v>
      </c>
      <c r="O1428" s="10" t="str">
        <f>IFERROR(VLOOKUP(B1428,Retorno_da_RFB!$D$3:$I$6388,4,0),"")</f>
        <v>Reversores com redução de 1,971, com montagem direta, para acoplamento em motores diesel com potência máxima de 817HP a 2.100rpm e rotação de saída máxima de 3.000rpm, destinados à aplicação de trabalho contínuo em embarcações de uso marítimo e fluvial.</v>
      </c>
      <c r="P1428" s="12" t="str">
        <f>IFERROR(IF(N1428="","",IF(VLOOKUP(LEFT(N1428,10),'Universo_BK-BIT'!$A$5:$E$10005,2,0)="","X",VLOOKUP(LEFT(N1428,10),'Universo_BK-BIT'!$A$5:$E$10005,2,0))),"X")</f>
        <v>BK</v>
      </c>
      <c r="Q1428" s="12">
        <f>IFERROR(IF(P1428="X","",VLOOKUP(LEFT(N1428,10),'Universo_BK-BIT'!$A$5:$E$10005,3,0)),"")</f>
        <v>14</v>
      </c>
      <c r="R1428" s="14" t="e">
        <f t="shared" si="67"/>
        <v>#REF!</v>
      </c>
      <c r="S1428" s="14" t="e">
        <f t="shared" si="68"/>
        <v>#N/A</v>
      </c>
      <c r="T1428" s="14"/>
      <c r="U1428" s="14" t="str">
        <f ca="1">IFERROR(IF(P1428="X",IF(VLOOKUP(B1428,'Oficios_-_pend_criticas'!$C$3:$J$4739,5,0)="","",IF(VLOOKUP(B1428,'Oficios_-_pend_criticas'!$C$3:$J$4739,7,0)="",IF(TODAY()&gt;VLOOKUP(B1428,'Oficios_-_pend_criticas'!$C$3:$J$4739,5,0),"X",""),IF(VLOOKUP(B1428,'Oficios_-_pend_criticas'!$C$3:$J$4739,7,0)&gt;VLOOKUP(B1428,'Oficios_-_pend_criticas'!$C$3:$J$4739,5,0),"X",""))),""),"")</f>
        <v/>
      </c>
      <c r="V1428" s="14" t="str">
        <f ca="1">IFERROR(IF(Q1428=0,IF(VLOOKUP(B1428,'Oficios_-_pend_criticas'!$C$3:$J$4739,5,0)="","",IF(VLOOKUP(B1428,'Oficios_-_pend_criticas'!$C$3:$J$4739,7,0)="",IF(TODAY()&gt;VLOOKUP(B1428,'Oficios_-_pend_criticas'!$C$3:$J$4739,5,0),"X",""),IF(VLOOKUP(B1428,'Oficios_-_pend_criticas'!$C$3:$J$4739,7,0)&gt;VLOOKUP(B1428,'Oficios_-_pend_criticas'!$C$3:$J$4739,5,0),"X",""))),""),"")</f>
        <v/>
      </c>
      <c r="W1428" s="14" t="str">
        <f ca="1">IFERROR(IF(P1428&lt;&gt;"X",IF(Q1428&gt;0,IF(VLOOKUP(B1428,'Oficios_-_pend_criticas'!$C$4:$J$4739,5,0)="","",IF(VLOOKUP(B1428,'Oficios_-_pend_criticas'!$C$4:$J$4739,7,0)="",IF(TODAY()&gt;VLOOKUP(B1428,'Oficios_-_pend_criticas'!$C$4:$J$4739,5,0),"X",""),IF(VLOOKUP(B1428,'Oficios_-_pend_criticas'!$C$4:$J$4739,7,0)&gt;VLOOKUP(B1428,'Oficios_-_pend_criticas'!$C$4:$J$4739,5,0),"X",""))),""),""),"")</f>
        <v/>
      </c>
    </row>
    <row r="1429" spans="1:23" ht="38.25" hidden="1" customHeight="1" x14ac:dyDescent="0.25">
      <c r="A1429" s="9" t="str">
        <f t="shared" si="66"/>
        <v/>
      </c>
      <c r="B1429" s="24" t="s">
        <v>3337</v>
      </c>
      <c r="C1429" s="22" t="e">
        <f>IF(B1429="","",VLOOKUP(B1429,#REF!,6,0))</f>
        <v>#REF!</v>
      </c>
      <c r="D1429" s="20" t="e">
        <f>IF(B1429="","",VLOOKUP(B1429,#REF!,22,0))</f>
        <v>#REF!</v>
      </c>
      <c r="E1429" s="22" t="e">
        <f>IF(B1429="","",VLOOKUP(B1429,Consultas_públicas!$A$376:$G$3879,7,0))</f>
        <v>#N/A</v>
      </c>
      <c r="F1429" s="20" t="s">
        <v>3260</v>
      </c>
      <c r="G1429" s="21">
        <v>43606</v>
      </c>
      <c r="H1429" s="14" t="str">
        <f>IFERROR(IF(VLOOKUP(B1429,'Oficios_-_pend_criticas'!$C$4:$D$4739,2,0)="","","X"),"")</f>
        <v/>
      </c>
      <c r="I1429" s="12"/>
      <c r="J1429" s="13"/>
      <c r="K1429" s="10"/>
      <c r="L1429" s="12" t="str">
        <f>IFERROR(VLOOKUP(B1429,Retorno_da_RFB!$D$3:$I$6388,5,0),"")</f>
        <v>087</v>
      </c>
      <c r="M1429" s="13">
        <f>IFERROR(VLOOKUP(B1429,Retorno_da_RFB!$D$3:$I$6388,6,0),"")</f>
        <v>43619</v>
      </c>
      <c r="N1429" s="10" t="str">
        <f>IFERROR(VLOOKUP(B1429,Retorno_da_RFB!$D$3:$I$6388,3,0),"")</f>
        <v>8483.40.10</v>
      </c>
      <c r="O1429" s="10" t="str">
        <f>IFERROR(VLOOKUP(B1429,Retorno_da_RFB!$D$3:$I$6388,4,0),"")</f>
        <v>Reversores com redução de 2,517, com montagem direta, para acoplamento em motores diesel com potência máxima de 747HP a 2.100rpm e rotação de saída máxima de 3.000rpm, destinados à aplicação de trabalho contínuo em embarcações de uso marítimo e fluvial.</v>
      </c>
      <c r="P1429" s="12" t="str">
        <f>IFERROR(IF(N1429="","",IF(VLOOKUP(LEFT(N1429,10),'Universo_BK-BIT'!$A$5:$E$10005,2,0)="","X",VLOOKUP(LEFT(N1429,10),'Universo_BK-BIT'!$A$5:$E$10005,2,0))),"X")</f>
        <v>BK</v>
      </c>
      <c r="Q1429" s="12">
        <f>IFERROR(IF(P1429="X","",VLOOKUP(LEFT(N1429,10),'Universo_BK-BIT'!$A$5:$E$10005,3,0)),"")</f>
        <v>14</v>
      </c>
      <c r="R1429" s="14" t="e">
        <f t="shared" si="67"/>
        <v>#REF!</v>
      </c>
      <c r="S1429" s="14" t="e">
        <f t="shared" si="68"/>
        <v>#N/A</v>
      </c>
      <c r="T1429" s="14"/>
      <c r="U1429" s="14" t="str">
        <f ca="1">IFERROR(IF(P1429="X",IF(VLOOKUP(B1429,'Oficios_-_pend_criticas'!$C$3:$J$4739,5,0)="","",IF(VLOOKUP(B1429,'Oficios_-_pend_criticas'!$C$3:$J$4739,7,0)="",IF(TODAY()&gt;VLOOKUP(B1429,'Oficios_-_pend_criticas'!$C$3:$J$4739,5,0),"X",""),IF(VLOOKUP(B1429,'Oficios_-_pend_criticas'!$C$3:$J$4739,7,0)&gt;VLOOKUP(B1429,'Oficios_-_pend_criticas'!$C$3:$J$4739,5,0),"X",""))),""),"")</f>
        <v/>
      </c>
      <c r="V1429" s="14" t="str">
        <f ca="1">IFERROR(IF(Q1429=0,IF(VLOOKUP(B1429,'Oficios_-_pend_criticas'!$C$3:$J$4739,5,0)="","",IF(VLOOKUP(B1429,'Oficios_-_pend_criticas'!$C$3:$J$4739,7,0)="",IF(TODAY()&gt;VLOOKUP(B1429,'Oficios_-_pend_criticas'!$C$3:$J$4739,5,0),"X",""),IF(VLOOKUP(B1429,'Oficios_-_pend_criticas'!$C$3:$J$4739,7,0)&gt;VLOOKUP(B1429,'Oficios_-_pend_criticas'!$C$3:$J$4739,5,0),"X",""))),""),"")</f>
        <v/>
      </c>
      <c r="W1429" s="14" t="str">
        <f ca="1">IFERROR(IF(P1429&lt;&gt;"X",IF(Q1429&gt;0,IF(VLOOKUP(B1429,'Oficios_-_pend_criticas'!$C$4:$J$4739,5,0)="","",IF(VLOOKUP(B1429,'Oficios_-_pend_criticas'!$C$4:$J$4739,7,0)="",IF(TODAY()&gt;VLOOKUP(B1429,'Oficios_-_pend_criticas'!$C$4:$J$4739,5,0),"X",""),IF(VLOOKUP(B1429,'Oficios_-_pend_criticas'!$C$4:$J$4739,7,0)&gt;VLOOKUP(B1429,'Oficios_-_pend_criticas'!$C$4:$J$4739,5,0),"X",""))),""),""),"")</f>
        <v/>
      </c>
    </row>
    <row r="1430" spans="1:23" ht="38.25" hidden="1" customHeight="1" x14ac:dyDescent="0.25">
      <c r="A1430" s="9" t="str">
        <f t="shared" si="66"/>
        <v/>
      </c>
      <c r="B1430" s="24" t="s">
        <v>3339</v>
      </c>
      <c r="C1430" s="22" t="e">
        <f>IF(B1430="","",VLOOKUP(B1430,#REF!,6,0))</f>
        <v>#REF!</v>
      </c>
      <c r="D1430" s="20" t="e">
        <f>IF(B1430="","",VLOOKUP(B1430,#REF!,22,0))</f>
        <v>#REF!</v>
      </c>
      <c r="E1430" s="22" t="e">
        <f>IF(B1430="","",VLOOKUP(B1430,Consultas_públicas!$A$376:$G$3879,7,0))</f>
        <v>#N/A</v>
      </c>
      <c r="F1430" s="20" t="s">
        <v>3260</v>
      </c>
      <c r="G1430" s="21">
        <v>43606</v>
      </c>
      <c r="H1430" s="14" t="str">
        <f>IFERROR(IF(VLOOKUP(B1430,'Oficios_-_pend_criticas'!$C$4:$D$4739,2,0)="","","X"),"")</f>
        <v/>
      </c>
      <c r="I1430" s="12"/>
      <c r="J1430" s="13"/>
      <c r="K1430" s="10"/>
      <c r="L1430" s="12" t="str">
        <f>IFERROR(VLOOKUP(B1430,Retorno_da_RFB!$D$3:$I$6388,5,0),"")</f>
        <v>087</v>
      </c>
      <c r="M1430" s="13">
        <f>IFERROR(VLOOKUP(B1430,Retorno_da_RFB!$D$3:$I$6388,6,0),"")</f>
        <v>43619</v>
      </c>
      <c r="N1430" s="10" t="str">
        <f>IFERROR(VLOOKUP(B1430,Retorno_da_RFB!$D$3:$I$6388,3,0),"")</f>
        <v>8483.40.10</v>
      </c>
      <c r="O1430" s="10" t="str">
        <f>IFERROR(VLOOKUP(B1430,Retorno_da_RFB!$D$3:$I$6388,4,0),"")</f>
        <v>Reversores com redução de 6,417, com montagem direta, para acoplamento em motores diesel com potência máxima de 593HP a 2.100rpm e rotação de saída máxima de 2.600rpm, destinados à aplicação de trabalho contínuo em embarcações de uso marítimo e fluvial.</v>
      </c>
      <c r="P1430" s="12" t="str">
        <f>IFERROR(IF(N1430="","",IF(VLOOKUP(LEFT(N1430,10),'Universo_BK-BIT'!$A$5:$E$10005,2,0)="","X",VLOOKUP(LEFT(N1430,10),'Universo_BK-BIT'!$A$5:$E$10005,2,0))),"X")</f>
        <v>BK</v>
      </c>
      <c r="Q1430" s="12">
        <f>IFERROR(IF(P1430="X","",VLOOKUP(LEFT(N1430,10),'Universo_BK-BIT'!$A$5:$E$10005,3,0)),"")</f>
        <v>14</v>
      </c>
      <c r="R1430" s="14" t="e">
        <f t="shared" si="67"/>
        <v>#REF!</v>
      </c>
      <c r="S1430" s="14" t="e">
        <f t="shared" si="68"/>
        <v>#N/A</v>
      </c>
      <c r="T1430" s="14"/>
      <c r="U1430" s="14" t="str">
        <f ca="1">IFERROR(IF(P1430="X",IF(VLOOKUP(B1430,'Oficios_-_pend_criticas'!$C$3:$J$4739,5,0)="","",IF(VLOOKUP(B1430,'Oficios_-_pend_criticas'!$C$3:$J$4739,7,0)="",IF(TODAY()&gt;VLOOKUP(B1430,'Oficios_-_pend_criticas'!$C$3:$J$4739,5,0),"X",""),IF(VLOOKUP(B1430,'Oficios_-_pend_criticas'!$C$3:$J$4739,7,0)&gt;VLOOKUP(B1430,'Oficios_-_pend_criticas'!$C$3:$J$4739,5,0),"X",""))),""),"")</f>
        <v/>
      </c>
      <c r="V1430" s="14" t="str">
        <f ca="1">IFERROR(IF(Q1430=0,IF(VLOOKUP(B1430,'Oficios_-_pend_criticas'!$C$3:$J$4739,5,0)="","",IF(VLOOKUP(B1430,'Oficios_-_pend_criticas'!$C$3:$J$4739,7,0)="",IF(TODAY()&gt;VLOOKUP(B1430,'Oficios_-_pend_criticas'!$C$3:$J$4739,5,0),"X",""),IF(VLOOKUP(B1430,'Oficios_-_pend_criticas'!$C$3:$J$4739,7,0)&gt;VLOOKUP(B1430,'Oficios_-_pend_criticas'!$C$3:$J$4739,5,0),"X",""))),""),"")</f>
        <v/>
      </c>
      <c r="W1430" s="14" t="str">
        <f ca="1">IFERROR(IF(P1430&lt;&gt;"X",IF(Q1430&gt;0,IF(VLOOKUP(B1430,'Oficios_-_pend_criticas'!$C$4:$J$4739,5,0)="","",IF(VLOOKUP(B1430,'Oficios_-_pend_criticas'!$C$4:$J$4739,7,0)="",IF(TODAY()&gt;VLOOKUP(B1430,'Oficios_-_pend_criticas'!$C$4:$J$4739,5,0),"X",""),IF(VLOOKUP(B1430,'Oficios_-_pend_criticas'!$C$4:$J$4739,7,0)&gt;VLOOKUP(B1430,'Oficios_-_pend_criticas'!$C$4:$J$4739,5,0),"X",""))),""),""),"")</f>
        <v/>
      </c>
    </row>
    <row r="1431" spans="1:23" ht="38.25" hidden="1" customHeight="1" x14ac:dyDescent="0.25">
      <c r="A1431" s="9" t="str">
        <f t="shared" si="66"/>
        <v/>
      </c>
      <c r="B1431" s="24" t="s">
        <v>3341</v>
      </c>
      <c r="C1431" s="22" t="e">
        <f>IF(B1431="","",VLOOKUP(B1431,#REF!,6,0))</f>
        <v>#REF!</v>
      </c>
      <c r="D1431" s="20" t="e">
        <f>IF(B1431="","",VLOOKUP(B1431,#REF!,22,0))</f>
        <v>#REF!</v>
      </c>
      <c r="E1431" s="22" t="e">
        <f>IF(B1431="","",VLOOKUP(B1431,Consultas_públicas!$A$376:$G$3879,7,0))</f>
        <v>#N/A</v>
      </c>
      <c r="F1431" s="20" t="s">
        <v>3260</v>
      </c>
      <c r="G1431" s="21">
        <v>43606</v>
      </c>
      <c r="H1431" s="14" t="str">
        <f>IFERROR(IF(VLOOKUP(B1431,'Oficios_-_pend_criticas'!$C$4:$D$4739,2,0)="","","X"),"")</f>
        <v/>
      </c>
      <c r="I1431" s="12"/>
      <c r="J1431" s="13"/>
      <c r="K1431" s="10"/>
      <c r="L1431" s="12" t="str">
        <f>IFERROR(VLOOKUP(B1431,Retorno_da_RFB!$D$3:$I$6388,5,0),"")</f>
        <v>087</v>
      </c>
      <c r="M1431" s="13">
        <f>IFERROR(VLOOKUP(B1431,Retorno_da_RFB!$D$3:$I$6388,6,0),"")</f>
        <v>43619</v>
      </c>
      <c r="N1431" s="10" t="str">
        <f>IFERROR(VLOOKUP(B1431,Retorno_da_RFB!$D$3:$I$6388,3,0),"")</f>
        <v>8477.90.00</v>
      </c>
      <c r="O1431" s="10" t="str">
        <f>IFERROR(VLOOKUP(B1431,Retorno_da_RFB!$D$3:$I$6388,4,0),"")</f>
        <v>Kits de pinças em ferro fundido dotados de 5 pinças, sendo 4 pinças com 9 rolamentos de esferas e uma pinça com 10 rolamentos de esfera, para serem montados em sequência, formando uma corrente para utilização em forno de estiramento de filme de plásticos.</v>
      </c>
      <c r="P1431" s="12" t="str">
        <f>IFERROR(IF(N1431="","",IF(VLOOKUP(LEFT(N1431,10),'Universo_BK-BIT'!$A$5:$E$10005,2,0)="","X",VLOOKUP(LEFT(N1431,10),'Universo_BK-BIT'!$A$5:$E$10005,2,0))),"X")</f>
        <v>BK</v>
      </c>
      <c r="Q1431" s="12">
        <f>IFERROR(IF(P1431="X","",VLOOKUP(LEFT(N1431,10),'Universo_BK-BIT'!$A$5:$E$10005,3,0)),"")</f>
        <v>14</v>
      </c>
      <c r="R1431" s="14" t="e">
        <f t="shared" si="67"/>
        <v>#REF!</v>
      </c>
      <c r="S1431" s="14" t="e">
        <f t="shared" si="68"/>
        <v>#N/A</v>
      </c>
      <c r="T1431" s="14"/>
      <c r="U1431" s="14" t="str">
        <f ca="1">IFERROR(IF(P1431="X",IF(VLOOKUP(B1431,'Oficios_-_pend_criticas'!$C$3:$J$4739,5,0)="","",IF(VLOOKUP(B1431,'Oficios_-_pend_criticas'!$C$3:$J$4739,7,0)="",IF(TODAY()&gt;VLOOKUP(B1431,'Oficios_-_pend_criticas'!$C$3:$J$4739,5,0),"X",""),IF(VLOOKUP(B1431,'Oficios_-_pend_criticas'!$C$3:$J$4739,7,0)&gt;VLOOKUP(B1431,'Oficios_-_pend_criticas'!$C$3:$J$4739,5,0),"X",""))),""),"")</f>
        <v/>
      </c>
      <c r="V1431" s="14" t="str">
        <f ca="1">IFERROR(IF(Q1431=0,IF(VLOOKUP(B1431,'Oficios_-_pend_criticas'!$C$3:$J$4739,5,0)="","",IF(VLOOKUP(B1431,'Oficios_-_pend_criticas'!$C$3:$J$4739,7,0)="",IF(TODAY()&gt;VLOOKUP(B1431,'Oficios_-_pend_criticas'!$C$3:$J$4739,5,0),"X",""),IF(VLOOKUP(B1431,'Oficios_-_pend_criticas'!$C$3:$J$4739,7,0)&gt;VLOOKUP(B1431,'Oficios_-_pend_criticas'!$C$3:$J$4739,5,0),"X",""))),""),"")</f>
        <v/>
      </c>
      <c r="W1431" s="14" t="str">
        <f ca="1">IFERROR(IF(P1431&lt;&gt;"X",IF(Q1431&gt;0,IF(VLOOKUP(B1431,'Oficios_-_pend_criticas'!$C$4:$J$4739,5,0)="","",IF(VLOOKUP(B1431,'Oficios_-_pend_criticas'!$C$4:$J$4739,7,0)="",IF(TODAY()&gt;VLOOKUP(B1431,'Oficios_-_pend_criticas'!$C$4:$J$4739,5,0),"X",""),IF(VLOOKUP(B1431,'Oficios_-_pend_criticas'!$C$4:$J$4739,7,0)&gt;VLOOKUP(B1431,'Oficios_-_pend_criticas'!$C$4:$J$4739,5,0),"X",""))),""),""),"")</f>
        <v/>
      </c>
    </row>
    <row r="1432" spans="1:23" ht="38.25" hidden="1" customHeight="1" x14ac:dyDescent="0.25">
      <c r="A1432" s="9" t="str">
        <f t="shared" si="66"/>
        <v/>
      </c>
      <c r="B1432" s="24" t="s">
        <v>3343</v>
      </c>
      <c r="C1432" s="22" t="e">
        <f>IF(B1432="","",VLOOKUP(B1432,#REF!,6,0))</f>
        <v>#REF!</v>
      </c>
      <c r="D1432" s="20" t="e">
        <f>IF(B1432="","",VLOOKUP(B1432,#REF!,22,0))</f>
        <v>#REF!</v>
      </c>
      <c r="E1432" s="22" t="e">
        <f>IF(B1432="","",VLOOKUP(B1432,Consultas_públicas!$A$376:$G$3879,7,0))</f>
        <v>#N/A</v>
      </c>
      <c r="F1432" s="20" t="s">
        <v>3260</v>
      </c>
      <c r="G1432" s="21">
        <v>43606</v>
      </c>
      <c r="H1432" s="14" t="str">
        <f>IFERROR(IF(VLOOKUP(B1432,'Oficios_-_pend_criticas'!$C$4:$D$4739,2,0)="","","X"),"")</f>
        <v/>
      </c>
      <c r="I1432" s="12"/>
      <c r="J1432" s="13"/>
      <c r="K1432" s="10"/>
      <c r="L1432" s="12" t="str">
        <f>IFERROR(VLOOKUP(B1432,Retorno_da_RFB!$D$3:$I$6388,5,0),"")</f>
        <v>087</v>
      </c>
      <c r="M1432" s="13">
        <f>IFERROR(VLOOKUP(B1432,Retorno_da_RFB!$D$3:$I$6388,6,0),"")</f>
        <v>43619</v>
      </c>
      <c r="N1432" s="10" t="str">
        <f>IFERROR(VLOOKUP(B1432,Retorno_da_RFB!$D$3:$I$6388,3,0),"")</f>
        <v>9027.30.19</v>
      </c>
      <c r="O1432" s="10" t="str">
        <f>IFERROR(VLOOKUP(B1432,Retorno_da_RFB!$D$3:$I$6388,4,0),"")</f>
        <v>Analisadores de fluxos segmentados; fotômetros capazes de receber células de 10mm a 100cm; com comprimento de onda de 340 a 1.050nm; faixa de detecção de até 6,5 unidades de absorbância; bomba peristáltica com 16 canais; motor de 24V; capaz de controlar até 4 reatores; taxa de sinal e ruído &lt; 0,0003 unidades de absorbância; possibilidade de acoplamento com amostradores de 100 a 572 posições; unidade química capaz de acomodar até 5 módulos químicos.</v>
      </c>
      <c r="P1432" s="12" t="str">
        <f>IFERROR(IF(N1432="","",IF(VLOOKUP(LEFT(N1432,10),'Universo_BK-BIT'!$A$5:$E$10005,2,0)="","X",VLOOKUP(LEFT(N1432,10),'Universo_BK-BIT'!$A$5:$E$10005,2,0))),"X")</f>
        <v>BK</v>
      </c>
      <c r="Q1432" s="12">
        <f>IFERROR(IF(P1432="X","",VLOOKUP(LEFT(N1432,10),'Universo_BK-BIT'!$A$5:$E$10005,3,0)),"")</f>
        <v>14</v>
      </c>
      <c r="R1432" s="14" t="e">
        <f t="shared" si="67"/>
        <v>#REF!</v>
      </c>
      <c r="S1432" s="14" t="e">
        <f t="shared" si="68"/>
        <v>#N/A</v>
      </c>
      <c r="T1432" s="14"/>
      <c r="U1432" s="14" t="str">
        <f ca="1">IFERROR(IF(P1432="X",IF(VLOOKUP(B1432,'Oficios_-_pend_criticas'!$C$3:$J$4739,5,0)="","",IF(VLOOKUP(B1432,'Oficios_-_pend_criticas'!$C$3:$J$4739,7,0)="",IF(TODAY()&gt;VLOOKUP(B1432,'Oficios_-_pend_criticas'!$C$3:$J$4739,5,0),"X",""),IF(VLOOKUP(B1432,'Oficios_-_pend_criticas'!$C$3:$J$4739,7,0)&gt;VLOOKUP(B1432,'Oficios_-_pend_criticas'!$C$3:$J$4739,5,0),"X",""))),""),"")</f>
        <v/>
      </c>
      <c r="V1432" s="14" t="str">
        <f ca="1">IFERROR(IF(Q1432=0,IF(VLOOKUP(B1432,'Oficios_-_pend_criticas'!$C$3:$J$4739,5,0)="","",IF(VLOOKUP(B1432,'Oficios_-_pend_criticas'!$C$3:$J$4739,7,0)="",IF(TODAY()&gt;VLOOKUP(B1432,'Oficios_-_pend_criticas'!$C$3:$J$4739,5,0),"X",""),IF(VLOOKUP(B1432,'Oficios_-_pend_criticas'!$C$3:$J$4739,7,0)&gt;VLOOKUP(B1432,'Oficios_-_pend_criticas'!$C$3:$J$4739,5,0),"X",""))),""),"")</f>
        <v/>
      </c>
      <c r="W1432" s="14" t="str">
        <f ca="1">IFERROR(IF(P1432&lt;&gt;"X",IF(Q1432&gt;0,IF(VLOOKUP(B1432,'Oficios_-_pend_criticas'!$C$4:$J$4739,5,0)="","",IF(VLOOKUP(B1432,'Oficios_-_pend_criticas'!$C$4:$J$4739,7,0)="",IF(TODAY()&gt;VLOOKUP(B1432,'Oficios_-_pend_criticas'!$C$4:$J$4739,5,0),"X",""),IF(VLOOKUP(B1432,'Oficios_-_pend_criticas'!$C$4:$J$4739,7,0)&gt;VLOOKUP(B1432,'Oficios_-_pend_criticas'!$C$4:$J$4739,5,0),"X",""))),""),""),"")</f>
        <v/>
      </c>
    </row>
    <row r="1433" spans="1:23" ht="38.25" hidden="1" customHeight="1" x14ac:dyDescent="0.25">
      <c r="A1433" s="9" t="str">
        <f t="shared" si="66"/>
        <v/>
      </c>
      <c r="B1433" s="24" t="s">
        <v>3345</v>
      </c>
      <c r="C1433" s="22" t="e">
        <f>IF(B1433="","",VLOOKUP(B1433,#REF!,6,0))</f>
        <v>#REF!</v>
      </c>
      <c r="D1433" s="20" t="e">
        <f>IF(B1433="","",VLOOKUP(B1433,#REF!,22,0))</f>
        <v>#REF!</v>
      </c>
      <c r="E1433" s="22" t="e">
        <f>IF(B1433="","",VLOOKUP(B1433,Consultas_públicas!$A$376:$G$3879,7,0))</f>
        <v>#N/A</v>
      </c>
      <c r="F1433" s="20" t="s">
        <v>3260</v>
      </c>
      <c r="G1433" s="21">
        <v>43606</v>
      </c>
      <c r="H1433" s="14" t="str">
        <f>IFERROR(IF(VLOOKUP(B1433,'Oficios_-_pend_criticas'!$C$4:$D$4739,2,0)="","","X"),"")</f>
        <v/>
      </c>
      <c r="I1433" s="12"/>
      <c r="J1433" s="13"/>
      <c r="K1433" s="10"/>
      <c r="L1433" s="12" t="str">
        <f>IFERROR(VLOOKUP(B1433,Retorno_da_RFB!$D$3:$I$6388,5,0),"")</f>
        <v>087</v>
      </c>
      <c r="M1433" s="13">
        <f>IFERROR(VLOOKUP(B1433,Retorno_da_RFB!$D$3:$I$6388,6,0),"")</f>
        <v>43619</v>
      </c>
      <c r="N1433" s="10" t="str">
        <f>IFERROR(VLOOKUP(B1433,Retorno_da_RFB!$D$3:$I$6388,3,0),"")</f>
        <v>9018.19.80</v>
      </c>
      <c r="O1433" s="10" t="str">
        <f>IFERROR(VLOOKUP(B1433,Retorno_da_RFB!$D$3:$I$6388,4,0),"")</f>
        <v>Monitores multiparamétricos de sinais vitais, para monitorar, exibir, revisar, armazenar e transferir múltiplos parâmetros fisiológicos de pacientes adultos, pediátricos e neonatos em instituições médicas e ambientes hospitalares, com dimensões de 320 X 425 X 168mm, peso ≤ 6kg e capacidade de operar com as seguintes funções: ECG (Eletrocardiograma) com análise de 23 tipos de arritmias, medidas de Segmento ST e QT e detecção de marcapasso; Frequência Respiratória (FR); Pressão Arterial não Invasiva (PNI) pelo método Oscilométrico e medição da pressão arterial sistólica, diastólica e média; Temperatura (Superficial e Intracavitária) com faixa de medição entre 0 a 50°C; Frequência de Pulso (FP) com faixa de medição entre 20 e 254bpm; SpO2 (Oximetria) com faixa de medição entre 0 e 100%; grau de proteção 1PX1; bateria de íons de lítio, recarregável, 11,1 DVC, 2,6 Ah e com autonomia superior a 1 hora de funcionamento contínuo; capacidade de gravação de até 168 horas de dados de tendências gráficas ou tabulares de 1 único paciente; tela de LCD com retroiluminação e LED colorido de 15”, resolução de 1024 X 768 pixels e exibição de até 8 formas de onda simultaneamente na tela, e podendo conter um ou mais dos seguintes opcionais: módulo de monitoramento da Pressão Sanguínea Invasiva (PI) com faixa de medição entre - 50 e 300mmHg  e sensibilidade de 5μV/V/mmHg; módulo de monitoramento do Débito Cardíaco (D.C.) pelo método da Termodiluição e faixa de medição entre 0,1 a 20L/min; módulo de Capnografia (EtCO2) com medição do fluxo lateral e microfluxo entre 0 a 99mmHg e fluxo principal entre 0 a 150mmHg; Frequência Cardíaca (FC); medição Multi-gás/O2 via módulo de Gás Anestésico (GA); medição automática da PPV (Variação da Pressão de Pulso); tela sensível ao toque (“touchscreen”); conexão "Wireless"; interfaces USB e VGA; emissão de protocolos específicos de classificação de risco do paciente e alertas precoces de mudanças clínicas com cálculos automáticos de pontuação clínica; impressora térmica embutida.</v>
      </c>
      <c r="P1433" s="12" t="str">
        <f>IFERROR(IF(N1433="","",IF(VLOOKUP(LEFT(N1433,10),'Universo_BK-BIT'!$A$5:$E$10005,2,0)="","X",VLOOKUP(LEFT(N1433,10),'Universo_BK-BIT'!$A$5:$E$10005,2,0))),"X")</f>
        <v>BK</v>
      </c>
      <c r="Q1433" s="12">
        <f>IFERROR(IF(P1433="X","",VLOOKUP(LEFT(N1433,10),'Universo_BK-BIT'!$A$5:$E$10005,3,0)),"")</f>
        <v>14</v>
      </c>
      <c r="R1433" s="14" t="e">
        <f t="shared" si="67"/>
        <v>#REF!</v>
      </c>
      <c r="S1433" s="14" t="e">
        <f t="shared" si="68"/>
        <v>#N/A</v>
      </c>
      <c r="T1433" s="14"/>
      <c r="U1433" s="14" t="str">
        <f ca="1">IFERROR(IF(P1433="X",IF(VLOOKUP(B1433,'Oficios_-_pend_criticas'!$C$3:$J$4739,5,0)="","",IF(VLOOKUP(B1433,'Oficios_-_pend_criticas'!$C$3:$J$4739,7,0)="",IF(TODAY()&gt;VLOOKUP(B1433,'Oficios_-_pend_criticas'!$C$3:$J$4739,5,0),"X",""),IF(VLOOKUP(B1433,'Oficios_-_pend_criticas'!$C$3:$J$4739,7,0)&gt;VLOOKUP(B1433,'Oficios_-_pend_criticas'!$C$3:$J$4739,5,0),"X",""))),""),"")</f>
        <v/>
      </c>
      <c r="V1433" s="14" t="str">
        <f ca="1">IFERROR(IF(Q1433=0,IF(VLOOKUP(B1433,'Oficios_-_pend_criticas'!$C$3:$J$4739,5,0)="","",IF(VLOOKUP(B1433,'Oficios_-_pend_criticas'!$C$3:$J$4739,7,0)="",IF(TODAY()&gt;VLOOKUP(B1433,'Oficios_-_pend_criticas'!$C$3:$J$4739,5,0),"X",""),IF(VLOOKUP(B1433,'Oficios_-_pend_criticas'!$C$3:$J$4739,7,0)&gt;VLOOKUP(B1433,'Oficios_-_pend_criticas'!$C$3:$J$4739,5,0),"X",""))),""),"")</f>
        <v/>
      </c>
      <c r="W1433" s="14" t="str">
        <f ca="1">IFERROR(IF(P1433&lt;&gt;"X",IF(Q1433&gt;0,IF(VLOOKUP(B1433,'Oficios_-_pend_criticas'!$C$4:$J$4739,5,0)="","",IF(VLOOKUP(B1433,'Oficios_-_pend_criticas'!$C$4:$J$4739,7,0)="",IF(TODAY()&gt;VLOOKUP(B1433,'Oficios_-_pend_criticas'!$C$4:$J$4739,5,0),"X",""),IF(VLOOKUP(B1433,'Oficios_-_pend_criticas'!$C$4:$J$4739,7,0)&gt;VLOOKUP(B1433,'Oficios_-_pend_criticas'!$C$4:$J$4739,5,0),"X",""))),""),""),"")</f>
        <v/>
      </c>
    </row>
    <row r="1434" spans="1:23" ht="38.25" hidden="1" customHeight="1" x14ac:dyDescent="0.25">
      <c r="A1434" s="9" t="str">
        <f t="shared" si="66"/>
        <v/>
      </c>
      <c r="B1434" s="24" t="s">
        <v>3347</v>
      </c>
      <c r="C1434" s="22" t="e">
        <f>IF(B1434="","",VLOOKUP(B1434,#REF!,6,0))</f>
        <v>#REF!</v>
      </c>
      <c r="D1434" s="20" t="e">
        <f>IF(B1434="","",VLOOKUP(B1434,#REF!,22,0))</f>
        <v>#REF!</v>
      </c>
      <c r="E1434" s="22" t="e">
        <f>IF(B1434="","",VLOOKUP(B1434,Consultas_públicas!$A$376:$G$3879,7,0))</f>
        <v>#N/A</v>
      </c>
      <c r="F1434" s="20" t="s">
        <v>3260</v>
      </c>
      <c r="G1434" s="21">
        <v>43606</v>
      </c>
      <c r="H1434" s="14" t="str">
        <f>IFERROR(IF(VLOOKUP(B1434,'Oficios_-_pend_criticas'!$C$4:$D$4739,2,0)="","","X"),"")</f>
        <v/>
      </c>
      <c r="I1434" s="12"/>
      <c r="J1434" s="13"/>
      <c r="K1434" s="10"/>
      <c r="L1434" s="12" t="str">
        <f>IFERROR(VLOOKUP(B1434,Retorno_da_RFB!$D$3:$I$6388,5,0),"")</f>
        <v>087</v>
      </c>
      <c r="M1434" s="13">
        <f>IFERROR(VLOOKUP(B1434,Retorno_da_RFB!$D$3:$I$6388,6,0),"")</f>
        <v>43619</v>
      </c>
      <c r="N1434" s="10" t="str">
        <f>IFERROR(VLOOKUP(B1434,Retorno_da_RFB!$D$3:$I$6388,3,0),"")</f>
        <v>8426.41.90</v>
      </c>
      <c r="O1434" s="10" t="str">
        <f>IFERROR(VLOOKUP(B1434,Retorno_da_RFB!$D$3:$I$6388,4,0),"")</f>
        <v>Guindastes autopropulsados sobre pneumáticos, tipo "reach stacker" acionados por motor diesel de potência mínima de 160Kw a 2.200rpm, com capacidade de carga até 12 toneladas, dotados de lança telescópica hidráulica com "spreader", próprios para elevação, transporte e armazenagem de contêineres de 20 e 40 pés, equipados com sistema de identificação de falhas, através de módulos de controle interligados por sistema de cabos tipo "CAN-Bus", entre eixo de 5.400mm com capacidade de empilhamento de 6 a 8 contêineres, de 4,5 tons a 12 tons, na primeira fila.</v>
      </c>
      <c r="P1434" s="12" t="str">
        <f>IFERROR(IF(N1434="","",IF(VLOOKUP(LEFT(N1434,10),'Universo_BK-BIT'!$A$5:$E$10005,2,0)="","X",VLOOKUP(LEFT(N1434,10),'Universo_BK-BIT'!$A$5:$E$10005,2,0))),"X")</f>
        <v>BK</v>
      </c>
      <c r="Q1434" s="12">
        <f>IFERROR(IF(P1434="X","",VLOOKUP(LEFT(N1434,10),'Universo_BK-BIT'!$A$5:$E$10005,3,0)),"")</f>
        <v>14</v>
      </c>
      <c r="R1434" s="14" t="e">
        <f t="shared" si="67"/>
        <v>#REF!</v>
      </c>
      <c r="S1434" s="14" t="e">
        <f t="shared" si="68"/>
        <v>#N/A</v>
      </c>
      <c r="T1434" s="14"/>
      <c r="U1434" s="14" t="str">
        <f ca="1">IFERROR(IF(P1434="X",IF(VLOOKUP(B1434,'Oficios_-_pend_criticas'!$C$3:$J$4739,5,0)="","",IF(VLOOKUP(B1434,'Oficios_-_pend_criticas'!$C$3:$J$4739,7,0)="",IF(TODAY()&gt;VLOOKUP(B1434,'Oficios_-_pend_criticas'!$C$3:$J$4739,5,0),"X",""),IF(VLOOKUP(B1434,'Oficios_-_pend_criticas'!$C$3:$J$4739,7,0)&gt;VLOOKUP(B1434,'Oficios_-_pend_criticas'!$C$3:$J$4739,5,0),"X",""))),""),"")</f>
        <v/>
      </c>
      <c r="V1434" s="14" t="str">
        <f ca="1">IFERROR(IF(Q1434=0,IF(VLOOKUP(B1434,'Oficios_-_pend_criticas'!$C$3:$J$4739,5,0)="","",IF(VLOOKUP(B1434,'Oficios_-_pend_criticas'!$C$3:$J$4739,7,0)="",IF(TODAY()&gt;VLOOKUP(B1434,'Oficios_-_pend_criticas'!$C$3:$J$4739,5,0),"X",""),IF(VLOOKUP(B1434,'Oficios_-_pend_criticas'!$C$3:$J$4739,7,0)&gt;VLOOKUP(B1434,'Oficios_-_pend_criticas'!$C$3:$J$4739,5,0),"X",""))),""),"")</f>
        <v/>
      </c>
      <c r="W1434" s="14" t="str">
        <f ca="1">IFERROR(IF(P1434&lt;&gt;"X",IF(Q1434&gt;0,IF(VLOOKUP(B1434,'Oficios_-_pend_criticas'!$C$4:$J$4739,5,0)="","",IF(VLOOKUP(B1434,'Oficios_-_pend_criticas'!$C$4:$J$4739,7,0)="",IF(TODAY()&gt;VLOOKUP(B1434,'Oficios_-_pend_criticas'!$C$4:$J$4739,5,0),"X",""),IF(VLOOKUP(B1434,'Oficios_-_pend_criticas'!$C$4:$J$4739,7,0)&gt;VLOOKUP(B1434,'Oficios_-_pend_criticas'!$C$4:$J$4739,5,0),"X",""))),""),""),"")</f>
        <v/>
      </c>
    </row>
    <row r="1435" spans="1:23" ht="38.25" hidden="1" customHeight="1" x14ac:dyDescent="0.25">
      <c r="A1435" s="9" t="str">
        <f t="shared" si="66"/>
        <v/>
      </c>
      <c r="B1435" s="24" t="s">
        <v>3349</v>
      </c>
      <c r="C1435" s="22" t="e">
        <f>IF(B1435="","",VLOOKUP(B1435,#REF!,6,0))</f>
        <v>#REF!</v>
      </c>
      <c r="D1435" s="20" t="e">
        <f>IF(B1435="","",VLOOKUP(B1435,#REF!,22,0))</f>
        <v>#REF!</v>
      </c>
      <c r="E1435" s="22" t="e">
        <f>IF(B1435="","",VLOOKUP(B1435,Consultas_públicas!$A$376:$G$3879,7,0))</f>
        <v>#N/A</v>
      </c>
      <c r="F1435" s="20" t="s">
        <v>3260</v>
      </c>
      <c r="G1435" s="21">
        <v>43606</v>
      </c>
      <c r="H1435" s="14" t="str">
        <f>IFERROR(IF(VLOOKUP(B1435,'Oficios_-_pend_criticas'!$C$4:$D$4739,2,0)="","","X"),"")</f>
        <v/>
      </c>
      <c r="I1435" s="12"/>
      <c r="J1435" s="13"/>
      <c r="K1435" s="10"/>
      <c r="L1435" s="12" t="str">
        <f>IFERROR(VLOOKUP(B1435,Retorno_da_RFB!$D$3:$I$6388,5,0),"")</f>
        <v>087</v>
      </c>
      <c r="M1435" s="13">
        <f>IFERROR(VLOOKUP(B1435,Retorno_da_RFB!$D$3:$I$6388,6,0),"")</f>
        <v>43619</v>
      </c>
      <c r="N1435" s="10" t="str">
        <f>IFERROR(VLOOKUP(B1435,Retorno_da_RFB!$D$3:$I$6388,3,0),"")</f>
        <v>8477.10.11</v>
      </c>
      <c r="O1435" s="10" t="str">
        <f>IFERROR(VLOOKUP(B1435,Retorno_da_RFB!$D$3:$I$6388,4,0),"")</f>
        <v xml:space="preserve">Máquinas injetoras, horizontais monocolor, para materiais termoplásticos, com força de fechamento de 3.000kN e capacidade de injeção 607G PS, tensão 380V/60HZ, trifásico, resistente à abrasão, circuitos de controle de temperatura, comando numérico computadorizado, com esteira transportadora </v>
      </c>
      <c r="P1435" s="12" t="str">
        <f>IFERROR(IF(N1435="","",IF(VLOOKUP(LEFT(N1435,10),'Universo_BK-BIT'!$A$5:$E$10005,2,0)="","X",VLOOKUP(LEFT(N1435,10),'Universo_BK-BIT'!$A$5:$E$10005,2,0))),"X")</f>
        <v>BK</v>
      </c>
      <c r="Q1435" s="12">
        <f>IFERROR(IF(P1435="X","",VLOOKUP(LEFT(N1435,10),'Universo_BK-BIT'!$A$5:$E$10005,3,0)),"")</f>
        <v>14</v>
      </c>
      <c r="R1435" s="14" t="e">
        <f t="shared" si="67"/>
        <v>#REF!</v>
      </c>
      <c r="S1435" s="14" t="e">
        <f t="shared" si="68"/>
        <v>#N/A</v>
      </c>
      <c r="T1435" s="14"/>
      <c r="U1435" s="14" t="str">
        <f ca="1">IFERROR(IF(P1435="X",IF(VLOOKUP(B1435,'Oficios_-_pend_criticas'!$C$3:$J$4739,5,0)="","",IF(VLOOKUP(B1435,'Oficios_-_pend_criticas'!$C$3:$J$4739,7,0)="",IF(TODAY()&gt;VLOOKUP(B1435,'Oficios_-_pend_criticas'!$C$3:$J$4739,5,0),"X",""),IF(VLOOKUP(B1435,'Oficios_-_pend_criticas'!$C$3:$J$4739,7,0)&gt;VLOOKUP(B1435,'Oficios_-_pend_criticas'!$C$3:$J$4739,5,0),"X",""))),""),"")</f>
        <v/>
      </c>
      <c r="V1435" s="14" t="str">
        <f ca="1">IFERROR(IF(Q1435=0,IF(VLOOKUP(B1435,'Oficios_-_pend_criticas'!$C$3:$J$4739,5,0)="","",IF(VLOOKUP(B1435,'Oficios_-_pend_criticas'!$C$3:$J$4739,7,0)="",IF(TODAY()&gt;VLOOKUP(B1435,'Oficios_-_pend_criticas'!$C$3:$J$4739,5,0),"X",""),IF(VLOOKUP(B1435,'Oficios_-_pend_criticas'!$C$3:$J$4739,7,0)&gt;VLOOKUP(B1435,'Oficios_-_pend_criticas'!$C$3:$J$4739,5,0),"X",""))),""),"")</f>
        <v/>
      </c>
      <c r="W1435" s="14" t="str">
        <f ca="1">IFERROR(IF(P1435&lt;&gt;"X",IF(Q1435&gt;0,IF(VLOOKUP(B1435,'Oficios_-_pend_criticas'!$C$4:$J$4739,5,0)="","",IF(VLOOKUP(B1435,'Oficios_-_pend_criticas'!$C$4:$J$4739,7,0)="",IF(TODAY()&gt;VLOOKUP(B1435,'Oficios_-_pend_criticas'!$C$4:$J$4739,5,0),"X",""),IF(VLOOKUP(B1435,'Oficios_-_pend_criticas'!$C$4:$J$4739,7,0)&gt;VLOOKUP(B1435,'Oficios_-_pend_criticas'!$C$4:$J$4739,5,0),"X",""))),""),""),"")</f>
        <v/>
      </c>
    </row>
    <row r="1436" spans="1:23" ht="38.25" hidden="1" customHeight="1" x14ac:dyDescent="0.25">
      <c r="A1436" s="9" t="str">
        <f t="shared" si="66"/>
        <v/>
      </c>
      <c r="B1436" s="24" t="s">
        <v>3351</v>
      </c>
      <c r="C1436" s="22" t="e">
        <f>IF(B1436="","",VLOOKUP(B1436,#REF!,6,0))</f>
        <v>#REF!</v>
      </c>
      <c r="D1436" s="20" t="e">
        <f>IF(B1436="","",VLOOKUP(B1436,#REF!,22,0))</f>
        <v>#REF!</v>
      </c>
      <c r="E1436" s="22" t="e">
        <f>IF(B1436="","",VLOOKUP(B1436,Consultas_públicas!$A$376:$G$3879,7,0))</f>
        <v>#N/A</v>
      </c>
      <c r="F1436" s="20" t="s">
        <v>3260</v>
      </c>
      <c r="G1436" s="21">
        <v>43606</v>
      </c>
      <c r="H1436" s="14" t="str">
        <f>IFERROR(IF(VLOOKUP(B1436,'Oficios_-_pend_criticas'!$C$4:$D$4739,2,0)="","","X"),"")</f>
        <v/>
      </c>
      <c r="I1436" s="12"/>
      <c r="J1436" s="13"/>
      <c r="K1436" s="10"/>
      <c r="L1436" s="12" t="str">
        <f>IFERROR(VLOOKUP(B1436,Retorno_da_RFB!$D$3:$I$6388,5,0),"")</f>
        <v>087</v>
      </c>
      <c r="M1436" s="13">
        <f>IFERROR(VLOOKUP(B1436,Retorno_da_RFB!$D$3:$I$6388,6,0),"")</f>
        <v>43619</v>
      </c>
      <c r="N1436" s="10" t="str">
        <f>IFERROR(VLOOKUP(B1436,Retorno_da_RFB!$D$3:$I$6388,3,0),"")</f>
        <v>8427.10.11</v>
      </c>
      <c r="O1436" s="10" t="str">
        <f>IFERROR(VLOOKUP(B1436,Retorno_da_RFB!$D$3:$I$6388,4,0),"")</f>
        <v>Empilhadeiras autopropulsadas por 2 motores elétricos de 37kW, com capacidade de carga entre 9.000 e 18.000kg, dotadas de torre hidráulica do tipo telescópica duplex ou triplex, com capacidade total de elevação dos garfos até 7.000mm de altura, com garfos com comprimento entre 1.200mm e 2.500mm, sistema hidráulico opcional de deslocamento lateral e posicionamento dos garfos e com entre eixos “wheel base” entre 2.800mm e 3.500mm de comprimento.</v>
      </c>
      <c r="P1436" s="12" t="str">
        <f>IFERROR(IF(N1436="","",IF(VLOOKUP(LEFT(N1436,10),'Universo_BK-BIT'!$A$5:$E$10005,2,0)="","X",VLOOKUP(LEFT(N1436,10),'Universo_BK-BIT'!$A$5:$E$10005,2,0))),"X")</f>
        <v>BK</v>
      </c>
      <c r="Q1436" s="12">
        <f>IFERROR(IF(P1436="X","",VLOOKUP(LEFT(N1436,10),'Universo_BK-BIT'!$A$5:$E$10005,3,0)),"")</f>
        <v>14</v>
      </c>
      <c r="R1436" s="14" t="e">
        <f t="shared" si="67"/>
        <v>#REF!</v>
      </c>
      <c r="S1436" s="14" t="e">
        <f t="shared" si="68"/>
        <v>#N/A</v>
      </c>
      <c r="T1436" s="14"/>
      <c r="U1436" s="14" t="str">
        <f ca="1">IFERROR(IF(P1436="X",IF(VLOOKUP(B1436,'Oficios_-_pend_criticas'!$C$3:$J$4739,5,0)="","",IF(VLOOKUP(B1436,'Oficios_-_pend_criticas'!$C$3:$J$4739,7,0)="",IF(TODAY()&gt;VLOOKUP(B1436,'Oficios_-_pend_criticas'!$C$3:$J$4739,5,0),"X",""),IF(VLOOKUP(B1436,'Oficios_-_pend_criticas'!$C$3:$J$4739,7,0)&gt;VLOOKUP(B1436,'Oficios_-_pend_criticas'!$C$3:$J$4739,5,0),"X",""))),""),"")</f>
        <v/>
      </c>
      <c r="V1436" s="14" t="str">
        <f ca="1">IFERROR(IF(Q1436=0,IF(VLOOKUP(B1436,'Oficios_-_pend_criticas'!$C$3:$J$4739,5,0)="","",IF(VLOOKUP(B1436,'Oficios_-_pend_criticas'!$C$3:$J$4739,7,0)="",IF(TODAY()&gt;VLOOKUP(B1436,'Oficios_-_pend_criticas'!$C$3:$J$4739,5,0),"X",""),IF(VLOOKUP(B1436,'Oficios_-_pend_criticas'!$C$3:$J$4739,7,0)&gt;VLOOKUP(B1436,'Oficios_-_pend_criticas'!$C$3:$J$4739,5,0),"X",""))),""),"")</f>
        <v/>
      </c>
      <c r="W1436" s="14" t="str">
        <f ca="1">IFERROR(IF(P1436&lt;&gt;"X",IF(Q1436&gt;0,IF(VLOOKUP(B1436,'Oficios_-_pend_criticas'!$C$4:$J$4739,5,0)="","",IF(VLOOKUP(B1436,'Oficios_-_pend_criticas'!$C$4:$J$4739,7,0)="",IF(TODAY()&gt;VLOOKUP(B1436,'Oficios_-_pend_criticas'!$C$4:$J$4739,5,0),"X",""),IF(VLOOKUP(B1436,'Oficios_-_pend_criticas'!$C$4:$J$4739,7,0)&gt;VLOOKUP(B1436,'Oficios_-_pend_criticas'!$C$4:$J$4739,5,0),"X",""))),""),""),"")</f>
        <v/>
      </c>
    </row>
    <row r="1437" spans="1:23" ht="38.25" hidden="1" customHeight="1" x14ac:dyDescent="0.25">
      <c r="A1437" s="9" t="str">
        <f t="shared" si="66"/>
        <v/>
      </c>
      <c r="B1437" s="24" t="s">
        <v>3353</v>
      </c>
      <c r="C1437" s="22" t="e">
        <f>IF(B1437="","",VLOOKUP(B1437,#REF!,6,0))</f>
        <v>#REF!</v>
      </c>
      <c r="D1437" s="20" t="e">
        <f>IF(B1437="","",VLOOKUP(B1437,#REF!,22,0))</f>
        <v>#REF!</v>
      </c>
      <c r="E1437" s="22" t="e">
        <f>IF(B1437="","",VLOOKUP(B1437,Consultas_públicas!$A$376:$G$3879,7,0))</f>
        <v>#N/A</v>
      </c>
      <c r="F1437" s="20" t="s">
        <v>3260</v>
      </c>
      <c r="G1437" s="21">
        <v>43606</v>
      </c>
      <c r="H1437" s="14" t="str">
        <f>IFERROR(IF(VLOOKUP(B1437,'Oficios_-_pend_criticas'!$C$4:$D$4739,2,0)="","","X"),"")</f>
        <v/>
      </c>
      <c r="I1437" s="12"/>
      <c r="J1437" s="13"/>
      <c r="K1437" s="10"/>
      <c r="L1437" s="12" t="str">
        <f>IFERROR(VLOOKUP(B1437,Retorno_da_RFB!$D$3:$I$6388,5,0),"")</f>
        <v>087</v>
      </c>
      <c r="M1437" s="13">
        <f>IFERROR(VLOOKUP(B1437,Retorno_da_RFB!$D$3:$I$6388,6,0),"")</f>
        <v>43619</v>
      </c>
      <c r="N1437" s="10" t="str">
        <f>IFERROR(VLOOKUP(B1437,Retorno_da_RFB!$D$3:$I$6388,3,0),"")</f>
        <v>8427.10.19</v>
      </c>
      <c r="O1437" s="10" t="str">
        <f>IFERROR(VLOOKUP(B1437,Retorno_da_RFB!$D$3:$I$6388,4,0),"")</f>
        <v>Empilhadeiras autopropulsadas por 2 motores elétricos de 11kW, com capacidade de carga entre 5.000 e 6.000kg, dotada de torre hidráulica do tipo telescópica duplex ou triplex, com capacidade total de elevação dos garfos até 6.500mm de altura, com garfos com comprimento de 1.200 a 2.400mm, sistema hidráulico opcional de deslocamento lateral e posicionamento dos garfos e com entre eixos “wheel base” entre 2.100 e 2.450mm de comprimento.</v>
      </c>
      <c r="P1437" s="12" t="str">
        <f>IFERROR(IF(N1437="","",IF(VLOOKUP(LEFT(N1437,10),'Universo_BK-BIT'!$A$5:$E$10005,2,0)="","X",VLOOKUP(LEFT(N1437,10),'Universo_BK-BIT'!$A$5:$E$10005,2,0))),"X")</f>
        <v>BK</v>
      </c>
      <c r="Q1437" s="12">
        <f>IFERROR(IF(P1437="X","",VLOOKUP(LEFT(N1437,10),'Universo_BK-BIT'!$A$5:$E$10005,3,0)),"")</f>
        <v>14</v>
      </c>
      <c r="R1437" s="14" t="e">
        <f t="shared" si="67"/>
        <v>#REF!</v>
      </c>
      <c r="S1437" s="14" t="e">
        <f t="shared" si="68"/>
        <v>#N/A</v>
      </c>
      <c r="T1437" s="14"/>
      <c r="U1437" s="14" t="str">
        <f ca="1">IFERROR(IF(P1437="X",IF(VLOOKUP(B1437,'Oficios_-_pend_criticas'!$C$3:$J$4739,5,0)="","",IF(VLOOKUP(B1437,'Oficios_-_pend_criticas'!$C$3:$J$4739,7,0)="",IF(TODAY()&gt;VLOOKUP(B1437,'Oficios_-_pend_criticas'!$C$3:$J$4739,5,0),"X",""),IF(VLOOKUP(B1437,'Oficios_-_pend_criticas'!$C$3:$J$4739,7,0)&gt;VLOOKUP(B1437,'Oficios_-_pend_criticas'!$C$3:$J$4739,5,0),"X",""))),""),"")</f>
        <v/>
      </c>
      <c r="V1437" s="14" t="str">
        <f ca="1">IFERROR(IF(Q1437=0,IF(VLOOKUP(B1437,'Oficios_-_pend_criticas'!$C$3:$J$4739,5,0)="","",IF(VLOOKUP(B1437,'Oficios_-_pend_criticas'!$C$3:$J$4739,7,0)="",IF(TODAY()&gt;VLOOKUP(B1437,'Oficios_-_pend_criticas'!$C$3:$J$4739,5,0),"X",""),IF(VLOOKUP(B1437,'Oficios_-_pend_criticas'!$C$3:$J$4739,7,0)&gt;VLOOKUP(B1437,'Oficios_-_pend_criticas'!$C$3:$J$4739,5,0),"X",""))),""),"")</f>
        <v/>
      </c>
      <c r="W1437" s="14" t="str">
        <f ca="1">IFERROR(IF(P1437&lt;&gt;"X",IF(Q1437&gt;0,IF(VLOOKUP(B1437,'Oficios_-_pend_criticas'!$C$4:$J$4739,5,0)="","",IF(VLOOKUP(B1437,'Oficios_-_pend_criticas'!$C$4:$J$4739,7,0)="",IF(TODAY()&gt;VLOOKUP(B1437,'Oficios_-_pend_criticas'!$C$4:$J$4739,5,0),"X",""),IF(VLOOKUP(B1437,'Oficios_-_pend_criticas'!$C$4:$J$4739,7,0)&gt;VLOOKUP(B1437,'Oficios_-_pend_criticas'!$C$4:$J$4739,5,0),"X",""))),""),""),"")</f>
        <v/>
      </c>
    </row>
    <row r="1438" spans="1:23" ht="38.25" hidden="1" customHeight="1" x14ac:dyDescent="0.25">
      <c r="A1438" s="9" t="str">
        <f t="shared" si="66"/>
        <v/>
      </c>
      <c r="B1438" s="24" t="s">
        <v>3355</v>
      </c>
      <c r="C1438" s="22" t="e">
        <f>IF(B1438="","",VLOOKUP(B1438,#REF!,6,0))</f>
        <v>#REF!</v>
      </c>
      <c r="D1438" s="20" t="e">
        <f>IF(B1438="","",VLOOKUP(B1438,#REF!,22,0))</f>
        <v>#REF!</v>
      </c>
      <c r="E1438" s="22" t="e">
        <f>IF(B1438="","",VLOOKUP(B1438,Consultas_públicas!$A$376:$G$3879,7,0))</f>
        <v>#N/A</v>
      </c>
      <c r="F1438" s="20" t="s">
        <v>3260</v>
      </c>
      <c r="G1438" s="21">
        <v>43606</v>
      </c>
      <c r="H1438" s="14" t="str">
        <f>IFERROR(IF(VLOOKUP(B1438,'Oficios_-_pend_criticas'!$C$4:$D$4739,2,0)="","","X"),"")</f>
        <v/>
      </c>
      <c r="I1438" s="12"/>
      <c r="J1438" s="13"/>
      <c r="K1438" s="10"/>
      <c r="L1438" s="12" t="str">
        <f>IFERROR(VLOOKUP(B1438,Retorno_da_RFB!$D$3:$I$6388,5,0),"")</f>
        <v>087</v>
      </c>
      <c r="M1438" s="13">
        <f>IFERROR(VLOOKUP(B1438,Retorno_da_RFB!$D$3:$I$6388,6,0),"")</f>
        <v>43619</v>
      </c>
      <c r="N1438" s="10" t="str">
        <f>IFERROR(VLOOKUP(B1438,Retorno_da_RFB!$D$3:$I$6388,3,0),"")</f>
        <v>8456.11.19</v>
      </c>
      <c r="O1438" s="10" t="str">
        <f>IFERROR(VLOOKUP(B1438,Retorno_da_RFB!$D$3:$I$6388,4,0),"")</f>
        <v>Máquinas de gravação de textura a laser, de alta performance e precisão, para texturizar, gravar e marcar peças em 2D e/ou 3D, com 5 eixos móveis, tecnologia antiderrapante, sistema de evacuação de ar durante o processo de moldagem e gravação de micro grãos de laser, dotada de fonte de laser 100W HD de controle pulsado, potência máxima 18kVA, fonte de energia 380V, cabeça de escaneamento a laser com eixo x e y e movimento ótico galvanométrico, com cursos dos eixos X, Y e Z de 405 a 4.000mm, e avanços para os eixos X, Y e Z de 20 a 60m/min, carga máxima na mesa igual ou superior a 150kg, sem necessidade de fixação de molde e com controle numérico computadorizado (CNC).</v>
      </c>
      <c r="P1438" s="12" t="str">
        <f>IFERROR(IF(N1438="","",IF(VLOOKUP(LEFT(N1438,10),'Universo_BK-BIT'!$A$5:$E$10005,2,0)="","X",VLOOKUP(LEFT(N1438,10),'Universo_BK-BIT'!$A$5:$E$10005,2,0))),"X")</f>
        <v>BK</v>
      </c>
      <c r="Q1438" s="12">
        <f>IFERROR(IF(P1438="X","",VLOOKUP(LEFT(N1438,10),'Universo_BK-BIT'!$A$5:$E$10005,3,0)),"")</f>
        <v>14</v>
      </c>
      <c r="R1438" s="14" t="e">
        <f t="shared" si="67"/>
        <v>#REF!</v>
      </c>
      <c r="S1438" s="14" t="e">
        <f t="shared" si="68"/>
        <v>#N/A</v>
      </c>
      <c r="T1438" s="14"/>
      <c r="U1438" s="14" t="str">
        <f ca="1">IFERROR(IF(P1438="X",IF(VLOOKUP(B1438,'Oficios_-_pend_criticas'!$C$3:$J$4739,5,0)="","",IF(VLOOKUP(B1438,'Oficios_-_pend_criticas'!$C$3:$J$4739,7,0)="",IF(TODAY()&gt;VLOOKUP(B1438,'Oficios_-_pend_criticas'!$C$3:$J$4739,5,0),"X",""),IF(VLOOKUP(B1438,'Oficios_-_pend_criticas'!$C$3:$J$4739,7,0)&gt;VLOOKUP(B1438,'Oficios_-_pend_criticas'!$C$3:$J$4739,5,0),"X",""))),""),"")</f>
        <v/>
      </c>
      <c r="V1438" s="14" t="str">
        <f ca="1">IFERROR(IF(Q1438=0,IF(VLOOKUP(B1438,'Oficios_-_pend_criticas'!$C$3:$J$4739,5,0)="","",IF(VLOOKUP(B1438,'Oficios_-_pend_criticas'!$C$3:$J$4739,7,0)="",IF(TODAY()&gt;VLOOKUP(B1438,'Oficios_-_pend_criticas'!$C$3:$J$4739,5,0),"X",""),IF(VLOOKUP(B1438,'Oficios_-_pend_criticas'!$C$3:$J$4739,7,0)&gt;VLOOKUP(B1438,'Oficios_-_pend_criticas'!$C$3:$J$4739,5,0),"X",""))),""),"")</f>
        <v/>
      </c>
      <c r="W1438" s="14" t="str">
        <f ca="1">IFERROR(IF(P1438&lt;&gt;"X",IF(Q1438&gt;0,IF(VLOOKUP(B1438,'Oficios_-_pend_criticas'!$C$4:$J$4739,5,0)="","",IF(VLOOKUP(B1438,'Oficios_-_pend_criticas'!$C$4:$J$4739,7,0)="",IF(TODAY()&gt;VLOOKUP(B1438,'Oficios_-_pend_criticas'!$C$4:$J$4739,5,0),"X",""),IF(VLOOKUP(B1438,'Oficios_-_pend_criticas'!$C$4:$J$4739,7,0)&gt;VLOOKUP(B1438,'Oficios_-_pend_criticas'!$C$4:$J$4739,5,0),"X",""))),""),""),"")</f>
        <v/>
      </c>
    </row>
    <row r="1439" spans="1:23" ht="38.25" hidden="1" customHeight="1" x14ac:dyDescent="0.25">
      <c r="A1439" s="9" t="str">
        <f t="shared" si="66"/>
        <v/>
      </c>
      <c r="B1439" s="24" t="s">
        <v>3357</v>
      </c>
      <c r="C1439" s="22" t="e">
        <f>IF(B1439="","",VLOOKUP(B1439,#REF!,6,0))</f>
        <v>#REF!</v>
      </c>
      <c r="D1439" s="20" t="e">
        <f>IF(B1439="","",VLOOKUP(B1439,#REF!,22,0))</f>
        <v>#REF!</v>
      </c>
      <c r="E1439" s="22" t="e">
        <f>IF(B1439="","",VLOOKUP(B1439,Consultas_públicas!$A$376:$G$3879,7,0))</f>
        <v>#N/A</v>
      </c>
      <c r="F1439" s="20" t="s">
        <v>3260</v>
      </c>
      <c r="G1439" s="21">
        <v>43606</v>
      </c>
      <c r="H1439" s="14" t="str">
        <f>IFERROR(IF(VLOOKUP(B1439,'Oficios_-_pend_criticas'!$C$4:$D$4739,2,0)="","","X"),"")</f>
        <v/>
      </c>
      <c r="I1439" s="12"/>
      <c r="J1439" s="13"/>
      <c r="K1439" s="10"/>
      <c r="L1439" s="12" t="str">
        <f>IFERROR(VLOOKUP(B1439,Retorno_da_RFB!$D$3:$I$6388,5,0),"")</f>
        <v>087</v>
      </c>
      <c r="M1439" s="13">
        <f>IFERROR(VLOOKUP(B1439,Retorno_da_RFB!$D$3:$I$6388,6,0),"")</f>
        <v>43619</v>
      </c>
      <c r="N1439" s="10" t="str">
        <f>IFERROR(VLOOKUP(B1439,Retorno_da_RFB!$D$3:$I$6388,3,0),"")</f>
        <v>9031.80.99</v>
      </c>
      <c r="O1439" s="10" t="str">
        <f>IFERROR(VLOOKUP(B1439,Retorno_da_RFB!$D$3:$I$6388,4,0),"")</f>
        <v>Dispositivos para aquisição e processamento de sinais acústicos, utilizados para medição de ruídos operacionais externos de veículos automotores, com módulos de processamento externo (exterior do veículo) e interno (interior do veículo) com dispositivo para recepção e processamento de sinais PAK MKII ou similar e micro processadores portáteis sincronizados por sistema de posicionamento global, microfones, sensores de presença por fotocélula, estação meteorológica, emissor de sinal (Wireless), sensor de posicionamento do acelerador, tacômetro.</v>
      </c>
      <c r="P1439" s="12" t="str">
        <f>IFERROR(IF(N1439="","",IF(VLOOKUP(LEFT(N1439,10),'Universo_BK-BIT'!$A$5:$E$10005,2,0)="","X",VLOOKUP(LEFT(N1439,10),'Universo_BK-BIT'!$A$5:$E$10005,2,0))),"X")</f>
        <v>BK</v>
      </c>
      <c r="Q1439" s="12">
        <f>IFERROR(IF(P1439="X","",VLOOKUP(LEFT(N1439,10),'Universo_BK-BIT'!$A$5:$E$10005,3,0)),"")</f>
        <v>14</v>
      </c>
      <c r="R1439" s="14" t="e">
        <f t="shared" si="67"/>
        <v>#REF!</v>
      </c>
      <c r="S1439" s="14" t="e">
        <f t="shared" si="68"/>
        <v>#N/A</v>
      </c>
      <c r="T1439" s="14"/>
      <c r="U1439" s="14" t="str">
        <f ca="1">IFERROR(IF(P1439="X",IF(VLOOKUP(B1439,'Oficios_-_pend_criticas'!$C$3:$J$4739,5,0)="","",IF(VLOOKUP(B1439,'Oficios_-_pend_criticas'!$C$3:$J$4739,7,0)="",IF(TODAY()&gt;VLOOKUP(B1439,'Oficios_-_pend_criticas'!$C$3:$J$4739,5,0),"X",""),IF(VLOOKUP(B1439,'Oficios_-_pend_criticas'!$C$3:$J$4739,7,0)&gt;VLOOKUP(B1439,'Oficios_-_pend_criticas'!$C$3:$J$4739,5,0),"X",""))),""),"")</f>
        <v/>
      </c>
      <c r="V1439" s="14" t="str">
        <f ca="1">IFERROR(IF(Q1439=0,IF(VLOOKUP(B1439,'Oficios_-_pend_criticas'!$C$3:$J$4739,5,0)="","",IF(VLOOKUP(B1439,'Oficios_-_pend_criticas'!$C$3:$J$4739,7,0)="",IF(TODAY()&gt;VLOOKUP(B1439,'Oficios_-_pend_criticas'!$C$3:$J$4739,5,0),"X",""),IF(VLOOKUP(B1439,'Oficios_-_pend_criticas'!$C$3:$J$4739,7,0)&gt;VLOOKUP(B1439,'Oficios_-_pend_criticas'!$C$3:$J$4739,5,0),"X",""))),""),"")</f>
        <v/>
      </c>
      <c r="W1439" s="14" t="str">
        <f ca="1">IFERROR(IF(P1439&lt;&gt;"X",IF(Q1439&gt;0,IF(VLOOKUP(B1439,'Oficios_-_pend_criticas'!$C$4:$J$4739,5,0)="","",IF(VLOOKUP(B1439,'Oficios_-_pend_criticas'!$C$4:$J$4739,7,0)="",IF(TODAY()&gt;VLOOKUP(B1439,'Oficios_-_pend_criticas'!$C$4:$J$4739,5,0),"X",""),IF(VLOOKUP(B1439,'Oficios_-_pend_criticas'!$C$4:$J$4739,7,0)&gt;VLOOKUP(B1439,'Oficios_-_pend_criticas'!$C$4:$J$4739,5,0),"X",""))),""),""),"")</f>
        <v/>
      </c>
    </row>
    <row r="1440" spans="1:23" ht="38.25" hidden="1" customHeight="1" x14ac:dyDescent="0.25">
      <c r="A1440" s="9" t="str">
        <f t="shared" si="66"/>
        <v/>
      </c>
      <c r="B1440" s="24" t="s">
        <v>3359</v>
      </c>
      <c r="C1440" s="22" t="e">
        <f>IF(B1440="","",VLOOKUP(B1440,#REF!,6,0))</f>
        <v>#REF!</v>
      </c>
      <c r="D1440" s="20" t="e">
        <f>IF(B1440="","",VLOOKUP(B1440,#REF!,22,0))</f>
        <v>#REF!</v>
      </c>
      <c r="E1440" s="22" t="e">
        <f>IF(B1440="","",VLOOKUP(B1440,Consultas_públicas!$A$376:$G$3879,7,0))</f>
        <v>#N/A</v>
      </c>
      <c r="F1440" s="20" t="s">
        <v>3260</v>
      </c>
      <c r="G1440" s="21">
        <v>43606</v>
      </c>
      <c r="H1440" s="14" t="str">
        <f>IFERROR(IF(VLOOKUP(B1440,'Oficios_-_pend_criticas'!$C$4:$D$4739,2,0)="","","X"),"")</f>
        <v/>
      </c>
      <c r="I1440" s="12"/>
      <c r="J1440" s="13"/>
      <c r="K1440" s="10"/>
      <c r="L1440" s="12" t="str">
        <f>IFERROR(VLOOKUP(B1440,Retorno_da_RFB!$D$3:$I$6388,5,0),"")</f>
        <v>087</v>
      </c>
      <c r="M1440" s="13">
        <f>IFERROR(VLOOKUP(B1440,Retorno_da_RFB!$D$3:$I$6388,6,0),"")</f>
        <v>43619</v>
      </c>
      <c r="N1440" s="10" t="str">
        <f>IFERROR(VLOOKUP(B1440,Retorno_da_RFB!$D$3:$I$6388,3,0),"")</f>
        <v>8419.89.99</v>
      </c>
      <c r="O1440" s="10" t="str">
        <f>IFERROR(VLOOKUP(B1440,Retorno_da_RFB!$D$3:$I$6388,4,0),"")</f>
        <v>Máquinas de redução/esterilização de resíduos hospitalares potencialmente infecciosos, dotadas de filtros e câmara de esterilização com volume aproximadamente de 170 litros, 500mm de diâmetro, 856mm de altura, com potencial de processamento de 30/40kg por hora/340 litros por hora, dependendo do percentual de umidade e densidade, operação por aquecimento por fricção/atrito/vapor não pressurizado, laminas giratórias e contra-lâminas fixas a uma temperatura de aproximadamente 95 graus Celsius ao final da evaporação da agua, volume final do resíduo tratado de 20 a 25% do volume inicial, peso final do residuto tratado de 70 a 75% do volume inicial, com sistema de controle PLC, medição de temperatura por meio de sensores de resistência variável, com fechamento da tampa do recipiente manual e bloqueio mecânico com duplo dispositivo de segurança, dispositivo de segurança: o fornecimento de energia do motor principal e interrompido em caso de falha do bloqueio da tampa; comando de baixa voltagem e painel de controle com corte de energia automático, caso os painéis sejam abertos; sistema de aquecimento elétrico do resistor para ser usado em caso de falta de energia. Consumo de água com ou sem sistema de reciclagem de agua (opcional), sem sistema aproximadamente 60 litros por hora, com sistema de reciclagem de agua 50 litros por dia. Consumo de energia máximo 20kW; em excesso 13kW/h.</v>
      </c>
      <c r="P1440" s="12" t="str">
        <f>IFERROR(IF(N1440="","",IF(VLOOKUP(LEFT(N1440,10),'Universo_BK-BIT'!$A$5:$E$10005,2,0)="","X",VLOOKUP(LEFT(N1440,10),'Universo_BK-BIT'!$A$5:$E$10005,2,0))),"X")</f>
        <v>BK</v>
      </c>
      <c r="Q1440" s="12">
        <f>IFERROR(IF(P1440="X","",VLOOKUP(LEFT(N1440,10),'Universo_BK-BIT'!$A$5:$E$10005,3,0)),"")</f>
        <v>14</v>
      </c>
      <c r="R1440" s="14" t="e">
        <f t="shared" si="67"/>
        <v>#REF!</v>
      </c>
      <c r="S1440" s="14" t="e">
        <f t="shared" si="68"/>
        <v>#N/A</v>
      </c>
      <c r="T1440" s="14"/>
      <c r="U1440" s="14" t="str">
        <f ca="1">IFERROR(IF(P1440="X",IF(VLOOKUP(B1440,'Oficios_-_pend_criticas'!$C$3:$J$4739,5,0)="","",IF(VLOOKUP(B1440,'Oficios_-_pend_criticas'!$C$3:$J$4739,7,0)="",IF(TODAY()&gt;VLOOKUP(B1440,'Oficios_-_pend_criticas'!$C$3:$J$4739,5,0),"X",""),IF(VLOOKUP(B1440,'Oficios_-_pend_criticas'!$C$3:$J$4739,7,0)&gt;VLOOKUP(B1440,'Oficios_-_pend_criticas'!$C$3:$J$4739,5,0),"X",""))),""),"")</f>
        <v/>
      </c>
      <c r="V1440" s="14" t="str">
        <f ca="1">IFERROR(IF(Q1440=0,IF(VLOOKUP(B1440,'Oficios_-_pend_criticas'!$C$3:$J$4739,5,0)="","",IF(VLOOKUP(B1440,'Oficios_-_pend_criticas'!$C$3:$J$4739,7,0)="",IF(TODAY()&gt;VLOOKUP(B1440,'Oficios_-_pend_criticas'!$C$3:$J$4739,5,0),"X",""),IF(VLOOKUP(B1440,'Oficios_-_pend_criticas'!$C$3:$J$4739,7,0)&gt;VLOOKUP(B1440,'Oficios_-_pend_criticas'!$C$3:$J$4739,5,0),"X",""))),""),"")</f>
        <v/>
      </c>
      <c r="W1440" s="14" t="str">
        <f ca="1">IFERROR(IF(P1440&lt;&gt;"X",IF(Q1440&gt;0,IF(VLOOKUP(B1440,'Oficios_-_pend_criticas'!$C$4:$J$4739,5,0)="","",IF(VLOOKUP(B1440,'Oficios_-_pend_criticas'!$C$4:$J$4739,7,0)="",IF(TODAY()&gt;VLOOKUP(B1440,'Oficios_-_pend_criticas'!$C$4:$J$4739,5,0),"X",""),IF(VLOOKUP(B1440,'Oficios_-_pend_criticas'!$C$4:$J$4739,7,0)&gt;VLOOKUP(B1440,'Oficios_-_pend_criticas'!$C$4:$J$4739,5,0),"X",""))),""),""),"")</f>
        <v/>
      </c>
    </row>
    <row r="1441" spans="1:23" ht="38.25" hidden="1" customHeight="1" x14ac:dyDescent="0.25">
      <c r="A1441" s="9" t="str">
        <f t="shared" si="66"/>
        <v/>
      </c>
      <c r="B1441" s="24" t="s">
        <v>3361</v>
      </c>
      <c r="C1441" s="22" t="e">
        <f>IF(B1441="","",VLOOKUP(B1441,#REF!,6,0))</f>
        <v>#REF!</v>
      </c>
      <c r="D1441" s="20" t="e">
        <f>IF(B1441="","",VLOOKUP(B1441,#REF!,22,0))</f>
        <v>#REF!</v>
      </c>
      <c r="E1441" s="22" t="e">
        <f>IF(B1441="","",VLOOKUP(B1441,Consultas_públicas!$A$376:$G$3879,7,0))</f>
        <v>#N/A</v>
      </c>
      <c r="F1441" s="20" t="s">
        <v>3260</v>
      </c>
      <c r="G1441" s="21">
        <v>43606</v>
      </c>
      <c r="H1441" s="14" t="str">
        <f>IFERROR(IF(VLOOKUP(B1441,'Oficios_-_pend_criticas'!$C$4:$D$4739,2,0)="","","X"),"")</f>
        <v/>
      </c>
      <c r="I1441" s="12"/>
      <c r="J1441" s="13"/>
      <c r="K1441" s="10"/>
      <c r="L1441" s="12" t="str">
        <f>IFERROR(VLOOKUP(B1441,Retorno_da_RFB!$D$3:$I$6388,5,0),"")</f>
        <v>087</v>
      </c>
      <c r="M1441" s="13">
        <f>IFERROR(VLOOKUP(B1441,Retorno_da_RFB!$D$3:$I$6388,6,0),"")</f>
        <v>43619</v>
      </c>
      <c r="N1441" s="10" t="str">
        <f>IFERROR(VLOOKUP(B1441,Retorno_da_RFB!$D$3:$I$6388,3,0),"")</f>
        <v>8538.90.10</v>
      </c>
      <c r="O1441" s="10" t="str">
        <f>IFERROR(VLOOKUP(B1441,Retorno_da_RFB!$D$3:$I$6388,4,0),"")</f>
        <v>Placas base da unidade de acionamento robótica (RDU, Robot Driver Unit) da unidade de controle robótica submarina, é constituída de uma placa metálica de aço superduplex, três penetradores de 121, 30 e 10 pinos elétricos, respectivamente, e 3 placas de circuito impresso com função de servir de interface para ligações elétricas, isolamento e conexões entre os componentes internos do módulo e os penetradores, respectivamente.</v>
      </c>
      <c r="P1441" s="12" t="str">
        <f>IFERROR(IF(N1441="","",IF(VLOOKUP(LEFT(N1441,10),'Universo_BK-BIT'!$A$5:$E$10005,2,0)="","X",VLOOKUP(LEFT(N1441,10),'Universo_BK-BIT'!$A$5:$E$10005,2,0))),"X")</f>
        <v>BIT</v>
      </c>
      <c r="Q1441" s="12">
        <f>IFERROR(IF(P1441="X","",VLOOKUP(LEFT(N1441,10),'Universo_BK-BIT'!$A$5:$E$10005,3,0)),"")</f>
        <v>12</v>
      </c>
      <c r="R1441" s="14" t="e">
        <f t="shared" si="67"/>
        <v>#REF!</v>
      </c>
      <c r="S1441" s="14" t="e">
        <f t="shared" si="68"/>
        <v>#N/A</v>
      </c>
      <c r="T1441" s="14"/>
      <c r="U1441" s="14" t="str">
        <f ca="1">IFERROR(IF(P1441="X",IF(VLOOKUP(B1441,'Oficios_-_pend_criticas'!$C$3:$J$4739,5,0)="","",IF(VLOOKUP(B1441,'Oficios_-_pend_criticas'!$C$3:$J$4739,7,0)="",IF(TODAY()&gt;VLOOKUP(B1441,'Oficios_-_pend_criticas'!$C$3:$J$4739,5,0),"X",""),IF(VLOOKUP(B1441,'Oficios_-_pend_criticas'!$C$3:$J$4739,7,0)&gt;VLOOKUP(B1441,'Oficios_-_pend_criticas'!$C$3:$J$4739,5,0),"X",""))),""),"")</f>
        <v/>
      </c>
      <c r="V1441" s="14" t="str">
        <f ca="1">IFERROR(IF(Q1441=0,IF(VLOOKUP(B1441,'Oficios_-_pend_criticas'!$C$3:$J$4739,5,0)="","",IF(VLOOKUP(B1441,'Oficios_-_pend_criticas'!$C$3:$J$4739,7,0)="",IF(TODAY()&gt;VLOOKUP(B1441,'Oficios_-_pend_criticas'!$C$3:$J$4739,5,0),"X",""),IF(VLOOKUP(B1441,'Oficios_-_pend_criticas'!$C$3:$J$4739,7,0)&gt;VLOOKUP(B1441,'Oficios_-_pend_criticas'!$C$3:$J$4739,5,0),"X",""))),""),"")</f>
        <v/>
      </c>
      <c r="W1441" s="14" t="str">
        <f ca="1">IFERROR(IF(P1441&lt;&gt;"X",IF(Q1441&gt;0,IF(VLOOKUP(B1441,'Oficios_-_pend_criticas'!$C$4:$J$4739,5,0)="","",IF(VLOOKUP(B1441,'Oficios_-_pend_criticas'!$C$4:$J$4739,7,0)="",IF(TODAY()&gt;VLOOKUP(B1441,'Oficios_-_pend_criticas'!$C$4:$J$4739,5,0),"X",""),IF(VLOOKUP(B1441,'Oficios_-_pend_criticas'!$C$4:$J$4739,7,0)&gt;VLOOKUP(B1441,'Oficios_-_pend_criticas'!$C$4:$J$4739,5,0),"X",""))),""),""),"")</f>
        <v/>
      </c>
    </row>
    <row r="1442" spans="1:23" ht="38.25" hidden="1" customHeight="1" x14ac:dyDescent="0.25">
      <c r="A1442" s="9" t="str">
        <f t="shared" si="66"/>
        <v/>
      </c>
      <c r="B1442" s="24" t="s">
        <v>3363</v>
      </c>
      <c r="C1442" s="22" t="e">
        <f>IF(B1442="","",VLOOKUP(B1442,#REF!,6,0))</f>
        <v>#REF!</v>
      </c>
      <c r="D1442" s="20" t="e">
        <f>IF(B1442="","",VLOOKUP(B1442,#REF!,22,0))</f>
        <v>#REF!</v>
      </c>
      <c r="E1442" s="22" t="e">
        <f>IF(B1442="","",VLOOKUP(B1442,Consultas_públicas!$A$376:$G$3879,7,0))</f>
        <v>#N/A</v>
      </c>
      <c r="F1442" s="20" t="s">
        <v>3260</v>
      </c>
      <c r="G1442" s="21">
        <v>43606</v>
      </c>
      <c r="H1442" s="14" t="str">
        <f>IFERROR(IF(VLOOKUP(B1442,'Oficios_-_pend_criticas'!$C$4:$D$4739,2,0)="","","X"),"")</f>
        <v/>
      </c>
      <c r="I1442" s="12"/>
      <c r="J1442" s="13"/>
      <c r="K1442" s="10"/>
      <c r="L1442" s="12" t="str">
        <f>IFERROR(VLOOKUP(B1442,Retorno_da_RFB!$D$3:$I$6388,5,0),"")</f>
        <v>087</v>
      </c>
      <c r="M1442" s="13">
        <f>IFERROR(VLOOKUP(B1442,Retorno_da_RFB!$D$3:$I$6388,6,0),"")</f>
        <v>43619</v>
      </c>
      <c r="N1442" s="10" t="str">
        <f>IFERROR(VLOOKUP(B1442,Retorno_da_RFB!$D$3:$I$6388,3,0),"")</f>
        <v>8501.53.90</v>
      </c>
      <c r="O1442" s="10" t="str">
        <f>IFERROR(VLOOKUP(B1442,Retorno_da_RFB!$D$3:$I$6388,4,0),"")</f>
        <v>Servomotores de ferramenta de torque para acionamento remoto de válvulas manuais, motor elétrico combinado com caixa de engrenagens, dispositivos de determinação da posição rotacional de motor e sensores de temperatura dos seus enrolamentos, suas características mecânicas incluem um eixo de saída,  interfaces elétricas com fios de 10AWG e conectores do tipo “Dry-Mate”, sua pressão ambiente é 2.500m de lâmina d'água (250bar) com temperaturas de operação submarina -5 a +20oC com estocagem -30 a +50oC, sua humidade máxima precisa ser de 98%.</v>
      </c>
      <c r="P1442" s="12" t="str">
        <f>IFERROR(IF(N1442="","",IF(VLOOKUP(LEFT(N1442,10),'Universo_BK-BIT'!$A$5:$E$10005,2,0)="","X",VLOOKUP(LEFT(N1442,10),'Universo_BK-BIT'!$A$5:$E$10005,2,0))),"X")</f>
        <v>BK</v>
      </c>
      <c r="Q1442" s="12">
        <f>IFERROR(IF(P1442="X","",VLOOKUP(LEFT(N1442,10),'Universo_BK-BIT'!$A$5:$E$10005,3,0)),"")</f>
        <v>0</v>
      </c>
      <c r="R1442" s="14" t="e">
        <f t="shared" si="67"/>
        <v>#REF!</v>
      </c>
      <c r="S1442" s="14" t="e">
        <f t="shared" si="68"/>
        <v>#N/A</v>
      </c>
      <c r="T1442" s="14"/>
      <c r="U1442" s="14" t="str">
        <f ca="1">IFERROR(IF(P1442="X",IF(VLOOKUP(B1442,'Oficios_-_pend_criticas'!$C$3:$J$4739,5,0)="","",IF(VLOOKUP(B1442,'Oficios_-_pend_criticas'!$C$3:$J$4739,7,0)="",IF(TODAY()&gt;VLOOKUP(B1442,'Oficios_-_pend_criticas'!$C$3:$J$4739,5,0),"X",""),IF(VLOOKUP(B1442,'Oficios_-_pend_criticas'!$C$3:$J$4739,7,0)&gt;VLOOKUP(B1442,'Oficios_-_pend_criticas'!$C$3:$J$4739,5,0),"X",""))),""),"")</f>
        <v/>
      </c>
      <c r="V1442" s="14" t="str">
        <f ca="1">IFERROR(IF(Q1442=0,IF(VLOOKUP(B1442,'Oficios_-_pend_criticas'!$C$3:$J$4739,5,0)="","",IF(VLOOKUP(B1442,'Oficios_-_pend_criticas'!$C$3:$J$4739,7,0)="",IF(TODAY()&gt;VLOOKUP(B1442,'Oficios_-_pend_criticas'!$C$3:$J$4739,5,0),"X",""),IF(VLOOKUP(B1442,'Oficios_-_pend_criticas'!$C$3:$J$4739,7,0)&gt;VLOOKUP(B1442,'Oficios_-_pend_criticas'!$C$3:$J$4739,5,0),"X",""))),""),"")</f>
        <v/>
      </c>
      <c r="W1442" s="14" t="str">
        <f ca="1">IFERROR(IF(P1442&lt;&gt;"X",IF(Q1442&gt;0,IF(VLOOKUP(B1442,'Oficios_-_pend_criticas'!$C$4:$J$4739,5,0)="","",IF(VLOOKUP(B1442,'Oficios_-_pend_criticas'!$C$4:$J$4739,7,0)="",IF(TODAY()&gt;VLOOKUP(B1442,'Oficios_-_pend_criticas'!$C$4:$J$4739,5,0),"X",""),IF(VLOOKUP(B1442,'Oficios_-_pend_criticas'!$C$4:$J$4739,7,0)&gt;VLOOKUP(B1442,'Oficios_-_pend_criticas'!$C$4:$J$4739,5,0),"X",""))),""),""),"")</f>
        <v/>
      </c>
    </row>
    <row r="1443" spans="1:23" ht="38.25" hidden="1" customHeight="1" x14ac:dyDescent="0.25">
      <c r="A1443" s="9" t="str">
        <f t="shared" si="66"/>
        <v/>
      </c>
      <c r="B1443" s="24" t="s">
        <v>3366</v>
      </c>
      <c r="C1443" s="22" t="e">
        <f>IF(B1443="","",VLOOKUP(B1443,#REF!,6,0))</f>
        <v>#REF!</v>
      </c>
      <c r="D1443" s="20" t="e">
        <f>IF(B1443="","",VLOOKUP(B1443,#REF!,22,0))</f>
        <v>#REF!</v>
      </c>
      <c r="E1443" s="22" t="e">
        <f>IF(B1443="","",VLOOKUP(B1443,Consultas_públicas!$A$376:$G$3879,7,0))</f>
        <v>#N/A</v>
      </c>
      <c r="F1443" s="20" t="s">
        <v>3260</v>
      </c>
      <c r="G1443" s="21">
        <v>43606</v>
      </c>
      <c r="H1443" s="14" t="str">
        <f>IFERROR(IF(VLOOKUP(B1443,'Oficios_-_pend_criticas'!$C$4:$D$4739,2,0)="","","X"),"")</f>
        <v/>
      </c>
      <c r="I1443" s="12"/>
      <c r="J1443" s="13"/>
      <c r="K1443" s="10"/>
      <c r="L1443" s="12" t="str">
        <f>IFERROR(VLOOKUP(B1443,Retorno_da_RFB!$D$3:$I$6388,5,0),"")</f>
        <v>087</v>
      </c>
      <c r="M1443" s="13">
        <f>IFERROR(VLOOKUP(B1443,Retorno_da_RFB!$D$3:$I$6388,6,0),"")</f>
        <v>43619</v>
      </c>
      <c r="N1443" s="10" t="str">
        <f>IFERROR(VLOOKUP(B1443,Retorno_da_RFB!$D$3:$I$6388,3,0),"")</f>
        <v>8543.70.99</v>
      </c>
      <c r="O1443" s="10" t="str">
        <f>IFERROR(VLOOKUP(B1443,Retorno_da_RFB!$D$3:$I$6388,4,0),"")</f>
        <v>Aparelhos eletrônicos para simulação de sensores de vazão monofásico com cálculo por meio da pressão diferencial para testes das condições operacionais de módulos de controle submarino (SCM), sua interface de comunicação é realizada por meio da corrente elétrica de alimentação até 35mA, tensão de alimentação entre 12 e 30VDC, escala de medição de 0 a 1.300mbar, com incerteza na medição de +/- 1% do fundo de escala, interface mecânica para montagem em painel de acordo com normal ANSI/VITA 1-1994, capítulo de especificações mecânicas, interface elétrica por meio de conector DIN 41612 de 96 pinos, montado em placa de circuito impresso, é necessário uma proteção por polaridade reversa com o valor padrão de dissipação de potência do diodo de proteção &gt;= 1W.</v>
      </c>
      <c r="P1443" s="12" t="str">
        <f>IFERROR(IF(N1443="","",IF(VLOOKUP(LEFT(N1443,10),'Universo_BK-BIT'!$A$5:$E$10005,2,0)="","X",VLOOKUP(LEFT(N1443,10),'Universo_BK-BIT'!$A$5:$E$10005,2,0))),"X")</f>
        <v>BIT</v>
      </c>
      <c r="Q1443" s="12">
        <f>IFERROR(IF(P1443="X","",VLOOKUP(LEFT(N1443,10),'Universo_BK-BIT'!$A$5:$E$10005,3,0)),"")</f>
        <v>12</v>
      </c>
      <c r="R1443" s="14" t="e">
        <f t="shared" si="67"/>
        <v>#REF!</v>
      </c>
      <c r="S1443" s="14" t="e">
        <f t="shared" si="68"/>
        <v>#N/A</v>
      </c>
      <c r="T1443" s="14"/>
      <c r="U1443" s="14" t="str">
        <f ca="1">IFERROR(IF(P1443="X",IF(VLOOKUP(B1443,'Oficios_-_pend_criticas'!$C$3:$J$4739,5,0)="","",IF(VLOOKUP(B1443,'Oficios_-_pend_criticas'!$C$3:$J$4739,7,0)="",IF(TODAY()&gt;VLOOKUP(B1443,'Oficios_-_pend_criticas'!$C$3:$J$4739,5,0),"X",""),IF(VLOOKUP(B1443,'Oficios_-_pend_criticas'!$C$3:$J$4739,7,0)&gt;VLOOKUP(B1443,'Oficios_-_pend_criticas'!$C$3:$J$4739,5,0),"X",""))),""),"")</f>
        <v/>
      </c>
      <c r="V1443" s="14" t="str">
        <f ca="1">IFERROR(IF(Q1443=0,IF(VLOOKUP(B1443,'Oficios_-_pend_criticas'!$C$3:$J$4739,5,0)="","",IF(VLOOKUP(B1443,'Oficios_-_pend_criticas'!$C$3:$J$4739,7,0)="",IF(TODAY()&gt;VLOOKUP(B1443,'Oficios_-_pend_criticas'!$C$3:$J$4739,5,0),"X",""),IF(VLOOKUP(B1443,'Oficios_-_pend_criticas'!$C$3:$J$4739,7,0)&gt;VLOOKUP(B1443,'Oficios_-_pend_criticas'!$C$3:$J$4739,5,0),"X",""))),""),"")</f>
        <v/>
      </c>
      <c r="W1443" s="14" t="str">
        <f ca="1">IFERROR(IF(P1443&lt;&gt;"X",IF(Q1443&gt;0,IF(VLOOKUP(B1443,'Oficios_-_pend_criticas'!$C$4:$J$4739,5,0)="","",IF(VLOOKUP(B1443,'Oficios_-_pend_criticas'!$C$4:$J$4739,7,0)="",IF(TODAY()&gt;VLOOKUP(B1443,'Oficios_-_pend_criticas'!$C$4:$J$4739,5,0),"X",""),IF(VLOOKUP(B1443,'Oficios_-_pend_criticas'!$C$4:$J$4739,7,0)&gt;VLOOKUP(B1443,'Oficios_-_pend_criticas'!$C$4:$J$4739,5,0),"X",""))),""),""),"")</f>
        <v/>
      </c>
    </row>
    <row r="1444" spans="1:23" ht="38.25" hidden="1" customHeight="1" x14ac:dyDescent="0.25">
      <c r="A1444" s="9" t="str">
        <f t="shared" si="66"/>
        <v/>
      </c>
      <c r="B1444" s="24" t="s">
        <v>3368</v>
      </c>
      <c r="C1444" s="22" t="e">
        <f>IF(B1444="","",VLOOKUP(B1444,#REF!,6,0))</f>
        <v>#REF!</v>
      </c>
      <c r="D1444" s="20" t="e">
        <f>IF(B1444="","",VLOOKUP(B1444,#REF!,22,0))</f>
        <v>#REF!</v>
      </c>
      <c r="E1444" s="22" t="e">
        <f>IF(B1444="","",VLOOKUP(B1444,Consultas_públicas!$A$376:$G$3879,7,0))</f>
        <v>#N/A</v>
      </c>
      <c r="F1444" s="20" t="s">
        <v>3260</v>
      </c>
      <c r="G1444" s="21">
        <v>43606</v>
      </c>
      <c r="H1444" s="14" t="str">
        <f>IFERROR(IF(VLOOKUP(B1444,'Oficios_-_pend_criticas'!$C$4:$D$4739,2,0)="","","X"),"")</f>
        <v/>
      </c>
      <c r="I1444" s="12"/>
      <c r="J1444" s="13"/>
      <c r="K1444" s="10"/>
      <c r="L1444" s="12" t="str">
        <f>IFERROR(VLOOKUP(B1444,Retorno_da_RFB!$D$3:$I$6388,5,0),"")</f>
        <v>087</v>
      </c>
      <c r="M1444" s="13">
        <f>IFERROR(VLOOKUP(B1444,Retorno_da_RFB!$D$3:$I$6388,6,0),"")</f>
        <v>43619</v>
      </c>
      <c r="N1444" s="10" t="str">
        <f>IFERROR(VLOOKUP(B1444,Retorno_da_RFB!$D$3:$I$6388,3,0),"")</f>
        <v>8422.30.29</v>
      </c>
      <c r="O1444" s="10" t="str">
        <f>IFERROR(VLOOKUP(B1444,Retorno_da_RFB!$D$3:$I$6388,4,0),"")</f>
        <v>Máquinas enchedoras assépticas, 1.000 a 1.200L, de baixa acidez, cabeça dupla, aplicável para enchimento de ampla gama de produtos alimentícios e bebidas em ambientes assépticos, com velocidade de enchimento de até 18.000L/h em “bags” de 1.000L, vazão de CIP de 10.000 até 12.000L/h, pressão de entrada CIP de 1,5 até 2,5bar sem pulsação, temperatura de entrada de 25°C, trifásico.</v>
      </c>
      <c r="P1444" s="12" t="str">
        <f>IFERROR(IF(N1444="","",IF(VLOOKUP(LEFT(N1444,10),'Universo_BK-BIT'!$A$5:$E$10005,2,0)="","X",VLOOKUP(LEFT(N1444,10),'Universo_BK-BIT'!$A$5:$E$10005,2,0))),"X")</f>
        <v>BK</v>
      </c>
      <c r="Q1444" s="12">
        <f>IFERROR(IF(P1444="X","",VLOOKUP(LEFT(N1444,10),'Universo_BK-BIT'!$A$5:$E$10005,3,0)),"")</f>
        <v>14</v>
      </c>
      <c r="R1444" s="14" t="e">
        <f t="shared" si="67"/>
        <v>#REF!</v>
      </c>
      <c r="S1444" s="14" t="e">
        <f t="shared" si="68"/>
        <v>#N/A</v>
      </c>
      <c r="T1444" s="14"/>
      <c r="U1444" s="14" t="str">
        <f ca="1">IFERROR(IF(P1444="X",IF(VLOOKUP(B1444,'Oficios_-_pend_criticas'!$C$3:$J$4739,5,0)="","",IF(VLOOKUP(B1444,'Oficios_-_pend_criticas'!$C$3:$J$4739,7,0)="",IF(TODAY()&gt;VLOOKUP(B1444,'Oficios_-_pend_criticas'!$C$3:$J$4739,5,0),"X",""),IF(VLOOKUP(B1444,'Oficios_-_pend_criticas'!$C$3:$J$4739,7,0)&gt;VLOOKUP(B1444,'Oficios_-_pend_criticas'!$C$3:$J$4739,5,0),"X",""))),""),"")</f>
        <v/>
      </c>
      <c r="V1444" s="14" t="str">
        <f ca="1">IFERROR(IF(Q1444=0,IF(VLOOKUP(B1444,'Oficios_-_pend_criticas'!$C$3:$J$4739,5,0)="","",IF(VLOOKUP(B1444,'Oficios_-_pend_criticas'!$C$3:$J$4739,7,0)="",IF(TODAY()&gt;VLOOKUP(B1444,'Oficios_-_pend_criticas'!$C$3:$J$4739,5,0),"X",""),IF(VLOOKUP(B1444,'Oficios_-_pend_criticas'!$C$3:$J$4739,7,0)&gt;VLOOKUP(B1444,'Oficios_-_pend_criticas'!$C$3:$J$4739,5,0),"X",""))),""),"")</f>
        <v/>
      </c>
      <c r="W1444" s="14" t="str">
        <f ca="1">IFERROR(IF(P1444&lt;&gt;"X",IF(Q1444&gt;0,IF(VLOOKUP(B1444,'Oficios_-_pend_criticas'!$C$4:$J$4739,5,0)="","",IF(VLOOKUP(B1444,'Oficios_-_pend_criticas'!$C$4:$J$4739,7,0)="",IF(TODAY()&gt;VLOOKUP(B1444,'Oficios_-_pend_criticas'!$C$4:$J$4739,5,0),"X",""),IF(VLOOKUP(B1444,'Oficios_-_pend_criticas'!$C$4:$J$4739,7,0)&gt;VLOOKUP(B1444,'Oficios_-_pend_criticas'!$C$4:$J$4739,5,0),"X",""))),""),""),"")</f>
        <v/>
      </c>
    </row>
    <row r="1445" spans="1:23" ht="38.25" hidden="1" customHeight="1" x14ac:dyDescent="0.25">
      <c r="A1445" s="9" t="str">
        <f t="shared" si="66"/>
        <v/>
      </c>
      <c r="B1445" s="24" t="s">
        <v>3370</v>
      </c>
      <c r="C1445" s="22" t="e">
        <f>IF(B1445="","",VLOOKUP(B1445,#REF!,6,0))</f>
        <v>#REF!</v>
      </c>
      <c r="D1445" s="20" t="e">
        <f>IF(B1445="","",VLOOKUP(B1445,#REF!,22,0))</f>
        <v>#REF!</v>
      </c>
      <c r="E1445" s="22" t="e">
        <f>IF(B1445="","",VLOOKUP(B1445,Consultas_públicas!$A$376:$G$3879,7,0))</f>
        <v>#N/A</v>
      </c>
      <c r="F1445" s="20" t="s">
        <v>3260</v>
      </c>
      <c r="G1445" s="21">
        <v>43606</v>
      </c>
      <c r="H1445" s="14" t="str">
        <f>IFERROR(IF(VLOOKUP(B1445,'Oficios_-_pend_criticas'!$C$4:$D$4739,2,0)="","","X"),"")</f>
        <v/>
      </c>
      <c r="I1445" s="12"/>
      <c r="J1445" s="13"/>
      <c r="K1445" s="10"/>
      <c r="L1445" s="12" t="str">
        <f>IFERROR(VLOOKUP(B1445,Retorno_da_RFB!$D$3:$I$6388,5,0),"")</f>
        <v>087</v>
      </c>
      <c r="M1445" s="13">
        <f>IFERROR(VLOOKUP(B1445,Retorno_da_RFB!$D$3:$I$6388,6,0),"")</f>
        <v>43619</v>
      </c>
      <c r="N1445" s="10" t="str">
        <f>IFERROR(VLOOKUP(B1445,Retorno_da_RFB!$D$3:$I$6388,3,0),"")</f>
        <v>8479.10.90</v>
      </c>
      <c r="O1445" s="10" t="str">
        <f>IFERROR(VLOOKUP(B1445,Retorno_da_RFB!$D$3:$I$6388,4,0),"")</f>
        <v>Varredeiras autopropulsadas por motor elétrico com potência de tração de 700 ou 800W, equipadas com 4 baterias de 6V, tempo de trabalho maior que 6 horas, possibilidade para operador em pé ou sentado, uma vassoura central e duas laterais, mangueira de sucção a vácuo com 3.000mm de comprimento e 100mm de diâmetro, depósito de detritos com capacidade para 135 litros, peso sem bateria 360kg.</v>
      </c>
      <c r="P1445" s="12" t="str">
        <f>IFERROR(IF(N1445="","",IF(VLOOKUP(LEFT(N1445,10),'Universo_BK-BIT'!$A$5:$E$10005,2,0)="","X",VLOOKUP(LEFT(N1445,10),'Universo_BK-BIT'!$A$5:$E$10005,2,0))),"X")</f>
        <v>BK</v>
      </c>
      <c r="Q1445" s="12">
        <f>IFERROR(IF(P1445="X","",VLOOKUP(LEFT(N1445,10),'Universo_BK-BIT'!$A$5:$E$10005,3,0)),"")</f>
        <v>14</v>
      </c>
      <c r="R1445" s="14" t="e">
        <f t="shared" si="67"/>
        <v>#REF!</v>
      </c>
      <c r="S1445" s="14" t="e">
        <f t="shared" si="68"/>
        <v>#N/A</v>
      </c>
      <c r="T1445" s="14"/>
      <c r="U1445" s="14" t="str">
        <f ca="1">IFERROR(IF(P1445="X",IF(VLOOKUP(B1445,'Oficios_-_pend_criticas'!$C$3:$J$4739,5,0)="","",IF(VLOOKUP(B1445,'Oficios_-_pend_criticas'!$C$3:$J$4739,7,0)="",IF(TODAY()&gt;VLOOKUP(B1445,'Oficios_-_pend_criticas'!$C$3:$J$4739,5,0),"X",""),IF(VLOOKUP(B1445,'Oficios_-_pend_criticas'!$C$3:$J$4739,7,0)&gt;VLOOKUP(B1445,'Oficios_-_pend_criticas'!$C$3:$J$4739,5,0),"X",""))),""),"")</f>
        <v/>
      </c>
      <c r="V1445" s="14" t="str">
        <f ca="1">IFERROR(IF(Q1445=0,IF(VLOOKUP(B1445,'Oficios_-_pend_criticas'!$C$3:$J$4739,5,0)="","",IF(VLOOKUP(B1445,'Oficios_-_pend_criticas'!$C$3:$J$4739,7,0)="",IF(TODAY()&gt;VLOOKUP(B1445,'Oficios_-_pend_criticas'!$C$3:$J$4739,5,0),"X",""),IF(VLOOKUP(B1445,'Oficios_-_pend_criticas'!$C$3:$J$4739,7,0)&gt;VLOOKUP(B1445,'Oficios_-_pend_criticas'!$C$3:$J$4739,5,0),"X",""))),""),"")</f>
        <v/>
      </c>
      <c r="W1445" s="14" t="str">
        <f ca="1">IFERROR(IF(P1445&lt;&gt;"X",IF(Q1445&gt;0,IF(VLOOKUP(B1445,'Oficios_-_pend_criticas'!$C$4:$J$4739,5,0)="","",IF(VLOOKUP(B1445,'Oficios_-_pend_criticas'!$C$4:$J$4739,7,0)="",IF(TODAY()&gt;VLOOKUP(B1445,'Oficios_-_pend_criticas'!$C$4:$J$4739,5,0),"X",""),IF(VLOOKUP(B1445,'Oficios_-_pend_criticas'!$C$4:$J$4739,7,0)&gt;VLOOKUP(B1445,'Oficios_-_pend_criticas'!$C$4:$J$4739,5,0),"X",""))),""),""),"")</f>
        <v/>
      </c>
    </row>
    <row r="1446" spans="1:23" ht="38.25" hidden="1" customHeight="1" x14ac:dyDescent="0.25">
      <c r="A1446" s="9" t="str">
        <f t="shared" si="66"/>
        <v/>
      </c>
      <c r="B1446" s="24" t="s">
        <v>3373</v>
      </c>
      <c r="C1446" s="22" t="e">
        <f>IF(B1446="","",VLOOKUP(B1446,#REF!,6,0))</f>
        <v>#REF!</v>
      </c>
      <c r="D1446" s="20" t="e">
        <f>IF(B1446="","",VLOOKUP(B1446,#REF!,22,0))</f>
        <v>#REF!</v>
      </c>
      <c r="E1446" s="22" t="e">
        <f>IF(B1446="","",VLOOKUP(B1446,Consultas_públicas!$A$376:$G$3879,7,0))</f>
        <v>#N/A</v>
      </c>
      <c r="F1446" s="20" t="s">
        <v>3260</v>
      </c>
      <c r="G1446" s="21">
        <v>43606</v>
      </c>
      <c r="H1446" s="14" t="str">
        <f>IFERROR(IF(VLOOKUP(B1446,'Oficios_-_pend_criticas'!$C$4:$D$4739,2,0)="","","X"),"")</f>
        <v/>
      </c>
      <c r="I1446" s="12"/>
      <c r="J1446" s="13"/>
      <c r="K1446" s="10"/>
      <c r="L1446" s="12" t="str">
        <f>IFERROR(VLOOKUP(B1446,Retorno_da_RFB!$D$3:$I$6388,5,0),"")</f>
        <v/>
      </c>
      <c r="M1446" s="13" t="str">
        <f>IFERROR(VLOOKUP(B1446,Retorno_da_RFB!$D$3:$I$6388,6,0),"")</f>
        <v/>
      </c>
      <c r="N1446" s="10" t="str">
        <f>IFERROR(VLOOKUP(B1446,Retorno_da_RFB!$D$3:$I$6388,3,0),"")</f>
        <v/>
      </c>
      <c r="O1446" s="10" t="str">
        <f>IFERROR(VLOOKUP(B1446,Retorno_da_RFB!$D$3:$I$6388,4,0),"")</f>
        <v/>
      </c>
      <c r="P1446" s="12" t="str">
        <f>IFERROR(IF(N1446="","",IF(VLOOKUP(LEFT(N1446,10),'Universo_BK-BIT'!$A$5:$E$10005,2,0)="","X",VLOOKUP(LEFT(N1446,10),'Universo_BK-BIT'!$A$5:$E$10005,2,0))),"X")</f>
        <v/>
      </c>
      <c r="Q1446" s="12" t="str">
        <f>IFERROR(IF(P1446="X","",VLOOKUP(LEFT(N1446,10),'Universo_BK-BIT'!$A$5:$E$10005,3,0)),"")</f>
        <v/>
      </c>
      <c r="R1446" s="14" t="str">
        <f t="shared" si="67"/>
        <v/>
      </c>
      <c r="S1446" s="14" t="str">
        <f t="shared" si="68"/>
        <v/>
      </c>
      <c r="T1446" s="14"/>
      <c r="U1446" s="14" t="str">
        <f ca="1">IFERROR(IF(P1446="X",IF(VLOOKUP(B1446,'Oficios_-_pend_criticas'!$C$3:$J$4739,5,0)="","",IF(VLOOKUP(B1446,'Oficios_-_pend_criticas'!$C$3:$J$4739,7,0)="",IF(TODAY()&gt;VLOOKUP(B1446,'Oficios_-_pend_criticas'!$C$3:$J$4739,5,0),"X",""),IF(VLOOKUP(B1446,'Oficios_-_pend_criticas'!$C$3:$J$4739,7,0)&gt;VLOOKUP(B1446,'Oficios_-_pend_criticas'!$C$3:$J$4739,5,0),"X",""))),""),"")</f>
        <v/>
      </c>
      <c r="V1446" s="14" t="str">
        <f ca="1">IFERROR(IF(Q1446=0,IF(VLOOKUP(B1446,'Oficios_-_pend_criticas'!$C$3:$J$4739,5,0)="","",IF(VLOOKUP(B1446,'Oficios_-_pend_criticas'!$C$3:$J$4739,7,0)="",IF(TODAY()&gt;VLOOKUP(B1446,'Oficios_-_pend_criticas'!$C$3:$J$4739,5,0),"X",""),IF(VLOOKUP(B1446,'Oficios_-_pend_criticas'!$C$3:$J$4739,7,0)&gt;VLOOKUP(B1446,'Oficios_-_pend_criticas'!$C$3:$J$4739,5,0),"X",""))),""),"")</f>
        <v/>
      </c>
      <c r="W1446" s="14" t="str">
        <f ca="1">IFERROR(IF(P1446&lt;&gt;"X",IF(Q1446&gt;0,IF(VLOOKUP(B1446,'Oficios_-_pend_criticas'!$C$4:$J$4739,5,0)="","",IF(VLOOKUP(B1446,'Oficios_-_pend_criticas'!$C$4:$J$4739,7,0)="",IF(TODAY()&gt;VLOOKUP(B1446,'Oficios_-_pend_criticas'!$C$4:$J$4739,5,0),"X",""),IF(VLOOKUP(B1446,'Oficios_-_pend_criticas'!$C$4:$J$4739,7,0)&gt;VLOOKUP(B1446,'Oficios_-_pend_criticas'!$C$4:$J$4739,5,0),"X",""))),""),""),"")</f>
        <v/>
      </c>
    </row>
    <row r="1447" spans="1:23" ht="38.25" hidden="1" customHeight="1" x14ac:dyDescent="0.25">
      <c r="A1447" s="9" t="str">
        <f t="shared" si="66"/>
        <v/>
      </c>
      <c r="B1447" s="24" t="s">
        <v>3374</v>
      </c>
      <c r="C1447" s="22" t="e">
        <f>IF(B1447="","",VLOOKUP(B1447,#REF!,6,0))</f>
        <v>#REF!</v>
      </c>
      <c r="D1447" s="20" t="e">
        <f>IF(B1447="","",VLOOKUP(B1447,#REF!,22,0))</f>
        <v>#REF!</v>
      </c>
      <c r="E1447" s="22" t="e">
        <f>IF(B1447="","",VLOOKUP(B1447,Consultas_públicas!$A$376:$G$3879,7,0))</f>
        <v>#N/A</v>
      </c>
      <c r="F1447" s="20" t="s">
        <v>3260</v>
      </c>
      <c r="G1447" s="21">
        <v>43606</v>
      </c>
      <c r="H1447" s="14" t="str">
        <f>IFERROR(IF(VLOOKUP(B1447,'Oficios_-_pend_criticas'!$C$4:$D$4739,2,0)="","","X"),"")</f>
        <v/>
      </c>
      <c r="I1447" s="12"/>
      <c r="J1447" s="13"/>
      <c r="K1447" s="10"/>
      <c r="L1447" s="12" t="str">
        <f>IFERROR(VLOOKUP(B1447,Retorno_da_RFB!$D$3:$I$6388,5,0),"")</f>
        <v>087</v>
      </c>
      <c r="M1447" s="13">
        <f>IFERROR(VLOOKUP(B1447,Retorno_da_RFB!$D$3:$I$6388,6,0),"")</f>
        <v>43619</v>
      </c>
      <c r="N1447" s="10" t="str">
        <f>IFERROR(VLOOKUP(B1447,Retorno_da_RFB!$D$3:$I$6388,3,0),"")</f>
        <v>9027.80.99</v>
      </c>
      <c r="O1447" s="10" t="str">
        <f>IFERROR(VLOOKUP(B1447,Retorno_da_RFB!$D$3:$I$6388,4,0),"")</f>
        <v>Máquinas para medir tensão, batimento axial e planicidade de corpo de serra circular com diâmetro máximo de 1.600mm, com três eixos controlados numericamente, um eixo para giro da serra, um eixo para do posicionamento do sensor de medição e um eixo para posicionar o rolo de flexão.</v>
      </c>
      <c r="P1447" s="12" t="str">
        <f>IFERROR(IF(N1447="","",IF(VLOOKUP(LEFT(N1447,10),'Universo_BK-BIT'!$A$5:$E$10005,2,0)="","X",VLOOKUP(LEFT(N1447,10),'Universo_BK-BIT'!$A$5:$E$10005,2,0))),"X")</f>
        <v>BK</v>
      </c>
      <c r="Q1447" s="12">
        <f>IFERROR(IF(P1447="X","",VLOOKUP(LEFT(N1447,10),'Universo_BK-BIT'!$A$5:$E$10005,3,0)),"")</f>
        <v>14</v>
      </c>
      <c r="R1447" s="14" t="e">
        <f t="shared" si="67"/>
        <v>#REF!</v>
      </c>
      <c r="S1447" s="14" t="e">
        <f t="shared" si="68"/>
        <v>#N/A</v>
      </c>
      <c r="T1447" s="14"/>
      <c r="U1447" s="14" t="str">
        <f ca="1">IFERROR(IF(P1447="X",IF(VLOOKUP(B1447,'Oficios_-_pend_criticas'!$C$3:$J$4739,5,0)="","",IF(VLOOKUP(B1447,'Oficios_-_pend_criticas'!$C$3:$J$4739,7,0)="",IF(TODAY()&gt;VLOOKUP(B1447,'Oficios_-_pend_criticas'!$C$3:$J$4739,5,0),"X",""),IF(VLOOKUP(B1447,'Oficios_-_pend_criticas'!$C$3:$J$4739,7,0)&gt;VLOOKUP(B1447,'Oficios_-_pend_criticas'!$C$3:$J$4739,5,0),"X",""))),""),"")</f>
        <v/>
      </c>
      <c r="V1447" s="14" t="str">
        <f ca="1">IFERROR(IF(Q1447=0,IF(VLOOKUP(B1447,'Oficios_-_pend_criticas'!$C$3:$J$4739,5,0)="","",IF(VLOOKUP(B1447,'Oficios_-_pend_criticas'!$C$3:$J$4739,7,0)="",IF(TODAY()&gt;VLOOKUP(B1447,'Oficios_-_pend_criticas'!$C$3:$J$4739,5,0),"X",""),IF(VLOOKUP(B1447,'Oficios_-_pend_criticas'!$C$3:$J$4739,7,0)&gt;VLOOKUP(B1447,'Oficios_-_pend_criticas'!$C$3:$J$4739,5,0),"X",""))),""),"")</f>
        <v/>
      </c>
      <c r="W1447" s="14" t="str">
        <f ca="1">IFERROR(IF(P1447&lt;&gt;"X",IF(Q1447&gt;0,IF(VLOOKUP(B1447,'Oficios_-_pend_criticas'!$C$4:$J$4739,5,0)="","",IF(VLOOKUP(B1447,'Oficios_-_pend_criticas'!$C$4:$J$4739,7,0)="",IF(TODAY()&gt;VLOOKUP(B1447,'Oficios_-_pend_criticas'!$C$4:$J$4739,5,0),"X",""),IF(VLOOKUP(B1447,'Oficios_-_pend_criticas'!$C$4:$J$4739,7,0)&gt;VLOOKUP(B1447,'Oficios_-_pend_criticas'!$C$4:$J$4739,5,0),"X",""))),""),""),"")</f>
        <v/>
      </c>
    </row>
    <row r="1448" spans="1:23" ht="38.25" hidden="1" customHeight="1" x14ac:dyDescent="0.25">
      <c r="A1448" s="9" t="str">
        <f t="shared" si="66"/>
        <v/>
      </c>
      <c r="B1448" s="24" t="s">
        <v>3376</v>
      </c>
      <c r="C1448" s="22" t="e">
        <f>IF(B1448="","",VLOOKUP(B1448,#REF!,6,0))</f>
        <v>#REF!</v>
      </c>
      <c r="D1448" s="20" t="e">
        <f>IF(B1448="","",VLOOKUP(B1448,#REF!,22,0))</f>
        <v>#REF!</v>
      </c>
      <c r="E1448" s="22" t="e">
        <f>IF(B1448="","",VLOOKUP(B1448,Consultas_públicas!$A$376:$G$3879,7,0))</f>
        <v>#N/A</v>
      </c>
      <c r="F1448" s="20" t="s">
        <v>3260</v>
      </c>
      <c r="G1448" s="21">
        <v>43606</v>
      </c>
      <c r="H1448" s="14" t="str">
        <f>IFERROR(IF(VLOOKUP(B1448,'Oficios_-_pend_criticas'!$C$4:$D$4739,2,0)="","","X"),"")</f>
        <v>X</v>
      </c>
      <c r="I1448" s="12"/>
      <c r="J1448" s="13"/>
      <c r="K1448" s="10"/>
      <c r="L1448" s="12" t="str">
        <f>IFERROR(VLOOKUP(B1448,Retorno_da_RFB!$D$3:$I$6388,5,0),"")</f>
        <v/>
      </c>
      <c r="M1448" s="13" t="str">
        <f>IFERROR(VLOOKUP(B1448,Retorno_da_RFB!$D$3:$I$6388,6,0),"")</f>
        <v/>
      </c>
      <c r="N1448" s="10" t="str">
        <f>IFERROR(VLOOKUP(B1448,Retorno_da_RFB!$D$3:$I$6388,3,0),"")</f>
        <v/>
      </c>
      <c r="O1448" s="10" t="str">
        <f>IFERROR(VLOOKUP(B1448,Retorno_da_RFB!$D$3:$I$6388,4,0),"")</f>
        <v/>
      </c>
      <c r="P1448" s="12" t="str">
        <f>IFERROR(IF(N1448="","",IF(VLOOKUP(LEFT(N1448,10),'Universo_BK-BIT'!$A$5:$E$10005,2,0)="","X",VLOOKUP(LEFT(N1448,10),'Universo_BK-BIT'!$A$5:$E$10005,2,0))),"X")</f>
        <v/>
      </c>
      <c r="Q1448" s="12" t="str">
        <f>IFERROR(IF(P1448="X","",VLOOKUP(LEFT(N1448,10),'Universo_BK-BIT'!$A$5:$E$10005,3,0)),"")</f>
        <v/>
      </c>
      <c r="R1448" s="14" t="str">
        <f t="shared" si="67"/>
        <v/>
      </c>
      <c r="S1448" s="14" t="str">
        <f t="shared" si="68"/>
        <v/>
      </c>
      <c r="T1448" s="14"/>
      <c r="U1448" s="14" t="str">
        <f ca="1">IFERROR(IF(P1448="X",IF(VLOOKUP(B1448,'Oficios_-_pend_criticas'!$C$3:$J$4739,5,0)="","",IF(VLOOKUP(B1448,'Oficios_-_pend_criticas'!$C$3:$J$4739,7,0)="",IF(TODAY()&gt;VLOOKUP(B1448,'Oficios_-_pend_criticas'!$C$3:$J$4739,5,0),"X",""),IF(VLOOKUP(B1448,'Oficios_-_pend_criticas'!$C$3:$J$4739,7,0)&gt;VLOOKUP(B1448,'Oficios_-_pend_criticas'!$C$3:$J$4739,5,0),"X",""))),""),"")</f>
        <v/>
      </c>
      <c r="V1448" s="14" t="str">
        <f ca="1">IFERROR(IF(Q1448=0,IF(VLOOKUP(B1448,'Oficios_-_pend_criticas'!$C$3:$J$4739,5,0)="","",IF(VLOOKUP(B1448,'Oficios_-_pend_criticas'!$C$3:$J$4739,7,0)="",IF(TODAY()&gt;VLOOKUP(B1448,'Oficios_-_pend_criticas'!$C$3:$J$4739,5,0),"X",""),IF(VLOOKUP(B1448,'Oficios_-_pend_criticas'!$C$3:$J$4739,7,0)&gt;VLOOKUP(B1448,'Oficios_-_pend_criticas'!$C$3:$J$4739,5,0),"X",""))),""),"")</f>
        <v/>
      </c>
      <c r="W1448" s="14" t="str">
        <f ca="1">IFERROR(IF(P1448&lt;&gt;"X",IF(Q1448&gt;0,IF(VLOOKUP(B1448,'Oficios_-_pend_criticas'!$C$4:$J$4739,5,0)="","",IF(VLOOKUP(B1448,'Oficios_-_pend_criticas'!$C$4:$J$4739,7,0)="",IF(TODAY()&gt;VLOOKUP(B1448,'Oficios_-_pend_criticas'!$C$4:$J$4739,5,0),"X",""),IF(VLOOKUP(B1448,'Oficios_-_pend_criticas'!$C$4:$J$4739,7,0)&gt;VLOOKUP(B1448,'Oficios_-_pend_criticas'!$C$4:$J$4739,5,0),"X",""))),""),""),"")</f>
        <v>X</v>
      </c>
    </row>
    <row r="1449" spans="1:23" ht="38.25" hidden="1" customHeight="1" x14ac:dyDescent="0.25">
      <c r="A1449" s="9" t="str">
        <f t="shared" si="66"/>
        <v/>
      </c>
      <c r="B1449" s="24" t="s">
        <v>3377</v>
      </c>
      <c r="C1449" s="22" t="e">
        <f>IF(B1449="","",VLOOKUP(B1449,#REF!,6,0))</f>
        <v>#REF!</v>
      </c>
      <c r="D1449" s="20" t="e">
        <f>IF(B1449="","",VLOOKUP(B1449,#REF!,22,0))</f>
        <v>#REF!</v>
      </c>
      <c r="E1449" s="22" t="e">
        <f>IF(B1449="","",VLOOKUP(B1449,Consultas_públicas!$A$376:$G$3879,7,0))</f>
        <v>#N/A</v>
      </c>
      <c r="F1449" s="20" t="s">
        <v>3260</v>
      </c>
      <c r="G1449" s="21">
        <v>43606</v>
      </c>
      <c r="H1449" s="14" t="str">
        <f>IFERROR(IF(VLOOKUP(B1449,'Oficios_-_pend_criticas'!$C$4:$D$4739,2,0)="","","X"),"")</f>
        <v/>
      </c>
      <c r="I1449" s="12"/>
      <c r="J1449" s="13"/>
      <c r="K1449" s="10"/>
      <c r="L1449" s="12" t="str">
        <f>IFERROR(VLOOKUP(B1449,Retorno_da_RFB!$D$3:$I$6388,5,0),"")</f>
        <v>087</v>
      </c>
      <c r="M1449" s="13">
        <f>IFERROR(VLOOKUP(B1449,Retorno_da_RFB!$D$3:$I$6388,6,0),"")</f>
        <v>43619</v>
      </c>
      <c r="N1449" s="10" t="str">
        <f>IFERROR(VLOOKUP(B1449,Retorno_da_RFB!$D$3:$I$6388,3,0),"")</f>
        <v>8419.81.90</v>
      </c>
      <c r="O1449" s="10" t="str">
        <f>IFERROR(VLOOKUP(B1449,Retorno_da_RFB!$D$3:$I$6388,4,0),"")</f>
        <v>Torradeiras duplas com sistema de alimentação contínua, utilizadas para caramelização de pães, com temperatura de operação de 149 a 293°C, tempo de tostagem variando de 8 a 36 segundos até 300 pães por hora, com ajuste de compressão no equipamento para até 5 espessuras diferentes de pães.</v>
      </c>
      <c r="P1449" s="12" t="str">
        <f>IFERROR(IF(N1449="","",IF(VLOOKUP(LEFT(N1449,10),'Universo_BK-BIT'!$A$5:$E$10005,2,0)="","X",VLOOKUP(LEFT(N1449,10),'Universo_BK-BIT'!$A$5:$E$10005,2,0))),"X")</f>
        <v>BK</v>
      </c>
      <c r="Q1449" s="12">
        <f>IFERROR(IF(P1449="X","",VLOOKUP(LEFT(N1449,10),'Universo_BK-BIT'!$A$5:$E$10005,3,0)),"")</f>
        <v>14</v>
      </c>
      <c r="R1449" s="14" t="e">
        <f t="shared" si="67"/>
        <v>#REF!</v>
      </c>
      <c r="S1449" s="14" t="e">
        <f t="shared" si="68"/>
        <v>#N/A</v>
      </c>
      <c r="T1449" s="14"/>
      <c r="U1449" s="14" t="str">
        <f ca="1">IFERROR(IF(P1449="X",IF(VLOOKUP(B1449,'Oficios_-_pend_criticas'!$C$3:$J$4739,5,0)="","",IF(VLOOKUP(B1449,'Oficios_-_pend_criticas'!$C$3:$J$4739,7,0)="",IF(TODAY()&gt;VLOOKUP(B1449,'Oficios_-_pend_criticas'!$C$3:$J$4739,5,0),"X",""),IF(VLOOKUP(B1449,'Oficios_-_pend_criticas'!$C$3:$J$4739,7,0)&gt;VLOOKUP(B1449,'Oficios_-_pend_criticas'!$C$3:$J$4739,5,0),"X",""))),""),"")</f>
        <v/>
      </c>
      <c r="V1449" s="14" t="str">
        <f ca="1">IFERROR(IF(Q1449=0,IF(VLOOKUP(B1449,'Oficios_-_pend_criticas'!$C$3:$J$4739,5,0)="","",IF(VLOOKUP(B1449,'Oficios_-_pend_criticas'!$C$3:$J$4739,7,0)="",IF(TODAY()&gt;VLOOKUP(B1449,'Oficios_-_pend_criticas'!$C$3:$J$4739,5,0),"X",""),IF(VLOOKUP(B1449,'Oficios_-_pend_criticas'!$C$3:$J$4739,7,0)&gt;VLOOKUP(B1449,'Oficios_-_pend_criticas'!$C$3:$J$4739,5,0),"X",""))),""),"")</f>
        <v/>
      </c>
      <c r="W1449" s="14" t="str">
        <f ca="1">IFERROR(IF(P1449&lt;&gt;"X",IF(Q1449&gt;0,IF(VLOOKUP(B1449,'Oficios_-_pend_criticas'!$C$4:$J$4739,5,0)="","",IF(VLOOKUP(B1449,'Oficios_-_pend_criticas'!$C$4:$J$4739,7,0)="",IF(TODAY()&gt;VLOOKUP(B1449,'Oficios_-_pend_criticas'!$C$4:$J$4739,5,0),"X",""),IF(VLOOKUP(B1449,'Oficios_-_pend_criticas'!$C$4:$J$4739,7,0)&gt;VLOOKUP(B1449,'Oficios_-_pend_criticas'!$C$4:$J$4739,5,0),"X",""))),""),""),"")</f>
        <v/>
      </c>
    </row>
    <row r="1450" spans="1:23" ht="38.25" hidden="1" customHeight="1" x14ac:dyDescent="0.25">
      <c r="A1450" s="9" t="str">
        <f t="shared" si="66"/>
        <v/>
      </c>
      <c r="B1450" s="24" t="s">
        <v>3379</v>
      </c>
      <c r="C1450" s="22" t="e">
        <f>IF(B1450="","",VLOOKUP(B1450,#REF!,6,0))</f>
        <v>#REF!</v>
      </c>
      <c r="D1450" s="20" t="e">
        <f>IF(B1450="","",VLOOKUP(B1450,#REF!,22,0))</f>
        <v>#REF!</v>
      </c>
      <c r="E1450" s="22" t="e">
        <f>IF(B1450="","",VLOOKUP(B1450,Consultas_públicas!$A$376:$G$3879,7,0))</f>
        <v>#N/A</v>
      </c>
      <c r="F1450" s="20" t="s">
        <v>3260</v>
      </c>
      <c r="G1450" s="21">
        <v>43606</v>
      </c>
      <c r="H1450" s="14" t="str">
        <f>IFERROR(IF(VLOOKUP(B1450,'Oficios_-_pend_criticas'!$C$4:$D$4739,2,0)="","","X"),"")</f>
        <v/>
      </c>
      <c r="I1450" s="12"/>
      <c r="J1450" s="13"/>
      <c r="K1450" s="10"/>
      <c r="L1450" s="12" t="str">
        <f>IFERROR(VLOOKUP(B1450,Retorno_da_RFB!$D$3:$I$6388,5,0),"")</f>
        <v>087</v>
      </c>
      <c r="M1450" s="13">
        <f>IFERROR(VLOOKUP(B1450,Retorno_da_RFB!$D$3:$I$6388,6,0),"")</f>
        <v>43619</v>
      </c>
      <c r="N1450" s="10" t="str">
        <f>IFERROR(VLOOKUP(B1450,Retorno_da_RFB!$D$3:$I$6388,3,0),"")</f>
        <v>8479.89.99</v>
      </c>
      <c r="O1450" s="10" t="str">
        <f>IFERROR(VLOOKUP(B1450,Retorno_da_RFB!$D$3:$I$6388,4,0),"")</f>
        <v>Máquinas de fusão de fibra óptica utilizadas para execução de redes “Banda Larga”, redes “backbones”, e instalação de FTTh, FTTx e LAN, para emenda com alinhamento núcleo a núcleo em 6 segundos e contração de tubete em 15 segundos, com no máximo até 300 programas de emenda e até 100 programas de contração de protetores (tubetes), com monitor colorido de LCD “touchscreen” de 5’, ampliação 350x e zoom de até 700 vezes, sistemas de observação simultânea dos eixos X e Y, com entrada USB 2.0 (tipo mini-B) para comunicação com PC, com entrada para cartão de memória SD, bateria para 300 ciclos e no mínimo 4.600mAh, eletrodo para 6.000 emendas e memória interna com capacidade para armazenar até 10.000 dados de emenda, temperatura de operação de -10 a +50°C e umidade relativa de 0 a 95%.</v>
      </c>
      <c r="P1450" s="12" t="str">
        <f>IFERROR(IF(N1450="","",IF(VLOOKUP(LEFT(N1450,10),'Universo_BK-BIT'!$A$5:$E$10005,2,0)="","X",VLOOKUP(LEFT(N1450,10),'Universo_BK-BIT'!$A$5:$E$10005,2,0))),"X")</f>
        <v>BK</v>
      </c>
      <c r="Q1450" s="12">
        <f>IFERROR(IF(P1450="X","",VLOOKUP(LEFT(N1450,10),'Universo_BK-BIT'!$A$5:$E$10005,3,0)),"")</f>
        <v>14</v>
      </c>
      <c r="R1450" s="14" t="e">
        <f t="shared" si="67"/>
        <v>#REF!</v>
      </c>
      <c r="S1450" s="14" t="e">
        <f t="shared" si="68"/>
        <v>#N/A</v>
      </c>
      <c r="T1450" s="14"/>
      <c r="U1450" s="14" t="str">
        <f ca="1">IFERROR(IF(P1450="X",IF(VLOOKUP(B1450,'Oficios_-_pend_criticas'!$C$3:$J$4739,5,0)="","",IF(VLOOKUP(B1450,'Oficios_-_pend_criticas'!$C$3:$J$4739,7,0)="",IF(TODAY()&gt;VLOOKUP(B1450,'Oficios_-_pend_criticas'!$C$3:$J$4739,5,0),"X",""),IF(VLOOKUP(B1450,'Oficios_-_pend_criticas'!$C$3:$J$4739,7,0)&gt;VLOOKUP(B1450,'Oficios_-_pend_criticas'!$C$3:$J$4739,5,0),"X",""))),""),"")</f>
        <v/>
      </c>
      <c r="V1450" s="14" t="str">
        <f ca="1">IFERROR(IF(Q1450=0,IF(VLOOKUP(B1450,'Oficios_-_pend_criticas'!$C$3:$J$4739,5,0)="","",IF(VLOOKUP(B1450,'Oficios_-_pend_criticas'!$C$3:$J$4739,7,0)="",IF(TODAY()&gt;VLOOKUP(B1450,'Oficios_-_pend_criticas'!$C$3:$J$4739,5,0),"X",""),IF(VLOOKUP(B1450,'Oficios_-_pend_criticas'!$C$3:$J$4739,7,0)&gt;VLOOKUP(B1450,'Oficios_-_pend_criticas'!$C$3:$J$4739,5,0),"X",""))),""),"")</f>
        <v/>
      </c>
      <c r="W1450" s="14" t="str">
        <f ca="1">IFERROR(IF(P1450&lt;&gt;"X",IF(Q1450&gt;0,IF(VLOOKUP(B1450,'Oficios_-_pend_criticas'!$C$4:$J$4739,5,0)="","",IF(VLOOKUP(B1450,'Oficios_-_pend_criticas'!$C$4:$J$4739,7,0)="",IF(TODAY()&gt;VLOOKUP(B1450,'Oficios_-_pend_criticas'!$C$4:$J$4739,5,0),"X",""),IF(VLOOKUP(B1450,'Oficios_-_pend_criticas'!$C$4:$J$4739,7,0)&gt;VLOOKUP(B1450,'Oficios_-_pend_criticas'!$C$4:$J$4739,5,0),"X",""))),""),""),"")</f>
        <v/>
      </c>
    </row>
    <row r="1451" spans="1:23" ht="38.25" hidden="1" customHeight="1" x14ac:dyDescent="0.25">
      <c r="A1451" s="9" t="str">
        <f t="shared" si="66"/>
        <v/>
      </c>
      <c r="B1451" s="24" t="s">
        <v>3381</v>
      </c>
      <c r="C1451" s="22" t="e">
        <f>IF(B1451="","",VLOOKUP(B1451,#REF!,6,0))</f>
        <v>#REF!</v>
      </c>
      <c r="D1451" s="20" t="e">
        <f>IF(B1451="","",VLOOKUP(B1451,#REF!,22,0))</f>
        <v>#REF!</v>
      </c>
      <c r="E1451" s="22" t="e">
        <f>IF(B1451="","",VLOOKUP(B1451,Consultas_públicas!$A$376:$G$3879,7,0))</f>
        <v>#N/A</v>
      </c>
      <c r="F1451" s="20" t="s">
        <v>3260</v>
      </c>
      <c r="G1451" s="21">
        <v>43606</v>
      </c>
      <c r="H1451" s="14" t="str">
        <f>IFERROR(IF(VLOOKUP(B1451,'Oficios_-_pend_criticas'!$C$4:$D$4739,2,0)="","","X"),"")</f>
        <v/>
      </c>
      <c r="I1451" s="12"/>
      <c r="J1451" s="13"/>
      <c r="K1451" s="10"/>
      <c r="L1451" s="12" t="str">
        <f>IFERROR(VLOOKUP(B1451,Retorno_da_RFB!$D$3:$I$6388,5,0),"")</f>
        <v>087</v>
      </c>
      <c r="M1451" s="13">
        <f>IFERROR(VLOOKUP(B1451,Retorno_da_RFB!$D$3:$I$6388,6,0),"")</f>
        <v>43619</v>
      </c>
      <c r="N1451" s="10" t="str">
        <f>IFERROR(VLOOKUP(B1451,Retorno_da_RFB!$D$3:$I$6388,3,0),"")</f>
        <v>8532.24.10</v>
      </c>
      <c r="O1451" s="10" t="str">
        <f>IFERROR(VLOOKUP(B1451,Retorno_da_RFB!$D$3:$I$6388,4,0),"")</f>
        <v>Capacitores com dielétrico de cerâmica de camadas múltiplas próprios para montagem em superfície (SMD - Surface Mounted Device), faixa de temperatura operacional de -55°C a + 125°C; tensões CC de 6,3V, 10V, 16V, 25V, 35V, 50V, 100V, 200V e 250V, tolerâncias de capacitância disponíveis de ± 5%, ± 10% e ± 20, dispositivo não polar, minimizando as preocupações de instalação, conformidade com chumbo (Pb), RoHS e REACH.</v>
      </c>
      <c r="P1451" s="12" t="str">
        <f>IFERROR(IF(N1451="","",IF(VLOOKUP(LEFT(N1451,10),'Universo_BK-BIT'!$A$5:$E$10005,2,0)="","X",VLOOKUP(LEFT(N1451,10),'Universo_BK-BIT'!$A$5:$E$10005,2,0))),"X")</f>
        <v>BIT</v>
      </c>
      <c r="Q1451" s="12">
        <f>IFERROR(IF(P1451="X","",VLOOKUP(LEFT(N1451,10),'Universo_BK-BIT'!$A$5:$E$10005,3,0)),"")</f>
        <v>16</v>
      </c>
      <c r="R1451" s="14" t="e">
        <f t="shared" si="67"/>
        <v>#REF!</v>
      </c>
      <c r="S1451" s="14" t="e">
        <f t="shared" si="68"/>
        <v>#N/A</v>
      </c>
      <c r="T1451" s="14"/>
      <c r="U1451" s="14" t="str">
        <f ca="1">IFERROR(IF(P1451="X",IF(VLOOKUP(B1451,'Oficios_-_pend_criticas'!$C$3:$J$4739,5,0)="","",IF(VLOOKUP(B1451,'Oficios_-_pend_criticas'!$C$3:$J$4739,7,0)="",IF(TODAY()&gt;VLOOKUP(B1451,'Oficios_-_pend_criticas'!$C$3:$J$4739,5,0),"X",""),IF(VLOOKUP(B1451,'Oficios_-_pend_criticas'!$C$3:$J$4739,7,0)&gt;VLOOKUP(B1451,'Oficios_-_pend_criticas'!$C$3:$J$4739,5,0),"X",""))),""),"")</f>
        <v/>
      </c>
      <c r="V1451" s="14" t="str">
        <f ca="1">IFERROR(IF(Q1451=0,IF(VLOOKUP(B1451,'Oficios_-_pend_criticas'!$C$3:$J$4739,5,0)="","",IF(VLOOKUP(B1451,'Oficios_-_pend_criticas'!$C$3:$J$4739,7,0)="",IF(TODAY()&gt;VLOOKUP(B1451,'Oficios_-_pend_criticas'!$C$3:$J$4739,5,0),"X",""),IF(VLOOKUP(B1451,'Oficios_-_pend_criticas'!$C$3:$J$4739,7,0)&gt;VLOOKUP(B1451,'Oficios_-_pend_criticas'!$C$3:$J$4739,5,0),"X",""))),""),"")</f>
        <v/>
      </c>
      <c r="W1451" s="14" t="str">
        <f ca="1">IFERROR(IF(P1451&lt;&gt;"X",IF(Q1451&gt;0,IF(VLOOKUP(B1451,'Oficios_-_pend_criticas'!$C$4:$J$4739,5,0)="","",IF(VLOOKUP(B1451,'Oficios_-_pend_criticas'!$C$4:$J$4739,7,0)="",IF(TODAY()&gt;VLOOKUP(B1451,'Oficios_-_pend_criticas'!$C$4:$J$4739,5,0),"X",""),IF(VLOOKUP(B1451,'Oficios_-_pend_criticas'!$C$4:$J$4739,7,0)&gt;VLOOKUP(B1451,'Oficios_-_pend_criticas'!$C$4:$J$4739,5,0),"X",""))),""),""),"")</f>
        <v/>
      </c>
    </row>
    <row r="1452" spans="1:23" ht="38.25" hidden="1" customHeight="1" x14ac:dyDescent="0.25">
      <c r="A1452" s="9" t="str">
        <f t="shared" si="66"/>
        <v/>
      </c>
      <c r="B1452" s="24" t="s">
        <v>3383</v>
      </c>
      <c r="C1452" s="22" t="e">
        <f>IF(B1452="","",VLOOKUP(B1452,#REF!,6,0))</f>
        <v>#REF!</v>
      </c>
      <c r="D1452" s="20" t="e">
        <f>IF(B1452="","",VLOOKUP(B1452,#REF!,22,0))</f>
        <v>#REF!</v>
      </c>
      <c r="E1452" s="22" t="e">
        <f>IF(B1452="","",VLOOKUP(B1452,Consultas_públicas!$A$376:$G$3879,7,0))</f>
        <v>#N/A</v>
      </c>
      <c r="F1452" s="20" t="s">
        <v>3260</v>
      </c>
      <c r="G1452" s="21">
        <v>43606</v>
      </c>
      <c r="H1452" s="14" t="str">
        <f>IFERROR(IF(VLOOKUP(B1452,'Oficios_-_pend_criticas'!$C$4:$D$4739,2,0)="","","X"),"")</f>
        <v/>
      </c>
      <c r="I1452" s="12"/>
      <c r="J1452" s="13"/>
      <c r="K1452" s="10"/>
      <c r="L1452" s="12" t="str">
        <f>IFERROR(VLOOKUP(B1452,Retorno_da_RFB!$D$3:$I$6388,5,0),"")</f>
        <v>087</v>
      </c>
      <c r="M1452" s="13">
        <f>IFERROR(VLOOKUP(B1452,Retorno_da_RFB!$D$3:$I$6388,6,0),"")</f>
        <v>43619</v>
      </c>
      <c r="N1452" s="10" t="str">
        <f>IFERROR(VLOOKUP(B1452,Retorno_da_RFB!$D$3:$I$6388,3,0),"")</f>
        <v>8517.70.99</v>
      </c>
      <c r="O1452" s="10" t="str">
        <f>IFERROR(VLOOKUP(B1452,Retorno_da_RFB!$D$3:$I$6388,4,0),"")</f>
        <v>Triplexadores de sinais de rádio frequência, com filtro seletivo, utilizados em estações base de telecomunicações (BTS), para compartilhamento múltiplas frequências simultâneas, atuando entre as faixas de frequência de 1.427 a 1.880MHz, de 1.920 a 2.170Mhz, de 2.300 a 2.700MHz, LTE1.400 GSM1.800, LTE2.100, BRS ou LTE2.600, feito em alumínio, com elementos de conexão e proteção de entrada IP67.</v>
      </c>
      <c r="P1452" s="12" t="str">
        <f>IFERROR(IF(N1452="","",IF(VLOOKUP(LEFT(N1452,10),'Universo_BK-BIT'!$A$5:$E$10005,2,0)="","X",VLOOKUP(LEFT(N1452,10),'Universo_BK-BIT'!$A$5:$E$10005,2,0))),"X")</f>
        <v>BIT</v>
      </c>
      <c r="Q1452" s="12">
        <f>IFERROR(IF(P1452="X","",VLOOKUP(LEFT(N1452,10),'Universo_BK-BIT'!$A$5:$E$10005,3,0)),"")</f>
        <v>8</v>
      </c>
      <c r="R1452" s="14" t="e">
        <f t="shared" si="67"/>
        <v>#REF!</v>
      </c>
      <c r="S1452" s="14" t="e">
        <f t="shared" si="68"/>
        <v>#N/A</v>
      </c>
      <c r="T1452" s="14"/>
      <c r="U1452" s="14" t="str">
        <f ca="1">IFERROR(IF(P1452="X",IF(VLOOKUP(B1452,'Oficios_-_pend_criticas'!$C$3:$J$4739,5,0)="","",IF(VLOOKUP(B1452,'Oficios_-_pend_criticas'!$C$3:$J$4739,7,0)="",IF(TODAY()&gt;VLOOKUP(B1452,'Oficios_-_pend_criticas'!$C$3:$J$4739,5,0),"X",""),IF(VLOOKUP(B1452,'Oficios_-_pend_criticas'!$C$3:$J$4739,7,0)&gt;VLOOKUP(B1452,'Oficios_-_pend_criticas'!$C$3:$J$4739,5,0),"X",""))),""),"")</f>
        <v/>
      </c>
      <c r="V1452" s="14" t="str">
        <f ca="1">IFERROR(IF(Q1452=0,IF(VLOOKUP(B1452,'Oficios_-_pend_criticas'!$C$3:$J$4739,5,0)="","",IF(VLOOKUP(B1452,'Oficios_-_pend_criticas'!$C$3:$J$4739,7,0)="",IF(TODAY()&gt;VLOOKUP(B1452,'Oficios_-_pend_criticas'!$C$3:$J$4739,5,0),"X",""),IF(VLOOKUP(B1452,'Oficios_-_pend_criticas'!$C$3:$J$4739,7,0)&gt;VLOOKUP(B1452,'Oficios_-_pend_criticas'!$C$3:$J$4739,5,0),"X",""))),""),"")</f>
        <v/>
      </c>
      <c r="W1452" s="14" t="str">
        <f ca="1">IFERROR(IF(P1452&lt;&gt;"X",IF(Q1452&gt;0,IF(VLOOKUP(B1452,'Oficios_-_pend_criticas'!$C$4:$J$4739,5,0)="","",IF(VLOOKUP(B1452,'Oficios_-_pend_criticas'!$C$4:$J$4739,7,0)="",IF(TODAY()&gt;VLOOKUP(B1452,'Oficios_-_pend_criticas'!$C$4:$J$4739,5,0),"X",""),IF(VLOOKUP(B1452,'Oficios_-_pend_criticas'!$C$4:$J$4739,7,0)&gt;VLOOKUP(B1452,'Oficios_-_pend_criticas'!$C$4:$J$4739,5,0),"X",""))),""),""),"")</f>
        <v/>
      </c>
    </row>
    <row r="1453" spans="1:23" ht="38.25" hidden="1" customHeight="1" x14ac:dyDescent="0.25">
      <c r="A1453" s="9" t="str">
        <f t="shared" si="66"/>
        <v/>
      </c>
      <c r="B1453" s="24" t="s">
        <v>3385</v>
      </c>
      <c r="C1453" s="22" t="e">
        <f>IF(B1453="","",VLOOKUP(B1453,#REF!,6,0))</f>
        <v>#REF!</v>
      </c>
      <c r="D1453" s="20" t="e">
        <f>IF(B1453="","",VLOOKUP(B1453,#REF!,22,0))</f>
        <v>#REF!</v>
      </c>
      <c r="E1453" s="22" t="e">
        <f>IF(B1453="","",VLOOKUP(B1453,Consultas_públicas!$A$376:$G$3879,7,0))</f>
        <v>#N/A</v>
      </c>
      <c r="F1453" s="20" t="s">
        <v>3260</v>
      </c>
      <c r="G1453" s="21">
        <v>43606</v>
      </c>
      <c r="H1453" s="14" t="str">
        <f>IFERROR(IF(VLOOKUP(B1453,'Oficios_-_pend_criticas'!$C$4:$D$4739,2,0)="","","X"),"")</f>
        <v/>
      </c>
      <c r="I1453" s="12"/>
      <c r="J1453" s="13"/>
      <c r="K1453" s="10"/>
      <c r="L1453" s="12" t="str">
        <f>IFERROR(VLOOKUP(B1453,Retorno_da_RFB!$D$3:$I$6388,5,0),"")</f>
        <v>087</v>
      </c>
      <c r="M1453" s="13">
        <f>IFERROR(VLOOKUP(B1453,Retorno_da_RFB!$D$3:$I$6388,6,0),"")</f>
        <v>43619</v>
      </c>
      <c r="N1453" s="10" t="str">
        <f>IFERROR(VLOOKUP(B1453,Retorno_da_RFB!$D$3:$I$6388,3,0),"")</f>
        <v>9031.80.20</v>
      </c>
      <c r="O1453" s="10" t="str">
        <f>IFERROR(VLOOKUP(B1453,Retorno_da_RFB!$D$3:$I$6388,4,0),"")</f>
        <v>Máquinas de medição por coordenadas dotadas de sistema de cabeçote e apalpadores, com comando eletrônico, tipo pórtico com movimentos X, Y e Z motorizados e programáveis, curso compreendido em até 500mm e velocidade máxima de 300mm/s em cada um dos respectivos eixos.</v>
      </c>
      <c r="P1453" s="12" t="str">
        <f>IFERROR(IF(N1453="","",IF(VLOOKUP(LEFT(N1453,10),'Universo_BK-BIT'!$A$5:$E$10005,2,0)="","X",VLOOKUP(LEFT(N1453,10),'Universo_BK-BIT'!$A$5:$E$10005,2,0))),"X")</f>
        <v>BK</v>
      </c>
      <c r="Q1453" s="12">
        <f>IFERROR(IF(P1453="X","",VLOOKUP(LEFT(N1453,10),'Universo_BK-BIT'!$A$5:$E$10005,3,0)),"")</f>
        <v>14</v>
      </c>
      <c r="R1453" s="14" t="e">
        <f t="shared" si="67"/>
        <v>#REF!</v>
      </c>
      <c r="S1453" s="14" t="e">
        <f t="shared" si="68"/>
        <v>#N/A</v>
      </c>
      <c r="T1453" s="14"/>
      <c r="U1453" s="14" t="str">
        <f ca="1">IFERROR(IF(P1453="X",IF(VLOOKUP(B1453,'Oficios_-_pend_criticas'!$C$3:$J$4739,5,0)="","",IF(VLOOKUP(B1453,'Oficios_-_pend_criticas'!$C$3:$J$4739,7,0)="",IF(TODAY()&gt;VLOOKUP(B1453,'Oficios_-_pend_criticas'!$C$3:$J$4739,5,0),"X",""),IF(VLOOKUP(B1453,'Oficios_-_pend_criticas'!$C$3:$J$4739,7,0)&gt;VLOOKUP(B1453,'Oficios_-_pend_criticas'!$C$3:$J$4739,5,0),"X",""))),""),"")</f>
        <v/>
      </c>
      <c r="V1453" s="14" t="str">
        <f ca="1">IFERROR(IF(Q1453=0,IF(VLOOKUP(B1453,'Oficios_-_pend_criticas'!$C$3:$J$4739,5,0)="","",IF(VLOOKUP(B1453,'Oficios_-_pend_criticas'!$C$3:$J$4739,7,0)="",IF(TODAY()&gt;VLOOKUP(B1453,'Oficios_-_pend_criticas'!$C$3:$J$4739,5,0),"X",""),IF(VLOOKUP(B1453,'Oficios_-_pend_criticas'!$C$3:$J$4739,7,0)&gt;VLOOKUP(B1453,'Oficios_-_pend_criticas'!$C$3:$J$4739,5,0),"X",""))),""),"")</f>
        <v/>
      </c>
      <c r="W1453" s="14" t="str">
        <f ca="1">IFERROR(IF(P1453&lt;&gt;"X",IF(Q1453&gt;0,IF(VLOOKUP(B1453,'Oficios_-_pend_criticas'!$C$4:$J$4739,5,0)="","",IF(VLOOKUP(B1453,'Oficios_-_pend_criticas'!$C$4:$J$4739,7,0)="",IF(TODAY()&gt;VLOOKUP(B1453,'Oficios_-_pend_criticas'!$C$4:$J$4739,5,0),"X",""),IF(VLOOKUP(B1453,'Oficios_-_pend_criticas'!$C$4:$J$4739,7,0)&gt;VLOOKUP(B1453,'Oficios_-_pend_criticas'!$C$4:$J$4739,5,0),"X",""))),""),""),"")</f>
        <v/>
      </c>
    </row>
    <row r="1454" spans="1:23" ht="38.25" hidden="1" customHeight="1" x14ac:dyDescent="0.25">
      <c r="A1454" s="9" t="str">
        <f t="shared" si="66"/>
        <v/>
      </c>
      <c r="B1454" s="24" t="s">
        <v>3387</v>
      </c>
      <c r="C1454" s="22" t="e">
        <f>IF(B1454="","",VLOOKUP(B1454,#REF!,6,0))</f>
        <v>#REF!</v>
      </c>
      <c r="D1454" s="20" t="e">
        <f>IF(B1454="","",VLOOKUP(B1454,#REF!,22,0))</f>
        <v>#REF!</v>
      </c>
      <c r="E1454" s="22" t="e">
        <f>IF(B1454="","",VLOOKUP(B1454,Consultas_públicas!$A$376:$G$3879,7,0))</f>
        <v>#N/A</v>
      </c>
      <c r="F1454" s="20" t="s">
        <v>3260</v>
      </c>
      <c r="G1454" s="21">
        <v>43606</v>
      </c>
      <c r="H1454" s="14" t="str">
        <f>IFERROR(IF(VLOOKUP(B1454,'Oficios_-_pend_criticas'!$C$4:$D$4739,2,0)="","","X"),"")</f>
        <v/>
      </c>
      <c r="I1454" s="12"/>
      <c r="J1454" s="13"/>
      <c r="K1454" s="10"/>
      <c r="L1454" s="12" t="str">
        <f>IFERROR(VLOOKUP(B1454,Retorno_da_RFB!$D$3:$I$6388,5,0),"")</f>
        <v>087</v>
      </c>
      <c r="M1454" s="13">
        <f>IFERROR(VLOOKUP(B1454,Retorno_da_RFB!$D$3:$I$6388,6,0),"")</f>
        <v>43619</v>
      </c>
      <c r="N1454" s="10" t="str">
        <f>IFERROR(VLOOKUP(B1454,Retorno_da_RFB!$D$3:$I$6388,3,0),"")</f>
        <v>8479.89.99</v>
      </c>
      <c r="O1454" s="10" t="str">
        <f>IFERROR(VLOOKUP(B1454,Retorno_da_RFB!$D$3:$I$6388,4,0),"")</f>
        <v>Acumuladores hidráulicos de bexiga ou pistão, com corpo de aço, pressão máxima de operação igual ou inferior a 35MPa, volume entre 10 e 50L, compatível com o sistema hidráulico de moinhos tubulares e máquinas de moagem, com a função de absorver a pulsação de óleo, dando proteção aos dispositivos e estabilização do sistema hidráulico e tubulações.</v>
      </c>
      <c r="P1454" s="12" t="str">
        <f>IFERROR(IF(N1454="","",IF(VLOOKUP(LEFT(N1454,10),'Universo_BK-BIT'!$A$5:$E$10005,2,0)="","X",VLOOKUP(LEFT(N1454,10),'Universo_BK-BIT'!$A$5:$E$10005,2,0))),"X")</f>
        <v>BK</v>
      </c>
      <c r="Q1454" s="12">
        <f>IFERROR(IF(P1454="X","",VLOOKUP(LEFT(N1454,10),'Universo_BK-BIT'!$A$5:$E$10005,3,0)),"")</f>
        <v>14</v>
      </c>
      <c r="R1454" s="14" t="e">
        <f t="shared" si="67"/>
        <v>#REF!</v>
      </c>
      <c r="S1454" s="14" t="e">
        <f t="shared" si="68"/>
        <v>#N/A</v>
      </c>
      <c r="T1454" s="14"/>
      <c r="U1454" s="14" t="str">
        <f ca="1">IFERROR(IF(P1454="X",IF(VLOOKUP(B1454,'Oficios_-_pend_criticas'!$C$3:$J$4739,5,0)="","",IF(VLOOKUP(B1454,'Oficios_-_pend_criticas'!$C$3:$J$4739,7,0)="",IF(TODAY()&gt;VLOOKUP(B1454,'Oficios_-_pend_criticas'!$C$3:$J$4739,5,0),"X",""),IF(VLOOKUP(B1454,'Oficios_-_pend_criticas'!$C$3:$J$4739,7,0)&gt;VLOOKUP(B1454,'Oficios_-_pend_criticas'!$C$3:$J$4739,5,0),"X",""))),""),"")</f>
        <v/>
      </c>
      <c r="V1454" s="14" t="str">
        <f ca="1">IFERROR(IF(Q1454=0,IF(VLOOKUP(B1454,'Oficios_-_pend_criticas'!$C$3:$J$4739,5,0)="","",IF(VLOOKUP(B1454,'Oficios_-_pend_criticas'!$C$3:$J$4739,7,0)="",IF(TODAY()&gt;VLOOKUP(B1454,'Oficios_-_pend_criticas'!$C$3:$J$4739,5,0),"X",""),IF(VLOOKUP(B1454,'Oficios_-_pend_criticas'!$C$3:$J$4739,7,0)&gt;VLOOKUP(B1454,'Oficios_-_pend_criticas'!$C$3:$J$4739,5,0),"X",""))),""),"")</f>
        <v/>
      </c>
      <c r="W1454" s="14" t="str">
        <f ca="1">IFERROR(IF(P1454&lt;&gt;"X",IF(Q1454&gt;0,IF(VLOOKUP(B1454,'Oficios_-_pend_criticas'!$C$4:$J$4739,5,0)="","",IF(VLOOKUP(B1454,'Oficios_-_pend_criticas'!$C$4:$J$4739,7,0)="",IF(TODAY()&gt;VLOOKUP(B1454,'Oficios_-_pend_criticas'!$C$4:$J$4739,5,0),"X",""),IF(VLOOKUP(B1454,'Oficios_-_pend_criticas'!$C$4:$J$4739,7,0)&gt;VLOOKUP(B1454,'Oficios_-_pend_criticas'!$C$4:$J$4739,5,0),"X",""))),""),""),"")</f>
        <v/>
      </c>
    </row>
    <row r="1455" spans="1:23" ht="38.25" hidden="1" customHeight="1" x14ac:dyDescent="0.25">
      <c r="A1455" s="9" t="str">
        <f t="shared" si="66"/>
        <v/>
      </c>
      <c r="B1455" s="24" t="s">
        <v>3389</v>
      </c>
      <c r="C1455" s="22" t="e">
        <f>IF(B1455="","",VLOOKUP(B1455,#REF!,6,0))</f>
        <v>#REF!</v>
      </c>
      <c r="D1455" s="20" t="e">
        <f>IF(B1455="","",VLOOKUP(B1455,#REF!,22,0))</f>
        <v>#REF!</v>
      </c>
      <c r="E1455" s="22" t="e">
        <f>IF(B1455="","",VLOOKUP(B1455,Consultas_públicas!$A$376:$G$3879,7,0))</f>
        <v>#N/A</v>
      </c>
      <c r="F1455" s="20" t="s">
        <v>3260</v>
      </c>
      <c r="G1455" s="21">
        <v>43606</v>
      </c>
      <c r="H1455" s="14" t="str">
        <f>IFERROR(IF(VLOOKUP(B1455,'Oficios_-_pend_criticas'!$C$4:$D$4739,2,0)="","","X"),"")</f>
        <v/>
      </c>
      <c r="I1455" s="12"/>
      <c r="J1455" s="13"/>
      <c r="K1455" s="10"/>
      <c r="L1455" s="12" t="str">
        <f>IFERROR(VLOOKUP(B1455,Retorno_da_RFB!$D$3:$I$6388,5,0),"")</f>
        <v>087</v>
      </c>
      <c r="M1455" s="13">
        <f>IFERROR(VLOOKUP(B1455,Retorno_da_RFB!$D$3:$I$6388,6,0),"")</f>
        <v>43619</v>
      </c>
      <c r="N1455" s="10" t="str">
        <f>IFERROR(VLOOKUP(B1455,Retorno_da_RFB!$D$3:$I$6388,3,0),"")</f>
        <v>9024.10.90</v>
      </c>
      <c r="O1455" s="10" t="str">
        <f>IFERROR(VLOOKUP(B1455,Retorno_da_RFB!$D$3:$I$6388,4,0),"")</f>
        <v>Máquinas para teste dinâmico de resistência a fadiga, integrada a uma câmara de ensaio de corrosão em molas helicoidais de suspensão automotiva, capacidade de teste de quatro a seis molas simultaneamente, com gabinete de componentes e dispositivos eletrônicos para controle de frequência de teste de 2,0 a 10 Hz, com aplicação de forças constantes ou aleatórias de até 100kN, com amplitude de deslocamentos de até 300mm, com medição estática de carga e deflexão, aplicação programada e controlada da pulverização de água salinizada, controles de concentração e temperatura automatizados por sensores, armazenamento e controle de todos os dados de teste em software de monitoramento especifico do equipamento.</v>
      </c>
      <c r="P1455" s="12" t="str">
        <f>IFERROR(IF(N1455="","",IF(VLOOKUP(LEFT(N1455,10),'Universo_BK-BIT'!$A$5:$E$10005,2,0)="","X",VLOOKUP(LEFT(N1455,10),'Universo_BK-BIT'!$A$5:$E$10005,2,0))),"X")</f>
        <v>BK</v>
      </c>
      <c r="Q1455" s="12">
        <f>IFERROR(IF(P1455="X","",VLOOKUP(LEFT(N1455,10),'Universo_BK-BIT'!$A$5:$E$10005,3,0)),"")</f>
        <v>14</v>
      </c>
      <c r="R1455" s="14" t="e">
        <f t="shared" si="67"/>
        <v>#REF!</v>
      </c>
      <c r="S1455" s="14" t="e">
        <f t="shared" si="68"/>
        <v>#N/A</v>
      </c>
      <c r="T1455" s="14"/>
      <c r="U1455" s="14" t="str">
        <f ca="1">IFERROR(IF(P1455="X",IF(VLOOKUP(B1455,'Oficios_-_pend_criticas'!$C$3:$J$4739,5,0)="","",IF(VLOOKUP(B1455,'Oficios_-_pend_criticas'!$C$3:$J$4739,7,0)="",IF(TODAY()&gt;VLOOKUP(B1455,'Oficios_-_pend_criticas'!$C$3:$J$4739,5,0),"X",""),IF(VLOOKUP(B1455,'Oficios_-_pend_criticas'!$C$3:$J$4739,7,0)&gt;VLOOKUP(B1455,'Oficios_-_pend_criticas'!$C$3:$J$4739,5,0),"X",""))),""),"")</f>
        <v/>
      </c>
      <c r="V1455" s="14" t="str">
        <f ca="1">IFERROR(IF(Q1455=0,IF(VLOOKUP(B1455,'Oficios_-_pend_criticas'!$C$3:$J$4739,5,0)="","",IF(VLOOKUP(B1455,'Oficios_-_pend_criticas'!$C$3:$J$4739,7,0)="",IF(TODAY()&gt;VLOOKUP(B1455,'Oficios_-_pend_criticas'!$C$3:$J$4739,5,0),"X",""),IF(VLOOKUP(B1455,'Oficios_-_pend_criticas'!$C$3:$J$4739,7,0)&gt;VLOOKUP(B1455,'Oficios_-_pend_criticas'!$C$3:$J$4739,5,0),"X",""))),""),"")</f>
        <v/>
      </c>
      <c r="W1455" s="14" t="str">
        <f ca="1">IFERROR(IF(P1455&lt;&gt;"X",IF(Q1455&gt;0,IF(VLOOKUP(B1455,'Oficios_-_pend_criticas'!$C$4:$J$4739,5,0)="","",IF(VLOOKUP(B1455,'Oficios_-_pend_criticas'!$C$4:$J$4739,7,0)="",IF(TODAY()&gt;VLOOKUP(B1455,'Oficios_-_pend_criticas'!$C$4:$J$4739,5,0),"X",""),IF(VLOOKUP(B1455,'Oficios_-_pend_criticas'!$C$4:$J$4739,7,0)&gt;VLOOKUP(B1455,'Oficios_-_pend_criticas'!$C$4:$J$4739,5,0),"X",""))),""),""),"")</f>
        <v/>
      </c>
    </row>
    <row r="1456" spans="1:23" ht="38.25" hidden="1" customHeight="1" x14ac:dyDescent="0.25">
      <c r="A1456" s="9" t="str">
        <f t="shared" si="66"/>
        <v/>
      </c>
      <c r="B1456" s="24" t="s">
        <v>3391</v>
      </c>
      <c r="C1456" s="22" t="e">
        <f>IF(B1456="","",VLOOKUP(B1456,#REF!,6,0))</f>
        <v>#REF!</v>
      </c>
      <c r="D1456" s="20" t="e">
        <f>IF(B1456="","",VLOOKUP(B1456,#REF!,22,0))</f>
        <v>#REF!</v>
      </c>
      <c r="E1456" s="22" t="e">
        <f>IF(B1456="","",VLOOKUP(B1456,Consultas_públicas!$A$376:$G$3879,7,0))</f>
        <v>#N/A</v>
      </c>
      <c r="F1456" s="20" t="s">
        <v>3260</v>
      </c>
      <c r="G1456" s="21">
        <v>43606</v>
      </c>
      <c r="H1456" s="14" t="str">
        <f>IFERROR(IF(VLOOKUP(B1456,'Oficios_-_pend_criticas'!$C$4:$D$4739,2,0)="","","X"),"")</f>
        <v/>
      </c>
      <c r="I1456" s="12"/>
      <c r="J1456" s="13"/>
      <c r="K1456" s="10"/>
      <c r="L1456" s="12" t="str">
        <f>IFERROR(VLOOKUP(B1456,Retorno_da_RFB!$D$3:$I$6388,5,0),"")</f>
        <v>087</v>
      </c>
      <c r="M1456" s="13">
        <f>IFERROR(VLOOKUP(B1456,Retorno_da_RFB!$D$3:$I$6388,6,0),"")</f>
        <v>43619</v>
      </c>
      <c r="N1456" s="10" t="str">
        <f>IFERROR(VLOOKUP(B1456,Retorno_da_RFB!$D$3:$I$6388,3,0),"")</f>
        <v>8479.89.99</v>
      </c>
      <c r="O1456" s="10" t="str">
        <f>IFERROR(VLOOKUP(B1456,Retorno_da_RFB!$D$3:$I$6388,4,0),"")</f>
        <v>Máquinas para aplicação de revestimento antirrisco em lentes oftálmicas blocadas, dotadas de sistema de lavagem da lente por meio de água quente e secagem da lente por meio de jato de ar, aplicação do revestimento antirrisco por (SPIN) e cura do revestimento antirrisco por meio de lâmpada UV, capacidade de produção para até 100 lentes/h.</v>
      </c>
      <c r="P1456" s="12" t="str">
        <f>IFERROR(IF(N1456="","",IF(VLOOKUP(LEFT(N1456,10),'Universo_BK-BIT'!$A$5:$E$10005,2,0)="","X",VLOOKUP(LEFT(N1456,10),'Universo_BK-BIT'!$A$5:$E$10005,2,0))),"X")</f>
        <v>BK</v>
      </c>
      <c r="Q1456" s="12">
        <f>IFERROR(IF(P1456="X","",VLOOKUP(LEFT(N1456,10),'Universo_BK-BIT'!$A$5:$E$10005,3,0)),"")</f>
        <v>14</v>
      </c>
      <c r="R1456" s="14" t="e">
        <f t="shared" si="67"/>
        <v>#REF!</v>
      </c>
      <c r="S1456" s="14" t="e">
        <f t="shared" si="68"/>
        <v>#N/A</v>
      </c>
      <c r="T1456" s="14"/>
      <c r="U1456" s="14" t="str">
        <f ca="1">IFERROR(IF(P1456="X",IF(VLOOKUP(B1456,'Oficios_-_pend_criticas'!$C$3:$J$4739,5,0)="","",IF(VLOOKUP(B1456,'Oficios_-_pend_criticas'!$C$3:$J$4739,7,0)="",IF(TODAY()&gt;VLOOKUP(B1456,'Oficios_-_pend_criticas'!$C$3:$J$4739,5,0),"X",""),IF(VLOOKUP(B1456,'Oficios_-_pend_criticas'!$C$3:$J$4739,7,0)&gt;VLOOKUP(B1456,'Oficios_-_pend_criticas'!$C$3:$J$4739,5,0),"X",""))),""),"")</f>
        <v/>
      </c>
      <c r="V1456" s="14" t="str">
        <f ca="1">IFERROR(IF(Q1456=0,IF(VLOOKUP(B1456,'Oficios_-_pend_criticas'!$C$3:$J$4739,5,0)="","",IF(VLOOKUP(B1456,'Oficios_-_pend_criticas'!$C$3:$J$4739,7,0)="",IF(TODAY()&gt;VLOOKUP(B1456,'Oficios_-_pend_criticas'!$C$3:$J$4739,5,0),"X",""),IF(VLOOKUP(B1456,'Oficios_-_pend_criticas'!$C$3:$J$4739,7,0)&gt;VLOOKUP(B1456,'Oficios_-_pend_criticas'!$C$3:$J$4739,5,0),"X",""))),""),"")</f>
        <v/>
      </c>
      <c r="W1456" s="14" t="str">
        <f ca="1">IFERROR(IF(P1456&lt;&gt;"X",IF(Q1456&gt;0,IF(VLOOKUP(B1456,'Oficios_-_pend_criticas'!$C$4:$J$4739,5,0)="","",IF(VLOOKUP(B1456,'Oficios_-_pend_criticas'!$C$4:$J$4739,7,0)="",IF(TODAY()&gt;VLOOKUP(B1456,'Oficios_-_pend_criticas'!$C$4:$J$4739,5,0),"X",""),IF(VLOOKUP(B1456,'Oficios_-_pend_criticas'!$C$4:$J$4739,7,0)&gt;VLOOKUP(B1456,'Oficios_-_pend_criticas'!$C$4:$J$4739,5,0),"X",""))),""),""),"")</f>
        <v/>
      </c>
    </row>
    <row r="1457" spans="1:23" ht="38.25" hidden="1" customHeight="1" x14ac:dyDescent="0.25">
      <c r="A1457" s="9" t="str">
        <f t="shared" si="66"/>
        <v/>
      </c>
      <c r="B1457" s="24" t="s">
        <v>3393</v>
      </c>
      <c r="C1457" s="22" t="e">
        <f>IF(B1457="","",VLOOKUP(B1457,#REF!,6,0))</f>
        <v>#REF!</v>
      </c>
      <c r="D1457" s="20" t="e">
        <f>IF(B1457="","",VLOOKUP(B1457,#REF!,22,0))</f>
        <v>#REF!</v>
      </c>
      <c r="E1457" s="22" t="e">
        <f>IF(B1457="","",VLOOKUP(B1457,Consultas_públicas!$A$376:$G$3879,7,0))</f>
        <v>#N/A</v>
      </c>
      <c r="F1457" s="20" t="s">
        <v>3260</v>
      </c>
      <c r="G1457" s="21">
        <v>43606</v>
      </c>
      <c r="H1457" s="14" t="str">
        <f>IFERROR(IF(VLOOKUP(B1457,'Oficios_-_pend_criticas'!$C$4:$D$4739,2,0)="","","X"),"")</f>
        <v/>
      </c>
      <c r="I1457" s="12"/>
      <c r="J1457" s="13"/>
      <c r="K1457" s="10"/>
      <c r="L1457" s="12" t="str">
        <f>IFERROR(VLOOKUP(B1457,Retorno_da_RFB!$D$3:$I$6388,5,0),"")</f>
        <v>087</v>
      </c>
      <c r="M1457" s="13">
        <f>IFERROR(VLOOKUP(B1457,Retorno_da_RFB!$D$3:$I$6388,6,0),"")</f>
        <v>43619</v>
      </c>
      <c r="N1457" s="10" t="str">
        <f>IFERROR(VLOOKUP(B1457,Retorno_da_RFB!$D$3:$I$6388,3,0),"")</f>
        <v>8480.71.00</v>
      </c>
      <c r="O1457" s="10" t="str">
        <f>IFERROR(VLOOKUP(B1457,Retorno_da_RFB!$D$3:$I$6388,4,0),"")</f>
        <v>Moldes para injeção de termoplásticos com 32 cavidades em face única, (altura 1.190mm x largura 891mm e profundidade de 768mm); para produzir tampas com sobre tampas (flip-top) com interior roscado em conformidade com o padrão internacional 33-400 thread 6 t.p.i., extraída por desenrosco mecânico,  com peso igual ou inferior a 9,2 gramas para uso em embalagens da indústria alimentícia; cavidades e demais componentes usinados em aços especiais ou sinterizados a laser (dmls), tratamentos térmicos e superficiais especiais para alta precisão, repetibilidade, ciclos rápidos de 12 segundos e isenção de sujidades; sistema de injeção por câmara quente.</v>
      </c>
      <c r="P1457" s="12" t="str">
        <f>IFERROR(IF(N1457="","",IF(VLOOKUP(LEFT(N1457,10),'Universo_BK-BIT'!$A$5:$E$10005,2,0)="","X",VLOOKUP(LEFT(N1457,10),'Universo_BK-BIT'!$A$5:$E$10005,2,0))),"X")</f>
        <v>BK</v>
      </c>
      <c r="Q1457" s="12">
        <f>IFERROR(IF(P1457="X","",VLOOKUP(LEFT(N1457,10),'Universo_BK-BIT'!$A$5:$E$10005,3,0)),"")</f>
        <v>14</v>
      </c>
      <c r="R1457" s="14" t="e">
        <f t="shared" si="67"/>
        <v>#REF!</v>
      </c>
      <c r="S1457" s="14" t="e">
        <f t="shared" si="68"/>
        <v>#N/A</v>
      </c>
      <c r="T1457" s="14"/>
      <c r="U1457" s="14" t="str">
        <f ca="1">IFERROR(IF(P1457="X",IF(VLOOKUP(B1457,'Oficios_-_pend_criticas'!$C$3:$J$4739,5,0)="","",IF(VLOOKUP(B1457,'Oficios_-_pend_criticas'!$C$3:$J$4739,7,0)="",IF(TODAY()&gt;VLOOKUP(B1457,'Oficios_-_pend_criticas'!$C$3:$J$4739,5,0),"X",""),IF(VLOOKUP(B1457,'Oficios_-_pend_criticas'!$C$3:$J$4739,7,0)&gt;VLOOKUP(B1457,'Oficios_-_pend_criticas'!$C$3:$J$4739,5,0),"X",""))),""),"")</f>
        <v/>
      </c>
      <c r="V1457" s="14" t="str">
        <f ca="1">IFERROR(IF(Q1457=0,IF(VLOOKUP(B1457,'Oficios_-_pend_criticas'!$C$3:$J$4739,5,0)="","",IF(VLOOKUP(B1457,'Oficios_-_pend_criticas'!$C$3:$J$4739,7,0)="",IF(TODAY()&gt;VLOOKUP(B1457,'Oficios_-_pend_criticas'!$C$3:$J$4739,5,0),"X",""),IF(VLOOKUP(B1457,'Oficios_-_pend_criticas'!$C$3:$J$4739,7,0)&gt;VLOOKUP(B1457,'Oficios_-_pend_criticas'!$C$3:$J$4739,5,0),"X",""))),""),"")</f>
        <v/>
      </c>
      <c r="W1457" s="14" t="str">
        <f ca="1">IFERROR(IF(P1457&lt;&gt;"X",IF(Q1457&gt;0,IF(VLOOKUP(B1457,'Oficios_-_pend_criticas'!$C$4:$J$4739,5,0)="","",IF(VLOOKUP(B1457,'Oficios_-_pend_criticas'!$C$4:$J$4739,7,0)="",IF(TODAY()&gt;VLOOKUP(B1457,'Oficios_-_pend_criticas'!$C$4:$J$4739,5,0),"X",""),IF(VLOOKUP(B1457,'Oficios_-_pend_criticas'!$C$4:$J$4739,7,0)&gt;VLOOKUP(B1457,'Oficios_-_pend_criticas'!$C$4:$J$4739,5,0),"X",""))),""),""),"")</f>
        <v/>
      </c>
    </row>
    <row r="1458" spans="1:23" ht="38.25" hidden="1" customHeight="1" x14ac:dyDescent="0.25">
      <c r="A1458" s="9" t="str">
        <f t="shared" si="66"/>
        <v/>
      </c>
      <c r="B1458" s="24" t="s">
        <v>3395</v>
      </c>
      <c r="C1458" s="22" t="e">
        <f>IF(B1458="","",VLOOKUP(B1458,#REF!,6,0))</f>
        <v>#REF!</v>
      </c>
      <c r="D1458" s="20" t="e">
        <f>IF(B1458="","",VLOOKUP(B1458,#REF!,22,0))</f>
        <v>#REF!</v>
      </c>
      <c r="E1458" s="22" t="e">
        <f>IF(B1458="","",VLOOKUP(B1458,Consultas_públicas!$A$376:$G$3879,7,0))</f>
        <v>#N/A</v>
      </c>
      <c r="F1458" s="20" t="s">
        <v>3260</v>
      </c>
      <c r="G1458" s="21">
        <v>43606</v>
      </c>
      <c r="H1458" s="14" t="str">
        <f>IFERROR(IF(VLOOKUP(B1458,'Oficios_-_pend_criticas'!$C$4:$D$4739,2,0)="","","X"),"")</f>
        <v/>
      </c>
      <c r="I1458" s="12"/>
      <c r="J1458" s="13"/>
      <c r="K1458" s="10"/>
      <c r="L1458" s="12" t="str">
        <f>IFERROR(VLOOKUP(B1458,Retorno_da_RFB!$D$3:$I$6388,5,0),"")</f>
        <v>087</v>
      </c>
      <c r="M1458" s="13">
        <f>IFERROR(VLOOKUP(B1458,Retorno_da_RFB!$D$3:$I$6388,6,0),"")</f>
        <v>43619</v>
      </c>
      <c r="N1458" s="10" t="str">
        <f>IFERROR(VLOOKUP(B1458,Retorno_da_RFB!$D$3:$I$6388,3,0),"")</f>
        <v>8477.10.21</v>
      </c>
      <c r="O1458" s="10" t="str">
        <f>IFERROR(VLOOKUP(B1458,Retorno_da_RFB!$D$3:$I$6388,4,0),"")</f>
        <v>Máquinas horizontais para moldar plástico por injeção, monocolor, com força máxima de fechamento de 7845,32kN, com acionamento de fechamento hidráulico e injeção elétrica, com distanciamento entre colunas de 1.170mm horizontal x 1.000mm vertical; com capacidade de plastificação de 1810 cm³, compatível com os regulamentos e requisitos exigidos pela indústria alimentícia, equipadas com CLP – controlador lógico programável, capaz de gerenciar equipamentos acessórios de transporte, fechamento e montagem de tampas com sobre tampas.</v>
      </c>
      <c r="P1458" s="12" t="str">
        <f>IFERROR(IF(N1458="","",IF(VLOOKUP(LEFT(N1458,10),'Universo_BK-BIT'!$A$5:$E$10005,2,0)="","X",VLOOKUP(LEFT(N1458,10),'Universo_BK-BIT'!$A$5:$E$10005,2,0))),"X")</f>
        <v>BK</v>
      </c>
      <c r="Q1458" s="12">
        <f>IFERROR(IF(P1458="X","",VLOOKUP(LEFT(N1458,10),'Universo_BK-BIT'!$A$5:$E$10005,3,0)),"")</f>
        <v>14</v>
      </c>
      <c r="R1458" s="14" t="e">
        <f t="shared" si="67"/>
        <v>#REF!</v>
      </c>
      <c r="S1458" s="14" t="e">
        <f t="shared" si="68"/>
        <v>#N/A</v>
      </c>
      <c r="T1458" s="14"/>
      <c r="U1458" s="14" t="str">
        <f ca="1">IFERROR(IF(P1458="X",IF(VLOOKUP(B1458,'Oficios_-_pend_criticas'!$C$3:$J$4739,5,0)="","",IF(VLOOKUP(B1458,'Oficios_-_pend_criticas'!$C$3:$J$4739,7,0)="",IF(TODAY()&gt;VLOOKUP(B1458,'Oficios_-_pend_criticas'!$C$3:$J$4739,5,0),"X",""),IF(VLOOKUP(B1458,'Oficios_-_pend_criticas'!$C$3:$J$4739,7,0)&gt;VLOOKUP(B1458,'Oficios_-_pend_criticas'!$C$3:$J$4739,5,0),"X",""))),""),"")</f>
        <v/>
      </c>
      <c r="V1458" s="14" t="str">
        <f ca="1">IFERROR(IF(Q1458=0,IF(VLOOKUP(B1458,'Oficios_-_pend_criticas'!$C$3:$J$4739,5,0)="","",IF(VLOOKUP(B1458,'Oficios_-_pend_criticas'!$C$3:$J$4739,7,0)="",IF(TODAY()&gt;VLOOKUP(B1458,'Oficios_-_pend_criticas'!$C$3:$J$4739,5,0),"X",""),IF(VLOOKUP(B1458,'Oficios_-_pend_criticas'!$C$3:$J$4739,7,0)&gt;VLOOKUP(B1458,'Oficios_-_pend_criticas'!$C$3:$J$4739,5,0),"X",""))),""),"")</f>
        <v/>
      </c>
      <c r="W1458" s="14" t="str">
        <f ca="1">IFERROR(IF(P1458&lt;&gt;"X",IF(Q1458&gt;0,IF(VLOOKUP(B1458,'Oficios_-_pend_criticas'!$C$4:$J$4739,5,0)="","",IF(VLOOKUP(B1458,'Oficios_-_pend_criticas'!$C$4:$J$4739,7,0)="",IF(TODAY()&gt;VLOOKUP(B1458,'Oficios_-_pend_criticas'!$C$4:$J$4739,5,0),"X",""),IF(VLOOKUP(B1458,'Oficios_-_pend_criticas'!$C$4:$J$4739,7,0)&gt;VLOOKUP(B1458,'Oficios_-_pend_criticas'!$C$4:$J$4739,5,0),"X",""))),""),""),"")</f>
        <v/>
      </c>
    </row>
    <row r="1459" spans="1:23" ht="38.25" hidden="1" customHeight="1" x14ac:dyDescent="0.25">
      <c r="A1459" s="9" t="str">
        <f t="shared" si="66"/>
        <v/>
      </c>
      <c r="B1459" s="24" t="s">
        <v>3397</v>
      </c>
      <c r="C1459" s="22" t="e">
        <f>IF(B1459="","",VLOOKUP(B1459,#REF!,6,0))</f>
        <v>#REF!</v>
      </c>
      <c r="D1459" s="20" t="e">
        <f>IF(B1459="","",VLOOKUP(B1459,#REF!,22,0))</f>
        <v>#REF!</v>
      </c>
      <c r="E1459" s="22" t="e">
        <f>IF(B1459="","",VLOOKUP(B1459,Consultas_públicas!$A$376:$G$3879,7,0))</f>
        <v>#N/A</v>
      </c>
      <c r="F1459" s="20" t="s">
        <v>3260</v>
      </c>
      <c r="G1459" s="21">
        <v>43606</v>
      </c>
      <c r="H1459" s="14" t="str">
        <f>IFERROR(IF(VLOOKUP(B1459,'Oficios_-_pend_criticas'!$C$4:$D$4739,2,0)="","","X"),"")</f>
        <v/>
      </c>
      <c r="I1459" s="12"/>
      <c r="J1459" s="13"/>
      <c r="K1459" s="10"/>
      <c r="L1459" s="12" t="str">
        <f>IFERROR(VLOOKUP(B1459,Retorno_da_RFB!$D$3:$I$6388,5,0),"")</f>
        <v>087</v>
      </c>
      <c r="M1459" s="13">
        <f>IFERROR(VLOOKUP(B1459,Retorno_da_RFB!$D$3:$I$6388,6,0),"")</f>
        <v>43619</v>
      </c>
      <c r="N1459" s="10" t="str">
        <f>IFERROR(VLOOKUP(B1459,Retorno_da_RFB!$D$3:$I$6388,3,0),"")</f>
        <v>8456.50.00</v>
      </c>
      <c r="O1459" s="10" t="str">
        <f>IFERROR(VLOOKUP(B1459,Retorno_da_RFB!$D$3:$I$6388,4,0),"")</f>
        <v>Máquinas de corte por jato de água de alta pressão para peças automotivas, controladas por comando lógico programável (CLP) e interface homem máquina (IHM), com estrutura com isolamento acústico, dotadas de 2 braços robóticos com controlador industrial para cada robô, dispositivo de segurança contra colisão, dispositivo de exaustão para captação de resíduos, mesa giratória com 2 postos de trabalho com capacidade de carga de até 500kg cada, equipadas com bomba de alta pressão.</v>
      </c>
      <c r="P1459" s="12" t="str">
        <f>IFERROR(IF(N1459="","",IF(VLOOKUP(LEFT(N1459,10),'Universo_BK-BIT'!$A$5:$E$10005,2,0)="","X",VLOOKUP(LEFT(N1459,10),'Universo_BK-BIT'!$A$5:$E$10005,2,0))),"X")</f>
        <v>BK</v>
      </c>
      <c r="Q1459" s="12">
        <f>IFERROR(IF(P1459="X","",VLOOKUP(LEFT(N1459,10),'Universo_BK-BIT'!$A$5:$E$10005,3,0)),"")</f>
        <v>14</v>
      </c>
      <c r="R1459" s="14" t="e">
        <f t="shared" si="67"/>
        <v>#REF!</v>
      </c>
      <c r="S1459" s="14" t="e">
        <f t="shared" si="68"/>
        <v>#N/A</v>
      </c>
      <c r="T1459" s="14"/>
      <c r="U1459" s="14" t="str">
        <f ca="1">IFERROR(IF(P1459="X",IF(VLOOKUP(B1459,'Oficios_-_pend_criticas'!$C$3:$J$4739,5,0)="","",IF(VLOOKUP(B1459,'Oficios_-_pend_criticas'!$C$3:$J$4739,7,0)="",IF(TODAY()&gt;VLOOKUP(B1459,'Oficios_-_pend_criticas'!$C$3:$J$4739,5,0),"X",""),IF(VLOOKUP(B1459,'Oficios_-_pend_criticas'!$C$3:$J$4739,7,0)&gt;VLOOKUP(B1459,'Oficios_-_pend_criticas'!$C$3:$J$4739,5,0),"X",""))),""),"")</f>
        <v/>
      </c>
      <c r="V1459" s="14" t="str">
        <f ca="1">IFERROR(IF(Q1459=0,IF(VLOOKUP(B1459,'Oficios_-_pend_criticas'!$C$3:$J$4739,5,0)="","",IF(VLOOKUP(B1459,'Oficios_-_pend_criticas'!$C$3:$J$4739,7,0)="",IF(TODAY()&gt;VLOOKUP(B1459,'Oficios_-_pend_criticas'!$C$3:$J$4739,5,0),"X",""),IF(VLOOKUP(B1459,'Oficios_-_pend_criticas'!$C$3:$J$4739,7,0)&gt;VLOOKUP(B1459,'Oficios_-_pend_criticas'!$C$3:$J$4739,5,0),"X",""))),""),"")</f>
        <v/>
      </c>
      <c r="W1459" s="14" t="str">
        <f ca="1">IFERROR(IF(P1459&lt;&gt;"X",IF(Q1459&gt;0,IF(VLOOKUP(B1459,'Oficios_-_pend_criticas'!$C$4:$J$4739,5,0)="","",IF(VLOOKUP(B1459,'Oficios_-_pend_criticas'!$C$4:$J$4739,7,0)="",IF(TODAY()&gt;VLOOKUP(B1459,'Oficios_-_pend_criticas'!$C$4:$J$4739,5,0),"X",""),IF(VLOOKUP(B1459,'Oficios_-_pend_criticas'!$C$4:$J$4739,7,0)&gt;VLOOKUP(B1459,'Oficios_-_pend_criticas'!$C$4:$J$4739,5,0),"X",""))),""),""),"")</f>
        <v/>
      </c>
    </row>
    <row r="1460" spans="1:23" ht="38.25" hidden="1" customHeight="1" x14ac:dyDescent="0.25">
      <c r="A1460" s="9" t="str">
        <f t="shared" si="66"/>
        <v/>
      </c>
      <c r="B1460" s="24" t="s">
        <v>3399</v>
      </c>
      <c r="C1460" s="22" t="e">
        <f>IF(B1460="","",VLOOKUP(B1460,#REF!,6,0))</f>
        <v>#REF!</v>
      </c>
      <c r="D1460" s="20" t="e">
        <f>IF(B1460="","",VLOOKUP(B1460,#REF!,22,0))</f>
        <v>#REF!</v>
      </c>
      <c r="E1460" s="22" t="e">
        <f>IF(B1460="","",VLOOKUP(B1460,Consultas_públicas!$A$376:$G$3879,7,0))</f>
        <v>#N/A</v>
      </c>
      <c r="F1460" s="20" t="s">
        <v>3260</v>
      </c>
      <c r="G1460" s="21">
        <v>43606</v>
      </c>
      <c r="H1460" s="14" t="str">
        <f>IFERROR(IF(VLOOKUP(B1460,'Oficios_-_pend_criticas'!$C$4:$D$4739,2,0)="","","X"),"")</f>
        <v/>
      </c>
      <c r="I1460" s="12"/>
      <c r="J1460" s="13"/>
      <c r="K1460" s="10"/>
      <c r="L1460" s="12" t="str">
        <f>IFERROR(VLOOKUP(B1460,Retorno_da_RFB!$D$3:$I$6388,5,0),"")</f>
        <v>087</v>
      </c>
      <c r="M1460" s="13">
        <f>IFERROR(VLOOKUP(B1460,Retorno_da_RFB!$D$3:$I$6388,6,0),"")</f>
        <v>43619</v>
      </c>
      <c r="N1460" s="10" t="str">
        <f>IFERROR(VLOOKUP(B1460,Retorno_da_RFB!$D$3:$I$6388,3,0),"")</f>
        <v>8479.89.99</v>
      </c>
      <c r="O1460" s="10" t="str">
        <f>IFERROR(VLOOKUP(B1460,Retorno_da_RFB!$D$3:$I$6388,4,0),"")</f>
        <v>Máquinas compressoras específicas para fins de pesquisa e desenvolvimento de produtos farmacêuticos com velocidade nominal de trabalho até 1.750 comprimidos hora, equipada com mesa de trabalho intercambiável, totalmente instrumentada para medições de força e deslocamento do punção, espessura e densidade. Adaptável a diferentes sistemas de alimentação com compressão de até 5 camadas com 3 produtos diferentes, equipada com software de análise de dados e intercambialidade com outros equipamentos, possibilidade de uso de ferramentais tipo B ou D, com matriz BBS, BB, B, D, com diâmetro máximo de comprimido de 40mm, enchimento máximo de 34mm, dwell time menor que 2 milisegundo podendo ser estendido até 2 segundos, zona de compressão ajustável de 1 a 12mm, pré-compressão até 50kN e compressão máxima de 80kN, aceleração até 2,6G e velocidade máxima 2x390mm/s.</v>
      </c>
      <c r="P1460" s="12" t="str">
        <f>IFERROR(IF(N1460="","",IF(VLOOKUP(LEFT(N1460,10),'Universo_BK-BIT'!$A$5:$E$10005,2,0)="","X",VLOOKUP(LEFT(N1460,10),'Universo_BK-BIT'!$A$5:$E$10005,2,0))),"X")</f>
        <v>BK</v>
      </c>
      <c r="Q1460" s="12">
        <f>IFERROR(IF(P1460="X","",VLOOKUP(LEFT(N1460,10),'Universo_BK-BIT'!$A$5:$E$10005,3,0)),"")</f>
        <v>14</v>
      </c>
      <c r="R1460" s="14" t="e">
        <f t="shared" si="67"/>
        <v>#REF!</v>
      </c>
      <c r="S1460" s="14" t="e">
        <f t="shared" si="68"/>
        <v>#N/A</v>
      </c>
      <c r="T1460" s="14"/>
      <c r="U1460" s="14" t="str">
        <f ca="1">IFERROR(IF(P1460="X",IF(VLOOKUP(B1460,'Oficios_-_pend_criticas'!$C$3:$J$4739,5,0)="","",IF(VLOOKUP(B1460,'Oficios_-_pend_criticas'!$C$3:$J$4739,7,0)="",IF(TODAY()&gt;VLOOKUP(B1460,'Oficios_-_pend_criticas'!$C$3:$J$4739,5,0),"X",""),IF(VLOOKUP(B1460,'Oficios_-_pend_criticas'!$C$3:$J$4739,7,0)&gt;VLOOKUP(B1460,'Oficios_-_pend_criticas'!$C$3:$J$4739,5,0),"X",""))),""),"")</f>
        <v/>
      </c>
      <c r="V1460" s="14" t="str">
        <f ca="1">IFERROR(IF(Q1460=0,IF(VLOOKUP(B1460,'Oficios_-_pend_criticas'!$C$3:$J$4739,5,0)="","",IF(VLOOKUP(B1460,'Oficios_-_pend_criticas'!$C$3:$J$4739,7,0)="",IF(TODAY()&gt;VLOOKUP(B1460,'Oficios_-_pend_criticas'!$C$3:$J$4739,5,0),"X",""),IF(VLOOKUP(B1460,'Oficios_-_pend_criticas'!$C$3:$J$4739,7,0)&gt;VLOOKUP(B1460,'Oficios_-_pend_criticas'!$C$3:$J$4739,5,0),"X",""))),""),"")</f>
        <v/>
      </c>
      <c r="W1460" s="14" t="str">
        <f ca="1">IFERROR(IF(P1460&lt;&gt;"X",IF(Q1460&gt;0,IF(VLOOKUP(B1460,'Oficios_-_pend_criticas'!$C$4:$J$4739,5,0)="","",IF(VLOOKUP(B1460,'Oficios_-_pend_criticas'!$C$4:$J$4739,7,0)="",IF(TODAY()&gt;VLOOKUP(B1460,'Oficios_-_pend_criticas'!$C$4:$J$4739,5,0),"X",""),IF(VLOOKUP(B1460,'Oficios_-_pend_criticas'!$C$4:$J$4739,7,0)&gt;VLOOKUP(B1460,'Oficios_-_pend_criticas'!$C$4:$J$4739,5,0),"X",""))),""),""),"")</f>
        <v/>
      </c>
    </row>
    <row r="1461" spans="1:23" ht="38.25" hidden="1" customHeight="1" x14ac:dyDescent="0.25">
      <c r="A1461" s="9" t="str">
        <f t="shared" si="66"/>
        <v/>
      </c>
      <c r="B1461" s="24" t="s">
        <v>3401</v>
      </c>
      <c r="C1461" s="22" t="e">
        <f>IF(B1461="","",VLOOKUP(B1461,#REF!,6,0))</f>
        <v>#REF!</v>
      </c>
      <c r="D1461" s="20" t="e">
        <f>IF(B1461="","",VLOOKUP(B1461,#REF!,22,0))</f>
        <v>#REF!</v>
      </c>
      <c r="E1461" s="22" t="e">
        <f>IF(B1461="","",VLOOKUP(B1461,Consultas_públicas!$A$376:$G$3879,7,0))</f>
        <v>#N/A</v>
      </c>
      <c r="F1461" s="20" t="s">
        <v>3260</v>
      </c>
      <c r="G1461" s="21">
        <v>43606</v>
      </c>
      <c r="H1461" s="14" t="str">
        <f>IFERROR(IF(VLOOKUP(B1461,'Oficios_-_pend_criticas'!$C$4:$D$4739,2,0)="","","X"),"")</f>
        <v/>
      </c>
      <c r="I1461" s="12"/>
      <c r="J1461" s="13"/>
      <c r="K1461" s="10"/>
      <c r="L1461" s="12" t="str">
        <f>IFERROR(VLOOKUP(B1461,Retorno_da_RFB!$D$3:$I$6388,5,0),"")</f>
        <v>087</v>
      </c>
      <c r="M1461" s="13">
        <f>IFERROR(VLOOKUP(B1461,Retorno_da_RFB!$D$3:$I$6388,6,0),"")</f>
        <v>43619</v>
      </c>
      <c r="N1461" s="10" t="str">
        <f>IFERROR(VLOOKUP(B1461,Retorno_da_RFB!$D$3:$I$6388,3,0),"")</f>
        <v>8425.41.00</v>
      </c>
      <c r="O1461" s="10" t="str">
        <f>IFERROR(VLOOKUP(B1461,Retorno_da_RFB!$D$3:$I$6388,4,0),"")</f>
        <v>Elevadores automotivos eletro-hidráulicos, em aço, base ou trave, com capacidade de carga de 3.000 a 6.000kg, com elevação máxima de até 1.910mm e elevação mínima de até 110mm, comprimento da plataforma entre 2.300 a 2700mm, com motor monifásico ou trifásico 220V e máximo de até 3HP ou até 3kW potência.</v>
      </c>
      <c r="P1461" s="12" t="str">
        <f>IFERROR(IF(N1461="","",IF(VLOOKUP(LEFT(N1461,10),'Universo_BK-BIT'!$A$5:$E$10005,2,0)="","X",VLOOKUP(LEFT(N1461,10),'Universo_BK-BIT'!$A$5:$E$10005,2,0))),"X")</f>
        <v>BK</v>
      </c>
      <c r="Q1461" s="12">
        <f>IFERROR(IF(P1461="X","",VLOOKUP(LEFT(N1461,10),'Universo_BK-BIT'!$A$5:$E$10005,3,0)),"")</f>
        <v>14</v>
      </c>
      <c r="R1461" s="14" t="e">
        <f t="shared" si="67"/>
        <v>#REF!</v>
      </c>
      <c r="S1461" s="14" t="e">
        <f t="shared" si="68"/>
        <v>#N/A</v>
      </c>
      <c r="T1461" s="14"/>
      <c r="U1461" s="14" t="str">
        <f ca="1">IFERROR(IF(P1461="X",IF(VLOOKUP(B1461,'Oficios_-_pend_criticas'!$C$3:$J$4739,5,0)="","",IF(VLOOKUP(B1461,'Oficios_-_pend_criticas'!$C$3:$J$4739,7,0)="",IF(TODAY()&gt;VLOOKUP(B1461,'Oficios_-_pend_criticas'!$C$3:$J$4739,5,0),"X",""),IF(VLOOKUP(B1461,'Oficios_-_pend_criticas'!$C$3:$J$4739,7,0)&gt;VLOOKUP(B1461,'Oficios_-_pend_criticas'!$C$3:$J$4739,5,0),"X",""))),""),"")</f>
        <v/>
      </c>
      <c r="V1461" s="14" t="str">
        <f ca="1">IFERROR(IF(Q1461=0,IF(VLOOKUP(B1461,'Oficios_-_pend_criticas'!$C$3:$J$4739,5,0)="","",IF(VLOOKUP(B1461,'Oficios_-_pend_criticas'!$C$3:$J$4739,7,0)="",IF(TODAY()&gt;VLOOKUP(B1461,'Oficios_-_pend_criticas'!$C$3:$J$4739,5,0),"X",""),IF(VLOOKUP(B1461,'Oficios_-_pend_criticas'!$C$3:$J$4739,7,0)&gt;VLOOKUP(B1461,'Oficios_-_pend_criticas'!$C$3:$J$4739,5,0),"X",""))),""),"")</f>
        <v/>
      </c>
      <c r="W1461" s="14" t="str">
        <f ca="1">IFERROR(IF(P1461&lt;&gt;"X",IF(Q1461&gt;0,IF(VLOOKUP(B1461,'Oficios_-_pend_criticas'!$C$4:$J$4739,5,0)="","",IF(VLOOKUP(B1461,'Oficios_-_pend_criticas'!$C$4:$J$4739,7,0)="",IF(TODAY()&gt;VLOOKUP(B1461,'Oficios_-_pend_criticas'!$C$4:$J$4739,5,0),"X",""),IF(VLOOKUP(B1461,'Oficios_-_pend_criticas'!$C$4:$J$4739,7,0)&gt;VLOOKUP(B1461,'Oficios_-_pend_criticas'!$C$4:$J$4739,5,0),"X",""))),""),""),"")</f>
        <v/>
      </c>
    </row>
    <row r="1462" spans="1:23" ht="38.25" hidden="1" customHeight="1" x14ac:dyDescent="0.25">
      <c r="A1462" s="9" t="str">
        <f t="shared" si="66"/>
        <v/>
      </c>
      <c r="B1462" s="24" t="s">
        <v>3403</v>
      </c>
      <c r="C1462" s="22" t="e">
        <f>IF(B1462="","",VLOOKUP(B1462,#REF!,6,0))</f>
        <v>#REF!</v>
      </c>
      <c r="D1462" s="20" t="e">
        <f>IF(B1462="","",VLOOKUP(B1462,#REF!,22,0))</f>
        <v>#REF!</v>
      </c>
      <c r="E1462" s="22" t="e">
        <f>IF(B1462="","",VLOOKUP(B1462,Consultas_públicas!$A$376:$G$3879,7,0))</f>
        <v>#N/A</v>
      </c>
      <c r="F1462" s="20" t="s">
        <v>3260</v>
      </c>
      <c r="G1462" s="21">
        <v>43606</v>
      </c>
      <c r="H1462" s="14" t="str">
        <f>IFERROR(IF(VLOOKUP(B1462,'Oficios_-_pend_criticas'!$C$4:$D$4739,2,0)="","","X"),"")</f>
        <v/>
      </c>
      <c r="I1462" s="12"/>
      <c r="J1462" s="13"/>
      <c r="K1462" s="10"/>
      <c r="L1462" s="12" t="str">
        <f>IFERROR(VLOOKUP(B1462,Retorno_da_RFB!$D$3:$I$6388,5,0),"")</f>
        <v>087</v>
      </c>
      <c r="M1462" s="13">
        <f>IFERROR(VLOOKUP(B1462,Retorno_da_RFB!$D$3:$I$6388,6,0),"")</f>
        <v>43619</v>
      </c>
      <c r="N1462" s="10" t="str">
        <f>IFERROR(VLOOKUP(B1462,Retorno_da_RFB!$D$3:$I$6388,3,0),"")</f>
        <v>8471.49.00</v>
      </c>
      <c r="O1462" s="10" t="str">
        <f>IFERROR(VLOOKUP(B1462,Retorno_da_RFB!$D$3:$I$6388,4,0),"")</f>
        <v>Máquinas automáticas para processamento de dados destinada a radar de vigilância e controle de espaço aéreo em longo alcance, com função militar e civil, realizando gerenciamento do sequenciamento dos pulsos e frequências de transmissão do radar, ações contra-contra medidas eletrônicas quando em modo militar CCME , gerenciamento da agilidade de frequências e da frequência menos interferida, processamento de informações de recepção, processamento dos canais de monitoramento de aeronaves e do canal meteorológico, cálculo da altimetria das aeronaves, a verificação de interferências externas em rádio frequência, gerenciamento da agilidade das frequências, tratamento da frequência menos interferida (Least jammed frequency – LJF), processamento do mapa de interferência com identificação da posição do interferidor (Strobe Jammer), gravação das interferências e o processamento geral do BITE (Built In Test Equipmament), processa e gerencia todas as informações de falhas ocorridas em sub-sistemas internos e indica o status às interfaces de manutenção e aciona a comutação entre canais automaticamente, construído em formato de gabinete horizontal (padrão de PC industrial), com Processador de 2,40GHz, “chipset baset ethernet”, oito links Ethernet 10/100/1.000baseT, Drive de disco rígido de 64GBytes Tipo: SSD, Memória RAM: 8GBytes, Velocidade de memória: 1.600MHz Gráfico, saída gráfica: analógica e VGA, um conector de vídeo fêmea HD15 ou um conector DVI fêmea, 4 portas USB v2.0, e uma unidade de DVD.</v>
      </c>
      <c r="P1462" s="12" t="str">
        <f>IFERROR(IF(N1462="","",IF(VLOOKUP(LEFT(N1462,10),'Universo_BK-BIT'!$A$5:$E$10005,2,0)="","X",VLOOKUP(LEFT(N1462,10),'Universo_BK-BIT'!$A$5:$E$10005,2,0))),"X")</f>
        <v>BIT</v>
      </c>
      <c r="Q1462" s="12">
        <f>IFERROR(IF(P1462="X","",VLOOKUP(LEFT(N1462,10),'Universo_BK-BIT'!$A$5:$E$10005,3,0)),"")</f>
        <v>16</v>
      </c>
      <c r="R1462" s="14" t="e">
        <f t="shared" si="67"/>
        <v>#REF!</v>
      </c>
      <c r="S1462" s="14" t="e">
        <f t="shared" si="68"/>
        <v>#N/A</v>
      </c>
      <c r="T1462" s="14"/>
      <c r="U1462" s="14" t="str">
        <f ca="1">IFERROR(IF(P1462="X",IF(VLOOKUP(B1462,'Oficios_-_pend_criticas'!$C$3:$J$4739,5,0)="","",IF(VLOOKUP(B1462,'Oficios_-_pend_criticas'!$C$3:$J$4739,7,0)="",IF(TODAY()&gt;VLOOKUP(B1462,'Oficios_-_pend_criticas'!$C$3:$J$4739,5,0),"X",""),IF(VLOOKUP(B1462,'Oficios_-_pend_criticas'!$C$3:$J$4739,7,0)&gt;VLOOKUP(B1462,'Oficios_-_pend_criticas'!$C$3:$J$4739,5,0),"X",""))),""),"")</f>
        <v/>
      </c>
      <c r="V1462" s="14" t="str">
        <f ca="1">IFERROR(IF(Q1462=0,IF(VLOOKUP(B1462,'Oficios_-_pend_criticas'!$C$3:$J$4739,5,0)="","",IF(VLOOKUP(B1462,'Oficios_-_pend_criticas'!$C$3:$J$4739,7,0)="",IF(TODAY()&gt;VLOOKUP(B1462,'Oficios_-_pend_criticas'!$C$3:$J$4739,5,0),"X",""),IF(VLOOKUP(B1462,'Oficios_-_pend_criticas'!$C$3:$J$4739,7,0)&gt;VLOOKUP(B1462,'Oficios_-_pend_criticas'!$C$3:$J$4739,5,0),"X",""))),""),"")</f>
        <v/>
      </c>
      <c r="W1462" s="14" t="str">
        <f ca="1">IFERROR(IF(P1462&lt;&gt;"X",IF(Q1462&gt;0,IF(VLOOKUP(B1462,'Oficios_-_pend_criticas'!$C$4:$J$4739,5,0)="","",IF(VLOOKUP(B1462,'Oficios_-_pend_criticas'!$C$4:$J$4739,7,0)="",IF(TODAY()&gt;VLOOKUP(B1462,'Oficios_-_pend_criticas'!$C$4:$J$4739,5,0),"X",""),IF(VLOOKUP(B1462,'Oficios_-_pend_criticas'!$C$4:$J$4739,7,0)&gt;VLOOKUP(B1462,'Oficios_-_pend_criticas'!$C$4:$J$4739,5,0),"X",""))),""),""),"")</f>
        <v/>
      </c>
    </row>
    <row r="1463" spans="1:23" ht="38.25" hidden="1" customHeight="1" x14ac:dyDescent="0.25">
      <c r="A1463" s="9" t="str">
        <f t="shared" si="66"/>
        <v/>
      </c>
      <c r="B1463" s="24" t="s">
        <v>3405</v>
      </c>
      <c r="C1463" s="22" t="e">
        <f>IF(B1463="","",VLOOKUP(B1463,#REF!,6,0))</f>
        <v>#REF!</v>
      </c>
      <c r="D1463" s="20" t="e">
        <f>IF(B1463="","",VLOOKUP(B1463,#REF!,22,0))</f>
        <v>#REF!</v>
      </c>
      <c r="E1463" s="22" t="e">
        <f>IF(B1463="","",VLOOKUP(B1463,Consultas_públicas!$A$376:$G$3879,7,0))</f>
        <v>#N/A</v>
      </c>
      <c r="F1463" s="20" t="s">
        <v>3260</v>
      </c>
      <c r="G1463" s="21">
        <v>43606</v>
      </c>
      <c r="H1463" s="14" t="str">
        <f>IFERROR(IF(VLOOKUP(B1463,'Oficios_-_pend_criticas'!$C$4:$D$4739,2,0)="","","X"),"")</f>
        <v/>
      </c>
      <c r="I1463" s="12"/>
      <c r="J1463" s="13"/>
      <c r="K1463" s="10"/>
      <c r="L1463" s="12" t="str">
        <f>IFERROR(VLOOKUP(B1463,Retorno_da_RFB!$D$3:$I$6388,5,0),"")</f>
        <v>087</v>
      </c>
      <c r="M1463" s="13">
        <f>IFERROR(VLOOKUP(B1463,Retorno_da_RFB!$D$3:$I$6388,6,0),"")</f>
        <v>43619</v>
      </c>
      <c r="N1463" s="10" t="str">
        <f>IFERROR(VLOOKUP(B1463,Retorno_da_RFB!$D$3:$I$6388,3,0),"")</f>
        <v>8463.30.00</v>
      </c>
      <c r="O1463" s="10" t="str">
        <f>IFERROR(VLOOKUP(B1463,Retorno_da_RFB!$D$3:$I$6388,4,0),"")</f>
        <v>Máquinas para conformar molas por meio de enrolamento de arame, de comando numérico computadorizado (CNC), contendo 11 ou mais eixos controlados por servomotores, diâmetro do arame compreendido entre 0,5 e 4,2mm (incluindo os limites), diâmetro máximo externo (mola) compreendido entre 40 e 70mm (incluindo os limites), comprimento máximo da perna compreendido entre 60 e 150mm (incluindo os limites), com sensor a laser para controle das dimensões.</v>
      </c>
      <c r="P1463" s="12" t="str">
        <f>IFERROR(IF(N1463="","",IF(VLOOKUP(LEFT(N1463,10),'Universo_BK-BIT'!$A$5:$E$10005,2,0)="","X",VLOOKUP(LEFT(N1463,10),'Universo_BK-BIT'!$A$5:$E$10005,2,0))),"X")</f>
        <v>BK</v>
      </c>
      <c r="Q1463" s="12">
        <f>IFERROR(IF(P1463="X","",VLOOKUP(LEFT(N1463,10),'Universo_BK-BIT'!$A$5:$E$10005,3,0)),"")</f>
        <v>14</v>
      </c>
      <c r="R1463" s="14" t="e">
        <f t="shared" si="67"/>
        <v>#REF!</v>
      </c>
      <c r="S1463" s="14" t="e">
        <f t="shared" si="68"/>
        <v>#N/A</v>
      </c>
      <c r="T1463" s="14"/>
      <c r="U1463" s="14" t="str">
        <f ca="1">IFERROR(IF(P1463="X",IF(VLOOKUP(B1463,'Oficios_-_pend_criticas'!$C$3:$J$4739,5,0)="","",IF(VLOOKUP(B1463,'Oficios_-_pend_criticas'!$C$3:$J$4739,7,0)="",IF(TODAY()&gt;VLOOKUP(B1463,'Oficios_-_pend_criticas'!$C$3:$J$4739,5,0),"X",""),IF(VLOOKUP(B1463,'Oficios_-_pend_criticas'!$C$3:$J$4739,7,0)&gt;VLOOKUP(B1463,'Oficios_-_pend_criticas'!$C$3:$J$4739,5,0),"X",""))),""),"")</f>
        <v/>
      </c>
      <c r="V1463" s="14" t="str">
        <f ca="1">IFERROR(IF(Q1463=0,IF(VLOOKUP(B1463,'Oficios_-_pend_criticas'!$C$3:$J$4739,5,0)="","",IF(VLOOKUP(B1463,'Oficios_-_pend_criticas'!$C$3:$J$4739,7,0)="",IF(TODAY()&gt;VLOOKUP(B1463,'Oficios_-_pend_criticas'!$C$3:$J$4739,5,0),"X",""),IF(VLOOKUP(B1463,'Oficios_-_pend_criticas'!$C$3:$J$4739,7,0)&gt;VLOOKUP(B1463,'Oficios_-_pend_criticas'!$C$3:$J$4739,5,0),"X",""))),""),"")</f>
        <v/>
      </c>
      <c r="W1463" s="14" t="str">
        <f ca="1">IFERROR(IF(P1463&lt;&gt;"X",IF(Q1463&gt;0,IF(VLOOKUP(B1463,'Oficios_-_pend_criticas'!$C$4:$J$4739,5,0)="","",IF(VLOOKUP(B1463,'Oficios_-_pend_criticas'!$C$4:$J$4739,7,0)="",IF(TODAY()&gt;VLOOKUP(B1463,'Oficios_-_pend_criticas'!$C$4:$J$4739,5,0),"X",""),IF(VLOOKUP(B1463,'Oficios_-_pend_criticas'!$C$4:$J$4739,7,0)&gt;VLOOKUP(B1463,'Oficios_-_pend_criticas'!$C$4:$J$4739,5,0),"X",""))),""),""),"")</f>
        <v/>
      </c>
    </row>
    <row r="1464" spans="1:23" ht="38.25" hidden="1" customHeight="1" x14ac:dyDescent="0.25">
      <c r="A1464" s="9" t="str">
        <f t="shared" si="66"/>
        <v/>
      </c>
      <c r="B1464" s="24" t="s">
        <v>3407</v>
      </c>
      <c r="C1464" s="22" t="e">
        <f>IF(B1464="","",VLOOKUP(B1464,#REF!,6,0))</f>
        <v>#REF!</v>
      </c>
      <c r="D1464" s="20" t="e">
        <f>IF(B1464="","",VLOOKUP(B1464,#REF!,22,0))</f>
        <v>#REF!</v>
      </c>
      <c r="E1464" s="22" t="e">
        <f>IF(B1464="","",VLOOKUP(B1464,Consultas_públicas!$A$376:$G$3879,7,0))</f>
        <v>#N/A</v>
      </c>
      <c r="F1464" s="20" t="s">
        <v>3260</v>
      </c>
      <c r="G1464" s="21">
        <v>43606</v>
      </c>
      <c r="H1464" s="14" t="str">
        <f>IFERROR(IF(VLOOKUP(B1464,'Oficios_-_pend_criticas'!$C$4:$D$4739,2,0)="","","X"),"")</f>
        <v/>
      </c>
      <c r="I1464" s="12"/>
      <c r="J1464" s="13"/>
      <c r="K1464" s="10"/>
      <c r="L1464" s="12" t="str">
        <f>IFERROR(VLOOKUP(B1464,Retorno_da_RFB!$D$3:$I$6388,5,0),"")</f>
        <v>087</v>
      </c>
      <c r="M1464" s="13">
        <f>IFERROR(VLOOKUP(B1464,Retorno_da_RFB!$D$3:$I$6388,6,0),"")</f>
        <v>43619</v>
      </c>
      <c r="N1464" s="10" t="str">
        <f>IFERROR(VLOOKUP(B1464,Retorno_da_RFB!$D$3:$I$6388,3,0),"")</f>
        <v>8481.80.92</v>
      </c>
      <c r="O1464" s="10" t="str">
        <f>IFERROR(VLOOKUP(B1464,Retorno_da_RFB!$D$3:$I$6388,4,0),"")</f>
        <v>Válvulas de 3/2 vias com 56,5mm de comprimento, 26mm de largura, 57,9mm de altura pesando 0,036kg, para a utilização em acionamento pneumático de sistema transportador, para operar em desacoplamento de correia transportadora de rolos de acionamento, de fácil acoplamento, tendo como meio de operação ar comprimido filtrado lubrificado ou não lubrificado, com uma frequência de comutação de 2.400 circuitos/hora, com entrada de ≤ 0,35 watts a 24 VDC em tensão de operação.</v>
      </c>
      <c r="P1464" s="12" t="str">
        <f>IFERROR(IF(N1464="","",IF(VLOOKUP(LEFT(N1464,10),'Universo_BK-BIT'!$A$5:$E$10005,2,0)="","X",VLOOKUP(LEFT(N1464,10),'Universo_BK-BIT'!$A$5:$E$10005,2,0))),"X")</f>
        <v>BK</v>
      </c>
      <c r="Q1464" s="12">
        <f>IFERROR(IF(P1464="X","",VLOOKUP(LEFT(N1464,10),'Universo_BK-BIT'!$A$5:$E$10005,3,0)),"")</f>
        <v>14</v>
      </c>
      <c r="R1464" s="14" t="e">
        <f t="shared" si="67"/>
        <v>#REF!</v>
      </c>
      <c r="S1464" s="14" t="e">
        <f t="shared" si="68"/>
        <v>#N/A</v>
      </c>
      <c r="T1464" s="14"/>
      <c r="U1464" s="14" t="str">
        <f ca="1">IFERROR(IF(P1464="X",IF(VLOOKUP(B1464,'Oficios_-_pend_criticas'!$C$3:$J$4739,5,0)="","",IF(VLOOKUP(B1464,'Oficios_-_pend_criticas'!$C$3:$J$4739,7,0)="",IF(TODAY()&gt;VLOOKUP(B1464,'Oficios_-_pend_criticas'!$C$3:$J$4739,5,0),"X",""),IF(VLOOKUP(B1464,'Oficios_-_pend_criticas'!$C$3:$J$4739,7,0)&gt;VLOOKUP(B1464,'Oficios_-_pend_criticas'!$C$3:$J$4739,5,0),"X",""))),""),"")</f>
        <v/>
      </c>
      <c r="V1464" s="14" t="str">
        <f ca="1">IFERROR(IF(Q1464=0,IF(VLOOKUP(B1464,'Oficios_-_pend_criticas'!$C$3:$J$4739,5,0)="","",IF(VLOOKUP(B1464,'Oficios_-_pend_criticas'!$C$3:$J$4739,7,0)="",IF(TODAY()&gt;VLOOKUP(B1464,'Oficios_-_pend_criticas'!$C$3:$J$4739,5,0),"X",""),IF(VLOOKUP(B1464,'Oficios_-_pend_criticas'!$C$3:$J$4739,7,0)&gt;VLOOKUP(B1464,'Oficios_-_pend_criticas'!$C$3:$J$4739,5,0),"X",""))),""),"")</f>
        <v/>
      </c>
      <c r="W1464" s="14" t="str">
        <f ca="1">IFERROR(IF(P1464&lt;&gt;"X",IF(Q1464&gt;0,IF(VLOOKUP(B1464,'Oficios_-_pend_criticas'!$C$4:$J$4739,5,0)="","",IF(VLOOKUP(B1464,'Oficios_-_pend_criticas'!$C$4:$J$4739,7,0)="",IF(TODAY()&gt;VLOOKUP(B1464,'Oficios_-_pend_criticas'!$C$4:$J$4739,5,0),"X",""),IF(VLOOKUP(B1464,'Oficios_-_pend_criticas'!$C$4:$J$4739,7,0)&gt;VLOOKUP(B1464,'Oficios_-_pend_criticas'!$C$4:$J$4739,5,0),"X",""))),""),""),"")</f>
        <v/>
      </c>
    </row>
    <row r="1465" spans="1:23" ht="38.25" hidden="1" customHeight="1" x14ac:dyDescent="0.25">
      <c r="A1465" s="9" t="str">
        <f t="shared" si="66"/>
        <v/>
      </c>
      <c r="B1465" s="24" t="s">
        <v>3409</v>
      </c>
      <c r="C1465" s="22" t="e">
        <f>IF(B1465="","",VLOOKUP(B1465,#REF!,6,0))</f>
        <v>#REF!</v>
      </c>
      <c r="D1465" s="20" t="e">
        <f>IF(B1465="","",VLOOKUP(B1465,#REF!,22,0))</f>
        <v>#REF!</v>
      </c>
      <c r="E1465" s="22" t="e">
        <f>IF(B1465="","",VLOOKUP(B1465,Consultas_públicas!$A$376:$G$3879,7,0))</f>
        <v>#N/A</v>
      </c>
      <c r="F1465" s="20" t="s">
        <v>3260</v>
      </c>
      <c r="G1465" s="21">
        <v>43606</v>
      </c>
      <c r="H1465" s="14" t="str">
        <f>IFERROR(IF(VLOOKUP(B1465,'Oficios_-_pend_criticas'!$C$4:$D$4739,2,0)="","","X"),"")</f>
        <v/>
      </c>
      <c r="I1465" s="12"/>
      <c r="J1465" s="13"/>
      <c r="K1465" s="10"/>
      <c r="L1465" s="12" t="str">
        <f>IFERROR(VLOOKUP(B1465,Retorno_da_RFB!$D$3:$I$6388,5,0),"")</f>
        <v>087</v>
      </c>
      <c r="M1465" s="13">
        <f>IFERROR(VLOOKUP(B1465,Retorno_da_RFB!$D$3:$I$6388,6,0),"")</f>
        <v>43619</v>
      </c>
      <c r="N1465" s="10" t="str">
        <f>IFERROR(VLOOKUP(B1465,Retorno_da_RFB!$D$3:$I$6388,3,0),"")</f>
        <v>8466.93.20</v>
      </c>
      <c r="O1465" s="10" t="str">
        <f>IFERROR(VLOOKUP(B1465,Retorno_da_RFB!$D$3:$I$6388,4,0),"")</f>
        <v>Proteções Telescópicas de aço, sanfonada ou não, do eixo X, Y ou Z, frontal, traseira, esquerda ou direita, para utilização em centros de usinagem.</v>
      </c>
      <c r="P1465" s="12" t="str">
        <f>IFERROR(IF(N1465="","",IF(VLOOKUP(LEFT(N1465,10),'Universo_BK-BIT'!$A$5:$E$10005,2,0)="","X",VLOOKUP(LEFT(N1465,10),'Universo_BK-BIT'!$A$5:$E$10005,2,0))),"X")</f>
        <v>BK</v>
      </c>
      <c r="Q1465" s="12">
        <f>IFERROR(IF(P1465="X","",VLOOKUP(LEFT(N1465,10),'Universo_BK-BIT'!$A$5:$E$10005,3,0)),"")</f>
        <v>14</v>
      </c>
      <c r="R1465" s="14" t="e">
        <f t="shared" si="67"/>
        <v>#REF!</v>
      </c>
      <c r="S1465" s="14" t="e">
        <f t="shared" si="68"/>
        <v>#N/A</v>
      </c>
      <c r="T1465" s="14"/>
      <c r="U1465" s="14" t="str">
        <f ca="1">IFERROR(IF(P1465="X",IF(VLOOKUP(B1465,'Oficios_-_pend_criticas'!$C$3:$J$4739,5,0)="","",IF(VLOOKUP(B1465,'Oficios_-_pend_criticas'!$C$3:$J$4739,7,0)="",IF(TODAY()&gt;VLOOKUP(B1465,'Oficios_-_pend_criticas'!$C$3:$J$4739,5,0),"X",""),IF(VLOOKUP(B1465,'Oficios_-_pend_criticas'!$C$3:$J$4739,7,0)&gt;VLOOKUP(B1465,'Oficios_-_pend_criticas'!$C$3:$J$4739,5,0),"X",""))),""),"")</f>
        <v/>
      </c>
      <c r="V1465" s="14" t="str">
        <f ca="1">IFERROR(IF(Q1465=0,IF(VLOOKUP(B1465,'Oficios_-_pend_criticas'!$C$3:$J$4739,5,0)="","",IF(VLOOKUP(B1465,'Oficios_-_pend_criticas'!$C$3:$J$4739,7,0)="",IF(TODAY()&gt;VLOOKUP(B1465,'Oficios_-_pend_criticas'!$C$3:$J$4739,5,0),"X",""),IF(VLOOKUP(B1465,'Oficios_-_pend_criticas'!$C$3:$J$4739,7,0)&gt;VLOOKUP(B1465,'Oficios_-_pend_criticas'!$C$3:$J$4739,5,0),"X",""))),""),"")</f>
        <v/>
      </c>
      <c r="W1465" s="14" t="str">
        <f ca="1">IFERROR(IF(P1465&lt;&gt;"X",IF(Q1465&gt;0,IF(VLOOKUP(B1465,'Oficios_-_pend_criticas'!$C$4:$J$4739,5,0)="","",IF(VLOOKUP(B1465,'Oficios_-_pend_criticas'!$C$4:$J$4739,7,0)="",IF(TODAY()&gt;VLOOKUP(B1465,'Oficios_-_pend_criticas'!$C$4:$J$4739,5,0),"X",""),IF(VLOOKUP(B1465,'Oficios_-_pend_criticas'!$C$4:$J$4739,7,0)&gt;VLOOKUP(B1465,'Oficios_-_pend_criticas'!$C$4:$J$4739,5,0),"X",""))),""),""),"")</f>
        <v/>
      </c>
    </row>
    <row r="1466" spans="1:23" ht="38.25" hidden="1" customHeight="1" x14ac:dyDescent="0.25">
      <c r="A1466" s="9" t="str">
        <f t="shared" si="66"/>
        <v/>
      </c>
      <c r="B1466" s="24" t="s">
        <v>3411</v>
      </c>
      <c r="C1466" s="22" t="e">
        <f>IF(B1466="","",VLOOKUP(B1466,#REF!,6,0))</f>
        <v>#REF!</v>
      </c>
      <c r="D1466" s="20" t="e">
        <f>IF(B1466="","",VLOOKUP(B1466,#REF!,22,0))</f>
        <v>#REF!</v>
      </c>
      <c r="E1466" s="22" t="e">
        <f>IF(B1466="","",VLOOKUP(B1466,Consultas_públicas!$A$376:$G$3879,7,0))</f>
        <v>#N/A</v>
      </c>
      <c r="F1466" s="20" t="s">
        <v>3260</v>
      </c>
      <c r="G1466" s="21">
        <v>43606</v>
      </c>
      <c r="H1466" s="14" t="str">
        <f>IFERROR(IF(VLOOKUP(B1466,'Oficios_-_pend_criticas'!$C$4:$D$4739,2,0)="","","X"),"")</f>
        <v/>
      </c>
      <c r="I1466" s="12"/>
      <c r="J1466" s="13"/>
      <c r="K1466" s="10"/>
      <c r="L1466" s="12" t="str">
        <f>IFERROR(VLOOKUP(B1466,Retorno_da_RFB!$D$3:$I$6388,5,0),"")</f>
        <v>087</v>
      </c>
      <c r="M1466" s="13">
        <f>IFERROR(VLOOKUP(B1466,Retorno_da_RFB!$D$3:$I$6388,6,0),"")</f>
        <v>43619</v>
      </c>
      <c r="N1466" s="10" t="str">
        <f>IFERROR(VLOOKUP(B1466,Retorno_da_RFB!$D$3:$I$6388,3,0),"")</f>
        <v>8427.20.90</v>
      </c>
      <c r="O1466" s="10" t="str">
        <f>IFERROR(VLOOKUP(B1466,Retorno_da_RFB!$D$3:$I$6388,4,0),"")</f>
        <v>Veículos autopropulsados sobre rodas do tipo carregadeira articulada compacta, exceto as minicarregadeiras, utilizados para elevação, transporte, armazenagem de cargas e aplicações diversas regidas pelo acessório acoplado, acionados por motor diesel com potência nominal entre 20 e 80HP, tração nas 4 rodas, transmissão hidrostática, braço frontal para levantamento com função telescópica ou não, acople manual ou hidráulico de acessórios, peso operacional entre 1.000 e 5.000kg e capacidade de levante de 750 a 5.000kg, equipados com único ou múltiplos acessórios.</v>
      </c>
      <c r="P1466" s="12" t="str">
        <f>IFERROR(IF(N1466="","",IF(VLOOKUP(LEFT(N1466,10),'Universo_BK-BIT'!$A$5:$E$10005,2,0)="","X",VLOOKUP(LEFT(N1466,10),'Universo_BK-BIT'!$A$5:$E$10005,2,0))),"X")</f>
        <v>BK</v>
      </c>
      <c r="Q1466" s="12">
        <f>IFERROR(IF(P1466="X","",VLOOKUP(LEFT(N1466,10),'Universo_BK-BIT'!$A$5:$E$10005,3,0)),"")</f>
        <v>14</v>
      </c>
      <c r="R1466" s="14" t="e">
        <f t="shared" si="67"/>
        <v>#REF!</v>
      </c>
      <c r="S1466" s="14" t="e">
        <f t="shared" si="68"/>
        <v>#N/A</v>
      </c>
      <c r="T1466" s="14"/>
      <c r="U1466" s="14" t="str">
        <f ca="1">IFERROR(IF(P1466="X",IF(VLOOKUP(B1466,'Oficios_-_pend_criticas'!$C$3:$J$4739,5,0)="","",IF(VLOOKUP(B1466,'Oficios_-_pend_criticas'!$C$3:$J$4739,7,0)="",IF(TODAY()&gt;VLOOKUP(B1466,'Oficios_-_pend_criticas'!$C$3:$J$4739,5,0),"X",""),IF(VLOOKUP(B1466,'Oficios_-_pend_criticas'!$C$3:$J$4739,7,0)&gt;VLOOKUP(B1466,'Oficios_-_pend_criticas'!$C$3:$J$4739,5,0),"X",""))),""),"")</f>
        <v/>
      </c>
      <c r="V1466" s="14" t="str">
        <f ca="1">IFERROR(IF(Q1466=0,IF(VLOOKUP(B1466,'Oficios_-_pend_criticas'!$C$3:$J$4739,5,0)="","",IF(VLOOKUP(B1466,'Oficios_-_pend_criticas'!$C$3:$J$4739,7,0)="",IF(TODAY()&gt;VLOOKUP(B1466,'Oficios_-_pend_criticas'!$C$3:$J$4739,5,0),"X",""),IF(VLOOKUP(B1466,'Oficios_-_pend_criticas'!$C$3:$J$4739,7,0)&gt;VLOOKUP(B1466,'Oficios_-_pend_criticas'!$C$3:$J$4739,5,0),"X",""))),""),"")</f>
        <v/>
      </c>
      <c r="W1466" s="14" t="str">
        <f ca="1">IFERROR(IF(P1466&lt;&gt;"X",IF(Q1466&gt;0,IF(VLOOKUP(B1466,'Oficios_-_pend_criticas'!$C$4:$J$4739,5,0)="","",IF(VLOOKUP(B1466,'Oficios_-_pend_criticas'!$C$4:$J$4739,7,0)="",IF(TODAY()&gt;VLOOKUP(B1466,'Oficios_-_pend_criticas'!$C$4:$J$4739,5,0),"X",""),IF(VLOOKUP(B1466,'Oficios_-_pend_criticas'!$C$4:$J$4739,7,0)&gt;VLOOKUP(B1466,'Oficios_-_pend_criticas'!$C$4:$J$4739,5,0),"X",""))),""),""),"")</f>
        <v/>
      </c>
    </row>
    <row r="1467" spans="1:23" ht="38.25" hidden="1" customHeight="1" x14ac:dyDescent="0.25">
      <c r="A1467" s="9" t="str">
        <f t="shared" si="66"/>
        <v/>
      </c>
      <c r="B1467" s="24" t="s">
        <v>3413</v>
      </c>
      <c r="C1467" s="22" t="e">
        <f>IF(B1467="","",VLOOKUP(B1467,#REF!,6,0))</f>
        <v>#REF!</v>
      </c>
      <c r="D1467" s="20" t="e">
        <f>IF(B1467="","",VLOOKUP(B1467,#REF!,22,0))</f>
        <v>#REF!</v>
      </c>
      <c r="E1467" s="22" t="e">
        <f>IF(B1467="","",VLOOKUP(B1467,Consultas_públicas!$A$376:$G$3879,7,0))</f>
        <v>#N/A</v>
      </c>
      <c r="F1467" s="20" t="s">
        <v>3260</v>
      </c>
      <c r="G1467" s="21">
        <v>43606</v>
      </c>
      <c r="H1467" s="14" t="str">
        <f>IFERROR(IF(VLOOKUP(B1467,'Oficios_-_pend_criticas'!$C$4:$D$4739,2,0)="","","X"),"")</f>
        <v/>
      </c>
      <c r="I1467" s="12"/>
      <c r="J1467" s="13"/>
      <c r="K1467" s="10"/>
      <c r="L1467" s="12" t="str">
        <f>IFERROR(VLOOKUP(B1467,Retorno_da_RFB!$D$3:$I$6388,5,0),"")</f>
        <v>087</v>
      </c>
      <c r="M1467" s="13">
        <f>IFERROR(VLOOKUP(B1467,Retorno_da_RFB!$D$3:$I$6388,6,0),"")</f>
        <v>43619</v>
      </c>
      <c r="N1467" s="10" t="str">
        <f>IFERROR(VLOOKUP(B1467,Retorno_da_RFB!$D$3:$I$6388,3,0),"")</f>
        <v>8466.93.30</v>
      </c>
      <c r="O1467" s="10" t="str">
        <f>IFERROR(VLOOKUP(B1467,Retorno_da_RFB!$D$3:$I$6388,4,0),"")</f>
        <v>Proteções Telescópicas de aço, sanfonada ou não, do eixo X, Y ou Z, frontal, traseira, esquerda ou direita, para utilização em tornos CNC e centros de torneamento.</v>
      </c>
      <c r="P1467" s="12" t="str">
        <f>IFERROR(IF(N1467="","",IF(VLOOKUP(LEFT(N1467,10),'Universo_BK-BIT'!$A$5:$E$10005,2,0)="","X",VLOOKUP(LEFT(N1467,10),'Universo_BK-BIT'!$A$5:$E$10005,2,0))),"X")</f>
        <v>BK</v>
      </c>
      <c r="Q1467" s="12">
        <f>IFERROR(IF(P1467="X","",VLOOKUP(LEFT(N1467,10),'Universo_BK-BIT'!$A$5:$E$10005,3,0)),"")</f>
        <v>14</v>
      </c>
      <c r="R1467" s="14" t="e">
        <f t="shared" si="67"/>
        <v>#REF!</v>
      </c>
      <c r="S1467" s="14" t="e">
        <f t="shared" si="68"/>
        <v>#N/A</v>
      </c>
      <c r="T1467" s="14"/>
      <c r="U1467" s="14" t="str">
        <f ca="1">IFERROR(IF(P1467="X",IF(VLOOKUP(B1467,'Oficios_-_pend_criticas'!$C$3:$J$4739,5,0)="","",IF(VLOOKUP(B1467,'Oficios_-_pend_criticas'!$C$3:$J$4739,7,0)="",IF(TODAY()&gt;VLOOKUP(B1467,'Oficios_-_pend_criticas'!$C$3:$J$4739,5,0),"X",""),IF(VLOOKUP(B1467,'Oficios_-_pend_criticas'!$C$3:$J$4739,7,0)&gt;VLOOKUP(B1467,'Oficios_-_pend_criticas'!$C$3:$J$4739,5,0),"X",""))),""),"")</f>
        <v/>
      </c>
      <c r="V1467" s="14" t="str">
        <f ca="1">IFERROR(IF(Q1467=0,IF(VLOOKUP(B1467,'Oficios_-_pend_criticas'!$C$3:$J$4739,5,0)="","",IF(VLOOKUP(B1467,'Oficios_-_pend_criticas'!$C$3:$J$4739,7,0)="",IF(TODAY()&gt;VLOOKUP(B1467,'Oficios_-_pend_criticas'!$C$3:$J$4739,5,0),"X",""),IF(VLOOKUP(B1467,'Oficios_-_pend_criticas'!$C$3:$J$4739,7,0)&gt;VLOOKUP(B1467,'Oficios_-_pend_criticas'!$C$3:$J$4739,5,0),"X",""))),""),"")</f>
        <v/>
      </c>
      <c r="W1467" s="14" t="str">
        <f ca="1">IFERROR(IF(P1467&lt;&gt;"X",IF(Q1467&gt;0,IF(VLOOKUP(B1467,'Oficios_-_pend_criticas'!$C$4:$J$4739,5,0)="","",IF(VLOOKUP(B1467,'Oficios_-_pend_criticas'!$C$4:$J$4739,7,0)="",IF(TODAY()&gt;VLOOKUP(B1467,'Oficios_-_pend_criticas'!$C$4:$J$4739,5,0),"X",""),IF(VLOOKUP(B1467,'Oficios_-_pend_criticas'!$C$4:$J$4739,7,0)&gt;VLOOKUP(B1467,'Oficios_-_pend_criticas'!$C$4:$J$4739,5,0),"X",""))),""),""),"")</f>
        <v/>
      </c>
    </row>
    <row r="1468" spans="1:23" ht="38.25" hidden="1" customHeight="1" x14ac:dyDescent="0.25">
      <c r="A1468" s="9" t="str">
        <f t="shared" si="66"/>
        <v/>
      </c>
      <c r="B1468" s="24" t="s">
        <v>3416</v>
      </c>
      <c r="C1468" s="22" t="e">
        <f>IF(B1468="","",VLOOKUP(B1468,#REF!,6,0))</f>
        <v>#REF!</v>
      </c>
      <c r="D1468" s="20" t="e">
        <f>IF(B1468="","",VLOOKUP(B1468,#REF!,22,0))</f>
        <v>#REF!</v>
      </c>
      <c r="E1468" s="22" t="e">
        <f>IF(B1468="","",VLOOKUP(B1468,Consultas_públicas!$A$376:$G$3879,7,0))</f>
        <v>#N/A</v>
      </c>
      <c r="F1468" s="20" t="s">
        <v>3260</v>
      </c>
      <c r="G1468" s="21">
        <v>43606</v>
      </c>
      <c r="H1468" s="14" t="str">
        <f>IFERROR(IF(VLOOKUP(B1468,'Oficios_-_pend_criticas'!$C$4:$D$4739,2,0)="","","X"),"")</f>
        <v/>
      </c>
      <c r="I1468" s="12"/>
      <c r="J1468" s="13"/>
      <c r="K1468" s="10"/>
      <c r="L1468" s="12" t="str">
        <f>IFERROR(VLOOKUP(B1468,Retorno_da_RFB!$D$3:$I$6388,5,0),"")</f>
        <v>087</v>
      </c>
      <c r="M1468" s="13">
        <f>IFERROR(VLOOKUP(B1468,Retorno_da_RFB!$D$3:$I$6388,6,0),"")</f>
        <v>43619</v>
      </c>
      <c r="N1468" s="10" t="str">
        <f>IFERROR(VLOOKUP(B1468,Retorno_da_RFB!$D$3:$I$6388,3,0),"")</f>
        <v>8477.10.11</v>
      </c>
      <c r="O1468" s="10" t="str">
        <f>IFERROR(VLOOKUP(B1468,Retorno_da_RFB!$D$3:$I$6388,4,0),"")</f>
        <v>Máquinas injetoras horizontais monocolor para moldar peças plásticas de alta performance, com força de fechamento de 3.500kN e força de travamento de 3.850kN, com três placas, sistema de joelheira dupla de 5 pontos, placa móvel apoiada sobre guias linear e ausência de buchas entre as colunas, sistema de abertura e fechamento com acionamento por bomba hidráulica com controle de frequência, rotação por servo-motor AC e transmissão hidrostática para aceleração dinâmica e movimentação do sistema, montado sobre o fechamento, unidade de injeção apoiada sobre guias lineares, com “closed loop”, controle da injeção por meio de servo-válvula, controlado por computador lógico programável(CLP), gráfico com controle de produção, memória interna para moldes, comunicação externa(USB), unidade de injeção com rosca plastificadora diâmetro de 80mm, relação L/D24:1 com capacidade de injeção de 1.206cm3 acionado por motor elétrico e acoplamento direto, sem transmissão por correia, com velocidade de injeção de 4.524cm3/s, assistida por acumulador de pressão hidráulico, com movimentos independentes e paralelos para fechamento, plastificação e extração e ciclo à seco de 1,45s, distância entre colunas de 820x820mm (HxV), altura de molde entre 350 até1.020mm(min/máx),tamanho das placas 1.200 x 1.200(HxV),curso de abertura de até 770mm e força de avanço da extração de até 238kN, painel de comando “touchscreen” TFT LCD colorido com controle operacional intuitivo com recursos gráficos, com ou sem cobertura na unidade de fechamento para proteção e controle de ar seco para o molde e peças de reposição.</v>
      </c>
      <c r="P1468" s="12" t="str">
        <f>IFERROR(IF(N1468="","",IF(VLOOKUP(LEFT(N1468,10),'Universo_BK-BIT'!$A$5:$E$10005,2,0)="","X",VLOOKUP(LEFT(N1468,10),'Universo_BK-BIT'!$A$5:$E$10005,2,0))),"X")</f>
        <v>BK</v>
      </c>
      <c r="Q1468" s="12">
        <f>IFERROR(IF(P1468="X","",VLOOKUP(LEFT(N1468,10),'Universo_BK-BIT'!$A$5:$E$10005,3,0)),"")</f>
        <v>14</v>
      </c>
      <c r="R1468" s="14" t="e">
        <f t="shared" si="67"/>
        <v>#REF!</v>
      </c>
      <c r="S1468" s="14" t="e">
        <f t="shared" si="68"/>
        <v>#N/A</v>
      </c>
      <c r="T1468" s="14"/>
      <c r="U1468" s="14" t="str">
        <f ca="1">IFERROR(IF(P1468="X",IF(VLOOKUP(B1468,'Oficios_-_pend_criticas'!$C$3:$J$4739,5,0)="","",IF(VLOOKUP(B1468,'Oficios_-_pend_criticas'!$C$3:$J$4739,7,0)="",IF(TODAY()&gt;VLOOKUP(B1468,'Oficios_-_pend_criticas'!$C$3:$J$4739,5,0),"X",""),IF(VLOOKUP(B1468,'Oficios_-_pend_criticas'!$C$3:$J$4739,7,0)&gt;VLOOKUP(B1468,'Oficios_-_pend_criticas'!$C$3:$J$4739,5,0),"X",""))),""),"")</f>
        <v/>
      </c>
      <c r="V1468" s="14" t="str">
        <f ca="1">IFERROR(IF(Q1468=0,IF(VLOOKUP(B1468,'Oficios_-_pend_criticas'!$C$3:$J$4739,5,0)="","",IF(VLOOKUP(B1468,'Oficios_-_pend_criticas'!$C$3:$J$4739,7,0)="",IF(TODAY()&gt;VLOOKUP(B1468,'Oficios_-_pend_criticas'!$C$3:$J$4739,5,0),"X",""),IF(VLOOKUP(B1468,'Oficios_-_pend_criticas'!$C$3:$J$4739,7,0)&gt;VLOOKUP(B1468,'Oficios_-_pend_criticas'!$C$3:$J$4739,5,0),"X",""))),""),"")</f>
        <v/>
      </c>
      <c r="W1468" s="14" t="str">
        <f ca="1">IFERROR(IF(P1468&lt;&gt;"X",IF(Q1468&gt;0,IF(VLOOKUP(B1468,'Oficios_-_pend_criticas'!$C$4:$J$4739,5,0)="","",IF(VLOOKUP(B1468,'Oficios_-_pend_criticas'!$C$4:$J$4739,7,0)="",IF(TODAY()&gt;VLOOKUP(B1468,'Oficios_-_pend_criticas'!$C$4:$J$4739,5,0),"X",""),IF(VLOOKUP(B1468,'Oficios_-_pend_criticas'!$C$4:$J$4739,7,0)&gt;VLOOKUP(B1468,'Oficios_-_pend_criticas'!$C$4:$J$4739,5,0),"X",""))),""),""),"")</f>
        <v/>
      </c>
    </row>
    <row r="1469" spans="1:23" ht="38.25" hidden="1" customHeight="1" x14ac:dyDescent="0.25">
      <c r="A1469" s="9" t="str">
        <f t="shared" si="66"/>
        <v/>
      </c>
      <c r="B1469" s="24" t="s">
        <v>3418</v>
      </c>
      <c r="C1469" s="22" t="e">
        <f>IF(B1469="","",VLOOKUP(B1469,#REF!,6,0))</f>
        <v>#REF!</v>
      </c>
      <c r="D1469" s="20" t="e">
        <f>IF(B1469="","",VLOOKUP(B1469,#REF!,22,0))</f>
        <v>#REF!</v>
      </c>
      <c r="E1469" s="22" t="e">
        <f>IF(B1469="","",VLOOKUP(B1469,Consultas_públicas!$A$376:$G$3879,7,0))</f>
        <v>#N/A</v>
      </c>
      <c r="F1469" s="20" t="s">
        <v>3260</v>
      </c>
      <c r="G1469" s="21">
        <v>43606</v>
      </c>
      <c r="H1469" s="14" t="str">
        <f>IFERROR(IF(VLOOKUP(B1469,'Oficios_-_pend_criticas'!$C$4:$D$4739,2,0)="","","X"),"")</f>
        <v/>
      </c>
      <c r="I1469" s="12"/>
      <c r="J1469" s="13"/>
      <c r="K1469" s="10"/>
      <c r="L1469" s="12" t="str">
        <f>IFERROR(VLOOKUP(B1469,Retorno_da_RFB!$D$3:$I$6388,5,0),"")</f>
        <v>087</v>
      </c>
      <c r="M1469" s="13">
        <f>IFERROR(VLOOKUP(B1469,Retorno_da_RFB!$D$3:$I$6388,6,0),"")</f>
        <v>43619</v>
      </c>
      <c r="N1469" s="10" t="str">
        <f>IFERROR(VLOOKUP(B1469,Retorno_da_RFB!$D$3:$I$6388,3,0),"")</f>
        <v>8480.71.00</v>
      </c>
      <c r="O1469" s="10" t="str">
        <f>IFERROR(VLOOKUP(B1469,Retorno_da_RFB!$D$3:$I$6388,4,0),"")</f>
        <v>Moldes de injeção de 96 cavidades (cold half) e suas respectivas peças de reposição intercambiáveis, distância entre centros de cavidade 50 (V) x 155 (H)mm, confeccionados em aço especial e anticorrosivo, para fabricação de preformas de polietileno de tereftalato (PET) de 15g com variação de peso máxima de +/- 0,3g, a um tempo de ciclo de 8,0 segundos e tolerância de +/- 0,5 segundos, capacidade de produção de 43.200 preformas/hora, dotados de sistema para extração de preformas contendo : placa de retirada EOAT com 4 estágios de refrigeração, placa “Cool Pick” para retirada e pós refrigeração da superfície interna e externa das preformas , projetados e desenvolvidos especificamente para uso em máquinas injetoras de 4.000kN, acompanhado de jogo de machos de 96 cavidades e distância entre os centros de cavidade 50 (V) x 140 (H)mm, intercambiáveis, para fabricação de preformas de PET de 14 g com tubos de refrigeração.</v>
      </c>
      <c r="P1469" s="12" t="str">
        <f>IFERROR(IF(N1469="","",IF(VLOOKUP(LEFT(N1469,10),'Universo_BK-BIT'!$A$5:$E$10005,2,0)="","X",VLOOKUP(LEFT(N1469,10),'Universo_BK-BIT'!$A$5:$E$10005,2,0))),"X")</f>
        <v>BK</v>
      </c>
      <c r="Q1469" s="12">
        <f>IFERROR(IF(P1469="X","",VLOOKUP(LEFT(N1469,10),'Universo_BK-BIT'!$A$5:$E$10005,3,0)),"")</f>
        <v>14</v>
      </c>
      <c r="R1469" s="14" t="e">
        <f t="shared" si="67"/>
        <v>#REF!</v>
      </c>
      <c r="S1469" s="14" t="e">
        <f t="shared" si="68"/>
        <v>#N/A</v>
      </c>
      <c r="T1469" s="14"/>
      <c r="U1469" s="14" t="str">
        <f ca="1">IFERROR(IF(P1469="X",IF(VLOOKUP(B1469,'Oficios_-_pend_criticas'!$C$3:$J$4739,5,0)="","",IF(VLOOKUP(B1469,'Oficios_-_pend_criticas'!$C$3:$J$4739,7,0)="",IF(TODAY()&gt;VLOOKUP(B1469,'Oficios_-_pend_criticas'!$C$3:$J$4739,5,0),"X",""),IF(VLOOKUP(B1469,'Oficios_-_pend_criticas'!$C$3:$J$4739,7,0)&gt;VLOOKUP(B1469,'Oficios_-_pend_criticas'!$C$3:$J$4739,5,0),"X",""))),""),"")</f>
        <v/>
      </c>
      <c r="V1469" s="14" t="str">
        <f ca="1">IFERROR(IF(Q1469=0,IF(VLOOKUP(B1469,'Oficios_-_pend_criticas'!$C$3:$J$4739,5,0)="","",IF(VLOOKUP(B1469,'Oficios_-_pend_criticas'!$C$3:$J$4739,7,0)="",IF(TODAY()&gt;VLOOKUP(B1469,'Oficios_-_pend_criticas'!$C$3:$J$4739,5,0),"X",""),IF(VLOOKUP(B1469,'Oficios_-_pend_criticas'!$C$3:$J$4739,7,0)&gt;VLOOKUP(B1469,'Oficios_-_pend_criticas'!$C$3:$J$4739,5,0),"X",""))),""),"")</f>
        <v/>
      </c>
      <c r="W1469" s="14" t="str">
        <f ca="1">IFERROR(IF(P1469&lt;&gt;"X",IF(Q1469&gt;0,IF(VLOOKUP(B1469,'Oficios_-_pend_criticas'!$C$4:$J$4739,5,0)="","",IF(VLOOKUP(B1469,'Oficios_-_pend_criticas'!$C$4:$J$4739,7,0)="",IF(TODAY()&gt;VLOOKUP(B1469,'Oficios_-_pend_criticas'!$C$4:$J$4739,5,0),"X",""),IF(VLOOKUP(B1469,'Oficios_-_pend_criticas'!$C$4:$J$4739,7,0)&gt;VLOOKUP(B1469,'Oficios_-_pend_criticas'!$C$4:$J$4739,5,0),"X",""))),""),""),"")</f>
        <v/>
      </c>
    </row>
    <row r="1470" spans="1:23" ht="38.25" hidden="1" customHeight="1" x14ac:dyDescent="0.25">
      <c r="A1470" s="9" t="str">
        <f t="shared" si="66"/>
        <v/>
      </c>
      <c r="B1470" s="24" t="s">
        <v>3420</v>
      </c>
      <c r="C1470" s="22" t="e">
        <f>IF(B1470="","",VLOOKUP(B1470,#REF!,6,0))</f>
        <v>#REF!</v>
      </c>
      <c r="D1470" s="20" t="e">
        <f>IF(B1470="","",VLOOKUP(B1470,#REF!,22,0))</f>
        <v>#REF!</v>
      </c>
      <c r="E1470" s="22" t="e">
        <f>IF(B1470="","",VLOOKUP(B1470,Consultas_públicas!$A$376:$G$3879,7,0))</f>
        <v>#N/A</v>
      </c>
      <c r="F1470" s="20" t="s">
        <v>3260</v>
      </c>
      <c r="G1470" s="21">
        <v>43606</v>
      </c>
      <c r="H1470" s="14" t="str">
        <f>IFERROR(IF(VLOOKUP(B1470,'Oficios_-_pend_criticas'!$C$4:$D$4739,2,0)="","","X"),"")</f>
        <v/>
      </c>
      <c r="I1470" s="12"/>
      <c r="J1470" s="13"/>
      <c r="K1470" s="10"/>
      <c r="L1470" s="12" t="str">
        <f>IFERROR(VLOOKUP(B1470,Retorno_da_RFB!$D$3:$I$6388,5,0),"")</f>
        <v>087</v>
      </c>
      <c r="M1470" s="13">
        <f>IFERROR(VLOOKUP(B1470,Retorno_da_RFB!$D$3:$I$6388,6,0),"")</f>
        <v>43619</v>
      </c>
      <c r="N1470" s="10" t="str">
        <f>IFERROR(VLOOKUP(B1470,Retorno_da_RFB!$D$3:$I$6388,3,0),"")</f>
        <v>9027.80.99</v>
      </c>
      <c r="O1470" s="10" t="str">
        <f>IFERROR(VLOOKUP(B1470,Retorno_da_RFB!$D$3:$I$6388,4,0),"")</f>
        <v>Aparelhos automáticos portáteis com respectivo acumulador, com ou sem sua base recarregadora elétrica, para medição quantitativa da concentração de hemoglobina (Hb) na faixa de 6,5 a 22g/dL e de Hematócrito (Hct) na faixa de 20% a 65%, em amostras de sangue total capilar e venoso de 1,6 microlitros, tempo de teste de 40 segundos, contador incorporado de amostras com registro de data/hora, com medições eletroquímicas realizadas por meio de biossensor de correntes e impedâncias em tiras de teste de uso único, sem uso de parâmetros calculados, sem calibração e sem codificação, para uso médico-hospitalar-laboratorial na saúde humana.</v>
      </c>
      <c r="P1470" s="12" t="str">
        <f>IFERROR(IF(N1470="","",IF(VLOOKUP(LEFT(N1470,10),'Universo_BK-BIT'!$A$5:$E$10005,2,0)="","X",VLOOKUP(LEFT(N1470,10),'Universo_BK-BIT'!$A$5:$E$10005,2,0))),"X")</f>
        <v>BK</v>
      </c>
      <c r="Q1470" s="12">
        <f>IFERROR(IF(P1470="X","",VLOOKUP(LEFT(N1470,10),'Universo_BK-BIT'!$A$5:$E$10005,3,0)),"")</f>
        <v>14</v>
      </c>
      <c r="R1470" s="14" t="e">
        <f t="shared" si="67"/>
        <v>#REF!</v>
      </c>
      <c r="S1470" s="14" t="e">
        <f t="shared" si="68"/>
        <v>#N/A</v>
      </c>
      <c r="T1470" s="14"/>
      <c r="U1470" s="14" t="str">
        <f ca="1">IFERROR(IF(P1470="X",IF(VLOOKUP(B1470,'Oficios_-_pend_criticas'!$C$3:$J$4739,5,0)="","",IF(VLOOKUP(B1470,'Oficios_-_pend_criticas'!$C$3:$J$4739,7,0)="",IF(TODAY()&gt;VLOOKUP(B1470,'Oficios_-_pend_criticas'!$C$3:$J$4739,5,0),"X",""),IF(VLOOKUP(B1470,'Oficios_-_pend_criticas'!$C$3:$J$4739,7,0)&gt;VLOOKUP(B1470,'Oficios_-_pend_criticas'!$C$3:$J$4739,5,0),"X",""))),""),"")</f>
        <v/>
      </c>
      <c r="V1470" s="14" t="str">
        <f ca="1">IFERROR(IF(Q1470=0,IF(VLOOKUP(B1470,'Oficios_-_pend_criticas'!$C$3:$J$4739,5,0)="","",IF(VLOOKUP(B1470,'Oficios_-_pend_criticas'!$C$3:$J$4739,7,0)="",IF(TODAY()&gt;VLOOKUP(B1470,'Oficios_-_pend_criticas'!$C$3:$J$4739,5,0),"X",""),IF(VLOOKUP(B1470,'Oficios_-_pend_criticas'!$C$3:$J$4739,7,0)&gt;VLOOKUP(B1470,'Oficios_-_pend_criticas'!$C$3:$J$4739,5,0),"X",""))),""),"")</f>
        <v/>
      </c>
      <c r="W1470" s="14" t="str">
        <f ca="1">IFERROR(IF(P1470&lt;&gt;"X",IF(Q1470&gt;0,IF(VLOOKUP(B1470,'Oficios_-_pend_criticas'!$C$4:$J$4739,5,0)="","",IF(VLOOKUP(B1470,'Oficios_-_pend_criticas'!$C$4:$J$4739,7,0)="",IF(TODAY()&gt;VLOOKUP(B1470,'Oficios_-_pend_criticas'!$C$4:$J$4739,5,0),"X",""),IF(VLOOKUP(B1470,'Oficios_-_pend_criticas'!$C$4:$J$4739,7,0)&gt;VLOOKUP(B1470,'Oficios_-_pend_criticas'!$C$4:$J$4739,5,0),"X",""))),""),""),"")</f>
        <v/>
      </c>
    </row>
    <row r="1471" spans="1:23" ht="38.25" hidden="1" customHeight="1" x14ac:dyDescent="0.25">
      <c r="A1471" s="9" t="str">
        <f t="shared" si="66"/>
        <v/>
      </c>
      <c r="B1471" s="24" t="s">
        <v>3422</v>
      </c>
      <c r="C1471" s="22" t="e">
        <f>IF(B1471="","",VLOOKUP(B1471,#REF!,6,0))</f>
        <v>#REF!</v>
      </c>
      <c r="D1471" s="20" t="e">
        <f>IF(B1471="","",VLOOKUP(B1471,#REF!,22,0))</f>
        <v>#REF!</v>
      </c>
      <c r="E1471" s="22" t="e">
        <f>IF(B1471="","",VLOOKUP(B1471,Consultas_públicas!$A$376:$G$3879,7,0))</f>
        <v>#N/A</v>
      </c>
      <c r="F1471" s="20" t="s">
        <v>3260</v>
      </c>
      <c r="G1471" s="21">
        <v>43606</v>
      </c>
      <c r="H1471" s="14" t="str">
        <f>IFERROR(IF(VLOOKUP(B1471,'Oficios_-_pend_criticas'!$C$4:$D$4739,2,0)="","","X"),"")</f>
        <v/>
      </c>
      <c r="I1471" s="12"/>
      <c r="J1471" s="13"/>
      <c r="K1471" s="10"/>
      <c r="L1471" s="12" t="str">
        <f>IFERROR(VLOOKUP(B1471,Retorno_da_RFB!$D$3:$I$6388,5,0),"")</f>
        <v>087</v>
      </c>
      <c r="M1471" s="13">
        <f>IFERROR(VLOOKUP(B1471,Retorno_da_RFB!$D$3:$I$6388,6,0),"")</f>
        <v>43619</v>
      </c>
      <c r="N1471" s="10" t="str">
        <f>IFERROR(VLOOKUP(B1471,Retorno_da_RFB!$D$3:$I$6388,3,0),"")</f>
        <v>8479.89.99</v>
      </c>
      <c r="O1471" s="10" t="str">
        <f>IFERROR(VLOOKUP(B1471,Retorno_da_RFB!$D$3:$I$6388,4,0),"")</f>
        <v>Máquinas para fabricação de fraldas geriátricas descartáveis tipo "pants" ou "roupa intima descartável", com capacidade de produção igual ou maior de 200 fraldas por minuto, para o tamanho m masculino, voluta para dosagem de polímero super absorvente com uma roda formadora; com esteiras transportadoras; dispositivos aplicadores de adesivos; conjuntos de rolos compactadores; facas de corte rotativo; módulo de dobra; dispositivos de rejeição; alimentação de materiais; desbobinamento de elásticos e de materiais especiais; aplicação de adesivo a quente; painel de comando computadorizado com interface homem máquina.</v>
      </c>
      <c r="P1471" s="12" t="str">
        <f>IFERROR(IF(N1471="","",IF(VLOOKUP(LEFT(N1471,10),'Universo_BK-BIT'!$A$5:$E$10005,2,0)="","X",VLOOKUP(LEFT(N1471,10),'Universo_BK-BIT'!$A$5:$E$10005,2,0))),"X")</f>
        <v>BK</v>
      </c>
      <c r="Q1471" s="12">
        <f>IFERROR(IF(P1471="X","",VLOOKUP(LEFT(N1471,10),'Universo_BK-BIT'!$A$5:$E$10005,3,0)),"")</f>
        <v>14</v>
      </c>
      <c r="R1471" s="14" t="e">
        <f t="shared" si="67"/>
        <v>#REF!</v>
      </c>
      <c r="S1471" s="14" t="e">
        <f t="shared" si="68"/>
        <v>#N/A</v>
      </c>
      <c r="T1471" s="14"/>
      <c r="U1471" s="14" t="str">
        <f ca="1">IFERROR(IF(P1471="X",IF(VLOOKUP(B1471,'Oficios_-_pend_criticas'!$C$3:$J$4739,5,0)="","",IF(VLOOKUP(B1471,'Oficios_-_pend_criticas'!$C$3:$J$4739,7,0)="",IF(TODAY()&gt;VLOOKUP(B1471,'Oficios_-_pend_criticas'!$C$3:$J$4739,5,0),"X",""),IF(VLOOKUP(B1471,'Oficios_-_pend_criticas'!$C$3:$J$4739,7,0)&gt;VLOOKUP(B1471,'Oficios_-_pend_criticas'!$C$3:$J$4739,5,0),"X",""))),""),"")</f>
        <v/>
      </c>
      <c r="V1471" s="14" t="str">
        <f ca="1">IFERROR(IF(Q1471=0,IF(VLOOKUP(B1471,'Oficios_-_pend_criticas'!$C$3:$J$4739,5,0)="","",IF(VLOOKUP(B1471,'Oficios_-_pend_criticas'!$C$3:$J$4739,7,0)="",IF(TODAY()&gt;VLOOKUP(B1471,'Oficios_-_pend_criticas'!$C$3:$J$4739,5,0),"X",""),IF(VLOOKUP(B1471,'Oficios_-_pend_criticas'!$C$3:$J$4739,7,0)&gt;VLOOKUP(B1471,'Oficios_-_pend_criticas'!$C$3:$J$4739,5,0),"X",""))),""),"")</f>
        <v/>
      </c>
      <c r="W1471" s="14" t="str">
        <f ca="1">IFERROR(IF(P1471&lt;&gt;"X",IF(Q1471&gt;0,IF(VLOOKUP(B1471,'Oficios_-_pend_criticas'!$C$4:$J$4739,5,0)="","",IF(VLOOKUP(B1471,'Oficios_-_pend_criticas'!$C$4:$J$4739,7,0)="",IF(TODAY()&gt;VLOOKUP(B1471,'Oficios_-_pend_criticas'!$C$4:$J$4739,5,0),"X",""),IF(VLOOKUP(B1471,'Oficios_-_pend_criticas'!$C$4:$J$4739,7,0)&gt;VLOOKUP(B1471,'Oficios_-_pend_criticas'!$C$4:$J$4739,5,0),"X",""))),""),""),"")</f>
        <v/>
      </c>
    </row>
    <row r="1472" spans="1:23" ht="38.25" hidden="1" customHeight="1" x14ac:dyDescent="0.25">
      <c r="A1472" s="9" t="str">
        <f t="shared" si="66"/>
        <v/>
      </c>
      <c r="B1472" s="24" t="s">
        <v>3424</v>
      </c>
      <c r="C1472" s="22" t="e">
        <f>IF(B1472="","",VLOOKUP(B1472,#REF!,6,0))</f>
        <v>#REF!</v>
      </c>
      <c r="D1472" s="20" t="e">
        <f>IF(B1472="","",VLOOKUP(B1472,#REF!,22,0))</f>
        <v>#REF!</v>
      </c>
      <c r="E1472" s="22" t="e">
        <f>IF(B1472="","",VLOOKUP(B1472,Consultas_públicas!$A$376:$G$3879,7,0))</f>
        <v>#N/A</v>
      </c>
      <c r="F1472" s="20" t="s">
        <v>3260</v>
      </c>
      <c r="G1472" s="21">
        <v>43606</v>
      </c>
      <c r="H1472" s="14" t="str">
        <f>IFERROR(IF(VLOOKUP(B1472,'Oficios_-_pend_criticas'!$C$4:$D$4739,2,0)="","","X"),"")</f>
        <v/>
      </c>
      <c r="I1472" s="12"/>
      <c r="J1472" s="13"/>
      <c r="K1472" s="10"/>
      <c r="L1472" s="12" t="str">
        <f>IFERROR(VLOOKUP(B1472,Retorno_da_RFB!$D$3:$I$6388,5,0),"")</f>
        <v>087</v>
      </c>
      <c r="M1472" s="13">
        <f>IFERROR(VLOOKUP(B1472,Retorno_da_RFB!$D$3:$I$6388,6,0),"")</f>
        <v>43619</v>
      </c>
      <c r="N1472" s="10" t="str">
        <f>IFERROR(VLOOKUP(B1472,Retorno_da_RFB!$D$3:$I$6388,3,0),"")</f>
        <v>8456.11.19</v>
      </c>
      <c r="O1472" s="10" t="str">
        <f>IFERROR(VLOOKUP(B1472,Retorno_da_RFB!$D$3:$I$6388,4,0),"")</f>
        <v>Centros de corte a laser para chapas metálicas de até 40mm de espessura, com sistema automático de carga, descarga e movimentação, área de trabalho para chapas de 2.000 x 4.000mm, com comando numérico computadorizado (CNC), incluindo 2 torres de abastecimento de chapas com altura de 6.250mm com 26 gavetas.</v>
      </c>
      <c r="P1472" s="12" t="str">
        <f>IFERROR(IF(N1472="","",IF(VLOOKUP(LEFT(N1472,10),'Universo_BK-BIT'!$A$5:$E$10005,2,0)="","X",VLOOKUP(LEFT(N1472,10),'Universo_BK-BIT'!$A$5:$E$10005,2,0))),"X")</f>
        <v>BK</v>
      </c>
      <c r="Q1472" s="12">
        <f>IFERROR(IF(P1472="X","",VLOOKUP(LEFT(N1472,10),'Universo_BK-BIT'!$A$5:$E$10005,3,0)),"")</f>
        <v>14</v>
      </c>
      <c r="R1472" s="14" t="e">
        <f t="shared" si="67"/>
        <v>#REF!</v>
      </c>
      <c r="S1472" s="14" t="e">
        <f t="shared" si="68"/>
        <v>#N/A</v>
      </c>
      <c r="T1472" s="14"/>
      <c r="U1472" s="14" t="str">
        <f ca="1">IFERROR(IF(P1472="X",IF(VLOOKUP(B1472,'Oficios_-_pend_criticas'!$C$3:$J$4739,5,0)="","",IF(VLOOKUP(B1472,'Oficios_-_pend_criticas'!$C$3:$J$4739,7,0)="",IF(TODAY()&gt;VLOOKUP(B1472,'Oficios_-_pend_criticas'!$C$3:$J$4739,5,0),"X",""),IF(VLOOKUP(B1472,'Oficios_-_pend_criticas'!$C$3:$J$4739,7,0)&gt;VLOOKUP(B1472,'Oficios_-_pend_criticas'!$C$3:$J$4739,5,0),"X",""))),""),"")</f>
        <v/>
      </c>
      <c r="V1472" s="14" t="str">
        <f ca="1">IFERROR(IF(Q1472=0,IF(VLOOKUP(B1472,'Oficios_-_pend_criticas'!$C$3:$J$4739,5,0)="","",IF(VLOOKUP(B1472,'Oficios_-_pend_criticas'!$C$3:$J$4739,7,0)="",IF(TODAY()&gt;VLOOKUP(B1472,'Oficios_-_pend_criticas'!$C$3:$J$4739,5,0),"X",""),IF(VLOOKUP(B1472,'Oficios_-_pend_criticas'!$C$3:$J$4739,7,0)&gt;VLOOKUP(B1472,'Oficios_-_pend_criticas'!$C$3:$J$4739,5,0),"X",""))),""),"")</f>
        <v/>
      </c>
      <c r="W1472" s="14" t="str">
        <f ca="1">IFERROR(IF(P1472&lt;&gt;"X",IF(Q1472&gt;0,IF(VLOOKUP(B1472,'Oficios_-_pend_criticas'!$C$4:$J$4739,5,0)="","",IF(VLOOKUP(B1472,'Oficios_-_pend_criticas'!$C$4:$J$4739,7,0)="",IF(TODAY()&gt;VLOOKUP(B1472,'Oficios_-_pend_criticas'!$C$4:$J$4739,5,0),"X",""),IF(VLOOKUP(B1472,'Oficios_-_pend_criticas'!$C$4:$J$4739,7,0)&gt;VLOOKUP(B1472,'Oficios_-_pend_criticas'!$C$4:$J$4739,5,0),"X",""))),""),""),"")</f>
        <v/>
      </c>
    </row>
    <row r="1473" spans="1:23" ht="38.25" hidden="1" customHeight="1" x14ac:dyDescent="0.25">
      <c r="A1473" s="9" t="str">
        <f t="shared" si="66"/>
        <v/>
      </c>
      <c r="B1473" s="24" t="s">
        <v>3426</v>
      </c>
      <c r="C1473" s="22" t="e">
        <f>IF(B1473="","",VLOOKUP(B1473,#REF!,6,0))</f>
        <v>#REF!</v>
      </c>
      <c r="D1473" s="20" t="e">
        <f>IF(B1473="","",VLOOKUP(B1473,#REF!,22,0))</f>
        <v>#REF!</v>
      </c>
      <c r="E1473" s="22" t="e">
        <f>IF(B1473="","",VLOOKUP(B1473,Consultas_públicas!$A$376:$G$3879,7,0))</f>
        <v>#N/A</v>
      </c>
      <c r="F1473" s="20" t="s">
        <v>3260</v>
      </c>
      <c r="G1473" s="21">
        <v>43606</v>
      </c>
      <c r="H1473" s="14" t="str">
        <f>IFERROR(IF(VLOOKUP(B1473,'Oficios_-_pend_criticas'!$C$4:$D$4739,2,0)="","","X"),"")</f>
        <v/>
      </c>
      <c r="I1473" s="12"/>
      <c r="J1473" s="13"/>
      <c r="K1473" s="10"/>
      <c r="L1473" s="12" t="str">
        <f>IFERROR(VLOOKUP(B1473,Retorno_da_RFB!$D$3:$I$6388,5,0),"")</f>
        <v>087</v>
      </c>
      <c r="M1473" s="13">
        <f>IFERROR(VLOOKUP(B1473,Retorno_da_RFB!$D$3:$I$6388,6,0),"")</f>
        <v>43619</v>
      </c>
      <c r="N1473" s="10" t="str">
        <f>IFERROR(VLOOKUP(B1473,Retorno_da_RFB!$D$3:$I$6388,3,0),"")</f>
        <v>8517.62.77</v>
      </c>
      <c r="O1473" s="10" t="str">
        <f>IFERROR(VLOOKUP(B1473,Retorno_da_RFB!$D$3:$I$6388,4,0),"")</f>
        <v>Aparelhos para transmissão e amplificação de voz com teclado e portas com comandos em braile e informações por voz; com capacidade de cobertura do som de até 500m²; com microfone de cabeça (headset) com conexão sem fio por UHF com alcance efetivo de até 35 metros; com resistência a impactos dinâmicos de até 70cm e a jatos de água (IP X5).</v>
      </c>
      <c r="P1473" s="12" t="str">
        <f>IFERROR(IF(N1473="","",IF(VLOOKUP(LEFT(N1473,10),'Universo_BK-BIT'!$A$5:$E$10005,2,0)="","X",VLOOKUP(LEFT(N1473,10),'Universo_BK-BIT'!$A$5:$E$10005,2,0))),"X")</f>
        <v>BIT</v>
      </c>
      <c r="Q1473" s="12">
        <f>IFERROR(IF(P1473="X","",VLOOKUP(LEFT(N1473,10),'Universo_BK-BIT'!$A$5:$E$10005,3,0)),"")</f>
        <v>16</v>
      </c>
      <c r="R1473" s="14" t="e">
        <f t="shared" si="67"/>
        <v>#REF!</v>
      </c>
      <c r="S1473" s="14" t="e">
        <f t="shared" si="68"/>
        <v>#N/A</v>
      </c>
      <c r="T1473" s="14"/>
      <c r="U1473" s="14" t="str">
        <f ca="1">IFERROR(IF(P1473="X",IF(VLOOKUP(B1473,'Oficios_-_pend_criticas'!$C$3:$J$4739,5,0)="","",IF(VLOOKUP(B1473,'Oficios_-_pend_criticas'!$C$3:$J$4739,7,0)="",IF(TODAY()&gt;VLOOKUP(B1473,'Oficios_-_pend_criticas'!$C$3:$J$4739,5,0),"X",""),IF(VLOOKUP(B1473,'Oficios_-_pend_criticas'!$C$3:$J$4739,7,0)&gt;VLOOKUP(B1473,'Oficios_-_pend_criticas'!$C$3:$J$4739,5,0),"X",""))),""),"")</f>
        <v/>
      </c>
      <c r="V1473" s="14" t="str">
        <f ca="1">IFERROR(IF(Q1473=0,IF(VLOOKUP(B1473,'Oficios_-_pend_criticas'!$C$3:$J$4739,5,0)="","",IF(VLOOKUP(B1473,'Oficios_-_pend_criticas'!$C$3:$J$4739,7,0)="",IF(TODAY()&gt;VLOOKUP(B1473,'Oficios_-_pend_criticas'!$C$3:$J$4739,5,0),"X",""),IF(VLOOKUP(B1473,'Oficios_-_pend_criticas'!$C$3:$J$4739,7,0)&gt;VLOOKUP(B1473,'Oficios_-_pend_criticas'!$C$3:$J$4739,5,0),"X",""))),""),"")</f>
        <v/>
      </c>
      <c r="W1473" s="14" t="str">
        <f ca="1">IFERROR(IF(P1473&lt;&gt;"X",IF(Q1473&gt;0,IF(VLOOKUP(B1473,'Oficios_-_pend_criticas'!$C$4:$J$4739,5,0)="","",IF(VLOOKUP(B1473,'Oficios_-_pend_criticas'!$C$4:$J$4739,7,0)="",IF(TODAY()&gt;VLOOKUP(B1473,'Oficios_-_pend_criticas'!$C$4:$J$4739,5,0),"X",""),IF(VLOOKUP(B1473,'Oficios_-_pend_criticas'!$C$4:$J$4739,7,0)&gt;VLOOKUP(B1473,'Oficios_-_pend_criticas'!$C$4:$J$4739,5,0),"X",""))),""),""),"")</f>
        <v/>
      </c>
    </row>
    <row r="1474" spans="1:23" ht="38.25" hidden="1" customHeight="1" x14ac:dyDescent="0.25">
      <c r="A1474" s="9" t="str">
        <f t="shared" si="66"/>
        <v/>
      </c>
      <c r="B1474" s="24" t="s">
        <v>3428</v>
      </c>
      <c r="C1474" s="22" t="e">
        <f>IF(B1474="","",VLOOKUP(B1474,#REF!,6,0))</f>
        <v>#REF!</v>
      </c>
      <c r="D1474" s="20" t="e">
        <f>IF(B1474="","",VLOOKUP(B1474,#REF!,22,0))</f>
        <v>#REF!</v>
      </c>
      <c r="E1474" s="22" t="e">
        <f>IF(B1474="","",VLOOKUP(B1474,Consultas_públicas!$A$376:$G$3879,7,0))</f>
        <v>#N/A</v>
      </c>
      <c r="F1474" s="20" t="s">
        <v>3260</v>
      </c>
      <c r="G1474" s="21">
        <v>43606</v>
      </c>
      <c r="H1474" s="14" t="str">
        <f>IFERROR(IF(VLOOKUP(B1474,'Oficios_-_pend_criticas'!$C$4:$D$4739,2,0)="","","X"),"")</f>
        <v/>
      </c>
      <c r="I1474" s="12"/>
      <c r="J1474" s="13"/>
      <c r="K1474" s="10"/>
      <c r="L1474" s="12" t="str">
        <f>IFERROR(VLOOKUP(B1474,Retorno_da_RFB!$D$3:$I$6388,5,0),"")</f>
        <v>087</v>
      </c>
      <c r="M1474" s="13">
        <f>IFERROR(VLOOKUP(B1474,Retorno_da_RFB!$D$3:$I$6388,6,0),"")</f>
        <v>43619</v>
      </c>
      <c r="N1474" s="10" t="str">
        <f>IFERROR(VLOOKUP(B1474,Retorno_da_RFB!$D$3:$I$6388,3,0),"")</f>
        <v>8466.93.19</v>
      </c>
      <c r="O1474" s="10" t="str">
        <f>IFERROR(VLOOKUP(B1474,Retorno_da_RFB!$D$3:$I$6388,4,0),"")</f>
        <v>Seletores automáticos de fios para máquina de corte e marcação a laser com 2 gabinetes múltiplos, de capacidade de acondicionamento de até 6 bobinas de fios cada, com velocidade de troca de bobinas de 10s, sistema de detecção e descarte de emendas nos fios com variação do diâmetro do cabo de 0.2mm a 2m/s.</v>
      </c>
      <c r="P1474" s="12" t="str">
        <f>IFERROR(IF(N1474="","",IF(VLOOKUP(LEFT(N1474,10),'Universo_BK-BIT'!$A$5:$E$10005,2,0)="","X",VLOOKUP(LEFT(N1474,10),'Universo_BK-BIT'!$A$5:$E$10005,2,0))),"X")</f>
        <v>BK</v>
      </c>
      <c r="Q1474" s="12">
        <f>IFERROR(IF(P1474="X","",VLOOKUP(LEFT(N1474,10),'Universo_BK-BIT'!$A$5:$E$10005,3,0)),"")</f>
        <v>14</v>
      </c>
      <c r="R1474" s="14" t="e">
        <f t="shared" si="67"/>
        <v>#REF!</v>
      </c>
      <c r="S1474" s="14" t="e">
        <f t="shared" si="68"/>
        <v>#N/A</v>
      </c>
      <c r="T1474" s="14"/>
      <c r="U1474" s="14" t="str">
        <f ca="1">IFERROR(IF(P1474="X",IF(VLOOKUP(B1474,'Oficios_-_pend_criticas'!$C$3:$J$4739,5,0)="","",IF(VLOOKUP(B1474,'Oficios_-_pend_criticas'!$C$3:$J$4739,7,0)="",IF(TODAY()&gt;VLOOKUP(B1474,'Oficios_-_pend_criticas'!$C$3:$J$4739,5,0),"X",""),IF(VLOOKUP(B1474,'Oficios_-_pend_criticas'!$C$3:$J$4739,7,0)&gt;VLOOKUP(B1474,'Oficios_-_pend_criticas'!$C$3:$J$4739,5,0),"X",""))),""),"")</f>
        <v/>
      </c>
      <c r="V1474" s="14" t="str">
        <f ca="1">IFERROR(IF(Q1474=0,IF(VLOOKUP(B1474,'Oficios_-_pend_criticas'!$C$3:$J$4739,5,0)="","",IF(VLOOKUP(B1474,'Oficios_-_pend_criticas'!$C$3:$J$4739,7,0)="",IF(TODAY()&gt;VLOOKUP(B1474,'Oficios_-_pend_criticas'!$C$3:$J$4739,5,0),"X",""),IF(VLOOKUP(B1474,'Oficios_-_pend_criticas'!$C$3:$J$4739,7,0)&gt;VLOOKUP(B1474,'Oficios_-_pend_criticas'!$C$3:$J$4739,5,0),"X",""))),""),"")</f>
        <v/>
      </c>
      <c r="W1474" s="14" t="str">
        <f ca="1">IFERROR(IF(P1474&lt;&gt;"X",IF(Q1474&gt;0,IF(VLOOKUP(B1474,'Oficios_-_pend_criticas'!$C$4:$J$4739,5,0)="","",IF(VLOOKUP(B1474,'Oficios_-_pend_criticas'!$C$4:$J$4739,7,0)="",IF(TODAY()&gt;VLOOKUP(B1474,'Oficios_-_pend_criticas'!$C$4:$J$4739,5,0),"X",""),IF(VLOOKUP(B1474,'Oficios_-_pend_criticas'!$C$4:$J$4739,7,0)&gt;VLOOKUP(B1474,'Oficios_-_pend_criticas'!$C$4:$J$4739,5,0),"X",""))),""),""),"")</f>
        <v/>
      </c>
    </row>
    <row r="1475" spans="1:23" ht="38.25" hidden="1" customHeight="1" x14ac:dyDescent="0.25">
      <c r="A1475" s="9" t="str">
        <f t="shared" ref="A1475:A1538" si="69">IF(COUNTIF(B:B,B1475)&gt;1,"X","")</f>
        <v/>
      </c>
      <c r="B1475" s="24" t="s">
        <v>3430</v>
      </c>
      <c r="C1475" s="22" t="e">
        <f>IF(B1475="","",VLOOKUP(B1475,#REF!,6,0))</f>
        <v>#REF!</v>
      </c>
      <c r="D1475" s="20" t="e">
        <f>IF(B1475="","",VLOOKUP(B1475,#REF!,22,0))</f>
        <v>#REF!</v>
      </c>
      <c r="E1475" s="22" t="e">
        <f>IF(B1475="","",VLOOKUP(B1475,Consultas_públicas!$A$376:$G$3879,7,0))</f>
        <v>#N/A</v>
      </c>
      <c r="F1475" s="20" t="s">
        <v>3431</v>
      </c>
      <c r="G1475" s="21">
        <v>43629</v>
      </c>
      <c r="H1475" s="14" t="str">
        <f>IFERROR(IF(VLOOKUP(B1475,'Oficios_-_pend_criticas'!$C$4:$D$4739,2,0)="","","X"),"")</f>
        <v/>
      </c>
      <c r="I1475" s="12"/>
      <c r="J1475" s="13"/>
      <c r="K1475" s="10"/>
      <c r="L1475" s="12">
        <f>IFERROR(VLOOKUP(B1475,Retorno_da_RFB!$D$3:$I$6388,5,0),"")</f>
        <v>122</v>
      </c>
      <c r="M1475" s="13">
        <f>IFERROR(VLOOKUP(B1475,Retorno_da_RFB!$D$3:$I$6388,6,0),"")</f>
        <v>43691</v>
      </c>
      <c r="N1475" s="10" t="str">
        <f>IFERROR(VLOOKUP(B1475,Retorno_da_RFB!$D$3:$I$6388,3,0),"")</f>
        <v>9027.80.20</v>
      </c>
      <c r="O1475" s="10" t="str">
        <f>IFERROR(VLOOKUP(B1475,Retorno_da_RFB!$D$3:$I$6388,4,0),"")</f>
        <v>Espectrômetros de massas com plasma de argônio acoplado indutivamente, com interface composta por 3 cones, defletor de íons quadrupolar para deflexão dos íons a 90º em relação ao sistema de introdução de amostras, estabilidade em longo prazo com RSD &lt; 4% durante 4 horas de operação, taxas de aquisição de dados de até 100.000pontos/s, faixa de massas compreendida entre 1 e 285amu, 1 canal para introdução de gases na cela para remoção de interferentes e background na massa 220 &lt; 1 contagem por segundo e estabilidade para calibração de massas de &lt; 0,05amu durante 8 horas de operação.</v>
      </c>
      <c r="P1475" s="12" t="str">
        <f>IFERROR(IF(N1475="","",IF(VLOOKUP(LEFT(N1475,10),'Universo_BK-BIT'!$A$5:$E$10005,2,0)="","X",VLOOKUP(LEFT(N1475,10),'Universo_BK-BIT'!$A$5:$E$10005,2,0))),"X")</f>
        <v>BK</v>
      </c>
      <c r="Q1475" s="12">
        <f>IFERROR(IF(P1475="X","",VLOOKUP(LEFT(N1475,10),'Universo_BK-BIT'!$A$5:$E$10005,3,0)),"")</f>
        <v>14</v>
      </c>
      <c r="R1475" s="14" t="e">
        <f t="shared" ref="R1475:R1538" si="70">IF(N1475="","",IF(LEFT(N1475,10)=LEFT(D1475,10),"","X"))</f>
        <v>#REF!</v>
      </c>
      <c r="S1475" s="14" t="e">
        <f t="shared" ref="S1475:S1538" si="71">IF(O1475="","",IF(LEN(O1475)&lt;=LEN(E1475)+2,IF(LEN(O1475)&gt;=LEN(E1475)-2,"","X"),"X"))</f>
        <v>#N/A</v>
      </c>
      <c r="T1475" s="14"/>
      <c r="U1475" s="14" t="str">
        <f ca="1">IFERROR(IF(P1475="X",IF(VLOOKUP(B1475,'Oficios_-_pend_criticas'!$C$3:$J$4739,5,0)="","",IF(VLOOKUP(B1475,'Oficios_-_pend_criticas'!$C$3:$J$4739,7,0)="",IF(TODAY()&gt;VLOOKUP(B1475,'Oficios_-_pend_criticas'!$C$3:$J$4739,5,0),"X",""),IF(VLOOKUP(B1475,'Oficios_-_pend_criticas'!$C$3:$J$4739,7,0)&gt;VLOOKUP(B1475,'Oficios_-_pend_criticas'!$C$3:$J$4739,5,0),"X",""))),""),"")</f>
        <v/>
      </c>
      <c r="V1475" s="14" t="str">
        <f ca="1">IFERROR(IF(Q1475=0,IF(VLOOKUP(B1475,'Oficios_-_pend_criticas'!$C$3:$J$4739,5,0)="","",IF(VLOOKUP(B1475,'Oficios_-_pend_criticas'!$C$3:$J$4739,7,0)="",IF(TODAY()&gt;VLOOKUP(B1475,'Oficios_-_pend_criticas'!$C$3:$J$4739,5,0),"X",""),IF(VLOOKUP(B1475,'Oficios_-_pend_criticas'!$C$3:$J$4739,7,0)&gt;VLOOKUP(B1475,'Oficios_-_pend_criticas'!$C$3:$J$4739,5,0),"X",""))),""),"")</f>
        <v/>
      </c>
      <c r="W1475" s="14" t="str">
        <f ca="1">IFERROR(IF(P1475&lt;&gt;"X",IF(Q1475&gt;0,IF(VLOOKUP(B1475,'Oficios_-_pend_criticas'!$C$4:$J$4739,5,0)="","",IF(VLOOKUP(B1475,'Oficios_-_pend_criticas'!$C$4:$J$4739,7,0)="",IF(TODAY()&gt;VLOOKUP(B1475,'Oficios_-_pend_criticas'!$C$4:$J$4739,5,0),"X",""),IF(VLOOKUP(B1475,'Oficios_-_pend_criticas'!$C$4:$J$4739,7,0)&gt;VLOOKUP(B1475,'Oficios_-_pend_criticas'!$C$4:$J$4739,5,0),"X",""))),""),""),"")</f>
        <v/>
      </c>
    </row>
    <row r="1476" spans="1:23" ht="38.25" hidden="1" customHeight="1" x14ac:dyDescent="0.25">
      <c r="A1476" s="9" t="str">
        <f t="shared" si="69"/>
        <v/>
      </c>
      <c r="B1476" s="24" t="s">
        <v>3434</v>
      </c>
      <c r="C1476" s="22" t="e">
        <f>IF(B1476="","",VLOOKUP(B1476,#REF!,6,0))</f>
        <v>#REF!</v>
      </c>
      <c r="D1476" s="20" t="e">
        <f>IF(B1476="","",VLOOKUP(B1476,#REF!,22,0))</f>
        <v>#REF!</v>
      </c>
      <c r="E1476" s="22" t="e">
        <f>IF(B1476="","",VLOOKUP(B1476,Consultas_públicas!$A$376:$G$3879,7,0))</f>
        <v>#N/A</v>
      </c>
      <c r="F1476" s="20" t="s">
        <v>3431</v>
      </c>
      <c r="G1476" s="21">
        <v>43629</v>
      </c>
      <c r="H1476" s="14" t="str">
        <f>IFERROR(IF(VLOOKUP(B1476,'Oficios_-_pend_criticas'!$C$4:$D$4739,2,0)="","","X"),"")</f>
        <v/>
      </c>
      <c r="I1476" s="12"/>
      <c r="J1476" s="13"/>
      <c r="K1476" s="10"/>
      <c r="L1476" s="12">
        <f>IFERROR(VLOOKUP(B1476,Retorno_da_RFB!$D$3:$I$6388,5,0),"")</f>
        <v>122</v>
      </c>
      <c r="M1476" s="13">
        <f>IFERROR(VLOOKUP(B1476,Retorno_da_RFB!$D$3:$I$6388,6,0),"")</f>
        <v>43691</v>
      </c>
      <c r="N1476" s="10" t="str">
        <f>IFERROR(VLOOKUP(B1476,Retorno_da_RFB!$D$3:$I$6388,3,0),"")</f>
        <v>8437.80.90</v>
      </c>
      <c r="O1476" s="10" t="str">
        <f>IFERROR(VLOOKUP(B1476,Retorno_da_RFB!$D$3:$I$6388,4,0),"")</f>
        <v>Equipamentos para moagem de cereais, sementes, legumes, frutas, vegetais, girassol, minerais e pelotas, com capacidade máxima de operação de 3t/h, compostos de: par de eixos paralelos com discos de trituração montados nos mesmos, motor de 5,5kW, com velocidade de rotação igual ou superior a 1.465rpm, sistema de transmissão através de correia V e polias, sistema manual de regulagem do distanciamento dos eixos, sistema de alívio feito com molas e comprimento de corte 25 x 120 = 3.000mm completo.</v>
      </c>
      <c r="P1476" s="12" t="str">
        <f>IFERROR(IF(N1476="","",IF(VLOOKUP(LEFT(N1476,10),'Universo_BK-BIT'!$A$5:$E$10005,2,0)="","X",VLOOKUP(LEFT(N1476,10),'Universo_BK-BIT'!$A$5:$E$10005,2,0))),"X")</f>
        <v>BK</v>
      </c>
      <c r="Q1476" s="12">
        <f>IFERROR(IF(P1476="X","",VLOOKUP(LEFT(N1476,10),'Universo_BK-BIT'!$A$5:$E$10005,3,0)),"")</f>
        <v>14</v>
      </c>
      <c r="R1476" s="14" t="e">
        <f t="shared" si="70"/>
        <v>#REF!</v>
      </c>
      <c r="S1476" s="14" t="e">
        <f t="shared" si="71"/>
        <v>#N/A</v>
      </c>
      <c r="T1476" s="14"/>
      <c r="U1476" s="14" t="str">
        <f ca="1">IFERROR(IF(P1476="X",IF(VLOOKUP(B1476,'Oficios_-_pend_criticas'!$C$3:$J$4739,5,0)="","",IF(VLOOKUP(B1476,'Oficios_-_pend_criticas'!$C$3:$J$4739,7,0)="",IF(TODAY()&gt;VLOOKUP(B1476,'Oficios_-_pend_criticas'!$C$3:$J$4739,5,0),"X",""),IF(VLOOKUP(B1476,'Oficios_-_pend_criticas'!$C$3:$J$4739,7,0)&gt;VLOOKUP(B1476,'Oficios_-_pend_criticas'!$C$3:$J$4739,5,0),"X",""))),""),"")</f>
        <v/>
      </c>
      <c r="V1476" s="14" t="str">
        <f ca="1">IFERROR(IF(Q1476=0,IF(VLOOKUP(B1476,'Oficios_-_pend_criticas'!$C$3:$J$4739,5,0)="","",IF(VLOOKUP(B1476,'Oficios_-_pend_criticas'!$C$3:$J$4739,7,0)="",IF(TODAY()&gt;VLOOKUP(B1476,'Oficios_-_pend_criticas'!$C$3:$J$4739,5,0),"X",""),IF(VLOOKUP(B1476,'Oficios_-_pend_criticas'!$C$3:$J$4739,7,0)&gt;VLOOKUP(B1476,'Oficios_-_pend_criticas'!$C$3:$J$4739,5,0),"X",""))),""),"")</f>
        <v/>
      </c>
      <c r="W1476" s="14" t="str">
        <f ca="1">IFERROR(IF(P1476&lt;&gt;"X",IF(Q1476&gt;0,IF(VLOOKUP(B1476,'Oficios_-_pend_criticas'!$C$4:$J$4739,5,0)="","",IF(VLOOKUP(B1476,'Oficios_-_pend_criticas'!$C$4:$J$4739,7,0)="",IF(TODAY()&gt;VLOOKUP(B1476,'Oficios_-_pend_criticas'!$C$4:$J$4739,5,0),"X",""),IF(VLOOKUP(B1476,'Oficios_-_pend_criticas'!$C$4:$J$4739,7,0)&gt;VLOOKUP(B1476,'Oficios_-_pend_criticas'!$C$4:$J$4739,5,0),"X",""))),""),""),"")</f>
        <v/>
      </c>
    </row>
    <row r="1477" spans="1:23" ht="38.25" hidden="1" customHeight="1" x14ac:dyDescent="0.25">
      <c r="A1477" s="9" t="str">
        <f t="shared" si="69"/>
        <v/>
      </c>
      <c r="B1477" s="24" t="s">
        <v>3436</v>
      </c>
      <c r="C1477" s="22" t="e">
        <f>IF(B1477="","",VLOOKUP(B1477,#REF!,6,0))</f>
        <v>#REF!</v>
      </c>
      <c r="D1477" s="20" t="e">
        <f>IF(B1477="","",VLOOKUP(B1477,#REF!,22,0))</f>
        <v>#REF!</v>
      </c>
      <c r="E1477" s="22" t="e">
        <f>IF(B1477="","",VLOOKUP(B1477,Consultas_públicas!$A$376:$G$3879,7,0))</f>
        <v>#N/A</v>
      </c>
      <c r="F1477" s="20" t="s">
        <v>3431</v>
      </c>
      <c r="G1477" s="21">
        <v>43629</v>
      </c>
      <c r="H1477" s="14" t="str">
        <f>IFERROR(IF(VLOOKUP(B1477,'Oficios_-_pend_criticas'!$C$4:$D$4739,2,0)="","","X"),"")</f>
        <v/>
      </c>
      <c r="I1477" s="12"/>
      <c r="J1477" s="13"/>
      <c r="K1477" s="10"/>
      <c r="L1477" s="12">
        <f>IFERROR(VLOOKUP(B1477,Retorno_da_RFB!$D$3:$I$6388,5,0),"")</f>
        <v>122</v>
      </c>
      <c r="M1477" s="13">
        <f>IFERROR(VLOOKUP(B1477,Retorno_da_RFB!$D$3:$I$6388,6,0),"")</f>
        <v>43691</v>
      </c>
      <c r="N1477" s="10" t="str">
        <f>IFERROR(VLOOKUP(B1477,Retorno_da_RFB!$D$3:$I$6388,3,0),"")</f>
        <v>8438.50.00</v>
      </c>
      <c r="O1477" s="10" t="str">
        <f>IFERROR(VLOOKUP(B1477,Retorno_da_RFB!$D$3:$I$6388,4,0),"")</f>
        <v>Combinações de máquinas de fluxo contínuo para abate de suínos de forma automatizada nos principais pontos do processo transformando em carcaça resfriada “in-natura” utilizando gás carbônico, vapor a pressão de 6 a 10bar, ar comprimido a 6bar, água potável quente e fria entre 0,2 e 2ppm de cloro, eletricidade 230/400Vac, 60Hz, podendo o processo variar de 100suínos/hora até 1.000suínos/hora composto de: Máquina de insensilização por gás carbônico para atordoamento de suínos em grupos de 4 a 9animais/cesto. Quantidade de cestos: de 1 a 3 unidades, o tempo do ciclo médio de 150segundos para cada cesto. Velocidade de 100suínos/hora até 660suínos/hora. O equipamento é composto por portões corrediços de condução de suínos até o equipamento, mesa rolante para descarga de suínos, esteira transportadora de suínos para pendura e sistema de controle por CLP e IHM; calha de sangria, construída em aço inoxidável AISI-304 com vários deságues, com pés reguláveis e chaves de fechamento com 10.000mm – 35.000mm (C) x 1.100mm (L) x 500mm (A); polidora lavadora com quatro eixos verticais e inclinados para uma maior eficácia, com 2.600mm (C) 2.200mm (L) 3.335mm (A), potência 12kW, tensão 400V; túnel de escaldagem este sistema consiste  em uma cabine fechada e bem isolada, com bicos aspersores pulverizam  água uma temperatura aproximada de 60-62ºC, comprimento de acordo a velocidade da linha, 5.000mm (A) x 1.310mm (L), pressão vapor: 6bar e potência: 18kW; depiladeira túnel, é composta por carcaça e chassis fabricados em aço inoxidável AISI-304 e por meio de dois eixos raspadores independentes galvanizados, acionados por motorredutores e providos de borrachas raspadoras, total de 464 raspadores se distribuem entre os dois eixos  (eixo principal: 290 unidades e eixo secundário: 174 unidades, 6.250mm (C) x 2.000mm (L) x 3.600mm (A), nº de lâminas raspadoras: 464, potência: 37kW, tensão: 400 e peso aproximado: 11.000kg; polidora secadora, composto de quatro rolos, eixo galvanizado, equipados de chicotes polidores e dispostos em um plano inclinado, cada rolo é acionado por um motorredutor, 2.600mm (C) x 2.200mm (L) x 3.335mm (A), total de chicotes 342, potência: 12kW tensão: 400V; Chamuscador turbo para esterilização automática carcaça de suínos. Composto de chapas colocadas em ambos os lados do chamuscador em aço inoxidável AISI-304 refratário. Com sistema de segurança por eletrodo. Válvula de trava. Regulador de pressão. Pressostatos para controle eletrônico da pressão máxima e mínima. Produção máxima: 660 suínos/h, sistema turbo de ventilador de 3kW, comprimento: 1.700mm, largura: 1.600mm, altura: 3.600mm, combustível: Gás propano ou G.N., consumo médio (chamuscagem de 5 segundos) 120g/suínos G.L.P. ou 0,10m³/suínos G.N., tempo de funcionamento: 2,5 a 16 segundos ajustável, número de queimadores: 52, potência máxima: 1.820.000kcal/h, peso aproximado: 600kg, com quadro de comando elétrico e controle por CLP e IHM, sistema de ascendimento e controle (independente do sistema de chamuscagem), capela extratora dos gases em aço A-42 – AISI-304, chaminé AISI-304 Ø 600 mm; polidora toalete Mod. LV6 + polidora de acabamento final Mod. LH4 composto de rolos, com eixo galvanizado, equipados de chicotes polidores e dispostos em um plano inclinado, cada rolo é acionado por um motor redutor chassis e laterais fabricados em aço inoxidável AISI-304 (4mm), com total de chicotes: 460, potência: 18kW, tensão: 400V; transportador inspeção de vísceras brancas e vermelhas composto de bandejas de aço inoxidável e de ganchos, com o fim de identificar a que carcaça correspondem as vísceras potência: 3kW, passo das bandejas: 800mm, inversor eletrônico; plataforma de com postos de trabalho, destinados aos operários que realizam as tarefas de inspeção, cada posto é suportado por duas colunas verticais que permitem sua regulagem de altura de acordo com as necessidades, fabricada com perfis em aço inox AISI-304 (2mm), piso antideslizante sanitário, corrimão em aço inox. AISI-304 (Ø 33mm), comprimento: 8.400mm, largura: 800 mm e altura a determinar na instalação com sistema de lava mãos com pedal standard de esterilização; Desnucadora automática, por meio do escaneamento automático (raio x com laser da coluna cervical) de cada carcaça para detecção do ponte exato de corte, com uma potência instalada:  0,37 – 1,5kW; Serra automática de carcaça para suínos separa a mesma em duas bandas, dividindo a carcaça de modo contínuo e automático, sem paradas no processo ou nória, realizando esterilização das lâminas automaticamente com vapor, com uma potência instalada:  0,37 a 1,5kW; todo conjunto interligado com transportador mecânico e tubular galvanizado 2" com perfil de polietileno e consoles de suporte em chapa de aço temperado, estrutura de acompanhamento através de presilhas de alumínio e parafusos de aço inoxidável; plataformas fixas com um posto de trabalho, destinado aos operários que realizam as tarefas, cada posto é suportado por duas colunas verticais que permitem sua regulagem de altura de acordo com as necessidades, fabricada com perfis em aço inox AISI-304 (2mm), corrimão em aço Inox. AISI-304 (Ø 33mm),  1.200mm (C) x 800mm (L) x altura a determinar na instalação, peso 55kg, incluso lava mãos com pedal standard de esterilização; sistema de controle com quadro de distribuição central da linha de abate de suínos com CLP e tela “touchscreen” para programação e controle da produção.</v>
      </c>
      <c r="P1477" s="12" t="str">
        <f>IFERROR(IF(N1477="","",IF(VLOOKUP(LEFT(N1477,10),'Universo_BK-BIT'!$A$5:$E$10005,2,0)="","X",VLOOKUP(LEFT(N1477,10),'Universo_BK-BIT'!$A$5:$E$10005,2,0))),"X")</f>
        <v>BK</v>
      </c>
      <c r="Q1477" s="12">
        <f>IFERROR(IF(P1477="X","",VLOOKUP(LEFT(N1477,10),'Universo_BK-BIT'!$A$5:$E$10005,3,0)),"")</f>
        <v>14</v>
      </c>
      <c r="R1477" s="14" t="e">
        <f t="shared" si="70"/>
        <v>#REF!</v>
      </c>
      <c r="S1477" s="14" t="e">
        <f t="shared" si="71"/>
        <v>#N/A</v>
      </c>
      <c r="T1477" s="14"/>
      <c r="U1477" s="14" t="str">
        <f ca="1">IFERROR(IF(P1477="X",IF(VLOOKUP(B1477,'Oficios_-_pend_criticas'!$C$3:$J$4739,5,0)="","",IF(VLOOKUP(B1477,'Oficios_-_pend_criticas'!$C$3:$J$4739,7,0)="",IF(TODAY()&gt;VLOOKUP(B1477,'Oficios_-_pend_criticas'!$C$3:$J$4739,5,0),"X",""),IF(VLOOKUP(B1477,'Oficios_-_pend_criticas'!$C$3:$J$4739,7,0)&gt;VLOOKUP(B1477,'Oficios_-_pend_criticas'!$C$3:$J$4739,5,0),"X",""))),""),"")</f>
        <v/>
      </c>
      <c r="V1477" s="14" t="str">
        <f ca="1">IFERROR(IF(Q1477=0,IF(VLOOKUP(B1477,'Oficios_-_pend_criticas'!$C$3:$J$4739,5,0)="","",IF(VLOOKUP(B1477,'Oficios_-_pend_criticas'!$C$3:$J$4739,7,0)="",IF(TODAY()&gt;VLOOKUP(B1477,'Oficios_-_pend_criticas'!$C$3:$J$4739,5,0),"X",""),IF(VLOOKUP(B1477,'Oficios_-_pend_criticas'!$C$3:$J$4739,7,0)&gt;VLOOKUP(B1477,'Oficios_-_pend_criticas'!$C$3:$J$4739,5,0),"X",""))),""),"")</f>
        <v/>
      </c>
      <c r="W1477" s="14" t="str">
        <f ca="1">IFERROR(IF(P1477&lt;&gt;"X",IF(Q1477&gt;0,IF(VLOOKUP(B1477,'Oficios_-_pend_criticas'!$C$4:$J$4739,5,0)="","",IF(VLOOKUP(B1477,'Oficios_-_pend_criticas'!$C$4:$J$4739,7,0)="",IF(TODAY()&gt;VLOOKUP(B1477,'Oficios_-_pend_criticas'!$C$4:$J$4739,5,0),"X",""),IF(VLOOKUP(B1477,'Oficios_-_pend_criticas'!$C$4:$J$4739,7,0)&gt;VLOOKUP(B1477,'Oficios_-_pend_criticas'!$C$4:$J$4739,5,0),"X",""))),""),""),"")</f>
        <v/>
      </c>
    </row>
    <row r="1478" spans="1:23" ht="38.25" hidden="1" customHeight="1" x14ac:dyDescent="0.25">
      <c r="A1478" s="9" t="str">
        <f t="shared" si="69"/>
        <v/>
      </c>
      <c r="B1478" s="24" t="s">
        <v>3438</v>
      </c>
      <c r="C1478" s="22" t="e">
        <f>IF(B1478="","",VLOOKUP(B1478,#REF!,6,0))</f>
        <v>#REF!</v>
      </c>
      <c r="D1478" s="20" t="e">
        <f>IF(B1478="","",VLOOKUP(B1478,#REF!,22,0))</f>
        <v>#REF!</v>
      </c>
      <c r="E1478" s="22" t="e">
        <f>IF(B1478="","",VLOOKUP(B1478,Consultas_públicas!$A$376:$G$3879,7,0))</f>
        <v>#N/A</v>
      </c>
      <c r="F1478" s="20" t="s">
        <v>3431</v>
      </c>
      <c r="G1478" s="21">
        <v>43629</v>
      </c>
      <c r="H1478" s="14" t="str">
        <f>IFERROR(IF(VLOOKUP(B1478,'Oficios_-_pend_criticas'!$C$4:$D$4739,2,0)="","","X"),"")</f>
        <v/>
      </c>
      <c r="I1478" s="12"/>
      <c r="J1478" s="13"/>
      <c r="K1478" s="10"/>
      <c r="L1478" s="12">
        <f>IFERROR(VLOOKUP(B1478,Retorno_da_RFB!$D$3:$I$6388,5,0),"")</f>
        <v>122</v>
      </c>
      <c r="M1478" s="13">
        <f>IFERROR(VLOOKUP(B1478,Retorno_da_RFB!$D$3:$I$6388,6,0),"")</f>
        <v>43691</v>
      </c>
      <c r="N1478" s="10" t="str">
        <f>IFERROR(VLOOKUP(B1478,Retorno_da_RFB!$D$3:$I$6388,3,0),"")</f>
        <v>9019.10.00</v>
      </c>
      <c r="O1478" s="10" t="str">
        <f>IFERROR(VLOOKUP(B1478,Retorno_da_RFB!$D$3:$I$6388,4,0),"")</f>
        <v>Equipamentos para estimulação da vasomotricidade, contendo: módulo de aplicação para tratamento do corpo todo; módulo de suporte; módulo de aplicação para tratamento localizado; módulo de escaneamento para verificação de função; cabo de energia; cintas de fixação para os aplicadores corporal e local; controle com display multifuncional e bateria.</v>
      </c>
      <c r="P1478" s="12" t="str">
        <f>IFERROR(IF(N1478="","",IF(VLOOKUP(LEFT(N1478,10),'Universo_BK-BIT'!$A$5:$E$10005,2,0)="","X",VLOOKUP(LEFT(N1478,10),'Universo_BK-BIT'!$A$5:$E$10005,2,0))),"X")</f>
        <v>BK</v>
      </c>
      <c r="Q1478" s="12">
        <f>IFERROR(IF(P1478="X","",VLOOKUP(LEFT(N1478,10),'Universo_BK-BIT'!$A$5:$E$10005,3,0)),"")</f>
        <v>14</v>
      </c>
      <c r="R1478" s="14" t="e">
        <f t="shared" si="70"/>
        <v>#REF!</v>
      </c>
      <c r="S1478" s="14" t="e">
        <f t="shared" si="71"/>
        <v>#N/A</v>
      </c>
      <c r="T1478" s="14"/>
      <c r="U1478" s="14" t="str">
        <f ca="1">IFERROR(IF(P1478="X",IF(VLOOKUP(B1478,'Oficios_-_pend_criticas'!$C$3:$J$4739,5,0)="","",IF(VLOOKUP(B1478,'Oficios_-_pend_criticas'!$C$3:$J$4739,7,0)="",IF(TODAY()&gt;VLOOKUP(B1478,'Oficios_-_pend_criticas'!$C$3:$J$4739,5,0),"X",""),IF(VLOOKUP(B1478,'Oficios_-_pend_criticas'!$C$3:$J$4739,7,0)&gt;VLOOKUP(B1478,'Oficios_-_pend_criticas'!$C$3:$J$4739,5,0),"X",""))),""),"")</f>
        <v/>
      </c>
      <c r="V1478" s="14" t="str">
        <f ca="1">IFERROR(IF(Q1478=0,IF(VLOOKUP(B1478,'Oficios_-_pend_criticas'!$C$3:$J$4739,5,0)="","",IF(VLOOKUP(B1478,'Oficios_-_pend_criticas'!$C$3:$J$4739,7,0)="",IF(TODAY()&gt;VLOOKUP(B1478,'Oficios_-_pend_criticas'!$C$3:$J$4739,5,0),"X",""),IF(VLOOKUP(B1478,'Oficios_-_pend_criticas'!$C$3:$J$4739,7,0)&gt;VLOOKUP(B1478,'Oficios_-_pend_criticas'!$C$3:$J$4739,5,0),"X",""))),""),"")</f>
        <v/>
      </c>
      <c r="W1478" s="14" t="str">
        <f ca="1">IFERROR(IF(P1478&lt;&gt;"X",IF(Q1478&gt;0,IF(VLOOKUP(B1478,'Oficios_-_pend_criticas'!$C$4:$J$4739,5,0)="","",IF(VLOOKUP(B1478,'Oficios_-_pend_criticas'!$C$4:$J$4739,7,0)="",IF(TODAY()&gt;VLOOKUP(B1478,'Oficios_-_pend_criticas'!$C$4:$J$4739,5,0),"X",""),IF(VLOOKUP(B1478,'Oficios_-_pend_criticas'!$C$4:$J$4739,7,0)&gt;VLOOKUP(B1478,'Oficios_-_pend_criticas'!$C$4:$J$4739,5,0),"X",""))),""),""),"")</f>
        <v/>
      </c>
    </row>
    <row r="1479" spans="1:23" ht="38.25" hidden="1" customHeight="1" x14ac:dyDescent="0.25">
      <c r="A1479" s="9" t="str">
        <f t="shared" si="69"/>
        <v/>
      </c>
      <c r="B1479" s="24" t="s">
        <v>3440</v>
      </c>
      <c r="C1479" s="22" t="e">
        <f>IF(B1479="","",VLOOKUP(B1479,#REF!,6,0))</f>
        <v>#REF!</v>
      </c>
      <c r="D1479" s="20" t="e">
        <f>IF(B1479="","",VLOOKUP(B1479,#REF!,22,0))</f>
        <v>#REF!</v>
      </c>
      <c r="E1479" s="22" t="e">
        <f>IF(B1479="","",VLOOKUP(B1479,Consultas_públicas!$A$376:$G$3879,7,0))</f>
        <v>#N/A</v>
      </c>
      <c r="F1479" s="20" t="s">
        <v>3431</v>
      </c>
      <c r="G1479" s="21">
        <v>43629</v>
      </c>
      <c r="H1479" s="14" t="str">
        <f>IFERROR(IF(VLOOKUP(B1479,'Oficios_-_pend_criticas'!$C$4:$D$4739,2,0)="","","X"),"")</f>
        <v/>
      </c>
      <c r="I1479" s="12"/>
      <c r="J1479" s="13"/>
      <c r="K1479" s="10"/>
      <c r="L1479" s="12">
        <f>IFERROR(VLOOKUP(B1479,Retorno_da_RFB!$D$3:$I$6388,5,0),"")</f>
        <v>122</v>
      </c>
      <c r="M1479" s="13">
        <f>IFERROR(VLOOKUP(B1479,Retorno_da_RFB!$D$3:$I$6388,6,0),"")</f>
        <v>43691</v>
      </c>
      <c r="N1479" s="10" t="str">
        <f>IFERROR(VLOOKUP(B1479,Retorno_da_RFB!$D$3:$I$6388,3,0),"")</f>
        <v>9027.10.00</v>
      </c>
      <c r="O1479" s="10" t="str">
        <f>IFERROR(VLOOKUP(B1479,Retorno_da_RFB!$D$3:$I$6388,4,0),"")</f>
        <v>Bancadas para amostragem e medição de gases de escape de motores de combustão interna (SORE), utilizados em ferramentas motorizadas portáteis, dotadas de: módulo de testes de emissões diluídas em fluxo único, com fluxo de extração de gases de exaustão de 2,5 a 9m3/h, gabinete com rack para 4 bolsas e ventiladores, unidade de processamento de gás (GPU), unidade de gás de calibração (SGU), unidade de válvula do analisador (AVU) e controlador com programa de automação e de controle da bancada; módulo de medição de THC do gás de escape por ionização de chama com faixas de medição de 0 a 10ppmC3 e 0 a 20.000ppmC3; módulo de medição de NO e NOx por luminescência química com faixas de medição de 0 a 3ppm e 0 a 1.000ppm; módulo de medição de CO e CO2 por infravermelho com faixas de medição de CO2 de 0 a 0,1% e 0 a 6% e de CO de 0 a 50ppm e 0 a 5.000ppm; módulo de medição de metano (CH4) com base no THC e por ionização por chama com faixas de medição de 0 a 30ppmC1 e 0 a 20.000ppmC1; módulo analisador de CO bruto por infravermelho com faixa de medição de 0 a 10%; módulo analisador de O2 no gás de exaustão com faixas de medição de 0 a 1% e 0 a 25%; unidade de pré-filtragem da emissão bruta de CO e O2 com temperatura de controle de até 191⁰C; reservatório de coleta do condensado da linha de CO bruto com bomba peristáltica e sensor de nível; unidade de diluição e preparação da amostra de gás com exaustor “blower” de 20sm3/min com silenciador e tampa de proteção contra ruído, tubos tipo Venturi fabricados em aço inoxidável e com vazão de 5, 8 e 10m3/min, tubulações fabricadas em Teflon e aço inoxidável com ou sem conexões; equipamento de calibração dos analisadores da amostra diluída com dispositivo de verificação da calibração e linearidade dos analisadores, dispositivo de verificação adicional do divisor de gás para atendimento da legislação EPA 40 CFR Part 1065.307, módulo de testes de estanqueidade do sistema de diluição e carrinho de transporte e posicionamento do equipamento de calibração; programa específico para automação e integração de todos os módulos e equipamentos da bancada; unidade de aquisição de dados do motor, com módulos e sensores que solucionam problemas de adaptação e interface no local de testes do motor; estação meteorológica para determinação da temperatura de – 20 a + 120°C, umidade (relativa) de 0 a 100% e pressão barométrica ambiente de 80 a 120 kPa; tubulações de envio de gás fabricadas em Teflon, com isolamento térmico, cobertura exterior, resistência para aquecimento de até 200⁰C e sensores.</v>
      </c>
      <c r="P1479" s="12" t="str">
        <f>IFERROR(IF(N1479="","",IF(VLOOKUP(LEFT(N1479,10),'Universo_BK-BIT'!$A$5:$E$10005,2,0)="","X",VLOOKUP(LEFT(N1479,10),'Universo_BK-BIT'!$A$5:$E$10005,2,0))),"X")</f>
        <v>BK</v>
      </c>
      <c r="Q1479" s="12">
        <f>IFERROR(IF(P1479="X","",VLOOKUP(LEFT(N1479,10),'Universo_BK-BIT'!$A$5:$E$10005,3,0)),"")</f>
        <v>14</v>
      </c>
      <c r="R1479" s="14" t="e">
        <f t="shared" si="70"/>
        <v>#REF!</v>
      </c>
      <c r="S1479" s="14" t="e">
        <f t="shared" si="71"/>
        <v>#N/A</v>
      </c>
      <c r="T1479" s="14"/>
      <c r="U1479" s="14" t="str">
        <f ca="1">IFERROR(IF(P1479="X",IF(VLOOKUP(B1479,'Oficios_-_pend_criticas'!$C$3:$J$4739,5,0)="","",IF(VLOOKUP(B1479,'Oficios_-_pend_criticas'!$C$3:$J$4739,7,0)="",IF(TODAY()&gt;VLOOKUP(B1479,'Oficios_-_pend_criticas'!$C$3:$J$4739,5,0),"X",""),IF(VLOOKUP(B1479,'Oficios_-_pend_criticas'!$C$3:$J$4739,7,0)&gt;VLOOKUP(B1479,'Oficios_-_pend_criticas'!$C$3:$J$4739,5,0),"X",""))),""),"")</f>
        <v/>
      </c>
      <c r="V1479" s="14" t="str">
        <f ca="1">IFERROR(IF(Q1479=0,IF(VLOOKUP(B1479,'Oficios_-_pend_criticas'!$C$3:$J$4739,5,0)="","",IF(VLOOKUP(B1479,'Oficios_-_pend_criticas'!$C$3:$J$4739,7,0)="",IF(TODAY()&gt;VLOOKUP(B1479,'Oficios_-_pend_criticas'!$C$3:$J$4739,5,0),"X",""),IF(VLOOKUP(B1479,'Oficios_-_pend_criticas'!$C$3:$J$4739,7,0)&gt;VLOOKUP(B1479,'Oficios_-_pend_criticas'!$C$3:$J$4739,5,0),"X",""))),""),"")</f>
        <v/>
      </c>
      <c r="W1479" s="14" t="str">
        <f ca="1">IFERROR(IF(P1479&lt;&gt;"X",IF(Q1479&gt;0,IF(VLOOKUP(B1479,'Oficios_-_pend_criticas'!$C$4:$J$4739,5,0)="","",IF(VLOOKUP(B1479,'Oficios_-_pend_criticas'!$C$4:$J$4739,7,0)="",IF(TODAY()&gt;VLOOKUP(B1479,'Oficios_-_pend_criticas'!$C$4:$J$4739,5,0),"X",""),IF(VLOOKUP(B1479,'Oficios_-_pend_criticas'!$C$4:$J$4739,7,0)&gt;VLOOKUP(B1479,'Oficios_-_pend_criticas'!$C$4:$J$4739,5,0),"X",""))),""),""),"")</f>
        <v/>
      </c>
    </row>
    <row r="1480" spans="1:23" ht="38.25" hidden="1" customHeight="1" x14ac:dyDescent="0.25">
      <c r="A1480" s="9" t="str">
        <f t="shared" si="69"/>
        <v/>
      </c>
      <c r="B1480" s="24" t="s">
        <v>3442</v>
      </c>
      <c r="C1480" s="22" t="e">
        <f>IF(B1480="","",VLOOKUP(B1480,#REF!,6,0))</f>
        <v>#REF!</v>
      </c>
      <c r="D1480" s="20" t="e">
        <f>IF(B1480="","",VLOOKUP(B1480,#REF!,22,0))</f>
        <v>#REF!</v>
      </c>
      <c r="E1480" s="22" t="e">
        <f>IF(B1480="","",VLOOKUP(B1480,Consultas_públicas!$A$376:$G$3879,7,0))</f>
        <v>#N/A</v>
      </c>
      <c r="F1480" s="20" t="s">
        <v>3431</v>
      </c>
      <c r="G1480" s="21">
        <v>43629</v>
      </c>
      <c r="H1480" s="14" t="str">
        <f>IFERROR(IF(VLOOKUP(B1480,'Oficios_-_pend_criticas'!$C$4:$D$4739,2,0)="","","X"),"")</f>
        <v/>
      </c>
      <c r="I1480" s="12"/>
      <c r="J1480" s="13"/>
      <c r="K1480" s="10"/>
      <c r="L1480" s="12">
        <f>IFERROR(VLOOKUP(B1480,Retorno_da_RFB!$D$3:$I$6388,5,0),"")</f>
        <v>122</v>
      </c>
      <c r="M1480" s="13">
        <f>IFERROR(VLOOKUP(B1480,Retorno_da_RFB!$D$3:$I$6388,6,0),"")</f>
        <v>43691</v>
      </c>
      <c r="N1480" s="10" t="str">
        <f>IFERROR(VLOOKUP(B1480,Retorno_da_RFB!$D$3:$I$6388,3,0),"")</f>
        <v>8462.99.20</v>
      </c>
      <c r="O1480" s="10" t="str">
        <f>IFERROR(VLOOKUP(B1480,Retorno_da_RFB!$D$3:$I$6388,4,0),"")</f>
        <v>Combinações de máquinas para extrusão contínua de perfis de alumínio, compostas de: 1 prensa de extrusão horizontal com pressão operacional nominal de 2.000t, para tarugos com diâmetro de 7” e comprimento máximo de 900mm ,com cilindro principal forjado, sistema de controle de velocidade, painel com tela sensível ao toque e controlador lógico programável; 1 sistema de manuseio automático de perfis, com 58m de comprimento e 9,4m de largura, operando por cintas, incluindo: mesa de entrada, mesa de saída, mesa de resfriamento, mesa de transferência para o puxador, transportador para alimentação da serra, mesa de calibração de comprimento, mesa de transporte de perfis prontos com cinta BWF e sistema de resfriamento por ventiladores; 1 puxador hidráulico com força de 70t, com mordedor com abertura de 90 a 300mm; 1 serra de perfis, hidráulica, com mesa de calibração de 8m e coletor de cavacos; 1 puxador duplo de 58m, com servo motor de indução e coletor de cavacos; 1 tanque de resfriamento de aço inox com comprimento nominal de 5m; 2 sistemas de exaustão de ar/névoa; 1 sistema de monitoramento com câmera; e 1 pirômetro.</v>
      </c>
      <c r="P1480" s="12" t="str">
        <f>IFERROR(IF(N1480="","",IF(VLOOKUP(LEFT(N1480,10),'Universo_BK-BIT'!$A$5:$E$10005,2,0)="","X",VLOOKUP(LEFT(N1480,10),'Universo_BK-BIT'!$A$5:$E$10005,2,0))),"X")</f>
        <v>BK</v>
      </c>
      <c r="Q1480" s="12">
        <f>IFERROR(IF(P1480="X","",VLOOKUP(LEFT(N1480,10),'Universo_BK-BIT'!$A$5:$E$10005,3,0)),"")</f>
        <v>14</v>
      </c>
      <c r="R1480" s="14" t="e">
        <f t="shared" si="70"/>
        <v>#REF!</v>
      </c>
      <c r="S1480" s="14" t="e">
        <f t="shared" si="71"/>
        <v>#N/A</v>
      </c>
      <c r="T1480" s="14"/>
      <c r="U1480" s="14" t="str">
        <f ca="1">IFERROR(IF(P1480="X",IF(VLOOKUP(B1480,'Oficios_-_pend_criticas'!$C$3:$J$4739,5,0)="","",IF(VLOOKUP(B1480,'Oficios_-_pend_criticas'!$C$3:$J$4739,7,0)="",IF(TODAY()&gt;VLOOKUP(B1480,'Oficios_-_pend_criticas'!$C$3:$J$4739,5,0),"X",""),IF(VLOOKUP(B1480,'Oficios_-_pend_criticas'!$C$3:$J$4739,7,0)&gt;VLOOKUP(B1480,'Oficios_-_pend_criticas'!$C$3:$J$4739,5,0),"X",""))),""),"")</f>
        <v/>
      </c>
      <c r="V1480" s="14" t="str">
        <f ca="1">IFERROR(IF(Q1480=0,IF(VLOOKUP(B1480,'Oficios_-_pend_criticas'!$C$3:$J$4739,5,0)="","",IF(VLOOKUP(B1480,'Oficios_-_pend_criticas'!$C$3:$J$4739,7,0)="",IF(TODAY()&gt;VLOOKUP(B1480,'Oficios_-_pend_criticas'!$C$3:$J$4739,5,0),"X",""),IF(VLOOKUP(B1480,'Oficios_-_pend_criticas'!$C$3:$J$4739,7,0)&gt;VLOOKUP(B1480,'Oficios_-_pend_criticas'!$C$3:$J$4739,5,0),"X",""))),""),"")</f>
        <v/>
      </c>
      <c r="W1480" s="14" t="str">
        <f ca="1">IFERROR(IF(P1480&lt;&gt;"X",IF(Q1480&gt;0,IF(VLOOKUP(B1480,'Oficios_-_pend_criticas'!$C$4:$J$4739,5,0)="","",IF(VLOOKUP(B1480,'Oficios_-_pend_criticas'!$C$4:$J$4739,7,0)="",IF(TODAY()&gt;VLOOKUP(B1480,'Oficios_-_pend_criticas'!$C$4:$J$4739,5,0),"X",""),IF(VLOOKUP(B1480,'Oficios_-_pend_criticas'!$C$4:$J$4739,7,0)&gt;VLOOKUP(B1480,'Oficios_-_pend_criticas'!$C$4:$J$4739,5,0),"X",""))),""),""),"")</f>
        <v/>
      </c>
    </row>
    <row r="1481" spans="1:23" ht="38.25" hidden="1" customHeight="1" x14ac:dyDescent="0.25">
      <c r="A1481" s="9" t="str">
        <f t="shared" si="69"/>
        <v/>
      </c>
      <c r="B1481" s="24" t="s">
        <v>3444</v>
      </c>
      <c r="C1481" s="22" t="e">
        <f>IF(B1481="","",VLOOKUP(B1481,#REF!,6,0))</f>
        <v>#REF!</v>
      </c>
      <c r="D1481" s="20" t="e">
        <f>IF(B1481="","",VLOOKUP(B1481,#REF!,22,0))</f>
        <v>#REF!</v>
      </c>
      <c r="E1481" s="22" t="e">
        <f>IF(B1481="","",VLOOKUP(B1481,Consultas_públicas!$A$376:$G$3879,7,0))</f>
        <v>#N/A</v>
      </c>
      <c r="F1481" s="20" t="s">
        <v>3431</v>
      </c>
      <c r="G1481" s="21">
        <v>43629</v>
      </c>
      <c r="H1481" s="14" t="str">
        <f>IFERROR(IF(VLOOKUP(B1481,'Oficios_-_pend_criticas'!$C$4:$D$4739,2,0)="","","X"),"")</f>
        <v/>
      </c>
      <c r="I1481" s="12"/>
      <c r="J1481" s="13"/>
      <c r="K1481" s="10"/>
      <c r="L1481" s="12">
        <f>IFERROR(VLOOKUP(B1481,Retorno_da_RFB!$D$3:$I$6388,5,0),"")</f>
        <v>122</v>
      </c>
      <c r="M1481" s="13">
        <f>IFERROR(VLOOKUP(B1481,Retorno_da_RFB!$D$3:$I$6388,6,0),"")</f>
        <v>43691</v>
      </c>
      <c r="N1481" s="10" t="str">
        <f>IFERROR(VLOOKUP(B1481,Retorno_da_RFB!$D$3:$I$6388,3,0),"")</f>
        <v>9031.80.99</v>
      </c>
      <c r="O1481" s="10" t="str">
        <f>IFERROR(VLOOKUP(B1481,Retorno_da_RFB!$D$3:$I$6388,4,0),"")</f>
        <v>Combinações de máquinas para medição de espessura, controle e corte lateral de mantas de borracha para linhas de calandragem, dotadas de: 1 sistema de medição sobre o 3º rolo da calandra constituído por 3 sensores a laser com faixa de medição de 0,3 a 25mm de espessura, precisão de ± 0,15% quando espessura ≥3µm; 1 sistema de medição sobre o 2º rolo da calandra, móvel por meio de uma estrutura retrátil com abertura de até 300mm, constituído por 3 sensores a laser com faixa de medição de 0,3 a 25mm de espessura, precisão de ±0,15% quando espessura ≥3µm; “scanner” para medição continua do perfil de borracha em face dupla com faixa de medição de 0,5 a 25mm de espessura, precisão de ±0,5% quando espessura ≥5µm, largura de medição de até 1.900mm com sensor anti-colisão para retração do “scanner” de leitura e proteção dos sistemas em caso de falha do produto; 1 sistema de medição pontual para a espessura final da manta de borracha após seu processo de resfriamento com faixa de medição de 0,3 a 25mm e precisão de ±0,3% + 0,1% da espessura total, como movimento transversal servo acionado de até 640mm; 1 sistema de resfriamento para controle de temperatura dos sensores; 1 sistema de facas para corte de bordas com posicionamento automático dotado de 2 fotocélulas e 2 motores lineares para perseguição e posicionamento das facas sobre a largura de borda selecionada; 1 sistema de rolos furadores para remoção de bolhas de ar entre as camadas de material; 1 computador industrial e software de controle de rolos de calandragem.</v>
      </c>
      <c r="P1481" s="12" t="str">
        <f>IFERROR(IF(N1481="","",IF(VLOOKUP(LEFT(N1481,10),'Universo_BK-BIT'!$A$5:$E$10005,2,0)="","X",VLOOKUP(LEFT(N1481,10),'Universo_BK-BIT'!$A$5:$E$10005,2,0))),"X")</f>
        <v>BK</v>
      </c>
      <c r="Q1481" s="12">
        <f>IFERROR(IF(P1481="X","",VLOOKUP(LEFT(N1481,10),'Universo_BK-BIT'!$A$5:$E$10005,3,0)),"")</f>
        <v>14</v>
      </c>
      <c r="R1481" s="14" t="e">
        <f t="shared" si="70"/>
        <v>#REF!</v>
      </c>
      <c r="S1481" s="14" t="e">
        <f t="shared" si="71"/>
        <v>#N/A</v>
      </c>
      <c r="T1481" s="14"/>
      <c r="U1481" s="14" t="str">
        <f ca="1">IFERROR(IF(P1481="X",IF(VLOOKUP(B1481,'Oficios_-_pend_criticas'!$C$3:$J$4739,5,0)="","",IF(VLOOKUP(B1481,'Oficios_-_pend_criticas'!$C$3:$J$4739,7,0)="",IF(TODAY()&gt;VLOOKUP(B1481,'Oficios_-_pend_criticas'!$C$3:$J$4739,5,0),"X",""),IF(VLOOKUP(B1481,'Oficios_-_pend_criticas'!$C$3:$J$4739,7,0)&gt;VLOOKUP(B1481,'Oficios_-_pend_criticas'!$C$3:$J$4739,5,0),"X",""))),""),"")</f>
        <v/>
      </c>
      <c r="V1481" s="14" t="str">
        <f ca="1">IFERROR(IF(Q1481=0,IF(VLOOKUP(B1481,'Oficios_-_pend_criticas'!$C$3:$J$4739,5,0)="","",IF(VLOOKUP(B1481,'Oficios_-_pend_criticas'!$C$3:$J$4739,7,0)="",IF(TODAY()&gt;VLOOKUP(B1481,'Oficios_-_pend_criticas'!$C$3:$J$4739,5,0),"X",""),IF(VLOOKUP(B1481,'Oficios_-_pend_criticas'!$C$3:$J$4739,7,0)&gt;VLOOKUP(B1481,'Oficios_-_pend_criticas'!$C$3:$J$4739,5,0),"X",""))),""),"")</f>
        <v/>
      </c>
      <c r="W1481" s="14" t="str">
        <f ca="1">IFERROR(IF(P1481&lt;&gt;"X",IF(Q1481&gt;0,IF(VLOOKUP(B1481,'Oficios_-_pend_criticas'!$C$4:$J$4739,5,0)="","",IF(VLOOKUP(B1481,'Oficios_-_pend_criticas'!$C$4:$J$4739,7,0)="",IF(TODAY()&gt;VLOOKUP(B1481,'Oficios_-_pend_criticas'!$C$4:$J$4739,5,0),"X",""),IF(VLOOKUP(B1481,'Oficios_-_pend_criticas'!$C$4:$J$4739,7,0)&gt;VLOOKUP(B1481,'Oficios_-_pend_criticas'!$C$4:$J$4739,5,0),"X",""))),""),""),"")</f>
        <v/>
      </c>
    </row>
    <row r="1482" spans="1:23" ht="38.25" hidden="1" customHeight="1" x14ac:dyDescent="0.25">
      <c r="A1482" s="9" t="str">
        <f t="shared" si="69"/>
        <v/>
      </c>
      <c r="B1482" s="24" t="s">
        <v>3446</v>
      </c>
      <c r="C1482" s="22" t="e">
        <f>IF(B1482="","",VLOOKUP(B1482,#REF!,6,0))</f>
        <v>#REF!</v>
      </c>
      <c r="D1482" s="20" t="e">
        <f>IF(B1482="","",VLOOKUP(B1482,#REF!,22,0))</f>
        <v>#REF!</v>
      </c>
      <c r="E1482" s="22" t="e">
        <f>IF(B1482="","",VLOOKUP(B1482,Consultas_públicas!$A$376:$G$3879,7,0))</f>
        <v>#N/A</v>
      </c>
      <c r="F1482" s="20" t="s">
        <v>3431</v>
      </c>
      <c r="G1482" s="21">
        <v>43629</v>
      </c>
      <c r="H1482" s="14" t="str">
        <f>IFERROR(IF(VLOOKUP(B1482,'Oficios_-_pend_criticas'!$C$4:$D$4739,2,0)="","","X"),"")</f>
        <v/>
      </c>
      <c r="I1482" s="12"/>
      <c r="J1482" s="13"/>
      <c r="K1482" s="10"/>
      <c r="L1482" s="12">
        <f>IFERROR(VLOOKUP(B1482,Retorno_da_RFB!$D$3:$I$6388,5,0),"")</f>
        <v>122</v>
      </c>
      <c r="M1482" s="13">
        <f>IFERROR(VLOOKUP(B1482,Retorno_da_RFB!$D$3:$I$6388,6,0),"")</f>
        <v>43691</v>
      </c>
      <c r="N1482" s="10" t="str">
        <f>IFERROR(VLOOKUP(B1482,Retorno_da_RFB!$D$3:$I$6388,3,0),"")</f>
        <v>8422.30.10</v>
      </c>
      <c r="O1482" s="10" t="str">
        <f>IFERROR(VLOOKUP(B1482,Retorno_da_RFB!$D$3:$I$6388,4,0),"")</f>
        <v>Máquinas automáticas de movimento rotativo continuo, utilizadas no fechamento de tampas plásticas com sobre tampa moldadas por injeção, com capacidade de operar 220peças/min, equipadas com câmera de inspeção e validação, conta com recursos de separação e segregação de peças não conformes; com alimentador de cuba vibratória; dotadas de sistema de coleta, organização, posicionamento de entrada e mecanismo de dobra e fechamento; equipadas ainda com central eletrônica de processamento para conexão e sincronização com as demais máquinas da célula.</v>
      </c>
      <c r="P1482" s="12" t="str">
        <f>IFERROR(IF(N1482="","",IF(VLOOKUP(LEFT(N1482,10),'Universo_BK-BIT'!$A$5:$E$10005,2,0)="","X",VLOOKUP(LEFT(N1482,10),'Universo_BK-BIT'!$A$5:$E$10005,2,0))),"X")</f>
        <v>BK</v>
      </c>
      <c r="Q1482" s="12">
        <f>IFERROR(IF(P1482="X","",VLOOKUP(LEFT(N1482,10),'Universo_BK-BIT'!$A$5:$E$10005,3,0)),"")</f>
        <v>14</v>
      </c>
      <c r="R1482" s="14" t="e">
        <f t="shared" si="70"/>
        <v>#REF!</v>
      </c>
      <c r="S1482" s="14" t="e">
        <f t="shared" si="71"/>
        <v>#N/A</v>
      </c>
      <c r="T1482" s="14"/>
      <c r="U1482" s="14" t="str">
        <f ca="1">IFERROR(IF(P1482="X",IF(VLOOKUP(B1482,'Oficios_-_pend_criticas'!$C$3:$J$4739,5,0)="","",IF(VLOOKUP(B1482,'Oficios_-_pend_criticas'!$C$3:$J$4739,7,0)="",IF(TODAY()&gt;VLOOKUP(B1482,'Oficios_-_pend_criticas'!$C$3:$J$4739,5,0),"X",""),IF(VLOOKUP(B1482,'Oficios_-_pend_criticas'!$C$3:$J$4739,7,0)&gt;VLOOKUP(B1482,'Oficios_-_pend_criticas'!$C$3:$J$4739,5,0),"X",""))),""),"")</f>
        <v/>
      </c>
      <c r="V1482" s="14" t="str">
        <f ca="1">IFERROR(IF(Q1482=0,IF(VLOOKUP(B1482,'Oficios_-_pend_criticas'!$C$3:$J$4739,5,0)="","",IF(VLOOKUP(B1482,'Oficios_-_pend_criticas'!$C$3:$J$4739,7,0)="",IF(TODAY()&gt;VLOOKUP(B1482,'Oficios_-_pend_criticas'!$C$3:$J$4739,5,0),"X",""),IF(VLOOKUP(B1482,'Oficios_-_pend_criticas'!$C$3:$J$4739,7,0)&gt;VLOOKUP(B1482,'Oficios_-_pend_criticas'!$C$3:$J$4739,5,0),"X",""))),""),"")</f>
        <v/>
      </c>
      <c r="W1482" s="14" t="str">
        <f ca="1">IFERROR(IF(P1482&lt;&gt;"X",IF(Q1482&gt;0,IF(VLOOKUP(B1482,'Oficios_-_pend_criticas'!$C$4:$J$4739,5,0)="","",IF(VLOOKUP(B1482,'Oficios_-_pend_criticas'!$C$4:$J$4739,7,0)="",IF(TODAY()&gt;VLOOKUP(B1482,'Oficios_-_pend_criticas'!$C$4:$J$4739,5,0),"X",""),IF(VLOOKUP(B1482,'Oficios_-_pend_criticas'!$C$4:$J$4739,7,0)&gt;VLOOKUP(B1482,'Oficios_-_pend_criticas'!$C$4:$J$4739,5,0),"X",""))),""),""),"")</f>
        <v/>
      </c>
    </row>
    <row r="1483" spans="1:23" ht="38.25" hidden="1" customHeight="1" x14ac:dyDescent="0.25">
      <c r="A1483" s="9" t="str">
        <f t="shared" si="69"/>
        <v/>
      </c>
      <c r="B1483" s="24" t="s">
        <v>3448</v>
      </c>
      <c r="C1483" s="22" t="e">
        <f>IF(B1483="","",VLOOKUP(B1483,#REF!,6,0))</f>
        <v>#REF!</v>
      </c>
      <c r="D1483" s="20" t="e">
        <f>IF(B1483="","",VLOOKUP(B1483,#REF!,22,0))</f>
        <v>#REF!</v>
      </c>
      <c r="E1483" s="22" t="e">
        <f>IF(B1483="","",VLOOKUP(B1483,Consultas_públicas!$A$376:$G$3879,7,0))</f>
        <v>#N/A</v>
      </c>
      <c r="F1483" s="20" t="s">
        <v>3431</v>
      </c>
      <c r="G1483" s="21">
        <v>43629</v>
      </c>
      <c r="H1483" s="14" t="str">
        <f>IFERROR(IF(VLOOKUP(B1483,'Oficios_-_pend_criticas'!$C$4:$D$4739,2,0)="","","X"),"")</f>
        <v/>
      </c>
      <c r="I1483" s="12"/>
      <c r="J1483" s="13"/>
      <c r="K1483" s="10"/>
      <c r="L1483" s="12">
        <f>IFERROR(VLOOKUP(B1483,Retorno_da_RFB!$D$3:$I$6388,5,0),"")</f>
        <v>122</v>
      </c>
      <c r="M1483" s="13">
        <f>IFERROR(VLOOKUP(B1483,Retorno_da_RFB!$D$3:$I$6388,6,0),"")</f>
        <v>43691</v>
      </c>
      <c r="N1483" s="10" t="str">
        <f>IFERROR(VLOOKUP(B1483,Retorno_da_RFB!$D$3:$I$6388,3,0),"")</f>
        <v>8607.11.10</v>
      </c>
      <c r="O1483" s="10" t="str">
        <f>IFERROR(VLOOKUP(B1483,Retorno_da_RFB!$D$3:$I$6388,4,0),"")</f>
        <v>Estruturas do “bogie” (truque) componente principal do veículo monotrilho, conectadas por juntas soldadas e placas de aço, com dimensões de 2,1 a 2,8m dotadas de sete seções sendo montagem da roda de pedestal, montagem da estrutura, montagem elétrica que é dotada de motor de Ímã permanente na roda e caixa de redução, conjunto da suspensão secundária que é composto pela mola pneumática, amortecedor transversal e amortecedor vertical, que é utilizado para absorver a força de interação e vibração entre o veículo e o “bogie”, com conjunto da roda guia  que inclui 4 rodas guia e é utilizado para guiar as direções de corrida para o veículo, através de andar ao longo do flanco da viga, contendo o conjunto da roda de estabilização com 2 rodas estabilizadoras que está localizado abaixo do trilho do condutor, sendo utilizado para garantir a estabilidade do veículo, também conjunto da roda de estabilização, que está disposto na superfície superior do trilho para suportar a qualidade de todo o veículo, fornecendo força adesiva para a aceleração e frenagem do trem, também a montagem do mecanismo de tração que é composto com haste de tração direita e haste de tração esquerda, distribuição simétrica ao longo da haste de tração central, utilizada para transferir a força de tração e força de frenagem, controlar o ângulo inclinado e ângulo de rotação e reduzir a força de interação entre veículo e “bogie”.</v>
      </c>
      <c r="P1483" s="12" t="str">
        <f>IFERROR(IF(N1483="","",IF(VLOOKUP(LEFT(N1483,10),'Universo_BK-BIT'!$A$5:$E$10005,2,0)="","X",VLOOKUP(LEFT(N1483,10),'Universo_BK-BIT'!$A$5:$E$10005,2,0))),"X")</f>
        <v>BK</v>
      </c>
      <c r="Q1483" s="12">
        <f>IFERROR(IF(P1483="X","",VLOOKUP(LEFT(N1483,10),'Universo_BK-BIT'!$A$5:$E$10005,3,0)),"")</f>
        <v>14</v>
      </c>
      <c r="R1483" s="14" t="e">
        <f t="shared" si="70"/>
        <v>#REF!</v>
      </c>
      <c r="S1483" s="14" t="e">
        <f t="shared" si="71"/>
        <v>#N/A</v>
      </c>
      <c r="T1483" s="14"/>
      <c r="U1483" s="14" t="str">
        <f ca="1">IFERROR(IF(P1483="X",IF(VLOOKUP(B1483,'Oficios_-_pend_criticas'!$C$3:$J$4739,5,0)="","",IF(VLOOKUP(B1483,'Oficios_-_pend_criticas'!$C$3:$J$4739,7,0)="",IF(TODAY()&gt;VLOOKUP(B1483,'Oficios_-_pend_criticas'!$C$3:$J$4739,5,0),"X",""),IF(VLOOKUP(B1483,'Oficios_-_pend_criticas'!$C$3:$J$4739,7,0)&gt;VLOOKUP(B1483,'Oficios_-_pend_criticas'!$C$3:$J$4739,5,0),"X",""))),""),"")</f>
        <v/>
      </c>
      <c r="V1483" s="14" t="str">
        <f ca="1">IFERROR(IF(Q1483=0,IF(VLOOKUP(B1483,'Oficios_-_pend_criticas'!$C$3:$J$4739,5,0)="","",IF(VLOOKUP(B1483,'Oficios_-_pend_criticas'!$C$3:$J$4739,7,0)="",IF(TODAY()&gt;VLOOKUP(B1483,'Oficios_-_pend_criticas'!$C$3:$J$4739,5,0),"X",""),IF(VLOOKUP(B1483,'Oficios_-_pend_criticas'!$C$3:$J$4739,7,0)&gt;VLOOKUP(B1483,'Oficios_-_pend_criticas'!$C$3:$J$4739,5,0),"X",""))),""),"")</f>
        <v/>
      </c>
      <c r="W1483" s="14" t="str">
        <f ca="1">IFERROR(IF(P1483&lt;&gt;"X",IF(Q1483&gt;0,IF(VLOOKUP(B1483,'Oficios_-_pend_criticas'!$C$4:$J$4739,5,0)="","",IF(VLOOKUP(B1483,'Oficios_-_pend_criticas'!$C$4:$J$4739,7,0)="",IF(TODAY()&gt;VLOOKUP(B1483,'Oficios_-_pend_criticas'!$C$4:$J$4739,5,0),"X",""),IF(VLOOKUP(B1483,'Oficios_-_pend_criticas'!$C$4:$J$4739,7,0)&gt;VLOOKUP(B1483,'Oficios_-_pend_criticas'!$C$4:$J$4739,5,0),"X",""))),""),""),"")</f>
        <v/>
      </c>
    </row>
    <row r="1484" spans="1:23" ht="38.25" hidden="1" customHeight="1" x14ac:dyDescent="0.25">
      <c r="A1484" s="9" t="str">
        <f t="shared" si="69"/>
        <v/>
      </c>
      <c r="B1484" s="24" t="s">
        <v>3451</v>
      </c>
      <c r="C1484" s="22" t="e">
        <f>IF(B1484="","",VLOOKUP(B1484,#REF!,6,0))</f>
        <v>#REF!</v>
      </c>
      <c r="D1484" s="20" t="e">
        <f>IF(B1484="","",VLOOKUP(B1484,#REF!,22,0))</f>
        <v>#REF!</v>
      </c>
      <c r="E1484" s="22" t="e">
        <f>IF(B1484="","",VLOOKUP(B1484,Consultas_públicas!$A$376:$G$3879,7,0))</f>
        <v>#N/A</v>
      </c>
      <c r="F1484" s="20" t="s">
        <v>3431</v>
      </c>
      <c r="G1484" s="21">
        <v>43629</v>
      </c>
      <c r="H1484" s="14" t="str">
        <f>IFERROR(IF(VLOOKUP(B1484,'Oficios_-_pend_criticas'!$C$4:$D$4739,2,0)="","","X"),"")</f>
        <v/>
      </c>
      <c r="I1484" s="12"/>
      <c r="J1484" s="13"/>
      <c r="K1484" s="10"/>
      <c r="L1484" s="12">
        <f>IFERROR(VLOOKUP(B1484,Retorno_da_RFB!$D$3:$I$6388,5,0),"")</f>
        <v>122</v>
      </c>
      <c r="M1484" s="13">
        <f>IFERROR(VLOOKUP(B1484,Retorno_da_RFB!$D$3:$I$6388,6,0),"")</f>
        <v>43691</v>
      </c>
      <c r="N1484" s="10" t="str">
        <f>IFERROR(VLOOKUP(B1484,Retorno_da_RFB!$D$3:$I$6388,3,0),"")</f>
        <v>8413.91.90</v>
      </c>
      <c r="O1484" s="10" t="str">
        <f>IFERROR(VLOOKUP(B1484,Retorno_da_RFB!$D$3:$I$6388,4,0),"")</f>
        <v>Carcaças fabricadas em ferro fundido usinado com tratamento térmico, com orifícios e pórticos para fixação de módulos de controle, sensores, válvulas de alívio, válvulas reguladoras de pressão, válvulas de serviço, pinos, parafusos, tampões e/ou periféricos  para bombas hidráulicas, de pistões axiais e deslocamento volumétrico variável, com deslocamento volumétrico nominal compreendido entre 45 e 250cm³/revolução.</v>
      </c>
      <c r="P1484" s="12" t="str">
        <f>IFERROR(IF(N1484="","",IF(VLOOKUP(LEFT(N1484,10),'Universo_BK-BIT'!$A$5:$E$10005,2,0)="","X",VLOOKUP(LEFT(N1484,10),'Universo_BK-BIT'!$A$5:$E$10005,2,0))),"X")</f>
        <v>BK</v>
      </c>
      <c r="Q1484" s="12">
        <f>IFERROR(IF(P1484="X","",VLOOKUP(LEFT(N1484,10),'Universo_BK-BIT'!$A$5:$E$10005,3,0)),"")</f>
        <v>14</v>
      </c>
      <c r="R1484" s="14" t="e">
        <f t="shared" si="70"/>
        <v>#REF!</v>
      </c>
      <c r="S1484" s="14" t="e">
        <f t="shared" si="71"/>
        <v>#N/A</v>
      </c>
      <c r="T1484" s="14"/>
      <c r="U1484" s="14" t="str">
        <f ca="1">IFERROR(IF(P1484="X",IF(VLOOKUP(B1484,'Oficios_-_pend_criticas'!$C$3:$J$4739,5,0)="","",IF(VLOOKUP(B1484,'Oficios_-_pend_criticas'!$C$3:$J$4739,7,0)="",IF(TODAY()&gt;VLOOKUP(B1484,'Oficios_-_pend_criticas'!$C$3:$J$4739,5,0),"X",""),IF(VLOOKUP(B1484,'Oficios_-_pend_criticas'!$C$3:$J$4739,7,0)&gt;VLOOKUP(B1484,'Oficios_-_pend_criticas'!$C$3:$J$4739,5,0),"X",""))),""),"")</f>
        <v/>
      </c>
      <c r="V1484" s="14" t="str">
        <f ca="1">IFERROR(IF(Q1484=0,IF(VLOOKUP(B1484,'Oficios_-_pend_criticas'!$C$3:$J$4739,5,0)="","",IF(VLOOKUP(B1484,'Oficios_-_pend_criticas'!$C$3:$J$4739,7,0)="",IF(TODAY()&gt;VLOOKUP(B1484,'Oficios_-_pend_criticas'!$C$3:$J$4739,5,0),"X",""),IF(VLOOKUP(B1484,'Oficios_-_pend_criticas'!$C$3:$J$4739,7,0)&gt;VLOOKUP(B1484,'Oficios_-_pend_criticas'!$C$3:$J$4739,5,0),"X",""))),""),"")</f>
        <v/>
      </c>
      <c r="W1484" s="14" t="str">
        <f ca="1">IFERROR(IF(P1484&lt;&gt;"X",IF(Q1484&gt;0,IF(VLOOKUP(B1484,'Oficios_-_pend_criticas'!$C$4:$J$4739,5,0)="","",IF(VLOOKUP(B1484,'Oficios_-_pend_criticas'!$C$4:$J$4739,7,0)="",IF(TODAY()&gt;VLOOKUP(B1484,'Oficios_-_pend_criticas'!$C$4:$J$4739,5,0),"X",""),IF(VLOOKUP(B1484,'Oficios_-_pend_criticas'!$C$4:$J$4739,7,0)&gt;VLOOKUP(B1484,'Oficios_-_pend_criticas'!$C$4:$J$4739,5,0),"X",""))),""),""),"")</f>
        <v/>
      </c>
    </row>
    <row r="1485" spans="1:23" ht="38.25" hidden="1" customHeight="1" x14ac:dyDescent="0.25">
      <c r="A1485" s="9" t="str">
        <f t="shared" si="69"/>
        <v/>
      </c>
      <c r="B1485" s="24" t="s">
        <v>3453</v>
      </c>
      <c r="C1485" s="22" t="e">
        <f>IF(B1485="","",VLOOKUP(B1485,#REF!,6,0))</f>
        <v>#REF!</v>
      </c>
      <c r="D1485" s="20" t="e">
        <f>IF(B1485="","",VLOOKUP(B1485,#REF!,22,0))</f>
        <v>#REF!</v>
      </c>
      <c r="E1485" s="22" t="e">
        <f>IF(B1485="","",VLOOKUP(B1485,Consultas_públicas!$A$376:$G$3879,7,0))</f>
        <v>#N/A</v>
      </c>
      <c r="F1485" s="20" t="s">
        <v>3431</v>
      </c>
      <c r="G1485" s="21">
        <v>43629</v>
      </c>
      <c r="H1485" s="14" t="str">
        <f>IFERROR(IF(VLOOKUP(B1485,'Oficios_-_pend_criticas'!$C$4:$D$4739,2,0)="","","X"),"")</f>
        <v/>
      </c>
      <c r="I1485" s="12"/>
      <c r="J1485" s="13"/>
      <c r="K1485" s="10"/>
      <c r="L1485" s="12">
        <f>IFERROR(VLOOKUP(B1485,Retorno_da_RFB!$D$3:$I$6388,5,0),"")</f>
        <v>122</v>
      </c>
      <c r="M1485" s="13">
        <f>IFERROR(VLOOKUP(B1485,Retorno_da_RFB!$D$3:$I$6388,6,0),"")</f>
        <v>43691</v>
      </c>
      <c r="N1485" s="10" t="str">
        <f>IFERROR(VLOOKUP(B1485,Retorno_da_RFB!$D$3:$I$6388,3,0),"")</f>
        <v>8479.50.00</v>
      </c>
      <c r="O1485" s="10" t="str">
        <f>IFERROR(VLOOKUP(B1485,Retorno_da_RFB!$D$3:$I$6388,4,0),"")</f>
        <v>Robôs industriais constituídos de braço mecânico com movimentos orbitais de 3 ou mais graus de liberdade, capacidade de carga igual ou superior a 3kg, painel elétrico de comando, com ou sem controle e unidade de programação.</v>
      </c>
      <c r="P1485" s="12" t="str">
        <f>IFERROR(IF(N1485="","",IF(VLOOKUP(LEFT(N1485,10),'Universo_BK-BIT'!$A$5:$E$10005,2,0)="","X",VLOOKUP(LEFT(N1485,10),'Universo_BK-BIT'!$A$5:$E$10005,2,0))),"X")</f>
        <v>BK</v>
      </c>
      <c r="Q1485" s="12">
        <f>IFERROR(IF(P1485="X","",VLOOKUP(LEFT(N1485,10),'Universo_BK-BIT'!$A$5:$E$10005,3,0)),"")</f>
        <v>14</v>
      </c>
      <c r="R1485" s="14" t="e">
        <f t="shared" si="70"/>
        <v>#REF!</v>
      </c>
      <c r="S1485" s="14" t="e">
        <f t="shared" si="71"/>
        <v>#N/A</v>
      </c>
      <c r="T1485" s="14"/>
      <c r="U1485" s="14" t="str">
        <f ca="1">IFERROR(IF(P1485="X",IF(VLOOKUP(B1485,'Oficios_-_pend_criticas'!$C$3:$J$4739,5,0)="","",IF(VLOOKUP(B1485,'Oficios_-_pend_criticas'!$C$3:$J$4739,7,0)="",IF(TODAY()&gt;VLOOKUP(B1485,'Oficios_-_pend_criticas'!$C$3:$J$4739,5,0),"X",""),IF(VLOOKUP(B1485,'Oficios_-_pend_criticas'!$C$3:$J$4739,7,0)&gt;VLOOKUP(B1485,'Oficios_-_pend_criticas'!$C$3:$J$4739,5,0),"X",""))),""),"")</f>
        <v/>
      </c>
      <c r="V1485" s="14" t="str">
        <f ca="1">IFERROR(IF(Q1485=0,IF(VLOOKUP(B1485,'Oficios_-_pend_criticas'!$C$3:$J$4739,5,0)="","",IF(VLOOKUP(B1485,'Oficios_-_pend_criticas'!$C$3:$J$4739,7,0)="",IF(TODAY()&gt;VLOOKUP(B1485,'Oficios_-_pend_criticas'!$C$3:$J$4739,5,0),"X",""),IF(VLOOKUP(B1485,'Oficios_-_pend_criticas'!$C$3:$J$4739,7,0)&gt;VLOOKUP(B1485,'Oficios_-_pend_criticas'!$C$3:$J$4739,5,0),"X",""))),""),"")</f>
        <v/>
      </c>
      <c r="W1485" s="14" t="str">
        <f ca="1">IFERROR(IF(P1485&lt;&gt;"X",IF(Q1485&gt;0,IF(VLOOKUP(B1485,'Oficios_-_pend_criticas'!$C$4:$J$4739,5,0)="","",IF(VLOOKUP(B1485,'Oficios_-_pend_criticas'!$C$4:$J$4739,7,0)="",IF(TODAY()&gt;VLOOKUP(B1485,'Oficios_-_pend_criticas'!$C$4:$J$4739,5,0),"X",""),IF(VLOOKUP(B1485,'Oficios_-_pend_criticas'!$C$4:$J$4739,7,0)&gt;VLOOKUP(B1485,'Oficios_-_pend_criticas'!$C$4:$J$4739,5,0),"X",""))),""),""),"")</f>
        <v/>
      </c>
    </row>
    <row r="1486" spans="1:23" ht="38.25" hidden="1" customHeight="1" x14ac:dyDescent="0.25">
      <c r="A1486" s="9" t="str">
        <f t="shared" si="69"/>
        <v/>
      </c>
      <c r="B1486" s="24" t="s">
        <v>3455</v>
      </c>
      <c r="C1486" s="22" t="e">
        <f>IF(B1486="","",VLOOKUP(B1486,#REF!,6,0))</f>
        <v>#REF!</v>
      </c>
      <c r="D1486" s="20" t="e">
        <f>IF(B1486="","",VLOOKUP(B1486,#REF!,22,0))</f>
        <v>#REF!</v>
      </c>
      <c r="E1486" s="22" t="e">
        <f>IF(B1486="","",VLOOKUP(B1486,Consultas_públicas!$A$376:$G$3879,7,0))</f>
        <v>#N/A</v>
      </c>
      <c r="F1486" s="20" t="s">
        <v>3431</v>
      </c>
      <c r="G1486" s="21">
        <v>43629</v>
      </c>
      <c r="H1486" s="14" t="str">
        <f>IFERROR(IF(VLOOKUP(B1486,'Oficios_-_pend_criticas'!$C$4:$D$4739,2,0)="","","X"),"")</f>
        <v/>
      </c>
      <c r="I1486" s="12"/>
      <c r="J1486" s="13"/>
      <c r="K1486" s="10"/>
      <c r="L1486" s="12">
        <f>IFERROR(VLOOKUP(B1486,Retorno_da_RFB!$D$3:$I$6388,5,0),"")</f>
        <v>122</v>
      </c>
      <c r="M1486" s="13">
        <f>IFERROR(VLOOKUP(B1486,Retorno_da_RFB!$D$3:$I$6388,6,0),"")</f>
        <v>43691</v>
      </c>
      <c r="N1486" s="10" t="str">
        <f>IFERROR(VLOOKUP(B1486,Retorno_da_RFB!$D$3:$I$6388,3,0),"")</f>
        <v>8479.89.12</v>
      </c>
      <c r="O1486" s="10" t="str">
        <f>IFERROR(VLOOKUP(B1486,Retorno_da_RFB!$D$3:$I$6388,4,0),"")</f>
        <v>Distribuidores de líquido com tubulão central e com calhas retangulares para absorção de gases e/ou umidade com controle de vazão por válvulas tipo comporta e tubos de descida do ácido com cortes, slots, na parte superior dos tubos onde o ácido entra e sai na parte inferior irrigando a torre com ácido com 42PTS/m2 e mesma vazão em cada ponto, isento de placas de orifício e fabricado em aço inoxidável com teor de silício em composição balanceada que conferem ao distribuidor de liquido condições únicas de suportar o ataque ácido, sendo a composição de elementos neste aço corresponde à níquel (15 a 17%), crômio (13 a 15%), silício (5,50 a 6,50%), cobre de (0,75 a 1,5%), manganês ( 2%) e molibdênio (0,75 a 1,50%) que permitem trabalhar com ácido sulfúrico resistente à corrosão (perda de material-espessura na faixa de 0,0254mm/ano.</v>
      </c>
      <c r="P1486" s="12" t="str">
        <f>IFERROR(IF(N1486="","",IF(VLOOKUP(LEFT(N1486,10),'Universo_BK-BIT'!$A$5:$E$10005,2,0)="","X",VLOOKUP(LEFT(N1486,10),'Universo_BK-BIT'!$A$5:$E$10005,2,0))),"X")</f>
        <v>BK</v>
      </c>
      <c r="Q1486" s="12">
        <f>IFERROR(IF(P1486="X","",VLOOKUP(LEFT(N1486,10),'Universo_BK-BIT'!$A$5:$E$10005,3,0)),"")</f>
        <v>14</v>
      </c>
      <c r="R1486" s="14" t="e">
        <f t="shared" si="70"/>
        <v>#REF!</v>
      </c>
      <c r="S1486" s="14" t="e">
        <f t="shared" si="71"/>
        <v>#N/A</v>
      </c>
      <c r="T1486" s="14"/>
      <c r="U1486" s="14" t="str">
        <f ca="1">IFERROR(IF(P1486="X",IF(VLOOKUP(B1486,'Oficios_-_pend_criticas'!$C$3:$J$4739,5,0)="","",IF(VLOOKUP(B1486,'Oficios_-_pend_criticas'!$C$3:$J$4739,7,0)="",IF(TODAY()&gt;VLOOKUP(B1486,'Oficios_-_pend_criticas'!$C$3:$J$4739,5,0),"X",""),IF(VLOOKUP(B1486,'Oficios_-_pend_criticas'!$C$3:$J$4739,7,0)&gt;VLOOKUP(B1486,'Oficios_-_pend_criticas'!$C$3:$J$4739,5,0),"X",""))),""),"")</f>
        <v/>
      </c>
      <c r="V1486" s="14" t="str">
        <f ca="1">IFERROR(IF(Q1486=0,IF(VLOOKUP(B1486,'Oficios_-_pend_criticas'!$C$3:$J$4739,5,0)="","",IF(VLOOKUP(B1486,'Oficios_-_pend_criticas'!$C$3:$J$4739,7,0)="",IF(TODAY()&gt;VLOOKUP(B1486,'Oficios_-_pend_criticas'!$C$3:$J$4739,5,0),"X",""),IF(VLOOKUP(B1486,'Oficios_-_pend_criticas'!$C$3:$J$4739,7,0)&gt;VLOOKUP(B1486,'Oficios_-_pend_criticas'!$C$3:$J$4739,5,0),"X",""))),""),"")</f>
        <v/>
      </c>
      <c r="W1486" s="14" t="str">
        <f ca="1">IFERROR(IF(P1486&lt;&gt;"X",IF(Q1486&gt;0,IF(VLOOKUP(B1486,'Oficios_-_pend_criticas'!$C$4:$J$4739,5,0)="","",IF(VLOOKUP(B1486,'Oficios_-_pend_criticas'!$C$4:$J$4739,7,0)="",IF(TODAY()&gt;VLOOKUP(B1486,'Oficios_-_pend_criticas'!$C$4:$J$4739,5,0),"X",""),IF(VLOOKUP(B1486,'Oficios_-_pend_criticas'!$C$4:$J$4739,7,0)&gt;VLOOKUP(B1486,'Oficios_-_pend_criticas'!$C$4:$J$4739,5,0),"X",""))),""),""),"")</f>
        <v/>
      </c>
    </row>
    <row r="1487" spans="1:23" ht="38.25" hidden="1" customHeight="1" x14ac:dyDescent="0.25">
      <c r="A1487" s="9" t="str">
        <f t="shared" si="69"/>
        <v/>
      </c>
      <c r="B1487" s="24" t="s">
        <v>3457</v>
      </c>
      <c r="C1487" s="22" t="e">
        <f>IF(B1487="","",VLOOKUP(B1487,#REF!,6,0))</f>
        <v>#REF!</v>
      </c>
      <c r="D1487" s="20" t="e">
        <f>IF(B1487="","",VLOOKUP(B1487,#REF!,22,0))</f>
        <v>#REF!</v>
      </c>
      <c r="E1487" s="22" t="e">
        <f>IF(B1487="","",VLOOKUP(B1487,Consultas_públicas!$A$376:$G$3879,7,0))</f>
        <v>#N/A</v>
      </c>
      <c r="F1487" s="20" t="s">
        <v>3431</v>
      </c>
      <c r="G1487" s="21">
        <v>43629</v>
      </c>
      <c r="H1487" s="14" t="str">
        <f>IFERROR(IF(VLOOKUP(B1487,'Oficios_-_pend_criticas'!$C$4:$D$4739,2,0)="","","X"),"")</f>
        <v/>
      </c>
      <c r="I1487" s="12"/>
      <c r="J1487" s="13"/>
      <c r="K1487" s="10"/>
      <c r="L1487" s="12">
        <f>IFERROR(VLOOKUP(B1487,Retorno_da_RFB!$D$3:$I$6388,5,0),"")</f>
        <v>122</v>
      </c>
      <c r="M1487" s="13">
        <f>IFERROR(VLOOKUP(B1487,Retorno_da_RFB!$D$3:$I$6388,6,0),"")</f>
        <v>43691</v>
      </c>
      <c r="N1487" s="10" t="str">
        <f>IFERROR(VLOOKUP(B1487,Retorno_da_RFB!$D$3:$I$6388,3,0),"")</f>
        <v>8424.89.90</v>
      </c>
      <c r="O1487" s="10" t="str">
        <f>IFERROR(VLOOKUP(B1487,Retorno_da_RFB!$D$3:$I$6388,4,0),"")</f>
        <v>Máquinas aplicadoras de verniz na parte interna da lata,  capacidade de produção de 350latas/min, tamanho da lata de 52 à 66mm e altura de 90 à 178mm.</v>
      </c>
      <c r="P1487" s="12" t="str">
        <f>IFERROR(IF(N1487="","",IF(VLOOKUP(LEFT(N1487,10),'Universo_BK-BIT'!$A$5:$E$10005,2,0)="","X",VLOOKUP(LEFT(N1487,10),'Universo_BK-BIT'!$A$5:$E$10005,2,0))),"X")</f>
        <v>BK</v>
      </c>
      <c r="Q1487" s="12">
        <f>IFERROR(IF(P1487="X","",VLOOKUP(LEFT(N1487,10),'Universo_BK-BIT'!$A$5:$E$10005,3,0)),"")</f>
        <v>14</v>
      </c>
      <c r="R1487" s="14" t="e">
        <f t="shared" si="70"/>
        <v>#REF!</v>
      </c>
      <c r="S1487" s="14" t="e">
        <f t="shared" si="71"/>
        <v>#N/A</v>
      </c>
      <c r="T1487" s="14"/>
      <c r="U1487" s="14" t="str">
        <f ca="1">IFERROR(IF(P1487="X",IF(VLOOKUP(B1487,'Oficios_-_pend_criticas'!$C$3:$J$4739,5,0)="","",IF(VLOOKUP(B1487,'Oficios_-_pend_criticas'!$C$3:$J$4739,7,0)="",IF(TODAY()&gt;VLOOKUP(B1487,'Oficios_-_pend_criticas'!$C$3:$J$4739,5,0),"X",""),IF(VLOOKUP(B1487,'Oficios_-_pend_criticas'!$C$3:$J$4739,7,0)&gt;VLOOKUP(B1487,'Oficios_-_pend_criticas'!$C$3:$J$4739,5,0),"X",""))),""),"")</f>
        <v/>
      </c>
      <c r="V1487" s="14" t="str">
        <f ca="1">IFERROR(IF(Q1487=0,IF(VLOOKUP(B1487,'Oficios_-_pend_criticas'!$C$3:$J$4739,5,0)="","",IF(VLOOKUP(B1487,'Oficios_-_pend_criticas'!$C$3:$J$4739,7,0)="",IF(TODAY()&gt;VLOOKUP(B1487,'Oficios_-_pend_criticas'!$C$3:$J$4739,5,0),"X",""),IF(VLOOKUP(B1487,'Oficios_-_pend_criticas'!$C$3:$J$4739,7,0)&gt;VLOOKUP(B1487,'Oficios_-_pend_criticas'!$C$3:$J$4739,5,0),"X",""))),""),"")</f>
        <v/>
      </c>
      <c r="W1487" s="14" t="str">
        <f ca="1">IFERROR(IF(P1487&lt;&gt;"X",IF(Q1487&gt;0,IF(VLOOKUP(B1487,'Oficios_-_pend_criticas'!$C$4:$J$4739,5,0)="","",IF(VLOOKUP(B1487,'Oficios_-_pend_criticas'!$C$4:$J$4739,7,0)="",IF(TODAY()&gt;VLOOKUP(B1487,'Oficios_-_pend_criticas'!$C$4:$J$4739,5,0),"X",""),IF(VLOOKUP(B1487,'Oficios_-_pend_criticas'!$C$4:$J$4739,7,0)&gt;VLOOKUP(B1487,'Oficios_-_pend_criticas'!$C$4:$J$4739,5,0),"X",""))),""),""),"")</f>
        <v/>
      </c>
    </row>
    <row r="1488" spans="1:23" ht="38.25" hidden="1" customHeight="1" x14ac:dyDescent="0.25">
      <c r="A1488" s="9" t="str">
        <f t="shared" si="69"/>
        <v/>
      </c>
      <c r="B1488" s="24" t="s">
        <v>3459</v>
      </c>
      <c r="C1488" s="22" t="e">
        <f>IF(B1488="","",VLOOKUP(B1488,#REF!,6,0))</f>
        <v>#REF!</v>
      </c>
      <c r="D1488" s="20" t="e">
        <f>IF(B1488="","",VLOOKUP(B1488,#REF!,22,0))</f>
        <v>#REF!</v>
      </c>
      <c r="E1488" s="22" t="e">
        <f>IF(B1488="","",VLOOKUP(B1488,Consultas_públicas!$A$376:$G$3879,7,0))</f>
        <v>#N/A</v>
      </c>
      <c r="F1488" s="20" t="s">
        <v>3431</v>
      </c>
      <c r="G1488" s="21">
        <v>43629</v>
      </c>
      <c r="H1488" s="14" t="str">
        <f>IFERROR(IF(VLOOKUP(B1488,'Oficios_-_pend_criticas'!$C$4:$D$4739,2,0)="","","X"),"")</f>
        <v/>
      </c>
      <c r="I1488" s="12"/>
      <c r="J1488" s="13"/>
      <c r="K1488" s="10"/>
      <c r="L1488" s="12">
        <f>IFERROR(VLOOKUP(B1488,Retorno_da_RFB!$D$3:$I$6388,5,0),"")</f>
        <v>122</v>
      </c>
      <c r="M1488" s="13">
        <f>IFERROR(VLOOKUP(B1488,Retorno_da_RFB!$D$3:$I$6388,6,0),"")</f>
        <v>43691</v>
      </c>
      <c r="N1488" s="10" t="str">
        <f>IFERROR(VLOOKUP(B1488,Retorno_da_RFB!$D$3:$I$6388,3,0),"")</f>
        <v>8402.11.00</v>
      </c>
      <c r="O1488" s="10" t="str">
        <f>IFERROR(VLOOKUP(B1488,Retorno_da_RFB!$D$3:$I$6388,4,0),"")</f>
        <v>Unidades de geração de vapor destinadas à produção de vapor e sua distribuição para acionamento de turbo-gerador a vapor de usina termoelétrica, operando em ciclo combinado, com as seguintes capacidades nominais de geração de vapor, com variação máxima de 5%: de 49kg/s (176t/h) a 541,1°C e 139,65bar(abs) no sistema de alta pressão (HP), de 59kg/s (212,7t/h) a 541°C e 33,5bar(abs) no sistema de reaquecimento (RH), e de 8kg/s (30,2t/h) a 251,2°C e 6,1bar(abs) no sistema de baixa pressão (LP), com regime de operação por circulação natural, recuperação do calor dos gases quentes provenientes da exaustão das turbinas a gás, 3 níveis de pressão (LP, IP, HP), dotadas de caldeiras aquatubulares recuperadoras de calor (HRSG), com estrutura de entrada de gases, 17 módulos operacionais de superaquecedores, evaporadores, economizadores, pré-aquecedores, tubulões de vapor (LP, IP e HP), desaerador térmico, estruturas metálicas de suporte, acesso e plataformas, bombas, tubulação para distribuição dos fluxos de água e vapor; isolamento térmico e acústico; silenciadores, tanques de descarga contínua e intermitente; centro de controle de motores (CCM), com bancos de baterias; instrumentações; sistema de dosagem química; válvulas e chaminé final.</v>
      </c>
      <c r="P1488" s="12" t="str">
        <f>IFERROR(IF(N1488="","",IF(VLOOKUP(LEFT(N1488,10),'Universo_BK-BIT'!$A$5:$E$10005,2,0)="","X",VLOOKUP(LEFT(N1488,10),'Universo_BK-BIT'!$A$5:$E$10005,2,0))),"X")</f>
        <v>BK</v>
      </c>
      <c r="Q1488" s="12">
        <f>IFERROR(IF(P1488="X","",VLOOKUP(LEFT(N1488,10),'Universo_BK-BIT'!$A$5:$E$10005,3,0)),"")</f>
        <v>14</v>
      </c>
      <c r="R1488" s="14" t="e">
        <f t="shared" si="70"/>
        <v>#REF!</v>
      </c>
      <c r="S1488" s="14" t="e">
        <f t="shared" si="71"/>
        <v>#N/A</v>
      </c>
      <c r="T1488" s="14"/>
      <c r="U1488" s="14" t="str">
        <f ca="1">IFERROR(IF(P1488="X",IF(VLOOKUP(B1488,'Oficios_-_pend_criticas'!$C$3:$J$4739,5,0)="","",IF(VLOOKUP(B1488,'Oficios_-_pend_criticas'!$C$3:$J$4739,7,0)="",IF(TODAY()&gt;VLOOKUP(B1488,'Oficios_-_pend_criticas'!$C$3:$J$4739,5,0),"X",""),IF(VLOOKUP(B1488,'Oficios_-_pend_criticas'!$C$3:$J$4739,7,0)&gt;VLOOKUP(B1488,'Oficios_-_pend_criticas'!$C$3:$J$4739,5,0),"X",""))),""),"")</f>
        <v/>
      </c>
      <c r="V1488" s="14" t="str">
        <f ca="1">IFERROR(IF(Q1488=0,IF(VLOOKUP(B1488,'Oficios_-_pend_criticas'!$C$3:$J$4739,5,0)="","",IF(VLOOKUP(B1488,'Oficios_-_pend_criticas'!$C$3:$J$4739,7,0)="",IF(TODAY()&gt;VLOOKUP(B1488,'Oficios_-_pend_criticas'!$C$3:$J$4739,5,0),"X",""),IF(VLOOKUP(B1488,'Oficios_-_pend_criticas'!$C$3:$J$4739,7,0)&gt;VLOOKUP(B1488,'Oficios_-_pend_criticas'!$C$3:$J$4739,5,0),"X",""))),""),"")</f>
        <v/>
      </c>
      <c r="W1488" s="14" t="str">
        <f ca="1">IFERROR(IF(P1488&lt;&gt;"X",IF(Q1488&gt;0,IF(VLOOKUP(B1488,'Oficios_-_pend_criticas'!$C$4:$J$4739,5,0)="","",IF(VLOOKUP(B1488,'Oficios_-_pend_criticas'!$C$4:$J$4739,7,0)="",IF(TODAY()&gt;VLOOKUP(B1488,'Oficios_-_pend_criticas'!$C$4:$J$4739,5,0),"X",""),IF(VLOOKUP(B1488,'Oficios_-_pend_criticas'!$C$4:$J$4739,7,0)&gt;VLOOKUP(B1488,'Oficios_-_pend_criticas'!$C$4:$J$4739,5,0),"X",""))),""),""),"")</f>
        <v/>
      </c>
    </row>
    <row r="1489" spans="1:23" ht="38.25" hidden="1" customHeight="1" x14ac:dyDescent="0.25">
      <c r="A1489" s="9" t="str">
        <f t="shared" si="69"/>
        <v/>
      </c>
      <c r="B1489" s="24" t="s">
        <v>3461</v>
      </c>
      <c r="C1489" s="22" t="e">
        <f>IF(B1489="","",VLOOKUP(B1489,#REF!,6,0))</f>
        <v>#REF!</v>
      </c>
      <c r="D1489" s="20" t="e">
        <f>IF(B1489="","",VLOOKUP(B1489,#REF!,22,0))</f>
        <v>#REF!</v>
      </c>
      <c r="E1489" s="22" t="e">
        <f>IF(B1489="","",VLOOKUP(B1489,Consultas_públicas!$A$376:$G$3879,7,0))</f>
        <v>#N/A</v>
      </c>
      <c r="F1489" s="20" t="s">
        <v>3431</v>
      </c>
      <c r="G1489" s="21">
        <v>43629</v>
      </c>
      <c r="H1489" s="14" t="str">
        <f>IFERROR(IF(VLOOKUP(B1489,'Oficios_-_pend_criticas'!$C$4:$D$4739,2,0)="","","X"),"")</f>
        <v/>
      </c>
      <c r="I1489" s="12"/>
      <c r="J1489" s="13"/>
      <c r="K1489" s="10"/>
      <c r="L1489" s="12">
        <f>IFERROR(VLOOKUP(B1489,Retorno_da_RFB!$D$3:$I$6388,5,0),"")</f>
        <v>122</v>
      </c>
      <c r="M1489" s="13">
        <f>IFERROR(VLOOKUP(B1489,Retorno_da_RFB!$D$3:$I$6388,6,0),"")</f>
        <v>43691</v>
      </c>
      <c r="N1489" s="10" t="str">
        <f>IFERROR(VLOOKUP(B1489,Retorno_da_RFB!$D$3:$I$6388,3,0),"")</f>
        <v>8543.20.00</v>
      </c>
      <c r="O1489" s="10" t="str">
        <f>IFERROR(VLOOKUP(B1489,Retorno_da_RFB!$D$3:$I$6388,4,0),"")</f>
        <v>Aparelhos geradores de sinais HDMI com HDCP e/ou MHL, contendo conector RS-232C para controle, com faixa de taxa de pixel de até 700Mhz, com “bits” por componente de 8 bit, 10 bit e/ou 12 bits, alcance de frequência de até 20KHz, e resolução de frequência de 5Hz/passo (step), para uso em teste e referência de vídeo no padrão.</v>
      </c>
      <c r="P1489" s="12" t="str">
        <f>IFERROR(IF(N1489="","",IF(VLOOKUP(LEFT(N1489,10),'Universo_BK-BIT'!$A$5:$E$10005,2,0)="","X",VLOOKUP(LEFT(N1489,10),'Universo_BK-BIT'!$A$5:$E$10005,2,0))),"X")</f>
        <v>BK</v>
      </c>
      <c r="Q1489" s="12">
        <f>IFERROR(IF(P1489="X","",VLOOKUP(LEFT(N1489,10),'Universo_BK-BIT'!$A$5:$E$10005,3,0)),"")</f>
        <v>14</v>
      </c>
      <c r="R1489" s="14" t="e">
        <f t="shared" si="70"/>
        <v>#REF!</v>
      </c>
      <c r="S1489" s="14" t="e">
        <f t="shared" si="71"/>
        <v>#N/A</v>
      </c>
      <c r="T1489" s="14"/>
      <c r="U1489" s="14" t="str">
        <f ca="1">IFERROR(IF(P1489="X",IF(VLOOKUP(B1489,'Oficios_-_pend_criticas'!$C$3:$J$4739,5,0)="","",IF(VLOOKUP(B1489,'Oficios_-_pend_criticas'!$C$3:$J$4739,7,0)="",IF(TODAY()&gt;VLOOKUP(B1489,'Oficios_-_pend_criticas'!$C$3:$J$4739,5,0),"X",""),IF(VLOOKUP(B1489,'Oficios_-_pend_criticas'!$C$3:$J$4739,7,0)&gt;VLOOKUP(B1489,'Oficios_-_pend_criticas'!$C$3:$J$4739,5,0),"X",""))),""),"")</f>
        <v/>
      </c>
      <c r="V1489" s="14" t="str">
        <f ca="1">IFERROR(IF(Q1489=0,IF(VLOOKUP(B1489,'Oficios_-_pend_criticas'!$C$3:$J$4739,5,0)="","",IF(VLOOKUP(B1489,'Oficios_-_pend_criticas'!$C$3:$J$4739,7,0)="",IF(TODAY()&gt;VLOOKUP(B1489,'Oficios_-_pend_criticas'!$C$3:$J$4739,5,0),"X",""),IF(VLOOKUP(B1489,'Oficios_-_pend_criticas'!$C$3:$J$4739,7,0)&gt;VLOOKUP(B1489,'Oficios_-_pend_criticas'!$C$3:$J$4739,5,0),"X",""))),""),"")</f>
        <v/>
      </c>
      <c r="W1489" s="14" t="str">
        <f ca="1">IFERROR(IF(P1489&lt;&gt;"X",IF(Q1489&gt;0,IF(VLOOKUP(B1489,'Oficios_-_pend_criticas'!$C$4:$J$4739,5,0)="","",IF(VLOOKUP(B1489,'Oficios_-_pend_criticas'!$C$4:$J$4739,7,0)="",IF(TODAY()&gt;VLOOKUP(B1489,'Oficios_-_pend_criticas'!$C$4:$J$4739,5,0),"X",""),IF(VLOOKUP(B1489,'Oficios_-_pend_criticas'!$C$4:$J$4739,7,0)&gt;VLOOKUP(B1489,'Oficios_-_pend_criticas'!$C$4:$J$4739,5,0),"X",""))),""),""),"")</f>
        <v/>
      </c>
    </row>
    <row r="1490" spans="1:23" ht="38.25" hidden="1" customHeight="1" x14ac:dyDescent="0.25">
      <c r="A1490" s="9" t="str">
        <f t="shared" si="69"/>
        <v/>
      </c>
      <c r="B1490" s="24" t="s">
        <v>3464</v>
      </c>
      <c r="C1490" s="22" t="e">
        <f>IF(B1490="","",VLOOKUP(B1490,#REF!,6,0))</f>
        <v>#REF!</v>
      </c>
      <c r="D1490" s="20" t="e">
        <f>IF(B1490="","",VLOOKUP(B1490,#REF!,22,0))</f>
        <v>#REF!</v>
      </c>
      <c r="E1490" s="22" t="e">
        <f>IF(B1490="","",VLOOKUP(B1490,Consultas_públicas!$A$376:$G$3879,7,0))</f>
        <v>#N/A</v>
      </c>
      <c r="F1490" s="20" t="s">
        <v>3431</v>
      </c>
      <c r="G1490" s="21">
        <v>43629</v>
      </c>
      <c r="H1490" s="14" t="str">
        <f>IFERROR(IF(VLOOKUP(B1490,'Oficios_-_pend_criticas'!$C$4:$D$4739,2,0)="","","X"),"")</f>
        <v/>
      </c>
      <c r="I1490" s="12"/>
      <c r="J1490" s="13"/>
      <c r="K1490" s="10"/>
      <c r="L1490" s="12">
        <f>IFERROR(VLOOKUP(B1490,Retorno_da_RFB!$D$3:$I$6388,5,0),"")</f>
        <v>122</v>
      </c>
      <c r="M1490" s="13">
        <f>IFERROR(VLOOKUP(B1490,Retorno_da_RFB!$D$3:$I$6388,6,0),"")</f>
        <v>43691</v>
      </c>
      <c r="N1490" s="10" t="str">
        <f>IFERROR(VLOOKUP(B1490,Retorno_da_RFB!$D$3:$I$6388,3,0),"")</f>
        <v>8543.20.00</v>
      </c>
      <c r="O1490" s="10" t="str">
        <f>IFERROR(VLOOKUP(B1490,Retorno_da_RFB!$D$3:$I$6388,4,0),"")</f>
        <v>Aparelhos geradores de sinais de teste e padrão de referência de vídeo, com capacidade para gerar sinais analógicos e/ou digitais, como analógico, digital, sinal de TV, sinal de D-TV e/ou código HDCP (High-bandwidth Digital Content Protection).</v>
      </c>
      <c r="P1490" s="12" t="str">
        <f>IFERROR(IF(N1490="","",IF(VLOOKUP(LEFT(N1490,10),'Universo_BK-BIT'!$A$5:$E$10005,2,0)="","X",VLOOKUP(LEFT(N1490,10),'Universo_BK-BIT'!$A$5:$E$10005,2,0))),"X")</f>
        <v>BK</v>
      </c>
      <c r="Q1490" s="12">
        <f>IFERROR(IF(P1490="X","",VLOOKUP(LEFT(N1490,10),'Universo_BK-BIT'!$A$5:$E$10005,3,0)),"")</f>
        <v>14</v>
      </c>
      <c r="R1490" s="14" t="e">
        <f t="shared" si="70"/>
        <v>#REF!</v>
      </c>
      <c r="S1490" s="14" t="e">
        <f t="shared" si="71"/>
        <v>#N/A</v>
      </c>
      <c r="T1490" s="14"/>
      <c r="U1490" s="14" t="str">
        <f ca="1">IFERROR(IF(P1490="X",IF(VLOOKUP(B1490,'Oficios_-_pend_criticas'!$C$3:$J$4739,5,0)="","",IF(VLOOKUP(B1490,'Oficios_-_pend_criticas'!$C$3:$J$4739,7,0)="",IF(TODAY()&gt;VLOOKUP(B1490,'Oficios_-_pend_criticas'!$C$3:$J$4739,5,0),"X",""),IF(VLOOKUP(B1490,'Oficios_-_pend_criticas'!$C$3:$J$4739,7,0)&gt;VLOOKUP(B1490,'Oficios_-_pend_criticas'!$C$3:$J$4739,5,0),"X",""))),""),"")</f>
        <v/>
      </c>
      <c r="V1490" s="14" t="str">
        <f ca="1">IFERROR(IF(Q1490=0,IF(VLOOKUP(B1490,'Oficios_-_pend_criticas'!$C$3:$J$4739,5,0)="","",IF(VLOOKUP(B1490,'Oficios_-_pend_criticas'!$C$3:$J$4739,7,0)="",IF(TODAY()&gt;VLOOKUP(B1490,'Oficios_-_pend_criticas'!$C$3:$J$4739,5,0),"X",""),IF(VLOOKUP(B1490,'Oficios_-_pend_criticas'!$C$3:$J$4739,7,0)&gt;VLOOKUP(B1490,'Oficios_-_pend_criticas'!$C$3:$J$4739,5,0),"X",""))),""),"")</f>
        <v/>
      </c>
      <c r="W1490" s="14" t="str">
        <f ca="1">IFERROR(IF(P1490&lt;&gt;"X",IF(Q1490&gt;0,IF(VLOOKUP(B1490,'Oficios_-_pend_criticas'!$C$4:$J$4739,5,0)="","",IF(VLOOKUP(B1490,'Oficios_-_pend_criticas'!$C$4:$J$4739,7,0)="",IF(TODAY()&gt;VLOOKUP(B1490,'Oficios_-_pend_criticas'!$C$4:$J$4739,5,0),"X",""),IF(VLOOKUP(B1490,'Oficios_-_pend_criticas'!$C$4:$J$4739,7,0)&gt;VLOOKUP(B1490,'Oficios_-_pend_criticas'!$C$4:$J$4739,5,0),"X",""))),""),""),"")</f>
        <v/>
      </c>
    </row>
    <row r="1491" spans="1:23" ht="38.25" hidden="1" customHeight="1" x14ac:dyDescent="0.25">
      <c r="A1491" s="9" t="str">
        <f t="shared" si="69"/>
        <v/>
      </c>
      <c r="B1491" s="24" t="s">
        <v>3466</v>
      </c>
      <c r="C1491" s="22" t="e">
        <f>IF(B1491="","",VLOOKUP(B1491,#REF!,6,0))</f>
        <v>#REF!</v>
      </c>
      <c r="D1491" s="20" t="e">
        <f>IF(B1491="","",VLOOKUP(B1491,#REF!,22,0))</f>
        <v>#REF!</v>
      </c>
      <c r="E1491" s="22" t="e">
        <f>IF(B1491="","",VLOOKUP(B1491,Consultas_públicas!$A$376:$G$3879,7,0))</f>
        <v>#N/A</v>
      </c>
      <c r="F1491" s="20" t="s">
        <v>3431</v>
      </c>
      <c r="G1491" s="21">
        <v>43629</v>
      </c>
      <c r="H1491" s="14" t="str">
        <f>IFERROR(IF(VLOOKUP(B1491,'Oficios_-_pend_criticas'!$C$4:$D$4739,2,0)="","","X"),"")</f>
        <v/>
      </c>
      <c r="I1491" s="12"/>
      <c r="J1491" s="13"/>
      <c r="K1491" s="10"/>
      <c r="L1491" s="12">
        <f>IFERROR(VLOOKUP(B1491,Retorno_da_RFB!$D$3:$I$6388,5,0),"")</f>
        <v>122</v>
      </c>
      <c r="M1491" s="13">
        <f>IFERROR(VLOOKUP(B1491,Retorno_da_RFB!$D$3:$I$6388,6,0),"")</f>
        <v>43691</v>
      </c>
      <c r="N1491" s="10" t="str">
        <f>IFERROR(VLOOKUP(B1491,Retorno_da_RFB!$D$3:$I$6388,3,0),"")</f>
        <v>9031.49.90</v>
      </c>
      <c r="O1491" s="10" t="str">
        <f>IFERROR(VLOOKUP(B1491,Retorno_da_RFB!$D$3:$I$6388,4,0),"")</f>
        <v>Máquinas automáticas de inspeção de controle de qualidade de componentes cilíndricos revestidos com DLC (Diamond-Like Carbon), de diâmetros entre 15 e 38mm e comprimentos entre 20 e 75mm, compostas por: mesa de alimentação gradual; sistema de polimento; sistema de desempoeiramento por sopro; sistema de desmagnetização residual; sistema de transporte passo-a-passo dos componentes por posições de medição dimensional integrada a medição de temperatura por pirômetro ótico, de inspeção superficial por câmera, de separação de peças reprovadas, de marcação a laser, de oleamento para proteção contra corrosão; esteira de saída e acúmulo de peças para embalagem, painel elétrico completo integrado e conexão através de computador.</v>
      </c>
      <c r="P1491" s="12" t="str">
        <f>IFERROR(IF(N1491="","",IF(VLOOKUP(LEFT(N1491,10),'Universo_BK-BIT'!$A$5:$E$10005,2,0)="","X",VLOOKUP(LEFT(N1491,10),'Universo_BK-BIT'!$A$5:$E$10005,2,0))),"X")</f>
        <v>BK</v>
      </c>
      <c r="Q1491" s="12">
        <f>IFERROR(IF(P1491="X","",VLOOKUP(LEFT(N1491,10),'Universo_BK-BIT'!$A$5:$E$10005,3,0)),"")</f>
        <v>14</v>
      </c>
      <c r="R1491" s="14" t="e">
        <f t="shared" si="70"/>
        <v>#REF!</v>
      </c>
      <c r="S1491" s="14" t="e">
        <f t="shared" si="71"/>
        <v>#N/A</v>
      </c>
      <c r="T1491" s="14"/>
      <c r="U1491" s="14" t="str">
        <f ca="1">IFERROR(IF(P1491="X",IF(VLOOKUP(B1491,'Oficios_-_pend_criticas'!$C$3:$J$4739,5,0)="","",IF(VLOOKUP(B1491,'Oficios_-_pend_criticas'!$C$3:$J$4739,7,0)="",IF(TODAY()&gt;VLOOKUP(B1491,'Oficios_-_pend_criticas'!$C$3:$J$4739,5,0),"X",""),IF(VLOOKUP(B1491,'Oficios_-_pend_criticas'!$C$3:$J$4739,7,0)&gt;VLOOKUP(B1491,'Oficios_-_pend_criticas'!$C$3:$J$4739,5,0),"X",""))),""),"")</f>
        <v/>
      </c>
      <c r="V1491" s="14" t="str">
        <f ca="1">IFERROR(IF(Q1491=0,IF(VLOOKUP(B1491,'Oficios_-_pend_criticas'!$C$3:$J$4739,5,0)="","",IF(VLOOKUP(B1491,'Oficios_-_pend_criticas'!$C$3:$J$4739,7,0)="",IF(TODAY()&gt;VLOOKUP(B1491,'Oficios_-_pend_criticas'!$C$3:$J$4739,5,0),"X",""),IF(VLOOKUP(B1491,'Oficios_-_pend_criticas'!$C$3:$J$4739,7,0)&gt;VLOOKUP(B1491,'Oficios_-_pend_criticas'!$C$3:$J$4739,5,0),"X",""))),""),"")</f>
        <v/>
      </c>
      <c r="W1491" s="14" t="str">
        <f ca="1">IFERROR(IF(P1491&lt;&gt;"X",IF(Q1491&gt;0,IF(VLOOKUP(B1491,'Oficios_-_pend_criticas'!$C$4:$J$4739,5,0)="","",IF(VLOOKUP(B1491,'Oficios_-_pend_criticas'!$C$4:$J$4739,7,0)="",IF(TODAY()&gt;VLOOKUP(B1491,'Oficios_-_pend_criticas'!$C$4:$J$4739,5,0),"X",""),IF(VLOOKUP(B1491,'Oficios_-_pend_criticas'!$C$4:$J$4739,7,0)&gt;VLOOKUP(B1491,'Oficios_-_pend_criticas'!$C$4:$J$4739,5,0),"X",""))),""),""),"")</f>
        <v/>
      </c>
    </row>
    <row r="1492" spans="1:23" ht="38.25" hidden="1" customHeight="1" x14ac:dyDescent="0.25">
      <c r="A1492" s="9" t="str">
        <f t="shared" si="69"/>
        <v/>
      </c>
      <c r="B1492" s="24" t="s">
        <v>3468</v>
      </c>
      <c r="C1492" s="22" t="e">
        <f>IF(B1492="","",VLOOKUP(B1492,#REF!,6,0))</f>
        <v>#REF!</v>
      </c>
      <c r="D1492" s="20" t="e">
        <f>IF(B1492="","",VLOOKUP(B1492,#REF!,22,0))</f>
        <v>#REF!</v>
      </c>
      <c r="E1492" s="22" t="e">
        <f>IF(B1492="","",VLOOKUP(B1492,Consultas_públicas!$A$376:$G$3879,7,0))</f>
        <v>#N/A</v>
      </c>
      <c r="F1492" s="20" t="s">
        <v>3431</v>
      </c>
      <c r="G1492" s="21">
        <v>43629</v>
      </c>
      <c r="H1492" s="14" t="str">
        <f>IFERROR(IF(VLOOKUP(B1492,'Oficios_-_pend_criticas'!$C$4:$D$4739,2,0)="","","X"),"")</f>
        <v/>
      </c>
      <c r="I1492" s="12"/>
      <c r="J1492" s="13"/>
      <c r="K1492" s="10"/>
      <c r="L1492" s="12">
        <f>IFERROR(VLOOKUP(B1492,Retorno_da_RFB!$D$3:$I$6388,5,0),"")</f>
        <v>122</v>
      </c>
      <c r="M1492" s="13">
        <f>IFERROR(VLOOKUP(B1492,Retorno_da_RFB!$D$3:$I$6388,6,0),"")</f>
        <v>43691</v>
      </c>
      <c r="N1492" s="10" t="str">
        <f>IFERROR(VLOOKUP(B1492,Retorno_da_RFB!$D$3:$I$6388,3,0),"")</f>
        <v>9031.20.90</v>
      </c>
      <c r="O1492" s="10" t="str">
        <f>IFERROR(VLOOKUP(B1492,Retorno_da_RFB!$D$3:$I$6388,4,0),"")</f>
        <v>Bancos para testes de alta produtividade com tempo de ciclo de até 6min, com alto índice de automação, compostos de: 2 motores de 225,5kW, sendo um motor de entrada e outra de saída, para a simulação do pleno funcionamento de transmissões automatizadas de 12 e 16 marchas em condições similares quando aplicada à veículo comercial tais como rotação de entrada de 2300rpm, engate de todas as marchas, verificação da relação de transmissão, pressão de lubrificação de 1,3bar, medição do esforço de acionamento do atuador da embreagem (Conact), abastecimento de óleo com vazão de 20litros/min para a realização do teste, e posterior substituição de óleo para uso final, verificação da correta montagem dos componentes que compõem transmissões de forma a garantir a funcionalidade e segurança do cliente final, com sistema integrado/sincronizados com software de controle e monitoramento (sistema PASU), indicando a falha em caso de não conformidade durante o teste.</v>
      </c>
      <c r="P1492" s="12" t="str">
        <f>IFERROR(IF(N1492="","",IF(VLOOKUP(LEFT(N1492,10),'Universo_BK-BIT'!$A$5:$E$10005,2,0)="","X",VLOOKUP(LEFT(N1492,10),'Universo_BK-BIT'!$A$5:$E$10005,2,0))),"X")</f>
        <v>BK</v>
      </c>
      <c r="Q1492" s="12">
        <f>IFERROR(IF(P1492="X","",VLOOKUP(LEFT(N1492,10),'Universo_BK-BIT'!$A$5:$E$10005,3,0)),"")</f>
        <v>14</v>
      </c>
      <c r="R1492" s="14" t="e">
        <f t="shared" si="70"/>
        <v>#REF!</v>
      </c>
      <c r="S1492" s="14" t="e">
        <f t="shared" si="71"/>
        <v>#N/A</v>
      </c>
      <c r="T1492" s="14"/>
      <c r="U1492" s="14" t="str">
        <f ca="1">IFERROR(IF(P1492="X",IF(VLOOKUP(B1492,'Oficios_-_pend_criticas'!$C$3:$J$4739,5,0)="","",IF(VLOOKUP(B1492,'Oficios_-_pend_criticas'!$C$3:$J$4739,7,0)="",IF(TODAY()&gt;VLOOKUP(B1492,'Oficios_-_pend_criticas'!$C$3:$J$4739,5,0),"X",""),IF(VLOOKUP(B1492,'Oficios_-_pend_criticas'!$C$3:$J$4739,7,0)&gt;VLOOKUP(B1492,'Oficios_-_pend_criticas'!$C$3:$J$4739,5,0),"X",""))),""),"")</f>
        <v/>
      </c>
      <c r="V1492" s="14" t="str">
        <f ca="1">IFERROR(IF(Q1492=0,IF(VLOOKUP(B1492,'Oficios_-_pend_criticas'!$C$3:$J$4739,5,0)="","",IF(VLOOKUP(B1492,'Oficios_-_pend_criticas'!$C$3:$J$4739,7,0)="",IF(TODAY()&gt;VLOOKUP(B1492,'Oficios_-_pend_criticas'!$C$3:$J$4739,5,0),"X",""),IF(VLOOKUP(B1492,'Oficios_-_pend_criticas'!$C$3:$J$4739,7,0)&gt;VLOOKUP(B1492,'Oficios_-_pend_criticas'!$C$3:$J$4739,5,0),"X",""))),""),"")</f>
        <v/>
      </c>
      <c r="W1492" s="14" t="str">
        <f ca="1">IFERROR(IF(P1492&lt;&gt;"X",IF(Q1492&gt;0,IF(VLOOKUP(B1492,'Oficios_-_pend_criticas'!$C$4:$J$4739,5,0)="","",IF(VLOOKUP(B1492,'Oficios_-_pend_criticas'!$C$4:$J$4739,7,0)="",IF(TODAY()&gt;VLOOKUP(B1492,'Oficios_-_pend_criticas'!$C$4:$J$4739,5,0),"X",""),IF(VLOOKUP(B1492,'Oficios_-_pend_criticas'!$C$4:$J$4739,7,0)&gt;VLOOKUP(B1492,'Oficios_-_pend_criticas'!$C$4:$J$4739,5,0),"X",""))),""),""),"")</f>
        <v/>
      </c>
    </row>
    <row r="1493" spans="1:23" ht="38.25" hidden="1" customHeight="1" x14ac:dyDescent="0.25">
      <c r="A1493" s="9" t="str">
        <f t="shared" si="69"/>
        <v/>
      </c>
      <c r="B1493" s="24" t="s">
        <v>3470</v>
      </c>
      <c r="C1493" s="22" t="e">
        <f>IF(B1493="","",VLOOKUP(B1493,#REF!,6,0))</f>
        <v>#REF!</v>
      </c>
      <c r="D1493" s="20" t="e">
        <f>IF(B1493="","",VLOOKUP(B1493,#REF!,22,0))</f>
        <v>#REF!</v>
      </c>
      <c r="E1493" s="22" t="e">
        <f>IF(B1493="","",VLOOKUP(B1493,Consultas_públicas!$A$376:$G$3879,7,0))</f>
        <v>#N/A</v>
      </c>
      <c r="F1493" s="20" t="s">
        <v>3431</v>
      </c>
      <c r="G1493" s="21">
        <v>43629</v>
      </c>
      <c r="H1493" s="14" t="str">
        <f>IFERROR(IF(VLOOKUP(B1493,'Oficios_-_pend_criticas'!$C$4:$D$4739,2,0)="","","X"),"")</f>
        <v/>
      </c>
      <c r="I1493" s="12"/>
      <c r="J1493" s="13"/>
      <c r="K1493" s="10"/>
      <c r="L1493" s="12">
        <f>IFERROR(VLOOKUP(B1493,Retorno_da_RFB!$D$3:$I$6388,5,0),"")</f>
        <v>122</v>
      </c>
      <c r="M1493" s="13">
        <f>IFERROR(VLOOKUP(B1493,Retorno_da_RFB!$D$3:$I$6388,6,0),"")</f>
        <v>43691</v>
      </c>
      <c r="N1493" s="10" t="str">
        <f>IFERROR(VLOOKUP(B1493,Retorno_da_RFB!$D$3:$I$6388,3,0),"")</f>
        <v>8423.81.90</v>
      </c>
      <c r="O1493" s="10" t="str">
        <f>IFERROR(VLOOKUP(B1493,Retorno_da_RFB!$D$3:$I$6388,4,0),"")</f>
        <v>Aparelhos automáticos verificadores de excesso ou deficiência de peso em relação a um padrão (Checkweighers) de alta performance, de controle dinâmico, com capacidade máxima de pesagem entre 1.500 a 6.000g e divisão mínima maior ou igual a 0,2g, possuindo rendimento máximo de pesagem de até 150produtos/min, dotadas de: transportador de pesagem, célula de carga com tecnologia EMFR, estrutura em aço inoxidável e/ou aço com revestimento de pintura a pó, cabine de controle com sistema integrado, display colorido “touchscreen” TFT de 8”, memória para parâmetros de 50 a 200produtos e dispositivo de rejeição automático por sopro de ar, pistão pneumático ou outro sistema rejeitador.</v>
      </c>
      <c r="P1493" s="12" t="str">
        <f>IFERROR(IF(N1493="","",IF(VLOOKUP(LEFT(N1493,10),'Universo_BK-BIT'!$A$5:$E$10005,2,0)="","X",VLOOKUP(LEFT(N1493,10),'Universo_BK-BIT'!$A$5:$E$10005,2,0))),"X")</f>
        <v>BK</v>
      </c>
      <c r="Q1493" s="12">
        <f>IFERROR(IF(P1493="X","",VLOOKUP(LEFT(N1493,10),'Universo_BK-BIT'!$A$5:$E$10005,3,0)),"")</f>
        <v>14</v>
      </c>
      <c r="R1493" s="14" t="e">
        <f t="shared" si="70"/>
        <v>#REF!</v>
      </c>
      <c r="S1493" s="14" t="e">
        <f t="shared" si="71"/>
        <v>#N/A</v>
      </c>
      <c r="T1493" s="14"/>
      <c r="U1493" s="14" t="str">
        <f ca="1">IFERROR(IF(P1493="X",IF(VLOOKUP(B1493,'Oficios_-_pend_criticas'!$C$3:$J$4739,5,0)="","",IF(VLOOKUP(B1493,'Oficios_-_pend_criticas'!$C$3:$J$4739,7,0)="",IF(TODAY()&gt;VLOOKUP(B1493,'Oficios_-_pend_criticas'!$C$3:$J$4739,5,0),"X",""),IF(VLOOKUP(B1493,'Oficios_-_pend_criticas'!$C$3:$J$4739,7,0)&gt;VLOOKUP(B1493,'Oficios_-_pend_criticas'!$C$3:$J$4739,5,0),"X",""))),""),"")</f>
        <v/>
      </c>
      <c r="V1493" s="14" t="str">
        <f ca="1">IFERROR(IF(Q1493=0,IF(VLOOKUP(B1493,'Oficios_-_pend_criticas'!$C$3:$J$4739,5,0)="","",IF(VLOOKUP(B1493,'Oficios_-_pend_criticas'!$C$3:$J$4739,7,0)="",IF(TODAY()&gt;VLOOKUP(B1493,'Oficios_-_pend_criticas'!$C$3:$J$4739,5,0),"X",""),IF(VLOOKUP(B1493,'Oficios_-_pend_criticas'!$C$3:$J$4739,7,0)&gt;VLOOKUP(B1493,'Oficios_-_pend_criticas'!$C$3:$J$4739,5,0),"X",""))),""),"")</f>
        <v/>
      </c>
      <c r="W1493" s="14" t="str">
        <f ca="1">IFERROR(IF(P1493&lt;&gt;"X",IF(Q1493&gt;0,IF(VLOOKUP(B1493,'Oficios_-_pend_criticas'!$C$4:$J$4739,5,0)="","",IF(VLOOKUP(B1493,'Oficios_-_pend_criticas'!$C$4:$J$4739,7,0)="",IF(TODAY()&gt;VLOOKUP(B1493,'Oficios_-_pend_criticas'!$C$4:$J$4739,5,0),"X",""),IF(VLOOKUP(B1493,'Oficios_-_pend_criticas'!$C$4:$J$4739,7,0)&gt;VLOOKUP(B1493,'Oficios_-_pend_criticas'!$C$4:$J$4739,5,0),"X",""))),""),""),"")</f>
        <v/>
      </c>
    </row>
    <row r="1494" spans="1:23" ht="38.25" hidden="1" customHeight="1" x14ac:dyDescent="0.25">
      <c r="A1494" s="9" t="str">
        <f t="shared" si="69"/>
        <v/>
      </c>
      <c r="B1494" s="24" t="s">
        <v>3473</v>
      </c>
      <c r="C1494" s="22" t="e">
        <f>IF(B1494="","",VLOOKUP(B1494,#REF!,6,0))</f>
        <v>#REF!</v>
      </c>
      <c r="D1494" s="20" t="e">
        <f>IF(B1494="","",VLOOKUP(B1494,#REF!,22,0))</f>
        <v>#REF!</v>
      </c>
      <c r="E1494" s="22" t="e">
        <f>IF(B1494="","",VLOOKUP(B1494,Consultas_públicas!$A$376:$G$3879,7,0))</f>
        <v>#N/A</v>
      </c>
      <c r="F1494" s="20" t="s">
        <v>3431</v>
      </c>
      <c r="G1494" s="21">
        <v>43629</v>
      </c>
      <c r="H1494" s="14" t="str">
        <f>IFERROR(IF(VLOOKUP(B1494,'Oficios_-_pend_criticas'!$C$4:$D$4739,2,0)="","","X"),"")</f>
        <v/>
      </c>
      <c r="I1494" s="12"/>
      <c r="J1494" s="13"/>
      <c r="K1494" s="10"/>
      <c r="L1494" s="12">
        <f>IFERROR(VLOOKUP(B1494,Retorno_da_RFB!$D$3:$I$6388,5,0),"")</f>
        <v>122</v>
      </c>
      <c r="M1494" s="13">
        <f>IFERROR(VLOOKUP(B1494,Retorno_da_RFB!$D$3:$I$6388,6,0),"")</f>
        <v>43691</v>
      </c>
      <c r="N1494" s="10" t="str">
        <f>IFERROR(VLOOKUP(B1494,Retorno_da_RFB!$D$3:$I$6388,3,0),"")</f>
        <v>8421.39.90</v>
      </c>
      <c r="O1494" s="10" t="str">
        <f>IFERROR(VLOOKUP(B1494,Retorno_da_RFB!$D$3:$I$6388,4,0),"")</f>
        <v>Combinações de máquinas para produção de formaldeído com capacidade de bombeamento de 51.413kg/h de gases de processo, composto por um sistema de ventiladores de alta pressão para alimentação de atmosfera reativa do reator catalítico em aço inoxidável; tubulações de interligação do sistema; chaminé; válvulas de controle com comunicação com controlador lógico programável por módulos I/O; conjunto de válvulas manuais e; instrumentação de controle de temperatura, pressão e fluxo.</v>
      </c>
      <c r="P1494" s="12" t="str">
        <f>IFERROR(IF(N1494="","",IF(VLOOKUP(LEFT(N1494,10),'Universo_BK-BIT'!$A$5:$E$10005,2,0)="","X",VLOOKUP(LEFT(N1494,10),'Universo_BK-BIT'!$A$5:$E$10005,2,0))),"X")</f>
        <v>BK</v>
      </c>
      <c r="Q1494" s="12">
        <f>IFERROR(IF(P1494="X","",VLOOKUP(LEFT(N1494,10),'Universo_BK-BIT'!$A$5:$E$10005,3,0)),"")</f>
        <v>14</v>
      </c>
      <c r="R1494" s="14" t="e">
        <f t="shared" si="70"/>
        <v>#REF!</v>
      </c>
      <c r="S1494" s="14" t="e">
        <f t="shared" si="71"/>
        <v>#N/A</v>
      </c>
      <c r="T1494" s="14"/>
      <c r="U1494" s="14" t="str">
        <f ca="1">IFERROR(IF(P1494="X",IF(VLOOKUP(B1494,'Oficios_-_pend_criticas'!$C$3:$J$4739,5,0)="","",IF(VLOOKUP(B1494,'Oficios_-_pend_criticas'!$C$3:$J$4739,7,0)="",IF(TODAY()&gt;VLOOKUP(B1494,'Oficios_-_pend_criticas'!$C$3:$J$4739,5,0),"X",""),IF(VLOOKUP(B1494,'Oficios_-_pend_criticas'!$C$3:$J$4739,7,0)&gt;VLOOKUP(B1494,'Oficios_-_pend_criticas'!$C$3:$J$4739,5,0),"X",""))),""),"")</f>
        <v/>
      </c>
      <c r="V1494" s="14" t="str">
        <f ca="1">IFERROR(IF(Q1494=0,IF(VLOOKUP(B1494,'Oficios_-_pend_criticas'!$C$3:$J$4739,5,0)="","",IF(VLOOKUP(B1494,'Oficios_-_pend_criticas'!$C$3:$J$4739,7,0)="",IF(TODAY()&gt;VLOOKUP(B1494,'Oficios_-_pend_criticas'!$C$3:$J$4739,5,0),"X",""),IF(VLOOKUP(B1494,'Oficios_-_pend_criticas'!$C$3:$J$4739,7,0)&gt;VLOOKUP(B1494,'Oficios_-_pend_criticas'!$C$3:$J$4739,5,0),"X",""))),""),"")</f>
        <v/>
      </c>
      <c r="W1494" s="14" t="str">
        <f ca="1">IFERROR(IF(P1494&lt;&gt;"X",IF(Q1494&gt;0,IF(VLOOKUP(B1494,'Oficios_-_pend_criticas'!$C$4:$J$4739,5,0)="","",IF(VLOOKUP(B1494,'Oficios_-_pend_criticas'!$C$4:$J$4739,7,0)="",IF(TODAY()&gt;VLOOKUP(B1494,'Oficios_-_pend_criticas'!$C$4:$J$4739,5,0),"X",""),IF(VLOOKUP(B1494,'Oficios_-_pend_criticas'!$C$4:$J$4739,7,0)&gt;VLOOKUP(B1494,'Oficios_-_pend_criticas'!$C$4:$J$4739,5,0),"X",""))),""),""),"")</f>
        <v/>
      </c>
    </row>
    <row r="1495" spans="1:23" ht="38.25" hidden="1" customHeight="1" x14ac:dyDescent="0.25">
      <c r="A1495" s="9" t="str">
        <f t="shared" si="69"/>
        <v/>
      </c>
      <c r="B1495" s="24" t="s">
        <v>3475</v>
      </c>
      <c r="C1495" s="22" t="e">
        <f>IF(B1495="","",VLOOKUP(B1495,#REF!,6,0))</f>
        <v>#REF!</v>
      </c>
      <c r="D1495" s="20" t="e">
        <f>IF(B1495="","",VLOOKUP(B1495,#REF!,22,0))</f>
        <v>#REF!</v>
      </c>
      <c r="E1495" s="22" t="e">
        <f>IF(B1495="","",VLOOKUP(B1495,Consultas_públicas!$A$376:$G$3879,7,0))</f>
        <v>#N/A</v>
      </c>
      <c r="F1495" s="20" t="s">
        <v>3431</v>
      </c>
      <c r="G1495" s="21">
        <v>43629</v>
      </c>
      <c r="H1495" s="14" t="str">
        <f>IFERROR(IF(VLOOKUP(B1495,'Oficios_-_pend_criticas'!$C$4:$D$4739,2,0)="","","X"),"")</f>
        <v/>
      </c>
      <c r="I1495" s="12"/>
      <c r="J1495" s="13"/>
      <c r="K1495" s="10"/>
      <c r="L1495" s="12">
        <f>IFERROR(VLOOKUP(B1495,Retorno_da_RFB!$D$3:$I$6388,5,0),"")</f>
        <v>122</v>
      </c>
      <c r="M1495" s="13">
        <f>IFERROR(VLOOKUP(B1495,Retorno_da_RFB!$D$3:$I$6388,6,0),"")</f>
        <v>43691</v>
      </c>
      <c r="N1495" s="10" t="str">
        <f>IFERROR(VLOOKUP(B1495,Retorno_da_RFB!$D$3:$I$6388,3,0),"")</f>
        <v>8479.89.99</v>
      </c>
      <c r="O1495" s="10" t="str">
        <f>IFERROR(VLOOKUP(B1495,Retorno_da_RFB!$D$3:$I$6388,4,0),"")</f>
        <v xml:space="preserve">Máquinas automáticas para aplicação de anéis de borracha nos pólos positivo e negativo com a função de garantir a estanqueidade desses em baterias estacionárias tipo VRLA, com capacidade de produção máxima de 5baterias/min, dotadas de esteira e estação de aplicação de silicone nos anéis de borracha, possui controlador lógico programável (CLP) </v>
      </c>
      <c r="P1495" s="12" t="str">
        <f>IFERROR(IF(N1495="","",IF(VLOOKUP(LEFT(N1495,10),'Universo_BK-BIT'!$A$5:$E$10005,2,0)="","X",VLOOKUP(LEFT(N1495,10),'Universo_BK-BIT'!$A$5:$E$10005,2,0))),"X")</f>
        <v>BK</v>
      </c>
      <c r="Q1495" s="12">
        <f>IFERROR(IF(P1495="X","",VLOOKUP(LEFT(N1495,10),'Universo_BK-BIT'!$A$5:$E$10005,3,0)),"")</f>
        <v>14</v>
      </c>
      <c r="R1495" s="14" t="e">
        <f t="shared" si="70"/>
        <v>#REF!</v>
      </c>
      <c r="S1495" s="14" t="e">
        <f t="shared" si="71"/>
        <v>#N/A</v>
      </c>
      <c r="T1495" s="14"/>
      <c r="U1495" s="14" t="str">
        <f ca="1">IFERROR(IF(P1495="X",IF(VLOOKUP(B1495,'Oficios_-_pend_criticas'!$C$3:$J$4739,5,0)="","",IF(VLOOKUP(B1495,'Oficios_-_pend_criticas'!$C$3:$J$4739,7,0)="",IF(TODAY()&gt;VLOOKUP(B1495,'Oficios_-_pend_criticas'!$C$3:$J$4739,5,0),"X",""),IF(VLOOKUP(B1495,'Oficios_-_pend_criticas'!$C$3:$J$4739,7,0)&gt;VLOOKUP(B1495,'Oficios_-_pend_criticas'!$C$3:$J$4739,5,0),"X",""))),""),"")</f>
        <v/>
      </c>
      <c r="V1495" s="14" t="str">
        <f ca="1">IFERROR(IF(Q1495=0,IF(VLOOKUP(B1495,'Oficios_-_pend_criticas'!$C$3:$J$4739,5,0)="","",IF(VLOOKUP(B1495,'Oficios_-_pend_criticas'!$C$3:$J$4739,7,0)="",IF(TODAY()&gt;VLOOKUP(B1495,'Oficios_-_pend_criticas'!$C$3:$J$4739,5,0),"X",""),IF(VLOOKUP(B1495,'Oficios_-_pend_criticas'!$C$3:$J$4739,7,0)&gt;VLOOKUP(B1495,'Oficios_-_pend_criticas'!$C$3:$J$4739,5,0),"X",""))),""),"")</f>
        <v/>
      </c>
      <c r="W1495" s="14" t="str">
        <f ca="1">IFERROR(IF(P1495&lt;&gt;"X",IF(Q1495&gt;0,IF(VLOOKUP(B1495,'Oficios_-_pend_criticas'!$C$4:$J$4739,5,0)="","",IF(VLOOKUP(B1495,'Oficios_-_pend_criticas'!$C$4:$J$4739,7,0)="",IF(TODAY()&gt;VLOOKUP(B1495,'Oficios_-_pend_criticas'!$C$4:$J$4739,5,0),"X",""),IF(VLOOKUP(B1495,'Oficios_-_pend_criticas'!$C$4:$J$4739,7,0)&gt;VLOOKUP(B1495,'Oficios_-_pend_criticas'!$C$4:$J$4739,5,0),"X",""))),""),""),"")</f>
        <v/>
      </c>
    </row>
    <row r="1496" spans="1:23" ht="38.25" hidden="1" customHeight="1" x14ac:dyDescent="0.25">
      <c r="A1496" s="9" t="str">
        <f t="shared" si="69"/>
        <v/>
      </c>
      <c r="B1496" s="24" t="s">
        <v>3477</v>
      </c>
      <c r="C1496" s="22" t="e">
        <f>IF(B1496="","",VLOOKUP(B1496,#REF!,6,0))</f>
        <v>#REF!</v>
      </c>
      <c r="D1496" s="20" t="e">
        <f>IF(B1496="","",VLOOKUP(B1496,#REF!,22,0))</f>
        <v>#REF!</v>
      </c>
      <c r="E1496" s="22" t="e">
        <f>IF(B1496="","",VLOOKUP(B1496,Consultas_públicas!$A$376:$G$3879,7,0))</f>
        <v>#N/A</v>
      </c>
      <c r="F1496" s="20" t="s">
        <v>3431</v>
      </c>
      <c r="G1496" s="21">
        <v>43629</v>
      </c>
      <c r="H1496" s="14" t="str">
        <f>IFERROR(IF(VLOOKUP(B1496,'Oficios_-_pend_criticas'!$C$4:$D$4739,2,0)="","","X"),"")</f>
        <v/>
      </c>
      <c r="I1496" s="12"/>
      <c r="J1496" s="13"/>
      <c r="K1496" s="10"/>
      <c r="L1496" s="12">
        <f>IFERROR(VLOOKUP(B1496,Retorno_da_RFB!$D$3:$I$6388,5,0),"")</f>
        <v>122</v>
      </c>
      <c r="M1496" s="13">
        <f>IFERROR(VLOOKUP(B1496,Retorno_da_RFB!$D$3:$I$6388,6,0),"")</f>
        <v>43691</v>
      </c>
      <c r="N1496" s="10" t="str">
        <f>IFERROR(VLOOKUP(B1496,Retorno_da_RFB!$D$3:$I$6388,3,0),"")</f>
        <v>8515.80.90</v>
      </c>
      <c r="O1496" s="10" t="str">
        <f>IFERROR(VLOOKUP(B1496,Retorno_da_RFB!$D$3:$I$6388,4,0),"")</f>
        <v>Máquinas automáticas para corte de “liners” (forros) para “big bags” e solda por impulso a partir de filmes termoplásticos, com performance de produção máxima de 20 a 25ciclos/min e largura de trabalho de 1.600, 2.000, 2.400, 3.000 ou 3.600mm.</v>
      </c>
      <c r="P1496" s="12" t="str">
        <f>IFERROR(IF(N1496="","",IF(VLOOKUP(LEFT(N1496,10),'Universo_BK-BIT'!$A$5:$E$10005,2,0)="","X",VLOOKUP(LEFT(N1496,10),'Universo_BK-BIT'!$A$5:$E$10005,2,0))),"X")</f>
        <v>BK</v>
      </c>
      <c r="Q1496" s="12">
        <f>IFERROR(IF(P1496="X","",VLOOKUP(LEFT(N1496,10),'Universo_BK-BIT'!$A$5:$E$10005,3,0)),"")</f>
        <v>14</v>
      </c>
      <c r="R1496" s="14" t="e">
        <f t="shared" si="70"/>
        <v>#REF!</v>
      </c>
      <c r="S1496" s="14" t="e">
        <f t="shared" si="71"/>
        <v>#N/A</v>
      </c>
      <c r="T1496" s="14"/>
      <c r="U1496" s="14" t="str">
        <f ca="1">IFERROR(IF(P1496="X",IF(VLOOKUP(B1496,'Oficios_-_pend_criticas'!$C$3:$J$4739,5,0)="","",IF(VLOOKUP(B1496,'Oficios_-_pend_criticas'!$C$3:$J$4739,7,0)="",IF(TODAY()&gt;VLOOKUP(B1496,'Oficios_-_pend_criticas'!$C$3:$J$4739,5,0),"X",""),IF(VLOOKUP(B1496,'Oficios_-_pend_criticas'!$C$3:$J$4739,7,0)&gt;VLOOKUP(B1496,'Oficios_-_pend_criticas'!$C$3:$J$4739,5,0),"X",""))),""),"")</f>
        <v/>
      </c>
      <c r="V1496" s="14" t="str">
        <f ca="1">IFERROR(IF(Q1496=0,IF(VLOOKUP(B1496,'Oficios_-_pend_criticas'!$C$3:$J$4739,5,0)="","",IF(VLOOKUP(B1496,'Oficios_-_pend_criticas'!$C$3:$J$4739,7,0)="",IF(TODAY()&gt;VLOOKUP(B1496,'Oficios_-_pend_criticas'!$C$3:$J$4739,5,0),"X",""),IF(VLOOKUP(B1496,'Oficios_-_pend_criticas'!$C$3:$J$4739,7,0)&gt;VLOOKUP(B1496,'Oficios_-_pend_criticas'!$C$3:$J$4739,5,0),"X",""))),""),"")</f>
        <v/>
      </c>
      <c r="W1496" s="14" t="str">
        <f ca="1">IFERROR(IF(P1496&lt;&gt;"X",IF(Q1496&gt;0,IF(VLOOKUP(B1496,'Oficios_-_pend_criticas'!$C$4:$J$4739,5,0)="","",IF(VLOOKUP(B1496,'Oficios_-_pend_criticas'!$C$4:$J$4739,7,0)="",IF(TODAY()&gt;VLOOKUP(B1496,'Oficios_-_pend_criticas'!$C$4:$J$4739,5,0),"X",""),IF(VLOOKUP(B1496,'Oficios_-_pend_criticas'!$C$4:$J$4739,7,0)&gt;VLOOKUP(B1496,'Oficios_-_pend_criticas'!$C$4:$J$4739,5,0),"X",""))),""),""),"")</f>
        <v/>
      </c>
    </row>
    <row r="1497" spans="1:23" ht="38.25" hidden="1" customHeight="1" x14ac:dyDescent="0.25">
      <c r="A1497" s="9" t="str">
        <f t="shared" si="69"/>
        <v/>
      </c>
      <c r="B1497" s="24" t="s">
        <v>3479</v>
      </c>
      <c r="C1497" s="22" t="e">
        <f>IF(B1497="","",VLOOKUP(B1497,#REF!,6,0))</f>
        <v>#REF!</v>
      </c>
      <c r="D1497" s="20" t="e">
        <f>IF(B1497="","",VLOOKUP(B1497,#REF!,22,0))</f>
        <v>#REF!</v>
      </c>
      <c r="E1497" s="22" t="e">
        <f>IF(B1497="","",VLOOKUP(B1497,Consultas_públicas!$A$376:$G$3879,7,0))</f>
        <v>#N/A</v>
      </c>
      <c r="F1497" s="20" t="s">
        <v>3431</v>
      </c>
      <c r="G1497" s="21">
        <v>43629</v>
      </c>
      <c r="H1497" s="14" t="str">
        <f>IFERROR(IF(VLOOKUP(B1497,'Oficios_-_pend_criticas'!$C$4:$D$4739,2,0)="","","X"),"")</f>
        <v/>
      </c>
      <c r="I1497" s="12"/>
      <c r="J1497" s="13"/>
      <c r="K1497" s="10"/>
      <c r="L1497" s="12">
        <f>IFERROR(VLOOKUP(B1497,Retorno_da_RFB!$D$3:$I$6388,5,0),"")</f>
        <v>122</v>
      </c>
      <c r="M1497" s="13">
        <f>IFERROR(VLOOKUP(B1497,Retorno_da_RFB!$D$3:$I$6388,6,0),"")</f>
        <v>43691</v>
      </c>
      <c r="N1497" s="10" t="str">
        <f>IFERROR(VLOOKUP(B1497,Retorno_da_RFB!$D$3:$I$6388,3,0),"")</f>
        <v>8481.80.92</v>
      </c>
      <c r="O1497" s="10" t="str">
        <f>IFERROR(VLOOKUP(B1497,Retorno_da_RFB!$D$3:$I$6388,4,0),"")</f>
        <v>Válvulas direcionais solenóides VSVA, com atuação interna por carretel, dotadas de um corpo de largura 26mm de alumínio fundido e poliamida (PA), vedações de fluorocarbono (FPM), borracha nitrílica (NBR) e borracha de acrilonitrilo butadieno hidrogenado (HNBR), parafusos de aço galvanizado com materiais em conformidade com norma RoHS, com peso total de 293g, pode trabalhar com pressões de -0,9 até 10bar, em ambientes com temperatura que variam de -5 até 50ºC, atingindo uma vazão de até 1.400L/min e fluxo de ar bidirecional, equipadas com solenoide de 24Vcc/1,6W e partes elétricos com grau de proteção IP65 e NEMA 4, além de certificação CSA (OL) e c UL us, sendo a indicação do status de comutação através de LED de cor alaranjada, com tempo de comutação de 25ms (tempo ligado) e 45ms (tempo desligado), as interfaces de conexão pneumática, interface de montagem e elétrica da válvula seguem a norma ISO 15407-2, ideal para utilização no comando de atuadores pneumáticos utilizados na indústria de manufatura e de processos.</v>
      </c>
      <c r="P1497" s="12" t="str">
        <f>IFERROR(IF(N1497="","",IF(VLOOKUP(LEFT(N1497,10),'Universo_BK-BIT'!$A$5:$E$10005,2,0)="","X",VLOOKUP(LEFT(N1497,10),'Universo_BK-BIT'!$A$5:$E$10005,2,0))),"X")</f>
        <v>BK</v>
      </c>
      <c r="Q1497" s="12">
        <f>IFERROR(IF(P1497="X","",VLOOKUP(LEFT(N1497,10),'Universo_BK-BIT'!$A$5:$E$10005,3,0)),"")</f>
        <v>14</v>
      </c>
      <c r="R1497" s="14" t="e">
        <f t="shared" si="70"/>
        <v>#REF!</v>
      </c>
      <c r="S1497" s="14" t="e">
        <f t="shared" si="71"/>
        <v>#N/A</v>
      </c>
      <c r="T1497" s="14"/>
      <c r="U1497" s="14" t="str">
        <f ca="1">IFERROR(IF(P1497="X",IF(VLOOKUP(B1497,'Oficios_-_pend_criticas'!$C$3:$J$4739,5,0)="","",IF(VLOOKUP(B1497,'Oficios_-_pend_criticas'!$C$3:$J$4739,7,0)="",IF(TODAY()&gt;VLOOKUP(B1497,'Oficios_-_pend_criticas'!$C$3:$J$4739,5,0),"X",""),IF(VLOOKUP(B1497,'Oficios_-_pend_criticas'!$C$3:$J$4739,7,0)&gt;VLOOKUP(B1497,'Oficios_-_pend_criticas'!$C$3:$J$4739,5,0),"X",""))),""),"")</f>
        <v/>
      </c>
      <c r="V1497" s="14" t="str">
        <f ca="1">IFERROR(IF(Q1497=0,IF(VLOOKUP(B1497,'Oficios_-_pend_criticas'!$C$3:$J$4739,5,0)="","",IF(VLOOKUP(B1497,'Oficios_-_pend_criticas'!$C$3:$J$4739,7,0)="",IF(TODAY()&gt;VLOOKUP(B1497,'Oficios_-_pend_criticas'!$C$3:$J$4739,5,0),"X",""),IF(VLOOKUP(B1497,'Oficios_-_pend_criticas'!$C$3:$J$4739,7,0)&gt;VLOOKUP(B1497,'Oficios_-_pend_criticas'!$C$3:$J$4739,5,0),"X",""))),""),"")</f>
        <v/>
      </c>
      <c r="W1497" s="14" t="str">
        <f ca="1">IFERROR(IF(P1497&lt;&gt;"X",IF(Q1497&gt;0,IF(VLOOKUP(B1497,'Oficios_-_pend_criticas'!$C$4:$J$4739,5,0)="","",IF(VLOOKUP(B1497,'Oficios_-_pend_criticas'!$C$4:$J$4739,7,0)="",IF(TODAY()&gt;VLOOKUP(B1497,'Oficios_-_pend_criticas'!$C$4:$J$4739,5,0),"X",""),IF(VLOOKUP(B1497,'Oficios_-_pend_criticas'!$C$4:$J$4739,7,0)&gt;VLOOKUP(B1497,'Oficios_-_pend_criticas'!$C$4:$J$4739,5,0),"X",""))),""),""),"")</f>
        <v/>
      </c>
    </row>
    <row r="1498" spans="1:23" ht="38.25" hidden="1" customHeight="1" x14ac:dyDescent="0.25">
      <c r="A1498" s="9" t="str">
        <f t="shared" si="69"/>
        <v/>
      </c>
      <c r="B1498" s="24" t="s">
        <v>3481</v>
      </c>
      <c r="C1498" s="22" t="e">
        <f>IF(B1498="","",VLOOKUP(B1498,#REF!,6,0))</f>
        <v>#REF!</v>
      </c>
      <c r="D1498" s="20" t="e">
        <f>IF(B1498="","",VLOOKUP(B1498,#REF!,22,0))</f>
        <v>#REF!</v>
      </c>
      <c r="E1498" s="22" t="e">
        <f>IF(B1498="","",VLOOKUP(B1498,Consultas_públicas!$A$376:$G$3879,7,0))</f>
        <v>#N/A</v>
      </c>
      <c r="F1498" s="20" t="s">
        <v>3431</v>
      </c>
      <c r="G1498" s="21">
        <v>43629</v>
      </c>
      <c r="H1498" s="14" t="str">
        <f>IFERROR(IF(VLOOKUP(B1498,'Oficios_-_pend_criticas'!$C$4:$D$4739,2,0)="","","X"),"")</f>
        <v/>
      </c>
      <c r="I1498" s="12"/>
      <c r="J1498" s="13"/>
      <c r="K1498" s="10"/>
      <c r="L1498" s="12">
        <f>IFERROR(VLOOKUP(B1498,Retorno_da_RFB!$D$3:$I$6388,5,0),"")</f>
        <v>122</v>
      </c>
      <c r="M1498" s="13">
        <f>IFERROR(VLOOKUP(B1498,Retorno_da_RFB!$D$3:$I$6388,6,0),"")</f>
        <v>43691</v>
      </c>
      <c r="N1498" s="10" t="str">
        <f>IFERROR(VLOOKUP(B1498,Retorno_da_RFB!$D$3:$I$6388,3,0),"")</f>
        <v>8481.80.92</v>
      </c>
      <c r="O1498" s="10" t="str">
        <f>IFERROR(VLOOKUP(B1498,Retorno_da_RFB!$D$3:$I$6388,4,0),"")</f>
        <v>Válvulas direcionais solenóides VSVA, com atuação interna por carretel, dotadas de um corpo de largura 18mm de alumínio fundido e poliamida (PA), vedações de fluorocarbono (FPM), borracha nitrílica (NBR) e borracha de acrilonitrilo butadieno hidrogenado (HNBR), parafusos de aço galvanizado com materiais em conformidade com norma RoHS, com peso total de 163g, pode trabalhar com pressões de -0,9 até 10bar, em ambientes com temperatura que variam de -5 até 50ºC, atingindo uma vazão de até 750L/min e fluxo de ar bidirecional, equipadas com solenoide de 24Vcc/1,6W e partes elétricos com grau de proteção IP65 e NEMA 4, além de certificação CSA (OL) e c UL us, sendo a indicação do status de comutação através de LED de cor alaranjada, com tempo de comutação de 22ms (tempo ligado) e 28ms (tempo desligado), as interfaces de conexão pneumática, interface de montagem e elétrica da válvula seguem a norma ISO 15407-2, ideal para utilização no comando de atuadores pneumáticos utilizados na indústria de manufatura e de processos.</v>
      </c>
      <c r="P1498" s="12" t="str">
        <f>IFERROR(IF(N1498="","",IF(VLOOKUP(LEFT(N1498,10),'Universo_BK-BIT'!$A$5:$E$10005,2,0)="","X",VLOOKUP(LEFT(N1498,10),'Universo_BK-BIT'!$A$5:$E$10005,2,0))),"X")</f>
        <v>BK</v>
      </c>
      <c r="Q1498" s="12">
        <f>IFERROR(IF(P1498="X","",VLOOKUP(LEFT(N1498,10),'Universo_BK-BIT'!$A$5:$E$10005,3,0)),"")</f>
        <v>14</v>
      </c>
      <c r="R1498" s="14" t="e">
        <f t="shared" si="70"/>
        <v>#REF!</v>
      </c>
      <c r="S1498" s="14" t="e">
        <f t="shared" si="71"/>
        <v>#N/A</v>
      </c>
      <c r="T1498" s="14"/>
      <c r="U1498" s="14" t="str">
        <f ca="1">IFERROR(IF(P1498="X",IF(VLOOKUP(B1498,'Oficios_-_pend_criticas'!$C$3:$J$4739,5,0)="","",IF(VLOOKUP(B1498,'Oficios_-_pend_criticas'!$C$3:$J$4739,7,0)="",IF(TODAY()&gt;VLOOKUP(B1498,'Oficios_-_pend_criticas'!$C$3:$J$4739,5,0),"X",""),IF(VLOOKUP(B1498,'Oficios_-_pend_criticas'!$C$3:$J$4739,7,0)&gt;VLOOKUP(B1498,'Oficios_-_pend_criticas'!$C$3:$J$4739,5,0),"X",""))),""),"")</f>
        <v/>
      </c>
      <c r="V1498" s="14" t="str">
        <f ca="1">IFERROR(IF(Q1498=0,IF(VLOOKUP(B1498,'Oficios_-_pend_criticas'!$C$3:$J$4739,5,0)="","",IF(VLOOKUP(B1498,'Oficios_-_pend_criticas'!$C$3:$J$4739,7,0)="",IF(TODAY()&gt;VLOOKUP(B1498,'Oficios_-_pend_criticas'!$C$3:$J$4739,5,0),"X",""),IF(VLOOKUP(B1498,'Oficios_-_pend_criticas'!$C$3:$J$4739,7,0)&gt;VLOOKUP(B1498,'Oficios_-_pend_criticas'!$C$3:$J$4739,5,0),"X",""))),""),"")</f>
        <v/>
      </c>
      <c r="W1498" s="14" t="str">
        <f ca="1">IFERROR(IF(P1498&lt;&gt;"X",IF(Q1498&gt;0,IF(VLOOKUP(B1498,'Oficios_-_pend_criticas'!$C$4:$J$4739,5,0)="","",IF(VLOOKUP(B1498,'Oficios_-_pend_criticas'!$C$4:$J$4739,7,0)="",IF(TODAY()&gt;VLOOKUP(B1498,'Oficios_-_pend_criticas'!$C$4:$J$4739,5,0),"X",""),IF(VLOOKUP(B1498,'Oficios_-_pend_criticas'!$C$4:$J$4739,7,0)&gt;VLOOKUP(B1498,'Oficios_-_pend_criticas'!$C$4:$J$4739,5,0),"X",""))),""),""),"")</f>
        <v/>
      </c>
    </row>
    <row r="1499" spans="1:23" ht="38.25" hidden="1" customHeight="1" x14ac:dyDescent="0.25">
      <c r="A1499" s="9" t="str">
        <f t="shared" si="69"/>
        <v/>
      </c>
      <c r="B1499" s="24" t="s">
        <v>3483</v>
      </c>
      <c r="C1499" s="22" t="e">
        <f>IF(B1499="","",VLOOKUP(B1499,#REF!,6,0))</f>
        <v>#REF!</v>
      </c>
      <c r="D1499" s="20" t="e">
        <f>IF(B1499="","",VLOOKUP(B1499,#REF!,22,0))</f>
        <v>#REF!</v>
      </c>
      <c r="E1499" s="22" t="e">
        <f>IF(B1499="","",VLOOKUP(B1499,Consultas_públicas!$A$376:$G$3879,7,0))</f>
        <v>#N/A</v>
      </c>
      <c r="F1499" s="20" t="s">
        <v>3431</v>
      </c>
      <c r="G1499" s="21">
        <v>43629</v>
      </c>
      <c r="H1499" s="14" t="str">
        <f>IFERROR(IF(VLOOKUP(B1499,'Oficios_-_pend_criticas'!$C$4:$D$4739,2,0)="","","X"),"")</f>
        <v/>
      </c>
      <c r="I1499" s="12"/>
      <c r="J1499" s="13"/>
      <c r="K1499" s="10"/>
      <c r="L1499" s="12">
        <f>IFERROR(VLOOKUP(B1499,Retorno_da_RFB!$D$3:$I$6388,5,0),"")</f>
        <v>122</v>
      </c>
      <c r="M1499" s="13">
        <f>IFERROR(VLOOKUP(B1499,Retorno_da_RFB!$D$3:$I$6388,6,0),"")</f>
        <v>43691</v>
      </c>
      <c r="N1499" s="10" t="str">
        <f>IFERROR(VLOOKUP(B1499,Retorno_da_RFB!$D$3:$I$6388,3,0),"")</f>
        <v>8438.50.00</v>
      </c>
      <c r="O1499" s="10" t="str">
        <f>IFERROR(VLOOKUP(B1499,Retorno_da_RFB!$D$3:$I$6388,4,0),"")</f>
        <v>Equipamentos para cortar, misturar e emulsificar produtos cárneos diversos, dotados de conjunto de corte consistindo de 3 a 5 discos e de 3 a 5 suportes de lâminas (cada suporte com 3 ou 6 lâminas) com diâmetros de placas de 175 ou 225mm, com painel LCD para programação automática da posição de corte e de limpeza, com indicação do desgaste das ferramentas de corte informando o momento que as lâminas devem ser substituídas, indicação da temperatura de entrada e saída do produto refinado, indicação da corrente(A) do motor principal, sistema de reajuste automático programável da posição de corte (qualidade de corte constante) via motor de passo em combinação com um PLC, acionado por um motor principal com potência igual ou superior a 75kW.</v>
      </c>
      <c r="P1499" s="12" t="str">
        <f>IFERROR(IF(N1499="","",IF(VLOOKUP(LEFT(N1499,10),'Universo_BK-BIT'!$A$5:$E$10005,2,0)="","X",VLOOKUP(LEFT(N1499,10),'Universo_BK-BIT'!$A$5:$E$10005,2,0))),"X")</f>
        <v>BK</v>
      </c>
      <c r="Q1499" s="12">
        <f>IFERROR(IF(P1499="X","",VLOOKUP(LEFT(N1499,10),'Universo_BK-BIT'!$A$5:$E$10005,3,0)),"")</f>
        <v>14</v>
      </c>
      <c r="R1499" s="14" t="e">
        <f t="shared" si="70"/>
        <v>#REF!</v>
      </c>
      <c r="S1499" s="14" t="e">
        <f t="shared" si="71"/>
        <v>#N/A</v>
      </c>
      <c r="T1499" s="14"/>
      <c r="U1499" s="14" t="str">
        <f ca="1">IFERROR(IF(P1499="X",IF(VLOOKUP(B1499,'Oficios_-_pend_criticas'!$C$3:$J$4739,5,0)="","",IF(VLOOKUP(B1499,'Oficios_-_pend_criticas'!$C$3:$J$4739,7,0)="",IF(TODAY()&gt;VLOOKUP(B1499,'Oficios_-_pend_criticas'!$C$3:$J$4739,5,0),"X",""),IF(VLOOKUP(B1499,'Oficios_-_pend_criticas'!$C$3:$J$4739,7,0)&gt;VLOOKUP(B1499,'Oficios_-_pend_criticas'!$C$3:$J$4739,5,0),"X",""))),""),"")</f>
        <v/>
      </c>
      <c r="V1499" s="14" t="str">
        <f ca="1">IFERROR(IF(Q1499=0,IF(VLOOKUP(B1499,'Oficios_-_pend_criticas'!$C$3:$J$4739,5,0)="","",IF(VLOOKUP(B1499,'Oficios_-_pend_criticas'!$C$3:$J$4739,7,0)="",IF(TODAY()&gt;VLOOKUP(B1499,'Oficios_-_pend_criticas'!$C$3:$J$4739,5,0),"X",""),IF(VLOOKUP(B1499,'Oficios_-_pend_criticas'!$C$3:$J$4739,7,0)&gt;VLOOKUP(B1499,'Oficios_-_pend_criticas'!$C$3:$J$4739,5,0),"X",""))),""),"")</f>
        <v/>
      </c>
      <c r="W1499" s="14" t="str">
        <f ca="1">IFERROR(IF(P1499&lt;&gt;"X",IF(Q1499&gt;0,IF(VLOOKUP(B1499,'Oficios_-_pend_criticas'!$C$4:$J$4739,5,0)="","",IF(VLOOKUP(B1499,'Oficios_-_pend_criticas'!$C$4:$J$4739,7,0)="",IF(TODAY()&gt;VLOOKUP(B1499,'Oficios_-_pend_criticas'!$C$4:$J$4739,5,0),"X",""),IF(VLOOKUP(B1499,'Oficios_-_pend_criticas'!$C$4:$J$4739,7,0)&gt;VLOOKUP(B1499,'Oficios_-_pend_criticas'!$C$4:$J$4739,5,0),"X",""))),""),""),"")</f>
        <v/>
      </c>
    </row>
    <row r="1500" spans="1:23" ht="38.25" hidden="1" customHeight="1" x14ac:dyDescent="0.25">
      <c r="A1500" s="9" t="str">
        <f t="shared" si="69"/>
        <v/>
      </c>
      <c r="B1500" s="24" t="s">
        <v>3485</v>
      </c>
      <c r="C1500" s="22" t="e">
        <f>IF(B1500="","",VLOOKUP(B1500,#REF!,6,0))</f>
        <v>#REF!</v>
      </c>
      <c r="D1500" s="20" t="e">
        <f>IF(B1500="","",VLOOKUP(B1500,#REF!,22,0))</f>
        <v>#REF!</v>
      </c>
      <c r="E1500" s="22" t="e">
        <f>IF(B1500="","",VLOOKUP(B1500,Consultas_públicas!$A$376:$G$3879,7,0))</f>
        <v>#N/A</v>
      </c>
      <c r="F1500" s="20" t="s">
        <v>3431</v>
      </c>
      <c r="G1500" s="21">
        <v>43629</v>
      </c>
      <c r="H1500" s="14" t="str">
        <f>IFERROR(IF(VLOOKUP(B1500,'Oficios_-_pend_criticas'!$C$4:$D$4739,2,0)="","","X"),"")</f>
        <v/>
      </c>
      <c r="I1500" s="12"/>
      <c r="J1500" s="13"/>
      <c r="K1500" s="10"/>
      <c r="L1500" s="12">
        <f>IFERROR(VLOOKUP(B1500,Retorno_da_RFB!$D$3:$I$6388,5,0),"")</f>
        <v>122</v>
      </c>
      <c r="M1500" s="13">
        <f>IFERROR(VLOOKUP(B1500,Retorno_da_RFB!$D$3:$I$6388,6,0),"")</f>
        <v>43691</v>
      </c>
      <c r="N1500" s="10" t="str">
        <f>IFERROR(VLOOKUP(B1500,Retorno_da_RFB!$D$3:$I$6388,3,0),"")</f>
        <v>8438.50.00</v>
      </c>
      <c r="O1500" s="10" t="str">
        <f>IFERROR(VLOOKUP(B1500,Retorno_da_RFB!$D$3:$I$6388,4,0),"")</f>
        <v xml:space="preserve">Equipamentos para cortar, misturar e emulsificar produtos cárneos diversos, dotados de conjunto de corte consistindo de 1 a 4 discos e 1 a 4 suportes de lâminas (cada suporte com 3 ou 6 lâminas) com diâmetros de placas igual a 140mm, com painel LCD para programação automática da posição de corte e de limpeza, com indicação do desgaste das ferramentas de corte informando o momento que as lâminas devem ser substituídas, indicação da temperatura de entrada e saída do produto refinado, indicação da corrente(A) do motor principal, sistema de reajuste automático programável da posição de corte (qualidade de corte constante) via motor de passo em combinação com um PLC, acionado por um motor principal com potência igual ou inferior a 45kW. </v>
      </c>
      <c r="P1500" s="12" t="str">
        <f>IFERROR(IF(N1500="","",IF(VLOOKUP(LEFT(N1500,10),'Universo_BK-BIT'!$A$5:$E$10005,2,0)="","X",VLOOKUP(LEFT(N1500,10),'Universo_BK-BIT'!$A$5:$E$10005,2,0))),"X")</f>
        <v>BK</v>
      </c>
      <c r="Q1500" s="12">
        <f>IFERROR(IF(P1500="X","",VLOOKUP(LEFT(N1500,10),'Universo_BK-BIT'!$A$5:$E$10005,3,0)),"")</f>
        <v>14</v>
      </c>
      <c r="R1500" s="14" t="e">
        <f t="shared" si="70"/>
        <v>#REF!</v>
      </c>
      <c r="S1500" s="14" t="e">
        <f t="shared" si="71"/>
        <v>#N/A</v>
      </c>
      <c r="T1500" s="14"/>
      <c r="U1500" s="14" t="str">
        <f ca="1">IFERROR(IF(P1500="X",IF(VLOOKUP(B1500,'Oficios_-_pend_criticas'!$C$3:$J$4739,5,0)="","",IF(VLOOKUP(B1500,'Oficios_-_pend_criticas'!$C$3:$J$4739,7,0)="",IF(TODAY()&gt;VLOOKUP(B1500,'Oficios_-_pend_criticas'!$C$3:$J$4739,5,0),"X",""),IF(VLOOKUP(B1500,'Oficios_-_pend_criticas'!$C$3:$J$4739,7,0)&gt;VLOOKUP(B1500,'Oficios_-_pend_criticas'!$C$3:$J$4739,5,0),"X",""))),""),"")</f>
        <v/>
      </c>
      <c r="V1500" s="14" t="str">
        <f ca="1">IFERROR(IF(Q1500=0,IF(VLOOKUP(B1500,'Oficios_-_pend_criticas'!$C$3:$J$4739,5,0)="","",IF(VLOOKUP(B1500,'Oficios_-_pend_criticas'!$C$3:$J$4739,7,0)="",IF(TODAY()&gt;VLOOKUP(B1500,'Oficios_-_pend_criticas'!$C$3:$J$4739,5,0),"X",""),IF(VLOOKUP(B1500,'Oficios_-_pend_criticas'!$C$3:$J$4739,7,0)&gt;VLOOKUP(B1500,'Oficios_-_pend_criticas'!$C$3:$J$4739,5,0),"X",""))),""),"")</f>
        <v/>
      </c>
      <c r="W1500" s="14" t="str">
        <f ca="1">IFERROR(IF(P1500&lt;&gt;"X",IF(Q1500&gt;0,IF(VLOOKUP(B1500,'Oficios_-_pend_criticas'!$C$4:$J$4739,5,0)="","",IF(VLOOKUP(B1500,'Oficios_-_pend_criticas'!$C$4:$J$4739,7,0)="",IF(TODAY()&gt;VLOOKUP(B1500,'Oficios_-_pend_criticas'!$C$4:$J$4739,5,0),"X",""),IF(VLOOKUP(B1500,'Oficios_-_pend_criticas'!$C$4:$J$4739,7,0)&gt;VLOOKUP(B1500,'Oficios_-_pend_criticas'!$C$4:$J$4739,5,0),"X",""))),""),""),"")</f>
        <v/>
      </c>
    </row>
    <row r="1501" spans="1:23" ht="38.25" hidden="1" customHeight="1" x14ac:dyDescent="0.25">
      <c r="A1501" s="9" t="str">
        <f t="shared" si="69"/>
        <v/>
      </c>
      <c r="B1501" s="24" t="s">
        <v>3487</v>
      </c>
      <c r="C1501" s="22" t="e">
        <f>IF(B1501="","",VLOOKUP(B1501,#REF!,6,0))</f>
        <v>#REF!</v>
      </c>
      <c r="D1501" s="20" t="e">
        <f>IF(B1501="","",VLOOKUP(B1501,#REF!,22,0))</f>
        <v>#REF!</v>
      </c>
      <c r="E1501" s="22" t="e">
        <f>IF(B1501="","",VLOOKUP(B1501,Consultas_públicas!$A$376:$G$3879,7,0))</f>
        <v>#N/A</v>
      </c>
      <c r="F1501" s="20" t="s">
        <v>3431</v>
      </c>
      <c r="G1501" s="21">
        <v>43629</v>
      </c>
      <c r="H1501" s="14" t="str">
        <f>IFERROR(IF(VLOOKUP(B1501,'Oficios_-_pend_criticas'!$C$4:$D$4739,2,0)="","","X"),"")</f>
        <v/>
      </c>
      <c r="I1501" s="12"/>
      <c r="J1501" s="13"/>
      <c r="K1501" s="10"/>
      <c r="L1501" s="12">
        <f>IFERROR(VLOOKUP(B1501,Retorno_da_RFB!$D$3:$I$6388,5,0),"")</f>
        <v>122</v>
      </c>
      <c r="M1501" s="13">
        <f>IFERROR(VLOOKUP(B1501,Retorno_da_RFB!$D$3:$I$6388,6,0),"")</f>
        <v>43691</v>
      </c>
      <c r="N1501" s="10" t="str">
        <f>IFERROR(VLOOKUP(B1501,Retorno_da_RFB!$D$3:$I$6388,3,0),"")</f>
        <v>9031.80.99</v>
      </c>
      <c r="O1501" s="10" t="str">
        <f>IFERROR(VLOOKUP(B1501,Retorno_da_RFB!$D$3:$I$6388,4,0),"")</f>
        <v>Máquinas automáticas para controle de trincas em superfície conformada de anéis internos flangeados e anéis internos menores de rolamentos flangeados de rodas de veículos automotores, com tempo de ciclo igual ou inferior a 18s, para rolamentos com diâmetro máximo de 200mm, altura máxima de 140mm, dotadas de 4 sensores de medição, sistema de descarte de rejeitos e painel de controle com interface homem-máquina (IHM).</v>
      </c>
      <c r="P1501" s="12" t="str">
        <f>IFERROR(IF(N1501="","",IF(VLOOKUP(LEFT(N1501,10),'Universo_BK-BIT'!$A$5:$E$10005,2,0)="","X",VLOOKUP(LEFT(N1501,10),'Universo_BK-BIT'!$A$5:$E$10005,2,0))),"X")</f>
        <v>BK</v>
      </c>
      <c r="Q1501" s="12">
        <f>IFERROR(IF(P1501="X","",VLOOKUP(LEFT(N1501,10),'Universo_BK-BIT'!$A$5:$E$10005,3,0)),"")</f>
        <v>14</v>
      </c>
      <c r="R1501" s="14" t="e">
        <f t="shared" si="70"/>
        <v>#REF!</v>
      </c>
      <c r="S1501" s="14" t="e">
        <f t="shared" si="71"/>
        <v>#N/A</v>
      </c>
      <c r="T1501" s="14"/>
      <c r="U1501" s="14" t="str">
        <f ca="1">IFERROR(IF(P1501="X",IF(VLOOKUP(B1501,'Oficios_-_pend_criticas'!$C$3:$J$4739,5,0)="","",IF(VLOOKUP(B1501,'Oficios_-_pend_criticas'!$C$3:$J$4739,7,0)="",IF(TODAY()&gt;VLOOKUP(B1501,'Oficios_-_pend_criticas'!$C$3:$J$4739,5,0),"X",""),IF(VLOOKUP(B1501,'Oficios_-_pend_criticas'!$C$3:$J$4739,7,0)&gt;VLOOKUP(B1501,'Oficios_-_pend_criticas'!$C$3:$J$4739,5,0),"X",""))),""),"")</f>
        <v/>
      </c>
      <c r="V1501" s="14" t="str">
        <f ca="1">IFERROR(IF(Q1501=0,IF(VLOOKUP(B1501,'Oficios_-_pend_criticas'!$C$3:$J$4739,5,0)="","",IF(VLOOKUP(B1501,'Oficios_-_pend_criticas'!$C$3:$J$4739,7,0)="",IF(TODAY()&gt;VLOOKUP(B1501,'Oficios_-_pend_criticas'!$C$3:$J$4739,5,0),"X",""),IF(VLOOKUP(B1501,'Oficios_-_pend_criticas'!$C$3:$J$4739,7,0)&gt;VLOOKUP(B1501,'Oficios_-_pend_criticas'!$C$3:$J$4739,5,0),"X",""))),""),"")</f>
        <v/>
      </c>
      <c r="W1501" s="14" t="str">
        <f ca="1">IFERROR(IF(P1501&lt;&gt;"X",IF(Q1501&gt;0,IF(VLOOKUP(B1501,'Oficios_-_pend_criticas'!$C$4:$J$4739,5,0)="","",IF(VLOOKUP(B1501,'Oficios_-_pend_criticas'!$C$4:$J$4739,7,0)="",IF(TODAY()&gt;VLOOKUP(B1501,'Oficios_-_pend_criticas'!$C$4:$J$4739,5,0),"X",""),IF(VLOOKUP(B1501,'Oficios_-_pend_criticas'!$C$4:$J$4739,7,0)&gt;VLOOKUP(B1501,'Oficios_-_pend_criticas'!$C$4:$J$4739,5,0),"X",""))),""),""),"")</f>
        <v/>
      </c>
    </row>
    <row r="1502" spans="1:23" ht="38.25" hidden="1" customHeight="1" x14ac:dyDescent="0.25">
      <c r="A1502" s="9" t="str">
        <f t="shared" si="69"/>
        <v/>
      </c>
      <c r="B1502" s="24" t="s">
        <v>3489</v>
      </c>
      <c r="C1502" s="22" t="e">
        <f>IF(B1502="","",VLOOKUP(B1502,#REF!,6,0))</f>
        <v>#REF!</v>
      </c>
      <c r="D1502" s="20" t="e">
        <f>IF(B1502="","",VLOOKUP(B1502,#REF!,22,0))</f>
        <v>#REF!</v>
      </c>
      <c r="E1502" s="22" t="e">
        <f>IF(B1502="","",VLOOKUP(B1502,Consultas_públicas!$A$376:$G$3879,7,0))</f>
        <v>#N/A</v>
      </c>
      <c r="F1502" s="20" t="s">
        <v>3431</v>
      </c>
      <c r="G1502" s="21">
        <v>43629</v>
      </c>
      <c r="H1502" s="14" t="str">
        <f>IFERROR(IF(VLOOKUP(B1502,'Oficios_-_pend_criticas'!$C$4:$D$4739,2,0)="","","X"),"")</f>
        <v/>
      </c>
      <c r="I1502" s="12"/>
      <c r="J1502" s="13"/>
      <c r="K1502" s="10"/>
      <c r="L1502" s="12">
        <f>IFERROR(VLOOKUP(B1502,Retorno_da_RFB!$D$3:$I$6388,5,0),"")</f>
        <v>122</v>
      </c>
      <c r="M1502" s="13">
        <f>IFERROR(VLOOKUP(B1502,Retorno_da_RFB!$D$3:$I$6388,6,0),"")</f>
        <v>43691</v>
      </c>
      <c r="N1502" s="10" t="str">
        <f>IFERROR(VLOOKUP(B1502,Retorno_da_RFB!$D$3:$I$6388,3,0),"")</f>
        <v>8428.39.90</v>
      </c>
      <c r="O1502" s="10" t="str">
        <f>IFERROR(VLOOKUP(B1502,Retorno_da_RFB!$D$3:$I$6388,4,0),"")</f>
        <v>Equipamentos pneumáticos modulares para movimentação de cargas pesadas sobre o piso por flutuação, composto por 4 módulos de flutuação em alumínio extrudado montados em 4 elementos infláveis feitos por chapa de alumínio com borracha especial vulcanizada, 1 caixa de distribuição e controle com quatro conexões de saída, uma conexão de entrada, quatro válvulas reguladoras de pressão com seus respectivos manômetros e um manômetro central feita em aço e plástico, 1 mangueira de alimentação de borracha com os engates em aço e uma válvula de esferas em aço e quatro mangueiras de interconexões de plástico com engates metálicos de aço.</v>
      </c>
      <c r="P1502" s="12" t="str">
        <f>IFERROR(IF(N1502="","",IF(VLOOKUP(LEFT(N1502,10),'Universo_BK-BIT'!$A$5:$E$10005,2,0)="","X",VLOOKUP(LEFT(N1502,10),'Universo_BK-BIT'!$A$5:$E$10005,2,0))),"X")</f>
        <v>BK</v>
      </c>
      <c r="Q1502" s="12">
        <f>IFERROR(IF(P1502="X","",VLOOKUP(LEFT(N1502,10),'Universo_BK-BIT'!$A$5:$E$10005,3,0)),"")</f>
        <v>14</v>
      </c>
      <c r="R1502" s="14" t="e">
        <f t="shared" si="70"/>
        <v>#REF!</v>
      </c>
      <c r="S1502" s="14" t="e">
        <f t="shared" si="71"/>
        <v>#N/A</v>
      </c>
      <c r="T1502" s="14"/>
      <c r="U1502" s="14" t="str">
        <f ca="1">IFERROR(IF(P1502="X",IF(VLOOKUP(B1502,'Oficios_-_pend_criticas'!$C$3:$J$4739,5,0)="","",IF(VLOOKUP(B1502,'Oficios_-_pend_criticas'!$C$3:$J$4739,7,0)="",IF(TODAY()&gt;VLOOKUP(B1502,'Oficios_-_pend_criticas'!$C$3:$J$4739,5,0),"X",""),IF(VLOOKUP(B1502,'Oficios_-_pend_criticas'!$C$3:$J$4739,7,0)&gt;VLOOKUP(B1502,'Oficios_-_pend_criticas'!$C$3:$J$4739,5,0),"X",""))),""),"")</f>
        <v/>
      </c>
      <c r="V1502" s="14" t="str">
        <f ca="1">IFERROR(IF(Q1502=0,IF(VLOOKUP(B1502,'Oficios_-_pend_criticas'!$C$3:$J$4739,5,0)="","",IF(VLOOKUP(B1502,'Oficios_-_pend_criticas'!$C$3:$J$4739,7,0)="",IF(TODAY()&gt;VLOOKUP(B1502,'Oficios_-_pend_criticas'!$C$3:$J$4739,5,0),"X",""),IF(VLOOKUP(B1502,'Oficios_-_pend_criticas'!$C$3:$J$4739,7,0)&gt;VLOOKUP(B1502,'Oficios_-_pend_criticas'!$C$3:$J$4739,5,0),"X",""))),""),"")</f>
        <v/>
      </c>
      <c r="W1502" s="14" t="str">
        <f ca="1">IFERROR(IF(P1502&lt;&gt;"X",IF(Q1502&gt;0,IF(VLOOKUP(B1502,'Oficios_-_pend_criticas'!$C$4:$J$4739,5,0)="","",IF(VLOOKUP(B1502,'Oficios_-_pend_criticas'!$C$4:$J$4739,7,0)="",IF(TODAY()&gt;VLOOKUP(B1502,'Oficios_-_pend_criticas'!$C$4:$J$4739,5,0),"X",""),IF(VLOOKUP(B1502,'Oficios_-_pend_criticas'!$C$4:$J$4739,7,0)&gt;VLOOKUP(B1502,'Oficios_-_pend_criticas'!$C$4:$J$4739,5,0),"X",""))),""),""),"")</f>
        <v/>
      </c>
    </row>
    <row r="1503" spans="1:23" ht="38.25" hidden="1" customHeight="1" x14ac:dyDescent="0.25">
      <c r="A1503" s="9" t="str">
        <f t="shared" si="69"/>
        <v/>
      </c>
      <c r="B1503" s="24" t="s">
        <v>3491</v>
      </c>
      <c r="C1503" s="22" t="e">
        <f>IF(B1503="","",VLOOKUP(B1503,#REF!,6,0))</f>
        <v>#REF!</v>
      </c>
      <c r="D1503" s="20" t="e">
        <f>IF(B1503="","",VLOOKUP(B1503,#REF!,22,0))</f>
        <v>#REF!</v>
      </c>
      <c r="E1503" s="22" t="e">
        <f>IF(B1503="","",VLOOKUP(B1503,Consultas_públicas!$A$376:$G$3879,7,0))</f>
        <v>#N/A</v>
      </c>
      <c r="F1503" s="20" t="s">
        <v>3431</v>
      </c>
      <c r="G1503" s="21">
        <v>43629</v>
      </c>
      <c r="H1503" s="14" t="str">
        <f>IFERROR(IF(VLOOKUP(B1503,'Oficios_-_pend_criticas'!$C$4:$D$4739,2,0)="","","X"),"")</f>
        <v/>
      </c>
      <c r="I1503" s="12"/>
      <c r="J1503" s="13"/>
      <c r="K1503" s="10"/>
      <c r="L1503" s="12">
        <f>IFERROR(VLOOKUP(B1503,Retorno_da_RFB!$D$3:$I$6388,5,0),"")</f>
        <v>122</v>
      </c>
      <c r="M1503" s="13">
        <f>IFERROR(VLOOKUP(B1503,Retorno_da_RFB!$D$3:$I$6388,6,0),"")</f>
        <v>43691</v>
      </c>
      <c r="N1503" s="10" t="str">
        <f>IFERROR(VLOOKUP(B1503,Retorno_da_RFB!$D$3:$I$6388,3,0),"")</f>
        <v>9031.49.90</v>
      </c>
      <c r="O1503" s="10" t="str">
        <f>IFERROR(VLOOKUP(B1503,Retorno_da_RFB!$D$3:$I$6388,4,0),"")</f>
        <v>Equipamentos para observação e inspeção óptica de banda em movimento, em formatos de impressão, com dispositivo digital, câmeras com resolução de 2 x 12MP, campo de visão de 234 x 124mm e velocidade máxima da banda de 1.300m/min.</v>
      </c>
      <c r="P1503" s="12" t="str">
        <f>IFERROR(IF(N1503="","",IF(VLOOKUP(LEFT(N1503,10),'Universo_BK-BIT'!$A$5:$E$10005,2,0)="","X",VLOOKUP(LEFT(N1503,10),'Universo_BK-BIT'!$A$5:$E$10005,2,0))),"X")</f>
        <v>BK</v>
      </c>
      <c r="Q1503" s="12">
        <f>IFERROR(IF(P1503="X","",VLOOKUP(LEFT(N1503,10),'Universo_BK-BIT'!$A$5:$E$10005,3,0)),"")</f>
        <v>14</v>
      </c>
      <c r="R1503" s="14" t="e">
        <f t="shared" si="70"/>
        <v>#REF!</v>
      </c>
      <c r="S1503" s="14" t="e">
        <f t="shared" si="71"/>
        <v>#N/A</v>
      </c>
      <c r="T1503" s="14"/>
      <c r="U1503" s="14" t="str">
        <f ca="1">IFERROR(IF(P1503="X",IF(VLOOKUP(B1503,'Oficios_-_pend_criticas'!$C$3:$J$4739,5,0)="","",IF(VLOOKUP(B1503,'Oficios_-_pend_criticas'!$C$3:$J$4739,7,0)="",IF(TODAY()&gt;VLOOKUP(B1503,'Oficios_-_pend_criticas'!$C$3:$J$4739,5,0),"X",""),IF(VLOOKUP(B1503,'Oficios_-_pend_criticas'!$C$3:$J$4739,7,0)&gt;VLOOKUP(B1503,'Oficios_-_pend_criticas'!$C$3:$J$4739,5,0),"X",""))),""),"")</f>
        <v/>
      </c>
      <c r="V1503" s="14" t="str">
        <f ca="1">IFERROR(IF(Q1503=0,IF(VLOOKUP(B1503,'Oficios_-_pend_criticas'!$C$3:$J$4739,5,0)="","",IF(VLOOKUP(B1503,'Oficios_-_pend_criticas'!$C$3:$J$4739,7,0)="",IF(TODAY()&gt;VLOOKUP(B1503,'Oficios_-_pend_criticas'!$C$3:$J$4739,5,0),"X",""),IF(VLOOKUP(B1503,'Oficios_-_pend_criticas'!$C$3:$J$4739,7,0)&gt;VLOOKUP(B1503,'Oficios_-_pend_criticas'!$C$3:$J$4739,5,0),"X",""))),""),"")</f>
        <v/>
      </c>
      <c r="W1503" s="14" t="str">
        <f ca="1">IFERROR(IF(P1503&lt;&gt;"X",IF(Q1503&gt;0,IF(VLOOKUP(B1503,'Oficios_-_pend_criticas'!$C$4:$J$4739,5,0)="","",IF(VLOOKUP(B1503,'Oficios_-_pend_criticas'!$C$4:$J$4739,7,0)="",IF(TODAY()&gt;VLOOKUP(B1503,'Oficios_-_pend_criticas'!$C$4:$J$4739,5,0),"X",""),IF(VLOOKUP(B1503,'Oficios_-_pend_criticas'!$C$4:$J$4739,7,0)&gt;VLOOKUP(B1503,'Oficios_-_pend_criticas'!$C$4:$J$4739,5,0),"X",""))),""),""),"")</f>
        <v/>
      </c>
    </row>
    <row r="1504" spans="1:23" ht="38.25" hidden="1" customHeight="1" x14ac:dyDescent="0.25">
      <c r="A1504" s="9" t="str">
        <f t="shared" si="69"/>
        <v/>
      </c>
      <c r="B1504" s="24" t="s">
        <v>3493</v>
      </c>
      <c r="C1504" s="22" t="e">
        <f>IF(B1504="","",VLOOKUP(B1504,#REF!,6,0))</f>
        <v>#REF!</v>
      </c>
      <c r="D1504" s="20" t="e">
        <f>IF(B1504="","",VLOOKUP(B1504,#REF!,22,0))</f>
        <v>#REF!</v>
      </c>
      <c r="E1504" s="22" t="e">
        <f>IF(B1504="","",VLOOKUP(B1504,Consultas_públicas!$A$376:$G$3879,7,0))</f>
        <v>#N/A</v>
      </c>
      <c r="F1504" s="20" t="s">
        <v>3431</v>
      </c>
      <c r="G1504" s="21">
        <v>43629</v>
      </c>
      <c r="H1504" s="14" t="str">
        <f>IFERROR(IF(VLOOKUP(B1504,'Oficios_-_pend_criticas'!$C$4:$D$4739,2,0)="","","X"),"")</f>
        <v/>
      </c>
      <c r="I1504" s="12"/>
      <c r="J1504" s="13"/>
      <c r="K1504" s="10"/>
      <c r="L1504" s="12">
        <f>IFERROR(VLOOKUP(B1504,Retorno_da_RFB!$D$3:$I$6388,5,0),"")</f>
        <v>122</v>
      </c>
      <c r="M1504" s="13">
        <f>IFERROR(VLOOKUP(B1504,Retorno_da_RFB!$D$3:$I$6388,6,0),"")</f>
        <v>43691</v>
      </c>
      <c r="N1504" s="10" t="str">
        <f>IFERROR(VLOOKUP(B1504,Retorno_da_RFB!$D$3:$I$6388,3,0),"")</f>
        <v>9031.49.90</v>
      </c>
      <c r="O1504" s="10" t="str">
        <f>IFERROR(VLOOKUP(B1504,Retorno_da_RFB!$D$3:$I$6388,4,0),"")</f>
        <v>Equipamentos para observação e inspeção óptica de banda em movimento, em formatos de impressão, com dispositivo digital, câmeras com resolução de 2 x 5MP, campo de visão de 100 x 75mm e velocidade máxima da banda de 400m/min.</v>
      </c>
      <c r="P1504" s="12" t="str">
        <f>IFERROR(IF(N1504="","",IF(VLOOKUP(LEFT(N1504,10),'Universo_BK-BIT'!$A$5:$E$10005,2,0)="","X",VLOOKUP(LEFT(N1504,10),'Universo_BK-BIT'!$A$5:$E$10005,2,0))),"X")</f>
        <v>BK</v>
      </c>
      <c r="Q1504" s="12">
        <f>IFERROR(IF(P1504="X","",VLOOKUP(LEFT(N1504,10),'Universo_BK-BIT'!$A$5:$E$10005,3,0)),"")</f>
        <v>14</v>
      </c>
      <c r="R1504" s="14" t="e">
        <f t="shared" si="70"/>
        <v>#REF!</v>
      </c>
      <c r="S1504" s="14" t="e">
        <f t="shared" si="71"/>
        <v>#N/A</v>
      </c>
      <c r="T1504" s="14"/>
      <c r="U1504" s="14" t="str">
        <f ca="1">IFERROR(IF(P1504="X",IF(VLOOKUP(B1504,'Oficios_-_pend_criticas'!$C$3:$J$4739,5,0)="","",IF(VLOOKUP(B1504,'Oficios_-_pend_criticas'!$C$3:$J$4739,7,0)="",IF(TODAY()&gt;VLOOKUP(B1504,'Oficios_-_pend_criticas'!$C$3:$J$4739,5,0),"X",""),IF(VLOOKUP(B1504,'Oficios_-_pend_criticas'!$C$3:$J$4739,7,0)&gt;VLOOKUP(B1504,'Oficios_-_pend_criticas'!$C$3:$J$4739,5,0),"X",""))),""),"")</f>
        <v/>
      </c>
      <c r="V1504" s="14" t="str">
        <f ca="1">IFERROR(IF(Q1504=0,IF(VLOOKUP(B1504,'Oficios_-_pend_criticas'!$C$3:$J$4739,5,0)="","",IF(VLOOKUP(B1504,'Oficios_-_pend_criticas'!$C$3:$J$4739,7,0)="",IF(TODAY()&gt;VLOOKUP(B1504,'Oficios_-_pend_criticas'!$C$3:$J$4739,5,0),"X",""),IF(VLOOKUP(B1504,'Oficios_-_pend_criticas'!$C$3:$J$4739,7,0)&gt;VLOOKUP(B1504,'Oficios_-_pend_criticas'!$C$3:$J$4739,5,0),"X",""))),""),"")</f>
        <v/>
      </c>
      <c r="W1504" s="14" t="str">
        <f ca="1">IFERROR(IF(P1504&lt;&gt;"X",IF(Q1504&gt;0,IF(VLOOKUP(B1504,'Oficios_-_pend_criticas'!$C$4:$J$4739,5,0)="","",IF(VLOOKUP(B1504,'Oficios_-_pend_criticas'!$C$4:$J$4739,7,0)="",IF(TODAY()&gt;VLOOKUP(B1504,'Oficios_-_pend_criticas'!$C$4:$J$4739,5,0),"X",""),IF(VLOOKUP(B1504,'Oficios_-_pend_criticas'!$C$4:$J$4739,7,0)&gt;VLOOKUP(B1504,'Oficios_-_pend_criticas'!$C$4:$J$4739,5,0),"X",""))),""),""),"")</f>
        <v/>
      </c>
    </row>
    <row r="1505" spans="1:23" ht="38.25" hidden="1" customHeight="1" x14ac:dyDescent="0.25">
      <c r="A1505" s="9" t="str">
        <f t="shared" si="69"/>
        <v/>
      </c>
      <c r="B1505" s="24" t="s">
        <v>3495</v>
      </c>
      <c r="C1505" s="22" t="e">
        <f>IF(B1505="","",VLOOKUP(B1505,#REF!,6,0))</f>
        <v>#REF!</v>
      </c>
      <c r="D1505" s="20" t="e">
        <f>IF(B1505="","",VLOOKUP(B1505,#REF!,22,0))</f>
        <v>#REF!</v>
      </c>
      <c r="E1505" s="22" t="e">
        <f>IF(B1505="","",VLOOKUP(B1505,Consultas_públicas!$A$376:$G$3879,7,0))</f>
        <v>#N/A</v>
      </c>
      <c r="F1505" s="20" t="s">
        <v>3431</v>
      </c>
      <c r="G1505" s="21">
        <v>43629</v>
      </c>
      <c r="H1505" s="14" t="str">
        <f>IFERROR(IF(VLOOKUP(B1505,'Oficios_-_pend_criticas'!$C$4:$D$4739,2,0)="","","X"),"")</f>
        <v/>
      </c>
      <c r="I1505" s="12"/>
      <c r="J1505" s="13"/>
      <c r="K1505" s="10"/>
      <c r="L1505" s="12">
        <f>IFERROR(VLOOKUP(B1505,Retorno_da_RFB!$D$3:$I$6388,5,0),"")</f>
        <v>122</v>
      </c>
      <c r="M1505" s="13">
        <f>IFERROR(VLOOKUP(B1505,Retorno_da_RFB!$D$3:$I$6388,6,0),"")</f>
        <v>43691</v>
      </c>
      <c r="N1505" s="10" t="str">
        <f>IFERROR(VLOOKUP(B1505,Retorno_da_RFB!$D$3:$I$6388,3,0),"")</f>
        <v>8430.50.00</v>
      </c>
      <c r="O1505" s="10" t="str">
        <f>IFERROR(VLOOKUP(B1505,Retorno_da_RFB!$D$3:$I$6388,4,0),"")</f>
        <v>Máquinas fresadoras ou aplainadoras a frio, autopropulsadas sobre 4 esteiras de poliuretano ou 4 pneus de borracha, para desbaste e remoção de pavimentos flexíveis ou rígidos, dotadas de motor diesel de 6 cilindros com potência de 325HP, largura de corte padrão de 1.300mm, com profundidade máxima de corte de 330mm, rotor de corte com 111 brocas com espaçamento das ferramentas de 15mm, incluindo sistema de controle de nivelamento e inclinação, peso de operação entre 21.246 e 21.946kg.</v>
      </c>
      <c r="P1505" s="12" t="str">
        <f>IFERROR(IF(N1505="","",IF(VLOOKUP(LEFT(N1505,10),'Universo_BK-BIT'!$A$5:$E$10005,2,0)="","X",VLOOKUP(LEFT(N1505,10),'Universo_BK-BIT'!$A$5:$E$10005,2,0))),"X")</f>
        <v>BK</v>
      </c>
      <c r="Q1505" s="12">
        <f>IFERROR(IF(P1505="X","",VLOOKUP(LEFT(N1505,10),'Universo_BK-BIT'!$A$5:$E$10005,3,0)),"")</f>
        <v>10</v>
      </c>
      <c r="R1505" s="14" t="e">
        <f t="shared" si="70"/>
        <v>#REF!</v>
      </c>
      <c r="S1505" s="14" t="e">
        <f t="shared" si="71"/>
        <v>#N/A</v>
      </c>
      <c r="T1505" s="14"/>
      <c r="U1505" s="14" t="str">
        <f ca="1">IFERROR(IF(P1505="X",IF(VLOOKUP(B1505,'Oficios_-_pend_criticas'!$C$3:$J$4739,5,0)="","",IF(VLOOKUP(B1505,'Oficios_-_pend_criticas'!$C$3:$J$4739,7,0)="",IF(TODAY()&gt;VLOOKUP(B1505,'Oficios_-_pend_criticas'!$C$3:$J$4739,5,0),"X",""),IF(VLOOKUP(B1505,'Oficios_-_pend_criticas'!$C$3:$J$4739,7,0)&gt;VLOOKUP(B1505,'Oficios_-_pend_criticas'!$C$3:$J$4739,5,0),"X",""))),""),"")</f>
        <v/>
      </c>
      <c r="V1505" s="14" t="str">
        <f ca="1">IFERROR(IF(Q1505=0,IF(VLOOKUP(B1505,'Oficios_-_pend_criticas'!$C$3:$J$4739,5,0)="","",IF(VLOOKUP(B1505,'Oficios_-_pend_criticas'!$C$3:$J$4739,7,0)="",IF(TODAY()&gt;VLOOKUP(B1505,'Oficios_-_pend_criticas'!$C$3:$J$4739,5,0),"X",""),IF(VLOOKUP(B1505,'Oficios_-_pend_criticas'!$C$3:$J$4739,7,0)&gt;VLOOKUP(B1505,'Oficios_-_pend_criticas'!$C$3:$J$4739,5,0),"X",""))),""),"")</f>
        <v/>
      </c>
      <c r="W1505" s="14" t="str">
        <f ca="1">IFERROR(IF(P1505&lt;&gt;"X",IF(Q1505&gt;0,IF(VLOOKUP(B1505,'Oficios_-_pend_criticas'!$C$4:$J$4739,5,0)="","",IF(VLOOKUP(B1505,'Oficios_-_pend_criticas'!$C$4:$J$4739,7,0)="",IF(TODAY()&gt;VLOOKUP(B1505,'Oficios_-_pend_criticas'!$C$4:$J$4739,5,0),"X",""),IF(VLOOKUP(B1505,'Oficios_-_pend_criticas'!$C$4:$J$4739,7,0)&gt;VLOOKUP(B1505,'Oficios_-_pend_criticas'!$C$4:$J$4739,5,0),"X",""))),""),""),"")</f>
        <v/>
      </c>
    </row>
    <row r="1506" spans="1:23" ht="38.25" hidden="1" customHeight="1" x14ac:dyDescent="0.25">
      <c r="A1506" s="9" t="str">
        <f t="shared" si="69"/>
        <v/>
      </c>
      <c r="B1506" s="24" t="s">
        <v>3498</v>
      </c>
      <c r="C1506" s="22" t="e">
        <f>IF(B1506="","",VLOOKUP(B1506,#REF!,6,0))</f>
        <v>#REF!</v>
      </c>
      <c r="D1506" s="20" t="e">
        <f>IF(B1506="","",VLOOKUP(B1506,#REF!,22,0))</f>
        <v>#REF!</v>
      </c>
      <c r="E1506" s="22" t="e">
        <f>IF(B1506="","",VLOOKUP(B1506,Consultas_públicas!$A$376:$G$3879,7,0))</f>
        <v>#N/A</v>
      </c>
      <c r="F1506" s="20" t="s">
        <v>3431</v>
      </c>
      <c r="G1506" s="21">
        <v>43629</v>
      </c>
      <c r="H1506" s="14" t="str">
        <f>IFERROR(IF(VLOOKUP(B1506,'Oficios_-_pend_criticas'!$C$4:$D$4739,2,0)="","","X"),"")</f>
        <v/>
      </c>
      <c r="I1506" s="12"/>
      <c r="J1506" s="13"/>
      <c r="K1506" s="10"/>
      <c r="L1506" s="12">
        <f>IFERROR(VLOOKUP(B1506,Retorno_da_RFB!$D$3:$I$6388,5,0),"")</f>
        <v>122</v>
      </c>
      <c r="M1506" s="13">
        <f>IFERROR(VLOOKUP(B1506,Retorno_da_RFB!$D$3:$I$6388,6,0),"")</f>
        <v>43691</v>
      </c>
      <c r="N1506" s="10" t="str">
        <f>IFERROR(VLOOKUP(B1506,Retorno_da_RFB!$D$3:$I$6388,3,0),"")</f>
        <v>9031.80.99</v>
      </c>
      <c r="O1506" s="10" t="str">
        <f>IFERROR(VLOOKUP(B1506,Retorno_da_RFB!$D$3:$I$6388,4,0),"")</f>
        <v>Máquinas automáticas para controle da posição e sinal magnético da placa magnética (encoder) de rolamentos flangeados de rodas de veículos automotores com tempo de ciclo igual ou inferior a 18s, para rolamentos com diâmetro máximo de 200mm, altura máxima de 140mm, duas estações de descarte de rejeitos e painel de controle com interface homem máquina (IHM).</v>
      </c>
      <c r="P1506" s="12" t="str">
        <f>IFERROR(IF(N1506="","",IF(VLOOKUP(LEFT(N1506,10),'Universo_BK-BIT'!$A$5:$E$10005,2,0)="","X",VLOOKUP(LEFT(N1506,10),'Universo_BK-BIT'!$A$5:$E$10005,2,0))),"X")</f>
        <v>BK</v>
      </c>
      <c r="Q1506" s="12">
        <f>IFERROR(IF(P1506="X","",VLOOKUP(LEFT(N1506,10),'Universo_BK-BIT'!$A$5:$E$10005,3,0)),"")</f>
        <v>14</v>
      </c>
      <c r="R1506" s="14" t="e">
        <f t="shared" si="70"/>
        <v>#REF!</v>
      </c>
      <c r="S1506" s="14" t="e">
        <f t="shared" si="71"/>
        <v>#N/A</v>
      </c>
      <c r="T1506" s="14"/>
      <c r="U1506" s="14" t="str">
        <f ca="1">IFERROR(IF(P1506="X",IF(VLOOKUP(B1506,'Oficios_-_pend_criticas'!$C$3:$J$4739,5,0)="","",IF(VLOOKUP(B1506,'Oficios_-_pend_criticas'!$C$3:$J$4739,7,0)="",IF(TODAY()&gt;VLOOKUP(B1506,'Oficios_-_pend_criticas'!$C$3:$J$4739,5,0),"X",""),IF(VLOOKUP(B1506,'Oficios_-_pend_criticas'!$C$3:$J$4739,7,0)&gt;VLOOKUP(B1506,'Oficios_-_pend_criticas'!$C$3:$J$4739,5,0),"X",""))),""),"")</f>
        <v/>
      </c>
      <c r="V1506" s="14" t="str">
        <f ca="1">IFERROR(IF(Q1506=0,IF(VLOOKUP(B1506,'Oficios_-_pend_criticas'!$C$3:$J$4739,5,0)="","",IF(VLOOKUP(B1506,'Oficios_-_pend_criticas'!$C$3:$J$4739,7,0)="",IF(TODAY()&gt;VLOOKUP(B1506,'Oficios_-_pend_criticas'!$C$3:$J$4739,5,0),"X",""),IF(VLOOKUP(B1506,'Oficios_-_pend_criticas'!$C$3:$J$4739,7,0)&gt;VLOOKUP(B1506,'Oficios_-_pend_criticas'!$C$3:$J$4739,5,0),"X",""))),""),"")</f>
        <v/>
      </c>
      <c r="W1506" s="14" t="str">
        <f ca="1">IFERROR(IF(P1506&lt;&gt;"X",IF(Q1506&gt;0,IF(VLOOKUP(B1506,'Oficios_-_pend_criticas'!$C$4:$J$4739,5,0)="","",IF(VLOOKUP(B1506,'Oficios_-_pend_criticas'!$C$4:$J$4739,7,0)="",IF(TODAY()&gt;VLOOKUP(B1506,'Oficios_-_pend_criticas'!$C$4:$J$4739,5,0),"X",""),IF(VLOOKUP(B1506,'Oficios_-_pend_criticas'!$C$4:$J$4739,7,0)&gt;VLOOKUP(B1506,'Oficios_-_pend_criticas'!$C$4:$J$4739,5,0),"X",""))),""),""),"")</f>
        <v/>
      </c>
    </row>
    <row r="1507" spans="1:23" ht="38.25" hidden="1" customHeight="1" x14ac:dyDescent="0.25">
      <c r="A1507" s="9" t="str">
        <f t="shared" si="69"/>
        <v/>
      </c>
      <c r="B1507" s="24" t="s">
        <v>3500</v>
      </c>
      <c r="C1507" s="22" t="e">
        <f>IF(B1507="","",VLOOKUP(B1507,#REF!,6,0))</f>
        <v>#REF!</v>
      </c>
      <c r="D1507" s="20" t="e">
        <f>IF(B1507="","",VLOOKUP(B1507,#REF!,22,0))</f>
        <v>#REF!</v>
      </c>
      <c r="E1507" s="22" t="e">
        <f>IF(B1507="","",VLOOKUP(B1507,Consultas_públicas!$A$376:$G$3879,7,0))</f>
        <v>#N/A</v>
      </c>
      <c r="F1507" s="20" t="s">
        <v>3431</v>
      </c>
      <c r="G1507" s="21">
        <v>43629</v>
      </c>
      <c r="H1507" s="14" t="str">
        <f>IFERROR(IF(VLOOKUP(B1507,'Oficios_-_pend_criticas'!$C$4:$D$4739,2,0)="","","X"),"")</f>
        <v/>
      </c>
      <c r="I1507" s="12"/>
      <c r="J1507" s="13"/>
      <c r="K1507" s="10"/>
      <c r="L1507" s="12">
        <f>IFERROR(VLOOKUP(B1507,Retorno_da_RFB!$D$3:$I$6388,5,0),"")</f>
        <v>122</v>
      </c>
      <c r="M1507" s="13">
        <f>IFERROR(VLOOKUP(B1507,Retorno_da_RFB!$D$3:$I$6388,6,0),"")</f>
        <v>43691</v>
      </c>
      <c r="N1507" s="10" t="str">
        <f>IFERROR(VLOOKUP(B1507,Retorno_da_RFB!$D$3:$I$6388,3,0),"")</f>
        <v>8477.10.19</v>
      </c>
      <c r="O1507" s="10" t="str">
        <f>IFERROR(VLOOKUP(B1507,Retorno_da_RFB!$D$3:$I$6388,4,0),"")</f>
        <v>Máquinas de moldar plásticos por injeção, de comando numérico, monocolor, para materiais plásticos, fechamento hidráulico com monitoramento contínuo de todos os movimentos através de transdutores com tolerância de 0,01mm, capacidade de injeção de 44.248g e força de fechamento de 18.500kN (1.850ton), dotadas de unidade de injeção com câmara cilíndrica para plastificação e injeção via pistão hidráulico; interface para robô; porta frontal automática; placas fixas e móveis com rasgo em forma de “t” e furação para fixação de moldes; bombas hidráulicas de engrenagens acionadas por um sistema de inversor; servomotores com saída de pressão e velocidades monitoradas.</v>
      </c>
      <c r="P1507" s="12" t="str">
        <f>IFERROR(IF(N1507="","",IF(VLOOKUP(LEFT(N1507,10),'Universo_BK-BIT'!$A$5:$E$10005,2,0)="","X",VLOOKUP(LEFT(N1507,10),'Universo_BK-BIT'!$A$5:$E$10005,2,0))),"X")</f>
        <v>BK</v>
      </c>
      <c r="Q1507" s="12">
        <f>IFERROR(IF(P1507="X","",VLOOKUP(LEFT(N1507,10),'Universo_BK-BIT'!$A$5:$E$10005,3,0)),"")</f>
        <v>14</v>
      </c>
      <c r="R1507" s="14" t="e">
        <f t="shared" si="70"/>
        <v>#REF!</v>
      </c>
      <c r="S1507" s="14" t="e">
        <f t="shared" si="71"/>
        <v>#N/A</v>
      </c>
      <c r="T1507" s="14"/>
      <c r="U1507" s="14" t="str">
        <f ca="1">IFERROR(IF(P1507="X",IF(VLOOKUP(B1507,'Oficios_-_pend_criticas'!$C$3:$J$4739,5,0)="","",IF(VLOOKUP(B1507,'Oficios_-_pend_criticas'!$C$3:$J$4739,7,0)="",IF(TODAY()&gt;VLOOKUP(B1507,'Oficios_-_pend_criticas'!$C$3:$J$4739,5,0),"X",""),IF(VLOOKUP(B1507,'Oficios_-_pend_criticas'!$C$3:$J$4739,7,0)&gt;VLOOKUP(B1507,'Oficios_-_pend_criticas'!$C$3:$J$4739,5,0),"X",""))),""),"")</f>
        <v/>
      </c>
      <c r="V1507" s="14" t="str">
        <f ca="1">IFERROR(IF(Q1507=0,IF(VLOOKUP(B1507,'Oficios_-_pend_criticas'!$C$3:$J$4739,5,0)="","",IF(VLOOKUP(B1507,'Oficios_-_pend_criticas'!$C$3:$J$4739,7,0)="",IF(TODAY()&gt;VLOOKUP(B1507,'Oficios_-_pend_criticas'!$C$3:$J$4739,5,0),"X",""),IF(VLOOKUP(B1507,'Oficios_-_pend_criticas'!$C$3:$J$4739,7,0)&gt;VLOOKUP(B1507,'Oficios_-_pend_criticas'!$C$3:$J$4739,5,0),"X",""))),""),"")</f>
        <v/>
      </c>
      <c r="W1507" s="14" t="str">
        <f ca="1">IFERROR(IF(P1507&lt;&gt;"X",IF(Q1507&gt;0,IF(VLOOKUP(B1507,'Oficios_-_pend_criticas'!$C$4:$J$4739,5,0)="","",IF(VLOOKUP(B1507,'Oficios_-_pend_criticas'!$C$4:$J$4739,7,0)="",IF(TODAY()&gt;VLOOKUP(B1507,'Oficios_-_pend_criticas'!$C$4:$J$4739,5,0),"X",""),IF(VLOOKUP(B1507,'Oficios_-_pend_criticas'!$C$4:$J$4739,7,0)&gt;VLOOKUP(B1507,'Oficios_-_pend_criticas'!$C$4:$J$4739,5,0),"X",""))),""),""),"")</f>
        <v/>
      </c>
    </row>
    <row r="1508" spans="1:23" ht="38.25" hidden="1" customHeight="1" x14ac:dyDescent="0.25">
      <c r="A1508" s="9" t="str">
        <f t="shared" si="69"/>
        <v/>
      </c>
      <c r="B1508" s="24" t="s">
        <v>3502</v>
      </c>
      <c r="C1508" s="22" t="e">
        <f>IF(B1508="","",VLOOKUP(B1508,#REF!,6,0))</f>
        <v>#REF!</v>
      </c>
      <c r="D1508" s="20" t="e">
        <f>IF(B1508="","",VLOOKUP(B1508,#REF!,22,0))</f>
        <v>#REF!</v>
      </c>
      <c r="E1508" s="22" t="e">
        <f>IF(B1508="","",VLOOKUP(B1508,Consultas_públicas!$A$376:$G$3879,7,0))</f>
        <v>#N/A</v>
      </c>
      <c r="F1508" s="20" t="s">
        <v>3431</v>
      </c>
      <c r="G1508" s="21">
        <v>43629</v>
      </c>
      <c r="H1508" s="14" t="str">
        <f>IFERROR(IF(VLOOKUP(B1508,'Oficios_-_pend_criticas'!$C$4:$D$4739,2,0)="","","X"),"")</f>
        <v/>
      </c>
      <c r="I1508" s="12"/>
      <c r="J1508" s="13"/>
      <c r="K1508" s="10"/>
      <c r="L1508" s="12">
        <f>IFERROR(VLOOKUP(B1508,Retorno_da_RFB!$D$3:$I$6388,5,0),"")</f>
        <v>122</v>
      </c>
      <c r="M1508" s="13">
        <f>IFERROR(VLOOKUP(B1508,Retorno_da_RFB!$D$3:$I$6388,6,0),"")</f>
        <v>43691</v>
      </c>
      <c r="N1508" s="10" t="str">
        <f>IFERROR(VLOOKUP(B1508,Retorno_da_RFB!$D$3:$I$6388,3,0),"")</f>
        <v>8477.10.19</v>
      </c>
      <c r="O1508" s="10" t="str">
        <f>IFERROR(VLOOKUP(B1508,Retorno_da_RFB!$D$3:$I$6388,4,0),"")</f>
        <v>Máquinas de moldar plásticos por injeção, de comando numérico, monocolor, para materiais plásticos (termoplásticos ou termofixos), fechamento hidráulico com monitoramento contínuo de todos os movimentos através de transdutores com tolerância de 0,01mm, capacidade de injeção compreendido entre 5.001 e 72.955g (incluindo os limites), força de fechamento compreendido entre 16.000 (1.600ton) e 40.000kN (4.000ton) (incluindo os limites), dotadas de interface para robô; porta frontal automática; placas fixas e móveis com rasgo em forma de “t” e furação para fixação de moldes; bombas hidráulicas de engrenagens acionadas por um sistema de inversor; servomotores com saída de pressão e velocidades monitoradas.</v>
      </c>
      <c r="P1508" s="12" t="str">
        <f>IFERROR(IF(N1508="","",IF(VLOOKUP(LEFT(N1508,10),'Universo_BK-BIT'!$A$5:$E$10005,2,0)="","X",VLOOKUP(LEFT(N1508,10),'Universo_BK-BIT'!$A$5:$E$10005,2,0))),"X")</f>
        <v>BK</v>
      </c>
      <c r="Q1508" s="12">
        <f>IFERROR(IF(P1508="X","",VLOOKUP(LEFT(N1508,10),'Universo_BK-BIT'!$A$5:$E$10005,3,0)),"")</f>
        <v>14</v>
      </c>
      <c r="R1508" s="14" t="e">
        <f t="shared" si="70"/>
        <v>#REF!</v>
      </c>
      <c r="S1508" s="14" t="e">
        <f t="shared" si="71"/>
        <v>#N/A</v>
      </c>
      <c r="T1508" s="14"/>
      <c r="U1508" s="14" t="str">
        <f ca="1">IFERROR(IF(P1508="X",IF(VLOOKUP(B1508,'Oficios_-_pend_criticas'!$C$3:$J$4739,5,0)="","",IF(VLOOKUP(B1508,'Oficios_-_pend_criticas'!$C$3:$J$4739,7,0)="",IF(TODAY()&gt;VLOOKUP(B1508,'Oficios_-_pend_criticas'!$C$3:$J$4739,5,0),"X",""),IF(VLOOKUP(B1508,'Oficios_-_pend_criticas'!$C$3:$J$4739,7,0)&gt;VLOOKUP(B1508,'Oficios_-_pend_criticas'!$C$3:$J$4739,5,0),"X",""))),""),"")</f>
        <v/>
      </c>
      <c r="V1508" s="14" t="str">
        <f ca="1">IFERROR(IF(Q1508=0,IF(VLOOKUP(B1508,'Oficios_-_pend_criticas'!$C$3:$J$4739,5,0)="","",IF(VLOOKUP(B1508,'Oficios_-_pend_criticas'!$C$3:$J$4739,7,0)="",IF(TODAY()&gt;VLOOKUP(B1508,'Oficios_-_pend_criticas'!$C$3:$J$4739,5,0),"X",""),IF(VLOOKUP(B1508,'Oficios_-_pend_criticas'!$C$3:$J$4739,7,0)&gt;VLOOKUP(B1508,'Oficios_-_pend_criticas'!$C$3:$J$4739,5,0),"X",""))),""),"")</f>
        <v/>
      </c>
      <c r="W1508" s="14" t="str">
        <f ca="1">IFERROR(IF(P1508&lt;&gt;"X",IF(Q1508&gt;0,IF(VLOOKUP(B1508,'Oficios_-_pend_criticas'!$C$4:$J$4739,5,0)="","",IF(VLOOKUP(B1508,'Oficios_-_pend_criticas'!$C$4:$J$4739,7,0)="",IF(TODAY()&gt;VLOOKUP(B1508,'Oficios_-_pend_criticas'!$C$4:$J$4739,5,0),"X",""),IF(VLOOKUP(B1508,'Oficios_-_pend_criticas'!$C$4:$J$4739,7,0)&gt;VLOOKUP(B1508,'Oficios_-_pend_criticas'!$C$4:$J$4739,5,0),"X",""))),""),""),"")</f>
        <v/>
      </c>
    </row>
    <row r="1509" spans="1:23" ht="38.25" hidden="1" customHeight="1" x14ac:dyDescent="0.25">
      <c r="A1509" s="9" t="str">
        <f t="shared" si="69"/>
        <v/>
      </c>
      <c r="B1509" s="24" t="s">
        <v>3504</v>
      </c>
      <c r="C1509" s="22" t="e">
        <f>IF(B1509="","",VLOOKUP(B1509,#REF!,6,0))</f>
        <v>#REF!</v>
      </c>
      <c r="D1509" s="20" t="e">
        <f>IF(B1509="","",VLOOKUP(B1509,#REF!,22,0))</f>
        <v>#REF!</v>
      </c>
      <c r="E1509" s="22" t="e">
        <f>IF(B1509="","",VLOOKUP(B1509,Consultas_públicas!$A$376:$G$3879,7,0))</f>
        <v>#N/A</v>
      </c>
      <c r="F1509" s="20" t="s">
        <v>3431</v>
      </c>
      <c r="G1509" s="21">
        <v>43629</v>
      </c>
      <c r="H1509" s="14" t="str">
        <f>IFERROR(IF(VLOOKUP(B1509,'Oficios_-_pend_criticas'!$C$4:$D$4739,2,0)="","","X"),"")</f>
        <v/>
      </c>
      <c r="I1509" s="12"/>
      <c r="J1509" s="13"/>
      <c r="K1509" s="10"/>
      <c r="L1509" s="12">
        <f>IFERROR(VLOOKUP(B1509,Retorno_da_RFB!$D$3:$I$6388,5,0),"")</f>
        <v>122</v>
      </c>
      <c r="M1509" s="13">
        <f>IFERROR(VLOOKUP(B1509,Retorno_da_RFB!$D$3:$I$6388,6,0),"")</f>
        <v>43691</v>
      </c>
      <c r="N1509" s="10" t="str">
        <f>IFERROR(VLOOKUP(B1509,Retorno_da_RFB!$D$3:$I$6388,3,0),"")</f>
        <v>8424.89.90</v>
      </c>
      <c r="O1509" s="10" t="str">
        <f>IFERROR(VLOOKUP(B1509,Retorno_da_RFB!$D$3:$I$6388,4,0),"")</f>
        <v>Equipamentos robotizados para aplicação de selante em carrocerias automotivas, dotados de 4 robôs industriais de liberdade linear de 6 eixos, 16kg de carga útil, com bicos para aplicação de selante e PVC, 2 robôs tipo cartesiano com bicos de spray, 800kg carga útil, trabalhando sobre trilhos, sistema de câmeras de controle, sistema pneumático para 7 +/-0,5bar e força de aplicação em 6 a 20Nm³/h, com limpador, temperatura de aplicação de 22 a 32C⁰, com controle de temperatura no próprio robô, 6 painéis para controle dos robôs, 1 painel de controle PLC, e 1 painel de controle central, sistema de segurança tipo grades interligado ao controle central.</v>
      </c>
      <c r="P1509" s="12" t="str">
        <f>IFERROR(IF(N1509="","",IF(VLOOKUP(LEFT(N1509,10),'Universo_BK-BIT'!$A$5:$E$10005,2,0)="","X",VLOOKUP(LEFT(N1509,10),'Universo_BK-BIT'!$A$5:$E$10005,2,0))),"X")</f>
        <v>BK</v>
      </c>
      <c r="Q1509" s="12">
        <f>IFERROR(IF(P1509="X","",VLOOKUP(LEFT(N1509,10),'Universo_BK-BIT'!$A$5:$E$10005,3,0)),"")</f>
        <v>14</v>
      </c>
      <c r="R1509" s="14" t="e">
        <f t="shared" si="70"/>
        <v>#REF!</v>
      </c>
      <c r="S1509" s="14" t="e">
        <f t="shared" si="71"/>
        <v>#N/A</v>
      </c>
      <c r="T1509" s="14"/>
      <c r="U1509" s="14" t="str">
        <f ca="1">IFERROR(IF(P1509="X",IF(VLOOKUP(B1509,'Oficios_-_pend_criticas'!$C$3:$J$4739,5,0)="","",IF(VLOOKUP(B1509,'Oficios_-_pend_criticas'!$C$3:$J$4739,7,0)="",IF(TODAY()&gt;VLOOKUP(B1509,'Oficios_-_pend_criticas'!$C$3:$J$4739,5,0),"X",""),IF(VLOOKUP(B1509,'Oficios_-_pend_criticas'!$C$3:$J$4739,7,0)&gt;VLOOKUP(B1509,'Oficios_-_pend_criticas'!$C$3:$J$4739,5,0),"X",""))),""),"")</f>
        <v/>
      </c>
      <c r="V1509" s="14" t="str">
        <f ca="1">IFERROR(IF(Q1509=0,IF(VLOOKUP(B1509,'Oficios_-_pend_criticas'!$C$3:$J$4739,5,0)="","",IF(VLOOKUP(B1509,'Oficios_-_pend_criticas'!$C$3:$J$4739,7,0)="",IF(TODAY()&gt;VLOOKUP(B1509,'Oficios_-_pend_criticas'!$C$3:$J$4739,5,0),"X",""),IF(VLOOKUP(B1509,'Oficios_-_pend_criticas'!$C$3:$J$4739,7,0)&gt;VLOOKUP(B1509,'Oficios_-_pend_criticas'!$C$3:$J$4739,5,0),"X",""))),""),"")</f>
        <v/>
      </c>
      <c r="W1509" s="14" t="str">
        <f ca="1">IFERROR(IF(P1509&lt;&gt;"X",IF(Q1509&gt;0,IF(VLOOKUP(B1509,'Oficios_-_pend_criticas'!$C$4:$J$4739,5,0)="","",IF(VLOOKUP(B1509,'Oficios_-_pend_criticas'!$C$4:$J$4739,7,0)="",IF(TODAY()&gt;VLOOKUP(B1509,'Oficios_-_pend_criticas'!$C$4:$J$4739,5,0),"X",""),IF(VLOOKUP(B1509,'Oficios_-_pend_criticas'!$C$4:$J$4739,7,0)&gt;VLOOKUP(B1509,'Oficios_-_pend_criticas'!$C$4:$J$4739,5,0),"X",""))),""),""),"")</f>
        <v/>
      </c>
    </row>
    <row r="1510" spans="1:23" ht="38.25" hidden="1" customHeight="1" x14ac:dyDescent="0.25">
      <c r="A1510" s="9" t="str">
        <f t="shared" si="69"/>
        <v/>
      </c>
      <c r="B1510" s="24" t="s">
        <v>3506</v>
      </c>
      <c r="C1510" s="22" t="e">
        <f>IF(B1510="","",VLOOKUP(B1510,#REF!,6,0))</f>
        <v>#REF!</v>
      </c>
      <c r="D1510" s="20" t="e">
        <f>IF(B1510="","",VLOOKUP(B1510,#REF!,22,0))</f>
        <v>#REF!</v>
      </c>
      <c r="E1510" s="22" t="e">
        <f>IF(B1510="","",VLOOKUP(B1510,Consultas_públicas!$A$376:$G$3879,7,0))</f>
        <v>#N/A</v>
      </c>
      <c r="F1510" s="20" t="s">
        <v>3431</v>
      </c>
      <c r="G1510" s="21">
        <v>43629</v>
      </c>
      <c r="H1510" s="14" t="str">
        <f>IFERROR(IF(VLOOKUP(B1510,'Oficios_-_pend_criticas'!$C$4:$D$4739,2,0)="","","X"),"")</f>
        <v/>
      </c>
      <c r="I1510" s="12"/>
      <c r="J1510" s="13"/>
      <c r="K1510" s="10"/>
      <c r="L1510" s="12">
        <f>IFERROR(VLOOKUP(B1510,Retorno_da_RFB!$D$3:$I$6388,5,0),"")</f>
        <v>122</v>
      </c>
      <c r="M1510" s="13">
        <f>IFERROR(VLOOKUP(B1510,Retorno_da_RFB!$D$3:$I$6388,6,0),"")</f>
        <v>43691</v>
      </c>
      <c r="N1510" s="10" t="str">
        <f>IFERROR(VLOOKUP(B1510,Retorno_da_RFB!$D$3:$I$6388,3,0),"")</f>
        <v>8427.10.90</v>
      </c>
      <c r="O1510" s="10" t="str">
        <f>IFERROR(VLOOKUP(B1510,Retorno_da_RFB!$D$3:$I$6388,4,0),"")</f>
        <v>Veículos autopropulsados sobre rodas, acionados por 2 motores elétricos com potência de 11kW cada, alimentados por bateria de tração de 88,8V para correntes de 728ah, utilizados para transporte e manuseio de placas de vidro plano, para blocos de vidro com largura máxima de 7.200mm e altura máxima de 3.800mm, com capacidade de carga de 15.000kg, e sistema de direção multidirecional PLC com diferentes programas de condução.</v>
      </c>
      <c r="P1510" s="12" t="str">
        <f>IFERROR(IF(N1510="","",IF(VLOOKUP(LEFT(N1510,10),'Universo_BK-BIT'!$A$5:$E$10005,2,0)="","X",VLOOKUP(LEFT(N1510,10),'Universo_BK-BIT'!$A$5:$E$10005,2,0))),"X")</f>
        <v>BK</v>
      </c>
      <c r="Q1510" s="12">
        <f>IFERROR(IF(P1510="X","",VLOOKUP(LEFT(N1510,10),'Universo_BK-BIT'!$A$5:$E$10005,3,0)),"")</f>
        <v>14</v>
      </c>
      <c r="R1510" s="14" t="e">
        <f t="shared" si="70"/>
        <v>#REF!</v>
      </c>
      <c r="S1510" s="14" t="e">
        <f t="shared" si="71"/>
        <v>#N/A</v>
      </c>
      <c r="T1510" s="14"/>
      <c r="U1510" s="14" t="str">
        <f ca="1">IFERROR(IF(P1510="X",IF(VLOOKUP(B1510,'Oficios_-_pend_criticas'!$C$3:$J$4739,5,0)="","",IF(VLOOKUP(B1510,'Oficios_-_pend_criticas'!$C$3:$J$4739,7,0)="",IF(TODAY()&gt;VLOOKUP(B1510,'Oficios_-_pend_criticas'!$C$3:$J$4739,5,0),"X",""),IF(VLOOKUP(B1510,'Oficios_-_pend_criticas'!$C$3:$J$4739,7,0)&gt;VLOOKUP(B1510,'Oficios_-_pend_criticas'!$C$3:$J$4739,5,0),"X",""))),""),"")</f>
        <v/>
      </c>
      <c r="V1510" s="14" t="str">
        <f ca="1">IFERROR(IF(Q1510=0,IF(VLOOKUP(B1510,'Oficios_-_pend_criticas'!$C$3:$J$4739,5,0)="","",IF(VLOOKUP(B1510,'Oficios_-_pend_criticas'!$C$3:$J$4739,7,0)="",IF(TODAY()&gt;VLOOKUP(B1510,'Oficios_-_pend_criticas'!$C$3:$J$4739,5,0),"X",""),IF(VLOOKUP(B1510,'Oficios_-_pend_criticas'!$C$3:$J$4739,7,0)&gt;VLOOKUP(B1510,'Oficios_-_pend_criticas'!$C$3:$J$4739,5,0),"X",""))),""),"")</f>
        <v/>
      </c>
      <c r="W1510" s="14" t="str">
        <f ca="1">IFERROR(IF(P1510&lt;&gt;"X",IF(Q1510&gt;0,IF(VLOOKUP(B1510,'Oficios_-_pend_criticas'!$C$4:$J$4739,5,0)="","",IF(VLOOKUP(B1510,'Oficios_-_pend_criticas'!$C$4:$J$4739,7,0)="",IF(TODAY()&gt;VLOOKUP(B1510,'Oficios_-_pend_criticas'!$C$4:$J$4739,5,0),"X",""),IF(VLOOKUP(B1510,'Oficios_-_pend_criticas'!$C$4:$J$4739,7,0)&gt;VLOOKUP(B1510,'Oficios_-_pend_criticas'!$C$4:$J$4739,5,0),"X",""))),""),""),"")</f>
        <v/>
      </c>
    </row>
    <row r="1511" spans="1:23" ht="38.25" hidden="1" customHeight="1" x14ac:dyDescent="0.25">
      <c r="A1511" s="9" t="str">
        <f t="shared" si="69"/>
        <v/>
      </c>
      <c r="B1511" s="24" t="s">
        <v>3508</v>
      </c>
      <c r="C1511" s="22" t="e">
        <f>IF(B1511="","",VLOOKUP(B1511,#REF!,6,0))</f>
        <v>#REF!</v>
      </c>
      <c r="D1511" s="20" t="e">
        <f>IF(B1511="","",VLOOKUP(B1511,#REF!,22,0))</f>
        <v>#REF!</v>
      </c>
      <c r="E1511" s="22" t="e">
        <f>IF(B1511="","",VLOOKUP(B1511,Consultas_públicas!$A$376:$G$3879,7,0))</f>
        <v>#N/A</v>
      </c>
      <c r="F1511" s="20" t="s">
        <v>3431</v>
      </c>
      <c r="G1511" s="21">
        <v>43629</v>
      </c>
      <c r="H1511" s="14" t="str">
        <f>IFERROR(IF(VLOOKUP(B1511,'Oficios_-_pend_criticas'!$C$4:$D$4739,2,0)="","","X"),"")</f>
        <v/>
      </c>
      <c r="I1511" s="12"/>
      <c r="J1511" s="13"/>
      <c r="K1511" s="10"/>
      <c r="L1511" s="12">
        <f>IFERROR(VLOOKUP(B1511,Retorno_da_RFB!$D$3:$I$6388,5,0),"")</f>
        <v>122</v>
      </c>
      <c r="M1511" s="13">
        <f>IFERROR(VLOOKUP(B1511,Retorno_da_RFB!$D$3:$I$6388,6,0),"")</f>
        <v>43691</v>
      </c>
      <c r="N1511" s="10" t="str">
        <f>IFERROR(VLOOKUP(B1511,Retorno_da_RFB!$D$3:$I$6388,3,0),"")</f>
        <v>8481.30.00</v>
      </c>
      <c r="O1511" s="10" t="str">
        <f>IFERROR(VLOOKUP(B1511,Retorno_da_RFB!$D$3:$I$6388,4,0),"")</f>
        <v>Válvulas dilúvio, com atuador pneumático e luvas elastoméricas operadas hidraulicamente, para aplicação em sistema de incêndio e desempenho confiável em ambientes de plataformas “offshore”, forjada nas opções de materiais titânio, aço inoxidável super duplex ou bronze e dimensões de fluxo de água entre 3” e 12”, com pressão de operação entre 5,0 e 20bar.</v>
      </c>
      <c r="P1511" s="12" t="str">
        <f>IFERROR(IF(N1511="","",IF(VLOOKUP(LEFT(N1511,10),'Universo_BK-BIT'!$A$5:$E$10005,2,0)="","X",VLOOKUP(LEFT(N1511,10),'Universo_BK-BIT'!$A$5:$E$10005,2,0))),"X")</f>
        <v>BK</v>
      </c>
      <c r="Q1511" s="12">
        <f>IFERROR(IF(P1511="X","",VLOOKUP(LEFT(N1511,10),'Universo_BK-BIT'!$A$5:$E$10005,3,0)),"")</f>
        <v>14</v>
      </c>
      <c r="R1511" s="14" t="e">
        <f t="shared" si="70"/>
        <v>#REF!</v>
      </c>
      <c r="S1511" s="14" t="e">
        <f t="shared" si="71"/>
        <v>#N/A</v>
      </c>
      <c r="T1511" s="14"/>
      <c r="U1511" s="14" t="str">
        <f ca="1">IFERROR(IF(P1511="X",IF(VLOOKUP(B1511,'Oficios_-_pend_criticas'!$C$3:$J$4739,5,0)="","",IF(VLOOKUP(B1511,'Oficios_-_pend_criticas'!$C$3:$J$4739,7,0)="",IF(TODAY()&gt;VLOOKUP(B1511,'Oficios_-_pend_criticas'!$C$3:$J$4739,5,0),"X",""),IF(VLOOKUP(B1511,'Oficios_-_pend_criticas'!$C$3:$J$4739,7,0)&gt;VLOOKUP(B1511,'Oficios_-_pend_criticas'!$C$3:$J$4739,5,0),"X",""))),""),"")</f>
        <v/>
      </c>
      <c r="V1511" s="14" t="str">
        <f ca="1">IFERROR(IF(Q1511=0,IF(VLOOKUP(B1511,'Oficios_-_pend_criticas'!$C$3:$J$4739,5,0)="","",IF(VLOOKUP(B1511,'Oficios_-_pend_criticas'!$C$3:$J$4739,7,0)="",IF(TODAY()&gt;VLOOKUP(B1511,'Oficios_-_pend_criticas'!$C$3:$J$4739,5,0),"X",""),IF(VLOOKUP(B1511,'Oficios_-_pend_criticas'!$C$3:$J$4739,7,0)&gt;VLOOKUP(B1511,'Oficios_-_pend_criticas'!$C$3:$J$4739,5,0),"X",""))),""),"")</f>
        <v/>
      </c>
      <c r="W1511" s="14" t="str">
        <f ca="1">IFERROR(IF(P1511&lt;&gt;"X",IF(Q1511&gt;0,IF(VLOOKUP(B1511,'Oficios_-_pend_criticas'!$C$4:$J$4739,5,0)="","",IF(VLOOKUP(B1511,'Oficios_-_pend_criticas'!$C$4:$J$4739,7,0)="",IF(TODAY()&gt;VLOOKUP(B1511,'Oficios_-_pend_criticas'!$C$4:$J$4739,5,0),"X",""),IF(VLOOKUP(B1511,'Oficios_-_pend_criticas'!$C$4:$J$4739,7,0)&gt;VLOOKUP(B1511,'Oficios_-_pend_criticas'!$C$4:$J$4739,5,0),"X",""))),""),""),"")</f>
        <v/>
      </c>
    </row>
    <row r="1512" spans="1:23" ht="38.25" hidden="1" customHeight="1" x14ac:dyDescent="0.25">
      <c r="A1512" s="9" t="str">
        <f t="shared" si="69"/>
        <v/>
      </c>
      <c r="B1512" s="24" t="s">
        <v>3510</v>
      </c>
      <c r="C1512" s="22" t="e">
        <f>IF(B1512="","",VLOOKUP(B1512,#REF!,6,0))</f>
        <v>#REF!</v>
      </c>
      <c r="D1512" s="20" t="e">
        <f>IF(B1512="","",VLOOKUP(B1512,#REF!,22,0))</f>
        <v>#REF!</v>
      </c>
      <c r="E1512" s="22" t="e">
        <f>IF(B1512="","",VLOOKUP(B1512,Consultas_públicas!$A$376:$G$3879,7,0))</f>
        <v>#N/A</v>
      </c>
      <c r="F1512" s="20" t="s">
        <v>3431</v>
      </c>
      <c r="G1512" s="21">
        <v>43629</v>
      </c>
      <c r="H1512" s="14" t="str">
        <f>IFERROR(IF(VLOOKUP(B1512,'Oficios_-_pend_criticas'!$C$4:$D$4739,2,0)="","","X"),"")</f>
        <v/>
      </c>
      <c r="I1512" s="12"/>
      <c r="J1512" s="13"/>
      <c r="K1512" s="10"/>
      <c r="L1512" s="12">
        <f>IFERROR(VLOOKUP(B1512,Retorno_da_RFB!$D$3:$I$6388,5,0),"")</f>
        <v>122</v>
      </c>
      <c r="M1512" s="13">
        <f>IFERROR(VLOOKUP(B1512,Retorno_da_RFB!$D$3:$I$6388,6,0),"")</f>
        <v>43691</v>
      </c>
      <c r="N1512" s="10" t="str">
        <f>IFERROR(VLOOKUP(B1512,Retorno_da_RFB!$D$3:$I$6388,3,0),"")</f>
        <v>8421.21.00</v>
      </c>
      <c r="O1512" s="10" t="str">
        <f>IFERROR(VLOOKUP(B1512,Retorno_da_RFB!$D$3:$I$6388,4,0),"")</f>
        <v>Unidades de tratamento de chorume procedente de aterro sanitário por osmose reversa, por processo de filtração “cross flow” em 3 etapas com módulos de membranas espirais, para separação do permeado e concentrado com vazão nominal de 500m³/dia de chorume, montada em 2 contêineres próprios, com sistema de ventilação com filtro de carvão ativado; bombas centrífugas de alimentação do chorume, pré-tratamento com filtros de malha, filtros de areia em fibra de vidro e carcaças com filtros cartuchos; estações de dosificação com bombas de dosagem para injeção do ácido sulfúrico e anti-scaling e recipientes para armazenamento destas substâncias; tubos de alta pressão com membranas espirais; bombas de alta pressão; tanques; válvulas, medidores, reguladores; sensores; armários elétricos e sistema de controle e comando com CLP e computador.</v>
      </c>
      <c r="P1512" s="12" t="str">
        <f>IFERROR(IF(N1512="","",IF(VLOOKUP(LEFT(N1512,10),'Universo_BK-BIT'!$A$5:$E$10005,2,0)="","X",VLOOKUP(LEFT(N1512,10),'Universo_BK-BIT'!$A$5:$E$10005,2,0))),"X")</f>
        <v>BK</v>
      </c>
      <c r="Q1512" s="12">
        <f>IFERROR(IF(P1512="X","",VLOOKUP(LEFT(N1512,10),'Universo_BK-BIT'!$A$5:$E$10005,3,0)),"")</f>
        <v>14</v>
      </c>
      <c r="R1512" s="14" t="e">
        <f t="shared" si="70"/>
        <v>#REF!</v>
      </c>
      <c r="S1512" s="14" t="e">
        <f t="shared" si="71"/>
        <v>#N/A</v>
      </c>
      <c r="T1512" s="14"/>
      <c r="U1512" s="14" t="str">
        <f ca="1">IFERROR(IF(P1512="X",IF(VLOOKUP(B1512,'Oficios_-_pend_criticas'!$C$3:$J$4739,5,0)="","",IF(VLOOKUP(B1512,'Oficios_-_pend_criticas'!$C$3:$J$4739,7,0)="",IF(TODAY()&gt;VLOOKUP(B1512,'Oficios_-_pend_criticas'!$C$3:$J$4739,5,0),"X",""),IF(VLOOKUP(B1512,'Oficios_-_pend_criticas'!$C$3:$J$4739,7,0)&gt;VLOOKUP(B1512,'Oficios_-_pend_criticas'!$C$3:$J$4739,5,0),"X",""))),""),"")</f>
        <v/>
      </c>
      <c r="V1512" s="14" t="str">
        <f ca="1">IFERROR(IF(Q1512=0,IF(VLOOKUP(B1512,'Oficios_-_pend_criticas'!$C$3:$J$4739,5,0)="","",IF(VLOOKUP(B1512,'Oficios_-_pend_criticas'!$C$3:$J$4739,7,0)="",IF(TODAY()&gt;VLOOKUP(B1512,'Oficios_-_pend_criticas'!$C$3:$J$4739,5,0),"X",""),IF(VLOOKUP(B1512,'Oficios_-_pend_criticas'!$C$3:$J$4739,7,0)&gt;VLOOKUP(B1512,'Oficios_-_pend_criticas'!$C$3:$J$4739,5,0),"X",""))),""),"")</f>
        <v/>
      </c>
      <c r="W1512" s="14" t="str">
        <f ca="1">IFERROR(IF(P1512&lt;&gt;"X",IF(Q1512&gt;0,IF(VLOOKUP(B1512,'Oficios_-_pend_criticas'!$C$4:$J$4739,5,0)="","",IF(VLOOKUP(B1512,'Oficios_-_pend_criticas'!$C$4:$J$4739,7,0)="",IF(TODAY()&gt;VLOOKUP(B1512,'Oficios_-_pend_criticas'!$C$4:$J$4739,5,0),"X",""),IF(VLOOKUP(B1512,'Oficios_-_pend_criticas'!$C$4:$J$4739,7,0)&gt;VLOOKUP(B1512,'Oficios_-_pend_criticas'!$C$4:$J$4739,5,0),"X",""))),""),""),"")</f>
        <v/>
      </c>
    </row>
    <row r="1513" spans="1:23" ht="38.25" hidden="1" customHeight="1" x14ac:dyDescent="0.25">
      <c r="A1513" s="9" t="str">
        <f t="shared" si="69"/>
        <v/>
      </c>
      <c r="B1513" s="24" t="s">
        <v>3512</v>
      </c>
      <c r="C1513" s="22" t="e">
        <f>IF(B1513="","",VLOOKUP(B1513,#REF!,6,0))</f>
        <v>#REF!</v>
      </c>
      <c r="D1513" s="20" t="e">
        <f>IF(B1513="","",VLOOKUP(B1513,#REF!,22,0))</f>
        <v>#REF!</v>
      </c>
      <c r="E1513" s="22" t="e">
        <f>IF(B1513="","",VLOOKUP(B1513,Consultas_públicas!$A$376:$G$3879,7,0))</f>
        <v>#N/A</v>
      </c>
      <c r="F1513" s="20" t="s">
        <v>3431</v>
      </c>
      <c r="G1513" s="21">
        <v>43629</v>
      </c>
      <c r="H1513" s="14" t="str">
        <f>IFERROR(IF(VLOOKUP(B1513,'Oficios_-_pend_criticas'!$C$4:$D$4739,2,0)="","","X"),"")</f>
        <v/>
      </c>
      <c r="I1513" s="12"/>
      <c r="J1513" s="13"/>
      <c r="K1513" s="10"/>
      <c r="L1513" s="12">
        <f>IFERROR(VLOOKUP(B1513,Retorno_da_RFB!$D$3:$I$6388,5,0),"")</f>
        <v>122</v>
      </c>
      <c r="M1513" s="13">
        <f>IFERROR(VLOOKUP(B1513,Retorno_da_RFB!$D$3:$I$6388,6,0),"")</f>
        <v>43691</v>
      </c>
      <c r="N1513" s="10" t="str">
        <f>IFERROR(VLOOKUP(B1513,Retorno_da_RFB!$D$3:$I$6388,3,0),"")</f>
        <v>9031.80.99</v>
      </c>
      <c r="O1513" s="10" t="str">
        <f>IFERROR(VLOOKUP(B1513,Retorno_da_RFB!$D$3:$I$6388,4,0),"")</f>
        <v>Máquinas automáticas para medição do torque de fricção entre o anel externo e o anel interno e controle do sinal magnético para rolamentos flangeados de rodas de veículos automotores com tempo de ciclo igual ou inferior a 18segundos, para rolamentos com diâmetro máximo de 200mm, altura máxima de 140mm, dotada de duas estações de descarte de rejeitos e painel de controle com interface homem máquina (IHM).</v>
      </c>
      <c r="P1513" s="12" t="str">
        <f>IFERROR(IF(N1513="","",IF(VLOOKUP(LEFT(N1513,10),'Universo_BK-BIT'!$A$5:$E$10005,2,0)="","X",VLOOKUP(LEFT(N1513,10),'Universo_BK-BIT'!$A$5:$E$10005,2,0))),"X")</f>
        <v>BK</v>
      </c>
      <c r="Q1513" s="12">
        <f>IFERROR(IF(P1513="X","",VLOOKUP(LEFT(N1513,10),'Universo_BK-BIT'!$A$5:$E$10005,3,0)),"")</f>
        <v>14</v>
      </c>
      <c r="R1513" s="14" t="e">
        <f t="shared" si="70"/>
        <v>#REF!</v>
      </c>
      <c r="S1513" s="14" t="e">
        <f t="shared" si="71"/>
        <v>#N/A</v>
      </c>
      <c r="T1513" s="14"/>
      <c r="U1513" s="14" t="str">
        <f ca="1">IFERROR(IF(P1513="X",IF(VLOOKUP(B1513,'Oficios_-_pend_criticas'!$C$3:$J$4739,5,0)="","",IF(VLOOKUP(B1513,'Oficios_-_pend_criticas'!$C$3:$J$4739,7,0)="",IF(TODAY()&gt;VLOOKUP(B1513,'Oficios_-_pend_criticas'!$C$3:$J$4739,5,0),"X",""),IF(VLOOKUP(B1513,'Oficios_-_pend_criticas'!$C$3:$J$4739,7,0)&gt;VLOOKUP(B1513,'Oficios_-_pend_criticas'!$C$3:$J$4739,5,0),"X",""))),""),"")</f>
        <v/>
      </c>
      <c r="V1513" s="14" t="str">
        <f ca="1">IFERROR(IF(Q1513=0,IF(VLOOKUP(B1513,'Oficios_-_pend_criticas'!$C$3:$J$4739,5,0)="","",IF(VLOOKUP(B1513,'Oficios_-_pend_criticas'!$C$3:$J$4739,7,0)="",IF(TODAY()&gt;VLOOKUP(B1513,'Oficios_-_pend_criticas'!$C$3:$J$4739,5,0),"X",""),IF(VLOOKUP(B1513,'Oficios_-_pend_criticas'!$C$3:$J$4739,7,0)&gt;VLOOKUP(B1513,'Oficios_-_pend_criticas'!$C$3:$J$4739,5,0),"X",""))),""),"")</f>
        <v/>
      </c>
      <c r="W1513" s="14" t="str">
        <f ca="1">IFERROR(IF(P1513&lt;&gt;"X",IF(Q1513&gt;0,IF(VLOOKUP(B1513,'Oficios_-_pend_criticas'!$C$4:$J$4739,5,0)="","",IF(VLOOKUP(B1513,'Oficios_-_pend_criticas'!$C$4:$J$4739,7,0)="",IF(TODAY()&gt;VLOOKUP(B1513,'Oficios_-_pend_criticas'!$C$4:$J$4739,5,0),"X",""),IF(VLOOKUP(B1513,'Oficios_-_pend_criticas'!$C$4:$J$4739,7,0)&gt;VLOOKUP(B1513,'Oficios_-_pend_criticas'!$C$4:$J$4739,5,0),"X",""))),""),""),"")</f>
        <v/>
      </c>
    </row>
    <row r="1514" spans="1:23" ht="38.25" hidden="1" customHeight="1" x14ac:dyDescent="0.25">
      <c r="A1514" s="9" t="str">
        <f t="shared" si="69"/>
        <v/>
      </c>
      <c r="B1514" s="24" t="s">
        <v>3514</v>
      </c>
      <c r="C1514" s="22" t="e">
        <f>IF(B1514="","",VLOOKUP(B1514,#REF!,6,0))</f>
        <v>#REF!</v>
      </c>
      <c r="D1514" s="20" t="e">
        <f>IF(B1514="","",VLOOKUP(B1514,#REF!,22,0))</f>
        <v>#REF!</v>
      </c>
      <c r="E1514" s="22" t="e">
        <f>IF(B1514="","",VLOOKUP(B1514,Consultas_públicas!$A$376:$G$3879,7,0))</f>
        <v>#N/A</v>
      </c>
      <c r="F1514" s="20" t="s">
        <v>3431</v>
      </c>
      <c r="G1514" s="21">
        <v>43629</v>
      </c>
      <c r="H1514" s="14" t="str">
        <f>IFERROR(IF(VLOOKUP(B1514,'Oficios_-_pend_criticas'!$C$4:$D$4739,2,0)="","","X"),"")</f>
        <v/>
      </c>
      <c r="I1514" s="12"/>
      <c r="J1514" s="13"/>
      <c r="K1514" s="10"/>
      <c r="L1514" s="12">
        <f>IFERROR(VLOOKUP(B1514,Retorno_da_RFB!$D$3:$I$6388,5,0),"")</f>
        <v>122</v>
      </c>
      <c r="M1514" s="13">
        <f>IFERROR(VLOOKUP(B1514,Retorno_da_RFB!$D$3:$I$6388,6,0),"")</f>
        <v>43691</v>
      </c>
      <c r="N1514" s="10" t="str">
        <f>IFERROR(VLOOKUP(B1514,Retorno_da_RFB!$D$3:$I$6388,3,0),"")</f>
        <v>9018.50.90</v>
      </c>
      <c r="O1514" s="10" t="str">
        <f>IFERROR(VLOOKUP(B1514,Retorno_da_RFB!$D$3:$I$6388,4,0),"")</f>
        <v>Equipamento de diagnóstico oftalmológico destinado a realização de exames de biometria (comprimento axial, cristalino, câmara anterior) ceratometria, paquimetria, topografia, diâmetro da pupila, diâmetro da córnea com medição do comprimento axial e medida da espessura da córnea, fórmulas SKR-T, “haigis optimized”, “haigis”, “hoffer Q”, “shammas”, “holladay” e “Olsen”, análise estatística do resultado pós-cirúrgico da LIO implantada, biômetro óptico com topografia, sistema de alto alinhamento e captura automática, detecção automática do eixo óptico, medição do comprimento axial (AXIAL), profundidade da câmara anterior (ACD), espessura do cristalino (LENTE) e espessura da córnea central (CCT) com base na tecnologia de domínio Fourier, impressora térmica para impressão dos resultados, dimensões do equipamento 30(C) x 49(L) X 45cm(A).</v>
      </c>
      <c r="P1514" s="12" t="str">
        <f>IFERROR(IF(N1514="","",IF(VLOOKUP(LEFT(N1514,10),'Universo_BK-BIT'!$A$5:$E$10005,2,0)="","X",VLOOKUP(LEFT(N1514,10),'Universo_BK-BIT'!$A$5:$E$10005,2,0))),"X")</f>
        <v>BK</v>
      </c>
      <c r="Q1514" s="12">
        <f>IFERROR(IF(P1514="X","",VLOOKUP(LEFT(N1514,10),'Universo_BK-BIT'!$A$5:$E$10005,3,0)),"")</f>
        <v>14</v>
      </c>
      <c r="R1514" s="14" t="e">
        <f t="shared" si="70"/>
        <v>#REF!</v>
      </c>
      <c r="S1514" s="14" t="e">
        <f t="shared" si="71"/>
        <v>#N/A</v>
      </c>
      <c r="T1514" s="14"/>
      <c r="U1514" s="14" t="str">
        <f ca="1">IFERROR(IF(P1514="X",IF(VLOOKUP(B1514,'Oficios_-_pend_criticas'!$C$3:$J$4739,5,0)="","",IF(VLOOKUP(B1514,'Oficios_-_pend_criticas'!$C$3:$J$4739,7,0)="",IF(TODAY()&gt;VLOOKUP(B1514,'Oficios_-_pend_criticas'!$C$3:$J$4739,5,0),"X",""),IF(VLOOKUP(B1514,'Oficios_-_pend_criticas'!$C$3:$J$4739,7,0)&gt;VLOOKUP(B1514,'Oficios_-_pend_criticas'!$C$3:$J$4739,5,0),"X",""))),""),"")</f>
        <v/>
      </c>
      <c r="V1514" s="14" t="str">
        <f ca="1">IFERROR(IF(Q1514=0,IF(VLOOKUP(B1514,'Oficios_-_pend_criticas'!$C$3:$J$4739,5,0)="","",IF(VLOOKUP(B1514,'Oficios_-_pend_criticas'!$C$3:$J$4739,7,0)="",IF(TODAY()&gt;VLOOKUP(B1514,'Oficios_-_pend_criticas'!$C$3:$J$4739,5,0),"X",""),IF(VLOOKUP(B1514,'Oficios_-_pend_criticas'!$C$3:$J$4739,7,0)&gt;VLOOKUP(B1514,'Oficios_-_pend_criticas'!$C$3:$J$4739,5,0),"X",""))),""),"")</f>
        <v/>
      </c>
      <c r="W1514" s="14" t="str">
        <f ca="1">IFERROR(IF(P1514&lt;&gt;"X",IF(Q1514&gt;0,IF(VLOOKUP(B1514,'Oficios_-_pend_criticas'!$C$4:$J$4739,5,0)="","",IF(VLOOKUP(B1514,'Oficios_-_pend_criticas'!$C$4:$J$4739,7,0)="",IF(TODAY()&gt;VLOOKUP(B1514,'Oficios_-_pend_criticas'!$C$4:$J$4739,5,0),"X",""),IF(VLOOKUP(B1514,'Oficios_-_pend_criticas'!$C$4:$J$4739,7,0)&gt;VLOOKUP(B1514,'Oficios_-_pend_criticas'!$C$4:$J$4739,5,0),"X",""))),""),""),"")</f>
        <v/>
      </c>
    </row>
    <row r="1515" spans="1:23" ht="38.25" hidden="1" customHeight="1" x14ac:dyDescent="0.25">
      <c r="A1515" s="9" t="str">
        <f t="shared" si="69"/>
        <v/>
      </c>
      <c r="B1515" s="24" t="s">
        <v>3516</v>
      </c>
      <c r="C1515" s="22" t="e">
        <f>IF(B1515="","",VLOOKUP(B1515,#REF!,6,0))</f>
        <v>#REF!</v>
      </c>
      <c r="D1515" s="20" t="e">
        <f>IF(B1515="","",VLOOKUP(B1515,#REF!,22,0))</f>
        <v>#REF!</v>
      </c>
      <c r="E1515" s="22" t="e">
        <f>IF(B1515="","",VLOOKUP(B1515,Consultas_públicas!$A$376:$G$3879,7,0))</f>
        <v>#N/A</v>
      </c>
      <c r="F1515" s="20" t="s">
        <v>3431</v>
      </c>
      <c r="G1515" s="21">
        <v>43629</v>
      </c>
      <c r="H1515" s="14" t="str">
        <f>IFERROR(IF(VLOOKUP(B1515,'Oficios_-_pend_criticas'!$C$4:$D$4739,2,0)="","","X"),"")</f>
        <v/>
      </c>
      <c r="I1515" s="12"/>
      <c r="J1515" s="13"/>
      <c r="K1515" s="10"/>
      <c r="L1515" s="12">
        <f>IFERROR(VLOOKUP(B1515,Retorno_da_RFB!$D$3:$I$6388,5,0),"")</f>
        <v>122</v>
      </c>
      <c r="M1515" s="13">
        <f>IFERROR(VLOOKUP(B1515,Retorno_da_RFB!$D$3:$I$6388,6,0),"")</f>
        <v>43691</v>
      </c>
      <c r="N1515" s="10" t="str">
        <f>IFERROR(VLOOKUP(B1515,Retorno_da_RFB!$D$3:$I$6388,3,0),"")</f>
        <v>9018.50.90</v>
      </c>
      <c r="O1515" s="10" t="str">
        <f>IFERROR(VLOOKUP(B1515,Retorno_da_RFB!$D$3:$I$6388,4,0),"")</f>
        <v>Equipamentos de diagnóstico oftalmológico destinados a realização de exames de microscopia especular e paquimetria central, captura automática com ajuste elétrico da queixeira, disco de plácido de 25 anéis em formato ergonômico, mapas personalizados, mapa de “Fourier”, análise de ceratocone.</v>
      </c>
      <c r="P1515" s="12" t="str">
        <f>IFERROR(IF(N1515="","",IF(VLOOKUP(LEFT(N1515,10),'Universo_BK-BIT'!$A$5:$E$10005,2,0)="","X",VLOOKUP(LEFT(N1515,10),'Universo_BK-BIT'!$A$5:$E$10005,2,0))),"X")</f>
        <v>BK</v>
      </c>
      <c r="Q1515" s="12">
        <f>IFERROR(IF(P1515="X","",VLOOKUP(LEFT(N1515,10),'Universo_BK-BIT'!$A$5:$E$10005,3,0)),"")</f>
        <v>14</v>
      </c>
      <c r="R1515" s="14" t="e">
        <f t="shared" si="70"/>
        <v>#REF!</v>
      </c>
      <c r="S1515" s="14" t="e">
        <f t="shared" si="71"/>
        <v>#N/A</v>
      </c>
      <c r="T1515" s="14"/>
      <c r="U1515" s="14" t="str">
        <f ca="1">IFERROR(IF(P1515="X",IF(VLOOKUP(B1515,'Oficios_-_pend_criticas'!$C$3:$J$4739,5,0)="","",IF(VLOOKUP(B1515,'Oficios_-_pend_criticas'!$C$3:$J$4739,7,0)="",IF(TODAY()&gt;VLOOKUP(B1515,'Oficios_-_pend_criticas'!$C$3:$J$4739,5,0),"X",""),IF(VLOOKUP(B1515,'Oficios_-_pend_criticas'!$C$3:$J$4739,7,0)&gt;VLOOKUP(B1515,'Oficios_-_pend_criticas'!$C$3:$J$4739,5,0),"X",""))),""),"")</f>
        <v/>
      </c>
      <c r="V1515" s="14" t="str">
        <f ca="1">IFERROR(IF(Q1515=0,IF(VLOOKUP(B1515,'Oficios_-_pend_criticas'!$C$3:$J$4739,5,0)="","",IF(VLOOKUP(B1515,'Oficios_-_pend_criticas'!$C$3:$J$4739,7,0)="",IF(TODAY()&gt;VLOOKUP(B1515,'Oficios_-_pend_criticas'!$C$3:$J$4739,5,0),"X",""),IF(VLOOKUP(B1515,'Oficios_-_pend_criticas'!$C$3:$J$4739,7,0)&gt;VLOOKUP(B1515,'Oficios_-_pend_criticas'!$C$3:$J$4739,5,0),"X",""))),""),"")</f>
        <v/>
      </c>
      <c r="W1515" s="14" t="str">
        <f ca="1">IFERROR(IF(P1515&lt;&gt;"X",IF(Q1515&gt;0,IF(VLOOKUP(B1515,'Oficios_-_pend_criticas'!$C$4:$J$4739,5,0)="","",IF(VLOOKUP(B1515,'Oficios_-_pend_criticas'!$C$4:$J$4739,7,0)="",IF(TODAY()&gt;VLOOKUP(B1515,'Oficios_-_pend_criticas'!$C$4:$J$4739,5,0),"X",""),IF(VLOOKUP(B1515,'Oficios_-_pend_criticas'!$C$4:$J$4739,7,0)&gt;VLOOKUP(B1515,'Oficios_-_pend_criticas'!$C$4:$J$4739,5,0),"X",""))),""),""),"")</f>
        <v/>
      </c>
    </row>
    <row r="1516" spans="1:23" ht="38.25" hidden="1" customHeight="1" x14ac:dyDescent="0.25">
      <c r="A1516" s="9" t="str">
        <f t="shared" si="69"/>
        <v/>
      </c>
      <c r="B1516" s="24" t="s">
        <v>3518</v>
      </c>
      <c r="C1516" s="22" t="e">
        <f>IF(B1516="","",VLOOKUP(B1516,#REF!,6,0))</f>
        <v>#REF!</v>
      </c>
      <c r="D1516" s="20" t="e">
        <f>IF(B1516="","",VLOOKUP(B1516,#REF!,22,0))</f>
        <v>#REF!</v>
      </c>
      <c r="E1516" s="22" t="e">
        <f>IF(B1516="","",VLOOKUP(B1516,Consultas_públicas!$A$376:$G$3879,7,0))</f>
        <v>#N/A</v>
      </c>
      <c r="F1516" s="20" t="s">
        <v>3431</v>
      </c>
      <c r="G1516" s="21">
        <v>43629</v>
      </c>
      <c r="H1516" s="14" t="str">
        <f>IFERROR(IF(VLOOKUP(B1516,'Oficios_-_pend_criticas'!$C$4:$D$4739,2,0)="","","X"),"")</f>
        <v/>
      </c>
      <c r="I1516" s="12"/>
      <c r="J1516" s="13"/>
      <c r="K1516" s="10"/>
      <c r="L1516" s="12">
        <f>IFERROR(VLOOKUP(B1516,Retorno_da_RFB!$D$3:$I$6388,5,0),"")</f>
        <v>122</v>
      </c>
      <c r="M1516" s="13">
        <f>IFERROR(VLOOKUP(B1516,Retorno_da_RFB!$D$3:$I$6388,6,0),"")</f>
        <v>43691</v>
      </c>
      <c r="N1516" s="10" t="str">
        <f>IFERROR(VLOOKUP(B1516,Retorno_da_RFB!$D$3:$I$6388,3,0),"")</f>
        <v>8460.29.00</v>
      </c>
      <c r="O1516" s="10" t="str">
        <f>IFERROR(VLOOKUP(B1516,Retorno_da_RFB!$D$3:$I$6388,4,0),"")</f>
        <v>Retificadoras cilíndricas automáticas, tipo “centerless”, para desbaste e polimento de superfícies externas de tubos e de barras cilíndricas metálicas com comprimentos entre 600 e 2.500mm e diâmetros externos entre 50 e 240mm, ao peso máximo de 272kg por peça trabalhada, com ciclo de trabalho contínuo e velocidade operacional ajustável entre 0,40 e 4m/min, comandada por CLP – controlador lógico programável, com operações totalmente automatizadas de carga, descarga, movimentação em linha, retífica, polimento e controle dimensional da produção, portando 6 unidades de retificação utilizando correias abrasivas medindo 3.500 x 200mm, arrefecidas por sistema de refrigeração com óleo de corte reciclável por sistema completo de filtragem de resíduos sólidos e de névoas de retífica, fornecida com transportadores de esteiras de rolos para movimentação em linha, cercado perimetral de proteção e dispositivos de contenção de segurança.</v>
      </c>
      <c r="P1516" s="12" t="str">
        <f>IFERROR(IF(N1516="","",IF(VLOOKUP(LEFT(N1516,10),'Universo_BK-BIT'!$A$5:$E$10005,2,0)="","X",VLOOKUP(LEFT(N1516,10),'Universo_BK-BIT'!$A$5:$E$10005,2,0))),"X")</f>
        <v>BK</v>
      </c>
      <c r="Q1516" s="12">
        <f>IFERROR(IF(P1516="X","",VLOOKUP(LEFT(N1516,10),'Universo_BK-BIT'!$A$5:$E$10005,3,0)),"")</f>
        <v>14</v>
      </c>
      <c r="R1516" s="14" t="e">
        <f t="shared" si="70"/>
        <v>#REF!</v>
      </c>
      <c r="S1516" s="14" t="e">
        <f t="shared" si="71"/>
        <v>#N/A</v>
      </c>
      <c r="T1516" s="14"/>
      <c r="U1516" s="14" t="str">
        <f ca="1">IFERROR(IF(P1516="X",IF(VLOOKUP(B1516,'Oficios_-_pend_criticas'!$C$3:$J$4739,5,0)="","",IF(VLOOKUP(B1516,'Oficios_-_pend_criticas'!$C$3:$J$4739,7,0)="",IF(TODAY()&gt;VLOOKUP(B1516,'Oficios_-_pend_criticas'!$C$3:$J$4739,5,0),"X",""),IF(VLOOKUP(B1516,'Oficios_-_pend_criticas'!$C$3:$J$4739,7,0)&gt;VLOOKUP(B1516,'Oficios_-_pend_criticas'!$C$3:$J$4739,5,0),"X",""))),""),"")</f>
        <v/>
      </c>
      <c r="V1516" s="14" t="str">
        <f ca="1">IFERROR(IF(Q1516=0,IF(VLOOKUP(B1516,'Oficios_-_pend_criticas'!$C$3:$J$4739,5,0)="","",IF(VLOOKUP(B1516,'Oficios_-_pend_criticas'!$C$3:$J$4739,7,0)="",IF(TODAY()&gt;VLOOKUP(B1516,'Oficios_-_pend_criticas'!$C$3:$J$4739,5,0),"X",""),IF(VLOOKUP(B1516,'Oficios_-_pend_criticas'!$C$3:$J$4739,7,0)&gt;VLOOKUP(B1516,'Oficios_-_pend_criticas'!$C$3:$J$4739,5,0),"X",""))),""),"")</f>
        <v/>
      </c>
      <c r="W1516" s="14" t="str">
        <f ca="1">IFERROR(IF(P1516&lt;&gt;"X",IF(Q1516&gt;0,IF(VLOOKUP(B1516,'Oficios_-_pend_criticas'!$C$4:$J$4739,5,0)="","",IF(VLOOKUP(B1516,'Oficios_-_pend_criticas'!$C$4:$J$4739,7,0)="",IF(TODAY()&gt;VLOOKUP(B1516,'Oficios_-_pend_criticas'!$C$4:$J$4739,5,0),"X",""),IF(VLOOKUP(B1516,'Oficios_-_pend_criticas'!$C$4:$J$4739,7,0)&gt;VLOOKUP(B1516,'Oficios_-_pend_criticas'!$C$4:$J$4739,5,0),"X",""))),""),""),"")</f>
        <v/>
      </c>
    </row>
    <row r="1517" spans="1:23" ht="38.25" hidden="1" customHeight="1" x14ac:dyDescent="0.25">
      <c r="A1517" s="9" t="str">
        <f t="shared" si="69"/>
        <v/>
      </c>
      <c r="B1517" s="24" t="s">
        <v>3520</v>
      </c>
      <c r="C1517" s="22" t="e">
        <f>IF(B1517="","",VLOOKUP(B1517,#REF!,6,0))</f>
        <v>#REF!</v>
      </c>
      <c r="D1517" s="20" t="e">
        <f>IF(B1517="","",VLOOKUP(B1517,#REF!,22,0))</f>
        <v>#REF!</v>
      </c>
      <c r="E1517" s="22" t="e">
        <f>IF(B1517="","",VLOOKUP(B1517,Consultas_públicas!$A$376:$G$3879,7,0))</f>
        <v>#N/A</v>
      </c>
      <c r="F1517" s="20" t="s">
        <v>3431</v>
      </c>
      <c r="G1517" s="21">
        <v>43629</v>
      </c>
      <c r="H1517" s="14" t="str">
        <f>IFERROR(IF(VLOOKUP(B1517,'Oficios_-_pend_criticas'!$C$4:$D$4739,2,0)="","","X"),"")</f>
        <v/>
      </c>
      <c r="I1517" s="12"/>
      <c r="J1517" s="13"/>
      <c r="K1517" s="10"/>
      <c r="L1517" s="12">
        <f>IFERROR(VLOOKUP(B1517,Retorno_da_RFB!$D$3:$I$6388,5,0),"")</f>
        <v>122</v>
      </c>
      <c r="M1517" s="13">
        <f>IFERROR(VLOOKUP(B1517,Retorno_da_RFB!$D$3:$I$6388,6,0),"")</f>
        <v>43691</v>
      </c>
      <c r="N1517" s="10" t="str">
        <f>IFERROR(VLOOKUP(B1517,Retorno_da_RFB!$D$3:$I$6388,3,0),"")</f>
        <v>8479.82.10</v>
      </c>
      <c r="O1517" s="10" t="str">
        <f>IFERROR(VLOOKUP(B1517,Retorno_da_RFB!$D$3:$I$6388,4,0),"")</f>
        <v>Máquinas para granulação, secagem e revestimento de produtos farmacêuticos, com resistência a pressão máxima de 12bar, capacidade volumétrica de 500litros, dotadas de um secador de leito fluidizado, preparada para realizar granulação do tipo "top spray", com sistema de filtragem de ar de entrada com filtro hepa, sistema "face and bypass" para controle de temperatura e filtragem da entrada de ar, sistema de filtragem do ar de exaustão com duto atenuador de ruído, sistema de limpeza automático “wash in place – WIP”, painéis de comando com controlador lógico programável (CLP) e sistema de controle computadorizado com software incorporado.</v>
      </c>
      <c r="P1517" s="12" t="str">
        <f>IFERROR(IF(N1517="","",IF(VLOOKUP(LEFT(N1517,10),'Universo_BK-BIT'!$A$5:$E$10005,2,0)="","X",VLOOKUP(LEFT(N1517,10),'Universo_BK-BIT'!$A$5:$E$10005,2,0))),"X")</f>
        <v>BK</v>
      </c>
      <c r="Q1517" s="12">
        <f>IFERROR(IF(P1517="X","",VLOOKUP(LEFT(N1517,10),'Universo_BK-BIT'!$A$5:$E$10005,3,0)),"")</f>
        <v>14</v>
      </c>
      <c r="R1517" s="14" t="e">
        <f t="shared" si="70"/>
        <v>#REF!</v>
      </c>
      <c r="S1517" s="14" t="e">
        <f t="shared" si="71"/>
        <v>#N/A</v>
      </c>
      <c r="T1517" s="14"/>
      <c r="U1517" s="14" t="str">
        <f ca="1">IFERROR(IF(P1517="X",IF(VLOOKUP(B1517,'Oficios_-_pend_criticas'!$C$3:$J$4739,5,0)="","",IF(VLOOKUP(B1517,'Oficios_-_pend_criticas'!$C$3:$J$4739,7,0)="",IF(TODAY()&gt;VLOOKUP(B1517,'Oficios_-_pend_criticas'!$C$3:$J$4739,5,0),"X",""),IF(VLOOKUP(B1517,'Oficios_-_pend_criticas'!$C$3:$J$4739,7,0)&gt;VLOOKUP(B1517,'Oficios_-_pend_criticas'!$C$3:$J$4739,5,0),"X",""))),""),"")</f>
        <v/>
      </c>
      <c r="V1517" s="14" t="str">
        <f ca="1">IFERROR(IF(Q1517=0,IF(VLOOKUP(B1517,'Oficios_-_pend_criticas'!$C$3:$J$4739,5,0)="","",IF(VLOOKUP(B1517,'Oficios_-_pend_criticas'!$C$3:$J$4739,7,0)="",IF(TODAY()&gt;VLOOKUP(B1517,'Oficios_-_pend_criticas'!$C$3:$J$4739,5,0),"X",""),IF(VLOOKUP(B1517,'Oficios_-_pend_criticas'!$C$3:$J$4739,7,0)&gt;VLOOKUP(B1517,'Oficios_-_pend_criticas'!$C$3:$J$4739,5,0),"X",""))),""),"")</f>
        <v/>
      </c>
      <c r="W1517" s="14" t="str">
        <f ca="1">IFERROR(IF(P1517&lt;&gt;"X",IF(Q1517&gt;0,IF(VLOOKUP(B1517,'Oficios_-_pend_criticas'!$C$4:$J$4739,5,0)="","",IF(VLOOKUP(B1517,'Oficios_-_pend_criticas'!$C$4:$J$4739,7,0)="",IF(TODAY()&gt;VLOOKUP(B1517,'Oficios_-_pend_criticas'!$C$4:$J$4739,5,0),"X",""),IF(VLOOKUP(B1517,'Oficios_-_pend_criticas'!$C$4:$J$4739,7,0)&gt;VLOOKUP(B1517,'Oficios_-_pend_criticas'!$C$4:$J$4739,5,0),"X",""))),""),""),"")</f>
        <v/>
      </c>
    </row>
    <row r="1518" spans="1:23" ht="38.25" hidden="1" customHeight="1" x14ac:dyDescent="0.25">
      <c r="A1518" s="9" t="str">
        <f t="shared" si="69"/>
        <v/>
      </c>
      <c r="B1518" s="24" t="s">
        <v>3522</v>
      </c>
      <c r="C1518" s="22" t="e">
        <f>IF(B1518="","",VLOOKUP(B1518,#REF!,6,0))</f>
        <v>#REF!</v>
      </c>
      <c r="D1518" s="20" t="e">
        <f>IF(B1518="","",VLOOKUP(B1518,#REF!,22,0))</f>
        <v>#REF!</v>
      </c>
      <c r="E1518" s="22" t="e">
        <f>IF(B1518="","",VLOOKUP(B1518,Consultas_públicas!$A$376:$G$3879,7,0))</f>
        <v>#N/A</v>
      </c>
      <c r="F1518" s="20" t="s">
        <v>3431</v>
      </c>
      <c r="G1518" s="21">
        <v>43629</v>
      </c>
      <c r="H1518" s="14" t="str">
        <f>IFERROR(IF(VLOOKUP(B1518,'Oficios_-_pend_criticas'!$C$4:$D$4739,2,0)="","","X"),"")</f>
        <v/>
      </c>
      <c r="I1518" s="12"/>
      <c r="J1518" s="13"/>
      <c r="K1518" s="10"/>
      <c r="L1518" s="12">
        <f>IFERROR(VLOOKUP(B1518,Retorno_da_RFB!$D$3:$I$6388,5,0),"")</f>
        <v>122</v>
      </c>
      <c r="M1518" s="13">
        <f>IFERROR(VLOOKUP(B1518,Retorno_da_RFB!$D$3:$I$6388,6,0),"")</f>
        <v>43691</v>
      </c>
      <c r="N1518" s="10" t="str">
        <f>IFERROR(VLOOKUP(B1518,Retorno_da_RFB!$D$3:$I$6388,3,0),"")</f>
        <v>8709.19.00</v>
      </c>
      <c r="O1518" s="10" t="str">
        <f>IFERROR(VLOOKUP(B1518,Retorno_da_RFB!$D$3:$I$6388,4,0),"")</f>
        <v>Veículos de carga autopropulsado sobre rodas, utilizados em ambientes confinados, para transferência de alumínio líquido de forno fusor para diferentes fornos de liga, com descarregamento realizado pelo uso de sistema vertical de elevação e inclinação com calha de escoamento integrada, dotado de: sistema de acionamento diesel-hidráulico; acionamento hidrostático com controle de velocidade ajustável; acionadores giratórios de 180°; direção controlada por servo; capacidade de carga bruta (reservatório e enchimento) máximo de 48.500lbs; capacidade de suporte líquido (conteúdo do reservatório) de aproximadamente 26.500lbs; volume máximo do reservatório de 5,16m³ (depende do nível de metal dentro do reservatório); movimentos (operados hidraulicamente): viajar para a frente/para trás, direção esquerda/direita, travagem, transportador de reservatório paralelo para cima/baixo.</v>
      </c>
      <c r="P1518" s="12" t="str">
        <f>IFERROR(IF(N1518="","",IF(VLOOKUP(LEFT(N1518,10),'Universo_BK-BIT'!$A$5:$E$10005,2,0)="","X",VLOOKUP(LEFT(N1518,10),'Universo_BK-BIT'!$A$5:$E$10005,2,0))),"X")</f>
        <v>BK</v>
      </c>
      <c r="Q1518" s="12">
        <f>IFERROR(IF(P1518="X","",VLOOKUP(LEFT(N1518,10),'Universo_BK-BIT'!$A$5:$E$10005,3,0)),"")</f>
        <v>14</v>
      </c>
      <c r="R1518" s="14" t="e">
        <f t="shared" si="70"/>
        <v>#REF!</v>
      </c>
      <c r="S1518" s="14" t="e">
        <f t="shared" si="71"/>
        <v>#N/A</v>
      </c>
      <c r="T1518" s="14"/>
      <c r="U1518" s="14" t="str">
        <f ca="1">IFERROR(IF(P1518="X",IF(VLOOKUP(B1518,'Oficios_-_pend_criticas'!$C$3:$J$4739,5,0)="","",IF(VLOOKUP(B1518,'Oficios_-_pend_criticas'!$C$3:$J$4739,7,0)="",IF(TODAY()&gt;VLOOKUP(B1518,'Oficios_-_pend_criticas'!$C$3:$J$4739,5,0),"X",""),IF(VLOOKUP(B1518,'Oficios_-_pend_criticas'!$C$3:$J$4739,7,0)&gt;VLOOKUP(B1518,'Oficios_-_pend_criticas'!$C$3:$J$4739,5,0),"X",""))),""),"")</f>
        <v/>
      </c>
      <c r="V1518" s="14" t="str">
        <f ca="1">IFERROR(IF(Q1518=0,IF(VLOOKUP(B1518,'Oficios_-_pend_criticas'!$C$3:$J$4739,5,0)="","",IF(VLOOKUP(B1518,'Oficios_-_pend_criticas'!$C$3:$J$4739,7,0)="",IF(TODAY()&gt;VLOOKUP(B1518,'Oficios_-_pend_criticas'!$C$3:$J$4739,5,0),"X",""),IF(VLOOKUP(B1518,'Oficios_-_pend_criticas'!$C$3:$J$4739,7,0)&gt;VLOOKUP(B1518,'Oficios_-_pend_criticas'!$C$3:$J$4739,5,0),"X",""))),""),"")</f>
        <v/>
      </c>
      <c r="W1518" s="14" t="str">
        <f ca="1">IFERROR(IF(P1518&lt;&gt;"X",IF(Q1518&gt;0,IF(VLOOKUP(B1518,'Oficios_-_pend_criticas'!$C$4:$J$4739,5,0)="","",IF(VLOOKUP(B1518,'Oficios_-_pend_criticas'!$C$4:$J$4739,7,0)="",IF(TODAY()&gt;VLOOKUP(B1518,'Oficios_-_pend_criticas'!$C$4:$J$4739,5,0),"X",""),IF(VLOOKUP(B1518,'Oficios_-_pend_criticas'!$C$4:$J$4739,7,0)&gt;VLOOKUP(B1518,'Oficios_-_pend_criticas'!$C$4:$J$4739,5,0),"X",""))),""),""),"")</f>
        <v/>
      </c>
    </row>
    <row r="1519" spans="1:23" ht="38.25" hidden="1" customHeight="1" x14ac:dyDescent="0.25">
      <c r="A1519" s="9" t="str">
        <f t="shared" si="69"/>
        <v/>
      </c>
      <c r="B1519" s="24" t="s">
        <v>3525</v>
      </c>
      <c r="C1519" s="22" t="e">
        <f>IF(B1519="","",VLOOKUP(B1519,#REF!,6,0))</f>
        <v>#REF!</v>
      </c>
      <c r="D1519" s="20" t="e">
        <f>IF(B1519="","",VLOOKUP(B1519,#REF!,22,0))</f>
        <v>#REF!</v>
      </c>
      <c r="E1519" s="22" t="e">
        <f>IF(B1519="","",VLOOKUP(B1519,Consultas_públicas!$A$376:$G$3879,7,0))</f>
        <v>#N/A</v>
      </c>
      <c r="F1519" s="20" t="s">
        <v>3431</v>
      </c>
      <c r="G1519" s="21">
        <v>43629</v>
      </c>
      <c r="H1519" s="14" t="str">
        <f>IFERROR(IF(VLOOKUP(B1519,'Oficios_-_pend_criticas'!$C$4:$D$4739,2,0)="","","X"),"")</f>
        <v/>
      </c>
      <c r="I1519" s="12"/>
      <c r="J1519" s="13"/>
      <c r="K1519" s="10"/>
      <c r="L1519" s="12">
        <f>IFERROR(VLOOKUP(B1519,Retorno_da_RFB!$D$3:$I$6388,5,0),"")</f>
        <v>122</v>
      </c>
      <c r="M1519" s="13">
        <f>IFERROR(VLOOKUP(B1519,Retorno_da_RFB!$D$3:$I$6388,6,0),"")</f>
        <v>43691</v>
      </c>
      <c r="N1519" s="10" t="str">
        <f>IFERROR(VLOOKUP(B1519,Retorno_da_RFB!$D$3:$I$6388,3,0),"")</f>
        <v>9024.10.20</v>
      </c>
      <c r="O1519" s="10" t="str">
        <f>IFERROR(VLOOKUP(B1519,Retorno_da_RFB!$D$3:$I$6388,4,0),"")</f>
        <v>Máquinas para ensaio de dureza de peças de até 100kg, com faixa de força de teste variando de 1 a 250kg (9,81 a 2.450N), altura de teste máxima de 260mm, profundidade da garganta de 180mm e velocidade de ajuste de até 6mm/s.</v>
      </c>
      <c r="P1519" s="12" t="str">
        <f>IFERROR(IF(N1519="","",IF(VLOOKUP(LEFT(N1519,10),'Universo_BK-BIT'!$A$5:$E$10005,2,0)="","X",VLOOKUP(LEFT(N1519,10),'Universo_BK-BIT'!$A$5:$E$10005,2,0))),"X")</f>
        <v>BK</v>
      </c>
      <c r="Q1519" s="12">
        <f>IFERROR(IF(P1519="X","",VLOOKUP(LEFT(N1519,10),'Universo_BK-BIT'!$A$5:$E$10005,3,0)),"")</f>
        <v>14</v>
      </c>
      <c r="R1519" s="14" t="e">
        <f t="shared" si="70"/>
        <v>#REF!</v>
      </c>
      <c r="S1519" s="14" t="e">
        <f t="shared" si="71"/>
        <v>#N/A</v>
      </c>
      <c r="T1519" s="14"/>
      <c r="U1519" s="14" t="str">
        <f ca="1">IFERROR(IF(P1519="X",IF(VLOOKUP(B1519,'Oficios_-_pend_criticas'!$C$3:$J$4739,5,0)="","",IF(VLOOKUP(B1519,'Oficios_-_pend_criticas'!$C$3:$J$4739,7,0)="",IF(TODAY()&gt;VLOOKUP(B1519,'Oficios_-_pend_criticas'!$C$3:$J$4739,5,0),"X",""),IF(VLOOKUP(B1519,'Oficios_-_pend_criticas'!$C$3:$J$4739,7,0)&gt;VLOOKUP(B1519,'Oficios_-_pend_criticas'!$C$3:$J$4739,5,0),"X",""))),""),"")</f>
        <v/>
      </c>
      <c r="V1519" s="14" t="str">
        <f ca="1">IFERROR(IF(Q1519=0,IF(VLOOKUP(B1519,'Oficios_-_pend_criticas'!$C$3:$J$4739,5,0)="","",IF(VLOOKUP(B1519,'Oficios_-_pend_criticas'!$C$3:$J$4739,7,0)="",IF(TODAY()&gt;VLOOKUP(B1519,'Oficios_-_pend_criticas'!$C$3:$J$4739,5,0),"X",""),IF(VLOOKUP(B1519,'Oficios_-_pend_criticas'!$C$3:$J$4739,7,0)&gt;VLOOKUP(B1519,'Oficios_-_pend_criticas'!$C$3:$J$4739,5,0),"X",""))),""),"")</f>
        <v/>
      </c>
      <c r="W1519" s="14" t="str">
        <f ca="1">IFERROR(IF(P1519&lt;&gt;"X",IF(Q1519&gt;0,IF(VLOOKUP(B1519,'Oficios_-_pend_criticas'!$C$4:$J$4739,5,0)="","",IF(VLOOKUP(B1519,'Oficios_-_pend_criticas'!$C$4:$J$4739,7,0)="",IF(TODAY()&gt;VLOOKUP(B1519,'Oficios_-_pend_criticas'!$C$4:$J$4739,5,0),"X",""),IF(VLOOKUP(B1519,'Oficios_-_pend_criticas'!$C$4:$J$4739,7,0)&gt;VLOOKUP(B1519,'Oficios_-_pend_criticas'!$C$4:$J$4739,5,0),"X",""))),""),""),"")</f>
        <v/>
      </c>
    </row>
    <row r="1520" spans="1:23" ht="38.25" hidden="1" customHeight="1" x14ac:dyDescent="0.25">
      <c r="A1520" s="9" t="str">
        <f t="shared" si="69"/>
        <v/>
      </c>
      <c r="B1520" s="24" t="s">
        <v>3528</v>
      </c>
      <c r="C1520" s="22" t="e">
        <f>IF(B1520="","",VLOOKUP(B1520,#REF!,6,0))</f>
        <v>#REF!</v>
      </c>
      <c r="D1520" s="20" t="e">
        <f>IF(B1520="","",VLOOKUP(B1520,#REF!,22,0))</f>
        <v>#REF!</v>
      </c>
      <c r="E1520" s="22" t="e">
        <f>IF(B1520="","",VLOOKUP(B1520,Consultas_públicas!$A$376:$G$3879,7,0))</f>
        <v>#N/A</v>
      </c>
      <c r="F1520" s="20" t="s">
        <v>3431</v>
      </c>
      <c r="G1520" s="21">
        <v>43629</v>
      </c>
      <c r="H1520" s="14" t="str">
        <f>IFERROR(IF(VLOOKUP(B1520,'Oficios_-_pend_criticas'!$C$4:$D$4739,2,0)="","","X"),"")</f>
        <v/>
      </c>
      <c r="I1520" s="12"/>
      <c r="J1520" s="13"/>
      <c r="K1520" s="10"/>
      <c r="L1520" s="12">
        <f>IFERROR(VLOOKUP(B1520,Retorno_da_RFB!$D$3:$I$6388,5,0),"")</f>
        <v>122</v>
      </c>
      <c r="M1520" s="13">
        <f>IFERROR(VLOOKUP(B1520,Retorno_da_RFB!$D$3:$I$6388,6,0),"")</f>
        <v>43691</v>
      </c>
      <c r="N1520" s="10" t="str">
        <f>IFERROR(VLOOKUP(B1520,Retorno_da_RFB!$D$3:$I$6388,3,0),"")</f>
        <v>8441.80.00</v>
      </c>
      <c r="O1520" s="10" t="str">
        <f>IFERROR(VLOOKUP(B1520,Retorno_da_RFB!$D$3:$I$6388,4,0),"")</f>
        <v>Máquinas automáticas com cabeçote de corte montado em pórtico móvel para corte de papelão e cartão, bem como outros materiais utilizados na indústria de embalagem ou de comunicação visual, próprias para confecção de embalagens, "displays" ou recorte de adesivos e etiquetas, com unidade de controle programável, com velocidade máxima de trabalho igual ou superior a 18m/min, tamanho máximo da área de trabalho igual ou superior a 600 x 400mm.</v>
      </c>
      <c r="P1520" s="12" t="str">
        <f>IFERROR(IF(N1520="","",IF(VLOOKUP(LEFT(N1520,10),'Universo_BK-BIT'!$A$5:$E$10005,2,0)="","X",VLOOKUP(LEFT(N1520,10),'Universo_BK-BIT'!$A$5:$E$10005,2,0))),"X")</f>
        <v>BK</v>
      </c>
      <c r="Q1520" s="12">
        <f>IFERROR(IF(P1520="X","",VLOOKUP(LEFT(N1520,10),'Universo_BK-BIT'!$A$5:$E$10005,3,0)),"")</f>
        <v>10</v>
      </c>
      <c r="R1520" s="14" t="e">
        <f t="shared" si="70"/>
        <v>#REF!</v>
      </c>
      <c r="S1520" s="14" t="e">
        <f t="shared" si="71"/>
        <v>#N/A</v>
      </c>
      <c r="T1520" s="14"/>
      <c r="U1520" s="14" t="str">
        <f ca="1">IFERROR(IF(P1520="X",IF(VLOOKUP(B1520,'Oficios_-_pend_criticas'!$C$3:$J$4739,5,0)="","",IF(VLOOKUP(B1520,'Oficios_-_pend_criticas'!$C$3:$J$4739,7,0)="",IF(TODAY()&gt;VLOOKUP(B1520,'Oficios_-_pend_criticas'!$C$3:$J$4739,5,0),"X",""),IF(VLOOKUP(B1520,'Oficios_-_pend_criticas'!$C$3:$J$4739,7,0)&gt;VLOOKUP(B1520,'Oficios_-_pend_criticas'!$C$3:$J$4739,5,0),"X",""))),""),"")</f>
        <v/>
      </c>
      <c r="V1520" s="14" t="str">
        <f ca="1">IFERROR(IF(Q1520=0,IF(VLOOKUP(B1520,'Oficios_-_pend_criticas'!$C$3:$J$4739,5,0)="","",IF(VLOOKUP(B1520,'Oficios_-_pend_criticas'!$C$3:$J$4739,7,0)="",IF(TODAY()&gt;VLOOKUP(B1520,'Oficios_-_pend_criticas'!$C$3:$J$4739,5,0),"X",""),IF(VLOOKUP(B1520,'Oficios_-_pend_criticas'!$C$3:$J$4739,7,0)&gt;VLOOKUP(B1520,'Oficios_-_pend_criticas'!$C$3:$J$4739,5,0),"X",""))),""),"")</f>
        <v/>
      </c>
      <c r="W1520" s="14" t="str">
        <f ca="1">IFERROR(IF(P1520&lt;&gt;"X",IF(Q1520&gt;0,IF(VLOOKUP(B1520,'Oficios_-_pend_criticas'!$C$4:$J$4739,5,0)="","",IF(VLOOKUP(B1520,'Oficios_-_pend_criticas'!$C$4:$J$4739,7,0)="",IF(TODAY()&gt;VLOOKUP(B1520,'Oficios_-_pend_criticas'!$C$4:$J$4739,5,0),"X",""),IF(VLOOKUP(B1520,'Oficios_-_pend_criticas'!$C$4:$J$4739,7,0)&gt;VLOOKUP(B1520,'Oficios_-_pend_criticas'!$C$4:$J$4739,5,0),"X",""))),""),""),"")</f>
        <v/>
      </c>
    </row>
    <row r="1521" spans="1:23" ht="38.25" hidden="1" customHeight="1" x14ac:dyDescent="0.25">
      <c r="A1521" s="9" t="str">
        <f t="shared" si="69"/>
        <v/>
      </c>
      <c r="B1521" s="24" t="s">
        <v>3530</v>
      </c>
      <c r="C1521" s="22" t="e">
        <f>IF(B1521="","",VLOOKUP(B1521,#REF!,6,0))</f>
        <v>#REF!</v>
      </c>
      <c r="D1521" s="20" t="e">
        <f>IF(B1521="","",VLOOKUP(B1521,#REF!,22,0))</f>
        <v>#REF!</v>
      </c>
      <c r="E1521" s="22" t="e">
        <f>IF(B1521="","",VLOOKUP(B1521,Consultas_públicas!$A$376:$G$3879,7,0))</f>
        <v>#N/A</v>
      </c>
      <c r="F1521" s="20" t="s">
        <v>3431</v>
      </c>
      <c r="G1521" s="21">
        <v>43629</v>
      </c>
      <c r="H1521" s="14" t="str">
        <f>IFERROR(IF(VLOOKUP(B1521,'Oficios_-_pend_criticas'!$C$4:$D$4739,2,0)="","","X"),"")</f>
        <v/>
      </c>
      <c r="I1521" s="12"/>
      <c r="J1521" s="13"/>
      <c r="K1521" s="10"/>
      <c r="L1521" s="12">
        <f>IFERROR(VLOOKUP(B1521,Retorno_da_RFB!$D$3:$I$6388,5,0),"")</f>
        <v>122</v>
      </c>
      <c r="M1521" s="13">
        <f>IFERROR(VLOOKUP(B1521,Retorno_da_RFB!$D$3:$I$6388,6,0),"")</f>
        <v>43691</v>
      </c>
      <c r="N1521" s="10" t="str">
        <f>IFERROR(VLOOKUP(B1521,Retorno_da_RFB!$D$3:$I$6388,3,0),"")</f>
        <v>9018.50.90</v>
      </c>
      <c r="O1521" s="10" t="str">
        <f>IFERROR(VLOOKUP(B1521,Retorno_da_RFB!$D$3:$I$6388,4,0),"")</f>
        <v>Equipamentos de diagnóstico oftalmológico destinados ao exame do segmento anterior e posterior do olho humano, ecógrafso contendo as sondas B de 15MHz e sonda A padronizada, fórmulas SRK-T, SRK-II, Holladay, Binkhorst-II, Hoffer-Q, Haigis disponíveis para cálculo da LIO, contando ainda com opção de fórmulas pós-cirurgia refrativa.</v>
      </c>
      <c r="P1521" s="12" t="str">
        <f>IFERROR(IF(N1521="","",IF(VLOOKUP(LEFT(N1521,10),'Universo_BK-BIT'!$A$5:$E$10005,2,0)="","X",VLOOKUP(LEFT(N1521,10),'Universo_BK-BIT'!$A$5:$E$10005,2,0))),"X")</f>
        <v>BK</v>
      </c>
      <c r="Q1521" s="12">
        <f>IFERROR(IF(P1521="X","",VLOOKUP(LEFT(N1521,10),'Universo_BK-BIT'!$A$5:$E$10005,3,0)),"")</f>
        <v>14</v>
      </c>
      <c r="R1521" s="14" t="e">
        <f t="shared" si="70"/>
        <v>#REF!</v>
      </c>
      <c r="S1521" s="14" t="e">
        <f t="shared" si="71"/>
        <v>#N/A</v>
      </c>
      <c r="T1521" s="14"/>
      <c r="U1521" s="14" t="str">
        <f ca="1">IFERROR(IF(P1521="X",IF(VLOOKUP(B1521,'Oficios_-_pend_criticas'!$C$3:$J$4739,5,0)="","",IF(VLOOKUP(B1521,'Oficios_-_pend_criticas'!$C$3:$J$4739,7,0)="",IF(TODAY()&gt;VLOOKUP(B1521,'Oficios_-_pend_criticas'!$C$3:$J$4739,5,0),"X",""),IF(VLOOKUP(B1521,'Oficios_-_pend_criticas'!$C$3:$J$4739,7,0)&gt;VLOOKUP(B1521,'Oficios_-_pend_criticas'!$C$3:$J$4739,5,0),"X",""))),""),"")</f>
        <v/>
      </c>
      <c r="V1521" s="14" t="str">
        <f ca="1">IFERROR(IF(Q1521=0,IF(VLOOKUP(B1521,'Oficios_-_pend_criticas'!$C$3:$J$4739,5,0)="","",IF(VLOOKUP(B1521,'Oficios_-_pend_criticas'!$C$3:$J$4739,7,0)="",IF(TODAY()&gt;VLOOKUP(B1521,'Oficios_-_pend_criticas'!$C$3:$J$4739,5,0),"X",""),IF(VLOOKUP(B1521,'Oficios_-_pend_criticas'!$C$3:$J$4739,7,0)&gt;VLOOKUP(B1521,'Oficios_-_pend_criticas'!$C$3:$J$4739,5,0),"X",""))),""),"")</f>
        <v/>
      </c>
      <c r="W1521" s="14" t="str">
        <f ca="1">IFERROR(IF(P1521&lt;&gt;"X",IF(Q1521&gt;0,IF(VLOOKUP(B1521,'Oficios_-_pend_criticas'!$C$4:$J$4739,5,0)="","",IF(VLOOKUP(B1521,'Oficios_-_pend_criticas'!$C$4:$J$4739,7,0)="",IF(TODAY()&gt;VLOOKUP(B1521,'Oficios_-_pend_criticas'!$C$4:$J$4739,5,0),"X",""),IF(VLOOKUP(B1521,'Oficios_-_pend_criticas'!$C$4:$J$4739,7,0)&gt;VLOOKUP(B1521,'Oficios_-_pend_criticas'!$C$4:$J$4739,5,0),"X",""))),""),""),"")</f>
        <v/>
      </c>
    </row>
    <row r="1522" spans="1:23" ht="38.25" hidden="1" customHeight="1" x14ac:dyDescent="0.25">
      <c r="A1522" s="9" t="str">
        <f t="shared" si="69"/>
        <v/>
      </c>
      <c r="B1522" s="24" t="s">
        <v>3532</v>
      </c>
      <c r="C1522" s="22" t="e">
        <f>IF(B1522="","",VLOOKUP(B1522,#REF!,6,0))</f>
        <v>#REF!</v>
      </c>
      <c r="D1522" s="20" t="e">
        <f>IF(B1522="","",VLOOKUP(B1522,#REF!,22,0))</f>
        <v>#REF!</v>
      </c>
      <c r="E1522" s="22" t="e">
        <f>IF(B1522="","",VLOOKUP(B1522,Consultas_públicas!$A$376:$G$3879,7,0))</f>
        <v>#N/A</v>
      </c>
      <c r="F1522" s="20" t="s">
        <v>3431</v>
      </c>
      <c r="G1522" s="21">
        <v>43629</v>
      </c>
      <c r="H1522" s="14" t="str">
        <f>IFERROR(IF(VLOOKUP(B1522,'Oficios_-_pend_criticas'!$C$4:$D$4739,2,0)="","","X"),"")</f>
        <v/>
      </c>
      <c r="I1522" s="12"/>
      <c r="J1522" s="13"/>
      <c r="K1522" s="10"/>
      <c r="L1522" s="12">
        <f>IFERROR(VLOOKUP(B1522,Retorno_da_RFB!$D$3:$I$6388,5,0),"")</f>
        <v>122</v>
      </c>
      <c r="M1522" s="13">
        <f>IFERROR(VLOOKUP(B1522,Retorno_da_RFB!$D$3:$I$6388,6,0),"")</f>
        <v>43691</v>
      </c>
      <c r="N1522" s="10" t="str">
        <f>IFERROR(VLOOKUP(B1522,Retorno_da_RFB!$D$3:$I$6388,3,0),"")</f>
        <v>9018.50.90</v>
      </c>
      <c r="O1522" s="10" t="str">
        <f>IFERROR(VLOOKUP(B1522,Retorno_da_RFB!$D$3:$I$6388,4,0),"")</f>
        <v>Equipamentos de diagnóstico oftalmológico destinados ao exame do segmento anterior e posterior do olho humano, ecógrafo contendo as sondas anular de 20MHz (pólo posterior), sonda UBM 50MHz (segmento anterior), sonda B de 15 MHz e sonda A padronizada, saídas Ethernet, USB e HDMI.</v>
      </c>
      <c r="P1522" s="12" t="str">
        <f>IFERROR(IF(N1522="","",IF(VLOOKUP(LEFT(N1522,10),'Universo_BK-BIT'!$A$5:$E$10005,2,0)="","X",VLOOKUP(LEFT(N1522,10),'Universo_BK-BIT'!$A$5:$E$10005,2,0))),"X")</f>
        <v>BK</v>
      </c>
      <c r="Q1522" s="12">
        <f>IFERROR(IF(P1522="X","",VLOOKUP(LEFT(N1522,10),'Universo_BK-BIT'!$A$5:$E$10005,3,0)),"")</f>
        <v>14</v>
      </c>
      <c r="R1522" s="14" t="e">
        <f t="shared" si="70"/>
        <v>#REF!</v>
      </c>
      <c r="S1522" s="14" t="e">
        <f t="shared" si="71"/>
        <v>#N/A</v>
      </c>
      <c r="T1522" s="14"/>
      <c r="U1522" s="14" t="str">
        <f ca="1">IFERROR(IF(P1522="X",IF(VLOOKUP(B1522,'Oficios_-_pend_criticas'!$C$3:$J$4739,5,0)="","",IF(VLOOKUP(B1522,'Oficios_-_pend_criticas'!$C$3:$J$4739,7,0)="",IF(TODAY()&gt;VLOOKUP(B1522,'Oficios_-_pend_criticas'!$C$3:$J$4739,5,0),"X",""),IF(VLOOKUP(B1522,'Oficios_-_pend_criticas'!$C$3:$J$4739,7,0)&gt;VLOOKUP(B1522,'Oficios_-_pend_criticas'!$C$3:$J$4739,5,0),"X",""))),""),"")</f>
        <v/>
      </c>
      <c r="V1522" s="14" t="str">
        <f ca="1">IFERROR(IF(Q1522=0,IF(VLOOKUP(B1522,'Oficios_-_pend_criticas'!$C$3:$J$4739,5,0)="","",IF(VLOOKUP(B1522,'Oficios_-_pend_criticas'!$C$3:$J$4739,7,0)="",IF(TODAY()&gt;VLOOKUP(B1522,'Oficios_-_pend_criticas'!$C$3:$J$4739,5,0),"X",""),IF(VLOOKUP(B1522,'Oficios_-_pend_criticas'!$C$3:$J$4739,7,0)&gt;VLOOKUP(B1522,'Oficios_-_pend_criticas'!$C$3:$J$4739,5,0),"X",""))),""),"")</f>
        <v/>
      </c>
      <c r="W1522" s="14" t="str">
        <f ca="1">IFERROR(IF(P1522&lt;&gt;"X",IF(Q1522&gt;0,IF(VLOOKUP(B1522,'Oficios_-_pend_criticas'!$C$4:$J$4739,5,0)="","",IF(VLOOKUP(B1522,'Oficios_-_pend_criticas'!$C$4:$J$4739,7,0)="",IF(TODAY()&gt;VLOOKUP(B1522,'Oficios_-_pend_criticas'!$C$4:$J$4739,5,0),"X",""),IF(VLOOKUP(B1522,'Oficios_-_pend_criticas'!$C$4:$J$4739,7,0)&gt;VLOOKUP(B1522,'Oficios_-_pend_criticas'!$C$4:$J$4739,5,0),"X",""))),""),""),"")</f>
        <v/>
      </c>
    </row>
    <row r="1523" spans="1:23" ht="38.25" hidden="1" customHeight="1" x14ac:dyDescent="0.25">
      <c r="A1523" s="9" t="str">
        <f t="shared" si="69"/>
        <v/>
      </c>
      <c r="B1523" s="24" t="s">
        <v>3534</v>
      </c>
      <c r="C1523" s="22" t="e">
        <f>IF(B1523="","",VLOOKUP(B1523,#REF!,6,0))</f>
        <v>#REF!</v>
      </c>
      <c r="D1523" s="20" t="e">
        <f>IF(B1523="","",VLOOKUP(B1523,#REF!,22,0))</f>
        <v>#REF!</v>
      </c>
      <c r="E1523" s="22" t="e">
        <f>IF(B1523="","",VLOOKUP(B1523,Consultas_públicas!$A$376:$G$3879,7,0))</f>
        <v>#N/A</v>
      </c>
      <c r="F1523" s="20" t="s">
        <v>3431</v>
      </c>
      <c r="G1523" s="21">
        <v>43629</v>
      </c>
      <c r="H1523" s="14" t="str">
        <f>IFERROR(IF(VLOOKUP(B1523,'Oficios_-_pend_criticas'!$C$4:$D$4739,2,0)="","","X"),"")</f>
        <v/>
      </c>
      <c r="I1523" s="12"/>
      <c r="J1523" s="13"/>
      <c r="K1523" s="10"/>
      <c r="L1523" s="12">
        <f>IFERROR(VLOOKUP(B1523,Retorno_da_RFB!$D$3:$I$6388,5,0),"")</f>
        <v>122</v>
      </c>
      <c r="M1523" s="13">
        <f>IFERROR(VLOOKUP(B1523,Retorno_da_RFB!$D$3:$I$6388,6,0),"")</f>
        <v>43691</v>
      </c>
      <c r="N1523" s="10" t="str">
        <f>IFERROR(VLOOKUP(B1523,Retorno_da_RFB!$D$3:$I$6388,3,0),"")</f>
        <v>9018.50.90</v>
      </c>
      <c r="O1523" s="10" t="str">
        <f>IFERROR(VLOOKUP(B1523,Retorno_da_RFB!$D$3:$I$6388,4,0),"")</f>
        <v>Equipamentos de tratamento oftalmológico destinadso ao segmento posterior do olho humano, laser panfotocoagulador amarelo de comprimento de onda de 577nm, laser puramente amarelo, com perfil plano (top hat), mira interna com padrão (multispot), função modo resumido permite pausar e retomar procedimento a partir do último ponto pausado.</v>
      </c>
      <c r="P1523" s="12" t="str">
        <f>IFERROR(IF(N1523="","",IF(VLOOKUP(LEFT(N1523,10),'Universo_BK-BIT'!$A$5:$E$10005,2,0)="","X",VLOOKUP(LEFT(N1523,10),'Universo_BK-BIT'!$A$5:$E$10005,2,0))),"X")</f>
        <v>BK</v>
      </c>
      <c r="Q1523" s="12">
        <f>IFERROR(IF(P1523="X","",VLOOKUP(LEFT(N1523,10),'Universo_BK-BIT'!$A$5:$E$10005,3,0)),"")</f>
        <v>14</v>
      </c>
      <c r="R1523" s="14" t="e">
        <f t="shared" si="70"/>
        <v>#REF!</v>
      </c>
      <c r="S1523" s="14" t="e">
        <f t="shared" si="71"/>
        <v>#N/A</v>
      </c>
      <c r="T1523" s="14"/>
      <c r="U1523" s="14" t="str">
        <f ca="1">IFERROR(IF(P1523="X",IF(VLOOKUP(B1523,'Oficios_-_pend_criticas'!$C$3:$J$4739,5,0)="","",IF(VLOOKUP(B1523,'Oficios_-_pend_criticas'!$C$3:$J$4739,7,0)="",IF(TODAY()&gt;VLOOKUP(B1523,'Oficios_-_pend_criticas'!$C$3:$J$4739,5,0),"X",""),IF(VLOOKUP(B1523,'Oficios_-_pend_criticas'!$C$3:$J$4739,7,0)&gt;VLOOKUP(B1523,'Oficios_-_pend_criticas'!$C$3:$J$4739,5,0),"X",""))),""),"")</f>
        <v/>
      </c>
      <c r="V1523" s="14" t="str">
        <f ca="1">IFERROR(IF(Q1523=0,IF(VLOOKUP(B1523,'Oficios_-_pend_criticas'!$C$3:$J$4739,5,0)="","",IF(VLOOKUP(B1523,'Oficios_-_pend_criticas'!$C$3:$J$4739,7,0)="",IF(TODAY()&gt;VLOOKUP(B1523,'Oficios_-_pend_criticas'!$C$3:$J$4739,5,0),"X",""),IF(VLOOKUP(B1523,'Oficios_-_pend_criticas'!$C$3:$J$4739,7,0)&gt;VLOOKUP(B1523,'Oficios_-_pend_criticas'!$C$3:$J$4739,5,0),"X",""))),""),"")</f>
        <v/>
      </c>
      <c r="W1523" s="14" t="str">
        <f ca="1">IFERROR(IF(P1523&lt;&gt;"X",IF(Q1523&gt;0,IF(VLOOKUP(B1523,'Oficios_-_pend_criticas'!$C$4:$J$4739,5,0)="","",IF(VLOOKUP(B1523,'Oficios_-_pend_criticas'!$C$4:$J$4739,7,0)="",IF(TODAY()&gt;VLOOKUP(B1523,'Oficios_-_pend_criticas'!$C$4:$J$4739,5,0),"X",""),IF(VLOOKUP(B1523,'Oficios_-_pend_criticas'!$C$4:$J$4739,7,0)&gt;VLOOKUP(B1523,'Oficios_-_pend_criticas'!$C$4:$J$4739,5,0),"X",""))),""),""),"")</f>
        <v/>
      </c>
    </row>
    <row r="1524" spans="1:23" ht="38.25" hidden="1" customHeight="1" x14ac:dyDescent="0.25">
      <c r="A1524" s="9" t="str">
        <f t="shared" si="69"/>
        <v/>
      </c>
      <c r="B1524" s="24" t="s">
        <v>3536</v>
      </c>
      <c r="C1524" s="22" t="e">
        <f>IF(B1524="","",VLOOKUP(B1524,#REF!,6,0))</f>
        <v>#REF!</v>
      </c>
      <c r="D1524" s="20" t="e">
        <f>IF(B1524="","",VLOOKUP(B1524,#REF!,22,0))</f>
        <v>#REF!</v>
      </c>
      <c r="E1524" s="22" t="e">
        <f>IF(B1524="","",VLOOKUP(B1524,Consultas_públicas!$A$376:$G$3879,7,0))</f>
        <v>#N/A</v>
      </c>
      <c r="F1524" s="20" t="s">
        <v>3431</v>
      </c>
      <c r="G1524" s="21">
        <v>43629</v>
      </c>
      <c r="H1524" s="14" t="str">
        <f>IFERROR(IF(VLOOKUP(B1524,'Oficios_-_pend_criticas'!$C$4:$D$4739,2,0)="","","X"),"")</f>
        <v/>
      </c>
      <c r="I1524" s="12"/>
      <c r="J1524" s="13"/>
      <c r="K1524" s="10"/>
      <c r="L1524" s="12">
        <f>IFERROR(VLOOKUP(B1524,Retorno_da_RFB!$D$3:$I$6388,5,0),"")</f>
        <v>122</v>
      </c>
      <c r="M1524" s="13">
        <f>IFERROR(VLOOKUP(B1524,Retorno_da_RFB!$D$3:$I$6388,6,0),"")</f>
        <v>43691</v>
      </c>
      <c r="N1524" s="10" t="str">
        <f>IFERROR(VLOOKUP(B1524,Retorno_da_RFB!$D$3:$I$6388,3,0),"")</f>
        <v>9018.50.90</v>
      </c>
      <c r="O1524" s="10" t="str">
        <f>IFERROR(VLOOKUP(B1524,Retorno_da_RFB!$D$3:$I$6388,4,0),"")</f>
        <v>Equipamentos de tratamento oftalmológico destinados ao segmento posterior do olho humano, laser SLT com comprimento de onda de 532nm, trabeculoplastia seletiva. tecnologia PPS(Pulse to Pulse Stability), iluminação LED, nível de energia de 0,5 a 2,6mJ/pulso em 33 divisões de escala, uso da tecnologia FES (Fine Energy Setting).</v>
      </c>
      <c r="P1524" s="12" t="str">
        <f>IFERROR(IF(N1524="","",IF(VLOOKUP(LEFT(N1524,10),'Universo_BK-BIT'!$A$5:$E$10005,2,0)="","X",VLOOKUP(LEFT(N1524,10),'Universo_BK-BIT'!$A$5:$E$10005,2,0))),"X")</f>
        <v>BK</v>
      </c>
      <c r="Q1524" s="12">
        <f>IFERROR(IF(P1524="X","",VLOOKUP(LEFT(N1524,10),'Universo_BK-BIT'!$A$5:$E$10005,3,0)),"")</f>
        <v>14</v>
      </c>
      <c r="R1524" s="14" t="e">
        <f t="shared" si="70"/>
        <v>#REF!</v>
      </c>
      <c r="S1524" s="14" t="e">
        <f t="shared" si="71"/>
        <v>#N/A</v>
      </c>
      <c r="T1524" s="14"/>
      <c r="U1524" s="14" t="str">
        <f ca="1">IFERROR(IF(P1524="X",IF(VLOOKUP(B1524,'Oficios_-_pend_criticas'!$C$3:$J$4739,5,0)="","",IF(VLOOKUP(B1524,'Oficios_-_pend_criticas'!$C$3:$J$4739,7,0)="",IF(TODAY()&gt;VLOOKUP(B1524,'Oficios_-_pend_criticas'!$C$3:$J$4739,5,0),"X",""),IF(VLOOKUP(B1524,'Oficios_-_pend_criticas'!$C$3:$J$4739,7,0)&gt;VLOOKUP(B1524,'Oficios_-_pend_criticas'!$C$3:$J$4739,5,0),"X",""))),""),"")</f>
        <v/>
      </c>
      <c r="V1524" s="14" t="str">
        <f ca="1">IFERROR(IF(Q1524=0,IF(VLOOKUP(B1524,'Oficios_-_pend_criticas'!$C$3:$J$4739,5,0)="","",IF(VLOOKUP(B1524,'Oficios_-_pend_criticas'!$C$3:$J$4739,7,0)="",IF(TODAY()&gt;VLOOKUP(B1524,'Oficios_-_pend_criticas'!$C$3:$J$4739,5,0),"X",""),IF(VLOOKUP(B1524,'Oficios_-_pend_criticas'!$C$3:$J$4739,7,0)&gt;VLOOKUP(B1524,'Oficios_-_pend_criticas'!$C$3:$J$4739,5,0),"X",""))),""),"")</f>
        <v/>
      </c>
      <c r="W1524" s="14" t="str">
        <f ca="1">IFERROR(IF(P1524&lt;&gt;"X",IF(Q1524&gt;0,IF(VLOOKUP(B1524,'Oficios_-_pend_criticas'!$C$4:$J$4739,5,0)="","",IF(VLOOKUP(B1524,'Oficios_-_pend_criticas'!$C$4:$J$4739,7,0)="",IF(TODAY()&gt;VLOOKUP(B1524,'Oficios_-_pend_criticas'!$C$4:$J$4739,5,0),"X",""),IF(VLOOKUP(B1524,'Oficios_-_pend_criticas'!$C$4:$J$4739,7,0)&gt;VLOOKUP(B1524,'Oficios_-_pend_criticas'!$C$4:$J$4739,5,0),"X",""))),""),""),"")</f>
        <v/>
      </c>
    </row>
    <row r="1525" spans="1:23" ht="38.25" hidden="1" customHeight="1" x14ac:dyDescent="0.25">
      <c r="A1525" s="9" t="str">
        <f t="shared" si="69"/>
        <v/>
      </c>
      <c r="B1525" s="24" t="s">
        <v>3538</v>
      </c>
      <c r="C1525" s="22" t="e">
        <f>IF(B1525="","",VLOOKUP(B1525,#REF!,6,0))</f>
        <v>#REF!</v>
      </c>
      <c r="D1525" s="20" t="e">
        <f>IF(B1525="","",VLOOKUP(B1525,#REF!,22,0))</f>
        <v>#REF!</v>
      </c>
      <c r="E1525" s="22" t="e">
        <f>IF(B1525="","",VLOOKUP(B1525,Consultas_públicas!$A$376:$G$3879,7,0))</f>
        <v>#N/A</v>
      </c>
      <c r="F1525" s="20" t="s">
        <v>3431</v>
      </c>
      <c r="G1525" s="21">
        <v>43629</v>
      </c>
      <c r="H1525" s="14" t="str">
        <f>IFERROR(IF(VLOOKUP(B1525,'Oficios_-_pend_criticas'!$C$4:$D$4739,2,0)="","","X"),"")</f>
        <v/>
      </c>
      <c r="I1525" s="12"/>
      <c r="J1525" s="13"/>
      <c r="K1525" s="10"/>
      <c r="L1525" s="12">
        <f>IFERROR(VLOOKUP(B1525,Retorno_da_RFB!$D$3:$I$6388,5,0),"")</f>
        <v>122</v>
      </c>
      <c r="M1525" s="13">
        <f>IFERROR(VLOOKUP(B1525,Retorno_da_RFB!$D$3:$I$6388,6,0),"")</f>
        <v>43691</v>
      </c>
      <c r="N1525" s="10" t="str">
        <f>IFERROR(VLOOKUP(B1525,Retorno_da_RFB!$D$3:$I$6388,3,0),"")</f>
        <v>9018.50.90</v>
      </c>
      <c r="O1525" s="10" t="str">
        <f>IFERROR(VLOOKUP(B1525,Retorno_da_RFB!$D$3:$I$6388,4,0),"")</f>
        <v>Equipamentos de diagnóstico oftalmológico destinados a realização de exames de refração, ceratometria e diâmetro pupilar, alinhamento manual com captura automática e ajuste elétrico da queixeira, tela “touchscreen” de 5,7", impressora térmica interna com opção de comunicação externa por RS-232.</v>
      </c>
      <c r="P1525" s="12" t="str">
        <f>IFERROR(IF(N1525="","",IF(VLOOKUP(LEFT(N1525,10),'Universo_BK-BIT'!$A$5:$E$10005,2,0)="","X",VLOOKUP(LEFT(N1525,10),'Universo_BK-BIT'!$A$5:$E$10005,2,0))),"X")</f>
        <v>BK</v>
      </c>
      <c r="Q1525" s="12">
        <f>IFERROR(IF(P1525="X","",VLOOKUP(LEFT(N1525,10),'Universo_BK-BIT'!$A$5:$E$10005,3,0)),"")</f>
        <v>14</v>
      </c>
      <c r="R1525" s="14" t="e">
        <f t="shared" si="70"/>
        <v>#REF!</v>
      </c>
      <c r="S1525" s="14" t="e">
        <f t="shared" si="71"/>
        <v>#N/A</v>
      </c>
      <c r="T1525" s="14"/>
      <c r="U1525" s="14" t="str">
        <f ca="1">IFERROR(IF(P1525="X",IF(VLOOKUP(B1525,'Oficios_-_pend_criticas'!$C$3:$J$4739,5,0)="","",IF(VLOOKUP(B1525,'Oficios_-_pend_criticas'!$C$3:$J$4739,7,0)="",IF(TODAY()&gt;VLOOKUP(B1525,'Oficios_-_pend_criticas'!$C$3:$J$4739,5,0),"X",""),IF(VLOOKUP(B1525,'Oficios_-_pend_criticas'!$C$3:$J$4739,7,0)&gt;VLOOKUP(B1525,'Oficios_-_pend_criticas'!$C$3:$J$4739,5,0),"X",""))),""),"")</f>
        <v/>
      </c>
      <c r="V1525" s="14" t="str">
        <f ca="1">IFERROR(IF(Q1525=0,IF(VLOOKUP(B1525,'Oficios_-_pend_criticas'!$C$3:$J$4739,5,0)="","",IF(VLOOKUP(B1525,'Oficios_-_pend_criticas'!$C$3:$J$4739,7,0)="",IF(TODAY()&gt;VLOOKUP(B1525,'Oficios_-_pend_criticas'!$C$3:$J$4739,5,0),"X",""),IF(VLOOKUP(B1525,'Oficios_-_pend_criticas'!$C$3:$J$4739,7,0)&gt;VLOOKUP(B1525,'Oficios_-_pend_criticas'!$C$3:$J$4739,5,0),"X",""))),""),"")</f>
        <v/>
      </c>
      <c r="W1525" s="14" t="str">
        <f ca="1">IFERROR(IF(P1525&lt;&gt;"X",IF(Q1525&gt;0,IF(VLOOKUP(B1525,'Oficios_-_pend_criticas'!$C$4:$J$4739,5,0)="","",IF(VLOOKUP(B1525,'Oficios_-_pend_criticas'!$C$4:$J$4739,7,0)="",IF(TODAY()&gt;VLOOKUP(B1525,'Oficios_-_pend_criticas'!$C$4:$J$4739,5,0),"X",""),IF(VLOOKUP(B1525,'Oficios_-_pend_criticas'!$C$4:$J$4739,7,0)&gt;VLOOKUP(B1525,'Oficios_-_pend_criticas'!$C$4:$J$4739,5,0),"X",""))),""),""),"")</f>
        <v/>
      </c>
    </row>
    <row r="1526" spans="1:23" ht="38.25" hidden="1" customHeight="1" x14ac:dyDescent="0.25">
      <c r="A1526" s="9" t="str">
        <f t="shared" si="69"/>
        <v/>
      </c>
      <c r="B1526" s="24" t="s">
        <v>3540</v>
      </c>
      <c r="C1526" s="22" t="e">
        <f>IF(B1526="","",VLOOKUP(B1526,#REF!,6,0))</f>
        <v>#REF!</v>
      </c>
      <c r="D1526" s="20" t="e">
        <f>IF(B1526="","",VLOOKUP(B1526,#REF!,22,0))</f>
        <v>#REF!</v>
      </c>
      <c r="E1526" s="22" t="e">
        <f>IF(B1526="","",VLOOKUP(B1526,Consultas_públicas!$A$376:$G$3879,7,0))</f>
        <v>#N/A</v>
      </c>
      <c r="F1526" s="20" t="s">
        <v>3431</v>
      </c>
      <c r="G1526" s="21">
        <v>43629</v>
      </c>
      <c r="H1526" s="14" t="str">
        <f>IFERROR(IF(VLOOKUP(B1526,'Oficios_-_pend_criticas'!$C$4:$D$4739,2,0)="","","X"),"")</f>
        <v/>
      </c>
      <c r="I1526" s="12"/>
      <c r="J1526" s="13"/>
      <c r="K1526" s="10"/>
      <c r="L1526" s="12">
        <f>IFERROR(VLOOKUP(B1526,Retorno_da_RFB!$D$3:$I$6388,5,0),"")</f>
        <v>122</v>
      </c>
      <c r="M1526" s="13">
        <f>IFERROR(VLOOKUP(B1526,Retorno_da_RFB!$D$3:$I$6388,6,0),"")</f>
        <v>43691</v>
      </c>
      <c r="N1526" s="10" t="str">
        <f>IFERROR(VLOOKUP(B1526,Retorno_da_RFB!$D$3:$I$6388,3,0),"")</f>
        <v>9018.50.90</v>
      </c>
      <c r="O1526" s="10" t="str">
        <f>IFERROR(VLOOKUP(B1526,Retorno_da_RFB!$D$3:$I$6388,4,0),"")</f>
        <v>Equipamentos de tratamento oftalmológico destinados ao segmento posterior do olho humano, laser SLT verde de comprimento de onda de 532nm, trabeculoplastia seletiva, nível de energia na faixa de 0,2 a 2,0mJ em “steps” de 0,1mJ, tecnologia PPS (Pulse to Pulse Stability).</v>
      </c>
      <c r="P1526" s="12" t="str">
        <f>IFERROR(IF(N1526="","",IF(VLOOKUP(LEFT(N1526,10),'Universo_BK-BIT'!$A$5:$E$10005,2,0)="","X",VLOOKUP(LEFT(N1526,10),'Universo_BK-BIT'!$A$5:$E$10005,2,0))),"X")</f>
        <v>BK</v>
      </c>
      <c r="Q1526" s="12">
        <f>IFERROR(IF(P1526="X","",VLOOKUP(LEFT(N1526,10),'Universo_BK-BIT'!$A$5:$E$10005,3,0)),"")</f>
        <v>14</v>
      </c>
      <c r="R1526" s="14" t="e">
        <f t="shared" si="70"/>
        <v>#REF!</v>
      </c>
      <c r="S1526" s="14" t="e">
        <f t="shared" si="71"/>
        <v>#N/A</v>
      </c>
      <c r="T1526" s="14"/>
      <c r="U1526" s="14" t="str">
        <f ca="1">IFERROR(IF(P1526="X",IF(VLOOKUP(B1526,'Oficios_-_pend_criticas'!$C$3:$J$4739,5,0)="","",IF(VLOOKUP(B1526,'Oficios_-_pend_criticas'!$C$3:$J$4739,7,0)="",IF(TODAY()&gt;VLOOKUP(B1526,'Oficios_-_pend_criticas'!$C$3:$J$4739,5,0),"X",""),IF(VLOOKUP(B1526,'Oficios_-_pend_criticas'!$C$3:$J$4739,7,0)&gt;VLOOKUP(B1526,'Oficios_-_pend_criticas'!$C$3:$J$4739,5,0),"X",""))),""),"")</f>
        <v/>
      </c>
      <c r="V1526" s="14" t="str">
        <f ca="1">IFERROR(IF(Q1526=0,IF(VLOOKUP(B1526,'Oficios_-_pend_criticas'!$C$3:$J$4739,5,0)="","",IF(VLOOKUP(B1526,'Oficios_-_pend_criticas'!$C$3:$J$4739,7,0)="",IF(TODAY()&gt;VLOOKUP(B1526,'Oficios_-_pend_criticas'!$C$3:$J$4739,5,0),"X",""),IF(VLOOKUP(B1526,'Oficios_-_pend_criticas'!$C$3:$J$4739,7,0)&gt;VLOOKUP(B1526,'Oficios_-_pend_criticas'!$C$3:$J$4739,5,0),"X",""))),""),"")</f>
        <v/>
      </c>
      <c r="W1526" s="14" t="str">
        <f ca="1">IFERROR(IF(P1526&lt;&gt;"X",IF(Q1526&gt;0,IF(VLOOKUP(B1526,'Oficios_-_pend_criticas'!$C$4:$J$4739,5,0)="","",IF(VLOOKUP(B1526,'Oficios_-_pend_criticas'!$C$4:$J$4739,7,0)="",IF(TODAY()&gt;VLOOKUP(B1526,'Oficios_-_pend_criticas'!$C$4:$J$4739,5,0),"X",""),IF(VLOOKUP(B1526,'Oficios_-_pend_criticas'!$C$4:$J$4739,7,0)&gt;VLOOKUP(B1526,'Oficios_-_pend_criticas'!$C$4:$J$4739,5,0),"X",""))),""),""),"")</f>
        <v/>
      </c>
    </row>
    <row r="1527" spans="1:23" ht="38.25" hidden="1" customHeight="1" x14ac:dyDescent="0.25">
      <c r="A1527" s="9" t="str">
        <f t="shared" si="69"/>
        <v/>
      </c>
      <c r="B1527" s="24" t="s">
        <v>3542</v>
      </c>
      <c r="C1527" s="22" t="e">
        <f>IF(B1527="","",VLOOKUP(B1527,#REF!,6,0))</f>
        <v>#REF!</v>
      </c>
      <c r="D1527" s="20" t="e">
        <f>IF(B1527="","",VLOOKUP(B1527,#REF!,22,0))</f>
        <v>#REF!</v>
      </c>
      <c r="E1527" s="22" t="e">
        <f>IF(B1527="","",VLOOKUP(B1527,Consultas_públicas!$A$376:$G$3879,7,0))</f>
        <v>#N/A</v>
      </c>
      <c r="F1527" s="20" t="s">
        <v>3431</v>
      </c>
      <c r="G1527" s="21">
        <v>43629</v>
      </c>
      <c r="H1527" s="14" t="str">
        <f>IFERROR(IF(VLOOKUP(B1527,'Oficios_-_pend_criticas'!$C$4:$D$4739,2,0)="","","X"),"")</f>
        <v/>
      </c>
      <c r="I1527" s="12"/>
      <c r="J1527" s="13"/>
      <c r="K1527" s="10"/>
      <c r="L1527" s="12">
        <f>IFERROR(VLOOKUP(B1527,Retorno_da_RFB!$D$3:$I$6388,5,0),"")</f>
        <v>122</v>
      </c>
      <c r="M1527" s="13">
        <f>IFERROR(VLOOKUP(B1527,Retorno_da_RFB!$D$3:$I$6388,6,0),"")</f>
        <v>43691</v>
      </c>
      <c r="N1527" s="10" t="str">
        <f>IFERROR(VLOOKUP(B1527,Retorno_da_RFB!$D$3:$I$6388,3,0),"")</f>
        <v>9018.50.90</v>
      </c>
      <c r="O1527" s="10" t="str">
        <f>IFERROR(VLOOKUP(B1527,Retorno_da_RFB!$D$3:$I$6388,4,0),"")</f>
        <v>Equipamentos de tratamento oftalmológico destinados ao segmento posterior do olho humano, laser fotodisrruptor 1.064nm, capsulotomia posterior e iridotomia, nível de energia de 0,5 a 10mJ/pulso em 30 divisões de escala, integrado a uma lâmpada de fenda, tipo e-“SlitLight”, iluminação LED.</v>
      </c>
      <c r="P1527" s="12" t="str">
        <f>IFERROR(IF(N1527="","",IF(VLOOKUP(LEFT(N1527,10),'Universo_BK-BIT'!$A$5:$E$10005,2,0)="","X",VLOOKUP(LEFT(N1527,10),'Universo_BK-BIT'!$A$5:$E$10005,2,0))),"X")</f>
        <v>BK</v>
      </c>
      <c r="Q1527" s="12">
        <f>IFERROR(IF(P1527="X","",VLOOKUP(LEFT(N1527,10),'Universo_BK-BIT'!$A$5:$E$10005,3,0)),"")</f>
        <v>14</v>
      </c>
      <c r="R1527" s="14" t="e">
        <f t="shared" si="70"/>
        <v>#REF!</v>
      </c>
      <c r="S1527" s="14" t="e">
        <f t="shared" si="71"/>
        <v>#N/A</v>
      </c>
      <c r="T1527" s="14"/>
      <c r="U1527" s="14" t="str">
        <f ca="1">IFERROR(IF(P1527="X",IF(VLOOKUP(B1527,'Oficios_-_pend_criticas'!$C$3:$J$4739,5,0)="","",IF(VLOOKUP(B1527,'Oficios_-_pend_criticas'!$C$3:$J$4739,7,0)="",IF(TODAY()&gt;VLOOKUP(B1527,'Oficios_-_pend_criticas'!$C$3:$J$4739,5,0),"X",""),IF(VLOOKUP(B1527,'Oficios_-_pend_criticas'!$C$3:$J$4739,7,0)&gt;VLOOKUP(B1527,'Oficios_-_pend_criticas'!$C$3:$J$4739,5,0),"X",""))),""),"")</f>
        <v/>
      </c>
      <c r="V1527" s="14" t="str">
        <f ca="1">IFERROR(IF(Q1527=0,IF(VLOOKUP(B1527,'Oficios_-_pend_criticas'!$C$3:$J$4739,5,0)="","",IF(VLOOKUP(B1527,'Oficios_-_pend_criticas'!$C$3:$J$4739,7,0)="",IF(TODAY()&gt;VLOOKUP(B1527,'Oficios_-_pend_criticas'!$C$3:$J$4739,5,0),"X",""),IF(VLOOKUP(B1527,'Oficios_-_pend_criticas'!$C$3:$J$4739,7,0)&gt;VLOOKUP(B1527,'Oficios_-_pend_criticas'!$C$3:$J$4739,5,0),"X",""))),""),"")</f>
        <v/>
      </c>
      <c r="W1527" s="14" t="str">
        <f ca="1">IFERROR(IF(P1527&lt;&gt;"X",IF(Q1527&gt;0,IF(VLOOKUP(B1527,'Oficios_-_pend_criticas'!$C$4:$J$4739,5,0)="","",IF(VLOOKUP(B1527,'Oficios_-_pend_criticas'!$C$4:$J$4739,7,0)="",IF(TODAY()&gt;VLOOKUP(B1527,'Oficios_-_pend_criticas'!$C$4:$J$4739,5,0),"X",""),IF(VLOOKUP(B1527,'Oficios_-_pend_criticas'!$C$4:$J$4739,7,0)&gt;VLOOKUP(B1527,'Oficios_-_pend_criticas'!$C$4:$J$4739,5,0),"X",""))),""),""),"")</f>
        <v/>
      </c>
    </row>
    <row r="1528" spans="1:23" ht="38.25" hidden="1" customHeight="1" x14ac:dyDescent="0.25">
      <c r="A1528" s="9" t="str">
        <f t="shared" si="69"/>
        <v/>
      </c>
      <c r="B1528" s="24" t="s">
        <v>3544</v>
      </c>
      <c r="C1528" s="22" t="e">
        <f>IF(B1528="","",VLOOKUP(B1528,#REF!,6,0))</f>
        <v>#REF!</v>
      </c>
      <c r="D1528" s="20" t="e">
        <f>IF(B1528="","",VLOOKUP(B1528,#REF!,22,0))</f>
        <v>#REF!</v>
      </c>
      <c r="E1528" s="22" t="e">
        <f>IF(B1528="","",VLOOKUP(B1528,Consultas_públicas!$A$376:$G$3879,7,0))</f>
        <v>#N/A</v>
      </c>
      <c r="F1528" s="20" t="s">
        <v>3431</v>
      </c>
      <c r="G1528" s="21">
        <v>43629</v>
      </c>
      <c r="H1528" s="14" t="str">
        <f>IFERROR(IF(VLOOKUP(B1528,'Oficios_-_pend_criticas'!$C$4:$D$4739,2,0)="","","X"),"")</f>
        <v/>
      </c>
      <c r="I1528" s="12"/>
      <c r="J1528" s="13"/>
      <c r="K1528" s="10"/>
      <c r="L1528" s="12">
        <f>IFERROR(VLOOKUP(B1528,Retorno_da_RFB!$D$3:$I$6388,5,0),"")</f>
        <v>122</v>
      </c>
      <c r="M1528" s="13">
        <f>IFERROR(VLOOKUP(B1528,Retorno_da_RFB!$D$3:$I$6388,6,0),"")</f>
        <v>43691</v>
      </c>
      <c r="N1528" s="10" t="str">
        <f>IFERROR(VLOOKUP(B1528,Retorno_da_RFB!$D$3:$I$6388,3,0),"")</f>
        <v>9018.50.90</v>
      </c>
      <c r="O1528" s="10" t="str">
        <f>IFERROR(VLOOKUP(B1528,Retorno_da_RFB!$D$3:$I$6388,4,0),"")</f>
        <v>Equipamentos de tratamento oftalmológico destinados ao segmento posterior do olho humano, laser YAG de comprimento de onda de 1.064nm e SLT de comprimento de onda de 532nm combinados em uma mesma lâmpada de fenda com iluminação LED, capsulotomia posterior, iridotomia e trabeculoplastia seletiva, YAG, nível de energia de 0,5 a 10mJ/pulso em 30 divisões de escala, SLT, nível de energia na faixa de 0,2 a 2,6mJ em 33 divisões de escala, uso da tecnologia FES (Fine Energy Setting) e tecnologia PPS (Pulse to Pulse Stability).</v>
      </c>
      <c r="P1528" s="12" t="str">
        <f>IFERROR(IF(N1528="","",IF(VLOOKUP(LEFT(N1528,10),'Universo_BK-BIT'!$A$5:$E$10005,2,0)="","X",VLOOKUP(LEFT(N1528,10),'Universo_BK-BIT'!$A$5:$E$10005,2,0))),"X")</f>
        <v>BK</v>
      </c>
      <c r="Q1528" s="12">
        <f>IFERROR(IF(P1528="X","",VLOOKUP(LEFT(N1528,10),'Universo_BK-BIT'!$A$5:$E$10005,3,0)),"")</f>
        <v>14</v>
      </c>
      <c r="R1528" s="14" t="e">
        <f t="shared" si="70"/>
        <v>#REF!</v>
      </c>
      <c r="S1528" s="14" t="e">
        <f t="shared" si="71"/>
        <v>#N/A</v>
      </c>
      <c r="T1528" s="14"/>
      <c r="U1528" s="14" t="str">
        <f ca="1">IFERROR(IF(P1528="X",IF(VLOOKUP(B1528,'Oficios_-_pend_criticas'!$C$3:$J$4739,5,0)="","",IF(VLOOKUP(B1528,'Oficios_-_pend_criticas'!$C$3:$J$4739,7,0)="",IF(TODAY()&gt;VLOOKUP(B1528,'Oficios_-_pend_criticas'!$C$3:$J$4739,5,0),"X",""),IF(VLOOKUP(B1528,'Oficios_-_pend_criticas'!$C$3:$J$4739,7,0)&gt;VLOOKUP(B1528,'Oficios_-_pend_criticas'!$C$3:$J$4739,5,0),"X",""))),""),"")</f>
        <v/>
      </c>
      <c r="V1528" s="14" t="str">
        <f ca="1">IFERROR(IF(Q1528=0,IF(VLOOKUP(B1528,'Oficios_-_pend_criticas'!$C$3:$J$4739,5,0)="","",IF(VLOOKUP(B1528,'Oficios_-_pend_criticas'!$C$3:$J$4739,7,0)="",IF(TODAY()&gt;VLOOKUP(B1528,'Oficios_-_pend_criticas'!$C$3:$J$4739,5,0),"X",""),IF(VLOOKUP(B1528,'Oficios_-_pend_criticas'!$C$3:$J$4739,7,0)&gt;VLOOKUP(B1528,'Oficios_-_pend_criticas'!$C$3:$J$4739,5,0),"X",""))),""),"")</f>
        <v/>
      </c>
      <c r="W1528" s="14" t="str">
        <f ca="1">IFERROR(IF(P1528&lt;&gt;"X",IF(Q1528&gt;0,IF(VLOOKUP(B1528,'Oficios_-_pend_criticas'!$C$4:$J$4739,5,0)="","",IF(VLOOKUP(B1528,'Oficios_-_pend_criticas'!$C$4:$J$4739,7,0)="",IF(TODAY()&gt;VLOOKUP(B1528,'Oficios_-_pend_criticas'!$C$4:$J$4739,5,0),"X",""),IF(VLOOKUP(B1528,'Oficios_-_pend_criticas'!$C$4:$J$4739,7,0)&gt;VLOOKUP(B1528,'Oficios_-_pend_criticas'!$C$4:$J$4739,5,0),"X",""))),""),""),"")</f>
        <v/>
      </c>
    </row>
    <row r="1529" spans="1:23" ht="38.25" hidden="1" customHeight="1" x14ac:dyDescent="0.25">
      <c r="A1529" s="9" t="str">
        <f t="shared" si="69"/>
        <v/>
      </c>
      <c r="B1529" s="24" t="s">
        <v>3546</v>
      </c>
      <c r="C1529" s="22" t="e">
        <f>IF(B1529="","",VLOOKUP(B1529,#REF!,6,0))</f>
        <v>#REF!</v>
      </c>
      <c r="D1529" s="20" t="e">
        <f>IF(B1529="","",VLOOKUP(B1529,#REF!,22,0))</f>
        <v>#REF!</v>
      </c>
      <c r="E1529" s="22" t="e">
        <f>IF(B1529="","",VLOOKUP(B1529,Consultas_públicas!$A$376:$G$3879,7,0))</f>
        <v>#N/A</v>
      </c>
      <c r="F1529" s="20" t="s">
        <v>3431</v>
      </c>
      <c r="G1529" s="21">
        <v>43629</v>
      </c>
      <c r="H1529" s="14" t="str">
        <f>IFERROR(IF(VLOOKUP(B1529,'Oficios_-_pend_criticas'!$C$4:$D$4739,2,0)="","","X"),"")</f>
        <v/>
      </c>
      <c r="I1529" s="12"/>
      <c r="J1529" s="13"/>
      <c r="K1529" s="10"/>
      <c r="L1529" s="12">
        <f>IFERROR(VLOOKUP(B1529,Retorno_da_RFB!$D$3:$I$6388,5,0),"")</f>
        <v>122</v>
      </c>
      <c r="M1529" s="13">
        <f>IFERROR(VLOOKUP(B1529,Retorno_da_RFB!$D$3:$I$6388,6,0),"")</f>
        <v>43691</v>
      </c>
      <c r="N1529" s="10" t="str">
        <f>IFERROR(VLOOKUP(B1529,Retorno_da_RFB!$D$3:$I$6388,3,0),"")</f>
        <v xml:space="preserve"> 8471.70.12</v>
      </c>
      <c r="O1529" s="10" t="str">
        <f>IFERROR(VLOOKUP(B1529,Retorno_da_RFB!$D$3:$I$6388,4,0),"")</f>
        <v>Unidades de discos rígidos, com um só conjunto cabeça-disco (hda - “head disk assembly”) com interface SATA de no mínimo 6gb/s, mtbf igual ou superior a um milhão de horas, ciclo de operação 24h/dia x 7 dias/semana (vinte e quatro horas diárias, operando sete dias por semana), destinadas ao armazenamento de dados de áudio e vídeo, desenvolvidas para suportar a operação em temperatura dentro da faixa de 5 a 70ºC ou excedendo-a, memória cache de no mínimo 64 megabytes.</v>
      </c>
      <c r="P1529" s="12" t="s">
        <v>80</v>
      </c>
      <c r="Q1529" s="12">
        <v>8</v>
      </c>
      <c r="R1529" s="14" t="e">
        <f t="shared" si="70"/>
        <v>#REF!</v>
      </c>
      <c r="S1529" s="14" t="e">
        <f t="shared" si="71"/>
        <v>#N/A</v>
      </c>
      <c r="T1529" s="14"/>
      <c r="U1529" s="14" t="str">
        <f ca="1">IFERROR(IF(P1529="X",IF(VLOOKUP(B1529,'Oficios_-_pend_criticas'!$C$3:$J$4739,5,0)="","",IF(VLOOKUP(B1529,'Oficios_-_pend_criticas'!$C$3:$J$4739,7,0)="",IF(TODAY()&gt;VLOOKUP(B1529,'Oficios_-_pend_criticas'!$C$3:$J$4739,5,0),"X",""),IF(VLOOKUP(B1529,'Oficios_-_pend_criticas'!$C$3:$J$4739,7,0)&gt;VLOOKUP(B1529,'Oficios_-_pend_criticas'!$C$3:$J$4739,5,0),"X",""))),""),"")</f>
        <v/>
      </c>
      <c r="V1529" s="14" t="str">
        <f ca="1">IFERROR(IF(Q1529=0,IF(VLOOKUP(B1529,'Oficios_-_pend_criticas'!$C$3:$J$4739,5,0)="","",IF(VLOOKUP(B1529,'Oficios_-_pend_criticas'!$C$3:$J$4739,7,0)="",IF(TODAY()&gt;VLOOKUP(B1529,'Oficios_-_pend_criticas'!$C$3:$J$4739,5,0),"X",""),IF(VLOOKUP(B1529,'Oficios_-_pend_criticas'!$C$3:$J$4739,7,0)&gt;VLOOKUP(B1529,'Oficios_-_pend_criticas'!$C$3:$J$4739,5,0),"X",""))),""),"")</f>
        <v/>
      </c>
      <c r="W1529" s="14" t="str">
        <f ca="1">IFERROR(IF(P1529&lt;&gt;"X",IF(Q1529&gt;0,IF(VLOOKUP(B1529,'Oficios_-_pend_criticas'!$C$4:$J$4739,5,0)="","",IF(VLOOKUP(B1529,'Oficios_-_pend_criticas'!$C$4:$J$4739,7,0)="",IF(TODAY()&gt;VLOOKUP(B1529,'Oficios_-_pend_criticas'!$C$4:$J$4739,5,0),"X",""),IF(VLOOKUP(B1529,'Oficios_-_pend_criticas'!$C$4:$J$4739,7,0)&gt;VLOOKUP(B1529,'Oficios_-_pend_criticas'!$C$4:$J$4739,5,0),"X",""))),""),""),"")</f>
        <v/>
      </c>
    </row>
    <row r="1530" spans="1:23" ht="38.25" hidden="1" customHeight="1" x14ac:dyDescent="0.25">
      <c r="A1530" s="9" t="str">
        <f t="shared" si="69"/>
        <v/>
      </c>
      <c r="B1530" s="24" t="s">
        <v>3549</v>
      </c>
      <c r="C1530" s="22" t="e">
        <f>IF(B1530="","",VLOOKUP(B1530,#REF!,6,0))</f>
        <v>#REF!</v>
      </c>
      <c r="D1530" s="20" t="e">
        <f>IF(B1530="","",VLOOKUP(B1530,#REF!,22,0))</f>
        <v>#REF!</v>
      </c>
      <c r="E1530" s="22" t="e">
        <f>IF(B1530="","",VLOOKUP(B1530,Consultas_públicas!$A$376:$G$3879,7,0))</f>
        <v>#N/A</v>
      </c>
      <c r="F1530" s="20" t="s">
        <v>3431</v>
      </c>
      <c r="G1530" s="21">
        <v>43629</v>
      </c>
      <c r="H1530" s="14" t="str">
        <f>IFERROR(IF(VLOOKUP(B1530,'Oficios_-_pend_criticas'!$C$4:$D$4739,2,0)="","","X"),"")</f>
        <v/>
      </c>
      <c r="I1530" s="12"/>
      <c r="J1530" s="13"/>
      <c r="K1530" s="10"/>
      <c r="L1530" s="12">
        <f>IFERROR(VLOOKUP(B1530,Retorno_da_RFB!$D$3:$I$6388,5,0),"")</f>
        <v>122</v>
      </c>
      <c r="M1530" s="13">
        <f>IFERROR(VLOOKUP(B1530,Retorno_da_RFB!$D$3:$I$6388,6,0),"")</f>
        <v>43691</v>
      </c>
      <c r="N1530" s="10" t="str">
        <f>IFERROR(VLOOKUP(B1530,Retorno_da_RFB!$D$3:$I$6388,3,0),"")</f>
        <v>8479.89.99</v>
      </c>
      <c r="O1530" s="10" t="str">
        <f>IFERROR(VLOOKUP(B1530,Retorno_da_RFB!$D$3:$I$6388,4,0),"")</f>
        <v>Máquinas automáticas multi-estações para aplicação e controle de cola, inserção e medição da posição e batimento da capa de proteção em rolamentos flangeados de rolamentos flangeados de rodas de veículos automotores, com tempo de ciclo igual ou inferior a 18s, para rolamentos com diâmetro máximo de 200mm, altura máxima de 140mm, esteira de alimentação de capa, duas estações de descarte de rejeitos e painel de controle com interface homem-máquina (IHM).</v>
      </c>
      <c r="P1530" s="12" t="str">
        <f>IFERROR(IF(N1530="","",IF(VLOOKUP(LEFT(N1530,10),'Universo_BK-BIT'!$A$5:$E$10005,2,0)="","X",VLOOKUP(LEFT(N1530,10),'Universo_BK-BIT'!$A$5:$E$10005,2,0))),"X")</f>
        <v>BK</v>
      </c>
      <c r="Q1530" s="12">
        <f>IFERROR(IF(P1530="X","",VLOOKUP(LEFT(N1530,10),'Universo_BK-BIT'!$A$5:$E$10005,3,0)),"")</f>
        <v>14</v>
      </c>
      <c r="R1530" s="14" t="e">
        <f t="shared" si="70"/>
        <v>#REF!</v>
      </c>
      <c r="S1530" s="14" t="e">
        <f t="shared" si="71"/>
        <v>#N/A</v>
      </c>
      <c r="T1530" s="14"/>
      <c r="U1530" s="14" t="str">
        <f ca="1">IFERROR(IF(P1530="X",IF(VLOOKUP(B1530,'Oficios_-_pend_criticas'!$C$3:$J$4739,5,0)="","",IF(VLOOKUP(B1530,'Oficios_-_pend_criticas'!$C$3:$J$4739,7,0)="",IF(TODAY()&gt;VLOOKUP(B1530,'Oficios_-_pend_criticas'!$C$3:$J$4739,5,0),"X",""),IF(VLOOKUP(B1530,'Oficios_-_pend_criticas'!$C$3:$J$4739,7,0)&gt;VLOOKUP(B1530,'Oficios_-_pend_criticas'!$C$3:$J$4739,5,0),"X",""))),""),"")</f>
        <v/>
      </c>
      <c r="V1530" s="14" t="str">
        <f ca="1">IFERROR(IF(Q1530=0,IF(VLOOKUP(B1530,'Oficios_-_pend_criticas'!$C$3:$J$4739,5,0)="","",IF(VLOOKUP(B1530,'Oficios_-_pend_criticas'!$C$3:$J$4739,7,0)="",IF(TODAY()&gt;VLOOKUP(B1530,'Oficios_-_pend_criticas'!$C$3:$J$4739,5,0),"X",""),IF(VLOOKUP(B1530,'Oficios_-_pend_criticas'!$C$3:$J$4739,7,0)&gt;VLOOKUP(B1530,'Oficios_-_pend_criticas'!$C$3:$J$4739,5,0),"X",""))),""),"")</f>
        <v/>
      </c>
      <c r="W1530" s="14" t="str">
        <f ca="1">IFERROR(IF(P1530&lt;&gt;"X",IF(Q1530&gt;0,IF(VLOOKUP(B1530,'Oficios_-_pend_criticas'!$C$4:$J$4739,5,0)="","",IF(VLOOKUP(B1530,'Oficios_-_pend_criticas'!$C$4:$J$4739,7,0)="",IF(TODAY()&gt;VLOOKUP(B1530,'Oficios_-_pend_criticas'!$C$4:$J$4739,5,0),"X",""),IF(VLOOKUP(B1530,'Oficios_-_pend_criticas'!$C$4:$J$4739,7,0)&gt;VLOOKUP(B1530,'Oficios_-_pend_criticas'!$C$4:$J$4739,5,0),"X",""))),""),""),"")</f>
        <v/>
      </c>
    </row>
    <row r="1531" spans="1:23" ht="38.25" hidden="1" customHeight="1" x14ac:dyDescent="0.25">
      <c r="A1531" s="9" t="str">
        <f t="shared" si="69"/>
        <v/>
      </c>
      <c r="B1531" s="24" t="s">
        <v>3551</v>
      </c>
      <c r="C1531" s="22" t="e">
        <f>IF(B1531="","",VLOOKUP(B1531,#REF!,6,0))</f>
        <v>#REF!</v>
      </c>
      <c r="D1531" s="20" t="e">
        <f>IF(B1531="","",VLOOKUP(B1531,#REF!,22,0))</f>
        <v>#REF!</v>
      </c>
      <c r="E1531" s="22" t="e">
        <f>IF(B1531="","",VLOOKUP(B1531,Consultas_públicas!$A$376:$G$3879,7,0))</f>
        <v>#N/A</v>
      </c>
      <c r="F1531" s="20" t="s">
        <v>3431</v>
      </c>
      <c r="G1531" s="21">
        <v>43629</v>
      </c>
      <c r="H1531" s="14" t="str">
        <f>IFERROR(IF(VLOOKUP(B1531,'Oficios_-_pend_criticas'!$C$4:$D$4739,2,0)="","","X"),"")</f>
        <v/>
      </c>
      <c r="I1531" s="12"/>
      <c r="J1531" s="13"/>
      <c r="K1531" s="10"/>
      <c r="L1531" s="12">
        <f>IFERROR(VLOOKUP(B1531,Retorno_da_RFB!$D$3:$I$6388,5,0),"")</f>
        <v>122</v>
      </c>
      <c r="M1531" s="13">
        <f>IFERROR(VLOOKUP(B1531,Retorno_da_RFB!$D$3:$I$6388,6,0),"")</f>
        <v>43691</v>
      </c>
      <c r="N1531" s="10" t="str">
        <f>IFERROR(VLOOKUP(B1531,Retorno_da_RFB!$D$3:$I$6388,3,0),"")</f>
        <v>9018.19.80</v>
      </c>
      <c r="O1531" s="10" t="str">
        <f>IFERROR(VLOOKUP(B1531,Retorno_da_RFB!$D$3:$I$6388,4,0),"")</f>
        <v>Equipamentos emissores de radiofrequência para coagulação e ablação de vaso, tecido e osso, operando a 400kHz, com potência de saída igual ou inferior a 200W, com monitoramento de impedância entre 25 e 1.000ohms, à prova de desfibrilação (não AP/APG), dotados de tela sensível ao toque e bombas de resfriamento com velocidades compreendidas entre 30 e 400rpm.</v>
      </c>
      <c r="P1531" s="12" t="str">
        <f>IFERROR(IF(N1531="","",IF(VLOOKUP(LEFT(N1531,10),'Universo_BK-BIT'!$A$5:$E$10005,2,0)="","X",VLOOKUP(LEFT(N1531,10),'Universo_BK-BIT'!$A$5:$E$10005,2,0))),"X")</f>
        <v>BK</v>
      </c>
      <c r="Q1531" s="12">
        <f>IFERROR(IF(P1531="X","",VLOOKUP(LEFT(N1531,10),'Universo_BK-BIT'!$A$5:$E$10005,3,0)),"")</f>
        <v>14</v>
      </c>
      <c r="R1531" s="14" t="e">
        <f t="shared" si="70"/>
        <v>#REF!</v>
      </c>
      <c r="S1531" s="14" t="e">
        <f t="shared" si="71"/>
        <v>#N/A</v>
      </c>
      <c r="T1531" s="14"/>
      <c r="U1531" s="14" t="str">
        <f ca="1">IFERROR(IF(P1531="X",IF(VLOOKUP(B1531,'Oficios_-_pend_criticas'!$C$3:$J$4739,5,0)="","",IF(VLOOKUP(B1531,'Oficios_-_pend_criticas'!$C$3:$J$4739,7,0)="",IF(TODAY()&gt;VLOOKUP(B1531,'Oficios_-_pend_criticas'!$C$3:$J$4739,5,0),"X",""),IF(VLOOKUP(B1531,'Oficios_-_pend_criticas'!$C$3:$J$4739,7,0)&gt;VLOOKUP(B1531,'Oficios_-_pend_criticas'!$C$3:$J$4739,5,0),"X",""))),""),"")</f>
        <v/>
      </c>
      <c r="V1531" s="14" t="str">
        <f ca="1">IFERROR(IF(Q1531=0,IF(VLOOKUP(B1531,'Oficios_-_pend_criticas'!$C$3:$J$4739,5,0)="","",IF(VLOOKUP(B1531,'Oficios_-_pend_criticas'!$C$3:$J$4739,7,0)="",IF(TODAY()&gt;VLOOKUP(B1531,'Oficios_-_pend_criticas'!$C$3:$J$4739,5,0),"X",""),IF(VLOOKUP(B1531,'Oficios_-_pend_criticas'!$C$3:$J$4739,7,0)&gt;VLOOKUP(B1531,'Oficios_-_pend_criticas'!$C$3:$J$4739,5,0),"X",""))),""),"")</f>
        <v/>
      </c>
      <c r="W1531" s="14" t="str">
        <f ca="1">IFERROR(IF(P1531&lt;&gt;"X",IF(Q1531&gt;0,IF(VLOOKUP(B1531,'Oficios_-_pend_criticas'!$C$4:$J$4739,5,0)="","",IF(VLOOKUP(B1531,'Oficios_-_pend_criticas'!$C$4:$J$4739,7,0)="",IF(TODAY()&gt;VLOOKUP(B1531,'Oficios_-_pend_criticas'!$C$4:$J$4739,5,0),"X",""),IF(VLOOKUP(B1531,'Oficios_-_pend_criticas'!$C$4:$J$4739,7,0)&gt;VLOOKUP(B1531,'Oficios_-_pend_criticas'!$C$4:$J$4739,5,0),"X",""))),""),""),"")</f>
        <v/>
      </c>
    </row>
    <row r="1532" spans="1:23" ht="38.25" hidden="1" customHeight="1" x14ac:dyDescent="0.25">
      <c r="A1532" s="9" t="str">
        <f t="shared" si="69"/>
        <v/>
      </c>
      <c r="B1532" s="24" t="s">
        <v>3553</v>
      </c>
      <c r="C1532" s="22" t="e">
        <f>IF(B1532="","",VLOOKUP(B1532,#REF!,6,0))</f>
        <v>#REF!</v>
      </c>
      <c r="D1532" s="20" t="e">
        <f>IF(B1532="","",VLOOKUP(B1532,#REF!,22,0))</f>
        <v>#REF!</v>
      </c>
      <c r="E1532" s="22" t="e">
        <f>IF(B1532="","",VLOOKUP(B1532,Consultas_públicas!$A$376:$G$3879,7,0))</f>
        <v>#N/A</v>
      </c>
      <c r="F1532" s="20" t="s">
        <v>3431</v>
      </c>
      <c r="G1532" s="21">
        <v>43629</v>
      </c>
      <c r="H1532" s="14" t="str">
        <f>IFERROR(IF(VLOOKUP(B1532,'Oficios_-_pend_criticas'!$C$4:$D$4739,2,0)="","","X"),"")</f>
        <v/>
      </c>
      <c r="I1532" s="12"/>
      <c r="J1532" s="13"/>
      <c r="K1532" s="10"/>
      <c r="L1532" s="12">
        <f>IFERROR(VLOOKUP(B1532,Retorno_da_RFB!$D$3:$I$6388,5,0),"")</f>
        <v>122</v>
      </c>
      <c r="M1532" s="13">
        <f>IFERROR(VLOOKUP(B1532,Retorno_da_RFB!$D$3:$I$6388,6,0),"")</f>
        <v>43691</v>
      </c>
      <c r="N1532" s="10" t="str">
        <f>IFERROR(VLOOKUP(B1532,Retorno_da_RFB!$D$3:$I$6388,3,0),"")</f>
        <v>8443.16.00</v>
      </c>
      <c r="O1532" s="10" t="str">
        <f>IFERROR(VLOOKUP(B1532,Retorno_da_RFB!$D$3:$I$6388,4,0),"")</f>
        <v>Máquinas de impressão flexográfica, de 8 cores, para a impressão de bobinas de papel ou de materiais plásticos com até 2.240kg e diâmetro máximo de 1.300mm, com largura máxima de impressão de 1.190mm, passo de impressão de 510 a 800mm e velocidade mecânica máxima de 500m/min, dotadas de: 1 desbobinador em forma de desbobinador basculante, com dois postos de bobinamento, para troca de bobina completamente automática e em velocidade de produção; 1 sistema de impressão com tambor central com 8 grupos entintadores, sistema de secagem entre cores com 7 sopradores de fenda desmontáveis e retro lavagem automática, 2 bombas automáticas de alto rendimento para a alimentação dos grupos entintadores e para a limpeza com diversos programas pré-selecionáveis separadamente para cada grupo entintador, com túnel de secagem de 4.000mm de comprimento e 17 bocais de saída de ar fácil; 1 sistema de controle e monitoramento com painel de comando integrado para recepção de monitores de 24” em desenho ergonômico com regulagem de altura para 2 monitores, sistema de alarme com texto claro, módulo manutenção preventiva, sistema de ajuste de impressão, sistema de vídeo inspeção com 2 câmeras matriciais de alta resolução, monitor operativo multitátil de 24” de pouca reflexão e alta definição, 4 grupos de “leds” e unidades de iluminação especial para a identificação de vernizes; 1 rebobinador em forma de rebobinador basculante, com dois postos de bobinamento, para troca de bobina completamente automática em velocidade de produção para um diâmetro interior de tubetes a partir de 70mm e diâmetro máximo de bobinas de 1.300mm.</v>
      </c>
      <c r="P1532" s="12" t="str">
        <f>IFERROR(IF(N1532="","",IF(VLOOKUP(LEFT(N1532,10),'Universo_BK-BIT'!$A$5:$E$10005,2,0)="","X",VLOOKUP(LEFT(N1532,10),'Universo_BK-BIT'!$A$5:$E$10005,2,0))),"X")</f>
        <v>BK</v>
      </c>
      <c r="Q1532" s="12">
        <f>IFERROR(IF(P1532="X","",VLOOKUP(LEFT(N1532,10),'Universo_BK-BIT'!$A$5:$E$10005,3,0)),"")</f>
        <v>14</v>
      </c>
      <c r="R1532" s="14" t="e">
        <f t="shared" si="70"/>
        <v>#REF!</v>
      </c>
      <c r="S1532" s="14" t="e">
        <f t="shared" si="71"/>
        <v>#N/A</v>
      </c>
      <c r="T1532" s="14"/>
      <c r="U1532" s="14" t="str">
        <f ca="1">IFERROR(IF(P1532="X",IF(VLOOKUP(B1532,'Oficios_-_pend_criticas'!$C$3:$J$4739,5,0)="","",IF(VLOOKUP(B1532,'Oficios_-_pend_criticas'!$C$3:$J$4739,7,0)="",IF(TODAY()&gt;VLOOKUP(B1532,'Oficios_-_pend_criticas'!$C$3:$J$4739,5,0),"X",""),IF(VLOOKUP(B1532,'Oficios_-_pend_criticas'!$C$3:$J$4739,7,0)&gt;VLOOKUP(B1532,'Oficios_-_pend_criticas'!$C$3:$J$4739,5,0),"X",""))),""),"")</f>
        <v/>
      </c>
      <c r="V1532" s="14" t="str">
        <f ca="1">IFERROR(IF(Q1532=0,IF(VLOOKUP(B1532,'Oficios_-_pend_criticas'!$C$3:$J$4739,5,0)="","",IF(VLOOKUP(B1532,'Oficios_-_pend_criticas'!$C$3:$J$4739,7,0)="",IF(TODAY()&gt;VLOOKUP(B1532,'Oficios_-_pend_criticas'!$C$3:$J$4739,5,0),"X",""),IF(VLOOKUP(B1532,'Oficios_-_pend_criticas'!$C$3:$J$4739,7,0)&gt;VLOOKUP(B1532,'Oficios_-_pend_criticas'!$C$3:$J$4739,5,0),"X",""))),""),"")</f>
        <v/>
      </c>
      <c r="W1532" s="14" t="str">
        <f ca="1">IFERROR(IF(P1532&lt;&gt;"X",IF(Q1532&gt;0,IF(VLOOKUP(B1532,'Oficios_-_pend_criticas'!$C$4:$J$4739,5,0)="","",IF(VLOOKUP(B1532,'Oficios_-_pend_criticas'!$C$4:$J$4739,7,0)="",IF(TODAY()&gt;VLOOKUP(B1532,'Oficios_-_pend_criticas'!$C$4:$J$4739,5,0),"X",""),IF(VLOOKUP(B1532,'Oficios_-_pend_criticas'!$C$4:$J$4739,7,0)&gt;VLOOKUP(B1532,'Oficios_-_pend_criticas'!$C$4:$J$4739,5,0),"X",""))),""),""),"")</f>
        <v/>
      </c>
    </row>
    <row r="1533" spans="1:23" ht="38.25" hidden="1" customHeight="1" x14ac:dyDescent="0.25">
      <c r="A1533" s="9" t="str">
        <f t="shared" si="69"/>
        <v/>
      </c>
      <c r="B1533" s="24" t="s">
        <v>3555</v>
      </c>
      <c r="C1533" s="22" t="e">
        <f>IF(B1533="","",VLOOKUP(B1533,#REF!,6,0))</f>
        <v>#REF!</v>
      </c>
      <c r="D1533" s="20" t="e">
        <f>IF(B1533="","",VLOOKUP(B1533,#REF!,22,0))</f>
        <v>#REF!</v>
      </c>
      <c r="E1533" s="22" t="e">
        <f>IF(B1533="","",VLOOKUP(B1533,Consultas_públicas!$A$376:$G$3879,7,0))</f>
        <v>#N/A</v>
      </c>
      <c r="F1533" s="20" t="s">
        <v>3431</v>
      </c>
      <c r="G1533" s="21">
        <v>43629</v>
      </c>
      <c r="H1533" s="14" t="str">
        <f>IFERROR(IF(VLOOKUP(B1533,'Oficios_-_pend_criticas'!$C$4:$D$4739,2,0)="","","X"),"")</f>
        <v/>
      </c>
      <c r="I1533" s="12"/>
      <c r="J1533" s="13"/>
      <c r="K1533" s="10"/>
      <c r="L1533" s="12">
        <f>IFERROR(VLOOKUP(B1533,Retorno_da_RFB!$D$3:$I$6388,5,0),"")</f>
        <v>122</v>
      </c>
      <c r="M1533" s="13">
        <f>IFERROR(VLOOKUP(B1533,Retorno_da_RFB!$D$3:$I$6388,6,0),"")</f>
        <v>43691</v>
      </c>
      <c r="N1533" s="10" t="str">
        <f>IFERROR(VLOOKUP(B1533,Retorno_da_RFB!$D$3:$I$6388,3,0),"")</f>
        <v>8464.90.19</v>
      </c>
      <c r="O1533" s="10" t="str">
        <f>IFERROR(VLOOKUP(B1533,Retorno_da_RFB!$D$3:$I$6388,4,0),"")</f>
        <v>Máquinas de corte por meio de fios diamantados em alta velocidade, capazes de cortar materiais magnéticos em fatias paralelas e em formato de arco, diâmetro do fio de 0,1 até 0,25mm, capacidade de armazenamento de até 20Km de fio, velocidade circular de deslocamento de 1.000m/min, velocidade de avanço em XYZAC de 150mm/min, capacidade máxima de fluido de corte 800L, fluxo de bombeamento 250L/min, tensão de alimentação 380V, frequência 50Hz, pressão do ar 0.35Mpa, dimensões 3.000 x 1.490 x 2.360mm.</v>
      </c>
      <c r="P1533" s="12" t="str">
        <f>IFERROR(IF(N1533="","",IF(VLOOKUP(LEFT(N1533,10),'Universo_BK-BIT'!$A$5:$E$10005,2,0)="","X",VLOOKUP(LEFT(N1533,10),'Universo_BK-BIT'!$A$5:$E$10005,2,0))),"X")</f>
        <v>BK</v>
      </c>
      <c r="Q1533" s="12">
        <f>IFERROR(IF(P1533="X","",VLOOKUP(LEFT(N1533,10),'Universo_BK-BIT'!$A$5:$E$10005,3,0)),"")</f>
        <v>14</v>
      </c>
      <c r="R1533" s="14" t="e">
        <f t="shared" si="70"/>
        <v>#REF!</v>
      </c>
      <c r="S1533" s="14" t="e">
        <f t="shared" si="71"/>
        <v>#N/A</v>
      </c>
      <c r="T1533" s="14"/>
      <c r="U1533" s="14" t="str">
        <f ca="1">IFERROR(IF(P1533="X",IF(VLOOKUP(B1533,'Oficios_-_pend_criticas'!$C$3:$J$4739,5,0)="","",IF(VLOOKUP(B1533,'Oficios_-_pend_criticas'!$C$3:$J$4739,7,0)="",IF(TODAY()&gt;VLOOKUP(B1533,'Oficios_-_pend_criticas'!$C$3:$J$4739,5,0),"X",""),IF(VLOOKUP(B1533,'Oficios_-_pend_criticas'!$C$3:$J$4739,7,0)&gt;VLOOKUP(B1533,'Oficios_-_pend_criticas'!$C$3:$J$4739,5,0),"X",""))),""),"")</f>
        <v/>
      </c>
      <c r="V1533" s="14" t="str">
        <f ca="1">IFERROR(IF(Q1533=0,IF(VLOOKUP(B1533,'Oficios_-_pend_criticas'!$C$3:$J$4739,5,0)="","",IF(VLOOKUP(B1533,'Oficios_-_pend_criticas'!$C$3:$J$4739,7,0)="",IF(TODAY()&gt;VLOOKUP(B1533,'Oficios_-_pend_criticas'!$C$3:$J$4739,5,0),"X",""),IF(VLOOKUP(B1533,'Oficios_-_pend_criticas'!$C$3:$J$4739,7,0)&gt;VLOOKUP(B1533,'Oficios_-_pend_criticas'!$C$3:$J$4739,5,0),"X",""))),""),"")</f>
        <v/>
      </c>
      <c r="W1533" s="14" t="str">
        <f ca="1">IFERROR(IF(P1533&lt;&gt;"X",IF(Q1533&gt;0,IF(VLOOKUP(B1533,'Oficios_-_pend_criticas'!$C$4:$J$4739,5,0)="","",IF(VLOOKUP(B1533,'Oficios_-_pend_criticas'!$C$4:$J$4739,7,0)="",IF(TODAY()&gt;VLOOKUP(B1533,'Oficios_-_pend_criticas'!$C$4:$J$4739,5,0),"X",""),IF(VLOOKUP(B1533,'Oficios_-_pend_criticas'!$C$4:$J$4739,7,0)&gt;VLOOKUP(B1533,'Oficios_-_pend_criticas'!$C$4:$J$4739,5,0),"X",""))),""),""),"")</f>
        <v/>
      </c>
    </row>
    <row r="1534" spans="1:23" ht="38.25" hidden="1" customHeight="1" x14ac:dyDescent="0.25">
      <c r="A1534" s="9" t="str">
        <f t="shared" si="69"/>
        <v/>
      </c>
      <c r="B1534" s="24" t="s">
        <v>3557</v>
      </c>
      <c r="C1534" s="22" t="e">
        <f>IF(B1534="","",VLOOKUP(B1534,#REF!,6,0))</f>
        <v>#REF!</v>
      </c>
      <c r="D1534" s="20" t="e">
        <f>IF(B1534="","",VLOOKUP(B1534,#REF!,22,0))</f>
        <v>#REF!</v>
      </c>
      <c r="E1534" s="22" t="e">
        <f>IF(B1534="","",VLOOKUP(B1534,Consultas_públicas!$A$376:$G$3879,7,0))</f>
        <v>#N/A</v>
      </c>
      <c r="F1534" s="20" t="s">
        <v>3431</v>
      </c>
      <c r="G1534" s="21">
        <v>43629</v>
      </c>
      <c r="H1534" s="14" t="str">
        <f>IFERROR(IF(VLOOKUP(B1534,'Oficios_-_pend_criticas'!$C$4:$D$4739,2,0)="","","X"),"")</f>
        <v/>
      </c>
      <c r="I1534" s="12"/>
      <c r="J1534" s="13"/>
      <c r="K1534" s="10"/>
      <c r="L1534" s="12">
        <f>IFERROR(VLOOKUP(B1534,Retorno_da_RFB!$D$3:$I$6388,5,0),"")</f>
        <v>122</v>
      </c>
      <c r="M1534" s="13">
        <f>IFERROR(VLOOKUP(B1534,Retorno_da_RFB!$D$3:$I$6388,6,0),"")</f>
        <v>43691</v>
      </c>
      <c r="N1534" s="10" t="str">
        <f>IFERROR(VLOOKUP(B1534,Retorno_da_RFB!$D$3:$I$6388,3,0),"")</f>
        <v>8465.91.90</v>
      </c>
      <c r="O1534" s="10" t="str">
        <f>IFERROR(VLOOKUP(B1534,Retorno_da_RFB!$D$3:$I$6388,4,0),"")</f>
        <v>Máquinas-ferramentas para serrar painéis de madeira e similares, com comando numérico computadorizado (CNC), com "software" de controle com visualização em tempo real dos planos de corte em 3D, equipadas com duas linhas de corte com jatos de ar, 2 empurradores automáticos e independentes, com sistema “PULL/PUSH” para empurrar e puxar longitudinalmente os painéis, com sistema de coleta e formação de pacotes de painéis de espessura fina, equipado com carro com ventosas, com sistema de medição eletromagnética por meio de servo-motor que garante precisão de +-0,1mm, dotadas de pinças de 2 dedos, com carro porta-serras com velocidade regulável de 1 a 130m/min ou maior, com sistema de guia linear com articulação para a serra principal, com regulagem eletrônica da serra riscadora, com sistema alinhador central integrado diretamente ao carro de serra operando na linha de corte, com alimentação automática por meio de uma mesa elevadora de 4 colunas acionada eletro-hidraulicamente, com 8 mesas hidráulicas auxiliares de descarga.</v>
      </c>
      <c r="P1534" s="12" t="str">
        <f>IFERROR(IF(N1534="","",IF(VLOOKUP(LEFT(N1534,10),'Universo_BK-BIT'!$A$5:$E$10005,2,0)="","X",VLOOKUP(LEFT(N1534,10),'Universo_BK-BIT'!$A$5:$E$10005,2,0))),"X")</f>
        <v>BK</v>
      </c>
      <c r="Q1534" s="12">
        <f>IFERROR(IF(P1534="X","",VLOOKUP(LEFT(N1534,10),'Universo_BK-BIT'!$A$5:$E$10005,3,0)),"")</f>
        <v>14</v>
      </c>
      <c r="R1534" s="14" t="e">
        <f t="shared" si="70"/>
        <v>#REF!</v>
      </c>
      <c r="S1534" s="14" t="e">
        <f t="shared" si="71"/>
        <v>#N/A</v>
      </c>
      <c r="T1534" s="14"/>
      <c r="U1534" s="14" t="str">
        <f ca="1">IFERROR(IF(P1534="X",IF(VLOOKUP(B1534,'Oficios_-_pend_criticas'!$C$3:$J$4739,5,0)="","",IF(VLOOKUP(B1534,'Oficios_-_pend_criticas'!$C$3:$J$4739,7,0)="",IF(TODAY()&gt;VLOOKUP(B1534,'Oficios_-_pend_criticas'!$C$3:$J$4739,5,0),"X",""),IF(VLOOKUP(B1534,'Oficios_-_pend_criticas'!$C$3:$J$4739,7,0)&gt;VLOOKUP(B1534,'Oficios_-_pend_criticas'!$C$3:$J$4739,5,0),"X",""))),""),"")</f>
        <v/>
      </c>
      <c r="V1534" s="14" t="str">
        <f ca="1">IFERROR(IF(Q1534=0,IF(VLOOKUP(B1534,'Oficios_-_pend_criticas'!$C$3:$J$4739,5,0)="","",IF(VLOOKUP(B1534,'Oficios_-_pend_criticas'!$C$3:$J$4739,7,0)="",IF(TODAY()&gt;VLOOKUP(B1534,'Oficios_-_pend_criticas'!$C$3:$J$4739,5,0),"X",""),IF(VLOOKUP(B1534,'Oficios_-_pend_criticas'!$C$3:$J$4739,7,0)&gt;VLOOKUP(B1534,'Oficios_-_pend_criticas'!$C$3:$J$4739,5,0),"X",""))),""),"")</f>
        <v/>
      </c>
      <c r="W1534" s="14" t="str">
        <f ca="1">IFERROR(IF(P1534&lt;&gt;"X",IF(Q1534&gt;0,IF(VLOOKUP(B1534,'Oficios_-_pend_criticas'!$C$4:$J$4739,5,0)="","",IF(VLOOKUP(B1534,'Oficios_-_pend_criticas'!$C$4:$J$4739,7,0)="",IF(TODAY()&gt;VLOOKUP(B1534,'Oficios_-_pend_criticas'!$C$4:$J$4739,5,0),"X",""),IF(VLOOKUP(B1534,'Oficios_-_pend_criticas'!$C$4:$J$4739,7,0)&gt;VLOOKUP(B1534,'Oficios_-_pend_criticas'!$C$4:$J$4739,5,0),"X",""))),""),""),"")</f>
        <v/>
      </c>
    </row>
    <row r="1535" spans="1:23" ht="38.25" hidden="1" customHeight="1" x14ac:dyDescent="0.25">
      <c r="A1535" s="9" t="str">
        <f t="shared" si="69"/>
        <v/>
      </c>
      <c r="B1535" s="24" t="s">
        <v>3560</v>
      </c>
      <c r="C1535" s="22" t="e">
        <f>IF(B1535="","",VLOOKUP(B1535,#REF!,6,0))</f>
        <v>#REF!</v>
      </c>
      <c r="D1535" s="20" t="e">
        <f>IF(B1535="","",VLOOKUP(B1535,#REF!,22,0))</f>
        <v>#REF!</v>
      </c>
      <c r="E1535" s="22" t="e">
        <f>IF(B1535="","",VLOOKUP(B1535,Consultas_públicas!$A$376:$G$3879,7,0))</f>
        <v>#N/A</v>
      </c>
      <c r="F1535" s="20" t="s">
        <v>3431</v>
      </c>
      <c r="G1535" s="21">
        <v>43629</v>
      </c>
      <c r="H1535" s="14" t="str">
        <f>IFERROR(IF(VLOOKUP(B1535,'Oficios_-_pend_criticas'!$C$4:$D$4739,2,0)="","","X"),"")</f>
        <v/>
      </c>
      <c r="I1535" s="12"/>
      <c r="J1535" s="13"/>
      <c r="K1535" s="10"/>
      <c r="L1535" s="12">
        <f>IFERROR(VLOOKUP(B1535,Retorno_da_RFB!$D$3:$I$6388,5,0),"")</f>
        <v>122</v>
      </c>
      <c r="M1535" s="13">
        <f>IFERROR(VLOOKUP(B1535,Retorno_da_RFB!$D$3:$I$6388,6,0),"")</f>
        <v>43691</v>
      </c>
      <c r="N1535" s="10" t="str">
        <f>IFERROR(VLOOKUP(B1535,Retorno_da_RFB!$D$3:$I$6388,3,0),"")</f>
        <v>8430.50.00</v>
      </c>
      <c r="O1535" s="10" t="str">
        <f>IFERROR(VLOOKUP(B1535,Retorno_da_RFB!$D$3:$I$6388,4,0),"")</f>
        <v>Equipamentos de demolição, autopropelidos, sobre esteiras de borracha, sistema hidráulico acionado por motor elétrico 380V, potência igual ou superior a 15kW, controlado remotamente por painel portátil com “joysticks”, castelo giratório com rotação de 360º, dotado de braço articulado de 3 segmentos, alcance de 3,7 a 5,5m, conexão para diversos tipos de ferramentas como escavadeiras, rompedores, tesouras, fresas e outros tipos de implementos hidráulicos.</v>
      </c>
      <c r="P1535" s="12" t="str">
        <f>IFERROR(IF(N1535="","",IF(VLOOKUP(LEFT(N1535,10),'Universo_BK-BIT'!$A$5:$E$10005,2,0)="","X",VLOOKUP(LEFT(N1535,10),'Universo_BK-BIT'!$A$5:$E$10005,2,0))),"X")</f>
        <v>BK</v>
      </c>
      <c r="Q1535" s="12">
        <f>IFERROR(IF(P1535="X","",VLOOKUP(LEFT(N1535,10),'Universo_BK-BIT'!$A$5:$E$10005,3,0)),"")</f>
        <v>10</v>
      </c>
      <c r="R1535" s="14" t="e">
        <f t="shared" si="70"/>
        <v>#REF!</v>
      </c>
      <c r="S1535" s="14" t="e">
        <f t="shared" si="71"/>
        <v>#N/A</v>
      </c>
      <c r="T1535" s="14"/>
      <c r="U1535" s="14" t="str">
        <f ca="1">IFERROR(IF(P1535="X",IF(VLOOKUP(B1535,'Oficios_-_pend_criticas'!$C$3:$J$4739,5,0)="","",IF(VLOOKUP(B1535,'Oficios_-_pend_criticas'!$C$3:$J$4739,7,0)="",IF(TODAY()&gt;VLOOKUP(B1535,'Oficios_-_pend_criticas'!$C$3:$J$4739,5,0),"X",""),IF(VLOOKUP(B1535,'Oficios_-_pend_criticas'!$C$3:$J$4739,7,0)&gt;VLOOKUP(B1535,'Oficios_-_pend_criticas'!$C$3:$J$4739,5,0),"X",""))),""),"")</f>
        <v/>
      </c>
      <c r="V1535" s="14" t="str">
        <f ca="1">IFERROR(IF(Q1535=0,IF(VLOOKUP(B1535,'Oficios_-_pend_criticas'!$C$3:$J$4739,5,0)="","",IF(VLOOKUP(B1535,'Oficios_-_pend_criticas'!$C$3:$J$4739,7,0)="",IF(TODAY()&gt;VLOOKUP(B1535,'Oficios_-_pend_criticas'!$C$3:$J$4739,5,0),"X",""),IF(VLOOKUP(B1535,'Oficios_-_pend_criticas'!$C$3:$J$4739,7,0)&gt;VLOOKUP(B1535,'Oficios_-_pend_criticas'!$C$3:$J$4739,5,0),"X",""))),""),"")</f>
        <v/>
      </c>
      <c r="W1535" s="14" t="str">
        <f ca="1">IFERROR(IF(P1535&lt;&gt;"X",IF(Q1535&gt;0,IF(VLOOKUP(B1535,'Oficios_-_pend_criticas'!$C$4:$J$4739,5,0)="","",IF(VLOOKUP(B1535,'Oficios_-_pend_criticas'!$C$4:$J$4739,7,0)="",IF(TODAY()&gt;VLOOKUP(B1535,'Oficios_-_pend_criticas'!$C$4:$J$4739,5,0),"X",""),IF(VLOOKUP(B1535,'Oficios_-_pend_criticas'!$C$4:$J$4739,7,0)&gt;VLOOKUP(B1535,'Oficios_-_pend_criticas'!$C$4:$J$4739,5,0),"X",""))),""),""),"")</f>
        <v/>
      </c>
    </row>
    <row r="1536" spans="1:23" ht="38.25" hidden="1" customHeight="1" x14ac:dyDescent="0.25">
      <c r="A1536" s="9" t="str">
        <f t="shared" si="69"/>
        <v/>
      </c>
      <c r="B1536" s="24" t="s">
        <v>3562</v>
      </c>
      <c r="C1536" s="22" t="e">
        <f>IF(B1536="","",VLOOKUP(B1536,#REF!,6,0))</f>
        <v>#REF!</v>
      </c>
      <c r="D1536" s="20" t="e">
        <f>IF(B1536="","",VLOOKUP(B1536,#REF!,22,0))</f>
        <v>#REF!</v>
      </c>
      <c r="E1536" s="22" t="e">
        <f>IF(B1536="","",VLOOKUP(B1536,Consultas_públicas!$A$376:$G$3879,7,0))</f>
        <v>#N/A</v>
      </c>
      <c r="F1536" s="20" t="s">
        <v>3431</v>
      </c>
      <c r="G1536" s="21">
        <v>43629</v>
      </c>
      <c r="H1536" s="14" t="str">
        <f>IFERROR(IF(VLOOKUP(B1536,'Oficios_-_pend_criticas'!$C$4:$D$4739,2,0)="","","X"),"")</f>
        <v/>
      </c>
      <c r="I1536" s="12"/>
      <c r="J1536" s="13"/>
      <c r="K1536" s="10"/>
      <c r="L1536" s="12">
        <f>IFERROR(VLOOKUP(B1536,Retorno_da_RFB!$D$3:$I$6388,5,0),"")</f>
        <v>122</v>
      </c>
      <c r="M1536" s="13">
        <f>IFERROR(VLOOKUP(B1536,Retorno_da_RFB!$D$3:$I$6388,6,0),"")</f>
        <v>43691</v>
      </c>
      <c r="N1536" s="10" t="str">
        <f>IFERROR(VLOOKUP(B1536,Retorno_da_RFB!$D$3:$I$6388,3,0),"")</f>
        <v>8422.40.90</v>
      </c>
      <c r="O1536" s="10" t="str">
        <f>IFERROR(VLOOKUP(B1536,Retorno_da_RFB!$D$3:$I$6388,4,0),"")</f>
        <v>Máquinas automáticas para envelopamento e empilhamento de placas para fabricação de baterias automotivas SLI e VRLA, com capacidade de envelopamento de 80 a 160placas/min no caso de separadores de polietileno ou de 80 a 140placas/min no caso de separadores de manta de fibra de vidro absorvente (AGM), contendo 3 magazines de placas com alimentador de alta velocidade e sistema eletrônico de detecção de placa dupla; 1 ou 2 desbobinadores de fitas, 1 dispositivo de servo corte.</v>
      </c>
      <c r="P1536" s="12" t="str">
        <f>IFERROR(IF(N1536="","",IF(VLOOKUP(LEFT(N1536,10),'Universo_BK-BIT'!$A$5:$E$10005,2,0)="","X",VLOOKUP(LEFT(N1536,10),'Universo_BK-BIT'!$A$5:$E$10005,2,0))),"X")</f>
        <v>BK</v>
      </c>
      <c r="Q1536" s="12">
        <f>IFERROR(IF(P1536="X","",VLOOKUP(LEFT(N1536,10),'Universo_BK-BIT'!$A$5:$E$10005,3,0)),"")</f>
        <v>14</v>
      </c>
      <c r="R1536" s="14" t="e">
        <f t="shared" si="70"/>
        <v>#REF!</v>
      </c>
      <c r="S1536" s="14" t="e">
        <f t="shared" si="71"/>
        <v>#N/A</v>
      </c>
      <c r="T1536" s="14"/>
      <c r="U1536" s="14" t="str">
        <f ca="1">IFERROR(IF(P1536="X",IF(VLOOKUP(B1536,'Oficios_-_pend_criticas'!$C$3:$J$4739,5,0)="","",IF(VLOOKUP(B1536,'Oficios_-_pend_criticas'!$C$3:$J$4739,7,0)="",IF(TODAY()&gt;VLOOKUP(B1536,'Oficios_-_pend_criticas'!$C$3:$J$4739,5,0),"X",""),IF(VLOOKUP(B1536,'Oficios_-_pend_criticas'!$C$3:$J$4739,7,0)&gt;VLOOKUP(B1536,'Oficios_-_pend_criticas'!$C$3:$J$4739,5,0),"X",""))),""),"")</f>
        <v/>
      </c>
      <c r="V1536" s="14" t="str">
        <f ca="1">IFERROR(IF(Q1536=0,IF(VLOOKUP(B1536,'Oficios_-_pend_criticas'!$C$3:$J$4739,5,0)="","",IF(VLOOKUP(B1536,'Oficios_-_pend_criticas'!$C$3:$J$4739,7,0)="",IF(TODAY()&gt;VLOOKUP(B1536,'Oficios_-_pend_criticas'!$C$3:$J$4739,5,0),"X",""),IF(VLOOKUP(B1536,'Oficios_-_pend_criticas'!$C$3:$J$4739,7,0)&gt;VLOOKUP(B1536,'Oficios_-_pend_criticas'!$C$3:$J$4739,5,0),"X",""))),""),"")</f>
        <v/>
      </c>
      <c r="W1536" s="14" t="str">
        <f ca="1">IFERROR(IF(P1536&lt;&gt;"X",IF(Q1536&gt;0,IF(VLOOKUP(B1536,'Oficios_-_pend_criticas'!$C$4:$J$4739,5,0)="","",IF(VLOOKUP(B1536,'Oficios_-_pend_criticas'!$C$4:$J$4739,7,0)="",IF(TODAY()&gt;VLOOKUP(B1536,'Oficios_-_pend_criticas'!$C$4:$J$4739,5,0),"X",""),IF(VLOOKUP(B1536,'Oficios_-_pend_criticas'!$C$4:$J$4739,7,0)&gt;VLOOKUP(B1536,'Oficios_-_pend_criticas'!$C$4:$J$4739,5,0),"X",""))),""),""),"")</f>
        <v/>
      </c>
    </row>
    <row r="1537" spans="1:23" ht="38.25" hidden="1" customHeight="1" x14ac:dyDescent="0.25">
      <c r="A1537" s="9" t="str">
        <f t="shared" si="69"/>
        <v/>
      </c>
      <c r="B1537" s="24" t="s">
        <v>3564</v>
      </c>
      <c r="C1537" s="22" t="e">
        <f>IF(B1537="","",VLOOKUP(B1537,#REF!,6,0))</f>
        <v>#REF!</v>
      </c>
      <c r="D1537" s="20" t="e">
        <f>IF(B1537="","",VLOOKUP(B1537,#REF!,22,0))</f>
        <v>#REF!</v>
      </c>
      <c r="E1537" s="22" t="e">
        <f>IF(B1537="","",VLOOKUP(B1537,Consultas_públicas!$A$376:$G$3879,7,0))</f>
        <v>#N/A</v>
      </c>
      <c r="F1537" s="20" t="s">
        <v>3431</v>
      </c>
      <c r="G1537" s="21">
        <v>43629</v>
      </c>
      <c r="H1537" s="14" t="str">
        <f>IFERROR(IF(VLOOKUP(B1537,'Oficios_-_pend_criticas'!$C$4:$D$4739,2,0)="","","X"),"")</f>
        <v/>
      </c>
      <c r="I1537" s="12"/>
      <c r="J1537" s="13"/>
      <c r="K1537" s="10"/>
      <c r="L1537" s="12">
        <f>IFERROR(VLOOKUP(B1537,Retorno_da_RFB!$D$3:$I$6388,5,0),"")</f>
        <v>122</v>
      </c>
      <c r="M1537" s="13">
        <f>IFERROR(VLOOKUP(B1537,Retorno_da_RFB!$D$3:$I$6388,6,0),"")</f>
        <v>43691</v>
      </c>
      <c r="N1537" s="10" t="str">
        <f>IFERROR(VLOOKUP(B1537,Retorno_da_RFB!$D$3:$I$6388,3,0),"")</f>
        <v>8420.91.00</v>
      </c>
      <c r="O1537" s="10" t="str">
        <f>IFERROR(VLOOKUP(B1537,Retorno_da_RFB!$D$3:$I$6388,4,0),"")</f>
        <v>Cilindros (rolos) térmicos gravados, para calandras utilizadas na indústria de TNT (tecido não tecido - certo), fabricados em aço com endurecimento da superfície via tratamento de nitrato, com NTS (nano to surface treatment - nano tecnologia de superfície), com largura máxima de material produzido pelos rolos gravados de até 5.200mm (5,2m), em velocidade de produção superior a 1.000m/min, pressão máxima de 150n/mm, capacidade de produção superior 240kg/h, diâmetro aproximado de saída do material de 570mm, rolamentos auto alinhados, sistema interno de circulação de óleo, temperatura de trabalho variando de 150 até 180ºC, com resposta rápida à variação térmica com precisão de temperatura de +/- 1 ºC.</v>
      </c>
      <c r="P1537" s="12" t="str">
        <f>IFERROR(IF(N1537="","",IF(VLOOKUP(LEFT(N1537,10),'Universo_BK-BIT'!$A$5:$E$10005,2,0)="","X",VLOOKUP(LEFT(N1537,10),'Universo_BK-BIT'!$A$5:$E$10005,2,0))),"X")</f>
        <v>BK</v>
      </c>
      <c r="Q1537" s="12">
        <f>IFERROR(IF(P1537="X","",VLOOKUP(LEFT(N1537,10),'Universo_BK-BIT'!$A$5:$E$10005,3,0)),"")</f>
        <v>14</v>
      </c>
      <c r="R1537" s="14" t="e">
        <f t="shared" si="70"/>
        <v>#REF!</v>
      </c>
      <c r="S1537" s="14" t="e">
        <f t="shared" si="71"/>
        <v>#N/A</v>
      </c>
      <c r="T1537" s="14"/>
      <c r="U1537" s="14" t="str">
        <f ca="1">IFERROR(IF(P1537="X",IF(VLOOKUP(B1537,'Oficios_-_pend_criticas'!$C$3:$J$4739,5,0)="","",IF(VLOOKUP(B1537,'Oficios_-_pend_criticas'!$C$3:$J$4739,7,0)="",IF(TODAY()&gt;VLOOKUP(B1537,'Oficios_-_pend_criticas'!$C$3:$J$4739,5,0),"X",""),IF(VLOOKUP(B1537,'Oficios_-_pend_criticas'!$C$3:$J$4739,7,0)&gt;VLOOKUP(B1537,'Oficios_-_pend_criticas'!$C$3:$J$4739,5,0),"X",""))),""),"")</f>
        <v/>
      </c>
      <c r="V1537" s="14" t="str">
        <f ca="1">IFERROR(IF(Q1537=0,IF(VLOOKUP(B1537,'Oficios_-_pend_criticas'!$C$3:$J$4739,5,0)="","",IF(VLOOKUP(B1537,'Oficios_-_pend_criticas'!$C$3:$J$4739,7,0)="",IF(TODAY()&gt;VLOOKUP(B1537,'Oficios_-_pend_criticas'!$C$3:$J$4739,5,0),"X",""),IF(VLOOKUP(B1537,'Oficios_-_pend_criticas'!$C$3:$J$4739,7,0)&gt;VLOOKUP(B1537,'Oficios_-_pend_criticas'!$C$3:$J$4739,5,0),"X",""))),""),"")</f>
        <v/>
      </c>
      <c r="W1537" s="14" t="str">
        <f ca="1">IFERROR(IF(P1537&lt;&gt;"X",IF(Q1537&gt;0,IF(VLOOKUP(B1537,'Oficios_-_pend_criticas'!$C$4:$J$4739,5,0)="","",IF(VLOOKUP(B1537,'Oficios_-_pend_criticas'!$C$4:$J$4739,7,0)="",IF(TODAY()&gt;VLOOKUP(B1537,'Oficios_-_pend_criticas'!$C$4:$J$4739,5,0),"X",""),IF(VLOOKUP(B1537,'Oficios_-_pend_criticas'!$C$4:$J$4739,7,0)&gt;VLOOKUP(B1537,'Oficios_-_pend_criticas'!$C$4:$J$4739,5,0),"X",""))),""),""),"")</f>
        <v/>
      </c>
    </row>
    <row r="1538" spans="1:23" ht="38.25" hidden="1" customHeight="1" x14ac:dyDescent="0.25">
      <c r="A1538" s="9" t="str">
        <f t="shared" si="69"/>
        <v/>
      </c>
      <c r="B1538" s="24" t="s">
        <v>3567</v>
      </c>
      <c r="C1538" s="22" t="e">
        <f>IF(B1538="","",VLOOKUP(B1538,#REF!,6,0))</f>
        <v>#REF!</v>
      </c>
      <c r="D1538" s="20" t="e">
        <f>IF(B1538="","",VLOOKUP(B1538,#REF!,22,0))</f>
        <v>#REF!</v>
      </c>
      <c r="E1538" s="22" t="e">
        <f>IF(B1538="","",VLOOKUP(B1538,Consultas_públicas!$A$376:$G$3879,7,0))</f>
        <v>#N/A</v>
      </c>
      <c r="F1538" s="20" t="s">
        <v>3431</v>
      </c>
      <c r="G1538" s="21">
        <v>43629</v>
      </c>
      <c r="H1538" s="14" t="str">
        <f>IFERROR(IF(VLOOKUP(B1538,'Oficios_-_pend_criticas'!$C$4:$D$4739,2,0)="","","X"),"")</f>
        <v/>
      </c>
      <c r="I1538" s="12"/>
      <c r="J1538" s="13"/>
      <c r="K1538" s="10"/>
      <c r="L1538" s="12">
        <f>IFERROR(VLOOKUP(B1538,Retorno_da_RFB!$D$3:$I$6388,5,0),"")</f>
        <v>122</v>
      </c>
      <c r="M1538" s="13">
        <f>IFERROR(VLOOKUP(B1538,Retorno_da_RFB!$D$3:$I$6388,6,0),"")</f>
        <v>43691</v>
      </c>
      <c r="N1538" s="10" t="str">
        <f>IFERROR(VLOOKUP(B1538,Retorno_da_RFB!$D$3:$I$6388,3,0),"")</f>
        <v>8479.89.99</v>
      </c>
      <c r="O1538" s="10" t="str">
        <f>IFERROR(VLOOKUP(B1538,Retorno_da_RFB!$D$3:$I$6388,4,0),"")</f>
        <v>Máquinas automáticas para inserção de graxa nos lábios de vedação do anel externo flangeado e acoplamento com anel interno flangeado de rolamentos flangeados de rodas de veículos automotores com tempo de ciclo igual ou inferior a 18s, para rolamentos com anéis internos flangeados com diâmetro máximo de 200mm e altura máxima de 140mm e anéis externos flangeados com diâmetro máximo de 180mm e altura máxima de 100mm, dotada de sistema de controle de peso da graxa, robô para manipulação dos componentes com 6 graus de liberdade e capacidade de carga de 6,6kg; e painel de controle com interface homem máquina (IHM).</v>
      </c>
      <c r="P1538" s="12" t="str">
        <f>IFERROR(IF(N1538="","",IF(VLOOKUP(LEFT(N1538,10),'Universo_BK-BIT'!$A$5:$E$10005,2,0)="","X",VLOOKUP(LEFT(N1538,10),'Universo_BK-BIT'!$A$5:$E$10005,2,0))),"X")</f>
        <v>BK</v>
      </c>
      <c r="Q1538" s="12">
        <f>IFERROR(IF(P1538="X","",VLOOKUP(LEFT(N1538,10),'Universo_BK-BIT'!$A$5:$E$10005,3,0)),"")</f>
        <v>14</v>
      </c>
      <c r="R1538" s="14" t="e">
        <f t="shared" si="70"/>
        <v>#REF!</v>
      </c>
      <c r="S1538" s="14" t="e">
        <f t="shared" si="71"/>
        <v>#N/A</v>
      </c>
      <c r="T1538" s="14"/>
      <c r="U1538" s="14" t="str">
        <f ca="1">IFERROR(IF(P1538="X",IF(VLOOKUP(B1538,'Oficios_-_pend_criticas'!$C$3:$J$4739,5,0)="","",IF(VLOOKUP(B1538,'Oficios_-_pend_criticas'!$C$3:$J$4739,7,0)="",IF(TODAY()&gt;VLOOKUP(B1538,'Oficios_-_pend_criticas'!$C$3:$J$4739,5,0),"X",""),IF(VLOOKUP(B1538,'Oficios_-_pend_criticas'!$C$3:$J$4739,7,0)&gt;VLOOKUP(B1538,'Oficios_-_pend_criticas'!$C$3:$J$4739,5,0),"X",""))),""),"")</f>
        <v/>
      </c>
      <c r="V1538" s="14" t="str">
        <f ca="1">IFERROR(IF(Q1538=0,IF(VLOOKUP(B1538,'Oficios_-_pend_criticas'!$C$3:$J$4739,5,0)="","",IF(VLOOKUP(B1538,'Oficios_-_pend_criticas'!$C$3:$J$4739,7,0)="",IF(TODAY()&gt;VLOOKUP(B1538,'Oficios_-_pend_criticas'!$C$3:$J$4739,5,0),"X",""),IF(VLOOKUP(B1538,'Oficios_-_pend_criticas'!$C$3:$J$4739,7,0)&gt;VLOOKUP(B1538,'Oficios_-_pend_criticas'!$C$3:$J$4739,5,0),"X",""))),""),"")</f>
        <v/>
      </c>
      <c r="W1538" s="14" t="str">
        <f ca="1">IFERROR(IF(P1538&lt;&gt;"X",IF(Q1538&gt;0,IF(VLOOKUP(B1538,'Oficios_-_pend_criticas'!$C$4:$J$4739,5,0)="","",IF(VLOOKUP(B1538,'Oficios_-_pend_criticas'!$C$4:$J$4739,7,0)="",IF(TODAY()&gt;VLOOKUP(B1538,'Oficios_-_pend_criticas'!$C$4:$J$4739,5,0),"X",""),IF(VLOOKUP(B1538,'Oficios_-_pend_criticas'!$C$4:$J$4739,7,0)&gt;VLOOKUP(B1538,'Oficios_-_pend_criticas'!$C$4:$J$4739,5,0),"X",""))),""),""),"")</f>
        <v/>
      </c>
    </row>
    <row r="1539" spans="1:23" ht="38.25" hidden="1" customHeight="1" x14ac:dyDescent="0.25">
      <c r="A1539" s="9" t="str">
        <f t="shared" ref="A1539:A1602" si="72">IF(COUNTIF(B:B,B1539)&gt;1,"X","")</f>
        <v/>
      </c>
      <c r="B1539" s="24" t="s">
        <v>3569</v>
      </c>
      <c r="C1539" s="22" t="e">
        <f>IF(B1539="","",VLOOKUP(B1539,#REF!,6,0))</f>
        <v>#REF!</v>
      </c>
      <c r="D1539" s="20" t="e">
        <f>IF(B1539="","",VLOOKUP(B1539,#REF!,22,0))</f>
        <v>#REF!</v>
      </c>
      <c r="E1539" s="22" t="e">
        <f>IF(B1539="","",VLOOKUP(B1539,Consultas_públicas!$A$376:$G$3879,7,0))</f>
        <v>#N/A</v>
      </c>
      <c r="F1539" s="20" t="s">
        <v>3431</v>
      </c>
      <c r="G1539" s="21">
        <v>43629</v>
      </c>
      <c r="H1539" s="14" t="str">
        <f>IFERROR(IF(VLOOKUP(B1539,'Oficios_-_pend_criticas'!$C$4:$D$4739,2,0)="","","X"),"")</f>
        <v/>
      </c>
      <c r="I1539" s="12"/>
      <c r="J1539" s="13"/>
      <c r="K1539" s="10"/>
      <c r="L1539" s="12">
        <f>IFERROR(VLOOKUP(B1539,Retorno_da_RFB!$D$3:$I$6388,5,0),"")</f>
        <v>122</v>
      </c>
      <c r="M1539" s="13">
        <f>IFERROR(VLOOKUP(B1539,Retorno_da_RFB!$D$3:$I$6388,6,0),"")</f>
        <v>43691</v>
      </c>
      <c r="N1539" s="10" t="str">
        <f>IFERROR(VLOOKUP(B1539,Retorno_da_RFB!$D$3:$I$6388,3,0),"")</f>
        <v>8479.89.11</v>
      </c>
      <c r="O1539" s="10" t="str">
        <f>IFERROR(VLOOKUP(B1539,Retorno_da_RFB!$D$3:$I$6388,4,0),"")</f>
        <v>Enfardadeiras de fragmentos de embalagens de papelão, horizontais, com abertura de alimentação com dimensões iguais a 1.257,3 x 698,5mm, 2 motores de 50HP, força de compressão de 86t, cilindro principal com 9 polegadas de diâmetro, sistema eletrohidráulico de autoamarração dos fardos com até 5 arames, controlador lógico programável (CLP) e interface homem-máquina (IHM).</v>
      </c>
      <c r="P1539" s="12" t="str">
        <f>IFERROR(IF(N1539="","",IF(VLOOKUP(LEFT(N1539,10),'Universo_BK-BIT'!$A$5:$E$10005,2,0)="","X",VLOOKUP(LEFT(N1539,10),'Universo_BK-BIT'!$A$5:$E$10005,2,0))),"X")</f>
        <v>BK</v>
      </c>
      <c r="Q1539" s="12">
        <f>IFERROR(IF(P1539="X","",VLOOKUP(LEFT(N1539,10),'Universo_BK-BIT'!$A$5:$E$10005,3,0)),"")</f>
        <v>14</v>
      </c>
      <c r="R1539" s="14" t="e">
        <f t="shared" ref="R1539:R1602" si="73">IF(N1539="","",IF(LEFT(N1539,10)=LEFT(D1539,10),"","X"))</f>
        <v>#REF!</v>
      </c>
      <c r="S1539" s="14" t="e">
        <f t="shared" ref="S1539:S1602" si="74">IF(O1539="","",IF(LEN(O1539)&lt;=LEN(E1539)+2,IF(LEN(O1539)&gt;=LEN(E1539)-2,"","X"),"X"))</f>
        <v>#N/A</v>
      </c>
      <c r="T1539" s="14"/>
      <c r="U1539" s="14" t="str">
        <f ca="1">IFERROR(IF(P1539="X",IF(VLOOKUP(B1539,'Oficios_-_pend_criticas'!$C$3:$J$4739,5,0)="","",IF(VLOOKUP(B1539,'Oficios_-_pend_criticas'!$C$3:$J$4739,7,0)="",IF(TODAY()&gt;VLOOKUP(B1539,'Oficios_-_pend_criticas'!$C$3:$J$4739,5,0),"X",""),IF(VLOOKUP(B1539,'Oficios_-_pend_criticas'!$C$3:$J$4739,7,0)&gt;VLOOKUP(B1539,'Oficios_-_pend_criticas'!$C$3:$J$4739,5,0),"X",""))),""),"")</f>
        <v/>
      </c>
      <c r="V1539" s="14" t="str">
        <f ca="1">IFERROR(IF(Q1539=0,IF(VLOOKUP(B1539,'Oficios_-_pend_criticas'!$C$3:$J$4739,5,0)="","",IF(VLOOKUP(B1539,'Oficios_-_pend_criticas'!$C$3:$J$4739,7,0)="",IF(TODAY()&gt;VLOOKUP(B1539,'Oficios_-_pend_criticas'!$C$3:$J$4739,5,0),"X",""),IF(VLOOKUP(B1539,'Oficios_-_pend_criticas'!$C$3:$J$4739,7,0)&gt;VLOOKUP(B1539,'Oficios_-_pend_criticas'!$C$3:$J$4739,5,0),"X",""))),""),"")</f>
        <v/>
      </c>
      <c r="W1539" s="14" t="str">
        <f ca="1">IFERROR(IF(P1539&lt;&gt;"X",IF(Q1539&gt;0,IF(VLOOKUP(B1539,'Oficios_-_pend_criticas'!$C$4:$J$4739,5,0)="","",IF(VLOOKUP(B1539,'Oficios_-_pend_criticas'!$C$4:$J$4739,7,0)="",IF(TODAY()&gt;VLOOKUP(B1539,'Oficios_-_pend_criticas'!$C$4:$J$4739,5,0),"X",""),IF(VLOOKUP(B1539,'Oficios_-_pend_criticas'!$C$4:$J$4739,7,0)&gt;VLOOKUP(B1539,'Oficios_-_pend_criticas'!$C$4:$J$4739,5,0),"X",""))),""),""),"")</f>
        <v/>
      </c>
    </row>
    <row r="1540" spans="1:23" ht="38.25" hidden="1" customHeight="1" x14ac:dyDescent="0.25">
      <c r="A1540" s="9" t="str">
        <f t="shared" si="72"/>
        <v/>
      </c>
      <c r="B1540" s="24" t="s">
        <v>3571</v>
      </c>
      <c r="C1540" s="22" t="e">
        <f>IF(B1540="","",VLOOKUP(B1540,#REF!,6,0))</f>
        <v>#REF!</v>
      </c>
      <c r="D1540" s="20" t="e">
        <f>IF(B1540="","",VLOOKUP(B1540,#REF!,22,0))</f>
        <v>#REF!</v>
      </c>
      <c r="E1540" s="22" t="e">
        <f>IF(B1540="","",VLOOKUP(B1540,Consultas_públicas!$A$376:$G$3879,7,0))</f>
        <v>#N/A</v>
      </c>
      <c r="F1540" s="20" t="s">
        <v>3431</v>
      </c>
      <c r="G1540" s="21">
        <v>43629</v>
      </c>
      <c r="H1540" s="14" t="str">
        <f>IFERROR(IF(VLOOKUP(B1540,'Oficios_-_pend_criticas'!$C$4:$D$4739,2,0)="","","X"),"")</f>
        <v/>
      </c>
      <c r="I1540" s="12"/>
      <c r="J1540" s="13"/>
      <c r="K1540" s="10"/>
      <c r="L1540" s="12">
        <f>IFERROR(VLOOKUP(B1540,Retorno_da_RFB!$D$3:$I$6388,5,0),"")</f>
        <v>122</v>
      </c>
      <c r="M1540" s="13">
        <f>IFERROR(VLOOKUP(B1540,Retorno_da_RFB!$D$3:$I$6388,6,0),"")</f>
        <v>43691</v>
      </c>
      <c r="N1540" s="10" t="str">
        <f>IFERROR(VLOOKUP(B1540,Retorno_da_RFB!$D$3:$I$6388,3,0),"")</f>
        <v>8424.30.90</v>
      </c>
      <c r="O1540" s="10" t="str">
        <f>IFERROR(VLOOKUP(B1540,Retorno_da_RFB!$D$3:$I$6388,4,0),"")</f>
        <v>Máquinas automáticas para lavar e secar anéis internos menores de rolamentos flangeados de rodas de veículos automotores, para anéis com diâmetro máximo de 90mm a altura máxima de 500mm, esteira de transporte do produto com velocidade ajustável, dotadas de duas estações de tratamento, painel de controle com interface homem máquina (IHM).</v>
      </c>
      <c r="P1540" s="12" t="str">
        <f>IFERROR(IF(N1540="","",IF(VLOOKUP(LEFT(N1540,10),'Universo_BK-BIT'!$A$5:$E$10005,2,0)="","X",VLOOKUP(LEFT(N1540,10),'Universo_BK-BIT'!$A$5:$E$10005,2,0))),"X")</f>
        <v>BK</v>
      </c>
      <c r="Q1540" s="12">
        <f>IFERROR(IF(P1540="X","",VLOOKUP(LEFT(N1540,10),'Universo_BK-BIT'!$A$5:$E$10005,3,0)),"")</f>
        <v>14</v>
      </c>
      <c r="R1540" s="14" t="e">
        <f t="shared" si="73"/>
        <v>#REF!</v>
      </c>
      <c r="S1540" s="14" t="e">
        <f t="shared" si="74"/>
        <v>#N/A</v>
      </c>
      <c r="T1540" s="14"/>
      <c r="U1540" s="14" t="str">
        <f ca="1">IFERROR(IF(P1540="X",IF(VLOOKUP(B1540,'Oficios_-_pend_criticas'!$C$3:$J$4739,5,0)="","",IF(VLOOKUP(B1540,'Oficios_-_pend_criticas'!$C$3:$J$4739,7,0)="",IF(TODAY()&gt;VLOOKUP(B1540,'Oficios_-_pend_criticas'!$C$3:$J$4739,5,0),"X",""),IF(VLOOKUP(B1540,'Oficios_-_pend_criticas'!$C$3:$J$4739,7,0)&gt;VLOOKUP(B1540,'Oficios_-_pend_criticas'!$C$3:$J$4739,5,0),"X",""))),""),"")</f>
        <v/>
      </c>
      <c r="V1540" s="14" t="str">
        <f ca="1">IFERROR(IF(Q1540=0,IF(VLOOKUP(B1540,'Oficios_-_pend_criticas'!$C$3:$J$4739,5,0)="","",IF(VLOOKUP(B1540,'Oficios_-_pend_criticas'!$C$3:$J$4739,7,0)="",IF(TODAY()&gt;VLOOKUP(B1540,'Oficios_-_pend_criticas'!$C$3:$J$4739,5,0),"X",""),IF(VLOOKUP(B1540,'Oficios_-_pend_criticas'!$C$3:$J$4739,7,0)&gt;VLOOKUP(B1540,'Oficios_-_pend_criticas'!$C$3:$J$4739,5,0),"X",""))),""),"")</f>
        <v/>
      </c>
      <c r="W1540" s="14" t="str">
        <f ca="1">IFERROR(IF(P1540&lt;&gt;"X",IF(Q1540&gt;0,IF(VLOOKUP(B1540,'Oficios_-_pend_criticas'!$C$4:$J$4739,5,0)="","",IF(VLOOKUP(B1540,'Oficios_-_pend_criticas'!$C$4:$J$4739,7,0)="",IF(TODAY()&gt;VLOOKUP(B1540,'Oficios_-_pend_criticas'!$C$4:$J$4739,5,0),"X",""),IF(VLOOKUP(B1540,'Oficios_-_pend_criticas'!$C$4:$J$4739,7,0)&gt;VLOOKUP(B1540,'Oficios_-_pend_criticas'!$C$4:$J$4739,5,0),"X",""))),""),""),"")</f>
        <v/>
      </c>
    </row>
    <row r="1541" spans="1:23" ht="38.25" hidden="1" customHeight="1" x14ac:dyDescent="0.25">
      <c r="A1541" s="9" t="str">
        <f t="shared" si="72"/>
        <v/>
      </c>
      <c r="B1541" s="24" t="s">
        <v>3573</v>
      </c>
      <c r="C1541" s="22" t="e">
        <f>IF(B1541="","",VLOOKUP(B1541,#REF!,6,0))</f>
        <v>#REF!</v>
      </c>
      <c r="D1541" s="20" t="e">
        <f>IF(B1541="","",VLOOKUP(B1541,#REF!,22,0))</f>
        <v>#REF!</v>
      </c>
      <c r="E1541" s="22" t="e">
        <f>IF(B1541="","",VLOOKUP(B1541,Consultas_públicas!$A$376:$G$3879,7,0))</f>
        <v>#N/A</v>
      </c>
      <c r="F1541" s="20" t="s">
        <v>3431</v>
      </c>
      <c r="G1541" s="21">
        <v>43629</v>
      </c>
      <c r="H1541" s="14" t="str">
        <f>IFERROR(IF(VLOOKUP(B1541,'Oficios_-_pend_criticas'!$C$4:$D$4739,2,0)="","","X"),"")</f>
        <v/>
      </c>
      <c r="I1541" s="12"/>
      <c r="J1541" s="13"/>
      <c r="K1541" s="10"/>
      <c r="L1541" s="12">
        <f>IFERROR(VLOOKUP(B1541,Retorno_da_RFB!$D$3:$I$6388,5,0),"")</f>
        <v>122</v>
      </c>
      <c r="M1541" s="13">
        <f>IFERROR(VLOOKUP(B1541,Retorno_da_RFB!$D$3:$I$6388,6,0),"")</f>
        <v>43691</v>
      </c>
      <c r="N1541" s="10" t="str">
        <f>IFERROR(VLOOKUP(B1541,Retorno_da_RFB!$D$3:$I$6388,3,0),"")</f>
        <v>8479.89.99</v>
      </c>
      <c r="O1541" s="10" t="str">
        <f>IFERROR(VLOOKUP(B1541,Retorno_da_RFB!$D$3:$I$6388,4,0),"")</f>
        <v>Máquinas automáticas multi-estações para inserção de prisioneiros em anéis internos flangeados de rolamentos flangeados de rodas de veículos automotores, com tempo de ciclo igual ou inferior a 18s, para anéis internos flangeados com diâmetro máximo de 200mm e altura máxima de 140mm, alimentador vibratório de prisoneiros, robô para manipulação de peças com 6 graus de liberdade e capacidade de carga de 11,1kg, sistema de controle de posicionamento e pressão dos prisioneiros, sistema de descarte de rejeitos e painel de controle com interface homem máquina (IHM).</v>
      </c>
      <c r="P1541" s="12" t="str">
        <f>IFERROR(IF(N1541="","",IF(VLOOKUP(LEFT(N1541,10),'Universo_BK-BIT'!$A$5:$E$10005,2,0)="","X",VLOOKUP(LEFT(N1541,10),'Universo_BK-BIT'!$A$5:$E$10005,2,0))),"X")</f>
        <v>BK</v>
      </c>
      <c r="Q1541" s="12">
        <f>IFERROR(IF(P1541="X","",VLOOKUP(LEFT(N1541,10),'Universo_BK-BIT'!$A$5:$E$10005,3,0)),"")</f>
        <v>14</v>
      </c>
      <c r="R1541" s="14" t="e">
        <f t="shared" si="73"/>
        <v>#REF!</v>
      </c>
      <c r="S1541" s="14" t="e">
        <f t="shared" si="74"/>
        <v>#N/A</v>
      </c>
      <c r="T1541" s="14"/>
      <c r="U1541" s="14" t="str">
        <f ca="1">IFERROR(IF(P1541="X",IF(VLOOKUP(B1541,'Oficios_-_pend_criticas'!$C$3:$J$4739,5,0)="","",IF(VLOOKUP(B1541,'Oficios_-_pend_criticas'!$C$3:$J$4739,7,0)="",IF(TODAY()&gt;VLOOKUP(B1541,'Oficios_-_pend_criticas'!$C$3:$J$4739,5,0),"X",""),IF(VLOOKUP(B1541,'Oficios_-_pend_criticas'!$C$3:$J$4739,7,0)&gt;VLOOKUP(B1541,'Oficios_-_pend_criticas'!$C$3:$J$4739,5,0),"X",""))),""),"")</f>
        <v/>
      </c>
      <c r="V1541" s="14" t="str">
        <f ca="1">IFERROR(IF(Q1541=0,IF(VLOOKUP(B1541,'Oficios_-_pend_criticas'!$C$3:$J$4739,5,0)="","",IF(VLOOKUP(B1541,'Oficios_-_pend_criticas'!$C$3:$J$4739,7,0)="",IF(TODAY()&gt;VLOOKUP(B1541,'Oficios_-_pend_criticas'!$C$3:$J$4739,5,0),"X",""),IF(VLOOKUP(B1541,'Oficios_-_pend_criticas'!$C$3:$J$4739,7,0)&gt;VLOOKUP(B1541,'Oficios_-_pend_criticas'!$C$3:$J$4739,5,0),"X",""))),""),"")</f>
        <v/>
      </c>
      <c r="W1541" s="14" t="str">
        <f ca="1">IFERROR(IF(P1541&lt;&gt;"X",IF(Q1541&gt;0,IF(VLOOKUP(B1541,'Oficios_-_pend_criticas'!$C$4:$J$4739,5,0)="","",IF(VLOOKUP(B1541,'Oficios_-_pend_criticas'!$C$4:$J$4739,7,0)="",IF(TODAY()&gt;VLOOKUP(B1541,'Oficios_-_pend_criticas'!$C$4:$J$4739,5,0),"X",""),IF(VLOOKUP(B1541,'Oficios_-_pend_criticas'!$C$4:$J$4739,7,0)&gt;VLOOKUP(B1541,'Oficios_-_pend_criticas'!$C$4:$J$4739,5,0),"X",""))),""),""),"")</f>
        <v/>
      </c>
    </row>
    <row r="1542" spans="1:23" ht="38.25" hidden="1" customHeight="1" x14ac:dyDescent="0.25">
      <c r="A1542" s="9" t="str">
        <f t="shared" si="72"/>
        <v/>
      </c>
      <c r="B1542" s="24" t="s">
        <v>3575</v>
      </c>
      <c r="C1542" s="22" t="e">
        <f>IF(B1542="","",VLOOKUP(B1542,#REF!,6,0))</f>
        <v>#REF!</v>
      </c>
      <c r="D1542" s="20" t="e">
        <f>IF(B1542="","",VLOOKUP(B1542,#REF!,22,0))</f>
        <v>#REF!</v>
      </c>
      <c r="E1542" s="22" t="e">
        <f>IF(B1542="","",VLOOKUP(B1542,Consultas_públicas!$A$376:$G$3879,7,0))</f>
        <v>#N/A</v>
      </c>
      <c r="F1542" s="20" t="s">
        <v>3431</v>
      </c>
      <c r="G1542" s="21">
        <v>43629</v>
      </c>
      <c r="H1542" s="14" t="str">
        <f>IFERROR(IF(VLOOKUP(B1542,'Oficios_-_pend_criticas'!$C$4:$D$4739,2,0)="","","X"),"")</f>
        <v/>
      </c>
      <c r="I1542" s="12"/>
      <c r="J1542" s="13"/>
      <c r="K1542" s="10"/>
      <c r="L1542" s="12">
        <f>IFERROR(VLOOKUP(B1542,Retorno_da_RFB!$D$3:$I$6388,5,0),"")</f>
        <v>122</v>
      </c>
      <c r="M1542" s="13">
        <f>IFERROR(VLOOKUP(B1542,Retorno_da_RFB!$D$3:$I$6388,6,0),"")</f>
        <v>43691</v>
      </c>
      <c r="N1542" s="10" t="str">
        <f>IFERROR(VLOOKUP(B1542,Retorno_da_RFB!$D$3:$I$6388,3,0),"")</f>
        <v>8424.30.90</v>
      </c>
      <c r="O1542" s="10" t="str">
        <f>IFERROR(VLOOKUP(B1542,Retorno_da_RFB!$D$3:$I$6388,4,0),"")</f>
        <v>Máquinas automáticas para lavar e secar anéis internos menores de rolamentos flangeados de rodas de veículos automotores com tempo de ciclo igual ou inferior a 12s, para anéis com peso máximo de 5kg, sistema de alimentação por gaveta e lavagem por recirculação, composta por dois estágios de tratamento, painel de controle com interface homem máquina (IHM).</v>
      </c>
      <c r="P1542" s="12" t="str">
        <f>IFERROR(IF(N1542="","",IF(VLOOKUP(LEFT(N1542,10),'Universo_BK-BIT'!$A$5:$E$10005,2,0)="","X",VLOOKUP(LEFT(N1542,10),'Universo_BK-BIT'!$A$5:$E$10005,2,0))),"X")</f>
        <v>BK</v>
      </c>
      <c r="Q1542" s="12">
        <f>IFERROR(IF(P1542="X","",VLOOKUP(LEFT(N1542,10),'Universo_BK-BIT'!$A$5:$E$10005,3,0)),"")</f>
        <v>14</v>
      </c>
      <c r="R1542" s="14" t="e">
        <f t="shared" si="73"/>
        <v>#REF!</v>
      </c>
      <c r="S1542" s="14" t="e">
        <f t="shared" si="74"/>
        <v>#N/A</v>
      </c>
      <c r="T1542" s="14"/>
      <c r="U1542" s="14" t="str">
        <f ca="1">IFERROR(IF(P1542="X",IF(VLOOKUP(B1542,'Oficios_-_pend_criticas'!$C$3:$J$4739,5,0)="","",IF(VLOOKUP(B1542,'Oficios_-_pend_criticas'!$C$3:$J$4739,7,0)="",IF(TODAY()&gt;VLOOKUP(B1542,'Oficios_-_pend_criticas'!$C$3:$J$4739,5,0),"X",""),IF(VLOOKUP(B1542,'Oficios_-_pend_criticas'!$C$3:$J$4739,7,0)&gt;VLOOKUP(B1542,'Oficios_-_pend_criticas'!$C$3:$J$4739,5,0),"X",""))),""),"")</f>
        <v/>
      </c>
      <c r="V1542" s="14" t="str">
        <f ca="1">IFERROR(IF(Q1542=0,IF(VLOOKUP(B1542,'Oficios_-_pend_criticas'!$C$3:$J$4739,5,0)="","",IF(VLOOKUP(B1542,'Oficios_-_pend_criticas'!$C$3:$J$4739,7,0)="",IF(TODAY()&gt;VLOOKUP(B1542,'Oficios_-_pend_criticas'!$C$3:$J$4739,5,0),"X",""),IF(VLOOKUP(B1542,'Oficios_-_pend_criticas'!$C$3:$J$4739,7,0)&gt;VLOOKUP(B1542,'Oficios_-_pend_criticas'!$C$3:$J$4739,5,0),"X",""))),""),"")</f>
        <v/>
      </c>
      <c r="W1542" s="14" t="str">
        <f ca="1">IFERROR(IF(P1542&lt;&gt;"X",IF(Q1542&gt;0,IF(VLOOKUP(B1542,'Oficios_-_pend_criticas'!$C$4:$J$4739,5,0)="","",IF(VLOOKUP(B1542,'Oficios_-_pend_criticas'!$C$4:$J$4739,7,0)="",IF(TODAY()&gt;VLOOKUP(B1542,'Oficios_-_pend_criticas'!$C$4:$J$4739,5,0),"X",""),IF(VLOOKUP(B1542,'Oficios_-_pend_criticas'!$C$4:$J$4739,7,0)&gt;VLOOKUP(B1542,'Oficios_-_pend_criticas'!$C$4:$J$4739,5,0),"X",""))),""),""),"")</f>
        <v/>
      </c>
    </row>
    <row r="1543" spans="1:23" ht="38.25" hidden="1" customHeight="1" x14ac:dyDescent="0.25">
      <c r="A1543" s="9" t="str">
        <f t="shared" si="72"/>
        <v/>
      </c>
      <c r="B1543" s="24" t="s">
        <v>3577</v>
      </c>
      <c r="C1543" s="22" t="e">
        <f>IF(B1543="","",VLOOKUP(B1543,#REF!,6,0))</f>
        <v>#REF!</v>
      </c>
      <c r="D1543" s="20" t="e">
        <f>IF(B1543="","",VLOOKUP(B1543,#REF!,22,0))</f>
        <v>#REF!</v>
      </c>
      <c r="E1543" s="22" t="e">
        <f>IF(B1543="","",VLOOKUP(B1543,Consultas_públicas!$A$376:$G$3879,7,0))</f>
        <v>#N/A</v>
      </c>
      <c r="F1543" s="20" t="s">
        <v>3431</v>
      </c>
      <c r="G1543" s="21">
        <v>43629</v>
      </c>
      <c r="H1543" s="14" t="str">
        <f>IFERROR(IF(VLOOKUP(B1543,'Oficios_-_pend_criticas'!$C$4:$D$4739,2,0)="","","X"),"")</f>
        <v/>
      </c>
      <c r="I1543" s="12"/>
      <c r="J1543" s="13"/>
      <c r="K1543" s="10"/>
      <c r="L1543" s="12">
        <f>IFERROR(VLOOKUP(B1543,Retorno_da_RFB!$D$3:$I$6388,5,0),"")</f>
        <v>122</v>
      </c>
      <c r="M1543" s="13">
        <f>IFERROR(VLOOKUP(B1543,Retorno_da_RFB!$D$3:$I$6388,6,0),"")</f>
        <v>43691</v>
      </c>
      <c r="N1543" s="10" t="str">
        <f>IFERROR(VLOOKUP(B1543,Retorno_da_RFB!$D$3:$I$6388,3,0),"")</f>
        <v>8479.89.99</v>
      </c>
      <c r="O1543" s="10" t="str">
        <f>IFERROR(VLOOKUP(B1543,Retorno_da_RFB!$D$3:$I$6388,4,0),"")</f>
        <v>Máquinas automáticas para inserção de defletores em anéis internos flangeados de rolamentos flangeados de rodas de veículos automotores, com tempo de ciclo igual ou inferior a 18s, para anéis internos flangeados com diâmetro máximo de 200mm e altura máxima de 140mm, dotadas de 3 estações (sendo 1 livre), alimentadores vibratórios de defletores, sistemas de controle de posição e batimento, sistemas de descarte de rejeitos e painéis de controle com interface homem máquina (IHM).</v>
      </c>
      <c r="P1543" s="12" t="str">
        <f>IFERROR(IF(N1543="","",IF(VLOOKUP(LEFT(N1543,10),'Universo_BK-BIT'!$A$5:$E$10005,2,0)="","X",VLOOKUP(LEFT(N1543,10),'Universo_BK-BIT'!$A$5:$E$10005,2,0))),"X")</f>
        <v>BK</v>
      </c>
      <c r="Q1543" s="12">
        <f>IFERROR(IF(P1543="X","",VLOOKUP(LEFT(N1543,10),'Universo_BK-BIT'!$A$5:$E$10005,3,0)),"")</f>
        <v>14</v>
      </c>
      <c r="R1543" s="14" t="e">
        <f t="shared" si="73"/>
        <v>#REF!</v>
      </c>
      <c r="S1543" s="14" t="e">
        <f t="shared" si="74"/>
        <v>#N/A</v>
      </c>
      <c r="T1543" s="14"/>
      <c r="U1543" s="14" t="str">
        <f ca="1">IFERROR(IF(P1543="X",IF(VLOOKUP(B1543,'Oficios_-_pend_criticas'!$C$3:$J$4739,5,0)="","",IF(VLOOKUP(B1543,'Oficios_-_pend_criticas'!$C$3:$J$4739,7,0)="",IF(TODAY()&gt;VLOOKUP(B1543,'Oficios_-_pend_criticas'!$C$3:$J$4739,5,0),"X",""),IF(VLOOKUP(B1543,'Oficios_-_pend_criticas'!$C$3:$J$4739,7,0)&gt;VLOOKUP(B1543,'Oficios_-_pend_criticas'!$C$3:$J$4739,5,0),"X",""))),""),"")</f>
        <v/>
      </c>
      <c r="V1543" s="14" t="str">
        <f ca="1">IFERROR(IF(Q1543=0,IF(VLOOKUP(B1543,'Oficios_-_pend_criticas'!$C$3:$J$4739,5,0)="","",IF(VLOOKUP(B1543,'Oficios_-_pend_criticas'!$C$3:$J$4739,7,0)="",IF(TODAY()&gt;VLOOKUP(B1543,'Oficios_-_pend_criticas'!$C$3:$J$4739,5,0),"X",""),IF(VLOOKUP(B1543,'Oficios_-_pend_criticas'!$C$3:$J$4739,7,0)&gt;VLOOKUP(B1543,'Oficios_-_pend_criticas'!$C$3:$J$4739,5,0),"X",""))),""),"")</f>
        <v/>
      </c>
      <c r="W1543" s="14" t="str">
        <f ca="1">IFERROR(IF(P1543&lt;&gt;"X",IF(Q1543&gt;0,IF(VLOOKUP(B1543,'Oficios_-_pend_criticas'!$C$4:$J$4739,5,0)="","",IF(VLOOKUP(B1543,'Oficios_-_pend_criticas'!$C$4:$J$4739,7,0)="",IF(TODAY()&gt;VLOOKUP(B1543,'Oficios_-_pend_criticas'!$C$4:$J$4739,5,0),"X",""),IF(VLOOKUP(B1543,'Oficios_-_pend_criticas'!$C$4:$J$4739,7,0)&gt;VLOOKUP(B1543,'Oficios_-_pend_criticas'!$C$4:$J$4739,5,0),"X",""))),""),""),"")</f>
        <v/>
      </c>
    </row>
    <row r="1544" spans="1:23" ht="38.25" hidden="1" customHeight="1" x14ac:dyDescent="0.25">
      <c r="A1544" s="9" t="str">
        <f t="shared" si="72"/>
        <v/>
      </c>
      <c r="B1544" s="24" t="s">
        <v>3579</v>
      </c>
      <c r="C1544" s="22" t="e">
        <f>IF(B1544="","",VLOOKUP(B1544,#REF!,6,0))</f>
        <v>#REF!</v>
      </c>
      <c r="D1544" s="20" t="e">
        <f>IF(B1544="","",VLOOKUP(B1544,#REF!,22,0))</f>
        <v>#REF!</v>
      </c>
      <c r="E1544" s="22" t="e">
        <f>IF(B1544="","",VLOOKUP(B1544,Consultas_públicas!$A$376:$G$3879,7,0))</f>
        <v>#N/A</v>
      </c>
      <c r="F1544" s="20" t="s">
        <v>3431</v>
      </c>
      <c r="G1544" s="21">
        <v>43629</v>
      </c>
      <c r="H1544" s="14" t="str">
        <f>IFERROR(IF(VLOOKUP(B1544,'Oficios_-_pend_criticas'!$C$4:$D$4739,2,0)="","","X"),"")</f>
        <v/>
      </c>
      <c r="I1544" s="12"/>
      <c r="J1544" s="13"/>
      <c r="K1544" s="10"/>
      <c r="L1544" s="12">
        <f>IFERROR(VLOOKUP(B1544,Retorno_da_RFB!$D$3:$I$6388,5,0),"")</f>
        <v>122</v>
      </c>
      <c r="M1544" s="13">
        <f>IFERROR(VLOOKUP(B1544,Retorno_da_RFB!$D$3:$I$6388,6,0),"")</f>
        <v>43691</v>
      </c>
      <c r="N1544" s="10" t="str">
        <f>IFERROR(VLOOKUP(B1544,Retorno_da_RFB!$D$3:$I$6388,3,0),"")</f>
        <v>8471.90.11</v>
      </c>
      <c r="O1544" s="10" t="str">
        <f>IFERROR(VLOOKUP(B1544,Retorno_da_RFB!$D$3:$I$6388,4,0),"")</f>
        <v>Sistemas de leitor de cartões com tecnologia “DesFire”, frequência 13.56Mhz, chave de criptografia, 12VDC, 160mA, temperatura range de 30 a 65⁰C, protocolo RS485, AEOS, módulo de RF 120Mhz para AX1014 ou AB350, IP65, faz a leitura de diferentes tecnologias, para controlar de acesso.</v>
      </c>
      <c r="P1544" s="12" t="str">
        <f>IFERROR(IF(N1544="","",IF(VLOOKUP(LEFT(N1544,10),'Universo_BK-BIT'!$A$5:$E$10005,2,0)="","X",VLOOKUP(LEFT(N1544,10),'Universo_BK-BIT'!$A$5:$E$10005,2,0))),"X")</f>
        <v>BIT</v>
      </c>
      <c r="Q1544" s="12">
        <f>IFERROR(IF(P1544="X","",VLOOKUP(LEFT(N1544,10),'Universo_BK-BIT'!$A$5:$E$10005,3,0)),"")</f>
        <v>12</v>
      </c>
      <c r="R1544" s="14" t="e">
        <f t="shared" si="73"/>
        <v>#REF!</v>
      </c>
      <c r="S1544" s="14" t="e">
        <f t="shared" si="74"/>
        <v>#N/A</v>
      </c>
      <c r="T1544" s="14"/>
      <c r="U1544" s="14" t="str">
        <f ca="1">IFERROR(IF(P1544="X",IF(VLOOKUP(B1544,'Oficios_-_pend_criticas'!$C$3:$J$4739,5,0)="","",IF(VLOOKUP(B1544,'Oficios_-_pend_criticas'!$C$3:$J$4739,7,0)="",IF(TODAY()&gt;VLOOKUP(B1544,'Oficios_-_pend_criticas'!$C$3:$J$4739,5,0),"X",""),IF(VLOOKUP(B1544,'Oficios_-_pend_criticas'!$C$3:$J$4739,7,0)&gt;VLOOKUP(B1544,'Oficios_-_pend_criticas'!$C$3:$J$4739,5,0),"X",""))),""),"")</f>
        <v/>
      </c>
      <c r="V1544" s="14" t="str">
        <f ca="1">IFERROR(IF(Q1544=0,IF(VLOOKUP(B1544,'Oficios_-_pend_criticas'!$C$3:$J$4739,5,0)="","",IF(VLOOKUP(B1544,'Oficios_-_pend_criticas'!$C$3:$J$4739,7,0)="",IF(TODAY()&gt;VLOOKUP(B1544,'Oficios_-_pend_criticas'!$C$3:$J$4739,5,0),"X",""),IF(VLOOKUP(B1544,'Oficios_-_pend_criticas'!$C$3:$J$4739,7,0)&gt;VLOOKUP(B1544,'Oficios_-_pend_criticas'!$C$3:$J$4739,5,0),"X",""))),""),"")</f>
        <v/>
      </c>
      <c r="W1544" s="14" t="str">
        <f ca="1">IFERROR(IF(P1544&lt;&gt;"X",IF(Q1544&gt;0,IF(VLOOKUP(B1544,'Oficios_-_pend_criticas'!$C$4:$J$4739,5,0)="","",IF(VLOOKUP(B1544,'Oficios_-_pend_criticas'!$C$4:$J$4739,7,0)="",IF(TODAY()&gt;VLOOKUP(B1544,'Oficios_-_pend_criticas'!$C$4:$J$4739,5,0),"X",""),IF(VLOOKUP(B1544,'Oficios_-_pend_criticas'!$C$4:$J$4739,7,0)&gt;VLOOKUP(B1544,'Oficios_-_pend_criticas'!$C$4:$J$4739,5,0),"X",""))),""),""),"")</f>
        <v/>
      </c>
    </row>
    <row r="1545" spans="1:23" ht="38.25" hidden="1" customHeight="1" x14ac:dyDescent="0.25">
      <c r="A1545" s="9" t="str">
        <f t="shared" si="72"/>
        <v/>
      </c>
      <c r="B1545" s="24" t="s">
        <v>3582</v>
      </c>
      <c r="C1545" s="22" t="e">
        <f>IF(B1545="","",VLOOKUP(B1545,#REF!,6,0))</f>
        <v>#REF!</v>
      </c>
      <c r="D1545" s="20" t="e">
        <f>IF(B1545="","",VLOOKUP(B1545,#REF!,22,0))</f>
        <v>#REF!</v>
      </c>
      <c r="E1545" s="22" t="e">
        <f>IF(B1545="","",VLOOKUP(B1545,Consultas_públicas!$A$376:$G$3879,7,0))</f>
        <v>#N/A</v>
      </c>
      <c r="F1545" s="20" t="s">
        <v>3431</v>
      </c>
      <c r="G1545" s="21">
        <v>43629</v>
      </c>
      <c r="H1545" s="14" t="str">
        <f>IFERROR(IF(VLOOKUP(B1545,'Oficios_-_pend_criticas'!$C$4:$D$4739,2,0)="","","X"),"")</f>
        <v/>
      </c>
      <c r="I1545" s="12"/>
      <c r="J1545" s="13"/>
      <c r="K1545" s="10"/>
      <c r="L1545" s="12">
        <f>IFERROR(VLOOKUP(B1545,Retorno_da_RFB!$D$3:$I$6388,5,0),"")</f>
        <v>122</v>
      </c>
      <c r="M1545" s="13">
        <f>IFERROR(VLOOKUP(B1545,Retorno_da_RFB!$D$3:$I$6388,6,0),"")</f>
        <v>43691</v>
      </c>
      <c r="N1545" s="10" t="str">
        <f>IFERROR(VLOOKUP(B1545,Retorno_da_RFB!$D$3:$I$6388,3,0),"")</f>
        <v>8466.20.10</v>
      </c>
      <c r="O1545" s="10" t="str">
        <f>IFERROR(VLOOKUP(B1545,Retorno_da_RFB!$D$3:$I$6388,4,0),"")</f>
        <v>Placas automáticas autocentrantes, de tamanhos que variam de 165 a 630mm de diâmetro, rotações que variam de 1.100 a 6.000RPM, nariz tipo A2-5” ou A2-6”ou A2-8” ou A2-11”, sem passagem ou com passagem de 52mm a 180mm, serrilhado de 1,5 x 60°, ou 1/16 x 90°, ou 3/12 x 90°, fornecidas com jogo de castanhas, parafusos de fixação e bomba de engraxar.</v>
      </c>
      <c r="P1545" s="12" t="str">
        <f>IFERROR(IF(N1545="","",IF(VLOOKUP(LEFT(N1545,10),'Universo_BK-BIT'!$A$5:$E$10005,2,0)="","X",VLOOKUP(LEFT(N1545,10),'Universo_BK-BIT'!$A$5:$E$10005,2,0))),"X")</f>
        <v>BK</v>
      </c>
      <c r="Q1545" s="12">
        <f>IFERROR(IF(P1545="X","",VLOOKUP(LEFT(N1545,10),'Universo_BK-BIT'!$A$5:$E$10005,3,0)),"")</f>
        <v>14</v>
      </c>
      <c r="R1545" s="14" t="e">
        <f t="shared" si="73"/>
        <v>#REF!</v>
      </c>
      <c r="S1545" s="14" t="e">
        <f t="shared" si="74"/>
        <v>#N/A</v>
      </c>
      <c r="T1545" s="14"/>
      <c r="U1545" s="14" t="str">
        <f ca="1">IFERROR(IF(P1545="X",IF(VLOOKUP(B1545,'Oficios_-_pend_criticas'!$C$3:$J$4739,5,0)="","",IF(VLOOKUP(B1545,'Oficios_-_pend_criticas'!$C$3:$J$4739,7,0)="",IF(TODAY()&gt;VLOOKUP(B1545,'Oficios_-_pend_criticas'!$C$3:$J$4739,5,0),"X",""),IF(VLOOKUP(B1545,'Oficios_-_pend_criticas'!$C$3:$J$4739,7,0)&gt;VLOOKUP(B1545,'Oficios_-_pend_criticas'!$C$3:$J$4739,5,0),"X",""))),""),"")</f>
        <v/>
      </c>
      <c r="V1545" s="14" t="str">
        <f ca="1">IFERROR(IF(Q1545=0,IF(VLOOKUP(B1545,'Oficios_-_pend_criticas'!$C$3:$J$4739,5,0)="","",IF(VLOOKUP(B1545,'Oficios_-_pend_criticas'!$C$3:$J$4739,7,0)="",IF(TODAY()&gt;VLOOKUP(B1545,'Oficios_-_pend_criticas'!$C$3:$J$4739,5,0),"X",""),IF(VLOOKUP(B1545,'Oficios_-_pend_criticas'!$C$3:$J$4739,7,0)&gt;VLOOKUP(B1545,'Oficios_-_pend_criticas'!$C$3:$J$4739,5,0),"X",""))),""),"")</f>
        <v/>
      </c>
      <c r="W1545" s="14" t="str">
        <f ca="1">IFERROR(IF(P1545&lt;&gt;"X",IF(Q1545&gt;0,IF(VLOOKUP(B1545,'Oficios_-_pend_criticas'!$C$4:$J$4739,5,0)="","",IF(VLOOKUP(B1545,'Oficios_-_pend_criticas'!$C$4:$J$4739,7,0)="",IF(TODAY()&gt;VLOOKUP(B1545,'Oficios_-_pend_criticas'!$C$4:$J$4739,5,0),"X",""),IF(VLOOKUP(B1545,'Oficios_-_pend_criticas'!$C$4:$J$4739,7,0)&gt;VLOOKUP(B1545,'Oficios_-_pend_criticas'!$C$4:$J$4739,5,0),"X",""))),""),""),"")</f>
        <v/>
      </c>
    </row>
    <row r="1546" spans="1:23" ht="38.25" hidden="1" customHeight="1" x14ac:dyDescent="0.25">
      <c r="A1546" s="9" t="str">
        <f t="shared" si="72"/>
        <v/>
      </c>
      <c r="B1546" s="24" t="s">
        <v>3585</v>
      </c>
      <c r="C1546" s="22" t="e">
        <f>IF(B1546="","",VLOOKUP(B1546,#REF!,6,0))</f>
        <v>#REF!</v>
      </c>
      <c r="D1546" s="20" t="e">
        <f>IF(B1546="","",VLOOKUP(B1546,#REF!,22,0))</f>
        <v>#REF!</v>
      </c>
      <c r="E1546" s="22" t="e">
        <f>IF(B1546="","",VLOOKUP(B1546,Consultas_públicas!$A$376:$G$3879,7,0))</f>
        <v>#N/A</v>
      </c>
      <c r="F1546" s="20" t="s">
        <v>3431</v>
      </c>
      <c r="G1546" s="21">
        <v>43629</v>
      </c>
      <c r="H1546" s="14" t="str">
        <f>IFERROR(IF(VLOOKUP(B1546,'Oficios_-_pend_criticas'!$C$4:$D$4739,2,0)="","","X"),"")</f>
        <v/>
      </c>
      <c r="I1546" s="12"/>
      <c r="J1546" s="13"/>
      <c r="K1546" s="10"/>
      <c r="L1546" s="12">
        <f>IFERROR(VLOOKUP(B1546,Retorno_da_RFB!$D$3:$I$6388,5,0),"")</f>
        <v>122</v>
      </c>
      <c r="M1546" s="13">
        <f>IFERROR(VLOOKUP(B1546,Retorno_da_RFB!$D$3:$I$6388,6,0),"")</f>
        <v>43691</v>
      </c>
      <c r="N1546" s="10" t="str">
        <f>IFERROR(VLOOKUP(B1546,Retorno_da_RFB!$D$3:$I$6388,3,0),"")</f>
        <v>8424.30.90</v>
      </c>
      <c r="O1546" s="10" t="str">
        <f>IFERROR(VLOOKUP(B1546,Retorno_da_RFB!$D$3:$I$6388,4,0),"")</f>
        <v>Máquinas automáticas para lavar e secar anéis internos flangeados de rolamentos flangeados de rodas de veículos automotores, para anéis com diâmetro máximo de 360mm a altura máxima de 500mm, esteira de transporte do produto com velocidade ajustável, compostas por duas estações de tratamento, painéis de controle com interface homem máquina (IHM).</v>
      </c>
      <c r="P1546" s="12" t="str">
        <f>IFERROR(IF(N1546="","",IF(VLOOKUP(LEFT(N1546,10),'Universo_BK-BIT'!$A$5:$E$10005,2,0)="","X",VLOOKUP(LEFT(N1546,10),'Universo_BK-BIT'!$A$5:$E$10005,2,0))),"X")</f>
        <v>BK</v>
      </c>
      <c r="Q1546" s="12">
        <f>IFERROR(IF(P1546="X","",VLOOKUP(LEFT(N1546,10),'Universo_BK-BIT'!$A$5:$E$10005,3,0)),"")</f>
        <v>14</v>
      </c>
      <c r="R1546" s="14" t="e">
        <f t="shared" si="73"/>
        <v>#REF!</v>
      </c>
      <c r="S1546" s="14" t="e">
        <f t="shared" si="74"/>
        <v>#N/A</v>
      </c>
      <c r="T1546" s="14"/>
      <c r="U1546" s="14" t="str">
        <f ca="1">IFERROR(IF(P1546="X",IF(VLOOKUP(B1546,'Oficios_-_pend_criticas'!$C$3:$J$4739,5,0)="","",IF(VLOOKUP(B1546,'Oficios_-_pend_criticas'!$C$3:$J$4739,7,0)="",IF(TODAY()&gt;VLOOKUP(B1546,'Oficios_-_pend_criticas'!$C$3:$J$4739,5,0),"X",""),IF(VLOOKUP(B1546,'Oficios_-_pend_criticas'!$C$3:$J$4739,7,0)&gt;VLOOKUP(B1546,'Oficios_-_pend_criticas'!$C$3:$J$4739,5,0),"X",""))),""),"")</f>
        <v/>
      </c>
      <c r="V1546" s="14" t="str">
        <f ca="1">IFERROR(IF(Q1546=0,IF(VLOOKUP(B1546,'Oficios_-_pend_criticas'!$C$3:$J$4739,5,0)="","",IF(VLOOKUP(B1546,'Oficios_-_pend_criticas'!$C$3:$J$4739,7,0)="",IF(TODAY()&gt;VLOOKUP(B1546,'Oficios_-_pend_criticas'!$C$3:$J$4739,5,0),"X",""),IF(VLOOKUP(B1546,'Oficios_-_pend_criticas'!$C$3:$J$4739,7,0)&gt;VLOOKUP(B1546,'Oficios_-_pend_criticas'!$C$3:$J$4739,5,0),"X",""))),""),"")</f>
        <v/>
      </c>
      <c r="W1546" s="14" t="str">
        <f ca="1">IFERROR(IF(P1546&lt;&gt;"X",IF(Q1546&gt;0,IF(VLOOKUP(B1546,'Oficios_-_pend_criticas'!$C$4:$J$4739,5,0)="","",IF(VLOOKUP(B1546,'Oficios_-_pend_criticas'!$C$4:$J$4739,7,0)="",IF(TODAY()&gt;VLOOKUP(B1546,'Oficios_-_pend_criticas'!$C$4:$J$4739,5,0),"X",""),IF(VLOOKUP(B1546,'Oficios_-_pend_criticas'!$C$4:$J$4739,7,0)&gt;VLOOKUP(B1546,'Oficios_-_pend_criticas'!$C$4:$J$4739,5,0),"X",""))),""),""),"")</f>
        <v/>
      </c>
    </row>
    <row r="1547" spans="1:23" ht="38.25" hidden="1" customHeight="1" x14ac:dyDescent="0.25">
      <c r="A1547" s="9" t="str">
        <f t="shared" si="72"/>
        <v/>
      </c>
      <c r="B1547" s="24" t="s">
        <v>3587</v>
      </c>
      <c r="C1547" s="22" t="e">
        <f>IF(B1547="","",VLOOKUP(B1547,#REF!,6,0))</f>
        <v>#REF!</v>
      </c>
      <c r="D1547" s="20" t="e">
        <f>IF(B1547="","",VLOOKUP(B1547,#REF!,22,0))</f>
        <v>#REF!</v>
      </c>
      <c r="E1547" s="22" t="e">
        <f>IF(B1547="","",VLOOKUP(B1547,Consultas_públicas!$A$376:$G$3879,7,0))</f>
        <v>#N/A</v>
      </c>
      <c r="F1547" s="20" t="s">
        <v>3431</v>
      </c>
      <c r="G1547" s="21">
        <v>43629</v>
      </c>
      <c r="H1547" s="14" t="str">
        <f>IFERROR(IF(VLOOKUP(B1547,'Oficios_-_pend_criticas'!$C$4:$D$4739,2,0)="","","X"),"")</f>
        <v/>
      </c>
      <c r="I1547" s="12"/>
      <c r="J1547" s="13"/>
      <c r="K1547" s="10"/>
      <c r="L1547" s="12">
        <f>IFERROR(VLOOKUP(B1547,Retorno_da_RFB!$D$3:$I$6388,5,0),"")</f>
        <v>122</v>
      </c>
      <c r="M1547" s="13">
        <f>IFERROR(VLOOKUP(B1547,Retorno_da_RFB!$D$3:$I$6388,6,0),"")</f>
        <v>43691</v>
      </c>
      <c r="N1547" s="10" t="str">
        <f>IFERROR(VLOOKUP(B1547,Retorno_da_RFB!$D$3:$I$6388,3,0),"")</f>
        <v>8458.91.00</v>
      </c>
      <c r="O1547" s="10" t="str">
        <f>IFERROR(VLOOKUP(B1547,Retorno_da_RFB!$D$3:$I$6388,4,0),"")</f>
        <v>Máquinas automáticas para redução do batimento axial da face do flange de rolamentos flangeados de rodas de veículos automotores, para rolamentos com anéis internos flangeados com diâmetro máximo torneado de 190mm e altura máxima 140mm, dotadas de sistemas de carga e descarga automáticos por manipuladores e painéis de controle com CNC interface homem máquina (IHM).</v>
      </c>
      <c r="P1547" s="12" t="str">
        <f>IFERROR(IF(N1547="","",IF(VLOOKUP(LEFT(N1547,10),'Universo_BK-BIT'!$A$5:$E$10005,2,0)="","X",VLOOKUP(LEFT(N1547,10),'Universo_BK-BIT'!$A$5:$E$10005,2,0))),"X")</f>
        <v>BK</v>
      </c>
      <c r="Q1547" s="12">
        <f>IFERROR(IF(P1547="X","",VLOOKUP(LEFT(N1547,10),'Universo_BK-BIT'!$A$5:$E$10005,3,0)),"")</f>
        <v>14</v>
      </c>
      <c r="R1547" s="14" t="e">
        <f t="shared" si="73"/>
        <v>#REF!</v>
      </c>
      <c r="S1547" s="14" t="e">
        <f t="shared" si="74"/>
        <v>#N/A</v>
      </c>
      <c r="T1547" s="14"/>
      <c r="U1547" s="14" t="str">
        <f ca="1">IFERROR(IF(P1547="X",IF(VLOOKUP(B1547,'Oficios_-_pend_criticas'!$C$3:$J$4739,5,0)="","",IF(VLOOKUP(B1547,'Oficios_-_pend_criticas'!$C$3:$J$4739,7,0)="",IF(TODAY()&gt;VLOOKUP(B1547,'Oficios_-_pend_criticas'!$C$3:$J$4739,5,0),"X",""),IF(VLOOKUP(B1547,'Oficios_-_pend_criticas'!$C$3:$J$4739,7,0)&gt;VLOOKUP(B1547,'Oficios_-_pend_criticas'!$C$3:$J$4739,5,0),"X",""))),""),"")</f>
        <v/>
      </c>
      <c r="V1547" s="14" t="str">
        <f ca="1">IFERROR(IF(Q1547=0,IF(VLOOKUP(B1547,'Oficios_-_pend_criticas'!$C$3:$J$4739,5,0)="","",IF(VLOOKUP(B1547,'Oficios_-_pend_criticas'!$C$3:$J$4739,7,0)="",IF(TODAY()&gt;VLOOKUP(B1547,'Oficios_-_pend_criticas'!$C$3:$J$4739,5,0),"X",""),IF(VLOOKUP(B1547,'Oficios_-_pend_criticas'!$C$3:$J$4739,7,0)&gt;VLOOKUP(B1547,'Oficios_-_pend_criticas'!$C$3:$J$4739,5,0),"X",""))),""),"")</f>
        <v/>
      </c>
      <c r="W1547" s="14" t="str">
        <f ca="1">IFERROR(IF(P1547&lt;&gt;"X",IF(Q1547&gt;0,IF(VLOOKUP(B1547,'Oficios_-_pend_criticas'!$C$4:$J$4739,5,0)="","",IF(VLOOKUP(B1547,'Oficios_-_pend_criticas'!$C$4:$J$4739,7,0)="",IF(TODAY()&gt;VLOOKUP(B1547,'Oficios_-_pend_criticas'!$C$4:$J$4739,5,0),"X",""),IF(VLOOKUP(B1547,'Oficios_-_pend_criticas'!$C$4:$J$4739,7,0)&gt;VLOOKUP(B1547,'Oficios_-_pend_criticas'!$C$4:$J$4739,5,0),"X",""))),""),""),"")</f>
        <v/>
      </c>
    </row>
    <row r="1548" spans="1:23" ht="38.25" hidden="1" customHeight="1" x14ac:dyDescent="0.25">
      <c r="A1548" s="9" t="str">
        <f t="shared" si="72"/>
        <v/>
      </c>
      <c r="B1548" s="24" t="s">
        <v>3589</v>
      </c>
      <c r="C1548" s="22" t="e">
        <f>IF(B1548="","",VLOOKUP(B1548,#REF!,6,0))</f>
        <v>#REF!</v>
      </c>
      <c r="D1548" s="20" t="e">
        <f>IF(B1548="","",VLOOKUP(B1548,#REF!,22,0))</f>
        <v>#REF!</v>
      </c>
      <c r="E1548" s="22" t="e">
        <f>IF(B1548="","",VLOOKUP(B1548,Consultas_públicas!$A$376:$G$3879,7,0))</f>
        <v>#N/A</v>
      </c>
      <c r="F1548" s="20" t="s">
        <v>3431</v>
      </c>
      <c r="G1548" s="21">
        <v>43629</v>
      </c>
      <c r="H1548" s="14" t="str">
        <f>IFERROR(IF(VLOOKUP(B1548,'Oficios_-_pend_criticas'!$C$4:$D$4739,2,0)="","","X"),"")</f>
        <v/>
      </c>
      <c r="I1548" s="12"/>
      <c r="J1548" s="13"/>
      <c r="K1548" s="10"/>
      <c r="L1548" s="12">
        <f>IFERROR(VLOOKUP(B1548,Retorno_da_RFB!$D$3:$I$6388,5,0),"")</f>
        <v>122</v>
      </c>
      <c r="M1548" s="13">
        <f>IFERROR(VLOOKUP(B1548,Retorno_da_RFB!$D$3:$I$6388,6,0),"")</f>
        <v>43691</v>
      </c>
      <c r="N1548" s="10" t="str">
        <f>IFERROR(VLOOKUP(B1548,Retorno_da_RFB!$D$3:$I$6388,3,0),"")</f>
        <v>8479.89.99</v>
      </c>
      <c r="O1548" s="10" t="str">
        <f>IFERROR(VLOOKUP(B1548,Retorno_da_RFB!$D$3:$I$6388,4,0),"")</f>
        <v>Máquinas automáticas multi-estações para montagem de gaiolas no lado interno de anéis externos flangeados de rolamentos flangeados de rodas de veículos automotores, com tempo de ciclo igual ou inferior a 18s, para anéis internos flangeados com diâmetro máximo de 200mm, altura máxima de 140mm, com funções de aplicação e controle de quantidade de graxa, montagens das esferas na gaiola, montagens das gaiolas com esferas no anel, checagem da presença de esferas, robôs para manipulação de peças com 6 graus de liberdade e capacidade de carga de 6,6kg, sistema de descarte de rejeitos e painéis de controle com interface homem máquina (IHM).</v>
      </c>
      <c r="P1548" s="12" t="str">
        <f>IFERROR(IF(N1548="","",IF(VLOOKUP(LEFT(N1548,10),'Universo_BK-BIT'!$A$5:$E$10005,2,0)="","X",VLOOKUP(LEFT(N1548,10),'Universo_BK-BIT'!$A$5:$E$10005,2,0))),"X")</f>
        <v>BK</v>
      </c>
      <c r="Q1548" s="12">
        <f>IFERROR(IF(P1548="X","",VLOOKUP(LEFT(N1548,10),'Universo_BK-BIT'!$A$5:$E$10005,3,0)),"")</f>
        <v>14</v>
      </c>
      <c r="R1548" s="14" t="e">
        <f t="shared" si="73"/>
        <v>#REF!</v>
      </c>
      <c r="S1548" s="14" t="e">
        <f t="shared" si="74"/>
        <v>#N/A</v>
      </c>
      <c r="T1548" s="14"/>
      <c r="U1548" s="14" t="str">
        <f ca="1">IFERROR(IF(P1548="X",IF(VLOOKUP(B1548,'Oficios_-_pend_criticas'!$C$3:$J$4739,5,0)="","",IF(VLOOKUP(B1548,'Oficios_-_pend_criticas'!$C$3:$J$4739,7,0)="",IF(TODAY()&gt;VLOOKUP(B1548,'Oficios_-_pend_criticas'!$C$3:$J$4739,5,0),"X",""),IF(VLOOKUP(B1548,'Oficios_-_pend_criticas'!$C$3:$J$4739,7,0)&gt;VLOOKUP(B1548,'Oficios_-_pend_criticas'!$C$3:$J$4739,5,0),"X",""))),""),"")</f>
        <v/>
      </c>
      <c r="V1548" s="14" t="str">
        <f ca="1">IFERROR(IF(Q1548=0,IF(VLOOKUP(B1548,'Oficios_-_pend_criticas'!$C$3:$J$4739,5,0)="","",IF(VLOOKUP(B1548,'Oficios_-_pend_criticas'!$C$3:$J$4739,7,0)="",IF(TODAY()&gt;VLOOKUP(B1548,'Oficios_-_pend_criticas'!$C$3:$J$4739,5,0),"X",""),IF(VLOOKUP(B1548,'Oficios_-_pend_criticas'!$C$3:$J$4739,7,0)&gt;VLOOKUP(B1548,'Oficios_-_pend_criticas'!$C$3:$J$4739,5,0),"X",""))),""),"")</f>
        <v/>
      </c>
      <c r="W1548" s="14" t="str">
        <f ca="1">IFERROR(IF(P1548&lt;&gt;"X",IF(Q1548&gt;0,IF(VLOOKUP(B1548,'Oficios_-_pend_criticas'!$C$4:$J$4739,5,0)="","",IF(VLOOKUP(B1548,'Oficios_-_pend_criticas'!$C$4:$J$4739,7,0)="",IF(TODAY()&gt;VLOOKUP(B1548,'Oficios_-_pend_criticas'!$C$4:$J$4739,5,0),"X",""),IF(VLOOKUP(B1548,'Oficios_-_pend_criticas'!$C$4:$J$4739,7,0)&gt;VLOOKUP(B1548,'Oficios_-_pend_criticas'!$C$4:$J$4739,5,0),"X",""))),""),""),"")</f>
        <v/>
      </c>
    </row>
    <row r="1549" spans="1:23" ht="38.25" hidden="1" customHeight="1" x14ac:dyDescent="0.25">
      <c r="A1549" s="9" t="str">
        <f t="shared" si="72"/>
        <v/>
      </c>
      <c r="B1549" s="24" t="s">
        <v>3591</v>
      </c>
      <c r="C1549" s="22" t="e">
        <f>IF(B1549="","",VLOOKUP(B1549,#REF!,6,0))</f>
        <v>#REF!</v>
      </c>
      <c r="D1549" s="20" t="e">
        <f>IF(B1549="","",VLOOKUP(B1549,#REF!,22,0))</f>
        <v>#REF!</v>
      </c>
      <c r="E1549" s="22" t="e">
        <f>IF(B1549="","",VLOOKUP(B1549,Consultas_públicas!$A$376:$G$3879,7,0))</f>
        <v>#N/A</v>
      </c>
      <c r="F1549" s="20" t="s">
        <v>3431</v>
      </c>
      <c r="G1549" s="21">
        <v>43629</v>
      </c>
      <c r="H1549" s="14" t="str">
        <f>IFERROR(IF(VLOOKUP(B1549,'Oficios_-_pend_criticas'!$C$4:$D$4739,2,0)="","","X"),"")</f>
        <v/>
      </c>
      <c r="I1549" s="12"/>
      <c r="J1549" s="13"/>
      <c r="K1549" s="10"/>
      <c r="L1549" s="12">
        <f>IFERROR(VLOOKUP(B1549,Retorno_da_RFB!$D$3:$I$6388,5,0),"")</f>
        <v>122</v>
      </c>
      <c r="M1549" s="13">
        <f>IFERROR(VLOOKUP(B1549,Retorno_da_RFB!$D$3:$I$6388,6,0),"")</f>
        <v>43691</v>
      </c>
      <c r="N1549" s="10" t="str">
        <f>IFERROR(VLOOKUP(B1549,Retorno_da_RFB!$D$3:$I$6388,3,0),"")</f>
        <v>8428.90.90</v>
      </c>
      <c r="O1549" s="10" t="str">
        <f>IFERROR(VLOOKUP(B1549,Retorno_da_RFB!$D$3:$I$6388,4,0),"")</f>
        <v>Estações de alimentação de anéis internos flangeados ou anéis externos flangeados de rolamentos flangeados de rodas de veículos automotores, para anéis com diâmetro de flange máximo de 200mm e altura máxima de 150mm, dotadas de robô com 6 graus de liberdade e capacidade de carga de 20kg, câmera, dispositivos de manipulação, dispositivos de segurança e controlador lógico programável (CLP).</v>
      </c>
      <c r="P1549" s="12" t="str">
        <f>IFERROR(IF(N1549="","",IF(VLOOKUP(LEFT(N1549,10),'Universo_BK-BIT'!$A$5:$E$10005,2,0)="","X",VLOOKUP(LEFT(N1549,10),'Universo_BK-BIT'!$A$5:$E$10005,2,0))),"X")</f>
        <v>BK</v>
      </c>
      <c r="Q1549" s="12">
        <f>IFERROR(IF(P1549="X","",VLOOKUP(LEFT(N1549,10),'Universo_BK-BIT'!$A$5:$E$10005,3,0)),"")</f>
        <v>14</v>
      </c>
      <c r="R1549" s="14" t="e">
        <f t="shared" si="73"/>
        <v>#REF!</v>
      </c>
      <c r="S1549" s="14" t="e">
        <f t="shared" si="74"/>
        <v>#N/A</v>
      </c>
      <c r="T1549" s="14"/>
      <c r="U1549" s="14" t="str">
        <f ca="1">IFERROR(IF(P1549="X",IF(VLOOKUP(B1549,'Oficios_-_pend_criticas'!$C$3:$J$4739,5,0)="","",IF(VLOOKUP(B1549,'Oficios_-_pend_criticas'!$C$3:$J$4739,7,0)="",IF(TODAY()&gt;VLOOKUP(B1549,'Oficios_-_pend_criticas'!$C$3:$J$4739,5,0),"X",""),IF(VLOOKUP(B1549,'Oficios_-_pend_criticas'!$C$3:$J$4739,7,0)&gt;VLOOKUP(B1549,'Oficios_-_pend_criticas'!$C$3:$J$4739,5,0),"X",""))),""),"")</f>
        <v/>
      </c>
      <c r="V1549" s="14" t="str">
        <f ca="1">IFERROR(IF(Q1549=0,IF(VLOOKUP(B1549,'Oficios_-_pend_criticas'!$C$3:$J$4739,5,0)="","",IF(VLOOKUP(B1549,'Oficios_-_pend_criticas'!$C$3:$J$4739,7,0)="",IF(TODAY()&gt;VLOOKUP(B1549,'Oficios_-_pend_criticas'!$C$3:$J$4739,5,0),"X",""),IF(VLOOKUP(B1549,'Oficios_-_pend_criticas'!$C$3:$J$4739,7,0)&gt;VLOOKUP(B1549,'Oficios_-_pend_criticas'!$C$3:$J$4739,5,0),"X",""))),""),"")</f>
        <v/>
      </c>
      <c r="W1549" s="14" t="str">
        <f ca="1">IFERROR(IF(P1549&lt;&gt;"X",IF(Q1549&gt;0,IF(VLOOKUP(B1549,'Oficios_-_pend_criticas'!$C$4:$J$4739,5,0)="","",IF(VLOOKUP(B1549,'Oficios_-_pend_criticas'!$C$4:$J$4739,7,0)="",IF(TODAY()&gt;VLOOKUP(B1549,'Oficios_-_pend_criticas'!$C$4:$J$4739,5,0),"X",""),IF(VLOOKUP(B1549,'Oficios_-_pend_criticas'!$C$4:$J$4739,7,0)&gt;VLOOKUP(B1549,'Oficios_-_pend_criticas'!$C$4:$J$4739,5,0),"X",""))),""),""),"")</f>
        <v/>
      </c>
    </row>
    <row r="1550" spans="1:23" ht="38.25" hidden="1" customHeight="1" x14ac:dyDescent="0.25">
      <c r="A1550" s="9" t="str">
        <f t="shared" si="72"/>
        <v/>
      </c>
      <c r="B1550" s="24" t="s">
        <v>3593</v>
      </c>
      <c r="C1550" s="22" t="e">
        <f>IF(B1550="","",VLOOKUP(B1550,#REF!,6,0))</f>
        <v>#REF!</v>
      </c>
      <c r="D1550" s="20" t="e">
        <f>IF(B1550="","",VLOOKUP(B1550,#REF!,22,0))</f>
        <v>#REF!</v>
      </c>
      <c r="E1550" s="22" t="e">
        <f>IF(B1550="","",VLOOKUP(B1550,Consultas_públicas!$A$376:$G$3879,7,0))</f>
        <v>#N/A</v>
      </c>
      <c r="F1550" s="20" t="s">
        <v>3431</v>
      </c>
      <c r="G1550" s="21">
        <v>43629</v>
      </c>
      <c r="H1550" s="14" t="str">
        <f>IFERROR(IF(VLOOKUP(B1550,'Oficios_-_pend_criticas'!$C$4:$D$4739,2,0)="","","X"),"")</f>
        <v/>
      </c>
      <c r="I1550" s="12"/>
      <c r="J1550" s="13"/>
      <c r="K1550" s="10"/>
      <c r="L1550" s="12">
        <f>IFERROR(VLOOKUP(B1550,Retorno_da_RFB!$D$3:$I$6388,5,0),"")</f>
        <v>122</v>
      </c>
      <c r="M1550" s="13">
        <f>IFERROR(VLOOKUP(B1550,Retorno_da_RFB!$D$3:$I$6388,6,0),"")</f>
        <v>43691</v>
      </c>
      <c r="N1550" s="10" t="str">
        <f>IFERROR(VLOOKUP(B1550,Retorno_da_RFB!$D$3:$I$6388,3,0),"")</f>
        <v>8517.62.72</v>
      </c>
      <c r="O1550" s="10" t="str">
        <f>IFERROR(VLOOKUP(B1550,Retorno_da_RFB!$D$3:$I$6388,4,0),"")</f>
        <v>Aparelhos repetidores de sinais para rede, aumentando em 1,2km por modulo, até o seu destino, conexão RS485, jumper até 32unidades, 12VDC-27VDC, Max.1.3A, suporta leitores 2x RS485 ou 2x “wiegand”, sensor “tamper” óptico, entrada digital, utilizados em controlar acesso.</v>
      </c>
      <c r="P1550" s="12" t="str">
        <f>IFERROR(IF(N1550="","",IF(VLOOKUP(LEFT(N1550,10),'Universo_BK-BIT'!$A$5:$E$10005,2,0)="","X",VLOOKUP(LEFT(N1550,10),'Universo_BK-BIT'!$A$5:$E$10005,2,0))),"X")</f>
        <v>BIT</v>
      </c>
      <c r="Q1550" s="12">
        <f>IFERROR(IF(P1550="X","",VLOOKUP(LEFT(N1550,10),'Universo_BK-BIT'!$A$5:$E$10005,3,0)),"")</f>
        <v>16</v>
      </c>
      <c r="R1550" s="14" t="e">
        <f t="shared" si="73"/>
        <v>#REF!</v>
      </c>
      <c r="S1550" s="14" t="e">
        <f t="shared" si="74"/>
        <v>#N/A</v>
      </c>
      <c r="T1550" s="14"/>
      <c r="U1550" s="14" t="str">
        <f ca="1">IFERROR(IF(P1550="X",IF(VLOOKUP(B1550,'Oficios_-_pend_criticas'!$C$3:$J$4739,5,0)="","",IF(VLOOKUP(B1550,'Oficios_-_pend_criticas'!$C$3:$J$4739,7,0)="",IF(TODAY()&gt;VLOOKUP(B1550,'Oficios_-_pend_criticas'!$C$3:$J$4739,5,0),"X",""),IF(VLOOKUP(B1550,'Oficios_-_pend_criticas'!$C$3:$J$4739,7,0)&gt;VLOOKUP(B1550,'Oficios_-_pend_criticas'!$C$3:$J$4739,5,0),"X",""))),""),"")</f>
        <v/>
      </c>
      <c r="V1550" s="14" t="str">
        <f ca="1">IFERROR(IF(Q1550=0,IF(VLOOKUP(B1550,'Oficios_-_pend_criticas'!$C$3:$J$4739,5,0)="","",IF(VLOOKUP(B1550,'Oficios_-_pend_criticas'!$C$3:$J$4739,7,0)="",IF(TODAY()&gt;VLOOKUP(B1550,'Oficios_-_pend_criticas'!$C$3:$J$4739,5,0),"X",""),IF(VLOOKUP(B1550,'Oficios_-_pend_criticas'!$C$3:$J$4739,7,0)&gt;VLOOKUP(B1550,'Oficios_-_pend_criticas'!$C$3:$J$4739,5,0),"X",""))),""),"")</f>
        <v/>
      </c>
      <c r="W1550" s="14" t="str">
        <f ca="1">IFERROR(IF(P1550&lt;&gt;"X",IF(Q1550&gt;0,IF(VLOOKUP(B1550,'Oficios_-_pend_criticas'!$C$4:$J$4739,5,0)="","",IF(VLOOKUP(B1550,'Oficios_-_pend_criticas'!$C$4:$J$4739,7,0)="",IF(TODAY()&gt;VLOOKUP(B1550,'Oficios_-_pend_criticas'!$C$4:$J$4739,5,0),"X",""),IF(VLOOKUP(B1550,'Oficios_-_pend_criticas'!$C$4:$J$4739,7,0)&gt;VLOOKUP(B1550,'Oficios_-_pend_criticas'!$C$4:$J$4739,5,0),"X",""))),""),""),"")</f>
        <v/>
      </c>
    </row>
    <row r="1551" spans="1:23" ht="38.25" hidden="1" customHeight="1" x14ac:dyDescent="0.25">
      <c r="A1551" s="9" t="str">
        <f t="shared" si="72"/>
        <v/>
      </c>
      <c r="B1551" s="24" t="s">
        <v>3595</v>
      </c>
      <c r="C1551" s="22" t="e">
        <f>IF(B1551="","",VLOOKUP(B1551,#REF!,6,0))</f>
        <v>#REF!</v>
      </c>
      <c r="D1551" s="20" t="e">
        <f>IF(B1551="","",VLOOKUP(B1551,#REF!,22,0))</f>
        <v>#REF!</v>
      </c>
      <c r="E1551" s="22" t="e">
        <f>IF(B1551="","",VLOOKUP(B1551,Consultas_públicas!$A$376:$G$3879,7,0))</f>
        <v>#N/A</v>
      </c>
      <c r="F1551" s="20" t="s">
        <v>3431</v>
      </c>
      <c r="G1551" s="21">
        <v>43629</v>
      </c>
      <c r="H1551" s="14" t="str">
        <f>IFERROR(IF(VLOOKUP(B1551,'Oficios_-_pend_criticas'!$C$4:$D$4739,2,0)="","","X"),"")</f>
        <v/>
      </c>
      <c r="I1551" s="12"/>
      <c r="J1551" s="13"/>
      <c r="K1551" s="10"/>
      <c r="L1551" s="12">
        <f>IFERROR(VLOOKUP(B1551,Retorno_da_RFB!$D$3:$I$6388,5,0),"")</f>
        <v>122</v>
      </c>
      <c r="M1551" s="13">
        <f>IFERROR(VLOOKUP(B1551,Retorno_da_RFB!$D$3:$I$6388,6,0),"")</f>
        <v>43691</v>
      </c>
      <c r="N1551" s="10" t="str">
        <f>IFERROR(VLOOKUP(B1551,Retorno_da_RFB!$D$3:$I$6388,3,0),"")</f>
        <v>8479.89.11</v>
      </c>
      <c r="O1551" s="10" t="str">
        <f>IFERROR(VLOOKUP(B1551,Retorno_da_RFB!$D$3:$I$6388,4,0),"")</f>
        <v>Máquinas automáticas para colocação de anéis internos menores em rolamentos flangeados de rodas de veículos automotores, por prensagem, com tempo de ciclo igual ou inferior a 18s, para anéis internos flangeados e anéis externos flangeados com diâmetro máximo de 200mm e altura máxima de 140mm, dotadas de esteiras de alimentação de anéis internos menores, robôs para manipulação dos anéis internos com 6 graus de liberdade com capacidade de carga de 7kg, e painéis de controle com interface homem máquina (IHM).</v>
      </c>
      <c r="P1551" s="12" t="str">
        <f>IFERROR(IF(N1551="","",IF(VLOOKUP(LEFT(N1551,10),'Universo_BK-BIT'!$A$5:$E$10005,2,0)="","X",VLOOKUP(LEFT(N1551,10),'Universo_BK-BIT'!$A$5:$E$10005,2,0))),"X")</f>
        <v>BK</v>
      </c>
      <c r="Q1551" s="12">
        <f>IFERROR(IF(P1551="X","",VLOOKUP(LEFT(N1551,10),'Universo_BK-BIT'!$A$5:$E$10005,3,0)),"")</f>
        <v>14</v>
      </c>
      <c r="R1551" s="14" t="e">
        <f t="shared" si="73"/>
        <v>#REF!</v>
      </c>
      <c r="S1551" s="14" t="e">
        <f t="shared" si="74"/>
        <v>#N/A</v>
      </c>
      <c r="T1551" s="14"/>
      <c r="U1551" s="14" t="str">
        <f ca="1">IFERROR(IF(P1551="X",IF(VLOOKUP(B1551,'Oficios_-_pend_criticas'!$C$3:$J$4739,5,0)="","",IF(VLOOKUP(B1551,'Oficios_-_pend_criticas'!$C$3:$J$4739,7,0)="",IF(TODAY()&gt;VLOOKUP(B1551,'Oficios_-_pend_criticas'!$C$3:$J$4739,5,0),"X",""),IF(VLOOKUP(B1551,'Oficios_-_pend_criticas'!$C$3:$J$4739,7,0)&gt;VLOOKUP(B1551,'Oficios_-_pend_criticas'!$C$3:$J$4739,5,0),"X",""))),""),"")</f>
        <v/>
      </c>
      <c r="V1551" s="14" t="str">
        <f ca="1">IFERROR(IF(Q1551=0,IF(VLOOKUP(B1551,'Oficios_-_pend_criticas'!$C$3:$J$4739,5,0)="","",IF(VLOOKUP(B1551,'Oficios_-_pend_criticas'!$C$3:$J$4739,7,0)="",IF(TODAY()&gt;VLOOKUP(B1551,'Oficios_-_pend_criticas'!$C$3:$J$4739,5,0),"X",""),IF(VLOOKUP(B1551,'Oficios_-_pend_criticas'!$C$3:$J$4739,7,0)&gt;VLOOKUP(B1551,'Oficios_-_pend_criticas'!$C$3:$J$4739,5,0),"X",""))),""),"")</f>
        <v/>
      </c>
      <c r="W1551" s="14" t="str">
        <f ca="1">IFERROR(IF(P1551&lt;&gt;"X",IF(Q1551&gt;0,IF(VLOOKUP(B1551,'Oficios_-_pend_criticas'!$C$4:$J$4739,5,0)="","",IF(VLOOKUP(B1551,'Oficios_-_pend_criticas'!$C$4:$J$4739,7,0)="",IF(TODAY()&gt;VLOOKUP(B1551,'Oficios_-_pend_criticas'!$C$4:$J$4739,5,0),"X",""),IF(VLOOKUP(B1551,'Oficios_-_pend_criticas'!$C$4:$J$4739,7,0)&gt;VLOOKUP(B1551,'Oficios_-_pend_criticas'!$C$4:$J$4739,5,0),"X",""))),""),""),"")</f>
        <v/>
      </c>
    </row>
    <row r="1552" spans="1:23" ht="38.25" hidden="1" customHeight="1" x14ac:dyDescent="0.25">
      <c r="A1552" s="9" t="str">
        <f t="shared" si="72"/>
        <v/>
      </c>
      <c r="B1552" s="24" t="s">
        <v>3597</v>
      </c>
      <c r="C1552" s="22" t="e">
        <f>IF(B1552="","",VLOOKUP(B1552,#REF!,6,0))</f>
        <v>#REF!</v>
      </c>
      <c r="D1552" s="20" t="e">
        <f>IF(B1552="","",VLOOKUP(B1552,#REF!,22,0))</f>
        <v>#REF!</v>
      </c>
      <c r="E1552" s="22" t="e">
        <f>IF(B1552="","",VLOOKUP(B1552,Consultas_públicas!$A$376:$G$3879,7,0))</f>
        <v>#N/A</v>
      </c>
      <c r="F1552" s="20" t="s">
        <v>3431</v>
      </c>
      <c r="G1552" s="21">
        <v>43629</v>
      </c>
      <c r="H1552" s="14" t="str">
        <f>IFERROR(IF(VLOOKUP(B1552,'Oficios_-_pend_criticas'!$C$4:$D$4739,2,0)="","","X"),"")</f>
        <v/>
      </c>
      <c r="I1552" s="12"/>
      <c r="J1552" s="13"/>
      <c r="K1552" s="10"/>
      <c r="L1552" s="12">
        <f>IFERROR(VLOOKUP(B1552,Retorno_da_RFB!$D$3:$I$6388,5,0),"")</f>
        <v>122</v>
      </c>
      <c r="M1552" s="13">
        <f>IFERROR(VLOOKUP(B1552,Retorno_da_RFB!$D$3:$I$6388,6,0),"")</f>
        <v>43691</v>
      </c>
      <c r="N1552" s="10" t="str">
        <f>IFERROR(VLOOKUP(B1552,Retorno_da_RFB!$D$3:$I$6388,3,0),"")</f>
        <v>8543.30.00</v>
      </c>
      <c r="O1552" s="10" t="str">
        <f>IFERROR(VLOOKUP(B1552,Retorno_da_RFB!$D$3:$I$6388,4,0),"")</f>
        <v>Máquinas elétricas de galvanoplastia, sendo unidade funcional para deposição física de metais no estado de vapor por meio de câmara de vácuo, trocador de calor para a produção de água gelada, sistema de injeção de gás, sistema de controle de atmosfera, sistema de bombas de vácuo duplo estágio, mesa rotativa para a fixação das peças, controlador lógico programável (CLP), com ou sem sistema “sputtering”, que permite a deposição física de metal em estado de vapor com camadas controladas igual ou superior a 0,2 microns de espessura por meio de cátodos de arco ou de magnetrons com ou sem sistema de metalização por meio de filamentos de alumínio com deposição do metal.</v>
      </c>
      <c r="P1552" s="12" t="str">
        <f>IFERROR(IF(N1552="","",IF(VLOOKUP(LEFT(N1552,10),'Universo_BK-BIT'!$A$5:$E$10005,2,0)="","X",VLOOKUP(LEFT(N1552,10),'Universo_BK-BIT'!$A$5:$E$10005,2,0))),"X")</f>
        <v>X</v>
      </c>
      <c r="Q1552" s="12" t="str">
        <f>IFERROR(IF(P1552="X","",VLOOKUP(LEFT(N1552,10),'Universo_BK-BIT'!$A$5:$E$10005,3,0)),"")</f>
        <v/>
      </c>
      <c r="R1552" s="14" t="e">
        <f t="shared" si="73"/>
        <v>#REF!</v>
      </c>
      <c r="S1552" s="14" t="e">
        <f t="shared" si="74"/>
        <v>#N/A</v>
      </c>
      <c r="T1552" s="14"/>
      <c r="U1552" s="14" t="str">
        <f ca="1">IFERROR(IF(P1552="X",IF(VLOOKUP(B1552,'Oficios_-_pend_criticas'!$C$3:$J$4739,5,0)="","",IF(VLOOKUP(B1552,'Oficios_-_pend_criticas'!$C$3:$J$4739,7,0)="",IF(TODAY()&gt;VLOOKUP(B1552,'Oficios_-_pend_criticas'!$C$3:$J$4739,5,0),"X",""),IF(VLOOKUP(B1552,'Oficios_-_pend_criticas'!$C$3:$J$4739,7,0)&gt;VLOOKUP(B1552,'Oficios_-_pend_criticas'!$C$3:$J$4739,5,0),"X",""))),""),"")</f>
        <v/>
      </c>
      <c r="V1552" s="14" t="str">
        <f ca="1">IFERROR(IF(Q1552=0,IF(VLOOKUP(B1552,'Oficios_-_pend_criticas'!$C$3:$J$4739,5,0)="","",IF(VLOOKUP(B1552,'Oficios_-_pend_criticas'!$C$3:$J$4739,7,0)="",IF(TODAY()&gt;VLOOKUP(B1552,'Oficios_-_pend_criticas'!$C$3:$J$4739,5,0),"X",""),IF(VLOOKUP(B1552,'Oficios_-_pend_criticas'!$C$3:$J$4739,7,0)&gt;VLOOKUP(B1552,'Oficios_-_pend_criticas'!$C$3:$J$4739,5,0),"X",""))),""),"")</f>
        <v/>
      </c>
      <c r="W1552" s="14" t="str">
        <f ca="1">IFERROR(IF(P1552&lt;&gt;"X",IF(Q1552&gt;0,IF(VLOOKUP(B1552,'Oficios_-_pend_criticas'!$C$4:$J$4739,5,0)="","",IF(VLOOKUP(B1552,'Oficios_-_pend_criticas'!$C$4:$J$4739,7,0)="",IF(TODAY()&gt;VLOOKUP(B1552,'Oficios_-_pend_criticas'!$C$4:$J$4739,5,0),"X",""),IF(VLOOKUP(B1552,'Oficios_-_pend_criticas'!$C$4:$J$4739,7,0)&gt;VLOOKUP(B1552,'Oficios_-_pend_criticas'!$C$4:$J$4739,5,0),"X",""))),""),""),"")</f>
        <v/>
      </c>
    </row>
    <row r="1553" spans="1:23" ht="38.25" hidden="1" customHeight="1" x14ac:dyDescent="0.25">
      <c r="A1553" s="9" t="str">
        <f t="shared" si="72"/>
        <v/>
      </c>
      <c r="B1553" s="24" t="s">
        <v>3599</v>
      </c>
      <c r="C1553" s="22" t="e">
        <f>IF(B1553="","",VLOOKUP(B1553,#REF!,6,0))</f>
        <v>#REF!</v>
      </c>
      <c r="D1553" s="20" t="e">
        <f>IF(B1553="","",VLOOKUP(B1553,#REF!,22,0))</f>
        <v>#REF!</v>
      </c>
      <c r="E1553" s="22" t="e">
        <f>IF(B1553="","",VLOOKUP(B1553,Consultas_públicas!$A$376:$G$3879,7,0))</f>
        <v>#N/A</v>
      </c>
      <c r="F1553" s="20" t="s">
        <v>3431</v>
      </c>
      <c r="G1553" s="21">
        <v>43629</v>
      </c>
      <c r="H1553" s="14" t="str">
        <f>IFERROR(IF(VLOOKUP(B1553,'Oficios_-_pend_criticas'!$C$4:$D$4739,2,0)="","","X"),"")</f>
        <v/>
      </c>
      <c r="I1553" s="12"/>
      <c r="J1553" s="13"/>
      <c r="K1553" s="10"/>
      <c r="L1553" s="12">
        <f>IFERROR(VLOOKUP(B1553,Retorno_da_RFB!$D$3:$I$6388,5,0),"")</f>
        <v>122</v>
      </c>
      <c r="M1553" s="13">
        <f>IFERROR(VLOOKUP(B1553,Retorno_da_RFB!$D$3:$I$6388,6,0),"")</f>
        <v>43691</v>
      </c>
      <c r="N1553" s="10" t="str">
        <f>IFERROR(VLOOKUP(B1553,Retorno_da_RFB!$D$3:$I$6388,3,0),"")</f>
        <v>9018.50.90</v>
      </c>
      <c r="O1553" s="10" t="str">
        <f>IFERROR(VLOOKUP(B1553,Retorno_da_RFB!$D$3:$I$6388,4,0),"")</f>
        <v>Equipamentos de diagnóstico oftalmológico destinados ao exame dos segmentos anterior e posterior do olho humano, exame de angiografia por OCT de 6 camadas com “scan” de até 12 x 8mm, segmento anterior com medida ângulo a ângulo de 16mm, sistema modular sendo possível upgrade de hardware e software, imagens extremamente precisas por meio do “eye-tracker” SLO.</v>
      </c>
      <c r="P1553" s="12" t="str">
        <f>IFERROR(IF(N1553="","",IF(VLOOKUP(LEFT(N1553,10),'Universo_BK-BIT'!$A$5:$E$10005,2,0)="","X",VLOOKUP(LEFT(N1553,10),'Universo_BK-BIT'!$A$5:$E$10005,2,0))),"X")</f>
        <v>BK</v>
      </c>
      <c r="Q1553" s="12">
        <f>IFERROR(IF(P1553="X","",VLOOKUP(LEFT(N1553,10),'Universo_BK-BIT'!$A$5:$E$10005,3,0)),"")</f>
        <v>14</v>
      </c>
      <c r="R1553" s="14" t="e">
        <f t="shared" si="73"/>
        <v>#REF!</v>
      </c>
      <c r="S1553" s="14" t="e">
        <f t="shared" si="74"/>
        <v>#N/A</v>
      </c>
      <c r="T1553" s="14"/>
      <c r="U1553" s="14" t="str">
        <f ca="1">IFERROR(IF(P1553="X",IF(VLOOKUP(B1553,'Oficios_-_pend_criticas'!$C$3:$J$4739,5,0)="","",IF(VLOOKUP(B1553,'Oficios_-_pend_criticas'!$C$3:$J$4739,7,0)="",IF(TODAY()&gt;VLOOKUP(B1553,'Oficios_-_pend_criticas'!$C$3:$J$4739,5,0),"X",""),IF(VLOOKUP(B1553,'Oficios_-_pend_criticas'!$C$3:$J$4739,7,0)&gt;VLOOKUP(B1553,'Oficios_-_pend_criticas'!$C$3:$J$4739,5,0),"X",""))),""),"")</f>
        <v/>
      </c>
      <c r="V1553" s="14" t="str">
        <f ca="1">IFERROR(IF(Q1553=0,IF(VLOOKUP(B1553,'Oficios_-_pend_criticas'!$C$3:$J$4739,5,0)="","",IF(VLOOKUP(B1553,'Oficios_-_pend_criticas'!$C$3:$J$4739,7,0)="",IF(TODAY()&gt;VLOOKUP(B1553,'Oficios_-_pend_criticas'!$C$3:$J$4739,5,0),"X",""),IF(VLOOKUP(B1553,'Oficios_-_pend_criticas'!$C$3:$J$4739,7,0)&gt;VLOOKUP(B1553,'Oficios_-_pend_criticas'!$C$3:$J$4739,5,0),"X",""))),""),"")</f>
        <v/>
      </c>
      <c r="W1553" s="14" t="str">
        <f ca="1">IFERROR(IF(P1553&lt;&gt;"X",IF(Q1553&gt;0,IF(VLOOKUP(B1553,'Oficios_-_pend_criticas'!$C$4:$J$4739,5,0)="","",IF(VLOOKUP(B1553,'Oficios_-_pend_criticas'!$C$4:$J$4739,7,0)="",IF(TODAY()&gt;VLOOKUP(B1553,'Oficios_-_pend_criticas'!$C$4:$J$4739,5,0),"X",""),IF(VLOOKUP(B1553,'Oficios_-_pend_criticas'!$C$4:$J$4739,7,0)&gt;VLOOKUP(B1553,'Oficios_-_pend_criticas'!$C$4:$J$4739,5,0),"X",""))),""),""),"")</f>
        <v/>
      </c>
    </row>
    <row r="1554" spans="1:23" ht="38.25" hidden="1" customHeight="1" x14ac:dyDescent="0.25">
      <c r="A1554" s="9" t="str">
        <f t="shared" si="72"/>
        <v/>
      </c>
      <c r="B1554" s="24" t="s">
        <v>3601</v>
      </c>
      <c r="C1554" s="22" t="e">
        <f>IF(B1554="","",VLOOKUP(B1554,#REF!,6,0))</f>
        <v>#REF!</v>
      </c>
      <c r="D1554" s="20" t="e">
        <f>IF(B1554="","",VLOOKUP(B1554,#REF!,22,0))</f>
        <v>#REF!</v>
      </c>
      <c r="E1554" s="22" t="e">
        <f>IF(B1554="","",VLOOKUP(B1554,Consultas_públicas!$A$376:$G$3879,7,0))</f>
        <v>#N/A</v>
      </c>
      <c r="F1554" s="20" t="s">
        <v>3431</v>
      </c>
      <c r="G1554" s="21">
        <v>43629</v>
      </c>
      <c r="H1554" s="14" t="str">
        <f>IFERROR(IF(VLOOKUP(B1554,'Oficios_-_pend_criticas'!$C$4:$D$4739,2,0)="","","X"),"")</f>
        <v/>
      </c>
      <c r="I1554" s="12"/>
      <c r="J1554" s="13"/>
      <c r="K1554" s="10"/>
      <c r="L1554" s="12">
        <f>IFERROR(VLOOKUP(B1554,Retorno_da_RFB!$D$3:$I$6388,5,0),"")</f>
        <v>122</v>
      </c>
      <c r="M1554" s="13">
        <f>IFERROR(VLOOKUP(B1554,Retorno_da_RFB!$D$3:$I$6388,6,0),"")</f>
        <v>43691</v>
      </c>
      <c r="N1554" s="10" t="str">
        <f>IFERROR(VLOOKUP(B1554,Retorno_da_RFB!$D$3:$I$6388,3,0),"")</f>
        <v>8421.21.00</v>
      </c>
      <c r="O1554" s="10" t="str">
        <f>IFERROR(VLOOKUP(B1554,Retorno_da_RFB!$D$3:$I$6388,4,0),"")</f>
        <v>Difusores de ar tubular com membrana EPDM, fixadas com auxílio de abraçadeiras de aço inoxidável em tubo suporte de corpo em polipropileno, com diâmetro de 65mm, comprimento de 500 a 1.000mm e roscas fêmeas (G3/4 polegada ou G1 polegada), com sistema de ranhura longitudinal e cabeçote para fixação de suporte regulável, para tratamento biológico de efluentes industriais e sanitárias.</v>
      </c>
      <c r="P1554" s="12" t="str">
        <f>IFERROR(IF(N1554="","",IF(VLOOKUP(LEFT(N1554,10),'Universo_BK-BIT'!$A$5:$E$10005,2,0)="","X",VLOOKUP(LEFT(N1554,10),'Universo_BK-BIT'!$A$5:$E$10005,2,0))),"X")</f>
        <v>BK</v>
      </c>
      <c r="Q1554" s="12">
        <f>IFERROR(IF(P1554="X","",VLOOKUP(LEFT(N1554,10),'Universo_BK-BIT'!$A$5:$E$10005,3,0)),"")</f>
        <v>14</v>
      </c>
      <c r="R1554" s="14" t="e">
        <f t="shared" si="73"/>
        <v>#REF!</v>
      </c>
      <c r="S1554" s="14" t="e">
        <f t="shared" si="74"/>
        <v>#N/A</v>
      </c>
      <c r="T1554" s="14"/>
      <c r="U1554" s="14" t="str">
        <f ca="1">IFERROR(IF(P1554="X",IF(VLOOKUP(B1554,'Oficios_-_pend_criticas'!$C$3:$J$4739,5,0)="","",IF(VLOOKUP(B1554,'Oficios_-_pend_criticas'!$C$3:$J$4739,7,0)="",IF(TODAY()&gt;VLOOKUP(B1554,'Oficios_-_pend_criticas'!$C$3:$J$4739,5,0),"X",""),IF(VLOOKUP(B1554,'Oficios_-_pend_criticas'!$C$3:$J$4739,7,0)&gt;VLOOKUP(B1554,'Oficios_-_pend_criticas'!$C$3:$J$4739,5,0),"X",""))),""),"")</f>
        <v/>
      </c>
      <c r="V1554" s="14" t="str">
        <f ca="1">IFERROR(IF(Q1554=0,IF(VLOOKUP(B1554,'Oficios_-_pend_criticas'!$C$3:$J$4739,5,0)="","",IF(VLOOKUP(B1554,'Oficios_-_pend_criticas'!$C$3:$J$4739,7,0)="",IF(TODAY()&gt;VLOOKUP(B1554,'Oficios_-_pend_criticas'!$C$3:$J$4739,5,0),"X",""),IF(VLOOKUP(B1554,'Oficios_-_pend_criticas'!$C$3:$J$4739,7,0)&gt;VLOOKUP(B1554,'Oficios_-_pend_criticas'!$C$3:$J$4739,5,0),"X",""))),""),"")</f>
        <v/>
      </c>
      <c r="W1554" s="14" t="str">
        <f ca="1">IFERROR(IF(P1554&lt;&gt;"X",IF(Q1554&gt;0,IF(VLOOKUP(B1554,'Oficios_-_pend_criticas'!$C$4:$J$4739,5,0)="","",IF(VLOOKUP(B1554,'Oficios_-_pend_criticas'!$C$4:$J$4739,7,0)="",IF(TODAY()&gt;VLOOKUP(B1554,'Oficios_-_pend_criticas'!$C$4:$J$4739,5,0),"X",""),IF(VLOOKUP(B1554,'Oficios_-_pend_criticas'!$C$4:$J$4739,7,0)&gt;VLOOKUP(B1554,'Oficios_-_pend_criticas'!$C$4:$J$4739,5,0),"X",""))),""),""),"")</f>
        <v/>
      </c>
    </row>
    <row r="1555" spans="1:23" ht="38.25" hidden="1" customHeight="1" x14ac:dyDescent="0.25">
      <c r="A1555" s="9" t="str">
        <f t="shared" si="72"/>
        <v/>
      </c>
      <c r="B1555" s="24" t="s">
        <v>3603</v>
      </c>
      <c r="C1555" s="22" t="e">
        <f>IF(B1555="","",VLOOKUP(B1555,#REF!,6,0))</f>
        <v>#REF!</v>
      </c>
      <c r="D1555" s="20" t="e">
        <f>IF(B1555="","",VLOOKUP(B1555,#REF!,22,0))</f>
        <v>#REF!</v>
      </c>
      <c r="E1555" s="22" t="e">
        <f>IF(B1555="","",VLOOKUP(B1555,Consultas_públicas!$A$376:$G$3879,7,0))</f>
        <v>#N/A</v>
      </c>
      <c r="F1555" s="20" t="s">
        <v>3431</v>
      </c>
      <c r="G1555" s="21">
        <v>43629</v>
      </c>
      <c r="H1555" s="14" t="str">
        <f>IFERROR(IF(VLOOKUP(B1555,'Oficios_-_pend_criticas'!$C$4:$D$4739,2,0)="","","X"),"")</f>
        <v/>
      </c>
      <c r="I1555" s="12"/>
      <c r="J1555" s="13"/>
      <c r="K1555" s="10"/>
      <c r="L1555" s="12">
        <f>IFERROR(VLOOKUP(B1555,Retorno_da_RFB!$D$3:$I$6388,5,0),"")</f>
        <v>122</v>
      </c>
      <c r="M1555" s="13">
        <f>IFERROR(VLOOKUP(B1555,Retorno_da_RFB!$D$3:$I$6388,6,0),"")</f>
        <v>43691</v>
      </c>
      <c r="N1555" s="10" t="str">
        <f>IFERROR(VLOOKUP(B1555,Retorno_da_RFB!$D$3:$I$6388,3,0),"")</f>
        <v>9018.50.90</v>
      </c>
      <c r="O1555" s="10" t="str">
        <f>IFERROR(VLOOKUP(B1555,Retorno_da_RFB!$D$3:$I$6388,4,0),"")</f>
        <v>Equipamentos oftalmológicos de diagnóstico para córnea, mapas topográficos, mapas de Fourier, mapas diferenciais e mapas de elevação, análise de ceratocone e estatísticas de “Klyce”, disco de plácido de 25 anéis com opcional de 31 anéis, alinhamento manual e queixeira elétrica com captura automática, software em português e diversos idiomas.</v>
      </c>
      <c r="P1555" s="12" t="str">
        <f>IFERROR(IF(N1555="","",IF(VLOOKUP(LEFT(N1555,10),'Universo_BK-BIT'!$A$5:$E$10005,2,0)="","X",VLOOKUP(LEFT(N1555,10),'Universo_BK-BIT'!$A$5:$E$10005,2,0))),"X")</f>
        <v>BK</v>
      </c>
      <c r="Q1555" s="12">
        <f>IFERROR(IF(P1555="X","",VLOOKUP(LEFT(N1555,10),'Universo_BK-BIT'!$A$5:$E$10005,3,0)),"")</f>
        <v>14</v>
      </c>
      <c r="R1555" s="14" t="e">
        <f t="shared" si="73"/>
        <v>#REF!</v>
      </c>
      <c r="S1555" s="14" t="e">
        <f t="shared" si="74"/>
        <v>#N/A</v>
      </c>
      <c r="T1555" s="14"/>
      <c r="U1555" s="14" t="str">
        <f ca="1">IFERROR(IF(P1555="X",IF(VLOOKUP(B1555,'Oficios_-_pend_criticas'!$C$3:$J$4739,5,0)="","",IF(VLOOKUP(B1555,'Oficios_-_pend_criticas'!$C$3:$J$4739,7,0)="",IF(TODAY()&gt;VLOOKUP(B1555,'Oficios_-_pend_criticas'!$C$3:$J$4739,5,0),"X",""),IF(VLOOKUP(B1555,'Oficios_-_pend_criticas'!$C$3:$J$4739,7,0)&gt;VLOOKUP(B1555,'Oficios_-_pend_criticas'!$C$3:$J$4739,5,0),"X",""))),""),"")</f>
        <v/>
      </c>
      <c r="V1555" s="14" t="str">
        <f ca="1">IFERROR(IF(Q1555=0,IF(VLOOKUP(B1555,'Oficios_-_pend_criticas'!$C$3:$J$4739,5,0)="","",IF(VLOOKUP(B1555,'Oficios_-_pend_criticas'!$C$3:$J$4739,7,0)="",IF(TODAY()&gt;VLOOKUP(B1555,'Oficios_-_pend_criticas'!$C$3:$J$4739,5,0),"X",""),IF(VLOOKUP(B1555,'Oficios_-_pend_criticas'!$C$3:$J$4739,7,0)&gt;VLOOKUP(B1555,'Oficios_-_pend_criticas'!$C$3:$J$4739,5,0),"X",""))),""),"")</f>
        <v/>
      </c>
      <c r="W1555" s="14" t="str">
        <f ca="1">IFERROR(IF(P1555&lt;&gt;"X",IF(Q1555&gt;0,IF(VLOOKUP(B1555,'Oficios_-_pend_criticas'!$C$4:$J$4739,5,0)="","",IF(VLOOKUP(B1555,'Oficios_-_pend_criticas'!$C$4:$J$4739,7,0)="",IF(TODAY()&gt;VLOOKUP(B1555,'Oficios_-_pend_criticas'!$C$4:$J$4739,5,0),"X",""),IF(VLOOKUP(B1555,'Oficios_-_pend_criticas'!$C$4:$J$4739,7,0)&gt;VLOOKUP(B1555,'Oficios_-_pend_criticas'!$C$4:$J$4739,5,0),"X",""))),""),""),"")</f>
        <v/>
      </c>
    </row>
    <row r="1556" spans="1:23" ht="38.25" hidden="1" customHeight="1" x14ac:dyDescent="0.25">
      <c r="A1556" s="9" t="str">
        <f t="shared" si="72"/>
        <v/>
      </c>
      <c r="B1556" s="24" t="s">
        <v>3605</v>
      </c>
      <c r="C1556" s="22" t="e">
        <f>IF(B1556="","",VLOOKUP(B1556,#REF!,6,0))</f>
        <v>#REF!</v>
      </c>
      <c r="D1556" s="20" t="e">
        <f>IF(B1556="","",VLOOKUP(B1556,#REF!,22,0))</f>
        <v>#REF!</v>
      </c>
      <c r="E1556" s="22" t="e">
        <f>IF(B1556="","",VLOOKUP(B1556,Consultas_públicas!$A$376:$G$3879,7,0))</f>
        <v>#N/A</v>
      </c>
      <c r="F1556" s="20" t="s">
        <v>3431</v>
      </c>
      <c r="G1556" s="21">
        <v>43629</v>
      </c>
      <c r="H1556" s="14" t="str">
        <f>IFERROR(IF(VLOOKUP(B1556,'Oficios_-_pend_criticas'!$C$4:$D$4739,2,0)="","","X"),"")</f>
        <v/>
      </c>
      <c r="I1556" s="12"/>
      <c r="J1556" s="13"/>
      <c r="K1556" s="10"/>
      <c r="L1556" s="12">
        <f>IFERROR(VLOOKUP(B1556,Retorno_da_RFB!$D$3:$I$6388,5,0),"")</f>
        <v>122</v>
      </c>
      <c r="M1556" s="13">
        <f>IFERROR(VLOOKUP(B1556,Retorno_da_RFB!$D$3:$I$6388,6,0),"")</f>
        <v>43691</v>
      </c>
      <c r="N1556" s="10" t="str">
        <f>IFERROR(VLOOKUP(B1556,Retorno_da_RFB!$D$3:$I$6388,3,0),"")</f>
        <v>8424.89.90</v>
      </c>
      <c r="O1556" s="10" t="str">
        <f>IFERROR(VLOOKUP(B1556,Retorno_da_RFB!$D$3:$I$6388,4,0),"")</f>
        <v>Máquinas automáticas para aplicação, por pulverização, de óleo protetivo na superfície de rolamentos flangeados de rodas de veículos automotores, com tempo de ciclo igual ou inferior a 18s, para rolamentos com diâmetro máximo de 200mm, altura máxima de 140mm, dotadas de carga e descarga automáticos e painel de controle com interface homem máquina (IHM).</v>
      </c>
      <c r="P1556" s="12" t="str">
        <f>IFERROR(IF(N1556="","",IF(VLOOKUP(LEFT(N1556,10),'Universo_BK-BIT'!$A$5:$E$10005,2,0)="","X",VLOOKUP(LEFT(N1556,10),'Universo_BK-BIT'!$A$5:$E$10005,2,0))),"X")</f>
        <v>BK</v>
      </c>
      <c r="Q1556" s="12">
        <f>IFERROR(IF(P1556="X","",VLOOKUP(LEFT(N1556,10),'Universo_BK-BIT'!$A$5:$E$10005,3,0)),"")</f>
        <v>14</v>
      </c>
      <c r="R1556" s="14" t="e">
        <f t="shared" si="73"/>
        <v>#REF!</v>
      </c>
      <c r="S1556" s="14" t="e">
        <f t="shared" si="74"/>
        <v>#N/A</v>
      </c>
      <c r="T1556" s="14"/>
      <c r="U1556" s="14" t="str">
        <f ca="1">IFERROR(IF(P1556="X",IF(VLOOKUP(B1556,'Oficios_-_pend_criticas'!$C$3:$J$4739,5,0)="","",IF(VLOOKUP(B1556,'Oficios_-_pend_criticas'!$C$3:$J$4739,7,0)="",IF(TODAY()&gt;VLOOKUP(B1556,'Oficios_-_pend_criticas'!$C$3:$J$4739,5,0),"X",""),IF(VLOOKUP(B1556,'Oficios_-_pend_criticas'!$C$3:$J$4739,7,0)&gt;VLOOKUP(B1556,'Oficios_-_pend_criticas'!$C$3:$J$4739,5,0),"X",""))),""),"")</f>
        <v/>
      </c>
      <c r="V1556" s="14" t="str">
        <f ca="1">IFERROR(IF(Q1556=0,IF(VLOOKUP(B1556,'Oficios_-_pend_criticas'!$C$3:$J$4739,5,0)="","",IF(VLOOKUP(B1556,'Oficios_-_pend_criticas'!$C$3:$J$4739,7,0)="",IF(TODAY()&gt;VLOOKUP(B1556,'Oficios_-_pend_criticas'!$C$3:$J$4739,5,0),"X",""),IF(VLOOKUP(B1556,'Oficios_-_pend_criticas'!$C$3:$J$4739,7,0)&gt;VLOOKUP(B1556,'Oficios_-_pend_criticas'!$C$3:$J$4739,5,0),"X",""))),""),"")</f>
        <v/>
      </c>
      <c r="W1556" s="14" t="str">
        <f ca="1">IFERROR(IF(P1556&lt;&gt;"X",IF(Q1556&gt;0,IF(VLOOKUP(B1556,'Oficios_-_pend_criticas'!$C$4:$J$4739,5,0)="","",IF(VLOOKUP(B1556,'Oficios_-_pend_criticas'!$C$4:$J$4739,7,0)="",IF(TODAY()&gt;VLOOKUP(B1556,'Oficios_-_pend_criticas'!$C$4:$J$4739,5,0),"X",""),IF(VLOOKUP(B1556,'Oficios_-_pend_criticas'!$C$4:$J$4739,7,0)&gt;VLOOKUP(B1556,'Oficios_-_pend_criticas'!$C$4:$J$4739,5,0),"X",""))),""),""),"")</f>
        <v/>
      </c>
    </row>
    <row r="1557" spans="1:23" ht="38.25" hidden="1" customHeight="1" x14ac:dyDescent="0.25">
      <c r="A1557" s="9" t="str">
        <f t="shared" si="72"/>
        <v/>
      </c>
      <c r="B1557" s="24" t="s">
        <v>3607</v>
      </c>
      <c r="C1557" s="22" t="e">
        <f>IF(B1557="","",VLOOKUP(B1557,#REF!,6,0))</f>
        <v>#REF!</v>
      </c>
      <c r="D1557" s="20" t="e">
        <f>IF(B1557="","",VLOOKUP(B1557,#REF!,22,0))</f>
        <v>#REF!</v>
      </c>
      <c r="E1557" s="22" t="e">
        <f>IF(B1557="","",VLOOKUP(B1557,Consultas_públicas!$A$376:$G$3879,7,0))</f>
        <v>#N/A</v>
      </c>
      <c r="F1557" s="20" t="s">
        <v>3431</v>
      </c>
      <c r="G1557" s="21">
        <v>43629</v>
      </c>
      <c r="H1557" s="14" t="str">
        <f>IFERROR(IF(VLOOKUP(B1557,'Oficios_-_pend_criticas'!$C$4:$D$4739,2,0)="","","X"),"")</f>
        <v/>
      </c>
      <c r="I1557" s="12"/>
      <c r="J1557" s="13"/>
      <c r="K1557" s="10"/>
      <c r="L1557" s="12">
        <f>IFERROR(VLOOKUP(B1557,Retorno_da_RFB!$D$3:$I$6388,5,0),"")</f>
        <v>122</v>
      </c>
      <c r="M1557" s="13">
        <f>IFERROR(VLOOKUP(B1557,Retorno_da_RFB!$D$3:$I$6388,6,0),"")</f>
        <v>43691</v>
      </c>
      <c r="N1557" s="10" t="str">
        <f>IFERROR(VLOOKUP(B1557,Retorno_da_RFB!$D$3:$I$6388,3,0),"")</f>
        <v>8479.89.99</v>
      </c>
      <c r="O1557" s="10" t="str">
        <f>IFERROR(VLOOKUP(B1557,Retorno_da_RFB!$D$3:$I$6388,4,0),"")</f>
        <v>Máquinas automáticas multi-estações para inserção da vedação lado externo de anéis externos flangeados de rolamentos flangeados de rodas de veículos automotores, com tempo de ciclo igual ou inferior a 18s, para anéis externos flangeados com diâmetro compreendido entre 80 e 180mm e altura compreendida entre 40 e 100mm, com funções de checagem da presença de esferas, montagem da vedação e controle da posição da vedação, sistema de descarte de rejeitos, 2 estações e painel de controle com interface homem máquina (IHM).</v>
      </c>
      <c r="P1557" s="12" t="str">
        <f>IFERROR(IF(N1557="","",IF(VLOOKUP(LEFT(N1557,10),'Universo_BK-BIT'!$A$5:$E$10005,2,0)="","X",VLOOKUP(LEFT(N1557,10),'Universo_BK-BIT'!$A$5:$E$10005,2,0))),"X")</f>
        <v>BK</v>
      </c>
      <c r="Q1557" s="12">
        <f>IFERROR(IF(P1557="X","",VLOOKUP(LEFT(N1557,10),'Universo_BK-BIT'!$A$5:$E$10005,3,0)),"")</f>
        <v>14</v>
      </c>
      <c r="R1557" s="14" t="e">
        <f t="shared" si="73"/>
        <v>#REF!</v>
      </c>
      <c r="S1557" s="14" t="e">
        <f t="shared" si="74"/>
        <v>#N/A</v>
      </c>
      <c r="T1557" s="14"/>
      <c r="U1557" s="14" t="str">
        <f ca="1">IFERROR(IF(P1557="X",IF(VLOOKUP(B1557,'Oficios_-_pend_criticas'!$C$3:$J$4739,5,0)="","",IF(VLOOKUP(B1557,'Oficios_-_pend_criticas'!$C$3:$J$4739,7,0)="",IF(TODAY()&gt;VLOOKUP(B1557,'Oficios_-_pend_criticas'!$C$3:$J$4739,5,0),"X",""),IF(VLOOKUP(B1557,'Oficios_-_pend_criticas'!$C$3:$J$4739,7,0)&gt;VLOOKUP(B1557,'Oficios_-_pend_criticas'!$C$3:$J$4739,5,0),"X",""))),""),"")</f>
        <v/>
      </c>
      <c r="V1557" s="14" t="str">
        <f ca="1">IFERROR(IF(Q1557=0,IF(VLOOKUP(B1557,'Oficios_-_pend_criticas'!$C$3:$J$4739,5,0)="","",IF(VLOOKUP(B1557,'Oficios_-_pend_criticas'!$C$3:$J$4739,7,0)="",IF(TODAY()&gt;VLOOKUP(B1557,'Oficios_-_pend_criticas'!$C$3:$J$4739,5,0),"X",""),IF(VLOOKUP(B1557,'Oficios_-_pend_criticas'!$C$3:$J$4739,7,0)&gt;VLOOKUP(B1557,'Oficios_-_pend_criticas'!$C$3:$J$4739,5,0),"X",""))),""),"")</f>
        <v/>
      </c>
      <c r="W1557" s="14" t="str">
        <f ca="1">IFERROR(IF(P1557&lt;&gt;"X",IF(Q1557&gt;0,IF(VLOOKUP(B1557,'Oficios_-_pend_criticas'!$C$4:$J$4739,5,0)="","",IF(VLOOKUP(B1557,'Oficios_-_pend_criticas'!$C$4:$J$4739,7,0)="",IF(TODAY()&gt;VLOOKUP(B1557,'Oficios_-_pend_criticas'!$C$4:$J$4739,5,0),"X",""),IF(VLOOKUP(B1557,'Oficios_-_pend_criticas'!$C$4:$J$4739,7,0)&gt;VLOOKUP(B1557,'Oficios_-_pend_criticas'!$C$4:$J$4739,5,0),"X",""))),""),""),"")</f>
        <v/>
      </c>
    </row>
    <row r="1558" spans="1:23" ht="38.25" hidden="1" customHeight="1" x14ac:dyDescent="0.25">
      <c r="A1558" s="9" t="str">
        <f t="shared" si="72"/>
        <v/>
      </c>
      <c r="B1558" s="24" t="s">
        <v>3609</v>
      </c>
      <c r="C1558" s="22" t="e">
        <f>IF(B1558="","",VLOOKUP(B1558,#REF!,6,0))</f>
        <v>#REF!</v>
      </c>
      <c r="D1558" s="20" t="e">
        <f>IF(B1558="","",VLOOKUP(B1558,#REF!,22,0))</f>
        <v>#REF!</v>
      </c>
      <c r="E1558" s="22" t="e">
        <f>IF(B1558="","",VLOOKUP(B1558,Consultas_públicas!$A$376:$G$3879,7,0))</f>
        <v>#N/A</v>
      </c>
      <c r="F1558" s="20" t="s">
        <v>3431</v>
      </c>
      <c r="G1558" s="21">
        <v>43629</v>
      </c>
      <c r="H1558" s="14" t="str">
        <f>IFERROR(IF(VLOOKUP(B1558,'Oficios_-_pend_criticas'!$C$4:$D$4739,2,0)="","","X"),"")</f>
        <v/>
      </c>
      <c r="I1558" s="12"/>
      <c r="J1558" s="13"/>
      <c r="K1558" s="10"/>
      <c r="L1558" s="12">
        <f>IFERROR(VLOOKUP(B1558,Retorno_da_RFB!$D$3:$I$6388,5,0),"")</f>
        <v>122</v>
      </c>
      <c r="M1558" s="13">
        <f>IFERROR(VLOOKUP(B1558,Retorno_da_RFB!$D$3:$I$6388,6,0),"")</f>
        <v>43691</v>
      </c>
      <c r="N1558" s="10" t="str">
        <f>IFERROR(VLOOKUP(B1558,Retorno_da_RFB!$D$3:$I$6388,3,0),"")</f>
        <v>8479.89.99</v>
      </c>
      <c r="O1558" s="10" t="str">
        <f>IFERROR(VLOOKUP(B1558,Retorno_da_RFB!$D$3:$I$6388,4,0),"")</f>
        <v>Máquinas automáticas multi-estações para montagem de gaiolas no lado externo de anéis externos flangeados de rolamentos flangeados de rodas de veículos automotores, com tempo de ciclo igual ou inferior a 18 segundos, para anéis externos flangeados diâmetro máximo de 200mm, altura máxima de 140mm, com funções de aplicação e controle de quantidade de graxa, armazenamento de gaiolas em magazine, montagem das esferas na gaiola, montagens da gaiola com esferas no anel,  robô para manipulação dos componentes, com 6 graus de liberdade e capacidade de carga de 6,6kg, sistema de descarte de rejeitos com 1 estação e painel de controle com interface homem máquina (IHM).</v>
      </c>
      <c r="P1558" s="12" t="str">
        <f>IFERROR(IF(N1558="","",IF(VLOOKUP(LEFT(N1558,10),'Universo_BK-BIT'!$A$5:$E$10005,2,0)="","X",VLOOKUP(LEFT(N1558,10),'Universo_BK-BIT'!$A$5:$E$10005,2,0))),"X")</f>
        <v>BK</v>
      </c>
      <c r="Q1558" s="12">
        <f>IFERROR(IF(P1558="X","",VLOOKUP(LEFT(N1558,10),'Universo_BK-BIT'!$A$5:$E$10005,3,0)),"")</f>
        <v>14</v>
      </c>
      <c r="R1558" s="14" t="e">
        <f t="shared" si="73"/>
        <v>#REF!</v>
      </c>
      <c r="S1558" s="14" t="e">
        <f t="shared" si="74"/>
        <v>#N/A</v>
      </c>
      <c r="T1558" s="14"/>
      <c r="U1558" s="14" t="str">
        <f ca="1">IFERROR(IF(P1558="X",IF(VLOOKUP(B1558,'Oficios_-_pend_criticas'!$C$3:$J$4739,5,0)="","",IF(VLOOKUP(B1558,'Oficios_-_pend_criticas'!$C$3:$J$4739,7,0)="",IF(TODAY()&gt;VLOOKUP(B1558,'Oficios_-_pend_criticas'!$C$3:$J$4739,5,0),"X",""),IF(VLOOKUP(B1558,'Oficios_-_pend_criticas'!$C$3:$J$4739,7,0)&gt;VLOOKUP(B1558,'Oficios_-_pend_criticas'!$C$3:$J$4739,5,0),"X",""))),""),"")</f>
        <v/>
      </c>
      <c r="V1558" s="14" t="str">
        <f ca="1">IFERROR(IF(Q1558=0,IF(VLOOKUP(B1558,'Oficios_-_pend_criticas'!$C$3:$J$4739,5,0)="","",IF(VLOOKUP(B1558,'Oficios_-_pend_criticas'!$C$3:$J$4739,7,0)="",IF(TODAY()&gt;VLOOKUP(B1558,'Oficios_-_pend_criticas'!$C$3:$J$4739,5,0),"X",""),IF(VLOOKUP(B1558,'Oficios_-_pend_criticas'!$C$3:$J$4739,7,0)&gt;VLOOKUP(B1558,'Oficios_-_pend_criticas'!$C$3:$J$4739,5,0),"X",""))),""),"")</f>
        <v/>
      </c>
      <c r="W1558" s="14" t="str">
        <f ca="1">IFERROR(IF(P1558&lt;&gt;"X",IF(Q1558&gt;0,IF(VLOOKUP(B1558,'Oficios_-_pend_criticas'!$C$4:$J$4739,5,0)="","",IF(VLOOKUP(B1558,'Oficios_-_pend_criticas'!$C$4:$J$4739,7,0)="",IF(TODAY()&gt;VLOOKUP(B1558,'Oficios_-_pend_criticas'!$C$4:$J$4739,5,0),"X",""),IF(VLOOKUP(B1558,'Oficios_-_pend_criticas'!$C$4:$J$4739,7,0)&gt;VLOOKUP(B1558,'Oficios_-_pend_criticas'!$C$4:$J$4739,5,0),"X",""))),""),""),"")</f>
        <v/>
      </c>
    </row>
    <row r="1559" spans="1:23" ht="38.25" hidden="1" customHeight="1" x14ac:dyDescent="0.25">
      <c r="A1559" s="9" t="str">
        <f t="shared" si="72"/>
        <v/>
      </c>
      <c r="B1559" s="24" t="s">
        <v>3611</v>
      </c>
      <c r="C1559" s="22" t="e">
        <f>IF(B1559="","",VLOOKUP(B1559,#REF!,6,0))</f>
        <v>#REF!</v>
      </c>
      <c r="D1559" s="20" t="e">
        <f>IF(B1559="","",VLOOKUP(B1559,#REF!,22,0))</f>
        <v>#REF!</v>
      </c>
      <c r="E1559" s="22" t="e">
        <f>IF(B1559="","",VLOOKUP(B1559,Consultas_públicas!$A$376:$G$3879,7,0))</f>
        <v>#N/A</v>
      </c>
      <c r="F1559" s="20" t="s">
        <v>3431</v>
      </c>
      <c r="G1559" s="21">
        <v>43629</v>
      </c>
      <c r="H1559" s="14" t="str">
        <f>IFERROR(IF(VLOOKUP(B1559,'Oficios_-_pend_criticas'!$C$4:$D$4739,2,0)="","","X"),"")</f>
        <v/>
      </c>
      <c r="I1559" s="12"/>
      <c r="J1559" s="13"/>
      <c r="K1559" s="10"/>
      <c r="L1559" s="12">
        <f>IFERROR(VLOOKUP(B1559,Retorno_da_RFB!$D$3:$I$6388,5,0),"")</f>
        <v>122</v>
      </c>
      <c r="M1559" s="13">
        <f>IFERROR(VLOOKUP(B1559,Retorno_da_RFB!$D$3:$I$6388,6,0),"")</f>
        <v>43691</v>
      </c>
      <c r="N1559" s="10" t="str">
        <f>IFERROR(VLOOKUP(B1559,Retorno_da_RFB!$D$3:$I$6388,3,0),"")</f>
        <v>8462.29.00</v>
      </c>
      <c r="O1559" s="10" t="str">
        <f>IFERROR(VLOOKUP(B1559,Retorno_da_RFB!$D$3:$I$6388,4,0),"")</f>
        <v>Máquinas para conformação à frio da parte superior do anel interno flangeado de rolamentos flangeados de rodas de veículos automotores, por roletagem orbital, com tempo de ciclo igual ou inferior a 18s, para rolamentos com diâmetro máximo de 200mm, altura máxima de 140mm, dotadas de carga e descarga automáticas, sistema de descarte de rejeitos, unidade hidráulica e painel de controle com CLP (controlador lógico programável) com interface homem máquina (IHM).</v>
      </c>
      <c r="P1559" s="12" t="str">
        <f>IFERROR(IF(N1559="","",IF(VLOOKUP(LEFT(N1559,10),'Universo_BK-BIT'!$A$5:$E$10005,2,0)="","X",VLOOKUP(LEFT(N1559,10),'Universo_BK-BIT'!$A$5:$E$10005,2,0))),"X")</f>
        <v>BK</v>
      </c>
      <c r="Q1559" s="12">
        <f>IFERROR(IF(P1559="X","",VLOOKUP(LEFT(N1559,10),'Universo_BK-BIT'!$A$5:$E$10005,3,0)),"")</f>
        <v>14</v>
      </c>
      <c r="R1559" s="14" t="e">
        <f t="shared" si="73"/>
        <v>#REF!</v>
      </c>
      <c r="S1559" s="14" t="e">
        <f t="shared" si="74"/>
        <v>#N/A</v>
      </c>
      <c r="T1559" s="14"/>
      <c r="U1559" s="14" t="str">
        <f ca="1">IFERROR(IF(P1559="X",IF(VLOOKUP(B1559,'Oficios_-_pend_criticas'!$C$3:$J$4739,5,0)="","",IF(VLOOKUP(B1559,'Oficios_-_pend_criticas'!$C$3:$J$4739,7,0)="",IF(TODAY()&gt;VLOOKUP(B1559,'Oficios_-_pend_criticas'!$C$3:$J$4739,5,0),"X",""),IF(VLOOKUP(B1559,'Oficios_-_pend_criticas'!$C$3:$J$4739,7,0)&gt;VLOOKUP(B1559,'Oficios_-_pend_criticas'!$C$3:$J$4739,5,0),"X",""))),""),"")</f>
        <v/>
      </c>
      <c r="V1559" s="14" t="str">
        <f ca="1">IFERROR(IF(Q1559=0,IF(VLOOKUP(B1559,'Oficios_-_pend_criticas'!$C$3:$J$4739,5,0)="","",IF(VLOOKUP(B1559,'Oficios_-_pend_criticas'!$C$3:$J$4739,7,0)="",IF(TODAY()&gt;VLOOKUP(B1559,'Oficios_-_pend_criticas'!$C$3:$J$4739,5,0),"X",""),IF(VLOOKUP(B1559,'Oficios_-_pend_criticas'!$C$3:$J$4739,7,0)&gt;VLOOKUP(B1559,'Oficios_-_pend_criticas'!$C$3:$J$4739,5,0),"X",""))),""),"")</f>
        <v/>
      </c>
      <c r="W1559" s="14" t="str">
        <f ca="1">IFERROR(IF(P1559&lt;&gt;"X",IF(Q1559&gt;0,IF(VLOOKUP(B1559,'Oficios_-_pend_criticas'!$C$4:$J$4739,5,0)="","",IF(VLOOKUP(B1559,'Oficios_-_pend_criticas'!$C$4:$J$4739,7,0)="",IF(TODAY()&gt;VLOOKUP(B1559,'Oficios_-_pend_criticas'!$C$4:$J$4739,5,0),"X",""),IF(VLOOKUP(B1559,'Oficios_-_pend_criticas'!$C$4:$J$4739,7,0)&gt;VLOOKUP(B1559,'Oficios_-_pend_criticas'!$C$4:$J$4739,5,0),"X",""))),""),""),"")</f>
        <v/>
      </c>
    </row>
    <row r="1560" spans="1:23" ht="38.25" hidden="1" customHeight="1" x14ac:dyDescent="0.25">
      <c r="A1560" s="9" t="str">
        <f t="shared" si="72"/>
        <v/>
      </c>
      <c r="B1560" s="24" t="s">
        <v>3613</v>
      </c>
      <c r="C1560" s="22" t="e">
        <f>IF(B1560="","",VLOOKUP(B1560,#REF!,6,0))</f>
        <v>#REF!</v>
      </c>
      <c r="D1560" s="20" t="e">
        <f>IF(B1560="","",VLOOKUP(B1560,#REF!,22,0))</f>
        <v>#REF!</v>
      </c>
      <c r="E1560" s="22" t="e">
        <f>IF(B1560="","",VLOOKUP(B1560,Consultas_públicas!$A$376:$G$3879,7,0))</f>
        <v>#N/A</v>
      </c>
      <c r="F1560" s="20" t="s">
        <v>3431</v>
      </c>
      <c r="G1560" s="21">
        <v>43629</v>
      </c>
      <c r="H1560" s="14" t="str">
        <f>IFERROR(IF(VLOOKUP(B1560,'Oficios_-_pend_criticas'!$C$4:$D$4739,2,0)="","","X"),"")</f>
        <v/>
      </c>
      <c r="I1560" s="12"/>
      <c r="J1560" s="13"/>
      <c r="K1560" s="10"/>
      <c r="L1560" s="12">
        <f>IFERROR(VLOOKUP(B1560,Retorno_da_RFB!$D$3:$I$6388,5,0),"")</f>
        <v>122</v>
      </c>
      <c r="M1560" s="13">
        <f>IFERROR(VLOOKUP(B1560,Retorno_da_RFB!$D$3:$I$6388,6,0),"")</f>
        <v>43691</v>
      </c>
      <c r="N1560" s="10" t="str">
        <f>IFERROR(VLOOKUP(B1560,Retorno_da_RFB!$D$3:$I$6388,3,0),"")</f>
        <v>9031.80.99</v>
      </c>
      <c r="O1560" s="10" t="str">
        <f>IFERROR(VLOOKUP(B1560,Retorno_da_RFB!$D$3:$I$6388,4,0),"")</f>
        <v>Máquinas para medição da pré-carga axial em rolamentos flangeados de rodas de veículos automotores, com tempo de ciclo igual ou inferior a 18s, para anéis internos flangeados com diâmetro máximo de 200mm, altura máxima de 140mm, sistema de descarte de rejeitos e painel de controle com interface homem máquina (IHM).</v>
      </c>
      <c r="P1560" s="12" t="str">
        <f>IFERROR(IF(N1560="","",IF(VLOOKUP(LEFT(N1560,10),'Universo_BK-BIT'!$A$5:$E$10005,2,0)="","X",VLOOKUP(LEFT(N1560,10),'Universo_BK-BIT'!$A$5:$E$10005,2,0))),"X")</f>
        <v>BK</v>
      </c>
      <c r="Q1560" s="12">
        <f>IFERROR(IF(P1560="X","",VLOOKUP(LEFT(N1560,10),'Universo_BK-BIT'!$A$5:$E$10005,3,0)),"")</f>
        <v>14</v>
      </c>
      <c r="R1560" s="14" t="e">
        <f t="shared" si="73"/>
        <v>#REF!</v>
      </c>
      <c r="S1560" s="14" t="e">
        <f t="shared" si="74"/>
        <v>#N/A</v>
      </c>
      <c r="T1560" s="14"/>
      <c r="U1560" s="14" t="str">
        <f ca="1">IFERROR(IF(P1560="X",IF(VLOOKUP(B1560,'Oficios_-_pend_criticas'!$C$3:$J$4739,5,0)="","",IF(VLOOKUP(B1560,'Oficios_-_pend_criticas'!$C$3:$J$4739,7,0)="",IF(TODAY()&gt;VLOOKUP(B1560,'Oficios_-_pend_criticas'!$C$3:$J$4739,5,0),"X",""),IF(VLOOKUP(B1560,'Oficios_-_pend_criticas'!$C$3:$J$4739,7,0)&gt;VLOOKUP(B1560,'Oficios_-_pend_criticas'!$C$3:$J$4739,5,0),"X",""))),""),"")</f>
        <v/>
      </c>
      <c r="V1560" s="14" t="str">
        <f ca="1">IFERROR(IF(Q1560=0,IF(VLOOKUP(B1560,'Oficios_-_pend_criticas'!$C$3:$J$4739,5,0)="","",IF(VLOOKUP(B1560,'Oficios_-_pend_criticas'!$C$3:$J$4739,7,0)="",IF(TODAY()&gt;VLOOKUP(B1560,'Oficios_-_pend_criticas'!$C$3:$J$4739,5,0),"X",""),IF(VLOOKUP(B1560,'Oficios_-_pend_criticas'!$C$3:$J$4739,7,0)&gt;VLOOKUP(B1560,'Oficios_-_pend_criticas'!$C$3:$J$4739,5,0),"X",""))),""),"")</f>
        <v/>
      </c>
      <c r="W1560" s="14" t="str">
        <f ca="1">IFERROR(IF(P1560&lt;&gt;"X",IF(Q1560&gt;0,IF(VLOOKUP(B1560,'Oficios_-_pend_criticas'!$C$4:$J$4739,5,0)="","",IF(VLOOKUP(B1560,'Oficios_-_pend_criticas'!$C$4:$J$4739,7,0)="",IF(TODAY()&gt;VLOOKUP(B1560,'Oficios_-_pend_criticas'!$C$4:$J$4739,5,0),"X",""),IF(VLOOKUP(B1560,'Oficios_-_pend_criticas'!$C$4:$J$4739,7,0)&gt;VLOOKUP(B1560,'Oficios_-_pend_criticas'!$C$4:$J$4739,5,0),"X",""))),""),""),"")</f>
        <v/>
      </c>
    </row>
    <row r="1561" spans="1:23" ht="38.25" hidden="1" customHeight="1" x14ac:dyDescent="0.25">
      <c r="A1561" s="9" t="str">
        <f t="shared" si="72"/>
        <v/>
      </c>
      <c r="B1561" s="24" t="s">
        <v>3615</v>
      </c>
      <c r="C1561" s="22" t="e">
        <f>IF(B1561="","",VLOOKUP(B1561,#REF!,6,0))</f>
        <v>#REF!</v>
      </c>
      <c r="D1561" s="20" t="e">
        <f>IF(B1561="","",VLOOKUP(B1561,#REF!,22,0))</f>
        <v>#REF!</v>
      </c>
      <c r="E1561" s="22" t="e">
        <f>IF(B1561="","",VLOOKUP(B1561,Consultas_públicas!$A$376:$G$3879,7,0))</f>
        <v>#N/A</v>
      </c>
      <c r="F1561" s="20" t="s">
        <v>3431</v>
      </c>
      <c r="G1561" s="21">
        <v>43629</v>
      </c>
      <c r="H1561" s="14" t="str">
        <f>IFERROR(IF(VLOOKUP(B1561,'Oficios_-_pend_criticas'!$C$4:$D$4739,2,0)="","","X"),"")</f>
        <v/>
      </c>
      <c r="I1561" s="12"/>
      <c r="J1561" s="13"/>
      <c r="K1561" s="10"/>
      <c r="L1561" s="12">
        <f>IFERROR(VLOOKUP(B1561,Retorno_da_RFB!$D$3:$I$6388,5,0),"")</f>
        <v>122</v>
      </c>
      <c r="M1561" s="13">
        <f>IFERROR(VLOOKUP(B1561,Retorno_da_RFB!$D$3:$I$6388,6,0),"")</f>
        <v>43691</v>
      </c>
      <c r="N1561" s="10" t="str">
        <f>IFERROR(VLOOKUP(B1561,Retorno_da_RFB!$D$3:$I$6388,3,0),"")</f>
        <v>8479.89.11</v>
      </c>
      <c r="O1561" s="10" t="str">
        <f>IFERROR(VLOOKUP(B1561,Retorno_da_RFB!$D$3:$I$6388,4,0),"")</f>
        <v>Máquinas automáticas para inserção de placa magnética (encoder) pro prensagem em rolamentos flangeados de rodas de veículos automotores, com tempo de ciclo igual ou inferior a 18s, para rolamentos com diâmetro máximo de 200mm, altura máxima de 140mm, magazine para alimentação das placas, sistema de descarte de rejeitos e painel de controle com interface homem máquina (IHM).</v>
      </c>
      <c r="P1561" s="12" t="str">
        <f>IFERROR(IF(N1561="","",IF(VLOOKUP(LEFT(N1561,10),'Universo_BK-BIT'!$A$5:$E$10005,2,0)="","X",VLOOKUP(LEFT(N1561,10),'Universo_BK-BIT'!$A$5:$E$10005,2,0))),"X")</f>
        <v>BK</v>
      </c>
      <c r="Q1561" s="12">
        <f>IFERROR(IF(P1561="X","",VLOOKUP(LEFT(N1561,10),'Universo_BK-BIT'!$A$5:$E$10005,3,0)),"")</f>
        <v>14</v>
      </c>
      <c r="R1561" s="14" t="e">
        <f t="shared" si="73"/>
        <v>#REF!</v>
      </c>
      <c r="S1561" s="14" t="e">
        <f t="shared" si="74"/>
        <v>#N/A</v>
      </c>
      <c r="T1561" s="14"/>
      <c r="U1561" s="14" t="str">
        <f ca="1">IFERROR(IF(P1561="X",IF(VLOOKUP(B1561,'Oficios_-_pend_criticas'!$C$3:$J$4739,5,0)="","",IF(VLOOKUP(B1561,'Oficios_-_pend_criticas'!$C$3:$J$4739,7,0)="",IF(TODAY()&gt;VLOOKUP(B1561,'Oficios_-_pend_criticas'!$C$3:$J$4739,5,0),"X",""),IF(VLOOKUP(B1561,'Oficios_-_pend_criticas'!$C$3:$J$4739,7,0)&gt;VLOOKUP(B1561,'Oficios_-_pend_criticas'!$C$3:$J$4739,5,0),"X",""))),""),"")</f>
        <v/>
      </c>
      <c r="V1561" s="14" t="str">
        <f ca="1">IFERROR(IF(Q1561=0,IF(VLOOKUP(B1561,'Oficios_-_pend_criticas'!$C$3:$J$4739,5,0)="","",IF(VLOOKUP(B1561,'Oficios_-_pend_criticas'!$C$3:$J$4739,7,0)="",IF(TODAY()&gt;VLOOKUP(B1561,'Oficios_-_pend_criticas'!$C$3:$J$4739,5,0),"X",""),IF(VLOOKUP(B1561,'Oficios_-_pend_criticas'!$C$3:$J$4739,7,0)&gt;VLOOKUP(B1561,'Oficios_-_pend_criticas'!$C$3:$J$4739,5,0),"X",""))),""),"")</f>
        <v/>
      </c>
      <c r="W1561" s="14" t="str">
        <f ca="1">IFERROR(IF(P1561&lt;&gt;"X",IF(Q1561&gt;0,IF(VLOOKUP(B1561,'Oficios_-_pend_criticas'!$C$4:$J$4739,5,0)="","",IF(VLOOKUP(B1561,'Oficios_-_pend_criticas'!$C$4:$J$4739,7,0)="",IF(TODAY()&gt;VLOOKUP(B1561,'Oficios_-_pend_criticas'!$C$4:$J$4739,5,0),"X",""),IF(VLOOKUP(B1561,'Oficios_-_pend_criticas'!$C$4:$J$4739,7,0)&gt;VLOOKUP(B1561,'Oficios_-_pend_criticas'!$C$4:$J$4739,5,0),"X",""))),""),""),"")</f>
        <v/>
      </c>
    </row>
    <row r="1562" spans="1:23" ht="38.25" hidden="1" customHeight="1" x14ac:dyDescent="0.25">
      <c r="A1562" s="9" t="str">
        <f t="shared" si="72"/>
        <v/>
      </c>
      <c r="B1562" s="24" t="s">
        <v>3617</v>
      </c>
      <c r="C1562" s="22" t="e">
        <f>IF(B1562="","",VLOOKUP(B1562,#REF!,6,0))</f>
        <v>#REF!</v>
      </c>
      <c r="D1562" s="20" t="e">
        <f>IF(B1562="","",VLOOKUP(B1562,#REF!,22,0))</f>
        <v>#REF!</v>
      </c>
      <c r="E1562" s="22" t="e">
        <f>IF(B1562="","",VLOOKUP(B1562,Consultas_públicas!$A$376:$G$3879,7,0))</f>
        <v>#N/A</v>
      </c>
      <c r="F1562" s="20" t="s">
        <v>3431</v>
      </c>
      <c r="G1562" s="21">
        <v>43629</v>
      </c>
      <c r="H1562" s="14" t="str">
        <f>IFERROR(IF(VLOOKUP(B1562,'Oficios_-_pend_criticas'!$C$4:$D$4739,2,0)="","","X"),"")</f>
        <v/>
      </c>
      <c r="I1562" s="12"/>
      <c r="J1562" s="13"/>
      <c r="K1562" s="10"/>
      <c r="L1562" s="12">
        <f>IFERROR(VLOOKUP(B1562,Retorno_da_RFB!$D$3:$I$6388,5,0),"")</f>
        <v>122</v>
      </c>
      <c r="M1562" s="13">
        <f>IFERROR(VLOOKUP(B1562,Retorno_da_RFB!$D$3:$I$6388,6,0),"")</f>
        <v>43691</v>
      </c>
      <c r="N1562" s="10" t="str">
        <f>IFERROR(VLOOKUP(B1562,Retorno_da_RFB!$D$3:$I$6388,3,0),"")</f>
        <v>8427.10.19</v>
      </c>
      <c r="O1562" s="10" t="str">
        <f>IFERROR(VLOOKUP(B1562,Retorno_da_RFB!$D$3:$I$6388,4,0),"")</f>
        <v>Empilhadeiras elétricas autopropulsadas, retrátil, de alta performance, capacidade máxima de movimentação de carga 1.600kg; dotadas de bateria de fosfato de ferro-lítio (lifepo4), integradas ao equipamento e recarga através de um “plug” no próprio chassis; torres de elevação em 3 versões, altura de elevação dos garfos entre 4.550 e 10.700mm; velocidade de elevação dos garfos sem carga de 0,81m/s (ou superior) e velocidade de descida dos garfos sem carga de 0,56m/s (ou superior).</v>
      </c>
      <c r="P1562" s="12" t="str">
        <f>IFERROR(IF(N1562="","",IF(VLOOKUP(LEFT(N1562,10),'Universo_BK-BIT'!$A$5:$E$10005,2,0)="","X",VLOOKUP(LEFT(N1562,10),'Universo_BK-BIT'!$A$5:$E$10005,2,0))),"X")</f>
        <v>BK</v>
      </c>
      <c r="Q1562" s="12">
        <f>IFERROR(IF(P1562="X","",VLOOKUP(LEFT(N1562,10),'Universo_BK-BIT'!$A$5:$E$10005,3,0)),"")</f>
        <v>14</v>
      </c>
      <c r="R1562" s="14" t="e">
        <f t="shared" si="73"/>
        <v>#REF!</v>
      </c>
      <c r="S1562" s="14" t="e">
        <f t="shared" si="74"/>
        <v>#N/A</v>
      </c>
      <c r="T1562" s="14"/>
      <c r="U1562" s="14" t="str">
        <f ca="1">IFERROR(IF(P1562="X",IF(VLOOKUP(B1562,'Oficios_-_pend_criticas'!$C$3:$J$4739,5,0)="","",IF(VLOOKUP(B1562,'Oficios_-_pend_criticas'!$C$3:$J$4739,7,0)="",IF(TODAY()&gt;VLOOKUP(B1562,'Oficios_-_pend_criticas'!$C$3:$J$4739,5,0),"X",""),IF(VLOOKUP(B1562,'Oficios_-_pend_criticas'!$C$3:$J$4739,7,0)&gt;VLOOKUP(B1562,'Oficios_-_pend_criticas'!$C$3:$J$4739,5,0),"X",""))),""),"")</f>
        <v/>
      </c>
      <c r="V1562" s="14" t="str">
        <f ca="1">IFERROR(IF(Q1562=0,IF(VLOOKUP(B1562,'Oficios_-_pend_criticas'!$C$3:$J$4739,5,0)="","",IF(VLOOKUP(B1562,'Oficios_-_pend_criticas'!$C$3:$J$4739,7,0)="",IF(TODAY()&gt;VLOOKUP(B1562,'Oficios_-_pend_criticas'!$C$3:$J$4739,5,0),"X",""),IF(VLOOKUP(B1562,'Oficios_-_pend_criticas'!$C$3:$J$4739,7,0)&gt;VLOOKUP(B1562,'Oficios_-_pend_criticas'!$C$3:$J$4739,5,0),"X",""))),""),"")</f>
        <v/>
      </c>
      <c r="W1562" s="14" t="str">
        <f ca="1">IFERROR(IF(P1562&lt;&gt;"X",IF(Q1562&gt;0,IF(VLOOKUP(B1562,'Oficios_-_pend_criticas'!$C$4:$J$4739,5,0)="","",IF(VLOOKUP(B1562,'Oficios_-_pend_criticas'!$C$4:$J$4739,7,0)="",IF(TODAY()&gt;VLOOKUP(B1562,'Oficios_-_pend_criticas'!$C$4:$J$4739,5,0),"X",""),IF(VLOOKUP(B1562,'Oficios_-_pend_criticas'!$C$4:$J$4739,7,0)&gt;VLOOKUP(B1562,'Oficios_-_pend_criticas'!$C$4:$J$4739,5,0),"X",""))),""),""),"")</f>
        <v/>
      </c>
    </row>
    <row r="1563" spans="1:23" ht="38.25" hidden="1" customHeight="1" x14ac:dyDescent="0.25">
      <c r="A1563" s="9" t="str">
        <f t="shared" si="72"/>
        <v/>
      </c>
      <c r="B1563" s="24" t="s">
        <v>3619</v>
      </c>
      <c r="C1563" s="22" t="e">
        <f>IF(B1563="","",VLOOKUP(B1563,#REF!,6,0))</f>
        <v>#REF!</v>
      </c>
      <c r="D1563" s="20" t="e">
        <f>IF(B1563="","",VLOOKUP(B1563,#REF!,22,0))</f>
        <v>#REF!</v>
      </c>
      <c r="E1563" s="22" t="e">
        <f>IF(B1563="","",VLOOKUP(B1563,Consultas_públicas!$A$376:$G$3879,7,0))</f>
        <v>#N/A</v>
      </c>
      <c r="F1563" s="20" t="s">
        <v>3431</v>
      </c>
      <c r="G1563" s="21">
        <v>43629</v>
      </c>
      <c r="H1563" s="14" t="str">
        <f>IFERROR(IF(VLOOKUP(B1563,'Oficios_-_pend_criticas'!$C$4:$D$4739,2,0)="","","X"),"")</f>
        <v/>
      </c>
      <c r="I1563" s="12"/>
      <c r="J1563" s="13"/>
      <c r="K1563" s="10"/>
      <c r="L1563" s="12">
        <f>IFERROR(VLOOKUP(B1563,Retorno_da_RFB!$D$3:$I$6388,5,0),"")</f>
        <v>122</v>
      </c>
      <c r="M1563" s="13">
        <f>IFERROR(VLOOKUP(B1563,Retorno_da_RFB!$D$3:$I$6388,6,0),"")</f>
        <v>43691</v>
      </c>
      <c r="N1563" s="10" t="str">
        <f>IFERROR(VLOOKUP(B1563,Retorno_da_RFB!$D$3:$I$6388,3,0),"")</f>
        <v>8479.89.99</v>
      </c>
      <c r="O1563" s="10" t="str">
        <f>IFERROR(VLOOKUP(B1563,Retorno_da_RFB!$D$3:$I$6388,4,0),"")</f>
        <v>Máquinas automáticas para limpeza de placas magnéticas (encoders) montadas em rolamentos flangeados de rodas de veículos automotores, por vácuo, com tempo de ciclo igual ou inferior a 18s, para rolamentos com diâmetro máximo de 200mm, altura máxima de 140mm e painel de controle com CPU.</v>
      </c>
      <c r="P1563" s="12" t="str">
        <f>IFERROR(IF(N1563="","",IF(VLOOKUP(LEFT(N1563,10),'Universo_BK-BIT'!$A$5:$E$10005,2,0)="","X",VLOOKUP(LEFT(N1563,10),'Universo_BK-BIT'!$A$5:$E$10005,2,0))),"X")</f>
        <v>BK</v>
      </c>
      <c r="Q1563" s="12">
        <f>IFERROR(IF(P1563="X","",VLOOKUP(LEFT(N1563,10),'Universo_BK-BIT'!$A$5:$E$10005,3,0)),"")</f>
        <v>14</v>
      </c>
      <c r="R1563" s="14" t="e">
        <f t="shared" si="73"/>
        <v>#REF!</v>
      </c>
      <c r="S1563" s="14" t="e">
        <f t="shared" si="74"/>
        <v>#N/A</v>
      </c>
      <c r="T1563" s="14"/>
      <c r="U1563" s="14" t="str">
        <f ca="1">IFERROR(IF(P1563="X",IF(VLOOKUP(B1563,'Oficios_-_pend_criticas'!$C$3:$J$4739,5,0)="","",IF(VLOOKUP(B1563,'Oficios_-_pend_criticas'!$C$3:$J$4739,7,0)="",IF(TODAY()&gt;VLOOKUP(B1563,'Oficios_-_pend_criticas'!$C$3:$J$4739,5,0),"X",""),IF(VLOOKUP(B1563,'Oficios_-_pend_criticas'!$C$3:$J$4739,7,0)&gt;VLOOKUP(B1563,'Oficios_-_pend_criticas'!$C$3:$J$4739,5,0),"X",""))),""),"")</f>
        <v/>
      </c>
      <c r="V1563" s="14" t="str">
        <f ca="1">IFERROR(IF(Q1563=0,IF(VLOOKUP(B1563,'Oficios_-_pend_criticas'!$C$3:$J$4739,5,0)="","",IF(VLOOKUP(B1563,'Oficios_-_pend_criticas'!$C$3:$J$4739,7,0)="",IF(TODAY()&gt;VLOOKUP(B1563,'Oficios_-_pend_criticas'!$C$3:$J$4739,5,0),"X",""),IF(VLOOKUP(B1563,'Oficios_-_pend_criticas'!$C$3:$J$4739,7,0)&gt;VLOOKUP(B1563,'Oficios_-_pend_criticas'!$C$3:$J$4739,5,0),"X",""))),""),"")</f>
        <v/>
      </c>
      <c r="W1563" s="14" t="str">
        <f ca="1">IFERROR(IF(P1563&lt;&gt;"X",IF(Q1563&gt;0,IF(VLOOKUP(B1563,'Oficios_-_pend_criticas'!$C$4:$J$4739,5,0)="","",IF(VLOOKUP(B1563,'Oficios_-_pend_criticas'!$C$4:$J$4739,7,0)="",IF(TODAY()&gt;VLOOKUP(B1563,'Oficios_-_pend_criticas'!$C$4:$J$4739,5,0),"X",""),IF(VLOOKUP(B1563,'Oficios_-_pend_criticas'!$C$4:$J$4739,7,0)&gt;VLOOKUP(B1563,'Oficios_-_pend_criticas'!$C$4:$J$4739,5,0),"X",""))),""),""),"")</f>
        <v/>
      </c>
    </row>
    <row r="1564" spans="1:23" ht="38.25" hidden="1" customHeight="1" x14ac:dyDescent="0.25">
      <c r="A1564" s="9" t="str">
        <f t="shared" si="72"/>
        <v/>
      </c>
      <c r="B1564" s="24" t="s">
        <v>3621</v>
      </c>
      <c r="C1564" s="22" t="e">
        <f>IF(B1564="","",VLOOKUP(B1564,#REF!,6,0))</f>
        <v>#REF!</v>
      </c>
      <c r="D1564" s="20" t="e">
        <f>IF(B1564="","",VLOOKUP(B1564,#REF!,22,0))</f>
        <v>#REF!</v>
      </c>
      <c r="E1564" s="22" t="e">
        <f>IF(B1564="","",VLOOKUP(B1564,Consultas_públicas!$A$376:$G$3879,7,0))</f>
        <v>#N/A</v>
      </c>
      <c r="F1564" s="20" t="s">
        <v>3431</v>
      </c>
      <c r="G1564" s="21">
        <v>43629</v>
      </c>
      <c r="H1564" s="14" t="str">
        <f>IFERROR(IF(VLOOKUP(B1564,'Oficios_-_pend_criticas'!$C$4:$D$4739,2,0)="","","X"),"")</f>
        <v/>
      </c>
      <c r="I1564" s="12"/>
      <c r="J1564" s="13"/>
      <c r="K1564" s="10"/>
      <c r="L1564" s="12">
        <f>IFERROR(VLOOKUP(B1564,Retorno_da_RFB!$D$3:$I$6388,5,0),"")</f>
        <v>122</v>
      </c>
      <c r="M1564" s="13">
        <f>IFERROR(VLOOKUP(B1564,Retorno_da_RFB!$D$3:$I$6388,6,0),"")</f>
        <v>43691</v>
      </c>
      <c r="N1564" s="10" t="str">
        <f>IFERROR(VLOOKUP(B1564,Retorno_da_RFB!$D$3:$I$6388,3,0),"")</f>
        <v>9031.80.99</v>
      </c>
      <c r="O1564" s="10" t="str">
        <f>IFERROR(VLOOKUP(B1564,Retorno_da_RFB!$D$3:$I$6388,4,0),"")</f>
        <v>Máquinas automáticas para controle de rolamentos flangeados de rodas de veículos automotores, apta ao controle de batimento axial, radial, distância entre flanges e concavidade, com tempo de ciclo igual ou inferior a 18s, para anéis internos flangeado com diâmetro máximo de 200mm, altura máxima de 140mm, robô para manipulação de peças com 6 graus de liberdade e capacidade de carga de 11,1kg, estação de descarte de rejeitos e painel de controle com interface homem máquina (IHM).</v>
      </c>
      <c r="P1564" s="12" t="str">
        <f>IFERROR(IF(N1564="","",IF(VLOOKUP(LEFT(N1564,10),'Universo_BK-BIT'!$A$5:$E$10005,2,0)="","X",VLOOKUP(LEFT(N1564,10),'Universo_BK-BIT'!$A$5:$E$10005,2,0))),"X")</f>
        <v>BK</v>
      </c>
      <c r="Q1564" s="12">
        <f>IFERROR(IF(P1564="X","",VLOOKUP(LEFT(N1564,10),'Universo_BK-BIT'!$A$5:$E$10005,3,0)),"")</f>
        <v>14</v>
      </c>
      <c r="R1564" s="14" t="e">
        <f t="shared" si="73"/>
        <v>#REF!</v>
      </c>
      <c r="S1564" s="14" t="e">
        <f t="shared" si="74"/>
        <v>#N/A</v>
      </c>
      <c r="T1564" s="14"/>
      <c r="U1564" s="14" t="str">
        <f ca="1">IFERROR(IF(P1564="X",IF(VLOOKUP(B1564,'Oficios_-_pend_criticas'!$C$3:$J$4739,5,0)="","",IF(VLOOKUP(B1564,'Oficios_-_pend_criticas'!$C$3:$J$4739,7,0)="",IF(TODAY()&gt;VLOOKUP(B1564,'Oficios_-_pend_criticas'!$C$3:$J$4739,5,0),"X",""),IF(VLOOKUP(B1564,'Oficios_-_pend_criticas'!$C$3:$J$4739,7,0)&gt;VLOOKUP(B1564,'Oficios_-_pend_criticas'!$C$3:$J$4739,5,0),"X",""))),""),"")</f>
        <v/>
      </c>
      <c r="V1564" s="14" t="str">
        <f ca="1">IFERROR(IF(Q1564=0,IF(VLOOKUP(B1564,'Oficios_-_pend_criticas'!$C$3:$J$4739,5,0)="","",IF(VLOOKUP(B1564,'Oficios_-_pend_criticas'!$C$3:$J$4739,7,0)="",IF(TODAY()&gt;VLOOKUP(B1564,'Oficios_-_pend_criticas'!$C$3:$J$4739,5,0),"X",""),IF(VLOOKUP(B1564,'Oficios_-_pend_criticas'!$C$3:$J$4739,7,0)&gt;VLOOKUP(B1564,'Oficios_-_pend_criticas'!$C$3:$J$4739,5,0),"X",""))),""),"")</f>
        <v/>
      </c>
      <c r="W1564" s="14" t="str">
        <f ca="1">IFERROR(IF(P1564&lt;&gt;"X",IF(Q1564&gt;0,IF(VLOOKUP(B1564,'Oficios_-_pend_criticas'!$C$4:$J$4739,5,0)="","",IF(VLOOKUP(B1564,'Oficios_-_pend_criticas'!$C$4:$J$4739,7,0)="",IF(TODAY()&gt;VLOOKUP(B1564,'Oficios_-_pend_criticas'!$C$4:$J$4739,5,0),"X",""),IF(VLOOKUP(B1564,'Oficios_-_pend_criticas'!$C$4:$J$4739,7,0)&gt;VLOOKUP(B1564,'Oficios_-_pend_criticas'!$C$4:$J$4739,5,0),"X",""))),""),""),"")</f>
        <v/>
      </c>
    </row>
    <row r="1565" spans="1:23" ht="38.25" hidden="1" customHeight="1" x14ac:dyDescent="0.25">
      <c r="A1565" s="9" t="str">
        <f t="shared" si="72"/>
        <v/>
      </c>
      <c r="B1565" s="24" t="s">
        <v>3623</v>
      </c>
      <c r="C1565" s="22" t="e">
        <f>IF(B1565="","",VLOOKUP(B1565,#REF!,6,0))</f>
        <v>#REF!</v>
      </c>
      <c r="D1565" s="20" t="e">
        <f>IF(B1565="","",VLOOKUP(B1565,#REF!,22,0))</f>
        <v>#REF!</v>
      </c>
      <c r="E1565" s="22" t="e">
        <f>IF(B1565="","",VLOOKUP(B1565,Consultas_públicas!$A$376:$G$3879,7,0))</f>
        <v>#N/A</v>
      </c>
      <c r="F1565" s="20" t="s">
        <v>3431</v>
      </c>
      <c r="G1565" s="21">
        <v>43629</v>
      </c>
      <c r="H1565" s="14" t="str">
        <f>IFERROR(IF(VLOOKUP(B1565,'Oficios_-_pend_criticas'!$C$4:$D$4739,2,0)="","","X"),"")</f>
        <v/>
      </c>
      <c r="I1565" s="12"/>
      <c r="J1565" s="13"/>
      <c r="K1565" s="10"/>
      <c r="L1565" s="12">
        <f>IFERROR(VLOOKUP(B1565,Retorno_da_RFB!$D$3:$I$6388,5,0),"")</f>
        <v>122</v>
      </c>
      <c r="M1565" s="13">
        <f>IFERROR(VLOOKUP(B1565,Retorno_da_RFB!$D$3:$I$6388,6,0),"")</f>
        <v>43691</v>
      </c>
      <c r="N1565" s="10" t="str">
        <f>IFERROR(VLOOKUP(B1565,Retorno_da_RFB!$D$3:$I$6388,3,0),"")</f>
        <v>9031.80.99</v>
      </c>
      <c r="O1565" s="10" t="str">
        <f>IFERROR(VLOOKUP(B1565,Retorno_da_RFB!$D$3:$I$6388,4,0),"")</f>
        <v>Máquinas automáticas para medição da folga axial de rolamentos flangeados de rodas de veículos automotores com tempo de ciclo igual ou inferior a 18s, para anel interno flangeado com diâmetro máximo de 200mm e altura máxima de 140mm, dotadas de células de carga, estação de descarte de rejeitos e painel de controle com controlador lógico programável (CLP) e interface homem máquina (IHM).</v>
      </c>
      <c r="P1565" s="12" t="str">
        <f>IFERROR(IF(N1565="","",IF(VLOOKUP(LEFT(N1565,10),'Universo_BK-BIT'!$A$5:$E$10005,2,0)="","X",VLOOKUP(LEFT(N1565,10),'Universo_BK-BIT'!$A$5:$E$10005,2,0))),"X")</f>
        <v>BK</v>
      </c>
      <c r="Q1565" s="12">
        <f>IFERROR(IF(P1565="X","",VLOOKUP(LEFT(N1565,10),'Universo_BK-BIT'!$A$5:$E$10005,3,0)),"")</f>
        <v>14</v>
      </c>
      <c r="R1565" s="14" t="e">
        <f t="shared" si="73"/>
        <v>#REF!</v>
      </c>
      <c r="S1565" s="14" t="e">
        <f t="shared" si="74"/>
        <v>#N/A</v>
      </c>
      <c r="T1565" s="14"/>
      <c r="U1565" s="14" t="str">
        <f ca="1">IFERROR(IF(P1565="X",IF(VLOOKUP(B1565,'Oficios_-_pend_criticas'!$C$3:$J$4739,5,0)="","",IF(VLOOKUP(B1565,'Oficios_-_pend_criticas'!$C$3:$J$4739,7,0)="",IF(TODAY()&gt;VLOOKUP(B1565,'Oficios_-_pend_criticas'!$C$3:$J$4739,5,0),"X",""),IF(VLOOKUP(B1565,'Oficios_-_pend_criticas'!$C$3:$J$4739,7,0)&gt;VLOOKUP(B1565,'Oficios_-_pend_criticas'!$C$3:$J$4739,5,0),"X",""))),""),"")</f>
        <v/>
      </c>
      <c r="V1565" s="14" t="str">
        <f ca="1">IFERROR(IF(Q1565=0,IF(VLOOKUP(B1565,'Oficios_-_pend_criticas'!$C$3:$J$4739,5,0)="","",IF(VLOOKUP(B1565,'Oficios_-_pend_criticas'!$C$3:$J$4739,7,0)="",IF(TODAY()&gt;VLOOKUP(B1565,'Oficios_-_pend_criticas'!$C$3:$J$4739,5,0),"X",""),IF(VLOOKUP(B1565,'Oficios_-_pend_criticas'!$C$3:$J$4739,7,0)&gt;VLOOKUP(B1565,'Oficios_-_pend_criticas'!$C$3:$J$4739,5,0),"X",""))),""),"")</f>
        <v/>
      </c>
      <c r="W1565" s="14" t="str">
        <f ca="1">IFERROR(IF(P1565&lt;&gt;"X",IF(Q1565&gt;0,IF(VLOOKUP(B1565,'Oficios_-_pend_criticas'!$C$4:$J$4739,5,0)="","",IF(VLOOKUP(B1565,'Oficios_-_pend_criticas'!$C$4:$J$4739,7,0)="",IF(TODAY()&gt;VLOOKUP(B1565,'Oficios_-_pend_criticas'!$C$4:$J$4739,5,0),"X",""),IF(VLOOKUP(B1565,'Oficios_-_pend_criticas'!$C$4:$J$4739,7,0)&gt;VLOOKUP(B1565,'Oficios_-_pend_criticas'!$C$4:$J$4739,5,0),"X",""))),""),""),"")</f>
        <v/>
      </c>
    </row>
    <row r="1566" spans="1:23" ht="38.25" hidden="1" customHeight="1" x14ac:dyDescent="0.25">
      <c r="A1566" s="9" t="str">
        <f t="shared" si="72"/>
        <v/>
      </c>
      <c r="B1566" s="24" t="s">
        <v>3625</v>
      </c>
      <c r="C1566" s="22" t="e">
        <f>IF(B1566="","",VLOOKUP(B1566,#REF!,6,0))</f>
        <v>#REF!</v>
      </c>
      <c r="D1566" s="20" t="e">
        <f>IF(B1566="","",VLOOKUP(B1566,#REF!,22,0))</f>
        <v>#REF!</v>
      </c>
      <c r="E1566" s="22" t="e">
        <f>IF(B1566="","",VLOOKUP(B1566,Consultas_públicas!$A$376:$G$3879,7,0))</f>
        <v>#N/A</v>
      </c>
      <c r="F1566" s="20" t="s">
        <v>3431</v>
      </c>
      <c r="G1566" s="21">
        <v>43629</v>
      </c>
      <c r="H1566" s="14" t="str">
        <f>IFERROR(IF(VLOOKUP(B1566,'Oficios_-_pend_criticas'!$C$4:$D$4739,2,0)="","","X"),"")</f>
        <v/>
      </c>
      <c r="I1566" s="12"/>
      <c r="J1566" s="13"/>
      <c r="K1566" s="10"/>
      <c r="L1566" s="12">
        <f>IFERROR(VLOOKUP(B1566,Retorno_da_RFB!$D$3:$I$6388,5,0),"")</f>
        <v>122</v>
      </c>
      <c r="M1566" s="13">
        <f>IFERROR(VLOOKUP(B1566,Retorno_da_RFB!$D$3:$I$6388,6,0),"")</f>
        <v>43691</v>
      </c>
      <c r="N1566" s="10" t="str">
        <f>IFERROR(VLOOKUP(B1566,Retorno_da_RFB!$D$3:$I$6388,3,0),"")</f>
        <v>8456.11.90</v>
      </c>
      <c r="O1566" s="10" t="str">
        <f>IFERROR(VLOOKUP(B1566,Retorno_da_RFB!$D$3:$I$6388,4,0),"")</f>
        <v>Máquinas automáticas para gravação a laser de anéis internos flangeados de rolamentos flangeados de rodas de veículos automotores, para anel interno flangeado com diâmetro máximo de 200mm e altura máxima de 140mm, com tempo de ciclo igual ou inferior a 18s, dotadas de estação de posicionamento de peças; estação de gravação de código bidimensional "Data Matrix"; estação de leitura do código bidimensional (escaner); estação de gravação de informações lineares no Ø do flange do anel interno; sistema de descarte de rejeitos; carga e descarga automáticas e painel de controle com interface homem máquina (IHM).</v>
      </c>
      <c r="P1566" s="12" t="str">
        <f>IFERROR(IF(N1566="","",IF(VLOOKUP(LEFT(N1566,10),'Universo_BK-BIT'!$A$5:$E$10005,2,0)="","X",VLOOKUP(LEFT(N1566,10),'Universo_BK-BIT'!$A$5:$E$10005,2,0))),"X")</f>
        <v>BK</v>
      </c>
      <c r="Q1566" s="12">
        <f>IFERROR(IF(P1566="X","",VLOOKUP(LEFT(N1566,10),'Universo_BK-BIT'!$A$5:$E$10005,3,0)),"")</f>
        <v>14</v>
      </c>
      <c r="R1566" s="14" t="e">
        <f t="shared" si="73"/>
        <v>#REF!</v>
      </c>
      <c r="S1566" s="14" t="e">
        <f t="shared" si="74"/>
        <v>#N/A</v>
      </c>
      <c r="T1566" s="14"/>
      <c r="U1566" s="14" t="str">
        <f ca="1">IFERROR(IF(P1566="X",IF(VLOOKUP(B1566,'Oficios_-_pend_criticas'!$C$3:$J$4739,5,0)="","",IF(VLOOKUP(B1566,'Oficios_-_pend_criticas'!$C$3:$J$4739,7,0)="",IF(TODAY()&gt;VLOOKUP(B1566,'Oficios_-_pend_criticas'!$C$3:$J$4739,5,0),"X",""),IF(VLOOKUP(B1566,'Oficios_-_pend_criticas'!$C$3:$J$4739,7,0)&gt;VLOOKUP(B1566,'Oficios_-_pend_criticas'!$C$3:$J$4739,5,0),"X",""))),""),"")</f>
        <v/>
      </c>
      <c r="V1566" s="14" t="str">
        <f ca="1">IFERROR(IF(Q1566=0,IF(VLOOKUP(B1566,'Oficios_-_pend_criticas'!$C$3:$J$4739,5,0)="","",IF(VLOOKUP(B1566,'Oficios_-_pend_criticas'!$C$3:$J$4739,7,0)="",IF(TODAY()&gt;VLOOKUP(B1566,'Oficios_-_pend_criticas'!$C$3:$J$4739,5,0),"X",""),IF(VLOOKUP(B1566,'Oficios_-_pend_criticas'!$C$3:$J$4739,7,0)&gt;VLOOKUP(B1566,'Oficios_-_pend_criticas'!$C$3:$J$4739,5,0),"X",""))),""),"")</f>
        <v/>
      </c>
      <c r="W1566" s="14" t="str">
        <f ca="1">IFERROR(IF(P1566&lt;&gt;"X",IF(Q1566&gt;0,IF(VLOOKUP(B1566,'Oficios_-_pend_criticas'!$C$4:$J$4739,5,0)="","",IF(VLOOKUP(B1566,'Oficios_-_pend_criticas'!$C$4:$J$4739,7,0)="",IF(TODAY()&gt;VLOOKUP(B1566,'Oficios_-_pend_criticas'!$C$4:$J$4739,5,0),"X",""),IF(VLOOKUP(B1566,'Oficios_-_pend_criticas'!$C$4:$J$4739,7,0)&gt;VLOOKUP(B1566,'Oficios_-_pend_criticas'!$C$4:$J$4739,5,0),"X",""))),""),""),"")</f>
        <v/>
      </c>
    </row>
    <row r="1567" spans="1:23" ht="38.25" hidden="1" customHeight="1" x14ac:dyDescent="0.25">
      <c r="A1567" s="9" t="str">
        <f t="shared" si="72"/>
        <v/>
      </c>
      <c r="B1567" s="24" t="s">
        <v>3627</v>
      </c>
      <c r="C1567" s="22" t="e">
        <f>IF(B1567="","",VLOOKUP(B1567,#REF!,6,0))</f>
        <v>#REF!</v>
      </c>
      <c r="D1567" s="20" t="e">
        <f>IF(B1567="","",VLOOKUP(B1567,#REF!,22,0))</f>
        <v>#REF!</v>
      </c>
      <c r="E1567" s="22" t="e">
        <f>IF(B1567="","",VLOOKUP(B1567,Consultas_públicas!$A$376:$G$3879,7,0))</f>
        <v>#N/A</v>
      </c>
      <c r="F1567" s="20" t="s">
        <v>3431</v>
      </c>
      <c r="G1567" s="21">
        <v>43629</v>
      </c>
      <c r="H1567" s="14" t="str">
        <f>IFERROR(IF(VLOOKUP(B1567,'Oficios_-_pend_criticas'!$C$4:$D$4739,2,0)="","","X"),"")</f>
        <v/>
      </c>
      <c r="I1567" s="12"/>
      <c r="J1567" s="13"/>
      <c r="K1567" s="10"/>
      <c r="L1567" s="12">
        <f>IFERROR(VLOOKUP(B1567,Retorno_da_RFB!$D$3:$I$6388,5,0),"")</f>
        <v>122</v>
      </c>
      <c r="M1567" s="13">
        <f>IFERROR(VLOOKUP(B1567,Retorno_da_RFB!$D$3:$I$6388,6,0),"")</f>
        <v>43691</v>
      </c>
      <c r="N1567" s="10" t="str">
        <f>IFERROR(VLOOKUP(B1567,Retorno_da_RFB!$D$3:$I$6388,3,0),"")</f>
        <v>8479.89.99</v>
      </c>
      <c r="O1567" s="10" t="str">
        <f>IFERROR(VLOOKUP(B1567,Retorno_da_RFB!$D$3:$I$6388,4,0),"")</f>
        <v>Máquinas para desmontagem e remontagem do anel interno menor de rolamentos flangeados de rodas de veículos automotores com tempo de ciclo igual ou inferior a 18s, para rolamentos com anéis internos flangeados e anéis externos flangeados com diâmetro máximo de 200mm e altura máxima de 140mm, com 2 robôs para manipulação dos componentes sendo os dois com 6 graus de liberdade e capacidade de carga um de 7kg e outro de 5kg, e painel de controle com interface homem máquina (IHM).</v>
      </c>
      <c r="P1567" s="12" t="str">
        <f>IFERROR(IF(N1567="","",IF(VLOOKUP(LEFT(N1567,10),'Universo_BK-BIT'!$A$5:$E$10005,2,0)="","X",VLOOKUP(LEFT(N1567,10),'Universo_BK-BIT'!$A$5:$E$10005,2,0))),"X")</f>
        <v>BK</v>
      </c>
      <c r="Q1567" s="12">
        <f>IFERROR(IF(P1567="X","",VLOOKUP(LEFT(N1567,10),'Universo_BK-BIT'!$A$5:$E$10005,3,0)),"")</f>
        <v>14</v>
      </c>
      <c r="R1567" s="14" t="e">
        <f t="shared" si="73"/>
        <v>#REF!</v>
      </c>
      <c r="S1567" s="14" t="e">
        <f t="shared" si="74"/>
        <v>#N/A</v>
      </c>
      <c r="T1567" s="14"/>
      <c r="U1567" s="14" t="str">
        <f ca="1">IFERROR(IF(P1567="X",IF(VLOOKUP(B1567,'Oficios_-_pend_criticas'!$C$3:$J$4739,5,0)="","",IF(VLOOKUP(B1567,'Oficios_-_pend_criticas'!$C$3:$J$4739,7,0)="",IF(TODAY()&gt;VLOOKUP(B1567,'Oficios_-_pend_criticas'!$C$3:$J$4739,5,0),"X",""),IF(VLOOKUP(B1567,'Oficios_-_pend_criticas'!$C$3:$J$4739,7,0)&gt;VLOOKUP(B1567,'Oficios_-_pend_criticas'!$C$3:$J$4739,5,0),"X",""))),""),"")</f>
        <v/>
      </c>
      <c r="V1567" s="14" t="str">
        <f ca="1">IFERROR(IF(Q1567=0,IF(VLOOKUP(B1567,'Oficios_-_pend_criticas'!$C$3:$J$4739,5,0)="","",IF(VLOOKUP(B1567,'Oficios_-_pend_criticas'!$C$3:$J$4739,7,0)="",IF(TODAY()&gt;VLOOKUP(B1567,'Oficios_-_pend_criticas'!$C$3:$J$4739,5,0),"X",""),IF(VLOOKUP(B1567,'Oficios_-_pend_criticas'!$C$3:$J$4739,7,0)&gt;VLOOKUP(B1567,'Oficios_-_pend_criticas'!$C$3:$J$4739,5,0),"X",""))),""),"")</f>
        <v/>
      </c>
      <c r="W1567" s="14" t="str">
        <f ca="1">IFERROR(IF(P1567&lt;&gt;"X",IF(Q1567&gt;0,IF(VLOOKUP(B1567,'Oficios_-_pend_criticas'!$C$4:$J$4739,5,0)="","",IF(VLOOKUP(B1567,'Oficios_-_pend_criticas'!$C$4:$J$4739,7,0)="",IF(TODAY()&gt;VLOOKUP(B1567,'Oficios_-_pend_criticas'!$C$4:$J$4739,5,0),"X",""),IF(VLOOKUP(B1567,'Oficios_-_pend_criticas'!$C$4:$J$4739,7,0)&gt;VLOOKUP(B1567,'Oficios_-_pend_criticas'!$C$4:$J$4739,5,0),"X",""))),""),""),"")</f>
        <v/>
      </c>
    </row>
    <row r="1568" spans="1:23" ht="38.25" hidden="1" customHeight="1" x14ac:dyDescent="0.25">
      <c r="A1568" s="9" t="str">
        <f t="shared" si="72"/>
        <v/>
      </c>
      <c r="B1568" s="24" t="s">
        <v>3629</v>
      </c>
      <c r="C1568" s="22" t="e">
        <f>IF(B1568="","",VLOOKUP(B1568,#REF!,6,0))</f>
        <v>#REF!</v>
      </c>
      <c r="D1568" s="20" t="e">
        <f>IF(B1568="","",VLOOKUP(B1568,#REF!,22,0))</f>
        <v>#REF!</v>
      </c>
      <c r="E1568" s="22" t="e">
        <f>IF(B1568="","",VLOOKUP(B1568,Consultas_públicas!$A$376:$G$3879,7,0))</f>
        <v>#N/A</v>
      </c>
      <c r="F1568" s="20" t="s">
        <v>3431</v>
      </c>
      <c r="G1568" s="21">
        <v>43629</v>
      </c>
      <c r="H1568" s="14" t="str">
        <f>IFERROR(IF(VLOOKUP(B1568,'Oficios_-_pend_criticas'!$C$4:$D$4739,2,0)="","","X"),"")</f>
        <v/>
      </c>
      <c r="I1568" s="12"/>
      <c r="J1568" s="13"/>
      <c r="K1568" s="10"/>
      <c r="L1568" s="12">
        <f>IFERROR(VLOOKUP(B1568,Retorno_da_RFB!$D$3:$I$6388,5,0),"")</f>
        <v>122</v>
      </c>
      <c r="M1568" s="13">
        <f>IFERROR(VLOOKUP(B1568,Retorno_da_RFB!$D$3:$I$6388,6,0),"")</f>
        <v>43691</v>
      </c>
      <c r="N1568" s="10" t="str">
        <f>IFERROR(VLOOKUP(B1568,Retorno_da_RFB!$D$3:$I$6388,3,0),"")</f>
        <v>8439.91.00</v>
      </c>
      <c r="O1568" s="10" t="str">
        <f>IFERROR(VLOOKUP(B1568,Retorno_da_RFB!$D$3:$I$6388,4,0),"")</f>
        <v>Discos para refinadores para massa celulose formato tipo disco plano com medida de 8 a 54pol de diâmetro nominal ou cônicos com medida de 17 a 40pol de diâmetro nominal fabricado em aço inoxidável/aço inoxidável duplex, montados por brasagem ou colagem por difusão, próprias para máquinas classificadoras de fibras celulósicas ou de fibras provenientes da reciclagem de papel.</v>
      </c>
      <c r="P1568" s="12" t="str">
        <f>IFERROR(IF(N1568="","",IF(VLOOKUP(LEFT(N1568,10),'Universo_BK-BIT'!$A$5:$E$10005,2,0)="","X",VLOOKUP(LEFT(N1568,10),'Universo_BK-BIT'!$A$5:$E$10005,2,0))),"X")</f>
        <v>BK</v>
      </c>
      <c r="Q1568" s="12">
        <f>IFERROR(IF(P1568="X","",VLOOKUP(LEFT(N1568,10),'Universo_BK-BIT'!$A$5:$E$10005,3,0)),"")</f>
        <v>14</v>
      </c>
      <c r="R1568" s="14" t="e">
        <f t="shared" si="73"/>
        <v>#REF!</v>
      </c>
      <c r="S1568" s="14" t="e">
        <f t="shared" si="74"/>
        <v>#N/A</v>
      </c>
      <c r="T1568" s="14"/>
      <c r="U1568" s="14" t="str">
        <f ca="1">IFERROR(IF(P1568="X",IF(VLOOKUP(B1568,'Oficios_-_pend_criticas'!$C$3:$J$4739,5,0)="","",IF(VLOOKUP(B1568,'Oficios_-_pend_criticas'!$C$3:$J$4739,7,0)="",IF(TODAY()&gt;VLOOKUP(B1568,'Oficios_-_pend_criticas'!$C$3:$J$4739,5,0),"X",""),IF(VLOOKUP(B1568,'Oficios_-_pend_criticas'!$C$3:$J$4739,7,0)&gt;VLOOKUP(B1568,'Oficios_-_pend_criticas'!$C$3:$J$4739,5,0),"X",""))),""),"")</f>
        <v/>
      </c>
      <c r="V1568" s="14" t="str">
        <f ca="1">IFERROR(IF(Q1568=0,IF(VLOOKUP(B1568,'Oficios_-_pend_criticas'!$C$3:$J$4739,5,0)="","",IF(VLOOKUP(B1568,'Oficios_-_pend_criticas'!$C$3:$J$4739,7,0)="",IF(TODAY()&gt;VLOOKUP(B1568,'Oficios_-_pend_criticas'!$C$3:$J$4739,5,0),"X",""),IF(VLOOKUP(B1568,'Oficios_-_pend_criticas'!$C$3:$J$4739,7,0)&gt;VLOOKUP(B1568,'Oficios_-_pend_criticas'!$C$3:$J$4739,5,0),"X",""))),""),"")</f>
        <v/>
      </c>
      <c r="W1568" s="14" t="str">
        <f ca="1">IFERROR(IF(P1568&lt;&gt;"X",IF(Q1568&gt;0,IF(VLOOKUP(B1568,'Oficios_-_pend_criticas'!$C$4:$J$4739,5,0)="","",IF(VLOOKUP(B1568,'Oficios_-_pend_criticas'!$C$4:$J$4739,7,0)="",IF(TODAY()&gt;VLOOKUP(B1568,'Oficios_-_pend_criticas'!$C$4:$J$4739,5,0),"X",""),IF(VLOOKUP(B1568,'Oficios_-_pend_criticas'!$C$4:$J$4739,7,0)&gt;VLOOKUP(B1568,'Oficios_-_pend_criticas'!$C$4:$J$4739,5,0),"X",""))),""),""),"")</f>
        <v/>
      </c>
    </row>
    <row r="1569" spans="1:23" ht="38.25" hidden="1" customHeight="1" x14ac:dyDescent="0.25">
      <c r="A1569" s="9" t="str">
        <f t="shared" si="72"/>
        <v/>
      </c>
      <c r="B1569" s="24" t="s">
        <v>3632</v>
      </c>
      <c r="C1569" s="22" t="e">
        <f>IF(B1569="","",VLOOKUP(B1569,#REF!,6,0))</f>
        <v>#REF!</v>
      </c>
      <c r="D1569" s="20" t="e">
        <f>IF(B1569="","",VLOOKUP(B1569,#REF!,22,0))</f>
        <v>#REF!</v>
      </c>
      <c r="E1569" s="22" t="e">
        <f>IF(B1569="","",VLOOKUP(B1569,Consultas_públicas!$A$376:$G$3879,7,0))</f>
        <v>#N/A</v>
      </c>
      <c r="F1569" s="20" t="s">
        <v>3431</v>
      </c>
      <c r="G1569" s="21">
        <v>43629</v>
      </c>
      <c r="H1569" s="14" t="str">
        <f>IFERROR(IF(VLOOKUP(B1569,'Oficios_-_pend_criticas'!$C$4:$D$4739,2,0)="","","X"),"")</f>
        <v/>
      </c>
      <c r="I1569" s="12"/>
      <c r="J1569" s="13"/>
      <c r="K1569" s="10"/>
      <c r="L1569" s="12">
        <f>IFERROR(VLOOKUP(B1569,Retorno_da_RFB!$D$3:$I$6388,5,0),"")</f>
        <v>122</v>
      </c>
      <c r="M1569" s="13">
        <f>IFERROR(VLOOKUP(B1569,Retorno_da_RFB!$D$3:$I$6388,6,0),"")</f>
        <v>43691</v>
      </c>
      <c r="N1569" s="10" t="str">
        <f>IFERROR(VLOOKUP(B1569,Retorno_da_RFB!$D$3:$I$6388,3,0),"")</f>
        <v>9024.10.20</v>
      </c>
      <c r="O1569" s="10" t="str">
        <f>IFERROR(VLOOKUP(B1569,Retorno_da_RFB!$D$3:$I$6388,4,0),"")</f>
        <v>Máquinas para ensaio de microdureza de peças de até 50kg, com faixa de força de teste variando de 50g a 10kg (0,49 a 98,1N), com deslizamento automático dos eixos X e Y em até 150mm, trocador de ferramentas sextavado motorizado e sistema de câmera colorida 2 x 18MP.</v>
      </c>
      <c r="P1569" s="12" t="str">
        <f>IFERROR(IF(N1569="","",IF(VLOOKUP(LEFT(N1569,10),'Universo_BK-BIT'!$A$5:$E$10005,2,0)="","X",VLOOKUP(LEFT(N1569,10),'Universo_BK-BIT'!$A$5:$E$10005,2,0))),"X")</f>
        <v>BK</v>
      </c>
      <c r="Q1569" s="12">
        <f>IFERROR(IF(P1569="X","",VLOOKUP(LEFT(N1569,10),'Universo_BK-BIT'!$A$5:$E$10005,3,0)),"")</f>
        <v>14</v>
      </c>
      <c r="R1569" s="14" t="e">
        <f t="shared" si="73"/>
        <v>#REF!</v>
      </c>
      <c r="S1569" s="14" t="e">
        <f t="shared" si="74"/>
        <v>#N/A</v>
      </c>
      <c r="T1569" s="14"/>
      <c r="U1569" s="14" t="str">
        <f ca="1">IFERROR(IF(P1569="X",IF(VLOOKUP(B1569,'Oficios_-_pend_criticas'!$C$3:$J$4739,5,0)="","",IF(VLOOKUP(B1569,'Oficios_-_pend_criticas'!$C$3:$J$4739,7,0)="",IF(TODAY()&gt;VLOOKUP(B1569,'Oficios_-_pend_criticas'!$C$3:$J$4739,5,0),"X",""),IF(VLOOKUP(B1569,'Oficios_-_pend_criticas'!$C$3:$J$4739,7,0)&gt;VLOOKUP(B1569,'Oficios_-_pend_criticas'!$C$3:$J$4739,5,0),"X",""))),""),"")</f>
        <v/>
      </c>
      <c r="V1569" s="14" t="str">
        <f ca="1">IFERROR(IF(Q1569=0,IF(VLOOKUP(B1569,'Oficios_-_pend_criticas'!$C$3:$J$4739,5,0)="","",IF(VLOOKUP(B1569,'Oficios_-_pend_criticas'!$C$3:$J$4739,7,0)="",IF(TODAY()&gt;VLOOKUP(B1569,'Oficios_-_pend_criticas'!$C$3:$J$4739,5,0),"X",""),IF(VLOOKUP(B1569,'Oficios_-_pend_criticas'!$C$3:$J$4739,7,0)&gt;VLOOKUP(B1569,'Oficios_-_pend_criticas'!$C$3:$J$4739,5,0),"X",""))),""),"")</f>
        <v/>
      </c>
      <c r="W1569" s="14" t="str">
        <f ca="1">IFERROR(IF(P1569&lt;&gt;"X",IF(Q1569&gt;0,IF(VLOOKUP(B1569,'Oficios_-_pend_criticas'!$C$4:$J$4739,5,0)="","",IF(VLOOKUP(B1569,'Oficios_-_pend_criticas'!$C$4:$J$4739,7,0)="",IF(TODAY()&gt;VLOOKUP(B1569,'Oficios_-_pend_criticas'!$C$4:$J$4739,5,0),"X",""),IF(VLOOKUP(B1569,'Oficios_-_pend_criticas'!$C$4:$J$4739,7,0)&gt;VLOOKUP(B1569,'Oficios_-_pend_criticas'!$C$4:$J$4739,5,0),"X",""))),""),""),"")</f>
        <v/>
      </c>
    </row>
    <row r="1570" spans="1:23" ht="38.25" hidden="1" customHeight="1" x14ac:dyDescent="0.25">
      <c r="A1570" s="9" t="str">
        <f t="shared" si="72"/>
        <v/>
      </c>
      <c r="B1570" s="24" t="s">
        <v>3634</v>
      </c>
      <c r="C1570" s="22" t="e">
        <f>IF(B1570="","",VLOOKUP(B1570,#REF!,6,0))</f>
        <v>#REF!</v>
      </c>
      <c r="D1570" s="20" t="e">
        <f>IF(B1570="","",VLOOKUP(B1570,#REF!,22,0))</f>
        <v>#REF!</v>
      </c>
      <c r="E1570" s="22" t="e">
        <f>IF(B1570="","",VLOOKUP(B1570,Consultas_públicas!$A$376:$G$3879,7,0))</f>
        <v>#N/A</v>
      </c>
      <c r="F1570" s="20" t="s">
        <v>3431</v>
      </c>
      <c r="G1570" s="21">
        <v>43629</v>
      </c>
      <c r="H1570" s="14" t="str">
        <f>IFERROR(IF(VLOOKUP(B1570,'Oficios_-_pend_criticas'!$C$4:$D$4739,2,0)="","","X"),"")</f>
        <v/>
      </c>
      <c r="I1570" s="12"/>
      <c r="J1570" s="13"/>
      <c r="K1570" s="10"/>
      <c r="L1570" s="12">
        <f>IFERROR(VLOOKUP(B1570,Retorno_da_RFB!$D$3:$I$6388,5,0),"")</f>
        <v>122</v>
      </c>
      <c r="M1570" s="13">
        <f>IFERROR(VLOOKUP(B1570,Retorno_da_RFB!$D$3:$I$6388,6,0),"")</f>
        <v>43691</v>
      </c>
      <c r="N1570" s="10" t="str">
        <f>IFERROR(VLOOKUP(B1570,Retorno_da_RFB!$D$3:$I$6388,3,0),"")</f>
        <v>8517.62.77</v>
      </c>
      <c r="O1570" s="10" t="str">
        <f>IFERROR(VLOOKUP(B1570,Retorno_da_RFB!$D$3:$I$6388,4,0),"")</f>
        <v>Aparelhos para recepção, conversão, transmissão ou regeneração de voz ou outros dados, comutação, roteamento, faixa de frequência 360 a 400MHz ou 406 a 470MHz, podendo trabalhar como base, temperatura de trabalho entre -40° a +70°, com até 95% de umidade.</v>
      </c>
      <c r="P1570" s="12" t="str">
        <f>IFERROR(IF(N1570="","",IF(VLOOKUP(LEFT(N1570,10),'Universo_BK-BIT'!$A$5:$E$10005,2,0)="","X",VLOOKUP(LEFT(N1570,10),'Universo_BK-BIT'!$A$5:$E$10005,2,0))),"X")</f>
        <v>BIT</v>
      </c>
      <c r="Q1570" s="12">
        <f>IFERROR(IF(P1570="X","",VLOOKUP(LEFT(N1570,10),'Universo_BK-BIT'!$A$5:$E$10005,3,0)),"")</f>
        <v>16</v>
      </c>
      <c r="R1570" s="14" t="e">
        <f t="shared" si="73"/>
        <v>#REF!</v>
      </c>
      <c r="S1570" s="14" t="e">
        <f t="shared" si="74"/>
        <v>#N/A</v>
      </c>
      <c r="T1570" s="14"/>
      <c r="U1570" s="14" t="str">
        <f ca="1">IFERROR(IF(P1570="X",IF(VLOOKUP(B1570,'Oficios_-_pend_criticas'!$C$3:$J$4739,5,0)="","",IF(VLOOKUP(B1570,'Oficios_-_pend_criticas'!$C$3:$J$4739,7,0)="",IF(TODAY()&gt;VLOOKUP(B1570,'Oficios_-_pend_criticas'!$C$3:$J$4739,5,0),"X",""),IF(VLOOKUP(B1570,'Oficios_-_pend_criticas'!$C$3:$J$4739,7,0)&gt;VLOOKUP(B1570,'Oficios_-_pend_criticas'!$C$3:$J$4739,5,0),"X",""))),""),"")</f>
        <v/>
      </c>
      <c r="V1570" s="14" t="str">
        <f ca="1">IFERROR(IF(Q1570=0,IF(VLOOKUP(B1570,'Oficios_-_pend_criticas'!$C$3:$J$4739,5,0)="","",IF(VLOOKUP(B1570,'Oficios_-_pend_criticas'!$C$3:$J$4739,7,0)="",IF(TODAY()&gt;VLOOKUP(B1570,'Oficios_-_pend_criticas'!$C$3:$J$4739,5,0),"X",""),IF(VLOOKUP(B1570,'Oficios_-_pend_criticas'!$C$3:$J$4739,7,0)&gt;VLOOKUP(B1570,'Oficios_-_pend_criticas'!$C$3:$J$4739,5,0),"X",""))),""),"")</f>
        <v/>
      </c>
      <c r="W1570" s="14" t="str">
        <f ca="1">IFERROR(IF(P1570&lt;&gt;"X",IF(Q1570&gt;0,IF(VLOOKUP(B1570,'Oficios_-_pend_criticas'!$C$4:$J$4739,5,0)="","",IF(VLOOKUP(B1570,'Oficios_-_pend_criticas'!$C$4:$J$4739,7,0)="",IF(TODAY()&gt;VLOOKUP(B1570,'Oficios_-_pend_criticas'!$C$4:$J$4739,5,0),"X",""),IF(VLOOKUP(B1570,'Oficios_-_pend_criticas'!$C$4:$J$4739,7,0)&gt;VLOOKUP(B1570,'Oficios_-_pend_criticas'!$C$4:$J$4739,5,0),"X",""))),""),""),"")</f>
        <v/>
      </c>
    </row>
    <row r="1571" spans="1:23" ht="38.25" hidden="1" customHeight="1" x14ac:dyDescent="0.25">
      <c r="A1571" s="9" t="str">
        <f t="shared" si="72"/>
        <v/>
      </c>
      <c r="B1571" s="24" t="s">
        <v>3636</v>
      </c>
      <c r="C1571" s="22" t="e">
        <f>IF(B1571="","",VLOOKUP(B1571,#REF!,6,0))</f>
        <v>#REF!</v>
      </c>
      <c r="D1571" s="20" t="e">
        <f>IF(B1571="","",VLOOKUP(B1571,#REF!,22,0))</f>
        <v>#REF!</v>
      </c>
      <c r="E1571" s="22" t="e">
        <f>IF(B1571="","",VLOOKUP(B1571,Consultas_públicas!$A$376:$G$3879,7,0))</f>
        <v>#N/A</v>
      </c>
      <c r="F1571" s="20" t="s">
        <v>3431</v>
      </c>
      <c r="G1571" s="21">
        <v>43629</v>
      </c>
      <c r="H1571" s="14" t="str">
        <f>IFERROR(IF(VLOOKUP(B1571,'Oficios_-_pend_criticas'!$C$4:$D$4739,2,0)="","","X"),"")</f>
        <v/>
      </c>
      <c r="I1571" s="12"/>
      <c r="J1571" s="13"/>
      <c r="K1571" s="10"/>
      <c r="L1571" s="12">
        <f>IFERROR(VLOOKUP(B1571,Retorno_da_RFB!$D$3:$I$6388,5,0),"")</f>
        <v>122</v>
      </c>
      <c r="M1571" s="13">
        <f>IFERROR(VLOOKUP(B1571,Retorno_da_RFB!$D$3:$I$6388,6,0),"")</f>
        <v>43691</v>
      </c>
      <c r="N1571" s="10" t="str">
        <f>IFERROR(VLOOKUP(B1571,Retorno_da_RFB!$D$3:$I$6388,3,0),"")</f>
        <v>8456.11.19</v>
      </c>
      <c r="O1571" s="10" t="str">
        <f>IFERROR(VLOOKUP(B1571,Retorno_da_RFB!$D$3:$I$6388,4,0),"")</f>
        <v>Máquinas automáticas de corte a laser , para corte de chapas metálicas compreendidas entre 0,5 e 20mm, com sistema vertical de carregamento, descarregamento e armazenamento de material automático e sem a intervenção do operador no ciclo de abastecimento e desabastecimento do sistema de corte laser, com opção de separação das peças processadas por meio de robô cartesiano com duas cabeças, integrado ao sistema, e armazenagem de chapas com palatização ou não, dispositivo independente de abastecimentos da mesa de corte com ventosas, ciclo de carga ou descarga de até 55s para chapas de até 20mm de espessura, software para gerenciamento das informações do material.</v>
      </c>
      <c r="P1571" s="12" t="str">
        <f>IFERROR(IF(N1571="","",IF(VLOOKUP(LEFT(N1571,10),'Universo_BK-BIT'!$A$5:$E$10005,2,0)="","X",VLOOKUP(LEFT(N1571,10),'Universo_BK-BIT'!$A$5:$E$10005,2,0))),"X")</f>
        <v>BK</v>
      </c>
      <c r="Q1571" s="12">
        <f>IFERROR(IF(P1571="X","",VLOOKUP(LEFT(N1571,10),'Universo_BK-BIT'!$A$5:$E$10005,3,0)),"")</f>
        <v>14</v>
      </c>
      <c r="R1571" s="14" t="e">
        <f t="shared" si="73"/>
        <v>#REF!</v>
      </c>
      <c r="S1571" s="14" t="e">
        <f t="shared" si="74"/>
        <v>#N/A</v>
      </c>
      <c r="T1571" s="14"/>
      <c r="U1571" s="14" t="str">
        <f ca="1">IFERROR(IF(P1571="X",IF(VLOOKUP(B1571,'Oficios_-_pend_criticas'!$C$3:$J$4739,5,0)="","",IF(VLOOKUP(B1571,'Oficios_-_pend_criticas'!$C$3:$J$4739,7,0)="",IF(TODAY()&gt;VLOOKUP(B1571,'Oficios_-_pend_criticas'!$C$3:$J$4739,5,0),"X",""),IF(VLOOKUP(B1571,'Oficios_-_pend_criticas'!$C$3:$J$4739,7,0)&gt;VLOOKUP(B1571,'Oficios_-_pend_criticas'!$C$3:$J$4739,5,0),"X",""))),""),"")</f>
        <v/>
      </c>
      <c r="V1571" s="14" t="str">
        <f ca="1">IFERROR(IF(Q1571=0,IF(VLOOKUP(B1571,'Oficios_-_pend_criticas'!$C$3:$J$4739,5,0)="","",IF(VLOOKUP(B1571,'Oficios_-_pend_criticas'!$C$3:$J$4739,7,0)="",IF(TODAY()&gt;VLOOKUP(B1571,'Oficios_-_pend_criticas'!$C$3:$J$4739,5,0),"X",""),IF(VLOOKUP(B1571,'Oficios_-_pend_criticas'!$C$3:$J$4739,7,0)&gt;VLOOKUP(B1571,'Oficios_-_pend_criticas'!$C$3:$J$4739,5,0),"X",""))),""),"")</f>
        <v/>
      </c>
      <c r="W1571" s="14" t="str">
        <f ca="1">IFERROR(IF(P1571&lt;&gt;"X",IF(Q1571&gt;0,IF(VLOOKUP(B1571,'Oficios_-_pend_criticas'!$C$4:$J$4739,5,0)="","",IF(VLOOKUP(B1571,'Oficios_-_pend_criticas'!$C$4:$J$4739,7,0)="",IF(TODAY()&gt;VLOOKUP(B1571,'Oficios_-_pend_criticas'!$C$4:$J$4739,5,0),"X",""),IF(VLOOKUP(B1571,'Oficios_-_pend_criticas'!$C$4:$J$4739,7,0)&gt;VLOOKUP(B1571,'Oficios_-_pend_criticas'!$C$4:$J$4739,5,0),"X",""))),""),""),"")</f>
        <v/>
      </c>
    </row>
    <row r="1572" spans="1:23" ht="38.25" hidden="1" customHeight="1" x14ac:dyDescent="0.25">
      <c r="A1572" s="9" t="str">
        <f t="shared" si="72"/>
        <v/>
      </c>
      <c r="B1572" s="24" t="s">
        <v>3638</v>
      </c>
      <c r="C1572" s="22" t="e">
        <f>IF(B1572="","",VLOOKUP(B1572,#REF!,6,0))</f>
        <v>#REF!</v>
      </c>
      <c r="D1572" s="20" t="e">
        <f>IF(B1572="","",VLOOKUP(B1572,#REF!,22,0))</f>
        <v>#REF!</v>
      </c>
      <c r="E1572" s="22" t="e">
        <f>IF(B1572="","",VLOOKUP(B1572,Consultas_públicas!$A$376:$G$3879,7,0))</f>
        <v>#N/A</v>
      </c>
      <c r="F1572" s="20" t="s">
        <v>3431</v>
      </c>
      <c r="G1572" s="21">
        <v>43629</v>
      </c>
      <c r="H1572" s="14" t="str">
        <f>IFERROR(IF(VLOOKUP(B1572,'Oficios_-_pend_criticas'!$C$4:$D$4739,2,0)="","","X"),"")</f>
        <v/>
      </c>
      <c r="I1572" s="12"/>
      <c r="J1572" s="13"/>
      <c r="K1572" s="10"/>
      <c r="L1572" s="12">
        <f>IFERROR(VLOOKUP(B1572,Retorno_da_RFB!$D$3:$I$6388,5,0),"")</f>
        <v>122</v>
      </c>
      <c r="M1572" s="13">
        <f>IFERROR(VLOOKUP(B1572,Retorno_da_RFB!$D$3:$I$6388,6,0),"")</f>
        <v>43691</v>
      </c>
      <c r="N1572" s="10" t="str">
        <f>IFERROR(VLOOKUP(B1572,Retorno_da_RFB!$D$3:$I$6388,3,0),"")</f>
        <v>8474.90.00</v>
      </c>
      <c r="O1572" s="10" t="str">
        <f>IFERROR(VLOOKUP(B1572,Retorno_da_RFB!$D$3:$I$6388,4,0),"")</f>
        <v>Eixos principais de britadores giratórios, feitos em liga de aço conforme norma ASTM A668 classe D, de peso superior a 47ton, e altura igual ou superior a 6.733mm.</v>
      </c>
      <c r="P1572" s="12" t="str">
        <f>IFERROR(IF(N1572="","",IF(VLOOKUP(LEFT(N1572,10),'Universo_BK-BIT'!$A$5:$E$10005,2,0)="","X",VLOOKUP(LEFT(N1572,10),'Universo_BK-BIT'!$A$5:$E$10005,2,0))),"X")</f>
        <v>BK</v>
      </c>
      <c r="Q1572" s="12">
        <f>IFERROR(IF(P1572="X","",VLOOKUP(LEFT(N1572,10),'Universo_BK-BIT'!$A$5:$E$10005,3,0)),"")</f>
        <v>14</v>
      </c>
      <c r="R1572" s="14" t="e">
        <f t="shared" si="73"/>
        <v>#REF!</v>
      </c>
      <c r="S1572" s="14" t="e">
        <f t="shared" si="74"/>
        <v>#N/A</v>
      </c>
      <c r="T1572" s="14"/>
      <c r="U1572" s="14" t="str">
        <f ca="1">IFERROR(IF(P1572="X",IF(VLOOKUP(B1572,'Oficios_-_pend_criticas'!$C$3:$J$4739,5,0)="","",IF(VLOOKUP(B1572,'Oficios_-_pend_criticas'!$C$3:$J$4739,7,0)="",IF(TODAY()&gt;VLOOKUP(B1572,'Oficios_-_pend_criticas'!$C$3:$J$4739,5,0),"X",""),IF(VLOOKUP(B1572,'Oficios_-_pend_criticas'!$C$3:$J$4739,7,0)&gt;VLOOKUP(B1572,'Oficios_-_pend_criticas'!$C$3:$J$4739,5,0),"X",""))),""),"")</f>
        <v/>
      </c>
      <c r="V1572" s="14" t="str">
        <f ca="1">IFERROR(IF(Q1572=0,IF(VLOOKUP(B1572,'Oficios_-_pend_criticas'!$C$3:$J$4739,5,0)="","",IF(VLOOKUP(B1572,'Oficios_-_pend_criticas'!$C$3:$J$4739,7,0)="",IF(TODAY()&gt;VLOOKUP(B1572,'Oficios_-_pend_criticas'!$C$3:$J$4739,5,0),"X",""),IF(VLOOKUP(B1572,'Oficios_-_pend_criticas'!$C$3:$J$4739,7,0)&gt;VLOOKUP(B1572,'Oficios_-_pend_criticas'!$C$3:$J$4739,5,0),"X",""))),""),"")</f>
        <v/>
      </c>
      <c r="W1572" s="14" t="str">
        <f ca="1">IFERROR(IF(P1572&lt;&gt;"X",IF(Q1572&gt;0,IF(VLOOKUP(B1572,'Oficios_-_pend_criticas'!$C$4:$J$4739,5,0)="","",IF(VLOOKUP(B1572,'Oficios_-_pend_criticas'!$C$4:$J$4739,7,0)="",IF(TODAY()&gt;VLOOKUP(B1572,'Oficios_-_pend_criticas'!$C$4:$J$4739,5,0),"X",""),IF(VLOOKUP(B1572,'Oficios_-_pend_criticas'!$C$4:$J$4739,7,0)&gt;VLOOKUP(B1572,'Oficios_-_pend_criticas'!$C$4:$J$4739,5,0),"X",""))),""),""),"")</f>
        <v/>
      </c>
    </row>
    <row r="1573" spans="1:23" ht="38.25" hidden="1" customHeight="1" x14ac:dyDescent="0.25">
      <c r="A1573" s="9" t="str">
        <f t="shared" si="72"/>
        <v/>
      </c>
      <c r="B1573" s="24" t="s">
        <v>3640</v>
      </c>
      <c r="C1573" s="22" t="e">
        <f>IF(B1573="","",VLOOKUP(B1573,#REF!,6,0))</f>
        <v>#REF!</v>
      </c>
      <c r="D1573" s="20" t="e">
        <f>IF(B1573="","",VLOOKUP(B1573,#REF!,22,0))</f>
        <v>#REF!</v>
      </c>
      <c r="E1573" s="22" t="e">
        <f>IF(B1573="","",VLOOKUP(B1573,Consultas_públicas!$A$376:$G$3879,7,0))</f>
        <v>#N/A</v>
      </c>
      <c r="F1573" s="20" t="s">
        <v>3431</v>
      </c>
      <c r="G1573" s="21">
        <v>43629</v>
      </c>
      <c r="H1573" s="14" t="str">
        <f>IFERROR(IF(VLOOKUP(B1573,'Oficios_-_pend_criticas'!$C$4:$D$4739,2,0)="","","X"),"")</f>
        <v/>
      </c>
      <c r="I1573" s="12"/>
      <c r="J1573" s="13"/>
      <c r="K1573" s="10"/>
      <c r="L1573" s="12">
        <f>IFERROR(VLOOKUP(B1573,Retorno_da_RFB!$D$3:$I$6388,5,0),"")</f>
        <v>122</v>
      </c>
      <c r="M1573" s="13">
        <f>IFERROR(VLOOKUP(B1573,Retorno_da_RFB!$D$3:$I$6388,6,0),"")</f>
        <v>43691</v>
      </c>
      <c r="N1573" s="10" t="str">
        <f>IFERROR(VLOOKUP(B1573,Retorno_da_RFB!$D$3:$I$6388,3,0),"")</f>
        <v>8462.10.90</v>
      </c>
      <c r="O1573" s="10" t="str">
        <f>IFERROR(VLOOKUP(B1573,Retorno_da_RFB!$D$3:$I$6388,4,0),"")</f>
        <v xml:space="preserve">Prensas automáticas do tipo “C” para produção de tampas com diâmetro de 290mm, utilizadas na montagem de embalagens metálicas de 18 e 20L, com capacidade de fabricação entre 2.400 a 3.000unidades/h, para realizar a segunda operação de estampagem de tampas dos tipos “segura” (sem anel de fechamento) e “homologada” (com anel de fechamento), capacidade de prensagem de 80ton, contendo alimentador automático com controlador lógico programável (CLP) sincronizado para posicionamento das peças abaixo da ferramenta de estampagem e esteiras para entrada e saída das peças do equipamento. </v>
      </c>
      <c r="P1573" s="12" t="str">
        <f>IFERROR(IF(N1573="","",IF(VLOOKUP(LEFT(N1573,10),'Universo_BK-BIT'!$A$5:$E$10005,2,0)="","X",VLOOKUP(LEFT(N1573,10),'Universo_BK-BIT'!$A$5:$E$10005,2,0))),"X")</f>
        <v>BK</v>
      </c>
      <c r="Q1573" s="12">
        <f>IFERROR(IF(P1573="X","",VLOOKUP(LEFT(N1573,10),'Universo_BK-BIT'!$A$5:$E$10005,3,0)),"")</f>
        <v>14</v>
      </c>
      <c r="R1573" s="14" t="e">
        <f t="shared" si="73"/>
        <v>#REF!</v>
      </c>
      <c r="S1573" s="14" t="e">
        <f t="shared" si="74"/>
        <v>#N/A</v>
      </c>
      <c r="T1573" s="14"/>
      <c r="U1573" s="14" t="str">
        <f ca="1">IFERROR(IF(P1573="X",IF(VLOOKUP(B1573,'Oficios_-_pend_criticas'!$C$3:$J$4739,5,0)="","",IF(VLOOKUP(B1573,'Oficios_-_pend_criticas'!$C$3:$J$4739,7,0)="",IF(TODAY()&gt;VLOOKUP(B1573,'Oficios_-_pend_criticas'!$C$3:$J$4739,5,0),"X",""),IF(VLOOKUP(B1573,'Oficios_-_pend_criticas'!$C$3:$J$4739,7,0)&gt;VLOOKUP(B1573,'Oficios_-_pend_criticas'!$C$3:$J$4739,5,0),"X",""))),""),"")</f>
        <v/>
      </c>
      <c r="V1573" s="14" t="str">
        <f ca="1">IFERROR(IF(Q1573=0,IF(VLOOKUP(B1573,'Oficios_-_pend_criticas'!$C$3:$J$4739,5,0)="","",IF(VLOOKUP(B1573,'Oficios_-_pend_criticas'!$C$3:$J$4739,7,0)="",IF(TODAY()&gt;VLOOKUP(B1573,'Oficios_-_pend_criticas'!$C$3:$J$4739,5,0),"X",""),IF(VLOOKUP(B1573,'Oficios_-_pend_criticas'!$C$3:$J$4739,7,0)&gt;VLOOKUP(B1573,'Oficios_-_pend_criticas'!$C$3:$J$4739,5,0),"X",""))),""),"")</f>
        <v/>
      </c>
      <c r="W1573" s="14" t="str">
        <f ca="1">IFERROR(IF(P1573&lt;&gt;"X",IF(Q1573&gt;0,IF(VLOOKUP(B1573,'Oficios_-_pend_criticas'!$C$4:$J$4739,5,0)="","",IF(VLOOKUP(B1573,'Oficios_-_pend_criticas'!$C$4:$J$4739,7,0)="",IF(TODAY()&gt;VLOOKUP(B1573,'Oficios_-_pend_criticas'!$C$4:$J$4739,5,0),"X",""),IF(VLOOKUP(B1573,'Oficios_-_pend_criticas'!$C$4:$J$4739,7,0)&gt;VLOOKUP(B1573,'Oficios_-_pend_criticas'!$C$4:$J$4739,5,0),"X",""))),""),""),"")</f>
        <v/>
      </c>
    </row>
    <row r="1574" spans="1:23" ht="38.25" hidden="1" customHeight="1" x14ac:dyDescent="0.25">
      <c r="A1574" s="9" t="str">
        <f t="shared" si="72"/>
        <v/>
      </c>
      <c r="B1574" s="24" t="s">
        <v>3642</v>
      </c>
      <c r="C1574" s="22" t="e">
        <f>IF(B1574="","",VLOOKUP(B1574,#REF!,6,0))</f>
        <v>#REF!</v>
      </c>
      <c r="D1574" s="20" t="e">
        <f>IF(B1574="","",VLOOKUP(B1574,#REF!,22,0))</f>
        <v>#REF!</v>
      </c>
      <c r="E1574" s="22" t="e">
        <f>IF(B1574="","",VLOOKUP(B1574,Consultas_públicas!$A$376:$G$3879,7,0))</f>
        <v>#N/A</v>
      </c>
      <c r="F1574" s="20" t="s">
        <v>3431</v>
      </c>
      <c r="G1574" s="21">
        <v>43629</v>
      </c>
      <c r="H1574" s="14" t="str">
        <f>IFERROR(IF(VLOOKUP(B1574,'Oficios_-_pend_criticas'!$C$4:$D$4739,2,0)="","","X"),"")</f>
        <v/>
      </c>
      <c r="I1574" s="12"/>
      <c r="J1574" s="13"/>
      <c r="K1574" s="10"/>
      <c r="L1574" s="12">
        <f>IFERROR(VLOOKUP(B1574,Retorno_da_RFB!$D$3:$I$6388,5,0),"")</f>
        <v>122</v>
      </c>
      <c r="M1574" s="13">
        <f>IFERROR(VLOOKUP(B1574,Retorno_da_RFB!$D$3:$I$6388,6,0),"")</f>
        <v>43691</v>
      </c>
      <c r="N1574" s="10" t="str">
        <f>IFERROR(VLOOKUP(B1574,Retorno_da_RFB!$D$3:$I$6388,3,0),"")</f>
        <v>8462.10.11</v>
      </c>
      <c r="O1574" s="10" t="str">
        <f>IFERROR(VLOOKUP(B1574,Retorno_da_RFB!$D$3:$I$6388,4,0),"")</f>
        <v>Prensas automáticas do tipo “Portal” de alta precisão, para produção de componentes (tampas e fundos) utilizados na montagem de embalagens metálicas de 18 e 20L, com capacidade de fabricação entre 2.400 a 3.000unidades/h, utilizando folhas metálicas com dimensões máximas de até 1.000 x 1.200mm e espessura entre 0,15 a 0,40mm, com capacidade de prensagem de 100ton, para estampagem das folhas no conceito “scroll”, dotadas de: mesa hidráulica para elevação dos fardos de folhas metálicas; unidades automáticas com rolo para alimentação e lubrificação das folhas; mesas de posicionamento com manipulador automático das folhas por meio de comando numérico computadorizado (CNC), em sincronia com o movimento da prensa; extratores automáticos para remover retalhos de sucata do equipamento; painéis de controle programável.</v>
      </c>
      <c r="P1574" s="12" t="str">
        <f>IFERROR(IF(N1574="","",IF(VLOOKUP(LEFT(N1574,10),'Universo_BK-BIT'!$A$5:$E$10005,2,0)="","X",VLOOKUP(LEFT(N1574,10),'Universo_BK-BIT'!$A$5:$E$10005,2,0))),"X")</f>
        <v>BK</v>
      </c>
      <c r="Q1574" s="12">
        <f>IFERROR(IF(P1574="X","",VLOOKUP(LEFT(N1574,10),'Universo_BK-BIT'!$A$5:$E$10005,3,0)),"")</f>
        <v>14</v>
      </c>
      <c r="R1574" s="14" t="e">
        <f t="shared" si="73"/>
        <v>#REF!</v>
      </c>
      <c r="S1574" s="14" t="e">
        <f t="shared" si="74"/>
        <v>#N/A</v>
      </c>
      <c r="T1574" s="14"/>
      <c r="U1574" s="14" t="str">
        <f ca="1">IFERROR(IF(P1574="X",IF(VLOOKUP(B1574,'Oficios_-_pend_criticas'!$C$3:$J$4739,5,0)="","",IF(VLOOKUP(B1574,'Oficios_-_pend_criticas'!$C$3:$J$4739,7,0)="",IF(TODAY()&gt;VLOOKUP(B1574,'Oficios_-_pend_criticas'!$C$3:$J$4739,5,0),"X",""),IF(VLOOKUP(B1574,'Oficios_-_pend_criticas'!$C$3:$J$4739,7,0)&gt;VLOOKUP(B1574,'Oficios_-_pend_criticas'!$C$3:$J$4739,5,0),"X",""))),""),"")</f>
        <v/>
      </c>
      <c r="V1574" s="14" t="str">
        <f ca="1">IFERROR(IF(Q1574=0,IF(VLOOKUP(B1574,'Oficios_-_pend_criticas'!$C$3:$J$4739,5,0)="","",IF(VLOOKUP(B1574,'Oficios_-_pend_criticas'!$C$3:$J$4739,7,0)="",IF(TODAY()&gt;VLOOKUP(B1574,'Oficios_-_pend_criticas'!$C$3:$J$4739,5,0),"X",""),IF(VLOOKUP(B1574,'Oficios_-_pend_criticas'!$C$3:$J$4739,7,0)&gt;VLOOKUP(B1574,'Oficios_-_pend_criticas'!$C$3:$J$4739,5,0),"X",""))),""),"")</f>
        <v/>
      </c>
      <c r="W1574" s="14" t="str">
        <f ca="1">IFERROR(IF(P1574&lt;&gt;"X",IF(Q1574&gt;0,IF(VLOOKUP(B1574,'Oficios_-_pend_criticas'!$C$4:$J$4739,5,0)="","",IF(VLOOKUP(B1574,'Oficios_-_pend_criticas'!$C$4:$J$4739,7,0)="",IF(TODAY()&gt;VLOOKUP(B1574,'Oficios_-_pend_criticas'!$C$4:$J$4739,5,0),"X",""),IF(VLOOKUP(B1574,'Oficios_-_pend_criticas'!$C$4:$J$4739,7,0)&gt;VLOOKUP(B1574,'Oficios_-_pend_criticas'!$C$4:$J$4739,5,0),"X",""))),""),""),"")</f>
        <v/>
      </c>
    </row>
    <row r="1575" spans="1:23" ht="38.25" hidden="1" customHeight="1" x14ac:dyDescent="0.25">
      <c r="A1575" s="9" t="str">
        <f t="shared" si="72"/>
        <v/>
      </c>
      <c r="B1575" s="24" t="s">
        <v>3645</v>
      </c>
      <c r="C1575" s="22" t="e">
        <f>IF(B1575="","",VLOOKUP(B1575,#REF!,6,0))</f>
        <v>#REF!</v>
      </c>
      <c r="D1575" s="20" t="e">
        <f>IF(B1575="","",VLOOKUP(B1575,#REF!,22,0))</f>
        <v>#REF!</v>
      </c>
      <c r="E1575" s="22" t="e">
        <f>IF(B1575="","",VLOOKUP(B1575,Consultas_públicas!$A$376:$G$3879,7,0))</f>
        <v>#N/A</v>
      </c>
      <c r="F1575" s="20" t="s">
        <v>3431</v>
      </c>
      <c r="G1575" s="21">
        <v>43629</v>
      </c>
      <c r="H1575" s="14" t="str">
        <f>IFERROR(IF(VLOOKUP(B1575,'Oficios_-_pend_criticas'!$C$4:$D$4739,2,0)="","","X"),"")</f>
        <v/>
      </c>
      <c r="I1575" s="12"/>
      <c r="J1575" s="13"/>
      <c r="K1575" s="10"/>
      <c r="L1575" s="12">
        <f>IFERROR(VLOOKUP(B1575,Retorno_da_RFB!$D$3:$I$6388,5,0),"")</f>
        <v>122</v>
      </c>
      <c r="M1575" s="13">
        <f>IFERROR(VLOOKUP(B1575,Retorno_da_RFB!$D$3:$I$6388,6,0),"")</f>
        <v>43691</v>
      </c>
      <c r="N1575" s="10" t="str">
        <f>IFERROR(VLOOKUP(B1575,Retorno_da_RFB!$D$3:$I$6388,3,0),"")</f>
        <v>8464.90.19</v>
      </c>
      <c r="O1575" s="10" t="str">
        <f>IFERROR(VLOOKUP(B1575,Retorno_da_RFB!$D$3:$I$6388,4,0),"")</f>
        <v>Centros de furação para realizar de 1 a 4 furos simultaneamente em chapas de vidro com espessura máxima igual ou superior a 12mm e dimensões máximas iguais ou superiores a , diâmetro máximo de furação igual ou superior a 26mm, velocidade máxima dos eixos igual ou a 4.500rpm, com fixação automática das chapas de vidro durante a furação.</v>
      </c>
      <c r="P1575" s="12" t="str">
        <f>IFERROR(IF(N1575="","",IF(VLOOKUP(LEFT(N1575,10),'Universo_BK-BIT'!$A$5:$E$10005,2,0)="","X",VLOOKUP(LEFT(N1575,10),'Universo_BK-BIT'!$A$5:$E$10005,2,0))),"X")</f>
        <v>BK</v>
      </c>
      <c r="Q1575" s="12">
        <f>IFERROR(IF(P1575="X","",VLOOKUP(LEFT(N1575,10),'Universo_BK-BIT'!$A$5:$E$10005,3,0)),"")</f>
        <v>14</v>
      </c>
      <c r="R1575" s="14" t="e">
        <f t="shared" si="73"/>
        <v>#REF!</v>
      </c>
      <c r="S1575" s="14" t="e">
        <f t="shared" si="74"/>
        <v>#N/A</v>
      </c>
      <c r="T1575" s="14"/>
      <c r="U1575" s="14" t="str">
        <f ca="1">IFERROR(IF(P1575="X",IF(VLOOKUP(B1575,'Oficios_-_pend_criticas'!$C$3:$J$4739,5,0)="","",IF(VLOOKUP(B1575,'Oficios_-_pend_criticas'!$C$3:$J$4739,7,0)="",IF(TODAY()&gt;VLOOKUP(B1575,'Oficios_-_pend_criticas'!$C$3:$J$4739,5,0),"X",""),IF(VLOOKUP(B1575,'Oficios_-_pend_criticas'!$C$3:$J$4739,7,0)&gt;VLOOKUP(B1575,'Oficios_-_pend_criticas'!$C$3:$J$4739,5,0),"X",""))),""),"")</f>
        <v/>
      </c>
      <c r="V1575" s="14" t="str">
        <f ca="1">IFERROR(IF(Q1575=0,IF(VLOOKUP(B1575,'Oficios_-_pend_criticas'!$C$3:$J$4739,5,0)="","",IF(VLOOKUP(B1575,'Oficios_-_pend_criticas'!$C$3:$J$4739,7,0)="",IF(TODAY()&gt;VLOOKUP(B1575,'Oficios_-_pend_criticas'!$C$3:$J$4739,5,0),"X",""),IF(VLOOKUP(B1575,'Oficios_-_pend_criticas'!$C$3:$J$4739,7,0)&gt;VLOOKUP(B1575,'Oficios_-_pend_criticas'!$C$3:$J$4739,5,0),"X",""))),""),"")</f>
        <v/>
      </c>
      <c r="W1575" s="14" t="str">
        <f ca="1">IFERROR(IF(P1575&lt;&gt;"X",IF(Q1575&gt;0,IF(VLOOKUP(B1575,'Oficios_-_pend_criticas'!$C$4:$J$4739,5,0)="","",IF(VLOOKUP(B1575,'Oficios_-_pend_criticas'!$C$4:$J$4739,7,0)="",IF(TODAY()&gt;VLOOKUP(B1575,'Oficios_-_pend_criticas'!$C$4:$J$4739,5,0),"X",""),IF(VLOOKUP(B1575,'Oficios_-_pend_criticas'!$C$4:$J$4739,7,0)&gt;VLOOKUP(B1575,'Oficios_-_pend_criticas'!$C$4:$J$4739,5,0),"X",""))),""),""),"")</f>
        <v/>
      </c>
    </row>
    <row r="1576" spans="1:23" ht="38.25" hidden="1" customHeight="1" x14ac:dyDescent="0.25">
      <c r="A1576" s="9" t="str">
        <f t="shared" si="72"/>
        <v/>
      </c>
      <c r="B1576" s="24" t="s">
        <v>3647</v>
      </c>
      <c r="C1576" s="22" t="e">
        <f>IF(B1576="","",VLOOKUP(B1576,#REF!,6,0))</f>
        <v>#REF!</v>
      </c>
      <c r="D1576" s="20" t="e">
        <f>IF(B1576="","",VLOOKUP(B1576,#REF!,22,0))</f>
        <v>#REF!</v>
      </c>
      <c r="E1576" s="22" t="e">
        <f>IF(B1576="","",VLOOKUP(B1576,Consultas_públicas!$A$376:$G$3879,7,0))</f>
        <v>#N/A</v>
      </c>
      <c r="F1576" s="20" t="s">
        <v>3431</v>
      </c>
      <c r="G1576" s="21">
        <v>43629</v>
      </c>
      <c r="H1576" s="14" t="str">
        <f>IFERROR(IF(VLOOKUP(B1576,'Oficios_-_pend_criticas'!$C$4:$D$4739,2,0)="","","X"),"")</f>
        <v/>
      </c>
      <c r="I1576" s="12"/>
      <c r="J1576" s="13"/>
      <c r="K1576" s="10"/>
      <c r="L1576" s="12">
        <f>IFERROR(VLOOKUP(B1576,Retorno_da_RFB!$D$3:$I$6388,5,0),"")</f>
        <v>122</v>
      </c>
      <c r="M1576" s="13">
        <f>IFERROR(VLOOKUP(B1576,Retorno_da_RFB!$D$3:$I$6388,6,0),"")</f>
        <v>43691</v>
      </c>
      <c r="N1576" s="10" t="str">
        <f>IFERROR(VLOOKUP(B1576,Retorno_da_RFB!$D$3:$I$6388,3,0),"")</f>
        <v>8465.10.00</v>
      </c>
      <c r="O1576" s="10" t="str">
        <f>IFERROR(VLOOKUP(B1576,Retorno_da_RFB!$D$3:$I$6388,4,0),"")</f>
        <v>Coladeiras de bordos automáticas eletrônicas com comando numérico computadorizado (CNC), capazes de efetuar diferentes tipos de operações sem troca de ferramentas para colagem de bordos em bobina de espessura máxima de 1mm em painéis de madeira, aglomerados, MDF e similares, com espessura entre 8 e 60mm, com largura mínima das peças de 60mm, com comprimento mínimo das peças de 150mm, com avanço máximo de 30m/min, com saliência da esteira da máquina até os grupos de trabalho de 30mm, com sistema de troca rápida do coleiro, sistema de ajuste automático dos grupos de acabamento para diferentes acabamentos de bordas, com trocas automática das bordas no magazine de 6 bobinas, eixos de posicionamento do magazine comandado por servo motores, unidade de fresagem KFA para fim de canto (arredondamento dos cantos na frente e atrás, superior e inferior das peças), com grupos de acabamento com programação e ajuste totalmente automático via comando numérico para chanfro e raio 1mm.</v>
      </c>
      <c r="P1576" s="12" t="str">
        <f>IFERROR(IF(N1576="","",IF(VLOOKUP(LEFT(N1576,10),'Universo_BK-BIT'!$A$5:$E$10005,2,0)="","X",VLOOKUP(LEFT(N1576,10),'Universo_BK-BIT'!$A$5:$E$10005,2,0))),"X")</f>
        <v>BK</v>
      </c>
      <c r="Q1576" s="12">
        <f>IFERROR(IF(P1576="X","",VLOOKUP(LEFT(N1576,10),'Universo_BK-BIT'!$A$5:$E$10005,3,0)),"")</f>
        <v>14</v>
      </c>
      <c r="R1576" s="14" t="e">
        <f t="shared" si="73"/>
        <v>#REF!</v>
      </c>
      <c r="S1576" s="14" t="e">
        <f t="shared" si="74"/>
        <v>#N/A</v>
      </c>
      <c r="T1576" s="14"/>
      <c r="U1576" s="14" t="str">
        <f ca="1">IFERROR(IF(P1576="X",IF(VLOOKUP(B1576,'Oficios_-_pend_criticas'!$C$3:$J$4739,5,0)="","",IF(VLOOKUP(B1576,'Oficios_-_pend_criticas'!$C$3:$J$4739,7,0)="",IF(TODAY()&gt;VLOOKUP(B1576,'Oficios_-_pend_criticas'!$C$3:$J$4739,5,0),"X",""),IF(VLOOKUP(B1576,'Oficios_-_pend_criticas'!$C$3:$J$4739,7,0)&gt;VLOOKUP(B1576,'Oficios_-_pend_criticas'!$C$3:$J$4739,5,0),"X",""))),""),"")</f>
        <v/>
      </c>
      <c r="V1576" s="14" t="str">
        <f ca="1">IFERROR(IF(Q1576=0,IF(VLOOKUP(B1576,'Oficios_-_pend_criticas'!$C$3:$J$4739,5,0)="","",IF(VLOOKUP(B1576,'Oficios_-_pend_criticas'!$C$3:$J$4739,7,0)="",IF(TODAY()&gt;VLOOKUP(B1576,'Oficios_-_pend_criticas'!$C$3:$J$4739,5,0),"X",""),IF(VLOOKUP(B1576,'Oficios_-_pend_criticas'!$C$3:$J$4739,7,0)&gt;VLOOKUP(B1576,'Oficios_-_pend_criticas'!$C$3:$J$4739,5,0),"X",""))),""),"")</f>
        <v/>
      </c>
      <c r="W1576" s="14" t="str">
        <f ca="1">IFERROR(IF(P1576&lt;&gt;"X",IF(Q1576&gt;0,IF(VLOOKUP(B1576,'Oficios_-_pend_criticas'!$C$4:$J$4739,5,0)="","",IF(VLOOKUP(B1576,'Oficios_-_pend_criticas'!$C$4:$J$4739,7,0)="",IF(TODAY()&gt;VLOOKUP(B1576,'Oficios_-_pend_criticas'!$C$4:$J$4739,5,0),"X",""),IF(VLOOKUP(B1576,'Oficios_-_pend_criticas'!$C$4:$J$4739,7,0)&gt;VLOOKUP(B1576,'Oficios_-_pend_criticas'!$C$4:$J$4739,5,0),"X",""))),""),""),"")</f>
        <v/>
      </c>
    </row>
    <row r="1577" spans="1:23" ht="38.25" hidden="1" customHeight="1" x14ac:dyDescent="0.25">
      <c r="A1577" s="9" t="str">
        <f t="shared" si="72"/>
        <v/>
      </c>
      <c r="B1577" s="24" t="s">
        <v>3649</v>
      </c>
      <c r="C1577" s="22" t="e">
        <f>IF(B1577="","",VLOOKUP(B1577,#REF!,6,0))</f>
        <v>#REF!</v>
      </c>
      <c r="D1577" s="20" t="e">
        <f>IF(B1577="","",VLOOKUP(B1577,#REF!,22,0))</f>
        <v>#REF!</v>
      </c>
      <c r="E1577" s="22" t="e">
        <f>IF(B1577="","",VLOOKUP(B1577,Consultas_públicas!$A$376:$G$3879,7,0))</f>
        <v>#N/A</v>
      </c>
      <c r="F1577" s="20" t="s">
        <v>3431</v>
      </c>
      <c r="G1577" s="21">
        <v>43629</v>
      </c>
      <c r="H1577" s="14" t="str">
        <f>IFERROR(IF(VLOOKUP(B1577,'Oficios_-_pend_criticas'!$C$4:$D$4739,2,0)="","","X"),"")</f>
        <v/>
      </c>
      <c r="I1577" s="12"/>
      <c r="J1577" s="13"/>
      <c r="K1577" s="10"/>
      <c r="L1577" s="12">
        <f>IFERROR(VLOOKUP(B1577,Retorno_da_RFB!$D$3:$I$6388,5,0),"")</f>
        <v>122</v>
      </c>
      <c r="M1577" s="13">
        <f>IFERROR(VLOOKUP(B1577,Retorno_da_RFB!$D$3:$I$6388,6,0),"")</f>
        <v>43691</v>
      </c>
      <c r="N1577" s="10" t="str">
        <f>IFERROR(VLOOKUP(B1577,Retorno_da_RFB!$D$3:$I$6388,3,0),"")</f>
        <v>8421.99.99</v>
      </c>
      <c r="O1577" s="10" t="str">
        <f>IFERROR(VLOOKUP(B1577,Retorno_da_RFB!$D$3:$I$6388,4,0),"")</f>
        <v>Módulos de membranas em fluoreto de polivinilideno (PVDF) de fibra oca de ultrafiltração em carcaça PVC com vedações em EPDM e colagem com resina epóxi, utilizados para tratamento de água, com sentido de vazão de fora para dentro, área superficial da membrana de 20 a 90m², diâmetro máximo de 216mm e pressão máxima de entrada de 600kPa.</v>
      </c>
      <c r="P1577" s="12" t="str">
        <f>IFERROR(IF(N1577="","",IF(VLOOKUP(LEFT(N1577,10),'Universo_BK-BIT'!$A$5:$E$10005,2,0)="","X",VLOOKUP(LEFT(N1577,10),'Universo_BK-BIT'!$A$5:$E$10005,2,0))),"X")</f>
        <v>BK</v>
      </c>
      <c r="Q1577" s="12">
        <f>IFERROR(IF(P1577="X","",VLOOKUP(LEFT(N1577,10),'Universo_BK-BIT'!$A$5:$E$10005,3,0)),"")</f>
        <v>14</v>
      </c>
      <c r="R1577" s="14" t="e">
        <f t="shared" si="73"/>
        <v>#REF!</v>
      </c>
      <c r="S1577" s="14" t="e">
        <f t="shared" si="74"/>
        <v>#N/A</v>
      </c>
      <c r="T1577" s="14"/>
      <c r="U1577" s="14" t="str">
        <f ca="1">IFERROR(IF(P1577="X",IF(VLOOKUP(B1577,'Oficios_-_pend_criticas'!$C$3:$J$4739,5,0)="","",IF(VLOOKUP(B1577,'Oficios_-_pend_criticas'!$C$3:$J$4739,7,0)="",IF(TODAY()&gt;VLOOKUP(B1577,'Oficios_-_pend_criticas'!$C$3:$J$4739,5,0),"X",""),IF(VLOOKUP(B1577,'Oficios_-_pend_criticas'!$C$3:$J$4739,7,0)&gt;VLOOKUP(B1577,'Oficios_-_pend_criticas'!$C$3:$J$4739,5,0),"X",""))),""),"")</f>
        <v/>
      </c>
      <c r="V1577" s="14" t="str">
        <f ca="1">IFERROR(IF(Q1577=0,IF(VLOOKUP(B1577,'Oficios_-_pend_criticas'!$C$3:$J$4739,5,0)="","",IF(VLOOKUP(B1577,'Oficios_-_pend_criticas'!$C$3:$J$4739,7,0)="",IF(TODAY()&gt;VLOOKUP(B1577,'Oficios_-_pend_criticas'!$C$3:$J$4739,5,0),"X",""),IF(VLOOKUP(B1577,'Oficios_-_pend_criticas'!$C$3:$J$4739,7,0)&gt;VLOOKUP(B1577,'Oficios_-_pend_criticas'!$C$3:$J$4739,5,0),"X",""))),""),"")</f>
        <v/>
      </c>
      <c r="W1577" s="14" t="str">
        <f ca="1">IFERROR(IF(P1577&lt;&gt;"X",IF(Q1577&gt;0,IF(VLOOKUP(B1577,'Oficios_-_pend_criticas'!$C$4:$J$4739,5,0)="","",IF(VLOOKUP(B1577,'Oficios_-_pend_criticas'!$C$4:$J$4739,7,0)="",IF(TODAY()&gt;VLOOKUP(B1577,'Oficios_-_pend_criticas'!$C$4:$J$4739,5,0),"X",""),IF(VLOOKUP(B1577,'Oficios_-_pend_criticas'!$C$4:$J$4739,7,0)&gt;VLOOKUP(B1577,'Oficios_-_pend_criticas'!$C$4:$J$4739,5,0),"X",""))),""),""),"")</f>
        <v/>
      </c>
    </row>
    <row r="1578" spans="1:23" ht="38.25" hidden="1" customHeight="1" x14ac:dyDescent="0.25">
      <c r="A1578" s="9" t="str">
        <f t="shared" si="72"/>
        <v/>
      </c>
      <c r="B1578" s="24" t="s">
        <v>3651</v>
      </c>
      <c r="C1578" s="22" t="e">
        <f>IF(B1578="","",VLOOKUP(B1578,#REF!,6,0))</f>
        <v>#REF!</v>
      </c>
      <c r="D1578" s="20" t="e">
        <f>IF(B1578="","",VLOOKUP(B1578,#REF!,22,0))</f>
        <v>#REF!</v>
      </c>
      <c r="E1578" s="22" t="e">
        <f>IF(B1578="","",VLOOKUP(B1578,Consultas_públicas!$A$376:$G$3879,7,0))</f>
        <v>#N/A</v>
      </c>
      <c r="F1578" s="20" t="s">
        <v>3431</v>
      </c>
      <c r="G1578" s="21">
        <v>43629</v>
      </c>
      <c r="H1578" s="14" t="str">
        <f>IFERROR(IF(VLOOKUP(B1578,'Oficios_-_pend_criticas'!$C$4:$D$4739,2,0)="","","X"),"")</f>
        <v/>
      </c>
      <c r="I1578" s="12"/>
      <c r="J1578" s="13"/>
      <c r="K1578" s="10"/>
      <c r="L1578" s="12">
        <f>IFERROR(VLOOKUP(B1578,Retorno_da_RFB!$D$3:$I$6388,5,0),"")</f>
        <v>122</v>
      </c>
      <c r="M1578" s="13">
        <f>IFERROR(VLOOKUP(B1578,Retorno_da_RFB!$D$3:$I$6388,6,0),"")</f>
        <v>43691</v>
      </c>
      <c r="N1578" s="10" t="str">
        <f>IFERROR(VLOOKUP(B1578,Retorno_da_RFB!$D$3:$I$6388,3,0),"")</f>
        <v>8463.30.00</v>
      </c>
      <c r="O1578" s="10" t="str">
        <f>IFERROR(VLOOKUP(B1578,Retorno_da_RFB!$D$3:$I$6388,4,0),"")</f>
        <v>Máquinas automáticas para fabricação de molejos para colchões, por meio da conformação do arame para formação de molas do tipo barril ou cilíndrica sem nó e conformação dos fios de arame em helicoidal para amarração das molas, com capacidade de produção de molejos de molas ensacadas com; altura da mola entre 55 e 240mm; diâmetro da mola entre 37 e 75mm; com capacidade de produção de 300molas/min, contendo 3 desbobinadores dos fios de arame com capacidade de produção de molas ensacadas com bitola do fio de arame para conformação das molas, entre 1,4 a 2,2mm.</v>
      </c>
      <c r="P1578" s="12" t="str">
        <f>IFERROR(IF(N1578="","",IF(VLOOKUP(LEFT(N1578,10),'Universo_BK-BIT'!$A$5:$E$10005,2,0)="","X",VLOOKUP(LEFT(N1578,10),'Universo_BK-BIT'!$A$5:$E$10005,2,0))),"X")</f>
        <v>BK</v>
      </c>
      <c r="Q1578" s="12">
        <f>IFERROR(IF(P1578="X","",VLOOKUP(LEFT(N1578,10),'Universo_BK-BIT'!$A$5:$E$10005,3,0)),"")</f>
        <v>14</v>
      </c>
      <c r="R1578" s="14" t="e">
        <f t="shared" si="73"/>
        <v>#REF!</v>
      </c>
      <c r="S1578" s="14" t="e">
        <f t="shared" si="74"/>
        <v>#N/A</v>
      </c>
      <c r="T1578" s="14"/>
      <c r="U1578" s="14" t="str">
        <f ca="1">IFERROR(IF(P1578="X",IF(VLOOKUP(B1578,'Oficios_-_pend_criticas'!$C$3:$J$4739,5,0)="","",IF(VLOOKUP(B1578,'Oficios_-_pend_criticas'!$C$3:$J$4739,7,0)="",IF(TODAY()&gt;VLOOKUP(B1578,'Oficios_-_pend_criticas'!$C$3:$J$4739,5,0),"X",""),IF(VLOOKUP(B1578,'Oficios_-_pend_criticas'!$C$3:$J$4739,7,0)&gt;VLOOKUP(B1578,'Oficios_-_pend_criticas'!$C$3:$J$4739,5,0),"X",""))),""),"")</f>
        <v/>
      </c>
      <c r="V1578" s="14" t="str">
        <f ca="1">IFERROR(IF(Q1578=0,IF(VLOOKUP(B1578,'Oficios_-_pend_criticas'!$C$3:$J$4739,5,0)="","",IF(VLOOKUP(B1578,'Oficios_-_pend_criticas'!$C$3:$J$4739,7,0)="",IF(TODAY()&gt;VLOOKUP(B1578,'Oficios_-_pend_criticas'!$C$3:$J$4739,5,0),"X",""),IF(VLOOKUP(B1578,'Oficios_-_pend_criticas'!$C$3:$J$4739,7,0)&gt;VLOOKUP(B1578,'Oficios_-_pend_criticas'!$C$3:$J$4739,5,0),"X",""))),""),"")</f>
        <v/>
      </c>
      <c r="W1578" s="14" t="str">
        <f ca="1">IFERROR(IF(P1578&lt;&gt;"X",IF(Q1578&gt;0,IF(VLOOKUP(B1578,'Oficios_-_pend_criticas'!$C$4:$J$4739,5,0)="","",IF(VLOOKUP(B1578,'Oficios_-_pend_criticas'!$C$4:$J$4739,7,0)="",IF(TODAY()&gt;VLOOKUP(B1578,'Oficios_-_pend_criticas'!$C$4:$J$4739,5,0),"X",""),IF(VLOOKUP(B1578,'Oficios_-_pend_criticas'!$C$4:$J$4739,7,0)&gt;VLOOKUP(B1578,'Oficios_-_pend_criticas'!$C$4:$J$4739,5,0),"X",""))),""),""),"")</f>
        <v/>
      </c>
    </row>
    <row r="1579" spans="1:23" ht="38.25" hidden="1" customHeight="1" x14ac:dyDescent="0.25">
      <c r="A1579" s="9" t="str">
        <f t="shared" si="72"/>
        <v/>
      </c>
      <c r="B1579" s="24" t="s">
        <v>3653</v>
      </c>
      <c r="C1579" s="22" t="e">
        <f>IF(B1579="","",VLOOKUP(B1579,#REF!,6,0))</f>
        <v>#REF!</v>
      </c>
      <c r="D1579" s="20" t="e">
        <f>IF(B1579="","",VLOOKUP(B1579,#REF!,22,0))</f>
        <v>#REF!</v>
      </c>
      <c r="E1579" s="22" t="e">
        <f>IF(B1579="","",VLOOKUP(B1579,Consultas_públicas!$A$376:$G$3879,7,0))</f>
        <v>#N/A</v>
      </c>
      <c r="F1579" s="20" t="s">
        <v>3431</v>
      </c>
      <c r="G1579" s="21">
        <v>43629</v>
      </c>
      <c r="H1579" s="14" t="str">
        <f>IFERROR(IF(VLOOKUP(B1579,'Oficios_-_pend_criticas'!$C$4:$D$4739,2,0)="","","X"),"")</f>
        <v/>
      </c>
      <c r="I1579" s="12"/>
      <c r="J1579" s="13"/>
      <c r="K1579" s="10"/>
      <c r="L1579" s="12">
        <f>IFERROR(VLOOKUP(B1579,Retorno_da_RFB!$D$3:$I$6388,5,0),"")</f>
        <v>122</v>
      </c>
      <c r="M1579" s="13">
        <f>IFERROR(VLOOKUP(B1579,Retorno_da_RFB!$D$3:$I$6388,6,0),"")</f>
        <v>43691</v>
      </c>
      <c r="N1579" s="10" t="str">
        <f>IFERROR(VLOOKUP(B1579,Retorno_da_RFB!$D$3:$I$6388,3,0),"")</f>
        <v>8463.30.00</v>
      </c>
      <c r="O1579" s="10" t="str">
        <f>IFERROR(VLOOKUP(B1579,Retorno_da_RFB!$D$3:$I$6388,4,0),"")</f>
        <v>Máquinas para produzir molas ensacadas dos tipos barril ou cilíndrica com capacidade de produção de 120molas/min; diâmetro da mola de 55 a 75mm; bitola do fio de aço de 1,4 a 2,2mm; altura da mola de 50 a 220mm.</v>
      </c>
      <c r="P1579" s="12" t="str">
        <f>IFERROR(IF(N1579="","",IF(VLOOKUP(LEFT(N1579,10),'Universo_BK-BIT'!$A$5:$E$10005,2,0)="","X",VLOOKUP(LEFT(N1579,10),'Universo_BK-BIT'!$A$5:$E$10005,2,0))),"X")</f>
        <v>BK</v>
      </c>
      <c r="Q1579" s="12">
        <f>IFERROR(IF(P1579="X","",VLOOKUP(LEFT(N1579,10),'Universo_BK-BIT'!$A$5:$E$10005,3,0)),"")</f>
        <v>14</v>
      </c>
      <c r="R1579" s="14" t="e">
        <f t="shared" si="73"/>
        <v>#REF!</v>
      </c>
      <c r="S1579" s="14" t="e">
        <f t="shared" si="74"/>
        <v>#N/A</v>
      </c>
      <c r="T1579" s="14"/>
      <c r="U1579" s="14" t="str">
        <f ca="1">IFERROR(IF(P1579="X",IF(VLOOKUP(B1579,'Oficios_-_pend_criticas'!$C$3:$J$4739,5,0)="","",IF(VLOOKUP(B1579,'Oficios_-_pend_criticas'!$C$3:$J$4739,7,0)="",IF(TODAY()&gt;VLOOKUP(B1579,'Oficios_-_pend_criticas'!$C$3:$J$4739,5,0),"X",""),IF(VLOOKUP(B1579,'Oficios_-_pend_criticas'!$C$3:$J$4739,7,0)&gt;VLOOKUP(B1579,'Oficios_-_pend_criticas'!$C$3:$J$4739,5,0),"X",""))),""),"")</f>
        <v/>
      </c>
      <c r="V1579" s="14" t="str">
        <f ca="1">IFERROR(IF(Q1579=0,IF(VLOOKUP(B1579,'Oficios_-_pend_criticas'!$C$3:$J$4739,5,0)="","",IF(VLOOKUP(B1579,'Oficios_-_pend_criticas'!$C$3:$J$4739,7,0)="",IF(TODAY()&gt;VLOOKUP(B1579,'Oficios_-_pend_criticas'!$C$3:$J$4739,5,0),"X",""),IF(VLOOKUP(B1579,'Oficios_-_pend_criticas'!$C$3:$J$4739,7,0)&gt;VLOOKUP(B1579,'Oficios_-_pend_criticas'!$C$3:$J$4739,5,0),"X",""))),""),"")</f>
        <v/>
      </c>
      <c r="W1579" s="14" t="str">
        <f ca="1">IFERROR(IF(P1579&lt;&gt;"X",IF(Q1579&gt;0,IF(VLOOKUP(B1579,'Oficios_-_pend_criticas'!$C$4:$J$4739,5,0)="","",IF(VLOOKUP(B1579,'Oficios_-_pend_criticas'!$C$4:$J$4739,7,0)="",IF(TODAY()&gt;VLOOKUP(B1579,'Oficios_-_pend_criticas'!$C$4:$J$4739,5,0),"X",""),IF(VLOOKUP(B1579,'Oficios_-_pend_criticas'!$C$4:$J$4739,7,0)&gt;VLOOKUP(B1579,'Oficios_-_pend_criticas'!$C$4:$J$4739,5,0),"X",""))),""),""),"")</f>
        <v/>
      </c>
    </row>
    <row r="1580" spans="1:23" ht="38.25" hidden="1" customHeight="1" x14ac:dyDescent="0.25">
      <c r="A1580" s="9" t="str">
        <f t="shared" si="72"/>
        <v/>
      </c>
      <c r="B1580" s="24" t="s">
        <v>3655</v>
      </c>
      <c r="C1580" s="22" t="e">
        <f>IF(B1580="","",VLOOKUP(B1580,#REF!,6,0))</f>
        <v>#REF!</v>
      </c>
      <c r="D1580" s="20" t="e">
        <f>IF(B1580="","",VLOOKUP(B1580,#REF!,22,0))</f>
        <v>#REF!</v>
      </c>
      <c r="E1580" s="22" t="e">
        <f>IF(B1580="","",VLOOKUP(B1580,Consultas_públicas!$A$376:$G$3879,7,0))</f>
        <v>#N/A</v>
      </c>
      <c r="F1580" s="20" t="s">
        <v>3431</v>
      </c>
      <c r="G1580" s="21">
        <v>43629</v>
      </c>
      <c r="H1580" s="14" t="str">
        <f>IFERROR(IF(VLOOKUP(B1580,'Oficios_-_pend_criticas'!$C$4:$D$4739,2,0)="","","X"),"")</f>
        <v/>
      </c>
      <c r="I1580" s="12"/>
      <c r="J1580" s="13"/>
      <c r="K1580" s="10"/>
      <c r="L1580" s="12">
        <f>IFERROR(VLOOKUP(B1580,Retorno_da_RFB!$D$3:$I$6388,5,0),"")</f>
        <v>122</v>
      </c>
      <c r="M1580" s="13">
        <f>IFERROR(VLOOKUP(B1580,Retorno_da_RFB!$D$3:$I$6388,6,0),"")</f>
        <v>43691</v>
      </c>
      <c r="N1580" s="10" t="str">
        <f>IFERROR(VLOOKUP(B1580,Retorno_da_RFB!$D$3:$I$6388,3,0),"")</f>
        <v>8515.21.00</v>
      </c>
      <c r="O1580" s="10" t="str">
        <f>IFERROR(VLOOKUP(B1580,Retorno_da_RFB!$D$3:$I$6388,4,0),"")</f>
        <v>Robôs industriais para soldagem a ponto, com capacidade de carga igual ou superior a 100kg, dotados de braço mecânico com movimentos orbitais de 6 ou mais graus de liberdade, painel controlador do robô e unidade de programação.</v>
      </c>
      <c r="P1580" s="12" t="str">
        <f>IFERROR(IF(N1580="","",IF(VLOOKUP(LEFT(N1580,10),'Universo_BK-BIT'!$A$5:$E$10005,2,0)="","X",VLOOKUP(LEFT(N1580,10),'Universo_BK-BIT'!$A$5:$E$10005,2,0))),"X")</f>
        <v>BK</v>
      </c>
      <c r="Q1580" s="12">
        <f>IFERROR(IF(P1580="X","",VLOOKUP(LEFT(N1580,10),'Universo_BK-BIT'!$A$5:$E$10005,3,0)),"")</f>
        <v>14</v>
      </c>
      <c r="R1580" s="14" t="e">
        <f t="shared" si="73"/>
        <v>#REF!</v>
      </c>
      <c r="S1580" s="14" t="e">
        <f t="shared" si="74"/>
        <v>#N/A</v>
      </c>
      <c r="T1580" s="14"/>
      <c r="U1580" s="14" t="str">
        <f ca="1">IFERROR(IF(P1580="X",IF(VLOOKUP(B1580,'Oficios_-_pend_criticas'!$C$3:$J$4739,5,0)="","",IF(VLOOKUP(B1580,'Oficios_-_pend_criticas'!$C$3:$J$4739,7,0)="",IF(TODAY()&gt;VLOOKUP(B1580,'Oficios_-_pend_criticas'!$C$3:$J$4739,5,0),"X",""),IF(VLOOKUP(B1580,'Oficios_-_pend_criticas'!$C$3:$J$4739,7,0)&gt;VLOOKUP(B1580,'Oficios_-_pend_criticas'!$C$3:$J$4739,5,0),"X",""))),""),"")</f>
        <v/>
      </c>
      <c r="V1580" s="14" t="str">
        <f ca="1">IFERROR(IF(Q1580=0,IF(VLOOKUP(B1580,'Oficios_-_pend_criticas'!$C$3:$J$4739,5,0)="","",IF(VLOOKUP(B1580,'Oficios_-_pend_criticas'!$C$3:$J$4739,7,0)="",IF(TODAY()&gt;VLOOKUP(B1580,'Oficios_-_pend_criticas'!$C$3:$J$4739,5,0),"X",""),IF(VLOOKUP(B1580,'Oficios_-_pend_criticas'!$C$3:$J$4739,7,0)&gt;VLOOKUP(B1580,'Oficios_-_pend_criticas'!$C$3:$J$4739,5,0),"X",""))),""),"")</f>
        <v/>
      </c>
      <c r="W1580" s="14" t="str">
        <f ca="1">IFERROR(IF(P1580&lt;&gt;"X",IF(Q1580&gt;0,IF(VLOOKUP(B1580,'Oficios_-_pend_criticas'!$C$4:$J$4739,5,0)="","",IF(VLOOKUP(B1580,'Oficios_-_pend_criticas'!$C$4:$J$4739,7,0)="",IF(TODAY()&gt;VLOOKUP(B1580,'Oficios_-_pend_criticas'!$C$4:$J$4739,5,0),"X",""),IF(VLOOKUP(B1580,'Oficios_-_pend_criticas'!$C$4:$J$4739,7,0)&gt;VLOOKUP(B1580,'Oficios_-_pend_criticas'!$C$4:$J$4739,5,0),"X",""))),""),""),"")</f>
        <v/>
      </c>
    </row>
    <row r="1581" spans="1:23" ht="38.25" hidden="1" customHeight="1" x14ac:dyDescent="0.25">
      <c r="A1581" s="9" t="str">
        <f t="shared" si="72"/>
        <v/>
      </c>
      <c r="B1581" s="24" t="s">
        <v>3657</v>
      </c>
      <c r="C1581" s="22" t="e">
        <f>IF(B1581="","",VLOOKUP(B1581,#REF!,6,0))</f>
        <v>#REF!</v>
      </c>
      <c r="D1581" s="20" t="e">
        <f>IF(B1581="","",VLOOKUP(B1581,#REF!,22,0))</f>
        <v>#REF!</v>
      </c>
      <c r="E1581" s="22" t="e">
        <f>IF(B1581="","",VLOOKUP(B1581,Consultas_públicas!$A$376:$G$3879,7,0))</f>
        <v>#N/A</v>
      </c>
      <c r="F1581" s="20" t="s">
        <v>3431</v>
      </c>
      <c r="G1581" s="21">
        <v>43629</v>
      </c>
      <c r="H1581" s="14" t="str">
        <f>IFERROR(IF(VLOOKUP(B1581,'Oficios_-_pend_criticas'!$C$4:$D$4739,2,0)="","","X"),"")</f>
        <v/>
      </c>
      <c r="I1581" s="12"/>
      <c r="J1581" s="13"/>
      <c r="K1581" s="10"/>
      <c r="L1581" s="12">
        <f>IFERROR(VLOOKUP(B1581,Retorno_da_RFB!$D$3:$I$6388,5,0),"")</f>
        <v>122</v>
      </c>
      <c r="M1581" s="13">
        <f>IFERROR(VLOOKUP(B1581,Retorno_da_RFB!$D$3:$I$6388,6,0),"")</f>
        <v>43691</v>
      </c>
      <c r="N1581" s="10" t="str">
        <f>IFERROR(VLOOKUP(B1581,Retorno_da_RFB!$D$3:$I$6388,3,0),"")</f>
        <v>8477.10.99</v>
      </c>
      <c r="O1581" s="10" t="str">
        <f>IFERROR(VLOOKUP(B1581,Retorno_da_RFB!$D$3:$I$6388,4,0),"")</f>
        <v>Máquinas automáticas de moldar por injeção para fabricação de rodas maciças em material termoplástico, com controlador lógico programável (CLP), rotativa, vertical, monocolor, rosca de 100mm, curso de injeção de 350mm, com 16 estacoes independentes, abertura dos moldes automática e hidráulica, capacidade de injeção igual ou superior a 3.200g, extrator independente por estação, forca de fechamento de 48ton, moldes medindo 400 x 350mm (L x C) , gradeamento para nr12 e sistema de injeção de ar para os moldes.</v>
      </c>
      <c r="P1581" s="12" t="str">
        <f>IFERROR(IF(N1581="","",IF(VLOOKUP(LEFT(N1581,10),'Universo_BK-BIT'!$A$5:$E$10005,2,0)="","X",VLOOKUP(LEFT(N1581,10),'Universo_BK-BIT'!$A$5:$E$10005,2,0))),"X")</f>
        <v>BK</v>
      </c>
      <c r="Q1581" s="12">
        <f>IFERROR(IF(P1581="X","",VLOOKUP(LEFT(N1581,10),'Universo_BK-BIT'!$A$5:$E$10005,3,0)),"")</f>
        <v>14</v>
      </c>
      <c r="R1581" s="14" t="e">
        <f t="shared" si="73"/>
        <v>#REF!</v>
      </c>
      <c r="S1581" s="14" t="e">
        <f t="shared" si="74"/>
        <v>#N/A</v>
      </c>
      <c r="T1581" s="14"/>
      <c r="U1581" s="14" t="str">
        <f ca="1">IFERROR(IF(P1581="X",IF(VLOOKUP(B1581,'Oficios_-_pend_criticas'!$C$3:$J$4739,5,0)="","",IF(VLOOKUP(B1581,'Oficios_-_pend_criticas'!$C$3:$J$4739,7,0)="",IF(TODAY()&gt;VLOOKUP(B1581,'Oficios_-_pend_criticas'!$C$3:$J$4739,5,0),"X",""),IF(VLOOKUP(B1581,'Oficios_-_pend_criticas'!$C$3:$J$4739,7,0)&gt;VLOOKUP(B1581,'Oficios_-_pend_criticas'!$C$3:$J$4739,5,0),"X",""))),""),"")</f>
        <v/>
      </c>
      <c r="V1581" s="14" t="str">
        <f ca="1">IFERROR(IF(Q1581=0,IF(VLOOKUP(B1581,'Oficios_-_pend_criticas'!$C$3:$J$4739,5,0)="","",IF(VLOOKUP(B1581,'Oficios_-_pend_criticas'!$C$3:$J$4739,7,0)="",IF(TODAY()&gt;VLOOKUP(B1581,'Oficios_-_pend_criticas'!$C$3:$J$4739,5,0),"X",""),IF(VLOOKUP(B1581,'Oficios_-_pend_criticas'!$C$3:$J$4739,7,0)&gt;VLOOKUP(B1581,'Oficios_-_pend_criticas'!$C$3:$J$4739,5,0),"X",""))),""),"")</f>
        <v/>
      </c>
      <c r="W1581" s="14" t="str">
        <f ca="1">IFERROR(IF(P1581&lt;&gt;"X",IF(Q1581&gt;0,IF(VLOOKUP(B1581,'Oficios_-_pend_criticas'!$C$4:$J$4739,5,0)="","",IF(VLOOKUP(B1581,'Oficios_-_pend_criticas'!$C$4:$J$4739,7,0)="",IF(TODAY()&gt;VLOOKUP(B1581,'Oficios_-_pend_criticas'!$C$4:$J$4739,5,0),"X",""),IF(VLOOKUP(B1581,'Oficios_-_pend_criticas'!$C$4:$J$4739,7,0)&gt;VLOOKUP(B1581,'Oficios_-_pend_criticas'!$C$4:$J$4739,5,0),"X",""))),""),""),"")</f>
        <v/>
      </c>
    </row>
    <row r="1582" spans="1:23" ht="38.25" hidden="1" customHeight="1" x14ac:dyDescent="0.25">
      <c r="A1582" s="9" t="str">
        <f t="shared" si="72"/>
        <v/>
      </c>
      <c r="B1582" s="24" t="s">
        <v>3659</v>
      </c>
      <c r="C1582" s="22" t="e">
        <f>IF(B1582="","",VLOOKUP(B1582,#REF!,6,0))</f>
        <v>#REF!</v>
      </c>
      <c r="D1582" s="20" t="e">
        <f>IF(B1582="","",VLOOKUP(B1582,#REF!,22,0))</f>
        <v>#REF!</v>
      </c>
      <c r="E1582" s="22" t="e">
        <f>IF(B1582="","",VLOOKUP(B1582,Consultas_públicas!$A$376:$G$3879,7,0))</f>
        <v>#N/A</v>
      </c>
      <c r="F1582" s="20" t="s">
        <v>3431</v>
      </c>
      <c r="G1582" s="21">
        <v>43629</v>
      </c>
      <c r="H1582" s="14" t="str">
        <f>IFERROR(IF(VLOOKUP(B1582,'Oficios_-_pend_criticas'!$C$4:$D$4739,2,0)="","","X"),"")</f>
        <v/>
      </c>
      <c r="I1582" s="12"/>
      <c r="J1582" s="13"/>
      <c r="K1582" s="10"/>
      <c r="L1582" s="12">
        <f>IFERROR(VLOOKUP(B1582,Retorno_da_RFB!$D$3:$I$6388,5,0),"")</f>
        <v>122</v>
      </c>
      <c r="M1582" s="13">
        <f>IFERROR(VLOOKUP(B1582,Retorno_da_RFB!$D$3:$I$6388,6,0),"")</f>
        <v>43691</v>
      </c>
      <c r="N1582" s="10" t="str">
        <f>IFERROR(VLOOKUP(B1582,Retorno_da_RFB!$D$3:$I$6388,3,0),"")</f>
        <v>8419.50.22</v>
      </c>
      <c r="O1582" s="10" t="str">
        <f>IFERROR(VLOOKUP(B1582,Retorno_da_RFB!$D$3:$I$6388,4,0),"")</f>
        <v>Trocadores de calor em grafite, tipo casco e tubo, típicos para a concentração de ácido fosfórico, com área de troca térmica de 302,6m², com casco de 46,25polegadas, sendo parte em aço inoxidável e parte em aço carbono, com 301 tubos de grafite impregnados em resina fenólica e reforçados com fibra de carbono, espelhos em grafite impregnado com resina fenólica e luvas de proteção tipo ferrule no espelho flutuante.</v>
      </c>
      <c r="P1582" s="12" t="str">
        <f>IFERROR(IF(N1582="","",IF(VLOOKUP(LEFT(N1582,10),'Universo_BK-BIT'!$A$5:$E$10005,2,0)="","X",VLOOKUP(LEFT(N1582,10),'Universo_BK-BIT'!$A$5:$E$10005,2,0))),"X")</f>
        <v>BK</v>
      </c>
      <c r="Q1582" s="12">
        <f>IFERROR(IF(P1582="X","",VLOOKUP(LEFT(N1582,10),'Universo_BK-BIT'!$A$5:$E$10005,3,0)),"")</f>
        <v>14</v>
      </c>
      <c r="R1582" s="14" t="e">
        <f t="shared" si="73"/>
        <v>#REF!</v>
      </c>
      <c r="S1582" s="14" t="e">
        <f t="shared" si="74"/>
        <v>#N/A</v>
      </c>
      <c r="T1582" s="14"/>
      <c r="U1582" s="14" t="str">
        <f ca="1">IFERROR(IF(P1582="X",IF(VLOOKUP(B1582,'Oficios_-_pend_criticas'!$C$3:$J$4739,5,0)="","",IF(VLOOKUP(B1582,'Oficios_-_pend_criticas'!$C$3:$J$4739,7,0)="",IF(TODAY()&gt;VLOOKUP(B1582,'Oficios_-_pend_criticas'!$C$3:$J$4739,5,0),"X",""),IF(VLOOKUP(B1582,'Oficios_-_pend_criticas'!$C$3:$J$4739,7,0)&gt;VLOOKUP(B1582,'Oficios_-_pend_criticas'!$C$3:$J$4739,5,0),"X",""))),""),"")</f>
        <v/>
      </c>
      <c r="V1582" s="14" t="str">
        <f ca="1">IFERROR(IF(Q1582=0,IF(VLOOKUP(B1582,'Oficios_-_pend_criticas'!$C$3:$J$4739,5,0)="","",IF(VLOOKUP(B1582,'Oficios_-_pend_criticas'!$C$3:$J$4739,7,0)="",IF(TODAY()&gt;VLOOKUP(B1582,'Oficios_-_pend_criticas'!$C$3:$J$4739,5,0),"X",""),IF(VLOOKUP(B1582,'Oficios_-_pend_criticas'!$C$3:$J$4739,7,0)&gt;VLOOKUP(B1582,'Oficios_-_pend_criticas'!$C$3:$J$4739,5,0),"X",""))),""),"")</f>
        <v/>
      </c>
      <c r="W1582" s="14" t="str">
        <f ca="1">IFERROR(IF(P1582&lt;&gt;"X",IF(Q1582&gt;0,IF(VLOOKUP(B1582,'Oficios_-_pend_criticas'!$C$4:$J$4739,5,0)="","",IF(VLOOKUP(B1582,'Oficios_-_pend_criticas'!$C$4:$J$4739,7,0)="",IF(TODAY()&gt;VLOOKUP(B1582,'Oficios_-_pend_criticas'!$C$4:$J$4739,5,0),"X",""),IF(VLOOKUP(B1582,'Oficios_-_pend_criticas'!$C$4:$J$4739,7,0)&gt;VLOOKUP(B1582,'Oficios_-_pend_criticas'!$C$4:$J$4739,5,0),"X",""))),""),""),"")</f>
        <v/>
      </c>
    </row>
    <row r="1583" spans="1:23" ht="38.25" hidden="1" customHeight="1" x14ac:dyDescent="0.25">
      <c r="A1583" s="9" t="str">
        <f t="shared" si="72"/>
        <v>X</v>
      </c>
      <c r="B1583" s="24" t="s">
        <v>3662</v>
      </c>
      <c r="C1583" s="22" t="e">
        <f>IF(B1583="","",VLOOKUP(B1583,#REF!,6,0))</f>
        <v>#REF!</v>
      </c>
      <c r="D1583" s="20" t="e">
        <f>IF(B1583="","",VLOOKUP(B1583,#REF!,22,0))</f>
        <v>#REF!</v>
      </c>
      <c r="E1583" s="22" t="e">
        <f>IF(B1583="","",VLOOKUP(B1583,Consultas_públicas!$A$376:$G$3879,7,0))</f>
        <v>#N/A</v>
      </c>
      <c r="F1583" s="20" t="s">
        <v>3431</v>
      </c>
      <c r="G1583" s="21">
        <v>43629</v>
      </c>
      <c r="H1583" s="14" t="str">
        <f>IFERROR(IF(VLOOKUP(B1583,'Oficios_-_pend_criticas'!$C$4:$D$4739,2,0)="","","X"),"")</f>
        <v/>
      </c>
      <c r="I1583" s="12"/>
      <c r="J1583" s="13"/>
      <c r="K1583" s="10"/>
      <c r="L1583" s="12">
        <f>IFERROR(VLOOKUP(B1583,Retorno_da_RFB!$D$3:$I$6388,5,0),"")</f>
        <v>122</v>
      </c>
      <c r="M1583" s="13">
        <f>IFERROR(VLOOKUP(B1583,Retorno_da_RFB!$D$3:$I$6388,6,0),"")</f>
        <v>43691</v>
      </c>
      <c r="N1583" s="10" t="str">
        <f>IFERROR(VLOOKUP(B1583,Retorno_da_RFB!$D$3:$I$6388,3,0),"")</f>
        <v>8424.30.90</v>
      </c>
      <c r="O1583" s="10" t="str">
        <f>IFERROR(VLOOKUP(B1583,Retorno_da_RFB!$D$3:$I$6388,4,0),"")</f>
        <v>Máquinas automáticas para lavar, rebarbar e desobstruir furos e canais de lubrificação em virabrequins usinados, utilizando jato de água sob alta pressão, combinado opcionalmente com o uso de escovas e escareadores, pressão máxima da água de 35MPa (aproximadamente 350bar) e vazão máxima de 29litros/min, com torre de seis posições para instalação de bicos de limpeza e/ou ferramentas, deslocamento do eixo X de 650mm, eixo Y de 500mm e eixo Z de 500mm, avanço rápido do eixo X de 16m/min (com 1/3 de redução) e dos eixos Y e Z de 48m/min, fuso principal com rotação máxima de 1.000rpm e potência do motor de 0,75kW, com comando numérico computadorizado (CNC), sistema de bombeamento de água a alta pressão e unidade de filtragem de água.</v>
      </c>
      <c r="P1583" s="12" t="str">
        <f>IFERROR(IF(N1583="","",IF(VLOOKUP(LEFT(N1583,10),'Universo_BK-BIT'!$A$5:$E$10005,2,0)="","X",VLOOKUP(LEFT(N1583,10),'Universo_BK-BIT'!$A$5:$E$10005,2,0))),"X")</f>
        <v>BK</v>
      </c>
      <c r="Q1583" s="12">
        <f>IFERROR(IF(P1583="X","",VLOOKUP(LEFT(N1583,10),'Universo_BK-BIT'!$A$5:$E$10005,3,0)),"")</f>
        <v>14</v>
      </c>
      <c r="R1583" s="14" t="e">
        <f t="shared" si="73"/>
        <v>#REF!</v>
      </c>
      <c r="S1583" s="14" t="e">
        <f t="shared" si="74"/>
        <v>#N/A</v>
      </c>
      <c r="T1583" s="14"/>
      <c r="U1583" s="14" t="str">
        <f ca="1">IFERROR(IF(P1583="X",IF(VLOOKUP(B1583,'Oficios_-_pend_criticas'!$C$3:$J$4739,5,0)="","",IF(VLOOKUP(B1583,'Oficios_-_pend_criticas'!$C$3:$J$4739,7,0)="",IF(TODAY()&gt;VLOOKUP(B1583,'Oficios_-_pend_criticas'!$C$3:$J$4739,5,0),"X",""),IF(VLOOKUP(B1583,'Oficios_-_pend_criticas'!$C$3:$J$4739,7,0)&gt;VLOOKUP(B1583,'Oficios_-_pend_criticas'!$C$3:$J$4739,5,0),"X",""))),""),"")</f>
        <v/>
      </c>
      <c r="V1583" s="14" t="str">
        <f ca="1">IFERROR(IF(Q1583=0,IF(VLOOKUP(B1583,'Oficios_-_pend_criticas'!$C$3:$J$4739,5,0)="","",IF(VLOOKUP(B1583,'Oficios_-_pend_criticas'!$C$3:$J$4739,7,0)="",IF(TODAY()&gt;VLOOKUP(B1583,'Oficios_-_pend_criticas'!$C$3:$J$4739,5,0),"X",""),IF(VLOOKUP(B1583,'Oficios_-_pend_criticas'!$C$3:$J$4739,7,0)&gt;VLOOKUP(B1583,'Oficios_-_pend_criticas'!$C$3:$J$4739,5,0),"X",""))),""),"")</f>
        <v/>
      </c>
      <c r="W1583" s="14" t="str">
        <f ca="1">IFERROR(IF(P1583&lt;&gt;"X",IF(Q1583&gt;0,IF(VLOOKUP(B1583,'Oficios_-_pend_criticas'!$C$4:$J$4739,5,0)="","",IF(VLOOKUP(B1583,'Oficios_-_pend_criticas'!$C$4:$J$4739,7,0)="",IF(TODAY()&gt;VLOOKUP(B1583,'Oficios_-_pend_criticas'!$C$4:$J$4739,5,0),"X",""),IF(VLOOKUP(B1583,'Oficios_-_pend_criticas'!$C$4:$J$4739,7,0)&gt;VLOOKUP(B1583,'Oficios_-_pend_criticas'!$C$4:$J$4739,5,0),"X",""))),""),""),"")</f>
        <v/>
      </c>
    </row>
    <row r="1584" spans="1:23" ht="38.25" hidden="1" customHeight="1" x14ac:dyDescent="0.25">
      <c r="A1584" s="9" t="str">
        <f t="shared" si="72"/>
        <v>X</v>
      </c>
      <c r="B1584" s="24" t="s">
        <v>3664</v>
      </c>
      <c r="C1584" s="22" t="e">
        <f>IF(B1584="","",VLOOKUP(B1584,#REF!,6,0))</f>
        <v>#REF!</v>
      </c>
      <c r="D1584" s="20" t="e">
        <f>IF(B1584="","",VLOOKUP(B1584,#REF!,22,0))</f>
        <v>#REF!</v>
      </c>
      <c r="E1584" s="22" t="e">
        <f>IF(B1584="","",VLOOKUP(B1584,Consultas_públicas!$A$376:$G$3879,7,0))</f>
        <v>#N/A</v>
      </c>
      <c r="F1584" s="20" t="s">
        <v>3431</v>
      </c>
      <c r="G1584" s="21">
        <v>43629</v>
      </c>
      <c r="H1584" s="14" t="str">
        <f>IFERROR(IF(VLOOKUP(B1584,'Oficios_-_pend_criticas'!$C$4:$D$4739,2,0)="","","X"),"")</f>
        <v/>
      </c>
      <c r="I1584" s="12"/>
      <c r="J1584" s="13"/>
      <c r="K1584" s="10"/>
      <c r="L1584" s="12">
        <f>IFERROR(VLOOKUP(B1584,Retorno_da_RFB!$D$3:$I$6388,5,0),"")</f>
        <v>122</v>
      </c>
      <c r="M1584" s="13">
        <f>IFERROR(VLOOKUP(B1584,Retorno_da_RFB!$D$3:$I$6388,6,0),"")</f>
        <v>43691</v>
      </c>
      <c r="N1584" s="10" t="str">
        <f>IFERROR(VLOOKUP(B1584,Retorno_da_RFB!$D$3:$I$6388,3,0),"")</f>
        <v>8460.90.19</v>
      </c>
      <c r="O1584" s="10" t="str">
        <f>IFERROR(VLOOKUP(B1584,Retorno_da_RFB!$D$3:$I$6388,4,0),"")</f>
        <v>Máquinas automáticas robotizadas para rebarbação de virabrequins, dotadas de: 1 robô de 6 eixos, 1 unidade de fixação para um virabrequim com placa rotativa com servo motor, sistema pneumático para fixação do virabrequim e acionamento da ferramenta e magazine para troca de ferramentas, célula equipada com enclausuramento com abertura superior e frontal para entrada e saída de peças e com portas com sistema “interlock” com controles de segurança de acesso.</v>
      </c>
      <c r="P1584" s="12" t="str">
        <f>IFERROR(IF(N1584="","",IF(VLOOKUP(LEFT(N1584,10),'Universo_BK-BIT'!$A$5:$E$10005,2,0)="","X",VLOOKUP(LEFT(N1584,10),'Universo_BK-BIT'!$A$5:$E$10005,2,0))),"X")</f>
        <v>BK</v>
      </c>
      <c r="Q1584" s="12">
        <f>IFERROR(IF(P1584="X","",VLOOKUP(LEFT(N1584,10),'Universo_BK-BIT'!$A$5:$E$10005,3,0)),"")</f>
        <v>14</v>
      </c>
      <c r="R1584" s="14" t="e">
        <f t="shared" si="73"/>
        <v>#REF!</v>
      </c>
      <c r="S1584" s="14" t="e">
        <f t="shared" si="74"/>
        <v>#N/A</v>
      </c>
      <c r="T1584" s="14"/>
      <c r="U1584" s="14" t="str">
        <f ca="1">IFERROR(IF(P1584="X",IF(VLOOKUP(B1584,'Oficios_-_pend_criticas'!$C$3:$J$4739,5,0)="","",IF(VLOOKUP(B1584,'Oficios_-_pend_criticas'!$C$3:$J$4739,7,0)="",IF(TODAY()&gt;VLOOKUP(B1584,'Oficios_-_pend_criticas'!$C$3:$J$4739,5,0),"X",""),IF(VLOOKUP(B1584,'Oficios_-_pend_criticas'!$C$3:$J$4739,7,0)&gt;VLOOKUP(B1584,'Oficios_-_pend_criticas'!$C$3:$J$4739,5,0),"X",""))),""),"")</f>
        <v/>
      </c>
      <c r="V1584" s="14" t="str">
        <f ca="1">IFERROR(IF(Q1584=0,IF(VLOOKUP(B1584,'Oficios_-_pend_criticas'!$C$3:$J$4739,5,0)="","",IF(VLOOKUP(B1584,'Oficios_-_pend_criticas'!$C$3:$J$4739,7,0)="",IF(TODAY()&gt;VLOOKUP(B1584,'Oficios_-_pend_criticas'!$C$3:$J$4739,5,0),"X",""),IF(VLOOKUP(B1584,'Oficios_-_pend_criticas'!$C$3:$J$4739,7,0)&gt;VLOOKUP(B1584,'Oficios_-_pend_criticas'!$C$3:$J$4739,5,0),"X",""))),""),"")</f>
        <v/>
      </c>
      <c r="W1584" s="14" t="str">
        <f ca="1">IFERROR(IF(P1584&lt;&gt;"X",IF(Q1584&gt;0,IF(VLOOKUP(B1584,'Oficios_-_pend_criticas'!$C$4:$J$4739,5,0)="","",IF(VLOOKUP(B1584,'Oficios_-_pend_criticas'!$C$4:$J$4739,7,0)="",IF(TODAY()&gt;VLOOKUP(B1584,'Oficios_-_pend_criticas'!$C$4:$J$4739,5,0),"X",""),IF(VLOOKUP(B1584,'Oficios_-_pend_criticas'!$C$4:$J$4739,7,0)&gt;VLOOKUP(B1584,'Oficios_-_pend_criticas'!$C$4:$J$4739,5,0),"X",""))),""),""),"")</f>
        <v/>
      </c>
    </row>
    <row r="1585" spans="1:23" ht="38.25" hidden="1" customHeight="1" x14ac:dyDescent="0.25">
      <c r="A1585" s="9" t="str">
        <f t="shared" si="72"/>
        <v/>
      </c>
      <c r="B1585" s="24" t="s">
        <v>3667</v>
      </c>
      <c r="C1585" s="22" t="e">
        <f>IF(B1585="","",VLOOKUP(B1585,#REF!,6,0))</f>
        <v>#REF!</v>
      </c>
      <c r="D1585" s="20" t="e">
        <f>IF(B1585="","",VLOOKUP(B1585,#REF!,22,0))</f>
        <v>#REF!</v>
      </c>
      <c r="E1585" s="22" t="e">
        <f>IF(B1585="","",VLOOKUP(B1585,Consultas_públicas!$A$376:$G$3879,7,0))</f>
        <v>#N/A</v>
      </c>
      <c r="F1585" s="20" t="s">
        <v>3431</v>
      </c>
      <c r="G1585" s="21">
        <v>43629</v>
      </c>
      <c r="H1585" s="14" t="str">
        <f>IFERROR(IF(VLOOKUP(B1585,'Oficios_-_pend_criticas'!$C$4:$D$4739,2,0)="","","X"),"")</f>
        <v/>
      </c>
      <c r="I1585" s="12"/>
      <c r="J1585" s="13"/>
      <c r="K1585" s="10"/>
      <c r="L1585" s="12">
        <f>IFERROR(VLOOKUP(B1585,Retorno_da_RFB!$D$3:$I$6388,5,0),"")</f>
        <v>122</v>
      </c>
      <c r="M1585" s="13">
        <f>IFERROR(VLOOKUP(B1585,Retorno_da_RFB!$D$3:$I$6388,6,0),"")</f>
        <v>43691</v>
      </c>
      <c r="N1585" s="10" t="str">
        <f>IFERROR(VLOOKUP(B1585,Retorno_da_RFB!$D$3:$I$6388,3,0),"")</f>
        <v>8427.90.00</v>
      </c>
      <c r="O1585" s="10" t="str">
        <f>IFERROR(VLOOKUP(B1585,Retorno_da_RFB!$D$3:$I$6388,4,0),"")</f>
        <v>Plataformas elevatórias, tipo tesoura, de deslocamento manual, com capacidade de carga de trabalho de 700kg, altura elevada da mesa com a base giratória de 1.214mm e altura rebaixada de 274mm, comprimento da mesa de 1.136mm e largura de 650mm, comprimento total da plataforma de 2.289mm e largura de 700mm, e de peso igual a 470kg.</v>
      </c>
      <c r="P1585" s="12" t="str">
        <f>IFERROR(IF(N1585="","",IF(VLOOKUP(LEFT(N1585,10),'Universo_BK-BIT'!$A$5:$E$10005,2,0)="","X",VLOOKUP(LEFT(N1585,10),'Universo_BK-BIT'!$A$5:$E$10005,2,0))),"X")</f>
        <v>BK</v>
      </c>
      <c r="Q1585" s="12">
        <f>IFERROR(IF(P1585="X","",VLOOKUP(LEFT(N1585,10),'Universo_BK-BIT'!$A$5:$E$10005,3,0)),"")</f>
        <v>14</v>
      </c>
      <c r="R1585" s="14" t="e">
        <f t="shared" si="73"/>
        <v>#REF!</v>
      </c>
      <c r="S1585" s="14" t="e">
        <f t="shared" si="74"/>
        <v>#N/A</v>
      </c>
      <c r="T1585" s="14"/>
      <c r="U1585" s="14" t="str">
        <f ca="1">IFERROR(IF(P1585="X",IF(VLOOKUP(B1585,'Oficios_-_pend_criticas'!$C$3:$J$4739,5,0)="","",IF(VLOOKUP(B1585,'Oficios_-_pend_criticas'!$C$3:$J$4739,7,0)="",IF(TODAY()&gt;VLOOKUP(B1585,'Oficios_-_pend_criticas'!$C$3:$J$4739,5,0),"X",""),IF(VLOOKUP(B1585,'Oficios_-_pend_criticas'!$C$3:$J$4739,7,0)&gt;VLOOKUP(B1585,'Oficios_-_pend_criticas'!$C$3:$J$4739,5,0),"X",""))),""),"")</f>
        <v/>
      </c>
      <c r="V1585" s="14" t="str">
        <f ca="1">IFERROR(IF(Q1585=0,IF(VLOOKUP(B1585,'Oficios_-_pend_criticas'!$C$3:$J$4739,5,0)="","",IF(VLOOKUP(B1585,'Oficios_-_pend_criticas'!$C$3:$J$4739,7,0)="",IF(TODAY()&gt;VLOOKUP(B1585,'Oficios_-_pend_criticas'!$C$3:$J$4739,5,0),"X",""),IF(VLOOKUP(B1585,'Oficios_-_pend_criticas'!$C$3:$J$4739,7,0)&gt;VLOOKUP(B1585,'Oficios_-_pend_criticas'!$C$3:$J$4739,5,0),"X",""))),""),"")</f>
        <v/>
      </c>
      <c r="W1585" s="14" t="str">
        <f ca="1">IFERROR(IF(P1585&lt;&gt;"X",IF(Q1585&gt;0,IF(VLOOKUP(B1585,'Oficios_-_pend_criticas'!$C$4:$J$4739,5,0)="","",IF(VLOOKUP(B1585,'Oficios_-_pend_criticas'!$C$4:$J$4739,7,0)="",IF(TODAY()&gt;VLOOKUP(B1585,'Oficios_-_pend_criticas'!$C$4:$J$4739,5,0),"X",""),IF(VLOOKUP(B1585,'Oficios_-_pend_criticas'!$C$4:$J$4739,7,0)&gt;VLOOKUP(B1585,'Oficios_-_pend_criticas'!$C$4:$J$4739,5,0),"X",""))),""),""),"")</f>
        <v/>
      </c>
    </row>
    <row r="1586" spans="1:23" ht="38.25" hidden="1" customHeight="1" x14ac:dyDescent="0.25">
      <c r="A1586" s="9" t="str">
        <f t="shared" si="72"/>
        <v/>
      </c>
      <c r="B1586" s="24" t="s">
        <v>3669</v>
      </c>
      <c r="C1586" s="22" t="e">
        <f>IF(B1586="","",VLOOKUP(B1586,#REF!,6,0))</f>
        <v>#REF!</v>
      </c>
      <c r="D1586" s="20" t="e">
        <f>IF(B1586="","",VLOOKUP(B1586,#REF!,22,0))</f>
        <v>#REF!</v>
      </c>
      <c r="E1586" s="22" t="e">
        <f>IF(B1586="","",VLOOKUP(B1586,Consultas_públicas!$A$376:$G$3879,7,0))</f>
        <v>#N/A</v>
      </c>
      <c r="F1586" s="20" t="s">
        <v>3431</v>
      </c>
      <c r="G1586" s="21">
        <v>43629</v>
      </c>
      <c r="H1586" s="14" t="str">
        <f>IFERROR(IF(VLOOKUP(B1586,'Oficios_-_pend_criticas'!$C$4:$D$4739,2,0)="","","X"),"")</f>
        <v/>
      </c>
      <c r="I1586" s="12"/>
      <c r="J1586" s="13"/>
      <c r="K1586" s="10"/>
      <c r="L1586" s="12">
        <f>IFERROR(VLOOKUP(B1586,Retorno_da_RFB!$D$3:$I$6388,5,0),"")</f>
        <v>122</v>
      </c>
      <c r="M1586" s="13">
        <f>IFERROR(VLOOKUP(B1586,Retorno_da_RFB!$D$3:$I$6388,6,0),"")</f>
        <v>43691</v>
      </c>
      <c r="N1586" s="10" t="str">
        <f>IFERROR(VLOOKUP(B1586,Retorno_da_RFB!$D$3:$I$6388,3,0),"")</f>
        <v>8607.11.10</v>
      </c>
      <c r="O1586" s="10" t="str">
        <f>IFERROR(VLOOKUP(B1586,Retorno_da_RFB!$D$3:$I$6388,4,0),"")</f>
        <v>“Bogies” (truques) para aplicação ferroviária, para serem acoplados em litorinas, com velocidade máxima em cremalheira/aderência em subida de até 25km/h dependendo da inclinação e em descida de até 18km/h (&lt; 200%), distância entre eixos de 2.200mm, bitola métrica de 1.000mm; com ou sem motores de tração e caixa de engrenagem; sistema de freios por transmissão e/ou engrenagem; molas cônicas e/ou compostas, amortecedores de suspensão e transversais estabilizadores.</v>
      </c>
      <c r="P1586" s="12" t="str">
        <f>IFERROR(IF(N1586="","",IF(VLOOKUP(LEFT(N1586,10),'Universo_BK-BIT'!$A$5:$E$10005,2,0)="","X",VLOOKUP(LEFT(N1586,10),'Universo_BK-BIT'!$A$5:$E$10005,2,0))),"X")</f>
        <v>BK</v>
      </c>
      <c r="Q1586" s="12">
        <f>IFERROR(IF(P1586="X","",VLOOKUP(LEFT(N1586,10),'Universo_BK-BIT'!$A$5:$E$10005,3,0)),"")</f>
        <v>14</v>
      </c>
      <c r="R1586" s="14" t="e">
        <f t="shared" si="73"/>
        <v>#REF!</v>
      </c>
      <c r="S1586" s="14" t="e">
        <f t="shared" si="74"/>
        <v>#N/A</v>
      </c>
      <c r="T1586" s="14"/>
      <c r="U1586" s="14" t="str">
        <f ca="1">IFERROR(IF(P1586="X",IF(VLOOKUP(B1586,'Oficios_-_pend_criticas'!$C$3:$J$4739,5,0)="","",IF(VLOOKUP(B1586,'Oficios_-_pend_criticas'!$C$3:$J$4739,7,0)="",IF(TODAY()&gt;VLOOKUP(B1586,'Oficios_-_pend_criticas'!$C$3:$J$4739,5,0),"X",""),IF(VLOOKUP(B1586,'Oficios_-_pend_criticas'!$C$3:$J$4739,7,0)&gt;VLOOKUP(B1586,'Oficios_-_pend_criticas'!$C$3:$J$4739,5,0),"X",""))),""),"")</f>
        <v/>
      </c>
      <c r="V1586" s="14" t="str">
        <f ca="1">IFERROR(IF(Q1586=0,IF(VLOOKUP(B1586,'Oficios_-_pend_criticas'!$C$3:$J$4739,5,0)="","",IF(VLOOKUP(B1586,'Oficios_-_pend_criticas'!$C$3:$J$4739,7,0)="",IF(TODAY()&gt;VLOOKUP(B1586,'Oficios_-_pend_criticas'!$C$3:$J$4739,5,0),"X",""),IF(VLOOKUP(B1586,'Oficios_-_pend_criticas'!$C$3:$J$4739,7,0)&gt;VLOOKUP(B1586,'Oficios_-_pend_criticas'!$C$3:$J$4739,5,0),"X",""))),""),"")</f>
        <v/>
      </c>
      <c r="W1586" s="14" t="str">
        <f ca="1">IFERROR(IF(P1586&lt;&gt;"X",IF(Q1586&gt;0,IF(VLOOKUP(B1586,'Oficios_-_pend_criticas'!$C$4:$J$4739,5,0)="","",IF(VLOOKUP(B1586,'Oficios_-_pend_criticas'!$C$4:$J$4739,7,0)="",IF(TODAY()&gt;VLOOKUP(B1586,'Oficios_-_pend_criticas'!$C$4:$J$4739,5,0),"X",""),IF(VLOOKUP(B1586,'Oficios_-_pend_criticas'!$C$4:$J$4739,7,0)&gt;VLOOKUP(B1586,'Oficios_-_pend_criticas'!$C$4:$J$4739,5,0),"X",""))),""),""),"")</f>
        <v/>
      </c>
    </row>
    <row r="1587" spans="1:23" ht="38.25" hidden="1" customHeight="1" x14ac:dyDescent="0.25">
      <c r="A1587" s="9" t="str">
        <f t="shared" si="72"/>
        <v/>
      </c>
      <c r="B1587" s="24" t="s">
        <v>3671</v>
      </c>
      <c r="C1587" s="22" t="e">
        <f>IF(B1587="","",VLOOKUP(B1587,#REF!,6,0))</f>
        <v>#REF!</v>
      </c>
      <c r="D1587" s="20" t="e">
        <f>IF(B1587="","",VLOOKUP(B1587,#REF!,22,0))</f>
        <v>#REF!</v>
      </c>
      <c r="E1587" s="22" t="e">
        <f>IF(B1587="","",VLOOKUP(B1587,Consultas_públicas!$A$376:$G$3879,7,0))</f>
        <v>#N/A</v>
      </c>
      <c r="F1587" s="20" t="s">
        <v>3431</v>
      </c>
      <c r="G1587" s="21">
        <v>43629</v>
      </c>
      <c r="H1587" s="14" t="str">
        <f>IFERROR(IF(VLOOKUP(B1587,'Oficios_-_pend_criticas'!$C$4:$D$4739,2,0)="","","X"),"")</f>
        <v/>
      </c>
      <c r="I1587" s="12"/>
      <c r="J1587" s="13"/>
      <c r="K1587" s="10"/>
      <c r="L1587" s="12">
        <f>IFERROR(VLOOKUP(B1587,Retorno_da_RFB!$D$3:$I$6388,5,0),"")</f>
        <v>122</v>
      </c>
      <c r="M1587" s="13">
        <f>IFERROR(VLOOKUP(B1587,Retorno_da_RFB!$D$3:$I$6388,6,0),"")</f>
        <v>43691</v>
      </c>
      <c r="N1587" s="10" t="str">
        <f>IFERROR(VLOOKUP(B1587,Retorno_da_RFB!$D$3:$I$6388,3,0),"")</f>
        <v>8454.30.90</v>
      </c>
      <c r="O1587" s="10" t="str">
        <f>IFERROR(VLOOKUP(B1587,Retorno_da_RFB!$D$3:$I$6388,4,0),"")</f>
        <v>Combinações de máquinas para vazamento vertical de tarugos de alumínio com diâmetros de 6” e de 7” e comprimento máximo de 6.500m, compostas de: cilindro hidráulico com guia interno de 600mm de diâmetro, 56ton de capacidade de vazamento, 7.000mm de curso total e 6.500mm de comprimento;“platen” de apoio da mesa de vazamento e junção desta com o cilindro; unidade hidráulica para elevação do cilindro hidráulico, inclinação da mesa de vazamento de tarugos (pré-existente), da mesa de manutenção (pré-existente) e das plataformas tipo “tesoura” do poço de vazamento; braços articulados para elevação de mesa de vazamento; estrutura para proteção e captação dos gases do poço de vazamento; granuladeira para correção da metalografia do alumínio; sistema de controle de fluxo de água para resfriamento de moldes; filtro com auto limpeza para controle e filtragem de água de resfriamento; sistema de controle de nível de água do poço de vazamento, com bombas verticais para controle da água; centro de controle de motores; sistema de compressor e secagem de ar com alta pressão para os moldes de vazamento; unidade hidráulica de manutenção de moldes de fundição; painel de interface de alimentação e controle, com sistema de leitura a “laser” do nível de metal na calha de vazamento; válvulas comporta para as calhas de vazamento; sistema de filtragem de metal; desgaseificador de metal líquido; painel de utilidades do poço de vazamento; console de operação; e, comando por controlador lógico programável (CLP).</v>
      </c>
      <c r="P1587" s="12" t="str">
        <f>IFERROR(IF(N1587="","",IF(VLOOKUP(LEFT(N1587,10),'Universo_BK-BIT'!$A$5:$E$10005,2,0)="","X",VLOOKUP(LEFT(N1587,10),'Universo_BK-BIT'!$A$5:$E$10005,2,0))),"X")</f>
        <v>BK</v>
      </c>
      <c r="Q1587" s="12">
        <f>IFERROR(IF(P1587="X","",VLOOKUP(LEFT(N1587,10),'Universo_BK-BIT'!$A$5:$E$10005,3,0)),"")</f>
        <v>14</v>
      </c>
      <c r="R1587" s="14" t="e">
        <f t="shared" si="73"/>
        <v>#REF!</v>
      </c>
      <c r="S1587" s="14" t="e">
        <f t="shared" si="74"/>
        <v>#N/A</v>
      </c>
      <c r="T1587" s="14"/>
      <c r="U1587" s="14" t="str">
        <f ca="1">IFERROR(IF(P1587="X",IF(VLOOKUP(B1587,'Oficios_-_pend_criticas'!$C$3:$J$4739,5,0)="","",IF(VLOOKUP(B1587,'Oficios_-_pend_criticas'!$C$3:$J$4739,7,0)="",IF(TODAY()&gt;VLOOKUP(B1587,'Oficios_-_pend_criticas'!$C$3:$J$4739,5,0),"X",""),IF(VLOOKUP(B1587,'Oficios_-_pend_criticas'!$C$3:$J$4739,7,0)&gt;VLOOKUP(B1587,'Oficios_-_pend_criticas'!$C$3:$J$4739,5,0),"X",""))),""),"")</f>
        <v/>
      </c>
      <c r="V1587" s="14" t="str">
        <f ca="1">IFERROR(IF(Q1587=0,IF(VLOOKUP(B1587,'Oficios_-_pend_criticas'!$C$3:$J$4739,5,0)="","",IF(VLOOKUP(B1587,'Oficios_-_pend_criticas'!$C$3:$J$4739,7,0)="",IF(TODAY()&gt;VLOOKUP(B1587,'Oficios_-_pend_criticas'!$C$3:$J$4739,5,0),"X",""),IF(VLOOKUP(B1587,'Oficios_-_pend_criticas'!$C$3:$J$4739,7,0)&gt;VLOOKUP(B1587,'Oficios_-_pend_criticas'!$C$3:$J$4739,5,0),"X",""))),""),"")</f>
        <v/>
      </c>
      <c r="W1587" s="14" t="str">
        <f ca="1">IFERROR(IF(P1587&lt;&gt;"X",IF(Q1587&gt;0,IF(VLOOKUP(B1587,'Oficios_-_pend_criticas'!$C$4:$J$4739,5,0)="","",IF(VLOOKUP(B1587,'Oficios_-_pend_criticas'!$C$4:$J$4739,7,0)="",IF(TODAY()&gt;VLOOKUP(B1587,'Oficios_-_pend_criticas'!$C$4:$J$4739,5,0),"X",""),IF(VLOOKUP(B1587,'Oficios_-_pend_criticas'!$C$4:$J$4739,7,0)&gt;VLOOKUP(B1587,'Oficios_-_pend_criticas'!$C$4:$J$4739,5,0),"X",""))),""),""),"")</f>
        <v/>
      </c>
    </row>
    <row r="1588" spans="1:23" ht="38.25" hidden="1" customHeight="1" x14ac:dyDescent="0.25">
      <c r="A1588" s="9" t="str">
        <f t="shared" si="72"/>
        <v/>
      </c>
      <c r="B1588" s="24" t="s">
        <v>3673</v>
      </c>
      <c r="C1588" s="22" t="e">
        <f>IF(B1588="","",VLOOKUP(B1588,#REF!,6,0))</f>
        <v>#REF!</v>
      </c>
      <c r="D1588" s="20" t="e">
        <f>IF(B1588="","",VLOOKUP(B1588,#REF!,22,0))</f>
        <v>#REF!</v>
      </c>
      <c r="E1588" s="22" t="e">
        <f>IF(B1588="","",VLOOKUP(B1588,Consultas_públicas!$A$376:$G$3879,7,0))</f>
        <v>#N/A</v>
      </c>
      <c r="F1588" s="20" t="s">
        <v>3431</v>
      </c>
      <c r="G1588" s="21">
        <v>43629</v>
      </c>
      <c r="H1588" s="14" t="str">
        <f>IFERROR(IF(VLOOKUP(B1588,'Oficios_-_pend_criticas'!$C$4:$D$4739,2,0)="","","X"),"")</f>
        <v/>
      </c>
      <c r="I1588" s="12"/>
      <c r="J1588" s="13"/>
      <c r="K1588" s="10"/>
      <c r="L1588" s="12">
        <f>IFERROR(VLOOKUP(B1588,Retorno_da_RFB!$D$3:$I$6388,5,0),"")</f>
        <v>122</v>
      </c>
      <c r="M1588" s="13">
        <f>IFERROR(VLOOKUP(B1588,Retorno_da_RFB!$D$3:$I$6388,6,0),"")</f>
        <v>43691</v>
      </c>
      <c r="N1588" s="10" t="str">
        <f>IFERROR(VLOOKUP(B1588,Retorno_da_RFB!$D$3:$I$6388,3,0),"")</f>
        <v>8483.40.90</v>
      </c>
      <c r="O1588" s="10" t="str">
        <f>IFERROR(VLOOKUP(B1588,Retorno_da_RFB!$D$3:$I$6388,4,0),"")</f>
        <v>Conjuntos de engrenagens de arrasto tracionadoras de correntes transportadoras de moldes de luvas, de aço especial temperado, com rodas dentadas de 18, 28 ou 36dentes, com eixos transportadores de diâmetro interno de 100 a 174mm, eixo curto de 430mm de comprimento e eixo longo de 2.460mm de comprimento, próprios para máquinas de fabricação de luvas cirúrgicas ou para procedimentos, de látex de borracha natural ou sintética.</v>
      </c>
      <c r="P1588" s="12" t="str">
        <f>IFERROR(IF(N1588="","",IF(VLOOKUP(LEFT(N1588,10),'Universo_BK-BIT'!$A$5:$E$10005,2,0)="","X",VLOOKUP(LEFT(N1588,10),'Universo_BK-BIT'!$A$5:$E$10005,2,0))),"X")</f>
        <v>BK</v>
      </c>
      <c r="Q1588" s="12">
        <f>IFERROR(IF(P1588="X","",VLOOKUP(LEFT(N1588,10),'Universo_BK-BIT'!$A$5:$E$10005,3,0)),"")</f>
        <v>14</v>
      </c>
      <c r="R1588" s="14" t="e">
        <f t="shared" si="73"/>
        <v>#REF!</v>
      </c>
      <c r="S1588" s="14" t="e">
        <f t="shared" si="74"/>
        <v>#N/A</v>
      </c>
      <c r="T1588" s="14"/>
      <c r="U1588" s="14" t="str">
        <f ca="1">IFERROR(IF(P1588="X",IF(VLOOKUP(B1588,'Oficios_-_pend_criticas'!$C$3:$J$4739,5,0)="","",IF(VLOOKUP(B1588,'Oficios_-_pend_criticas'!$C$3:$J$4739,7,0)="",IF(TODAY()&gt;VLOOKUP(B1588,'Oficios_-_pend_criticas'!$C$3:$J$4739,5,0),"X",""),IF(VLOOKUP(B1588,'Oficios_-_pend_criticas'!$C$3:$J$4739,7,0)&gt;VLOOKUP(B1588,'Oficios_-_pend_criticas'!$C$3:$J$4739,5,0),"X",""))),""),"")</f>
        <v/>
      </c>
      <c r="V1588" s="14" t="str">
        <f ca="1">IFERROR(IF(Q1588=0,IF(VLOOKUP(B1588,'Oficios_-_pend_criticas'!$C$3:$J$4739,5,0)="","",IF(VLOOKUP(B1588,'Oficios_-_pend_criticas'!$C$3:$J$4739,7,0)="",IF(TODAY()&gt;VLOOKUP(B1588,'Oficios_-_pend_criticas'!$C$3:$J$4739,5,0),"X",""),IF(VLOOKUP(B1588,'Oficios_-_pend_criticas'!$C$3:$J$4739,7,0)&gt;VLOOKUP(B1588,'Oficios_-_pend_criticas'!$C$3:$J$4739,5,0),"X",""))),""),"")</f>
        <v/>
      </c>
      <c r="W1588" s="14" t="str">
        <f ca="1">IFERROR(IF(P1588&lt;&gt;"X",IF(Q1588&gt;0,IF(VLOOKUP(B1588,'Oficios_-_pend_criticas'!$C$4:$J$4739,5,0)="","",IF(VLOOKUP(B1588,'Oficios_-_pend_criticas'!$C$4:$J$4739,7,0)="",IF(TODAY()&gt;VLOOKUP(B1588,'Oficios_-_pend_criticas'!$C$4:$J$4739,5,0),"X",""),IF(VLOOKUP(B1588,'Oficios_-_pend_criticas'!$C$4:$J$4739,7,0)&gt;VLOOKUP(B1588,'Oficios_-_pend_criticas'!$C$4:$J$4739,5,0),"X",""))),""),""),"")</f>
        <v/>
      </c>
    </row>
    <row r="1589" spans="1:23" ht="38.25" hidden="1" customHeight="1" x14ac:dyDescent="0.25">
      <c r="A1589" s="9" t="str">
        <f t="shared" si="72"/>
        <v/>
      </c>
      <c r="B1589" s="24" t="s">
        <v>3675</v>
      </c>
      <c r="C1589" s="22" t="e">
        <f>IF(B1589="","",VLOOKUP(B1589,#REF!,6,0))</f>
        <v>#REF!</v>
      </c>
      <c r="D1589" s="20" t="e">
        <f>IF(B1589="","",VLOOKUP(B1589,#REF!,22,0))</f>
        <v>#REF!</v>
      </c>
      <c r="E1589" s="22" t="e">
        <f>IF(B1589="","",VLOOKUP(B1589,Consultas_públicas!$A$376:$G$3879,7,0))</f>
        <v>#N/A</v>
      </c>
      <c r="F1589" s="20" t="s">
        <v>3431</v>
      </c>
      <c r="G1589" s="21">
        <v>43629</v>
      </c>
      <c r="H1589" s="14" t="str">
        <f>IFERROR(IF(VLOOKUP(B1589,'Oficios_-_pend_criticas'!$C$4:$D$4739,2,0)="","","X"),"")</f>
        <v/>
      </c>
      <c r="I1589" s="12"/>
      <c r="J1589" s="13"/>
      <c r="K1589" s="10"/>
      <c r="L1589" s="12">
        <f>IFERROR(VLOOKUP(B1589,Retorno_da_RFB!$D$3:$I$6388,5,0),"")</f>
        <v>122</v>
      </c>
      <c r="M1589" s="13">
        <f>IFERROR(VLOOKUP(B1589,Retorno_da_RFB!$D$3:$I$6388,6,0),"")</f>
        <v>43691</v>
      </c>
      <c r="N1589" s="10" t="str">
        <f>IFERROR(VLOOKUP(B1589,Retorno_da_RFB!$D$3:$I$6388,3,0),"")</f>
        <v>9030.89.90</v>
      </c>
      <c r="O1589" s="10" t="str">
        <f>IFERROR(VLOOKUP(B1589,Retorno_da_RFB!$D$3:$I$6388,4,0),"")</f>
        <v>Máquinas para testes elétricos e/ou testes funcionais e/ou teste dos sinais de radiofrequência (RF), próprio para placas de circuito impresso montada ou baterias, ou componentes elétrico/eletrônico, ou partes de aparelho celular ou “tablet”, ou aparelho celular ou “tablet” montado.</v>
      </c>
      <c r="P1589" s="12" t="str">
        <f>IFERROR(IF(N1589="","",IF(VLOOKUP(LEFT(N1589,10),'Universo_BK-BIT'!$A$5:$E$10005,2,0)="","X",VLOOKUP(LEFT(N1589,10),'Universo_BK-BIT'!$A$5:$E$10005,2,0))),"X")</f>
        <v>BIT</v>
      </c>
      <c r="Q1589" s="12">
        <f>IFERROR(IF(P1589="X","",VLOOKUP(LEFT(N1589,10),'Universo_BK-BIT'!$A$5:$E$10005,3,0)),"")</f>
        <v>12</v>
      </c>
      <c r="R1589" s="14" t="e">
        <f t="shared" si="73"/>
        <v>#REF!</v>
      </c>
      <c r="S1589" s="14" t="e">
        <f t="shared" si="74"/>
        <v>#N/A</v>
      </c>
      <c r="T1589" s="14"/>
      <c r="U1589" s="14" t="str">
        <f ca="1">IFERROR(IF(P1589="X",IF(VLOOKUP(B1589,'Oficios_-_pend_criticas'!$C$3:$J$4739,5,0)="","",IF(VLOOKUP(B1589,'Oficios_-_pend_criticas'!$C$3:$J$4739,7,0)="",IF(TODAY()&gt;VLOOKUP(B1589,'Oficios_-_pend_criticas'!$C$3:$J$4739,5,0),"X",""),IF(VLOOKUP(B1589,'Oficios_-_pend_criticas'!$C$3:$J$4739,7,0)&gt;VLOOKUP(B1589,'Oficios_-_pend_criticas'!$C$3:$J$4739,5,0),"X",""))),""),"")</f>
        <v/>
      </c>
      <c r="V1589" s="14" t="str">
        <f ca="1">IFERROR(IF(Q1589=0,IF(VLOOKUP(B1589,'Oficios_-_pend_criticas'!$C$3:$J$4739,5,0)="","",IF(VLOOKUP(B1589,'Oficios_-_pend_criticas'!$C$3:$J$4739,7,0)="",IF(TODAY()&gt;VLOOKUP(B1589,'Oficios_-_pend_criticas'!$C$3:$J$4739,5,0),"X",""),IF(VLOOKUP(B1589,'Oficios_-_pend_criticas'!$C$3:$J$4739,7,0)&gt;VLOOKUP(B1589,'Oficios_-_pend_criticas'!$C$3:$J$4739,5,0),"X",""))),""),"")</f>
        <v/>
      </c>
      <c r="W1589" s="14" t="str">
        <f ca="1">IFERROR(IF(P1589&lt;&gt;"X",IF(Q1589&gt;0,IF(VLOOKUP(B1589,'Oficios_-_pend_criticas'!$C$4:$J$4739,5,0)="","",IF(VLOOKUP(B1589,'Oficios_-_pend_criticas'!$C$4:$J$4739,7,0)="",IF(TODAY()&gt;VLOOKUP(B1589,'Oficios_-_pend_criticas'!$C$4:$J$4739,5,0),"X",""),IF(VLOOKUP(B1589,'Oficios_-_pend_criticas'!$C$4:$J$4739,7,0)&gt;VLOOKUP(B1589,'Oficios_-_pend_criticas'!$C$4:$J$4739,5,0),"X",""))),""),""),"")</f>
        <v/>
      </c>
    </row>
    <row r="1590" spans="1:23" ht="38.25" hidden="1" customHeight="1" x14ac:dyDescent="0.25">
      <c r="A1590" s="9" t="str">
        <f t="shared" si="72"/>
        <v/>
      </c>
      <c r="B1590" s="24" t="s">
        <v>3678</v>
      </c>
      <c r="C1590" s="22" t="e">
        <f>IF(B1590="","",VLOOKUP(B1590,#REF!,6,0))</f>
        <v>#REF!</v>
      </c>
      <c r="D1590" s="20" t="e">
        <f>IF(B1590="","",VLOOKUP(B1590,#REF!,22,0))</f>
        <v>#REF!</v>
      </c>
      <c r="E1590" s="22" t="e">
        <f>IF(B1590="","",VLOOKUP(B1590,Consultas_públicas!$A$376:$G$3879,7,0))</f>
        <v>#N/A</v>
      </c>
      <c r="F1590" s="20" t="s">
        <v>3431</v>
      </c>
      <c r="G1590" s="21">
        <v>43629</v>
      </c>
      <c r="H1590" s="14" t="str">
        <f>IFERROR(IF(VLOOKUP(B1590,'Oficios_-_pend_criticas'!$C$4:$D$4739,2,0)="","","X"),"")</f>
        <v/>
      </c>
      <c r="I1590" s="12"/>
      <c r="J1590" s="13"/>
      <c r="K1590" s="10"/>
      <c r="L1590" s="12">
        <f>IFERROR(VLOOKUP(B1590,Retorno_da_RFB!$D$3:$I$6388,5,0),"")</f>
        <v>122</v>
      </c>
      <c r="M1590" s="13">
        <f>IFERROR(VLOOKUP(B1590,Retorno_da_RFB!$D$3:$I$6388,6,0),"")</f>
        <v>43691</v>
      </c>
      <c r="N1590" s="10" t="str">
        <f>IFERROR(VLOOKUP(B1590,Retorno_da_RFB!$D$3:$I$6388,3,0),"")</f>
        <v>8463.30.00</v>
      </c>
      <c r="O1590" s="10" t="str">
        <f>IFERROR(VLOOKUP(B1590,Retorno_da_RFB!$D$3:$I$6388,4,0),"")</f>
        <v>Máquinas de conformação de arame para colchões de mola de fio contínuo, bitola do arame mínima de 1,60mm e máxima 2,2mm, conforma conjuntos de 2 molas cilíndricas de forma contínua, com dispositivo de acondicionamento em carretéis, equipadas com um desbobinador, com dispositivos de alivio de tensão por indução integrada na máquina.</v>
      </c>
      <c r="P1590" s="12" t="str">
        <f>IFERROR(IF(N1590="","",IF(VLOOKUP(LEFT(N1590,10),'Universo_BK-BIT'!$A$5:$E$10005,2,0)="","X",VLOOKUP(LEFT(N1590,10),'Universo_BK-BIT'!$A$5:$E$10005,2,0))),"X")</f>
        <v>BK</v>
      </c>
      <c r="Q1590" s="12">
        <f>IFERROR(IF(P1590="X","",VLOOKUP(LEFT(N1590,10),'Universo_BK-BIT'!$A$5:$E$10005,3,0)),"")</f>
        <v>14</v>
      </c>
      <c r="R1590" s="14" t="e">
        <f t="shared" si="73"/>
        <v>#REF!</v>
      </c>
      <c r="S1590" s="14" t="e">
        <f t="shared" si="74"/>
        <v>#N/A</v>
      </c>
      <c r="T1590" s="14"/>
      <c r="U1590" s="14" t="str">
        <f ca="1">IFERROR(IF(P1590="X",IF(VLOOKUP(B1590,'Oficios_-_pend_criticas'!$C$3:$J$4739,5,0)="","",IF(VLOOKUP(B1590,'Oficios_-_pend_criticas'!$C$3:$J$4739,7,0)="",IF(TODAY()&gt;VLOOKUP(B1590,'Oficios_-_pend_criticas'!$C$3:$J$4739,5,0),"X",""),IF(VLOOKUP(B1590,'Oficios_-_pend_criticas'!$C$3:$J$4739,7,0)&gt;VLOOKUP(B1590,'Oficios_-_pend_criticas'!$C$3:$J$4739,5,0),"X",""))),""),"")</f>
        <v/>
      </c>
      <c r="V1590" s="14" t="str">
        <f ca="1">IFERROR(IF(Q1590=0,IF(VLOOKUP(B1590,'Oficios_-_pend_criticas'!$C$3:$J$4739,5,0)="","",IF(VLOOKUP(B1590,'Oficios_-_pend_criticas'!$C$3:$J$4739,7,0)="",IF(TODAY()&gt;VLOOKUP(B1590,'Oficios_-_pend_criticas'!$C$3:$J$4739,5,0),"X",""),IF(VLOOKUP(B1590,'Oficios_-_pend_criticas'!$C$3:$J$4739,7,0)&gt;VLOOKUP(B1590,'Oficios_-_pend_criticas'!$C$3:$J$4739,5,0),"X",""))),""),"")</f>
        <v/>
      </c>
      <c r="W1590" s="14" t="str">
        <f ca="1">IFERROR(IF(P1590&lt;&gt;"X",IF(Q1590&gt;0,IF(VLOOKUP(B1590,'Oficios_-_pend_criticas'!$C$4:$J$4739,5,0)="","",IF(VLOOKUP(B1590,'Oficios_-_pend_criticas'!$C$4:$J$4739,7,0)="",IF(TODAY()&gt;VLOOKUP(B1590,'Oficios_-_pend_criticas'!$C$4:$J$4739,5,0),"X",""),IF(VLOOKUP(B1590,'Oficios_-_pend_criticas'!$C$4:$J$4739,7,0)&gt;VLOOKUP(B1590,'Oficios_-_pend_criticas'!$C$4:$J$4739,5,0),"X",""))),""),""),"")</f>
        <v/>
      </c>
    </row>
    <row r="1591" spans="1:23" ht="38.25" hidden="1" customHeight="1" x14ac:dyDescent="0.25">
      <c r="A1591" s="9" t="str">
        <f t="shared" si="72"/>
        <v/>
      </c>
      <c r="B1591" s="24" t="s">
        <v>3680</v>
      </c>
      <c r="C1591" s="22" t="e">
        <f>IF(B1591="","",VLOOKUP(B1591,#REF!,6,0))</f>
        <v>#REF!</v>
      </c>
      <c r="D1591" s="20" t="e">
        <f>IF(B1591="","",VLOOKUP(B1591,#REF!,22,0))</f>
        <v>#REF!</v>
      </c>
      <c r="E1591" s="22" t="e">
        <f>IF(B1591="","",VLOOKUP(B1591,Consultas_públicas!$A$376:$G$3879,7,0))</f>
        <v>#N/A</v>
      </c>
      <c r="F1591" s="20" t="s">
        <v>3431</v>
      </c>
      <c r="G1591" s="21">
        <v>43629</v>
      </c>
      <c r="H1591" s="14" t="str">
        <f>IFERROR(IF(VLOOKUP(B1591,'Oficios_-_pend_criticas'!$C$4:$D$4739,2,0)="","","X"),"")</f>
        <v/>
      </c>
      <c r="I1591" s="12"/>
      <c r="J1591" s="13"/>
      <c r="K1591" s="10"/>
      <c r="L1591" s="12">
        <f>IFERROR(VLOOKUP(B1591,Retorno_da_RFB!$D$3:$I$6388,5,0),"")</f>
        <v>122</v>
      </c>
      <c r="M1591" s="13">
        <f>IFERROR(VLOOKUP(B1591,Retorno_da_RFB!$D$3:$I$6388,6,0),"")</f>
        <v>43691</v>
      </c>
      <c r="N1591" s="10" t="str">
        <f>IFERROR(VLOOKUP(B1591,Retorno_da_RFB!$D$3:$I$6388,3,0),"")</f>
        <v>8463.30.00</v>
      </c>
      <c r="O1591" s="10" t="str">
        <f>IFERROR(VLOOKUP(B1591,Retorno_da_RFB!$D$3:$I$6388,4,0),"")</f>
        <v>Máquinas automáticas para montagem da alma do colchão a partir de molas de fio continuo, acondicionadas em carreteis para serem unidas por arame de bitola mínima de 1,30mm e máxima de 1,90mm do tipo helicoidal, com sistema de corte superior e inferior, com servo motores controlados por um controlador lógico programável (CLP) com tela "touchscreen".</v>
      </c>
      <c r="P1591" s="12" t="str">
        <f>IFERROR(IF(N1591="","",IF(VLOOKUP(LEFT(N1591,10),'Universo_BK-BIT'!$A$5:$E$10005,2,0)="","X",VLOOKUP(LEFT(N1591,10),'Universo_BK-BIT'!$A$5:$E$10005,2,0))),"X")</f>
        <v>BK</v>
      </c>
      <c r="Q1591" s="12">
        <f>IFERROR(IF(P1591="X","",VLOOKUP(LEFT(N1591,10),'Universo_BK-BIT'!$A$5:$E$10005,3,0)),"")</f>
        <v>14</v>
      </c>
      <c r="R1591" s="14" t="e">
        <f t="shared" si="73"/>
        <v>#REF!</v>
      </c>
      <c r="S1591" s="14" t="e">
        <f t="shared" si="74"/>
        <v>#N/A</v>
      </c>
      <c r="T1591" s="14"/>
      <c r="U1591" s="14" t="str">
        <f ca="1">IFERROR(IF(P1591="X",IF(VLOOKUP(B1591,'Oficios_-_pend_criticas'!$C$3:$J$4739,5,0)="","",IF(VLOOKUP(B1591,'Oficios_-_pend_criticas'!$C$3:$J$4739,7,0)="",IF(TODAY()&gt;VLOOKUP(B1591,'Oficios_-_pend_criticas'!$C$3:$J$4739,5,0),"X",""),IF(VLOOKUP(B1591,'Oficios_-_pend_criticas'!$C$3:$J$4739,7,0)&gt;VLOOKUP(B1591,'Oficios_-_pend_criticas'!$C$3:$J$4739,5,0),"X",""))),""),"")</f>
        <v/>
      </c>
      <c r="V1591" s="14" t="str">
        <f ca="1">IFERROR(IF(Q1591=0,IF(VLOOKUP(B1591,'Oficios_-_pend_criticas'!$C$3:$J$4739,5,0)="","",IF(VLOOKUP(B1591,'Oficios_-_pend_criticas'!$C$3:$J$4739,7,0)="",IF(TODAY()&gt;VLOOKUP(B1591,'Oficios_-_pend_criticas'!$C$3:$J$4739,5,0),"X",""),IF(VLOOKUP(B1591,'Oficios_-_pend_criticas'!$C$3:$J$4739,7,0)&gt;VLOOKUP(B1591,'Oficios_-_pend_criticas'!$C$3:$J$4739,5,0),"X",""))),""),"")</f>
        <v/>
      </c>
      <c r="W1591" s="14" t="str">
        <f ca="1">IFERROR(IF(P1591&lt;&gt;"X",IF(Q1591&gt;0,IF(VLOOKUP(B1591,'Oficios_-_pend_criticas'!$C$4:$J$4739,5,0)="","",IF(VLOOKUP(B1591,'Oficios_-_pend_criticas'!$C$4:$J$4739,7,0)="",IF(TODAY()&gt;VLOOKUP(B1591,'Oficios_-_pend_criticas'!$C$4:$J$4739,5,0),"X",""),IF(VLOOKUP(B1591,'Oficios_-_pend_criticas'!$C$4:$J$4739,7,0)&gt;VLOOKUP(B1591,'Oficios_-_pend_criticas'!$C$4:$J$4739,5,0),"X",""))),""),""),"")</f>
        <v/>
      </c>
    </row>
    <row r="1592" spans="1:23" ht="38.25" hidden="1" customHeight="1" x14ac:dyDescent="0.25">
      <c r="A1592" s="9" t="str">
        <f t="shared" si="72"/>
        <v/>
      </c>
      <c r="B1592" s="24" t="s">
        <v>3682</v>
      </c>
      <c r="C1592" s="22" t="e">
        <f>IF(B1592="","",VLOOKUP(B1592,#REF!,6,0))</f>
        <v>#REF!</v>
      </c>
      <c r="D1592" s="20" t="e">
        <f>IF(B1592="","",VLOOKUP(B1592,#REF!,22,0))</f>
        <v>#REF!</v>
      </c>
      <c r="E1592" s="22" t="e">
        <f>IF(B1592="","",VLOOKUP(B1592,Consultas_públicas!$A$376:$G$3879,7,0))</f>
        <v>#N/A</v>
      </c>
      <c r="F1592" s="20" t="s">
        <v>28</v>
      </c>
      <c r="G1592" s="21">
        <v>43634</v>
      </c>
      <c r="H1592" s="14" t="str">
        <f>IFERROR(IF(VLOOKUP(B1592,'Oficios_-_pend_criticas'!$C$4:$D$4739,2,0)="","","X"),"")</f>
        <v/>
      </c>
      <c r="I1592" s="12"/>
      <c r="J1592" s="13"/>
      <c r="K1592" s="10"/>
      <c r="L1592" s="12">
        <f>IFERROR(VLOOKUP(B1592,Retorno_da_RFB!$D$3:$I$6388,5,0),"")</f>
        <v>118</v>
      </c>
      <c r="M1592" s="13">
        <f>IFERROR(VLOOKUP(B1592,Retorno_da_RFB!$D$3:$I$6388,6,0),"")</f>
        <v>43690</v>
      </c>
      <c r="N1592" s="10" t="str">
        <f>IFERROR(VLOOKUP(B1592,Retorno_da_RFB!$D$3:$I$6388,3,0),"")</f>
        <v>8477.20.10</v>
      </c>
      <c r="O1592" s="10" t="str">
        <f>IFERROR(VLOOKUP(B1592,Retorno_da_RFB!$D$3:$I$6388,4,0),"")</f>
        <v>Combinações de máquinas para fabricação de tampas termoplásticas (hdpe,pp), por compressão, dotadas de: extrusora, mesa rotativa com 24 cavidades, misturador volumétrico, 2 alimentadores de plásticos, desumidificador, sistema de resfriamento de tampa, inspeção eletrônica de cápsulas, “intercooler” e unidade de refrigeração para prensa rotativa por compressão, com produtividade de 36.000tampas/h e diâmetro da rosca de 45mm.</v>
      </c>
      <c r="P1592" s="12" t="str">
        <f>IFERROR(IF(N1592="","",IF(VLOOKUP(LEFT(N1592,10),'Universo_BK-BIT'!$A$5:$E$10005,2,0)="","X",VLOOKUP(LEFT(N1592,10),'Universo_BK-BIT'!$A$5:$E$10005,2,0))),"X")</f>
        <v>BK</v>
      </c>
      <c r="Q1592" s="12">
        <f>IFERROR(IF(P1592="X","",VLOOKUP(LEFT(N1592,10),'Universo_BK-BIT'!$A$5:$E$10005,3,0)),"")</f>
        <v>14</v>
      </c>
      <c r="R1592" s="14" t="e">
        <f t="shared" si="73"/>
        <v>#REF!</v>
      </c>
      <c r="S1592" s="14" t="e">
        <f t="shared" si="74"/>
        <v>#N/A</v>
      </c>
      <c r="T1592" s="14"/>
      <c r="U1592" s="14" t="str">
        <f ca="1">IFERROR(IF(P1592="X",IF(VLOOKUP(B1592,'Oficios_-_pend_criticas'!$C$3:$J$4739,5,0)="","",IF(VLOOKUP(B1592,'Oficios_-_pend_criticas'!$C$3:$J$4739,7,0)="",IF(TODAY()&gt;VLOOKUP(B1592,'Oficios_-_pend_criticas'!$C$3:$J$4739,5,0),"X",""),IF(VLOOKUP(B1592,'Oficios_-_pend_criticas'!$C$3:$J$4739,7,0)&gt;VLOOKUP(B1592,'Oficios_-_pend_criticas'!$C$3:$J$4739,5,0),"X",""))),""),"")</f>
        <v/>
      </c>
      <c r="V1592" s="14" t="str">
        <f ca="1">IFERROR(IF(Q1592=0,IF(VLOOKUP(B1592,'Oficios_-_pend_criticas'!$C$3:$J$4739,5,0)="","",IF(VLOOKUP(B1592,'Oficios_-_pend_criticas'!$C$3:$J$4739,7,0)="",IF(TODAY()&gt;VLOOKUP(B1592,'Oficios_-_pend_criticas'!$C$3:$J$4739,5,0),"X",""),IF(VLOOKUP(B1592,'Oficios_-_pend_criticas'!$C$3:$J$4739,7,0)&gt;VLOOKUP(B1592,'Oficios_-_pend_criticas'!$C$3:$J$4739,5,0),"X",""))),""),"")</f>
        <v/>
      </c>
      <c r="W1592" s="14" t="str">
        <f ca="1">IFERROR(IF(P1592&lt;&gt;"X",IF(Q1592&gt;0,IF(VLOOKUP(B1592,'Oficios_-_pend_criticas'!$C$4:$J$4739,5,0)="","",IF(VLOOKUP(B1592,'Oficios_-_pend_criticas'!$C$4:$J$4739,7,0)="",IF(TODAY()&gt;VLOOKUP(B1592,'Oficios_-_pend_criticas'!$C$4:$J$4739,5,0),"X",""),IF(VLOOKUP(B1592,'Oficios_-_pend_criticas'!$C$4:$J$4739,7,0)&gt;VLOOKUP(B1592,'Oficios_-_pend_criticas'!$C$4:$J$4739,5,0),"X",""))),""),""),"")</f>
        <v/>
      </c>
    </row>
    <row r="1593" spans="1:23" ht="38.25" hidden="1" customHeight="1" x14ac:dyDescent="0.25">
      <c r="A1593" s="9" t="str">
        <f t="shared" si="72"/>
        <v/>
      </c>
      <c r="B1593" s="24" t="s">
        <v>3684</v>
      </c>
      <c r="C1593" s="22" t="e">
        <f>IF(B1593="","",VLOOKUP(B1593,#REF!,6,0))</f>
        <v>#REF!</v>
      </c>
      <c r="D1593" s="20" t="e">
        <f>IF(B1593="","",VLOOKUP(B1593,#REF!,22,0))</f>
        <v>#REF!</v>
      </c>
      <c r="E1593" s="22" t="e">
        <f>IF(B1593="","",VLOOKUP(B1593,Consultas_públicas!$A$376:$G$3879,7,0))</f>
        <v>#N/A</v>
      </c>
      <c r="F1593" s="20" t="s">
        <v>28</v>
      </c>
      <c r="G1593" s="21">
        <v>43634</v>
      </c>
      <c r="H1593" s="14" t="str">
        <f>IFERROR(IF(VLOOKUP(B1593,'Oficios_-_pend_criticas'!$C$4:$D$4739,2,0)="","","X"),"")</f>
        <v/>
      </c>
      <c r="I1593" s="12"/>
      <c r="J1593" s="13"/>
      <c r="K1593" s="10"/>
      <c r="L1593" s="12">
        <f>IFERROR(VLOOKUP(B1593,Retorno_da_RFB!$D$3:$I$6388,5,0),"")</f>
        <v>118</v>
      </c>
      <c r="M1593" s="13">
        <f>IFERROR(VLOOKUP(B1593,Retorno_da_RFB!$D$3:$I$6388,6,0),"")</f>
        <v>43690</v>
      </c>
      <c r="N1593" s="10" t="str">
        <f>IFERROR(VLOOKUP(B1593,Retorno_da_RFB!$D$3:$I$6388,3,0),"")</f>
        <v>8479.89.99</v>
      </c>
      <c r="O1593" s="10" t="str">
        <f>IFERROR(VLOOKUP(B1593,Retorno_da_RFB!$D$3:$I$6388,4,0),"")</f>
        <v>Combinações de máquinas para gerenciamento de tintas, controladas por um sistema de informação ERP, automatizando a dosagem, mistura, homogeneização e reaproveitamento de retornos de produção de tintas solventes para impressão gráfica, com até 32 componentes de tintas e 2 válvulas pneumáticas liga/desliga para solventes, munido de sistema de segurança a prova de explosão, compostas de: 1 unidade de dosador de tintas gravimétrico para mesclar cores básicas, aditivos, solventes, etc; 1 unidade mescladora de tintas para homogeneização; 1 unidade para controlar de retorno de tinta de produção.</v>
      </c>
      <c r="P1593" s="12" t="str">
        <f>IFERROR(IF(N1593="","",IF(VLOOKUP(LEFT(N1593,10),'Universo_BK-BIT'!$A$5:$E$10005,2,0)="","X",VLOOKUP(LEFT(N1593,10),'Universo_BK-BIT'!$A$5:$E$10005,2,0))),"X")</f>
        <v>BK</v>
      </c>
      <c r="Q1593" s="12">
        <f>IFERROR(IF(P1593="X","",VLOOKUP(LEFT(N1593,10),'Universo_BK-BIT'!$A$5:$E$10005,3,0)),"")</f>
        <v>14</v>
      </c>
      <c r="R1593" s="14" t="e">
        <f t="shared" si="73"/>
        <v>#REF!</v>
      </c>
      <c r="S1593" s="14" t="e">
        <f t="shared" si="74"/>
        <v>#N/A</v>
      </c>
      <c r="T1593" s="14"/>
      <c r="U1593" s="14" t="str">
        <f ca="1">IFERROR(IF(P1593="X",IF(VLOOKUP(B1593,'Oficios_-_pend_criticas'!$C$3:$J$4739,5,0)="","",IF(VLOOKUP(B1593,'Oficios_-_pend_criticas'!$C$3:$J$4739,7,0)="",IF(TODAY()&gt;VLOOKUP(B1593,'Oficios_-_pend_criticas'!$C$3:$J$4739,5,0),"X",""),IF(VLOOKUP(B1593,'Oficios_-_pend_criticas'!$C$3:$J$4739,7,0)&gt;VLOOKUP(B1593,'Oficios_-_pend_criticas'!$C$3:$J$4739,5,0),"X",""))),""),"")</f>
        <v/>
      </c>
      <c r="V1593" s="14" t="str">
        <f ca="1">IFERROR(IF(Q1593=0,IF(VLOOKUP(B1593,'Oficios_-_pend_criticas'!$C$3:$J$4739,5,0)="","",IF(VLOOKUP(B1593,'Oficios_-_pend_criticas'!$C$3:$J$4739,7,0)="",IF(TODAY()&gt;VLOOKUP(B1593,'Oficios_-_pend_criticas'!$C$3:$J$4739,5,0),"X",""),IF(VLOOKUP(B1593,'Oficios_-_pend_criticas'!$C$3:$J$4739,7,0)&gt;VLOOKUP(B1593,'Oficios_-_pend_criticas'!$C$3:$J$4739,5,0),"X",""))),""),"")</f>
        <v/>
      </c>
      <c r="W1593" s="14" t="str">
        <f ca="1">IFERROR(IF(P1593&lt;&gt;"X",IF(Q1593&gt;0,IF(VLOOKUP(B1593,'Oficios_-_pend_criticas'!$C$4:$J$4739,5,0)="","",IF(VLOOKUP(B1593,'Oficios_-_pend_criticas'!$C$4:$J$4739,7,0)="",IF(TODAY()&gt;VLOOKUP(B1593,'Oficios_-_pend_criticas'!$C$4:$J$4739,5,0),"X",""),IF(VLOOKUP(B1593,'Oficios_-_pend_criticas'!$C$4:$J$4739,7,0)&gt;VLOOKUP(B1593,'Oficios_-_pend_criticas'!$C$4:$J$4739,5,0),"X",""))),""),""),"")</f>
        <v/>
      </c>
    </row>
    <row r="1594" spans="1:23" ht="38.25" hidden="1" customHeight="1" x14ac:dyDescent="0.25">
      <c r="A1594" s="9" t="str">
        <f t="shared" si="72"/>
        <v/>
      </c>
      <c r="B1594" s="24" t="s">
        <v>3686</v>
      </c>
      <c r="C1594" s="22" t="e">
        <f>IF(B1594="","",VLOOKUP(B1594,#REF!,6,0))</f>
        <v>#REF!</v>
      </c>
      <c r="D1594" s="20" t="e">
        <f>IF(B1594="","",VLOOKUP(B1594,#REF!,22,0))</f>
        <v>#REF!</v>
      </c>
      <c r="E1594" s="22" t="e">
        <f>IF(B1594="","",VLOOKUP(B1594,Consultas_públicas!$A$376:$G$3879,7,0))</f>
        <v>#N/A</v>
      </c>
      <c r="F1594" s="20" t="s">
        <v>28</v>
      </c>
      <c r="G1594" s="21">
        <v>43634</v>
      </c>
      <c r="H1594" s="14" t="str">
        <f>IFERROR(IF(VLOOKUP(B1594,'Oficios_-_pend_criticas'!$C$4:$D$4739,2,0)="","","X"),"")</f>
        <v/>
      </c>
      <c r="I1594" s="12"/>
      <c r="J1594" s="13"/>
      <c r="K1594" s="10"/>
      <c r="L1594" s="12">
        <f>IFERROR(VLOOKUP(B1594,Retorno_da_RFB!$D$3:$I$6388,5,0),"")</f>
        <v>118</v>
      </c>
      <c r="M1594" s="13">
        <f>IFERROR(VLOOKUP(B1594,Retorno_da_RFB!$D$3:$I$6388,6,0),"")</f>
        <v>43690</v>
      </c>
      <c r="N1594" s="10" t="str">
        <f>IFERROR(VLOOKUP(B1594,Retorno_da_RFB!$D$3:$I$6388,3,0),"")</f>
        <v>8428.90.90</v>
      </c>
      <c r="O1594" s="10" t="str">
        <f>IFERROR(VLOOKUP(B1594,Retorno_da_RFB!$D$3:$I$6388,4,0),"")</f>
        <v>Combinações de máquinas computadorizadas com “software”’ de gerenciamento integrado (contendo “software” de gestão de estoque e expedições, “software” de gestão de armazéns de alta densidade, “software” de gestão de transportadores, “software” de gestão de tráfico de veículos automáticos e “software” para separação de pedidos), para otimização de armazenamento e seleção de pedidos de produtos de limpeza, para paletes tipo PBR com dimensões de 1.000 x 1.200mm e altura máxima de 1.800mm, composta de: 2 sistemas de descarregamento de caminhões com capacidade total de 84paletes/h, dotados de estação de entrada de paletes cheios com leitor de código de barras, controle dimensional e de peso, 2 estações de saída de paletes, sendo uma para retirada por veículo automático tipo “QUAD” e uma para retirada por veículo tipo “REACH”, estação de paletes rejeitados, transportadores, painéis elétricos e painéis de controle; um veículo guiado a laser, tipo “QUAD”, apto a carregar até 4 paletes por vez, com capacidade de carga de 5.400kg e velocidade máxima de 1,5m/s com quatro rodas direcionáveis sendo 2 motrizes; sistema de carregamento de baterias “em linha” por indução, 3 transelevadores automáticos controlados por CLP (Controlador Lógico Programável) com mastro único com 2 garfos de dupla profundidade com capacidade de movimentação de 3 x 36ciclos/h(entrada ou saída); transportadores de entrada com controle dimensional e transportadores de saída; estruturas metálicas com 12 níveis; sistema de separação e seleção de produtos para expedição utilizando tecnologia “voice picking” (comandos de voz gerados por computador) dotado de carros de transporte automático sobre trilhos “shuttle cars” com duas posições de paletes e velocidade máxima de 1m/s; transportadores de entrada e saída, transportadores intermediários, mesa giratória, envolvedora de paletes com cabeçote de envolvimento com sistema de pré estiramento eletrônico até 500% para filmes de largura de 1.000mm e etiquetadora; estruturas metálicas; painéis eletroeletrônicos de controle.</v>
      </c>
      <c r="P1594" s="12" t="str">
        <f>IFERROR(IF(N1594="","",IF(VLOOKUP(LEFT(N1594,10),'Universo_BK-BIT'!$A$5:$E$10005,2,0)="","X",VLOOKUP(LEFT(N1594,10),'Universo_BK-BIT'!$A$5:$E$10005,2,0))),"X")</f>
        <v>BK</v>
      </c>
      <c r="Q1594" s="12">
        <f>IFERROR(IF(P1594="X","",VLOOKUP(LEFT(N1594,10),'Universo_BK-BIT'!$A$5:$E$10005,3,0)),"")</f>
        <v>14</v>
      </c>
      <c r="R1594" s="14" t="e">
        <f t="shared" si="73"/>
        <v>#REF!</v>
      </c>
      <c r="S1594" s="14" t="e">
        <f t="shared" si="74"/>
        <v>#N/A</v>
      </c>
      <c r="T1594" s="14"/>
      <c r="U1594" s="14" t="str">
        <f ca="1">IFERROR(IF(P1594="X",IF(VLOOKUP(B1594,'Oficios_-_pend_criticas'!$C$3:$J$4739,5,0)="","",IF(VLOOKUP(B1594,'Oficios_-_pend_criticas'!$C$3:$J$4739,7,0)="",IF(TODAY()&gt;VLOOKUP(B1594,'Oficios_-_pend_criticas'!$C$3:$J$4739,5,0),"X",""),IF(VLOOKUP(B1594,'Oficios_-_pend_criticas'!$C$3:$J$4739,7,0)&gt;VLOOKUP(B1594,'Oficios_-_pend_criticas'!$C$3:$J$4739,5,0),"X",""))),""),"")</f>
        <v/>
      </c>
      <c r="V1594" s="14" t="str">
        <f ca="1">IFERROR(IF(Q1594=0,IF(VLOOKUP(B1594,'Oficios_-_pend_criticas'!$C$3:$J$4739,5,0)="","",IF(VLOOKUP(B1594,'Oficios_-_pend_criticas'!$C$3:$J$4739,7,0)="",IF(TODAY()&gt;VLOOKUP(B1594,'Oficios_-_pend_criticas'!$C$3:$J$4739,5,0),"X",""),IF(VLOOKUP(B1594,'Oficios_-_pend_criticas'!$C$3:$J$4739,7,0)&gt;VLOOKUP(B1594,'Oficios_-_pend_criticas'!$C$3:$J$4739,5,0),"X",""))),""),"")</f>
        <v/>
      </c>
      <c r="W1594" s="14" t="str">
        <f ca="1">IFERROR(IF(P1594&lt;&gt;"X",IF(Q1594&gt;0,IF(VLOOKUP(B1594,'Oficios_-_pend_criticas'!$C$4:$J$4739,5,0)="","",IF(VLOOKUP(B1594,'Oficios_-_pend_criticas'!$C$4:$J$4739,7,0)="",IF(TODAY()&gt;VLOOKUP(B1594,'Oficios_-_pend_criticas'!$C$4:$J$4739,5,0),"X",""),IF(VLOOKUP(B1594,'Oficios_-_pend_criticas'!$C$4:$J$4739,7,0)&gt;VLOOKUP(B1594,'Oficios_-_pend_criticas'!$C$4:$J$4739,5,0),"X",""))),""),""),"")</f>
        <v/>
      </c>
    </row>
    <row r="1595" spans="1:23" ht="38.25" hidden="1" customHeight="1" x14ac:dyDescent="0.25">
      <c r="A1595" s="9" t="str">
        <f t="shared" si="72"/>
        <v/>
      </c>
      <c r="B1595" s="24" t="s">
        <v>3688</v>
      </c>
      <c r="C1595" s="22" t="e">
        <f>IF(B1595="","",VLOOKUP(B1595,#REF!,6,0))</f>
        <v>#REF!</v>
      </c>
      <c r="D1595" s="20" t="e">
        <f>IF(B1595="","",VLOOKUP(B1595,#REF!,22,0))</f>
        <v>#REF!</v>
      </c>
      <c r="E1595" s="22" t="e">
        <f>IF(B1595="","",VLOOKUP(B1595,Consultas_públicas!$A$376:$G$3879,7,0))</f>
        <v>#N/A</v>
      </c>
      <c r="F1595" s="20" t="s">
        <v>28</v>
      </c>
      <c r="G1595" s="21">
        <v>43634</v>
      </c>
      <c r="H1595" s="14" t="str">
        <f>IFERROR(IF(VLOOKUP(B1595,'Oficios_-_pend_criticas'!$C$4:$D$4739,2,0)="","","X"),"")</f>
        <v/>
      </c>
      <c r="I1595" s="12"/>
      <c r="J1595" s="13"/>
      <c r="K1595" s="10"/>
      <c r="L1595" s="12">
        <f>IFERROR(VLOOKUP(B1595,Retorno_da_RFB!$D$3:$I$6388,5,0),"")</f>
        <v>118</v>
      </c>
      <c r="M1595" s="13">
        <f>IFERROR(VLOOKUP(B1595,Retorno_da_RFB!$D$3:$I$6388,6,0),"")</f>
        <v>43690</v>
      </c>
      <c r="N1595" s="10" t="str">
        <f>IFERROR(VLOOKUP(B1595,Retorno_da_RFB!$D$3:$I$6388,3,0),"")</f>
        <v>9027.80.99</v>
      </c>
      <c r="O1595" s="10" t="str">
        <f>IFERROR(VLOOKUP(B1595,Retorno_da_RFB!$D$3:$I$6388,4,0),"")</f>
        <v>Tituladores químicos automáticos para identificação da concentração de ácidos mistos (HF com HNO3), cloretos, ferro, bicromato de sódio e desengraxante de banhos químicos, com faixa de potencial da entrada de medição entre – 2.400 e + 2.400mv, resolução de potencial da entrada de medição analógica e digital de 0,1mv, completo compostos por 1 titulador com agitador, 1 módulo de titulação, 4 módulos de dosagem, 3 agitadores mecânicos para trocador de amostra, 1 módulo principal amostrador “pick&amp;place” médio, 3 módulos pick&amp;place sem agitador, 1 módulo de bombas peristálticas (2 canais), 1 módulo de bombas peristálticas (4 canais), 1 eletrodo de PH com pt1000 para amostras difíceis e alta temperatura (u/02mm), 1 eletrodo de AG com revestimento de AG2S “plug in” g e sem cabo, 1 eletrodo combinado de anel de ouro com sistema de referência “long life”, 2 unidades de controle para dosagem, 1 titulador termométrico com software, 2 “racks” de amostras 9 x 250mL, 1 suporte plástico de eletrodo para tituladores, 1 sensor termo-sonda para titulador, 3 cabeças de titulação, 2 adaptadores para béqueres em pp 120mL, 2 hastes de agitador mecânico 30mm, 1 haste de agitador mecânico 20mm, 1 base de “rack” - espaço para 2 bandejas, 1 módulo base m/l - espaço para até 6 módulos, 3 bandejas de amostras - 16 x 120mL, 3 interfaces de medição analógica, 1 cabo com plugue/soquete mdl 0,5m, 2 cabos com plugue/soquete mdl 1m, 2 cabos com plugue/soquete mdl 2m, 2 cabos de eletrodo cabeça g/plugue p 1,5m, 1 cabo de eletrodo cabeça u/plugue p 1,5m, 1 tampa para espaço de módulo, 1 garra para béqueres de 120 e 250mL 40 - 66mm, 1 conjunto de acessórios para bomba peristáltica 2 canais – aquoso, 1 licença de software para instrumento adicional (gravado em pen drive), 1 licença de software para uso “stand-alone” (gravado em pen drive), 1 hélice de plástico para agitadores.</v>
      </c>
      <c r="P1595" s="12" t="str">
        <f>IFERROR(IF(N1595="","",IF(VLOOKUP(LEFT(N1595,10),'Universo_BK-BIT'!$A$5:$E$10005,2,0)="","X",VLOOKUP(LEFT(N1595,10),'Universo_BK-BIT'!$A$5:$E$10005,2,0))),"X")</f>
        <v>BK</v>
      </c>
      <c r="Q1595" s="12">
        <f>IFERROR(IF(P1595="X","",VLOOKUP(LEFT(N1595,10),'Universo_BK-BIT'!$A$5:$E$10005,3,0)),"")</f>
        <v>14</v>
      </c>
      <c r="R1595" s="14" t="e">
        <f t="shared" si="73"/>
        <v>#REF!</v>
      </c>
      <c r="S1595" s="14" t="e">
        <f t="shared" si="74"/>
        <v>#N/A</v>
      </c>
      <c r="T1595" s="14"/>
      <c r="U1595" s="14" t="str">
        <f ca="1">IFERROR(IF(P1595="X",IF(VLOOKUP(B1595,'Oficios_-_pend_criticas'!$C$3:$J$4739,5,0)="","",IF(VLOOKUP(B1595,'Oficios_-_pend_criticas'!$C$3:$J$4739,7,0)="",IF(TODAY()&gt;VLOOKUP(B1595,'Oficios_-_pend_criticas'!$C$3:$J$4739,5,0),"X",""),IF(VLOOKUP(B1595,'Oficios_-_pend_criticas'!$C$3:$J$4739,7,0)&gt;VLOOKUP(B1595,'Oficios_-_pend_criticas'!$C$3:$J$4739,5,0),"X",""))),""),"")</f>
        <v/>
      </c>
      <c r="V1595" s="14" t="str">
        <f ca="1">IFERROR(IF(Q1595=0,IF(VLOOKUP(B1595,'Oficios_-_pend_criticas'!$C$3:$J$4739,5,0)="","",IF(VLOOKUP(B1595,'Oficios_-_pend_criticas'!$C$3:$J$4739,7,0)="",IF(TODAY()&gt;VLOOKUP(B1595,'Oficios_-_pend_criticas'!$C$3:$J$4739,5,0),"X",""),IF(VLOOKUP(B1595,'Oficios_-_pend_criticas'!$C$3:$J$4739,7,0)&gt;VLOOKUP(B1595,'Oficios_-_pend_criticas'!$C$3:$J$4739,5,0),"X",""))),""),"")</f>
        <v/>
      </c>
      <c r="W1595" s="14" t="str">
        <f ca="1">IFERROR(IF(P1595&lt;&gt;"X",IF(Q1595&gt;0,IF(VLOOKUP(B1595,'Oficios_-_pend_criticas'!$C$4:$J$4739,5,0)="","",IF(VLOOKUP(B1595,'Oficios_-_pend_criticas'!$C$4:$J$4739,7,0)="",IF(TODAY()&gt;VLOOKUP(B1595,'Oficios_-_pend_criticas'!$C$4:$J$4739,5,0),"X",""),IF(VLOOKUP(B1595,'Oficios_-_pend_criticas'!$C$4:$J$4739,7,0)&gt;VLOOKUP(B1595,'Oficios_-_pend_criticas'!$C$4:$J$4739,5,0),"X",""))),""),""),"")</f>
        <v/>
      </c>
    </row>
    <row r="1596" spans="1:23" ht="38.25" hidden="1" customHeight="1" x14ac:dyDescent="0.25">
      <c r="A1596" s="9" t="str">
        <f t="shared" si="72"/>
        <v/>
      </c>
      <c r="B1596" s="24" t="s">
        <v>3690</v>
      </c>
      <c r="C1596" s="22" t="e">
        <f>IF(B1596="","",VLOOKUP(B1596,#REF!,6,0))</f>
        <v>#REF!</v>
      </c>
      <c r="D1596" s="20" t="e">
        <f>IF(B1596="","",VLOOKUP(B1596,#REF!,22,0))</f>
        <v>#REF!</v>
      </c>
      <c r="E1596" s="22" t="e">
        <f>IF(B1596="","",VLOOKUP(B1596,Consultas_públicas!$A$376:$G$3879,7,0))</f>
        <v>#N/A</v>
      </c>
      <c r="F1596" s="20" t="s">
        <v>28</v>
      </c>
      <c r="G1596" s="21">
        <v>43634</v>
      </c>
      <c r="H1596" s="14" t="str">
        <f>IFERROR(IF(VLOOKUP(B1596,'Oficios_-_pend_criticas'!$C$4:$D$4739,2,0)="","","X"),"")</f>
        <v/>
      </c>
      <c r="I1596" s="12"/>
      <c r="J1596" s="13"/>
      <c r="K1596" s="10"/>
      <c r="L1596" s="12">
        <f>IFERROR(VLOOKUP(B1596,Retorno_da_RFB!$D$3:$I$6388,5,0),"")</f>
        <v>118</v>
      </c>
      <c r="M1596" s="13">
        <f>IFERROR(VLOOKUP(B1596,Retorno_da_RFB!$D$3:$I$6388,6,0),"")</f>
        <v>43690</v>
      </c>
      <c r="N1596" s="10" t="str">
        <f>IFERROR(VLOOKUP(B1596,Retorno_da_RFB!$D$3:$I$6388,3,0),"")</f>
        <v>8474.80.90</v>
      </c>
      <c r="O1596" s="10" t="str">
        <f>IFERROR(VLOOKUP(B1596,Retorno_da_RFB!$D$3:$I$6388,4,0),"")</f>
        <v>Combinações de máquinas para fabricação de blocos de gesso, com capacidade de produção de 126 blocos/hora, com dimensões de 50 x 66 x 7cm,compostas de: 1 dispositivo de medição de gesso, para pesagem de gesso para um ciclo de produção; 1 dispositivo de medição de água, para pesagem de água para um ciclo de produção; 1 estrutura metálica de suporte, para suportar o sistema de dosagem; 1 misturador, para mistura homogênea de água e gesso para um ciclo de produção, bem como para enchimento da suspensão na máquina de bloco; 1 extrusora hidráulica, para moldagem e extrusão dos blocos; 1 dispositivo de moldagem da parte superior, para formação automática das linguetas de encaixe superiores dos blocos de gesso; 1 jogo de "inserts" para bloco de gesso vazado, para formar os espaços vazios dos blocos de gesso para redução de peso;1 unidade hidráulica, para alimentação de óleo comprimido para toda a planta; 1 sistema de transporte dos blocos, para remover os blocos da extrusora de blocos, ajustando o espaço entre os blocos para a distância ideal de secagem, assim como para transportar para os "trollers"; 1 dispositivo mecânico "mechanical grab" para carregamento e descarregamento dos "racks" de secagem natural; 1 dispositivo mecânico "unloading grab" para descarregamento dos blocos de gesso secos dos "trollers" e transporte para a unidade de empacotamento; 1 sistema de empacotamento, para empacotar s blocos de gesso e transporte para o "palet"; 1 grupo de força elétrica para a unidade de produção de blocos, para gerenciamento e acompanhamento total de todas as máquinas interligadas ao sistema; e 1 sistema de dosagem água/gesso.</v>
      </c>
      <c r="P1596" s="12" t="str">
        <f>IFERROR(IF(N1596="","",IF(VLOOKUP(LEFT(N1596,10),'Universo_BK-BIT'!$A$5:$E$10005,2,0)="","X",VLOOKUP(LEFT(N1596,10),'Universo_BK-BIT'!$A$5:$E$10005,2,0))),"X")</f>
        <v>BK</v>
      </c>
      <c r="Q1596" s="12">
        <f>IFERROR(IF(P1596="X","",VLOOKUP(LEFT(N1596,10),'Universo_BK-BIT'!$A$5:$E$10005,3,0)),"")</f>
        <v>14</v>
      </c>
      <c r="R1596" s="14" t="e">
        <f t="shared" si="73"/>
        <v>#REF!</v>
      </c>
      <c r="S1596" s="14" t="e">
        <f t="shared" si="74"/>
        <v>#N/A</v>
      </c>
      <c r="T1596" s="14"/>
      <c r="U1596" s="14" t="str">
        <f ca="1">IFERROR(IF(P1596="X",IF(VLOOKUP(B1596,'Oficios_-_pend_criticas'!$C$3:$J$4739,5,0)="","",IF(VLOOKUP(B1596,'Oficios_-_pend_criticas'!$C$3:$J$4739,7,0)="",IF(TODAY()&gt;VLOOKUP(B1596,'Oficios_-_pend_criticas'!$C$3:$J$4739,5,0),"X",""),IF(VLOOKUP(B1596,'Oficios_-_pend_criticas'!$C$3:$J$4739,7,0)&gt;VLOOKUP(B1596,'Oficios_-_pend_criticas'!$C$3:$J$4739,5,0),"X",""))),""),"")</f>
        <v/>
      </c>
      <c r="V1596" s="14" t="str">
        <f ca="1">IFERROR(IF(Q1596=0,IF(VLOOKUP(B1596,'Oficios_-_pend_criticas'!$C$3:$J$4739,5,0)="","",IF(VLOOKUP(B1596,'Oficios_-_pend_criticas'!$C$3:$J$4739,7,0)="",IF(TODAY()&gt;VLOOKUP(B1596,'Oficios_-_pend_criticas'!$C$3:$J$4739,5,0),"X",""),IF(VLOOKUP(B1596,'Oficios_-_pend_criticas'!$C$3:$J$4739,7,0)&gt;VLOOKUP(B1596,'Oficios_-_pend_criticas'!$C$3:$J$4739,5,0),"X",""))),""),"")</f>
        <v/>
      </c>
      <c r="W1596" s="14" t="str">
        <f ca="1">IFERROR(IF(P1596&lt;&gt;"X",IF(Q1596&gt;0,IF(VLOOKUP(B1596,'Oficios_-_pend_criticas'!$C$4:$J$4739,5,0)="","",IF(VLOOKUP(B1596,'Oficios_-_pend_criticas'!$C$4:$J$4739,7,0)="",IF(TODAY()&gt;VLOOKUP(B1596,'Oficios_-_pend_criticas'!$C$4:$J$4739,5,0),"X",""),IF(VLOOKUP(B1596,'Oficios_-_pend_criticas'!$C$4:$J$4739,7,0)&gt;VLOOKUP(B1596,'Oficios_-_pend_criticas'!$C$4:$J$4739,5,0),"X",""))),""),""),"")</f>
        <v/>
      </c>
    </row>
    <row r="1597" spans="1:23" ht="38.25" hidden="1" customHeight="1" x14ac:dyDescent="0.25">
      <c r="A1597" s="9" t="str">
        <f t="shared" si="72"/>
        <v/>
      </c>
      <c r="B1597" s="24" t="s">
        <v>3692</v>
      </c>
      <c r="C1597" s="22" t="e">
        <f>IF(B1597="","",VLOOKUP(B1597,#REF!,6,0))</f>
        <v>#REF!</v>
      </c>
      <c r="D1597" s="20" t="e">
        <f>IF(B1597="","",VLOOKUP(B1597,#REF!,22,0))</f>
        <v>#REF!</v>
      </c>
      <c r="E1597" s="22" t="e">
        <f>IF(B1597="","",VLOOKUP(B1597,Consultas_públicas!$A$376:$G$3879,7,0))</f>
        <v>#N/A</v>
      </c>
      <c r="F1597" s="20" t="s">
        <v>28</v>
      </c>
      <c r="G1597" s="21">
        <v>43634</v>
      </c>
      <c r="H1597" s="14" t="str">
        <f>IFERROR(IF(VLOOKUP(B1597,'Oficios_-_pend_criticas'!$C$4:$D$4739,2,0)="","","X"),"")</f>
        <v/>
      </c>
      <c r="I1597" s="12"/>
      <c r="J1597" s="13"/>
      <c r="K1597" s="10"/>
      <c r="L1597" s="12">
        <f>IFERROR(VLOOKUP(B1597,Retorno_da_RFB!$D$3:$I$6388,5,0),"")</f>
        <v>118</v>
      </c>
      <c r="M1597" s="13">
        <f>IFERROR(VLOOKUP(B1597,Retorno_da_RFB!$D$3:$I$6388,6,0),"")</f>
        <v>43690</v>
      </c>
      <c r="N1597" s="10" t="str">
        <f>IFERROR(VLOOKUP(B1597,Retorno_da_RFB!$D$3:$I$6388,3,0),"")</f>
        <v>8477.80.90</v>
      </c>
      <c r="O1597" s="10" t="str">
        <f>IFERROR(VLOOKUP(B1597,Retorno_da_RFB!$D$3:$I$6388,4,0),"")</f>
        <v>Máquinas automáticas para desbobinamento, corte e rebobinamento de BOPP, CPP, HDPE, LDPE, PET, BOPET, PVC, OPA, BOPA, papel e laminados de espessura entre 15 e 320micra, com capacidade para consumir bobinas de até 1.750mm de largura por 1.300mm de diâmetro e produzir bobinas de saída superior ou igual a 40mm de largura e até 610mm de diâmetro, velocidade final de processamento de 800m/min, com rampa de aceleração rápida de 0 a 800m/min em 20 segundos e desaceleração rápida de 800 a 0m/min em 20 segundos, controladas através de IHM (interface homem máquina) com tela “touchscreen” de 15”, dotadas de: unidade de desbobinamento com acionamento elétrico e movimento basculante para alimentação das bobinas, fechamento dos braços de desbobinamento acionado por um painel eletrônico, recebendo bobinas com diâmetro interno de 6 ou 3” acopladas aos braços por sistema “shaftless”, contendo webcam para monitoramento, controle da tensão de desbobinamento por sistema de rolo dançarino e motor com sistema de regeneração de energia do freio para carga dos motores de bobinamento; unidade de corte contendo conjunto de rolos com função de compensar variações de espessura e eliminar rugas no material, com sistema de posicionamento de facas e contra facas de corte operado via IHM (Interface Homem-Máquina); unidade de rebobinamento com 4 eixos diferenciais de bobinamento trabalhando no sistema de torreta dupla e carros motorizados para suporte dos rolos de contato, aplicação das tensões controlada por sistema “closed loop”, contendo sistema de auto “taping” para aplicação de fita adesiva e troca automática das bobinas, sistema de descarregamento de produção com dispositivo de posicionamento e travamento automático dos novos tubetes ao eixo de espera; sistema de segurança composto por proteções físicas, cercas periféricas e scanner de presença em área de processo.</v>
      </c>
      <c r="P1597" s="12" t="str">
        <f>IFERROR(IF(N1597="","",IF(VLOOKUP(LEFT(N1597,10),'Universo_BK-BIT'!$A$5:$E$10005,2,0)="","X",VLOOKUP(LEFT(N1597,10),'Universo_BK-BIT'!$A$5:$E$10005,2,0))),"X")</f>
        <v>BK</v>
      </c>
      <c r="Q1597" s="12">
        <f>IFERROR(IF(P1597="X","",VLOOKUP(LEFT(N1597,10),'Universo_BK-BIT'!$A$5:$E$10005,3,0)),"")</f>
        <v>14</v>
      </c>
      <c r="R1597" s="14" t="e">
        <f t="shared" si="73"/>
        <v>#REF!</v>
      </c>
      <c r="S1597" s="14" t="e">
        <f t="shared" si="74"/>
        <v>#N/A</v>
      </c>
      <c r="T1597" s="14"/>
      <c r="U1597" s="14" t="str">
        <f ca="1">IFERROR(IF(P1597="X",IF(VLOOKUP(B1597,'Oficios_-_pend_criticas'!$C$3:$J$4739,5,0)="","",IF(VLOOKUP(B1597,'Oficios_-_pend_criticas'!$C$3:$J$4739,7,0)="",IF(TODAY()&gt;VLOOKUP(B1597,'Oficios_-_pend_criticas'!$C$3:$J$4739,5,0),"X",""),IF(VLOOKUP(B1597,'Oficios_-_pend_criticas'!$C$3:$J$4739,7,0)&gt;VLOOKUP(B1597,'Oficios_-_pend_criticas'!$C$3:$J$4739,5,0),"X",""))),""),"")</f>
        <v/>
      </c>
      <c r="V1597" s="14" t="str">
        <f ca="1">IFERROR(IF(Q1597=0,IF(VLOOKUP(B1597,'Oficios_-_pend_criticas'!$C$3:$J$4739,5,0)="","",IF(VLOOKUP(B1597,'Oficios_-_pend_criticas'!$C$3:$J$4739,7,0)="",IF(TODAY()&gt;VLOOKUP(B1597,'Oficios_-_pend_criticas'!$C$3:$J$4739,5,0),"X",""),IF(VLOOKUP(B1597,'Oficios_-_pend_criticas'!$C$3:$J$4739,7,0)&gt;VLOOKUP(B1597,'Oficios_-_pend_criticas'!$C$3:$J$4739,5,0),"X",""))),""),"")</f>
        <v/>
      </c>
      <c r="W1597" s="14" t="str">
        <f ca="1">IFERROR(IF(P1597&lt;&gt;"X",IF(Q1597&gt;0,IF(VLOOKUP(B1597,'Oficios_-_pend_criticas'!$C$4:$J$4739,5,0)="","",IF(VLOOKUP(B1597,'Oficios_-_pend_criticas'!$C$4:$J$4739,7,0)="",IF(TODAY()&gt;VLOOKUP(B1597,'Oficios_-_pend_criticas'!$C$4:$J$4739,5,0),"X",""),IF(VLOOKUP(B1597,'Oficios_-_pend_criticas'!$C$4:$J$4739,7,0)&gt;VLOOKUP(B1597,'Oficios_-_pend_criticas'!$C$4:$J$4739,5,0),"X",""))),""),""),"")</f>
        <v/>
      </c>
    </row>
    <row r="1598" spans="1:23" ht="38.25" hidden="1" customHeight="1" x14ac:dyDescent="0.25">
      <c r="A1598" s="9" t="str">
        <f t="shared" si="72"/>
        <v/>
      </c>
      <c r="B1598" s="24" t="s">
        <v>3694</v>
      </c>
      <c r="C1598" s="22" t="e">
        <f>IF(B1598="","",VLOOKUP(B1598,#REF!,6,0))</f>
        <v>#REF!</v>
      </c>
      <c r="D1598" s="20" t="e">
        <f>IF(B1598="","",VLOOKUP(B1598,#REF!,22,0))</f>
        <v>#REF!</v>
      </c>
      <c r="E1598" s="22" t="e">
        <f>IF(B1598="","",VLOOKUP(B1598,Consultas_públicas!$A$376:$G$3879,7,0))</f>
        <v>#N/A</v>
      </c>
      <c r="F1598" s="20" t="s">
        <v>28</v>
      </c>
      <c r="G1598" s="21">
        <v>43634</v>
      </c>
      <c r="H1598" s="14" t="str">
        <f>IFERROR(IF(VLOOKUP(B1598,'Oficios_-_pend_criticas'!$C$4:$D$4739,2,0)="","","X"),"")</f>
        <v/>
      </c>
      <c r="I1598" s="12"/>
      <c r="J1598" s="13"/>
      <c r="K1598" s="10"/>
      <c r="L1598" s="12">
        <f>IFERROR(VLOOKUP(B1598,Retorno_da_RFB!$D$3:$I$6388,5,0),"")</f>
        <v>118</v>
      </c>
      <c r="M1598" s="13">
        <f>IFERROR(VLOOKUP(B1598,Retorno_da_RFB!$D$3:$I$6388,6,0),"")</f>
        <v>43690</v>
      </c>
      <c r="N1598" s="10" t="str">
        <f>IFERROR(VLOOKUP(B1598,Retorno_da_RFB!$D$3:$I$6388,3,0),"")</f>
        <v>8479.89.99</v>
      </c>
      <c r="O1598" s="10" t="str">
        <f>IFERROR(VLOOKUP(B1598,Retorno_da_RFB!$D$3:$I$6388,4,0),"")</f>
        <v>Combinações de máquinas de comando lógico programável, computadorizado, para montagem automática de conjuntos de arrefecimento de óleo lubrificante automotivo por troca de calor com líquido de arrefecimento bombeado, empregando robôs antropomórficos de movimentos orbitais com 6 graus de liberdade, com capacidade produtiva de 180peças/h(ciclo operacional de 20 seg.), configurada com dispositivos e equipamentos de alimentação, manipulação, posicionamento, montagens mecânicas em prensas eletrônicas, assistidas por células de carga, réguas potenciométricas e câmeras de vídeo, realização de testes mecânicos, testes funcionais e de estanqueidade, monitoramento contínuo de parâmetros de projeto com registro de desvios em banco de dados, descarte de peças não conformes e identificação por QR Code, com garantia de zero defeito e rastreabilidade de 100% das peças produzidas, composta por: 1 x célula para montagem do tampão, constituída de 1 robô com 2 garras e câmera de vídeo; 1 x esteira transportadora dupla alimentadora de carcaças dianteiras; 1 x estação de teste de estanqueidade com prensa vertical pneumática; 1 x dosador volumétrico de cola com medidor de vazão; 1 x alimentador de tampões por circulador vibratório, vibrador linear e alimentador pneumático; 1 x prensa eletrônica de montagem com controle de força, controle dimensional e medição da altura por potenciômetro com precisão de ± 0,05mm; 1 x esteira para peças rejeitadas; 1 x célula para montagem do rolamento e do selo mecânico constituída de 2 robôs com 2 garras; 1 x esteira alimentadora de rolamentos, 1 x prensa eletrônica de montagem e 1 x prensa elétrica de assentamento com câmera de vídeo para medição do diâmetro; 1 x Esteira transportadora dupla de selos, 1 alimentador pneumático e 1 x prensa eletrônica de montagem; 1 x célula para testes funcionais e montagem do flange, constituída de 1 Robô com 3 garras; 1 x estação de teste de rotação e medição de torque; 2 x estações de teste estanqueidade com prensa vertical pneumática; 1 x mesa alimentadora de flanges com 16 posições; 1 x alimentador pneumático e 1 x prensa eletrônica de montagem; 1 x esteira para peças rejeitadas; 1 x Esteira alimentadora de peças retrabalhadas; 1 x célula para montagem do rotor, testes funcionais e identificação das peças, constituída de 1 robô com 2 garras; 1 x mesa alimentadora de 12 posições; 1 x alimentador pneumático e 1 x prensa eletrônica para montagem do rotor; 1 x estação de inspeção do flange e do rotor através de transdutores digitais e câmeras de vídeo para verificação de diâmetro, perpendicularidade e presença de furos roscados; 1 x estação para marcação a laser e leitura de código QR, com sistema de extração de fumaça; 1 x esteira para peças rejeitadas; 1 x transportador (buffer) para até 50 peças montadas; 1 x célula de montagem do tubo, constituída de 1 robô com 2 garras, câmera de vídeo e leitor de código QR; 1 x esteira transportadora dupla para alimentação de carcaças traseiras; 1 x estação de teste de estanqueidade com prensa vertical pneumática; 1 x circulador vibratório de tubos com alimentador pneumático, 1 x unidade dosadora de cola com medidor de vazão, 1 prensa eletrônica com controle de força e controle dimensional por régua potenciométrica; 1 x transportador (buffer) para cura da cola, com capacidade de até 250 peças; 1 x esteira para peças rejeitadas; 1 x esteira alimentadora de peças retrabalhadas; 1 x célula de montagem do “cooler”, constituída de 1 robô com 2 garras e câmera de vídeo; 1 x esteira transportadora dupla para alimentação do cooler; 1 x alimentador vibratório de parafusos de tiro; 4 x parafusadeiras eletrônicas com controle de torque e ângulo e controle de altura do parafuso por potenciômetro com precisão de ± 0,1mm; 1 x Célula de montagem final do conjunto de arrefecimento, constituída de 1 Robô com 2 garras; 1 x alimentador vibratório de parafusos de tiro, 5 parafusadeiras eletrônicas com controle de torque e ângulo e controle de altura do parafuso por potenciômetro com precisão de ± 0,1mm; 3 x estações de teste de estanqueidade do conjunto montado com prensa vertical pneumática; 1 x estação com câmera de vídeo e régua potenciométrica para verificação da altura e perpendicularidade do flange e do rotor com precisão de 10%; 1 x esteira para peças rejeitadas; 1 x esteira alimentadora de peças retrabalhadas e 1 x esteira de saída dos conjuntos de arrefecimento montados; painéis de controle e comando, interface homem-máquina, estruturas de proteção, cabos, elementos de conexão e dispositivos de montagem.</v>
      </c>
      <c r="P1598" s="12" t="str">
        <f>IFERROR(IF(N1598="","",IF(VLOOKUP(LEFT(N1598,10),'Universo_BK-BIT'!$A$5:$E$10005,2,0)="","X",VLOOKUP(LEFT(N1598,10),'Universo_BK-BIT'!$A$5:$E$10005,2,0))),"X")</f>
        <v>BK</v>
      </c>
      <c r="Q1598" s="12">
        <f>IFERROR(IF(P1598="X","",VLOOKUP(LEFT(N1598,10),'Universo_BK-BIT'!$A$5:$E$10005,3,0)),"")</f>
        <v>14</v>
      </c>
      <c r="R1598" s="14" t="e">
        <f t="shared" si="73"/>
        <v>#REF!</v>
      </c>
      <c r="S1598" s="14" t="e">
        <f t="shared" si="74"/>
        <v>#N/A</v>
      </c>
      <c r="T1598" s="14"/>
      <c r="U1598" s="14" t="str">
        <f ca="1">IFERROR(IF(P1598="X",IF(VLOOKUP(B1598,'Oficios_-_pend_criticas'!$C$3:$J$4739,5,0)="","",IF(VLOOKUP(B1598,'Oficios_-_pend_criticas'!$C$3:$J$4739,7,0)="",IF(TODAY()&gt;VLOOKUP(B1598,'Oficios_-_pend_criticas'!$C$3:$J$4739,5,0),"X",""),IF(VLOOKUP(B1598,'Oficios_-_pend_criticas'!$C$3:$J$4739,7,0)&gt;VLOOKUP(B1598,'Oficios_-_pend_criticas'!$C$3:$J$4739,5,0),"X",""))),""),"")</f>
        <v/>
      </c>
      <c r="V1598" s="14" t="str">
        <f ca="1">IFERROR(IF(Q1598=0,IF(VLOOKUP(B1598,'Oficios_-_pend_criticas'!$C$3:$J$4739,5,0)="","",IF(VLOOKUP(B1598,'Oficios_-_pend_criticas'!$C$3:$J$4739,7,0)="",IF(TODAY()&gt;VLOOKUP(B1598,'Oficios_-_pend_criticas'!$C$3:$J$4739,5,0),"X",""),IF(VLOOKUP(B1598,'Oficios_-_pend_criticas'!$C$3:$J$4739,7,0)&gt;VLOOKUP(B1598,'Oficios_-_pend_criticas'!$C$3:$J$4739,5,0),"X",""))),""),"")</f>
        <v/>
      </c>
      <c r="W1598" s="14" t="str">
        <f ca="1">IFERROR(IF(P1598&lt;&gt;"X",IF(Q1598&gt;0,IF(VLOOKUP(B1598,'Oficios_-_pend_criticas'!$C$4:$J$4739,5,0)="","",IF(VLOOKUP(B1598,'Oficios_-_pend_criticas'!$C$4:$J$4739,7,0)="",IF(TODAY()&gt;VLOOKUP(B1598,'Oficios_-_pend_criticas'!$C$4:$J$4739,5,0),"X",""),IF(VLOOKUP(B1598,'Oficios_-_pend_criticas'!$C$4:$J$4739,7,0)&gt;VLOOKUP(B1598,'Oficios_-_pend_criticas'!$C$4:$J$4739,5,0),"X",""))),""),""),"")</f>
        <v/>
      </c>
    </row>
    <row r="1599" spans="1:23" ht="45" hidden="1" customHeight="1" x14ac:dyDescent="0.25">
      <c r="A1599" s="9" t="str">
        <f t="shared" si="72"/>
        <v/>
      </c>
      <c r="B1599" s="24" t="s">
        <v>3696</v>
      </c>
      <c r="C1599" s="22" t="e">
        <f>IF(B1599="","",VLOOKUP(B1599,#REF!,6,0))</f>
        <v>#REF!</v>
      </c>
      <c r="D1599" s="20" t="e">
        <f>IF(B1599="","",VLOOKUP(B1599,#REF!,22,0))</f>
        <v>#REF!</v>
      </c>
      <c r="E1599" s="22" t="e">
        <f>IF(B1599="","",VLOOKUP(B1599,Consultas_públicas!$A$376:$G$3879,7,0))</f>
        <v>#N/A</v>
      </c>
      <c r="F1599" s="20" t="s">
        <v>28</v>
      </c>
      <c r="G1599" s="21">
        <v>43634</v>
      </c>
      <c r="H1599" s="14" t="str">
        <f>IFERROR(IF(VLOOKUP(B1599,'Oficios_-_pend_criticas'!$C$4:$D$4739,2,0)="","","X"),"")</f>
        <v/>
      </c>
      <c r="I1599" s="12"/>
      <c r="J1599" s="13"/>
      <c r="K1599" s="10"/>
      <c r="L1599" s="12">
        <f>IFERROR(VLOOKUP(B1599,Retorno_da_RFB!$D$3:$I$6388,5,0),"")</f>
        <v>118</v>
      </c>
      <c r="M1599" s="13">
        <f>IFERROR(VLOOKUP(B1599,Retorno_da_RFB!$D$3:$I$6388,6,0),"")</f>
        <v>43690</v>
      </c>
      <c r="N1599" s="10" t="str">
        <f>IFERROR(VLOOKUP(B1599,Retorno_da_RFB!$D$3:$I$6388,3,0),"")</f>
        <v>8413.91.90</v>
      </c>
      <c r="O1599" s="10" t="str">
        <f>IFERROR(VLOOKUP(B1599,Retorno_da_RFB!$D$3:$I$6388,4,0),"")</f>
        <v>Tampas traseiras fabricadas em ferro fundido usinado e com tratamento térmico, com orifícios e pórticos para fixação de válvulas de alívio, válvulas reguladoras de pressão, válvulas de serviço, pinos, parafusos, tampões e/ou periféricos, para fechamento da carcaça de bombas hidráulicas, de pistões axiais e deslocamento volumétrico variável, com deslocamento volumétrico nominal compreendido entre 45 e 250cm³/revolução.</v>
      </c>
      <c r="P1599" s="12" t="str">
        <f>IFERROR(IF(N1599="","",IF(VLOOKUP(LEFT(N1599,10),'Universo_BK-BIT'!$A$5:$E$10005,2,0)="","X",VLOOKUP(LEFT(N1599,10),'Universo_BK-BIT'!$A$5:$E$10005,2,0))),"X")</f>
        <v>BK</v>
      </c>
      <c r="Q1599" s="12">
        <f>IFERROR(IF(P1599="X","",VLOOKUP(LEFT(N1599,10),'Universo_BK-BIT'!$A$5:$E$10005,3,0)),"")</f>
        <v>14</v>
      </c>
      <c r="R1599" s="14" t="e">
        <f t="shared" si="73"/>
        <v>#REF!</v>
      </c>
      <c r="S1599" s="14" t="e">
        <f t="shared" si="74"/>
        <v>#N/A</v>
      </c>
      <c r="T1599" s="14"/>
      <c r="U1599" s="14" t="str">
        <f ca="1">IFERROR(IF(P1599="X",IF(VLOOKUP(B1599,'Oficios_-_pend_criticas'!$C$3:$J$4739,5,0)="","",IF(VLOOKUP(B1599,'Oficios_-_pend_criticas'!$C$3:$J$4739,7,0)="",IF(TODAY()&gt;VLOOKUP(B1599,'Oficios_-_pend_criticas'!$C$3:$J$4739,5,0),"X",""),IF(VLOOKUP(B1599,'Oficios_-_pend_criticas'!$C$3:$J$4739,7,0)&gt;VLOOKUP(B1599,'Oficios_-_pend_criticas'!$C$3:$J$4739,5,0),"X",""))),""),"")</f>
        <v/>
      </c>
      <c r="V1599" s="14" t="str">
        <f ca="1">IFERROR(IF(Q1599=0,IF(VLOOKUP(B1599,'Oficios_-_pend_criticas'!$C$3:$J$4739,5,0)="","",IF(VLOOKUP(B1599,'Oficios_-_pend_criticas'!$C$3:$J$4739,7,0)="",IF(TODAY()&gt;VLOOKUP(B1599,'Oficios_-_pend_criticas'!$C$3:$J$4739,5,0),"X",""),IF(VLOOKUP(B1599,'Oficios_-_pend_criticas'!$C$3:$J$4739,7,0)&gt;VLOOKUP(B1599,'Oficios_-_pend_criticas'!$C$3:$J$4739,5,0),"X",""))),""),"")</f>
        <v/>
      </c>
      <c r="W1599" s="14" t="str">
        <f ca="1">IFERROR(IF(P1599&lt;&gt;"X",IF(Q1599&gt;0,IF(VLOOKUP(B1599,'Oficios_-_pend_criticas'!$C$4:$J$4739,5,0)="","",IF(VLOOKUP(B1599,'Oficios_-_pend_criticas'!$C$4:$J$4739,7,0)="",IF(TODAY()&gt;VLOOKUP(B1599,'Oficios_-_pend_criticas'!$C$4:$J$4739,5,0),"X",""),IF(VLOOKUP(B1599,'Oficios_-_pend_criticas'!$C$4:$J$4739,7,0)&gt;VLOOKUP(B1599,'Oficios_-_pend_criticas'!$C$4:$J$4739,5,0),"X",""))),""),""),"")</f>
        <v/>
      </c>
    </row>
    <row r="1600" spans="1:23" ht="45" hidden="1" customHeight="1" x14ac:dyDescent="0.25">
      <c r="A1600" s="9" t="str">
        <f t="shared" si="72"/>
        <v/>
      </c>
      <c r="B1600" s="24" t="s">
        <v>3698</v>
      </c>
      <c r="C1600" s="22" t="e">
        <f>IF(B1600="","",VLOOKUP(B1600,#REF!,6,0))</f>
        <v>#REF!</v>
      </c>
      <c r="D1600" s="20" t="e">
        <f>IF(B1600="","",VLOOKUP(B1600,#REF!,22,0))</f>
        <v>#REF!</v>
      </c>
      <c r="E1600" s="22" t="e">
        <f>IF(B1600="","",VLOOKUP(B1600,Consultas_públicas!$A$376:$G$3879,7,0))</f>
        <v>#N/A</v>
      </c>
      <c r="F1600" s="20" t="s">
        <v>28</v>
      </c>
      <c r="G1600" s="21">
        <v>43634</v>
      </c>
      <c r="H1600" s="14" t="str">
        <f>IFERROR(IF(VLOOKUP(B1600,'Oficios_-_pend_criticas'!$C$4:$D$4739,2,0)="","","X"),"")</f>
        <v/>
      </c>
      <c r="I1600" s="12"/>
      <c r="J1600" s="13"/>
      <c r="K1600" s="10"/>
      <c r="L1600" s="12">
        <f>IFERROR(VLOOKUP(B1600,Retorno_da_RFB!$D$3:$I$6388,5,0),"")</f>
        <v>118</v>
      </c>
      <c r="M1600" s="13">
        <f>IFERROR(VLOOKUP(B1600,Retorno_da_RFB!$D$3:$I$6388,6,0),"")</f>
        <v>43690</v>
      </c>
      <c r="N1600" s="10" t="str">
        <f>IFERROR(VLOOKUP(B1600,Retorno_da_RFB!$D$3:$I$6388,3,0),"")</f>
        <v>8441.40.00</v>
      </c>
      <c r="O1600" s="10" t="str">
        <f>IFERROR(VLOOKUP(B1600,Retorno_da_RFB!$D$3:$I$6388,4,0),"")</f>
        <v>Combinações de máquinas automáticas para a produção e moldagem de pasta de papel em embalagens destinadas ao acondicionamento de ovos, com capacidade de 65ciclos/min, compostas por: sistema para desagregação de fibras de celulose para a formação da pasta; sistema de filtração da água de processo; sistema de vácuo e ar comprimido; equipamento para formação de embalagens, com 2 rotores para a formação e transferência e seus moldes; sistema de secagem das embalagens; sistema elétrico e de controle.</v>
      </c>
      <c r="P1600" s="12" t="str">
        <f>IFERROR(IF(N1600="","",IF(VLOOKUP(LEFT(N1600,10),'Universo_BK-BIT'!$A$5:$E$10005,2,0)="","X",VLOOKUP(LEFT(N1600,10),'Universo_BK-BIT'!$A$5:$E$10005,2,0))),"X")</f>
        <v>BK</v>
      </c>
      <c r="Q1600" s="12">
        <f>IFERROR(IF(P1600="X","",VLOOKUP(LEFT(N1600,10),'Universo_BK-BIT'!$A$5:$E$10005,3,0)),"")</f>
        <v>14</v>
      </c>
      <c r="R1600" s="14" t="e">
        <f t="shared" si="73"/>
        <v>#REF!</v>
      </c>
      <c r="S1600" s="14" t="e">
        <f t="shared" si="74"/>
        <v>#N/A</v>
      </c>
      <c r="T1600" s="14"/>
      <c r="U1600" s="14" t="str">
        <f ca="1">IFERROR(IF(P1600="X",IF(VLOOKUP(B1600,'Oficios_-_pend_criticas'!$C$3:$J$4739,5,0)="","",IF(VLOOKUP(B1600,'Oficios_-_pend_criticas'!$C$3:$J$4739,7,0)="",IF(TODAY()&gt;VLOOKUP(B1600,'Oficios_-_pend_criticas'!$C$3:$J$4739,5,0),"X",""),IF(VLOOKUP(B1600,'Oficios_-_pend_criticas'!$C$3:$J$4739,7,0)&gt;VLOOKUP(B1600,'Oficios_-_pend_criticas'!$C$3:$J$4739,5,0),"X",""))),""),"")</f>
        <v/>
      </c>
      <c r="V1600" s="14" t="str">
        <f ca="1">IFERROR(IF(Q1600=0,IF(VLOOKUP(B1600,'Oficios_-_pend_criticas'!$C$3:$J$4739,5,0)="","",IF(VLOOKUP(B1600,'Oficios_-_pend_criticas'!$C$3:$J$4739,7,0)="",IF(TODAY()&gt;VLOOKUP(B1600,'Oficios_-_pend_criticas'!$C$3:$J$4739,5,0),"X",""),IF(VLOOKUP(B1600,'Oficios_-_pend_criticas'!$C$3:$J$4739,7,0)&gt;VLOOKUP(B1600,'Oficios_-_pend_criticas'!$C$3:$J$4739,5,0),"X",""))),""),"")</f>
        <v/>
      </c>
      <c r="W1600" s="14" t="str">
        <f ca="1">IFERROR(IF(P1600&lt;&gt;"X",IF(Q1600&gt;0,IF(VLOOKUP(B1600,'Oficios_-_pend_criticas'!$C$4:$J$4739,5,0)="","",IF(VLOOKUP(B1600,'Oficios_-_pend_criticas'!$C$4:$J$4739,7,0)="",IF(TODAY()&gt;VLOOKUP(B1600,'Oficios_-_pend_criticas'!$C$4:$J$4739,5,0),"X",""),IF(VLOOKUP(B1600,'Oficios_-_pend_criticas'!$C$4:$J$4739,7,0)&gt;VLOOKUP(B1600,'Oficios_-_pend_criticas'!$C$4:$J$4739,5,0),"X",""))),""),""),"")</f>
        <v/>
      </c>
    </row>
    <row r="1601" spans="1:23" ht="45" hidden="1" customHeight="1" x14ac:dyDescent="0.25">
      <c r="A1601" s="9" t="str">
        <f t="shared" si="72"/>
        <v/>
      </c>
      <c r="B1601" s="24" t="s">
        <v>3701</v>
      </c>
      <c r="C1601" s="22" t="e">
        <f>IF(B1601="","",VLOOKUP(B1601,#REF!,6,0))</f>
        <v>#REF!</v>
      </c>
      <c r="D1601" s="20" t="e">
        <f>IF(B1601="","",VLOOKUP(B1601,#REF!,22,0))</f>
        <v>#REF!</v>
      </c>
      <c r="E1601" s="22" t="e">
        <f>IF(B1601="","",VLOOKUP(B1601,Consultas_públicas!$A$376:$G$3879,7,0))</f>
        <v>#N/A</v>
      </c>
      <c r="F1601" s="20" t="s">
        <v>28</v>
      </c>
      <c r="G1601" s="21">
        <v>43634</v>
      </c>
      <c r="H1601" s="14" t="str">
        <f>IFERROR(IF(VLOOKUP(B1601,'Oficios_-_pend_criticas'!$C$4:$D$4739,2,0)="","","X"),"")</f>
        <v/>
      </c>
      <c r="I1601" s="12"/>
      <c r="J1601" s="13"/>
      <c r="K1601" s="10"/>
      <c r="L1601" s="12">
        <f>IFERROR(VLOOKUP(B1601,Retorno_da_RFB!$D$3:$I$6388,5,0),"")</f>
        <v>118</v>
      </c>
      <c r="M1601" s="13">
        <f>IFERROR(VLOOKUP(B1601,Retorno_da_RFB!$D$3:$I$6388,6,0),"")</f>
        <v>43690</v>
      </c>
      <c r="N1601" s="10" t="str">
        <f>IFERROR(VLOOKUP(B1601,Retorno_da_RFB!$D$3:$I$6388,3,0),"")</f>
        <v>8447.12.00</v>
      </c>
      <c r="O1601" s="10" t="str">
        <f>IFERROR(VLOOKUP(B1601,Retorno_da_RFB!$D$3:$I$6388,4,0),"")</f>
        <v>Teares circulares para malharia, mono-frontura de 4 pistas, com cilindro de 26 “ (660,4mm), com 84 alimentadores de fios, multifunções (MPF) com carrinhos standard e cata nó de 0,5mm, com 22agulhas/polegada, pedras fechadas monolítica para produção de tecido “CREPE“, conforme diagrama do desenho na malha, com soprador de ar para limpeza das correias dentadas, soprador de ar tipo biruta com temporizador para o guia-fios, sistema de lubrificação, painel de controle de cristal líquido (LCD) sensível ao toque, inversor de frequência, motor trifásico de  5,5kW, operando em 220V/60Hz.</v>
      </c>
      <c r="P1601" s="12" t="str">
        <f>IFERROR(IF(N1601="","",IF(VLOOKUP(LEFT(N1601,10),'Universo_BK-BIT'!$A$5:$E$10005,2,0)="","X",VLOOKUP(LEFT(N1601,10),'Universo_BK-BIT'!$A$5:$E$10005,2,0))),"X")</f>
        <v>BK</v>
      </c>
      <c r="Q1601" s="12">
        <f>IFERROR(IF(P1601="X","",VLOOKUP(LEFT(N1601,10),'Universo_BK-BIT'!$A$5:$E$10005,3,0)),"")</f>
        <v>14</v>
      </c>
      <c r="R1601" s="14" t="e">
        <f t="shared" si="73"/>
        <v>#REF!</v>
      </c>
      <c r="S1601" s="14" t="e">
        <f t="shared" si="74"/>
        <v>#N/A</v>
      </c>
      <c r="T1601" s="14"/>
      <c r="U1601" s="14" t="str">
        <f ca="1">IFERROR(IF(P1601="X",IF(VLOOKUP(B1601,'Oficios_-_pend_criticas'!$C$3:$J$4739,5,0)="","",IF(VLOOKUP(B1601,'Oficios_-_pend_criticas'!$C$3:$J$4739,7,0)="",IF(TODAY()&gt;VLOOKUP(B1601,'Oficios_-_pend_criticas'!$C$3:$J$4739,5,0),"X",""),IF(VLOOKUP(B1601,'Oficios_-_pend_criticas'!$C$3:$J$4739,7,0)&gt;VLOOKUP(B1601,'Oficios_-_pend_criticas'!$C$3:$J$4739,5,0),"X",""))),""),"")</f>
        <v/>
      </c>
      <c r="V1601" s="14" t="str">
        <f ca="1">IFERROR(IF(Q1601=0,IF(VLOOKUP(B1601,'Oficios_-_pend_criticas'!$C$3:$J$4739,5,0)="","",IF(VLOOKUP(B1601,'Oficios_-_pend_criticas'!$C$3:$J$4739,7,0)="",IF(TODAY()&gt;VLOOKUP(B1601,'Oficios_-_pend_criticas'!$C$3:$J$4739,5,0),"X",""),IF(VLOOKUP(B1601,'Oficios_-_pend_criticas'!$C$3:$J$4739,7,0)&gt;VLOOKUP(B1601,'Oficios_-_pend_criticas'!$C$3:$J$4739,5,0),"X",""))),""),"")</f>
        <v/>
      </c>
      <c r="W1601" s="14" t="str">
        <f ca="1">IFERROR(IF(P1601&lt;&gt;"X",IF(Q1601&gt;0,IF(VLOOKUP(B1601,'Oficios_-_pend_criticas'!$C$4:$J$4739,5,0)="","",IF(VLOOKUP(B1601,'Oficios_-_pend_criticas'!$C$4:$J$4739,7,0)="",IF(TODAY()&gt;VLOOKUP(B1601,'Oficios_-_pend_criticas'!$C$4:$J$4739,5,0),"X",""),IF(VLOOKUP(B1601,'Oficios_-_pend_criticas'!$C$4:$J$4739,7,0)&gt;VLOOKUP(B1601,'Oficios_-_pend_criticas'!$C$4:$J$4739,5,0),"X",""))),""),""),"")</f>
        <v/>
      </c>
    </row>
    <row r="1602" spans="1:23" ht="45" hidden="1" customHeight="1" x14ac:dyDescent="0.25">
      <c r="A1602" s="9" t="str">
        <f t="shared" si="72"/>
        <v/>
      </c>
      <c r="B1602" s="24" t="s">
        <v>3704</v>
      </c>
      <c r="C1602" s="22" t="e">
        <f>IF(B1602="","",VLOOKUP(B1602,#REF!,6,0))</f>
        <v>#REF!</v>
      </c>
      <c r="D1602" s="20" t="e">
        <f>IF(B1602="","",VLOOKUP(B1602,#REF!,22,0))</f>
        <v>#REF!</v>
      </c>
      <c r="E1602" s="22" t="e">
        <f>IF(B1602="","",VLOOKUP(B1602,Consultas_públicas!$A$376:$G$3879,7,0))</f>
        <v>#N/A</v>
      </c>
      <c r="F1602" s="20" t="s">
        <v>28</v>
      </c>
      <c r="G1602" s="21">
        <v>43634</v>
      </c>
      <c r="H1602" s="14" t="str">
        <f>IFERROR(IF(VLOOKUP(B1602,'Oficios_-_pend_criticas'!$C$4:$D$4739,2,0)="","","X"),"")</f>
        <v/>
      </c>
      <c r="I1602" s="12"/>
      <c r="J1602" s="13"/>
      <c r="K1602" s="10"/>
      <c r="L1602" s="12">
        <f>IFERROR(VLOOKUP(B1602,Retorno_da_RFB!$D$3:$I$6388,5,0),"")</f>
        <v>118</v>
      </c>
      <c r="M1602" s="13">
        <f>IFERROR(VLOOKUP(B1602,Retorno_da_RFB!$D$3:$I$6388,6,0),"")</f>
        <v>43690</v>
      </c>
      <c r="N1602" s="10" t="str">
        <f>IFERROR(VLOOKUP(B1602,Retorno_da_RFB!$D$3:$I$6388,3,0),"")</f>
        <v>8424.89.90</v>
      </c>
      <c r="O1602" s="10" t="str">
        <f>IFERROR(VLOOKUP(B1602,Retorno_da_RFB!$D$3:$I$6388,4,0),"")</f>
        <v>Máquinas para pulverização de latas de alumínio, com capacidade de até 400cpm e capacidade do rotor de 1.600 a 2.500rpm, constituídas de 9 unidades de pulverização, bombas com pressão de fluido hidráulico de 1.200psi, filtro duplo, conjunto de descarga com porta de rejeição, unidade de controle de temperatura com trocador de calor, exaustor, alimentador, unidade de controle  e comando eletrônico, montados em estrutura metálica.</v>
      </c>
      <c r="P1602" s="12" t="str">
        <f>IFERROR(IF(N1602="","",IF(VLOOKUP(LEFT(N1602,10),'Universo_BK-BIT'!$A$5:$E$10005,2,0)="","X",VLOOKUP(LEFT(N1602,10),'Universo_BK-BIT'!$A$5:$E$10005,2,0))),"X")</f>
        <v>BK</v>
      </c>
      <c r="Q1602" s="12">
        <f>IFERROR(IF(P1602="X","",VLOOKUP(LEFT(N1602,10),'Universo_BK-BIT'!$A$5:$E$10005,3,0)),"")</f>
        <v>14</v>
      </c>
      <c r="R1602" s="14" t="e">
        <f t="shared" si="73"/>
        <v>#REF!</v>
      </c>
      <c r="S1602" s="14" t="e">
        <f t="shared" si="74"/>
        <v>#N/A</v>
      </c>
      <c r="T1602" s="14"/>
      <c r="U1602" s="14" t="str">
        <f ca="1">IFERROR(IF(P1602="X",IF(VLOOKUP(B1602,'Oficios_-_pend_criticas'!$C$3:$J$4739,5,0)="","",IF(VLOOKUP(B1602,'Oficios_-_pend_criticas'!$C$3:$J$4739,7,0)="",IF(TODAY()&gt;VLOOKUP(B1602,'Oficios_-_pend_criticas'!$C$3:$J$4739,5,0),"X",""),IF(VLOOKUP(B1602,'Oficios_-_pend_criticas'!$C$3:$J$4739,7,0)&gt;VLOOKUP(B1602,'Oficios_-_pend_criticas'!$C$3:$J$4739,5,0),"X",""))),""),"")</f>
        <v/>
      </c>
      <c r="V1602" s="14" t="str">
        <f ca="1">IFERROR(IF(Q1602=0,IF(VLOOKUP(B1602,'Oficios_-_pend_criticas'!$C$3:$J$4739,5,0)="","",IF(VLOOKUP(B1602,'Oficios_-_pend_criticas'!$C$3:$J$4739,7,0)="",IF(TODAY()&gt;VLOOKUP(B1602,'Oficios_-_pend_criticas'!$C$3:$J$4739,5,0),"X",""),IF(VLOOKUP(B1602,'Oficios_-_pend_criticas'!$C$3:$J$4739,7,0)&gt;VLOOKUP(B1602,'Oficios_-_pend_criticas'!$C$3:$J$4739,5,0),"X",""))),""),"")</f>
        <v/>
      </c>
      <c r="W1602" s="14" t="str">
        <f ca="1">IFERROR(IF(P1602&lt;&gt;"X",IF(Q1602&gt;0,IF(VLOOKUP(B1602,'Oficios_-_pend_criticas'!$C$4:$J$4739,5,0)="","",IF(VLOOKUP(B1602,'Oficios_-_pend_criticas'!$C$4:$J$4739,7,0)="",IF(TODAY()&gt;VLOOKUP(B1602,'Oficios_-_pend_criticas'!$C$4:$J$4739,5,0),"X",""),IF(VLOOKUP(B1602,'Oficios_-_pend_criticas'!$C$4:$J$4739,7,0)&gt;VLOOKUP(B1602,'Oficios_-_pend_criticas'!$C$4:$J$4739,5,0),"X",""))),""),""),"")</f>
        <v/>
      </c>
    </row>
    <row r="1603" spans="1:23" ht="45" hidden="1" customHeight="1" x14ac:dyDescent="0.25">
      <c r="A1603" s="9" t="str">
        <f t="shared" ref="A1603:A1666" si="75">IF(COUNTIF(B:B,B1603)&gt;1,"X","")</f>
        <v/>
      </c>
      <c r="B1603" s="24" t="s">
        <v>3706</v>
      </c>
      <c r="C1603" s="22" t="e">
        <f>IF(B1603="","",VLOOKUP(B1603,#REF!,6,0))</f>
        <v>#REF!</v>
      </c>
      <c r="D1603" s="20" t="e">
        <f>IF(B1603="","",VLOOKUP(B1603,#REF!,22,0))</f>
        <v>#REF!</v>
      </c>
      <c r="E1603" s="22" t="e">
        <f>IF(B1603="","",VLOOKUP(B1603,Consultas_públicas!$A$376:$G$3879,7,0))</f>
        <v>#N/A</v>
      </c>
      <c r="F1603" s="20" t="s">
        <v>28</v>
      </c>
      <c r="G1603" s="21">
        <v>43634</v>
      </c>
      <c r="H1603" s="14" t="str">
        <f>IFERROR(IF(VLOOKUP(B1603,'Oficios_-_pend_criticas'!$C$4:$D$4739,2,0)="","","X"),"")</f>
        <v/>
      </c>
      <c r="I1603" s="12"/>
      <c r="J1603" s="13"/>
      <c r="K1603" s="10"/>
      <c r="L1603" s="12">
        <f>IFERROR(VLOOKUP(B1603,Retorno_da_RFB!$D$3:$I$6388,5,0),"")</f>
        <v>118</v>
      </c>
      <c r="M1603" s="13">
        <f>IFERROR(VLOOKUP(B1603,Retorno_da_RFB!$D$3:$I$6388,6,0),"")</f>
        <v>43690</v>
      </c>
      <c r="N1603" s="10" t="str">
        <f>IFERROR(VLOOKUP(B1603,Retorno_da_RFB!$D$3:$I$6388,3,0),"")</f>
        <v>8479.90.90</v>
      </c>
      <c r="O1603" s="10" t="str">
        <f>IFERROR(VLOOKUP(B1603,Retorno_da_RFB!$D$3:$I$6388,4,0),"")</f>
        <v xml:space="preserve">Conectores para montagem rápida de sistemas de controle de areia em poços de petróleo, com conexão superior em 5 1/2" e inferior 5 1/2", metalurgia em Cr13, Scr13 ou 25cr, grau de 80 a 110Ksi; PREN maior que 40, mínimo DI 4,67", mínima pressão de colapso 7.500psi.  </v>
      </c>
      <c r="P1603" s="12" t="str">
        <f>IFERROR(IF(N1603="","",IF(VLOOKUP(LEFT(N1603,10),'Universo_BK-BIT'!$A$5:$E$10005,2,0)="","X",VLOOKUP(LEFT(N1603,10),'Universo_BK-BIT'!$A$5:$E$10005,2,0))),"X")</f>
        <v>BK</v>
      </c>
      <c r="Q1603" s="12">
        <f>IFERROR(IF(P1603="X","",VLOOKUP(LEFT(N1603,10),'Universo_BK-BIT'!$A$5:$E$10005,3,0)),"")</f>
        <v>14</v>
      </c>
      <c r="R1603" s="14" t="e">
        <f t="shared" ref="R1603:R1666" si="76">IF(N1603="","",IF(LEFT(N1603,10)=LEFT(D1603,10),"","X"))</f>
        <v>#REF!</v>
      </c>
      <c r="S1603" s="14" t="e">
        <f t="shared" ref="S1603:S1666" si="77">IF(O1603="","",IF(LEN(O1603)&lt;=LEN(E1603)+2,IF(LEN(O1603)&gt;=LEN(E1603)-2,"","X"),"X"))</f>
        <v>#N/A</v>
      </c>
      <c r="T1603" s="14"/>
      <c r="U1603" s="14" t="str">
        <f ca="1">IFERROR(IF(P1603="X",IF(VLOOKUP(B1603,'Oficios_-_pend_criticas'!$C$3:$J$4739,5,0)="","",IF(VLOOKUP(B1603,'Oficios_-_pend_criticas'!$C$3:$J$4739,7,0)="",IF(TODAY()&gt;VLOOKUP(B1603,'Oficios_-_pend_criticas'!$C$3:$J$4739,5,0),"X",""),IF(VLOOKUP(B1603,'Oficios_-_pend_criticas'!$C$3:$J$4739,7,0)&gt;VLOOKUP(B1603,'Oficios_-_pend_criticas'!$C$3:$J$4739,5,0),"X",""))),""),"")</f>
        <v/>
      </c>
      <c r="V1603" s="14" t="str">
        <f ca="1">IFERROR(IF(Q1603=0,IF(VLOOKUP(B1603,'Oficios_-_pend_criticas'!$C$3:$J$4739,5,0)="","",IF(VLOOKUP(B1603,'Oficios_-_pend_criticas'!$C$3:$J$4739,7,0)="",IF(TODAY()&gt;VLOOKUP(B1603,'Oficios_-_pend_criticas'!$C$3:$J$4739,5,0),"X",""),IF(VLOOKUP(B1603,'Oficios_-_pend_criticas'!$C$3:$J$4739,7,0)&gt;VLOOKUP(B1603,'Oficios_-_pend_criticas'!$C$3:$J$4739,5,0),"X",""))),""),"")</f>
        <v/>
      </c>
      <c r="W1603" s="14" t="str">
        <f ca="1">IFERROR(IF(P1603&lt;&gt;"X",IF(Q1603&gt;0,IF(VLOOKUP(B1603,'Oficios_-_pend_criticas'!$C$4:$J$4739,5,0)="","",IF(VLOOKUP(B1603,'Oficios_-_pend_criticas'!$C$4:$J$4739,7,0)="",IF(TODAY()&gt;VLOOKUP(B1603,'Oficios_-_pend_criticas'!$C$4:$J$4739,5,0),"X",""),IF(VLOOKUP(B1603,'Oficios_-_pend_criticas'!$C$4:$J$4739,7,0)&gt;VLOOKUP(B1603,'Oficios_-_pend_criticas'!$C$4:$J$4739,5,0),"X",""))),""),""),"")</f>
        <v/>
      </c>
    </row>
    <row r="1604" spans="1:23" ht="45" hidden="1" customHeight="1" x14ac:dyDescent="0.25">
      <c r="A1604" s="9" t="str">
        <f t="shared" si="75"/>
        <v/>
      </c>
      <c r="B1604" s="24" t="s">
        <v>3708</v>
      </c>
      <c r="C1604" s="22" t="e">
        <f>IF(B1604="","",VLOOKUP(B1604,#REF!,6,0))</f>
        <v>#REF!</v>
      </c>
      <c r="D1604" s="20" t="e">
        <f>IF(B1604="","",VLOOKUP(B1604,#REF!,22,0))</f>
        <v>#REF!</v>
      </c>
      <c r="E1604" s="22" t="e">
        <f>IF(B1604="","",VLOOKUP(B1604,Consultas_públicas!$A$376:$G$3879,7,0))</f>
        <v>#N/A</v>
      </c>
      <c r="F1604" s="20" t="s">
        <v>28</v>
      </c>
      <c r="G1604" s="21">
        <v>43634</v>
      </c>
      <c r="H1604" s="14" t="str">
        <f>IFERROR(IF(VLOOKUP(B1604,'Oficios_-_pend_criticas'!$C$4:$D$4739,2,0)="","","X"),"")</f>
        <v/>
      </c>
      <c r="I1604" s="12"/>
      <c r="J1604" s="13"/>
      <c r="K1604" s="10"/>
      <c r="L1604" s="12">
        <f>IFERROR(VLOOKUP(B1604,Retorno_da_RFB!$D$3:$I$6388,5,0),"")</f>
        <v>118</v>
      </c>
      <c r="M1604" s="13">
        <f>IFERROR(VLOOKUP(B1604,Retorno_da_RFB!$D$3:$I$6388,6,0),"")</f>
        <v>43690</v>
      </c>
      <c r="N1604" s="10" t="str">
        <f>IFERROR(VLOOKUP(B1604,Retorno_da_RFB!$D$3:$I$6388,3,0),"")</f>
        <v>8479.89.99</v>
      </c>
      <c r="O1604" s="10" t="str">
        <f>IFERROR(VLOOKUP(B1604,Retorno_da_RFB!$D$3:$I$6388,4,0),"")</f>
        <v>Equipamentos utilizados para tratamento de contenção de areia para poço aberto em CR-13, contendo obturador, dispositivo de colar de interferência superior e inferior, espaçadores e conectores para montagem rápida, com classe de temperatura mínima de 250ºF, pressão mínima de colapso de 5.000psi, com pressão de trabalho mínima de 5.000psi, área polida interna com ID de 6pol, elemento de vedação e “o'rings”.</v>
      </c>
      <c r="P1604" s="12" t="str">
        <f>IFERROR(IF(N1604="","",IF(VLOOKUP(LEFT(N1604,10),'Universo_BK-BIT'!$A$5:$E$10005,2,0)="","X",VLOOKUP(LEFT(N1604,10),'Universo_BK-BIT'!$A$5:$E$10005,2,0))),"X")</f>
        <v>BK</v>
      </c>
      <c r="Q1604" s="12">
        <f>IFERROR(IF(P1604="X","",VLOOKUP(LEFT(N1604,10),'Universo_BK-BIT'!$A$5:$E$10005,3,0)),"")</f>
        <v>14</v>
      </c>
      <c r="R1604" s="14" t="e">
        <f t="shared" si="76"/>
        <v>#REF!</v>
      </c>
      <c r="S1604" s="14" t="e">
        <f t="shared" si="77"/>
        <v>#N/A</v>
      </c>
      <c r="T1604" s="14"/>
      <c r="U1604" s="14" t="str">
        <f ca="1">IFERROR(IF(P1604="X",IF(VLOOKUP(B1604,'Oficios_-_pend_criticas'!$C$3:$J$4739,5,0)="","",IF(VLOOKUP(B1604,'Oficios_-_pend_criticas'!$C$3:$J$4739,7,0)="",IF(TODAY()&gt;VLOOKUP(B1604,'Oficios_-_pend_criticas'!$C$3:$J$4739,5,0),"X",""),IF(VLOOKUP(B1604,'Oficios_-_pend_criticas'!$C$3:$J$4739,7,0)&gt;VLOOKUP(B1604,'Oficios_-_pend_criticas'!$C$3:$J$4739,5,0),"X",""))),""),"")</f>
        <v/>
      </c>
      <c r="V1604" s="14" t="str">
        <f ca="1">IFERROR(IF(Q1604=0,IF(VLOOKUP(B1604,'Oficios_-_pend_criticas'!$C$3:$J$4739,5,0)="","",IF(VLOOKUP(B1604,'Oficios_-_pend_criticas'!$C$3:$J$4739,7,0)="",IF(TODAY()&gt;VLOOKUP(B1604,'Oficios_-_pend_criticas'!$C$3:$J$4739,5,0),"X",""),IF(VLOOKUP(B1604,'Oficios_-_pend_criticas'!$C$3:$J$4739,7,0)&gt;VLOOKUP(B1604,'Oficios_-_pend_criticas'!$C$3:$J$4739,5,0),"X",""))),""),"")</f>
        <v/>
      </c>
      <c r="W1604" s="14" t="str">
        <f ca="1">IFERROR(IF(P1604&lt;&gt;"X",IF(Q1604&gt;0,IF(VLOOKUP(B1604,'Oficios_-_pend_criticas'!$C$4:$J$4739,5,0)="","",IF(VLOOKUP(B1604,'Oficios_-_pend_criticas'!$C$4:$J$4739,7,0)="",IF(TODAY()&gt;VLOOKUP(B1604,'Oficios_-_pend_criticas'!$C$4:$J$4739,5,0),"X",""),IF(VLOOKUP(B1604,'Oficios_-_pend_criticas'!$C$4:$J$4739,7,0)&gt;VLOOKUP(B1604,'Oficios_-_pend_criticas'!$C$4:$J$4739,5,0),"X",""))),""),""),"")</f>
        <v/>
      </c>
    </row>
    <row r="1605" spans="1:23" ht="45" hidden="1" customHeight="1" x14ac:dyDescent="0.25">
      <c r="A1605" s="9" t="str">
        <f t="shared" si="75"/>
        <v/>
      </c>
      <c r="B1605" s="24" t="s">
        <v>3710</v>
      </c>
      <c r="C1605" s="22" t="e">
        <f>IF(B1605="","",VLOOKUP(B1605,#REF!,6,0))</f>
        <v>#REF!</v>
      </c>
      <c r="D1605" s="20" t="e">
        <f>IF(B1605="","",VLOOKUP(B1605,#REF!,22,0))</f>
        <v>#REF!</v>
      </c>
      <c r="E1605" s="22" t="e">
        <f>IF(B1605="","",VLOOKUP(B1605,Consultas_públicas!$A$376:$G$3879,7,0))</f>
        <v>#N/A</v>
      </c>
      <c r="F1605" s="20" t="s">
        <v>28</v>
      </c>
      <c r="G1605" s="21">
        <v>43634</v>
      </c>
      <c r="H1605" s="14" t="str">
        <f>IFERROR(IF(VLOOKUP(B1605,'Oficios_-_pend_criticas'!$C$4:$D$4739,2,0)="","","X"),"")</f>
        <v/>
      </c>
      <c r="I1605" s="12"/>
      <c r="J1605" s="13"/>
      <c r="K1605" s="10"/>
      <c r="L1605" s="12">
        <f>IFERROR(VLOOKUP(B1605,Retorno_da_RFB!$D$3:$I$6388,5,0),"")</f>
        <v>118</v>
      </c>
      <c r="M1605" s="13">
        <f>IFERROR(VLOOKUP(B1605,Retorno_da_RFB!$D$3:$I$6388,6,0),"")</f>
        <v>43690</v>
      </c>
      <c r="N1605" s="10" t="str">
        <f>IFERROR(VLOOKUP(B1605,Retorno_da_RFB!$D$3:$I$6388,3,0),"")</f>
        <v>8479.89.99</v>
      </c>
      <c r="O1605" s="10" t="str">
        <f>IFERROR(VLOOKUP(B1605,Retorno_da_RFB!$D$3:$I$6388,4,0),"")</f>
        <v>Obturadores de produção, para isolamento de zonas produtoras de petróleo em poços revestidos, utilizados em operações de completação de poços de petróleo, assentados com ferramentas acionadas hidraulicamente, recuperáveis, metalurgia Cr13, Scr13 ou 25Cr (flow wetted), conexão inferior compatível com a da extensão, com classe de temperatura mínima de 250ºF; pressão mínima de colapso 5.000 ou 7.500psi; pressão de trabalho mínima 5.000 ou 7.500psi, área polida interna com ID de 6pol, elemento de vedação.</v>
      </c>
      <c r="P1605" s="12" t="str">
        <f>IFERROR(IF(N1605="","",IF(VLOOKUP(LEFT(N1605,10),'Universo_BK-BIT'!$A$5:$E$10005,2,0)="","X",VLOOKUP(LEFT(N1605,10),'Universo_BK-BIT'!$A$5:$E$10005,2,0))),"X")</f>
        <v>BK</v>
      </c>
      <c r="Q1605" s="12">
        <f>IFERROR(IF(P1605="X","",VLOOKUP(LEFT(N1605,10),'Universo_BK-BIT'!$A$5:$E$10005,3,0)),"")</f>
        <v>14</v>
      </c>
      <c r="R1605" s="14" t="e">
        <f t="shared" si="76"/>
        <v>#REF!</v>
      </c>
      <c r="S1605" s="14" t="e">
        <f t="shared" si="77"/>
        <v>#N/A</v>
      </c>
      <c r="T1605" s="14"/>
      <c r="U1605" s="14" t="str">
        <f ca="1">IFERROR(IF(P1605="X",IF(VLOOKUP(B1605,'Oficios_-_pend_criticas'!$C$3:$J$4739,5,0)="","",IF(VLOOKUP(B1605,'Oficios_-_pend_criticas'!$C$3:$J$4739,7,0)="",IF(TODAY()&gt;VLOOKUP(B1605,'Oficios_-_pend_criticas'!$C$3:$J$4739,5,0),"X",""),IF(VLOOKUP(B1605,'Oficios_-_pend_criticas'!$C$3:$J$4739,7,0)&gt;VLOOKUP(B1605,'Oficios_-_pend_criticas'!$C$3:$J$4739,5,0),"X",""))),""),"")</f>
        <v/>
      </c>
      <c r="V1605" s="14" t="str">
        <f ca="1">IFERROR(IF(Q1605=0,IF(VLOOKUP(B1605,'Oficios_-_pend_criticas'!$C$3:$J$4739,5,0)="","",IF(VLOOKUP(B1605,'Oficios_-_pend_criticas'!$C$3:$J$4739,7,0)="",IF(TODAY()&gt;VLOOKUP(B1605,'Oficios_-_pend_criticas'!$C$3:$J$4739,5,0),"X",""),IF(VLOOKUP(B1605,'Oficios_-_pend_criticas'!$C$3:$J$4739,7,0)&gt;VLOOKUP(B1605,'Oficios_-_pend_criticas'!$C$3:$J$4739,5,0),"X",""))),""),"")</f>
        <v/>
      </c>
      <c r="W1605" s="14" t="str">
        <f ca="1">IFERROR(IF(P1605&lt;&gt;"X",IF(Q1605&gt;0,IF(VLOOKUP(B1605,'Oficios_-_pend_criticas'!$C$4:$J$4739,5,0)="","",IF(VLOOKUP(B1605,'Oficios_-_pend_criticas'!$C$4:$J$4739,7,0)="",IF(TODAY()&gt;VLOOKUP(B1605,'Oficios_-_pend_criticas'!$C$4:$J$4739,5,0),"X",""),IF(VLOOKUP(B1605,'Oficios_-_pend_criticas'!$C$4:$J$4739,7,0)&gt;VLOOKUP(B1605,'Oficios_-_pend_criticas'!$C$4:$J$4739,5,0),"X",""))),""),""),"")</f>
        <v/>
      </c>
    </row>
    <row r="1606" spans="1:23" ht="45" hidden="1" customHeight="1" x14ac:dyDescent="0.25">
      <c r="A1606" s="9" t="str">
        <f t="shared" si="75"/>
        <v/>
      </c>
      <c r="B1606" s="24" t="s">
        <v>3712</v>
      </c>
      <c r="C1606" s="22" t="e">
        <f>IF(B1606="","",VLOOKUP(B1606,#REF!,6,0))</f>
        <v>#REF!</v>
      </c>
      <c r="D1606" s="20" t="e">
        <f>IF(B1606="","",VLOOKUP(B1606,#REF!,22,0))</f>
        <v>#REF!</v>
      </c>
      <c r="E1606" s="22" t="e">
        <f>IF(B1606="","",VLOOKUP(B1606,Consultas_públicas!$A$376:$G$3879,7,0))</f>
        <v>#N/A</v>
      </c>
      <c r="F1606" s="20" t="s">
        <v>28</v>
      </c>
      <c r="G1606" s="21">
        <v>43634</v>
      </c>
      <c r="H1606" s="14" t="str">
        <f>IFERROR(IF(VLOOKUP(B1606,'Oficios_-_pend_criticas'!$C$4:$D$4739,2,0)="","","X"),"")</f>
        <v/>
      </c>
      <c r="I1606" s="12"/>
      <c r="J1606" s="13"/>
      <c r="K1606" s="10"/>
      <c r="L1606" s="12">
        <f>IFERROR(VLOOKUP(B1606,Retorno_da_RFB!$D$3:$I$6388,5,0),"")</f>
        <v>118</v>
      </c>
      <c r="M1606" s="13">
        <f>IFERROR(VLOOKUP(B1606,Retorno_da_RFB!$D$3:$I$6388,6,0),"")</f>
        <v>43690</v>
      </c>
      <c r="N1606" s="10" t="str">
        <f>IFERROR(VLOOKUP(B1606,Retorno_da_RFB!$D$3:$I$6388,3,0),"")</f>
        <v>9018.19.80</v>
      </c>
      <c r="O1606" s="10" t="str">
        <f>IFERROR(VLOOKUP(B1606,Retorno_da_RFB!$D$3:$I$6388,4,0),"")</f>
        <v>Equipamentos emissores de radiofrequência para coagulação e ablação de vaso, tecido e osso, operando à 400kHz, com potência de saída igual ou inferior a 140Ws, com monitoramento de impedância entre 25 e 1000ohms, à prova de desfibrilação (não AP/APG), dotados de tela sensível ao toque e bomba de resfriamento com velocidades compreendidas entre 30 e 400RPM.</v>
      </c>
      <c r="P1606" s="12" t="str">
        <f>IFERROR(IF(N1606="","",IF(VLOOKUP(LEFT(N1606,10),'Universo_BK-BIT'!$A$5:$E$10005,2,0)="","X",VLOOKUP(LEFT(N1606,10),'Universo_BK-BIT'!$A$5:$E$10005,2,0))),"X")</f>
        <v>BK</v>
      </c>
      <c r="Q1606" s="12">
        <f>IFERROR(IF(P1606="X","",VLOOKUP(LEFT(N1606,10),'Universo_BK-BIT'!$A$5:$E$10005,3,0)),"")</f>
        <v>14</v>
      </c>
      <c r="R1606" s="14" t="e">
        <f t="shared" si="76"/>
        <v>#REF!</v>
      </c>
      <c r="S1606" s="14" t="e">
        <f t="shared" si="77"/>
        <v>#N/A</v>
      </c>
      <c r="T1606" s="14"/>
      <c r="U1606" s="14" t="str">
        <f ca="1">IFERROR(IF(P1606="X",IF(VLOOKUP(B1606,'Oficios_-_pend_criticas'!$C$3:$J$4739,5,0)="","",IF(VLOOKUP(B1606,'Oficios_-_pend_criticas'!$C$3:$J$4739,7,0)="",IF(TODAY()&gt;VLOOKUP(B1606,'Oficios_-_pend_criticas'!$C$3:$J$4739,5,0),"X",""),IF(VLOOKUP(B1606,'Oficios_-_pend_criticas'!$C$3:$J$4739,7,0)&gt;VLOOKUP(B1606,'Oficios_-_pend_criticas'!$C$3:$J$4739,5,0),"X",""))),""),"")</f>
        <v/>
      </c>
      <c r="V1606" s="14" t="str">
        <f ca="1">IFERROR(IF(Q1606=0,IF(VLOOKUP(B1606,'Oficios_-_pend_criticas'!$C$3:$J$4739,5,0)="","",IF(VLOOKUP(B1606,'Oficios_-_pend_criticas'!$C$3:$J$4739,7,0)="",IF(TODAY()&gt;VLOOKUP(B1606,'Oficios_-_pend_criticas'!$C$3:$J$4739,5,0),"X",""),IF(VLOOKUP(B1606,'Oficios_-_pend_criticas'!$C$3:$J$4739,7,0)&gt;VLOOKUP(B1606,'Oficios_-_pend_criticas'!$C$3:$J$4739,5,0),"X",""))),""),"")</f>
        <v/>
      </c>
      <c r="W1606" s="14" t="str">
        <f ca="1">IFERROR(IF(P1606&lt;&gt;"X",IF(Q1606&gt;0,IF(VLOOKUP(B1606,'Oficios_-_pend_criticas'!$C$4:$J$4739,5,0)="","",IF(VLOOKUP(B1606,'Oficios_-_pend_criticas'!$C$4:$J$4739,7,0)="",IF(TODAY()&gt;VLOOKUP(B1606,'Oficios_-_pend_criticas'!$C$4:$J$4739,5,0),"X",""),IF(VLOOKUP(B1606,'Oficios_-_pend_criticas'!$C$4:$J$4739,7,0)&gt;VLOOKUP(B1606,'Oficios_-_pend_criticas'!$C$4:$J$4739,5,0),"X",""))),""),""),"")</f>
        <v/>
      </c>
    </row>
    <row r="1607" spans="1:23" ht="45" hidden="1" customHeight="1" x14ac:dyDescent="0.25">
      <c r="A1607" s="9" t="str">
        <f t="shared" si="75"/>
        <v/>
      </c>
      <c r="B1607" s="24" t="s">
        <v>3714</v>
      </c>
      <c r="C1607" s="22" t="e">
        <f>IF(B1607="","",VLOOKUP(B1607,#REF!,6,0))</f>
        <v>#REF!</v>
      </c>
      <c r="D1607" s="20" t="e">
        <f>IF(B1607="","",VLOOKUP(B1607,#REF!,22,0))</f>
        <v>#REF!</v>
      </c>
      <c r="E1607" s="22" t="e">
        <f>IF(B1607="","",VLOOKUP(B1607,Consultas_públicas!$A$376:$G$3879,7,0))</f>
        <v>#N/A</v>
      </c>
      <c r="F1607" s="20" t="s">
        <v>28</v>
      </c>
      <c r="G1607" s="21">
        <v>43634</v>
      </c>
      <c r="H1607" s="14" t="str">
        <f>IFERROR(IF(VLOOKUP(B1607,'Oficios_-_pend_criticas'!$C$4:$D$4739,2,0)="","","X"),"")</f>
        <v/>
      </c>
      <c r="I1607" s="12"/>
      <c r="J1607" s="13"/>
      <c r="K1607" s="10"/>
      <c r="L1607" s="12">
        <f>IFERROR(VLOOKUP(B1607,Retorno_da_RFB!$D$3:$I$6388,5,0),"")</f>
        <v>118</v>
      </c>
      <c r="M1607" s="13">
        <f>IFERROR(VLOOKUP(B1607,Retorno_da_RFB!$D$3:$I$6388,6,0),"")</f>
        <v>43690</v>
      </c>
      <c r="N1607" s="10" t="str">
        <f>IFERROR(VLOOKUP(B1607,Retorno_da_RFB!$D$3:$I$6388,3,0),"")</f>
        <v>8439.99.90</v>
      </c>
      <c r="O1607" s="10" t="str">
        <f>IFERROR(VLOOKUP(B1607,Retorno_da_RFB!$D$3:$I$6388,4,0),"")</f>
        <v>Sistemas de prensagem para máquina de fabricação de papel ou celulose com prensa de sapata atuada por pistões hidráulicos para carga de até 600kN/m, diâmetro entre 1.000 a 1.200mm e contra rolo com diâmetro entre 1.200 a 1.400mm, para operar com velocidade entre 1.000 a 2.500m/min, contendo manta de pressão, raspador, alavancas para posicionar o rolo atuadas por cilindros hidráulicos, mancais, dispositivos diversos para montagem, ferramentas, unidade hidráulica de alta performance acionada por motores elétricos incluindo trocador de calor para refrigeração do óleo, sistema de controle e automação e painel elétrico completos.</v>
      </c>
      <c r="P1607" s="12" t="str">
        <f>IFERROR(IF(N1607="","",IF(VLOOKUP(LEFT(N1607,10),'Universo_BK-BIT'!$A$5:$E$10005,2,0)="","X",VLOOKUP(LEFT(N1607,10),'Universo_BK-BIT'!$A$5:$E$10005,2,0))),"X")</f>
        <v>BK</v>
      </c>
      <c r="Q1607" s="12">
        <f>IFERROR(IF(P1607="X","",VLOOKUP(LEFT(N1607,10),'Universo_BK-BIT'!$A$5:$E$10005,3,0)),"")</f>
        <v>14</v>
      </c>
      <c r="R1607" s="14" t="e">
        <f t="shared" si="76"/>
        <v>#REF!</v>
      </c>
      <c r="S1607" s="14" t="e">
        <f t="shared" si="77"/>
        <v>#N/A</v>
      </c>
      <c r="T1607" s="14"/>
      <c r="U1607" s="14" t="str">
        <f ca="1">IFERROR(IF(P1607="X",IF(VLOOKUP(B1607,'Oficios_-_pend_criticas'!$C$3:$J$4739,5,0)="","",IF(VLOOKUP(B1607,'Oficios_-_pend_criticas'!$C$3:$J$4739,7,0)="",IF(TODAY()&gt;VLOOKUP(B1607,'Oficios_-_pend_criticas'!$C$3:$J$4739,5,0),"X",""),IF(VLOOKUP(B1607,'Oficios_-_pend_criticas'!$C$3:$J$4739,7,0)&gt;VLOOKUP(B1607,'Oficios_-_pend_criticas'!$C$3:$J$4739,5,0),"X",""))),""),"")</f>
        <v/>
      </c>
      <c r="V1607" s="14" t="str">
        <f ca="1">IFERROR(IF(Q1607=0,IF(VLOOKUP(B1607,'Oficios_-_pend_criticas'!$C$3:$J$4739,5,0)="","",IF(VLOOKUP(B1607,'Oficios_-_pend_criticas'!$C$3:$J$4739,7,0)="",IF(TODAY()&gt;VLOOKUP(B1607,'Oficios_-_pend_criticas'!$C$3:$J$4739,5,0),"X",""),IF(VLOOKUP(B1607,'Oficios_-_pend_criticas'!$C$3:$J$4739,7,0)&gt;VLOOKUP(B1607,'Oficios_-_pend_criticas'!$C$3:$J$4739,5,0),"X",""))),""),"")</f>
        <v/>
      </c>
      <c r="W1607" s="14" t="str">
        <f ca="1">IFERROR(IF(P1607&lt;&gt;"X",IF(Q1607&gt;0,IF(VLOOKUP(B1607,'Oficios_-_pend_criticas'!$C$4:$J$4739,5,0)="","",IF(VLOOKUP(B1607,'Oficios_-_pend_criticas'!$C$4:$J$4739,7,0)="",IF(TODAY()&gt;VLOOKUP(B1607,'Oficios_-_pend_criticas'!$C$4:$J$4739,5,0),"X",""),IF(VLOOKUP(B1607,'Oficios_-_pend_criticas'!$C$4:$J$4739,7,0)&gt;VLOOKUP(B1607,'Oficios_-_pend_criticas'!$C$4:$J$4739,5,0),"X",""))),""),""),"")</f>
        <v/>
      </c>
    </row>
    <row r="1608" spans="1:23" ht="45" hidden="1" customHeight="1" x14ac:dyDescent="0.25">
      <c r="A1608" s="9" t="str">
        <f t="shared" si="75"/>
        <v/>
      </c>
      <c r="B1608" s="24" t="s">
        <v>3716</v>
      </c>
      <c r="C1608" s="22" t="e">
        <f>IF(B1608="","",VLOOKUP(B1608,#REF!,6,0))</f>
        <v>#REF!</v>
      </c>
      <c r="D1608" s="20" t="e">
        <f>IF(B1608="","",VLOOKUP(B1608,#REF!,22,0))</f>
        <v>#REF!</v>
      </c>
      <c r="E1608" s="22" t="e">
        <f>IF(B1608="","",VLOOKUP(B1608,Consultas_públicas!$A$376:$G$3879,7,0))</f>
        <v>#N/A</v>
      </c>
      <c r="F1608" s="20" t="s">
        <v>28</v>
      </c>
      <c r="G1608" s="21">
        <v>43634</v>
      </c>
      <c r="H1608" s="14" t="str">
        <f>IFERROR(IF(VLOOKUP(B1608,'Oficios_-_pend_criticas'!$C$4:$D$4739,2,0)="","","X"),"")</f>
        <v/>
      </c>
      <c r="I1608" s="12"/>
      <c r="J1608" s="13"/>
      <c r="K1608" s="10"/>
      <c r="L1608" s="12">
        <f>IFERROR(VLOOKUP(B1608,Retorno_da_RFB!$D$3:$I$6388,5,0),"")</f>
        <v>118</v>
      </c>
      <c r="M1608" s="13">
        <f>IFERROR(VLOOKUP(B1608,Retorno_da_RFB!$D$3:$I$6388,6,0),"")</f>
        <v>43690</v>
      </c>
      <c r="N1608" s="10" t="str">
        <f>IFERROR(VLOOKUP(B1608,Retorno_da_RFB!$D$3:$I$6388,3,0),"")</f>
        <v>8438.50.00</v>
      </c>
      <c r="O1608" s="10" t="str">
        <f>IFERROR(VLOOKUP(B1608,Retorno_da_RFB!$D$3:$I$6388,4,0),"")</f>
        <v>Máquinas automáticas de desossa de peito de frango, recebendo simultaneamente “breast cap” e “front half”, com capacidade máxima de desossar 6.000peças/h, construída em aço inox304 e sintéticos FDA aprovados, desenhadas para limpeza otimizada atendendo aos padrões de higiene, com chassis principal com comprimento de 11.500mm, com computador integrado a internet, possibilitando o monitoramento on-line, para programação dos cortes selecionados por meio de painel sensível ao toque “touchscreen”, composta por: 1 plataforma fixa para alimentação da máquina; 2 módulos automáticos de retirada de pele; 2 módulos automáticos de pré-corte do peito (primeiro estágio); 2 módulos automáticos de retirada do osso jogador; 2 módulos automáticos de corte de filé em metades; 2 módulos automáticos de pré-corte do peito (segundo estágio); 2 módulos automáticos de pré-corte do peito (terceiro estágio); 2 módulos de retirada do filé inteiro ou em metades, com ou sem filezinho interno do osso do peito; 2 módulos de corte do tendão do filezinho interno; 2 módulos de retirada do filezinho interno do osso do peito; 2 módulos fixos de retirada do osso do peito do equipamento; módulo descarregador de carcaça.</v>
      </c>
      <c r="P1608" s="12" t="str">
        <f>IFERROR(IF(N1608="","",IF(VLOOKUP(LEFT(N1608,10),'Universo_BK-BIT'!$A$5:$E$10005,2,0)="","X",VLOOKUP(LEFT(N1608,10),'Universo_BK-BIT'!$A$5:$E$10005,2,0))),"X")</f>
        <v>BK</v>
      </c>
      <c r="Q1608" s="12">
        <f>IFERROR(IF(P1608="X","",VLOOKUP(LEFT(N1608,10),'Universo_BK-BIT'!$A$5:$E$10005,3,0)),"")</f>
        <v>14</v>
      </c>
      <c r="R1608" s="14" t="e">
        <f t="shared" si="76"/>
        <v>#REF!</v>
      </c>
      <c r="S1608" s="14" t="e">
        <f t="shared" si="77"/>
        <v>#N/A</v>
      </c>
      <c r="T1608" s="14"/>
      <c r="U1608" s="14" t="str">
        <f ca="1">IFERROR(IF(P1608="X",IF(VLOOKUP(B1608,'Oficios_-_pend_criticas'!$C$3:$J$4739,5,0)="","",IF(VLOOKUP(B1608,'Oficios_-_pend_criticas'!$C$3:$J$4739,7,0)="",IF(TODAY()&gt;VLOOKUP(B1608,'Oficios_-_pend_criticas'!$C$3:$J$4739,5,0),"X",""),IF(VLOOKUP(B1608,'Oficios_-_pend_criticas'!$C$3:$J$4739,7,0)&gt;VLOOKUP(B1608,'Oficios_-_pend_criticas'!$C$3:$J$4739,5,0),"X",""))),""),"")</f>
        <v/>
      </c>
      <c r="V1608" s="14" t="str">
        <f ca="1">IFERROR(IF(Q1608=0,IF(VLOOKUP(B1608,'Oficios_-_pend_criticas'!$C$3:$J$4739,5,0)="","",IF(VLOOKUP(B1608,'Oficios_-_pend_criticas'!$C$3:$J$4739,7,0)="",IF(TODAY()&gt;VLOOKUP(B1608,'Oficios_-_pend_criticas'!$C$3:$J$4739,5,0),"X",""),IF(VLOOKUP(B1608,'Oficios_-_pend_criticas'!$C$3:$J$4739,7,0)&gt;VLOOKUP(B1608,'Oficios_-_pend_criticas'!$C$3:$J$4739,5,0),"X",""))),""),"")</f>
        <v/>
      </c>
      <c r="W1608" s="14" t="str">
        <f ca="1">IFERROR(IF(P1608&lt;&gt;"X",IF(Q1608&gt;0,IF(VLOOKUP(B1608,'Oficios_-_pend_criticas'!$C$4:$J$4739,5,0)="","",IF(VLOOKUP(B1608,'Oficios_-_pend_criticas'!$C$4:$J$4739,7,0)="",IF(TODAY()&gt;VLOOKUP(B1608,'Oficios_-_pend_criticas'!$C$4:$J$4739,5,0),"X",""),IF(VLOOKUP(B1608,'Oficios_-_pend_criticas'!$C$4:$J$4739,7,0)&gt;VLOOKUP(B1608,'Oficios_-_pend_criticas'!$C$4:$J$4739,5,0),"X",""))),""),""),"")</f>
        <v/>
      </c>
    </row>
    <row r="1609" spans="1:23" ht="45" hidden="1" customHeight="1" x14ac:dyDescent="0.25">
      <c r="A1609" s="9" t="str">
        <f t="shared" si="75"/>
        <v/>
      </c>
      <c r="B1609" s="24" t="s">
        <v>3718</v>
      </c>
      <c r="C1609" s="22" t="e">
        <f>IF(B1609="","",VLOOKUP(B1609,#REF!,6,0))</f>
        <v>#REF!</v>
      </c>
      <c r="D1609" s="20" t="e">
        <f>IF(B1609="","",VLOOKUP(B1609,#REF!,22,0))</f>
        <v>#REF!</v>
      </c>
      <c r="E1609" s="22" t="e">
        <f>IF(B1609="","",VLOOKUP(B1609,Consultas_públicas!$A$376:$G$3879,7,0))</f>
        <v>#N/A</v>
      </c>
      <c r="F1609" s="20" t="s">
        <v>28</v>
      </c>
      <c r="G1609" s="21">
        <v>43634</v>
      </c>
      <c r="H1609" s="14" t="str">
        <f>IFERROR(IF(VLOOKUP(B1609,'Oficios_-_pend_criticas'!$C$4:$D$4739,2,0)="","","X"),"")</f>
        <v/>
      </c>
      <c r="I1609" s="12"/>
      <c r="J1609" s="13"/>
      <c r="K1609" s="10"/>
      <c r="L1609" s="12">
        <f>IFERROR(VLOOKUP(B1609,Retorno_da_RFB!$D$3:$I$6388,5,0),"")</f>
        <v>118</v>
      </c>
      <c r="M1609" s="13">
        <f>IFERROR(VLOOKUP(B1609,Retorno_da_RFB!$D$3:$I$6388,6,0),"")</f>
        <v>43690</v>
      </c>
      <c r="N1609" s="10" t="str">
        <f>IFERROR(VLOOKUP(B1609,Retorno_da_RFB!$D$3:$I$6388,3,0),"")</f>
        <v>8602.10.00</v>
      </c>
      <c r="O1609" s="10" t="str">
        <f>IFERROR(VLOOKUP(B1609,Retorno_da_RFB!$D$3:$I$6388,4,0),"")</f>
        <v>Combinações de máquinas, de aplicação exclusivamente ferroviária de carga, para locomotivas diesel-elétricas com potência bruta de 6.000HP, constituídas de: motor a diesel, 16 cilindros em “V”, 4 tempos, com potência bruta de 6.000HP a 1050rpm, com conduites, filtros de óleo lubrificante, turbos e bombas de água e combustível; silenciador, fabricado em aço e telas de aço-liga, projetado para suportar gases de escape em altas temperaturas; dispositivo de transferência de partida de potência com três posições para inversão de circuitos de alimentação do alternador principal para partida do motor a diesel; conjunto de duas baterias ferroviárias seladas de 500Ah de capacidade de carga; unidade eletrônica de controle do motor a diesel; conjunto integrado composto por um alternador síncrono, duas unidades auxiliares e seus respectivos sistemas de controle, com capacidade de 4,5MW, desenvolvido para aplicação ferroviária de carga; conjunto de diodos de potência, acompanhado de seu módulo de dissipação térmica, com corrente média direta de 3.900A e temperatura de junção de 175ºC, destinado à conversão da corrente alternada em contínua; inversores de frequência destinados a locomotivas de carga com esforço trator de 90.900kgf, capazes de garantir torque e aderência roda-trilho compatíveis com perfil de vias utilizadas para movimentação ferroviária de minério de ferro; sistema de arrefecimento do motor a diesel composto de banco de radiadores de fluxo dividido, janela de ventilação forçada de ar, válvulas direcionadoras de fluxo de água, sistema de troca térmica água-óleo e estrutura metálica de fixação/montagem; central de processamento de dados e rede sem fio GoLINC®, utilizada para processamento de aplicações ferroviárias específicas; painéis de gerenciamento de redes de dados e protocolos de comunicação entre os diferentes subsistemas da locomotiva; painel microprocessado Locotrol®, com sistema redundante de transmissão/recepção de sinais de rádio para controle e distribuição de potência e de frenagem aplicados em locomotivas intercaladas na composição do trem; dispositivo com função exclusiva de comunicação via rádio sobre as condições de acoplamento e integridade física da composição; painel microprocessado exclusivo para aplicação ferroviária de carga, concentrador de entradas e saídas de sinais digitais e analógicos para controle da locomotiva, com interface às redes ARCNET, serial e Ethernet; módulos inteligentes microprocessados “smart display”, com interface homem-máquina integrada, destinados ao comando de subsistemas, visualização de dados e programação de parâmetros de monitoramento; sistema para registro de eventos funcionais da locomotiva (velocidade, aplicação de freios, acionamento de buzina e de sino de advertência, etc.), destinado à investigação de causas de acidentes, fabricado conforme norma FRA 229.135, capaz de resistir a colisões e acidentes, mantendo a integridade dos dados; sistema de monitoramento ultrassônico de nível de combustível nos tanques; console de controle constituído de estrutura metálica de fixação/montagem, acompanhada de válvula de aplicação de freio, comando mestre de aceleração, reversor de sentido de marcha e elementos secundários de montagem; sistema de filtragem do ar; exaustor de ar do tipo centrífugo, projetado para remoção de impurezas dos filtros inerciais utilizados na propulsão da locomotiva; conjunto de componentes para montagem dos truques ferroviários de carga, incluindo estrutura física de ferro fundido, sistema de suspensão, rodeiros motorizados, amortecedores e cilindros de freio pneumático; secador de ar ativo com duas torres de secagem e expurgo automático da umidade; unidade eletropneumática para interface entre os comandos do operador e as válvulas de atuação do sistema de freio; painel de processamento, monitoramento e diagnóstico do sistema de freio eletrônico da locomotiva; conjunto de resistores utilizados para dissipação em forma de calor da energia cinética da frenagem dinâmica do sistema de propulsão; unidade de climatização da cabine do operador da locomotiva, alimentada por uma tensão contínua de 74V, resistente às vibrações e impactos inerentes à aplicação ferroviária de carga; assentos para tripulação, desenvolvidos de acordo com a norma de segurança ferroviária internacional, capazes de resistir a colisões e tombamentos da locomotiva; sistema de câmeras de protocolo proprietário, capazes de transmitir sons e imagens à central de processamento de dados GoLINC®; modem de transmissão e recepção de dados para diagnóstico remoto de falhas de funcionamento da locomotiva.</v>
      </c>
      <c r="P1609" s="12" t="str">
        <f>IFERROR(IF(N1609="","",IF(VLOOKUP(LEFT(N1609,10),'Universo_BK-BIT'!$A$5:$E$10005,2,0)="","X",VLOOKUP(LEFT(N1609,10),'Universo_BK-BIT'!$A$5:$E$10005,2,0))),"X")</f>
        <v>BK</v>
      </c>
      <c r="Q1609" s="12">
        <f>IFERROR(IF(P1609="X","",VLOOKUP(LEFT(N1609,10),'Universo_BK-BIT'!$A$5:$E$10005,3,0)),"")</f>
        <v>14</v>
      </c>
      <c r="R1609" s="14" t="e">
        <f t="shared" si="76"/>
        <v>#REF!</v>
      </c>
      <c r="S1609" s="14" t="e">
        <f t="shared" si="77"/>
        <v>#N/A</v>
      </c>
      <c r="T1609" s="14"/>
      <c r="U1609" s="14" t="str">
        <f ca="1">IFERROR(IF(P1609="X",IF(VLOOKUP(B1609,'Oficios_-_pend_criticas'!$C$3:$J$4739,5,0)="","",IF(VLOOKUP(B1609,'Oficios_-_pend_criticas'!$C$3:$J$4739,7,0)="",IF(TODAY()&gt;VLOOKUP(B1609,'Oficios_-_pend_criticas'!$C$3:$J$4739,5,0),"X",""),IF(VLOOKUP(B1609,'Oficios_-_pend_criticas'!$C$3:$J$4739,7,0)&gt;VLOOKUP(B1609,'Oficios_-_pend_criticas'!$C$3:$J$4739,5,0),"X",""))),""),"")</f>
        <v/>
      </c>
      <c r="V1609" s="14" t="str">
        <f ca="1">IFERROR(IF(Q1609=0,IF(VLOOKUP(B1609,'Oficios_-_pend_criticas'!$C$3:$J$4739,5,0)="","",IF(VLOOKUP(B1609,'Oficios_-_pend_criticas'!$C$3:$J$4739,7,0)="",IF(TODAY()&gt;VLOOKUP(B1609,'Oficios_-_pend_criticas'!$C$3:$J$4739,5,0),"X",""),IF(VLOOKUP(B1609,'Oficios_-_pend_criticas'!$C$3:$J$4739,7,0)&gt;VLOOKUP(B1609,'Oficios_-_pend_criticas'!$C$3:$J$4739,5,0),"X",""))),""),"")</f>
        <v/>
      </c>
      <c r="W1609" s="14" t="str">
        <f ca="1">IFERROR(IF(P1609&lt;&gt;"X",IF(Q1609&gt;0,IF(VLOOKUP(B1609,'Oficios_-_pend_criticas'!$C$4:$J$4739,5,0)="","",IF(VLOOKUP(B1609,'Oficios_-_pend_criticas'!$C$4:$J$4739,7,0)="",IF(TODAY()&gt;VLOOKUP(B1609,'Oficios_-_pend_criticas'!$C$4:$J$4739,5,0),"X",""),IF(VLOOKUP(B1609,'Oficios_-_pend_criticas'!$C$4:$J$4739,7,0)&gt;VLOOKUP(B1609,'Oficios_-_pend_criticas'!$C$4:$J$4739,5,0),"X",""))),""),""),"")</f>
        <v/>
      </c>
    </row>
    <row r="1610" spans="1:23" ht="45" hidden="1" customHeight="1" x14ac:dyDescent="0.25">
      <c r="A1610" s="9" t="str">
        <f t="shared" si="75"/>
        <v/>
      </c>
      <c r="B1610" s="24" t="s">
        <v>3721</v>
      </c>
      <c r="C1610" s="22" t="e">
        <f>IF(B1610="","",VLOOKUP(B1610,#REF!,6,0))</f>
        <v>#REF!</v>
      </c>
      <c r="D1610" s="20" t="e">
        <f>IF(B1610="","",VLOOKUP(B1610,#REF!,22,0))</f>
        <v>#REF!</v>
      </c>
      <c r="E1610" s="22" t="e">
        <f>IF(B1610="","",VLOOKUP(B1610,Consultas_públicas!$A$376:$G$3879,7,0))</f>
        <v>#N/A</v>
      </c>
      <c r="F1610" s="20" t="s">
        <v>28</v>
      </c>
      <c r="G1610" s="21">
        <v>43634</v>
      </c>
      <c r="H1610" s="14" t="str">
        <f>IFERROR(IF(VLOOKUP(B1610,'Oficios_-_pend_criticas'!$C$4:$D$4739,2,0)="","","X"),"")</f>
        <v/>
      </c>
      <c r="I1610" s="12"/>
      <c r="J1610" s="13"/>
      <c r="K1610" s="10"/>
      <c r="L1610" s="12">
        <f>IFERROR(VLOOKUP(B1610,Retorno_da_RFB!$D$3:$I$6388,5,0),"")</f>
        <v>118</v>
      </c>
      <c r="M1610" s="13">
        <f>IFERROR(VLOOKUP(B1610,Retorno_da_RFB!$D$3:$I$6388,6,0),"")</f>
        <v>43690</v>
      </c>
      <c r="N1610" s="10" t="str">
        <f>IFERROR(VLOOKUP(B1610,Retorno_da_RFB!$D$3:$I$6388,3,0),"")</f>
        <v>8418.99.00</v>
      </c>
      <c r="O1610" s="10" t="str">
        <f>IFERROR(VLOOKUP(B1610,Retorno_da_RFB!$D$3:$I$6388,4,0),"")</f>
        <v>Dispositivos para mistura/batimento do mix em cilindro de congelamento para a formação do sorvete, construído em aço inox304.</v>
      </c>
      <c r="P1610" s="12" t="str">
        <f>IFERROR(IF(N1610="","",IF(VLOOKUP(LEFT(N1610,10),'Universo_BK-BIT'!$A$5:$E$10005,2,0)="","X",VLOOKUP(LEFT(N1610,10),'Universo_BK-BIT'!$A$5:$E$10005,2,0))),"X")</f>
        <v>BK</v>
      </c>
      <c r="Q1610" s="12">
        <f>IFERROR(IF(P1610="X","",VLOOKUP(LEFT(N1610,10),'Universo_BK-BIT'!$A$5:$E$10005,3,0)),"")</f>
        <v>14</v>
      </c>
      <c r="R1610" s="14" t="e">
        <f t="shared" si="76"/>
        <v>#REF!</v>
      </c>
      <c r="S1610" s="14" t="e">
        <f t="shared" si="77"/>
        <v>#N/A</v>
      </c>
      <c r="T1610" s="14"/>
      <c r="U1610" s="14" t="str">
        <f ca="1">IFERROR(IF(P1610="X",IF(VLOOKUP(B1610,'Oficios_-_pend_criticas'!$C$3:$J$4739,5,0)="","",IF(VLOOKUP(B1610,'Oficios_-_pend_criticas'!$C$3:$J$4739,7,0)="",IF(TODAY()&gt;VLOOKUP(B1610,'Oficios_-_pend_criticas'!$C$3:$J$4739,5,0),"X",""),IF(VLOOKUP(B1610,'Oficios_-_pend_criticas'!$C$3:$J$4739,7,0)&gt;VLOOKUP(B1610,'Oficios_-_pend_criticas'!$C$3:$J$4739,5,0),"X",""))),""),"")</f>
        <v/>
      </c>
      <c r="V1610" s="14" t="str">
        <f ca="1">IFERROR(IF(Q1610=0,IF(VLOOKUP(B1610,'Oficios_-_pend_criticas'!$C$3:$J$4739,5,0)="","",IF(VLOOKUP(B1610,'Oficios_-_pend_criticas'!$C$3:$J$4739,7,0)="",IF(TODAY()&gt;VLOOKUP(B1610,'Oficios_-_pend_criticas'!$C$3:$J$4739,5,0),"X",""),IF(VLOOKUP(B1610,'Oficios_-_pend_criticas'!$C$3:$J$4739,7,0)&gt;VLOOKUP(B1610,'Oficios_-_pend_criticas'!$C$3:$J$4739,5,0),"X",""))),""),"")</f>
        <v/>
      </c>
      <c r="W1610" s="14" t="str">
        <f ca="1">IFERROR(IF(P1610&lt;&gt;"X",IF(Q1610&gt;0,IF(VLOOKUP(B1610,'Oficios_-_pend_criticas'!$C$4:$J$4739,5,0)="","",IF(VLOOKUP(B1610,'Oficios_-_pend_criticas'!$C$4:$J$4739,7,0)="",IF(TODAY()&gt;VLOOKUP(B1610,'Oficios_-_pend_criticas'!$C$4:$J$4739,5,0),"X",""),IF(VLOOKUP(B1610,'Oficios_-_pend_criticas'!$C$4:$J$4739,7,0)&gt;VLOOKUP(B1610,'Oficios_-_pend_criticas'!$C$4:$J$4739,5,0),"X",""))),""),""),"")</f>
        <v/>
      </c>
    </row>
    <row r="1611" spans="1:23" ht="45" hidden="1" customHeight="1" x14ac:dyDescent="0.25">
      <c r="A1611" s="9" t="str">
        <f t="shared" si="75"/>
        <v/>
      </c>
      <c r="B1611" s="24" t="s">
        <v>3723</v>
      </c>
      <c r="C1611" s="22" t="e">
        <f>IF(B1611="","",VLOOKUP(B1611,#REF!,6,0))</f>
        <v>#REF!</v>
      </c>
      <c r="D1611" s="20" t="e">
        <f>IF(B1611="","",VLOOKUP(B1611,#REF!,22,0))</f>
        <v>#REF!</v>
      </c>
      <c r="E1611" s="22" t="e">
        <f>IF(B1611="","",VLOOKUP(B1611,Consultas_públicas!$A$376:$G$3879,7,0))</f>
        <v>#N/A</v>
      </c>
      <c r="F1611" s="20" t="s">
        <v>28</v>
      </c>
      <c r="G1611" s="21">
        <v>43634</v>
      </c>
      <c r="H1611" s="14" t="str">
        <f>IFERROR(IF(VLOOKUP(B1611,'Oficios_-_pend_criticas'!$C$4:$D$4739,2,0)="","","X"),"")</f>
        <v/>
      </c>
      <c r="I1611" s="12"/>
      <c r="J1611" s="13"/>
      <c r="K1611" s="10"/>
      <c r="L1611" s="12">
        <f>IFERROR(VLOOKUP(B1611,Retorno_da_RFB!$D$3:$I$6388,5,0),"")</f>
        <v>118</v>
      </c>
      <c r="M1611" s="13">
        <f>IFERROR(VLOOKUP(B1611,Retorno_da_RFB!$D$3:$I$6388,6,0),"")</f>
        <v>43690</v>
      </c>
      <c r="N1611" s="10" t="str">
        <f>IFERROR(VLOOKUP(B1611,Retorno_da_RFB!$D$3:$I$6388,3,0),"")</f>
        <v>8451.80.00</v>
      </c>
      <c r="O1611" s="10" t="str">
        <f>IFERROR(VLOOKUP(B1611,Retorno_da_RFB!$D$3:$I$6388,4,0),"")</f>
        <v>Máquinas para dissolução automática de sal em água, para produção e preparação de salmoura, compostas por um talha, um tanque de dissolução, um agitador, uma bomba elétrica, dois interruptores de nível, um sistema de célula de cargas, um conta litros, um painel de comando elétrico, para uso exclusivo em máquinas de tingimento da indústria têxtil, alimentação elétrica trifásica 380/440VCA – 50/60Hz.</v>
      </c>
      <c r="P1611" s="12" t="str">
        <f>IFERROR(IF(N1611="","",IF(VLOOKUP(LEFT(N1611,10),'Universo_BK-BIT'!$A$5:$E$10005,2,0)="","X",VLOOKUP(LEFT(N1611,10),'Universo_BK-BIT'!$A$5:$E$10005,2,0))),"X")</f>
        <v>BK</v>
      </c>
      <c r="Q1611" s="12">
        <f>IFERROR(IF(P1611="X","",VLOOKUP(LEFT(N1611,10),'Universo_BK-BIT'!$A$5:$E$10005,3,0)),"")</f>
        <v>14</v>
      </c>
      <c r="R1611" s="14" t="e">
        <f t="shared" si="76"/>
        <v>#REF!</v>
      </c>
      <c r="S1611" s="14" t="e">
        <f t="shared" si="77"/>
        <v>#N/A</v>
      </c>
      <c r="T1611" s="14"/>
      <c r="U1611" s="14" t="str">
        <f ca="1">IFERROR(IF(P1611="X",IF(VLOOKUP(B1611,'Oficios_-_pend_criticas'!$C$3:$J$4739,5,0)="","",IF(VLOOKUP(B1611,'Oficios_-_pend_criticas'!$C$3:$J$4739,7,0)="",IF(TODAY()&gt;VLOOKUP(B1611,'Oficios_-_pend_criticas'!$C$3:$J$4739,5,0),"X",""),IF(VLOOKUP(B1611,'Oficios_-_pend_criticas'!$C$3:$J$4739,7,0)&gt;VLOOKUP(B1611,'Oficios_-_pend_criticas'!$C$3:$J$4739,5,0),"X",""))),""),"")</f>
        <v/>
      </c>
      <c r="V1611" s="14" t="str">
        <f ca="1">IFERROR(IF(Q1611=0,IF(VLOOKUP(B1611,'Oficios_-_pend_criticas'!$C$3:$J$4739,5,0)="","",IF(VLOOKUP(B1611,'Oficios_-_pend_criticas'!$C$3:$J$4739,7,0)="",IF(TODAY()&gt;VLOOKUP(B1611,'Oficios_-_pend_criticas'!$C$3:$J$4739,5,0),"X",""),IF(VLOOKUP(B1611,'Oficios_-_pend_criticas'!$C$3:$J$4739,7,0)&gt;VLOOKUP(B1611,'Oficios_-_pend_criticas'!$C$3:$J$4739,5,0),"X",""))),""),"")</f>
        <v/>
      </c>
      <c r="W1611" s="14" t="str">
        <f ca="1">IFERROR(IF(P1611&lt;&gt;"X",IF(Q1611&gt;0,IF(VLOOKUP(B1611,'Oficios_-_pend_criticas'!$C$4:$J$4739,5,0)="","",IF(VLOOKUP(B1611,'Oficios_-_pend_criticas'!$C$4:$J$4739,7,0)="",IF(TODAY()&gt;VLOOKUP(B1611,'Oficios_-_pend_criticas'!$C$4:$J$4739,5,0),"X",""),IF(VLOOKUP(B1611,'Oficios_-_pend_criticas'!$C$4:$J$4739,7,0)&gt;VLOOKUP(B1611,'Oficios_-_pend_criticas'!$C$4:$J$4739,5,0),"X",""))),""),""),"")</f>
        <v/>
      </c>
    </row>
    <row r="1612" spans="1:23" ht="45" hidden="1" customHeight="1" x14ac:dyDescent="0.25">
      <c r="A1612" s="9" t="str">
        <f t="shared" si="75"/>
        <v/>
      </c>
      <c r="B1612" s="24" t="s">
        <v>3725</v>
      </c>
      <c r="C1612" s="22" t="e">
        <f>IF(B1612="","",VLOOKUP(B1612,#REF!,6,0))</f>
        <v>#REF!</v>
      </c>
      <c r="D1612" s="20" t="e">
        <f>IF(B1612="","",VLOOKUP(B1612,#REF!,22,0))</f>
        <v>#REF!</v>
      </c>
      <c r="E1612" s="22" t="e">
        <f>IF(B1612="","",VLOOKUP(B1612,Consultas_públicas!$A$376:$G$3879,7,0))</f>
        <v>#N/A</v>
      </c>
      <c r="F1612" s="20" t="s">
        <v>28</v>
      </c>
      <c r="G1612" s="21">
        <v>43634</v>
      </c>
      <c r="H1612" s="14" t="str">
        <f>IFERROR(IF(VLOOKUP(B1612,'Oficios_-_pend_criticas'!$C$4:$D$4739,2,0)="","","X"),"")</f>
        <v/>
      </c>
      <c r="I1612" s="12"/>
      <c r="J1612" s="13"/>
      <c r="K1612" s="10"/>
      <c r="L1612" s="12">
        <f>IFERROR(VLOOKUP(B1612,Retorno_da_RFB!$D$3:$I$6388,5,0),"")</f>
        <v>118</v>
      </c>
      <c r="M1612" s="13">
        <f>IFERROR(VLOOKUP(B1612,Retorno_da_RFB!$D$3:$I$6388,6,0),"")</f>
        <v>43690</v>
      </c>
      <c r="N1612" s="10" t="str">
        <f>IFERROR(VLOOKUP(B1612,Retorno_da_RFB!$D$3:$I$6388,3,0),"")</f>
        <v>9026.10.11</v>
      </c>
      <c r="O1612" s="10" t="str">
        <f>IFERROR(VLOOKUP(B1612,Retorno_da_RFB!$D$3:$I$6388,4,0),"")</f>
        <v>Equipamentos para medição de vazão de líquidos, por indução eletromagnética, DN50 a DN3.000mm, material da caixa/carcaça: aço carbono ou aço inoxidável, revestimento de teflon, PFA, F46, neoprene, poliuretano e aço inox AISI 304, fonte de alimentação: 220VAC 50Hz, 24VDC, 3.6V(alimentado por bateria), comunicação: 4~20mACD/pulso; 4~20Macd/comunicação RS232; 4~20mACD/comunicação RS485; HART/com comunicação.</v>
      </c>
      <c r="P1612" s="12" t="str">
        <f>IFERROR(IF(N1612="","",IF(VLOOKUP(LEFT(N1612,10),'Universo_BK-BIT'!$A$5:$E$10005,2,0)="","X",VLOOKUP(LEFT(N1612,10),'Universo_BK-BIT'!$A$5:$E$10005,2,0))),"X")</f>
        <v>BIT</v>
      </c>
      <c r="Q1612" s="12">
        <f>IFERROR(IF(P1612="X","",VLOOKUP(LEFT(N1612,10),'Universo_BK-BIT'!$A$5:$E$10005,3,0)),"")</f>
        <v>14</v>
      </c>
      <c r="R1612" s="14" t="e">
        <f t="shared" si="76"/>
        <v>#REF!</v>
      </c>
      <c r="S1612" s="14" t="e">
        <f t="shared" si="77"/>
        <v>#N/A</v>
      </c>
      <c r="T1612" s="14"/>
      <c r="U1612" s="14" t="str">
        <f ca="1">IFERROR(IF(P1612="X",IF(VLOOKUP(B1612,'Oficios_-_pend_criticas'!$C$3:$J$4739,5,0)="","",IF(VLOOKUP(B1612,'Oficios_-_pend_criticas'!$C$3:$J$4739,7,0)="",IF(TODAY()&gt;VLOOKUP(B1612,'Oficios_-_pend_criticas'!$C$3:$J$4739,5,0),"X",""),IF(VLOOKUP(B1612,'Oficios_-_pend_criticas'!$C$3:$J$4739,7,0)&gt;VLOOKUP(B1612,'Oficios_-_pend_criticas'!$C$3:$J$4739,5,0),"X",""))),""),"")</f>
        <v/>
      </c>
      <c r="V1612" s="14" t="str">
        <f ca="1">IFERROR(IF(Q1612=0,IF(VLOOKUP(B1612,'Oficios_-_pend_criticas'!$C$3:$J$4739,5,0)="","",IF(VLOOKUP(B1612,'Oficios_-_pend_criticas'!$C$3:$J$4739,7,0)="",IF(TODAY()&gt;VLOOKUP(B1612,'Oficios_-_pend_criticas'!$C$3:$J$4739,5,0),"X",""),IF(VLOOKUP(B1612,'Oficios_-_pend_criticas'!$C$3:$J$4739,7,0)&gt;VLOOKUP(B1612,'Oficios_-_pend_criticas'!$C$3:$J$4739,5,0),"X",""))),""),"")</f>
        <v/>
      </c>
      <c r="W1612" s="14" t="str">
        <f ca="1">IFERROR(IF(P1612&lt;&gt;"X",IF(Q1612&gt;0,IF(VLOOKUP(B1612,'Oficios_-_pend_criticas'!$C$4:$J$4739,5,0)="","",IF(VLOOKUP(B1612,'Oficios_-_pend_criticas'!$C$4:$J$4739,7,0)="",IF(TODAY()&gt;VLOOKUP(B1612,'Oficios_-_pend_criticas'!$C$4:$J$4739,5,0),"X",""),IF(VLOOKUP(B1612,'Oficios_-_pend_criticas'!$C$4:$J$4739,7,0)&gt;VLOOKUP(B1612,'Oficios_-_pend_criticas'!$C$4:$J$4739,5,0),"X",""))),""),""),"")</f>
        <v/>
      </c>
    </row>
    <row r="1613" spans="1:23" ht="45" hidden="1" customHeight="1" x14ac:dyDescent="0.25">
      <c r="A1613" s="9" t="str">
        <f t="shared" si="75"/>
        <v/>
      </c>
      <c r="B1613" s="24" t="s">
        <v>3728</v>
      </c>
      <c r="C1613" s="22" t="e">
        <f>IF(B1613="","",VLOOKUP(B1613,#REF!,6,0))</f>
        <v>#REF!</v>
      </c>
      <c r="D1613" s="20" t="e">
        <f>IF(B1613="","",VLOOKUP(B1613,#REF!,22,0))</f>
        <v>#REF!</v>
      </c>
      <c r="E1613" s="22" t="e">
        <f>IF(B1613="","",VLOOKUP(B1613,Consultas_públicas!$A$376:$G$3879,7,0))</f>
        <v>#N/A</v>
      </c>
      <c r="F1613" s="20" t="s">
        <v>28</v>
      </c>
      <c r="G1613" s="21">
        <v>43634</v>
      </c>
      <c r="H1613" s="14" t="str">
        <f>IFERROR(IF(VLOOKUP(B1613,'Oficios_-_pend_criticas'!$C$4:$D$4739,2,0)="","","X"),"")</f>
        <v/>
      </c>
      <c r="I1613" s="12"/>
      <c r="J1613" s="13"/>
      <c r="K1613" s="10"/>
      <c r="L1613" s="12">
        <f>IFERROR(VLOOKUP(B1613,Retorno_da_RFB!$D$3:$I$6388,5,0),"")</f>
        <v>118</v>
      </c>
      <c r="M1613" s="13">
        <f>IFERROR(VLOOKUP(B1613,Retorno_da_RFB!$D$3:$I$6388,6,0),"")</f>
        <v>43690</v>
      </c>
      <c r="N1613" s="10" t="str">
        <f>IFERROR(VLOOKUP(B1613,Retorno_da_RFB!$D$3:$I$6388,3,0),"")</f>
        <v>8421.21.00</v>
      </c>
      <c r="O1613" s="10" t="str">
        <f>IFERROR(VLOOKUP(B1613,Retorno_da_RFB!$D$3:$I$6388,4,0),"")</f>
        <v>Sistemas de filtração de água por meio de discos, com design compacto e capacidade hidráulica a partir de 30L/s com grau de filtração de 10 a 1.000µm, capazes de tratar água com sólidos suspensos, compostos de: um sistema de retrolavagem completo com bombas, filtro de água de retrolavagem, tubulações e bocais de spray de retrolavagem retrátil, bocais autolimpantes, tanques e tambor feito de aço inoxidável ou aço a prova de ácido (316L).</v>
      </c>
      <c r="P1613" s="12" t="str">
        <f>IFERROR(IF(N1613="","",IF(VLOOKUP(LEFT(N1613,10),'Universo_BK-BIT'!$A$5:$E$10005,2,0)="","X",VLOOKUP(LEFT(N1613,10),'Universo_BK-BIT'!$A$5:$E$10005,2,0))),"X")</f>
        <v>BK</v>
      </c>
      <c r="Q1613" s="12">
        <f>IFERROR(IF(P1613="X","",VLOOKUP(LEFT(N1613,10),'Universo_BK-BIT'!$A$5:$E$10005,3,0)),"")</f>
        <v>14</v>
      </c>
      <c r="R1613" s="14" t="e">
        <f t="shared" si="76"/>
        <v>#REF!</v>
      </c>
      <c r="S1613" s="14" t="e">
        <f t="shared" si="77"/>
        <v>#N/A</v>
      </c>
      <c r="T1613" s="14"/>
      <c r="U1613" s="14" t="str">
        <f ca="1">IFERROR(IF(P1613="X",IF(VLOOKUP(B1613,'Oficios_-_pend_criticas'!$C$3:$J$4739,5,0)="","",IF(VLOOKUP(B1613,'Oficios_-_pend_criticas'!$C$3:$J$4739,7,0)="",IF(TODAY()&gt;VLOOKUP(B1613,'Oficios_-_pend_criticas'!$C$3:$J$4739,5,0),"X",""),IF(VLOOKUP(B1613,'Oficios_-_pend_criticas'!$C$3:$J$4739,7,0)&gt;VLOOKUP(B1613,'Oficios_-_pend_criticas'!$C$3:$J$4739,5,0),"X",""))),""),"")</f>
        <v/>
      </c>
      <c r="V1613" s="14" t="str">
        <f ca="1">IFERROR(IF(Q1613=0,IF(VLOOKUP(B1613,'Oficios_-_pend_criticas'!$C$3:$J$4739,5,0)="","",IF(VLOOKUP(B1613,'Oficios_-_pend_criticas'!$C$3:$J$4739,7,0)="",IF(TODAY()&gt;VLOOKUP(B1613,'Oficios_-_pend_criticas'!$C$3:$J$4739,5,0),"X",""),IF(VLOOKUP(B1613,'Oficios_-_pend_criticas'!$C$3:$J$4739,7,0)&gt;VLOOKUP(B1613,'Oficios_-_pend_criticas'!$C$3:$J$4739,5,0),"X",""))),""),"")</f>
        <v/>
      </c>
      <c r="W1613" s="14" t="str">
        <f ca="1">IFERROR(IF(P1613&lt;&gt;"X",IF(Q1613&gt;0,IF(VLOOKUP(B1613,'Oficios_-_pend_criticas'!$C$4:$J$4739,5,0)="","",IF(VLOOKUP(B1613,'Oficios_-_pend_criticas'!$C$4:$J$4739,7,0)="",IF(TODAY()&gt;VLOOKUP(B1613,'Oficios_-_pend_criticas'!$C$4:$J$4739,5,0),"X",""),IF(VLOOKUP(B1613,'Oficios_-_pend_criticas'!$C$4:$J$4739,7,0)&gt;VLOOKUP(B1613,'Oficios_-_pend_criticas'!$C$4:$J$4739,5,0),"X",""))),""),""),"")</f>
        <v/>
      </c>
    </row>
    <row r="1614" spans="1:23" ht="45" hidden="1" customHeight="1" x14ac:dyDescent="0.25">
      <c r="A1614" s="9" t="str">
        <f t="shared" si="75"/>
        <v/>
      </c>
      <c r="B1614" s="24" t="s">
        <v>3730</v>
      </c>
      <c r="C1614" s="22" t="e">
        <f>IF(B1614="","",VLOOKUP(B1614,#REF!,6,0))</f>
        <v>#REF!</v>
      </c>
      <c r="D1614" s="20" t="e">
        <f>IF(B1614="","",VLOOKUP(B1614,#REF!,22,0))</f>
        <v>#REF!</v>
      </c>
      <c r="E1614" s="22" t="e">
        <f>IF(B1614="","",VLOOKUP(B1614,Consultas_públicas!$A$376:$G$3879,7,0))</f>
        <v>#N/A</v>
      </c>
      <c r="F1614" s="20" t="s">
        <v>28</v>
      </c>
      <c r="G1614" s="21">
        <v>43634</v>
      </c>
      <c r="H1614" s="14" t="str">
        <f>IFERROR(IF(VLOOKUP(B1614,'Oficios_-_pend_criticas'!$C$4:$D$4739,2,0)="","","X"),"")</f>
        <v/>
      </c>
      <c r="I1614" s="12"/>
      <c r="J1614" s="13"/>
      <c r="K1614" s="10"/>
      <c r="L1614" s="12">
        <f>IFERROR(VLOOKUP(B1614,Retorno_da_RFB!$D$3:$I$6388,5,0),"")</f>
        <v>118</v>
      </c>
      <c r="M1614" s="13">
        <f>IFERROR(VLOOKUP(B1614,Retorno_da_RFB!$D$3:$I$6388,6,0),"")</f>
        <v>43690</v>
      </c>
      <c r="N1614" s="10" t="str">
        <f>IFERROR(VLOOKUP(B1614,Retorno_da_RFB!$D$3:$I$6388,3,0),"")</f>
        <v>8466.93.20</v>
      </c>
      <c r="O1614" s="10" t="str">
        <f>IFERROR(VLOOKUP(B1614,Retorno_da_RFB!$D$3:$I$6388,4,0),"")</f>
        <v>Mesas giratórias com indexação de 360° de 1 em 1°, com eixo rotativo acionado por sistema de coroa e sem-fim, acionamento hidráulico para elevação e travamento, precisão de posicionamento igual ou inferior a 5 arcos-segundo, precisão de repetibilidade igual ou inferior a 3arcos/s, com trocador automático de pallet via sistema de garfo, com dois pallets e estação de espera e preparação do pallet com pedal pneumático para seu travamento utilizadas em centros de usinagem.</v>
      </c>
      <c r="P1614" s="12" t="str">
        <f>IFERROR(IF(N1614="","",IF(VLOOKUP(LEFT(N1614,10),'Universo_BK-BIT'!$A$5:$E$10005,2,0)="","X",VLOOKUP(LEFT(N1614,10),'Universo_BK-BIT'!$A$5:$E$10005,2,0))),"X")</f>
        <v>BK</v>
      </c>
      <c r="Q1614" s="12">
        <f>IFERROR(IF(P1614="X","",VLOOKUP(LEFT(N1614,10),'Universo_BK-BIT'!$A$5:$E$10005,3,0)),"")</f>
        <v>14</v>
      </c>
      <c r="R1614" s="14" t="e">
        <f t="shared" si="76"/>
        <v>#REF!</v>
      </c>
      <c r="S1614" s="14" t="e">
        <f t="shared" si="77"/>
        <v>#N/A</v>
      </c>
      <c r="T1614" s="14"/>
      <c r="U1614" s="14" t="str">
        <f ca="1">IFERROR(IF(P1614="X",IF(VLOOKUP(B1614,'Oficios_-_pend_criticas'!$C$3:$J$4739,5,0)="","",IF(VLOOKUP(B1614,'Oficios_-_pend_criticas'!$C$3:$J$4739,7,0)="",IF(TODAY()&gt;VLOOKUP(B1614,'Oficios_-_pend_criticas'!$C$3:$J$4739,5,0),"X",""),IF(VLOOKUP(B1614,'Oficios_-_pend_criticas'!$C$3:$J$4739,7,0)&gt;VLOOKUP(B1614,'Oficios_-_pend_criticas'!$C$3:$J$4739,5,0),"X",""))),""),"")</f>
        <v/>
      </c>
      <c r="V1614" s="14" t="str">
        <f ca="1">IFERROR(IF(Q1614=0,IF(VLOOKUP(B1614,'Oficios_-_pend_criticas'!$C$3:$J$4739,5,0)="","",IF(VLOOKUP(B1614,'Oficios_-_pend_criticas'!$C$3:$J$4739,7,0)="",IF(TODAY()&gt;VLOOKUP(B1614,'Oficios_-_pend_criticas'!$C$3:$J$4739,5,0),"X",""),IF(VLOOKUP(B1614,'Oficios_-_pend_criticas'!$C$3:$J$4739,7,0)&gt;VLOOKUP(B1614,'Oficios_-_pend_criticas'!$C$3:$J$4739,5,0),"X",""))),""),"")</f>
        <v/>
      </c>
      <c r="W1614" s="14" t="str">
        <f ca="1">IFERROR(IF(P1614&lt;&gt;"X",IF(Q1614&gt;0,IF(VLOOKUP(B1614,'Oficios_-_pend_criticas'!$C$4:$J$4739,5,0)="","",IF(VLOOKUP(B1614,'Oficios_-_pend_criticas'!$C$4:$J$4739,7,0)="",IF(TODAY()&gt;VLOOKUP(B1614,'Oficios_-_pend_criticas'!$C$4:$J$4739,5,0),"X",""),IF(VLOOKUP(B1614,'Oficios_-_pend_criticas'!$C$4:$J$4739,7,0)&gt;VLOOKUP(B1614,'Oficios_-_pend_criticas'!$C$4:$J$4739,5,0),"X",""))),""),""),"")</f>
        <v/>
      </c>
    </row>
    <row r="1615" spans="1:23" ht="45" hidden="1" customHeight="1" x14ac:dyDescent="0.25">
      <c r="A1615" s="9" t="str">
        <f t="shared" si="75"/>
        <v/>
      </c>
      <c r="B1615" s="24" t="s">
        <v>3732</v>
      </c>
      <c r="C1615" s="22" t="e">
        <f>IF(B1615="","",VLOOKUP(B1615,#REF!,6,0))</f>
        <v>#REF!</v>
      </c>
      <c r="D1615" s="20" t="e">
        <f>IF(B1615="","",VLOOKUP(B1615,#REF!,22,0))</f>
        <v>#REF!</v>
      </c>
      <c r="E1615" s="22" t="e">
        <f>IF(B1615="","",VLOOKUP(B1615,Consultas_públicas!$A$376:$G$3879,7,0))</f>
        <v>#N/A</v>
      </c>
      <c r="F1615" s="20" t="s">
        <v>28</v>
      </c>
      <c r="G1615" s="21">
        <v>43634</v>
      </c>
      <c r="H1615" s="14" t="str">
        <f>IFERROR(IF(VLOOKUP(B1615,'Oficios_-_pend_criticas'!$C$4:$D$4739,2,0)="","","X"),"")</f>
        <v/>
      </c>
      <c r="I1615" s="12"/>
      <c r="J1615" s="13"/>
      <c r="K1615" s="10"/>
      <c r="L1615" s="12">
        <f>IFERROR(VLOOKUP(B1615,Retorno_da_RFB!$D$3:$I$6388,5,0),"")</f>
        <v>118</v>
      </c>
      <c r="M1615" s="13">
        <f>IFERROR(VLOOKUP(B1615,Retorno_da_RFB!$D$3:$I$6388,6,0),"")</f>
        <v>43690</v>
      </c>
      <c r="N1615" s="10" t="str">
        <f>IFERROR(VLOOKUP(B1615,Retorno_da_RFB!$D$3:$I$6388,3,0),"")</f>
        <v>8441.30.90</v>
      </c>
      <c r="O1615" s="10" t="str">
        <f>IFERROR(VLOOKUP(B1615,Retorno_da_RFB!$D$3:$I$6388,4,0),"")</f>
        <v>Combinações de máquinas para a fabricação de caixas de papelão ondulado, com velocidade mecânica máxima de 26.000caixas/h para chapas de papelão ondulado com comprimento mínimo de 385mm e máximo de 1.880mm, largura mínima de 190mm e máxima de 635mm, com comandos independentes, compostas de: alimentador; impressora com quatro unidades de impressão e ajuste rápido com troca dos clichês em produção; módulo de vincagem por baixo; unidade de corte e vinco rotativa; unidade de entalhe dotada de 4 pares de eixos motorizados sendo 2 pares de eixos para entalhe e dois pares de eixos para vincagem; dobradeira coladeira com sistema multi-T para dobragem fácil; contador ejetor para empilhamento das caixas por cima sem atrito; módulo de controle e visualização com sistema supervisor e ajustes rápidos.</v>
      </c>
      <c r="P1615" s="12" t="str">
        <f>IFERROR(IF(N1615="","",IF(VLOOKUP(LEFT(N1615,10),'Universo_BK-BIT'!$A$5:$E$10005,2,0)="","X",VLOOKUP(LEFT(N1615,10),'Universo_BK-BIT'!$A$5:$E$10005,2,0))),"X")</f>
        <v>BK</v>
      </c>
      <c r="Q1615" s="12">
        <f>IFERROR(IF(P1615="X","",VLOOKUP(LEFT(N1615,10),'Universo_BK-BIT'!$A$5:$E$10005,3,0)),"")</f>
        <v>14</v>
      </c>
      <c r="R1615" s="14" t="e">
        <f t="shared" si="76"/>
        <v>#REF!</v>
      </c>
      <c r="S1615" s="14" t="e">
        <f t="shared" si="77"/>
        <v>#N/A</v>
      </c>
      <c r="T1615" s="14"/>
      <c r="U1615" s="14" t="str">
        <f ca="1">IFERROR(IF(P1615="X",IF(VLOOKUP(B1615,'Oficios_-_pend_criticas'!$C$3:$J$4739,5,0)="","",IF(VLOOKUP(B1615,'Oficios_-_pend_criticas'!$C$3:$J$4739,7,0)="",IF(TODAY()&gt;VLOOKUP(B1615,'Oficios_-_pend_criticas'!$C$3:$J$4739,5,0),"X",""),IF(VLOOKUP(B1615,'Oficios_-_pend_criticas'!$C$3:$J$4739,7,0)&gt;VLOOKUP(B1615,'Oficios_-_pend_criticas'!$C$3:$J$4739,5,0),"X",""))),""),"")</f>
        <v/>
      </c>
      <c r="V1615" s="14" t="str">
        <f ca="1">IFERROR(IF(Q1615=0,IF(VLOOKUP(B1615,'Oficios_-_pend_criticas'!$C$3:$J$4739,5,0)="","",IF(VLOOKUP(B1615,'Oficios_-_pend_criticas'!$C$3:$J$4739,7,0)="",IF(TODAY()&gt;VLOOKUP(B1615,'Oficios_-_pend_criticas'!$C$3:$J$4739,5,0),"X",""),IF(VLOOKUP(B1615,'Oficios_-_pend_criticas'!$C$3:$J$4739,7,0)&gt;VLOOKUP(B1615,'Oficios_-_pend_criticas'!$C$3:$J$4739,5,0),"X",""))),""),"")</f>
        <v/>
      </c>
      <c r="W1615" s="14" t="str">
        <f ca="1">IFERROR(IF(P1615&lt;&gt;"X",IF(Q1615&gt;0,IF(VLOOKUP(B1615,'Oficios_-_pend_criticas'!$C$4:$J$4739,5,0)="","",IF(VLOOKUP(B1615,'Oficios_-_pend_criticas'!$C$4:$J$4739,7,0)="",IF(TODAY()&gt;VLOOKUP(B1615,'Oficios_-_pend_criticas'!$C$4:$J$4739,5,0),"X",""),IF(VLOOKUP(B1615,'Oficios_-_pend_criticas'!$C$4:$J$4739,7,0)&gt;VLOOKUP(B1615,'Oficios_-_pend_criticas'!$C$4:$J$4739,5,0),"X",""))),""),""),"")</f>
        <v/>
      </c>
    </row>
    <row r="1616" spans="1:23" ht="45" hidden="1" customHeight="1" x14ac:dyDescent="0.25">
      <c r="A1616" s="9" t="str">
        <f t="shared" si="75"/>
        <v>X</v>
      </c>
      <c r="B1616" s="24" t="s">
        <v>3662</v>
      </c>
      <c r="C1616" s="22" t="e">
        <f>IF(B1616="","",VLOOKUP(B1616,#REF!,6,0))</f>
        <v>#REF!</v>
      </c>
      <c r="D1616" s="20" t="e">
        <f>IF(B1616="","",VLOOKUP(B1616,#REF!,22,0))</f>
        <v>#REF!</v>
      </c>
      <c r="E1616" s="22" t="e">
        <f>IF(B1616="","",VLOOKUP(B1616,Consultas_públicas!$A$376:$G$3879,7,0))</f>
        <v>#N/A</v>
      </c>
      <c r="F1616" s="20" t="s">
        <v>28</v>
      </c>
      <c r="G1616" s="21">
        <v>43634</v>
      </c>
      <c r="H1616" s="14" t="str">
        <f>IFERROR(IF(VLOOKUP(B1616,'Oficios_-_pend_criticas'!$C$4:$D$4739,2,0)="","","X"),"")</f>
        <v/>
      </c>
      <c r="I1616" s="12"/>
      <c r="J1616" s="13"/>
      <c r="K1616" s="10"/>
      <c r="L1616" s="12">
        <f>IFERROR(VLOOKUP(B1616,Retorno_da_RFB!$D$3:$I$6388,5,0),"")</f>
        <v>122</v>
      </c>
      <c r="M1616" s="13">
        <f>IFERROR(VLOOKUP(B1616,Retorno_da_RFB!$D$3:$I$6388,6,0),"")</f>
        <v>43691</v>
      </c>
      <c r="N1616" s="10" t="str">
        <f>IFERROR(VLOOKUP(B1616,Retorno_da_RFB!$D$3:$I$6388,3,0),"")</f>
        <v>8424.30.90</v>
      </c>
      <c r="O1616" s="10" t="str">
        <f>IFERROR(VLOOKUP(B1616,Retorno_da_RFB!$D$3:$I$6388,4,0),"")</f>
        <v>Máquinas automáticas para lavar, rebarbar e desobstruir furos e canais de lubrificação em virabrequins usinados, utilizando jato de água sob alta pressão, combinado opcionalmente com o uso de escovas e escareadores, pressão máxima da água de 35MPa (aproximadamente 350bar) e vazão máxima de 29litros/min, com torre de seis posições para instalação de bicos de limpeza e/ou ferramentas, deslocamento do eixo X de 650mm, eixo Y de 500mm e eixo Z de 500mm, avanço rápido do eixo X de 16m/min (com 1/3 de redução) e dos eixos Y e Z de 48m/min, fuso principal com rotação máxima de 1.000rpm e potência do motor de 0,75kW, com comando numérico computadorizado (CNC), sistema de bombeamento de água a alta pressão e unidade de filtragem de água.</v>
      </c>
      <c r="P1616" s="12" t="str">
        <f>IFERROR(IF(N1616="","",IF(VLOOKUP(LEFT(N1616,10),'Universo_BK-BIT'!$A$5:$E$10005,2,0)="","X",VLOOKUP(LEFT(N1616,10),'Universo_BK-BIT'!$A$5:$E$10005,2,0))),"X")</f>
        <v>BK</v>
      </c>
      <c r="Q1616" s="12">
        <f>IFERROR(IF(P1616="X","",VLOOKUP(LEFT(N1616,10),'Universo_BK-BIT'!$A$5:$E$10005,3,0)),"")</f>
        <v>14</v>
      </c>
      <c r="R1616" s="14" t="e">
        <f t="shared" si="76"/>
        <v>#REF!</v>
      </c>
      <c r="S1616" s="14" t="e">
        <f t="shared" si="77"/>
        <v>#N/A</v>
      </c>
      <c r="T1616" s="14"/>
      <c r="U1616" s="14" t="str">
        <f ca="1">IFERROR(IF(P1616="X",IF(VLOOKUP(B1616,'Oficios_-_pend_criticas'!$C$3:$J$4739,5,0)="","",IF(VLOOKUP(B1616,'Oficios_-_pend_criticas'!$C$3:$J$4739,7,0)="",IF(TODAY()&gt;VLOOKUP(B1616,'Oficios_-_pend_criticas'!$C$3:$J$4739,5,0),"X",""),IF(VLOOKUP(B1616,'Oficios_-_pend_criticas'!$C$3:$J$4739,7,0)&gt;VLOOKUP(B1616,'Oficios_-_pend_criticas'!$C$3:$J$4739,5,0),"X",""))),""),"")</f>
        <v/>
      </c>
      <c r="V1616" s="14" t="str">
        <f ca="1">IFERROR(IF(Q1616=0,IF(VLOOKUP(B1616,'Oficios_-_pend_criticas'!$C$3:$J$4739,5,0)="","",IF(VLOOKUP(B1616,'Oficios_-_pend_criticas'!$C$3:$J$4739,7,0)="",IF(TODAY()&gt;VLOOKUP(B1616,'Oficios_-_pend_criticas'!$C$3:$J$4739,5,0),"X",""),IF(VLOOKUP(B1616,'Oficios_-_pend_criticas'!$C$3:$J$4739,7,0)&gt;VLOOKUP(B1616,'Oficios_-_pend_criticas'!$C$3:$J$4739,5,0),"X",""))),""),"")</f>
        <v/>
      </c>
      <c r="W1616" s="14" t="str">
        <f ca="1">IFERROR(IF(P1616&lt;&gt;"X",IF(Q1616&gt;0,IF(VLOOKUP(B1616,'Oficios_-_pend_criticas'!$C$4:$J$4739,5,0)="","",IF(VLOOKUP(B1616,'Oficios_-_pend_criticas'!$C$4:$J$4739,7,0)="",IF(TODAY()&gt;VLOOKUP(B1616,'Oficios_-_pend_criticas'!$C$4:$J$4739,5,0),"X",""),IF(VLOOKUP(B1616,'Oficios_-_pend_criticas'!$C$4:$J$4739,7,0)&gt;VLOOKUP(B1616,'Oficios_-_pend_criticas'!$C$4:$J$4739,5,0),"X",""))),""),""),"")</f>
        <v/>
      </c>
    </row>
    <row r="1617" spans="1:23" ht="45" hidden="1" customHeight="1" x14ac:dyDescent="0.25">
      <c r="A1617" s="9" t="str">
        <f t="shared" si="75"/>
        <v>X</v>
      </c>
      <c r="B1617" s="24" t="s">
        <v>3664</v>
      </c>
      <c r="C1617" s="22" t="e">
        <f>IF(B1617="","",VLOOKUP(B1617,#REF!,6,0))</f>
        <v>#REF!</v>
      </c>
      <c r="D1617" s="20" t="e">
        <f>IF(B1617="","",VLOOKUP(B1617,#REF!,22,0))</f>
        <v>#REF!</v>
      </c>
      <c r="E1617" s="22" t="e">
        <f>IF(B1617="","",VLOOKUP(B1617,Consultas_públicas!$A$376:$G$3879,7,0))</f>
        <v>#N/A</v>
      </c>
      <c r="F1617" s="20" t="s">
        <v>28</v>
      </c>
      <c r="G1617" s="21">
        <v>43634</v>
      </c>
      <c r="H1617" s="14" t="str">
        <f>IFERROR(IF(VLOOKUP(B1617,'Oficios_-_pend_criticas'!$C$4:$D$4739,2,0)="","","X"),"")</f>
        <v/>
      </c>
      <c r="I1617" s="12"/>
      <c r="J1617" s="13"/>
      <c r="K1617" s="10"/>
      <c r="L1617" s="12">
        <f>IFERROR(VLOOKUP(B1617,Retorno_da_RFB!$D$3:$I$6388,5,0),"")</f>
        <v>122</v>
      </c>
      <c r="M1617" s="13">
        <f>IFERROR(VLOOKUP(B1617,Retorno_da_RFB!$D$3:$I$6388,6,0),"")</f>
        <v>43691</v>
      </c>
      <c r="N1617" s="10" t="str">
        <f>IFERROR(VLOOKUP(B1617,Retorno_da_RFB!$D$3:$I$6388,3,0),"")</f>
        <v>8460.90.19</v>
      </c>
      <c r="O1617" s="10" t="str">
        <f>IFERROR(VLOOKUP(B1617,Retorno_da_RFB!$D$3:$I$6388,4,0),"")</f>
        <v>Máquinas automáticas robotizadas para rebarbação de virabrequins, dotadas de: 1 robô de 6 eixos, 1 unidade de fixação para um virabrequim com placa rotativa com servo motor, sistema pneumático para fixação do virabrequim e acionamento da ferramenta e magazine para troca de ferramentas, célula equipada com enclausuramento com abertura superior e frontal para entrada e saída de peças e com portas com sistema “interlock” com controles de segurança de acesso.</v>
      </c>
      <c r="P1617" s="12" t="str">
        <f>IFERROR(IF(N1617="","",IF(VLOOKUP(LEFT(N1617,10),'Universo_BK-BIT'!$A$5:$E$10005,2,0)="","X",VLOOKUP(LEFT(N1617,10),'Universo_BK-BIT'!$A$5:$E$10005,2,0))),"X")</f>
        <v>BK</v>
      </c>
      <c r="Q1617" s="12">
        <f>IFERROR(IF(P1617="X","",VLOOKUP(LEFT(N1617,10),'Universo_BK-BIT'!$A$5:$E$10005,3,0)),"")</f>
        <v>14</v>
      </c>
      <c r="R1617" s="14" t="e">
        <f t="shared" si="76"/>
        <v>#REF!</v>
      </c>
      <c r="S1617" s="14" t="e">
        <f t="shared" si="77"/>
        <v>#N/A</v>
      </c>
      <c r="T1617" s="14"/>
      <c r="U1617" s="14" t="str">
        <f ca="1">IFERROR(IF(P1617="X",IF(VLOOKUP(B1617,'Oficios_-_pend_criticas'!$C$3:$J$4739,5,0)="","",IF(VLOOKUP(B1617,'Oficios_-_pend_criticas'!$C$3:$J$4739,7,0)="",IF(TODAY()&gt;VLOOKUP(B1617,'Oficios_-_pend_criticas'!$C$3:$J$4739,5,0),"X",""),IF(VLOOKUP(B1617,'Oficios_-_pend_criticas'!$C$3:$J$4739,7,0)&gt;VLOOKUP(B1617,'Oficios_-_pend_criticas'!$C$3:$J$4739,5,0),"X",""))),""),"")</f>
        <v/>
      </c>
      <c r="V1617" s="14" t="str">
        <f ca="1">IFERROR(IF(Q1617=0,IF(VLOOKUP(B1617,'Oficios_-_pend_criticas'!$C$3:$J$4739,5,0)="","",IF(VLOOKUP(B1617,'Oficios_-_pend_criticas'!$C$3:$J$4739,7,0)="",IF(TODAY()&gt;VLOOKUP(B1617,'Oficios_-_pend_criticas'!$C$3:$J$4739,5,0),"X",""),IF(VLOOKUP(B1617,'Oficios_-_pend_criticas'!$C$3:$J$4739,7,0)&gt;VLOOKUP(B1617,'Oficios_-_pend_criticas'!$C$3:$J$4739,5,0),"X",""))),""),"")</f>
        <v/>
      </c>
      <c r="W1617" s="14" t="str">
        <f ca="1">IFERROR(IF(P1617&lt;&gt;"X",IF(Q1617&gt;0,IF(VLOOKUP(B1617,'Oficios_-_pend_criticas'!$C$4:$J$4739,5,0)="","",IF(VLOOKUP(B1617,'Oficios_-_pend_criticas'!$C$4:$J$4739,7,0)="",IF(TODAY()&gt;VLOOKUP(B1617,'Oficios_-_pend_criticas'!$C$4:$J$4739,5,0),"X",""),IF(VLOOKUP(B1617,'Oficios_-_pend_criticas'!$C$4:$J$4739,7,0)&gt;VLOOKUP(B1617,'Oficios_-_pend_criticas'!$C$4:$J$4739,5,0),"X",""))),""),""),"")</f>
        <v/>
      </c>
    </row>
    <row r="1618" spans="1:23" ht="45" hidden="1" customHeight="1" x14ac:dyDescent="0.25">
      <c r="A1618" s="9" t="str">
        <f t="shared" si="75"/>
        <v/>
      </c>
      <c r="B1618" s="24" t="s">
        <v>3734</v>
      </c>
      <c r="C1618" s="22" t="e">
        <f>IF(B1618="","",VLOOKUP(B1618,#REF!,6,0))</f>
        <v>#REF!</v>
      </c>
      <c r="D1618" s="20" t="e">
        <f>IF(B1618="","",VLOOKUP(B1618,#REF!,22,0))</f>
        <v>#REF!</v>
      </c>
      <c r="E1618" s="22" t="e">
        <f>IF(B1618="","",VLOOKUP(B1618,Consultas_públicas!$A$376:$G$3879,7,0))</f>
        <v>#N/A</v>
      </c>
      <c r="F1618" s="20" t="s">
        <v>28</v>
      </c>
      <c r="G1618" s="21">
        <v>43634</v>
      </c>
      <c r="H1618" s="14" t="str">
        <f>IFERROR(IF(VLOOKUP(B1618,'Oficios_-_pend_criticas'!$C$4:$D$4739,2,0)="","","X"),"")</f>
        <v/>
      </c>
      <c r="I1618" s="12"/>
      <c r="J1618" s="13"/>
      <c r="K1618" s="10"/>
      <c r="L1618" s="12">
        <f>IFERROR(VLOOKUP(B1618,Retorno_da_RFB!$D$3:$I$6388,5,0),"")</f>
        <v>118</v>
      </c>
      <c r="M1618" s="13">
        <f>IFERROR(VLOOKUP(B1618,Retorno_da_RFB!$D$3:$I$6388,6,0),"")</f>
        <v>43690</v>
      </c>
      <c r="N1618" s="10" t="str">
        <f>IFERROR(VLOOKUP(B1618,Retorno_da_RFB!$D$3:$I$6388,3,0),"")</f>
        <v>9030.90.90</v>
      </c>
      <c r="O1618" s="10" t="str">
        <f>IFERROR(VLOOKUP(B1618,Retorno_da_RFB!$D$3:$I$6388,4,0),"")</f>
        <v>Dispositivos (JIG) para posicionamento/suporte, próprio para placas de circuito impresso montada ou baterias, ou componentes elétrico/eletrônico, ou partes de aparelho celular ou “tablet”, ou aparelho celular ou “tablet” montado; confeccionados em plástico e/ou metal, podendo conter, mecanismo pneumáticos, cilindros, conectores, adaptadores, sensores, placas de circuito impresso, circuitos elétricos, chaveador, cabos, botões, antenas, microfone, alto-falante, tampas, insertos, peças de fixação, “led” (diodo emissor de luz), parte integrante de sistema de teste elétrico e/ou testes funcionais e/ou teste dos sinais de radiofrequência (RF), utilizados como guia em processo de montagem aparelhos eletrônicos.</v>
      </c>
      <c r="P1618" s="12" t="str">
        <f>IFERROR(IF(N1618="","",IF(VLOOKUP(LEFT(N1618,10),'Universo_BK-BIT'!$A$5:$E$10005,2,0)="","X",VLOOKUP(LEFT(N1618,10),'Universo_BK-BIT'!$A$5:$E$10005,2,0))),"X")</f>
        <v>BIT</v>
      </c>
      <c r="Q1618" s="12">
        <f>IFERROR(IF(P1618="X","",VLOOKUP(LEFT(N1618,10),'Universo_BK-BIT'!$A$5:$E$10005,3,0)),"")</f>
        <v>8</v>
      </c>
      <c r="R1618" s="14" t="e">
        <f t="shared" si="76"/>
        <v>#REF!</v>
      </c>
      <c r="S1618" s="14" t="e">
        <f t="shared" si="77"/>
        <v>#N/A</v>
      </c>
      <c r="T1618" s="14"/>
      <c r="U1618" s="14" t="str">
        <f ca="1">IFERROR(IF(P1618="X",IF(VLOOKUP(B1618,'Oficios_-_pend_criticas'!$C$3:$J$4739,5,0)="","",IF(VLOOKUP(B1618,'Oficios_-_pend_criticas'!$C$3:$J$4739,7,0)="",IF(TODAY()&gt;VLOOKUP(B1618,'Oficios_-_pend_criticas'!$C$3:$J$4739,5,0),"X",""),IF(VLOOKUP(B1618,'Oficios_-_pend_criticas'!$C$3:$J$4739,7,0)&gt;VLOOKUP(B1618,'Oficios_-_pend_criticas'!$C$3:$J$4739,5,0),"X",""))),""),"")</f>
        <v/>
      </c>
      <c r="V1618" s="14" t="str">
        <f ca="1">IFERROR(IF(Q1618=0,IF(VLOOKUP(B1618,'Oficios_-_pend_criticas'!$C$3:$J$4739,5,0)="","",IF(VLOOKUP(B1618,'Oficios_-_pend_criticas'!$C$3:$J$4739,7,0)="",IF(TODAY()&gt;VLOOKUP(B1618,'Oficios_-_pend_criticas'!$C$3:$J$4739,5,0),"X",""),IF(VLOOKUP(B1618,'Oficios_-_pend_criticas'!$C$3:$J$4739,7,0)&gt;VLOOKUP(B1618,'Oficios_-_pend_criticas'!$C$3:$J$4739,5,0),"X",""))),""),"")</f>
        <v/>
      </c>
      <c r="W1618" s="14" t="str">
        <f ca="1">IFERROR(IF(P1618&lt;&gt;"X",IF(Q1618&gt;0,IF(VLOOKUP(B1618,'Oficios_-_pend_criticas'!$C$4:$J$4739,5,0)="","",IF(VLOOKUP(B1618,'Oficios_-_pend_criticas'!$C$4:$J$4739,7,0)="",IF(TODAY()&gt;VLOOKUP(B1618,'Oficios_-_pend_criticas'!$C$4:$J$4739,5,0),"X",""),IF(VLOOKUP(B1618,'Oficios_-_pend_criticas'!$C$4:$J$4739,7,0)&gt;VLOOKUP(B1618,'Oficios_-_pend_criticas'!$C$4:$J$4739,5,0),"X",""))),""),""),"")</f>
        <v/>
      </c>
    </row>
    <row r="1619" spans="1:23" ht="45" hidden="1" customHeight="1" x14ac:dyDescent="0.25">
      <c r="A1619" s="9" t="str">
        <f t="shared" si="75"/>
        <v/>
      </c>
      <c r="B1619" s="24" t="s">
        <v>3736</v>
      </c>
      <c r="C1619" s="22" t="e">
        <f>IF(B1619="","",VLOOKUP(B1619,#REF!,6,0))</f>
        <v>#REF!</v>
      </c>
      <c r="D1619" s="20" t="e">
        <f>IF(B1619="","",VLOOKUP(B1619,#REF!,22,0))</f>
        <v>#REF!</v>
      </c>
      <c r="E1619" s="22" t="e">
        <f>IF(B1619="","",VLOOKUP(B1619,Consultas_públicas!$A$376:$G$3879,7,0))</f>
        <v>#N/A</v>
      </c>
      <c r="F1619" s="20" t="s">
        <v>28</v>
      </c>
      <c r="G1619" s="21">
        <v>43634</v>
      </c>
      <c r="H1619" s="14" t="str">
        <f>IFERROR(IF(VLOOKUP(B1619,'Oficios_-_pend_criticas'!$C$4:$D$4739,2,0)="","","X"),"")</f>
        <v/>
      </c>
      <c r="I1619" s="12"/>
      <c r="J1619" s="13"/>
      <c r="K1619" s="10"/>
      <c r="L1619" s="12">
        <f>IFERROR(VLOOKUP(B1619,Retorno_da_RFB!$D$3:$I$6388,5,0),"")</f>
        <v>118</v>
      </c>
      <c r="M1619" s="13">
        <f>IFERROR(VLOOKUP(B1619,Retorno_da_RFB!$D$3:$I$6388,6,0),"")</f>
        <v>43690</v>
      </c>
      <c r="N1619" s="10" t="str">
        <f>IFERROR(VLOOKUP(B1619,Retorno_da_RFB!$D$3:$I$6388,3,0),"")</f>
        <v>8479.89.99</v>
      </c>
      <c r="O1619" s="10" t="str">
        <f>IFERROR(VLOOKUP(B1619,Retorno_da_RFB!$D$3:$I$6388,4,0),"")</f>
        <v>Dispositivos (JIG) para posicionamento/suporte ou manuseio, próprio para placas de circuito impresso montada ou baterias, ou componentes elétrico/eletrônico, ou partes de aparelho celular ou “tablet”, ou aparelho celular ou “tablet” montado, confeccionados em plástico e/ou metal.</v>
      </c>
      <c r="P1619" s="12" t="str">
        <f>IFERROR(IF(N1619="","",IF(VLOOKUP(LEFT(N1619,10),'Universo_BK-BIT'!$A$5:$E$10005,2,0)="","X",VLOOKUP(LEFT(N1619,10),'Universo_BK-BIT'!$A$5:$E$10005,2,0))),"X")</f>
        <v>BK</v>
      </c>
      <c r="Q1619" s="12">
        <f>IFERROR(IF(P1619="X","",VLOOKUP(LEFT(N1619,10),'Universo_BK-BIT'!$A$5:$E$10005,3,0)),"")</f>
        <v>14</v>
      </c>
      <c r="R1619" s="14" t="e">
        <f t="shared" si="76"/>
        <v>#REF!</v>
      </c>
      <c r="S1619" s="14" t="e">
        <f t="shared" si="77"/>
        <v>#N/A</v>
      </c>
      <c r="T1619" s="14"/>
      <c r="U1619" s="14" t="str">
        <f ca="1">IFERROR(IF(P1619="X",IF(VLOOKUP(B1619,'Oficios_-_pend_criticas'!$C$3:$J$4739,5,0)="","",IF(VLOOKUP(B1619,'Oficios_-_pend_criticas'!$C$3:$J$4739,7,0)="",IF(TODAY()&gt;VLOOKUP(B1619,'Oficios_-_pend_criticas'!$C$3:$J$4739,5,0),"X",""),IF(VLOOKUP(B1619,'Oficios_-_pend_criticas'!$C$3:$J$4739,7,0)&gt;VLOOKUP(B1619,'Oficios_-_pend_criticas'!$C$3:$J$4739,5,0),"X",""))),""),"")</f>
        <v/>
      </c>
      <c r="V1619" s="14" t="str">
        <f ca="1">IFERROR(IF(Q1619=0,IF(VLOOKUP(B1619,'Oficios_-_pend_criticas'!$C$3:$J$4739,5,0)="","",IF(VLOOKUP(B1619,'Oficios_-_pend_criticas'!$C$3:$J$4739,7,0)="",IF(TODAY()&gt;VLOOKUP(B1619,'Oficios_-_pend_criticas'!$C$3:$J$4739,5,0),"X",""),IF(VLOOKUP(B1619,'Oficios_-_pend_criticas'!$C$3:$J$4739,7,0)&gt;VLOOKUP(B1619,'Oficios_-_pend_criticas'!$C$3:$J$4739,5,0),"X",""))),""),"")</f>
        <v/>
      </c>
      <c r="W1619" s="14" t="str">
        <f ca="1">IFERROR(IF(P1619&lt;&gt;"X",IF(Q1619&gt;0,IF(VLOOKUP(B1619,'Oficios_-_pend_criticas'!$C$4:$J$4739,5,0)="","",IF(VLOOKUP(B1619,'Oficios_-_pend_criticas'!$C$4:$J$4739,7,0)="",IF(TODAY()&gt;VLOOKUP(B1619,'Oficios_-_pend_criticas'!$C$4:$J$4739,5,0),"X",""),IF(VLOOKUP(B1619,'Oficios_-_pend_criticas'!$C$4:$J$4739,7,0)&gt;VLOOKUP(B1619,'Oficios_-_pend_criticas'!$C$4:$J$4739,5,0),"X",""))),""),""),"")</f>
        <v/>
      </c>
    </row>
    <row r="1620" spans="1:23" ht="45" hidden="1" customHeight="1" x14ac:dyDescent="0.25">
      <c r="A1620" s="9" t="str">
        <f t="shared" si="75"/>
        <v/>
      </c>
      <c r="B1620" s="24" t="s">
        <v>3738</v>
      </c>
      <c r="C1620" s="22" t="e">
        <f>IF(B1620="","",VLOOKUP(B1620,#REF!,6,0))</f>
        <v>#REF!</v>
      </c>
      <c r="D1620" s="20" t="e">
        <f>IF(B1620="","",VLOOKUP(B1620,#REF!,22,0))</f>
        <v>#REF!</v>
      </c>
      <c r="E1620" s="22" t="e">
        <f>IF(B1620="","",VLOOKUP(B1620,Consultas_públicas!$A$376:$G$3879,7,0))</f>
        <v>#N/A</v>
      </c>
      <c r="F1620" s="20" t="s">
        <v>28</v>
      </c>
      <c r="G1620" s="21">
        <v>43634</v>
      </c>
      <c r="H1620" s="14" t="str">
        <f>IFERROR(IF(VLOOKUP(B1620,'Oficios_-_pend_criticas'!$C$4:$D$4739,2,0)="","","X"),"")</f>
        <v/>
      </c>
      <c r="I1620" s="12"/>
      <c r="J1620" s="13"/>
      <c r="K1620" s="10"/>
      <c r="L1620" s="12">
        <f>IFERROR(VLOOKUP(B1620,Retorno_da_RFB!$D$3:$I$6388,5,0),"")</f>
        <v>118</v>
      </c>
      <c r="M1620" s="13">
        <f>IFERROR(VLOOKUP(B1620,Retorno_da_RFB!$D$3:$I$6388,6,0),"")</f>
        <v>43690</v>
      </c>
      <c r="N1620" s="10" t="str">
        <f>IFERROR(VLOOKUP(B1620,Retorno_da_RFB!$D$3:$I$6388,3,0),"")</f>
        <v>8479.90.90</v>
      </c>
      <c r="O1620" s="10" t="str">
        <f>IFERROR(VLOOKUP(B1620,Retorno_da_RFB!$D$3:$I$6388,4,0),"")</f>
        <v xml:space="preserve">Dispositivos (JIG) para posicionamento/suporte, próprio para placas de circuito impresso montada ou baterias, ou componentes elétrico/eletrônico, ou partes de aparelho celular ou “tablet”, ou aparelho celular ou “tablet” montado, confeccionados em plástico e/ou metal. </v>
      </c>
      <c r="P1620" s="12" t="str">
        <f>IFERROR(IF(N1620="","",IF(VLOOKUP(LEFT(N1620,10),'Universo_BK-BIT'!$A$5:$E$10005,2,0)="","X",VLOOKUP(LEFT(N1620,10),'Universo_BK-BIT'!$A$5:$E$10005,2,0))),"X")</f>
        <v>BK</v>
      </c>
      <c r="Q1620" s="12">
        <f>IFERROR(IF(P1620="X","",VLOOKUP(LEFT(N1620,10),'Universo_BK-BIT'!$A$5:$E$10005,3,0)),"")</f>
        <v>14</v>
      </c>
      <c r="R1620" s="14" t="e">
        <f t="shared" si="76"/>
        <v>#REF!</v>
      </c>
      <c r="S1620" s="14" t="e">
        <f t="shared" si="77"/>
        <v>#N/A</v>
      </c>
      <c r="T1620" s="14"/>
      <c r="U1620" s="14" t="str">
        <f ca="1">IFERROR(IF(P1620="X",IF(VLOOKUP(B1620,'Oficios_-_pend_criticas'!$C$3:$J$4739,5,0)="","",IF(VLOOKUP(B1620,'Oficios_-_pend_criticas'!$C$3:$J$4739,7,0)="",IF(TODAY()&gt;VLOOKUP(B1620,'Oficios_-_pend_criticas'!$C$3:$J$4739,5,0),"X",""),IF(VLOOKUP(B1620,'Oficios_-_pend_criticas'!$C$3:$J$4739,7,0)&gt;VLOOKUP(B1620,'Oficios_-_pend_criticas'!$C$3:$J$4739,5,0),"X",""))),""),"")</f>
        <v/>
      </c>
      <c r="V1620" s="14" t="str">
        <f ca="1">IFERROR(IF(Q1620=0,IF(VLOOKUP(B1620,'Oficios_-_pend_criticas'!$C$3:$J$4739,5,0)="","",IF(VLOOKUP(B1620,'Oficios_-_pend_criticas'!$C$3:$J$4739,7,0)="",IF(TODAY()&gt;VLOOKUP(B1620,'Oficios_-_pend_criticas'!$C$3:$J$4739,5,0),"X",""),IF(VLOOKUP(B1620,'Oficios_-_pend_criticas'!$C$3:$J$4739,7,0)&gt;VLOOKUP(B1620,'Oficios_-_pend_criticas'!$C$3:$J$4739,5,0),"X",""))),""),"")</f>
        <v/>
      </c>
      <c r="W1620" s="14" t="str">
        <f ca="1">IFERROR(IF(P1620&lt;&gt;"X",IF(Q1620&gt;0,IF(VLOOKUP(B1620,'Oficios_-_pend_criticas'!$C$4:$J$4739,5,0)="","",IF(VLOOKUP(B1620,'Oficios_-_pend_criticas'!$C$4:$J$4739,7,0)="",IF(TODAY()&gt;VLOOKUP(B1620,'Oficios_-_pend_criticas'!$C$4:$J$4739,5,0),"X",""),IF(VLOOKUP(B1620,'Oficios_-_pend_criticas'!$C$4:$J$4739,7,0)&gt;VLOOKUP(B1620,'Oficios_-_pend_criticas'!$C$4:$J$4739,5,0),"X",""))),""),""),"")</f>
        <v/>
      </c>
    </row>
    <row r="1621" spans="1:23" ht="45" hidden="1" customHeight="1" x14ac:dyDescent="0.25">
      <c r="A1621" s="9" t="str">
        <f t="shared" si="75"/>
        <v/>
      </c>
      <c r="B1621" s="24" t="s">
        <v>3740</v>
      </c>
      <c r="C1621" s="22" t="e">
        <f>IF(B1621="","",VLOOKUP(B1621,#REF!,6,0))</f>
        <v>#REF!</v>
      </c>
      <c r="D1621" s="20" t="e">
        <f>IF(B1621="","",VLOOKUP(B1621,#REF!,22,0))</f>
        <v>#REF!</v>
      </c>
      <c r="E1621" s="22" t="e">
        <f>IF(B1621="","",VLOOKUP(B1621,Consultas_públicas!$A$376:$G$3879,7,0))</f>
        <v>#N/A</v>
      </c>
      <c r="F1621" s="20" t="s">
        <v>28</v>
      </c>
      <c r="G1621" s="21">
        <v>43634</v>
      </c>
      <c r="H1621" s="14" t="str">
        <f>IFERROR(IF(VLOOKUP(B1621,'Oficios_-_pend_criticas'!$C$4:$D$4739,2,0)="","","X"),"")</f>
        <v/>
      </c>
      <c r="I1621" s="12"/>
      <c r="J1621" s="13"/>
      <c r="K1621" s="10"/>
      <c r="L1621" s="12">
        <f>IFERROR(VLOOKUP(B1621,Retorno_da_RFB!$D$3:$I$6388,5,0),"")</f>
        <v>118</v>
      </c>
      <c r="M1621" s="13">
        <f>IFERROR(VLOOKUP(B1621,Retorno_da_RFB!$D$3:$I$6388,6,0),"")</f>
        <v>43690</v>
      </c>
      <c r="N1621" s="10" t="str">
        <f>IFERROR(VLOOKUP(B1621,Retorno_da_RFB!$D$3:$I$6388,3,0),"")</f>
        <v>8438.10.00</v>
      </c>
      <c r="O1621" s="10" t="str">
        <f>IFERROR(VLOOKUP(B1621,Retorno_da_RFB!$D$3:$I$6388,4,0),"")</f>
        <v>Combinações de máquinas para extrusão de torradas crocantes, com capacidade de produção de 500kg/h compostas por: misturador horizontal, funil de armazenagem provisório de mistura seca, rosca de transporte, detector de metal, dosificador volumétrico de 2 roscas co-rotativas, extrusora de 2 roscas trabalhando em alta pressão de 300bar no máximo, com temperatura de até 300°C e motor de 226kW, 1 bomba dosadora de água motor SEW, 1 bomba dosadora de óleo motor SEW, armário elétrico e painel de comando com controlador lógico programável CLP.</v>
      </c>
      <c r="P1621" s="12" t="str">
        <f>IFERROR(IF(N1621="","",IF(VLOOKUP(LEFT(N1621,10),'Universo_BK-BIT'!$A$5:$E$10005,2,0)="","X",VLOOKUP(LEFT(N1621,10),'Universo_BK-BIT'!$A$5:$E$10005,2,0))),"X")</f>
        <v>BK</v>
      </c>
      <c r="Q1621" s="12">
        <f>IFERROR(IF(P1621="X","",VLOOKUP(LEFT(N1621,10),'Universo_BK-BIT'!$A$5:$E$10005,3,0)),"")</f>
        <v>14</v>
      </c>
      <c r="R1621" s="14" t="e">
        <f t="shared" si="76"/>
        <v>#REF!</v>
      </c>
      <c r="S1621" s="14" t="e">
        <f t="shared" si="77"/>
        <v>#N/A</v>
      </c>
      <c r="T1621" s="14"/>
      <c r="U1621" s="14" t="str">
        <f ca="1">IFERROR(IF(P1621="X",IF(VLOOKUP(B1621,'Oficios_-_pend_criticas'!$C$3:$J$4739,5,0)="","",IF(VLOOKUP(B1621,'Oficios_-_pend_criticas'!$C$3:$J$4739,7,0)="",IF(TODAY()&gt;VLOOKUP(B1621,'Oficios_-_pend_criticas'!$C$3:$J$4739,5,0),"X",""),IF(VLOOKUP(B1621,'Oficios_-_pend_criticas'!$C$3:$J$4739,7,0)&gt;VLOOKUP(B1621,'Oficios_-_pend_criticas'!$C$3:$J$4739,5,0),"X",""))),""),"")</f>
        <v/>
      </c>
      <c r="V1621" s="14" t="str">
        <f ca="1">IFERROR(IF(Q1621=0,IF(VLOOKUP(B1621,'Oficios_-_pend_criticas'!$C$3:$J$4739,5,0)="","",IF(VLOOKUP(B1621,'Oficios_-_pend_criticas'!$C$3:$J$4739,7,0)="",IF(TODAY()&gt;VLOOKUP(B1621,'Oficios_-_pend_criticas'!$C$3:$J$4739,5,0),"X",""),IF(VLOOKUP(B1621,'Oficios_-_pend_criticas'!$C$3:$J$4739,7,0)&gt;VLOOKUP(B1621,'Oficios_-_pend_criticas'!$C$3:$J$4739,5,0),"X",""))),""),"")</f>
        <v/>
      </c>
      <c r="W1621" s="14" t="str">
        <f ca="1">IFERROR(IF(P1621&lt;&gt;"X",IF(Q1621&gt;0,IF(VLOOKUP(B1621,'Oficios_-_pend_criticas'!$C$4:$J$4739,5,0)="","",IF(VLOOKUP(B1621,'Oficios_-_pend_criticas'!$C$4:$J$4739,7,0)="",IF(TODAY()&gt;VLOOKUP(B1621,'Oficios_-_pend_criticas'!$C$4:$J$4739,5,0),"X",""),IF(VLOOKUP(B1621,'Oficios_-_pend_criticas'!$C$4:$J$4739,7,0)&gt;VLOOKUP(B1621,'Oficios_-_pend_criticas'!$C$4:$J$4739,5,0),"X",""))),""),""),"")</f>
        <v/>
      </c>
    </row>
    <row r="1622" spans="1:23" ht="45" hidden="1" customHeight="1" x14ac:dyDescent="0.25">
      <c r="A1622" s="9" t="str">
        <f t="shared" si="75"/>
        <v/>
      </c>
      <c r="B1622" s="24" t="s">
        <v>3742</v>
      </c>
      <c r="C1622" s="22" t="e">
        <f>IF(B1622="","",VLOOKUP(B1622,#REF!,6,0))</f>
        <v>#REF!</v>
      </c>
      <c r="D1622" s="20" t="e">
        <f>IF(B1622="","",VLOOKUP(B1622,#REF!,22,0))</f>
        <v>#REF!</v>
      </c>
      <c r="E1622" s="22" t="e">
        <f>IF(B1622="","",VLOOKUP(B1622,Consultas_públicas!$A$376:$G$3879,7,0))</f>
        <v>#N/A</v>
      </c>
      <c r="F1622" s="20" t="s">
        <v>28</v>
      </c>
      <c r="G1622" s="21">
        <v>43634</v>
      </c>
      <c r="H1622" s="14" t="str">
        <f>IFERROR(IF(VLOOKUP(B1622,'Oficios_-_pend_criticas'!$C$4:$D$4739,2,0)="","","X"),"")</f>
        <v/>
      </c>
      <c r="I1622" s="12"/>
      <c r="J1622" s="13"/>
      <c r="K1622" s="10"/>
      <c r="L1622" s="12">
        <f>IFERROR(VLOOKUP(B1622,Retorno_da_RFB!$D$3:$I$6388,5,0),"")</f>
        <v>118</v>
      </c>
      <c r="M1622" s="13">
        <f>IFERROR(VLOOKUP(B1622,Retorno_da_RFB!$D$3:$I$6388,6,0),"")</f>
        <v>43690</v>
      </c>
      <c r="N1622" s="10" t="str">
        <f>IFERROR(VLOOKUP(B1622,Retorno_da_RFB!$D$3:$I$6388,3,0),"")</f>
        <v>8422.30.29</v>
      </c>
      <c r="O1622" s="10" t="str">
        <f>IFERROR(VLOOKUP(B1622,Retorno_da_RFB!$D$3:$I$6388,4,0),"")</f>
        <v>Máquinas automáticas horizontais para envasar produtos líquidos e pastosos em embalagens de filmes flexíveis de multicamadas laminadas termosseláveis por calor constante, tipo ""formfill&amp;seal"", para formar, dosar e selar bolsas de filme flexível autossustentável (que para em pé), formando simultaneamente 2 embalagens individuais por ciclo operacional, com até 3 estações de dosagem, controle CLP e tela “touchscreen”, capacidade máxima de produção de até 110embalagens/min para embalagens com largura máxima de 140mm e altura máxima de 310mm e volume máximo de 600mL, equipados com desbobinador com capacidade para bobinas de diâmetro externo máximo de 600mm, estação de formação da embalagem, estação de envase do produto, estação de rejeição, painel elétrico independente, lubrificação automática comandado por PLC e limpeza automatiza tipo CIP - “clean in place”.</v>
      </c>
      <c r="P1622" s="12" t="str">
        <f>IFERROR(IF(N1622="","",IF(VLOOKUP(LEFT(N1622,10),'Universo_BK-BIT'!$A$5:$E$10005,2,0)="","X",VLOOKUP(LEFT(N1622,10),'Universo_BK-BIT'!$A$5:$E$10005,2,0))),"X")</f>
        <v>BK</v>
      </c>
      <c r="Q1622" s="12">
        <f>IFERROR(IF(P1622="X","",VLOOKUP(LEFT(N1622,10),'Universo_BK-BIT'!$A$5:$E$10005,3,0)),"")</f>
        <v>14</v>
      </c>
      <c r="R1622" s="14" t="e">
        <f t="shared" si="76"/>
        <v>#REF!</v>
      </c>
      <c r="S1622" s="14" t="e">
        <f t="shared" si="77"/>
        <v>#N/A</v>
      </c>
      <c r="T1622" s="14"/>
      <c r="U1622" s="14" t="str">
        <f ca="1">IFERROR(IF(P1622="X",IF(VLOOKUP(B1622,'Oficios_-_pend_criticas'!$C$3:$J$4739,5,0)="","",IF(VLOOKUP(B1622,'Oficios_-_pend_criticas'!$C$3:$J$4739,7,0)="",IF(TODAY()&gt;VLOOKUP(B1622,'Oficios_-_pend_criticas'!$C$3:$J$4739,5,0),"X",""),IF(VLOOKUP(B1622,'Oficios_-_pend_criticas'!$C$3:$J$4739,7,0)&gt;VLOOKUP(B1622,'Oficios_-_pend_criticas'!$C$3:$J$4739,5,0),"X",""))),""),"")</f>
        <v/>
      </c>
      <c r="V1622" s="14" t="str">
        <f ca="1">IFERROR(IF(Q1622=0,IF(VLOOKUP(B1622,'Oficios_-_pend_criticas'!$C$3:$J$4739,5,0)="","",IF(VLOOKUP(B1622,'Oficios_-_pend_criticas'!$C$3:$J$4739,7,0)="",IF(TODAY()&gt;VLOOKUP(B1622,'Oficios_-_pend_criticas'!$C$3:$J$4739,5,0),"X",""),IF(VLOOKUP(B1622,'Oficios_-_pend_criticas'!$C$3:$J$4739,7,0)&gt;VLOOKUP(B1622,'Oficios_-_pend_criticas'!$C$3:$J$4739,5,0),"X",""))),""),"")</f>
        <v/>
      </c>
      <c r="W1622" s="14" t="str">
        <f ca="1">IFERROR(IF(P1622&lt;&gt;"X",IF(Q1622&gt;0,IF(VLOOKUP(B1622,'Oficios_-_pend_criticas'!$C$4:$J$4739,5,0)="","",IF(VLOOKUP(B1622,'Oficios_-_pend_criticas'!$C$4:$J$4739,7,0)="",IF(TODAY()&gt;VLOOKUP(B1622,'Oficios_-_pend_criticas'!$C$4:$J$4739,5,0),"X",""),IF(VLOOKUP(B1622,'Oficios_-_pend_criticas'!$C$4:$J$4739,7,0)&gt;VLOOKUP(B1622,'Oficios_-_pend_criticas'!$C$4:$J$4739,5,0),"X",""))),""),""),"")</f>
        <v/>
      </c>
    </row>
    <row r="1623" spans="1:23" ht="45" hidden="1" customHeight="1" x14ac:dyDescent="0.25">
      <c r="A1623" s="9" t="str">
        <f t="shared" si="75"/>
        <v/>
      </c>
      <c r="B1623" s="24" t="s">
        <v>3744</v>
      </c>
      <c r="C1623" s="22" t="e">
        <f>IF(B1623="","",VLOOKUP(B1623,#REF!,6,0))</f>
        <v>#REF!</v>
      </c>
      <c r="D1623" s="20" t="e">
        <f>IF(B1623="","",VLOOKUP(B1623,#REF!,22,0))</f>
        <v>#REF!</v>
      </c>
      <c r="E1623" s="22" t="e">
        <f>IF(B1623="","",VLOOKUP(B1623,Consultas_públicas!$A$376:$G$3879,7,0))</f>
        <v>#N/A</v>
      </c>
      <c r="F1623" s="20" t="s">
        <v>28</v>
      </c>
      <c r="G1623" s="21">
        <v>43634</v>
      </c>
      <c r="H1623" s="14" t="str">
        <f>IFERROR(IF(VLOOKUP(B1623,'Oficios_-_pend_criticas'!$C$4:$D$4739,2,0)="","","X"),"")</f>
        <v/>
      </c>
      <c r="I1623" s="12"/>
      <c r="J1623" s="13"/>
      <c r="K1623" s="10"/>
      <c r="L1623" s="12">
        <f>IFERROR(VLOOKUP(B1623,Retorno_da_RFB!$D$3:$I$6388,5,0),"")</f>
        <v>118</v>
      </c>
      <c r="M1623" s="13">
        <f>IFERROR(VLOOKUP(B1623,Retorno_da_RFB!$D$3:$I$6388,6,0),"")</f>
        <v>43690</v>
      </c>
      <c r="N1623" s="10" t="str">
        <f>IFERROR(VLOOKUP(B1623,Retorno_da_RFB!$D$3:$I$6388,3,0),"")</f>
        <v>9024.80.90</v>
      </c>
      <c r="O1623" s="10" t="str">
        <f>IFERROR(VLOOKUP(B1623,Retorno_da_RFB!$D$3:$I$6388,4,0),"")</f>
        <v>Máquinas de ensaios a quente para detectar a quebra espontânea do vidro temperado ocasionado pela presença de sulfureto de níquel (NiS) como contaminante do vidro para atender a norma EN 14179-1_”Heat Soaked Test”, com um forno elétrico adaptado com resistências, ventiladores, cavaletes, espaçadores para inserção das chapas de vidro temperado, controlador lógico programável PLC e tensão de operação 380V AC 60Hz trifásico.</v>
      </c>
      <c r="P1623" s="12" t="str">
        <f>IFERROR(IF(N1623="","",IF(VLOOKUP(LEFT(N1623,10),'Universo_BK-BIT'!$A$5:$E$10005,2,0)="","X",VLOOKUP(LEFT(N1623,10),'Universo_BK-BIT'!$A$5:$E$10005,2,0))),"X")</f>
        <v>BK</v>
      </c>
      <c r="Q1623" s="12">
        <f>IFERROR(IF(P1623="X","",VLOOKUP(LEFT(N1623,10),'Universo_BK-BIT'!$A$5:$E$10005,3,0)),"")</f>
        <v>14</v>
      </c>
      <c r="R1623" s="14" t="e">
        <f t="shared" si="76"/>
        <v>#REF!</v>
      </c>
      <c r="S1623" s="14" t="e">
        <f t="shared" si="77"/>
        <v>#N/A</v>
      </c>
      <c r="T1623" s="14"/>
      <c r="U1623" s="14" t="str">
        <f ca="1">IFERROR(IF(P1623="X",IF(VLOOKUP(B1623,'Oficios_-_pend_criticas'!$C$3:$J$4739,5,0)="","",IF(VLOOKUP(B1623,'Oficios_-_pend_criticas'!$C$3:$J$4739,7,0)="",IF(TODAY()&gt;VLOOKUP(B1623,'Oficios_-_pend_criticas'!$C$3:$J$4739,5,0),"X",""),IF(VLOOKUP(B1623,'Oficios_-_pend_criticas'!$C$3:$J$4739,7,0)&gt;VLOOKUP(B1623,'Oficios_-_pend_criticas'!$C$3:$J$4739,5,0),"X",""))),""),"")</f>
        <v/>
      </c>
      <c r="V1623" s="14" t="str">
        <f ca="1">IFERROR(IF(Q1623=0,IF(VLOOKUP(B1623,'Oficios_-_pend_criticas'!$C$3:$J$4739,5,0)="","",IF(VLOOKUP(B1623,'Oficios_-_pend_criticas'!$C$3:$J$4739,7,0)="",IF(TODAY()&gt;VLOOKUP(B1623,'Oficios_-_pend_criticas'!$C$3:$J$4739,5,0),"X",""),IF(VLOOKUP(B1623,'Oficios_-_pend_criticas'!$C$3:$J$4739,7,0)&gt;VLOOKUP(B1623,'Oficios_-_pend_criticas'!$C$3:$J$4739,5,0),"X",""))),""),"")</f>
        <v/>
      </c>
      <c r="W1623" s="14" t="str">
        <f ca="1">IFERROR(IF(P1623&lt;&gt;"X",IF(Q1623&gt;0,IF(VLOOKUP(B1623,'Oficios_-_pend_criticas'!$C$4:$J$4739,5,0)="","",IF(VLOOKUP(B1623,'Oficios_-_pend_criticas'!$C$4:$J$4739,7,0)="",IF(TODAY()&gt;VLOOKUP(B1623,'Oficios_-_pend_criticas'!$C$4:$J$4739,5,0),"X",""),IF(VLOOKUP(B1623,'Oficios_-_pend_criticas'!$C$4:$J$4739,7,0)&gt;VLOOKUP(B1623,'Oficios_-_pend_criticas'!$C$4:$J$4739,5,0),"X",""))),""),""),"")</f>
        <v/>
      </c>
    </row>
    <row r="1624" spans="1:23" ht="45" hidden="1" customHeight="1" x14ac:dyDescent="0.25">
      <c r="A1624" s="9" t="str">
        <f t="shared" si="75"/>
        <v/>
      </c>
      <c r="B1624" s="24" t="s">
        <v>3747</v>
      </c>
      <c r="C1624" s="22" t="e">
        <f>IF(B1624="","",VLOOKUP(B1624,#REF!,6,0))</f>
        <v>#REF!</v>
      </c>
      <c r="D1624" s="20" t="e">
        <f>IF(B1624="","",VLOOKUP(B1624,#REF!,22,0))</f>
        <v>#REF!</v>
      </c>
      <c r="E1624" s="22" t="e">
        <f>IF(B1624="","",VLOOKUP(B1624,Consultas_públicas!$A$376:$G$3879,7,0))</f>
        <v>#N/A</v>
      </c>
      <c r="F1624" s="20" t="s">
        <v>28</v>
      </c>
      <c r="G1624" s="21">
        <v>43634</v>
      </c>
      <c r="H1624" s="14" t="str">
        <f>IFERROR(IF(VLOOKUP(B1624,'Oficios_-_pend_criticas'!$C$4:$D$4739,2,0)="","","X"),"")</f>
        <v/>
      </c>
      <c r="I1624" s="12"/>
      <c r="J1624" s="13"/>
      <c r="K1624" s="10"/>
      <c r="L1624" s="12">
        <f>IFERROR(VLOOKUP(B1624,Retorno_da_RFB!$D$3:$I$6388,5,0),"")</f>
        <v>118</v>
      </c>
      <c r="M1624" s="13">
        <f>IFERROR(VLOOKUP(B1624,Retorno_da_RFB!$D$3:$I$6388,6,0),"")</f>
        <v>43690</v>
      </c>
      <c r="N1624" s="10" t="str">
        <f>IFERROR(VLOOKUP(B1624,Retorno_da_RFB!$D$3:$I$6388,3,0),"")</f>
        <v>8428.33.00</v>
      </c>
      <c r="O1624" s="10" t="str">
        <f>IFERROR(VLOOKUP(B1624,Retorno_da_RFB!$D$3:$I$6388,4,0),"")</f>
        <v xml:space="preserve">Equipamentos rotativos pastilhadores de fertilizantes a base de enxofre, com capacidade de produção máxima de 3.500kg/h, para pastilhas com diâmetro compreendido entre 2 a 6mm, temperatura de entrada máxima de 250°C, dotados de esteira de resfriamento construída em liga de níquel e cromo, resfriada a água, com largura de 1.500mm+0,1mm  e comprimento de resfriamento de 9.140mm. </v>
      </c>
      <c r="P1624" s="12" t="str">
        <f>IFERROR(IF(N1624="","",IF(VLOOKUP(LEFT(N1624,10),'Universo_BK-BIT'!$A$5:$E$10005,2,0)="","X",VLOOKUP(LEFT(N1624,10),'Universo_BK-BIT'!$A$5:$E$10005,2,0))),"X")</f>
        <v>BK</v>
      </c>
      <c r="Q1624" s="12">
        <f>IFERROR(IF(P1624="X","",VLOOKUP(LEFT(N1624,10),'Universo_BK-BIT'!$A$5:$E$10005,3,0)),"")</f>
        <v>14</v>
      </c>
      <c r="R1624" s="14" t="e">
        <f t="shared" si="76"/>
        <v>#REF!</v>
      </c>
      <c r="S1624" s="14" t="e">
        <f t="shared" si="77"/>
        <v>#N/A</v>
      </c>
      <c r="T1624" s="14"/>
      <c r="U1624" s="14" t="str">
        <f ca="1">IFERROR(IF(P1624="X",IF(VLOOKUP(B1624,'Oficios_-_pend_criticas'!$C$3:$J$4739,5,0)="","",IF(VLOOKUP(B1624,'Oficios_-_pend_criticas'!$C$3:$J$4739,7,0)="",IF(TODAY()&gt;VLOOKUP(B1624,'Oficios_-_pend_criticas'!$C$3:$J$4739,5,0),"X",""),IF(VLOOKUP(B1624,'Oficios_-_pend_criticas'!$C$3:$J$4739,7,0)&gt;VLOOKUP(B1624,'Oficios_-_pend_criticas'!$C$3:$J$4739,5,0),"X",""))),""),"")</f>
        <v/>
      </c>
      <c r="V1624" s="14" t="str">
        <f ca="1">IFERROR(IF(Q1624=0,IF(VLOOKUP(B1624,'Oficios_-_pend_criticas'!$C$3:$J$4739,5,0)="","",IF(VLOOKUP(B1624,'Oficios_-_pend_criticas'!$C$3:$J$4739,7,0)="",IF(TODAY()&gt;VLOOKUP(B1624,'Oficios_-_pend_criticas'!$C$3:$J$4739,5,0),"X",""),IF(VLOOKUP(B1624,'Oficios_-_pend_criticas'!$C$3:$J$4739,7,0)&gt;VLOOKUP(B1624,'Oficios_-_pend_criticas'!$C$3:$J$4739,5,0),"X",""))),""),"")</f>
        <v/>
      </c>
      <c r="W1624" s="14" t="str">
        <f ca="1">IFERROR(IF(P1624&lt;&gt;"X",IF(Q1624&gt;0,IF(VLOOKUP(B1624,'Oficios_-_pend_criticas'!$C$4:$J$4739,5,0)="","",IF(VLOOKUP(B1624,'Oficios_-_pend_criticas'!$C$4:$J$4739,7,0)="",IF(TODAY()&gt;VLOOKUP(B1624,'Oficios_-_pend_criticas'!$C$4:$J$4739,5,0),"X",""),IF(VLOOKUP(B1624,'Oficios_-_pend_criticas'!$C$4:$J$4739,7,0)&gt;VLOOKUP(B1624,'Oficios_-_pend_criticas'!$C$4:$J$4739,5,0),"X",""))),""),""),"")</f>
        <v/>
      </c>
    </row>
    <row r="1625" spans="1:23" ht="45" hidden="1" customHeight="1" x14ac:dyDescent="0.25">
      <c r="A1625" s="9" t="str">
        <f t="shared" si="75"/>
        <v/>
      </c>
      <c r="B1625" s="24" t="s">
        <v>3749</v>
      </c>
      <c r="C1625" s="22" t="e">
        <f>IF(B1625="","",VLOOKUP(B1625,#REF!,6,0))</f>
        <v>#REF!</v>
      </c>
      <c r="D1625" s="20" t="e">
        <f>IF(B1625="","",VLOOKUP(B1625,#REF!,22,0))</f>
        <v>#REF!</v>
      </c>
      <c r="E1625" s="22" t="e">
        <f>IF(B1625="","",VLOOKUP(B1625,Consultas_públicas!$A$376:$G$3879,7,0))</f>
        <v>#N/A</v>
      </c>
      <c r="F1625" s="20" t="s">
        <v>28</v>
      </c>
      <c r="G1625" s="21">
        <v>43634</v>
      </c>
      <c r="H1625" s="14" t="str">
        <f>IFERROR(IF(VLOOKUP(B1625,'Oficios_-_pend_criticas'!$C$4:$D$4739,2,0)="","","X"),"")</f>
        <v/>
      </c>
      <c r="I1625" s="12"/>
      <c r="J1625" s="13"/>
      <c r="K1625" s="10"/>
      <c r="L1625" s="12">
        <f>IFERROR(VLOOKUP(B1625,Retorno_da_RFB!$D$3:$I$6388,5,0),"")</f>
        <v>118</v>
      </c>
      <c r="M1625" s="13">
        <f>IFERROR(VLOOKUP(B1625,Retorno_da_RFB!$D$3:$I$6388,6,0),"")</f>
        <v>43690</v>
      </c>
      <c r="N1625" s="10" t="str">
        <f>IFERROR(VLOOKUP(B1625,Retorno_da_RFB!$D$3:$I$6388,3,0),"")</f>
        <v>8438.20.19</v>
      </c>
      <c r="O1625" s="10" t="str">
        <f>IFERROR(VLOOKUP(B1625,Retorno_da_RFB!$D$3:$I$6388,4,0),"")</f>
        <v>Máquinas de corte e aplicação com sistema contínuo para placas de "wafer" sobrepostas com camadas intermediárias à base de chocolate (books), com capacidade de manipular até 500 "books", capacidade máxima de até 50cortes/min, variação máxima de corte em 0,5mm, produção de até 3.200filetes/min e aplicação de filetes de "books" em moldes, contendo sistema de remoção contínuo de resíduos, permitindo 24h de funcionamento.</v>
      </c>
      <c r="P1625" s="12" t="str">
        <f>IFERROR(IF(N1625="","",IF(VLOOKUP(LEFT(N1625,10),'Universo_BK-BIT'!$A$5:$E$10005,2,0)="","X",VLOOKUP(LEFT(N1625,10),'Universo_BK-BIT'!$A$5:$E$10005,2,0))),"X")</f>
        <v>BK</v>
      </c>
      <c r="Q1625" s="12">
        <f>IFERROR(IF(P1625="X","",VLOOKUP(LEFT(N1625,10),'Universo_BK-BIT'!$A$5:$E$10005,3,0)),"")</f>
        <v>14</v>
      </c>
      <c r="R1625" s="14" t="e">
        <f t="shared" si="76"/>
        <v>#REF!</v>
      </c>
      <c r="S1625" s="14" t="e">
        <f t="shared" si="77"/>
        <v>#N/A</v>
      </c>
      <c r="T1625" s="14"/>
      <c r="U1625" s="14" t="str">
        <f ca="1">IFERROR(IF(P1625="X",IF(VLOOKUP(B1625,'Oficios_-_pend_criticas'!$C$3:$J$4739,5,0)="","",IF(VLOOKUP(B1625,'Oficios_-_pend_criticas'!$C$3:$J$4739,7,0)="",IF(TODAY()&gt;VLOOKUP(B1625,'Oficios_-_pend_criticas'!$C$3:$J$4739,5,0),"X",""),IF(VLOOKUP(B1625,'Oficios_-_pend_criticas'!$C$3:$J$4739,7,0)&gt;VLOOKUP(B1625,'Oficios_-_pend_criticas'!$C$3:$J$4739,5,0),"X",""))),""),"")</f>
        <v/>
      </c>
      <c r="V1625" s="14" t="str">
        <f ca="1">IFERROR(IF(Q1625=0,IF(VLOOKUP(B1625,'Oficios_-_pend_criticas'!$C$3:$J$4739,5,0)="","",IF(VLOOKUP(B1625,'Oficios_-_pend_criticas'!$C$3:$J$4739,7,0)="",IF(TODAY()&gt;VLOOKUP(B1625,'Oficios_-_pend_criticas'!$C$3:$J$4739,5,0),"X",""),IF(VLOOKUP(B1625,'Oficios_-_pend_criticas'!$C$3:$J$4739,7,0)&gt;VLOOKUP(B1625,'Oficios_-_pend_criticas'!$C$3:$J$4739,5,0),"X",""))),""),"")</f>
        <v/>
      </c>
      <c r="W1625" s="14" t="str">
        <f ca="1">IFERROR(IF(P1625&lt;&gt;"X",IF(Q1625&gt;0,IF(VLOOKUP(B1625,'Oficios_-_pend_criticas'!$C$4:$J$4739,5,0)="","",IF(VLOOKUP(B1625,'Oficios_-_pend_criticas'!$C$4:$J$4739,7,0)="",IF(TODAY()&gt;VLOOKUP(B1625,'Oficios_-_pend_criticas'!$C$4:$J$4739,5,0),"X",""),IF(VLOOKUP(B1625,'Oficios_-_pend_criticas'!$C$4:$J$4739,7,0)&gt;VLOOKUP(B1625,'Oficios_-_pend_criticas'!$C$4:$J$4739,5,0),"X",""))),""),""),"")</f>
        <v/>
      </c>
    </row>
    <row r="1626" spans="1:23" ht="45" hidden="1" customHeight="1" x14ac:dyDescent="0.25">
      <c r="A1626" s="9" t="str">
        <f t="shared" si="75"/>
        <v/>
      </c>
      <c r="B1626" s="24" t="s">
        <v>3752</v>
      </c>
      <c r="C1626" s="22" t="e">
        <f>IF(B1626="","",VLOOKUP(B1626,#REF!,6,0))</f>
        <v>#REF!</v>
      </c>
      <c r="D1626" s="20" t="e">
        <f>IF(B1626="","",VLOOKUP(B1626,#REF!,22,0))</f>
        <v>#REF!</v>
      </c>
      <c r="E1626" s="22" t="e">
        <f>IF(B1626="","",VLOOKUP(B1626,Consultas_públicas!$A$376:$G$3879,7,0))</f>
        <v>#N/A</v>
      </c>
      <c r="F1626" s="20" t="s">
        <v>28</v>
      </c>
      <c r="G1626" s="21">
        <v>43634</v>
      </c>
      <c r="H1626" s="14" t="str">
        <f>IFERROR(IF(VLOOKUP(B1626,'Oficios_-_pend_criticas'!$C$4:$D$4739,2,0)="","","X"),"")</f>
        <v/>
      </c>
      <c r="I1626" s="12"/>
      <c r="J1626" s="13"/>
      <c r="K1626" s="10"/>
      <c r="L1626" s="12">
        <f>IFERROR(VLOOKUP(B1626,Retorno_da_RFB!$D$3:$I$6388,5,0),"")</f>
        <v>118</v>
      </c>
      <c r="M1626" s="13">
        <f>IFERROR(VLOOKUP(B1626,Retorno_da_RFB!$D$3:$I$6388,6,0),"")</f>
        <v>43690</v>
      </c>
      <c r="N1626" s="10" t="str">
        <f>IFERROR(VLOOKUP(B1626,Retorno_da_RFB!$D$3:$I$6388,3,0),"")</f>
        <v>9031.80.20</v>
      </c>
      <c r="O1626" s="10" t="str">
        <f>IFERROR(VLOOKUP(B1626,Retorno_da_RFB!$D$3:$I$6388,4,0),"")</f>
        <v>“Scanners” 3D para medições tridimensionais contendo 2 eixos, 2 câmeras de 1,3 megapixels, com tecnologia de luz estruturada azul, área de escaneamento de 100 x 100 x 75mm e acuracidade de 10 micra.</v>
      </c>
      <c r="P1626" s="12" t="str">
        <f>IFERROR(IF(N1626="","",IF(VLOOKUP(LEFT(N1626,10),'Universo_BK-BIT'!$A$5:$E$10005,2,0)="","X",VLOOKUP(LEFT(N1626,10),'Universo_BK-BIT'!$A$5:$E$10005,2,0))),"X")</f>
        <v>BK</v>
      </c>
      <c r="Q1626" s="12">
        <f>IFERROR(IF(P1626="X","",VLOOKUP(LEFT(N1626,10),'Universo_BK-BIT'!$A$5:$E$10005,3,0)),"")</f>
        <v>14</v>
      </c>
      <c r="R1626" s="14" t="e">
        <f t="shared" si="76"/>
        <v>#REF!</v>
      </c>
      <c r="S1626" s="14" t="e">
        <f t="shared" si="77"/>
        <v>#N/A</v>
      </c>
      <c r="T1626" s="14"/>
      <c r="U1626" s="14" t="str">
        <f ca="1">IFERROR(IF(P1626="X",IF(VLOOKUP(B1626,'Oficios_-_pend_criticas'!$C$3:$J$4739,5,0)="","",IF(VLOOKUP(B1626,'Oficios_-_pend_criticas'!$C$3:$J$4739,7,0)="",IF(TODAY()&gt;VLOOKUP(B1626,'Oficios_-_pend_criticas'!$C$3:$J$4739,5,0),"X",""),IF(VLOOKUP(B1626,'Oficios_-_pend_criticas'!$C$3:$J$4739,7,0)&gt;VLOOKUP(B1626,'Oficios_-_pend_criticas'!$C$3:$J$4739,5,0),"X",""))),""),"")</f>
        <v/>
      </c>
      <c r="V1626" s="14" t="str">
        <f ca="1">IFERROR(IF(Q1626=0,IF(VLOOKUP(B1626,'Oficios_-_pend_criticas'!$C$3:$J$4739,5,0)="","",IF(VLOOKUP(B1626,'Oficios_-_pend_criticas'!$C$3:$J$4739,7,0)="",IF(TODAY()&gt;VLOOKUP(B1626,'Oficios_-_pend_criticas'!$C$3:$J$4739,5,0),"X",""),IF(VLOOKUP(B1626,'Oficios_-_pend_criticas'!$C$3:$J$4739,7,0)&gt;VLOOKUP(B1626,'Oficios_-_pend_criticas'!$C$3:$J$4739,5,0),"X",""))),""),"")</f>
        <v/>
      </c>
      <c r="W1626" s="14" t="str">
        <f ca="1">IFERROR(IF(P1626&lt;&gt;"X",IF(Q1626&gt;0,IF(VLOOKUP(B1626,'Oficios_-_pend_criticas'!$C$4:$J$4739,5,0)="","",IF(VLOOKUP(B1626,'Oficios_-_pend_criticas'!$C$4:$J$4739,7,0)="",IF(TODAY()&gt;VLOOKUP(B1626,'Oficios_-_pend_criticas'!$C$4:$J$4739,5,0),"X",""),IF(VLOOKUP(B1626,'Oficios_-_pend_criticas'!$C$4:$J$4739,7,0)&gt;VLOOKUP(B1626,'Oficios_-_pend_criticas'!$C$4:$J$4739,5,0),"X",""))),""),""),"")</f>
        <v/>
      </c>
    </row>
    <row r="1627" spans="1:23" ht="45" hidden="1" customHeight="1" x14ac:dyDescent="0.25">
      <c r="A1627" s="9" t="str">
        <f t="shared" si="75"/>
        <v/>
      </c>
      <c r="B1627" s="24" t="s">
        <v>3754</v>
      </c>
      <c r="C1627" s="22" t="e">
        <f>IF(B1627="","",VLOOKUP(B1627,#REF!,6,0))</f>
        <v>#REF!</v>
      </c>
      <c r="D1627" s="20" t="e">
        <f>IF(B1627="","",VLOOKUP(B1627,#REF!,22,0))</f>
        <v>#REF!</v>
      </c>
      <c r="E1627" s="22" t="e">
        <f>IF(B1627="","",VLOOKUP(B1627,Consultas_públicas!$A$376:$G$3879,7,0))</f>
        <v>#N/A</v>
      </c>
      <c r="F1627" s="20" t="s">
        <v>28</v>
      </c>
      <c r="G1627" s="21">
        <v>43634</v>
      </c>
      <c r="H1627" s="14" t="str">
        <f>IFERROR(IF(VLOOKUP(B1627,'Oficios_-_pend_criticas'!$C$4:$D$4739,2,0)="","","X"),"")</f>
        <v/>
      </c>
      <c r="I1627" s="12"/>
      <c r="J1627" s="13"/>
      <c r="K1627" s="10"/>
      <c r="L1627" s="12">
        <f>IFERROR(VLOOKUP(B1627,Retorno_da_RFB!$D$3:$I$6388,5,0),"")</f>
        <v>118</v>
      </c>
      <c r="M1627" s="13">
        <f>IFERROR(VLOOKUP(B1627,Retorno_da_RFB!$D$3:$I$6388,6,0),"")</f>
        <v>43690</v>
      </c>
      <c r="N1627" s="10" t="str">
        <f>IFERROR(VLOOKUP(B1627,Retorno_da_RFB!$D$3:$I$6388,3,0),"")</f>
        <v>8422.30.29</v>
      </c>
      <c r="O1627" s="10" t="str">
        <f>IFERROR(VLOOKUP(B1627,Retorno_da_RFB!$D$3:$I$6388,4,0),"")</f>
        <v>Combinações de máquinas para envase e fechamento contínuo e automático de frascos com produtos farmacêuticos em pó, com capacidade de produção máxima maior ou igual a 8.000frascos/h (variável em função das características e dimensões dos frascos e características dos produtos), com controladores lógicos programáveis (CLP), compostas de: uma mesa giratória de alimentação com sopro de frascos, utilizada para limpeza interna pré-envase dos frascos através de sopro de ar estéril e aspiração de poeira, aptas ao processamento de frascos com altura máxima igual a 170mm; uma máquina envasadora/fechadora com sistema de vácuo e sopro, range de dosagem volumétrica de 6 a 95cc, para frascos com diâmetros compreendidos entre 30 e 60mm, e alturas compreendidas entre 50 e 170mm, com sistema de aspiração de resíduos, estação de fechamento dos frascos com fixação de tampas de diferentes tipos, sistema de detecção e rejeite de frascos sem tampa.</v>
      </c>
      <c r="P1627" s="12" t="str">
        <f>IFERROR(IF(N1627="","",IF(VLOOKUP(LEFT(N1627,10),'Universo_BK-BIT'!$A$5:$E$10005,2,0)="","X",VLOOKUP(LEFT(N1627,10),'Universo_BK-BIT'!$A$5:$E$10005,2,0))),"X")</f>
        <v>BK</v>
      </c>
      <c r="Q1627" s="12">
        <f>IFERROR(IF(P1627="X","",VLOOKUP(LEFT(N1627,10),'Universo_BK-BIT'!$A$5:$E$10005,3,0)),"")</f>
        <v>14</v>
      </c>
      <c r="R1627" s="14" t="e">
        <f t="shared" si="76"/>
        <v>#REF!</v>
      </c>
      <c r="S1627" s="14" t="e">
        <f t="shared" si="77"/>
        <v>#N/A</v>
      </c>
      <c r="T1627" s="14"/>
      <c r="U1627" s="14" t="str">
        <f ca="1">IFERROR(IF(P1627="X",IF(VLOOKUP(B1627,'Oficios_-_pend_criticas'!$C$3:$J$4739,5,0)="","",IF(VLOOKUP(B1627,'Oficios_-_pend_criticas'!$C$3:$J$4739,7,0)="",IF(TODAY()&gt;VLOOKUP(B1627,'Oficios_-_pend_criticas'!$C$3:$J$4739,5,0),"X",""),IF(VLOOKUP(B1627,'Oficios_-_pend_criticas'!$C$3:$J$4739,7,0)&gt;VLOOKUP(B1627,'Oficios_-_pend_criticas'!$C$3:$J$4739,5,0),"X",""))),""),"")</f>
        <v/>
      </c>
      <c r="V1627" s="14" t="str">
        <f ca="1">IFERROR(IF(Q1627=0,IF(VLOOKUP(B1627,'Oficios_-_pend_criticas'!$C$3:$J$4739,5,0)="","",IF(VLOOKUP(B1627,'Oficios_-_pend_criticas'!$C$3:$J$4739,7,0)="",IF(TODAY()&gt;VLOOKUP(B1627,'Oficios_-_pend_criticas'!$C$3:$J$4739,5,0),"X",""),IF(VLOOKUP(B1627,'Oficios_-_pend_criticas'!$C$3:$J$4739,7,0)&gt;VLOOKUP(B1627,'Oficios_-_pend_criticas'!$C$3:$J$4739,5,0),"X",""))),""),"")</f>
        <v/>
      </c>
      <c r="W1627" s="14" t="str">
        <f ca="1">IFERROR(IF(P1627&lt;&gt;"X",IF(Q1627&gt;0,IF(VLOOKUP(B1627,'Oficios_-_pend_criticas'!$C$4:$J$4739,5,0)="","",IF(VLOOKUP(B1627,'Oficios_-_pend_criticas'!$C$4:$J$4739,7,0)="",IF(TODAY()&gt;VLOOKUP(B1627,'Oficios_-_pend_criticas'!$C$4:$J$4739,5,0),"X",""),IF(VLOOKUP(B1627,'Oficios_-_pend_criticas'!$C$4:$J$4739,7,0)&gt;VLOOKUP(B1627,'Oficios_-_pend_criticas'!$C$4:$J$4739,5,0),"X",""))),""),""),"")</f>
        <v/>
      </c>
    </row>
    <row r="1628" spans="1:23" ht="45" hidden="1" customHeight="1" x14ac:dyDescent="0.25">
      <c r="A1628" s="9" t="str">
        <f t="shared" si="75"/>
        <v/>
      </c>
      <c r="B1628" s="24" t="s">
        <v>3756</v>
      </c>
      <c r="C1628" s="22" t="e">
        <f>IF(B1628="","",VLOOKUP(B1628,#REF!,6,0))</f>
        <v>#REF!</v>
      </c>
      <c r="D1628" s="20" t="e">
        <f>IF(B1628="","",VLOOKUP(B1628,#REF!,22,0))</f>
        <v>#REF!</v>
      </c>
      <c r="E1628" s="22" t="e">
        <f>IF(B1628="","",VLOOKUP(B1628,Consultas_públicas!$A$376:$G$3879,7,0))</f>
        <v>#N/A</v>
      </c>
      <c r="F1628" s="20" t="s">
        <v>28</v>
      </c>
      <c r="G1628" s="21">
        <v>43634</v>
      </c>
      <c r="H1628" s="14" t="str">
        <f>IFERROR(IF(VLOOKUP(B1628,'Oficios_-_pend_criticas'!$C$4:$D$4739,2,0)="","","X"),"")</f>
        <v/>
      </c>
      <c r="I1628" s="12"/>
      <c r="J1628" s="13"/>
      <c r="K1628" s="10"/>
      <c r="L1628" s="12">
        <f>IFERROR(VLOOKUP(B1628,Retorno_da_RFB!$D$3:$I$6388,5,0),"")</f>
        <v>118</v>
      </c>
      <c r="M1628" s="13">
        <f>IFERROR(VLOOKUP(B1628,Retorno_da_RFB!$D$3:$I$6388,6,0),"")</f>
        <v>43690</v>
      </c>
      <c r="N1628" s="10" t="str">
        <f>IFERROR(VLOOKUP(B1628,Retorno_da_RFB!$D$3:$I$6388,3,0),"")</f>
        <v>8464.90.19</v>
      </c>
      <c r="O1628" s="10" t="str">
        <f>IFERROR(VLOOKUP(B1628,Retorno_da_RFB!$D$3:$I$6388,4,0),"")</f>
        <v>Máquinas automáticas para corte retilíneo e curvilíneo de chapas de vidro, a frio, com controle numérico computadorizado (CNC), com dimensões máximas da chapa de vidro de 3.700 x 2.600mm, com espessura de vidro de 1,8 a 25mm, velocidade máxima de 210m/min, aceleração máxima de 15m/s², precisão de corte de +/- 0,15mm, dotadas de: detector automático de existência e espessura do vidro, sensor laser para leitura automática do esquadro e modelos, possibilitando o corte de vidro monolítico e laminado, três braços hidráulicos com ou sem ventosas para o carregamento da chapa automaticamente,  movimento da ponte de corte por meio de 1 servo motor lateral, sistema de posicionamento e evacuação automático da chapa de vidro, cabeçote de corte com duas ou mais ferramentas.</v>
      </c>
      <c r="P1628" s="12" t="str">
        <f>IFERROR(IF(N1628="","",IF(VLOOKUP(LEFT(N1628,10),'Universo_BK-BIT'!$A$5:$E$10005,2,0)="","X",VLOOKUP(LEFT(N1628,10),'Universo_BK-BIT'!$A$5:$E$10005,2,0))),"X")</f>
        <v>BK</v>
      </c>
      <c r="Q1628" s="12">
        <f>IFERROR(IF(P1628="X","",VLOOKUP(LEFT(N1628,10),'Universo_BK-BIT'!$A$5:$E$10005,3,0)),"")</f>
        <v>14</v>
      </c>
      <c r="R1628" s="14" t="e">
        <f t="shared" si="76"/>
        <v>#REF!</v>
      </c>
      <c r="S1628" s="14" t="e">
        <f t="shared" si="77"/>
        <v>#N/A</v>
      </c>
      <c r="T1628" s="14"/>
      <c r="U1628" s="14" t="str">
        <f ca="1">IFERROR(IF(P1628="X",IF(VLOOKUP(B1628,'Oficios_-_pend_criticas'!$C$3:$J$4739,5,0)="","",IF(VLOOKUP(B1628,'Oficios_-_pend_criticas'!$C$3:$J$4739,7,0)="",IF(TODAY()&gt;VLOOKUP(B1628,'Oficios_-_pend_criticas'!$C$3:$J$4739,5,0),"X",""),IF(VLOOKUP(B1628,'Oficios_-_pend_criticas'!$C$3:$J$4739,7,0)&gt;VLOOKUP(B1628,'Oficios_-_pend_criticas'!$C$3:$J$4739,5,0),"X",""))),""),"")</f>
        <v/>
      </c>
      <c r="V1628" s="14" t="str">
        <f ca="1">IFERROR(IF(Q1628=0,IF(VLOOKUP(B1628,'Oficios_-_pend_criticas'!$C$3:$J$4739,5,0)="","",IF(VLOOKUP(B1628,'Oficios_-_pend_criticas'!$C$3:$J$4739,7,0)="",IF(TODAY()&gt;VLOOKUP(B1628,'Oficios_-_pend_criticas'!$C$3:$J$4739,5,0),"X",""),IF(VLOOKUP(B1628,'Oficios_-_pend_criticas'!$C$3:$J$4739,7,0)&gt;VLOOKUP(B1628,'Oficios_-_pend_criticas'!$C$3:$J$4739,5,0),"X",""))),""),"")</f>
        <v/>
      </c>
      <c r="W1628" s="14" t="str">
        <f ca="1">IFERROR(IF(P1628&lt;&gt;"X",IF(Q1628&gt;0,IF(VLOOKUP(B1628,'Oficios_-_pend_criticas'!$C$4:$J$4739,5,0)="","",IF(VLOOKUP(B1628,'Oficios_-_pend_criticas'!$C$4:$J$4739,7,0)="",IF(TODAY()&gt;VLOOKUP(B1628,'Oficios_-_pend_criticas'!$C$4:$J$4739,5,0),"X",""),IF(VLOOKUP(B1628,'Oficios_-_pend_criticas'!$C$4:$J$4739,7,0)&gt;VLOOKUP(B1628,'Oficios_-_pend_criticas'!$C$4:$J$4739,5,0),"X",""))),""),""),"")</f>
        <v/>
      </c>
    </row>
    <row r="1629" spans="1:23" ht="45" hidden="1" customHeight="1" x14ac:dyDescent="0.25">
      <c r="A1629" s="9" t="str">
        <f t="shared" si="75"/>
        <v/>
      </c>
      <c r="B1629" s="24" t="s">
        <v>3758</v>
      </c>
      <c r="C1629" s="22" t="e">
        <f>IF(B1629="","",VLOOKUP(B1629,#REF!,6,0))</f>
        <v>#REF!</v>
      </c>
      <c r="D1629" s="20" t="e">
        <f>IF(B1629="","",VLOOKUP(B1629,#REF!,22,0))</f>
        <v>#REF!</v>
      </c>
      <c r="E1629" s="22" t="e">
        <f>IF(B1629="","",VLOOKUP(B1629,Consultas_públicas!$A$376:$G$3879,7,0))</f>
        <v>#N/A</v>
      </c>
      <c r="F1629" s="20" t="s">
        <v>28</v>
      </c>
      <c r="G1629" s="21">
        <v>43634</v>
      </c>
      <c r="H1629" s="14" t="str">
        <f>IFERROR(IF(VLOOKUP(B1629,'Oficios_-_pend_criticas'!$C$4:$D$4739,2,0)="","","X"),"")</f>
        <v/>
      </c>
      <c r="I1629" s="12"/>
      <c r="J1629" s="13"/>
      <c r="K1629" s="10"/>
      <c r="L1629" s="12">
        <f>IFERROR(VLOOKUP(B1629,Retorno_da_RFB!$D$3:$I$6388,5,0),"")</f>
        <v>118</v>
      </c>
      <c r="M1629" s="13">
        <f>IFERROR(VLOOKUP(B1629,Retorno_da_RFB!$D$3:$I$6388,6,0),"")</f>
        <v>43690</v>
      </c>
      <c r="N1629" s="10" t="str">
        <f>IFERROR(VLOOKUP(B1629,Retorno_da_RFB!$D$3:$I$6388,3,0),"")</f>
        <v>8464.90.19</v>
      </c>
      <c r="O1629" s="10" t="str">
        <f>IFERROR(VLOOKUP(B1629,Retorno_da_RFB!$D$3:$I$6388,4,0),"")</f>
        <v>Máquinas automáticas para corte retilíneo de chapas de vidro laminado ou monolítico, com controle numérico computadorizado (CNC), com largura máxima de corte de 3.700mm, espessura máxima de vidro laminado de 10 + 4,56 (pvb) + 10mm; e mínima de 2 + 0,38 (pvb) + 2mm, espessura de vidro monolítico (flotado) compreendida entre 2 e 19mm, com precisão de corte de +/- 0,5mm, velocidade máxima de corte de 100m/min, aceleração máxima de corte de 4m/s² dotadas de sensor laser para leitura do posicionamento do chapa.</v>
      </c>
      <c r="P1629" s="12" t="str">
        <f>IFERROR(IF(N1629="","",IF(VLOOKUP(LEFT(N1629,10),'Universo_BK-BIT'!$A$5:$E$10005,2,0)="","X",VLOOKUP(LEFT(N1629,10),'Universo_BK-BIT'!$A$5:$E$10005,2,0))),"X")</f>
        <v>BK</v>
      </c>
      <c r="Q1629" s="12">
        <f>IFERROR(IF(P1629="X","",VLOOKUP(LEFT(N1629,10),'Universo_BK-BIT'!$A$5:$E$10005,3,0)),"")</f>
        <v>14</v>
      </c>
      <c r="R1629" s="14" t="e">
        <f t="shared" si="76"/>
        <v>#REF!</v>
      </c>
      <c r="S1629" s="14" t="e">
        <f t="shared" si="77"/>
        <v>#N/A</v>
      </c>
      <c r="T1629" s="14"/>
      <c r="U1629" s="14" t="str">
        <f ca="1">IFERROR(IF(P1629="X",IF(VLOOKUP(B1629,'Oficios_-_pend_criticas'!$C$3:$J$4739,5,0)="","",IF(VLOOKUP(B1629,'Oficios_-_pend_criticas'!$C$3:$J$4739,7,0)="",IF(TODAY()&gt;VLOOKUP(B1629,'Oficios_-_pend_criticas'!$C$3:$J$4739,5,0),"X",""),IF(VLOOKUP(B1629,'Oficios_-_pend_criticas'!$C$3:$J$4739,7,0)&gt;VLOOKUP(B1629,'Oficios_-_pend_criticas'!$C$3:$J$4739,5,0),"X",""))),""),"")</f>
        <v/>
      </c>
      <c r="V1629" s="14" t="str">
        <f ca="1">IFERROR(IF(Q1629=0,IF(VLOOKUP(B1629,'Oficios_-_pend_criticas'!$C$3:$J$4739,5,0)="","",IF(VLOOKUP(B1629,'Oficios_-_pend_criticas'!$C$3:$J$4739,7,0)="",IF(TODAY()&gt;VLOOKUP(B1629,'Oficios_-_pend_criticas'!$C$3:$J$4739,5,0),"X",""),IF(VLOOKUP(B1629,'Oficios_-_pend_criticas'!$C$3:$J$4739,7,0)&gt;VLOOKUP(B1629,'Oficios_-_pend_criticas'!$C$3:$J$4739,5,0),"X",""))),""),"")</f>
        <v/>
      </c>
      <c r="W1629" s="14" t="str">
        <f ca="1">IFERROR(IF(P1629&lt;&gt;"X",IF(Q1629&gt;0,IF(VLOOKUP(B1629,'Oficios_-_pend_criticas'!$C$4:$J$4739,5,0)="","",IF(VLOOKUP(B1629,'Oficios_-_pend_criticas'!$C$4:$J$4739,7,0)="",IF(TODAY()&gt;VLOOKUP(B1629,'Oficios_-_pend_criticas'!$C$4:$J$4739,5,0),"X",""),IF(VLOOKUP(B1629,'Oficios_-_pend_criticas'!$C$4:$J$4739,7,0)&gt;VLOOKUP(B1629,'Oficios_-_pend_criticas'!$C$4:$J$4739,5,0),"X",""))),""),""),"")</f>
        <v/>
      </c>
    </row>
    <row r="1630" spans="1:23" ht="45" hidden="1" customHeight="1" x14ac:dyDescent="0.25">
      <c r="A1630" s="9" t="str">
        <f t="shared" si="75"/>
        <v/>
      </c>
      <c r="B1630" s="24" t="s">
        <v>3760</v>
      </c>
      <c r="C1630" s="22" t="e">
        <f>IF(B1630="","",VLOOKUP(B1630,#REF!,6,0))</f>
        <v>#REF!</v>
      </c>
      <c r="D1630" s="20" t="e">
        <f>IF(B1630="","",VLOOKUP(B1630,#REF!,22,0))</f>
        <v>#REF!</v>
      </c>
      <c r="E1630" s="22" t="e">
        <f>IF(B1630="","",VLOOKUP(B1630,Consultas_públicas!$A$376:$G$3879,7,0))</f>
        <v>#N/A</v>
      </c>
      <c r="F1630" s="20" t="s">
        <v>28</v>
      </c>
      <c r="G1630" s="21">
        <v>43634</v>
      </c>
      <c r="H1630" s="14" t="str">
        <f>IFERROR(IF(VLOOKUP(B1630,'Oficios_-_pend_criticas'!$C$4:$D$4739,2,0)="","","X"),"")</f>
        <v/>
      </c>
      <c r="I1630" s="12"/>
      <c r="J1630" s="13"/>
      <c r="K1630" s="10"/>
      <c r="L1630" s="12">
        <f>IFERROR(VLOOKUP(B1630,Retorno_da_RFB!$D$3:$I$6388,5,0),"")</f>
        <v>118</v>
      </c>
      <c r="M1630" s="13">
        <f>IFERROR(VLOOKUP(B1630,Retorno_da_RFB!$D$3:$I$6388,6,0),"")</f>
        <v>43690</v>
      </c>
      <c r="N1630" s="10" t="str">
        <f>IFERROR(VLOOKUP(B1630,Retorno_da_RFB!$D$3:$I$6388,3,0),"")</f>
        <v>9031.80.99</v>
      </c>
      <c r="O1630" s="10" t="str">
        <f>IFERROR(VLOOKUP(B1630,Retorno_da_RFB!$D$3:$I$6388,4,0),"")</f>
        <v>Máquinas automáticas para controle de vibração e ruído de rolamentos flangeados de rodas de veículos automotores através de laser para medição, com duas opção de range de frequência, com tempo de ciclo igual ou inferior a 12s, para anéis externos flangeados com diâmetro compreendido entre 100 e 250mm e altura compreendida entre 70 e 150mm, dotadas de carga e descarga automáticas, estações de descarte de rejeitos e painel de controle com controlador lógico programável (CLP) e interface homem máquina (IHM).</v>
      </c>
      <c r="P1630" s="12" t="str">
        <f>IFERROR(IF(N1630="","",IF(VLOOKUP(LEFT(N1630,10),'Universo_BK-BIT'!$A$5:$E$10005,2,0)="","X",VLOOKUP(LEFT(N1630,10),'Universo_BK-BIT'!$A$5:$E$10005,2,0))),"X")</f>
        <v>BK</v>
      </c>
      <c r="Q1630" s="12">
        <f>IFERROR(IF(P1630="X","",VLOOKUP(LEFT(N1630,10),'Universo_BK-BIT'!$A$5:$E$10005,3,0)),"")</f>
        <v>14</v>
      </c>
      <c r="R1630" s="14" t="e">
        <f t="shared" si="76"/>
        <v>#REF!</v>
      </c>
      <c r="S1630" s="14" t="e">
        <f t="shared" si="77"/>
        <v>#N/A</v>
      </c>
      <c r="T1630" s="14"/>
      <c r="U1630" s="14" t="str">
        <f ca="1">IFERROR(IF(P1630="X",IF(VLOOKUP(B1630,'Oficios_-_pend_criticas'!$C$3:$J$4739,5,0)="","",IF(VLOOKUP(B1630,'Oficios_-_pend_criticas'!$C$3:$J$4739,7,0)="",IF(TODAY()&gt;VLOOKUP(B1630,'Oficios_-_pend_criticas'!$C$3:$J$4739,5,0),"X",""),IF(VLOOKUP(B1630,'Oficios_-_pend_criticas'!$C$3:$J$4739,7,0)&gt;VLOOKUP(B1630,'Oficios_-_pend_criticas'!$C$3:$J$4739,5,0),"X",""))),""),"")</f>
        <v/>
      </c>
      <c r="V1630" s="14" t="str">
        <f ca="1">IFERROR(IF(Q1630=0,IF(VLOOKUP(B1630,'Oficios_-_pend_criticas'!$C$3:$J$4739,5,0)="","",IF(VLOOKUP(B1630,'Oficios_-_pend_criticas'!$C$3:$J$4739,7,0)="",IF(TODAY()&gt;VLOOKUP(B1630,'Oficios_-_pend_criticas'!$C$3:$J$4739,5,0),"X",""),IF(VLOOKUP(B1630,'Oficios_-_pend_criticas'!$C$3:$J$4739,7,0)&gt;VLOOKUP(B1630,'Oficios_-_pend_criticas'!$C$3:$J$4739,5,0),"X",""))),""),"")</f>
        <v/>
      </c>
      <c r="W1630" s="14" t="str">
        <f ca="1">IFERROR(IF(P1630&lt;&gt;"X",IF(Q1630&gt;0,IF(VLOOKUP(B1630,'Oficios_-_pend_criticas'!$C$4:$J$4739,5,0)="","",IF(VLOOKUP(B1630,'Oficios_-_pend_criticas'!$C$4:$J$4739,7,0)="",IF(TODAY()&gt;VLOOKUP(B1630,'Oficios_-_pend_criticas'!$C$4:$J$4739,5,0),"X",""),IF(VLOOKUP(B1630,'Oficios_-_pend_criticas'!$C$4:$J$4739,7,0)&gt;VLOOKUP(B1630,'Oficios_-_pend_criticas'!$C$4:$J$4739,5,0),"X",""))),""),""),"")</f>
        <v/>
      </c>
    </row>
    <row r="1631" spans="1:23" ht="45" hidden="1" customHeight="1" x14ac:dyDescent="0.25">
      <c r="A1631" s="9" t="str">
        <f t="shared" si="75"/>
        <v/>
      </c>
      <c r="B1631" s="24" t="s">
        <v>3762</v>
      </c>
      <c r="C1631" s="22" t="e">
        <f>IF(B1631="","",VLOOKUP(B1631,#REF!,6,0))</f>
        <v>#REF!</v>
      </c>
      <c r="D1631" s="20" t="e">
        <f>IF(B1631="","",VLOOKUP(B1631,#REF!,22,0))</f>
        <v>#REF!</v>
      </c>
      <c r="E1631" s="22" t="e">
        <f>IF(B1631="","",VLOOKUP(B1631,Consultas_públicas!$A$376:$G$3879,7,0))</f>
        <v>#N/A</v>
      </c>
      <c r="F1631" s="20" t="s">
        <v>28</v>
      </c>
      <c r="G1631" s="21">
        <v>43634</v>
      </c>
      <c r="H1631" s="14" t="str">
        <f>IFERROR(IF(VLOOKUP(B1631,'Oficios_-_pend_criticas'!$C$4:$D$4739,2,0)="","","X"),"")</f>
        <v/>
      </c>
      <c r="I1631" s="12"/>
      <c r="J1631" s="13"/>
      <c r="K1631" s="10"/>
      <c r="L1631" s="12">
        <f>IFERROR(VLOOKUP(B1631,Retorno_da_RFB!$D$3:$I$6388,5,0),"")</f>
        <v>118</v>
      </c>
      <c r="M1631" s="13">
        <f>IFERROR(VLOOKUP(B1631,Retorno_da_RFB!$D$3:$I$6388,6,0),"")</f>
        <v>43690</v>
      </c>
      <c r="N1631" s="10" t="str">
        <f>IFERROR(VLOOKUP(B1631,Retorno_da_RFB!$D$3:$I$6388,3,0),"")</f>
        <v>8543.70.99</v>
      </c>
      <c r="O1631" s="10" t="str">
        <f>IFERROR(VLOOKUP(B1631,Retorno_da_RFB!$D$3:$I$6388,4,0),"")</f>
        <v>Máquinas automáticas para desmagnetizar anéis internos e externos flangeados de rolamentos flangeados de rodas de veículos automotores, com tempo de ciclo máximo 7s, para rolamentos com anéis internos flangeados diâmetro compreendidos entre 100 e 200mm e altura compreendida entre 70 e 120mm e anéis externos flangeados de diâmetro compreendidos entre 80 e 180mm e altura compreendida entre 40 e 100mm, painel de elétrico.</v>
      </c>
      <c r="P1631" s="12" t="str">
        <f>IFERROR(IF(N1631="","",IF(VLOOKUP(LEFT(N1631,10),'Universo_BK-BIT'!$A$5:$E$10005,2,0)="","X",VLOOKUP(LEFT(N1631,10),'Universo_BK-BIT'!$A$5:$E$10005,2,0))),"X")</f>
        <v>BIT</v>
      </c>
      <c r="Q1631" s="12">
        <f>IFERROR(IF(P1631="X","",VLOOKUP(LEFT(N1631,10),'Universo_BK-BIT'!$A$5:$E$10005,3,0)),"")</f>
        <v>12</v>
      </c>
      <c r="R1631" s="14" t="e">
        <f t="shared" si="76"/>
        <v>#REF!</v>
      </c>
      <c r="S1631" s="14" t="e">
        <f t="shared" si="77"/>
        <v>#N/A</v>
      </c>
      <c r="T1631" s="14"/>
      <c r="U1631" s="14" t="str">
        <f ca="1">IFERROR(IF(P1631="X",IF(VLOOKUP(B1631,'Oficios_-_pend_criticas'!$C$3:$J$4739,5,0)="","",IF(VLOOKUP(B1631,'Oficios_-_pend_criticas'!$C$3:$J$4739,7,0)="",IF(TODAY()&gt;VLOOKUP(B1631,'Oficios_-_pend_criticas'!$C$3:$J$4739,5,0),"X",""),IF(VLOOKUP(B1631,'Oficios_-_pend_criticas'!$C$3:$J$4739,7,0)&gt;VLOOKUP(B1631,'Oficios_-_pend_criticas'!$C$3:$J$4739,5,0),"X",""))),""),"")</f>
        <v/>
      </c>
      <c r="V1631" s="14" t="str">
        <f ca="1">IFERROR(IF(Q1631=0,IF(VLOOKUP(B1631,'Oficios_-_pend_criticas'!$C$3:$J$4739,5,0)="","",IF(VLOOKUP(B1631,'Oficios_-_pend_criticas'!$C$3:$J$4739,7,0)="",IF(TODAY()&gt;VLOOKUP(B1631,'Oficios_-_pend_criticas'!$C$3:$J$4739,5,0),"X",""),IF(VLOOKUP(B1631,'Oficios_-_pend_criticas'!$C$3:$J$4739,7,0)&gt;VLOOKUP(B1631,'Oficios_-_pend_criticas'!$C$3:$J$4739,5,0),"X",""))),""),"")</f>
        <v/>
      </c>
      <c r="W1631" s="14" t="str">
        <f ca="1">IFERROR(IF(P1631&lt;&gt;"X",IF(Q1631&gt;0,IF(VLOOKUP(B1631,'Oficios_-_pend_criticas'!$C$4:$J$4739,5,0)="","",IF(VLOOKUP(B1631,'Oficios_-_pend_criticas'!$C$4:$J$4739,7,0)="",IF(TODAY()&gt;VLOOKUP(B1631,'Oficios_-_pend_criticas'!$C$4:$J$4739,5,0),"X",""),IF(VLOOKUP(B1631,'Oficios_-_pend_criticas'!$C$4:$J$4739,7,0)&gt;VLOOKUP(B1631,'Oficios_-_pend_criticas'!$C$4:$J$4739,5,0),"X",""))),""),""),"")</f>
        <v/>
      </c>
    </row>
    <row r="1632" spans="1:23" ht="45" hidden="1" customHeight="1" x14ac:dyDescent="0.25">
      <c r="A1632" s="9" t="str">
        <f t="shared" si="75"/>
        <v/>
      </c>
      <c r="B1632" s="24" t="s">
        <v>3764</v>
      </c>
      <c r="C1632" s="22" t="e">
        <f>IF(B1632="","",VLOOKUP(B1632,#REF!,6,0))</f>
        <v>#REF!</v>
      </c>
      <c r="D1632" s="20" t="e">
        <f>IF(B1632="","",VLOOKUP(B1632,#REF!,22,0))</f>
        <v>#REF!</v>
      </c>
      <c r="E1632" s="22" t="e">
        <f>IF(B1632="","",VLOOKUP(B1632,Consultas_públicas!$A$376:$G$3879,7,0))</f>
        <v>#N/A</v>
      </c>
      <c r="F1632" s="20" t="s">
        <v>28</v>
      </c>
      <c r="G1632" s="21">
        <v>43634</v>
      </c>
      <c r="H1632" s="14" t="str">
        <f>IFERROR(IF(VLOOKUP(B1632,'Oficios_-_pend_criticas'!$C$4:$D$4739,2,0)="","","X"),"")</f>
        <v/>
      </c>
      <c r="I1632" s="12"/>
      <c r="J1632" s="13"/>
      <c r="K1632" s="10"/>
      <c r="L1632" s="12">
        <f>IFERROR(VLOOKUP(B1632,Retorno_da_RFB!$D$3:$I$6388,5,0),"")</f>
        <v>118</v>
      </c>
      <c r="M1632" s="13">
        <f>IFERROR(VLOOKUP(B1632,Retorno_da_RFB!$D$3:$I$6388,6,0),"")</f>
        <v>43690</v>
      </c>
      <c r="N1632" s="10" t="str">
        <f>IFERROR(VLOOKUP(B1632,Retorno_da_RFB!$D$3:$I$6388,3,0),"")</f>
        <v>9024.80.90</v>
      </c>
      <c r="O1632" s="10" t="str">
        <f>IFERROR(VLOOKUP(B1632,Retorno_da_RFB!$D$3:$I$6388,4,0),"")</f>
        <v>Equipamentos de ensaio para simulação de estradas de rodagem para uso especifico em avaliações de ruídos e rangidos de veículos automotivos, por meio de atuadores hidráulicos nas rodas dos veículos, controlados por sistema computadorizado automatizado, força do atuador 28kN, curso do atuador 254mm, velocidade máxima de 1,5m/s, capacidade para 140 ton.</v>
      </c>
      <c r="P1632" s="12" t="str">
        <f>IFERROR(IF(N1632="","",IF(VLOOKUP(LEFT(N1632,10),'Universo_BK-BIT'!$A$5:$E$10005,2,0)="","X",VLOOKUP(LEFT(N1632,10),'Universo_BK-BIT'!$A$5:$E$10005,2,0))),"X")</f>
        <v>BK</v>
      </c>
      <c r="Q1632" s="12">
        <f>IFERROR(IF(P1632="X","",VLOOKUP(LEFT(N1632,10),'Universo_BK-BIT'!$A$5:$E$10005,3,0)),"")</f>
        <v>14</v>
      </c>
      <c r="R1632" s="14" t="e">
        <f t="shared" si="76"/>
        <v>#REF!</v>
      </c>
      <c r="S1632" s="14" t="e">
        <f t="shared" si="77"/>
        <v>#N/A</v>
      </c>
      <c r="T1632" s="14"/>
      <c r="U1632" s="14" t="str">
        <f ca="1">IFERROR(IF(P1632="X",IF(VLOOKUP(B1632,'Oficios_-_pend_criticas'!$C$3:$J$4739,5,0)="","",IF(VLOOKUP(B1632,'Oficios_-_pend_criticas'!$C$3:$J$4739,7,0)="",IF(TODAY()&gt;VLOOKUP(B1632,'Oficios_-_pend_criticas'!$C$3:$J$4739,5,0),"X",""),IF(VLOOKUP(B1632,'Oficios_-_pend_criticas'!$C$3:$J$4739,7,0)&gt;VLOOKUP(B1632,'Oficios_-_pend_criticas'!$C$3:$J$4739,5,0),"X",""))),""),"")</f>
        <v/>
      </c>
      <c r="V1632" s="14" t="str">
        <f ca="1">IFERROR(IF(Q1632=0,IF(VLOOKUP(B1632,'Oficios_-_pend_criticas'!$C$3:$J$4739,5,0)="","",IF(VLOOKUP(B1632,'Oficios_-_pend_criticas'!$C$3:$J$4739,7,0)="",IF(TODAY()&gt;VLOOKUP(B1632,'Oficios_-_pend_criticas'!$C$3:$J$4739,5,0),"X",""),IF(VLOOKUP(B1632,'Oficios_-_pend_criticas'!$C$3:$J$4739,7,0)&gt;VLOOKUP(B1632,'Oficios_-_pend_criticas'!$C$3:$J$4739,5,0),"X",""))),""),"")</f>
        <v/>
      </c>
      <c r="W1632" s="14" t="str">
        <f ca="1">IFERROR(IF(P1632&lt;&gt;"X",IF(Q1632&gt;0,IF(VLOOKUP(B1632,'Oficios_-_pend_criticas'!$C$4:$J$4739,5,0)="","",IF(VLOOKUP(B1632,'Oficios_-_pend_criticas'!$C$4:$J$4739,7,0)="",IF(TODAY()&gt;VLOOKUP(B1632,'Oficios_-_pend_criticas'!$C$4:$J$4739,5,0),"X",""),IF(VLOOKUP(B1632,'Oficios_-_pend_criticas'!$C$4:$J$4739,7,0)&gt;VLOOKUP(B1632,'Oficios_-_pend_criticas'!$C$4:$J$4739,5,0),"X",""))),""),""),"")</f>
        <v/>
      </c>
    </row>
    <row r="1633" spans="1:23" ht="45" hidden="1" customHeight="1" x14ac:dyDescent="0.25">
      <c r="A1633" s="9" t="str">
        <f t="shared" si="75"/>
        <v/>
      </c>
      <c r="B1633" s="24" t="s">
        <v>3766</v>
      </c>
      <c r="C1633" s="22" t="e">
        <f>IF(B1633="","",VLOOKUP(B1633,#REF!,6,0))</f>
        <v>#REF!</v>
      </c>
      <c r="D1633" s="20" t="e">
        <f>IF(B1633="","",VLOOKUP(B1633,#REF!,22,0))</f>
        <v>#REF!</v>
      </c>
      <c r="E1633" s="22" t="e">
        <f>IF(B1633="","",VLOOKUP(B1633,Consultas_públicas!$A$376:$G$3879,7,0))</f>
        <v>#N/A</v>
      </c>
      <c r="F1633" s="20" t="s">
        <v>28</v>
      </c>
      <c r="G1633" s="21">
        <v>43634</v>
      </c>
      <c r="H1633" s="14" t="str">
        <f>IFERROR(IF(VLOOKUP(B1633,'Oficios_-_pend_criticas'!$C$4:$D$4739,2,0)="","","X"),"")</f>
        <v/>
      </c>
      <c r="I1633" s="12"/>
      <c r="J1633" s="13"/>
      <c r="K1633" s="10"/>
      <c r="L1633" s="12">
        <f>IFERROR(VLOOKUP(B1633,Retorno_da_RFB!$D$3:$I$6388,5,0),"")</f>
        <v>118</v>
      </c>
      <c r="M1633" s="13">
        <f>IFERROR(VLOOKUP(B1633,Retorno_da_RFB!$D$3:$I$6388,6,0),"")</f>
        <v>43690</v>
      </c>
      <c r="N1633" s="10" t="str">
        <f>IFERROR(VLOOKUP(B1633,Retorno_da_RFB!$D$3:$I$6388,3,0),"")</f>
        <v>8428.33.00</v>
      </c>
      <c r="O1633" s="10" t="str">
        <f>IFERROR(VLOOKUP(B1633,Retorno_da_RFB!$D$3:$I$6388,4,0),"")</f>
        <v>Sistemas de transporte automatizado de rocas para alimentar máquina têxtil “maçaroqueira” (fl200-140 fusos/520mm fuso a fuso/sistema FRD), formados por engates de garras que movimentam um sistema automático da estrutura em trilhos, transportam conjuntos de tubetes para máquinas de filatórios RX300-1.200-75mm - bobinas 8”.</v>
      </c>
      <c r="P1633" s="12" t="str">
        <f>IFERROR(IF(N1633="","",IF(VLOOKUP(LEFT(N1633,10),'Universo_BK-BIT'!$A$5:$E$10005,2,0)="","X",VLOOKUP(LEFT(N1633,10),'Universo_BK-BIT'!$A$5:$E$10005,2,0))),"X")</f>
        <v>BK</v>
      </c>
      <c r="Q1633" s="12">
        <f>IFERROR(IF(P1633="X","",VLOOKUP(LEFT(N1633,10),'Universo_BK-BIT'!$A$5:$E$10005,3,0)),"")</f>
        <v>14</v>
      </c>
      <c r="R1633" s="14" t="e">
        <f t="shared" si="76"/>
        <v>#REF!</v>
      </c>
      <c r="S1633" s="14" t="e">
        <f t="shared" si="77"/>
        <v>#N/A</v>
      </c>
      <c r="T1633" s="14"/>
      <c r="U1633" s="14" t="str">
        <f ca="1">IFERROR(IF(P1633="X",IF(VLOOKUP(B1633,'Oficios_-_pend_criticas'!$C$3:$J$4739,5,0)="","",IF(VLOOKUP(B1633,'Oficios_-_pend_criticas'!$C$3:$J$4739,7,0)="",IF(TODAY()&gt;VLOOKUP(B1633,'Oficios_-_pend_criticas'!$C$3:$J$4739,5,0),"X",""),IF(VLOOKUP(B1633,'Oficios_-_pend_criticas'!$C$3:$J$4739,7,0)&gt;VLOOKUP(B1633,'Oficios_-_pend_criticas'!$C$3:$J$4739,5,0),"X",""))),""),"")</f>
        <v/>
      </c>
      <c r="V1633" s="14" t="str">
        <f ca="1">IFERROR(IF(Q1633=0,IF(VLOOKUP(B1633,'Oficios_-_pend_criticas'!$C$3:$J$4739,5,0)="","",IF(VLOOKUP(B1633,'Oficios_-_pend_criticas'!$C$3:$J$4739,7,0)="",IF(TODAY()&gt;VLOOKUP(B1633,'Oficios_-_pend_criticas'!$C$3:$J$4739,5,0),"X",""),IF(VLOOKUP(B1633,'Oficios_-_pend_criticas'!$C$3:$J$4739,7,0)&gt;VLOOKUP(B1633,'Oficios_-_pend_criticas'!$C$3:$J$4739,5,0),"X",""))),""),"")</f>
        <v/>
      </c>
      <c r="W1633" s="14" t="str">
        <f ca="1">IFERROR(IF(P1633&lt;&gt;"X",IF(Q1633&gt;0,IF(VLOOKUP(B1633,'Oficios_-_pend_criticas'!$C$4:$J$4739,5,0)="","",IF(VLOOKUP(B1633,'Oficios_-_pend_criticas'!$C$4:$J$4739,7,0)="",IF(TODAY()&gt;VLOOKUP(B1633,'Oficios_-_pend_criticas'!$C$4:$J$4739,5,0),"X",""),IF(VLOOKUP(B1633,'Oficios_-_pend_criticas'!$C$4:$J$4739,7,0)&gt;VLOOKUP(B1633,'Oficios_-_pend_criticas'!$C$4:$J$4739,5,0),"X",""))),""),""),"")</f>
        <v/>
      </c>
    </row>
    <row r="1634" spans="1:23" ht="45" hidden="1" customHeight="1" x14ac:dyDescent="0.25">
      <c r="A1634" s="9" t="str">
        <f t="shared" si="75"/>
        <v/>
      </c>
      <c r="B1634" s="24" t="s">
        <v>3768</v>
      </c>
      <c r="C1634" s="22" t="e">
        <f>IF(B1634="","",VLOOKUP(B1634,#REF!,6,0))</f>
        <v>#REF!</v>
      </c>
      <c r="D1634" s="20" t="e">
        <f>IF(B1634="","",VLOOKUP(B1634,#REF!,22,0))</f>
        <v>#REF!</v>
      </c>
      <c r="E1634" s="22" t="e">
        <f>IF(B1634="","",VLOOKUP(B1634,Consultas_públicas!$A$376:$G$3879,7,0))</f>
        <v>#N/A</v>
      </c>
      <c r="F1634" s="20" t="s">
        <v>28</v>
      </c>
      <c r="G1634" s="21">
        <v>43634</v>
      </c>
      <c r="H1634" s="14" t="str">
        <f>IFERROR(IF(VLOOKUP(B1634,'Oficios_-_pend_criticas'!$C$4:$D$4739,2,0)="","","X"),"")</f>
        <v/>
      </c>
      <c r="I1634" s="12"/>
      <c r="J1634" s="13"/>
      <c r="K1634" s="10"/>
      <c r="L1634" s="12">
        <f>IFERROR(VLOOKUP(B1634,Retorno_da_RFB!$D$3:$I$6388,5,0),"")</f>
        <v>118</v>
      </c>
      <c r="M1634" s="13">
        <f>IFERROR(VLOOKUP(B1634,Retorno_da_RFB!$D$3:$I$6388,6,0),"")</f>
        <v>43690</v>
      </c>
      <c r="N1634" s="10" t="str">
        <f>IFERROR(VLOOKUP(B1634,Retorno_da_RFB!$D$3:$I$6388,3,0),"")</f>
        <v>8457.10.00</v>
      </c>
      <c r="O1634" s="10" t="str">
        <f>IFERROR(VLOOKUP(B1634,Retorno_da_RFB!$D$3:$I$6388,4,0),"")</f>
        <v>Centos de usinagem vertical de duplo palete, com comando numérico computadorizado (CNC), para controlar 3 e 4 eixos simultaneamente, podendo fresar, mandrilar, furar e roscar, com curso em x, y e z, iguais a 700, 500 e 560mm, respectivamente, avanço rápido de 32 a 60m/min em x, y e z, tamanho da mesa de 800 x 500mm, em cada palete, com capacidade máxima de carga sobre cada palete de até 250kg, eixo-árvore com rotação máxima de 9.000 a 20.000rpm e torque máximo de 96 a 212Nm, tempo de troca de palete de 12s, cone de fixação da ferramenta BT40 ou BBT40, torre com capacidade para 48 ou 60 ferramentas, com diâmetro máximo de 76,2mm e tempo de troca em até 4 a 5s, precisão bidirecional de posicionamento de um eixo entre 0,004 a 0,008mm e 0,004mm e repetibilidade bidirecional de posicionamento de um eixo de 0,004mm, com a opção de conter dois 4° eixo sobre sua mesa, sendo um 4º eixo por pallet de até 10” com movimentos simultâneos.</v>
      </c>
      <c r="P1634" s="12" t="str">
        <f>IFERROR(IF(N1634="","",IF(VLOOKUP(LEFT(N1634,10),'Universo_BK-BIT'!$A$5:$E$10005,2,0)="","X",VLOOKUP(LEFT(N1634,10),'Universo_BK-BIT'!$A$5:$E$10005,2,0))),"X")</f>
        <v>BK</v>
      </c>
      <c r="Q1634" s="12">
        <f>IFERROR(IF(P1634="X","",VLOOKUP(LEFT(N1634,10),'Universo_BK-BIT'!$A$5:$E$10005,3,0)),"")</f>
        <v>14</v>
      </c>
      <c r="R1634" s="14" t="e">
        <f t="shared" si="76"/>
        <v>#REF!</v>
      </c>
      <c r="S1634" s="14" t="e">
        <f t="shared" si="77"/>
        <v>#N/A</v>
      </c>
      <c r="T1634" s="14"/>
      <c r="U1634" s="14" t="str">
        <f ca="1">IFERROR(IF(P1634="X",IF(VLOOKUP(B1634,'Oficios_-_pend_criticas'!$C$3:$J$4739,5,0)="","",IF(VLOOKUP(B1634,'Oficios_-_pend_criticas'!$C$3:$J$4739,7,0)="",IF(TODAY()&gt;VLOOKUP(B1634,'Oficios_-_pend_criticas'!$C$3:$J$4739,5,0),"X",""),IF(VLOOKUP(B1634,'Oficios_-_pend_criticas'!$C$3:$J$4739,7,0)&gt;VLOOKUP(B1634,'Oficios_-_pend_criticas'!$C$3:$J$4739,5,0),"X",""))),""),"")</f>
        <v/>
      </c>
      <c r="V1634" s="14" t="str">
        <f ca="1">IFERROR(IF(Q1634=0,IF(VLOOKUP(B1634,'Oficios_-_pend_criticas'!$C$3:$J$4739,5,0)="","",IF(VLOOKUP(B1634,'Oficios_-_pend_criticas'!$C$3:$J$4739,7,0)="",IF(TODAY()&gt;VLOOKUP(B1634,'Oficios_-_pend_criticas'!$C$3:$J$4739,5,0),"X",""),IF(VLOOKUP(B1634,'Oficios_-_pend_criticas'!$C$3:$J$4739,7,0)&gt;VLOOKUP(B1634,'Oficios_-_pend_criticas'!$C$3:$J$4739,5,0),"X",""))),""),"")</f>
        <v/>
      </c>
      <c r="W1634" s="14" t="str">
        <f ca="1">IFERROR(IF(P1634&lt;&gt;"X",IF(Q1634&gt;0,IF(VLOOKUP(B1634,'Oficios_-_pend_criticas'!$C$4:$J$4739,5,0)="","",IF(VLOOKUP(B1634,'Oficios_-_pend_criticas'!$C$4:$J$4739,7,0)="",IF(TODAY()&gt;VLOOKUP(B1634,'Oficios_-_pend_criticas'!$C$4:$J$4739,5,0),"X",""),IF(VLOOKUP(B1634,'Oficios_-_pend_criticas'!$C$4:$J$4739,7,0)&gt;VLOOKUP(B1634,'Oficios_-_pend_criticas'!$C$4:$J$4739,5,0),"X",""))),""),""),"")</f>
        <v/>
      </c>
    </row>
    <row r="1635" spans="1:23" ht="45" hidden="1" customHeight="1" x14ac:dyDescent="0.25">
      <c r="A1635" s="9" t="str">
        <f t="shared" si="75"/>
        <v/>
      </c>
      <c r="B1635" s="24" t="s">
        <v>3770</v>
      </c>
      <c r="C1635" s="22" t="e">
        <f>IF(B1635="","",VLOOKUP(B1635,#REF!,6,0))</f>
        <v>#REF!</v>
      </c>
      <c r="D1635" s="20" t="e">
        <f>IF(B1635="","",VLOOKUP(B1635,#REF!,22,0))</f>
        <v>#REF!</v>
      </c>
      <c r="E1635" s="22" t="e">
        <f>IF(B1635="","",VLOOKUP(B1635,Consultas_públicas!$A$376:$G$3879,7,0))</f>
        <v>#N/A</v>
      </c>
      <c r="F1635" s="20" t="s">
        <v>28</v>
      </c>
      <c r="G1635" s="21">
        <v>43634</v>
      </c>
      <c r="H1635" s="14" t="str">
        <f>IFERROR(IF(VLOOKUP(B1635,'Oficios_-_pend_criticas'!$C$4:$D$4739,2,0)="","","X"),"")</f>
        <v/>
      </c>
      <c r="I1635" s="12"/>
      <c r="J1635" s="13"/>
      <c r="K1635" s="10"/>
      <c r="L1635" s="12">
        <f>IFERROR(VLOOKUP(B1635,Retorno_da_RFB!$D$3:$I$6388,5,0),"")</f>
        <v>118</v>
      </c>
      <c r="M1635" s="13">
        <f>IFERROR(VLOOKUP(B1635,Retorno_da_RFB!$D$3:$I$6388,6,0),"")</f>
        <v>43690</v>
      </c>
      <c r="N1635" s="10" t="str">
        <f>IFERROR(VLOOKUP(B1635,Retorno_da_RFB!$D$3:$I$6388,3,0),"")</f>
        <v>8421.29.90</v>
      </c>
      <c r="O1635" s="10" t="str">
        <f>IFERROR(VLOOKUP(B1635,Retorno_da_RFB!$D$3:$I$6388,4,0),"")</f>
        <v>Equipamentos de contenção e filtro de areia ou cascalhos para poços de petróleo e gás, tipo metal “mesh” dotados de tubo base com diâmetro externo entre 2,375 e 7polegadas perfurado com roscas nas extremidades, com elemento filtrante formado por: 175mic ou 250mic, com conexões superior e inferior nas extremidades, metalurgia Cr-13 e demais componentes com metalurgia AISI 316L.</v>
      </c>
      <c r="P1635" s="12" t="str">
        <f>IFERROR(IF(N1635="","",IF(VLOOKUP(LEFT(N1635,10),'Universo_BK-BIT'!$A$5:$E$10005,2,0)="","X",VLOOKUP(LEFT(N1635,10),'Universo_BK-BIT'!$A$5:$E$10005,2,0))),"X")</f>
        <v>BK</v>
      </c>
      <c r="Q1635" s="12">
        <f>IFERROR(IF(P1635="X","",VLOOKUP(LEFT(N1635,10),'Universo_BK-BIT'!$A$5:$E$10005,3,0)),"")</f>
        <v>14</v>
      </c>
      <c r="R1635" s="14" t="e">
        <f t="shared" si="76"/>
        <v>#REF!</v>
      </c>
      <c r="S1635" s="14" t="e">
        <f t="shared" si="77"/>
        <v>#N/A</v>
      </c>
      <c r="T1635" s="14"/>
      <c r="U1635" s="14" t="str">
        <f ca="1">IFERROR(IF(P1635="X",IF(VLOOKUP(B1635,'Oficios_-_pend_criticas'!$C$3:$J$4739,5,0)="","",IF(VLOOKUP(B1635,'Oficios_-_pend_criticas'!$C$3:$J$4739,7,0)="",IF(TODAY()&gt;VLOOKUP(B1635,'Oficios_-_pend_criticas'!$C$3:$J$4739,5,0),"X",""),IF(VLOOKUP(B1635,'Oficios_-_pend_criticas'!$C$3:$J$4739,7,0)&gt;VLOOKUP(B1635,'Oficios_-_pend_criticas'!$C$3:$J$4739,5,0),"X",""))),""),"")</f>
        <v/>
      </c>
      <c r="V1635" s="14" t="str">
        <f ca="1">IFERROR(IF(Q1635=0,IF(VLOOKUP(B1635,'Oficios_-_pend_criticas'!$C$3:$J$4739,5,0)="","",IF(VLOOKUP(B1635,'Oficios_-_pend_criticas'!$C$3:$J$4739,7,0)="",IF(TODAY()&gt;VLOOKUP(B1635,'Oficios_-_pend_criticas'!$C$3:$J$4739,5,0),"X",""),IF(VLOOKUP(B1635,'Oficios_-_pend_criticas'!$C$3:$J$4739,7,0)&gt;VLOOKUP(B1635,'Oficios_-_pend_criticas'!$C$3:$J$4739,5,0),"X",""))),""),"")</f>
        <v/>
      </c>
      <c r="W1635" s="14" t="str">
        <f ca="1">IFERROR(IF(P1635&lt;&gt;"X",IF(Q1635&gt;0,IF(VLOOKUP(B1635,'Oficios_-_pend_criticas'!$C$4:$J$4739,5,0)="","",IF(VLOOKUP(B1635,'Oficios_-_pend_criticas'!$C$4:$J$4739,7,0)="",IF(TODAY()&gt;VLOOKUP(B1635,'Oficios_-_pend_criticas'!$C$4:$J$4739,5,0),"X",""),IF(VLOOKUP(B1635,'Oficios_-_pend_criticas'!$C$4:$J$4739,7,0)&gt;VLOOKUP(B1635,'Oficios_-_pend_criticas'!$C$4:$J$4739,5,0),"X",""))),""),""),"")</f>
        <v/>
      </c>
    </row>
    <row r="1636" spans="1:23" ht="45" hidden="1" customHeight="1" x14ac:dyDescent="0.25">
      <c r="A1636" s="9" t="str">
        <f t="shared" si="75"/>
        <v/>
      </c>
      <c r="B1636" s="24" t="s">
        <v>3772</v>
      </c>
      <c r="C1636" s="22" t="e">
        <f>IF(B1636="","",VLOOKUP(B1636,#REF!,6,0))</f>
        <v>#REF!</v>
      </c>
      <c r="D1636" s="20" t="e">
        <f>IF(B1636="","",VLOOKUP(B1636,#REF!,22,0))</f>
        <v>#REF!</v>
      </c>
      <c r="E1636" s="22" t="e">
        <f>IF(B1636="","",VLOOKUP(B1636,Consultas_públicas!$A$376:$G$3879,7,0))</f>
        <v>#N/A</v>
      </c>
      <c r="F1636" s="20" t="s">
        <v>28</v>
      </c>
      <c r="G1636" s="21">
        <v>43634</v>
      </c>
      <c r="H1636" s="14" t="str">
        <f>IFERROR(IF(VLOOKUP(B1636,'Oficios_-_pend_criticas'!$C$4:$D$4739,2,0)="","","X"),"")</f>
        <v/>
      </c>
      <c r="I1636" s="12"/>
      <c r="J1636" s="13"/>
      <c r="K1636" s="10"/>
      <c r="L1636" s="12">
        <f>IFERROR(VLOOKUP(B1636,Retorno_da_RFB!$D$3:$I$6388,5,0),"")</f>
        <v>118</v>
      </c>
      <c r="M1636" s="13">
        <f>IFERROR(VLOOKUP(B1636,Retorno_da_RFB!$D$3:$I$6388,6,0),"")</f>
        <v>43690</v>
      </c>
      <c r="N1636" s="10" t="str">
        <f>IFERROR(VLOOKUP(B1636,Retorno_da_RFB!$D$3:$I$6388,3,0),"")</f>
        <v>9026.10.11</v>
      </c>
      <c r="O1636" s="10" t="str">
        <f>IFERROR(VLOOKUP(B1636,Retorno_da_RFB!$D$3:$I$6388,4,0),"")</f>
        <v>Equipamentos ultrassônicos para medição e controle de vazão de vários tipos de líquidos, precisão aproximada 1%, 3 vias de saída, 4 a 20mA, resistência elétrica de 0 a 1K, saída pulsada OCT(largura do pulso 6 a 1,000ms, padrão de 200ms), 3 vias de entradas 4 a 20mA, precisão de 0,1%, aquisição de sinais de temperatura, pressão e nível, conexão a transdutor de temperatura Pt100 para medição de energia e calor, encapsulamento para interface serial RS485, atualização do software do medidor por meio de computador e suporte a protocolo MODBUS.</v>
      </c>
      <c r="P1636" s="12" t="str">
        <f>IFERROR(IF(N1636="","",IF(VLOOKUP(LEFT(N1636,10),'Universo_BK-BIT'!$A$5:$E$10005,2,0)="","X",VLOOKUP(LEFT(N1636,10),'Universo_BK-BIT'!$A$5:$E$10005,2,0))),"X")</f>
        <v>BIT</v>
      </c>
      <c r="Q1636" s="12">
        <f>IFERROR(IF(P1636="X","",VLOOKUP(LEFT(N1636,10),'Universo_BK-BIT'!$A$5:$E$10005,3,0)),"")</f>
        <v>14</v>
      </c>
      <c r="R1636" s="14" t="e">
        <f t="shared" si="76"/>
        <v>#REF!</v>
      </c>
      <c r="S1636" s="14" t="e">
        <f t="shared" si="77"/>
        <v>#N/A</v>
      </c>
      <c r="T1636" s="14"/>
      <c r="U1636" s="14" t="str">
        <f ca="1">IFERROR(IF(P1636="X",IF(VLOOKUP(B1636,'Oficios_-_pend_criticas'!$C$3:$J$4739,5,0)="","",IF(VLOOKUP(B1636,'Oficios_-_pend_criticas'!$C$3:$J$4739,7,0)="",IF(TODAY()&gt;VLOOKUP(B1636,'Oficios_-_pend_criticas'!$C$3:$J$4739,5,0),"X",""),IF(VLOOKUP(B1636,'Oficios_-_pend_criticas'!$C$3:$J$4739,7,0)&gt;VLOOKUP(B1636,'Oficios_-_pend_criticas'!$C$3:$J$4739,5,0),"X",""))),""),"")</f>
        <v/>
      </c>
      <c r="V1636" s="14" t="str">
        <f ca="1">IFERROR(IF(Q1636=0,IF(VLOOKUP(B1636,'Oficios_-_pend_criticas'!$C$3:$J$4739,5,0)="","",IF(VLOOKUP(B1636,'Oficios_-_pend_criticas'!$C$3:$J$4739,7,0)="",IF(TODAY()&gt;VLOOKUP(B1636,'Oficios_-_pend_criticas'!$C$3:$J$4739,5,0),"X",""),IF(VLOOKUP(B1636,'Oficios_-_pend_criticas'!$C$3:$J$4739,7,0)&gt;VLOOKUP(B1636,'Oficios_-_pend_criticas'!$C$3:$J$4739,5,0),"X",""))),""),"")</f>
        <v/>
      </c>
      <c r="W1636" s="14" t="str">
        <f ca="1">IFERROR(IF(P1636&lt;&gt;"X",IF(Q1636&gt;0,IF(VLOOKUP(B1636,'Oficios_-_pend_criticas'!$C$4:$J$4739,5,0)="","",IF(VLOOKUP(B1636,'Oficios_-_pend_criticas'!$C$4:$J$4739,7,0)="",IF(TODAY()&gt;VLOOKUP(B1636,'Oficios_-_pend_criticas'!$C$4:$J$4739,5,0),"X",""),IF(VLOOKUP(B1636,'Oficios_-_pend_criticas'!$C$4:$J$4739,7,0)&gt;VLOOKUP(B1636,'Oficios_-_pend_criticas'!$C$4:$J$4739,5,0),"X",""))),""),""),"")</f>
        <v/>
      </c>
    </row>
    <row r="1637" spans="1:23" ht="45" hidden="1" customHeight="1" x14ac:dyDescent="0.25">
      <c r="A1637" s="9" t="str">
        <f t="shared" si="75"/>
        <v/>
      </c>
      <c r="B1637" s="24" t="s">
        <v>3774</v>
      </c>
      <c r="C1637" s="22" t="e">
        <f>IF(B1637="","",VLOOKUP(B1637,#REF!,6,0))</f>
        <v>#REF!</v>
      </c>
      <c r="D1637" s="20" t="e">
        <f>IF(B1637="","",VLOOKUP(B1637,#REF!,22,0))</f>
        <v>#REF!</v>
      </c>
      <c r="E1637" s="22" t="e">
        <f>IF(B1637="","",VLOOKUP(B1637,Consultas_públicas!$A$376:$G$3879,7,0))</f>
        <v>#N/A</v>
      </c>
      <c r="F1637" s="20" t="s">
        <v>28</v>
      </c>
      <c r="G1637" s="21">
        <v>43634</v>
      </c>
      <c r="H1637" s="14" t="str">
        <f>IFERROR(IF(VLOOKUP(B1637,'Oficios_-_pend_criticas'!$C$4:$D$4739,2,0)="","","X"),"")</f>
        <v/>
      </c>
      <c r="I1637" s="12"/>
      <c r="J1637" s="13"/>
      <c r="K1637" s="10"/>
      <c r="L1637" s="12">
        <f>IFERROR(VLOOKUP(B1637,Retorno_da_RFB!$D$3:$I$6388,5,0),"")</f>
        <v>118</v>
      </c>
      <c r="M1637" s="13">
        <f>IFERROR(VLOOKUP(B1637,Retorno_da_RFB!$D$3:$I$6388,6,0),"")</f>
        <v>43690</v>
      </c>
      <c r="N1637" s="10" t="str">
        <f>IFERROR(VLOOKUP(B1637,Retorno_da_RFB!$D$3:$I$6388,3,0),"")</f>
        <v>8479.89.99</v>
      </c>
      <c r="O1637" s="10" t="str">
        <f>IFERROR(VLOOKUP(B1637,Retorno_da_RFB!$D$3:$I$6388,4,0),"")</f>
        <v xml:space="preserve">Dispositivos unidade selante para interface da zona de tratamento inferior e completação superior do poço de petróleo e gás, com selos elastoméricos moldados em diâmetro externo 6pol; temperatura de trabalho máxima 250°F; pressão máxima de trabalho 7.500psi; metalurgia em aço em liga cromo ou superior.  </v>
      </c>
      <c r="P1637" s="12" t="str">
        <f>IFERROR(IF(N1637="","",IF(VLOOKUP(LEFT(N1637,10),'Universo_BK-BIT'!$A$5:$E$10005,2,0)="","X",VLOOKUP(LEFT(N1637,10),'Universo_BK-BIT'!$A$5:$E$10005,2,0))),"X")</f>
        <v>BK</v>
      </c>
      <c r="Q1637" s="12">
        <f>IFERROR(IF(P1637="X","",VLOOKUP(LEFT(N1637,10),'Universo_BK-BIT'!$A$5:$E$10005,3,0)),"")</f>
        <v>14</v>
      </c>
      <c r="R1637" s="14" t="e">
        <f t="shared" si="76"/>
        <v>#REF!</v>
      </c>
      <c r="S1637" s="14" t="e">
        <f t="shared" si="77"/>
        <v>#N/A</v>
      </c>
      <c r="T1637" s="14"/>
      <c r="U1637" s="14" t="str">
        <f ca="1">IFERROR(IF(P1637="X",IF(VLOOKUP(B1637,'Oficios_-_pend_criticas'!$C$3:$J$4739,5,0)="","",IF(VLOOKUP(B1637,'Oficios_-_pend_criticas'!$C$3:$J$4739,7,0)="",IF(TODAY()&gt;VLOOKUP(B1637,'Oficios_-_pend_criticas'!$C$3:$J$4739,5,0),"X",""),IF(VLOOKUP(B1637,'Oficios_-_pend_criticas'!$C$3:$J$4739,7,0)&gt;VLOOKUP(B1637,'Oficios_-_pend_criticas'!$C$3:$J$4739,5,0),"X",""))),""),"")</f>
        <v/>
      </c>
      <c r="V1637" s="14" t="str">
        <f ca="1">IFERROR(IF(Q1637=0,IF(VLOOKUP(B1637,'Oficios_-_pend_criticas'!$C$3:$J$4739,5,0)="","",IF(VLOOKUP(B1637,'Oficios_-_pend_criticas'!$C$3:$J$4739,7,0)="",IF(TODAY()&gt;VLOOKUP(B1637,'Oficios_-_pend_criticas'!$C$3:$J$4739,5,0),"X",""),IF(VLOOKUP(B1637,'Oficios_-_pend_criticas'!$C$3:$J$4739,7,0)&gt;VLOOKUP(B1637,'Oficios_-_pend_criticas'!$C$3:$J$4739,5,0),"X",""))),""),"")</f>
        <v/>
      </c>
      <c r="W1637" s="14" t="str">
        <f ca="1">IFERROR(IF(P1637&lt;&gt;"X",IF(Q1637&gt;0,IF(VLOOKUP(B1637,'Oficios_-_pend_criticas'!$C$4:$J$4739,5,0)="","",IF(VLOOKUP(B1637,'Oficios_-_pend_criticas'!$C$4:$J$4739,7,0)="",IF(TODAY()&gt;VLOOKUP(B1637,'Oficios_-_pend_criticas'!$C$4:$J$4739,5,0),"X",""),IF(VLOOKUP(B1637,'Oficios_-_pend_criticas'!$C$4:$J$4739,7,0)&gt;VLOOKUP(B1637,'Oficios_-_pend_criticas'!$C$4:$J$4739,5,0),"X",""))),""),""),"")</f>
        <v/>
      </c>
    </row>
    <row r="1638" spans="1:23" ht="45" hidden="1" customHeight="1" x14ac:dyDescent="0.25">
      <c r="A1638" s="9" t="str">
        <f t="shared" si="75"/>
        <v/>
      </c>
      <c r="B1638" s="24" t="s">
        <v>3776</v>
      </c>
      <c r="C1638" s="22" t="e">
        <f>IF(B1638="","",VLOOKUP(B1638,#REF!,6,0))</f>
        <v>#REF!</v>
      </c>
      <c r="D1638" s="20" t="e">
        <f>IF(B1638="","",VLOOKUP(B1638,#REF!,22,0))</f>
        <v>#REF!</v>
      </c>
      <c r="E1638" s="22" t="e">
        <f>IF(B1638="","",VLOOKUP(B1638,Consultas_públicas!$A$376:$G$3879,7,0))</f>
        <v>#N/A</v>
      </c>
      <c r="F1638" s="20" t="s">
        <v>28</v>
      </c>
      <c r="G1638" s="21">
        <v>43634</v>
      </c>
      <c r="H1638" s="14" t="str">
        <f>IFERROR(IF(VLOOKUP(B1638,'Oficios_-_pend_criticas'!$C$4:$D$4739,2,0)="","","X"),"")</f>
        <v/>
      </c>
      <c r="I1638" s="12"/>
      <c r="J1638" s="13"/>
      <c r="K1638" s="10"/>
      <c r="L1638" s="12">
        <f>IFERROR(VLOOKUP(B1638,Retorno_da_RFB!$D$3:$I$6388,5,0),"")</f>
        <v>118</v>
      </c>
      <c r="M1638" s="13">
        <f>IFERROR(VLOOKUP(B1638,Retorno_da_RFB!$D$3:$I$6388,6,0),"")</f>
        <v>43690</v>
      </c>
      <c r="N1638" s="10" t="str">
        <f>IFERROR(VLOOKUP(B1638,Retorno_da_RFB!$D$3:$I$6388,3,0),"")</f>
        <v>8541.40.32</v>
      </c>
      <c r="O1638" s="10" t="str">
        <f>IFERROR(VLOOKUP(B1638,Retorno_da_RFB!$D$3:$I$6388,4,0),"")</f>
        <v>Módulos fotovoltaicos fabricados com a tecnologia de revestimento PERC (Passivated Emitter Rear Cell) desenvolvido para células de silício cristalino para aumento da eficiência de produção de energia; dimensões máximas de 2.108 x 1.048 x 40mm, com potência de 395W ou superior; dotados de 144 células cada; desenvolvidos para suportar a operação em temperatura dentro da faixa de -40 a 85ºC ou excedendo-a.</v>
      </c>
      <c r="P1638" s="12" t="str">
        <f>IFERROR(IF(N1638="","",IF(VLOOKUP(LEFT(N1638,10),'Universo_BK-BIT'!$A$5:$E$10005,2,0)="","X",VLOOKUP(LEFT(N1638,10),'Universo_BK-BIT'!$A$5:$E$10005,2,0))),"X")</f>
        <v>BIT</v>
      </c>
      <c r="Q1638" s="12">
        <f>IFERROR(IF(P1638="X","",VLOOKUP(LEFT(N1638,10),'Universo_BK-BIT'!$A$5:$E$10005,3,0)),"")</f>
        <v>12</v>
      </c>
      <c r="R1638" s="14" t="e">
        <f t="shared" si="76"/>
        <v>#REF!</v>
      </c>
      <c r="S1638" s="14" t="e">
        <f t="shared" si="77"/>
        <v>#N/A</v>
      </c>
      <c r="T1638" s="14"/>
      <c r="U1638" s="14" t="str">
        <f ca="1">IFERROR(IF(P1638="X",IF(VLOOKUP(B1638,'Oficios_-_pend_criticas'!$C$3:$J$4739,5,0)="","",IF(VLOOKUP(B1638,'Oficios_-_pend_criticas'!$C$3:$J$4739,7,0)="",IF(TODAY()&gt;VLOOKUP(B1638,'Oficios_-_pend_criticas'!$C$3:$J$4739,5,0),"X",""),IF(VLOOKUP(B1638,'Oficios_-_pend_criticas'!$C$3:$J$4739,7,0)&gt;VLOOKUP(B1638,'Oficios_-_pend_criticas'!$C$3:$J$4739,5,0),"X",""))),""),"")</f>
        <v/>
      </c>
      <c r="V1638" s="14" t="str">
        <f ca="1">IFERROR(IF(Q1638=0,IF(VLOOKUP(B1638,'Oficios_-_pend_criticas'!$C$3:$J$4739,5,0)="","",IF(VLOOKUP(B1638,'Oficios_-_pend_criticas'!$C$3:$J$4739,7,0)="",IF(TODAY()&gt;VLOOKUP(B1638,'Oficios_-_pend_criticas'!$C$3:$J$4739,5,0),"X",""),IF(VLOOKUP(B1638,'Oficios_-_pend_criticas'!$C$3:$J$4739,7,0)&gt;VLOOKUP(B1638,'Oficios_-_pend_criticas'!$C$3:$J$4739,5,0),"X",""))),""),"")</f>
        <v/>
      </c>
      <c r="W1638" s="14" t="str">
        <f ca="1">IFERROR(IF(P1638&lt;&gt;"X",IF(Q1638&gt;0,IF(VLOOKUP(B1638,'Oficios_-_pend_criticas'!$C$4:$J$4739,5,0)="","",IF(VLOOKUP(B1638,'Oficios_-_pend_criticas'!$C$4:$J$4739,7,0)="",IF(TODAY()&gt;VLOOKUP(B1638,'Oficios_-_pend_criticas'!$C$4:$J$4739,5,0),"X",""),IF(VLOOKUP(B1638,'Oficios_-_pend_criticas'!$C$4:$J$4739,7,0)&gt;VLOOKUP(B1638,'Oficios_-_pend_criticas'!$C$4:$J$4739,5,0),"X",""))),""),""),"")</f>
        <v/>
      </c>
    </row>
    <row r="1639" spans="1:23" ht="45" hidden="1" customHeight="1" x14ac:dyDescent="0.25">
      <c r="A1639" s="9" t="str">
        <f t="shared" si="75"/>
        <v/>
      </c>
      <c r="B1639" s="24" t="s">
        <v>3778</v>
      </c>
      <c r="C1639" s="22" t="e">
        <f>IF(B1639="","",VLOOKUP(B1639,#REF!,6,0))</f>
        <v>#REF!</v>
      </c>
      <c r="D1639" s="20" t="e">
        <f>IF(B1639="","",VLOOKUP(B1639,#REF!,22,0))</f>
        <v>#REF!</v>
      </c>
      <c r="E1639" s="22" t="e">
        <f>IF(B1639="","",VLOOKUP(B1639,Consultas_públicas!$A$376:$G$3879,7,0))</f>
        <v>#N/A</v>
      </c>
      <c r="F1639" s="20" t="s">
        <v>28</v>
      </c>
      <c r="G1639" s="21">
        <v>43634</v>
      </c>
      <c r="H1639" s="14" t="str">
        <f>IFERROR(IF(VLOOKUP(B1639,'Oficios_-_pend_criticas'!$C$4:$D$4739,2,0)="","","X"),"")</f>
        <v/>
      </c>
      <c r="I1639" s="12"/>
      <c r="J1639" s="13"/>
      <c r="K1639" s="10"/>
      <c r="L1639" s="12">
        <f>IFERROR(VLOOKUP(B1639,Retorno_da_RFB!$D$3:$I$6388,5,0),"")</f>
        <v>118</v>
      </c>
      <c r="M1639" s="13">
        <f>IFERROR(VLOOKUP(B1639,Retorno_da_RFB!$D$3:$I$6388,6,0),"")</f>
        <v>43690</v>
      </c>
      <c r="N1639" s="10" t="str">
        <f>IFERROR(VLOOKUP(B1639,Retorno_da_RFB!$D$3:$I$6388,3,0),"")</f>
        <v>8477.10.11</v>
      </c>
      <c r="O1639" s="10" t="str">
        <f>IFERROR(VLOOKUP(B1639,Retorno_da_RFB!$D$3:$I$6388,4,0),"")</f>
        <v>Máquinas injetoras horizontais elétricas, monocolores, para moldar peças plásticas com alta precisão, com força de fechamento de até 5.000kN, unidades de fechamento com acionamento por servo-motor acoplado direto no fuso de esfera sem transmissão por polia e através de sistema de joelheira dupla de 5 pontos sendo a placa móvel apoiada sobre guias lineares, servomotores refrigerados a ar dispensando a utilização de trocadores de calor com água para a refrigeração, unidade de injeção elétrica acionada por servo-motor de alta velocidade acoplado a 1 fuso esférico alimentado pela correia atingindo a velocidade de injeção de até 220mm/s, servomotores de dosagem com acoplamento ao parafuso plastificador, com transmissão através de correia, refrigerado a ar dispensando a utilização de trocadores de calor de água para a refrigeração com diâmetro de rosca de 80mm, pressão de injeção de até 187MPa com volume de injeção de até 1809cm3, distância entre colunas de 920 x 920mm (H x V), altura de molde entre 350 até 800mm (min/máx), tamanho das placas 1.300 x 1.300mm (H x V), curso de abertura de até 875mm e força de extração de até 150kN, painel de comando “touchscreen” TFT LCD colorido de 15", controle operacional intuitivo com recursos gráficos e programação contra falhas de processo "Zero Defeitos".</v>
      </c>
      <c r="P1639" s="12" t="str">
        <f>IFERROR(IF(N1639="","",IF(VLOOKUP(LEFT(N1639,10),'Universo_BK-BIT'!$A$5:$E$10005,2,0)="","X",VLOOKUP(LEFT(N1639,10),'Universo_BK-BIT'!$A$5:$E$10005,2,0))),"X")</f>
        <v>BK</v>
      </c>
      <c r="Q1639" s="12">
        <f>IFERROR(IF(P1639="X","",VLOOKUP(LEFT(N1639,10),'Universo_BK-BIT'!$A$5:$E$10005,3,0)),"")</f>
        <v>14</v>
      </c>
      <c r="R1639" s="14" t="e">
        <f t="shared" si="76"/>
        <v>#REF!</v>
      </c>
      <c r="S1639" s="14" t="e">
        <f t="shared" si="77"/>
        <v>#N/A</v>
      </c>
      <c r="T1639" s="14"/>
      <c r="U1639" s="14" t="str">
        <f ca="1">IFERROR(IF(P1639="X",IF(VLOOKUP(B1639,'Oficios_-_pend_criticas'!$C$3:$J$4739,5,0)="","",IF(VLOOKUP(B1639,'Oficios_-_pend_criticas'!$C$3:$J$4739,7,0)="",IF(TODAY()&gt;VLOOKUP(B1639,'Oficios_-_pend_criticas'!$C$3:$J$4739,5,0),"X",""),IF(VLOOKUP(B1639,'Oficios_-_pend_criticas'!$C$3:$J$4739,7,0)&gt;VLOOKUP(B1639,'Oficios_-_pend_criticas'!$C$3:$J$4739,5,0),"X",""))),""),"")</f>
        <v/>
      </c>
      <c r="V1639" s="14" t="str">
        <f ca="1">IFERROR(IF(Q1639=0,IF(VLOOKUP(B1639,'Oficios_-_pend_criticas'!$C$3:$J$4739,5,0)="","",IF(VLOOKUP(B1639,'Oficios_-_pend_criticas'!$C$3:$J$4739,7,0)="",IF(TODAY()&gt;VLOOKUP(B1639,'Oficios_-_pend_criticas'!$C$3:$J$4739,5,0),"X",""),IF(VLOOKUP(B1639,'Oficios_-_pend_criticas'!$C$3:$J$4739,7,0)&gt;VLOOKUP(B1639,'Oficios_-_pend_criticas'!$C$3:$J$4739,5,0),"X",""))),""),"")</f>
        <v/>
      </c>
      <c r="W1639" s="14" t="str">
        <f ca="1">IFERROR(IF(P1639&lt;&gt;"X",IF(Q1639&gt;0,IF(VLOOKUP(B1639,'Oficios_-_pend_criticas'!$C$4:$J$4739,5,0)="","",IF(VLOOKUP(B1639,'Oficios_-_pend_criticas'!$C$4:$J$4739,7,0)="",IF(TODAY()&gt;VLOOKUP(B1639,'Oficios_-_pend_criticas'!$C$4:$J$4739,5,0),"X",""),IF(VLOOKUP(B1639,'Oficios_-_pend_criticas'!$C$4:$J$4739,7,0)&gt;VLOOKUP(B1639,'Oficios_-_pend_criticas'!$C$4:$J$4739,5,0),"X",""))),""),""),"")</f>
        <v/>
      </c>
    </row>
    <row r="1640" spans="1:23" ht="45" hidden="1" customHeight="1" x14ac:dyDescent="0.25">
      <c r="A1640" s="9" t="str">
        <f t="shared" si="75"/>
        <v/>
      </c>
      <c r="B1640" s="24" t="s">
        <v>3780</v>
      </c>
      <c r="C1640" s="22" t="e">
        <f>IF(B1640="","",VLOOKUP(B1640,#REF!,6,0))</f>
        <v>#REF!</v>
      </c>
      <c r="D1640" s="20" t="e">
        <f>IF(B1640="","",VLOOKUP(B1640,#REF!,22,0))</f>
        <v>#REF!</v>
      </c>
      <c r="E1640" s="22" t="e">
        <f>IF(B1640="","",VLOOKUP(B1640,Consultas_públicas!$A$376:$G$3879,7,0))</f>
        <v>#N/A</v>
      </c>
      <c r="F1640" s="20" t="s">
        <v>28</v>
      </c>
      <c r="G1640" s="21">
        <v>43634</v>
      </c>
      <c r="H1640" s="14" t="str">
        <f>IFERROR(IF(VLOOKUP(B1640,'Oficios_-_pend_criticas'!$C$4:$D$4739,2,0)="","","X"),"")</f>
        <v/>
      </c>
      <c r="I1640" s="12"/>
      <c r="J1640" s="13"/>
      <c r="K1640" s="10"/>
      <c r="L1640" s="12">
        <f>IFERROR(VLOOKUP(B1640,Retorno_da_RFB!$D$3:$I$6388,5,0),"")</f>
        <v>118</v>
      </c>
      <c r="M1640" s="13">
        <f>IFERROR(VLOOKUP(B1640,Retorno_da_RFB!$D$3:$I$6388,6,0),"")</f>
        <v>43690</v>
      </c>
      <c r="N1640" s="10" t="str">
        <f>IFERROR(VLOOKUP(B1640,Retorno_da_RFB!$D$3:$I$6388,3,0),"")</f>
        <v>8457.10.00</v>
      </c>
      <c r="O1640" s="10" t="str">
        <f>IFERROR(VLOOKUP(B1640,Retorno_da_RFB!$D$3:$I$6388,4,0),"")</f>
        <v>Centros de usinagem do tipo mandriladora horizontal, com comando numérico computadorizado (CNC), utilizados para fresar, mandrilar, furar e roscar, acoplados com acessório cabeçote angular, capacidade de usinagem em 5 eixos, curso máximo dos eixos lineares x, y, z e w igual a 4.800mm (movimento longitudinal da mesa), 3.600mm (movimento vertical do cabeçote), 1.250mm (movimento do mandril), 3.500mm (movimento transversal da mesa) respectivamente, incremento rotacional eixo B = 0,001º, com três paletes com capacidade de carga de até 15.000kg por palete, magazine com capacidade máxima de 120 ferramentas com tempo de troca de 18s, peso máximo por ferramentas de 50kg e comprimento máximo por ferramenta de 750mm, sistema de refrigeração através do mandril e fuso de 155mm de diâmetro com cone tipo SK50, potência máxima do mandril igual a 56kW, rotação máxima do mandril de 3.500rpm, torque máximo de 7.500Nm e avanço máximo de 25m/min.</v>
      </c>
      <c r="P1640" s="12" t="str">
        <f>IFERROR(IF(N1640="","",IF(VLOOKUP(LEFT(N1640,10),'Universo_BK-BIT'!$A$5:$E$10005,2,0)="","X",VLOOKUP(LEFT(N1640,10),'Universo_BK-BIT'!$A$5:$E$10005,2,0))),"X")</f>
        <v>BK</v>
      </c>
      <c r="Q1640" s="12">
        <f>IFERROR(IF(P1640="X","",VLOOKUP(LEFT(N1640,10),'Universo_BK-BIT'!$A$5:$E$10005,3,0)),"")</f>
        <v>14</v>
      </c>
      <c r="R1640" s="14" t="e">
        <f t="shared" si="76"/>
        <v>#REF!</v>
      </c>
      <c r="S1640" s="14" t="e">
        <f t="shared" si="77"/>
        <v>#N/A</v>
      </c>
      <c r="T1640" s="14"/>
      <c r="U1640" s="14" t="str">
        <f ca="1">IFERROR(IF(P1640="X",IF(VLOOKUP(B1640,'Oficios_-_pend_criticas'!$C$3:$J$4739,5,0)="","",IF(VLOOKUP(B1640,'Oficios_-_pend_criticas'!$C$3:$J$4739,7,0)="",IF(TODAY()&gt;VLOOKUP(B1640,'Oficios_-_pend_criticas'!$C$3:$J$4739,5,0),"X",""),IF(VLOOKUP(B1640,'Oficios_-_pend_criticas'!$C$3:$J$4739,7,0)&gt;VLOOKUP(B1640,'Oficios_-_pend_criticas'!$C$3:$J$4739,5,0),"X",""))),""),"")</f>
        <v/>
      </c>
      <c r="V1640" s="14" t="str">
        <f ca="1">IFERROR(IF(Q1640=0,IF(VLOOKUP(B1640,'Oficios_-_pend_criticas'!$C$3:$J$4739,5,0)="","",IF(VLOOKUP(B1640,'Oficios_-_pend_criticas'!$C$3:$J$4739,7,0)="",IF(TODAY()&gt;VLOOKUP(B1640,'Oficios_-_pend_criticas'!$C$3:$J$4739,5,0),"X",""),IF(VLOOKUP(B1640,'Oficios_-_pend_criticas'!$C$3:$J$4739,7,0)&gt;VLOOKUP(B1640,'Oficios_-_pend_criticas'!$C$3:$J$4739,5,0),"X",""))),""),"")</f>
        <v/>
      </c>
      <c r="W1640" s="14" t="str">
        <f ca="1">IFERROR(IF(P1640&lt;&gt;"X",IF(Q1640&gt;0,IF(VLOOKUP(B1640,'Oficios_-_pend_criticas'!$C$4:$J$4739,5,0)="","",IF(VLOOKUP(B1640,'Oficios_-_pend_criticas'!$C$4:$J$4739,7,0)="",IF(TODAY()&gt;VLOOKUP(B1640,'Oficios_-_pend_criticas'!$C$4:$J$4739,5,0),"X",""),IF(VLOOKUP(B1640,'Oficios_-_pend_criticas'!$C$4:$J$4739,7,0)&gt;VLOOKUP(B1640,'Oficios_-_pend_criticas'!$C$4:$J$4739,5,0),"X",""))),""),""),"")</f>
        <v/>
      </c>
    </row>
    <row r="1641" spans="1:23" ht="45" hidden="1" customHeight="1" x14ac:dyDescent="0.25">
      <c r="A1641" s="9" t="str">
        <f t="shared" si="75"/>
        <v/>
      </c>
      <c r="B1641" s="24" t="s">
        <v>3782</v>
      </c>
      <c r="C1641" s="22" t="e">
        <f>IF(B1641="","",VLOOKUP(B1641,#REF!,6,0))</f>
        <v>#REF!</v>
      </c>
      <c r="D1641" s="20" t="e">
        <f>IF(B1641="","",VLOOKUP(B1641,#REF!,22,0))</f>
        <v>#REF!</v>
      </c>
      <c r="E1641" s="22" t="e">
        <f>IF(B1641="","",VLOOKUP(B1641,Consultas_públicas!$A$376:$G$3879,7,0))</f>
        <v>#N/A</v>
      </c>
      <c r="F1641" s="20" t="s">
        <v>28</v>
      </c>
      <c r="G1641" s="21">
        <v>43634</v>
      </c>
      <c r="H1641" s="14" t="str">
        <f>IFERROR(IF(VLOOKUP(B1641,'Oficios_-_pend_criticas'!$C$4:$D$4739,2,0)="","","X"),"")</f>
        <v/>
      </c>
      <c r="I1641" s="12"/>
      <c r="J1641" s="13"/>
      <c r="K1641" s="10"/>
      <c r="L1641" s="12">
        <f>IFERROR(VLOOKUP(B1641,Retorno_da_RFB!$D$3:$I$6388,5,0),"")</f>
        <v>118</v>
      </c>
      <c r="M1641" s="13">
        <f>IFERROR(VLOOKUP(B1641,Retorno_da_RFB!$D$3:$I$6388,6,0),"")</f>
        <v>43690</v>
      </c>
      <c r="N1641" s="10" t="str">
        <f>IFERROR(VLOOKUP(B1641,Retorno_da_RFB!$D$3:$I$6388,3,0),"")</f>
        <v>8474.80.90</v>
      </c>
      <c r="O1641" s="10" t="str">
        <f>IFERROR(VLOOKUP(B1641,Retorno_da_RFB!$D$3:$I$6388,4,0),"")</f>
        <v>Máquinas para produção de briquetes de metal, por meio da moagem de componentes metálicos e compactação em mistura com seus fluidos de corte, com capacidade de produção de 40 a 350kg/hora, dotadas de  motor hidráulico com potência entre 4 e 22kW, dispositivos de compactação com força de até 3.800kg/cm2, funil com agitador e rosca de alimentação, pré-carregador com controle de volume, bandeja de depósito de fluido de corte e prensagem, calha de descarga , cabines elétricas e CLP (Controle Logico Programável).</v>
      </c>
      <c r="P1641" s="12" t="str">
        <f>IFERROR(IF(N1641="","",IF(VLOOKUP(LEFT(N1641,10),'Universo_BK-BIT'!$A$5:$E$10005,2,0)="","X",VLOOKUP(LEFT(N1641,10),'Universo_BK-BIT'!$A$5:$E$10005,2,0))),"X")</f>
        <v>BK</v>
      </c>
      <c r="Q1641" s="12">
        <f>IFERROR(IF(P1641="X","",VLOOKUP(LEFT(N1641,10),'Universo_BK-BIT'!$A$5:$E$10005,3,0)),"")</f>
        <v>14</v>
      </c>
      <c r="R1641" s="14" t="e">
        <f t="shared" si="76"/>
        <v>#REF!</v>
      </c>
      <c r="S1641" s="14" t="e">
        <f t="shared" si="77"/>
        <v>#N/A</v>
      </c>
      <c r="T1641" s="14"/>
      <c r="U1641" s="14" t="str">
        <f ca="1">IFERROR(IF(P1641="X",IF(VLOOKUP(B1641,'Oficios_-_pend_criticas'!$C$3:$J$4739,5,0)="","",IF(VLOOKUP(B1641,'Oficios_-_pend_criticas'!$C$3:$J$4739,7,0)="",IF(TODAY()&gt;VLOOKUP(B1641,'Oficios_-_pend_criticas'!$C$3:$J$4739,5,0),"X",""),IF(VLOOKUP(B1641,'Oficios_-_pend_criticas'!$C$3:$J$4739,7,0)&gt;VLOOKUP(B1641,'Oficios_-_pend_criticas'!$C$3:$J$4739,5,0),"X",""))),""),"")</f>
        <v/>
      </c>
      <c r="V1641" s="14" t="str">
        <f ca="1">IFERROR(IF(Q1641=0,IF(VLOOKUP(B1641,'Oficios_-_pend_criticas'!$C$3:$J$4739,5,0)="","",IF(VLOOKUP(B1641,'Oficios_-_pend_criticas'!$C$3:$J$4739,7,0)="",IF(TODAY()&gt;VLOOKUP(B1641,'Oficios_-_pend_criticas'!$C$3:$J$4739,5,0),"X",""),IF(VLOOKUP(B1641,'Oficios_-_pend_criticas'!$C$3:$J$4739,7,0)&gt;VLOOKUP(B1641,'Oficios_-_pend_criticas'!$C$3:$J$4739,5,0),"X",""))),""),"")</f>
        <v/>
      </c>
      <c r="W1641" s="14" t="str">
        <f ca="1">IFERROR(IF(P1641&lt;&gt;"X",IF(Q1641&gt;0,IF(VLOOKUP(B1641,'Oficios_-_pend_criticas'!$C$4:$J$4739,5,0)="","",IF(VLOOKUP(B1641,'Oficios_-_pend_criticas'!$C$4:$J$4739,7,0)="",IF(TODAY()&gt;VLOOKUP(B1641,'Oficios_-_pend_criticas'!$C$4:$J$4739,5,0),"X",""),IF(VLOOKUP(B1641,'Oficios_-_pend_criticas'!$C$4:$J$4739,7,0)&gt;VLOOKUP(B1641,'Oficios_-_pend_criticas'!$C$4:$J$4739,5,0),"X",""))),""),""),"")</f>
        <v/>
      </c>
    </row>
    <row r="1642" spans="1:23" ht="45" hidden="1" customHeight="1" x14ac:dyDescent="0.25">
      <c r="A1642" s="9" t="str">
        <f t="shared" si="75"/>
        <v/>
      </c>
      <c r="B1642" s="24" t="s">
        <v>3784</v>
      </c>
      <c r="C1642" s="22" t="e">
        <f>IF(B1642="","",VLOOKUP(B1642,#REF!,6,0))</f>
        <v>#REF!</v>
      </c>
      <c r="D1642" s="20" t="e">
        <f>IF(B1642="","",VLOOKUP(B1642,#REF!,22,0))</f>
        <v>#REF!</v>
      </c>
      <c r="E1642" s="22" t="e">
        <f>IF(B1642="","",VLOOKUP(B1642,Consultas_públicas!$A$376:$G$3879,7,0))</f>
        <v>#N/A</v>
      </c>
      <c r="F1642" s="20" t="s">
        <v>28</v>
      </c>
      <c r="G1642" s="21">
        <v>43634</v>
      </c>
      <c r="H1642" s="14" t="str">
        <f>IFERROR(IF(VLOOKUP(B1642,'Oficios_-_pend_criticas'!$C$4:$D$4739,2,0)="","","X"),"")</f>
        <v/>
      </c>
      <c r="I1642" s="12"/>
      <c r="J1642" s="13"/>
      <c r="K1642" s="10"/>
      <c r="L1642" s="12">
        <f>IFERROR(VLOOKUP(B1642,Retorno_da_RFB!$D$3:$I$6388,5,0),"")</f>
        <v>118</v>
      </c>
      <c r="M1642" s="13">
        <f>IFERROR(VLOOKUP(B1642,Retorno_da_RFB!$D$3:$I$6388,6,0),"")</f>
        <v>43690</v>
      </c>
      <c r="N1642" s="10" t="str">
        <f>IFERROR(VLOOKUP(B1642,Retorno_da_RFB!$D$3:$I$6388,3,0),"")</f>
        <v>8474.20.90</v>
      </c>
      <c r="O1642" s="10" t="str">
        <f>IFERROR(VLOOKUP(B1642,Retorno_da_RFB!$D$3:$I$6388,4,0),"")</f>
        <v>Britadores cônicos médios para estágio secundário de trituração, com ajuste hidráulico do eixo por meio de “hydroset” controlado automaticamente por sistema de regulagem automática inteligente, dotados de eixo central bi-apoiado em ambas extremidades, parte superior e inferior, para processamento de minérios e agregados, com tamanho máximo de trituração 315mm, faixa de APF 13 a 51mm, capacidade nominal 250 a 910ton/h. Acompanhados por sistema de alívio de material não britável controlado automaticamente por PLC (Controlador Lógico programável) através de válvula de alivio elétrica, acionamento por motor elétrico de potência igual ou superior a 500kW (670HP), sistema de refrigeração e lubrificação.</v>
      </c>
      <c r="P1642" s="12" t="str">
        <f>IFERROR(IF(N1642="","",IF(VLOOKUP(LEFT(N1642,10),'Universo_BK-BIT'!$A$5:$E$10005,2,0)="","X",VLOOKUP(LEFT(N1642,10),'Universo_BK-BIT'!$A$5:$E$10005,2,0))),"X")</f>
        <v>BK</v>
      </c>
      <c r="Q1642" s="12">
        <f>IFERROR(IF(P1642="X","",VLOOKUP(LEFT(N1642,10),'Universo_BK-BIT'!$A$5:$E$10005,3,0)),"")</f>
        <v>14</v>
      </c>
      <c r="R1642" s="14" t="e">
        <f t="shared" si="76"/>
        <v>#REF!</v>
      </c>
      <c r="S1642" s="14" t="e">
        <f t="shared" si="77"/>
        <v>#N/A</v>
      </c>
      <c r="T1642" s="14"/>
      <c r="U1642" s="14" t="str">
        <f ca="1">IFERROR(IF(P1642="X",IF(VLOOKUP(B1642,'Oficios_-_pend_criticas'!$C$3:$J$4739,5,0)="","",IF(VLOOKUP(B1642,'Oficios_-_pend_criticas'!$C$3:$J$4739,7,0)="",IF(TODAY()&gt;VLOOKUP(B1642,'Oficios_-_pend_criticas'!$C$3:$J$4739,5,0),"X",""),IF(VLOOKUP(B1642,'Oficios_-_pend_criticas'!$C$3:$J$4739,7,0)&gt;VLOOKUP(B1642,'Oficios_-_pend_criticas'!$C$3:$J$4739,5,0),"X",""))),""),"")</f>
        <v/>
      </c>
      <c r="V1642" s="14" t="str">
        <f ca="1">IFERROR(IF(Q1642=0,IF(VLOOKUP(B1642,'Oficios_-_pend_criticas'!$C$3:$J$4739,5,0)="","",IF(VLOOKUP(B1642,'Oficios_-_pend_criticas'!$C$3:$J$4739,7,0)="",IF(TODAY()&gt;VLOOKUP(B1642,'Oficios_-_pend_criticas'!$C$3:$J$4739,5,0),"X",""),IF(VLOOKUP(B1642,'Oficios_-_pend_criticas'!$C$3:$J$4739,7,0)&gt;VLOOKUP(B1642,'Oficios_-_pend_criticas'!$C$3:$J$4739,5,0),"X",""))),""),"")</f>
        <v/>
      </c>
      <c r="W1642" s="14" t="str">
        <f ca="1">IFERROR(IF(P1642&lt;&gt;"X",IF(Q1642&gt;0,IF(VLOOKUP(B1642,'Oficios_-_pend_criticas'!$C$4:$J$4739,5,0)="","",IF(VLOOKUP(B1642,'Oficios_-_pend_criticas'!$C$4:$J$4739,7,0)="",IF(TODAY()&gt;VLOOKUP(B1642,'Oficios_-_pend_criticas'!$C$4:$J$4739,5,0),"X",""),IF(VLOOKUP(B1642,'Oficios_-_pend_criticas'!$C$4:$J$4739,7,0)&gt;VLOOKUP(B1642,'Oficios_-_pend_criticas'!$C$4:$J$4739,5,0),"X",""))),""),""),"")</f>
        <v/>
      </c>
    </row>
    <row r="1643" spans="1:23" ht="45" hidden="1" customHeight="1" x14ac:dyDescent="0.25">
      <c r="A1643" s="9" t="str">
        <f t="shared" si="75"/>
        <v/>
      </c>
      <c r="B1643" s="24" t="s">
        <v>3786</v>
      </c>
      <c r="C1643" s="22" t="e">
        <f>IF(B1643="","",VLOOKUP(B1643,#REF!,6,0))</f>
        <v>#REF!</v>
      </c>
      <c r="D1643" s="20" t="e">
        <f>IF(B1643="","",VLOOKUP(B1643,#REF!,22,0))</f>
        <v>#REF!</v>
      </c>
      <c r="E1643" s="22" t="e">
        <f>IF(B1643="","",VLOOKUP(B1643,Consultas_públicas!$A$376:$G$3879,7,0))</f>
        <v>#N/A</v>
      </c>
      <c r="F1643" s="20" t="s">
        <v>28</v>
      </c>
      <c r="G1643" s="21">
        <v>43634</v>
      </c>
      <c r="H1643" s="14" t="str">
        <f>IFERROR(IF(VLOOKUP(B1643,'Oficios_-_pend_criticas'!$C$4:$D$4739,2,0)="","","X"),"")</f>
        <v/>
      </c>
      <c r="I1643" s="12"/>
      <c r="J1643" s="13"/>
      <c r="K1643" s="10"/>
      <c r="L1643" s="12">
        <f>IFERROR(VLOOKUP(B1643,Retorno_da_RFB!$D$3:$I$6388,5,0),"")</f>
        <v>118</v>
      </c>
      <c r="M1643" s="13">
        <f>IFERROR(VLOOKUP(B1643,Retorno_da_RFB!$D$3:$I$6388,6,0),"")</f>
        <v>43690</v>
      </c>
      <c r="N1643" s="10" t="str">
        <f>IFERROR(VLOOKUP(B1643,Retorno_da_RFB!$D$3:$I$6388,3,0),"")</f>
        <v>8474.20.90</v>
      </c>
      <c r="O1643" s="10" t="str">
        <f>IFERROR(VLOOKUP(B1643,Retorno_da_RFB!$D$3:$I$6388,4,0),"")</f>
        <v>Britadores cônicos médios para estágios terciário, quaternário e “plebbes” de trituração, com ajuste hidráulico do eixo por meio de “hydroset” controlado automaticamente por sistema de regulagem automática inteligente, dotados de eixo central bi-apoiado, para processamento de minérios e agregados, com tamanho máximo de trituração 123mm, faixa de APF 10-44mm, capacidade nominal 155 a 517ton/h. Acompanhados por sistemas de alívio de material não britável controlados automaticamente por PLC (Controlador Lógico programável), acionamento por motor elétrico de potência igual ou superior a 500kW (670HP) com sistemas de refrigeração e lubrificação.</v>
      </c>
      <c r="P1643" s="12" t="str">
        <f>IFERROR(IF(N1643="","",IF(VLOOKUP(LEFT(N1643,10),'Universo_BK-BIT'!$A$5:$E$10005,2,0)="","X",VLOOKUP(LEFT(N1643,10),'Universo_BK-BIT'!$A$5:$E$10005,2,0))),"X")</f>
        <v>BK</v>
      </c>
      <c r="Q1643" s="12">
        <f>IFERROR(IF(P1643="X","",VLOOKUP(LEFT(N1643,10),'Universo_BK-BIT'!$A$5:$E$10005,3,0)),"")</f>
        <v>14</v>
      </c>
      <c r="R1643" s="14" t="e">
        <f t="shared" si="76"/>
        <v>#REF!</v>
      </c>
      <c r="S1643" s="14" t="e">
        <f t="shared" si="77"/>
        <v>#N/A</v>
      </c>
      <c r="T1643" s="14"/>
      <c r="U1643" s="14" t="str">
        <f ca="1">IFERROR(IF(P1643="X",IF(VLOOKUP(B1643,'Oficios_-_pend_criticas'!$C$3:$J$4739,5,0)="","",IF(VLOOKUP(B1643,'Oficios_-_pend_criticas'!$C$3:$J$4739,7,0)="",IF(TODAY()&gt;VLOOKUP(B1643,'Oficios_-_pend_criticas'!$C$3:$J$4739,5,0),"X",""),IF(VLOOKUP(B1643,'Oficios_-_pend_criticas'!$C$3:$J$4739,7,0)&gt;VLOOKUP(B1643,'Oficios_-_pend_criticas'!$C$3:$J$4739,5,0),"X",""))),""),"")</f>
        <v/>
      </c>
      <c r="V1643" s="14" t="str">
        <f ca="1">IFERROR(IF(Q1643=0,IF(VLOOKUP(B1643,'Oficios_-_pend_criticas'!$C$3:$J$4739,5,0)="","",IF(VLOOKUP(B1643,'Oficios_-_pend_criticas'!$C$3:$J$4739,7,0)="",IF(TODAY()&gt;VLOOKUP(B1643,'Oficios_-_pend_criticas'!$C$3:$J$4739,5,0),"X",""),IF(VLOOKUP(B1643,'Oficios_-_pend_criticas'!$C$3:$J$4739,7,0)&gt;VLOOKUP(B1643,'Oficios_-_pend_criticas'!$C$3:$J$4739,5,0),"X",""))),""),"")</f>
        <v/>
      </c>
      <c r="W1643" s="14" t="str">
        <f ca="1">IFERROR(IF(P1643&lt;&gt;"X",IF(Q1643&gt;0,IF(VLOOKUP(B1643,'Oficios_-_pend_criticas'!$C$4:$J$4739,5,0)="","",IF(VLOOKUP(B1643,'Oficios_-_pend_criticas'!$C$4:$J$4739,7,0)="",IF(TODAY()&gt;VLOOKUP(B1643,'Oficios_-_pend_criticas'!$C$4:$J$4739,5,0),"X",""),IF(VLOOKUP(B1643,'Oficios_-_pend_criticas'!$C$4:$J$4739,7,0)&gt;VLOOKUP(B1643,'Oficios_-_pend_criticas'!$C$4:$J$4739,5,0),"X",""))),""),""),"")</f>
        <v/>
      </c>
    </row>
    <row r="1644" spans="1:23" ht="45" hidden="1" customHeight="1" x14ac:dyDescent="0.25">
      <c r="A1644" s="9" t="str">
        <f t="shared" si="75"/>
        <v/>
      </c>
      <c r="B1644" s="24" t="s">
        <v>3788</v>
      </c>
      <c r="C1644" s="22" t="e">
        <f>IF(B1644="","",VLOOKUP(B1644,#REF!,6,0))</f>
        <v>#REF!</v>
      </c>
      <c r="D1644" s="20" t="e">
        <f>IF(B1644="","",VLOOKUP(B1644,#REF!,22,0))</f>
        <v>#REF!</v>
      </c>
      <c r="E1644" s="22" t="e">
        <f>IF(B1644="","",VLOOKUP(B1644,Consultas_públicas!$A$376:$G$3879,7,0))</f>
        <v>#N/A</v>
      </c>
      <c r="F1644" s="20" t="s">
        <v>28</v>
      </c>
      <c r="G1644" s="21">
        <v>43634</v>
      </c>
      <c r="H1644" s="14" t="str">
        <f>IFERROR(IF(VLOOKUP(B1644,'Oficios_-_pend_criticas'!$C$4:$D$4739,2,0)="","","X"),"")</f>
        <v/>
      </c>
      <c r="I1644" s="12"/>
      <c r="J1644" s="13"/>
      <c r="K1644" s="10"/>
      <c r="L1644" s="12">
        <f>IFERROR(VLOOKUP(B1644,Retorno_da_RFB!$D$3:$I$6388,5,0),"")</f>
        <v>118</v>
      </c>
      <c r="M1644" s="13">
        <f>IFERROR(VLOOKUP(B1644,Retorno_da_RFB!$D$3:$I$6388,6,0),"")</f>
        <v>43690</v>
      </c>
      <c r="N1644" s="10" t="str">
        <f>IFERROR(VLOOKUP(B1644,Retorno_da_RFB!$D$3:$I$6388,3,0),"")</f>
        <v>8433.59.90</v>
      </c>
      <c r="O1644" s="10" t="str">
        <f>IFERROR(VLOOKUP(B1644,Retorno_da_RFB!$D$3:$I$6388,4,0),"")</f>
        <v>Máquinas forrageiras autopropulsadas, com sistema interno (na própria unidade motriz) de fracionamento (picagem) do produto colhido, com sistema interno de processamento de grãos por processo de fricção com rolos, acionadas por motor a diesel com potência igual ou superior a 350kW, mas inferior ou igual a 390kW, com capacidade para acoplamento de plataformas de corte de produtos com largura igual ou superior a 5,125m, mas inferior ou igual a 7,5m ou plataformas de recolhimento de produtos com largura igual ou superior a 2,623m, mas inferior ou igual a 3,599m.</v>
      </c>
      <c r="P1644" s="12" t="str">
        <f>IFERROR(IF(N1644="","",IF(VLOOKUP(LEFT(N1644,10),'Universo_BK-BIT'!$A$5:$E$10005,2,0)="","X",VLOOKUP(LEFT(N1644,10),'Universo_BK-BIT'!$A$5:$E$10005,2,0))),"X")</f>
        <v>BK</v>
      </c>
      <c r="Q1644" s="12">
        <f>IFERROR(IF(P1644="X","",VLOOKUP(LEFT(N1644,10),'Universo_BK-BIT'!$A$5:$E$10005,3,0)),"")</f>
        <v>14</v>
      </c>
      <c r="R1644" s="14" t="e">
        <f t="shared" si="76"/>
        <v>#REF!</v>
      </c>
      <c r="S1644" s="14" t="e">
        <f t="shared" si="77"/>
        <v>#N/A</v>
      </c>
      <c r="T1644" s="14"/>
      <c r="U1644" s="14" t="str">
        <f ca="1">IFERROR(IF(P1644="X",IF(VLOOKUP(B1644,'Oficios_-_pend_criticas'!$C$3:$J$4739,5,0)="","",IF(VLOOKUP(B1644,'Oficios_-_pend_criticas'!$C$3:$J$4739,7,0)="",IF(TODAY()&gt;VLOOKUP(B1644,'Oficios_-_pend_criticas'!$C$3:$J$4739,5,0),"X",""),IF(VLOOKUP(B1644,'Oficios_-_pend_criticas'!$C$3:$J$4739,7,0)&gt;VLOOKUP(B1644,'Oficios_-_pend_criticas'!$C$3:$J$4739,5,0),"X",""))),""),"")</f>
        <v/>
      </c>
      <c r="V1644" s="14" t="str">
        <f ca="1">IFERROR(IF(Q1644=0,IF(VLOOKUP(B1644,'Oficios_-_pend_criticas'!$C$3:$J$4739,5,0)="","",IF(VLOOKUP(B1644,'Oficios_-_pend_criticas'!$C$3:$J$4739,7,0)="",IF(TODAY()&gt;VLOOKUP(B1644,'Oficios_-_pend_criticas'!$C$3:$J$4739,5,0),"X",""),IF(VLOOKUP(B1644,'Oficios_-_pend_criticas'!$C$3:$J$4739,7,0)&gt;VLOOKUP(B1644,'Oficios_-_pend_criticas'!$C$3:$J$4739,5,0),"X",""))),""),"")</f>
        <v/>
      </c>
      <c r="W1644" s="14" t="str">
        <f ca="1">IFERROR(IF(P1644&lt;&gt;"X",IF(Q1644&gt;0,IF(VLOOKUP(B1644,'Oficios_-_pend_criticas'!$C$4:$J$4739,5,0)="","",IF(VLOOKUP(B1644,'Oficios_-_pend_criticas'!$C$4:$J$4739,7,0)="",IF(TODAY()&gt;VLOOKUP(B1644,'Oficios_-_pend_criticas'!$C$4:$J$4739,5,0),"X",""),IF(VLOOKUP(B1644,'Oficios_-_pend_criticas'!$C$4:$J$4739,7,0)&gt;VLOOKUP(B1644,'Oficios_-_pend_criticas'!$C$4:$J$4739,5,0),"X",""))),""),""),"")</f>
        <v/>
      </c>
    </row>
    <row r="1645" spans="1:23" ht="45" hidden="1" customHeight="1" x14ac:dyDescent="0.25">
      <c r="A1645" s="9" t="str">
        <f t="shared" si="75"/>
        <v/>
      </c>
      <c r="B1645" s="24" t="s">
        <v>3790</v>
      </c>
      <c r="C1645" s="22" t="e">
        <f>IF(B1645="","",VLOOKUP(B1645,#REF!,6,0))</f>
        <v>#REF!</v>
      </c>
      <c r="D1645" s="20" t="e">
        <f>IF(B1645="","",VLOOKUP(B1645,#REF!,22,0))</f>
        <v>#REF!</v>
      </c>
      <c r="E1645" s="22" t="e">
        <f>IF(B1645="","",VLOOKUP(B1645,Consultas_públicas!$A$376:$G$3879,7,0))</f>
        <v>#N/A</v>
      </c>
      <c r="F1645" s="20" t="s">
        <v>28</v>
      </c>
      <c r="G1645" s="21">
        <v>43634</v>
      </c>
      <c r="H1645" s="14" t="str">
        <f>IFERROR(IF(VLOOKUP(B1645,'Oficios_-_pend_criticas'!$C$4:$D$4739,2,0)="","","X"),"")</f>
        <v/>
      </c>
      <c r="I1645" s="12"/>
      <c r="J1645" s="13"/>
      <c r="K1645" s="10"/>
      <c r="L1645" s="12">
        <f>IFERROR(VLOOKUP(B1645,Retorno_da_RFB!$D$3:$I$6388,5,0),"")</f>
        <v>118</v>
      </c>
      <c r="M1645" s="13">
        <f>IFERROR(VLOOKUP(B1645,Retorno_da_RFB!$D$3:$I$6388,6,0),"")</f>
        <v>43690</v>
      </c>
      <c r="N1645" s="10" t="str">
        <f>IFERROR(VLOOKUP(B1645,Retorno_da_RFB!$D$3:$I$6388,3,0),"")</f>
        <v>8462.10.90</v>
      </c>
      <c r="O1645" s="10" t="str">
        <f>IFERROR(VLOOKUP(B1645,Retorno_da_RFB!$D$3:$I$6388,4,0),"")</f>
        <v>Máquinas extrusoras horizontais de alta precisão para produção de “eletrodo central” componente da vela de ignição para motores de combustão interna, dotadas de um bloco com 6 matrizes de conformação progressiva, diâmetro de conformação entre 2 e 9mm com capacidade de carga de 250kN de conformação, alimentador de peças com sistema de posicionamento desenvolvido especialmente para junção (Copo de níquel + pino de cobre), sistema de transferência por garras, precisão no curso de conformação de ±0,001mm monitorado com limitador de curso, sistema de lubrificação contínua, esteira transportadora, sistema de inspeção do diâmetro do colar, painel de comando e controle elétrico eletrônico com controlador lógico programável (CLP), com a capacidade de produção máxima de até 250peças/minutos regulável por meio de controlador de velocidade.</v>
      </c>
      <c r="P1645" s="12" t="str">
        <f>IFERROR(IF(N1645="","",IF(VLOOKUP(LEFT(N1645,10),'Universo_BK-BIT'!$A$5:$E$10005,2,0)="","X",VLOOKUP(LEFT(N1645,10),'Universo_BK-BIT'!$A$5:$E$10005,2,0))),"X")</f>
        <v>BK</v>
      </c>
      <c r="Q1645" s="12">
        <f>IFERROR(IF(P1645="X","",VLOOKUP(LEFT(N1645,10),'Universo_BK-BIT'!$A$5:$E$10005,3,0)),"")</f>
        <v>14</v>
      </c>
      <c r="R1645" s="14" t="e">
        <f t="shared" si="76"/>
        <v>#REF!</v>
      </c>
      <c r="S1645" s="14" t="e">
        <f t="shared" si="77"/>
        <v>#N/A</v>
      </c>
      <c r="T1645" s="14"/>
      <c r="U1645" s="14" t="str">
        <f ca="1">IFERROR(IF(P1645="X",IF(VLOOKUP(B1645,'Oficios_-_pend_criticas'!$C$3:$J$4739,5,0)="","",IF(VLOOKUP(B1645,'Oficios_-_pend_criticas'!$C$3:$J$4739,7,0)="",IF(TODAY()&gt;VLOOKUP(B1645,'Oficios_-_pend_criticas'!$C$3:$J$4739,5,0),"X",""),IF(VLOOKUP(B1645,'Oficios_-_pend_criticas'!$C$3:$J$4739,7,0)&gt;VLOOKUP(B1645,'Oficios_-_pend_criticas'!$C$3:$J$4739,5,0),"X",""))),""),"")</f>
        <v/>
      </c>
      <c r="V1645" s="14" t="str">
        <f ca="1">IFERROR(IF(Q1645=0,IF(VLOOKUP(B1645,'Oficios_-_pend_criticas'!$C$3:$J$4739,5,0)="","",IF(VLOOKUP(B1645,'Oficios_-_pend_criticas'!$C$3:$J$4739,7,0)="",IF(TODAY()&gt;VLOOKUP(B1645,'Oficios_-_pend_criticas'!$C$3:$J$4739,5,0),"X",""),IF(VLOOKUP(B1645,'Oficios_-_pend_criticas'!$C$3:$J$4739,7,0)&gt;VLOOKUP(B1645,'Oficios_-_pend_criticas'!$C$3:$J$4739,5,0),"X",""))),""),"")</f>
        <v/>
      </c>
      <c r="W1645" s="14" t="str">
        <f ca="1">IFERROR(IF(P1645&lt;&gt;"X",IF(Q1645&gt;0,IF(VLOOKUP(B1645,'Oficios_-_pend_criticas'!$C$4:$J$4739,5,0)="","",IF(VLOOKUP(B1645,'Oficios_-_pend_criticas'!$C$4:$J$4739,7,0)="",IF(TODAY()&gt;VLOOKUP(B1645,'Oficios_-_pend_criticas'!$C$4:$J$4739,5,0),"X",""),IF(VLOOKUP(B1645,'Oficios_-_pend_criticas'!$C$4:$J$4739,7,0)&gt;VLOOKUP(B1645,'Oficios_-_pend_criticas'!$C$4:$J$4739,5,0),"X",""))),""),""),"")</f>
        <v/>
      </c>
    </row>
    <row r="1646" spans="1:23" ht="45" hidden="1" customHeight="1" x14ac:dyDescent="0.25">
      <c r="A1646" s="9" t="str">
        <f t="shared" si="75"/>
        <v/>
      </c>
      <c r="B1646" s="24" t="s">
        <v>3792</v>
      </c>
      <c r="C1646" s="22" t="e">
        <f>IF(B1646="","",VLOOKUP(B1646,#REF!,6,0))</f>
        <v>#REF!</v>
      </c>
      <c r="D1646" s="20" t="e">
        <f>IF(B1646="","",VLOOKUP(B1646,#REF!,22,0))</f>
        <v>#REF!</v>
      </c>
      <c r="E1646" s="22" t="e">
        <f>IF(B1646="","",VLOOKUP(B1646,Consultas_públicas!$A$376:$G$3879,7,0))</f>
        <v>#N/A</v>
      </c>
      <c r="F1646" s="20" t="s">
        <v>28</v>
      </c>
      <c r="G1646" s="21">
        <v>43634</v>
      </c>
      <c r="H1646" s="14" t="str">
        <f>IFERROR(IF(VLOOKUP(B1646,'Oficios_-_pend_criticas'!$C$4:$D$4739,2,0)="","","X"),"")</f>
        <v/>
      </c>
      <c r="I1646" s="12"/>
      <c r="J1646" s="13"/>
      <c r="K1646" s="10"/>
      <c r="L1646" s="12">
        <f>IFERROR(VLOOKUP(B1646,Retorno_da_RFB!$D$3:$I$6388,5,0),"")</f>
        <v>118</v>
      </c>
      <c r="M1646" s="13">
        <f>IFERROR(VLOOKUP(B1646,Retorno_da_RFB!$D$3:$I$6388,6,0),"")</f>
        <v>43690</v>
      </c>
      <c r="N1646" s="10" t="str">
        <f>IFERROR(VLOOKUP(B1646,Retorno_da_RFB!$D$3:$I$6388,3,0),"")</f>
        <v>9027.80.99</v>
      </c>
      <c r="O1646" s="10" t="str">
        <f>IFERROR(VLOOKUP(B1646,Retorno_da_RFB!$D$3:$I$6388,4,0),"")</f>
        <v>Dispositivos de coloração automatizado concebido para utilização em laboratórios de citologia/anatomia patológica como unidade de bancada autônoma para coloração de amostras histológicas e citológicas em lâminas, possibilita programar até 14 protocolos, apresenta 24 estações, 2 opções de suportes de lâmina (20 lâminas e 30 lâminas) e rende de 400 a 600lâminas/dia.</v>
      </c>
      <c r="P1646" s="12" t="str">
        <f>IFERROR(IF(N1646="","",IF(VLOOKUP(LEFT(N1646,10),'Universo_BK-BIT'!$A$5:$E$10005,2,0)="","X",VLOOKUP(LEFT(N1646,10),'Universo_BK-BIT'!$A$5:$E$10005,2,0))),"X")</f>
        <v>BK</v>
      </c>
      <c r="Q1646" s="12">
        <f>IFERROR(IF(P1646="X","",VLOOKUP(LEFT(N1646,10),'Universo_BK-BIT'!$A$5:$E$10005,3,0)),"")</f>
        <v>14</v>
      </c>
      <c r="R1646" s="14" t="e">
        <f t="shared" si="76"/>
        <v>#REF!</v>
      </c>
      <c r="S1646" s="14" t="e">
        <f t="shared" si="77"/>
        <v>#N/A</v>
      </c>
      <c r="T1646" s="14"/>
      <c r="U1646" s="14" t="str">
        <f ca="1">IFERROR(IF(P1646="X",IF(VLOOKUP(B1646,'Oficios_-_pend_criticas'!$C$3:$J$4739,5,0)="","",IF(VLOOKUP(B1646,'Oficios_-_pend_criticas'!$C$3:$J$4739,7,0)="",IF(TODAY()&gt;VLOOKUP(B1646,'Oficios_-_pend_criticas'!$C$3:$J$4739,5,0),"X",""),IF(VLOOKUP(B1646,'Oficios_-_pend_criticas'!$C$3:$J$4739,7,0)&gt;VLOOKUP(B1646,'Oficios_-_pend_criticas'!$C$3:$J$4739,5,0),"X",""))),""),"")</f>
        <v/>
      </c>
      <c r="V1646" s="14" t="str">
        <f ca="1">IFERROR(IF(Q1646=0,IF(VLOOKUP(B1646,'Oficios_-_pend_criticas'!$C$3:$J$4739,5,0)="","",IF(VLOOKUP(B1646,'Oficios_-_pend_criticas'!$C$3:$J$4739,7,0)="",IF(TODAY()&gt;VLOOKUP(B1646,'Oficios_-_pend_criticas'!$C$3:$J$4739,5,0),"X",""),IF(VLOOKUP(B1646,'Oficios_-_pend_criticas'!$C$3:$J$4739,7,0)&gt;VLOOKUP(B1646,'Oficios_-_pend_criticas'!$C$3:$J$4739,5,0),"X",""))),""),"")</f>
        <v/>
      </c>
      <c r="W1646" s="14" t="str">
        <f ca="1">IFERROR(IF(P1646&lt;&gt;"X",IF(Q1646&gt;0,IF(VLOOKUP(B1646,'Oficios_-_pend_criticas'!$C$4:$J$4739,5,0)="","",IF(VLOOKUP(B1646,'Oficios_-_pend_criticas'!$C$4:$J$4739,7,0)="",IF(TODAY()&gt;VLOOKUP(B1646,'Oficios_-_pend_criticas'!$C$4:$J$4739,5,0),"X",""),IF(VLOOKUP(B1646,'Oficios_-_pend_criticas'!$C$4:$J$4739,7,0)&gt;VLOOKUP(B1646,'Oficios_-_pend_criticas'!$C$4:$J$4739,5,0),"X",""))),""),""),"")</f>
        <v/>
      </c>
    </row>
    <row r="1647" spans="1:23" ht="45" hidden="1" customHeight="1" x14ac:dyDescent="0.25">
      <c r="A1647" s="9" t="str">
        <f t="shared" si="75"/>
        <v/>
      </c>
      <c r="B1647" s="24" t="s">
        <v>3794</v>
      </c>
      <c r="C1647" s="22" t="e">
        <f>IF(B1647="","",VLOOKUP(B1647,#REF!,6,0))</f>
        <v>#REF!</v>
      </c>
      <c r="D1647" s="20" t="e">
        <f>IF(B1647="","",VLOOKUP(B1647,#REF!,22,0))</f>
        <v>#REF!</v>
      </c>
      <c r="E1647" s="22" t="e">
        <f>IF(B1647="","",VLOOKUP(B1647,Consultas_públicas!$A$376:$G$3879,7,0))</f>
        <v>#N/A</v>
      </c>
      <c r="F1647" s="20" t="s">
        <v>28</v>
      </c>
      <c r="G1647" s="21">
        <v>43634</v>
      </c>
      <c r="H1647" s="14" t="str">
        <f>IFERROR(IF(VLOOKUP(B1647,'Oficios_-_pend_criticas'!$C$4:$D$4739,2,0)="","","X"),"")</f>
        <v/>
      </c>
      <c r="I1647" s="12"/>
      <c r="J1647" s="13"/>
      <c r="K1647" s="10"/>
      <c r="L1647" s="12">
        <f>IFERROR(VLOOKUP(B1647,Retorno_da_RFB!$D$3:$I$6388,5,0),"")</f>
        <v>118</v>
      </c>
      <c r="M1647" s="13">
        <f>IFERROR(VLOOKUP(B1647,Retorno_da_RFB!$D$3:$I$6388,6,0),"")</f>
        <v>43690</v>
      </c>
      <c r="N1647" s="10" t="str">
        <f>IFERROR(VLOOKUP(B1647,Retorno_da_RFB!$D$3:$I$6388,3,0),"")</f>
        <v>9027.50.90</v>
      </c>
      <c r="O1647" s="10" t="str">
        <f>IFERROR(VLOOKUP(B1647,Retorno_da_RFB!$D$3:$I$6388,4,0),"")</f>
        <v>Aparelhos automáticos para análises bioquímicas de fluidos fisiológicos para auxílio no diagnóstico “in vitro” de alterações e doenças, com tecnologia de turbidimetria, imunoturbidimetria e metodologia “loci”, velocidade de processamento de 437testes fotométricos/hora, 187testes eletrólitos (ise)/hora ou 167testes de imunoensaio/hora, capacidade de testes automáticos repetitivos a partir da amostra original e de testes adicionais baseados nos primeiros testes, compartimentos refrigerados para reagentes com 44 posições e sistemas dispensadores com 2 ponteiras dotadas de sensor de nível de líquido, filtros ópticos rotativos, detecção de coágulos, detecção de volume e insuficiência de amostra, capacidade máxima de armazenamento de 16.650testes, acompanhados de unidade de processamento de dados integrada e monitor 17polegadas com tela sensível ao toque.</v>
      </c>
      <c r="P1647" s="12" t="str">
        <f>IFERROR(IF(N1647="","",IF(VLOOKUP(LEFT(N1647,10),'Universo_BK-BIT'!$A$5:$E$10005,2,0)="","X",VLOOKUP(LEFT(N1647,10),'Universo_BK-BIT'!$A$5:$E$10005,2,0))),"X")</f>
        <v>BK</v>
      </c>
      <c r="Q1647" s="12">
        <f>IFERROR(IF(P1647="X","",VLOOKUP(LEFT(N1647,10),'Universo_BK-BIT'!$A$5:$E$10005,3,0)),"")</f>
        <v>14</v>
      </c>
      <c r="R1647" s="14" t="e">
        <f t="shared" si="76"/>
        <v>#REF!</v>
      </c>
      <c r="S1647" s="14" t="e">
        <f t="shared" si="77"/>
        <v>#N/A</v>
      </c>
      <c r="T1647" s="14"/>
      <c r="U1647" s="14" t="str">
        <f ca="1">IFERROR(IF(P1647="X",IF(VLOOKUP(B1647,'Oficios_-_pend_criticas'!$C$3:$J$4739,5,0)="","",IF(VLOOKUP(B1647,'Oficios_-_pend_criticas'!$C$3:$J$4739,7,0)="",IF(TODAY()&gt;VLOOKUP(B1647,'Oficios_-_pend_criticas'!$C$3:$J$4739,5,0),"X",""),IF(VLOOKUP(B1647,'Oficios_-_pend_criticas'!$C$3:$J$4739,7,0)&gt;VLOOKUP(B1647,'Oficios_-_pend_criticas'!$C$3:$J$4739,5,0),"X",""))),""),"")</f>
        <v/>
      </c>
      <c r="V1647" s="14" t="str">
        <f ca="1">IFERROR(IF(Q1647=0,IF(VLOOKUP(B1647,'Oficios_-_pend_criticas'!$C$3:$J$4739,5,0)="","",IF(VLOOKUP(B1647,'Oficios_-_pend_criticas'!$C$3:$J$4739,7,0)="",IF(TODAY()&gt;VLOOKUP(B1647,'Oficios_-_pend_criticas'!$C$3:$J$4739,5,0),"X",""),IF(VLOOKUP(B1647,'Oficios_-_pend_criticas'!$C$3:$J$4739,7,0)&gt;VLOOKUP(B1647,'Oficios_-_pend_criticas'!$C$3:$J$4739,5,0),"X",""))),""),"")</f>
        <v/>
      </c>
      <c r="W1647" s="14" t="str">
        <f ca="1">IFERROR(IF(P1647&lt;&gt;"X",IF(Q1647&gt;0,IF(VLOOKUP(B1647,'Oficios_-_pend_criticas'!$C$4:$J$4739,5,0)="","",IF(VLOOKUP(B1647,'Oficios_-_pend_criticas'!$C$4:$J$4739,7,0)="",IF(TODAY()&gt;VLOOKUP(B1647,'Oficios_-_pend_criticas'!$C$4:$J$4739,5,0),"X",""),IF(VLOOKUP(B1647,'Oficios_-_pend_criticas'!$C$4:$J$4739,7,0)&gt;VLOOKUP(B1647,'Oficios_-_pend_criticas'!$C$4:$J$4739,5,0),"X",""))),""),""),"")</f>
        <v/>
      </c>
    </row>
    <row r="1648" spans="1:23" ht="45" hidden="1" customHeight="1" x14ac:dyDescent="0.25">
      <c r="A1648" s="9" t="str">
        <f t="shared" si="75"/>
        <v/>
      </c>
      <c r="B1648" s="24" t="s">
        <v>3796</v>
      </c>
      <c r="C1648" s="22" t="e">
        <f>IF(B1648="","",VLOOKUP(B1648,#REF!,6,0))</f>
        <v>#REF!</v>
      </c>
      <c r="D1648" s="20" t="e">
        <f>IF(B1648="","",VLOOKUP(B1648,#REF!,22,0))</f>
        <v>#REF!</v>
      </c>
      <c r="E1648" s="22" t="e">
        <f>IF(B1648="","",VLOOKUP(B1648,Consultas_públicas!$A$376:$G$3879,7,0))</f>
        <v>#N/A</v>
      </c>
      <c r="F1648" s="20" t="s">
        <v>28</v>
      </c>
      <c r="G1648" s="21">
        <v>43634</v>
      </c>
      <c r="H1648" s="14" t="str">
        <f>IFERROR(IF(VLOOKUP(B1648,'Oficios_-_pend_criticas'!$C$4:$D$4739,2,0)="","","X"),"")</f>
        <v/>
      </c>
      <c r="I1648" s="12"/>
      <c r="J1648" s="13"/>
      <c r="K1648" s="10"/>
      <c r="L1648" s="12">
        <f>IFERROR(VLOOKUP(B1648,Retorno_da_RFB!$D$3:$I$6388,5,0),"")</f>
        <v>118</v>
      </c>
      <c r="M1648" s="13">
        <f>IFERROR(VLOOKUP(B1648,Retorno_da_RFB!$D$3:$I$6388,6,0),"")</f>
        <v>43690</v>
      </c>
      <c r="N1648" s="10" t="str">
        <f>IFERROR(VLOOKUP(B1648,Retorno_da_RFB!$D$3:$I$6388,3,0),"")</f>
        <v>8479.10.90</v>
      </c>
      <c r="O1648" s="10" t="str">
        <f>IFERROR(VLOOKUP(B1648,Retorno_da_RFB!$D$3:$I$6388,4,0),"")</f>
        <v>Varredeiras compactas de ruas, autopropulsadas, utilizando combustível tipo HVO - óleo vegetal hidrotratado, cabine de operação com piso central em vidro removível e nível de ruído de até 73dBA, comando e monitoramento das vassouras e operações por braço de controle com “joystick” e tela colorida com programação e saída USB, isolador de bateria, sistema dinâmico de frenagem hidrostática com integração ao software de controle eletrônico da transmissão, tração 4x4, caçamba de resíduos em aço inox com capacidade para 1,8m³, vassouras laterais com 850mm de diâmetro, área de varrição de até 3.120mm, velocidade máxima de varrição de 15km/h, velocidade máxima de deslocamento de 40km/h, possibilidade de varrição em reverso, pneus sem câmara R10 com anel de selagem, sistema “smartlink” de rastreamento e gestão de desempenho operacional.</v>
      </c>
      <c r="P1648" s="12" t="str">
        <f>IFERROR(IF(N1648="","",IF(VLOOKUP(LEFT(N1648,10),'Universo_BK-BIT'!$A$5:$E$10005,2,0)="","X",VLOOKUP(LEFT(N1648,10),'Universo_BK-BIT'!$A$5:$E$10005,2,0))),"X")</f>
        <v>BK</v>
      </c>
      <c r="Q1648" s="12">
        <f>IFERROR(IF(P1648="X","",VLOOKUP(LEFT(N1648,10),'Universo_BK-BIT'!$A$5:$E$10005,3,0)),"")</f>
        <v>14</v>
      </c>
      <c r="R1648" s="14" t="e">
        <f t="shared" si="76"/>
        <v>#REF!</v>
      </c>
      <c r="S1648" s="14" t="e">
        <f t="shared" si="77"/>
        <v>#N/A</v>
      </c>
      <c r="T1648" s="14"/>
      <c r="U1648" s="14" t="str">
        <f ca="1">IFERROR(IF(P1648="X",IF(VLOOKUP(B1648,'Oficios_-_pend_criticas'!$C$3:$J$4739,5,0)="","",IF(VLOOKUP(B1648,'Oficios_-_pend_criticas'!$C$3:$J$4739,7,0)="",IF(TODAY()&gt;VLOOKUP(B1648,'Oficios_-_pend_criticas'!$C$3:$J$4739,5,0),"X",""),IF(VLOOKUP(B1648,'Oficios_-_pend_criticas'!$C$3:$J$4739,7,0)&gt;VLOOKUP(B1648,'Oficios_-_pend_criticas'!$C$3:$J$4739,5,0),"X",""))),""),"")</f>
        <v/>
      </c>
      <c r="V1648" s="14" t="str">
        <f ca="1">IFERROR(IF(Q1648=0,IF(VLOOKUP(B1648,'Oficios_-_pend_criticas'!$C$3:$J$4739,5,0)="","",IF(VLOOKUP(B1648,'Oficios_-_pend_criticas'!$C$3:$J$4739,7,0)="",IF(TODAY()&gt;VLOOKUP(B1648,'Oficios_-_pend_criticas'!$C$3:$J$4739,5,0),"X",""),IF(VLOOKUP(B1648,'Oficios_-_pend_criticas'!$C$3:$J$4739,7,0)&gt;VLOOKUP(B1648,'Oficios_-_pend_criticas'!$C$3:$J$4739,5,0),"X",""))),""),"")</f>
        <v/>
      </c>
      <c r="W1648" s="14" t="str">
        <f ca="1">IFERROR(IF(P1648&lt;&gt;"X",IF(Q1648&gt;0,IF(VLOOKUP(B1648,'Oficios_-_pend_criticas'!$C$4:$J$4739,5,0)="","",IF(VLOOKUP(B1648,'Oficios_-_pend_criticas'!$C$4:$J$4739,7,0)="",IF(TODAY()&gt;VLOOKUP(B1648,'Oficios_-_pend_criticas'!$C$4:$J$4739,5,0),"X",""),IF(VLOOKUP(B1648,'Oficios_-_pend_criticas'!$C$4:$J$4739,7,0)&gt;VLOOKUP(B1648,'Oficios_-_pend_criticas'!$C$4:$J$4739,5,0),"X",""))),""),""),"")</f>
        <v/>
      </c>
    </row>
    <row r="1649" spans="1:23" ht="45" hidden="1" customHeight="1" x14ac:dyDescent="0.25">
      <c r="A1649" s="9" t="str">
        <f t="shared" si="75"/>
        <v/>
      </c>
      <c r="B1649" s="24" t="s">
        <v>3798</v>
      </c>
      <c r="C1649" s="22" t="e">
        <f>IF(B1649="","",VLOOKUP(B1649,#REF!,6,0))</f>
        <v>#REF!</v>
      </c>
      <c r="D1649" s="20" t="e">
        <f>IF(B1649="","",VLOOKUP(B1649,#REF!,22,0))</f>
        <v>#REF!</v>
      </c>
      <c r="E1649" s="22" t="e">
        <f>IF(B1649="","",VLOOKUP(B1649,Consultas_públicas!$A$376:$G$3879,7,0))</f>
        <v>#N/A</v>
      </c>
      <c r="F1649" s="20" t="s">
        <v>28</v>
      </c>
      <c r="G1649" s="21">
        <v>43634</v>
      </c>
      <c r="H1649" s="14" t="str">
        <f>IFERROR(IF(VLOOKUP(B1649,'Oficios_-_pend_criticas'!$C$4:$D$4739,2,0)="","","X"),"")</f>
        <v/>
      </c>
      <c r="I1649" s="12"/>
      <c r="J1649" s="13"/>
      <c r="K1649" s="10"/>
      <c r="L1649" s="12">
        <f>IFERROR(VLOOKUP(B1649,Retorno_da_RFB!$D$3:$I$6388,5,0),"")</f>
        <v>118</v>
      </c>
      <c r="M1649" s="13">
        <f>IFERROR(VLOOKUP(B1649,Retorno_da_RFB!$D$3:$I$6388,6,0),"")</f>
        <v>43690</v>
      </c>
      <c r="N1649" s="10" t="str">
        <f>IFERROR(VLOOKUP(B1649,Retorno_da_RFB!$D$3:$I$6388,3,0),"")</f>
        <v>8439.10.90</v>
      </c>
      <c r="O1649" s="10" t="str">
        <f>IFERROR(VLOOKUP(B1649,Retorno_da_RFB!$D$3:$I$6388,4,0),"")</f>
        <v>Digestores em escala piloto, projetados para simular diversos processos de cozimento, podendo operar até 18bar(g) de pressão e 180ºC de temperatura, com pistão interno que permite taxas de compressão do leito de até 80KPa, com capacidade aproximada de 20 a 30litros de operação e é composto de 10 tanques para licores equipados com balanças para garantir a precisão das dosagens (acumuladores, receptores e combinados); operado por meio de um painel de controle, com controle via CLP e interface com PC, que permite controle exato das receitas de cozimento. Inclui válvulas, transmissor de pressão, aquecedor, bomba de circulação, medidor de nível elementos de temperatura e demais acessórios e peças de funcionamento.</v>
      </c>
      <c r="P1649" s="12" t="str">
        <f>IFERROR(IF(N1649="","",IF(VLOOKUP(LEFT(N1649,10),'Universo_BK-BIT'!$A$5:$E$10005,2,0)="","X",VLOOKUP(LEFT(N1649,10),'Universo_BK-BIT'!$A$5:$E$10005,2,0))),"X")</f>
        <v>BK</v>
      </c>
      <c r="Q1649" s="12">
        <f>IFERROR(IF(P1649="X","",VLOOKUP(LEFT(N1649,10),'Universo_BK-BIT'!$A$5:$E$10005,3,0)),"")</f>
        <v>14</v>
      </c>
      <c r="R1649" s="14" t="e">
        <f t="shared" si="76"/>
        <v>#REF!</v>
      </c>
      <c r="S1649" s="14" t="e">
        <f t="shared" si="77"/>
        <v>#N/A</v>
      </c>
      <c r="T1649" s="14"/>
      <c r="U1649" s="14" t="str">
        <f ca="1">IFERROR(IF(P1649="X",IF(VLOOKUP(B1649,'Oficios_-_pend_criticas'!$C$3:$J$4739,5,0)="","",IF(VLOOKUP(B1649,'Oficios_-_pend_criticas'!$C$3:$J$4739,7,0)="",IF(TODAY()&gt;VLOOKUP(B1649,'Oficios_-_pend_criticas'!$C$3:$J$4739,5,0),"X",""),IF(VLOOKUP(B1649,'Oficios_-_pend_criticas'!$C$3:$J$4739,7,0)&gt;VLOOKUP(B1649,'Oficios_-_pend_criticas'!$C$3:$J$4739,5,0),"X",""))),""),"")</f>
        <v/>
      </c>
      <c r="V1649" s="14" t="str">
        <f ca="1">IFERROR(IF(Q1649=0,IF(VLOOKUP(B1649,'Oficios_-_pend_criticas'!$C$3:$J$4739,5,0)="","",IF(VLOOKUP(B1649,'Oficios_-_pend_criticas'!$C$3:$J$4739,7,0)="",IF(TODAY()&gt;VLOOKUP(B1649,'Oficios_-_pend_criticas'!$C$3:$J$4739,5,0),"X",""),IF(VLOOKUP(B1649,'Oficios_-_pend_criticas'!$C$3:$J$4739,7,0)&gt;VLOOKUP(B1649,'Oficios_-_pend_criticas'!$C$3:$J$4739,5,0),"X",""))),""),"")</f>
        <v/>
      </c>
      <c r="W1649" s="14" t="str">
        <f ca="1">IFERROR(IF(P1649&lt;&gt;"X",IF(Q1649&gt;0,IF(VLOOKUP(B1649,'Oficios_-_pend_criticas'!$C$4:$J$4739,5,0)="","",IF(VLOOKUP(B1649,'Oficios_-_pend_criticas'!$C$4:$J$4739,7,0)="",IF(TODAY()&gt;VLOOKUP(B1649,'Oficios_-_pend_criticas'!$C$4:$J$4739,5,0),"X",""),IF(VLOOKUP(B1649,'Oficios_-_pend_criticas'!$C$4:$J$4739,7,0)&gt;VLOOKUP(B1649,'Oficios_-_pend_criticas'!$C$4:$J$4739,5,0),"X",""))),""),""),"")</f>
        <v/>
      </c>
    </row>
    <row r="1650" spans="1:23" ht="45" hidden="1" customHeight="1" x14ac:dyDescent="0.25">
      <c r="A1650" s="9" t="str">
        <f t="shared" si="75"/>
        <v/>
      </c>
      <c r="B1650" s="24" t="s">
        <v>3800</v>
      </c>
      <c r="C1650" s="22" t="e">
        <f>IF(B1650="","",VLOOKUP(B1650,#REF!,6,0))</f>
        <v>#REF!</v>
      </c>
      <c r="D1650" s="20" t="e">
        <f>IF(B1650="","",VLOOKUP(B1650,#REF!,22,0))</f>
        <v>#REF!</v>
      </c>
      <c r="E1650" s="22" t="e">
        <f>IF(B1650="","",VLOOKUP(B1650,Consultas_públicas!$A$376:$G$3879,7,0))</f>
        <v>#N/A</v>
      </c>
      <c r="F1650" s="20" t="s">
        <v>28</v>
      </c>
      <c r="G1650" s="21">
        <v>43634</v>
      </c>
      <c r="H1650" s="14" t="str">
        <f>IFERROR(IF(VLOOKUP(B1650,'Oficios_-_pend_criticas'!$C$4:$D$4739,2,0)="","","X"),"")</f>
        <v/>
      </c>
      <c r="I1650" s="12"/>
      <c r="J1650" s="13"/>
      <c r="K1650" s="10"/>
      <c r="L1650" s="12">
        <f>IFERROR(VLOOKUP(B1650,Retorno_da_RFB!$D$3:$I$6388,5,0),"")</f>
        <v>118</v>
      </c>
      <c r="M1650" s="13">
        <f>IFERROR(VLOOKUP(B1650,Retorno_da_RFB!$D$3:$I$6388,6,0),"")</f>
        <v>43690</v>
      </c>
      <c r="N1650" s="10" t="str">
        <f>IFERROR(VLOOKUP(B1650,Retorno_da_RFB!$D$3:$I$6388,3,0),"")</f>
        <v>8517.62.77</v>
      </c>
      <c r="O1650" s="10" t="str">
        <f>IFERROR(VLOOKUP(B1650,Retorno_da_RFB!$D$3:$I$6388,4,0),"")</f>
        <v>Aparelhos para recepção, conversão, transmissão ou regeneração de voz ou outros dados, faixa de frequência 360 e 379MHZ, 414 e 449MHZ, 1.437 e 1.517MHZ ou 2.025 e 2.290MHZ, “full-duplex”, "indoo" para 19", conector N macho 500ohms, configuração 1+0 ou 1+1, 4 portas ethernet e 8 slots para placas E1,FXS, FXO, E&amp;M e V35, modulação de QPSK a 128AM, canais de 25KHZ a 14MHZ com capacidade de 72Kbps a 65.400Mbps, temperatura de trabalho entre -10 a +50°, potência máxima de +35dbm com 95% de umidade.</v>
      </c>
      <c r="P1650" s="12" t="str">
        <f>IFERROR(IF(N1650="","",IF(VLOOKUP(LEFT(N1650,10),'Universo_BK-BIT'!$A$5:$E$10005,2,0)="","X",VLOOKUP(LEFT(N1650,10),'Universo_BK-BIT'!$A$5:$E$10005,2,0))),"X")</f>
        <v>BIT</v>
      </c>
      <c r="Q1650" s="12">
        <f>IFERROR(IF(P1650="X","",VLOOKUP(LEFT(N1650,10),'Universo_BK-BIT'!$A$5:$E$10005,3,0)),"")</f>
        <v>16</v>
      </c>
      <c r="R1650" s="14" t="e">
        <f t="shared" si="76"/>
        <v>#REF!</v>
      </c>
      <c r="S1650" s="14" t="e">
        <f t="shared" si="77"/>
        <v>#N/A</v>
      </c>
      <c r="T1650" s="14"/>
      <c r="U1650" s="14" t="str">
        <f ca="1">IFERROR(IF(P1650="X",IF(VLOOKUP(B1650,'Oficios_-_pend_criticas'!$C$3:$J$4739,5,0)="","",IF(VLOOKUP(B1650,'Oficios_-_pend_criticas'!$C$3:$J$4739,7,0)="",IF(TODAY()&gt;VLOOKUP(B1650,'Oficios_-_pend_criticas'!$C$3:$J$4739,5,0),"X",""),IF(VLOOKUP(B1650,'Oficios_-_pend_criticas'!$C$3:$J$4739,7,0)&gt;VLOOKUP(B1650,'Oficios_-_pend_criticas'!$C$3:$J$4739,5,0),"X",""))),""),"")</f>
        <v/>
      </c>
      <c r="V1650" s="14" t="str">
        <f ca="1">IFERROR(IF(Q1650=0,IF(VLOOKUP(B1650,'Oficios_-_pend_criticas'!$C$3:$J$4739,5,0)="","",IF(VLOOKUP(B1650,'Oficios_-_pend_criticas'!$C$3:$J$4739,7,0)="",IF(TODAY()&gt;VLOOKUP(B1650,'Oficios_-_pend_criticas'!$C$3:$J$4739,5,0),"X",""),IF(VLOOKUP(B1650,'Oficios_-_pend_criticas'!$C$3:$J$4739,7,0)&gt;VLOOKUP(B1650,'Oficios_-_pend_criticas'!$C$3:$J$4739,5,0),"X",""))),""),"")</f>
        <v/>
      </c>
      <c r="W1650" s="14" t="str">
        <f ca="1">IFERROR(IF(P1650&lt;&gt;"X",IF(Q1650&gt;0,IF(VLOOKUP(B1650,'Oficios_-_pend_criticas'!$C$4:$J$4739,5,0)="","",IF(VLOOKUP(B1650,'Oficios_-_pend_criticas'!$C$4:$J$4739,7,0)="",IF(TODAY()&gt;VLOOKUP(B1650,'Oficios_-_pend_criticas'!$C$4:$J$4739,5,0),"X",""),IF(VLOOKUP(B1650,'Oficios_-_pend_criticas'!$C$4:$J$4739,7,0)&gt;VLOOKUP(B1650,'Oficios_-_pend_criticas'!$C$4:$J$4739,5,0),"X",""))),""),""),"")</f>
        <v/>
      </c>
    </row>
    <row r="1651" spans="1:23" ht="45" hidden="1" customHeight="1" x14ac:dyDescent="0.25">
      <c r="A1651" s="9" t="str">
        <f t="shared" si="75"/>
        <v/>
      </c>
      <c r="B1651" s="24" t="s">
        <v>3802</v>
      </c>
      <c r="C1651" s="22" t="e">
        <f>IF(B1651="","",VLOOKUP(B1651,#REF!,6,0))</f>
        <v>#REF!</v>
      </c>
      <c r="D1651" s="20" t="e">
        <f>IF(B1651="","",VLOOKUP(B1651,#REF!,22,0))</f>
        <v>#REF!</v>
      </c>
      <c r="E1651" s="22" t="e">
        <f>IF(B1651="","",VLOOKUP(B1651,Consultas_públicas!$A$376:$G$3879,7,0))</f>
        <v>#N/A</v>
      </c>
      <c r="F1651" s="20" t="s">
        <v>28</v>
      </c>
      <c r="G1651" s="21">
        <v>43634</v>
      </c>
      <c r="H1651" s="14" t="str">
        <f>IFERROR(IF(VLOOKUP(B1651,'Oficios_-_pend_criticas'!$C$4:$D$4739,2,0)="","","X"),"")</f>
        <v/>
      </c>
      <c r="I1651" s="12"/>
      <c r="J1651" s="13"/>
      <c r="K1651" s="10"/>
      <c r="L1651" s="12">
        <f>IFERROR(VLOOKUP(B1651,Retorno_da_RFB!$D$3:$I$6388,5,0),"")</f>
        <v>118</v>
      </c>
      <c r="M1651" s="13">
        <f>IFERROR(VLOOKUP(B1651,Retorno_da_RFB!$D$3:$I$6388,6,0),"")</f>
        <v>43690</v>
      </c>
      <c r="N1651" s="10" t="str">
        <f>IFERROR(VLOOKUP(B1651,Retorno_da_RFB!$D$3:$I$6388,3,0),"")</f>
        <v>9031.80.20</v>
      </c>
      <c r="O1651" s="10" t="str">
        <f>IFERROR(VLOOKUP(B1651,Retorno_da_RFB!$D$3:$I$6388,4,0),"")</f>
        <v>Máquinas automáticas de medição tridimensional por coordenadas com comando eletrônico, tipo pórtico ou “cantilever” com movimentos x, y e z motorizados e programáveis, com curso do eixo x compreendido entre 500 e 4.000mm, curso do eixo y compreendido entre 500 e 4.200mm e curso do eixo z compreendido entre 400 e 1.500mm.</v>
      </c>
      <c r="P1651" s="12" t="str">
        <f>IFERROR(IF(N1651="","",IF(VLOOKUP(LEFT(N1651,10),'Universo_BK-BIT'!$A$5:$E$10005,2,0)="","X",VLOOKUP(LEFT(N1651,10),'Universo_BK-BIT'!$A$5:$E$10005,2,0))),"X")</f>
        <v>BK</v>
      </c>
      <c r="Q1651" s="12">
        <f>IFERROR(IF(P1651="X","",VLOOKUP(LEFT(N1651,10),'Universo_BK-BIT'!$A$5:$E$10005,3,0)),"")</f>
        <v>14</v>
      </c>
      <c r="R1651" s="14" t="e">
        <f t="shared" si="76"/>
        <v>#REF!</v>
      </c>
      <c r="S1651" s="14" t="e">
        <f t="shared" si="77"/>
        <v>#N/A</v>
      </c>
      <c r="T1651" s="14"/>
      <c r="U1651" s="14" t="str">
        <f ca="1">IFERROR(IF(P1651="X",IF(VLOOKUP(B1651,'Oficios_-_pend_criticas'!$C$3:$J$4739,5,0)="","",IF(VLOOKUP(B1651,'Oficios_-_pend_criticas'!$C$3:$J$4739,7,0)="",IF(TODAY()&gt;VLOOKUP(B1651,'Oficios_-_pend_criticas'!$C$3:$J$4739,5,0),"X",""),IF(VLOOKUP(B1651,'Oficios_-_pend_criticas'!$C$3:$J$4739,7,0)&gt;VLOOKUP(B1651,'Oficios_-_pend_criticas'!$C$3:$J$4739,5,0),"X",""))),""),"")</f>
        <v/>
      </c>
      <c r="V1651" s="14" t="str">
        <f ca="1">IFERROR(IF(Q1651=0,IF(VLOOKUP(B1651,'Oficios_-_pend_criticas'!$C$3:$J$4739,5,0)="","",IF(VLOOKUP(B1651,'Oficios_-_pend_criticas'!$C$3:$J$4739,7,0)="",IF(TODAY()&gt;VLOOKUP(B1651,'Oficios_-_pend_criticas'!$C$3:$J$4739,5,0),"X",""),IF(VLOOKUP(B1651,'Oficios_-_pend_criticas'!$C$3:$J$4739,7,0)&gt;VLOOKUP(B1651,'Oficios_-_pend_criticas'!$C$3:$J$4739,5,0),"X",""))),""),"")</f>
        <v/>
      </c>
      <c r="W1651" s="14" t="str">
        <f ca="1">IFERROR(IF(P1651&lt;&gt;"X",IF(Q1651&gt;0,IF(VLOOKUP(B1651,'Oficios_-_pend_criticas'!$C$4:$J$4739,5,0)="","",IF(VLOOKUP(B1651,'Oficios_-_pend_criticas'!$C$4:$J$4739,7,0)="",IF(TODAY()&gt;VLOOKUP(B1651,'Oficios_-_pend_criticas'!$C$4:$J$4739,5,0),"X",""),IF(VLOOKUP(B1651,'Oficios_-_pend_criticas'!$C$4:$J$4739,7,0)&gt;VLOOKUP(B1651,'Oficios_-_pend_criticas'!$C$4:$J$4739,5,0),"X",""))),""),""),"")</f>
        <v/>
      </c>
    </row>
    <row r="1652" spans="1:23" ht="45" hidden="1" customHeight="1" x14ac:dyDescent="0.25">
      <c r="A1652" s="9" t="str">
        <f t="shared" si="75"/>
        <v/>
      </c>
      <c r="B1652" s="24" t="s">
        <v>3804</v>
      </c>
      <c r="C1652" s="22" t="e">
        <f>IF(B1652="","",VLOOKUP(B1652,#REF!,6,0))</f>
        <v>#REF!</v>
      </c>
      <c r="D1652" s="20" t="e">
        <f>IF(B1652="","",VLOOKUP(B1652,#REF!,22,0))</f>
        <v>#REF!</v>
      </c>
      <c r="E1652" s="22" t="e">
        <f>IF(B1652="","",VLOOKUP(B1652,Consultas_públicas!$A$376:$G$3879,7,0))</f>
        <v>#N/A</v>
      </c>
      <c r="F1652" s="20" t="s">
        <v>28</v>
      </c>
      <c r="G1652" s="21">
        <v>43634</v>
      </c>
      <c r="H1652" s="14" t="str">
        <f>IFERROR(IF(VLOOKUP(B1652,'Oficios_-_pend_criticas'!$C$4:$D$4739,2,0)="","","X"),"")</f>
        <v/>
      </c>
      <c r="I1652" s="12"/>
      <c r="J1652" s="13"/>
      <c r="K1652" s="10"/>
      <c r="L1652" s="12">
        <f>IFERROR(VLOOKUP(B1652,Retorno_da_RFB!$D$3:$I$6388,5,0),"")</f>
        <v>118</v>
      </c>
      <c r="M1652" s="13">
        <f>IFERROR(VLOOKUP(B1652,Retorno_da_RFB!$D$3:$I$6388,6,0),"")</f>
        <v>43690</v>
      </c>
      <c r="N1652" s="10" t="str">
        <f>IFERROR(VLOOKUP(B1652,Retorno_da_RFB!$D$3:$I$6388,3,0),"")</f>
        <v>8466.20.10</v>
      </c>
      <c r="O1652" s="10" t="str">
        <f>IFERROR(VLOOKUP(B1652,Retorno_da_RFB!$D$3:$I$6388,4,0),"")</f>
        <v>Placas universais autocentrantes, de tamanhos que variam de 200 a 315mm de diâmetro, rotações que variam de 2.500 a 4.000rpm, flanges de adaptação tipo A2-6”ou A2-8” ou A2-11”, com passagem de 55 a 103mm, corpo de aço ou ferro fundido, com jogo de castanhas, utilizadas em tornos.</v>
      </c>
      <c r="P1652" s="12" t="str">
        <f>IFERROR(IF(N1652="","",IF(VLOOKUP(LEFT(N1652,10),'Universo_BK-BIT'!$A$5:$E$10005,2,0)="","X",VLOOKUP(LEFT(N1652,10),'Universo_BK-BIT'!$A$5:$E$10005,2,0))),"X")</f>
        <v>BK</v>
      </c>
      <c r="Q1652" s="12">
        <f>IFERROR(IF(P1652="X","",VLOOKUP(LEFT(N1652,10),'Universo_BK-BIT'!$A$5:$E$10005,3,0)),"")</f>
        <v>14</v>
      </c>
      <c r="R1652" s="14" t="e">
        <f t="shared" si="76"/>
        <v>#REF!</v>
      </c>
      <c r="S1652" s="14" t="e">
        <f t="shared" si="77"/>
        <v>#N/A</v>
      </c>
      <c r="T1652" s="14"/>
      <c r="U1652" s="14" t="str">
        <f ca="1">IFERROR(IF(P1652="X",IF(VLOOKUP(B1652,'Oficios_-_pend_criticas'!$C$3:$J$4739,5,0)="","",IF(VLOOKUP(B1652,'Oficios_-_pend_criticas'!$C$3:$J$4739,7,0)="",IF(TODAY()&gt;VLOOKUP(B1652,'Oficios_-_pend_criticas'!$C$3:$J$4739,5,0),"X",""),IF(VLOOKUP(B1652,'Oficios_-_pend_criticas'!$C$3:$J$4739,7,0)&gt;VLOOKUP(B1652,'Oficios_-_pend_criticas'!$C$3:$J$4739,5,0),"X",""))),""),"")</f>
        <v/>
      </c>
      <c r="V1652" s="14" t="str">
        <f ca="1">IFERROR(IF(Q1652=0,IF(VLOOKUP(B1652,'Oficios_-_pend_criticas'!$C$3:$J$4739,5,0)="","",IF(VLOOKUP(B1652,'Oficios_-_pend_criticas'!$C$3:$J$4739,7,0)="",IF(TODAY()&gt;VLOOKUP(B1652,'Oficios_-_pend_criticas'!$C$3:$J$4739,5,0),"X",""),IF(VLOOKUP(B1652,'Oficios_-_pend_criticas'!$C$3:$J$4739,7,0)&gt;VLOOKUP(B1652,'Oficios_-_pend_criticas'!$C$3:$J$4739,5,0),"X",""))),""),"")</f>
        <v/>
      </c>
      <c r="W1652" s="14" t="str">
        <f ca="1">IFERROR(IF(P1652&lt;&gt;"X",IF(Q1652&gt;0,IF(VLOOKUP(B1652,'Oficios_-_pend_criticas'!$C$4:$J$4739,5,0)="","",IF(VLOOKUP(B1652,'Oficios_-_pend_criticas'!$C$4:$J$4739,7,0)="",IF(TODAY()&gt;VLOOKUP(B1652,'Oficios_-_pend_criticas'!$C$4:$J$4739,5,0),"X",""),IF(VLOOKUP(B1652,'Oficios_-_pend_criticas'!$C$4:$J$4739,7,0)&gt;VLOOKUP(B1652,'Oficios_-_pend_criticas'!$C$4:$J$4739,5,0),"X",""))),""),""),"")</f>
        <v/>
      </c>
    </row>
    <row r="1653" spans="1:23" ht="45" hidden="1" customHeight="1" x14ac:dyDescent="0.25">
      <c r="A1653" s="9" t="str">
        <f t="shared" si="75"/>
        <v/>
      </c>
      <c r="B1653" s="24" t="s">
        <v>3806</v>
      </c>
      <c r="C1653" s="22" t="e">
        <f>IF(B1653="","",VLOOKUP(B1653,#REF!,6,0))</f>
        <v>#REF!</v>
      </c>
      <c r="D1653" s="20" t="e">
        <f>IF(B1653="","",VLOOKUP(B1653,#REF!,22,0))</f>
        <v>#REF!</v>
      </c>
      <c r="E1653" s="22" t="e">
        <f>IF(B1653="","",VLOOKUP(B1653,Consultas_públicas!$A$376:$G$3879,7,0))</f>
        <v>#N/A</v>
      </c>
      <c r="F1653" s="20" t="s">
        <v>28</v>
      </c>
      <c r="G1653" s="21">
        <v>43634</v>
      </c>
      <c r="H1653" s="14" t="str">
        <f>IFERROR(IF(VLOOKUP(B1653,'Oficios_-_pend_criticas'!$C$4:$D$4739,2,0)="","","X"),"")</f>
        <v/>
      </c>
      <c r="I1653" s="12"/>
      <c r="J1653" s="13"/>
      <c r="K1653" s="10"/>
      <c r="L1653" s="12">
        <f>IFERROR(VLOOKUP(B1653,Retorno_da_RFB!$D$3:$I$6388,5,0),"")</f>
        <v>118</v>
      </c>
      <c r="M1653" s="13">
        <f>IFERROR(VLOOKUP(B1653,Retorno_da_RFB!$D$3:$I$6388,6,0),"")</f>
        <v>43690</v>
      </c>
      <c r="N1653" s="10" t="str">
        <f>IFERROR(VLOOKUP(B1653,Retorno_da_RFB!$D$3:$I$6388,3,0),"")</f>
        <v>8458.11.99</v>
      </c>
      <c r="O1653" s="10" t="str">
        <f>IFERROR(VLOOKUP(B1653,Retorno_da_RFB!$D$3:$I$6388,4,0),"")</f>
        <v>Tornos horizontais com comando numérico (CNC), tela “touchscreen” de 19”, duplo motor integral “spindle” com rotação máxima de 5.000rpm e potência igual ou superior a 11kw, diâmetro máximo torneável igual ou superior a 320mm com movimentos independentes ou simultâneos (tipo suíço), com curso Z1 e Z2 igual ou superior a 490mm, eixo C1 e C2 controlados com incremento mínimo de 0,0001grau, com 2 torres porta-ferramentas de 12 ou mais estações, com velocidade de troca de ferramentas de 0,23s/estação, torres operando com movimentos independentes ou simultâneos com curso dos eixos x1 e x2 igual ou superior a 275mm, dotados de ferramenta acionada com capacidade de tornear, furar, fresar, roscar e interpolar, com rotação igual ou inferior a 10.000rpm e com sistema de sincronização para usinagem poligonal, com controle de dilatação térmica inteligente, guias lineares de rolos cruzados e lubrificação a graxa.</v>
      </c>
      <c r="P1653" s="12" t="str">
        <f>IFERROR(IF(N1653="","",IF(VLOOKUP(LEFT(N1653,10),'Universo_BK-BIT'!$A$5:$E$10005,2,0)="","X",VLOOKUP(LEFT(N1653,10),'Universo_BK-BIT'!$A$5:$E$10005,2,0))),"X")</f>
        <v>BK</v>
      </c>
      <c r="Q1653" s="12">
        <f>IFERROR(IF(P1653="X","",VLOOKUP(LEFT(N1653,10),'Universo_BK-BIT'!$A$5:$E$10005,3,0)),"")</f>
        <v>14</v>
      </c>
      <c r="R1653" s="14" t="e">
        <f t="shared" si="76"/>
        <v>#REF!</v>
      </c>
      <c r="S1653" s="14" t="e">
        <f t="shared" si="77"/>
        <v>#N/A</v>
      </c>
      <c r="T1653" s="14"/>
      <c r="U1653" s="14" t="str">
        <f ca="1">IFERROR(IF(P1653="X",IF(VLOOKUP(B1653,'Oficios_-_pend_criticas'!$C$3:$J$4739,5,0)="","",IF(VLOOKUP(B1653,'Oficios_-_pend_criticas'!$C$3:$J$4739,7,0)="",IF(TODAY()&gt;VLOOKUP(B1653,'Oficios_-_pend_criticas'!$C$3:$J$4739,5,0),"X",""),IF(VLOOKUP(B1653,'Oficios_-_pend_criticas'!$C$3:$J$4739,7,0)&gt;VLOOKUP(B1653,'Oficios_-_pend_criticas'!$C$3:$J$4739,5,0),"X",""))),""),"")</f>
        <v/>
      </c>
      <c r="V1653" s="14" t="str">
        <f ca="1">IFERROR(IF(Q1653=0,IF(VLOOKUP(B1653,'Oficios_-_pend_criticas'!$C$3:$J$4739,5,0)="","",IF(VLOOKUP(B1653,'Oficios_-_pend_criticas'!$C$3:$J$4739,7,0)="",IF(TODAY()&gt;VLOOKUP(B1653,'Oficios_-_pend_criticas'!$C$3:$J$4739,5,0),"X",""),IF(VLOOKUP(B1653,'Oficios_-_pend_criticas'!$C$3:$J$4739,7,0)&gt;VLOOKUP(B1653,'Oficios_-_pend_criticas'!$C$3:$J$4739,5,0),"X",""))),""),"")</f>
        <v/>
      </c>
      <c r="W1653" s="14" t="str">
        <f ca="1">IFERROR(IF(P1653&lt;&gt;"X",IF(Q1653&gt;0,IF(VLOOKUP(B1653,'Oficios_-_pend_criticas'!$C$4:$J$4739,5,0)="","",IF(VLOOKUP(B1653,'Oficios_-_pend_criticas'!$C$4:$J$4739,7,0)="",IF(TODAY()&gt;VLOOKUP(B1653,'Oficios_-_pend_criticas'!$C$4:$J$4739,5,0),"X",""),IF(VLOOKUP(B1653,'Oficios_-_pend_criticas'!$C$4:$J$4739,7,0)&gt;VLOOKUP(B1653,'Oficios_-_pend_criticas'!$C$4:$J$4739,5,0),"X",""))),""),""),"")</f>
        <v/>
      </c>
    </row>
    <row r="1654" spans="1:23" ht="45" hidden="1" customHeight="1" x14ac:dyDescent="0.25">
      <c r="A1654" s="9" t="str">
        <f t="shared" si="75"/>
        <v/>
      </c>
      <c r="B1654" s="24" t="s">
        <v>3808</v>
      </c>
      <c r="C1654" s="22" t="e">
        <f>IF(B1654="","",VLOOKUP(B1654,#REF!,6,0))</f>
        <v>#REF!</v>
      </c>
      <c r="D1654" s="20" t="e">
        <f>IF(B1654="","",VLOOKUP(B1654,#REF!,22,0))</f>
        <v>#REF!</v>
      </c>
      <c r="E1654" s="22" t="e">
        <f>IF(B1654="","",VLOOKUP(B1654,Consultas_públicas!$A$376:$G$3879,7,0))</f>
        <v>#N/A</v>
      </c>
      <c r="F1654" s="20" t="s">
        <v>28</v>
      </c>
      <c r="G1654" s="21">
        <v>43634</v>
      </c>
      <c r="H1654" s="14" t="str">
        <f>IFERROR(IF(VLOOKUP(B1654,'Oficios_-_pend_criticas'!$C$4:$D$4739,2,0)="","","X"),"")</f>
        <v/>
      </c>
      <c r="I1654" s="12"/>
      <c r="J1654" s="13"/>
      <c r="K1654" s="10"/>
      <c r="L1654" s="12">
        <f>IFERROR(VLOOKUP(B1654,Retorno_da_RFB!$D$3:$I$6388,5,0),"")</f>
        <v>118</v>
      </c>
      <c r="M1654" s="13">
        <f>IFERROR(VLOOKUP(B1654,Retorno_da_RFB!$D$3:$I$6388,6,0),"")</f>
        <v>43690</v>
      </c>
      <c r="N1654" s="10" t="str">
        <f>IFERROR(VLOOKUP(B1654,Retorno_da_RFB!$D$3:$I$6388,3,0),"")</f>
        <v>8441.30.10</v>
      </c>
      <c r="O1654" s="10" t="str">
        <f>IFERROR(VLOOKUP(B1654,Retorno_da_RFB!$D$3:$I$6388,4,0),"")</f>
        <v>Máquinas dobradeiras coladeiras para confecção de caixas em material micro ondulado, a partir de duas partes que compõem a caixa, alimentadas conjuntamente e unificadas por processo de colagem, com posteriores operações de dobra e cola para montagem do produto, largura máxima de 2.000mm, capacidade máxima de 300m/min.</v>
      </c>
      <c r="P1654" s="12" t="str">
        <f>IFERROR(IF(N1654="","",IF(VLOOKUP(LEFT(N1654,10),'Universo_BK-BIT'!$A$5:$E$10005,2,0)="","X",VLOOKUP(LEFT(N1654,10),'Universo_BK-BIT'!$A$5:$E$10005,2,0))),"X")</f>
        <v>BK</v>
      </c>
      <c r="Q1654" s="12">
        <f>IFERROR(IF(P1654="X","",VLOOKUP(LEFT(N1654,10),'Universo_BK-BIT'!$A$5:$E$10005,3,0)),"")</f>
        <v>14</v>
      </c>
      <c r="R1654" s="14" t="e">
        <f t="shared" si="76"/>
        <v>#REF!</v>
      </c>
      <c r="S1654" s="14" t="e">
        <f t="shared" si="77"/>
        <v>#N/A</v>
      </c>
      <c r="T1654" s="14"/>
      <c r="U1654" s="14" t="str">
        <f ca="1">IFERROR(IF(P1654="X",IF(VLOOKUP(B1654,'Oficios_-_pend_criticas'!$C$3:$J$4739,5,0)="","",IF(VLOOKUP(B1654,'Oficios_-_pend_criticas'!$C$3:$J$4739,7,0)="",IF(TODAY()&gt;VLOOKUP(B1654,'Oficios_-_pend_criticas'!$C$3:$J$4739,5,0),"X",""),IF(VLOOKUP(B1654,'Oficios_-_pend_criticas'!$C$3:$J$4739,7,0)&gt;VLOOKUP(B1654,'Oficios_-_pend_criticas'!$C$3:$J$4739,5,0),"X",""))),""),"")</f>
        <v/>
      </c>
      <c r="V1654" s="14" t="str">
        <f ca="1">IFERROR(IF(Q1654=0,IF(VLOOKUP(B1654,'Oficios_-_pend_criticas'!$C$3:$J$4739,5,0)="","",IF(VLOOKUP(B1654,'Oficios_-_pend_criticas'!$C$3:$J$4739,7,0)="",IF(TODAY()&gt;VLOOKUP(B1654,'Oficios_-_pend_criticas'!$C$3:$J$4739,5,0),"X",""),IF(VLOOKUP(B1654,'Oficios_-_pend_criticas'!$C$3:$J$4739,7,0)&gt;VLOOKUP(B1654,'Oficios_-_pend_criticas'!$C$3:$J$4739,5,0),"X",""))),""),"")</f>
        <v/>
      </c>
      <c r="W1654" s="14" t="str">
        <f ca="1">IFERROR(IF(P1654&lt;&gt;"X",IF(Q1654&gt;0,IF(VLOOKUP(B1654,'Oficios_-_pend_criticas'!$C$4:$J$4739,5,0)="","",IF(VLOOKUP(B1654,'Oficios_-_pend_criticas'!$C$4:$J$4739,7,0)="",IF(TODAY()&gt;VLOOKUP(B1654,'Oficios_-_pend_criticas'!$C$4:$J$4739,5,0),"X",""),IF(VLOOKUP(B1654,'Oficios_-_pend_criticas'!$C$4:$J$4739,7,0)&gt;VLOOKUP(B1654,'Oficios_-_pend_criticas'!$C$4:$J$4739,5,0),"X",""))),""),""),"")</f>
        <v/>
      </c>
    </row>
    <row r="1655" spans="1:23" ht="45" hidden="1" customHeight="1" x14ac:dyDescent="0.25">
      <c r="A1655" s="9" t="str">
        <f t="shared" si="75"/>
        <v/>
      </c>
      <c r="B1655" s="24" t="s">
        <v>3811</v>
      </c>
      <c r="C1655" s="22" t="e">
        <f>IF(B1655="","",VLOOKUP(B1655,#REF!,6,0))</f>
        <v>#REF!</v>
      </c>
      <c r="D1655" s="20" t="e">
        <f>IF(B1655="","",VLOOKUP(B1655,#REF!,22,0))</f>
        <v>#REF!</v>
      </c>
      <c r="E1655" s="22" t="e">
        <f>IF(B1655="","",VLOOKUP(B1655,Consultas_públicas!$A$376:$G$3879,7,0))</f>
        <v>#N/A</v>
      </c>
      <c r="F1655" s="20" t="s">
        <v>28</v>
      </c>
      <c r="G1655" s="21">
        <v>43634</v>
      </c>
      <c r="H1655" s="14" t="str">
        <f>IFERROR(IF(VLOOKUP(B1655,'Oficios_-_pend_criticas'!$C$4:$D$4739,2,0)="","","X"),"")</f>
        <v/>
      </c>
      <c r="I1655" s="12"/>
      <c r="J1655" s="13"/>
      <c r="K1655" s="10"/>
      <c r="L1655" s="12">
        <f>IFERROR(VLOOKUP(B1655,Retorno_da_RFB!$D$3:$I$6388,5,0),"")</f>
        <v>118</v>
      </c>
      <c r="M1655" s="13">
        <f>IFERROR(VLOOKUP(B1655,Retorno_da_RFB!$D$3:$I$6388,6,0),"")</f>
        <v>43690</v>
      </c>
      <c r="N1655" s="10" t="str">
        <f>IFERROR(VLOOKUP(B1655,Retorno_da_RFB!$D$3:$I$6388,3,0),"")</f>
        <v>8443.19.90</v>
      </c>
      <c r="O1655" s="10" t="str">
        <f>IFERROR(VLOOKUP(B1655,Retorno_da_RFB!$D$3:$I$6388,4,0),"")</f>
        <v>Máquinas de impressão flexográfica de bobina a bobina, capazes de operar com processo complementar de serigrafia, contando com estampagem a frio e/ou a quente, módulos de impressão e acabamento intercambiáveis, com largura máxima da bobina igual ou superior a 445mm, mas inferior a 600mm e velocidade máxima igual ou superior a 200m/min.</v>
      </c>
      <c r="P1655" s="12" t="str">
        <f>IFERROR(IF(N1655="","",IF(VLOOKUP(LEFT(N1655,10),'Universo_BK-BIT'!$A$5:$E$10005,2,0)="","X",VLOOKUP(LEFT(N1655,10),'Universo_BK-BIT'!$A$5:$E$10005,2,0))),"X")</f>
        <v>BK</v>
      </c>
      <c r="Q1655" s="12">
        <f>IFERROR(IF(P1655="X","",VLOOKUP(LEFT(N1655,10),'Universo_BK-BIT'!$A$5:$E$10005,3,0)),"")</f>
        <v>14</v>
      </c>
      <c r="R1655" s="14" t="e">
        <f t="shared" si="76"/>
        <v>#REF!</v>
      </c>
      <c r="S1655" s="14" t="e">
        <f t="shared" si="77"/>
        <v>#N/A</v>
      </c>
      <c r="T1655" s="14"/>
      <c r="U1655" s="14" t="str">
        <f ca="1">IFERROR(IF(P1655="X",IF(VLOOKUP(B1655,'Oficios_-_pend_criticas'!$C$3:$J$4739,5,0)="","",IF(VLOOKUP(B1655,'Oficios_-_pend_criticas'!$C$3:$J$4739,7,0)="",IF(TODAY()&gt;VLOOKUP(B1655,'Oficios_-_pend_criticas'!$C$3:$J$4739,5,0),"X",""),IF(VLOOKUP(B1655,'Oficios_-_pend_criticas'!$C$3:$J$4739,7,0)&gt;VLOOKUP(B1655,'Oficios_-_pend_criticas'!$C$3:$J$4739,5,0),"X",""))),""),"")</f>
        <v/>
      </c>
      <c r="V1655" s="14" t="str">
        <f ca="1">IFERROR(IF(Q1655=0,IF(VLOOKUP(B1655,'Oficios_-_pend_criticas'!$C$3:$J$4739,5,0)="","",IF(VLOOKUP(B1655,'Oficios_-_pend_criticas'!$C$3:$J$4739,7,0)="",IF(TODAY()&gt;VLOOKUP(B1655,'Oficios_-_pend_criticas'!$C$3:$J$4739,5,0),"X",""),IF(VLOOKUP(B1655,'Oficios_-_pend_criticas'!$C$3:$J$4739,7,0)&gt;VLOOKUP(B1655,'Oficios_-_pend_criticas'!$C$3:$J$4739,5,0),"X",""))),""),"")</f>
        <v/>
      </c>
      <c r="W1655" s="14" t="str">
        <f ca="1">IFERROR(IF(P1655&lt;&gt;"X",IF(Q1655&gt;0,IF(VLOOKUP(B1655,'Oficios_-_pend_criticas'!$C$4:$J$4739,5,0)="","",IF(VLOOKUP(B1655,'Oficios_-_pend_criticas'!$C$4:$J$4739,7,0)="",IF(TODAY()&gt;VLOOKUP(B1655,'Oficios_-_pend_criticas'!$C$4:$J$4739,5,0),"X",""),IF(VLOOKUP(B1655,'Oficios_-_pend_criticas'!$C$4:$J$4739,7,0)&gt;VLOOKUP(B1655,'Oficios_-_pend_criticas'!$C$4:$J$4739,5,0),"X",""))),""),""),"")</f>
        <v/>
      </c>
    </row>
    <row r="1656" spans="1:23" ht="45" hidden="1" customHeight="1" x14ac:dyDescent="0.25">
      <c r="A1656" s="9" t="str">
        <f t="shared" si="75"/>
        <v/>
      </c>
      <c r="B1656" s="24" t="s">
        <v>3813</v>
      </c>
      <c r="C1656" s="22" t="e">
        <f>IF(B1656="","",VLOOKUP(B1656,#REF!,6,0))</f>
        <v>#REF!</v>
      </c>
      <c r="D1656" s="20" t="e">
        <f>IF(B1656="","",VLOOKUP(B1656,#REF!,22,0))</f>
        <v>#REF!</v>
      </c>
      <c r="E1656" s="22" t="e">
        <f>IF(B1656="","",VLOOKUP(B1656,Consultas_públicas!$A$376:$G$3879,7,0))</f>
        <v>#N/A</v>
      </c>
      <c r="F1656" s="20" t="s">
        <v>28</v>
      </c>
      <c r="G1656" s="21">
        <v>43634</v>
      </c>
      <c r="H1656" s="14" t="str">
        <f>IFERROR(IF(VLOOKUP(B1656,'Oficios_-_pend_criticas'!$C$4:$D$4739,2,0)="","","X"),"")</f>
        <v/>
      </c>
      <c r="I1656" s="12"/>
      <c r="J1656" s="13"/>
      <c r="K1656" s="10"/>
      <c r="L1656" s="12">
        <f>IFERROR(VLOOKUP(B1656,Retorno_da_RFB!$D$3:$I$6388,5,0),"")</f>
        <v>118</v>
      </c>
      <c r="M1656" s="13">
        <f>IFERROR(VLOOKUP(B1656,Retorno_da_RFB!$D$3:$I$6388,6,0),"")</f>
        <v>43690</v>
      </c>
      <c r="N1656" s="10" t="str">
        <f>IFERROR(VLOOKUP(B1656,Retorno_da_RFB!$D$3:$I$6388,3,0),"")</f>
        <v>9022.14.19</v>
      </c>
      <c r="O1656" s="10" t="str">
        <f>IFERROR(VLOOKUP(B1656,Retorno_da_RFB!$D$3:$I$6388,4,0),"")</f>
        <v>Arcos cirúrgicos sendo aparelho móvel para aquisição e visualização imagens por raio-X em procedimento cirúrgico, dotados de arco móvel “C” com capacidade de rotação de -90 a +45, intensificador de imagens de 9 polegadas ou superior, tanque de raio x, colimador com diâmetro de feixe mínimo na janela de entrada de 50 a 230mm (colimador íris), gerador de raio x com alta frequência de 40kHz e operando com tensão no tubo de raio x de 40 a 110kV, interruptor manual, estação móvel de visualização com peso de 112kg ± 9% dependendo da configuração do monitor de exames, monitor de referência, com ou sem impressora.</v>
      </c>
      <c r="P1656" s="12" t="str">
        <f>IFERROR(IF(N1656="","",IF(VLOOKUP(LEFT(N1656,10),'Universo_BK-BIT'!$A$5:$E$10005,2,0)="","X",VLOOKUP(LEFT(N1656,10),'Universo_BK-BIT'!$A$5:$E$10005,2,0))),"X")</f>
        <v>BK</v>
      </c>
      <c r="Q1656" s="12">
        <f>IFERROR(IF(P1656="X","",VLOOKUP(LEFT(N1656,10),'Universo_BK-BIT'!$A$5:$E$10005,3,0)),"")</f>
        <v>14</v>
      </c>
      <c r="R1656" s="14" t="e">
        <f t="shared" si="76"/>
        <v>#REF!</v>
      </c>
      <c r="S1656" s="14" t="e">
        <f t="shared" si="77"/>
        <v>#N/A</v>
      </c>
      <c r="T1656" s="14"/>
      <c r="U1656" s="14" t="str">
        <f ca="1">IFERROR(IF(P1656="X",IF(VLOOKUP(B1656,'Oficios_-_pend_criticas'!$C$3:$J$4739,5,0)="","",IF(VLOOKUP(B1656,'Oficios_-_pend_criticas'!$C$3:$J$4739,7,0)="",IF(TODAY()&gt;VLOOKUP(B1656,'Oficios_-_pend_criticas'!$C$3:$J$4739,5,0),"X",""),IF(VLOOKUP(B1656,'Oficios_-_pend_criticas'!$C$3:$J$4739,7,0)&gt;VLOOKUP(B1656,'Oficios_-_pend_criticas'!$C$3:$J$4739,5,0),"X",""))),""),"")</f>
        <v/>
      </c>
      <c r="V1656" s="14" t="str">
        <f ca="1">IFERROR(IF(Q1656=0,IF(VLOOKUP(B1656,'Oficios_-_pend_criticas'!$C$3:$J$4739,5,0)="","",IF(VLOOKUP(B1656,'Oficios_-_pend_criticas'!$C$3:$J$4739,7,0)="",IF(TODAY()&gt;VLOOKUP(B1656,'Oficios_-_pend_criticas'!$C$3:$J$4739,5,0),"X",""),IF(VLOOKUP(B1656,'Oficios_-_pend_criticas'!$C$3:$J$4739,7,0)&gt;VLOOKUP(B1656,'Oficios_-_pend_criticas'!$C$3:$J$4739,5,0),"X",""))),""),"")</f>
        <v/>
      </c>
      <c r="W1656" s="14" t="str">
        <f ca="1">IFERROR(IF(P1656&lt;&gt;"X",IF(Q1656&gt;0,IF(VLOOKUP(B1656,'Oficios_-_pend_criticas'!$C$4:$J$4739,5,0)="","",IF(VLOOKUP(B1656,'Oficios_-_pend_criticas'!$C$4:$J$4739,7,0)="",IF(TODAY()&gt;VLOOKUP(B1656,'Oficios_-_pend_criticas'!$C$4:$J$4739,5,0),"X",""),IF(VLOOKUP(B1656,'Oficios_-_pend_criticas'!$C$4:$J$4739,7,0)&gt;VLOOKUP(B1656,'Oficios_-_pend_criticas'!$C$4:$J$4739,5,0),"X",""))),""),""),"")</f>
        <v/>
      </c>
    </row>
    <row r="1657" spans="1:23" ht="45" hidden="1" customHeight="1" x14ac:dyDescent="0.25">
      <c r="A1657" s="9" t="str">
        <f t="shared" si="75"/>
        <v/>
      </c>
      <c r="B1657" s="24" t="s">
        <v>3815</v>
      </c>
      <c r="C1657" s="22" t="e">
        <f>IF(B1657="","",VLOOKUP(B1657,#REF!,6,0))</f>
        <v>#REF!</v>
      </c>
      <c r="D1657" s="20" t="e">
        <f>IF(B1657="","",VLOOKUP(B1657,#REF!,22,0))</f>
        <v>#REF!</v>
      </c>
      <c r="E1657" s="22" t="e">
        <f>IF(B1657="","",VLOOKUP(B1657,Consultas_públicas!$A$376:$G$3879,7,0))</f>
        <v>#N/A</v>
      </c>
      <c r="F1657" s="20" t="s">
        <v>28</v>
      </c>
      <c r="G1657" s="21">
        <v>43634</v>
      </c>
      <c r="H1657" s="14" t="str">
        <f>IFERROR(IF(VLOOKUP(B1657,'Oficios_-_pend_criticas'!$C$4:$D$4739,2,0)="","","X"),"")</f>
        <v/>
      </c>
      <c r="I1657" s="12"/>
      <c r="J1657" s="13"/>
      <c r="K1657" s="10"/>
      <c r="L1657" s="12">
        <f>IFERROR(VLOOKUP(B1657,Retorno_da_RFB!$D$3:$I$6388,5,0),"")</f>
        <v>118</v>
      </c>
      <c r="M1657" s="13">
        <f>IFERROR(VLOOKUP(B1657,Retorno_da_RFB!$D$3:$I$6388,6,0),"")</f>
        <v>43690</v>
      </c>
      <c r="N1657" s="10" t="str">
        <f>IFERROR(VLOOKUP(B1657,Retorno_da_RFB!$D$3:$I$6388,3,0),"")</f>
        <v>9031.80.20</v>
      </c>
      <c r="O1657" s="10" t="str">
        <f>IFERROR(VLOOKUP(B1657,Retorno_da_RFB!$D$3:$I$6388,4,0),"")</f>
        <v>Equipamentos de medição tridimensional, portáteis, com sistema de rastreamento por meio de infravermelho, com escaneamento a laser por meio de câmera embutida no cabeçote; contendo cabeçote de emissão do laser, controladora, barra com câmeras de rastreamento, cabos, tripé, base, extensão, mala de transporte, kit de calibração, apalpador com kit de pontas, notebook ou PC com software de coleta de dados e avaliação.</v>
      </c>
      <c r="P1657" s="12" t="str">
        <f>IFERROR(IF(N1657="","",IF(VLOOKUP(LEFT(N1657,10),'Universo_BK-BIT'!$A$5:$E$10005,2,0)="","X",VLOOKUP(LEFT(N1657,10),'Universo_BK-BIT'!$A$5:$E$10005,2,0))),"X")</f>
        <v>BK</v>
      </c>
      <c r="Q1657" s="12">
        <f>IFERROR(IF(P1657="X","",VLOOKUP(LEFT(N1657,10),'Universo_BK-BIT'!$A$5:$E$10005,3,0)),"")</f>
        <v>14</v>
      </c>
      <c r="R1657" s="14" t="e">
        <f t="shared" si="76"/>
        <v>#REF!</v>
      </c>
      <c r="S1657" s="14" t="e">
        <f t="shared" si="77"/>
        <v>#N/A</v>
      </c>
      <c r="T1657" s="14"/>
      <c r="U1657" s="14" t="str">
        <f ca="1">IFERROR(IF(P1657="X",IF(VLOOKUP(B1657,'Oficios_-_pend_criticas'!$C$3:$J$4739,5,0)="","",IF(VLOOKUP(B1657,'Oficios_-_pend_criticas'!$C$3:$J$4739,7,0)="",IF(TODAY()&gt;VLOOKUP(B1657,'Oficios_-_pend_criticas'!$C$3:$J$4739,5,0),"X",""),IF(VLOOKUP(B1657,'Oficios_-_pend_criticas'!$C$3:$J$4739,7,0)&gt;VLOOKUP(B1657,'Oficios_-_pend_criticas'!$C$3:$J$4739,5,0),"X",""))),""),"")</f>
        <v/>
      </c>
      <c r="V1657" s="14" t="str">
        <f ca="1">IFERROR(IF(Q1657=0,IF(VLOOKUP(B1657,'Oficios_-_pend_criticas'!$C$3:$J$4739,5,0)="","",IF(VLOOKUP(B1657,'Oficios_-_pend_criticas'!$C$3:$J$4739,7,0)="",IF(TODAY()&gt;VLOOKUP(B1657,'Oficios_-_pend_criticas'!$C$3:$J$4739,5,0),"X",""),IF(VLOOKUP(B1657,'Oficios_-_pend_criticas'!$C$3:$J$4739,7,0)&gt;VLOOKUP(B1657,'Oficios_-_pend_criticas'!$C$3:$J$4739,5,0),"X",""))),""),"")</f>
        <v/>
      </c>
      <c r="W1657" s="14" t="str">
        <f ca="1">IFERROR(IF(P1657&lt;&gt;"X",IF(Q1657&gt;0,IF(VLOOKUP(B1657,'Oficios_-_pend_criticas'!$C$4:$J$4739,5,0)="","",IF(VLOOKUP(B1657,'Oficios_-_pend_criticas'!$C$4:$J$4739,7,0)="",IF(TODAY()&gt;VLOOKUP(B1657,'Oficios_-_pend_criticas'!$C$4:$J$4739,5,0),"X",""),IF(VLOOKUP(B1657,'Oficios_-_pend_criticas'!$C$4:$J$4739,7,0)&gt;VLOOKUP(B1657,'Oficios_-_pend_criticas'!$C$4:$J$4739,5,0),"X",""))),""),""),"")</f>
        <v/>
      </c>
    </row>
    <row r="1658" spans="1:23" ht="45" hidden="1" customHeight="1" x14ac:dyDescent="0.25">
      <c r="A1658" s="9" t="str">
        <f t="shared" si="75"/>
        <v/>
      </c>
      <c r="B1658" s="24" t="s">
        <v>3817</v>
      </c>
      <c r="C1658" s="22" t="e">
        <f>IF(B1658="","",VLOOKUP(B1658,#REF!,6,0))</f>
        <v>#REF!</v>
      </c>
      <c r="D1658" s="20" t="e">
        <f>IF(B1658="","",VLOOKUP(B1658,#REF!,22,0))</f>
        <v>#REF!</v>
      </c>
      <c r="E1658" s="22" t="e">
        <f>IF(B1658="","",VLOOKUP(B1658,Consultas_públicas!$A$376:$G$3879,7,0))</f>
        <v>#N/A</v>
      </c>
      <c r="F1658" s="20" t="s">
        <v>52</v>
      </c>
      <c r="G1658" s="21">
        <v>43641</v>
      </c>
      <c r="H1658" s="14" t="str">
        <f>IFERROR(IF(VLOOKUP(B1658,'Oficios_-_pend_criticas'!$C$4:$D$4739,2,0)="","","X"),"")</f>
        <v/>
      </c>
      <c r="I1658" s="12"/>
      <c r="J1658" s="13"/>
      <c r="K1658" s="10"/>
      <c r="L1658" s="12">
        <f>IFERROR(VLOOKUP(B1658,Retorno_da_RFB!$D$3:$I$6388,5,0),"")</f>
        <v>123</v>
      </c>
      <c r="M1658" s="13">
        <f>IFERROR(VLOOKUP(B1658,Retorno_da_RFB!$D$3:$I$6388,6,0),"")</f>
        <v>43691</v>
      </c>
      <c r="N1658" s="10" t="str">
        <f>IFERROR(VLOOKUP(B1658,Retorno_da_RFB!$D$3:$I$6388,3,0),"")</f>
        <v>8464.90.90</v>
      </c>
      <c r="O1658" s="10" t="str">
        <f>IFERROR(VLOOKUP(B1658,Retorno_da_RFB!$D$3:$I$6388,4,0),"")</f>
        <v>Combinações de máquinas para trabalho de vidro à frio, para retifica, lapidação e lavagem de vidros, composta por: máquina de lapidação e retifica de linha reta inteligente com sistema automático e controle de retifica, com função de aprendizagem inteligente, função de ajuste de polimento em tempo real, função de ajuste de distância de polimento, lembrete da substituição da roda, alinhamento automático da roda, luzes de manutenção em LED, escova à prova de água, desmontagem segmentada, ajuste do ângulo da cabeça da retífica, otimização do circuito de óleo, sendo tamanho mínimo para o processamento do vidro: 80 x 80mm e tamanho máximo de processamento do vidro: 2.500 x 2.500mm; espessura de processamento do vidro: 3 a 19mm; corte máximo de afiação plana: 2.5mm; largura máxima de borda: 3mm; ângulo de borda: 45º; com velocidade alimentação de 0.5m/min a 8m/min; Braços Giratórios com velocidade de giro de 12 segundos e Lavadora e Secadora Vertical para espessura de 3 a 12mm, velocidade máxima 1 a 7m/min, medida mínima de processamento: 500*500mm, medida máxima de processamento: 1.600mm e potência de 24kw.</v>
      </c>
      <c r="P1658" s="12" t="str">
        <f>IFERROR(IF(N1658="","",IF(VLOOKUP(LEFT(N1658,10),'Universo_BK-BIT'!$A$5:$E$10005,2,0)="","X",VLOOKUP(LEFT(N1658,10),'Universo_BK-BIT'!$A$5:$E$10005,2,0))),"X")</f>
        <v>BK</v>
      </c>
      <c r="Q1658" s="12">
        <f>IFERROR(IF(P1658="X","",VLOOKUP(LEFT(N1658,10),'Universo_BK-BIT'!$A$5:$E$10005,3,0)),"")</f>
        <v>14</v>
      </c>
      <c r="R1658" s="14" t="e">
        <f t="shared" si="76"/>
        <v>#REF!</v>
      </c>
      <c r="S1658" s="14" t="e">
        <f t="shared" si="77"/>
        <v>#N/A</v>
      </c>
      <c r="T1658" s="14"/>
      <c r="U1658" s="14" t="str">
        <f ca="1">IFERROR(IF(P1658="X",IF(VLOOKUP(B1658,'Oficios_-_pend_criticas'!$C$3:$J$4739,5,0)="","",IF(VLOOKUP(B1658,'Oficios_-_pend_criticas'!$C$3:$J$4739,7,0)="",IF(TODAY()&gt;VLOOKUP(B1658,'Oficios_-_pend_criticas'!$C$3:$J$4739,5,0),"X",""),IF(VLOOKUP(B1658,'Oficios_-_pend_criticas'!$C$3:$J$4739,7,0)&gt;VLOOKUP(B1658,'Oficios_-_pend_criticas'!$C$3:$J$4739,5,0),"X",""))),""),"")</f>
        <v/>
      </c>
      <c r="V1658" s="14" t="str">
        <f ca="1">IFERROR(IF(Q1658=0,IF(VLOOKUP(B1658,'Oficios_-_pend_criticas'!$C$3:$J$4739,5,0)="","",IF(VLOOKUP(B1658,'Oficios_-_pend_criticas'!$C$3:$J$4739,7,0)="",IF(TODAY()&gt;VLOOKUP(B1658,'Oficios_-_pend_criticas'!$C$3:$J$4739,5,0),"X",""),IF(VLOOKUP(B1658,'Oficios_-_pend_criticas'!$C$3:$J$4739,7,0)&gt;VLOOKUP(B1658,'Oficios_-_pend_criticas'!$C$3:$J$4739,5,0),"X",""))),""),"")</f>
        <v/>
      </c>
      <c r="W1658" s="14" t="str">
        <f ca="1">IFERROR(IF(P1658&lt;&gt;"X",IF(Q1658&gt;0,IF(VLOOKUP(B1658,'Oficios_-_pend_criticas'!$C$4:$J$4739,5,0)="","",IF(VLOOKUP(B1658,'Oficios_-_pend_criticas'!$C$4:$J$4739,7,0)="",IF(TODAY()&gt;VLOOKUP(B1658,'Oficios_-_pend_criticas'!$C$4:$J$4739,5,0),"X",""),IF(VLOOKUP(B1658,'Oficios_-_pend_criticas'!$C$4:$J$4739,7,0)&gt;VLOOKUP(B1658,'Oficios_-_pend_criticas'!$C$4:$J$4739,5,0),"X",""))),""),""),"")</f>
        <v/>
      </c>
    </row>
    <row r="1659" spans="1:23" ht="45" hidden="1" customHeight="1" x14ac:dyDescent="0.25">
      <c r="A1659" s="9" t="str">
        <f t="shared" si="75"/>
        <v/>
      </c>
      <c r="B1659" s="24" t="s">
        <v>3820</v>
      </c>
      <c r="C1659" s="22" t="e">
        <f>IF(B1659="","",VLOOKUP(B1659,#REF!,6,0))</f>
        <v>#REF!</v>
      </c>
      <c r="D1659" s="20" t="e">
        <f>IF(B1659="","",VLOOKUP(B1659,#REF!,22,0))</f>
        <v>#REF!</v>
      </c>
      <c r="E1659" s="22" t="e">
        <f>IF(B1659="","",VLOOKUP(B1659,Consultas_públicas!$A$376:$G$3879,7,0))</f>
        <v>#N/A</v>
      </c>
      <c r="F1659" s="20" t="s">
        <v>52</v>
      </c>
      <c r="G1659" s="21">
        <v>43641</v>
      </c>
      <c r="H1659" s="14" t="str">
        <f>IFERROR(IF(VLOOKUP(B1659,'Oficios_-_pend_criticas'!$C$4:$D$4739,2,0)="","","X"),"")</f>
        <v/>
      </c>
      <c r="I1659" s="12"/>
      <c r="J1659" s="13"/>
      <c r="K1659" s="10"/>
      <c r="L1659" s="12">
        <f>IFERROR(VLOOKUP(B1659,Retorno_da_RFB!$D$3:$I$6388,5,0),"")</f>
        <v>123</v>
      </c>
      <c r="M1659" s="13">
        <f>IFERROR(VLOOKUP(B1659,Retorno_da_RFB!$D$3:$I$6388,6,0),"")</f>
        <v>43691</v>
      </c>
      <c r="N1659" s="10" t="str">
        <f>IFERROR(VLOOKUP(B1659,Retorno_da_RFB!$D$3:$I$6388,3,0),"")</f>
        <v>8428.39.90</v>
      </c>
      <c r="O1659" s="10" t="str">
        <f>IFERROR(VLOOKUP(B1659,Retorno_da_RFB!$D$3:$I$6388,4,0),"")</f>
        <v>Combinações de máquinas automáticas para movimentar, orientar, posicionar sobre estrados de madeira e arquear pilhas de pacotes de caixas impressas, coladas ou cortadas-e-vincadas, desmontadas ou não em papelão ondulado, compostas de: transportadores de roletes motorizados ou livres, transportadores de roletes e empurrador, transportadores de roletes e virador, transportadores de manta plástica, transportadores de roletes com banda de manta plástica para transferência à 90° e mesa giratória, insersor automático de paletes com velocidade até 140paletes/h e paletizadora com velocidade até 160paletes/h (velocidades do insersor e paletizadora variando em função das dimensões das cargas e características de embalo), contendo comando lógico programável (CLP), inversores para motores elétricos e software que comanda o sistema desde a saída da carga nas impressoras, abrangendo todos os equipamentos responsáveis pela movimentação, paletização e acabamento determinando o tipo de embalagem que cada equipamento irá executar de acordo com as solicitações do pedido.</v>
      </c>
      <c r="P1659" s="12" t="str">
        <f>IFERROR(IF(N1659="","",IF(VLOOKUP(LEFT(N1659,10),'Universo_BK-BIT'!$A$5:$E$10005,2,0)="","X",VLOOKUP(LEFT(N1659,10),'Universo_BK-BIT'!$A$5:$E$10005,2,0))),"X")</f>
        <v>BK</v>
      </c>
      <c r="Q1659" s="12">
        <f>IFERROR(IF(P1659="X","",VLOOKUP(LEFT(N1659,10),'Universo_BK-BIT'!$A$5:$E$10005,3,0)),"")</f>
        <v>14</v>
      </c>
      <c r="R1659" s="14" t="e">
        <f t="shared" si="76"/>
        <v>#REF!</v>
      </c>
      <c r="S1659" s="14" t="e">
        <f t="shared" si="77"/>
        <v>#N/A</v>
      </c>
      <c r="T1659" s="14"/>
      <c r="U1659" s="14" t="str">
        <f ca="1">IFERROR(IF(P1659="X",IF(VLOOKUP(B1659,'Oficios_-_pend_criticas'!$C$3:$J$4739,5,0)="","",IF(VLOOKUP(B1659,'Oficios_-_pend_criticas'!$C$3:$J$4739,7,0)="",IF(TODAY()&gt;VLOOKUP(B1659,'Oficios_-_pend_criticas'!$C$3:$J$4739,5,0),"X",""),IF(VLOOKUP(B1659,'Oficios_-_pend_criticas'!$C$3:$J$4739,7,0)&gt;VLOOKUP(B1659,'Oficios_-_pend_criticas'!$C$3:$J$4739,5,0),"X",""))),""),"")</f>
        <v/>
      </c>
      <c r="V1659" s="14" t="str">
        <f ca="1">IFERROR(IF(Q1659=0,IF(VLOOKUP(B1659,'Oficios_-_pend_criticas'!$C$3:$J$4739,5,0)="","",IF(VLOOKUP(B1659,'Oficios_-_pend_criticas'!$C$3:$J$4739,7,0)="",IF(TODAY()&gt;VLOOKUP(B1659,'Oficios_-_pend_criticas'!$C$3:$J$4739,5,0),"X",""),IF(VLOOKUP(B1659,'Oficios_-_pend_criticas'!$C$3:$J$4739,7,0)&gt;VLOOKUP(B1659,'Oficios_-_pend_criticas'!$C$3:$J$4739,5,0),"X",""))),""),"")</f>
        <v/>
      </c>
      <c r="W1659" s="14" t="str">
        <f ca="1">IFERROR(IF(P1659&lt;&gt;"X",IF(Q1659&gt;0,IF(VLOOKUP(B1659,'Oficios_-_pend_criticas'!$C$4:$J$4739,5,0)="","",IF(VLOOKUP(B1659,'Oficios_-_pend_criticas'!$C$4:$J$4739,7,0)="",IF(TODAY()&gt;VLOOKUP(B1659,'Oficios_-_pend_criticas'!$C$4:$J$4739,5,0),"X",""),IF(VLOOKUP(B1659,'Oficios_-_pend_criticas'!$C$4:$J$4739,7,0)&gt;VLOOKUP(B1659,'Oficios_-_pend_criticas'!$C$4:$J$4739,5,0),"X",""))),""),""),"")</f>
        <v/>
      </c>
    </row>
    <row r="1660" spans="1:23" ht="45" hidden="1" customHeight="1" x14ac:dyDescent="0.25">
      <c r="A1660" s="9" t="str">
        <f t="shared" si="75"/>
        <v/>
      </c>
      <c r="B1660" s="24" t="s">
        <v>3822</v>
      </c>
      <c r="C1660" s="22" t="e">
        <f>IF(B1660="","",VLOOKUP(B1660,#REF!,6,0))</f>
        <v>#REF!</v>
      </c>
      <c r="D1660" s="20" t="e">
        <f>IF(B1660="","",VLOOKUP(B1660,#REF!,22,0))</f>
        <v>#REF!</v>
      </c>
      <c r="E1660" s="22" t="e">
        <f>IF(B1660="","",VLOOKUP(B1660,Consultas_públicas!$A$376:$G$3879,7,0))</f>
        <v>#N/A</v>
      </c>
      <c r="F1660" s="20" t="s">
        <v>52</v>
      </c>
      <c r="G1660" s="21">
        <v>43641</v>
      </c>
      <c r="H1660" s="14" t="str">
        <f>IFERROR(IF(VLOOKUP(B1660,'Oficios_-_pend_criticas'!$C$4:$D$4739,2,0)="","","X"),"")</f>
        <v/>
      </c>
      <c r="I1660" s="12"/>
      <c r="J1660" s="13"/>
      <c r="K1660" s="10"/>
      <c r="L1660" s="12">
        <f>IFERROR(VLOOKUP(B1660,Retorno_da_RFB!$D$3:$I$6388,5,0),"")</f>
        <v>123</v>
      </c>
      <c r="M1660" s="13">
        <f>IFERROR(VLOOKUP(B1660,Retorno_da_RFB!$D$3:$I$6388,6,0),"")</f>
        <v>43691</v>
      </c>
      <c r="N1660" s="10" t="str">
        <f>IFERROR(VLOOKUP(B1660,Retorno_da_RFB!$D$3:$I$6388,3,0),"")</f>
        <v>8477.80.90</v>
      </c>
      <c r="O1660" s="10" t="str">
        <f>IFERROR(VLOOKUP(B1660,Retorno_da_RFB!$D$3:$I$6388,4,0),"")</f>
        <v>Máquinas automáticas de movimento rotativo contínuo, utilizadas na montagem de partes ou componentes de tampas plásticas com sobre tampa moldadas por injeção, com capacidade de produzir 220tampas/min, equipadas com câmera de inspeção e validação; conta ainda com recursos de separação e segregação de peças não conformes; com alimentadores de cuba vibratória; dotadas de sistema de coleta, organização posicionamento de entrada, mecanismo de inserção e fixação; com central de processamento eletrônico que gerencia a ordenação, montagens e a inspeção de cada peça, operando de forma sincronizada e integrada às demais máquinas da célula.</v>
      </c>
      <c r="P1660" s="12" t="str">
        <f>IFERROR(IF(N1660="","",IF(VLOOKUP(LEFT(N1660,10),'Universo_BK-BIT'!$A$5:$E$10005,2,0)="","X",VLOOKUP(LEFT(N1660,10),'Universo_BK-BIT'!$A$5:$E$10005,2,0))),"X")</f>
        <v>BK</v>
      </c>
      <c r="Q1660" s="12">
        <f>IFERROR(IF(P1660="X","",VLOOKUP(LEFT(N1660,10),'Universo_BK-BIT'!$A$5:$E$10005,3,0)),"")</f>
        <v>14</v>
      </c>
      <c r="R1660" s="14" t="e">
        <f t="shared" si="76"/>
        <v>#REF!</v>
      </c>
      <c r="S1660" s="14" t="e">
        <f t="shared" si="77"/>
        <v>#N/A</v>
      </c>
      <c r="T1660" s="14"/>
      <c r="U1660" s="14" t="str">
        <f ca="1">IFERROR(IF(P1660="X",IF(VLOOKUP(B1660,'Oficios_-_pend_criticas'!$C$3:$J$4739,5,0)="","",IF(VLOOKUP(B1660,'Oficios_-_pend_criticas'!$C$3:$J$4739,7,0)="",IF(TODAY()&gt;VLOOKUP(B1660,'Oficios_-_pend_criticas'!$C$3:$J$4739,5,0),"X",""),IF(VLOOKUP(B1660,'Oficios_-_pend_criticas'!$C$3:$J$4739,7,0)&gt;VLOOKUP(B1660,'Oficios_-_pend_criticas'!$C$3:$J$4739,5,0),"X",""))),""),"")</f>
        <v/>
      </c>
      <c r="V1660" s="14" t="str">
        <f ca="1">IFERROR(IF(Q1660=0,IF(VLOOKUP(B1660,'Oficios_-_pend_criticas'!$C$3:$J$4739,5,0)="","",IF(VLOOKUP(B1660,'Oficios_-_pend_criticas'!$C$3:$J$4739,7,0)="",IF(TODAY()&gt;VLOOKUP(B1660,'Oficios_-_pend_criticas'!$C$3:$J$4739,5,0),"X",""),IF(VLOOKUP(B1660,'Oficios_-_pend_criticas'!$C$3:$J$4739,7,0)&gt;VLOOKUP(B1660,'Oficios_-_pend_criticas'!$C$3:$J$4739,5,0),"X",""))),""),"")</f>
        <v/>
      </c>
      <c r="W1660" s="14" t="str">
        <f ca="1">IFERROR(IF(P1660&lt;&gt;"X",IF(Q1660&gt;0,IF(VLOOKUP(B1660,'Oficios_-_pend_criticas'!$C$4:$J$4739,5,0)="","",IF(VLOOKUP(B1660,'Oficios_-_pend_criticas'!$C$4:$J$4739,7,0)="",IF(TODAY()&gt;VLOOKUP(B1660,'Oficios_-_pend_criticas'!$C$4:$J$4739,5,0),"X",""),IF(VLOOKUP(B1660,'Oficios_-_pend_criticas'!$C$4:$J$4739,7,0)&gt;VLOOKUP(B1660,'Oficios_-_pend_criticas'!$C$4:$J$4739,5,0),"X",""))),""),""),"")</f>
        <v/>
      </c>
    </row>
    <row r="1661" spans="1:23" ht="45" hidden="1" customHeight="1" x14ac:dyDescent="0.25">
      <c r="A1661" s="9" t="str">
        <f t="shared" si="75"/>
        <v/>
      </c>
      <c r="B1661" s="24" t="s">
        <v>3824</v>
      </c>
      <c r="C1661" s="22" t="e">
        <f>IF(B1661="","",VLOOKUP(B1661,#REF!,6,0))</f>
        <v>#REF!</v>
      </c>
      <c r="D1661" s="20" t="e">
        <f>IF(B1661="","",VLOOKUP(B1661,#REF!,22,0))</f>
        <v>#REF!</v>
      </c>
      <c r="E1661" s="22" t="e">
        <f>IF(B1661="","",VLOOKUP(B1661,Consultas_públicas!$A$376:$G$3879,7,0))</f>
        <v>#N/A</v>
      </c>
      <c r="F1661" s="20" t="s">
        <v>52</v>
      </c>
      <c r="G1661" s="21">
        <v>43641</v>
      </c>
      <c r="H1661" s="14" t="str">
        <f>IFERROR(IF(VLOOKUP(B1661,'Oficios_-_pend_criticas'!$C$4:$D$4739,2,0)="","","X"),"")</f>
        <v/>
      </c>
      <c r="I1661" s="12"/>
      <c r="J1661" s="13"/>
      <c r="K1661" s="10"/>
      <c r="L1661" s="12">
        <f>IFERROR(VLOOKUP(B1661,Retorno_da_RFB!$D$3:$I$6388,5,0),"")</f>
        <v>123</v>
      </c>
      <c r="M1661" s="13">
        <f>IFERROR(VLOOKUP(B1661,Retorno_da_RFB!$D$3:$I$6388,6,0),"")</f>
        <v>43691</v>
      </c>
      <c r="N1661" s="10" t="str">
        <f>IFERROR(VLOOKUP(B1661,Retorno_da_RFB!$D$3:$I$6388,3,0),"")</f>
        <v>8441.40.00</v>
      </c>
      <c r="O1661" s="10" t="str">
        <f>IFERROR(VLOOKUP(B1661,Retorno_da_RFB!$D$3:$I$6388,4,0),"")</f>
        <v>Combinações de máquinas para produção de bandejas de maçãs utilizando polpa moldada de aparas de papel, compostas por:1 esteira transportadora de alimentação com 1.400mm de largura, tendo como acionamento um motoredutor de 4kW de potência, balança incorporada e painel de controle e acionamento; 1 máquina formadora rotativa simples com capacidade de produzir 4.400bandejas/h, a máquina formadora possui um tambor rotativo de 8 faces, cada face tem uma placa para fixar 4 moldes, dimensões da placa de fixação 1.600mm por 560mm, tendo como acionamento um motoredutor de 15kW de potência; 1 plataforma de operação da máquina formadora, fabricada em aço carbono pintado; 1 sistema de lavagem de alta pressão para os moldes, composto por motobomba de alta pressão com potência 5,5kW, tanque de água de aço inox de 1,2m3, válvula de segurança, válvula de retenção, manômetro, sensores e painel de controle; 1 sistema de separação ar-água para a máquina formadora, composto por um tanque separador de ar-água, sistema de controle de nível e duas bombas incorporados ao tanque com potência de 5,5kW cada uma; 1 linha de secagem para bandejas, com dimensões externas de 40.000 × 2650 × 4680mm,com largura nominal de 1.600mm, velocidade de acionamento ajustável, esteira transportadora, ventilador de recirculação de ar quente com potência de acionamento de 55kW, dutos de ventilação, 8 câmaras de secagem e 16 trocadores de calor ar-vapor; 1 escada móvel, para manutenção e inspeção da linha de secagem, fabricada em aço carbono pintado; 1 sistema de acionamento, controle e automação, para a máquina formadora, linha de secagem e sistemas auxiliares, composto por 3 quadros elétricos, com componentes elétricos, CLP´s e interface “touchscreen”; 1 esteira transportadora para as bandejas de maça na saída de linha de secagem, com potência de acionamento de 1,1kW; 1 máquina de empilhamento horizontal de bandejas de 4 linhas, com sistema de controle e contagem do produto acabado, com potência de acionamento de 0,67kW; 1 prensa pneumática para compactação do produto acabado; 160 moldes para formar o produto, fabricados em alumínio sólido e tela em aço inoxidável, sendo 144 moldes de formação e 16 moldes de transferência.</v>
      </c>
      <c r="P1661" s="12" t="str">
        <f>IFERROR(IF(N1661="","",IF(VLOOKUP(LEFT(N1661,10),'Universo_BK-BIT'!$A$5:$E$10005,2,0)="","X",VLOOKUP(LEFT(N1661,10),'Universo_BK-BIT'!$A$5:$E$10005,2,0))),"X")</f>
        <v>BK</v>
      </c>
      <c r="Q1661" s="12">
        <f>IFERROR(IF(P1661="X","",VLOOKUP(LEFT(N1661,10),'Universo_BK-BIT'!$A$5:$E$10005,3,0)),"")</f>
        <v>14</v>
      </c>
      <c r="R1661" s="14" t="e">
        <f t="shared" si="76"/>
        <v>#REF!</v>
      </c>
      <c r="S1661" s="14" t="e">
        <f t="shared" si="77"/>
        <v>#N/A</v>
      </c>
      <c r="T1661" s="14"/>
      <c r="U1661" s="14" t="str">
        <f ca="1">IFERROR(IF(P1661="X",IF(VLOOKUP(B1661,'Oficios_-_pend_criticas'!$C$3:$J$4739,5,0)="","",IF(VLOOKUP(B1661,'Oficios_-_pend_criticas'!$C$3:$J$4739,7,0)="",IF(TODAY()&gt;VLOOKUP(B1661,'Oficios_-_pend_criticas'!$C$3:$J$4739,5,0),"X",""),IF(VLOOKUP(B1661,'Oficios_-_pend_criticas'!$C$3:$J$4739,7,0)&gt;VLOOKUP(B1661,'Oficios_-_pend_criticas'!$C$3:$J$4739,5,0),"X",""))),""),"")</f>
        <v/>
      </c>
      <c r="V1661" s="14" t="str">
        <f ca="1">IFERROR(IF(Q1661=0,IF(VLOOKUP(B1661,'Oficios_-_pend_criticas'!$C$3:$J$4739,5,0)="","",IF(VLOOKUP(B1661,'Oficios_-_pend_criticas'!$C$3:$J$4739,7,0)="",IF(TODAY()&gt;VLOOKUP(B1661,'Oficios_-_pend_criticas'!$C$3:$J$4739,5,0),"X",""),IF(VLOOKUP(B1661,'Oficios_-_pend_criticas'!$C$3:$J$4739,7,0)&gt;VLOOKUP(B1661,'Oficios_-_pend_criticas'!$C$3:$J$4739,5,0),"X",""))),""),"")</f>
        <v/>
      </c>
      <c r="W1661" s="14" t="str">
        <f ca="1">IFERROR(IF(P1661&lt;&gt;"X",IF(Q1661&gt;0,IF(VLOOKUP(B1661,'Oficios_-_pend_criticas'!$C$4:$J$4739,5,0)="","",IF(VLOOKUP(B1661,'Oficios_-_pend_criticas'!$C$4:$J$4739,7,0)="",IF(TODAY()&gt;VLOOKUP(B1661,'Oficios_-_pend_criticas'!$C$4:$J$4739,5,0),"X",""),IF(VLOOKUP(B1661,'Oficios_-_pend_criticas'!$C$4:$J$4739,7,0)&gt;VLOOKUP(B1661,'Oficios_-_pend_criticas'!$C$4:$J$4739,5,0),"X",""))),""),""),"")</f>
        <v/>
      </c>
    </row>
    <row r="1662" spans="1:23" ht="45" hidden="1" customHeight="1" x14ac:dyDescent="0.25">
      <c r="A1662" s="9" t="str">
        <f t="shared" si="75"/>
        <v/>
      </c>
      <c r="B1662" s="24" t="s">
        <v>3826</v>
      </c>
      <c r="C1662" s="22" t="e">
        <f>IF(B1662="","",VLOOKUP(B1662,#REF!,6,0))</f>
        <v>#REF!</v>
      </c>
      <c r="D1662" s="20" t="e">
        <f>IF(B1662="","",VLOOKUP(B1662,#REF!,22,0))</f>
        <v>#REF!</v>
      </c>
      <c r="E1662" s="22" t="e">
        <f>IF(B1662="","",VLOOKUP(B1662,Consultas_públicas!$A$376:$G$3879,7,0))</f>
        <v>#N/A</v>
      </c>
      <c r="F1662" s="20" t="s">
        <v>52</v>
      </c>
      <c r="G1662" s="21">
        <v>43641</v>
      </c>
      <c r="H1662" s="14" t="str">
        <f>IFERROR(IF(VLOOKUP(B1662,'Oficios_-_pend_criticas'!$C$4:$D$4739,2,0)="","","X"),"")</f>
        <v/>
      </c>
      <c r="I1662" s="12"/>
      <c r="J1662" s="13"/>
      <c r="K1662" s="10"/>
      <c r="L1662" s="12">
        <f>IFERROR(VLOOKUP(B1662,Retorno_da_RFB!$D$3:$I$6388,5,0),"")</f>
        <v>123</v>
      </c>
      <c r="M1662" s="13">
        <f>IFERROR(VLOOKUP(B1662,Retorno_da_RFB!$D$3:$I$6388,6,0),"")</f>
        <v>43691</v>
      </c>
      <c r="N1662" s="10" t="str">
        <f>IFERROR(VLOOKUP(B1662,Retorno_da_RFB!$D$3:$I$6388,3,0),"")</f>
        <v>8471.50.10</v>
      </c>
      <c r="O1662" s="10" t="str">
        <f>IFERROR(VLOOKUP(B1662,Retorno_da_RFB!$D$3:$I$6388,4,0),"")</f>
        <v>Unidades de processamento de dados de pequena capacidade destinados à análise de imagens de exame de tomografia computadorizada e ressonância magnética, dotadas de fonte de alimentação (700W, 100 ~ 240V); placa-mãe (PCI multinível de fibra de vidro e trilhas de cobre); processador de oito núcleos, 3GHz, 140W e memória cache L2 compartilhada de 20MB, 2.133MHz; memória RAM 32GB, 2.133MHz, DDR4; placa de rede PCI-E Gigabit Ethernet; placa gráfica PCI-E x16 com memória dedicada de 1GB; adaptadores DP-DVI; cabos Ethernet CAT6 RJ45; e unidade interna de leitura e gravação de DVD, acompanhadas por teclado Qwerty USB e mouse óptico USB com 3 botões.</v>
      </c>
      <c r="P1662" s="12" t="str">
        <f>IFERROR(IF(N1662="","",IF(VLOOKUP(LEFT(N1662,10),'Universo_BK-BIT'!$A$5:$E$10005,2,0)="","X",VLOOKUP(LEFT(N1662,10),'Universo_BK-BIT'!$A$5:$E$10005,2,0))),"X")</f>
        <v>BIT</v>
      </c>
      <c r="Q1662" s="12">
        <f>IFERROR(IF(P1662="X","",VLOOKUP(LEFT(N1662,10),'Universo_BK-BIT'!$A$5:$E$10005,3,0)),"")</f>
        <v>16</v>
      </c>
      <c r="R1662" s="14" t="e">
        <f t="shared" si="76"/>
        <v>#REF!</v>
      </c>
      <c r="S1662" s="14" t="e">
        <f t="shared" si="77"/>
        <v>#N/A</v>
      </c>
      <c r="T1662" s="14"/>
      <c r="U1662" s="14" t="str">
        <f ca="1">IFERROR(IF(P1662="X",IF(VLOOKUP(B1662,'Oficios_-_pend_criticas'!$C$3:$J$4739,5,0)="","",IF(VLOOKUP(B1662,'Oficios_-_pend_criticas'!$C$3:$J$4739,7,0)="",IF(TODAY()&gt;VLOOKUP(B1662,'Oficios_-_pend_criticas'!$C$3:$J$4739,5,0),"X",""),IF(VLOOKUP(B1662,'Oficios_-_pend_criticas'!$C$3:$J$4739,7,0)&gt;VLOOKUP(B1662,'Oficios_-_pend_criticas'!$C$3:$J$4739,5,0),"X",""))),""),"")</f>
        <v/>
      </c>
      <c r="V1662" s="14" t="str">
        <f ca="1">IFERROR(IF(Q1662=0,IF(VLOOKUP(B1662,'Oficios_-_pend_criticas'!$C$3:$J$4739,5,0)="","",IF(VLOOKUP(B1662,'Oficios_-_pend_criticas'!$C$3:$J$4739,7,0)="",IF(TODAY()&gt;VLOOKUP(B1662,'Oficios_-_pend_criticas'!$C$3:$J$4739,5,0),"X",""),IF(VLOOKUP(B1662,'Oficios_-_pend_criticas'!$C$3:$J$4739,7,0)&gt;VLOOKUP(B1662,'Oficios_-_pend_criticas'!$C$3:$J$4739,5,0),"X",""))),""),"")</f>
        <v/>
      </c>
      <c r="W1662" s="14" t="str">
        <f ca="1">IFERROR(IF(P1662&lt;&gt;"X",IF(Q1662&gt;0,IF(VLOOKUP(B1662,'Oficios_-_pend_criticas'!$C$4:$J$4739,5,0)="","",IF(VLOOKUP(B1662,'Oficios_-_pend_criticas'!$C$4:$J$4739,7,0)="",IF(TODAY()&gt;VLOOKUP(B1662,'Oficios_-_pend_criticas'!$C$4:$J$4739,5,0),"X",""),IF(VLOOKUP(B1662,'Oficios_-_pend_criticas'!$C$4:$J$4739,7,0)&gt;VLOOKUP(B1662,'Oficios_-_pend_criticas'!$C$4:$J$4739,5,0),"X",""))),""),""),"")</f>
        <v/>
      </c>
    </row>
    <row r="1663" spans="1:23" ht="45" hidden="1" customHeight="1" x14ac:dyDescent="0.25">
      <c r="A1663" s="9" t="str">
        <f t="shared" si="75"/>
        <v/>
      </c>
      <c r="B1663" s="24" t="s">
        <v>3828</v>
      </c>
      <c r="C1663" s="22" t="e">
        <f>IF(B1663="","",VLOOKUP(B1663,#REF!,6,0))</f>
        <v>#REF!</v>
      </c>
      <c r="D1663" s="20" t="e">
        <f>IF(B1663="","",VLOOKUP(B1663,#REF!,22,0))</f>
        <v>#REF!</v>
      </c>
      <c r="E1663" s="22" t="e">
        <f>IF(B1663="","",VLOOKUP(B1663,Consultas_públicas!$A$376:$G$3879,7,0))</f>
        <v>#N/A</v>
      </c>
      <c r="F1663" s="20" t="s">
        <v>52</v>
      </c>
      <c r="G1663" s="21">
        <v>43641</v>
      </c>
      <c r="H1663" s="14" t="str">
        <f>IFERROR(IF(VLOOKUP(B1663,'Oficios_-_pend_criticas'!$C$4:$D$4739,2,0)="","","X"),"")</f>
        <v/>
      </c>
      <c r="I1663" s="12"/>
      <c r="J1663" s="13"/>
      <c r="K1663" s="10"/>
      <c r="L1663" s="12">
        <f>IFERROR(VLOOKUP(B1663,Retorno_da_RFB!$D$3:$I$6388,5,0),"")</f>
        <v>123</v>
      </c>
      <c r="M1663" s="13">
        <f>IFERROR(VLOOKUP(B1663,Retorno_da_RFB!$D$3:$I$6388,6,0),"")</f>
        <v>43691</v>
      </c>
      <c r="N1663" s="10" t="str">
        <f>IFERROR(VLOOKUP(B1663,Retorno_da_RFB!$D$3:$I$6388,3,0),"")</f>
        <v>8436.80.00</v>
      </c>
      <c r="O1663" s="10" t="str">
        <f>IFERROR(VLOOKUP(B1663,Retorno_da_RFB!$D$3:$I$6388,4,0),"")</f>
        <v>Sistemas para a separação de sólidos e líquidos, de estrume animal, com transportador de descarga, estrutura de aço inoxidável, dimensões de 2,7 x 2,7 x 4,5m de altura, com operação vertical com misturador contínuo, com aeração forçada pelo eixo central e através de palhetas, processo de monitoramento do grau de sanitização e secagem feita por transdutores de temperatura, através de PLC, equipados com motores elétricos.</v>
      </c>
      <c r="P1663" s="12" t="str">
        <f>IFERROR(IF(N1663="","",IF(VLOOKUP(LEFT(N1663,10),'Universo_BK-BIT'!$A$5:$E$10005,2,0)="","X",VLOOKUP(LEFT(N1663,10),'Universo_BK-BIT'!$A$5:$E$10005,2,0))),"X")</f>
        <v>BK</v>
      </c>
      <c r="Q1663" s="12">
        <f>IFERROR(IF(P1663="X","",VLOOKUP(LEFT(N1663,10),'Universo_BK-BIT'!$A$5:$E$10005,3,0)),"")</f>
        <v>14</v>
      </c>
      <c r="R1663" s="14" t="e">
        <f t="shared" si="76"/>
        <v>#REF!</v>
      </c>
      <c r="S1663" s="14" t="e">
        <f t="shared" si="77"/>
        <v>#N/A</v>
      </c>
      <c r="T1663" s="14"/>
      <c r="U1663" s="14" t="str">
        <f ca="1">IFERROR(IF(P1663="X",IF(VLOOKUP(B1663,'Oficios_-_pend_criticas'!$C$3:$J$4739,5,0)="","",IF(VLOOKUP(B1663,'Oficios_-_pend_criticas'!$C$3:$J$4739,7,0)="",IF(TODAY()&gt;VLOOKUP(B1663,'Oficios_-_pend_criticas'!$C$3:$J$4739,5,0),"X",""),IF(VLOOKUP(B1663,'Oficios_-_pend_criticas'!$C$3:$J$4739,7,0)&gt;VLOOKUP(B1663,'Oficios_-_pend_criticas'!$C$3:$J$4739,5,0),"X",""))),""),"")</f>
        <v/>
      </c>
      <c r="V1663" s="14" t="str">
        <f ca="1">IFERROR(IF(Q1663=0,IF(VLOOKUP(B1663,'Oficios_-_pend_criticas'!$C$3:$J$4739,5,0)="","",IF(VLOOKUP(B1663,'Oficios_-_pend_criticas'!$C$3:$J$4739,7,0)="",IF(TODAY()&gt;VLOOKUP(B1663,'Oficios_-_pend_criticas'!$C$3:$J$4739,5,0),"X",""),IF(VLOOKUP(B1663,'Oficios_-_pend_criticas'!$C$3:$J$4739,7,0)&gt;VLOOKUP(B1663,'Oficios_-_pend_criticas'!$C$3:$J$4739,5,0),"X",""))),""),"")</f>
        <v/>
      </c>
      <c r="W1663" s="14" t="str">
        <f ca="1">IFERROR(IF(P1663&lt;&gt;"X",IF(Q1663&gt;0,IF(VLOOKUP(B1663,'Oficios_-_pend_criticas'!$C$4:$J$4739,5,0)="","",IF(VLOOKUP(B1663,'Oficios_-_pend_criticas'!$C$4:$J$4739,7,0)="",IF(TODAY()&gt;VLOOKUP(B1663,'Oficios_-_pend_criticas'!$C$4:$J$4739,5,0),"X",""),IF(VLOOKUP(B1663,'Oficios_-_pend_criticas'!$C$4:$J$4739,7,0)&gt;VLOOKUP(B1663,'Oficios_-_pend_criticas'!$C$4:$J$4739,5,0),"X",""))),""),""),"")</f>
        <v/>
      </c>
    </row>
    <row r="1664" spans="1:23" ht="45" hidden="1" customHeight="1" x14ac:dyDescent="0.25">
      <c r="A1664" s="9" t="str">
        <f t="shared" si="75"/>
        <v/>
      </c>
      <c r="B1664" s="24" t="s">
        <v>3830</v>
      </c>
      <c r="C1664" s="22" t="e">
        <f>IF(B1664="","",VLOOKUP(B1664,#REF!,6,0))</f>
        <v>#REF!</v>
      </c>
      <c r="D1664" s="20" t="e">
        <f>IF(B1664="","",VLOOKUP(B1664,#REF!,22,0))</f>
        <v>#REF!</v>
      </c>
      <c r="E1664" s="22" t="e">
        <f>IF(B1664="","",VLOOKUP(B1664,Consultas_públicas!$A$376:$G$3879,7,0))</f>
        <v>#N/A</v>
      </c>
      <c r="F1664" s="20" t="s">
        <v>52</v>
      </c>
      <c r="G1664" s="21">
        <v>43641</v>
      </c>
      <c r="H1664" s="14" t="str">
        <f>IFERROR(IF(VLOOKUP(B1664,'Oficios_-_pend_criticas'!$C$4:$D$4739,2,0)="","","X"),"")</f>
        <v/>
      </c>
      <c r="I1664" s="12"/>
      <c r="J1664" s="13"/>
      <c r="K1664" s="10"/>
      <c r="L1664" s="12">
        <f>IFERROR(VLOOKUP(B1664,Retorno_da_RFB!$D$3:$I$6388,5,0),"")</f>
        <v>123</v>
      </c>
      <c r="M1664" s="13">
        <f>IFERROR(VLOOKUP(B1664,Retorno_da_RFB!$D$3:$I$6388,6,0),"")</f>
        <v>43691</v>
      </c>
      <c r="N1664" s="10" t="str">
        <f>IFERROR(VLOOKUP(B1664,Retorno_da_RFB!$D$3:$I$6388,3,0),"")</f>
        <v>8477.80.90</v>
      </c>
      <c r="O1664" s="10" t="str">
        <f>IFERROR(VLOOKUP(B1664,Retorno_da_RFB!$D$3:$I$6388,4,0),"")</f>
        <v>Máquinas automáticas de corte e solda lateral tipo “wicketer”, 750mm de largura, para produção de sacos plásticos para embalar produtos alimentícios, higiênicos, com largura  máxima útil de 710mm, de construção direita ou esquerda, capacidade máxima de produção até 500sacos/min (variável de acordo com o tamanho dos sacos), com disponibilidade para produção em uma linha, baixo ruído, composta de: perfuradores “wicketer” servo acionados tipo corte limpo, sistema de limpeza da barra de solda sem parada, sistema de inspeção de qualidade por estroboscópio e monitor para detecção de defeitos, sistema de lubrificação central do equipamento totalmente automático, desbobinador para uma bobina, 7 servo motores independentes para cada função, guia de borda para alinhamento dos filmes, estação de corte e solda acionada por servo motor, com fonte de potência para preciso controle de temperatura do cabeçote de solda, furadores para saída de ar, picotes longitudinal e picotes transversal, esteira transportadora para retirada dos sacos acabados com controlador logico programável (CLP).</v>
      </c>
      <c r="P1664" s="12" t="str">
        <f>IFERROR(IF(N1664="","",IF(VLOOKUP(LEFT(N1664,10),'Universo_BK-BIT'!$A$5:$E$10005,2,0)="","X",VLOOKUP(LEFT(N1664,10),'Universo_BK-BIT'!$A$5:$E$10005,2,0))),"X")</f>
        <v>BK</v>
      </c>
      <c r="Q1664" s="12">
        <f>IFERROR(IF(P1664="X","",VLOOKUP(LEFT(N1664,10),'Universo_BK-BIT'!$A$5:$E$10005,3,0)),"")</f>
        <v>14</v>
      </c>
      <c r="R1664" s="14" t="e">
        <f t="shared" si="76"/>
        <v>#REF!</v>
      </c>
      <c r="S1664" s="14" t="e">
        <f t="shared" si="77"/>
        <v>#N/A</v>
      </c>
      <c r="T1664" s="14"/>
      <c r="U1664" s="14" t="str">
        <f ca="1">IFERROR(IF(P1664="X",IF(VLOOKUP(B1664,'Oficios_-_pend_criticas'!$C$3:$J$4739,5,0)="","",IF(VLOOKUP(B1664,'Oficios_-_pend_criticas'!$C$3:$J$4739,7,0)="",IF(TODAY()&gt;VLOOKUP(B1664,'Oficios_-_pend_criticas'!$C$3:$J$4739,5,0),"X",""),IF(VLOOKUP(B1664,'Oficios_-_pend_criticas'!$C$3:$J$4739,7,0)&gt;VLOOKUP(B1664,'Oficios_-_pend_criticas'!$C$3:$J$4739,5,0),"X",""))),""),"")</f>
        <v/>
      </c>
      <c r="V1664" s="14" t="str">
        <f ca="1">IFERROR(IF(Q1664=0,IF(VLOOKUP(B1664,'Oficios_-_pend_criticas'!$C$3:$J$4739,5,0)="","",IF(VLOOKUP(B1664,'Oficios_-_pend_criticas'!$C$3:$J$4739,7,0)="",IF(TODAY()&gt;VLOOKUP(B1664,'Oficios_-_pend_criticas'!$C$3:$J$4739,5,0),"X",""),IF(VLOOKUP(B1664,'Oficios_-_pend_criticas'!$C$3:$J$4739,7,0)&gt;VLOOKUP(B1664,'Oficios_-_pend_criticas'!$C$3:$J$4739,5,0),"X",""))),""),"")</f>
        <v/>
      </c>
      <c r="W1664" s="14" t="str">
        <f ca="1">IFERROR(IF(P1664&lt;&gt;"X",IF(Q1664&gt;0,IF(VLOOKUP(B1664,'Oficios_-_pend_criticas'!$C$4:$J$4739,5,0)="","",IF(VLOOKUP(B1664,'Oficios_-_pend_criticas'!$C$4:$J$4739,7,0)="",IF(TODAY()&gt;VLOOKUP(B1664,'Oficios_-_pend_criticas'!$C$4:$J$4739,5,0),"X",""),IF(VLOOKUP(B1664,'Oficios_-_pend_criticas'!$C$4:$J$4739,7,0)&gt;VLOOKUP(B1664,'Oficios_-_pend_criticas'!$C$4:$J$4739,5,0),"X",""))),""),""),"")</f>
        <v/>
      </c>
    </row>
    <row r="1665" spans="1:23" ht="45" hidden="1" customHeight="1" x14ac:dyDescent="0.25">
      <c r="A1665" s="9" t="str">
        <f t="shared" si="75"/>
        <v/>
      </c>
      <c r="B1665" s="24" t="s">
        <v>3832</v>
      </c>
      <c r="C1665" s="22" t="e">
        <f>IF(B1665="","",VLOOKUP(B1665,#REF!,6,0))</f>
        <v>#REF!</v>
      </c>
      <c r="D1665" s="20" t="e">
        <f>IF(B1665="","",VLOOKUP(B1665,#REF!,22,0))</f>
        <v>#REF!</v>
      </c>
      <c r="E1665" s="22" t="e">
        <f>IF(B1665="","",VLOOKUP(B1665,Consultas_públicas!$A$376:$G$3879,7,0))</f>
        <v>#N/A</v>
      </c>
      <c r="F1665" s="20" t="s">
        <v>52</v>
      </c>
      <c r="G1665" s="21">
        <v>43641</v>
      </c>
      <c r="H1665" s="14" t="str">
        <f>IFERROR(IF(VLOOKUP(B1665,'Oficios_-_pend_criticas'!$C$4:$D$4739,2,0)="","","X"),"")</f>
        <v/>
      </c>
      <c r="I1665" s="12"/>
      <c r="J1665" s="13"/>
      <c r="K1665" s="10"/>
      <c r="L1665" s="12">
        <f>IFERROR(VLOOKUP(B1665,Retorno_da_RFB!$D$3:$I$6388,5,0),"")</f>
        <v>123</v>
      </c>
      <c r="M1665" s="13">
        <f>IFERROR(VLOOKUP(B1665,Retorno_da_RFB!$D$3:$I$6388,6,0),"")</f>
        <v>43691</v>
      </c>
      <c r="N1665" s="10" t="str">
        <f>IFERROR(VLOOKUP(B1665,Retorno_da_RFB!$D$3:$I$6388,3,0),"")</f>
        <v>8427.10.90</v>
      </c>
      <c r="O1665" s="10" t="str">
        <f>IFERROR(VLOOKUP(B1665,Retorno_da_RFB!$D$3:$I$6388,4,0),"")</f>
        <v xml:space="preserve">Veículos autopropulsados sobre rodas, automatizados, alimentados por baterias de lítio de 51V/400Ah com sistema de recarga automática para funcionamento contínuo, utilizados para transporte e manuseio de paletes com caixas de pré-formas de politereftalato de etileno (PET), por mio de configuração pré definida com placas refletoras na área operacional, podendo transportar um ou dois paletes por vez, dotados de sistema de navegação à laser com capacidade de rotação de 360º, equipados com 2 (dois) garfos telescópicos (fixo + deslocamento lateral + 150mm + inclinação) possibilitando alta eficiência logística da operação fabril, em ambiente de sistema de movimentação tipo "freeway" de alto consumo de bens , capacidade de carga de até 1.000kg a 1.500mm, armazenamento em até 5 níveis, velocidade de até 1.5m/s, equipados com  mastro de elevação de carga tipo simplex, dispositivo de segurança de varredura por proximidade (scanner à laser horizontal) e controlado por meio de um sistema de rádio “wi-fi” com tecnologia sem fio.  </v>
      </c>
      <c r="P1665" s="12" t="str">
        <f>IFERROR(IF(N1665="","",IF(VLOOKUP(LEFT(N1665,10),'Universo_BK-BIT'!$A$5:$E$10005,2,0)="","X",VLOOKUP(LEFT(N1665,10),'Universo_BK-BIT'!$A$5:$E$10005,2,0))),"X")</f>
        <v>BK</v>
      </c>
      <c r="Q1665" s="12">
        <f>IFERROR(IF(P1665="X","",VLOOKUP(LEFT(N1665,10),'Universo_BK-BIT'!$A$5:$E$10005,3,0)),"")</f>
        <v>14</v>
      </c>
      <c r="R1665" s="14" t="e">
        <f t="shared" si="76"/>
        <v>#REF!</v>
      </c>
      <c r="S1665" s="14" t="e">
        <f t="shared" si="77"/>
        <v>#N/A</v>
      </c>
      <c r="T1665" s="14"/>
      <c r="U1665" s="14" t="str">
        <f ca="1">IFERROR(IF(P1665="X",IF(VLOOKUP(B1665,'Oficios_-_pend_criticas'!$C$3:$J$4739,5,0)="","",IF(VLOOKUP(B1665,'Oficios_-_pend_criticas'!$C$3:$J$4739,7,0)="",IF(TODAY()&gt;VLOOKUP(B1665,'Oficios_-_pend_criticas'!$C$3:$J$4739,5,0),"X",""),IF(VLOOKUP(B1665,'Oficios_-_pend_criticas'!$C$3:$J$4739,7,0)&gt;VLOOKUP(B1665,'Oficios_-_pend_criticas'!$C$3:$J$4739,5,0),"X",""))),""),"")</f>
        <v/>
      </c>
      <c r="V1665" s="14" t="str">
        <f ca="1">IFERROR(IF(Q1665=0,IF(VLOOKUP(B1665,'Oficios_-_pend_criticas'!$C$3:$J$4739,5,0)="","",IF(VLOOKUP(B1665,'Oficios_-_pend_criticas'!$C$3:$J$4739,7,0)="",IF(TODAY()&gt;VLOOKUP(B1665,'Oficios_-_pend_criticas'!$C$3:$J$4739,5,0),"X",""),IF(VLOOKUP(B1665,'Oficios_-_pend_criticas'!$C$3:$J$4739,7,0)&gt;VLOOKUP(B1665,'Oficios_-_pend_criticas'!$C$3:$J$4739,5,0),"X",""))),""),"")</f>
        <v/>
      </c>
      <c r="W1665" s="14" t="str">
        <f ca="1">IFERROR(IF(P1665&lt;&gt;"X",IF(Q1665&gt;0,IF(VLOOKUP(B1665,'Oficios_-_pend_criticas'!$C$4:$J$4739,5,0)="","",IF(VLOOKUP(B1665,'Oficios_-_pend_criticas'!$C$4:$J$4739,7,0)="",IF(TODAY()&gt;VLOOKUP(B1665,'Oficios_-_pend_criticas'!$C$4:$J$4739,5,0),"X",""),IF(VLOOKUP(B1665,'Oficios_-_pend_criticas'!$C$4:$J$4739,7,0)&gt;VLOOKUP(B1665,'Oficios_-_pend_criticas'!$C$4:$J$4739,5,0),"X",""))),""),""),"")</f>
        <v/>
      </c>
    </row>
    <row r="1666" spans="1:23" ht="45" hidden="1" customHeight="1" x14ac:dyDescent="0.25">
      <c r="A1666" s="9" t="str">
        <f t="shared" si="75"/>
        <v/>
      </c>
      <c r="B1666" s="24" t="s">
        <v>3834</v>
      </c>
      <c r="C1666" s="22" t="e">
        <f>IF(B1666="","",VLOOKUP(B1666,#REF!,6,0))</f>
        <v>#REF!</v>
      </c>
      <c r="D1666" s="20" t="e">
        <f>IF(B1666="","",VLOOKUP(B1666,#REF!,22,0))</f>
        <v>#REF!</v>
      </c>
      <c r="E1666" s="22" t="e">
        <f>IF(B1666="","",VLOOKUP(B1666,Consultas_públicas!$A$376:$G$3879,7,0))</f>
        <v>#N/A</v>
      </c>
      <c r="F1666" s="20" t="s">
        <v>52</v>
      </c>
      <c r="G1666" s="21">
        <v>43641</v>
      </c>
      <c r="H1666" s="14" t="str">
        <f>IFERROR(IF(VLOOKUP(B1666,'Oficios_-_pend_criticas'!$C$4:$D$4739,2,0)="","","X"),"")</f>
        <v/>
      </c>
      <c r="I1666" s="12"/>
      <c r="J1666" s="13"/>
      <c r="K1666" s="10"/>
      <c r="L1666" s="12">
        <f>IFERROR(VLOOKUP(B1666,Retorno_da_RFB!$D$3:$I$6388,5,0),"")</f>
        <v>123</v>
      </c>
      <c r="M1666" s="13">
        <f>IFERROR(VLOOKUP(B1666,Retorno_da_RFB!$D$3:$I$6388,6,0),"")</f>
        <v>43691</v>
      </c>
      <c r="N1666" s="10" t="str">
        <f>IFERROR(VLOOKUP(B1666,Retorno_da_RFB!$D$3:$I$6388,3,0),"")</f>
        <v>8479.89.99</v>
      </c>
      <c r="O1666" s="10" t="str">
        <f>IFERROR(VLOOKUP(B1666,Retorno_da_RFB!$D$3:$I$6388,4,0),"")</f>
        <v>Máquinas industriais para corte de pneus EM de raio entre 33 a 63” (polegadas), capacidade de produção: 5 pneus/h R33”, 1 pneu/h R63”, compostas por: 1 unidade de carregamento para pneus de raio entre 33 a 63”; 1 unidade giratória-deslizante para recebimento, posicionamento e deslocamento de pneus; 1 unidade de corte parametrizado por meio software predefinido, composto de 1 mandril para giro do pneu até 90º, 1 tesoura de cisalhamento com atuação através de 4 cilindros hidráulicos, potência instalada de 70kW, pressão (máx.)250bar (3.626psi); 1 correia transportadora motorizada para retirada das tiras cortadas; 1 unidade de controle hidráulico, 1 bomba principal de 390L/min, deslocamento do óleo hidráulico de 1.200L.</v>
      </c>
      <c r="P1666" s="12" t="str">
        <f>IFERROR(IF(N1666="","",IF(VLOOKUP(LEFT(N1666,10),'Universo_BK-BIT'!$A$5:$E$10005,2,0)="","X",VLOOKUP(LEFT(N1666,10),'Universo_BK-BIT'!$A$5:$E$10005,2,0))),"X")</f>
        <v>BK</v>
      </c>
      <c r="Q1666" s="12">
        <f>IFERROR(IF(P1666="X","",VLOOKUP(LEFT(N1666,10),'Universo_BK-BIT'!$A$5:$E$10005,3,0)),"")</f>
        <v>14</v>
      </c>
      <c r="R1666" s="14" t="e">
        <f t="shared" si="76"/>
        <v>#REF!</v>
      </c>
      <c r="S1666" s="14" t="e">
        <f t="shared" si="77"/>
        <v>#N/A</v>
      </c>
      <c r="T1666" s="14"/>
      <c r="U1666" s="14" t="str">
        <f ca="1">IFERROR(IF(P1666="X",IF(VLOOKUP(B1666,'Oficios_-_pend_criticas'!$C$3:$J$4739,5,0)="","",IF(VLOOKUP(B1666,'Oficios_-_pend_criticas'!$C$3:$J$4739,7,0)="",IF(TODAY()&gt;VLOOKUP(B1666,'Oficios_-_pend_criticas'!$C$3:$J$4739,5,0),"X",""),IF(VLOOKUP(B1666,'Oficios_-_pend_criticas'!$C$3:$J$4739,7,0)&gt;VLOOKUP(B1666,'Oficios_-_pend_criticas'!$C$3:$J$4739,5,0),"X",""))),""),"")</f>
        <v/>
      </c>
      <c r="V1666" s="14" t="str">
        <f ca="1">IFERROR(IF(Q1666=0,IF(VLOOKUP(B1666,'Oficios_-_pend_criticas'!$C$3:$J$4739,5,0)="","",IF(VLOOKUP(B1666,'Oficios_-_pend_criticas'!$C$3:$J$4739,7,0)="",IF(TODAY()&gt;VLOOKUP(B1666,'Oficios_-_pend_criticas'!$C$3:$J$4739,5,0),"X",""),IF(VLOOKUP(B1666,'Oficios_-_pend_criticas'!$C$3:$J$4739,7,0)&gt;VLOOKUP(B1666,'Oficios_-_pend_criticas'!$C$3:$J$4739,5,0),"X",""))),""),"")</f>
        <v/>
      </c>
      <c r="W1666" s="14" t="str">
        <f ca="1">IFERROR(IF(P1666&lt;&gt;"X",IF(Q1666&gt;0,IF(VLOOKUP(B1666,'Oficios_-_pend_criticas'!$C$4:$J$4739,5,0)="","",IF(VLOOKUP(B1666,'Oficios_-_pend_criticas'!$C$4:$J$4739,7,0)="",IF(TODAY()&gt;VLOOKUP(B1666,'Oficios_-_pend_criticas'!$C$4:$J$4739,5,0),"X",""),IF(VLOOKUP(B1666,'Oficios_-_pend_criticas'!$C$4:$J$4739,7,0)&gt;VLOOKUP(B1666,'Oficios_-_pend_criticas'!$C$4:$J$4739,5,0),"X",""))),""),""),"")</f>
        <v/>
      </c>
    </row>
    <row r="1667" spans="1:23" ht="45" hidden="1" customHeight="1" x14ac:dyDescent="0.25">
      <c r="A1667" s="9" t="str">
        <f t="shared" ref="A1667:A1730" si="78">IF(COUNTIF(B:B,B1667)&gt;1,"X","")</f>
        <v/>
      </c>
      <c r="B1667" s="24" t="s">
        <v>3836</v>
      </c>
      <c r="C1667" s="22" t="e">
        <f>IF(B1667="","",VLOOKUP(B1667,#REF!,6,0))</f>
        <v>#REF!</v>
      </c>
      <c r="D1667" s="20" t="e">
        <f>IF(B1667="","",VLOOKUP(B1667,#REF!,22,0))</f>
        <v>#REF!</v>
      </c>
      <c r="E1667" s="22" t="e">
        <f>IF(B1667="","",VLOOKUP(B1667,Consultas_públicas!$A$376:$G$3879,7,0))</f>
        <v>#N/A</v>
      </c>
      <c r="F1667" s="20" t="s">
        <v>52</v>
      </c>
      <c r="G1667" s="21">
        <v>43641</v>
      </c>
      <c r="H1667" s="14" t="str">
        <f>IFERROR(IF(VLOOKUP(B1667,'Oficios_-_pend_criticas'!$C$4:$D$4739,2,0)="","","X"),"")</f>
        <v/>
      </c>
      <c r="I1667" s="12"/>
      <c r="J1667" s="13"/>
      <c r="K1667" s="10"/>
      <c r="L1667" s="12">
        <f>IFERROR(VLOOKUP(B1667,Retorno_da_RFB!$D$3:$I$6388,5,0),"")</f>
        <v>123</v>
      </c>
      <c r="M1667" s="13">
        <f>IFERROR(VLOOKUP(B1667,Retorno_da_RFB!$D$3:$I$6388,6,0),"")</f>
        <v>43691</v>
      </c>
      <c r="N1667" s="10" t="str">
        <f>IFERROR(VLOOKUP(B1667,Retorno_da_RFB!$D$3:$I$6388,3,0),"")</f>
        <v>9027.50.90</v>
      </c>
      <c r="O1667" s="10" t="str">
        <f>IFERROR(VLOOKUP(B1667,Retorno_da_RFB!$D$3:$I$6388,4,0),"")</f>
        <v>Analisadores de exames para triagem neonatal, sistema totalmente automatizado destinados a determinação quantitativa in vitro de analitos para triagem neonatal que efetua dosagens laboratoriais pelo método de fluorimetria por tempo resolvido, em amostra de papel filtro, capacidade de carregamento de até 1.152 amostras, possui incubador com agitação, lavadora de placas, dispensador de reagentes, removedor de discos de papel filtro, dispensador de solução intensificadora (enhancement), leitor de código de barras, sistema transportador de placas e fluorômetro (contador), tempo de leitura ajustável de 0,1 a 600s/poço da placa, com controle de temperatura realizado automaticamente, inclui bancada própria, computador e software.</v>
      </c>
      <c r="P1667" s="12" t="str">
        <f>IFERROR(IF(N1667="","",IF(VLOOKUP(LEFT(N1667,10),'Universo_BK-BIT'!$A$5:$E$10005,2,0)="","X",VLOOKUP(LEFT(N1667,10),'Universo_BK-BIT'!$A$5:$E$10005,2,0))),"X")</f>
        <v>BK</v>
      </c>
      <c r="Q1667" s="12">
        <f>IFERROR(IF(P1667="X","",VLOOKUP(LEFT(N1667,10),'Universo_BK-BIT'!$A$5:$E$10005,3,0)),"")</f>
        <v>14</v>
      </c>
      <c r="R1667" s="14" t="e">
        <f t="shared" ref="R1667:R1730" si="79">IF(N1667="","",IF(LEFT(N1667,10)=LEFT(D1667,10),"","X"))</f>
        <v>#REF!</v>
      </c>
      <c r="S1667" s="14" t="e">
        <f t="shared" ref="S1667:S1730" si="80">IF(O1667="","",IF(LEN(O1667)&lt;=LEN(E1667)+2,IF(LEN(O1667)&gt;=LEN(E1667)-2,"","X"),"X"))</f>
        <v>#N/A</v>
      </c>
      <c r="T1667" s="14"/>
      <c r="U1667" s="14" t="str">
        <f ca="1">IFERROR(IF(P1667="X",IF(VLOOKUP(B1667,'Oficios_-_pend_criticas'!$C$3:$J$4739,5,0)="","",IF(VLOOKUP(B1667,'Oficios_-_pend_criticas'!$C$3:$J$4739,7,0)="",IF(TODAY()&gt;VLOOKUP(B1667,'Oficios_-_pend_criticas'!$C$3:$J$4739,5,0),"X",""),IF(VLOOKUP(B1667,'Oficios_-_pend_criticas'!$C$3:$J$4739,7,0)&gt;VLOOKUP(B1667,'Oficios_-_pend_criticas'!$C$3:$J$4739,5,0),"X",""))),""),"")</f>
        <v/>
      </c>
      <c r="V1667" s="14" t="str">
        <f ca="1">IFERROR(IF(Q1667=0,IF(VLOOKUP(B1667,'Oficios_-_pend_criticas'!$C$3:$J$4739,5,0)="","",IF(VLOOKUP(B1667,'Oficios_-_pend_criticas'!$C$3:$J$4739,7,0)="",IF(TODAY()&gt;VLOOKUP(B1667,'Oficios_-_pend_criticas'!$C$3:$J$4739,5,0),"X",""),IF(VLOOKUP(B1667,'Oficios_-_pend_criticas'!$C$3:$J$4739,7,0)&gt;VLOOKUP(B1667,'Oficios_-_pend_criticas'!$C$3:$J$4739,5,0),"X",""))),""),"")</f>
        <v/>
      </c>
      <c r="W1667" s="14" t="str">
        <f ca="1">IFERROR(IF(P1667&lt;&gt;"X",IF(Q1667&gt;0,IF(VLOOKUP(B1667,'Oficios_-_pend_criticas'!$C$4:$J$4739,5,0)="","",IF(VLOOKUP(B1667,'Oficios_-_pend_criticas'!$C$4:$J$4739,7,0)="",IF(TODAY()&gt;VLOOKUP(B1667,'Oficios_-_pend_criticas'!$C$4:$J$4739,5,0),"X",""),IF(VLOOKUP(B1667,'Oficios_-_pend_criticas'!$C$4:$J$4739,7,0)&gt;VLOOKUP(B1667,'Oficios_-_pend_criticas'!$C$4:$J$4739,5,0),"X",""))),""),""),"")</f>
        <v/>
      </c>
    </row>
    <row r="1668" spans="1:23" ht="45" hidden="1" customHeight="1" x14ac:dyDescent="0.25">
      <c r="A1668" s="9" t="str">
        <f t="shared" si="78"/>
        <v/>
      </c>
      <c r="B1668" s="24" t="s">
        <v>3838</v>
      </c>
      <c r="C1668" s="22" t="e">
        <f>IF(B1668="","",VLOOKUP(B1668,#REF!,6,0))</f>
        <v>#REF!</v>
      </c>
      <c r="D1668" s="20" t="e">
        <f>IF(B1668="","",VLOOKUP(B1668,#REF!,22,0))</f>
        <v>#REF!</v>
      </c>
      <c r="E1668" s="22" t="e">
        <f>IF(B1668="","",VLOOKUP(B1668,Consultas_públicas!$A$376:$G$3879,7,0))</f>
        <v>#N/A</v>
      </c>
      <c r="F1668" s="20" t="s">
        <v>52</v>
      </c>
      <c r="G1668" s="21">
        <v>43641</v>
      </c>
      <c r="H1668" s="14" t="str">
        <f>IFERROR(IF(VLOOKUP(B1668,'Oficios_-_pend_criticas'!$C$4:$D$4739,2,0)="","","X"),"")</f>
        <v/>
      </c>
      <c r="I1668" s="12"/>
      <c r="J1668" s="13"/>
      <c r="K1668" s="10"/>
      <c r="L1668" s="12">
        <f>IFERROR(VLOOKUP(B1668,Retorno_da_RFB!$D$3:$I$6388,5,0),"")</f>
        <v>123</v>
      </c>
      <c r="M1668" s="13">
        <f>IFERROR(VLOOKUP(B1668,Retorno_da_RFB!$D$3:$I$6388,6,0),"")</f>
        <v>43691</v>
      </c>
      <c r="N1668" s="10" t="str">
        <f>IFERROR(VLOOKUP(B1668,Retorno_da_RFB!$D$3:$I$6388,3,0),"")</f>
        <v>8477.10.29</v>
      </c>
      <c r="O1668" s="10" t="str">
        <f>IFERROR(VLOOKUP(B1668,Retorno_da_RFB!$D$3:$I$6388,4,0),"")</f>
        <v>Máquinas injetoras horizontais elétricas, monocolores, para moldar peças plásticas em polipropileno, alta precisão ,com colunas uniforme pelo sistema hidráulico, com força de fechamento de até 1.600t, velocidade de abre/fecha do molde é 60m/m, curso máximo de aperto é 2.400ｍ, pressão máxima de injeção é 177Mpa até a velocidade máxima de injeção 125mm/s, taxa de injeção é 1.415㎤/s, distância entre colunas é 1.850 x 1.520mm（HxV), altura do molde é entre 800～1500ｍｍ(min／max), tamanho das placas 2.500 x 2.000mm (H x V), força de máxima de abertura do molde é 971kN , força de extração é 294kN, curso de ejetor é 250mm,velocidade de ejetor é 15m/m, voltagem da fonte elétrica, 380V,servo motor para abre/fecha do molde está acoplado no fuso de esfera através de polia e correia, servo motor para a injeção está acoplado diretamente no fuso de esfera, refrigeração do servo motor a ar, capacidade de moldagem: máximo 4kg de polipropileno (PP),volume máximo de injeção de 6.780cm3,diâmetro da rosca 120mm, rotação máxima da rosca de 138rpm, painel de comando “touchscreen” de cristal ido de 12 polegada e a chave seletora de painel de comando, função de parada automática, com por PLC e equipada USB interface.</v>
      </c>
      <c r="P1668" s="12" t="str">
        <f>IFERROR(IF(N1668="","",IF(VLOOKUP(LEFT(N1668,10),'Universo_BK-BIT'!$A$5:$E$10005,2,0)="","X",VLOOKUP(LEFT(N1668,10),'Universo_BK-BIT'!$A$5:$E$10005,2,0))),"X")</f>
        <v>BK</v>
      </c>
      <c r="Q1668" s="12">
        <f>IFERROR(IF(P1668="X","",VLOOKUP(LEFT(N1668,10),'Universo_BK-BIT'!$A$5:$E$10005,3,0)),"")</f>
        <v>14</v>
      </c>
      <c r="R1668" s="14" t="e">
        <f t="shared" si="79"/>
        <v>#REF!</v>
      </c>
      <c r="S1668" s="14" t="e">
        <f t="shared" si="80"/>
        <v>#N/A</v>
      </c>
      <c r="T1668" s="14"/>
      <c r="U1668" s="14" t="str">
        <f ca="1">IFERROR(IF(P1668="X",IF(VLOOKUP(B1668,'Oficios_-_pend_criticas'!$C$3:$J$4739,5,0)="","",IF(VLOOKUP(B1668,'Oficios_-_pend_criticas'!$C$3:$J$4739,7,0)="",IF(TODAY()&gt;VLOOKUP(B1668,'Oficios_-_pend_criticas'!$C$3:$J$4739,5,0),"X",""),IF(VLOOKUP(B1668,'Oficios_-_pend_criticas'!$C$3:$J$4739,7,0)&gt;VLOOKUP(B1668,'Oficios_-_pend_criticas'!$C$3:$J$4739,5,0),"X",""))),""),"")</f>
        <v/>
      </c>
      <c r="V1668" s="14" t="str">
        <f ca="1">IFERROR(IF(Q1668=0,IF(VLOOKUP(B1668,'Oficios_-_pend_criticas'!$C$3:$J$4739,5,0)="","",IF(VLOOKUP(B1668,'Oficios_-_pend_criticas'!$C$3:$J$4739,7,0)="",IF(TODAY()&gt;VLOOKUP(B1668,'Oficios_-_pend_criticas'!$C$3:$J$4739,5,0),"X",""),IF(VLOOKUP(B1668,'Oficios_-_pend_criticas'!$C$3:$J$4739,7,0)&gt;VLOOKUP(B1668,'Oficios_-_pend_criticas'!$C$3:$J$4739,5,0),"X",""))),""),"")</f>
        <v/>
      </c>
      <c r="W1668" s="14" t="str">
        <f ca="1">IFERROR(IF(P1668&lt;&gt;"X",IF(Q1668&gt;0,IF(VLOOKUP(B1668,'Oficios_-_pend_criticas'!$C$4:$J$4739,5,0)="","",IF(VLOOKUP(B1668,'Oficios_-_pend_criticas'!$C$4:$J$4739,7,0)="",IF(TODAY()&gt;VLOOKUP(B1668,'Oficios_-_pend_criticas'!$C$4:$J$4739,5,0),"X",""),IF(VLOOKUP(B1668,'Oficios_-_pend_criticas'!$C$4:$J$4739,7,0)&gt;VLOOKUP(B1668,'Oficios_-_pend_criticas'!$C$4:$J$4739,5,0),"X",""))),""),""),"")</f>
        <v/>
      </c>
    </row>
    <row r="1669" spans="1:23" ht="45" hidden="1" customHeight="1" x14ac:dyDescent="0.25">
      <c r="A1669" s="9" t="str">
        <f t="shared" si="78"/>
        <v/>
      </c>
      <c r="B1669" s="24" t="s">
        <v>3840</v>
      </c>
      <c r="C1669" s="22" t="e">
        <f>IF(B1669="","",VLOOKUP(B1669,#REF!,6,0))</f>
        <v>#REF!</v>
      </c>
      <c r="D1669" s="20" t="e">
        <f>IF(B1669="","",VLOOKUP(B1669,#REF!,22,0))</f>
        <v>#REF!</v>
      </c>
      <c r="E1669" s="22" t="e">
        <f>IF(B1669="","",VLOOKUP(B1669,Consultas_públicas!$A$376:$G$3879,7,0))</f>
        <v>#N/A</v>
      </c>
      <c r="F1669" s="20" t="s">
        <v>52</v>
      </c>
      <c r="G1669" s="21">
        <v>43641</v>
      </c>
      <c r="H1669" s="14" t="str">
        <f>IFERROR(IF(VLOOKUP(B1669,'Oficios_-_pend_criticas'!$C$4:$D$4739,2,0)="","","X"),"")</f>
        <v/>
      </c>
      <c r="I1669" s="12"/>
      <c r="J1669" s="13"/>
      <c r="K1669" s="10"/>
      <c r="L1669" s="12">
        <f>IFERROR(VLOOKUP(B1669,Retorno_da_RFB!$D$3:$I$6388,5,0),"")</f>
        <v>123</v>
      </c>
      <c r="M1669" s="13">
        <f>IFERROR(VLOOKUP(B1669,Retorno_da_RFB!$D$3:$I$6388,6,0),"")</f>
        <v>43691</v>
      </c>
      <c r="N1669" s="10" t="str">
        <f>IFERROR(VLOOKUP(B1669,Retorno_da_RFB!$D$3:$I$6388,3,0),"")</f>
        <v>9027.50.90</v>
      </c>
      <c r="O1669" s="10" t="str">
        <f>IFERROR(VLOOKUP(B1669,Retorno_da_RFB!$D$3:$I$6388,4,0),"")</f>
        <v>Analisadores de exames para triagem neonatal, sistema totalmente automatizado destinado a determinação quantitativa in vitro de analitos para triagem neonatal que efetua dosagens laboratoriais pelo método de fluorimetria por tempo resolvido e fluorescência imediata, em amostra de papel filtro. realiza no mínimo, 1.000 amostras de papel filtro em microplaca por corrida, no prazo máximo de 12 horas; tempo de leitura ajustável de 0,1 a 600s/poço da placa, contem estação de lavagem, dispensador de reagentes, sistema de detecção, agitador e transportador de placas; carregamento de amostras automatizado e randomizado, com dispositivo leitor de código de barras incorporado para identificação das placas; computador e software para gerenciamento dos dados dos pacientes, curvas de calibração por lote e controle de qualidade, permitir leitura de códigos de barras e identificação da posição das amostras nas microplacas; detector de nível e alarme para amostras e reativos, sistema totalmente rastreável (identificação individual de placas e insumos por código de barras).</v>
      </c>
      <c r="P1669" s="12" t="str">
        <f>IFERROR(IF(N1669="","",IF(VLOOKUP(LEFT(N1669,10),'Universo_BK-BIT'!$A$5:$E$10005,2,0)="","X",VLOOKUP(LEFT(N1669,10),'Universo_BK-BIT'!$A$5:$E$10005,2,0))),"X")</f>
        <v>BK</v>
      </c>
      <c r="Q1669" s="12">
        <f>IFERROR(IF(P1669="X","",VLOOKUP(LEFT(N1669,10),'Universo_BK-BIT'!$A$5:$E$10005,3,0)),"")</f>
        <v>14</v>
      </c>
      <c r="R1669" s="14" t="e">
        <f t="shared" si="79"/>
        <v>#REF!</v>
      </c>
      <c r="S1669" s="14" t="e">
        <f t="shared" si="80"/>
        <v>#N/A</v>
      </c>
      <c r="T1669" s="14"/>
      <c r="U1669" s="14" t="str">
        <f ca="1">IFERROR(IF(P1669="X",IF(VLOOKUP(B1669,'Oficios_-_pend_criticas'!$C$3:$J$4739,5,0)="","",IF(VLOOKUP(B1669,'Oficios_-_pend_criticas'!$C$3:$J$4739,7,0)="",IF(TODAY()&gt;VLOOKUP(B1669,'Oficios_-_pend_criticas'!$C$3:$J$4739,5,0),"X",""),IF(VLOOKUP(B1669,'Oficios_-_pend_criticas'!$C$3:$J$4739,7,0)&gt;VLOOKUP(B1669,'Oficios_-_pend_criticas'!$C$3:$J$4739,5,0),"X",""))),""),"")</f>
        <v/>
      </c>
      <c r="V1669" s="14" t="str">
        <f ca="1">IFERROR(IF(Q1669=0,IF(VLOOKUP(B1669,'Oficios_-_pend_criticas'!$C$3:$J$4739,5,0)="","",IF(VLOOKUP(B1669,'Oficios_-_pend_criticas'!$C$3:$J$4739,7,0)="",IF(TODAY()&gt;VLOOKUP(B1669,'Oficios_-_pend_criticas'!$C$3:$J$4739,5,0),"X",""),IF(VLOOKUP(B1669,'Oficios_-_pend_criticas'!$C$3:$J$4739,7,0)&gt;VLOOKUP(B1669,'Oficios_-_pend_criticas'!$C$3:$J$4739,5,0),"X",""))),""),"")</f>
        <v/>
      </c>
      <c r="W1669" s="14" t="str">
        <f ca="1">IFERROR(IF(P1669&lt;&gt;"X",IF(Q1669&gt;0,IF(VLOOKUP(B1669,'Oficios_-_pend_criticas'!$C$4:$J$4739,5,0)="","",IF(VLOOKUP(B1669,'Oficios_-_pend_criticas'!$C$4:$J$4739,7,0)="",IF(TODAY()&gt;VLOOKUP(B1669,'Oficios_-_pend_criticas'!$C$4:$J$4739,5,0),"X",""),IF(VLOOKUP(B1669,'Oficios_-_pend_criticas'!$C$4:$J$4739,7,0)&gt;VLOOKUP(B1669,'Oficios_-_pend_criticas'!$C$4:$J$4739,5,0),"X",""))),""),""),"")</f>
        <v/>
      </c>
    </row>
    <row r="1670" spans="1:23" ht="45" hidden="1" customHeight="1" x14ac:dyDescent="0.25">
      <c r="A1670" s="9" t="str">
        <f t="shared" si="78"/>
        <v/>
      </c>
      <c r="B1670" s="24" t="s">
        <v>3842</v>
      </c>
      <c r="C1670" s="22" t="e">
        <f>IF(B1670="","",VLOOKUP(B1670,#REF!,6,0))</f>
        <v>#REF!</v>
      </c>
      <c r="D1670" s="20" t="e">
        <f>IF(B1670="","",VLOOKUP(B1670,#REF!,22,0))</f>
        <v>#REF!</v>
      </c>
      <c r="E1670" s="22" t="e">
        <f>IF(B1670="","",VLOOKUP(B1670,Consultas_públicas!$A$376:$G$3879,7,0))</f>
        <v>#N/A</v>
      </c>
      <c r="F1670" s="20" t="s">
        <v>52</v>
      </c>
      <c r="G1670" s="21">
        <v>43641</v>
      </c>
      <c r="H1670" s="14" t="str">
        <f>IFERROR(IF(VLOOKUP(B1670,'Oficios_-_pend_criticas'!$C$4:$D$4739,2,0)="","","X"),"")</f>
        <v/>
      </c>
      <c r="I1670" s="12"/>
      <c r="J1670" s="13"/>
      <c r="K1670" s="10"/>
      <c r="L1670" s="12">
        <f>IFERROR(VLOOKUP(B1670,Retorno_da_RFB!$D$3:$I$6388,5,0),"")</f>
        <v>123</v>
      </c>
      <c r="M1670" s="13">
        <f>IFERROR(VLOOKUP(B1670,Retorno_da_RFB!$D$3:$I$6388,6,0),"")</f>
        <v>43691</v>
      </c>
      <c r="N1670" s="10" t="str">
        <f>IFERROR(VLOOKUP(B1670,Retorno_da_RFB!$D$3:$I$6388,3,0),"")</f>
        <v>8514.20.19</v>
      </c>
      <c r="O1670" s="10" t="str">
        <f>IFERROR(VLOOKUP(B1670,Retorno_da_RFB!$D$3:$I$6388,4,0),"")</f>
        <v>Fornos de fusão por indução eletromagnética a vácuo para produzir fundidos de 50kg com teores  de carbono e nitrogênio da ordem de ppm (parte por milhão) com atmosfera controlada para baixa oxidação de produto, molde de 200 x 200 x 480mm (LxCxA), potência de 75kW, velocidade de fusão de até 35min, vácuo médio de 10-3mbar e sistema de controle logico programável (PLC), com a função de produzir aços avançados em escala piloto.</v>
      </c>
      <c r="P1670" s="12" t="str">
        <f>IFERROR(IF(N1670="","",IF(VLOOKUP(LEFT(N1670,10),'Universo_BK-BIT'!$A$5:$E$10005,2,0)="","X",VLOOKUP(LEFT(N1670,10),'Universo_BK-BIT'!$A$5:$E$10005,2,0))),"X")</f>
        <v>BK</v>
      </c>
      <c r="Q1670" s="12">
        <f>IFERROR(IF(P1670="X","",VLOOKUP(LEFT(N1670,10),'Universo_BK-BIT'!$A$5:$E$10005,3,0)),"")</f>
        <v>14</v>
      </c>
      <c r="R1670" s="14" t="e">
        <f t="shared" si="79"/>
        <v>#REF!</v>
      </c>
      <c r="S1670" s="14" t="e">
        <f t="shared" si="80"/>
        <v>#N/A</v>
      </c>
      <c r="T1670" s="14"/>
      <c r="U1670" s="14" t="str">
        <f ca="1">IFERROR(IF(P1670="X",IF(VLOOKUP(B1670,'Oficios_-_pend_criticas'!$C$3:$J$4739,5,0)="","",IF(VLOOKUP(B1670,'Oficios_-_pend_criticas'!$C$3:$J$4739,7,0)="",IF(TODAY()&gt;VLOOKUP(B1670,'Oficios_-_pend_criticas'!$C$3:$J$4739,5,0),"X",""),IF(VLOOKUP(B1670,'Oficios_-_pend_criticas'!$C$3:$J$4739,7,0)&gt;VLOOKUP(B1670,'Oficios_-_pend_criticas'!$C$3:$J$4739,5,0),"X",""))),""),"")</f>
        <v/>
      </c>
      <c r="V1670" s="14" t="str">
        <f ca="1">IFERROR(IF(Q1670=0,IF(VLOOKUP(B1670,'Oficios_-_pend_criticas'!$C$3:$J$4739,5,0)="","",IF(VLOOKUP(B1670,'Oficios_-_pend_criticas'!$C$3:$J$4739,7,0)="",IF(TODAY()&gt;VLOOKUP(B1670,'Oficios_-_pend_criticas'!$C$3:$J$4739,5,0),"X",""),IF(VLOOKUP(B1670,'Oficios_-_pend_criticas'!$C$3:$J$4739,7,0)&gt;VLOOKUP(B1670,'Oficios_-_pend_criticas'!$C$3:$J$4739,5,0),"X",""))),""),"")</f>
        <v/>
      </c>
      <c r="W1670" s="14" t="str">
        <f ca="1">IFERROR(IF(P1670&lt;&gt;"X",IF(Q1670&gt;0,IF(VLOOKUP(B1670,'Oficios_-_pend_criticas'!$C$4:$J$4739,5,0)="","",IF(VLOOKUP(B1670,'Oficios_-_pend_criticas'!$C$4:$J$4739,7,0)="",IF(TODAY()&gt;VLOOKUP(B1670,'Oficios_-_pend_criticas'!$C$4:$J$4739,5,0),"X",""),IF(VLOOKUP(B1670,'Oficios_-_pend_criticas'!$C$4:$J$4739,7,0)&gt;VLOOKUP(B1670,'Oficios_-_pend_criticas'!$C$4:$J$4739,5,0),"X",""))),""),""),"")</f>
        <v/>
      </c>
    </row>
    <row r="1671" spans="1:23" ht="45" hidden="1" customHeight="1" x14ac:dyDescent="0.25">
      <c r="A1671" s="9" t="str">
        <f t="shared" si="78"/>
        <v/>
      </c>
      <c r="B1671" s="24" t="s">
        <v>3845</v>
      </c>
      <c r="C1671" s="22" t="e">
        <f>IF(B1671="","",VLOOKUP(B1671,#REF!,6,0))</f>
        <v>#REF!</v>
      </c>
      <c r="D1671" s="20" t="e">
        <f>IF(B1671="","",VLOOKUP(B1671,#REF!,22,0))</f>
        <v>#REF!</v>
      </c>
      <c r="E1671" s="22" t="e">
        <f>IF(B1671="","",VLOOKUP(B1671,Consultas_públicas!$A$376:$G$3879,7,0))</f>
        <v>#N/A</v>
      </c>
      <c r="F1671" s="20" t="s">
        <v>52</v>
      </c>
      <c r="G1671" s="21">
        <v>43641</v>
      </c>
      <c r="H1671" s="14" t="str">
        <f>IFERROR(IF(VLOOKUP(B1671,'Oficios_-_pend_criticas'!$C$4:$D$4739,2,0)="","","X"),"")</f>
        <v/>
      </c>
      <c r="I1671" s="12"/>
      <c r="J1671" s="13"/>
      <c r="K1671" s="10"/>
      <c r="L1671" s="12">
        <f>IFERROR(VLOOKUP(B1671,Retorno_da_RFB!$D$3:$I$6388,5,0),"")</f>
        <v>123</v>
      </c>
      <c r="M1671" s="13">
        <f>IFERROR(VLOOKUP(B1671,Retorno_da_RFB!$D$3:$I$6388,6,0),"")</f>
        <v>43691</v>
      </c>
      <c r="N1671" s="10" t="str">
        <f>IFERROR(VLOOKUP(B1671,Retorno_da_RFB!$D$3:$I$6388,3,0),"")</f>
        <v>8465.10.00</v>
      </c>
      <c r="O1671" s="10" t="str">
        <f>IFERROR(VLOOKUP(B1671,Retorno_da_RFB!$D$3:$I$6388,4,0),"")</f>
        <v>Centros de furação e fresagem de painéis de madeira, com cabeçote de furação de 13 ou mais mandris independentes, com eixo de serra integrado no cabeçote, com ou sem eletromandril, com velocidade de deslocamento de 80m/min para os eixos x, y e 30m/min para o eixo z, com sistema de movimentação pinhão-cremalheira no eixo x e por fuso nos eixos y e z , controlado por um comando numérico computadorizado (CNC), com eletro mandril com potência de 7,4HP, com troca automática de ferramentas de 8 posições, com sistema de medição automática da peça por meio de uma fotocélula de laser na direção x e y da peça.</v>
      </c>
      <c r="P1671" s="12" t="str">
        <f>IFERROR(IF(N1671="","",IF(VLOOKUP(LEFT(N1671,10),'Universo_BK-BIT'!$A$5:$E$10005,2,0)="","X",VLOOKUP(LEFT(N1671,10),'Universo_BK-BIT'!$A$5:$E$10005,2,0))),"X")</f>
        <v>BK</v>
      </c>
      <c r="Q1671" s="12">
        <f>IFERROR(IF(P1671="X","",VLOOKUP(LEFT(N1671,10),'Universo_BK-BIT'!$A$5:$E$10005,3,0)),"")</f>
        <v>14</v>
      </c>
      <c r="R1671" s="14" t="e">
        <f t="shared" si="79"/>
        <v>#REF!</v>
      </c>
      <c r="S1671" s="14" t="e">
        <f t="shared" si="80"/>
        <v>#N/A</v>
      </c>
      <c r="T1671" s="14"/>
      <c r="U1671" s="14" t="str">
        <f ca="1">IFERROR(IF(P1671="X",IF(VLOOKUP(B1671,'Oficios_-_pend_criticas'!$C$3:$J$4739,5,0)="","",IF(VLOOKUP(B1671,'Oficios_-_pend_criticas'!$C$3:$J$4739,7,0)="",IF(TODAY()&gt;VLOOKUP(B1671,'Oficios_-_pend_criticas'!$C$3:$J$4739,5,0),"X",""),IF(VLOOKUP(B1671,'Oficios_-_pend_criticas'!$C$3:$J$4739,7,0)&gt;VLOOKUP(B1671,'Oficios_-_pend_criticas'!$C$3:$J$4739,5,0),"X",""))),""),"")</f>
        <v/>
      </c>
      <c r="V1671" s="14" t="str">
        <f ca="1">IFERROR(IF(Q1671=0,IF(VLOOKUP(B1671,'Oficios_-_pend_criticas'!$C$3:$J$4739,5,0)="","",IF(VLOOKUP(B1671,'Oficios_-_pend_criticas'!$C$3:$J$4739,7,0)="",IF(TODAY()&gt;VLOOKUP(B1671,'Oficios_-_pend_criticas'!$C$3:$J$4739,5,0),"X",""),IF(VLOOKUP(B1671,'Oficios_-_pend_criticas'!$C$3:$J$4739,7,0)&gt;VLOOKUP(B1671,'Oficios_-_pend_criticas'!$C$3:$J$4739,5,0),"X",""))),""),"")</f>
        <v/>
      </c>
      <c r="W1671" s="14" t="str">
        <f ca="1">IFERROR(IF(P1671&lt;&gt;"X",IF(Q1671&gt;0,IF(VLOOKUP(B1671,'Oficios_-_pend_criticas'!$C$4:$J$4739,5,0)="","",IF(VLOOKUP(B1671,'Oficios_-_pend_criticas'!$C$4:$J$4739,7,0)="",IF(TODAY()&gt;VLOOKUP(B1671,'Oficios_-_pend_criticas'!$C$4:$J$4739,5,0),"X",""),IF(VLOOKUP(B1671,'Oficios_-_pend_criticas'!$C$4:$J$4739,7,0)&gt;VLOOKUP(B1671,'Oficios_-_pend_criticas'!$C$4:$J$4739,5,0),"X",""))),""),""),"")</f>
        <v/>
      </c>
    </row>
    <row r="1672" spans="1:23" ht="45" hidden="1" customHeight="1" x14ac:dyDescent="0.25">
      <c r="A1672" s="9" t="str">
        <f t="shared" si="78"/>
        <v/>
      </c>
      <c r="B1672" s="24" t="s">
        <v>3847</v>
      </c>
      <c r="C1672" s="22" t="e">
        <f>IF(B1672="","",VLOOKUP(B1672,#REF!,6,0))</f>
        <v>#REF!</v>
      </c>
      <c r="D1672" s="20" t="e">
        <f>IF(B1672="","",VLOOKUP(B1672,#REF!,22,0))</f>
        <v>#REF!</v>
      </c>
      <c r="E1672" s="22" t="e">
        <f>IF(B1672="","",VLOOKUP(B1672,Consultas_públicas!$A$376:$G$3879,7,0))</f>
        <v>#N/A</v>
      </c>
      <c r="F1672" s="20" t="s">
        <v>52</v>
      </c>
      <c r="G1672" s="21">
        <v>43641</v>
      </c>
      <c r="H1672" s="14" t="str">
        <f>IFERROR(IF(VLOOKUP(B1672,'Oficios_-_pend_criticas'!$C$4:$D$4739,2,0)="","","X"),"")</f>
        <v/>
      </c>
      <c r="I1672" s="12"/>
      <c r="J1672" s="13"/>
      <c r="K1672" s="10"/>
      <c r="L1672" s="12">
        <f>IFERROR(VLOOKUP(B1672,Retorno_da_RFB!$D$3:$I$6388,5,0),"")</f>
        <v>123</v>
      </c>
      <c r="M1672" s="13">
        <f>IFERROR(VLOOKUP(B1672,Retorno_da_RFB!$D$3:$I$6388,6,0),"")</f>
        <v>43691</v>
      </c>
      <c r="N1672" s="10" t="str">
        <f>IFERROR(VLOOKUP(B1672,Retorno_da_RFB!$D$3:$I$6388,3,0),"")</f>
        <v>9027.80.99</v>
      </c>
      <c r="O1672" s="10" t="str">
        <f>IFERROR(VLOOKUP(B1672,Retorno_da_RFB!$D$3:$I$6388,4,0),"")</f>
        <v>Analisadores imunodiagnósticos de soro, plasma e urina, com acesso randômico e tecnologia de transdutor de pressão com detecção, gerenciamento e sinalização de coágulo, método de ensaio de quimioluminescência utilizando éster de acridina, velocidade de processamento de 240testes/h, incluindo o uso de ponteiras e cubetas descartáveis, capacidade de testes adicionais baseados nos primeiros testes, compartimento refrigerado para reagentes com 30 posições, capacidade máxima de armazenamento de 1.000.000testes/qc, posição de amostra de emergência dedicada, acompanhados de unidade de processamento de dados integrada e monitor 22 polegadas com tela sensível ao toque.</v>
      </c>
      <c r="P1672" s="12" t="str">
        <f>IFERROR(IF(N1672="","",IF(VLOOKUP(LEFT(N1672,10),'Universo_BK-BIT'!$A$5:$E$10005,2,0)="","X",VLOOKUP(LEFT(N1672,10),'Universo_BK-BIT'!$A$5:$E$10005,2,0))),"X")</f>
        <v>BK</v>
      </c>
      <c r="Q1672" s="12">
        <f>IFERROR(IF(P1672="X","",VLOOKUP(LEFT(N1672,10),'Universo_BK-BIT'!$A$5:$E$10005,3,0)),"")</f>
        <v>14</v>
      </c>
      <c r="R1672" s="14" t="e">
        <f t="shared" si="79"/>
        <v>#REF!</v>
      </c>
      <c r="S1672" s="14" t="e">
        <f t="shared" si="80"/>
        <v>#N/A</v>
      </c>
      <c r="T1672" s="14"/>
      <c r="U1672" s="14" t="str">
        <f ca="1">IFERROR(IF(P1672="X",IF(VLOOKUP(B1672,'Oficios_-_pend_criticas'!$C$3:$J$4739,5,0)="","",IF(VLOOKUP(B1672,'Oficios_-_pend_criticas'!$C$3:$J$4739,7,0)="",IF(TODAY()&gt;VLOOKUP(B1672,'Oficios_-_pend_criticas'!$C$3:$J$4739,5,0),"X",""),IF(VLOOKUP(B1672,'Oficios_-_pend_criticas'!$C$3:$J$4739,7,0)&gt;VLOOKUP(B1672,'Oficios_-_pend_criticas'!$C$3:$J$4739,5,0),"X",""))),""),"")</f>
        <v/>
      </c>
      <c r="V1672" s="14" t="str">
        <f ca="1">IFERROR(IF(Q1672=0,IF(VLOOKUP(B1672,'Oficios_-_pend_criticas'!$C$3:$J$4739,5,0)="","",IF(VLOOKUP(B1672,'Oficios_-_pend_criticas'!$C$3:$J$4739,7,0)="",IF(TODAY()&gt;VLOOKUP(B1672,'Oficios_-_pend_criticas'!$C$3:$J$4739,5,0),"X",""),IF(VLOOKUP(B1672,'Oficios_-_pend_criticas'!$C$3:$J$4739,7,0)&gt;VLOOKUP(B1672,'Oficios_-_pend_criticas'!$C$3:$J$4739,5,0),"X",""))),""),"")</f>
        <v/>
      </c>
      <c r="W1672" s="14" t="str">
        <f ca="1">IFERROR(IF(P1672&lt;&gt;"X",IF(Q1672&gt;0,IF(VLOOKUP(B1672,'Oficios_-_pend_criticas'!$C$4:$J$4739,5,0)="","",IF(VLOOKUP(B1672,'Oficios_-_pend_criticas'!$C$4:$J$4739,7,0)="",IF(TODAY()&gt;VLOOKUP(B1672,'Oficios_-_pend_criticas'!$C$4:$J$4739,5,0),"X",""),IF(VLOOKUP(B1672,'Oficios_-_pend_criticas'!$C$4:$J$4739,7,0)&gt;VLOOKUP(B1672,'Oficios_-_pend_criticas'!$C$4:$J$4739,5,0),"X",""))),""),""),"")</f>
        <v/>
      </c>
    </row>
    <row r="1673" spans="1:23" ht="45" hidden="1" customHeight="1" x14ac:dyDescent="0.25">
      <c r="A1673" s="9" t="str">
        <f t="shared" si="78"/>
        <v/>
      </c>
      <c r="B1673" s="24" t="s">
        <v>3849</v>
      </c>
      <c r="C1673" s="22" t="e">
        <f>IF(B1673="","",VLOOKUP(B1673,#REF!,6,0))</f>
        <v>#REF!</v>
      </c>
      <c r="D1673" s="20" t="e">
        <f>IF(B1673="","",VLOOKUP(B1673,#REF!,22,0))</f>
        <v>#REF!</v>
      </c>
      <c r="E1673" s="22" t="e">
        <f>IF(B1673="","",VLOOKUP(B1673,Consultas_públicas!$A$376:$G$3879,7,0))</f>
        <v>#N/A</v>
      </c>
      <c r="F1673" s="20" t="s">
        <v>52</v>
      </c>
      <c r="G1673" s="21">
        <v>43641</v>
      </c>
      <c r="H1673" s="14" t="str">
        <f>IFERROR(IF(VLOOKUP(B1673,'Oficios_-_pend_criticas'!$C$4:$D$4739,2,0)="","","X"),"")</f>
        <v/>
      </c>
      <c r="I1673" s="12"/>
      <c r="J1673" s="13"/>
      <c r="K1673" s="10"/>
      <c r="L1673" s="12">
        <f>IFERROR(VLOOKUP(B1673,Retorno_da_RFB!$D$3:$I$6388,5,0),"")</f>
        <v>123</v>
      </c>
      <c r="M1673" s="13">
        <f>IFERROR(VLOOKUP(B1673,Retorno_da_RFB!$D$3:$I$6388,6,0),"")</f>
        <v>43691</v>
      </c>
      <c r="N1673" s="10" t="str">
        <f>IFERROR(VLOOKUP(B1673,Retorno_da_RFB!$D$3:$I$6388,3,0),"")</f>
        <v>8474.80.90</v>
      </c>
      <c r="O1673" s="10" t="str">
        <f>IFERROR(VLOOKUP(B1673,Retorno_da_RFB!$D$3:$I$6388,4,0),"")</f>
        <v>Máquinas para fabricação de blocos de concreto com capacidade de produção de 1.100blocos de concreto/h, piso de concreto de 1 camada com capacidade de produção máxima 60,5m²/h, com sistema de controlador lógico programável (PLC), dotadas de prensa vibro-compressora automática dotada de uma mesa vibratória acionada por um motor elétrico com potência de 10Cv para acionamento de dois eixos excêntricos, grupo de levantamento do molde, carro alimentador dos moldes, carro para deslocar as bandejas portando os produtos frescos desde a prensa até o elevador, bandeja de madeira medindo 1.080 x 560 x 40mm, elevador, descensor, volteador das bandejas de madeira, lubrificador das bandejas de madeira, uma pinça com sistema de elevação por meio de motorredutor e deslocamento por empurre, armazém acumulador e empurrador de bandejas de madeira para alimentação da prensa.</v>
      </c>
      <c r="P1673" s="12" t="str">
        <f>IFERROR(IF(N1673="","",IF(VLOOKUP(LEFT(N1673,10),'Universo_BK-BIT'!$A$5:$E$10005,2,0)="","X",VLOOKUP(LEFT(N1673,10),'Universo_BK-BIT'!$A$5:$E$10005,2,0))),"X")</f>
        <v>BK</v>
      </c>
      <c r="Q1673" s="12">
        <f>IFERROR(IF(P1673="X","",VLOOKUP(LEFT(N1673,10),'Universo_BK-BIT'!$A$5:$E$10005,3,0)),"")</f>
        <v>14</v>
      </c>
      <c r="R1673" s="14" t="e">
        <f t="shared" si="79"/>
        <v>#REF!</v>
      </c>
      <c r="S1673" s="14" t="e">
        <f t="shared" si="80"/>
        <v>#N/A</v>
      </c>
      <c r="T1673" s="14"/>
      <c r="U1673" s="14" t="str">
        <f ca="1">IFERROR(IF(P1673="X",IF(VLOOKUP(B1673,'Oficios_-_pend_criticas'!$C$3:$J$4739,5,0)="","",IF(VLOOKUP(B1673,'Oficios_-_pend_criticas'!$C$3:$J$4739,7,0)="",IF(TODAY()&gt;VLOOKUP(B1673,'Oficios_-_pend_criticas'!$C$3:$J$4739,5,0),"X",""),IF(VLOOKUP(B1673,'Oficios_-_pend_criticas'!$C$3:$J$4739,7,0)&gt;VLOOKUP(B1673,'Oficios_-_pend_criticas'!$C$3:$J$4739,5,0),"X",""))),""),"")</f>
        <v/>
      </c>
      <c r="V1673" s="14" t="str">
        <f ca="1">IFERROR(IF(Q1673=0,IF(VLOOKUP(B1673,'Oficios_-_pend_criticas'!$C$3:$J$4739,5,0)="","",IF(VLOOKUP(B1673,'Oficios_-_pend_criticas'!$C$3:$J$4739,7,0)="",IF(TODAY()&gt;VLOOKUP(B1673,'Oficios_-_pend_criticas'!$C$3:$J$4739,5,0),"X",""),IF(VLOOKUP(B1673,'Oficios_-_pend_criticas'!$C$3:$J$4739,7,0)&gt;VLOOKUP(B1673,'Oficios_-_pend_criticas'!$C$3:$J$4739,5,0),"X",""))),""),"")</f>
        <v/>
      </c>
      <c r="W1673" s="14" t="str">
        <f ca="1">IFERROR(IF(P1673&lt;&gt;"X",IF(Q1673&gt;0,IF(VLOOKUP(B1673,'Oficios_-_pend_criticas'!$C$4:$J$4739,5,0)="","",IF(VLOOKUP(B1673,'Oficios_-_pend_criticas'!$C$4:$J$4739,7,0)="",IF(TODAY()&gt;VLOOKUP(B1673,'Oficios_-_pend_criticas'!$C$4:$J$4739,5,0),"X",""),IF(VLOOKUP(B1673,'Oficios_-_pend_criticas'!$C$4:$J$4739,7,0)&gt;VLOOKUP(B1673,'Oficios_-_pend_criticas'!$C$4:$J$4739,5,0),"X",""))),""),""),"")</f>
        <v/>
      </c>
    </row>
    <row r="1674" spans="1:23" ht="45" hidden="1" customHeight="1" x14ac:dyDescent="0.25">
      <c r="A1674" s="9" t="str">
        <f t="shared" si="78"/>
        <v/>
      </c>
      <c r="B1674" s="24" t="s">
        <v>3851</v>
      </c>
      <c r="C1674" s="22" t="e">
        <f>IF(B1674="","",VLOOKUP(B1674,#REF!,6,0))</f>
        <v>#REF!</v>
      </c>
      <c r="D1674" s="20" t="e">
        <f>IF(B1674="","",VLOOKUP(B1674,#REF!,22,0))</f>
        <v>#REF!</v>
      </c>
      <c r="E1674" s="22" t="e">
        <f>IF(B1674="","",VLOOKUP(B1674,Consultas_públicas!$A$376:$G$3879,7,0))</f>
        <v>#N/A</v>
      </c>
      <c r="F1674" s="20" t="s">
        <v>52</v>
      </c>
      <c r="G1674" s="21">
        <v>43641</v>
      </c>
      <c r="H1674" s="14" t="str">
        <f>IFERROR(IF(VLOOKUP(B1674,'Oficios_-_pend_criticas'!$C$4:$D$4739,2,0)="","","X"),"")</f>
        <v/>
      </c>
      <c r="I1674" s="12"/>
      <c r="J1674" s="13"/>
      <c r="K1674" s="10"/>
      <c r="L1674" s="12">
        <f>IFERROR(VLOOKUP(B1674,Retorno_da_RFB!$D$3:$I$6388,5,0),"")</f>
        <v>123</v>
      </c>
      <c r="M1674" s="13">
        <f>IFERROR(VLOOKUP(B1674,Retorno_da_RFB!$D$3:$I$6388,6,0),"")</f>
        <v>43691</v>
      </c>
      <c r="N1674" s="10" t="str">
        <f>IFERROR(VLOOKUP(B1674,Retorno_da_RFB!$D$3:$I$6388,3,0),"")</f>
        <v>9018.50.90</v>
      </c>
      <c r="O1674" s="10" t="str">
        <f>IFERROR(VLOOKUP(B1674,Retorno_da_RFB!$D$3:$I$6388,4,0),"")</f>
        <v>Lupas cirúrgicas com imagem estereoscópica de alto contraste, incluindo proteção de laser de acordo com requerimentos europeus EN207, permitindo identificação de minúsculas estruturas anatômicas com nível de ampliação de 3,2X a 5x e distâncias de trabalho de 300 a 500mm.</v>
      </c>
      <c r="P1674" s="12" t="str">
        <f>IFERROR(IF(N1674="","",IF(VLOOKUP(LEFT(N1674,10),'Universo_BK-BIT'!$A$5:$E$10005,2,0)="","X",VLOOKUP(LEFT(N1674,10),'Universo_BK-BIT'!$A$5:$E$10005,2,0))),"X")</f>
        <v>BK</v>
      </c>
      <c r="Q1674" s="12">
        <f>IFERROR(IF(P1674="X","",VLOOKUP(LEFT(N1674,10),'Universo_BK-BIT'!$A$5:$E$10005,3,0)),"")</f>
        <v>14</v>
      </c>
      <c r="R1674" s="14" t="e">
        <f t="shared" si="79"/>
        <v>#REF!</v>
      </c>
      <c r="S1674" s="14" t="e">
        <f t="shared" si="80"/>
        <v>#N/A</v>
      </c>
      <c r="T1674" s="14"/>
      <c r="U1674" s="14" t="str">
        <f ca="1">IFERROR(IF(P1674="X",IF(VLOOKUP(B1674,'Oficios_-_pend_criticas'!$C$3:$J$4739,5,0)="","",IF(VLOOKUP(B1674,'Oficios_-_pend_criticas'!$C$3:$J$4739,7,0)="",IF(TODAY()&gt;VLOOKUP(B1674,'Oficios_-_pend_criticas'!$C$3:$J$4739,5,0),"X",""),IF(VLOOKUP(B1674,'Oficios_-_pend_criticas'!$C$3:$J$4739,7,0)&gt;VLOOKUP(B1674,'Oficios_-_pend_criticas'!$C$3:$J$4739,5,0),"X",""))),""),"")</f>
        <v/>
      </c>
      <c r="V1674" s="14" t="str">
        <f ca="1">IFERROR(IF(Q1674=0,IF(VLOOKUP(B1674,'Oficios_-_pend_criticas'!$C$3:$J$4739,5,0)="","",IF(VLOOKUP(B1674,'Oficios_-_pend_criticas'!$C$3:$J$4739,7,0)="",IF(TODAY()&gt;VLOOKUP(B1674,'Oficios_-_pend_criticas'!$C$3:$J$4739,5,0),"X",""),IF(VLOOKUP(B1674,'Oficios_-_pend_criticas'!$C$3:$J$4739,7,0)&gt;VLOOKUP(B1674,'Oficios_-_pend_criticas'!$C$3:$J$4739,5,0),"X",""))),""),"")</f>
        <v/>
      </c>
      <c r="W1674" s="14" t="str">
        <f ca="1">IFERROR(IF(P1674&lt;&gt;"X",IF(Q1674&gt;0,IF(VLOOKUP(B1674,'Oficios_-_pend_criticas'!$C$4:$J$4739,5,0)="","",IF(VLOOKUP(B1674,'Oficios_-_pend_criticas'!$C$4:$J$4739,7,0)="",IF(TODAY()&gt;VLOOKUP(B1674,'Oficios_-_pend_criticas'!$C$4:$J$4739,5,0),"X",""),IF(VLOOKUP(B1674,'Oficios_-_pend_criticas'!$C$4:$J$4739,7,0)&gt;VLOOKUP(B1674,'Oficios_-_pend_criticas'!$C$4:$J$4739,5,0),"X",""))),""),""),"")</f>
        <v/>
      </c>
    </row>
    <row r="1675" spans="1:23" ht="45" hidden="1" customHeight="1" x14ac:dyDescent="0.25">
      <c r="A1675" s="9" t="str">
        <f t="shared" si="78"/>
        <v/>
      </c>
      <c r="B1675" s="24" t="s">
        <v>3853</v>
      </c>
      <c r="C1675" s="22" t="e">
        <f>IF(B1675="","",VLOOKUP(B1675,#REF!,6,0))</f>
        <v>#REF!</v>
      </c>
      <c r="D1675" s="20" t="e">
        <f>IF(B1675="","",VLOOKUP(B1675,#REF!,22,0))</f>
        <v>#REF!</v>
      </c>
      <c r="E1675" s="22" t="e">
        <f>IF(B1675="","",VLOOKUP(B1675,Consultas_públicas!$A$376:$G$3879,7,0))</f>
        <v>#N/A</v>
      </c>
      <c r="F1675" s="20" t="s">
        <v>52</v>
      </c>
      <c r="G1675" s="21">
        <v>43641</v>
      </c>
      <c r="H1675" s="14" t="str">
        <f>IFERROR(IF(VLOOKUP(B1675,'Oficios_-_pend_criticas'!$C$4:$D$4739,2,0)="","","X"),"")</f>
        <v/>
      </c>
      <c r="I1675" s="12"/>
      <c r="J1675" s="13"/>
      <c r="K1675" s="10"/>
      <c r="L1675" s="12">
        <f>IFERROR(VLOOKUP(B1675,Retorno_da_RFB!$D$3:$I$6388,5,0),"")</f>
        <v>123</v>
      </c>
      <c r="M1675" s="13">
        <f>IFERROR(VLOOKUP(B1675,Retorno_da_RFB!$D$3:$I$6388,6,0),"")</f>
        <v>43691</v>
      </c>
      <c r="N1675" s="10" t="str">
        <f>IFERROR(VLOOKUP(B1675,Retorno_da_RFB!$D$3:$I$6388,3,0),"")</f>
        <v>8419.81.90</v>
      </c>
      <c r="O1675" s="10" t="str">
        <f>IFERROR(VLOOKUP(B1675,Retorno_da_RFB!$D$3:$I$6388,4,0),"")</f>
        <v>Máquinas profissionais semiautomáticas para preparação bebidas quentes extraídas de cápsulas, modelo exclusivo comercial (não doméstico), estrutura em aço inoxidável, dotadas de um ou dois grupos de extração sendo duas bombas de água por grupo de extração; um reservatório de cápsulas usadas com capacidade entre 40 e 60 unidades; um reservatório de água e equipada com um kit de conexão em rede hidráulica (opcional a cada negócio); equipada com um ou dois bicos para vaporizar leite ou água ou para saída de água quente; caldeira para aquecimento de água com capacidade entre 2,5 e 4L; capacidade de preparo de até 300doses/h de acordo com a quantidade de grupos de extração.</v>
      </c>
      <c r="P1675" s="12" t="str">
        <f>IFERROR(IF(N1675="","",IF(VLOOKUP(LEFT(N1675,10),'Universo_BK-BIT'!$A$5:$E$10005,2,0)="","X",VLOOKUP(LEFT(N1675,10),'Universo_BK-BIT'!$A$5:$E$10005,2,0))),"X")</f>
        <v>BK</v>
      </c>
      <c r="Q1675" s="12">
        <f>IFERROR(IF(P1675="X","",VLOOKUP(LEFT(N1675,10),'Universo_BK-BIT'!$A$5:$E$10005,3,0)),"")</f>
        <v>14</v>
      </c>
      <c r="R1675" s="14" t="e">
        <f t="shared" si="79"/>
        <v>#REF!</v>
      </c>
      <c r="S1675" s="14" t="e">
        <f t="shared" si="80"/>
        <v>#N/A</v>
      </c>
      <c r="T1675" s="14"/>
      <c r="U1675" s="14" t="str">
        <f ca="1">IFERROR(IF(P1675="X",IF(VLOOKUP(B1675,'Oficios_-_pend_criticas'!$C$3:$J$4739,5,0)="","",IF(VLOOKUP(B1675,'Oficios_-_pend_criticas'!$C$3:$J$4739,7,0)="",IF(TODAY()&gt;VLOOKUP(B1675,'Oficios_-_pend_criticas'!$C$3:$J$4739,5,0),"X",""),IF(VLOOKUP(B1675,'Oficios_-_pend_criticas'!$C$3:$J$4739,7,0)&gt;VLOOKUP(B1675,'Oficios_-_pend_criticas'!$C$3:$J$4739,5,0),"X",""))),""),"")</f>
        <v/>
      </c>
      <c r="V1675" s="14" t="str">
        <f ca="1">IFERROR(IF(Q1675=0,IF(VLOOKUP(B1675,'Oficios_-_pend_criticas'!$C$3:$J$4739,5,0)="","",IF(VLOOKUP(B1675,'Oficios_-_pend_criticas'!$C$3:$J$4739,7,0)="",IF(TODAY()&gt;VLOOKUP(B1675,'Oficios_-_pend_criticas'!$C$3:$J$4739,5,0),"X",""),IF(VLOOKUP(B1675,'Oficios_-_pend_criticas'!$C$3:$J$4739,7,0)&gt;VLOOKUP(B1675,'Oficios_-_pend_criticas'!$C$3:$J$4739,5,0),"X",""))),""),"")</f>
        <v/>
      </c>
      <c r="W1675" s="14" t="str">
        <f ca="1">IFERROR(IF(P1675&lt;&gt;"X",IF(Q1675&gt;0,IF(VLOOKUP(B1675,'Oficios_-_pend_criticas'!$C$4:$J$4739,5,0)="","",IF(VLOOKUP(B1675,'Oficios_-_pend_criticas'!$C$4:$J$4739,7,0)="",IF(TODAY()&gt;VLOOKUP(B1675,'Oficios_-_pend_criticas'!$C$4:$J$4739,5,0),"X",""),IF(VLOOKUP(B1675,'Oficios_-_pend_criticas'!$C$4:$J$4739,7,0)&gt;VLOOKUP(B1675,'Oficios_-_pend_criticas'!$C$4:$J$4739,5,0),"X",""))),""),""),"")</f>
        <v/>
      </c>
    </row>
    <row r="1676" spans="1:23" ht="45" hidden="1" customHeight="1" x14ac:dyDescent="0.25">
      <c r="A1676" s="9" t="str">
        <f t="shared" si="78"/>
        <v/>
      </c>
      <c r="B1676" s="24" t="s">
        <v>3855</v>
      </c>
      <c r="C1676" s="22" t="e">
        <f>IF(B1676="","",VLOOKUP(B1676,#REF!,6,0))</f>
        <v>#REF!</v>
      </c>
      <c r="D1676" s="20" t="e">
        <f>IF(B1676="","",VLOOKUP(B1676,#REF!,22,0))</f>
        <v>#REF!</v>
      </c>
      <c r="E1676" s="22" t="e">
        <f>IF(B1676="","",VLOOKUP(B1676,Consultas_públicas!$A$376:$G$3879,7,0))</f>
        <v>#N/A</v>
      </c>
      <c r="F1676" s="20" t="s">
        <v>52</v>
      </c>
      <c r="G1676" s="21">
        <v>43641</v>
      </c>
      <c r="H1676" s="14" t="str">
        <f>IFERROR(IF(VLOOKUP(B1676,'Oficios_-_pend_criticas'!$C$4:$D$4739,2,0)="","","X"),"")</f>
        <v/>
      </c>
      <c r="I1676" s="12"/>
      <c r="J1676" s="13"/>
      <c r="K1676" s="10"/>
      <c r="L1676" s="12">
        <f>IFERROR(VLOOKUP(B1676,Retorno_da_RFB!$D$3:$I$6388,5,0),"")</f>
        <v>123</v>
      </c>
      <c r="M1676" s="13">
        <f>IFERROR(VLOOKUP(B1676,Retorno_da_RFB!$D$3:$I$6388,6,0),"")</f>
        <v>43691</v>
      </c>
      <c r="N1676" s="10" t="str">
        <f>IFERROR(VLOOKUP(B1676,Retorno_da_RFB!$D$3:$I$6388,3,0),"")</f>
        <v>8479.50.00</v>
      </c>
      <c r="O1676" s="10" t="str">
        <f>IFERROR(VLOOKUP(B1676,Retorno_da_RFB!$D$3:$I$6388,4,0),"")</f>
        <v>Robôs industriais concebidos para aplicações como solda, manipulação de carga, não simultânea, com 6 graus de liberdade com capacidade de carga de 210kg, alcance de 2.655mm, cujas ações autônoma e pré-determinada da se por moto redutores interligados, comandados por CLP, software dedicado, velocidade de movimentação graus / s j1- 120, j2-105, j3-110, j4-140, j5-140 e j6-220, corrente 50-60hz, trifásico, nível de ruído em 70,5db, painel elétrico e resfriamento, aplicado a indústria automotiva.</v>
      </c>
      <c r="P1676" s="12" t="str">
        <f>IFERROR(IF(N1676="","",IF(VLOOKUP(LEFT(N1676,10),'Universo_BK-BIT'!$A$5:$E$10005,2,0)="","X",VLOOKUP(LEFT(N1676,10),'Universo_BK-BIT'!$A$5:$E$10005,2,0))),"X")</f>
        <v>BK</v>
      </c>
      <c r="Q1676" s="12">
        <f>IFERROR(IF(P1676="X","",VLOOKUP(LEFT(N1676,10),'Universo_BK-BIT'!$A$5:$E$10005,3,0)),"")</f>
        <v>14</v>
      </c>
      <c r="R1676" s="14" t="e">
        <f t="shared" si="79"/>
        <v>#REF!</v>
      </c>
      <c r="S1676" s="14" t="e">
        <f t="shared" si="80"/>
        <v>#N/A</v>
      </c>
      <c r="T1676" s="14"/>
      <c r="U1676" s="14" t="str">
        <f ca="1">IFERROR(IF(P1676="X",IF(VLOOKUP(B1676,'Oficios_-_pend_criticas'!$C$3:$J$4739,5,0)="","",IF(VLOOKUP(B1676,'Oficios_-_pend_criticas'!$C$3:$J$4739,7,0)="",IF(TODAY()&gt;VLOOKUP(B1676,'Oficios_-_pend_criticas'!$C$3:$J$4739,5,0),"X",""),IF(VLOOKUP(B1676,'Oficios_-_pend_criticas'!$C$3:$J$4739,7,0)&gt;VLOOKUP(B1676,'Oficios_-_pend_criticas'!$C$3:$J$4739,5,0),"X",""))),""),"")</f>
        <v/>
      </c>
      <c r="V1676" s="14" t="str">
        <f ca="1">IFERROR(IF(Q1676=0,IF(VLOOKUP(B1676,'Oficios_-_pend_criticas'!$C$3:$J$4739,5,0)="","",IF(VLOOKUP(B1676,'Oficios_-_pend_criticas'!$C$3:$J$4739,7,0)="",IF(TODAY()&gt;VLOOKUP(B1676,'Oficios_-_pend_criticas'!$C$3:$J$4739,5,0),"X",""),IF(VLOOKUP(B1676,'Oficios_-_pend_criticas'!$C$3:$J$4739,7,0)&gt;VLOOKUP(B1676,'Oficios_-_pend_criticas'!$C$3:$J$4739,5,0),"X",""))),""),"")</f>
        <v/>
      </c>
      <c r="W1676" s="14" t="str">
        <f ca="1">IFERROR(IF(P1676&lt;&gt;"X",IF(Q1676&gt;0,IF(VLOOKUP(B1676,'Oficios_-_pend_criticas'!$C$4:$J$4739,5,0)="","",IF(VLOOKUP(B1676,'Oficios_-_pend_criticas'!$C$4:$J$4739,7,0)="",IF(TODAY()&gt;VLOOKUP(B1676,'Oficios_-_pend_criticas'!$C$4:$J$4739,5,0),"X",""),IF(VLOOKUP(B1676,'Oficios_-_pend_criticas'!$C$4:$J$4739,7,0)&gt;VLOOKUP(B1676,'Oficios_-_pend_criticas'!$C$4:$J$4739,5,0),"X",""))),""),""),"")</f>
        <v/>
      </c>
    </row>
    <row r="1677" spans="1:23" ht="45" hidden="1" customHeight="1" x14ac:dyDescent="0.25">
      <c r="A1677" s="9" t="str">
        <f t="shared" si="78"/>
        <v/>
      </c>
      <c r="B1677" s="24" t="s">
        <v>3857</v>
      </c>
      <c r="C1677" s="22" t="e">
        <f>IF(B1677="","",VLOOKUP(B1677,#REF!,6,0))</f>
        <v>#REF!</v>
      </c>
      <c r="D1677" s="20" t="e">
        <f>IF(B1677="","",VLOOKUP(B1677,#REF!,22,0))</f>
        <v>#REF!</v>
      </c>
      <c r="E1677" s="22" t="e">
        <f>IF(B1677="","",VLOOKUP(B1677,Consultas_públicas!$A$376:$G$3879,7,0))</f>
        <v>#N/A</v>
      </c>
      <c r="F1677" s="20" t="s">
        <v>52</v>
      </c>
      <c r="G1677" s="21">
        <v>43641</v>
      </c>
      <c r="H1677" s="14" t="str">
        <f>IFERROR(IF(VLOOKUP(B1677,'Oficios_-_pend_criticas'!$C$4:$D$4739,2,0)="","","X"),"")</f>
        <v/>
      </c>
      <c r="I1677" s="12"/>
      <c r="J1677" s="13"/>
      <c r="K1677" s="10"/>
      <c r="L1677" s="12">
        <f>IFERROR(VLOOKUP(B1677,Retorno_da_RFB!$D$3:$I$6388,5,0),"")</f>
        <v>123</v>
      </c>
      <c r="M1677" s="13">
        <f>IFERROR(VLOOKUP(B1677,Retorno_da_RFB!$D$3:$I$6388,6,0),"")</f>
        <v>43691</v>
      </c>
      <c r="N1677" s="10" t="str">
        <f>IFERROR(VLOOKUP(B1677,Retorno_da_RFB!$D$3:$I$6388,3,0),"")</f>
        <v>9031.49.90</v>
      </c>
      <c r="O1677" s="10" t="str">
        <f>IFERROR(VLOOKUP(B1677,Retorno_da_RFB!$D$3:$I$6388,4,0),"")</f>
        <v>Equipamentos para medir, de forma contínua e sem contato, o perfil superior e inferior, a largura, a espessura e os perfis de borda de placas de gesso acartonado, por meio de sensores lasers, com faixa de medição de largura de 400 a 1.500mm, de espessura até 150mm e de borda até 600mm, precisão de ± 0,1mm, resolução na medição de espessura de 0,01mm e na medição das bordas de 0,05 a 0,1mm em x e de 0,1mm em y, com dispositivos de limpeza e calibração dos sensores lasers, “encoder”, caixa de junção de sinais, controlados por unidade de CPU, com “software” dedicado.</v>
      </c>
      <c r="P1677" s="12" t="str">
        <f>IFERROR(IF(N1677="","",IF(VLOOKUP(LEFT(N1677,10),'Universo_BK-BIT'!$A$5:$E$10005,2,0)="","X",VLOOKUP(LEFT(N1677,10),'Universo_BK-BIT'!$A$5:$E$10005,2,0))),"X")</f>
        <v>BK</v>
      </c>
      <c r="Q1677" s="12">
        <f>IFERROR(IF(P1677="X","",VLOOKUP(LEFT(N1677,10),'Universo_BK-BIT'!$A$5:$E$10005,3,0)),"")</f>
        <v>14</v>
      </c>
      <c r="R1677" s="14" t="e">
        <f t="shared" si="79"/>
        <v>#REF!</v>
      </c>
      <c r="S1677" s="14" t="e">
        <f t="shared" si="80"/>
        <v>#N/A</v>
      </c>
      <c r="T1677" s="14"/>
      <c r="U1677" s="14" t="str">
        <f ca="1">IFERROR(IF(P1677="X",IF(VLOOKUP(B1677,'Oficios_-_pend_criticas'!$C$3:$J$4739,5,0)="","",IF(VLOOKUP(B1677,'Oficios_-_pend_criticas'!$C$3:$J$4739,7,0)="",IF(TODAY()&gt;VLOOKUP(B1677,'Oficios_-_pend_criticas'!$C$3:$J$4739,5,0),"X",""),IF(VLOOKUP(B1677,'Oficios_-_pend_criticas'!$C$3:$J$4739,7,0)&gt;VLOOKUP(B1677,'Oficios_-_pend_criticas'!$C$3:$J$4739,5,0),"X",""))),""),"")</f>
        <v/>
      </c>
      <c r="V1677" s="14" t="str">
        <f ca="1">IFERROR(IF(Q1677=0,IF(VLOOKUP(B1677,'Oficios_-_pend_criticas'!$C$3:$J$4739,5,0)="","",IF(VLOOKUP(B1677,'Oficios_-_pend_criticas'!$C$3:$J$4739,7,0)="",IF(TODAY()&gt;VLOOKUP(B1677,'Oficios_-_pend_criticas'!$C$3:$J$4739,5,0),"X",""),IF(VLOOKUP(B1677,'Oficios_-_pend_criticas'!$C$3:$J$4739,7,0)&gt;VLOOKUP(B1677,'Oficios_-_pend_criticas'!$C$3:$J$4739,5,0),"X",""))),""),"")</f>
        <v/>
      </c>
      <c r="W1677" s="14" t="str">
        <f ca="1">IFERROR(IF(P1677&lt;&gt;"X",IF(Q1677&gt;0,IF(VLOOKUP(B1677,'Oficios_-_pend_criticas'!$C$4:$J$4739,5,0)="","",IF(VLOOKUP(B1677,'Oficios_-_pend_criticas'!$C$4:$J$4739,7,0)="",IF(TODAY()&gt;VLOOKUP(B1677,'Oficios_-_pend_criticas'!$C$4:$J$4739,5,0),"X",""),IF(VLOOKUP(B1677,'Oficios_-_pend_criticas'!$C$4:$J$4739,7,0)&gt;VLOOKUP(B1677,'Oficios_-_pend_criticas'!$C$4:$J$4739,5,0),"X",""))),""),""),"")</f>
        <v/>
      </c>
    </row>
    <row r="1678" spans="1:23" ht="45" hidden="1" customHeight="1" x14ac:dyDescent="0.25">
      <c r="A1678" s="9" t="str">
        <f t="shared" si="78"/>
        <v/>
      </c>
      <c r="B1678" s="24" t="s">
        <v>3859</v>
      </c>
      <c r="C1678" s="22" t="e">
        <f>IF(B1678="","",VLOOKUP(B1678,#REF!,6,0))</f>
        <v>#REF!</v>
      </c>
      <c r="D1678" s="20" t="e">
        <f>IF(B1678="","",VLOOKUP(B1678,#REF!,22,0))</f>
        <v>#REF!</v>
      </c>
      <c r="E1678" s="22" t="e">
        <f>IF(B1678="","",VLOOKUP(B1678,Consultas_públicas!$A$376:$G$3879,7,0))</f>
        <v>#N/A</v>
      </c>
      <c r="F1678" s="20" t="s">
        <v>52</v>
      </c>
      <c r="G1678" s="21">
        <v>43641</v>
      </c>
      <c r="H1678" s="14" t="str">
        <f>IFERROR(IF(VLOOKUP(B1678,'Oficios_-_pend_criticas'!$C$4:$D$4739,2,0)="","","X"),"")</f>
        <v/>
      </c>
      <c r="I1678" s="12"/>
      <c r="J1678" s="13"/>
      <c r="K1678" s="10"/>
      <c r="L1678" s="12">
        <f>IFERROR(VLOOKUP(B1678,Retorno_da_RFB!$D$3:$I$6388,5,0),"")</f>
        <v>123</v>
      </c>
      <c r="M1678" s="13">
        <f>IFERROR(VLOOKUP(B1678,Retorno_da_RFB!$D$3:$I$6388,6,0),"")</f>
        <v>43691</v>
      </c>
      <c r="N1678" s="10" t="str">
        <f>IFERROR(VLOOKUP(B1678,Retorno_da_RFB!$D$3:$I$6388,3,0),"")</f>
        <v>8479.50.00</v>
      </c>
      <c r="O1678" s="10" t="str">
        <f>IFERROR(VLOOKUP(B1678,Retorno_da_RFB!$D$3:$I$6388,4,0),"")</f>
        <v>Robôs industriais concebidos para aplicações como solda, manipulação de carga, não simultânea, com 6 graus de liberdade com capacidade de carga de 360kg, alcance de 2.655mm, cujas ações autônoma e pré-determinada da se por motor redutores interligados, comandados por CLP, software dedicado, velocidade de movimentação graus/s j1-110, j2-105, j3-100, j4-110, j5-110 e j6-180, painel elétrico e resfriamento, corrente 50-60Hz, trifásico, nível de ruído em 73,9db, painel elétrico e resfriamento, aplicados à indústria automotiva.</v>
      </c>
      <c r="P1678" s="12" t="str">
        <f>IFERROR(IF(N1678="","",IF(VLOOKUP(LEFT(N1678,10),'Universo_BK-BIT'!$A$5:$E$10005,2,0)="","X",VLOOKUP(LEFT(N1678,10),'Universo_BK-BIT'!$A$5:$E$10005,2,0))),"X")</f>
        <v>BK</v>
      </c>
      <c r="Q1678" s="12">
        <f>IFERROR(IF(P1678="X","",VLOOKUP(LEFT(N1678,10),'Universo_BK-BIT'!$A$5:$E$10005,3,0)),"")</f>
        <v>14</v>
      </c>
      <c r="R1678" s="14" t="e">
        <f t="shared" si="79"/>
        <v>#REF!</v>
      </c>
      <c r="S1678" s="14" t="e">
        <f t="shared" si="80"/>
        <v>#N/A</v>
      </c>
      <c r="T1678" s="14"/>
      <c r="U1678" s="14" t="str">
        <f ca="1">IFERROR(IF(P1678="X",IF(VLOOKUP(B1678,'Oficios_-_pend_criticas'!$C$3:$J$4739,5,0)="","",IF(VLOOKUP(B1678,'Oficios_-_pend_criticas'!$C$3:$J$4739,7,0)="",IF(TODAY()&gt;VLOOKUP(B1678,'Oficios_-_pend_criticas'!$C$3:$J$4739,5,0),"X",""),IF(VLOOKUP(B1678,'Oficios_-_pend_criticas'!$C$3:$J$4739,7,0)&gt;VLOOKUP(B1678,'Oficios_-_pend_criticas'!$C$3:$J$4739,5,0),"X",""))),""),"")</f>
        <v/>
      </c>
      <c r="V1678" s="14" t="str">
        <f ca="1">IFERROR(IF(Q1678=0,IF(VLOOKUP(B1678,'Oficios_-_pend_criticas'!$C$3:$J$4739,5,0)="","",IF(VLOOKUP(B1678,'Oficios_-_pend_criticas'!$C$3:$J$4739,7,0)="",IF(TODAY()&gt;VLOOKUP(B1678,'Oficios_-_pend_criticas'!$C$3:$J$4739,5,0),"X",""),IF(VLOOKUP(B1678,'Oficios_-_pend_criticas'!$C$3:$J$4739,7,0)&gt;VLOOKUP(B1678,'Oficios_-_pend_criticas'!$C$3:$J$4739,5,0),"X",""))),""),"")</f>
        <v/>
      </c>
      <c r="W1678" s="14" t="str">
        <f ca="1">IFERROR(IF(P1678&lt;&gt;"X",IF(Q1678&gt;0,IF(VLOOKUP(B1678,'Oficios_-_pend_criticas'!$C$4:$J$4739,5,0)="","",IF(VLOOKUP(B1678,'Oficios_-_pend_criticas'!$C$4:$J$4739,7,0)="",IF(TODAY()&gt;VLOOKUP(B1678,'Oficios_-_pend_criticas'!$C$4:$J$4739,5,0),"X",""),IF(VLOOKUP(B1678,'Oficios_-_pend_criticas'!$C$4:$J$4739,7,0)&gt;VLOOKUP(B1678,'Oficios_-_pend_criticas'!$C$4:$J$4739,5,0),"X",""))),""),""),"")</f>
        <v/>
      </c>
    </row>
    <row r="1679" spans="1:23" ht="45" hidden="1" customHeight="1" x14ac:dyDescent="0.25">
      <c r="A1679" s="9" t="str">
        <f t="shared" si="78"/>
        <v/>
      </c>
      <c r="B1679" s="24" t="s">
        <v>3861</v>
      </c>
      <c r="C1679" s="22" t="e">
        <f>IF(B1679="","",VLOOKUP(B1679,#REF!,6,0))</f>
        <v>#REF!</v>
      </c>
      <c r="D1679" s="20" t="e">
        <f>IF(B1679="","",VLOOKUP(B1679,#REF!,22,0))</f>
        <v>#REF!</v>
      </c>
      <c r="E1679" s="22" t="e">
        <f>IF(B1679="","",VLOOKUP(B1679,Consultas_públicas!$A$376:$G$3879,7,0))</f>
        <v>#N/A</v>
      </c>
      <c r="F1679" s="20" t="s">
        <v>52</v>
      </c>
      <c r="G1679" s="21">
        <v>43641</v>
      </c>
      <c r="H1679" s="14" t="str">
        <f>IFERROR(IF(VLOOKUP(B1679,'Oficios_-_pend_criticas'!$C$4:$D$4739,2,0)="","","X"),"")</f>
        <v/>
      </c>
      <c r="I1679" s="12"/>
      <c r="J1679" s="13"/>
      <c r="K1679" s="10"/>
      <c r="L1679" s="12">
        <f>IFERROR(VLOOKUP(B1679,Retorno_da_RFB!$D$3:$I$6388,5,0),"")</f>
        <v>123</v>
      </c>
      <c r="M1679" s="13">
        <f>IFERROR(VLOOKUP(B1679,Retorno_da_RFB!$D$3:$I$6388,6,0),"")</f>
        <v>43691</v>
      </c>
      <c r="N1679" s="10" t="str">
        <f>IFERROR(VLOOKUP(B1679,Retorno_da_RFB!$D$3:$I$6388,3,0),"")</f>
        <v>8479.89.99</v>
      </c>
      <c r="O1679" s="10" t="str">
        <f>IFERROR(VLOOKUP(B1679,Retorno_da_RFB!$D$3:$I$6388,4,0),"")</f>
        <v>Equipamentos semiautomáticos para marcação de chassis automotivo, pelo processo de riscagem/micropercurssão/Datamatrix, compostos por um painel elétrico, cabeçote de marcação pneumáticos, dispositivos de fixação, console de comando com display, capacidade de gravação com o código VIN para ser rastreado, trabalha com carrocerias pintadas ou não, velocidade de gravação ≥10 caracteres/s, penetração no metal de 0,01 a 0,05mm, com tamanho do caráter em 1mm e seus acessórios normais para sua plena função.</v>
      </c>
      <c r="P1679" s="12" t="str">
        <f>IFERROR(IF(N1679="","",IF(VLOOKUP(LEFT(N1679,10),'Universo_BK-BIT'!$A$5:$E$10005,2,0)="","X",VLOOKUP(LEFT(N1679,10),'Universo_BK-BIT'!$A$5:$E$10005,2,0))),"X")</f>
        <v>BK</v>
      </c>
      <c r="Q1679" s="12">
        <f>IFERROR(IF(P1679="X","",VLOOKUP(LEFT(N1679,10),'Universo_BK-BIT'!$A$5:$E$10005,3,0)),"")</f>
        <v>14</v>
      </c>
      <c r="R1679" s="14" t="e">
        <f t="shared" si="79"/>
        <v>#REF!</v>
      </c>
      <c r="S1679" s="14" t="e">
        <f t="shared" si="80"/>
        <v>#N/A</v>
      </c>
      <c r="T1679" s="14"/>
      <c r="U1679" s="14" t="str">
        <f ca="1">IFERROR(IF(P1679="X",IF(VLOOKUP(B1679,'Oficios_-_pend_criticas'!$C$3:$J$4739,5,0)="","",IF(VLOOKUP(B1679,'Oficios_-_pend_criticas'!$C$3:$J$4739,7,0)="",IF(TODAY()&gt;VLOOKUP(B1679,'Oficios_-_pend_criticas'!$C$3:$J$4739,5,0),"X",""),IF(VLOOKUP(B1679,'Oficios_-_pend_criticas'!$C$3:$J$4739,7,0)&gt;VLOOKUP(B1679,'Oficios_-_pend_criticas'!$C$3:$J$4739,5,0),"X",""))),""),"")</f>
        <v/>
      </c>
      <c r="V1679" s="14" t="str">
        <f ca="1">IFERROR(IF(Q1679=0,IF(VLOOKUP(B1679,'Oficios_-_pend_criticas'!$C$3:$J$4739,5,0)="","",IF(VLOOKUP(B1679,'Oficios_-_pend_criticas'!$C$3:$J$4739,7,0)="",IF(TODAY()&gt;VLOOKUP(B1679,'Oficios_-_pend_criticas'!$C$3:$J$4739,5,0),"X",""),IF(VLOOKUP(B1679,'Oficios_-_pend_criticas'!$C$3:$J$4739,7,0)&gt;VLOOKUP(B1679,'Oficios_-_pend_criticas'!$C$3:$J$4739,5,0),"X",""))),""),"")</f>
        <v/>
      </c>
      <c r="W1679" s="14" t="str">
        <f ca="1">IFERROR(IF(P1679&lt;&gt;"X",IF(Q1679&gt;0,IF(VLOOKUP(B1679,'Oficios_-_pend_criticas'!$C$4:$J$4739,5,0)="","",IF(VLOOKUP(B1679,'Oficios_-_pend_criticas'!$C$4:$J$4739,7,0)="",IF(TODAY()&gt;VLOOKUP(B1679,'Oficios_-_pend_criticas'!$C$4:$J$4739,5,0),"X",""),IF(VLOOKUP(B1679,'Oficios_-_pend_criticas'!$C$4:$J$4739,7,0)&gt;VLOOKUP(B1679,'Oficios_-_pend_criticas'!$C$4:$J$4739,5,0),"X",""))),""),""),"")</f>
        <v/>
      </c>
    </row>
    <row r="1680" spans="1:23" ht="45" hidden="1" customHeight="1" x14ac:dyDescent="0.25">
      <c r="A1680" s="9" t="str">
        <f t="shared" si="78"/>
        <v/>
      </c>
      <c r="B1680" s="24" t="s">
        <v>3863</v>
      </c>
      <c r="C1680" s="22" t="e">
        <f>IF(B1680="","",VLOOKUP(B1680,#REF!,6,0))</f>
        <v>#REF!</v>
      </c>
      <c r="D1680" s="20" t="e">
        <f>IF(B1680="","",VLOOKUP(B1680,#REF!,22,0))</f>
        <v>#REF!</v>
      </c>
      <c r="E1680" s="22" t="e">
        <f>IF(B1680="","",VLOOKUP(B1680,Consultas_públicas!$A$376:$G$3879,7,0))</f>
        <v>#N/A</v>
      </c>
      <c r="F1680" s="20" t="s">
        <v>52</v>
      </c>
      <c r="G1680" s="21">
        <v>43641</v>
      </c>
      <c r="H1680" s="14" t="str">
        <f>IFERROR(IF(VLOOKUP(B1680,'Oficios_-_pend_criticas'!$C$4:$D$4739,2,0)="","","X"),"")</f>
        <v/>
      </c>
      <c r="I1680" s="12"/>
      <c r="J1680" s="13"/>
      <c r="K1680" s="10"/>
      <c r="L1680" s="12">
        <f>IFERROR(VLOOKUP(B1680,Retorno_da_RFB!$D$3:$I$6388,5,0),"")</f>
        <v>123</v>
      </c>
      <c r="M1680" s="13">
        <f>IFERROR(VLOOKUP(B1680,Retorno_da_RFB!$D$3:$I$6388,6,0),"")</f>
        <v>43691</v>
      </c>
      <c r="N1680" s="10" t="str">
        <f>IFERROR(VLOOKUP(B1680,Retorno_da_RFB!$D$3:$I$6388,3,0),"")</f>
        <v>8456.11.19</v>
      </c>
      <c r="O1680" s="10" t="str">
        <f>IFERROR(VLOOKUP(B1680,Retorno_da_RFB!$D$3:$I$6388,4,0),"")</f>
        <v>Máquinas para marcação e gravação a laser tipo fibra, com potência do laser de 20, 30 ou 50W, classe 4, comprimento da onda 1.064nm, integráveis a linha de produção, dotadas de cabeçote de marcação com espelhos galvanométricos e dois motores de deslocamento x-y, velocidade máxima de deslocamento 10.000mm/s, conectados por meio de fibra óptica a unidade de controle com resfriamento interno ativo por meio de ventiladores, operação IHM-Interface Homem Máquina com tela e painel de navegação com 7 menus direto na controladora ou software de gerenciamento e preparação de arquivos para operação por PC.</v>
      </c>
      <c r="P1680" s="12" t="str">
        <f>IFERROR(IF(N1680="","",IF(VLOOKUP(LEFT(N1680,10),'Universo_BK-BIT'!$A$5:$E$10005,2,0)="","X",VLOOKUP(LEFT(N1680,10),'Universo_BK-BIT'!$A$5:$E$10005,2,0))),"X")</f>
        <v>BK</v>
      </c>
      <c r="Q1680" s="12">
        <f>IFERROR(IF(P1680="X","",VLOOKUP(LEFT(N1680,10),'Universo_BK-BIT'!$A$5:$E$10005,3,0)),"")</f>
        <v>14</v>
      </c>
      <c r="R1680" s="14" t="e">
        <f t="shared" si="79"/>
        <v>#REF!</v>
      </c>
      <c r="S1680" s="14" t="e">
        <f t="shared" si="80"/>
        <v>#N/A</v>
      </c>
      <c r="T1680" s="14"/>
      <c r="U1680" s="14" t="str">
        <f ca="1">IFERROR(IF(P1680="X",IF(VLOOKUP(B1680,'Oficios_-_pend_criticas'!$C$3:$J$4739,5,0)="","",IF(VLOOKUP(B1680,'Oficios_-_pend_criticas'!$C$3:$J$4739,7,0)="",IF(TODAY()&gt;VLOOKUP(B1680,'Oficios_-_pend_criticas'!$C$3:$J$4739,5,0),"X",""),IF(VLOOKUP(B1680,'Oficios_-_pend_criticas'!$C$3:$J$4739,7,0)&gt;VLOOKUP(B1680,'Oficios_-_pend_criticas'!$C$3:$J$4739,5,0),"X",""))),""),"")</f>
        <v/>
      </c>
      <c r="V1680" s="14" t="str">
        <f ca="1">IFERROR(IF(Q1680=0,IF(VLOOKUP(B1680,'Oficios_-_pend_criticas'!$C$3:$J$4739,5,0)="","",IF(VLOOKUP(B1680,'Oficios_-_pend_criticas'!$C$3:$J$4739,7,0)="",IF(TODAY()&gt;VLOOKUP(B1680,'Oficios_-_pend_criticas'!$C$3:$J$4739,5,0),"X",""),IF(VLOOKUP(B1680,'Oficios_-_pend_criticas'!$C$3:$J$4739,7,0)&gt;VLOOKUP(B1680,'Oficios_-_pend_criticas'!$C$3:$J$4739,5,0),"X",""))),""),"")</f>
        <v/>
      </c>
      <c r="W1680" s="14" t="str">
        <f ca="1">IFERROR(IF(P1680&lt;&gt;"X",IF(Q1680&gt;0,IF(VLOOKUP(B1680,'Oficios_-_pend_criticas'!$C$4:$J$4739,5,0)="","",IF(VLOOKUP(B1680,'Oficios_-_pend_criticas'!$C$4:$J$4739,7,0)="",IF(TODAY()&gt;VLOOKUP(B1680,'Oficios_-_pend_criticas'!$C$4:$J$4739,5,0),"X",""),IF(VLOOKUP(B1680,'Oficios_-_pend_criticas'!$C$4:$J$4739,7,0)&gt;VLOOKUP(B1680,'Oficios_-_pend_criticas'!$C$4:$J$4739,5,0),"X",""))),""),""),"")</f>
        <v/>
      </c>
    </row>
    <row r="1681" spans="1:23" ht="45" hidden="1" customHeight="1" x14ac:dyDescent="0.25">
      <c r="A1681" s="9" t="str">
        <f t="shared" si="78"/>
        <v/>
      </c>
      <c r="B1681" s="24" t="s">
        <v>3865</v>
      </c>
      <c r="C1681" s="22" t="e">
        <f>IF(B1681="","",VLOOKUP(B1681,#REF!,6,0))</f>
        <v>#REF!</v>
      </c>
      <c r="D1681" s="20" t="e">
        <f>IF(B1681="","",VLOOKUP(B1681,#REF!,22,0))</f>
        <v>#REF!</v>
      </c>
      <c r="E1681" s="22" t="e">
        <f>IF(B1681="","",VLOOKUP(B1681,Consultas_públicas!$A$376:$G$3879,7,0))</f>
        <v>#N/A</v>
      </c>
      <c r="F1681" s="20" t="s">
        <v>52</v>
      </c>
      <c r="G1681" s="21">
        <v>43641</v>
      </c>
      <c r="H1681" s="14" t="str">
        <f>IFERROR(IF(VLOOKUP(B1681,'Oficios_-_pend_criticas'!$C$4:$D$4739,2,0)="","","X"),"")</f>
        <v/>
      </c>
      <c r="I1681" s="12"/>
      <c r="J1681" s="13"/>
      <c r="K1681" s="10"/>
      <c r="L1681" s="12">
        <f>IFERROR(VLOOKUP(B1681,Retorno_da_RFB!$D$3:$I$6388,5,0),"")</f>
        <v>123</v>
      </c>
      <c r="M1681" s="13">
        <f>IFERROR(VLOOKUP(B1681,Retorno_da_RFB!$D$3:$I$6388,6,0),"")</f>
        <v>43691</v>
      </c>
      <c r="N1681" s="10" t="str">
        <f>IFERROR(VLOOKUP(B1681,Retorno_da_RFB!$D$3:$I$6388,3,0),"")</f>
        <v>8514.30.11</v>
      </c>
      <c r="O1681" s="10" t="str">
        <f>IFERROR(VLOOKUP(B1681,Retorno_da_RFB!$D$3:$I$6388,4,0),"")</f>
        <v>Fornos horizontais elétricos oscilantes para têmpera de vidros com espessura a partir de 2,85mm, com capacidade de produção de vidros “clear” entre 4 e 32cargas/h, garantindo ondulação menor ou igual a 0,1mm e com empeno de borda menor ou igual a 0,2mm, com sistema de “nobreak” integrado, com sopradores de movimentos independentes para têmpera de vidros com espessura fina acima de 2,85mm, com ventiladores para tempera e resfriamento com motores em corrente contínua CC, com resistência elétricas com filamento direto ,com sistema de scanner para controle da temperatura do vidro e com software para monitoramento e controle com programa de produção integrado, controlado por dois controladores lógico programável (CLP).</v>
      </c>
      <c r="P1681" s="12" t="str">
        <f>IFERROR(IF(N1681="","",IF(VLOOKUP(LEFT(N1681,10),'Universo_BK-BIT'!$A$5:$E$10005,2,0)="","X",VLOOKUP(LEFT(N1681,10),'Universo_BK-BIT'!$A$5:$E$10005,2,0))),"X")</f>
        <v>BK</v>
      </c>
      <c r="Q1681" s="12">
        <f>IFERROR(IF(P1681="X","",VLOOKUP(LEFT(N1681,10),'Universo_BK-BIT'!$A$5:$E$10005,3,0)),"")</f>
        <v>14</v>
      </c>
      <c r="R1681" s="14" t="e">
        <f t="shared" si="79"/>
        <v>#REF!</v>
      </c>
      <c r="S1681" s="14" t="e">
        <f t="shared" si="80"/>
        <v>#N/A</v>
      </c>
      <c r="T1681" s="14"/>
      <c r="U1681" s="14" t="str">
        <f ca="1">IFERROR(IF(P1681="X",IF(VLOOKUP(B1681,'Oficios_-_pend_criticas'!$C$3:$J$4739,5,0)="","",IF(VLOOKUP(B1681,'Oficios_-_pend_criticas'!$C$3:$J$4739,7,0)="",IF(TODAY()&gt;VLOOKUP(B1681,'Oficios_-_pend_criticas'!$C$3:$J$4739,5,0),"X",""),IF(VLOOKUP(B1681,'Oficios_-_pend_criticas'!$C$3:$J$4739,7,0)&gt;VLOOKUP(B1681,'Oficios_-_pend_criticas'!$C$3:$J$4739,5,0),"X",""))),""),"")</f>
        <v/>
      </c>
      <c r="V1681" s="14" t="str">
        <f ca="1">IFERROR(IF(Q1681=0,IF(VLOOKUP(B1681,'Oficios_-_pend_criticas'!$C$3:$J$4739,5,0)="","",IF(VLOOKUP(B1681,'Oficios_-_pend_criticas'!$C$3:$J$4739,7,0)="",IF(TODAY()&gt;VLOOKUP(B1681,'Oficios_-_pend_criticas'!$C$3:$J$4739,5,0),"X",""),IF(VLOOKUP(B1681,'Oficios_-_pend_criticas'!$C$3:$J$4739,7,0)&gt;VLOOKUP(B1681,'Oficios_-_pend_criticas'!$C$3:$J$4739,5,0),"X",""))),""),"")</f>
        <v/>
      </c>
      <c r="W1681" s="14" t="str">
        <f ca="1">IFERROR(IF(P1681&lt;&gt;"X",IF(Q1681&gt;0,IF(VLOOKUP(B1681,'Oficios_-_pend_criticas'!$C$4:$J$4739,5,0)="","",IF(VLOOKUP(B1681,'Oficios_-_pend_criticas'!$C$4:$J$4739,7,0)="",IF(TODAY()&gt;VLOOKUP(B1681,'Oficios_-_pend_criticas'!$C$4:$J$4739,5,0),"X",""),IF(VLOOKUP(B1681,'Oficios_-_pend_criticas'!$C$4:$J$4739,7,0)&gt;VLOOKUP(B1681,'Oficios_-_pend_criticas'!$C$4:$J$4739,5,0),"X",""))),""),""),"")</f>
        <v/>
      </c>
    </row>
    <row r="1682" spans="1:23" ht="45" hidden="1" customHeight="1" x14ac:dyDescent="0.25">
      <c r="A1682" s="9" t="str">
        <f t="shared" si="78"/>
        <v/>
      </c>
      <c r="B1682" s="24" t="s">
        <v>3868</v>
      </c>
      <c r="C1682" s="22" t="e">
        <f>IF(B1682="","",VLOOKUP(B1682,#REF!,6,0))</f>
        <v>#REF!</v>
      </c>
      <c r="D1682" s="20" t="e">
        <f>IF(B1682="","",VLOOKUP(B1682,#REF!,22,0))</f>
        <v>#REF!</v>
      </c>
      <c r="E1682" s="22" t="e">
        <f>IF(B1682="","",VLOOKUP(B1682,Consultas_públicas!$A$376:$G$3879,7,0))</f>
        <v>#N/A</v>
      </c>
      <c r="F1682" s="20" t="s">
        <v>52</v>
      </c>
      <c r="G1682" s="21">
        <v>43641</v>
      </c>
      <c r="H1682" s="14" t="str">
        <f>IFERROR(IF(VLOOKUP(B1682,'Oficios_-_pend_criticas'!$C$4:$D$4739,2,0)="","","X"),"")</f>
        <v/>
      </c>
      <c r="I1682" s="12"/>
      <c r="J1682" s="13"/>
      <c r="K1682" s="10"/>
      <c r="L1682" s="12">
        <f>IFERROR(VLOOKUP(B1682,Retorno_da_RFB!$D$3:$I$6388,5,0),"")</f>
        <v>123</v>
      </c>
      <c r="M1682" s="13">
        <f>IFERROR(VLOOKUP(B1682,Retorno_da_RFB!$D$3:$I$6388,6,0),"")</f>
        <v>43691</v>
      </c>
      <c r="N1682" s="10" t="str">
        <f>IFERROR(VLOOKUP(B1682,Retorno_da_RFB!$D$3:$I$6388,3,0),"")</f>
        <v>8479.81.90</v>
      </c>
      <c r="O1682" s="10" t="str">
        <f>IFERROR(VLOOKUP(B1682,Retorno_da_RFB!$D$3:$I$6388,4,0),"")</f>
        <v>Máquinas automáticas para bobinamento de fios de cobre com diâmetros compreendidos entre 0,08 e 1,2mm, para rotores de motores elétricos de corrente contínua e universais utilizados eletrodomésticos, aparelhos comerciais e profissionais, com velocidade máxima de 3.000rpm, com capacidade de enrolamento de 8 até 48 bobinas, dotadas de: estrutura rígida, com cabeçotes e suportes de transposição em ferro fundido e 2 braços de bobinamento; indexador da capa do coletor comandado por motor elétrico; castanhas de bobinagem operadas em posição fixa; conjunto de ferramental tipo troca rápida; conjunto de formas de bobinagem com sistema de inserção vertical; painel do operador com "display" colorido sensível ao toque "touchscreen"; acompanhadas por um ou mais conjuntos de tensores eletrônicos para fios de cobre.</v>
      </c>
      <c r="P1682" s="12" t="str">
        <f>IFERROR(IF(N1682="","",IF(VLOOKUP(LEFT(N1682,10),'Universo_BK-BIT'!$A$5:$E$10005,2,0)="","X",VLOOKUP(LEFT(N1682,10),'Universo_BK-BIT'!$A$5:$E$10005,2,0))),"X")</f>
        <v>BK</v>
      </c>
      <c r="Q1682" s="12">
        <f>IFERROR(IF(P1682="X","",VLOOKUP(LEFT(N1682,10),'Universo_BK-BIT'!$A$5:$E$10005,3,0)),"")</f>
        <v>14</v>
      </c>
      <c r="R1682" s="14" t="e">
        <f t="shared" si="79"/>
        <v>#REF!</v>
      </c>
      <c r="S1682" s="14" t="e">
        <f t="shared" si="80"/>
        <v>#N/A</v>
      </c>
      <c r="T1682" s="14"/>
      <c r="U1682" s="14" t="str">
        <f ca="1">IFERROR(IF(P1682="X",IF(VLOOKUP(B1682,'Oficios_-_pend_criticas'!$C$3:$J$4739,5,0)="","",IF(VLOOKUP(B1682,'Oficios_-_pend_criticas'!$C$3:$J$4739,7,0)="",IF(TODAY()&gt;VLOOKUP(B1682,'Oficios_-_pend_criticas'!$C$3:$J$4739,5,0),"X",""),IF(VLOOKUP(B1682,'Oficios_-_pend_criticas'!$C$3:$J$4739,7,0)&gt;VLOOKUP(B1682,'Oficios_-_pend_criticas'!$C$3:$J$4739,5,0),"X",""))),""),"")</f>
        <v/>
      </c>
      <c r="V1682" s="14" t="str">
        <f ca="1">IFERROR(IF(Q1682=0,IF(VLOOKUP(B1682,'Oficios_-_pend_criticas'!$C$3:$J$4739,5,0)="","",IF(VLOOKUP(B1682,'Oficios_-_pend_criticas'!$C$3:$J$4739,7,0)="",IF(TODAY()&gt;VLOOKUP(B1682,'Oficios_-_pend_criticas'!$C$3:$J$4739,5,0),"X",""),IF(VLOOKUP(B1682,'Oficios_-_pend_criticas'!$C$3:$J$4739,7,0)&gt;VLOOKUP(B1682,'Oficios_-_pend_criticas'!$C$3:$J$4739,5,0),"X",""))),""),"")</f>
        <v/>
      </c>
      <c r="W1682" s="14" t="str">
        <f ca="1">IFERROR(IF(P1682&lt;&gt;"X",IF(Q1682&gt;0,IF(VLOOKUP(B1682,'Oficios_-_pend_criticas'!$C$4:$J$4739,5,0)="","",IF(VLOOKUP(B1682,'Oficios_-_pend_criticas'!$C$4:$J$4739,7,0)="",IF(TODAY()&gt;VLOOKUP(B1682,'Oficios_-_pend_criticas'!$C$4:$J$4739,5,0),"X",""),IF(VLOOKUP(B1682,'Oficios_-_pend_criticas'!$C$4:$J$4739,7,0)&gt;VLOOKUP(B1682,'Oficios_-_pend_criticas'!$C$4:$J$4739,5,0),"X",""))),""),""),"")</f>
        <v/>
      </c>
    </row>
    <row r="1683" spans="1:23" ht="45" hidden="1" customHeight="1" x14ac:dyDescent="0.25">
      <c r="A1683" s="9" t="str">
        <f t="shared" si="78"/>
        <v/>
      </c>
      <c r="B1683" s="24" t="s">
        <v>3870</v>
      </c>
      <c r="C1683" s="22" t="e">
        <f>IF(B1683="","",VLOOKUP(B1683,#REF!,6,0))</f>
        <v>#REF!</v>
      </c>
      <c r="D1683" s="20" t="e">
        <f>IF(B1683="","",VLOOKUP(B1683,#REF!,22,0))</f>
        <v>#REF!</v>
      </c>
      <c r="E1683" s="22" t="e">
        <f>IF(B1683="","",VLOOKUP(B1683,Consultas_públicas!$A$376:$G$3879,7,0))</f>
        <v>#N/A</v>
      </c>
      <c r="F1683" s="20" t="s">
        <v>52</v>
      </c>
      <c r="G1683" s="21">
        <v>43641</v>
      </c>
      <c r="H1683" s="14" t="str">
        <f>IFERROR(IF(VLOOKUP(B1683,'Oficios_-_pend_criticas'!$C$4:$D$4739,2,0)="","","X"),"")</f>
        <v/>
      </c>
      <c r="I1683" s="12"/>
      <c r="J1683" s="13"/>
      <c r="K1683" s="10"/>
      <c r="L1683" s="12">
        <f>IFERROR(VLOOKUP(B1683,Retorno_da_RFB!$D$3:$I$6388,5,0),"")</f>
        <v>123</v>
      </c>
      <c r="M1683" s="13">
        <f>IFERROR(VLOOKUP(B1683,Retorno_da_RFB!$D$3:$I$6388,6,0),"")</f>
        <v>43691</v>
      </c>
      <c r="N1683" s="10" t="str">
        <f>IFERROR(VLOOKUP(B1683,Retorno_da_RFB!$D$3:$I$6388,3,0),"")</f>
        <v>8479.89.99</v>
      </c>
      <c r="O1683" s="10" t="str">
        <f>IFERROR(VLOOKUP(B1683,Retorno_da_RFB!$D$3:$I$6388,4,0),"")</f>
        <v>Equipamentos para aplicação de revestimento antirriscos em lentes oftálmicas por imersão em verniz, dotados de sistema de limpeza em 6 etapas, com lavagem ultrassônica e estação de secagem e 2 tanques de verniz, além de dois fornos para secagem das lentes com verniz, com capacidade de produção de até 144lentes/h, controlada por um sistema automatizado e um robô programável do tipo CNC. Potência total de 14,5KVA</v>
      </c>
      <c r="P1683" s="12" t="str">
        <f>IFERROR(IF(N1683="","",IF(VLOOKUP(LEFT(N1683,10),'Universo_BK-BIT'!$A$5:$E$10005,2,0)="","X",VLOOKUP(LEFT(N1683,10),'Universo_BK-BIT'!$A$5:$E$10005,2,0))),"X")</f>
        <v>BK</v>
      </c>
      <c r="Q1683" s="12">
        <f>IFERROR(IF(P1683="X","",VLOOKUP(LEFT(N1683,10),'Universo_BK-BIT'!$A$5:$E$10005,3,0)),"")</f>
        <v>14</v>
      </c>
      <c r="R1683" s="14" t="e">
        <f t="shared" si="79"/>
        <v>#REF!</v>
      </c>
      <c r="S1683" s="14" t="e">
        <f t="shared" si="80"/>
        <v>#N/A</v>
      </c>
      <c r="T1683" s="14"/>
      <c r="U1683" s="14" t="str">
        <f ca="1">IFERROR(IF(P1683="X",IF(VLOOKUP(B1683,'Oficios_-_pend_criticas'!$C$3:$J$4739,5,0)="","",IF(VLOOKUP(B1683,'Oficios_-_pend_criticas'!$C$3:$J$4739,7,0)="",IF(TODAY()&gt;VLOOKUP(B1683,'Oficios_-_pend_criticas'!$C$3:$J$4739,5,0),"X",""),IF(VLOOKUP(B1683,'Oficios_-_pend_criticas'!$C$3:$J$4739,7,0)&gt;VLOOKUP(B1683,'Oficios_-_pend_criticas'!$C$3:$J$4739,5,0),"X",""))),""),"")</f>
        <v/>
      </c>
      <c r="V1683" s="14" t="str">
        <f ca="1">IFERROR(IF(Q1683=0,IF(VLOOKUP(B1683,'Oficios_-_pend_criticas'!$C$3:$J$4739,5,0)="","",IF(VLOOKUP(B1683,'Oficios_-_pend_criticas'!$C$3:$J$4739,7,0)="",IF(TODAY()&gt;VLOOKUP(B1683,'Oficios_-_pend_criticas'!$C$3:$J$4739,5,0),"X",""),IF(VLOOKUP(B1683,'Oficios_-_pend_criticas'!$C$3:$J$4739,7,0)&gt;VLOOKUP(B1683,'Oficios_-_pend_criticas'!$C$3:$J$4739,5,0),"X",""))),""),"")</f>
        <v/>
      </c>
      <c r="W1683" s="14" t="str">
        <f ca="1">IFERROR(IF(P1683&lt;&gt;"X",IF(Q1683&gt;0,IF(VLOOKUP(B1683,'Oficios_-_pend_criticas'!$C$4:$J$4739,5,0)="","",IF(VLOOKUP(B1683,'Oficios_-_pend_criticas'!$C$4:$J$4739,7,0)="",IF(TODAY()&gt;VLOOKUP(B1683,'Oficios_-_pend_criticas'!$C$4:$J$4739,5,0),"X",""),IF(VLOOKUP(B1683,'Oficios_-_pend_criticas'!$C$4:$J$4739,7,0)&gt;VLOOKUP(B1683,'Oficios_-_pend_criticas'!$C$4:$J$4739,5,0),"X",""))),""),""),"")</f>
        <v/>
      </c>
    </row>
    <row r="1684" spans="1:23" ht="45" hidden="1" customHeight="1" x14ac:dyDescent="0.25">
      <c r="A1684" s="9" t="str">
        <f t="shared" si="78"/>
        <v/>
      </c>
      <c r="B1684" s="24" t="s">
        <v>3872</v>
      </c>
      <c r="C1684" s="22" t="e">
        <f>IF(B1684="","",VLOOKUP(B1684,#REF!,6,0))</f>
        <v>#REF!</v>
      </c>
      <c r="D1684" s="20" t="e">
        <f>IF(B1684="","",VLOOKUP(B1684,#REF!,22,0))</f>
        <v>#REF!</v>
      </c>
      <c r="E1684" s="22" t="e">
        <f>IF(B1684="","",VLOOKUP(B1684,Consultas_públicas!$A$376:$G$3879,7,0))</f>
        <v>#N/A</v>
      </c>
      <c r="F1684" s="20" t="s">
        <v>52</v>
      </c>
      <c r="G1684" s="21">
        <v>43641</v>
      </c>
      <c r="H1684" s="14" t="str">
        <f>IFERROR(IF(VLOOKUP(B1684,'Oficios_-_pend_criticas'!$C$4:$D$4739,2,0)="","","X"),"")</f>
        <v/>
      </c>
      <c r="I1684" s="12"/>
      <c r="J1684" s="13"/>
      <c r="K1684" s="10"/>
      <c r="L1684" s="12">
        <f>IFERROR(VLOOKUP(B1684,Retorno_da_RFB!$D$3:$I$6388,5,0),"")</f>
        <v>123</v>
      </c>
      <c r="M1684" s="13">
        <f>IFERROR(VLOOKUP(B1684,Retorno_da_RFB!$D$3:$I$6388,6,0),"")</f>
        <v>43691</v>
      </c>
      <c r="N1684" s="10" t="str">
        <f>IFERROR(VLOOKUP(B1684,Retorno_da_RFB!$D$3:$I$6388,3,0),"")</f>
        <v>8433.90.90</v>
      </c>
      <c r="O1684" s="10" t="str">
        <f>IFERROR(VLOOKUP(B1684,Retorno_da_RFB!$D$3:$I$6388,4,0),"")</f>
        <v>Sistemas de lagartas de borracha com 2.667mm (105pol) de comprimento e 406mm de largura (16pol), dotadas de 6 roletes de borracha intermediários e 4 roletes de borracha de tração maiores nas extremidades, para uso em pulverizadores autopropelidos.</v>
      </c>
      <c r="P1684" s="12" t="str">
        <f>IFERROR(IF(N1684="","",IF(VLOOKUP(LEFT(N1684,10),'Universo_BK-BIT'!$A$5:$E$10005,2,0)="","X",VLOOKUP(LEFT(N1684,10),'Universo_BK-BIT'!$A$5:$E$10005,2,0))),"X")</f>
        <v>BK</v>
      </c>
      <c r="Q1684" s="12">
        <f>IFERROR(IF(P1684="X","",VLOOKUP(LEFT(N1684,10),'Universo_BK-BIT'!$A$5:$E$10005,3,0)),"")</f>
        <v>14</v>
      </c>
      <c r="R1684" s="14" t="e">
        <f t="shared" si="79"/>
        <v>#REF!</v>
      </c>
      <c r="S1684" s="14" t="e">
        <f t="shared" si="80"/>
        <v>#N/A</v>
      </c>
      <c r="T1684" s="14"/>
      <c r="U1684" s="14" t="str">
        <f ca="1">IFERROR(IF(P1684="X",IF(VLOOKUP(B1684,'Oficios_-_pend_criticas'!$C$3:$J$4739,5,0)="","",IF(VLOOKUP(B1684,'Oficios_-_pend_criticas'!$C$3:$J$4739,7,0)="",IF(TODAY()&gt;VLOOKUP(B1684,'Oficios_-_pend_criticas'!$C$3:$J$4739,5,0),"X",""),IF(VLOOKUP(B1684,'Oficios_-_pend_criticas'!$C$3:$J$4739,7,0)&gt;VLOOKUP(B1684,'Oficios_-_pend_criticas'!$C$3:$J$4739,5,0),"X",""))),""),"")</f>
        <v/>
      </c>
      <c r="V1684" s="14" t="str">
        <f ca="1">IFERROR(IF(Q1684=0,IF(VLOOKUP(B1684,'Oficios_-_pend_criticas'!$C$3:$J$4739,5,0)="","",IF(VLOOKUP(B1684,'Oficios_-_pend_criticas'!$C$3:$J$4739,7,0)="",IF(TODAY()&gt;VLOOKUP(B1684,'Oficios_-_pend_criticas'!$C$3:$J$4739,5,0),"X",""),IF(VLOOKUP(B1684,'Oficios_-_pend_criticas'!$C$3:$J$4739,7,0)&gt;VLOOKUP(B1684,'Oficios_-_pend_criticas'!$C$3:$J$4739,5,0),"X",""))),""),"")</f>
        <v/>
      </c>
      <c r="W1684" s="14" t="str">
        <f ca="1">IFERROR(IF(P1684&lt;&gt;"X",IF(Q1684&gt;0,IF(VLOOKUP(B1684,'Oficios_-_pend_criticas'!$C$4:$J$4739,5,0)="","",IF(VLOOKUP(B1684,'Oficios_-_pend_criticas'!$C$4:$J$4739,7,0)="",IF(TODAY()&gt;VLOOKUP(B1684,'Oficios_-_pend_criticas'!$C$4:$J$4739,5,0),"X",""),IF(VLOOKUP(B1684,'Oficios_-_pend_criticas'!$C$4:$J$4739,7,0)&gt;VLOOKUP(B1684,'Oficios_-_pend_criticas'!$C$4:$J$4739,5,0),"X",""))),""),""),"")</f>
        <v/>
      </c>
    </row>
    <row r="1685" spans="1:23" ht="45" hidden="1" customHeight="1" x14ac:dyDescent="0.25">
      <c r="A1685" s="9" t="str">
        <f t="shared" si="78"/>
        <v/>
      </c>
      <c r="B1685" s="24" t="s">
        <v>3874</v>
      </c>
      <c r="C1685" s="22" t="e">
        <f>IF(B1685="","",VLOOKUP(B1685,#REF!,6,0))</f>
        <v>#REF!</v>
      </c>
      <c r="D1685" s="20" t="e">
        <f>IF(B1685="","",VLOOKUP(B1685,#REF!,22,0))</f>
        <v>#REF!</v>
      </c>
      <c r="E1685" s="22" t="e">
        <f>IF(B1685="","",VLOOKUP(B1685,Consultas_públicas!$A$376:$G$3879,7,0))</f>
        <v>#N/A</v>
      </c>
      <c r="F1685" s="20" t="s">
        <v>52</v>
      </c>
      <c r="G1685" s="21">
        <v>43641</v>
      </c>
      <c r="H1685" s="14" t="str">
        <f>IFERROR(IF(VLOOKUP(B1685,'Oficios_-_pend_criticas'!$C$4:$D$4739,2,0)="","","X"),"")</f>
        <v/>
      </c>
      <c r="I1685" s="12"/>
      <c r="J1685" s="13"/>
      <c r="K1685" s="10"/>
      <c r="L1685" s="12">
        <f>IFERROR(VLOOKUP(B1685,Retorno_da_RFB!$D$3:$I$6388,5,0),"")</f>
        <v>123</v>
      </c>
      <c r="M1685" s="13">
        <f>IFERROR(VLOOKUP(B1685,Retorno_da_RFB!$D$3:$I$6388,6,0),"")</f>
        <v>43691</v>
      </c>
      <c r="N1685" s="10" t="str">
        <f>IFERROR(VLOOKUP(B1685,Retorno_da_RFB!$D$3:$I$6388,3,0),"")</f>
        <v>8437.10.00</v>
      </c>
      <c r="O1685" s="10" t="str">
        <f>IFERROR(VLOOKUP(B1685,Retorno_da_RFB!$D$3:$I$6388,4,0),"")</f>
        <v>Máquinas de limpeza e classificação de produtos agrícolas secos pelo emprego combinado de ar e peneiras, cereais e outros produtos agrícolas secos (cereais, oleaginosas, leguminosas e gramíneas), com capacidade de produção de até 80t/h, com entrada de produto reguladas por meio de rolo alimentador, com separação do material leve (resíduo de casca, palha, grãos leves e detritos de solo) pelo sistema de aspiração; equipadas com sistema de pré-aspiração e aspiração principal; acionamento da máquina por motorredutores; volume de ar do sistema de aspiração de até 9.000m³/h; com sistema de limpeza das peneiras com esferas de borracha de “redler”(raspador); quadros das paneiras em material metálico.</v>
      </c>
      <c r="P1685" s="12" t="str">
        <f>IFERROR(IF(N1685="","",IF(VLOOKUP(LEFT(N1685,10),'Universo_BK-BIT'!$A$5:$E$10005,2,0)="","X",VLOOKUP(LEFT(N1685,10),'Universo_BK-BIT'!$A$5:$E$10005,2,0))),"X")</f>
        <v>BK</v>
      </c>
      <c r="Q1685" s="12">
        <f>IFERROR(IF(P1685="X","",VLOOKUP(LEFT(N1685,10),'Universo_BK-BIT'!$A$5:$E$10005,3,0)),"")</f>
        <v>14</v>
      </c>
      <c r="R1685" s="14" t="e">
        <f t="shared" si="79"/>
        <v>#REF!</v>
      </c>
      <c r="S1685" s="14" t="e">
        <f t="shared" si="80"/>
        <v>#N/A</v>
      </c>
      <c r="T1685" s="14"/>
      <c r="U1685" s="14" t="str">
        <f ca="1">IFERROR(IF(P1685="X",IF(VLOOKUP(B1685,'Oficios_-_pend_criticas'!$C$3:$J$4739,5,0)="","",IF(VLOOKUP(B1685,'Oficios_-_pend_criticas'!$C$3:$J$4739,7,0)="",IF(TODAY()&gt;VLOOKUP(B1685,'Oficios_-_pend_criticas'!$C$3:$J$4739,5,0),"X",""),IF(VLOOKUP(B1685,'Oficios_-_pend_criticas'!$C$3:$J$4739,7,0)&gt;VLOOKUP(B1685,'Oficios_-_pend_criticas'!$C$3:$J$4739,5,0),"X",""))),""),"")</f>
        <v/>
      </c>
      <c r="V1685" s="14" t="str">
        <f ca="1">IFERROR(IF(Q1685=0,IF(VLOOKUP(B1685,'Oficios_-_pend_criticas'!$C$3:$J$4739,5,0)="","",IF(VLOOKUP(B1685,'Oficios_-_pend_criticas'!$C$3:$J$4739,7,0)="",IF(TODAY()&gt;VLOOKUP(B1685,'Oficios_-_pend_criticas'!$C$3:$J$4739,5,0),"X",""),IF(VLOOKUP(B1685,'Oficios_-_pend_criticas'!$C$3:$J$4739,7,0)&gt;VLOOKUP(B1685,'Oficios_-_pend_criticas'!$C$3:$J$4739,5,0),"X",""))),""),"")</f>
        <v/>
      </c>
      <c r="W1685" s="14" t="str">
        <f ca="1">IFERROR(IF(P1685&lt;&gt;"X",IF(Q1685&gt;0,IF(VLOOKUP(B1685,'Oficios_-_pend_criticas'!$C$4:$J$4739,5,0)="","",IF(VLOOKUP(B1685,'Oficios_-_pend_criticas'!$C$4:$J$4739,7,0)="",IF(TODAY()&gt;VLOOKUP(B1685,'Oficios_-_pend_criticas'!$C$4:$J$4739,5,0),"X",""),IF(VLOOKUP(B1685,'Oficios_-_pend_criticas'!$C$4:$J$4739,7,0)&gt;VLOOKUP(B1685,'Oficios_-_pend_criticas'!$C$4:$J$4739,5,0),"X",""))),""),""),"")</f>
        <v/>
      </c>
    </row>
    <row r="1686" spans="1:23" ht="45" hidden="1" customHeight="1" x14ac:dyDescent="0.25">
      <c r="A1686" s="9" t="str">
        <f t="shared" si="78"/>
        <v/>
      </c>
      <c r="B1686" s="24" t="s">
        <v>3876</v>
      </c>
      <c r="C1686" s="22" t="e">
        <f>IF(B1686="","",VLOOKUP(B1686,#REF!,6,0))</f>
        <v>#REF!</v>
      </c>
      <c r="D1686" s="20" t="e">
        <f>IF(B1686="","",VLOOKUP(B1686,#REF!,22,0))</f>
        <v>#REF!</v>
      </c>
      <c r="E1686" s="22" t="e">
        <f>IF(B1686="","",VLOOKUP(B1686,Consultas_públicas!$A$376:$G$3879,7,0))</f>
        <v>#N/A</v>
      </c>
      <c r="F1686" s="20" t="s">
        <v>52</v>
      </c>
      <c r="G1686" s="21">
        <v>43641</v>
      </c>
      <c r="H1686" s="14" t="str">
        <f>IFERROR(IF(VLOOKUP(B1686,'Oficios_-_pend_criticas'!$C$4:$D$4739,2,0)="","","X"),"")</f>
        <v/>
      </c>
      <c r="I1686" s="12"/>
      <c r="J1686" s="13"/>
      <c r="K1686" s="10"/>
      <c r="L1686" s="12">
        <f>IFERROR(VLOOKUP(B1686,Retorno_da_RFB!$D$3:$I$6388,5,0),"")</f>
        <v>123</v>
      </c>
      <c r="M1686" s="13">
        <f>IFERROR(VLOOKUP(B1686,Retorno_da_RFB!$D$3:$I$6388,6,0),"")</f>
        <v>43691</v>
      </c>
      <c r="N1686" s="10" t="str">
        <f>IFERROR(VLOOKUP(B1686,Retorno_da_RFB!$D$3:$I$6388,3,0),"")</f>
        <v>8424.90.90</v>
      </c>
      <c r="O1686" s="10" t="str">
        <f>IFERROR(VLOOKUP(B1686,Retorno_da_RFB!$D$3:$I$6388,4,0),"")</f>
        <v>Bicos giratórios dotados de estrutura metálica para aplicação em cabines de limpeza, rotação variando entre 600 e 800rpm, com insertos intercambiáveis, com furos para saída de ar variando entre ø0,6 e ø2mm, pressão de trabalho entre 4 e 10bar e rosca para fixação de G3/8".</v>
      </c>
      <c r="P1686" s="12" t="str">
        <f>IFERROR(IF(N1686="","",IF(VLOOKUP(LEFT(N1686,10),'Universo_BK-BIT'!$A$5:$E$10005,2,0)="","X",VLOOKUP(LEFT(N1686,10),'Universo_BK-BIT'!$A$5:$E$10005,2,0))),"X")</f>
        <v>BK</v>
      </c>
      <c r="Q1686" s="12">
        <f>IFERROR(IF(P1686="X","",VLOOKUP(LEFT(N1686,10),'Universo_BK-BIT'!$A$5:$E$10005,3,0)),"")</f>
        <v>14</v>
      </c>
      <c r="R1686" s="14" t="e">
        <f t="shared" si="79"/>
        <v>#REF!</v>
      </c>
      <c r="S1686" s="14" t="e">
        <f t="shared" si="80"/>
        <v>#N/A</v>
      </c>
      <c r="T1686" s="14"/>
      <c r="U1686" s="14" t="str">
        <f ca="1">IFERROR(IF(P1686="X",IF(VLOOKUP(B1686,'Oficios_-_pend_criticas'!$C$3:$J$4739,5,0)="","",IF(VLOOKUP(B1686,'Oficios_-_pend_criticas'!$C$3:$J$4739,7,0)="",IF(TODAY()&gt;VLOOKUP(B1686,'Oficios_-_pend_criticas'!$C$3:$J$4739,5,0),"X",""),IF(VLOOKUP(B1686,'Oficios_-_pend_criticas'!$C$3:$J$4739,7,0)&gt;VLOOKUP(B1686,'Oficios_-_pend_criticas'!$C$3:$J$4739,5,0),"X",""))),""),"")</f>
        <v/>
      </c>
      <c r="V1686" s="14" t="str">
        <f ca="1">IFERROR(IF(Q1686=0,IF(VLOOKUP(B1686,'Oficios_-_pend_criticas'!$C$3:$J$4739,5,0)="","",IF(VLOOKUP(B1686,'Oficios_-_pend_criticas'!$C$3:$J$4739,7,0)="",IF(TODAY()&gt;VLOOKUP(B1686,'Oficios_-_pend_criticas'!$C$3:$J$4739,5,0),"X",""),IF(VLOOKUP(B1686,'Oficios_-_pend_criticas'!$C$3:$J$4739,7,0)&gt;VLOOKUP(B1686,'Oficios_-_pend_criticas'!$C$3:$J$4739,5,0),"X",""))),""),"")</f>
        <v/>
      </c>
      <c r="W1686" s="14" t="str">
        <f ca="1">IFERROR(IF(P1686&lt;&gt;"X",IF(Q1686&gt;0,IF(VLOOKUP(B1686,'Oficios_-_pend_criticas'!$C$4:$J$4739,5,0)="","",IF(VLOOKUP(B1686,'Oficios_-_pend_criticas'!$C$4:$J$4739,7,0)="",IF(TODAY()&gt;VLOOKUP(B1686,'Oficios_-_pend_criticas'!$C$4:$J$4739,5,0),"X",""),IF(VLOOKUP(B1686,'Oficios_-_pend_criticas'!$C$4:$J$4739,7,0)&gt;VLOOKUP(B1686,'Oficios_-_pend_criticas'!$C$4:$J$4739,5,0),"X",""))),""),""),"")</f>
        <v/>
      </c>
    </row>
    <row r="1687" spans="1:23" ht="45" hidden="1" customHeight="1" x14ac:dyDescent="0.25">
      <c r="A1687" s="9" t="str">
        <f t="shared" si="78"/>
        <v/>
      </c>
      <c r="B1687" s="24" t="s">
        <v>3878</v>
      </c>
      <c r="C1687" s="22" t="e">
        <f>IF(B1687="","",VLOOKUP(B1687,#REF!,6,0))</f>
        <v>#REF!</v>
      </c>
      <c r="D1687" s="20" t="e">
        <f>IF(B1687="","",VLOOKUP(B1687,#REF!,22,0))</f>
        <v>#REF!</v>
      </c>
      <c r="E1687" s="22" t="e">
        <f>IF(B1687="","",VLOOKUP(B1687,Consultas_públicas!$A$376:$G$3879,7,0))</f>
        <v>#N/A</v>
      </c>
      <c r="F1687" s="20" t="s">
        <v>52</v>
      </c>
      <c r="G1687" s="21">
        <v>43641</v>
      </c>
      <c r="H1687" s="14" t="str">
        <f>IFERROR(IF(VLOOKUP(B1687,'Oficios_-_pend_criticas'!$C$4:$D$4739,2,0)="","","X"),"")</f>
        <v/>
      </c>
      <c r="I1687" s="12"/>
      <c r="J1687" s="13"/>
      <c r="K1687" s="10"/>
      <c r="L1687" s="12">
        <f>IFERROR(VLOOKUP(B1687,Retorno_da_RFB!$D$3:$I$6388,5,0),"")</f>
        <v>123</v>
      </c>
      <c r="M1687" s="13">
        <f>IFERROR(VLOOKUP(B1687,Retorno_da_RFB!$D$3:$I$6388,6,0),"")</f>
        <v>43691</v>
      </c>
      <c r="N1687" s="10" t="str">
        <f>IFERROR(VLOOKUP(B1687,Retorno_da_RFB!$D$3:$I$6388,3,0),"")</f>
        <v>8529.90.20</v>
      </c>
      <c r="O1687" s="10" t="str">
        <f>IFERROR(VLOOKUP(B1687,Retorno_da_RFB!$D$3:$I$6388,4,0),"")</f>
        <v>Coberturas das teclas e dos botões de funções, fabricadas ou injetadas em plásticos, de uso exclusivo em monitores de computadores com displays de 14 a 86 polegadas de diagonal</v>
      </c>
      <c r="P1687" s="12" t="str">
        <f>IFERROR(IF(N1687="","",IF(VLOOKUP(LEFT(N1687,10),'Universo_BK-BIT'!$A$5:$E$10005,2,0)="","X",VLOOKUP(LEFT(N1687,10),'Universo_BK-BIT'!$A$5:$E$10005,2,0))),"X")</f>
        <v>BIT</v>
      </c>
      <c r="Q1687" s="12">
        <f>IFERROR(IF(P1687="X","",VLOOKUP(LEFT(N1687,10),'Universo_BK-BIT'!$A$5:$E$10005,3,0)),"")</f>
        <v>12</v>
      </c>
      <c r="R1687" s="14" t="e">
        <f t="shared" si="79"/>
        <v>#REF!</v>
      </c>
      <c r="S1687" s="14" t="e">
        <f t="shared" si="80"/>
        <v>#N/A</v>
      </c>
      <c r="T1687" s="14"/>
      <c r="U1687" s="14" t="str">
        <f ca="1">IFERROR(IF(P1687="X",IF(VLOOKUP(B1687,'Oficios_-_pend_criticas'!$C$3:$J$4739,5,0)="","",IF(VLOOKUP(B1687,'Oficios_-_pend_criticas'!$C$3:$J$4739,7,0)="",IF(TODAY()&gt;VLOOKUP(B1687,'Oficios_-_pend_criticas'!$C$3:$J$4739,5,0),"X",""),IF(VLOOKUP(B1687,'Oficios_-_pend_criticas'!$C$3:$J$4739,7,0)&gt;VLOOKUP(B1687,'Oficios_-_pend_criticas'!$C$3:$J$4739,5,0),"X",""))),""),"")</f>
        <v/>
      </c>
      <c r="V1687" s="14" t="str">
        <f ca="1">IFERROR(IF(Q1687=0,IF(VLOOKUP(B1687,'Oficios_-_pend_criticas'!$C$3:$J$4739,5,0)="","",IF(VLOOKUP(B1687,'Oficios_-_pend_criticas'!$C$3:$J$4739,7,0)="",IF(TODAY()&gt;VLOOKUP(B1687,'Oficios_-_pend_criticas'!$C$3:$J$4739,5,0),"X",""),IF(VLOOKUP(B1687,'Oficios_-_pend_criticas'!$C$3:$J$4739,7,0)&gt;VLOOKUP(B1687,'Oficios_-_pend_criticas'!$C$3:$J$4739,5,0),"X",""))),""),"")</f>
        <v/>
      </c>
      <c r="W1687" s="14" t="str">
        <f ca="1">IFERROR(IF(P1687&lt;&gt;"X",IF(Q1687&gt;0,IF(VLOOKUP(B1687,'Oficios_-_pend_criticas'!$C$4:$J$4739,5,0)="","",IF(VLOOKUP(B1687,'Oficios_-_pend_criticas'!$C$4:$J$4739,7,0)="",IF(TODAY()&gt;VLOOKUP(B1687,'Oficios_-_pend_criticas'!$C$4:$J$4739,5,0),"X",""),IF(VLOOKUP(B1687,'Oficios_-_pend_criticas'!$C$4:$J$4739,7,0)&gt;VLOOKUP(B1687,'Oficios_-_pend_criticas'!$C$4:$J$4739,5,0),"X",""))),""),""),"")</f>
        <v/>
      </c>
    </row>
    <row r="1688" spans="1:23" ht="45" hidden="1" customHeight="1" x14ac:dyDescent="0.25">
      <c r="A1688" s="9" t="str">
        <f t="shared" si="78"/>
        <v/>
      </c>
      <c r="B1688" s="24" t="s">
        <v>3880</v>
      </c>
      <c r="C1688" s="22" t="e">
        <f>IF(B1688="","",VLOOKUP(B1688,#REF!,6,0))</f>
        <v>#REF!</v>
      </c>
      <c r="D1688" s="20" t="e">
        <f>IF(B1688="","",VLOOKUP(B1688,#REF!,22,0))</f>
        <v>#REF!</v>
      </c>
      <c r="E1688" s="22" t="e">
        <f>IF(B1688="","",VLOOKUP(B1688,Consultas_públicas!$A$376:$G$3879,7,0))</f>
        <v>#N/A</v>
      </c>
      <c r="F1688" s="20" t="s">
        <v>52</v>
      </c>
      <c r="G1688" s="21">
        <v>43641</v>
      </c>
      <c r="H1688" s="14" t="str">
        <f>IFERROR(IF(VLOOKUP(B1688,'Oficios_-_pend_criticas'!$C$4:$D$4739,2,0)="","","X"),"")</f>
        <v/>
      </c>
      <c r="I1688" s="12"/>
      <c r="J1688" s="13"/>
      <c r="K1688" s="10"/>
      <c r="L1688" s="12">
        <f>IFERROR(VLOOKUP(B1688,Retorno_da_RFB!$D$3:$I$6388,5,0),"")</f>
        <v>123</v>
      </c>
      <c r="M1688" s="13">
        <f>IFERROR(VLOOKUP(B1688,Retorno_da_RFB!$D$3:$I$6388,6,0),"")</f>
        <v>43691</v>
      </c>
      <c r="N1688" s="10" t="str">
        <f>IFERROR(VLOOKUP(B1688,Retorno_da_RFB!$D$3:$I$6388,3,0),"")</f>
        <v>9031.80.99</v>
      </c>
      <c r="O1688" s="10" t="str">
        <f>IFERROR(VLOOKUP(B1688,Retorno_da_RFB!$D$3:$I$6388,4,0),"")</f>
        <v>Aparelhos detectores ultrassônicos de descontinuidades de alta perfomance, com tela colorida transflectiva VGA incluindo modo LCD preto e branco, medição angular software de gerenciamento e dados, faixa de teste de 0-1mm até 0-20,000mm em aço a 5.930m/s, velocidade de 256 a 16.000m/s continuamente variável, modo de inspeção pulso eco e transmissor/recebedor, cristal único, duplo e “pitch-catch”, frequência de repetição ajustável de 5Hz para 5kHz, faixa de frequência de 100kHz a 22MHz, completos com respectivas bateria, carregador, cabos, acoplante, bolsa e/ou caixa para transporte rugosa, autonomia da bateria de 16 a 18 horas.</v>
      </c>
      <c r="P1688" s="12" t="str">
        <f>IFERROR(IF(N1688="","",IF(VLOOKUP(LEFT(N1688,10),'Universo_BK-BIT'!$A$5:$E$10005,2,0)="","X",VLOOKUP(LEFT(N1688,10),'Universo_BK-BIT'!$A$5:$E$10005,2,0))),"X")</f>
        <v>BK</v>
      </c>
      <c r="Q1688" s="12">
        <f>IFERROR(IF(P1688="X","",VLOOKUP(LEFT(N1688,10),'Universo_BK-BIT'!$A$5:$E$10005,3,0)),"")</f>
        <v>14</v>
      </c>
      <c r="R1688" s="14" t="e">
        <f t="shared" si="79"/>
        <v>#REF!</v>
      </c>
      <c r="S1688" s="14" t="e">
        <f t="shared" si="80"/>
        <v>#N/A</v>
      </c>
      <c r="T1688" s="14"/>
      <c r="U1688" s="14" t="str">
        <f ca="1">IFERROR(IF(P1688="X",IF(VLOOKUP(B1688,'Oficios_-_pend_criticas'!$C$3:$J$4739,5,0)="","",IF(VLOOKUP(B1688,'Oficios_-_pend_criticas'!$C$3:$J$4739,7,0)="",IF(TODAY()&gt;VLOOKUP(B1688,'Oficios_-_pend_criticas'!$C$3:$J$4739,5,0),"X",""),IF(VLOOKUP(B1688,'Oficios_-_pend_criticas'!$C$3:$J$4739,7,0)&gt;VLOOKUP(B1688,'Oficios_-_pend_criticas'!$C$3:$J$4739,5,0),"X",""))),""),"")</f>
        <v/>
      </c>
      <c r="V1688" s="14" t="str">
        <f ca="1">IFERROR(IF(Q1688=0,IF(VLOOKUP(B1688,'Oficios_-_pend_criticas'!$C$3:$J$4739,5,0)="","",IF(VLOOKUP(B1688,'Oficios_-_pend_criticas'!$C$3:$J$4739,7,0)="",IF(TODAY()&gt;VLOOKUP(B1688,'Oficios_-_pend_criticas'!$C$3:$J$4739,5,0),"X",""),IF(VLOOKUP(B1688,'Oficios_-_pend_criticas'!$C$3:$J$4739,7,0)&gt;VLOOKUP(B1688,'Oficios_-_pend_criticas'!$C$3:$J$4739,5,0),"X",""))),""),"")</f>
        <v/>
      </c>
      <c r="W1688" s="14" t="str">
        <f ca="1">IFERROR(IF(P1688&lt;&gt;"X",IF(Q1688&gt;0,IF(VLOOKUP(B1688,'Oficios_-_pend_criticas'!$C$4:$J$4739,5,0)="","",IF(VLOOKUP(B1688,'Oficios_-_pend_criticas'!$C$4:$J$4739,7,0)="",IF(TODAY()&gt;VLOOKUP(B1688,'Oficios_-_pend_criticas'!$C$4:$J$4739,5,0),"X",""),IF(VLOOKUP(B1688,'Oficios_-_pend_criticas'!$C$4:$J$4739,7,0)&gt;VLOOKUP(B1688,'Oficios_-_pend_criticas'!$C$4:$J$4739,5,0),"X",""))),""),""),"")</f>
        <v/>
      </c>
    </row>
    <row r="1689" spans="1:23" ht="45" hidden="1" customHeight="1" x14ac:dyDescent="0.25">
      <c r="A1689" s="9" t="str">
        <f t="shared" si="78"/>
        <v/>
      </c>
      <c r="B1689" s="24" t="s">
        <v>3882</v>
      </c>
      <c r="C1689" s="22" t="e">
        <f>IF(B1689="","",VLOOKUP(B1689,#REF!,6,0))</f>
        <v>#REF!</v>
      </c>
      <c r="D1689" s="20" t="e">
        <f>IF(B1689="","",VLOOKUP(B1689,#REF!,22,0))</f>
        <v>#REF!</v>
      </c>
      <c r="E1689" s="22" t="e">
        <f>IF(B1689="","",VLOOKUP(B1689,Consultas_públicas!$A$376:$G$3879,7,0))</f>
        <v>#N/A</v>
      </c>
      <c r="F1689" s="20" t="s">
        <v>52</v>
      </c>
      <c r="G1689" s="21">
        <v>43641</v>
      </c>
      <c r="H1689" s="14" t="str">
        <f>IFERROR(IF(VLOOKUP(B1689,'Oficios_-_pend_criticas'!$C$4:$D$4739,2,0)="","","X"),"")</f>
        <v/>
      </c>
      <c r="I1689" s="12"/>
      <c r="J1689" s="13"/>
      <c r="K1689" s="10"/>
      <c r="L1689" s="12">
        <f>IFERROR(VLOOKUP(B1689,Retorno_da_RFB!$D$3:$I$6388,5,0),"")</f>
        <v>123</v>
      </c>
      <c r="M1689" s="13">
        <f>IFERROR(VLOOKUP(B1689,Retorno_da_RFB!$D$3:$I$6388,6,0),"")</f>
        <v>43691</v>
      </c>
      <c r="N1689" s="10" t="str">
        <f>IFERROR(VLOOKUP(B1689,Retorno_da_RFB!$D$3:$I$6388,3,0),"")</f>
        <v>9018.50.90</v>
      </c>
      <c r="O1689" s="10" t="str">
        <f>IFERROR(VLOOKUP(B1689,Retorno_da_RFB!$D$3:$I$6388,4,0),"")</f>
        <v>Instrumentos computadorizados para confecção e análise de tomogramas com diodo superluminescente de 840nm, velocidade de escaneamento superior ou igual a 27.000varreduras/s e profundidade de alcance no tecido de 2mm, potência óptica menor que 775μW na córnea para varreduras do segmento posterior; velocidade de escaneamento superior ou igual a 27.000varreduras/s e profundidade de alcance no tecido maior ou igual a 2mm, mas menor ou igual a 5,8mm, potência óptica menor que 775μW na córnea para varreduras do segmento anterior; taxa de quadros &gt;20Hz, aquisição da imagem de íris com resolução de 1.280 x 1.024, ajuste do foco de fixação interna de -20D a +20D (diópteros), teclado e mouse para “input” de dados, 6 portas USB, visor colorido de tela plana 19” integrado, podendo conter adicionais.</v>
      </c>
      <c r="P1689" s="12" t="str">
        <f>IFERROR(IF(N1689="","",IF(VLOOKUP(LEFT(N1689,10),'Universo_BK-BIT'!$A$5:$E$10005,2,0)="","X",VLOOKUP(LEFT(N1689,10),'Universo_BK-BIT'!$A$5:$E$10005,2,0))),"X")</f>
        <v>BK</v>
      </c>
      <c r="Q1689" s="12">
        <f>IFERROR(IF(P1689="X","",VLOOKUP(LEFT(N1689,10),'Universo_BK-BIT'!$A$5:$E$10005,3,0)),"")</f>
        <v>14</v>
      </c>
      <c r="R1689" s="14" t="e">
        <f t="shared" si="79"/>
        <v>#REF!</v>
      </c>
      <c r="S1689" s="14" t="e">
        <f t="shared" si="80"/>
        <v>#N/A</v>
      </c>
      <c r="T1689" s="14"/>
      <c r="U1689" s="14" t="str">
        <f ca="1">IFERROR(IF(P1689="X",IF(VLOOKUP(B1689,'Oficios_-_pend_criticas'!$C$3:$J$4739,5,0)="","",IF(VLOOKUP(B1689,'Oficios_-_pend_criticas'!$C$3:$J$4739,7,0)="",IF(TODAY()&gt;VLOOKUP(B1689,'Oficios_-_pend_criticas'!$C$3:$J$4739,5,0),"X",""),IF(VLOOKUP(B1689,'Oficios_-_pend_criticas'!$C$3:$J$4739,7,0)&gt;VLOOKUP(B1689,'Oficios_-_pend_criticas'!$C$3:$J$4739,5,0),"X",""))),""),"")</f>
        <v/>
      </c>
      <c r="V1689" s="14" t="str">
        <f ca="1">IFERROR(IF(Q1689=0,IF(VLOOKUP(B1689,'Oficios_-_pend_criticas'!$C$3:$J$4739,5,0)="","",IF(VLOOKUP(B1689,'Oficios_-_pend_criticas'!$C$3:$J$4739,7,0)="",IF(TODAY()&gt;VLOOKUP(B1689,'Oficios_-_pend_criticas'!$C$3:$J$4739,5,0),"X",""),IF(VLOOKUP(B1689,'Oficios_-_pend_criticas'!$C$3:$J$4739,7,0)&gt;VLOOKUP(B1689,'Oficios_-_pend_criticas'!$C$3:$J$4739,5,0),"X",""))),""),"")</f>
        <v/>
      </c>
      <c r="W1689" s="14" t="str">
        <f ca="1">IFERROR(IF(P1689&lt;&gt;"X",IF(Q1689&gt;0,IF(VLOOKUP(B1689,'Oficios_-_pend_criticas'!$C$4:$J$4739,5,0)="","",IF(VLOOKUP(B1689,'Oficios_-_pend_criticas'!$C$4:$J$4739,7,0)="",IF(TODAY()&gt;VLOOKUP(B1689,'Oficios_-_pend_criticas'!$C$4:$J$4739,5,0),"X",""),IF(VLOOKUP(B1689,'Oficios_-_pend_criticas'!$C$4:$J$4739,7,0)&gt;VLOOKUP(B1689,'Oficios_-_pend_criticas'!$C$4:$J$4739,5,0),"X",""))),""),""),"")</f>
        <v/>
      </c>
    </row>
    <row r="1690" spans="1:23" ht="45" hidden="1" customHeight="1" x14ac:dyDescent="0.25">
      <c r="A1690" s="9" t="str">
        <f t="shared" si="78"/>
        <v/>
      </c>
      <c r="B1690" s="24" t="s">
        <v>3884</v>
      </c>
      <c r="C1690" s="22" t="e">
        <f>IF(B1690="","",VLOOKUP(B1690,#REF!,6,0))</f>
        <v>#REF!</v>
      </c>
      <c r="D1690" s="20" t="e">
        <f>IF(B1690="","",VLOOKUP(B1690,#REF!,22,0))</f>
        <v>#REF!</v>
      </c>
      <c r="E1690" s="22" t="e">
        <f>IF(B1690="","",VLOOKUP(B1690,Consultas_públicas!$A$376:$G$3879,7,0))</f>
        <v>#N/A</v>
      </c>
      <c r="F1690" s="20" t="s">
        <v>52</v>
      </c>
      <c r="G1690" s="21">
        <v>43641</v>
      </c>
      <c r="H1690" s="14" t="str">
        <f>IFERROR(IF(VLOOKUP(B1690,'Oficios_-_pend_criticas'!$C$4:$D$4739,2,0)="","","X"),"")</f>
        <v/>
      </c>
      <c r="I1690" s="12"/>
      <c r="J1690" s="13"/>
      <c r="K1690" s="10"/>
      <c r="L1690" s="12">
        <f>IFERROR(VLOOKUP(B1690,Retorno_da_RFB!$D$3:$I$6388,5,0),"")</f>
        <v>123</v>
      </c>
      <c r="M1690" s="13">
        <f>IFERROR(VLOOKUP(B1690,Retorno_da_RFB!$D$3:$I$6388,6,0),"")</f>
        <v>43691</v>
      </c>
      <c r="N1690" s="10" t="str">
        <f>IFERROR(VLOOKUP(B1690,Retorno_da_RFB!$D$3:$I$6388,3,0),"")</f>
        <v>8523.52.00</v>
      </c>
      <c r="O1690" s="10" t="str">
        <f>IFERROR(VLOOKUP(B1690,Retorno_da_RFB!$D$3:$I$6388,4,0),"")</f>
        <v xml:space="preserve">Cartões inteligentes do tipo SIM-CARD, podendo ou não ser compatível com tecnologia “NFC”, utilizados exclusivamente no teste de aparelhos portáteis de telefonia celular em linha de produção. </v>
      </c>
      <c r="P1690" s="12" t="str">
        <f>IFERROR(IF(N1690="","",IF(VLOOKUP(LEFT(N1690,10),'Universo_BK-BIT'!$A$5:$E$10005,2,0)="","X",VLOOKUP(LEFT(N1690,10),'Universo_BK-BIT'!$A$5:$E$10005,2,0))),"X")</f>
        <v>X</v>
      </c>
      <c r="Q1690" s="12" t="str">
        <f>IFERROR(IF(P1690="X","",VLOOKUP(LEFT(N1690,10),'Universo_BK-BIT'!$A$5:$E$10005,3,0)),"")</f>
        <v/>
      </c>
      <c r="R1690" s="14" t="e">
        <f t="shared" si="79"/>
        <v>#REF!</v>
      </c>
      <c r="S1690" s="14" t="e">
        <f t="shared" si="80"/>
        <v>#N/A</v>
      </c>
      <c r="T1690" s="14"/>
      <c r="U1690" s="14" t="str">
        <f ca="1">IFERROR(IF(P1690="X",IF(VLOOKUP(B1690,'Oficios_-_pend_criticas'!$C$3:$J$4739,5,0)="","",IF(VLOOKUP(B1690,'Oficios_-_pend_criticas'!$C$3:$J$4739,7,0)="",IF(TODAY()&gt;VLOOKUP(B1690,'Oficios_-_pend_criticas'!$C$3:$J$4739,5,0),"X",""),IF(VLOOKUP(B1690,'Oficios_-_pend_criticas'!$C$3:$J$4739,7,0)&gt;VLOOKUP(B1690,'Oficios_-_pend_criticas'!$C$3:$J$4739,5,0),"X",""))),""),"")</f>
        <v/>
      </c>
      <c r="V1690" s="14" t="str">
        <f ca="1">IFERROR(IF(Q1690=0,IF(VLOOKUP(B1690,'Oficios_-_pend_criticas'!$C$3:$J$4739,5,0)="","",IF(VLOOKUP(B1690,'Oficios_-_pend_criticas'!$C$3:$J$4739,7,0)="",IF(TODAY()&gt;VLOOKUP(B1690,'Oficios_-_pend_criticas'!$C$3:$J$4739,5,0),"X",""),IF(VLOOKUP(B1690,'Oficios_-_pend_criticas'!$C$3:$J$4739,7,0)&gt;VLOOKUP(B1690,'Oficios_-_pend_criticas'!$C$3:$J$4739,5,0),"X",""))),""),"")</f>
        <v/>
      </c>
      <c r="W1690" s="14" t="str">
        <f ca="1">IFERROR(IF(P1690&lt;&gt;"X",IF(Q1690&gt;0,IF(VLOOKUP(B1690,'Oficios_-_pend_criticas'!$C$4:$J$4739,5,0)="","",IF(VLOOKUP(B1690,'Oficios_-_pend_criticas'!$C$4:$J$4739,7,0)="",IF(TODAY()&gt;VLOOKUP(B1690,'Oficios_-_pend_criticas'!$C$4:$J$4739,5,0),"X",""),IF(VLOOKUP(B1690,'Oficios_-_pend_criticas'!$C$4:$J$4739,7,0)&gt;VLOOKUP(B1690,'Oficios_-_pend_criticas'!$C$4:$J$4739,5,0),"X",""))),""),""),"")</f>
        <v/>
      </c>
    </row>
    <row r="1691" spans="1:23" ht="45" hidden="1" customHeight="1" x14ac:dyDescent="0.25">
      <c r="A1691" s="9" t="str">
        <f t="shared" si="78"/>
        <v/>
      </c>
      <c r="B1691" s="24" t="s">
        <v>3887</v>
      </c>
      <c r="C1691" s="22" t="e">
        <f>IF(B1691="","",VLOOKUP(B1691,#REF!,6,0))</f>
        <v>#REF!</v>
      </c>
      <c r="D1691" s="20" t="e">
        <f>IF(B1691="","",VLOOKUP(B1691,#REF!,22,0))</f>
        <v>#REF!</v>
      </c>
      <c r="E1691" s="22" t="e">
        <f>IF(B1691="","",VLOOKUP(B1691,Consultas_públicas!$A$376:$G$3879,7,0))</f>
        <v>#N/A</v>
      </c>
      <c r="F1691" s="20" t="s">
        <v>52</v>
      </c>
      <c r="G1691" s="21">
        <v>43641</v>
      </c>
      <c r="H1691" s="14" t="str">
        <f>IFERROR(IF(VLOOKUP(B1691,'Oficios_-_pend_criticas'!$C$4:$D$4739,2,0)="","","X"),"")</f>
        <v/>
      </c>
      <c r="I1691" s="12"/>
      <c r="J1691" s="13"/>
      <c r="K1691" s="10"/>
      <c r="L1691" s="12">
        <f>IFERROR(VLOOKUP(B1691,Retorno_da_RFB!$D$3:$I$6388,5,0),"")</f>
        <v>123</v>
      </c>
      <c r="M1691" s="13">
        <f>IFERROR(VLOOKUP(B1691,Retorno_da_RFB!$D$3:$I$6388,6,0),"")</f>
        <v>43691</v>
      </c>
      <c r="N1691" s="10" t="str">
        <f>IFERROR(VLOOKUP(B1691,Retorno_da_RFB!$D$3:$I$6388,3,0),"")</f>
        <v>8426.41.90</v>
      </c>
      <c r="O1691" s="10" t="str">
        <f>IFERROR(VLOOKUP(B1691,Retorno_da_RFB!$D$3:$I$6388,4,0),"")</f>
        <v>Manipuladores hidráulicos para a movimentação de materiais, autopropulsados sobre esteiras rodantes, ou pneus maciços ou inflados, acionados por motor diesel com potência igual ou superior 128HP mas igual ou inferior a 164HP; dotados de 2 eixos e tração em todas as rodas, com ou sem lâmina frontal; cabine com elevação hidráulica ou fixa com porta de abertura deslizante e vidro frontal blindado, podendo incluir implemento frontal de trabalho articulado (lança e braço) com alcance igual ou superior a 8,80m, podendo conter ferramentas de trabalho tais como garras hidráulicas (de diversos usos), eletroímã, tesoura hidráulica entre outros; sistema hidráulico com sensor de carga (load sensing) e câmeras traseira e lateral com monitor no interior da cabine; peso operacional igual ou superior 19.450kg, mas igual ou inferior 27.980kg.</v>
      </c>
      <c r="P1691" s="12" t="str">
        <f>IFERROR(IF(N1691="","",IF(VLOOKUP(LEFT(N1691,10),'Universo_BK-BIT'!$A$5:$E$10005,2,0)="","X",VLOOKUP(LEFT(N1691,10),'Universo_BK-BIT'!$A$5:$E$10005,2,0))),"X")</f>
        <v>BK</v>
      </c>
      <c r="Q1691" s="12">
        <f>IFERROR(IF(P1691="X","",VLOOKUP(LEFT(N1691,10),'Universo_BK-BIT'!$A$5:$E$10005,3,0)),"")</f>
        <v>14</v>
      </c>
      <c r="R1691" s="14" t="e">
        <f t="shared" si="79"/>
        <v>#REF!</v>
      </c>
      <c r="S1691" s="14" t="e">
        <f t="shared" si="80"/>
        <v>#N/A</v>
      </c>
      <c r="T1691" s="14"/>
      <c r="U1691" s="14" t="str">
        <f ca="1">IFERROR(IF(P1691="X",IF(VLOOKUP(B1691,'Oficios_-_pend_criticas'!$C$3:$J$4739,5,0)="","",IF(VLOOKUP(B1691,'Oficios_-_pend_criticas'!$C$3:$J$4739,7,0)="",IF(TODAY()&gt;VLOOKUP(B1691,'Oficios_-_pend_criticas'!$C$3:$J$4739,5,0),"X",""),IF(VLOOKUP(B1691,'Oficios_-_pend_criticas'!$C$3:$J$4739,7,0)&gt;VLOOKUP(B1691,'Oficios_-_pend_criticas'!$C$3:$J$4739,5,0),"X",""))),""),"")</f>
        <v/>
      </c>
      <c r="V1691" s="14" t="str">
        <f ca="1">IFERROR(IF(Q1691=0,IF(VLOOKUP(B1691,'Oficios_-_pend_criticas'!$C$3:$J$4739,5,0)="","",IF(VLOOKUP(B1691,'Oficios_-_pend_criticas'!$C$3:$J$4739,7,0)="",IF(TODAY()&gt;VLOOKUP(B1691,'Oficios_-_pend_criticas'!$C$3:$J$4739,5,0),"X",""),IF(VLOOKUP(B1691,'Oficios_-_pend_criticas'!$C$3:$J$4739,7,0)&gt;VLOOKUP(B1691,'Oficios_-_pend_criticas'!$C$3:$J$4739,5,0),"X",""))),""),"")</f>
        <v/>
      </c>
      <c r="W1691" s="14" t="str">
        <f ca="1">IFERROR(IF(P1691&lt;&gt;"X",IF(Q1691&gt;0,IF(VLOOKUP(B1691,'Oficios_-_pend_criticas'!$C$4:$J$4739,5,0)="","",IF(VLOOKUP(B1691,'Oficios_-_pend_criticas'!$C$4:$J$4739,7,0)="",IF(TODAY()&gt;VLOOKUP(B1691,'Oficios_-_pend_criticas'!$C$4:$J$4739,5,0),"X",""),IF(VLOOKUP(B1691,'Oficios_-_pend_criticas'!$C$4:$J$4739,7,0)&gt;VLOOKUP(B1691,'Oficios_-_pend_criticas'!$C$4:$J$4739,5,0),"X",""))),""),""),"")</f>
        <v/>
      </c>
    </row>
    <row r="1692" spans="1:23" ht="45" hidden="1" customHeight="1" x14ac:dyDescent="0.25">
      <c r="A1692" s="9" t="str">
        <f t="shared" si="78"/>
        <v/>
      </c>
      <c r="B1692" s="24" t="s">
        <v>3889</v>
      </c>
      <c r="C1692" s="22" t="e">
        <f>IF(B1692="","",VLOOKUP(B1692,#REF!,6,0))</f>
        <v>#REF!</v>
      </c>
      <c r="D1692" s="20" t="e">
        <f>IF(B1692="","",VLOOKUP(B1692,#REF!,22,0))</f>
        <v>#REF!</v>
      </c>
      <c r="E1692" s="22" t="e">
        <f>IF(B1692="","",VLOOKUP(B1692,Consultas_públicas!$A$376:$G$3879,7,0))</f>
        <v>#N/A</v>
      </c>
      <c r="F1692" s="20" t="s">
        <v>52</v>
      </c>
      <c r="G1692" s="21">
        <v>43641</v>
      </c>
      <c r="H1692" s="14" t="str">
        <f>IFERROR(IF(VLOOKUP(B1692,'Oficios_-_pend_criticas'!$C$4:$D$4739,2,0)="","","X"),"")</f>
        <v/>
      </c>
      <c r="I1692" s="12"/>
      <c r="J1692" s="13"/>
      <c r="K1692" s="10"/>
      <c r="L1692" s="12">
        <f>IFERROR(VLOOKUP(B1692,Retorno_da_RFB!$D$3:$I$6388,5,0),"")</f>
        <v>123</v>
      </c>
      <c r="M1692" s="13">
        <f>IFERROR(VLOOKUP(B1692,Retorno_da_RFB!$D$3:$I$6388,6,0),"")</f>
        <v>43691</v>
      </c>
      <c r="N1692" s="10" t="str">
        <f>IFERROR(VLOOKUP(B1692,Retorno_da_RFB!$D$3:$I$6388,3,0),"")</f>
        <v>9031.80.99</v>
      </c>
      <c r="O1692" s="10" t="str">
        <f>IFERROR(VLOOKUP(B1692,Retorno_da_RFB!$D$3:$I$6388,4,0),"")</f>
        <v>Equipamentos automáticos para ensaios não destrutivos, por meio de ultrassom, para detecção de defeitos internos, superficiais e subsuperficiais em camisas de cilindro em ferro fundido rugosas para motores automotivos, para camisas com diâmetro interno mínimo de 68mm, diâmetro externo máximo de 115mm, comprimento de 110 e 165mm, com capacidade de detecção de defeitos a partir de ø 0, 9mm, tempo de ciclo de 24s, com capacidade para medir 4 camisas simultaneamente, composto por um sistema de circulação de água e antioxidante em circuito fechado, um microcomputador industrial para coleta, avaliação e armazenamento de dados gerados, e um painel elétrico de comando e controle com controlador lógico programável</v>
      </c>
      <c r="P1692" s="12" t="str">
        <f>IFERROR(IF(N1692="","",IF(VLOOKUP(LEFT(N1692,10),'Universo_BK-BIT'!$A$5:$E$10005,2,0)="","X",VLOOKUP(LEFT(N1692,10),'Universo_BK-BIT'!$A$5:$E$10005,2,0))),"X")</f>
        <v>BK</v>
      </c>
      <c r="Q1692" s="12">
        <f>IFERROR(IF(P1692="X","",VLOOKUP(LEFT(N1692,10),'Universo_BK-BIT'!$A$5:$E$10005,3,0)),"")</f>
        <v>14</v>
      </c>
      <c r="R1692" s="14" t="e">
        <f t="shared" si="79"/>
        <v>#REF!</v>
      </c>
      <c r="S1692" s="14" t="e">
        <f t="shared" si="80"/>
        <v>#N/A</v>
      </c>
      <c r="T1692" s="14"/>
      <c r="U1692" s="14" t="str">
        <f ca="1">IFERROR(IF(P1692="X",IF(VLOOKUP(B1692,'Oficios_-_pend_criticas'!$C$3:$J$4739,5,0)="","",IF(VLOOKUP(B1692,'Oficios_-_pend_criticas'!$C$3:$J$4739,7,0)="",IF(TODAY()&gt;VLOOKUP(B1692,'Oficios_-_pend_criticas'!$C$3:$J$4739,5,0),"X",""),IF(VLOOKUP(B1692,'Oficios_-_pend_criticas'!$C$3:$J$4739,7,0)&gt;VLOOKUP(B1692,'Oficios_-_pend_criticas'!$C$3:$J$4739,5,0),"X",""))),""),"")</f>
        <v/>
      </c>
      <c r="V1692" s="14" t="str">
        <f ca="1">IFERROR(IF(Q1692=0,IF(VLOOKUP(B1692,'Oficios_-_pend_criticas'!$C$3:$J$4739,5,0)="","",IF(VLOOKUP(B1692,'Oficios_-_pend_criticas'!$C$3:$J$4739,7,0)="",IF(TODAY()&gt;VLOOKUP(B1692,'Oficios_-_pend_criticas'!$C$3:$J$4739,5,0),"X",""),IF(VLOOKUP(B1692,'Oficios_-_pend_criticas'!$C$3:$J$4739,7,0)&gt;VLOOKUP(B1692,'Oficios_-_pend_criticas'!$C$3:$J$4739,5,0),"X",""))),""),"")</f>
        <v/>
      </c>
      <c r="W1692" s="14" t="str">
        <f ca="1">IFERROR(IF(P1692&lt;&gt;"X",IF(Q1692&gt;0,IF(VLOOKUP(B1692,'Oficios_-_pend_criticas'!$C$4:$J$4739,5,0)="","",IF(VLOOKUP(B1692,'Oficios_-_pend_criticas'!$C$4:$J$4739,7,0)="",IF(TODAY()&gt;VLOOKUP(B1692,'Oficios_-_pend_criticas'!$C$4:$J$4739,5,0),"X",""),IF(VLOOKUP(B1692,'Oficios_-_pend_criticas'!$C$4:$J$4739,7,0)&gt;VLOOKUP(B1692,'Oficios_-_pend_criticas'!$C$4:$J$4739,5,0),"X",""))),""),""),"")</f>
        <v/>
      </c>
    </row>
    <row r="1693" spans="1:23" ht="45" hidden="1" customHeight="1" x14ac:dyDescent="0.25">
      <c r="A1693" s="9" t="str">
        <f t="shared" si="78"/>
        <v/>
      </c>
      <c r="B1693" s="24" t="s">
        <v>3891</v>
      </c>
      <c r="C1693" s="22" t="e">
        <f>IF(B1693="","",VLOOKUP(B1693,#REF!,6,0))</f>
        <v>#REF!</v>
      </c>
      <c r="D1693" s="20" t="e">
        <f>IF(B1693="","",VLOOKUP(B1693,#REF!,22,0))</f>
        <v>#REF!</v>
      </c>
      <c r="E1693" s="22" t="e">
        <f>IF(B1693="","",VLOOKUP(B1693,Consultas_públicas!$A$376:$G$3879,7,0))</f>
        <v>#N/A</v>
      </c>
      <c r="F1693" s="20" t="s">
        <v>52</v>
      </c>
      <c r="G1693" s="21">
        <v>43641</v>
      </c>
      <c r="H1693" s="14" t="str">
        <f>IFERROR(IF(VLOOKUP(B1693,'Oficios_-_pend_criticas'!$C$4:$D$4739,2,0)="","","X"),"")</f>
        <v/>
      </c>
      <c r="I1693" s="12"/>
      <c r="J1693" s="13"/>
      <c r="K1693" s="10"/>
      <c r="L1693" s="12">
        <f>IFERROR(VLOOKUP(B1693,Retorno_da_RFB!$D$3:$I$6388,5,0),"")</f>
        <v>123</v>
      </c>
      <c r="M1693" s="13">
        <f>IFERROR(VLOOKUP(B1693,Retorno_da_RFB!$D$3:$I$6388,6,0),"")</f>
        <v>43691</v>
      </c>
      <c r="N1693" s="10" t="str">
        <f>IFERROR(VLOOKUP(B1693,Retorno_da_RFB!$D$3:$I$6388,3,0),"")</f>
        <v>8413.91.90</v>
      </c>
      <c r="O1693" s="10" t="str">
        <f>IFERROR(VLOOKUP(B1693,Retorno_da_RFB!$D$3:$I$6388,4,0),"")</f>
        <v>Tampas de fechamento do adaptador, fabricadas em ferro fundido usinado e com tratamento térmico, aplicadas em bombas hidráulicas de pistões axiais e deslocamento volumétrico variável, com deslocamento volumétrico nominal compreendido entre 45 e 250cm³/revolução.</v>
      </c>
      <c r="P1693" s="12" t="str">
        <f>IFERROR(IF(N1693="","",IF(VLOOKUP(LEFT(N1693,10),'Universo_BK-BIT'!$A$5:$E$10005,2,0)="","X",VLOOKUP(LEFT(N1693,10),'Universo_BK-BIT'!$A$5:$E$10005,2,0))),"X")</f>
        <v>BK</v>
      </c>
      <c r="Q1693" s="12">
        <f>IFERROR(IF(P1693="X","",VLOOKUP(LEFT(N1693,10),'Universo_BK-BIT'!$A$5:$E$10005,3,0)),"")</f>
        <v>14</v>
      </c>
      <c r="R1693" s="14" t="e">
        <f t="shared" si="79"/>
        <v>#REF!</v>
      </c>
      <c r="S1693" s="14" t="e">
        <f t="shared" si="80"/>
        <v>#N/A</v>
      </c>
      <c r="T1693" s="14"/>
      <c r="U1693" s="14" t="str">
        <f ca="1">IFERROR(IF(P1693="X",IF(VLOOKUP(B1693,'Oficios_-_pend_criticas'!$C$3:$J$4739,5,0)="","",IF(VLOOKUP(B1693,'Oficios_-_pend_criticas'!$C$3:$J$4739,7,0)="",IF(TODAY()&gt;VLOOKUP(B1693,'Oficios_-_pend_criticas'!$C$3:$J$4739,5,0),"X",""),IF(VLOOKUP(B1693,'Oficios_-_pend_criticas'!$C$3:$J$4739,7,0)&gt;VLOOKUP(B1693,'Oficios_-_pend_criticas'!$C$3:$J$4739,5,0),"X",""))),""),"")</f>
        <v/>
      </c>
      <c r="V1693" s="14" t="str">
        <f ca="1">IFERROR(IF(Q1693=0,IF(VLOOKUP(B1693,'Oficios_-_pend_criticas'!$C$3:$J$4739,5,0)="","",IF(VLOOKUP(B1693,'Oficios_-_pend_criticas'!$C$3:$J$4739,7,0)="",IF(TODAY()&gt;VLOOKUP(B1693,'Oficios_-_pend_criticas'!$C$3:$J$4739,5,0),"X",""),IF(VLOOKUP(B1693,'Oficios_-_pend_criticas'!$C$3:$J$4739,7,0)&gt;VLOOKUP(B1693,'Oficios_-_pend_criticas'!$C$3:$J$4739,5,0),"X",""))),""),"")</f>
        <v/>
      </c>
      <c r="W1693" s="14" t="str">
        <f ca="1">IFERROR(IF(P1693&lt;&gt;"X",IF(Q1693&gt;0,IF(VLOOKUP(B1693,'Oficios_-_pend_criticas'!$C$4:$J$4739,5,0)="","",IF(VLOOKUP(B1693,'Oficios_-_pend_criticas'!$C$4:$J$4739,7,0)="",IF(TODAY()&gt;VLOOKUP(B1693,'Oficios_-_pend_criticas'!$C$4:$J$4739,5,0),"X",""),IF(VLOOKUP(B1693,'Oficios_-_pend_criticas'!$C$4:$J$4739,7,0)&gt;VLOOKUP(B1693,'Oficios_-_pend_criticas'!$C$4:$J$4739,5,0),"X",""))),""),""),"")</f>
        <v/>
      </c>
    </row>
    <row r="1694" spans="1:23" ht="45" hidden="1" customHeight="1" x14ac:dyDescent="0.25">
      <c r="A1694" s="9" t="str">
        <f t="shared" si="78"/>
        <v/>
      </c>
      <c r="B1694" s="24" t="s">
        <v>3893</v>
      </c>
      <c r="C1694" s="22" t="e">
        <f>IF(B1694="","",VLOOKUP(B1694,#REF!,6,0))</f>
        <v>#REF!</v>
      </c>
      <c r="D1694" s="20" t="e">
        <f>IF(B1694="","",VLOOKUP(B1694,#REF!,22,0))</f>
        <v>#REF!</v>
      </c>
      <c r="E1694" s="22" t="e">
        <f>IF(B1694="","",VLOOKUP(B1694,Consultas_públicas!$A$376:$G$3879,7,0))</f>
        <v>#N/A</v>
      </c>
      <c r="F1694" s="20" t="s">
        <v>52</v>
      </c>
      <c r="G1694" s="21">
        <v>43641</v>
      </c>
      <c r="H1694" s="14" t="str">
        <f>IFERROR(IF(VLOOKUP(B1694,'Oficios_-_pend_criticas'!$C$4:$D$4739,2,0)="","","X"),"")</f>
        <v/>
      </c>
      <c r="I1694" s="12"/>
      <c r="J1694" s="13"/>
      <c r="K1694" s="10"/>
      <c r="L1694" s="12">
        <f>IFERROR(VLOOKUP(B1694,Retorno_da_RFB!$D$3:$I$6388,5,0),"")</f>
        <v>123</v>
      </c>
      <c r="M1694" s="13">
        <f>IFERROR(VLOOKUP(B1694,Retorno_da_RFB!$D$3:$I$6388,6,0),"")</f>
        <v>43691</v>
      </c>
      <c r="N1694" s="10" t="str">
        <f>IFERROR(VLOOKUP(B1694,Retorno_da_RFB!$D$3:$I$6388,3,0),"")</f>
        <v>8515.39.00</v>
      </c>
      <c r="O1694" s="10" t="str">
        <f>IFERROR(VLOOKUP(B1694,Retorno_da_RFB!$D$3:$I$6388,4,0),"")</f>
        <v>Fontes para soldagem de construção inversora de 120kHz, para realizar multiprocessos de soldagem (mig/mag, arame tubular, tig e eletrodo revestido), para materiais metálicos ferrosos e não ferrosos, com capacidade de corrente de saída de 5 a 350A, interface e operação para soldagem manual e mecanizada.</v>
      </c>
      <c r="P1694" s="12" t="str">
        <f>IFERROR(IF(N1694="","",IF(VLOOKUP(LEFT(N1694,10),'Universo_BK-BIT'!$A$5:$E$10005,2,0)="","X",VLOOKUP(LEFT(N1694,10),'Universo_BK-BIT'!$A$5:$E$10005,2,0))),"X")</f>
        <v>BK</v>
      </c>
      <c r="Q1694" s="12">
        <f>IFERROR(IF(P1694="X","",VLOOKUP(LEFT(N1694,10),'Universo_BK-BIT'!$A$5:$E$10005,3,0)),"")</f>
        <v>14</v>
      </c>
      <c r="R1694" s="14" t="e">
        <f t="shared" si="79"/>
        <v>#REF!</v>
      </c>
      <c r="S1694" s="14" t="e">
        <f t="shared" si="80"/>
        <v>#N/A</v>
      </c>
      <c r="T1694" s="14"/>
      <c r="U1694" s="14" t="str">
        <f ca="1">IFERROR(IF(P1694="X",IF(VLOOKUP(B1694,'Oficios_-_pend_criticas'!$C$3:$J$4739,5,0)="","",IF(VLOOKUP(B1694,'Oficios_-_pend_criticas'!$C$3:$J$4739,7,0)="",IF(TODAY()&gt;VLOOKUP(B1694,'Oficios_-_pend_criticas'!$C$3:$J$4739,5,0),"X",""),IF(VLOOKUP(B1694,'Oficios_-_pend_criticas'!$C$3:$J$4739,7,0)&gt;VLOOKUP(B1694,'Oficios_-_pend_criticas'!$C$3:$J$4739,5,0),"X",""))),""),"")</f>
        <v/>
      </c>
      <c r="V1694" s="14" t="str">
        <f ca="1">IFERROR(IF(Q1694=0,IF(VLOOKUP(B1694,'Oficios_-_pend_criticas'!$C$3:$J$4739,5,0)="","",IF(VLOOKUP(B1694,'Oficios_-_pend_criticas'!$C$3:$J$4739,7,0)="",IF(TODAY()&gt;VLOOKUP(B1694,'Oficios_-_pend_criticas'!$C$3:$J$4739,5,0),"X",""),IF(VLOOKUP(B1694,'Oficios_-_pend_criticas'!$C$3:$J$4739,7,0)&gt;VLOOKUP(B1694,'Oficios_-_pend_criticas'!$C$3:$J$4739,5,0),"X",""))),""),"")</f>
        <v/>
      </c>
      <c r="W1694" s="14" t="str">
        <f ca="1">IFERROR(IF(P1694&lt;&gt;"X",IF(Q1694&gt;0,IF(VLOOKUP(B1694,'Oficios_-_pend_criticas'!$C$4:$J$4739,5,0)="","",IF(VLOOKUP(B1694,'Oficios_-_pend_criticas'!$C$4:$J$4739,7,0)="",IF(TODAY()&gt;VLOOKUP(B1694,'Oficios_-_pend_criticas'!$C$4:$J$4739,5,0),"X",""),IF(VLOOKUP(B1694,'Oficios_-_pend_criticas'!$C$4:$J$4739,7,0)&gt;VLOOKUP(B1694,'Oficios_-_pend_criticas'!$C$4:$J$4739,5,0),"X",""))),""),""),"")</f>
        <v/>
      </c>
    </row>
    <row r="1695" spans="1:23" ht="45" hidden="1" customHeight="1" x14ac:dyDescent="0.25">
      <c r="A1695" s="9" t="str">
        <f t="shared" si="78"/>
        <v/>
      </c>
      <c r="B1695" s="24" t="s">
        <v>3896</v>
      </c>
      <c r="C1695" s="22" t="e">
        <f>IF(B1695="","",VLOOKUP(B1695,#REF!,6,0))</f>
        <v>#REF!</v>
      </c>
      <c r="D1695" s="20" t="e">
        <f>IF(B1695="","",VLOOKUP(B1695,#REF!,22,0))</f>
        <v>#REF!</v>
      </c>
      <c r="E1695" s="22" t="e">
        <f>IF(B1695="","",VLOOKUP(B1695,Consultas_públicas!$A$376:$G$3879,7,0))</f>
        <v>#N/A</v>
      </c>
      <c r="F1695" s="20" t="s">
        <v>52</v>
      </c>
      <c r="G1695" s="21">
        <v>43641</v>
      </c>
      <c r="H1695" s="14" t="str">
        <f>IFERROR(IF(VLOOKUP(B1695,'Oficios_-_pend_criticas'!$C$4:$D$4739,2,0)="","","X"),"")</f>
        <v/>
      </c>
      <c r="I1695" s="12"/>
      <c r="J1695" s="13"/>
      <c r="K1695" s="10"/>
      <c r="L1695" s="12">
        <f>IFERROR(VLOOKUP(B1695,Retorno_da_RFB!$D$3:$I$6388,5,0),"")</f>
        <v>123</v>
      </c>
      <c r="M1695" s="13">
        <f>IFERROR(VLOOKUP(B1695,Retorno_da_RFB!$D$3:$I$6388,6,0),"")</f>
        <v>43691</v>
      </c>
      <c r="N1695" s="10" t="str">
        <f>IFERROR(VLOOKUP(B1695,Retorno_da_RFB!$D$3:$I$6388,3,0),"")</f>
        <v>8462.91.19</v>
      </c>
      <c r="O1695" s="10" t="str">
        <f>IFERROR(VLOOKUP(B1695,Retorno_da_RFB!$D$3:$I$6388,4,0),"")</f>
        <v>Prensas hidráulicas enfardadeiras de três compressões, estacionárias, para compactar sucatas ferrosas, secção transversal do fardo de 300 x 300mm, compactação em 3 estágios, com força final de compressão de 240t, dotadas de sensores eletrônicos de posicionamento dos cilindros; painel elétrico com controle lógico de programação (CLP); tela digital de operação; sistema de telemetria; unidade hidráulica equipada com dois motores elétricos de 55kW.</v>
      </c>
      <c r="P1695" s="12" t="str">
        <f>IFERROR(IF(N1695="","",IF(VLOOKUP(LEFT(N1695,10),'Universo_BK-BIT'!$A$5:$E$10005,2,0)="","X",VLOOKUP(LEFT(N1695,10),'Universo_BK-BIT'!$A$5:$E$10005,2,0))),"X")</f>
        <v>BK</v>
      </c>
      <c r="Q1695" s="12">
        <f>IFERROR(IF(P1695="X","",VLOOKUP(LEFT(N1695,10),'Universo_BK-BIT'!$A$5:$E$10005,3,0)),"")</f>
        <v>14</v>
      </c>
      <c r="R1695" s="14" t="e">
        <f t="shared" si="79"/>
        <v>#REF!</v>
      </c>
      <c r="S1695" s="14" t="e">
        <f t="shared" si="80"/>
        <v>#N/A</v>
      </c>
      <c r="T1695" s="14"/>
      <c r="U1695" s="14" t="str">
        <f ca="1">IFERROR(IF(P1695="X",IF(VLOOKUP(B1695,'Oficios_-_pend_criticas'!$C$3:$J$4739,5,0)="","",IF(VLOOKUP(B1695,'Oficios_-_pend_criticas'!$C$3:$J$4739,7,0)="",IF(TODAY()&gt;VLOOKUP(B1695,'Oficios_-_pend_criticas'!$C$3:$J$4739,5,0),"X",""),IF(VLOOKUP(B1695,'Oficios_-_pend_criticas'!$C$3:$J$4739,7,0)&gt;VLOOKUP(B1695,'Oficios_-_pend_criticas'!$C$3:$J$4739,5,0),"X",""))),""),"")</f>
        <v/>
      </c>
      <c r="V1695" s="14" t="str">
        <f ca="1">IFERROR(IF(Q1695=0,IF(VLOOKUP(B1695,'Oficios_-_pend_criticas'!$C$3:$J$4739,5,0)="","",IF(VLOOKUP(B1695,'Oficios_-_pend_criticas'!$C$3:$J$4739,7,0)="",IF(TODAY()&gt;VLOOKUP(B1695,'Oficios_-_pend_criticas'!$C$3:$J$4739,5,0),"X",""),IF(VLOOKUP(B1695,'Oficios_-_pend_criticas'!$C$3:$J$4739,7,0)&gt;VLOOKUP(B1695,'Oficios_-_pend_criticas'!$C$3:$J$4739,5,0),"X",""))),""),"")</f>
        <v/>
      </c>
      <c r="W1695" s="14" t="str">
        <f ca="1">IFERROR(IF(P1695&lt;&gt;"X",IF(Q1695&gt;0,IF(VLOOKUP(B1695,'Oficios_-_pend_criticas'!$C$4:$J$4739,5,0)="","",IF(VLOOKUP(B1695,'Oficios_-_pend_criticas'!$C$4:$J$4739,7,0)="",IF(TODAY()&gt;VLOOKUP(B1695,'Oficios_-_pend_criticas'!$C$4:$J$4739,5,0),"X",""),IF(VLOOKUP(B1695,'Oficios_-_pend_criticas'!$C$4:$J$4739,7,0)&gt;VLOOKUP(B1695,'Oficios_-_pend_criticas'!$C$4:$J$4739,5,0),"X",""))),""),""),"")</f>
        <v/>
      </c>
    </row>
    <row r="1696" spans="1:23" ht="45" hidden="1" customHeight="1" x14ac:dyDescent="0.25">
      <c r="A1696" s="9" t="str">
        <f t="shared" si="78"/>
        <v/>
      </c>
      <c r="B1696" s="24" t="s">
        <v>3898</v>
      </c>
      <c r="C1696" s="22" t="e">
        <f>IF(B1696="","",VLOOKUP(B1696,#REF!,6,0))</f>
        <v>#REF!</v>
      </c>
      <c r="D1696" s="20" t="e">
        <f>IF(B1696="","",VLOOKUP(B1696,#REF!,22,0))</f>
        <v>#REF!</v>
      </c>
      <c r="E1696" s="22" t="e">
        <f>IF(B1696="","",VLOOKUP(B1696,Consultas_públicas!$A$376:$G$3879,7,0))</f>
        <v>#N/A</v>
      </c>
      <c r="F1696" s="20" t="s">
        <v>52</v>
      </c>
      <c r="G1696" s="21">
        <v>43641</v>
      </c>
      <c r="H1696" s="14" t="str">
        <f>IFERROR(IF(VLOOKUP(B1696,'Oficios_-_pend_criticas'!$C$4:$D$4739,2,0)="","","X"),"")</f>
        <v/>
      </c>
      <c r="I1696" s="12"/>
      <c r="J1696" s="13"/>
      <c r="K1696" s="10"/>
      <c r="L1696" s="12">
        <f>IFERROR(VLOOKUP(B1696,Retorno_da_RFB!$D$3:$I$6388,5,0),"")</f>
        <v>123</v>
      </c>
      <c r="M1696" s="13">
        <f>IFERROR(VLOOKUP(B1696,Retorno_da_RFB!$D$3:$I$6388,6,0),"")</f>
        <v>43691</v>
      </c>
      <c r="N1696" s="10" t="str">
        <f>IFERROR(VLOOKUP(B1696,Retorno_da_RFB!$D$3:$I$6388,3,0),"")</f>
        <v>8462.91.19</v>
      </c>
      <c r="O1696" s="10" t="str">
        <f>IFERROR(VLOOKUP(B1696,Retorno_da_RFB!$D$3:$I$6388,4,0),"")</f>
        <v>Prensas hidráulicas enfardadeiras de três compressões, estacionárias, para compactar arames de pneus, secção transversal do fardo de 200 x 200mm, compactação em 3 estágios, com força final de compressão de 160t, dotadas de sensores eletrônicos de posicionamento dos cilindros; painel elétrico com controle lógico de programação (CLP); tela digital de operação; sistema de telemetria; unidade hidráulica equipada com motor elétrico de 37,5kW.</v>
      </c>
      <c r="P1696" s="12" t="str">
        <f>IFERROR(IF(N1696="","",IF(VLOOKUP(LEFT(N1696,10),'Universo_BK-BIT'!$A$5:$E$10005,2,0)="","X",VLOOKUP(LEFT(N1696,10),'Universo_BK-BIT'!$A$5:$E$10005,2,0))),"X")</f>
        <v>BK</v>
      </c>
      <c r="Q1696" s="12">
        <f>IFERROR(IF(P1696="X","",VLOOKUP(LEFT(N1696,10),'Universo_BK-BIT'!$A$5:$E$10005,3,0)),"")</f>
        <v>14</v>
      </c>
      <c r="R1696" s="14" t="e">
        <f t="shared" si="79"/>
        <v>#REF!</v>
      </c>
      <c r="S1696" s="14" t="e">
        <f t="shared" si="80"/>
        <v>#N/A</v>
      </c>
      <c r="T1696" s="14"/>
      <c r="U1696" s="14" t="str">
        <f ca="1">IFERROR(IF(P1696="X",IF(VLOOKUP(B1696,'Oficios_-_pend_criticas'!$C$3:$J$4739,5,0)="","",IF(VLOOKUP(B1696,'Oficios_-_pend_criticas'!$C$3:$J$4739,7,0)="",IF(TODAY()&gt;VLOOKUP(B1696,'Oficios_-_pend_criticas'!$C$3:$J$4739,5,0),"X",""),IF(VLOOKUP(B1696,'Oficios_-_pend_criticas'!$C$3:$J$4739,7,0)&gt;VLOOKUP(B1696,'Oficios_-_pend_criticas'!$C$3:$J$4739,5,0),"X",""))),""),"")</f>
        <v/>
      </c>
      <c r="V1696" s="14" t="str">
        <f ca="1">IFERROR(IF(Q1696=0,IF(VLOOKUP(B1696,'Oficios_-_pend_criticas'!$C$3:$J$4739,5,0)="","",IF(VLOOKUP(B1696,'Oficios_-_pend_criticas'!$C$3:$J$4739,7,0)="",IF(TODAY()&gt;VLOOKUP(B1696,'Oficios_-_pend_criticas'!$C$3:$J$4739,5,0),"X",""),IF(VLOOKUP(B1696,'Oficios_-_pend_criticas'!$C$3:$J$4739,7,0)&gt;VLOOKUP(B1696,'Oficios_-_pend_criticas'!$C$3:$J$4739,5,0),"X",""))),""),"")</f>
        <v/>
      </c>
      <c r="W1696" s="14" t="str">
        <f ca="1">IFERROR(IF(P1696&lt;&gt;"X",IF(Q1696&gt;0,IF(VLOOKUP(B1696,'Oficios_-_pend_criticas'!$C$4:$J$4739,5,0)="","",IF(VLOOKUP(B1696,'Oficios_-_pend_criticas'!$C$4:$J$4739,7,0)="",IF(TODAY()&gt;VLOOKUP(B1696,'Oficios_-_pend_criticas'!$C$4:$J$4739,5,0),"X",""),IF(VLOOKUP(B1696,'Oficios_-_pend_criticas'!$C$4:$J$4739,7,0)&gt;VLOOKUP(B1696,'Oficios_-_pend_criticas'!$C$4:$J$4739,5,0),"X",""))),""),""),"")</f>
        <v/>
      </c>
    </row>
    <row r="1697" spans="1:23" ht="45" hidden="1" customHeight="1" x14ac:dyDescent="0.25">
      <c r="A1697" s="9" t="str">
        <f t="shared" si="78"/>
        <v/>
      </c>
      <c r="B1697" s="24" t="s">
        <v>3900</v>
      </c>
      <c r="C1697" s="22" t="e">
        <f>IF(B1697="","",VLOOKUP(B1697,#REF!,6,0))</f>
        <v>#REF!</v>
      </c>
      <c r="D1697" s="20" t="e">
        <f>IF(B1697="","",VLOOKUP(B1697,#REF!,22,0))</f>
        <v>#REF!</v>
      </c>
      <c r="E1697" s="22" t="e">
        <f>IF(B1697="","",VLOOKUP(B1697,Consultas_públicas!$A$376:$G$3879,7,0))</f>
        <v>#N/A</v>
      </c>
      <c r="F1697" s="20" t="s">
        <v>52</v>
      </c>
      <c r="G1697" s="21">
        <v>43641</v>
      </c>
      <c r="H1697" s="14" t="str">
        <f>IFERROR(IF(VLOOKUP(B1697,'Oficios_-_pend_criticas'!$C$4:$D$4739,2,0)="","","X"),"")</f>
        <v/>
      </c>
      <c r="I1697" s="12"/>
      <c r="J1697" s="13"/>
      <c r="K1697" s="10"/>
      <c r="L1697" s="12">
        <f>IFERROR(VLOOKUP(B1697,Retorno_da_RFB!$D$3:$I$6388,5,0),"")</f>
        <v>123</v>
      </c>
      <c r="M1697" s="13">
        <f>IFERROR(VLOOKUP(B1697,Retorno_da_RFB!$D$3:$I$6388,6,0),"")</f>
        <v>43691</v>
      </c>
      <c r="N1697" s="10" t="str">
        <f>IFERROR(VLOOKUP(B1697,Retorno_da_RFB!$D$3:$I$6388,3,0),"")</f>
        <v>8477.59.90</v>
      </c>
      <c r="O1697" s="10" t="str">
        <f>IFERROR(VLOOKUP(B1697,Retorno_da_RFB!$D$3:$I$6388,4,0),"")</f>
        <v>Máquinas corrugadoras horizontais elétricas, para produção de tambores de aço com reforço “spiraltainer” e corrugações, capacidade de produção de 720tambores/h, diâmetro nominal do cilindro de 570mm, volume nominal do tambor compreendido entre 53 a 61 galões americanos, espessura nominal do cilindro de aço compreendido entre 0,75 a 1,2mm, dotadas de 2 cabeçotes móveis.</v>
      </c>
      <c r="P1697" s="12" t="str">
        <f>IFERROR(IF(N1697="","",IF(VLOOKUP(LEFT(N1697,10),'Universo_BK-BIT'!$A$5:$E$10005,2,0)="","X",VLOOKUP(LEFT(N1697,10),'Universo_BK-BIT'!$A$5:$E$10005,2,0))),"X")</f>
        <v>BK</v>
      </c>
      <c r="Q1697" s="12">
        <f>IFERROR(IF(P1697="X","",VLOOKUP(LEFT(N1697,10),'Universo_BK-BIT'!$A$5:$E$10005,3,0)),"")</f>
        <v>14</v>
      </c>
      <c r="R1697" s="14" t="e">
        <f t="shared" si="79"/>
        <v>#REF!</v>
      </c>
      <c r="S1697" s="14" t="e">
        <f t="shared" si="80"/>
        <v>#N/A</v>
      </c>
      <c r="T1697" s="14"/>
      <c r="U1697" s="14" t="str">
        <f ca="1">IFERROR(IF(P1697="X",IF(VLOOKUP(B1697,'Oficios_-_pend_criticas'!$C$3:$J$4739,5,0)="","",IF(VLOOKUP(B1697,'Oficios_-_pend_criticas'!$C$3:$J$4739,7,0)="",IF(TODAY()&gt;VLOOKUP(B1697,'Oficios_-_pend_criticas'!$C$3:$J$4739,5,0),"X",""),IF(VLOOKUP(B1697,'Oficios_-_pend_criticas'!$C$3:$J$4739,7,0)&gt;VLOOKUP(B1697,'Oficios_-_pend_criticas'!$C$3:$J$4739,5,0),"X",""))),""),"")</f>
        <v/>
      </c>
      <c r="V1697" s="14" t="str">
        <f ca="1">IFERROR(IF(Q1697=0,IF(VLOOKUP(B1697,'Oficios_-_pend_criticas'!$C$3:$J$4739,5,0)="","",IF(VLOOKUP(B1697,'Oficios_-_pend_criticas'!$C$3:$J$4739,7,0)="",IF(TODAY()&gt;VLOOKUP(B1697,'Oficios_-_pend_criticas'!$C$3:$J$4739,5,0),"X",""),IF(VLOOKUP(B1697,'Oficios_-_pend_criticas'!$C$3:$J$4739,7,0)&gt;VLOOKUP(B1697,'Oficios_-_pend_criticas'!$C$3:$J$4739,5,0),"X",""))),""),"")</f>
        <v/>
      </c>
      <c r="W1697" s="14" t="str">
        <f ca="1">IFERROR(IF(P1697&lt;&gt;"X",IF(Q1697&gt;0,IF(VLOOKUP(B1697,'Oficios_-_pend_criticas'!$C$4:$J$4739,5,0)="","",IF(VLOOKUP(B1697,'Oficios_-_pend_criticas'!$C$4:$J$4739,7,0)="",IF(TODAY()&gt;VLOOKUP(B1697,'Oficios_-_pend_criticas'!$C$4:$J$4739,5,0),"X",""),IF(VLOOKUP(B1697,'Oficios_-_pend_criticas'!$C$4:$J$4739,7,0)&gt;VLOOKUP(B1697,'Oficios_-_pend_criticas'!$C$4:$J$4739,5,0),"X",""))),""),""),"")</f>
        <v/>
      </c>
    </row>
    <row r="1698" spans="1:23" ht="45" hidden="1" customHeight="1" x14ac:dyDescent="0.25">
      <c r="A1698" s="9" t="str">
        <f t="shared" si="78"/>
        <v/>
      </c>
      <c r="B1698" s="24" t="s">
        <v>3902</v>
      </c>
      <c r="C1698" s="22" t="e">
        <f>IF(B1698="","",VLOOKUP(B1698,#REF!,6,0))</f>
        <v>#REF!</v>
      </c>
      <c r="D1698" s="20" t="e">
        <f>IF(B1698="","",VLOOKUP(B1698,#REF!,22,0))</f>
        <v>#REF!</v>
      </c>
      <c r="E1698" s="22" t="e">
        <f>IF(B1698="","",VLOOKUP(B1698,Consultas_públicas!$A$376:$G$3879,7,0))</f>
        <v>#N/A</v>
      </c>
      <c r="F1698" s="20" t="s">
        <v>52</v>
      </c>
      <c r="G1698" s="21">
        <v>43641</v>
      </c>
      <c r="H1698" s="14" t="str">
        <f>IFERROR(IF(VLOOKUP(B1698,'Oficios_-_pend_criticas'!$C$4:$D$4739,2,0)="","","X"),"")</f>
        <v/>
      </c>
      <c r="I1698" s="12"/>
      <c r="J1698" s="13"/>
      <c r="K1698" s="10"/>
      <c r="L1698" s="12">
        <f>IFERROR(VLOOKUP(B1698,Retorno_da_RFB!$D$3:$I$6388,5,0),"")</f>
        <v>123</v>
      </c>
      <c r="M1698" s="13">
        <f>IFERROR(VLOOKUP(B1698,Retorno_da_RFB!$D$3:$I$6388,6,0),"")</f>
        <v>43691</v>
      </c>
      <c r="N1698" s="10" t="str">
        <f>IFERROR(VLOOKUP(B1698,Retorno_da_RFB!$D$3:$I$6388,3,0),"")</f>
        <v>8515.39.00</v>
      </c>
      <c r="O1698" s="10" t="str">
        <f>IFERROR(VLOOKUP(B1698,Retorno_da_RFB!$D$3:$I$6388,4,0),"")</f>
        <v>Fontes para soldagem de construção inversora de 120kHz, para realizar multiprocessos de soldagem (mig/mag, arame tubular, tig e eletrodo revestido), para materiais metálicos ferrosos e não ferrosos, com capacidade de corrente de saída de 5 a 550A, interface e operação para soldagem manual e mecanizada.</v>
      </c>
      <c r="P1698" s="12" t="str">
        <f>IFERROR(IF(N1698="","",IF(VLOOKUP(LEFT(N1698,10),'Universo_BK-BIT'!$A$5:$E$10005,2,0)="","X",VLOOKUP(LEFT(N1698,10),'Universo_BK-BIT'!$A$5:$E$10005,2,0))),"X")</f>
        <v>BK</v>
      </c>
      <c r="Q1698" s="12">
        <f>IFERROR(IF(P1698="X","",VLOOKUP(LEFT(N1698,10),'Universo_BK-BIT'!$A$5:$E$10005,3,0)),"")</f>
        <v>14</v>
      </c>
      <c r="R1698" s="14" t="e">
        <f t="shared" si="79"/>
        <v>#REF!</v>
      </c>
      <c r="S1698" s="14" t="e">
        <f t="shared" si="80"/>
        <v>#N/A</v>
      </c>
      <c r="T1698" s="14"/>
      <c r="U1698" s="14" t="str">
        <f ca="1">IFERROR(IF(P1698="X",IF(VLOOKUP(B1698,'Oficios_-_pend_criticas'!$C$3:$J$4739,5,0)="","",IF(VLOOKUP(B1698,'Oficios_-_pend_criticas'!$C$3:$J$4739,7,0)="",IF(TODAY()&gt;VLOOKUP(B1698,'Oficios_-_pend_criticas'!$C$3:$J$4739,5,0),"X",""),IF(VLOOKUP(B1698,'Oficios_-_pend_criticas'!$C$3:$J$4739,7,0)&gt;VLOOKUP(B1698,'Oficios_-_pend_criticas'!$C$3:$J$4739,5,0),"X",""))),""),"")</f>
        <v/>
      </c>
      <c r="V1698" s="14" t="str">
        <f ca="1">IFERROR(IF(Q1698=0,IF(VLOOKUP(B1698,'Oficios_-_pend_criticas'!$C$3:$J$4739,5,0)="","",IF(VLOOKUP(B1698,'Oficios_-_pend_criticas'!$C$3:$J$4739,7,0)="",IF(TODAY()&gt;VLOOKUP(B1698,'Oficios_-_pend_criticas'!$C$3:$J$4739,5,0),"X",""),IF(VLOOKUP(B1698,'Oficios_-_pend_criticas'!$C$3:$J$4739,7,0)&gt;VLOOKUP(B1698,'Oficios_-_pend_criticas'!$C$3:$J$4739,5,0),"X",""))),""),"")</f>
        <v/>
      </c>
      <c r="W1698" s="14" t="str">
        <f ca="1">IFERROR(IF(P1698&lt;&gt;"X",IF(Q1698&gt;0,IF(VLOOKUP(B1698,'Oficios_-_pend_criticas'!$C$4:$J$4739,5,0)="","",IF(VLOOKUP(B1698,'Oficios_-_pend_criticas'!$C$4:$J$4739,7,0)="",IF(TODAY()&gt;VLOOKUP(B1698,'Oficios_-_pend_criticas'!$C$4:$J$4739,5,0),"X",""),IF(VLOOKUP(B1698,'Oficios_-_pend_criticas'!$C$4:$J$4739,7,0)&gt;VLOOKUP(B1698,'Oficios_-_pend_criticas'!$C$4:$J$4739,5,0),"X",""))),""),""),"")</f>
        <v/>
      </c>
    </row>
    <row r="1699" spans="1:23" ht="45" hidden="1" customHeight="1" x14ac:dyDescent="0.25">
      <c r="A1699" s="9" t="str">
        <f t="shared" si="78"/>
        <v/>
      </c>
      <c r="B1699" s="24" t="s">
        <v>3904</v>
      </c>
      <c r="C1699" s="22" t="e">
        <f>IF(B1699="","",VLOOKUP(B1699,#REF!,6,0))</f>
        <v>#REF!</v>
      </c>
      <c r="D1699" s="20" t="e">
        <f>IF(B1699="","",VLOOKUP(B1699,#REF!,22,0))</f>
        <v>#REF!</v>
      </c>
      <c r="E1699" s="22" t="e">
        <f>IF(B1699="","",VLOOKUP(B1699,Consultas_públicas!$A$376:$G$3879,7,0))</f>
        <v>#N/A</v>
      </c>
      <c r="F1699" s="20" t="s">
        <v>52</v>
      </c>
      <c r="G1699" s="21">
        <v>43641</v>
      </c>
      <c r="H1699" s="14" t="str">
        <f>IFERROR(IF(VLOOKUP(B1699,'Oficios_-_pend_criticas'!$C$4:$D$4739,2,0)="","","X"),"")</f>
        <v/>
      </c>
      <c r="I1699" s="12"/>
      <c r="J1699" s="13"/>
      <c r="K1699" s="10"/>
      <c r="L1699" s="12">
        <f>IFERROR(VLOOKUP(B1699,Retorno_da_RFB!$D$3:$I$6388,5,0),"")</f>
        <v>123</v>
      </c>
      <c r="M1699" s="13">
        <f>IFERROR(VLOOKUP(B1699,Retorno_da_RFB!$D$3:$I$6388,6,0),"")</f>
        <v>43691</v>
      </c>
      <c r="N1699" s="10" t="str">
        <f>IFERROR(VLOOKUP(B1699,Retorno_da_RFB!$D$3:$I$6388,3,0),"")</f>
        <v>8515.31.90</v>
      </c>
      <c r="O1699" s="10" t="str">
        <f>IFERROR(VLOOKUP(B1699,Retorno_da_RFB!$D$3:$I$6388,4,0),"")</f>
        <v>Equipamentos de solda por arco submerso com tecnologia de controle de forma de onda (waveform control technology), range de saída compreendido de 100 a 1.000 A.</v>
      </c>
      <c r="P1699" s="12" t="str">
        <f>IFERROR(IF(N1699="","",IF(VLOOKUP(LEFT(N1699,10),'Universo_BK-BIT'!$A$5:$E$10005,2,0)="","X",VLOOKUP(LEFT(N1699,10),'Universo_BK-BIT'!$A$5:$E$10005,2,0))),"X")</f>
        <v>BK</v>
      </c>
      <c r="Q1699" s="12">
        <f>IFERROR(IF(P1699="X","",VLOOKUP(LEFT(N1699,10),'Universo_BK-BIT'!$A$5:$E$10005,3,0)),"")</f>
        <v>14</v>
      </c>
      <c r="R1699" s="14" t="e">
        <f t="shared" si="79"/>
        <v>#REF!</v>
      </c>
      <c r="S1699" s="14" t="e">
        <f t="shared" si="80"/>
        <v>#N/A</v>
      </c>
      <c r="T1699" s="14"/>
      <c r="U1699" s="14" t="str">
        <f ca="1">IFERROR(IF(P1699="X",IF(VLOOKUP(B1699,'Oficios_-_pend_criticas'!$C$3:$J$4739,5,0)="","",IF(VLOOKUP(B1699,'Oficios_-_pend_criticas'!$C$3:$J$4739,7,0)="",IF(TODAY()&gt;VLOOKUP(B1699,'Oficios_-_pend_criticas'!$C$3:$J$4739,5,0),"X",""),IF(VLOOKUP(B1699,'Oficios_-_pend_criticas'!$C$3:$J$4739,7,0)&gt;VLOOKUP(B1699,'Oficios_-_pend_criticas'!$C$3:$J$4739,5,0),"X",""))),""),"")</f>
        <v/>
      </c>
      <c r="V1699" s="14" t="str">
        <f ca="1">IFERROR(IF(Q1699=0,IF(VLOOKUP(B1699,'Oficios_-_pend_criticas'!$C$3:$J$4739,5,0)="","",IF(VLOOKUP(B1699,'Oficios_-_pend_criticas'!$C$3:$J$4739,7,0)="",IF(TODAY()&gt;VLOOKUP(B1699,'Oficios_-_pend_criticas'!$C$3:$J$4739,5,0),"X",""),IF(VLOOKUP(B1699,'Oficios_-_pend_criticas'!$C$3:$J$4739,7,0)&gt;VLOOKUP(B1699,'Oficios_-_pend_criticas'!$C$3:$J$4739,5,0),"X",""))),""),"")</f>
        <v/>
      </c>
      <c r="W1699" s="14" t="str">
        <f ca="1">IFERROR(IF(P1699&lt;&gt;"X",IF(Q1699&gt;0,IF(VLOOKUP(B1699,'Oficios_-_pend_criticas'!$C$4:$J$4739,5,0)="","",IF(VLOOKUP(B1699,'Oficios_-_pend_criticas'!$C$4:$J$4739,7,0)="",IF(TODAY()&gt;VLOOKUP(B1699,'Oficios_-_pend_criticas'!$C$4:$J$4739,5,0),"X",""),IF(VLOOKUP(B1699,'Oficios_-_pend_criticas'!$C$4:$J$4739,7,0)&gt;VLOOKUP(B1699,'Oficios_-_pend_criticas'!$C$4:$J$4739,5,0),"X",""))),""),""),"")</f>
        <v/>
      </c>
    </row>
    <row r="1700" spans="1:23" ht="45" hidden="1" customHeight="1" x14ac:dyDescent="0.25">
      <c r="A1700" s="9" t="str">
        <f t="shared" si="78"/>
        <v/>
      </c>
      <c r="B1700" s="24" t="s">
        <v>3906</v>
      </c>
      <c r="C1700" s="22" t="e">
        <f>IF(B1700="","",VLOOKUP(B1700,#REF!,6,0))</f>
        <v>#REF!</v>
      </c>
      <c r="D1700" s="20" t="e">
        <f>IF(B1700="","",VLOOKUP(B1700,#REF!,22,0))</f>
        <v>#REF!</v>
      </c>
      <c r="E1700" s="22" t="e">
        <f>IF(B1700="","",VLOOKUP(B1700,Consultas_públicas!$A$376:$G$3879,7,0))</f>
        <v>#N/A</v>
      </c>
      <c r="F1700" s="20" t="s">
        <v>52</v>
      </c>
      <c r="G1700" s="21">
        <v>43641</v>
      </c>
      <c r="H1700" s="14" t="str">
        <f>IFERROR(IF(VLOOKUP(B1700,'Oficios_-_pend_criticas'!$C$4:$D$4739,2,0)="","","X"),"")</f>
        <v/>
      </c>
      <c r="I1700" s="12"/>
      <c r="J1700" s="13"/>
      <c r="K1700" s="10"/>
      <c r="L1700" s="12">
        <f>IFERROR(VLOOKUP(B1700,Retorno_da_RFB!$D$3:$I$6388,5,0),"")</f>
        <v>123</v>
      </c>
      <c r="M1700" s="13">
        <f>IFERROR(VLOOKUP(B1700,Retorno_da_RFB!$D$3:$I$6388,6,0),"")</f>
        <v>43691</v>
      </c>
      <c r="N1700" s="10" t="str">
        <f>IFERROR(VLOOKUP(B1700,Retorno_da_RFB!$D$3:$I$6388,3,0),"")</f>
        <v>8422.40.90</v>
      </c>
      <c r="O1700" s="10" t="str">
        <f>IFERROR(VLOOKUP(B1700,Retorno_da_RFB!$D$3:$I$6388,4,0),"")</f>
        <v>Máquinas automáticas de alta velocidade para embalar fardos de forragem cilíndricos e/ou prismáticos grandes, tracionadas ou montadas em trator, com uso simultâneo de 1, 2 ou 3 bobinas de filmes plásticos instaladas em dispensadores de alumínio de 750mm, com capacidade de empacotamento de até 90fardos/h, constituídas de rolos pivotados ou braços levantadores de fardo acionados hidraulicamente, sistema hidráulico de corte e fixação do filme, painel de controle eletrônico para controlar e monitorar todas as operações do equipamento, como seleção de número de camadas de filme aplicadas sobre o fardo e função de utilização de um só rolo de filme; equipadas ou não com sensores que detectam o término ou rompimento de filme e automaticamente alteram o modo de operação da máquina de modo que o número correto de camadas de filme seja aplicado sobre o fardo para o término do ciclo de empacotamento, equipadas ou não com tombador de fardo.</v>
      </c>
      <c r="P1700" s="12" t="str">
        <f>IFERROR(IF(N1700="","",IF(VLOOKUP(LEFT(N1700,10),'Universo_BK-BIT'!$A$5:$E$10005,2,0)="","X",VLOOKUP(LEFT(N1700,10),'Universo_BK-BIT'!$A$5:$E$10005,2,0))),"X")</f>
        <v>BK</v>
      </c>
      <c r="Q1700" s="12">
        <f>IFERROR(IF(P1700="X","",VLOOKUP(LEFT(N1700,10),'Universo_BK-BIT'!$A$5:$E$10005,3,0)),"")</f>
        <v>14</v>
      </c>
      <c r="R1700" s="14" t="e">
        <f t="shared" si="79"/>
        <v>#REF!</v>
      </c>
      <c r="S1700" s="14" t="e">
        <f t="shared" si="80"/>
        <v>#N/A</v>
      </c>
      <c r="T1700" s="14"/>
      <c r="U1700" s="14" t="str">
        <f ca="1">IFERROR(IF(P1700="X",IF(VLOOKUP(B1700,'Oficios_-_pend_criticas'!$C$3:$J$4739,5,0)="","",IF(VLOOKUP(B1700,'Oficios_-_pend_criticas'!$C$3:$J$4739,7,0)="",IF(TODAY()&gt;VLOOKUP(B1700,'Oficios_-_pend_criticas'!$C$3:$J$4739,5,0),"X",""),IF(VLOOKUP(B1700,'Oficios_-_pend_criticas'!$C$3:$J$4739,7,0)&gt;VLOOKUP(B1700,'Oficios_-_pend_criticas'!$C$3:$J$4739,5,0),"X",""))),""),"")</f>
        <v/>
      </c>
      <c r="V1700" s="14" t="str">
        <f ca="1">IFERROR(IF(Q1700=0,IF(VLOOKUP(B1700,'Oficios_-_pend_criticas'!$C$3:$J$4739,5,0)="","",IF(VLOOKUP(B1700,'Oficios_-_pend_criticas'!$C$3:$J$4739,7,0)="",IF(TODAY()&gt;VLOOKUP(B1700,'Oficios_-_pend_criticas'!$C$3:$J$4739,5,0),"X",""),IF(VLOOKUP(B1700,'Oficios_-_pend_criticas'!$C$3:$J$4739,7,0)&gt;VLOOKUP(B1700,'Oficios_-_pend_criticas'!$C$3:$J$4739,5,0),"X",""))),""),"")</f>
        <v/>
      </c>
      <c r="W1700" s="14" t="str">
        <f ca="1">IFERROR(IF(P1700&lt;&gt;"X",IF(Q1700&gt;0,IF(VLOOKUP(B1700,'Oficios_-_pend_criticas'!$C$4:$J$4739,5,0)="","",IF(VLOOKUP(B1700,'Oficios_-_pend_criticas'!$C$4:$J$4739,7,0)="",IF(TODAY()&gt;VLOOKUP(B1700,'Oficios_-_pend_criticas'!$C$4:$J$4739,5,0),"X",""),IF(VLOOKUP(B1700,'Oficios_-_pend_criticas'!$C$4:$J$4739,7,0)&gt;VLOOKUP(B1700,'Oficios_-_pend_criticas'!$C$4:$J$4739,5,0),"X",""))),""),""),"")</f>
        <v/>
      </c>
    </row>
    <row r="1701" spans="1:23" ht="45" hidden="1" customHeight="1" x14ac:dyDescent="0.25">
      <c r="A1701" s="9" t="str">
        <f t="shared" si="78"/>
        <v/>
      </c>
      <c r="B1701" s="24" t="s">
        <v>3908</v>
      </c>
      <c r="C1701" s="22" t="e">
        <f>IF(B1701="","",VLOOKUP(B1701,#REF!,6,0))</f>
        <v>#REF!</v>
      </c>
      <c r="D1701" s="20" t="e">
        <f>IF(B1701="","",VLOOKUP(B1701,#REF!,22,0))</f>
        <v>#REF!</v>
      </c>
      <c r="E1701" s="22" t="e">
        <f>IF(B1701="","",VLOOKUP(B1701,Consultas_públicas!$A$376:$G$3879,7,0))</f>
        <v>#N/A</v>
      </c>
      <c r="F1701" s="20" t="s">
        <v>52</v>
      </c>
      <c r="G1701" s="21">
        <v>43641</v>
      </c>
      <c r="H1701" s="14" t="str">
        <f>IFERROR(IF(VLOOKUP(B1701,'Oficios_-_pend_criticas'!$C$4:$D$4739,2,0)="","","X"),"")</f>
        <v/>
      </c>
      <c r="I1701" s="12"/>
      <c r="J1701" s="13"/>
      <c r="K1701" s="10"/>
      <c r="L1701" s="12">
        <f>IFERROR(VLOOKUP(B1701,Retorno_da_RFB!$D$3:$I$6388,5,0),"")</f>
        <v>123</v>
      </c>
      <c r="M1701" s="13">
        <f>IFERROR(VLOOKUP(B1701,Retorno_da_RFB!$D$3:$I$6388,6,0),"")</f>
        <v>43691</v>
      </c>
      <c r="N1701" s="10" t="str">
        <f>IFERROR(VLOOKUP(B1701,Retorno_da_RFB!$D$3:$I$6388,3,0),"")</f>
        <v>8458.11.99</v>
      </c>
      <c r="O1701" s="10" t="str">
        <f>IFERROR(VLOOKUP(B1701,Retorno_da_RFB!$D$3:$I$6388,4,0),"")</f>
        <v>Centros de torneamento horizontais para peças metálicas, com comando numérico computadorizado (CNC), com 5 ou mais eixos controlados, para tornear, furar, fresar e rosquear (inclusive fora de centro), com capacidade para diâmetro torneável igual a 1.070mm, cursos dos eixos x, z, y, e w iguais ou superiores a 1.025, 4.138, 670, 3.890mm, respectivamente, eixo B com inclinação de 240° (-30° a 210°) e eixo C com 360°, equipado com 2 cabeçotes, sendo o cabeçote principal, eixo C, programável com incremento mínimo de posicionamento de 0,0001°, rotação máxima de 1.600rpm com potência igual 45kW e torque máximo de 4500Nm e o cabeçote para fresamento, eixo B, rotação máxima de 10000 RPM com potência igual a 37kW e torque máximo de 421Nm, sistema de troca automática de ferramentas e magazine com capacidade de 40 ferramentas.</v>
      </c>
      <c r="P1701" s="12" t="str">
        <f>IFERROR(IF(N1701="","",IF(VLOOKUP(LEFT(N1701,10),'Universo_BK-BIT'!$A$5:$E$10005,2,0)="","X",VLOOKUP(LEFT(N1701,10),'Universo_BK-BIT'!$A$5:$E$10005,2,0))),"X")</f>
        <v>BK</v>
      </c>
      <c r="Q1701" s="12">
        <f>IFERROR(IF(P1701="X","",VLOOKUP(LEFT(N1701,10),'Universo_BK-BIT'!$A$5:$E$10005,3,0)),"")</f>
        <v>14</v>
      </c>
      <c r="R1701" s="14" t="e">
        <f t="shared" si="79"/>
        <v>#REF!</v>
      </c>
      <c r="S1701" s="14" t="e">
        <f t="shared" si="80"/>
        <v>#N/A</v>
      </c>
      <c r="T1701" s="14"/>
      <c r="U1701" s="14" t="str">
        <f ca="1">IFERROR(IF(P1701="X",IF(VLOOKUP(B1701,'Oficios_-_pend_criticas'!$C$3:$J$4739,5,0)="","",IF(VLOOKUP(B1701,'Oficios_-_pend_criticas'!$C$3:$J$4739,7,0)="",IF(TODAY()&gt;VLOOKUP(B1701,'Oficios_-_pend_criticas'!$C$3:$J$4739,5,0),"X",""),IF(VLOOKUP(B1701,'Oficios_-_pend_criticas'!$C$3:$J$4739,7,0)&gt;VLOOKUP(B1701,'Oficios_-_pend_criticas'!$C$3:$J$4739,5,0),"X",""))),""),"")</f>
        <v/>
      </c>
      <c r="V1701" s="14" t="str">
        <f ca="1">IFERROR(IF(Q1701=0,IF(VLOOKUP(B1701,'Oficios_-_pend_criticas'!$C$3:$J$4739,5,0)="","",IF(VLOOKUP(B1701,'Oficios_-_pend_criticas'!$C$3:$J$4739,7,0)="",IF(TODAY()&gt;VLOOKUP(B1701,'Oficios_-_pend_criticas'!$C$3:$J$4739,5,0),"X",""),IF(VLOOKUP(B1701,'Oficios_-_pend_criticas'!$C$3:$J$4739,7,0)&gt;VLOOKUP(B1701,'Oficios_-_pend_criticas'!$C$3:$J$4739,5,0),"X",""))),""),"")</f>
        <v/>
      </c>
      <c r="W1701" s="14" t="str">
        <f ca="1">IFERROR(IF(P1701&lt;&gt;"X",IF(Q1701&gt;0,IF(VLOOKUP(B1701,'Oficios_-_pend_criticas'!$C$4:$J$4739,5,0)="","",IF(VLOOKUP(B1701,'Oficios_-_pend_criticas'!$C$4:$J$4739,7,0)="",IF(TODAY()&gt;VLOOKUP(B1701,'Oficios_-_pend_criticas'!$C$4:$J$4739,5,0),"X",""),IF(VLOOKUP(B1701,'Oficios_-_pend_criticas'!$C$4:$J$4739,7,0)&gt;VLOOKUP(B1701,'Oficios_-_pend_criticas'!$C$4:$J$4739,5,0),"X",""))),""),""),"")</f>
        <v/>
      </c>
    </row>
    <row r="1702" spans="1:23" ht="45" hidden="1" customHeight="1" x14ac:dyDescent="0.25">
      <c r="A1702" s="9" t="str">
        <f t="shared" si="78"/>
        <v/>
      </c>
      <c r="B1702" s="24" t="s">
        <v>3910</v>
      </c>
      <c r="C1702" s="22" t="e">
        <f>IF(B1702="","",VLOOKUP(B1702,#REF!,6,0))</f>
        <v>#REF!</v>
      </c>
      <c r="D1702" s="20" t="e">
        <f>IF(B1702="","",VLOOKUP(B1702,#REF!,22,0))</f>
        <v>#REF!</v>
      </c>
      <c r="E1702" s="22" t="e">
        <f>IF(B1702="","",VLOOKUP(B1702,Consultas_públicas!$A$376:$G$3879,7,0))</f>
        <v>#N/A</v>
      </c>
      <c r="F1702" s="20" t="s">
        <v>52</v>
      </c>
      <c r="G1702" s="21">
        <v>43641</v>
      </c>
      <c r="H1702" s="14" t="str">
        <f>IFERROR(IF(VLOOKUP(B1702,'Oficios_-_pend_criticas'!$C$4:$D$4739,2,0)="","","X"),"")</f>
        <v/>
      </c>
      <c r="I1702" s="12"/>
      <c r="J1702" s="13"/>
      <c r="K1702" s="10"/>
      <c r="L1702" s="12">
        <f>IFERROR(VLOOKUP(B1702,Retorno_da_RFB!$D$3:$I$6388,5,0),"")</f>
        <v>123</v>
      </c>
      <c r="M1702" s="13">
        <f>IFERROR(VLOOKUP(B1702,Retorno_da_RFB!$D$3:$I$6388,6,0),"")</f>
        <v>43691</v>
      </c>
      <c r="N1702" s="10" t="str">
        <f>IFERROR(VLOOKUP(B1702,Retorno_da_RFB!$D$3:$I$6388,3,0),"")</f>
        <v>8422.30.29</v>
      </c>
      <c r="O1702" s="10" t="str">
        <f>IFERROR(VLOOKUP(B1702,Retorno_da_RFB!$D$3:$I$6388,4,0),"")</f>
        <v>Máquinas encapsuladoras rotativas automáticas de movimento intermitente para enchimento e fechamento de cápsulas de gelatina dura com produtos farmacêuticos em forma de pó, pellets, microdosagem de pós e pellets, comprimidos, microcomprimidos e/ou líquidos, com troca modular dos grupos de dosagem e com motorização independente, possibilitando a dosagem de até 3 produtos em uma mesma cápsula, com capacidade produtiva máxima igual ou inferior a 100.000cápsulas/h em diferentes formatos e configurada para manusear cápsulas de tamanhos 00, 0 e 1 para diferentes tipos de produtos (variável em função das características do produto), preparadas para dosagem de comprimidos redondos com diâmetros e espessuras variáveis e de comprimidos alongados com diversas dimensões e espessuras, com sistema de verificação de dosagem através de sensor de presença e para dosagem de micro comprimidos com faixa de 1,9 a 2,9mm, dotadas de: estação de alimentação, orientação e abertura das cápsulas com sistema de alimentação à vácuo de cápsulas vazias; estação de seleção e rejeição de cápsulas vazias não abertas; estação de checagem do peso individual de 100% das cápsulas em linha com ajuste automático das câmaras de dosagem em caso de desvio de peso; estação de rejeição de cápsulas fechadas; estação de descarga de cápsulas por meio de uma calha transportadora através de empurradores e ar comprimido; estação de limpeza de casquilhos; câmera de inspeção para controle de dosagem de microcomprimidos com sistema de rejeição individual; bomba de vácuo; aspirador para remoção de poeira durante a produção; jogo de ferramentais com 1 formato para dosagem e enchimento de cápsulas; gabinete de controle em aço inox AISI 304, com controle operacional por meio de interface homem-máquina (IHM), através de tela colorida sensível ao toque, comandadas por PC Industrial para gerenciamento das funções.</v>
      </c>
      <c r="P1702" s="12" t="str">
        <f>IFERROR(IF(N1702="","",IF(VLOOKUP(LEFT(N1702,10),'Universo_BK-BIT'!$A$5:$E$10005,2,0)="","X",VLOOKUP(LEFT(N1702,10),'Universo_BK-BIT'!$A$5:$E$10005,2,0))),"X")</f>
        <v>BK</v>
      </c>
      <c r="Q1702" s="12">
        <f>IFERROR(IF(P1702="X","",VLOOKUP(LEFT(N1702,10),'Universo_BK-BIT'!$A$5:$E$10005,3,0)),"")</f>
        <v>14</v>
      </c>
      <c r="R1702" s="14" t="e">
        <f t="shared" si="79"/>
        <v>#REF!</v>
      </c>
      <c r="S1702" s="14" t="e">
        <f t="shared" si="80"/>
        <v>#N/A</v>
      </c>
      <c r="T1702" s="14"/>
      <c r="U1702" s="14" t="str">
        <f ca="1">IFERROR(IF(P1702="X",IF(VLOOKUP(B1702,'Oficios_-_pend_criticas'!$C$3:$J$4739,5,0)="","",IF(VLOOKUP(B1702,'Oficios_-_pend_criticas'!$C$3:$J$4739,7,0)="",IF(TODAY()&gt;VLOOKUP(B1702,'Oficios_-_pend_criticas'!$C$3:$J$4739,5,0),"X",""),IF(VLOOKUP(B1702,'Oficios_-_pend_criticas'!$C$3:$J$4739,7,0)&gt;VLOOKUP(B1702,'Oficios_-_pend_criticas'!$C$3:$J$4739,5,0),"X",""))),""),"")</f>
        <v/>
      </c>
      <c r="V1702" s="14" t="str">
        <f ca="1">IFERROR(IF(Q1702=0,IF(VLOOKUP(B1702,'Oficios_-_pend_criticas'!$C$3:$J$4739,5,0)="","",IF(VLOOKUP(B1702,'Oficios_-_pend_criticas'!$C$3:$J$4739,7,0)="",IF(TODAY()&gt;VLOOKUP(B1702,'Oficios_-_pend_criticas'!$C$3:$J$4739,5,0),"X",""),IF(VLOOKUP(B1702,'Oficios_-_pend_criticas'!$C$3:$J$4739,7,0)&gt;VLOOKUP(B1702,'Oficios_-_pend_criticas'!$C$3:$J$4739,5,0),"X",""))),""),"")</f>
        <v/>
      </c>
      <c r="W1702" s="14" t="str">
        <f ca="1">IFERROR(IF(P1702&lt;&gt;"X",IF(Q1702&gt;0,IF(VLOOKUP(B1702,'Oficios_-_pend_criticas'!$C$4:$J$4739,5,0)="","",IF(VLOOKUP(B1702,'Oficios_-_pend_criticas'!$C$4:$J$4739,7,0)="",IF(TODAY()&gt;VLOOKUP(B1702,'Oficios_-_pend_criticas'!$C$4:$J$4739,5,0),"X",""),IF(VLOOKUP(B1702,'Oficios_-_pend_criticas'!$C$4:$J$4739,7,0)&gt;VLOOKUP(B1702,'Oficios_-_pend_criticas'!$C$4:$J$4739,5,0),"X",""))),""),""),"")</f>
        <v/>
      </c>
    </row>
    <row r="1703" spans="1:23" ht="45" hidden="1" customHeight="1" x14ac:dyDescent="0.25">
      <c r="A1703" s="9" t="str">
        <f t="shared" si="78"/>
        <v/>
      </c>
      <c r="B1703" s="24" t="s">
        <v>3912</v>
      </c>
      <c r="C1703" s="22" t="e">
        <f>IF(B1703="","",VLOOKUP(B1703,#REF!,6,0))</f>
        <v>#REF!</v>
      </c>
      <c r="D1703" s="20" t="e">
        <f>IF(B1703="","",VLOOKUP(B1703,#REF!,22,0))</f>
        <v>#REF!</v>
      </c>
      <c r="E1703" s="22" t="e">
        <f>IF(B1703="","",VLOOKUP(B1703,Consultas_públicas!$A$376:$G$3879,7,0))</f>
        <v>#N/A</v>
      </c>
      <c r="F1703" s="20" t="s">
        <v>52</v>
      </c>
      <c r="G1703" s="21">
        <v>43641</v>
      </c>
      <c r="H1703" s="14" t="str">
        <f>IFERROR(IF(VLOOKUP(B1703,'Oficios_-_pend_criticas'!$C$4:$D$4739,2,0)="","","X"),"")</f>
        <v/>
      </c>
      <c r="I1703" s="12"/>
      <c r="J1703" s="13"/>
      <c r="K1703" s="10"/>
      <c r="L1703" s="12">
        <f>IFERROR(VLOOKUP(B1703,Retorno_da_RFB!$D$3:$I$6388,5,0),"")</f>
        <v>123</v>
      </c>
      <c r="M1703" s="13">
        <f>IFERROR(VLOOKUP(B1703,Retorno_da_RFB!$D$3:$I$6388,6,0),"")</f>
        <v>43691</v>
      </c>
      <c r="N1703" s="10" t="str">
        <f>IFERROR(VLOOKUP(B1703,Retorno_da_RFB!$D$3:$I$6388,3,0),"")</f>
        <v>9018.19.80</v>
      </c>
      <c r="O1703" s="10" t="str">
        <f>IFERROR(VLOOKUP(B1703,Retorno_da_RFB!$D$3:$I$6388,4,0),"")</f>
        <v>Instrumentos computadorizados para confecção e análise de tomogramas com diodo superluminescente de 840nm, velocidade de escaneamento de 68.000 a 27.000varreduras/s e profundidade de alcance no tecido de 2mm, taxa de quadros &gt; 1,7Hz, aquisição da imagem de íris com resolução de 1.280 x 1.024, campo de visualização 36 graus L x 22 graus A, ajuste do foco de fixação interna de -20D a +20D (diópteros), teclado e mouse para “input” de dados, 6 portas USB, visor colorido de tela plana  integrado, podendo conter adicionais.</v>
      </c>
      <c r="P1703" s="12" t="str">
        <f>IFERROR(IF(N1703="","",IF(VLOOKUP(LEFT(N1703,10),'Universo_BK-BIT'!$A$5:$E$10005,2,0)="","X",VLOOKUP(LEFT(N1703,10),'Universo_BK-BIT'!$A$5:$E$10005,2,0))),"X")</f>
        <v>BK</v>
      </c>
      <c r="Q1703" s="12">
        <f>IFERROR(IF(P1703="X","",VLOOKUP(LEFT(N1703,10),'Universo_BK-BIT'!$A$5:$E$10005,3,0)),"")</f>
        <v>14</v>
      </c>
      <c r="R1703" s="14" t="e">
        <f t="shared" si="79"/>
        <v>#REF!</v>
      </c>
      <c r="S1703" s="14" t="e">
        <f t="shared" si="80"/>
        <v>#N/A</v>
      </c>
      <c r="T1703" s="14"/>
      <c r="U1703" s="14" t="str">
        <f ca="1">IFERROR(IF(P1703="X",IF(VLOOKUP(B1703,'Oficios_-_pend_criticas'!$C$3:$J$4739,5,0)="","",IF(VLOOKUP(B1703,'Oficios_-_pend_criticas'!$C$3:$J$4739,7,0)="",IF(TODAY()&gt;VLOOKUP(B1703,'Oficios_-_pend_criticas'!$C$3:$J$4739,5,0),"X",""),IF(VLOOKUP(B1703,'Oficios_-_pend_criticas'!$C$3:$J$4739,7,0)&gt;VLOOKUP(B1703,'Oficios_-_pend_criticas'!$C$3:$J$4739,5,0),"X",""))),""),"")</f>
        <v/>
      </c>
      <c r="V1703" s="14" t="str">
        <f ca="1">IFERROR(IF(Q1703=0,IF(VLOOKUP(B1703,'Oficios_-_pend_criticas'!$C$3:$J$4739,5,0)="","",IF(VLOOKUP(B1703,'Oficios_-_pend_criticas'!$C$3:$J$4739,7,0)="",IF(TODAY()&gt;VLOOKUP(B1703,'Oficios_-_pend_criticas'!$C$3:$J$4739,5,0),"X",""),IF(VLOOKUP(B1703,'Oficios_-_pend_criticas'!$C$3:$J$4739,7,0)&gt;VLOOKUP(B1703,'Oficios_-_pend_criticas'!$C$3:$J$4739,5,0),"X",""))),""),"")</f>
        <v/>
      </c>
      <c r="W1703" s="14" t="str">
        <f ca="1">IFERROR(IF(P1703&lt;&gt;"X",IF(Q1703&gt;0,IF(VLOOKUP(B1703,'Oficios_-_pend_criticas'!$C$4:$J$4739,5,0)="","",IF(VLOOKUP(B1703,'Oficios_-_pend_criticas'!$C$4:$J$4739,7,0)="",IF(TODAY()&gt;VLOOKUP(B1703,'Oficios_-_pend_criticas'!$C$4:$J$4739,5,0),"X",""),IF(VLOOKUP(B1703,'Oficios_-_pend_criticas'!$C$4:$J$4739,7,0)&gt;VLOOKUP(B1703,'Oficios_-_pend_criticas'!$C$4:$J$4739,5,0),"X",""))),""),""),"")</f>
        <v/>
      </c>
    </row>
    <row r="1704" spans="1:23" ht="45" hidden="1" customHeight="1" x14ac:dyDescent="0.25">
      <c r="A1704" s="9" t="str">
        <f t="shared" si="78"/>
        <v/>
      </c>
      <c r="B1704" s="24" t="s">
        <v>3914</v>
      </c>
      <c r="C1704" s="22" t="e">
        <f>IF(B1704="","",VLOOKUP(B1704,#REF!,6,0))</f>
        <v>#REF!</v>
      </c>
      <c r="D1704" s="20" t="e">
        <f>IF(B1704="","",VLOOKUP(B1704,#REF!,22,0))</f>
        <v>#REF!</v>
      </c>
      <c r="E1704" s="22" t="e">
        <f>IF(B1704="","",VLOOKUP(B1704,Consultas_públicas!$A$376:$G$3879,7,0))</f>
        <v>#N/A</v>
      </c>
      <c r="F1704" s="20" t="s">
        <v>52</v>
      </c>
      <c r="G1704" s="21">
        <v>43641</v>
      </c>
      <c r="H1704" s="14" t="str">
        <f>IFERROR(IF(VLOOKUP(B1704,'Oficios_-_pend_criticas'!$C$4:$D$4739,2,0)="","","X"),"")</f>
        <v/>
      </c>
      <c r="I1704" s="12"/>
      <c r="J1704" s="13"/>
      <c r="K1704" s="10"/>
      <c r="L1704" s="12">
        <f>IFERROR(VLOOKUP(B1704,Retorno_da_RFB!$D$3:$I$6388,5,0),"")</f>
        <v>123</v>
      </c>
      <c r="M1704" s="13">
        <f>IFERROR(VLOOKUP(B1704,Retorno_da_RFB!$D$3:$I$6388,6,0),"")</f>
        <v>43691</v>
      </c>
      <c r="N1704" s="10" t="str">
        <f>IFERROR(VLOOKUP(B1704,Retorno_da_RFB!$D$3:$I$6388,3,0),"")</f>
        <v>8483.40.10</v>
      </c>
      <c r="O1704" s="10" t="str">
        <f>IFERROR(VLOOKUP(B1704,Retorno_da_RFB!$D$3:$I$6388,4,0),"")</f>
        <v>Reversores com redução de 3,968, com montagem direta, para acoplamento em motores diesel com potência máxima de 583HP a 2.100rpm e rotação de saída máxima de 2.400rpm, destinados à aplicação de trabalho contínuo em embarcações de uso marítimo e fluvial.</v>
      </c>
      <c r="P1704" s="12" t="str">
        <f>IFERROR(IF(N1704="","",IF(VLOOKUP(LEFT(N1704,10),'Universo_BK-BIT'!$A$5:$E$10005,2,0)="","X",VLOOKUP(LEFT(N1704,10),'Universo_BK-BIT'!$A$5:$E$10005,2,0))),"X")</f>
        <v>BK</v>
      </c>
      <c r="Q1704" s="12">
        <f>IFERROR(IF(P1704="X","",VLOOKUP(LEFT(N1704,10),'Universo_BK-BIT'!$A$5:$E$10005,3,0)),"")</f>
        <v>14</v>
      </c>
      <c r="R1704" s="14" t="e">
        <f t="shared" si="79"/>
        <v>#REF!</v>
      </c>
      <c r="S1704" s="14" t="e">
        <f t="shared" si="80"/>
        <v>#N/A</v>
      </c>
      <c r="T1704" s="14"/>
      <c r="U1704" s="14" t="str">
        <f ca="1">IFERROR(IF(P1704="X",IF(VLOOKUP(B1704,'Oficios_-_pend_criticas'!$C$3:$J$4739,5,0)="","",IF(VLOOKUP(B1704,'Oficios_-_pend_criticas'!$C$3:$J$4739,7,0)="",IF(TODAY()&gt;VLOOKUP(B1704,'Oficios_-_pend_criticas'!$C$3:$J$4739,5,0),"X",""),IF(VLOOKUP(B1704,'Oficios_-_pend_criticas'!$C$3:$J$4739,7,0)&gt;VLOOKUP(B1704,'Oficios_-_pend_criticas'!$C$3:$J$4739,5,0),"X",""))),""),"")</f>
        <v/>
      </c>
      <c r="V1704" s="14" t="str">
        <f ca="1">IFERROR(IF(Q1704=0,IF(VLOOKUP(B1704,'Oficios_-_pend_criticas'!$C$3:$J$4739,5,0)="","",IF(VLOOKUP(B1704,'Oficios_-_pend_criticas'!$C$3:$J$4739,7,0)="",IF(TODAY()&gt;VLOOKUP(B1704,'Oficios_-_pend_criticas'!$C$3:$J$4739,5,0),"X",""),IF(VLOOKUP(B1704,'Oficios_-_pend_criticas'!$C$3:$J$4739,7,0)&gt;VLOOKUP(B1704,'Oficios_-_pend_criticas'!$C$3:$J$4739,5,0),"X",""))),""),"")</f>
        <v/>
      </c>
      <c r="W1704" s="14" t="str">
        <f ca="1">IFERROR(IF(P1704&lt;&gt;"X",IF(Q1704&gt;0,IF(VLOOKUP(B1704,'Oficios_-_pend_criticas'!$C$4:$J$4739,5,0)="","",IF(VLOOKUP(B1704,'Oficios_-_pend_criticas'!$C$4:$J$4739,7,0)="",IF(TODAY()&gt;VLOOKUP(B1704,'Oficios_-_pend_criticas'!$C$4:$J$4739,5,0),"X",""),IF(VLOOKUP(B1704,'Oficios_-_pend_criticas'!$C$4:$J$4739,7,0)&gt;VLOOKUP(B1704,'Oficios_-_pend_criticas'!$C$4:$J$4739,5,0),"X",""))),""),""),"")</f>
        <v/>
      </c>
    </row>
    <row r="1705" spans="1:23" ht="45" hidden="1" customHeight="1" x14ac:dyDescent="0.25">
      <c r="A1705" s="9" t="str">
        <f t="shared" si="78"/>
        <v/>
      </c>
      <c r="B1705" s="24" t="s">
        <v>3916</v>
      </c>
      <c r="C1705" s="22" t="e">
        <f>IF(B1705="","",VLOOKUP(B1705,#REF!,6,0))</f>
        <v>#REF!</v>
      </c>
      <c r="D1705" s="20" t="e">
        <f>IF(B1705="","",VLOOKUP(B1705,#REF!,22,0))</f>
        <v>#REF!</v>
      </c>
      <c r="E1705" s="22" t="e">
        <f>IF(B1705="","",VLOOKUP(B1705,Consultas_públicas!$A$376:$G$3879,7,0))</f>
        <v>#N/A</v>
      </c>
      <c r="F1705" s="20" t="s">
        <v>52</v>
      </c>
      <c r="G1705" s="21">
        <v>43641</v>
      </c>
      <c r="H1705" s="14" t="str">
        <f>IFERROR(IF(VLOOKUP(B1705,'Oficios_-_pend_criticas'!$C$4:$D$4739,2,0)="","","X"),"")</f>
        <v/>
      </c>
      <c r="I1705" s="12"/>
      <c r="J1705" s="13"/>
      <c r="K1705" s="10"/>
      <c r="L1705" s="12">
        <f>IFERROR(VLOOKUP(B1705,Retorno_da_RFB!$D$3:$I$6388,5,0),"")</f>
        <v>123</v>
      </c>
      <c r="M1705" s="13">
        <f>IFERROR(VLOOKUP(B1705,Retorno_da_RFB!$D$3:$I$6388,6,0),"")</f>
        <v>43691</v>
      </c>
      <c r="N1705" s="10" t="str">
        <f>IFERROR(VLOOKUP(B1705,Retorno_da_RFB!$D$3:$I$6388,3,0),"")</f>
        <v>8483.40.10</v>
      </c>
      <c r="O1705" s="10" t="str">
        <f>IFERROR(VLOOKUP(B1705,Retorno_da_RFB!$D$3:$I$6388,4,0),"")</f>
        <v>Reversores com redução de 4,536, com montagem direta, para acoplamento em motores diesel com potência máxima de 583HP a 2.100rpm e rotação de saída máxima de 2.400rpm, destinados à aplicação de trabalho contínuo em embarcações de uso marítimo e fluvial.</v>
      </c>
      <c r="P1705" s="12" t="str">
        <f>IFERROR(IF(N1705="","",IF(VLOOKUP(LEFT(N1705,10),'Universo_BK-BIT'!$A$5:$E$10005,2,0)="","X",VLOOKUP(LEFT(N1705,10),'Universo_BK-BIT'!$A$5:$E$10005,2,0))),"X")</f>
        <v>BK</v>
      </c>
      <c r="Q1705" s="12">
        <f>IFERROR(IF(P1705="X","",VLOOKUP(LEFT(N1705,10),'Universo_BK-BIT'!$A$5:$E$10005,3,0)),"")</f>
        <v>14</v>
      </c>
      <c r="R1705" s="14" t="e">
        <f t="shared" si="79"/>
        <v>#REF!</v>
      </c>
      <c r="S1705" s="14" t="e">
        <f t="shared" si="80"/>
        <v>#N/A</v>
      </c>
      <c r="T1705" s="14"/>
      <c r="U1705" s="14" t="str">
        <f ca="1">IFERROR(IF(P1705="X",IF(VLOOKUP(B1705,'Oficios_-_pend_criticas'!$C$3:$J$4739,5,0)="","",IF(VLOOKUP(B1705,'Oficios_-_pend_criticas'!$C$3:$J$4739,7,0)="",IF(TODAY()&gt;VLOOKUP(B1705,'Oficios_-_pend_criticas'!$C$3:$J$4739,5,0),"X",""),IF(VLOOKUP(B1705,'Oficios_-_pend_criticas'!$C$3:$J$4739,7,0)&gt;VLOOKUP(B1705,'Oficios_-_pend_criticas'!$C$3:$J$4739,5,0),"X",""))),""),"")</f>
        <v/>
      </c>
      <c r="V1705" s="14" t="str">
        <f ca="1">IFERROR(IF(Q1705=0,IF(VLOOKUP(B1705,'Oficios_-_pend_criticas'!$C$3:$J$4739,5,0)="","",IF(VLOOKUP(B1705,'Oficios_-_pend_criticas'!$C$3:$J$4739,7,0)="",IF(TODAY()&gt;VLOOKUP(B1705,'Oficios_-_pend_criticas'!$C$3:$J$4739,5,0),"X",""),IF(VLOOKUP(B1705,'Oficios_-_pend_criticas'!$C$3:$J$4739,7,0)&gt;VLOOKUP(B1705,'Oficios_-_pend_criticas'!$C$3:$J$4739,5,0),"X",""))),""),"")</f>
        <v/>
      </c>
      <c r="W1705" s="14" t="str">
        <f ca="1">IFERROR(IF(P1705&lt;&gt;"X",IF(Q1705&gt;0,IF(VLOOKUP(B1705,'Oficios_-_pend_criticas'!$C$4:$J$4739,5,0)="","",IF(VLOOKUP(B1705,'Oficios_-_pend_criticas'!$C$4:$J$4739,7,0)="",IF(TODAY()&gt;VLOOKUP(B1705,'Oficios_-_pend_criticas'!$C$4:$J$4739,5,0),"X",""),IF(VLOOKUP(B1705,'Oficios_-_pend_criticas'!$C$4:$J$4739,7,0)&gt;VLOOKUP(B1705,'Oficios_-_pend_criticas'!$C$4:$J$4739,5,0),"X",""))),""),""),"")</f>
        <v/>
      </c>
    </row>
    <row r="1706" spans="1:23" ht="45" hidden="1" customHeight="1" x14ac:dyDescent="0.25">
      <c r="A1706" s="9" t="str">
        <f t="shared" si="78"/>
        <v/>
      </c>
      <c r="B1706" s="24" t="s">
        <v>3918</v>
      </c>
      <c r="C1706" s="22" t="e">
        <f>IF(B1706="","",VLOOKUP(B1706,#REF!,6,0))</f>
        <v>#REF!</v>
      </c>
      <c r="D1706" s="20" t="e">
        <f>IF(B1706="","",VLOOKUP(B1706,#REF!,22,0))</f>
        <v>#REF!</v>
      </c>
      <c r="E1706" s="22" t="e">
        <f>IF(B1706="","",VLOOKUP(B1706,Consultas_públicas!$A$376:$G$3879,7,0))</f>
        <v>#N/A</v>
      </c>
      <c r="F1706" s="20" t="s">
        <v>52</v>
      </c>
      <c r="G1706" s="21">
        <v>43641</v>
      </c>
      <c r="H1706" s="14" t="str">
        <f>IFERROR(IF(VLOOKUP(B1706,'Oficios_-_pend_criticas'!$C$4:$D$4739,2,0)="","","X"),"")</f>
        <v/>
      </c>
      <c r="I1706" s="12"/>
      <c r="J1706" s="13"/>
      <c r="K1706" s="10"/>
      <c r="L1706" s="12">
        <f>IFERROR(VLOOKUP(B1706,Retorno_da_RFB!$D$3:$I$6388,5,0),"")</f>
        <v>123</v>
      </c>
      <c r="M1706" s="13">
        <f>IFERROR(VLOOKUP(B1706,Retorno_da_RFB!$D$3:$I$6388,6,0),"")</f>
        <v>43691</v>
      </c>
      <c r="N1706" s="10" t="str">
        <f>IFERROR(VLOOKUP(B1706,Retorno_da_RFB!$D$3:$I$6388,3,0),"")</f>
        <v>8483.40.10</v>
      </c>
      <c r="O1706" s="10" t="str">
        <f>IFERROR(VLOOKUP(B1706,Retorno_da_RFB!$D$3:$I$6388,4,0),"")</f>
        <v>Reversores com redução de 4,962, com montagem direta, para acoplamento em motores diesel com potência máxima de 583HP a 2.100rpm e rotação de saída máxima de 2.400rpm, destinados à aplicação de trabalho contínuo em embarcações de uso marítimo e fluvial.</v>
      </c>
      <c r="P1706" s="12" t="str">
        <f>IFERROR(IF(N1706="","",IF(VLOOKUP(LEFT(N1706,10),'Universo_BK-BIT'!$A$5:$E$10005,2,0)="","X",VLOOKUP(LEFT(N1706,10),'Universo_BK-BIT'!$A$5:$E$10005,2,0))),"X")</f>
        <v>BK</v>
      </c>
      <c r="Q1706" s="12">
        <f>IFERROR(IF(P1706="X","",VLOOKUP(LEFT(N1706,10),'Universo_BK-BIT'!$A$5:$E$10005,3,0)),"")</f>
        <v>14</v>
      </c>
      <c r="R1706" s="14" t="e">
        <f t="shared" si="79"/>
        <v>#REF!</v>
      </c>
      <c r="S1706" s="14" t="e">
        <f t="shared" si="80"/>
        <v>#N/A</v>
      </c>
      <c r="T1706" s="14"/>
      <c r="U1706" s="14" t="str">
        <f ca="1">IFERROR(IF(P1706="X",IF(VLOOKUP(B1706,'Oficios_-_pend_criticas'!$C$3:$J$4739,5,0)="","",IF(VLOOKUP(B1706,'Oficios_-_pend_criticas'!$C$3:$J$4739,7,0)="",IF(TODAY()&gt;VLOOKUP(B1706,'Oficios_-_pend_criticas'!$C$3:$J$4739,5,0),"X",""),IF(VLOOKUP(B1706,'Oficios_-_pend_criticas'!$C$3:$J$4739,7,0)&gt;VLOOKUP(B1706,'Oficios_-_pend_criticas'!$C$3:$J$4739,5,0),"X",""))),""),"")</f>
        <v/>
      </c>
      <c r="V1706" s="14" t="str">
        <f ca="1">IFERROR(IF(Q1706=0,IF(VLOOKUP(B1706,'Oficios_-_pend_criticas'!$C$3:$J$4739,5,0)="","",IF(VLOOKUP(B1706,'Oficios_-_pend_criticas'!$C$3:$J$4739,7,0)="",IF(TODAY()&gt;VLOOKUP(B1706,'Oficios_-_pend_criticas'!$C$3:$J$4739,5,0),"X",""),IF(VLOOKUP(B1706,'Oficios_-_pend_criticas'!$C$3:$J$4739,7,0)&gt;VLOOKUP(B1706,'Oficios_-_pend_criticas'!$C$3:$J$4739,5,0),"X",""))),""),"")</f>
        <v/>
      </c>
      <c r="W1706" s="14" t="str">
        <f ca="1">IFERROR(IF(P1706&lt;&gt;"X",IF(Q1706&gt;0,IF(VLOOKUP(B1706,'Oficios_-_pend_criticas'!$C$4:$J$4739,5,0)="","",IF(VLOOKUP(B1706,'Oficios_-_pend_criticas'!$C$4:$J$4739,7,0)="",IF(TODAY()&gt;VLOOKUP(B1706,'Oficios_-_pend_criticas'!$C$4:$J$4739,5,0),"X",""),IF(VLOOKUP(B1706,'Oficios_-_pend_criticas'!$C$4:$J$4739,7,0)&gt;VLOOKUP(B1706,'Oficios_-_pend_criticas'!$C$4:$J$4739,5,0),"X",""))),""),""),"")</f>
        <v/>
      </c>
    </row>
    <row r="1707" spans="1:23" ht="45" hidden="1" customHeight="1" x14ac:dyDescent="0.25">
      <c r="A1707" s="9" t="str">
        <f t="shared" si="78"/>
        <v/>
      </c>
      <c r="B1707" s="24" t="s">
        <v>3920</v>
      </c>
      <c r="C1707" s="22" t="e">
        <f>IF(B1707="","",VLOOKUP(B1707,#REF!,6,0))</f>
        <v>#REF!</v>
      </c>
      <c r="D1707" s="20" t="e">
        <f>IF(B1707="","",VLOOKUP(B1707,#REF!,22,0))</f>
        <v>#REF!</v>
      </c>
      <c r="E1707" s="22" t="e">
        <f>IF(B1707="","",VLOOKUP(B1707,Consultas_públicas!$A$376:$G$3879,7,0))</f>
        <v>#N/A</v>
      </c>
      <c r="F1707" s="20" t="s">
        <v>52</v>
      </c>
      <c r="G1707" s="21">
        <v>43641</v>
      </c>
      <c r="H1707" s="14" t="str">
        <f>IFERROR(IF(VLOOKUP(B1707,'Oficios_-_pend_criticas'!$C$4:$D$4739,2,0)="","","X"),"")</f>
        <v/>
      </c>
      <c r="I1707" s="12"/>
      <c r="J1707" s="13"/>
      <c r="K1707" s="10"/>
      <c r="L1707" s="12">
        <f>IFERROR(VLOOKUP(B1707,Retorno_da_RFB!$D$3:$I$6388,5,0),"")</f>
        <v>123</v>
      </c>
      <c r="M1707" s="13">
        <f>IFERROR(VLOOKUP(B1707,Retorno_da_RFB!$D$3:$I$6388,6,0),"")</f>
        <v>43691</v>
      </c>
      <c r="N1707" s="10" t="str">
        <f>IFERROR(VLOOKUP(B1707,Retorno_da_RFB!$D$3:$I$6388,3,0),"")</f>
        <v>8483.40.10</v>
      </c>
      <c r="O1707" s="10" t="str">
        <f>IFERROR(VLOOKUP(B1707,Retorno_da_RFB!$D$3:$I$6388,4,0),"")</f>
        <v>Reversores com redução de 5,955, com montagem direta, para acoplamento em motores diesel com potência máxima de 583HP a 2.100rpm e rotação de saída máxima de 2.400rpm, destinados à aplicação de trabalho contínuo em embarcações de uso marítimo e fluvial.</v>
      </c>
      <c r="P1707" s="12" t="str">
        <f>IFERROR(IF(N1707="","",IF(VLOOKUP(LEFT(N1707,10),'Universo_BK-BIT'!$A$5:$E$10005,2,0)="","X",VLOOKUP(LEFT(N1707,10),'Universo_BK-BIT'!$A$5:$E$10005,2,0))),"X")</f>
        <v>BK</v>
      </c>
      <c r="Q1707" s="12">
        <f>IFERROR(IF(P1707="X","",VLOOKUP(LEFT(N1707,10),'Universo_BK-BIT'!$A$5:$E$10005,3,0)),"")</f>
        <v>14</v>
      </c>
      <c r="R1707" s="14" t="e">
        <f t="shared" si="79"/>
        <v>#REF!</v>
      </c>
      <c r="S1707" s="14" t="e">
        <f t="shared" si="80"/>
        <v>#N/A</v>
      </c>
      <c r="T1707" s="14"/>
      <c r="U1707" s="14" t="str">
        <f ca="1">IFERROR(IF(P1707="X",IF(VLOOKUP(B1707,'Oficios_-_pend_criticas'!$C$3:$J$4739,5,0)="","",IF(VLOOKUP(B1707,'Oficios_-_pend_criticas'!$C$3:$J$4739,7,0)="",IF(TODAY()&gt;VLOOKUP(B1707,'Oficios_-_pend_criticas'!$C$3:$J$4739,5,0),"X",""),IF(VLOOKUP(B1707,'Oficios_-_pend_criticas'!$C$3:$J$4739,7,0)&gt;VLOOKUP(B1707,'Oficios_-_pend_criticas'!$C$3:$J$4739,5,0),"X",""))),""),"")</f>
        <v/>
      </c>
      <c r="V1707" s="14" t="str">
        <f ca="1">IFERROR(IF(Q1707=0,IF(VLOOKUP(B1707,'Oficios_-_pend_criticas'!$C$3:$J$4739,5,0)="","",IF(VLOOKUP(B1707,'Oficios_-_pend_criticas'!$C$3:$J$4739,7,0)="",IF(TODAY()&gt;VLOOKUP(B1707,'Oficios_-_pend_criticas'!$C$3:$J$4739,5,0),"X",""),IF(VLOOKUP(B1707,'Oficios_-_pend_criticas'!$C$3:$J$4739,7,0)&gt;VLOOKUP(B1707,'Oficios_-_pend_criticas'!$C$3:$J$4739,5,0),"X",""))),""),"")</f>
        <v/>
      </c>
      <c r="W1707" s="14" t="str">
        <f ca="1">IFERROR(IF(P1707&lt;&gt;"X",IF(Q1707&gt;0,IF(VLOOKUP(B1707,'Oficios_-_pend_criticas'!$C$4:$J$4739,5,0)="","",IF(VLOOKUP(B1707,'Oficios_-_pend_criticas'!$C$4:$J$4739,7,0)="",IF(TODAY()&gt;VLOOKUP(B1707,'Oficios_-_pend_criticas'!$C$4:$J$4739,5,0),"X",""),IF(VLOOKUP(B1707,'Oficios_-_pend_criticas'!$C$4:$J$4739,7,0)&gt;VLOOKUP(B1707,'Oficios_-_pend_criticas'!$C$4:$J$4739,5,0),"X",""))),""),""),"")</f>
        <v/>
      </c>
    </row>
    <row r="1708" spans="1:23" ht="45" hidden="1" customHeight="1" x14ac:dyDescent="0.25">
      <c r="A1708" s="9" t="str">
        <f t="shared" si="78"/>
        <v/>
      </c>
      <c r="B1708" s="24" t="s">
        <v>3922</v>
      </c>
      <c r="C1708" s="22" t="e">
        <f>IF(B1708="","",VLOOKUP(B1708,#REF!,6,0))</f>
        <v>#REF!</v>
      </c>
      <c r="D1708" s="20" t="e">
        <f>IF(B1708="","",VLOOKUP(B1708,#REF!,22,0))</f>
        <v>#REF!</v>
      </c>
      <c r="E1708" s="22" t="e">
        <f>IF(B1708="","",VLOOKUP(B1708,Consultas_públicas!$A$376:$G$3879,7,0))</f>
        <v>#N/A</v>
      </c>
      <c r="F1708" s="20" t="s">
        <v>52</v>
      </c>
      <c r="G1708" s="21">
        <v>43641</v>
      </c>
      <c r="H1708" s="14" t="str">
        <f>IFERROR(IF(VLOOKUP(B1708,'Oficios_-_pend_criticas'!$C$4:$D$4739,2,0)="","","X"),"")</f>
        <v/>
      </c>
      <c r="I1708" s="12"/>
      <c r="J1708" s="13"/>
      <c r="K1708" s="10"/>
      <c r="L1708" s="12">
        <f>IFERROR(VLOOKUP(B1708,Retorno_da_RFB!$D$3:$I$6388,5,0),"")</f>
        <v>123</v>
      </c>
      <c r="M1708" s="13">
        <f>IFERROR(VLOOKUP(B1708,Retorno_da_RFB!$D$3:$I$6388,6,0),"")</f>
        <v>43691</v>
      </c>
      <c r="N1708" s="10" t="str">
        <f>IFERROR(VLOOKUP(B1708,Retorno_da_RFB!$D$3:$I$6388,3,0),"")</f>
        <v>8443.16.00</v>
      </c>
      <c r="O1708" s="10" t="str">
        <f>IFERROR(VLOOKUP(B1708,Retorno_da_RFB!$D$3:$I$6388,4,0),"")</f>
        <v>Máquinas de impressão rotativas flexográficas, para impressão de rótulos termoencolhíveis e embalagens flexíveis, operando com conceito modular de configuração das unidades de impressão, dotadas de dispositivo de desbobinamento, de alimentação, de impressão e de rebobinamento do material todas operadas por servo-motor, com controle automático de registro, secagem através de ar quente e/ou cura UV e/ou cura LED, largura máxima de bobina de até 670mm e velocidade máxima de impressão igual ou superior a 175m/min.</v>
      </c>
      <c r="P1708" s="12" t="str">
        <f>IFERROR(IF(N1708="","",IF(VLOOKUP(LEFT(N1708,10),'Universo_BK-BIT'!$A$5:$E$10005,2,0)="","X",VLOOKUP(LEFT(N1708,10),'Universo_BK-BIT'!$A$5:$E$10005,2,0))),"X")</f>
        <v>BK</v>
      </c>
      <c r="Q1708" s="12">
        <f>IFERROR(IF(P1708="X","",VLOOKUP(LEFT(N1708,10),'Universo_BK-BIT'!$A$5:$E$10005,3,0)),"")</f>
        <v>14</v>
      </c>
      <c r="R1708" s="14" t="e">
        <f t="shared" si="79"/>
        <v>#REF!</v>
      </c>
      <c r="S1708" s="14" t="e">
        <f t="shared" si="80"/>
        <v>#N/A</v>
      </c>
      <c r="T1708" s="14"/>
      <c r="U1708" s="14" t="str">
        <f ca="1">IFERROR(IF(P1708="X",IF(VLOOKUP(B1708,'Oficios_-_pend_criticas'!$C$3:$J$4739,5,0)="","",IF(VLOOKUP(B1708,'Oficios_-_pend_criticas'!$C$3:$J$4739,7,0)="",IF(TODAY()&gt;VLOOKUP(B1708,'Oficios_-_pend_criticas'!$C$3:$J$4739,5,0),"X",""),IF(VLOOKUP(B1708,'Oficios_-_pend_criticas'!$C$3:$J$4739,7,0)&gt;VLOOKUP(B1708,'Oficios_-_pend_criticas'!$C$3:$J$4739,5,0),"X",""))),""),"")</f>
        <v/>
      </c>
      <c r="V1708" s="14" t="str">
        <f ca="1">IFERROR(IF(Q1708=0,IF(VLOOKUP(B1708,'Oficios_-_pend_criticas'!$C$3:$J$4739,5,0)="","",IF(VLOOKUP(B1708,'Oficios_-_pend_criticas'!$C$3:$J$4739,7,0)="",IF(TODAY()&gt;VLOOKUP(B1708,'Oficios_-_pend_criticas'!$C$3:$J$4739,5,0),"X",""),IF(VLOOKUP(B1708,'Oficios_-_pend_criticas'!$C$3:$J$4739,7,0)&gt;VLOOKUP(B1708,'Oficios_-_pend_criticas'!$C$3:$J$4739,5,0),"X",""))),""),"")</f>
        <v/>
      </c>
      <c r="W1708" s="14" t="str">
        <f ca="1">IFERROR(IF(P1708&lt;&gt;"X",IF(Q1708&gt;0,IF(VLOOKUP(B1708,'Oficios_-_pend_criticas'!$C$4:$J$4739,5,0)="","",IF(VLOOKUP(B1708,'Oficios_-_pend_criticas'!$C$4:$J$4739,7,0)="",IF(TODAY()&gt;VLOOKUP(B1708,'Oficios_-_pend_criticas'!$C$4:$J$4739,5,0),"X",""),IF(VLOOKUP(B1708,'Oficios_-_pend_criticas'!$C$4:$J$4739,7,0)&gt;VLOOKUP(B1708,'Oficios_-_pend_criticas'!$C$4:$J$4739,5,0),"X",""))),""),""),"")</f>
        <v/>
      </c>
    </row>
    <row r="1709" spans="1:23" ht="45" hidden="1" customHeight="1" x14ac:dyDescent="0.25">
      <c r="A1709" s="9" t="str">
        <f t="shared" si="78"/>
        <v/>
      </c>
      <c r="B1709" s="24" t="s">
        <v>3924</v>
      </c>
      <c r="C1709" s="22" t="e">
        <f>IF(B1709="","",VLOOKUP(B1709,#REF!,6,0))</f>
        <v>#REF!</v>
      </c>
      <c r="D1709" s="20" t="e">
        <f>IF(B1709="","",VLOOKUP(B1709,#REF!,22,0))</f>
        <v>#REF!</v>
      </c>
      <c r="E1709" s="22" t="e">
        <f>IF(B1709="","",VLOOKUP(B1709,Consultas_públicas!$A$376:$G$3879,7,0))</f>
        <v>#N/A</v>
      </c>
      <c r="F1709" s="20" t="s">
        <v>52</v>
      </c>
      <c r="G1709" s="21">
        <v>43641</v>
      </c>
      <c r="H1709" s="14" t="str">
        <f>IFERROR(IF(VLOOKUP(B1709,'Oficios_-_pend_criticas'!$C$4:$D$4739,2,0)="","","X"),"")</f>
        <v/>
      </c>
      <c r="I1709" s="12"/>
      <c r="J1709" s="13"/>
      <c r="K1709" s="10"/>
      <c r="L1709" s="12">
        <f>IFERROR(VLOOKUP(B1709,Retorno_da_RFB!$D$3:$I$6388,5,0),"")</f>
        <v>123</v>
      </c>
      <c r="M1709" s="13">
        <f>IFERROR(VLOOKUP(B1709,Retorno_da_RFB!$D$3:$I$6388,6,0),"")</f>
        <v>43691</v>
      </c>
      <c r="N1709" s="10" t="str">
        <f>IFERROR(VLOOKUP(B1709,Retorno_da_RFB!$D$3:$I$6388,3,0),"")</f>
        <v>8443.16.00</v>
      </c>
      <c r="O1709" s="10" t="str">
        <f>IFERROR(VLOOKUP(B1709,Retorno_da_RFB!$D$3:$I$6388,4,0),"")</f>
        <v>Máquinas de impressão rotativas flexográficas, para impressão de rótulos termoencolhíveis e autoadesivos, operando com conceito modular de configuração das unidades de impressão, de bobina a bobina, servo acionada, largura máxima de bobina igual ou superior a 350mm mas igual ou inferior a 450mm, velocidade máxima de impressão igual ou superior a 200m/min, dotadas de unidade de meio-corte e sistema de secagem através de ar quente e/ou cura UV e/ou cura LED.</v>
      </c>
      <c r="P1709" s="12" t="str">
        <f>IFERROR(IF(N1709="","",IF(VLOOKUP(LEFT(N1709,10),'Universo_BK-BIT'!$A$5:$E$10005,2,0)="","X",VLOOKUP(LEFT(N1709,10),'Universo_BK-BIT'!$A$5:$E$10005,2,0))),"X")</f>
        <v>BK</v>
      </c>
      <c r="Q1709" s="12">
        <f>IFERROR(IF(P1709="X","",VLOOKUP(LEFT(N1709,10),'Universo_BK-BIT'!$A$5:$E$10005,3,0)),"")</f>
        <v>14</v>
      </c>
      <c r="R1709" s="14" t="e">
        <f t="shared" si="79"/>
        <v>#REF!</v>
      </c>
      <c r="S1709" s="14" t="e">
        <f t="shared" si="80"/>
        <v>#N/A</v>
      </c>
      <c r="T1709" s="14"/>
      <c r="U1709" s="14" t="str">
        <f ca="1">IFERROR(IF(P1709="X",IF(VLOOKUP(B1709,'Oficios_-_pend_criticas'!$C$3:$J$4739,5,0)="","",IF(VLOOKUP(B1709,'Oficios_-_pend_criticas'!$C$3:$J$4739,7,0)="",IF(TODAY()&gt;VLOOKUP(B1709,'Oficios_-_pend_criticas'!$C$3:$J$4739,5,0),"X",""),IF(VLOOKUP(B1709,'Oficios_-_pend_criticas'!$C$3:$J$4739,7,0)&gt;VLOOKUP(B1709,'Oficios_-_pend_criticas'!$C$3:$J$4739,5,0),"X",""))),""),"")</f>
        <v/>
      </c>
      <c r="V1709" s="14" t="str">
        <f ca="1">IFERROR(IF(Q1709=0,IF(VLOOKUP(B1709,'Oficios_-_pend_criticas'!$C$3:$J$4739,5,0)="","",IF(VLOOKUP(B1709,'Oficios_-_pend_criticas'!$C$3:$J$4739,7,0)="",IF(TODAY()&gt;VLOOKUP(B1709,'Oficios_-_pend_criticas'!$C$3:$J$4739,5,0),"X",""),IF(VLOOKUP(B1709,'Oficios_-_pend_criticas'!$C$3:$J$4739,7,0)&gt;VLOOKUP(B1709,'Oficios_-_pend_criticas'!$C$3:$J$4739,5,0),"X",""))),""),"")</f>
        <v/>
      </c>
      <c r="W1709" s="14" t="str">
        <f ca="1">IFERROR(IF(P1709&lt;&gt;"X",IF(Q1709&gt;0,IF(VLOOKUP(B1709,'Oficios_-_pend_criticas'!$C$4:$J$4739,5,0)="","",IF(VLOOKUP(B1709,'Oficios_-_pend_criticas'!$C$4:$J$4739,7,0)="",IF(TODAY()&gt;VLOOKUP(B1709,'Oficios_-_pend_criticas'!$C$4:$J$4739,5,0),"X",""),IF(VLOOKUP(B1709,'Oficios_-_pend_criticas'!$C$4:$J$4739,7,0)&gt;VLOOKUP(B1709,'Oficios_-_pend_criticas'!$C$4:$J$4739,5,0),"X",""))),""),""),"")</f>
        <v/>
      </c>
    </row>
    <row r="1710" spans="1:23" ht="45" hidden="1" customHeight="1" x14ac:dyDescent="0.25">
      <c r="A1710" s="9" t="str">
        <f t="shared" si="78"/>
        <v/>
      </c>
      <c r="B1710" s="24" t="s">
        <v>3926</v>
      </c>
      <c r="C1710" s="22" t="e">
        <f>IF(B1710="","",VLOOKUP(B1710,#REF!,6,0))</f>
        <v>#REF!</v>
      </c>
      <c r="D1710" s="20" t="e">
        <f>IF(B1710="","",VLOOKUP(B1710,#REF!,22,0))</f>
        <v>#REF!</v>
      </c>
      <c r="E1710" s="22" t="e">
        <f>IF(B1710="","",VLOOKUP(B1710,Consultas_públicas!$A$376:$G$3879,7,0))</f>
        <v>#N/A</v>
      </c>
      <c r="F1710" s="20" t="s">
        <v>52</v>
      </c>
      <c r="G1710" s="21">
        <v>43641</v>
      </c>
      <c r="H1710" s="14" t="str">
        <f>IFERROR(IF(VLOOKUP(B1710,'Oficios_-_pend_criticas'!$C$4:$D$4739,2,0)="","","X"),"")</f>
        <v/>
      </c>
      <c r="I1710" s="12"/>
      <c r="J1710" s="13"/>
      <c r="K1710" s="10"/>
      <c r="L1710" s="12">
        <f>IFERROR(VLOOKUP(B1710,Retorno_da_RFB!$D$3:$I$6388,5,0),"")</f>
        <v>123</v>
      </c>
      <c r="M1710" s="13">
        <f>IFERROR(VLOOKUP(B1710,Retorno_da_RFB!$D$3:$I$6388,6,0),"")</f>
        <v>43691</v>
      </c>
      <c r="N1710" s="10" t="str">
        <f>IFERROR(VLOOKUP(B1710,Retorno_da_RFB!$D$3:$I$6388,3,0),"")</f>
        <v>8427.10.19</v>
      </c>
      <c r="O1710" s="10" t="str">
        <f>IFERROR(VLOOKUP(B1710,Retorno_da_RFB!$D$3:$I$6388,4,0),"")</f>
        <v>Empilhadeiras elétricas pantográficas de dupla profundidade para corredores estreitos, autopropulsada, sistema de tração em corrente alternada (AC) regenerativo com controle automático que impede a derrapagem, sistema de elevação em corrente alternada (AC) regenerativo, sistema de direção elétrica, alimentada por baterias de 36V, com banco retrátil que permite ao operador embarcado utilizá-la nas posições sentado ou em pé, capacidade máxima de carga igual a 1.450kg, altura máxima de elevação dos garfos igual ou superior a 4.875mm, mas inferior ou igual a 12.825mm, mantendo a capacidade total de carga na posição de dupla profundidade do porta palete de 1.450kg até a altura de 10.770mm com residual de carga de 1.110kg até a altura de 11.835mm e de 790kg até a elevação máxima, torre monolítica de três estágios, com pré-selecionador programável de alturas de parada automática dos garfos, deslocador lateral incorporado ao porta-garfos e sistema de nivelamento eletrônico dos garfos, com largura de chassis de 1.220mm, altura do degrau de entrada na máquina em relação ao solo de 251mm, altura livre do solo de 25 ou 51mm e altura dos roletes de retirada da bateria em relação ao solo de 181mm, largura externa das patolas igual ou maior que 1.081mm mas inferior ou igual a 1.550mm.</v>
      </c>
      <c r="P1710" s="12" t="str">
        <f>IFERROR(IF(N1710="","",IF(VLOOKUP(LEFT(N1710,10),'Universo_BK-BIT'!$A$5:$E$10005,2,0)="","X",VLOOKUP(LEFT(N1710,10),'Universo_BK-BIT'!$A$5:$E$10005,2,0))),"X")</f>
        <v>BK</v>
      </c>
      <c r="Q1710" s="12">
        <f>IFERROR(IF(P1710="X","",VLOOKUP(LEFT(N1710,10),'Universo_BK-BIT'!$A$5:$E$10005,3,0)),"")</f>
        <v>14</v>
      </c>
      <c r="R1710" s="14" t="e">
        <f t="shared" si="79"/>
        <v>#REF!</v>
      </c>
      <c r="S1710" s="14" t="e">
        <f t="shared" si="80"/>
        <v>#N/A</v>
      </c>
      <c r="T1710" s="14"/>
      <c r="U1710" s="14" t="str">
        <f ca="1">IFERROR(IF(P1710="X",IF(VLOOKUP(B1710,'Oficios_-_pend_criticas'!$C$3:$J$4739,5,0)="","",IF(VLOOKUP(B1710,'Oficios_-_pend_criticas'!$C$3:$J$4739,7,0)="",IF(TODAY()&gt;VLOOKUP(B1710,'Oficios_-_pend_criticas'!$C$3:$J$4739,5,0),"X",""),IF(VLOOKUP(B1710,'Oficios_-_pend_criticas'!$C$3:$J$4739,7,0)&gt;VLOOKUP(B1710,'Oficios_-_pend_criticas'!$C$3:$J$4739,5,0),"X",""))),""),"")</f>
        <v/>
      </c>
      <c r="V1710" s="14" t="str">
        <f ca="1">IFERROR(IF(Q1710=0,IF(VLOOKUP(B1710,'Oficios_-_pend_criticas'!$C$3:$J$4739,5,0)="","",IF(VLOOKUP(B1710,'Oficios_-_pend_criticas'!$C$3:$J$4739,7,0)="",IF(TODAY()&gt;VLOOKUP(B1710,'Oficios_-_pend_criticas'!$C$3:$J$4739,5,0),"X",""),IF(VLOOKUP(B1710,'Oficios_-_pend_criticas'!$C$3:$J$4739,7,0)&gt;VLOOKUP(B1710,'Oficios_-_pend_criticas'!$C$3:$J$4739,5,0),"X",""))),""),"")</f>
        <v/>
      </c>
      <c r="W1710" s="14" t="str">
        <f ca="1">IFERROR(IF(P1710&lt;&gt;"X",IF(Q1710&gt;0,IF(VLOOKUP(B1710,'Oficios_-_pend_criticas'!$C$4:$J$4739,5,0)="","",IF(VLOOKUP(B1710,'Oficios_-_pend_criticas'!$C$4:$J$4739,7,0)="",IF(TODAY()&gt;VLOOKUP(B1710,'Oficios_-_pend_criticas'!$C$4:$J$4739,5,0),"X",""),IF(VLOOKUP(B1710,'Oficios_-_pend_criticas'!$C$4:$J$4739,7,0)&gt;VLOOKUP(B1710,'Oficios_-_pend_criticas'!$C$4:$J$4739,5,0),"X",""))),""),""),"")</f>
        <v/>
      </c>
    </row>
    <row r="1711" spans="1:23" ht="45" hidden="1" customHeight="1" x14ac:dyDescent="0.25">
      <c r="A1711" s="9" t="str">
        <f t="shared" si="78"/>
        <v/>
      </c>
      <c r="B1711" s="24" t="s">
        <v>3928</v>
      </c>
      <c r="C1711" s="22" t="e">
        <f>IF(B1711="","",VLOOKUP(B1711,#REF!,6,0))</f>
        <v>#REF!</v>
      </c>
      <c r="D1711" s="20" t="e">
        <f>IF(B1711="","",VLOOKUP(B1711,#REF!,22,0))</f>
        <v>#REF!</v>
      </c>
      <c r="E1711" s="22" t="e">
        <f>IF(B1711="","",VLOOKUP(B1711,Consultas_públicas!$A$376:$G$3879,7,0))</f>
        <v>#N/A</v>
      </c>
      <c r="F1711" s="20" t="s">
        <v>52</v>
      </c>
      <c r="G1711" s="21">
        <v>43641</v>
      </c>
      <c r="H1711" s="14" t="str">
        <f>IFERROR(IF(VLOOKUP(B1711,'Oficios_-_pend_criticas'!$C$4:$D$4739,2,0)="","","X"),"")</f>
        <v/>
      </c>
      <c r="I1711" s="12"/>
      <c r="J1711" s="13"/>
      <c r="K1711" s="10"/>
      <c r="L1711" s="12">
        <f>IFERROR(VLOOKUP(B1711,Retorno_da_RFB!$D$3:$I$6388,5,0),"")</f>
        <v>123</v>
      </c>
      <c r="M1711" s="13">
        <f>IFERROR(VLOOKUP(B1711,Retorno_da_RFB!$D$3:$I$6388,6,0),"")</f>
        <v>43691</v>
      </c>
      <c r="N1711" s="10" t="str">
        <f>IFERROR(VLOOKUP(B1711,Retorno_da_RFB!$D$3:$I$6388,3,0),"")</f>
        <v>8443.91.99</v>
      </c>
      <c r="O1711" s="10" t="str">
        <f>IFERROR(VLOOKUP(B1711,Retorno_da_RFB!$D$3:$I$6388,4,0),"")</f>
        <v>Máquinas rebobinadeiras para revisão automática de materiais autoadesivos, filmes flexíveis ou bobinas de papel, largura máxima da bobina igual a 210mm, velocidade máxima igual a 200m/min.</v>
      </c>
      <c r="P1711" s="12" t="str">
        <f>IFERROR(IF(N1711="","",IF(VLOOKUP(LEFT(N1711,10),'Universo_BK-BIT'!$A$5:$E$10005,2,0)="","X",VLOOKUP(LEFT(N1711,10),'Universo_BK-BIT'!$A$5:$E$10005,2,0))),"X")</f>
        <v>BK</v>
      </c>
      <c r="Q1711" s="12">
        <f>IFERROR(IF(P1711="X","",VLOOKUP(LEFT(N1711,10),'Universo_BK-BIT'!$A$5:$E$10005,3,0)),"")</f>
        <v>14</v>
      </c>
      <c r="R1711" s="14" t="e">
        <f t="shared" si="79"/>
        <v>#REF!</v>
      </c>
      <c r="S1711" s="14" t="e">
        <f t="shared" si="80"/>
        <v>#N/A</v>
      </c>
      <c r="T1711" s="14"/>
      <c r="U1711" s="14" t="str">
        <f ca="1">IFERROR(IF(P1711="X",IF(VLOOKUP(B1711,'Oficios_-_pend_criticas'!$C$3:$J$4739,5,0)="","",IF(VLOOKUP(B1711,'Oficios_-_pend_criticas'!$C$3:$J$4739,7,0)="",IF(TODAY()&gt;VLOOKUP(B1711,'Oficios_-_pend_criticas'!$C$3:$J$4739,5,0),"X",""),IF(VLOOKUP(B1711,'Oficios_-_pend_criticas'!$C$3:$J$4739,7,0)&gt;VLOOKUP(B1711,'Oficios_-_pend_criticas'!$C$3:$J$4739,5,0),"X",""))),""),"")</f>
        <v/>
      </c>
      <c r="V1711" s="14" t="str">
        <f ca="1">IFERROR(IF(Q1711=0,IF(VLOOKUP(B1711,'Oficios_-_pend_criticas'!$C$3:$J$4739,5,0)="","",IF(VLOOKUP(B1711,'Oficios_-_pend_criticas'!$C$3:$J$4739,7,0)="",IF(TODAY()&gt;VLOOKUP(B1711,'Oficios_-_pend_criticas'!$C$3:$J$4739,5,0),"X",""),IF(VLOOKUP(B1711,'Oficios_-_pend_criticas'!$C$3:$J$4739,7,0)&gt;VLOOKUP(B1711,'Oficios_-_pend_criticas'!$C$3:$J$4739,5,0),"X",""))),""),"")</f>
        <v/>
      </c>
      <c r="W1711" s="14" t="str">
        <f ca="1">IFERROR(IF(P1711&lt;&gt;"X",IF(Q1711&gt;0,IF(VLOOKUP(B1711,'Oficios_-_pend_criticas'!$C$4:$J$4739,5,0)="","",IF(VLOOKUP(B1711,'Oficios_-_pend_criticas'!$C$4:$J$4739,7,0)="",IF(TODAY()&gt;VLOOKUP(B1711,'Oficios_-_pend_criticas'!$C$4:$J$4739,5,0),"X",""),IF(VLOOKUP(B1711,'Oficios_-_pend_criticas'!$C$4:$J$4739,7,0)&gt;VLOOKUP(B1711,'Oficios_-_pend_criticas'!$C$4:$J$4739,5,0),"X",""))),""),""),"")</f>
        <v/>
      </c>
    </row>
    <row r="1712" spans="1:23" ht="45" hidden="1" customHeight="1" x14ac:dyDescent="0.25">
      <c r="A1712" s="9" t="str">
        <f t="shared" si="78"/>
        <v/>
      </c>
      <c r="B1712" s="24" t="s">
        <v>3930</v>
      </c>
      <c r="C1712" s="22" t="e">
        <f>IF(B1712="","",VLOOKUP(B1712,#REF!,6,0))</f>
        <v>#REF!</v>
      </c>
      <c r="D1712" s="20" t="e">
        <f>IF(B1712="","",VLOOKUP(B1712,#REF!,22,0))</f>
        <v>#REF!</v>
      </c>
      <c r="E1712" s="22" t="e">
        <f>IF(B1712="","",VLOOKUP(B1712,Consultas_públicas!$A$376:$G$3879,7,0))</f>
        <v>#N/A</v>
      </c>
      <c r="F1712" s="20" t="s">
        <v>52</v>
      </c>
      <c r="G1712" s="21">
        <v>43641</v>
      </c>
      <c r="H1712" s="14" t="str">
        <f>IFERROR(IF(VLOOKUP(B1712,'Oficios_-_pend_criticas'!$C$4:$D$4739,2,0)="","","X"),"")</f>
        <v/>
      </c>
      <c r="I1712" s="12"/>
      <c r="J1712" s="13"/>
      <c r="K1712" s="10"/>
      <c r="L1712" s="12">
        <f>IFERROR(VLOOKUP(B1712,Retorno_da_RFB!$D$3:$I$6388,5,0),"")</f>
        <v>123</v>
      </c>
      <c r="M1712" s="13">
        <f>IFERROR(VLOOKUP(B1712,Retorno_da_RFB!$D$3:$I$6388,6,0),"")</f>
        <v>43691</v>
      </c>
      <c r="N1712" s="10" t="str">
        <f>IFERROR(VLOOKUP(B1712,Retorno_da_RFB!$D$3:$I$6388,3,0),"")</f>
        <v>8462.91.19</v>
      </c>
      <c r="O1712" s="10" t="str">
        <f>IFERROR(VLOOKUP(B1712,Retorno_da_RFB!$D$3:$I$6388,4,0),"")</f>
        <v>Prensas hidráulicas enfardadeiras de três compressões, estacionárias, para compactar sucatas ferrosas, secção transversal do fardo de 300 x 300mm, compactação em 3 estágios, com força final de compressão de 240t, dotadas de sensores eletrônicos de posicionamento dos cilindros; painel elétrico com controle lógico de programação (CLP); tela digital de operação; sistema de telemetria; unidade hidráulica equipada com dois motores elétricos de 55kW.</v>
      </c>
      <c r="P1712" s="12" t="str">
        <f>IFERROR(IF(N1712="","",IF(VLOOKUP(LEFT(N1712,10),'Universo_BK-BIT'!$A$5:$E$10005,2,0)="","X",VLOOKUP(LEFT(N1712,10),'Universo_BK-BIT'!$A$5:$E$10005,2,0))),"X")</f>
        <v>BK</v>
      </c>
      <c r="Q1712" s="12">
        <f>IFERROR(IF(P1712="X","",VLOOKUP(LEFT(N1712,10),'Universo_BK-BIT'!$A$5:$E$10005,3,0)),"")</f>
        <v>14</v>
      </c>
      <c r="R1712" s="14" t="e">
        <f t="shared" si="79"/>
        <v>#REF!</v>
      </c>
      <c r="S1712" s="14" t="e">
        <f t="shared" si="80"/>
        <v>#N/A</v>
      </c>
      <c r="T1712" s="14"/>
      <c r="U1712" s="14" t="str">
        <f ca="1">IFERROR(IF(P1712="X",IF(VLOOKUP(B1712,'Oficios_-_pend_criticas'!$C$3:$J$4739,5,0)="","",IF(VLOOKUP(B1712,'Oficios_-_pend_criticas'!$C$3:$J$4739,7,0)="",IF(TODAY()&gt;VLOOKUP(B1712,'Oficios_-_pend_criticas'!$C$3:$J$4739,5,0),"X",""),IF(VLOOKUP(B1712,'Oficios_-_pend_criticas'!$C$3:$J$4739,7,0)&gt;VLOOKUP(B1712,'Oficios_-_pend_criticas'!$C$3:$J$4739,5,0),"X",""))),""),"")</f>
        <v/>
      </c>
      <c r="V1712" s="14" t="str">
        <f ca="1">IFERROR(IF(Q1712=0,IF(VLOOKUP(B1712,'Oficios_-_pend_criticas'!$C$3:$J$4739,5,0)="","",IF(VLOOKUP(B1712,'Oficios_-_pend_criticas'!$C$3:$J$4739,7,0)="",IF(TODAY()&gt;VLOOKUP(B1712,'Oficios_-_pend_criticas'!$C$3:$J$4739,5,0),"X",""),IF(VLOOKUP(B1712,'Oficios_-_pend_criticas'!$C$3:$J$4739,7,0)&gt;VLOOKUP(B1712,'Oficios_-_pend_criticas'!$C$3:$J$4739,5,0),"X",""))),""),"")</f>
        <v/>
      </c>
      <c r="W1712" s="14" t="str">
        <f ca="1">IFERROR(IF(P1712&lt;&gt;"X",IF(Q1712&gt;0,IF(VLOOKUP(B1712,'Oficios_-_pend_criticas'!$C$4:$J$4739,5,0)="","",IF(VLOOKUP(B1712,'Oficios_-_pend_criticas'!$C$4:$J$4739,7,0)="",IF(TODAY()&gt;VLOOKUP(B1712,'Oficios_-_pend_criticas'!$C$4:$J$4739,5,0),"X",""),IF(VLOOKUP(B1712,'Oficios_-_pend_criticas'!$C$4:$J$4739,7,0)&gt;VLOOKUP(B1712,'Oficios_-_pend_criticas'!$C$4:$J$4739,5,0),"X",""))),""),""),"")</f>
        <v/>
      </c>
    </row>
    <row r="1713" spans="1:23" ht="45" hidden="1" customHeight="1" x14ac:dyDescent="0.25">
      <c r="A1713" s="9" t="str">
        <f t="shared" si="78"/>
        <v/>
      </c>
      <c r="B1713" s="24" t="s">
        <v>3931</v>
      </c>
      <c r="C1713" s="22" t="e">
        <f>IF(B1713="","",VLOOKUP(B1713,#REF!,6,0))</f>
        <v>#REF!</v>
      </c>
      <c r="D1713" s="20" t="e">
        <f>IF(B1713="","",VLOOKUP(B1713,#REF!,22,0))</f>
        <v>#REF!</v>
      </c>
      <c r="E1713" s="22" t="e">
        <f>IF(B1713="","",VLOOKUP(B1713,Consultas_públicas!$A$376:$G$3879,7,0))</f>
        <v>#N/A</v>
      </c>
      <c r="F1713" s="20" t="s">
        <v>52</v>
      </c>
      <c r="G1713" s="21">
        <v>43641</v>
      </c>
      <c r="H1713" s="14" t="str">
        <f>IFERROR(IF(VLOOKUP(B1713,'Oficios_-_pend_criticas'!$C$4:$D$4739,2,0)="","","X"),"")</f>
        <v/>
      </c>
      <c r="I1713" s="12"/>
      <c r="J1713" s="13"/>
      <c r="K1713" s="10"/>
      <c r="L1713" s="12">
        <f>IFERROR(VLOOKUP(B1713,Retorno_da_RFB!$D$3:$I$6388,5,0),"")</f>
        <v>123</v>
      </c>
      <c r="M1713" s="13">
        <f>IFERROR(VLOOKUP(B1713,Retorno_da_RFB!$D$3:$I$6388,6,0),"")</f>
        <v>43691</v>
      </c>
      <c r="N1713" s="10" t="str">
        <f>IFERROR(VLOOKUP(B1713,Retorno_da_RFB!$D$3:$I$6388,3,0),"")</f>
        <v>8413.91.90</v>
      </c>
      <c r="O1713" s="10" t="str">
        <f>IFERROR(VLOOKUP(B1713,Retorno_da_RFB!$D$3:$I$6388,4,0),"")</f>
        <v>Placas de distribuição bimetálica fabricadas em aço e bronze com oito orifícios de tamanhos e formatos especiais e diâmetro externo de 102 até 173mm, aplicadas em bombas hidráulicas de pistões axiais e deslocamento volumétrico variável, com deslocamento volumétrico nominal compreendido entre 45 e 250cm³/revolução.</v>
      </c>
      <c r="P1713" s="12" t="str">
        <f>IFERROR(IF(N1713="","",IF(VLOOKUP(LEFT(N1713,10),'Universo_BK-BIT'!$A$5:$E$10005,2,0)="","X",VLOOKUP(LEFT(N1713,10),'Universo_BK-BIT'!$A$5:$E$10005,2,0))),"X")</f>
        <v>BK</v>
      </c>
      <c r="Q1713" s="12">
        <f>IFERROR(IF(P1713="X","",VLOOKUP(LEFT(N1713,10),'Universo_BK-BIT'!$A$5:$E$10005,3,0)),"")</f>
        <v>14</v>
      </c>
      <c r="R1713" s="14" t="e">
        <f t="shared" si="79"/>
        <v>#REF!</v>
      </c>
      <c r="S1713" s="14" t="e">
        <f t="shared" si="80"/>
        <v>#N/A</v>
      </c>
      <c r="T1713" s="14"/>
      <c r="U1713" s="14" t="str">
        <f ca="1">IFERROR(IF(P1713="X",IF(VLOOKUP(B1713,'Oficios_-_pend_criticas'!$C$3:$J$4739,5,0)="","",IF(VLOOKUP(B1713,'Oficios_-_pend_criticas'!$C$3:$J$4739,7,0)="",IF(TODAY()&gt;VLOOKUP(B1713,'Oficios_-_pend_criticas'!$C$3:$J$4739,5,0),"X",""),IF(VLOOKUP(B1713,'Oficios_-_pend_criticas'!$C$3:$J$4739,7,0)&gt;VLOOKUP(B1713,'Oficios_-_pend_criticas'!$C$3:$J$4739,5,0),"X",""))),""),"")</f>
        <v/>
      </c>
      <c r="V1713" s="14" t="str">
        <f ca="1">IFERROR(IF(Q1713=0,IF(VLOOKUP(B1713,'Oficios_-_pend_criticas'!$C$3:$J$4739,5,0)="","",IF(VLOOKUP(B1713,'Oficios_-_pend_criticas'!$C$3:$J$4739,7,0)="",IF(TODAY()&gt;VLOOKUP(B1713,'Oficios_-_pend_criticas'!$C$3:$J$4739,5,0),"X",""),IF(VLOOKUP(B1713,'Oficios_-_pend_criticas'!$C$3:$J$4739,7,0)&gt;VLOOKUP(B1713,'Oficios_-_pend_criticas'!$C$3:$J$4739,5,0),"X",""))),""),"")</f>
        <v/>
      </c>
      <c r="W1713" s="14" t="str">
        <f ca="1">IFERROR(IF(P1713&lt;&gt;"X",IF(Q1713&gt;0,IF(VLOOKUP(B1713,'Oficios_-_pend_criticas'!$C$4:$J$4739,5,0)="","",IF(VLOOKUP(B1713,'Oficios_-_pend_criticas'!$C$4:$J$4739,7,0)="",IF(TODAY()&gt;VLOOKUP(B1713,'Oficios_-_pend_criticas'!$C$4:$J$4739,5,0),"X",""),IF(VLOOKUP(B1713,'Oficios_-_pend_criticas'!$C$4:$J$4739,7,0)&gt;VLOOKUP(B1713,'Oficios_-_pend_criticas'!$C$4:$J$4739,5,0),"X",""))),""),""),"")</f>
        <v/>
      </c>
    </row>
    <row r="1714" spans="1:23" ht="45" hidden="1" customHeight="1" x14ac:dyDescent="0.25">
      <c r="A1714" s="9" t="str">
        <f t="shared" si="78"/>
        <v/>
      </c>
      <c r="B1714" s="24" t="s">
        <v>3933</v>
      </c>
      <c r="C1714" s="22" t="e">
        <f>IF(B1714="","",VLOOKUP(B1714,#REF!,6,0))</f>
        <v>#REF!</v>
      </c>
      <c r="D1714" s="20" t="e">
        <f>IF(B1714="","",VLOOKUP(B1714,#REF!,22,0))</f>
        <v>#REF!</v>
      </c>
      <c r="E1714" s="22" t="e">
        <f>IF(B1714="","",VLOOKUP(B1714,Consultas_públicas!$A$376:$G$3879,7,0))</f>
        <v>#N/A</v>
      </c>
      <c r="F1714" s="20" t="s">
        <v>52</v>
      </c>
      <c r="G1714" s="21">
        <v>43641</v>
      </c>
      <c r="H1714" s="14" t="str">
        <f>IFERROR(IF(VLOOKUP(B1714,'Oficios_-_pend_criticas'!$C$4:$D$4739,2,0)="","","X"),"")</f>
        <v/>
      </c>
      <c r="I1714" s="12"/>
      <c r="J1714" s="13"/>
      <c r="K1714" s="10"/>
      <c r="L1714" s="12">
        <f>IFERROR(VLOOKUP(B1714,Retorno_da_RFB!$D$3:$I$6388,5,0),"")</f>
        <v>123</v>
      </c>
      <c r="M1714" s="13">
        <f>IFERROR(VLOOKUP(B1714,Retorno_da_RFB!$D$3:$I$6388,6,0),"")</f>
        <v>43691</v>
      </c>
      <c r="N1714" s="10" t="str">
        <f>IFERROR(VLOOKUP(B1714,Retorno_da_RFB!$D$3:$I$6388,3,0),"")</f>
        <v>9024.10.90</v>
      </c>
      <c r="O1714" s="10" t="str">
        <f>IFERROR(VLOOKUP(B1714,Retorno_da_RFB!$D$3:$I$6388,4,0),"")</f>
        <v>Máquinas de teste de partículas magnéticas com nível de emissão de radiação categoria 1, com controlador CLP modular, utilizadas para detecção de rupturas superficiais por meio da produção de um campo magnético longitudinal e aplicação de uma corrente alternada máxima de 2.000A para magnetização do fluxo em peças de trabalho de até 600mm de comprimento, diâmetro de até 400mm e peso máximo de 100kg.</v>
      </c>
      <c r="P1714" s="12" t="str">
        <f>IFERROR(IF(N1714="","",IF(VLOOKUP(LEFT(N1714,10),'Universo_BK-BIT'!$A$5:$E$10005,2,0)="","X",VLOOKUP(LEFT(N1714,10),'Universo_BK-BIT'!$A$5:$E$10005,2,0))),"X")</f>
        <v>BK</v>
      </c>
      <c r="Q1714" s="12">
        <f>IFERROR(IF(P1714="X","",VLOOKUP(LEFT(N1714,10),'Universo_BK-BIT'!$A$5:$E$10005,3,0)),"")</f>
        <v>14</v>
      </c>
      <c r="R1714" s="14" t="e">
        <f t="shared" si="79"/>
        <v>#REF!</v>
      </c>
      <c r="S1714" s="14" t="e">
        <f t="shared" si="80"/>
        <v>#N/A</v>
      </c>
      <c r="T1714" s="14"/>
      <c r="U1714" s="14" t="str">
        <f ca="1">IFERROR(IF(P1714="X",IF(VLOOKUP(B1714,'Oficios_-_pend_criticas'!$C$3:$J$4739,5,0)="","",IF(VLOOKUP(B1714,'Oficios_-_pend_criticas'!$C$3:$J$4739,7,0)="",IF(TODAY()&gt;VLOOKUP(B1714,'Oficios_-_pend_criticas'!$C$3:$J$4739,5,0),"X",""),IF(VLOOKUP(B1714,'Oficios_-_pend_criticas'!$C$3:$J$4739,7,0)&gt;VLOOKUP(B1714,'Oficios_-_pend_criticas'!$C$3:$J$4739,5,0),"X",""))),""),"")</f>
        <v/>
      </c>
      <c r="V1714" s="14" t="str">
        <f ca="1">IFERROR(IF(Q1714=0,IF(VLOOKUP(B1714,'Oficios_-_pend_criticas'!$C$3:$J$4739,5,0)="","",IF(VLOOKUP(B1714,'Oficios_-_pend_criticas'!$C$3:$J$4739,7,0)="",IF(TODAY()&gt;VLOOKUP(B1714,'Oficios_-_pend_criticas'!$C$3:$J$4739,5,0),"X",""),IF(VLOOKUP(B1714,'Oficios_-_pend_criticas'!$C$3:$J$4739,7,0)&gt;VLOOKUP(B1714,'Oficios_-_pend_criticas'!$C$3:$J$4739,5,0),"X",""))),""),"")</f>
        <v/>
      </c>
      <c r="W1714" s="14" t="str">
        <f ca="1">IFERROR(IF(P1714&lt;&gt;"X",IF(Q1714&gt;0,IF(VLOOKUP(B1714,'Oficios_-_pend_criticas'!$C$4:$J$4739,5,0)="","",IF(VLOOKUP(B1714,'Oficios_-_pend_criticas'!$C$4:$J$4739,7,0)="",IF(TODAY()&gt;VLOOKUP(B1714,'Oficios_-_pend_criticas'!$C$4:$J$4739,5,0),"X",""),IF(VLOOKUP(B1714,'Oficios_-_pend_criticas'!$C$4:$J$4739,7,0)&gt;VLOOKUP(B1714,'Oficios_-_pend_criticas'!$C$4:$J$4739,5,0),"X",""))),""),""),"")</f>
        <v/>
      </c>
    </row>
    <row r="1715" spans="1:23" ht="45" hidden="1" customHeight="1" x14ac:dyDescent="0.25">
      <c r="A1715" s="9" t="str">
        <f t="shared" si="78"/>
        <v/>
      </c>
      <c r="B1715" s="24" t="s">
        <v>3935</v>
      </c>
      <c r="C1715" s="22" t="e">
        <f>IF(B1715="","",VLOOKUP(B1715,#REF!,6,0))</f>
        <v>#REF!</v>
      </c>
      <c r="D1715" s="20" t="e">
        <f>IF(B1715="","",VLOOKUP(B1715,#REF!,22,0))</f>
        <v>#REF!</v>
      </c>
      <c r="E1715" s="22" t="e">
        <f>IF(B1715="","",VLOOKUP(B1715,Consultas_públicas!$A$376:$G$3879,7,0))</f>
        <v>#N/A</v>
      </c>
      <c r="F1715" s="20" t="s">
        <v>52</v>
      </c>
      <c r="G1715" s="21">
        <v>43641</v>
      </c>
      <c r="H1715" s="14" t="str">
        <f>IFERROR(IF(VLOOKUP(B1715,'Oficios_-_pend_criticas'!$C$4:$D$4739,2,0)="","","X"),"")</f>
        <v/>
      </c>
      <c r="I1715" s="12"/>
      <c r="J1715" s="13"/>
      <c r="K1715" s="10"/>
      <c r="L1715" s="12">
        <f>IFERROR(VLOOKUP(B1715,Retorno_da_RFB!$D$3:$I$6388,5,0),"")</f>
        <v>123</v>
      </c>
      <c r="M1715" s="13">
        <f>IFERROR(VLOOKUP(B1715,Retorno_da_RFB!$D$3:$I$6388,6,0),"")</f>
        <v>43691</v>
      </c>
      <c r="N1715" s="10" t="str">
        <f>IFERROR(VLOOKUP(B1715,Retorno_da_RFB!$D$3:$I$6388,3,0),"")</f>
        <v>8463.30.00</v>
      </c>
      <c r="O1715" s="10" t="str">
        <f>IFERROR(VLOOKUP(B1715,Retorno_da_RFB!$D$3:$I$6388,4,0),"")</f>
        <v>Máquinas automáticas para fabricar e ensacar molas de aço, de formato barril ou cilíndrico, em tiras de falso tecido, utilizadas na fabricação do molejo de colchão de molas ensacadas, com diâmetro da mola entre 55 e 75mm (incluindo os limites), altura da mola ensacada entre 80 e 240mm (incluindo os limites), diâmetro do fio entre 1,6 e 2,3mm (incluindo os limites), velocidade máxima de 120molas/min, com um desbobinador de falso tecido, com alimentação de arame para molas com zoneamento de dois arames diferentes, com dublo cabeçote de bobinamento do arame.</v>
      </c>
      <c r="P1715" s="12" t="str">
        <f>IFERROR(IF(N1715="","",IF(VLOOKUP(LEFT(N1715,10),'Universo_BK-BIT'!$A$5:$E$10005,2,0)="","X",VLOOKUP(LEFT(N1715,10),'Universo_BK-BIT'!$A$5:$E$10005,2,0))),"X")</f>
        <v>BK</v>
      </c>
      <c r="Q1715" s="12">
        <f>IFERROR(IF(P1715="X","",VLOOKUP(LEFT(N1715,10),'Universo_BK-BIT'!$A$5:$E$10005,3,0)),"")</f>
        <v>14</v>
      </c>
      <c r="R1715" s="14" t="e">
        <f t="shared" si="79"/>
        <v>#REF!</v>
      </c>
      <c r="S1715" s="14" t="e">
        <f t="shared" si="80"/>
        <v>#N/A</v>
      </c>
      <c r="T1715" s="14"/>
      <c r="U1715" s="14" t="str">
        <f ca="1">IFERROR(IF(P1715="X",IF(VLOOKUP(B1715,'Oficios_-_pend_criticas'!$C$3:$J$4739,5,0)="","",IF(VLOOKUP(B1715,'Oficios_-_pend_criticas'!$C$3:$J$4739,7,0)="",IF(TODAY()&gt;VLOOKUP(B1715,'Oficios_-_pend_criticas'!$C$3:$J$4739,5,0),"X",""),IF(VLOOKUP(B1715,'Oficios_-_pend_criticas'!$C$3:$J$4739,7,0)&gt;VLOOKUP(B1715,'Oficios_-_pend_criticas'!$C$3:$J$4739,5,0),"X",""))),""),"")</f>
        <v/>
      </c>
      <c r="V1715" s="14" t="str">
        <f ca="1">IFERROR(IF(Q1715=0,IF(VLOOKUP(B1715,'Oficios_-_pend_criticas'!$C$3:$J$4739,5,0)="","",IF(VLOOKUP(B1715,'Oficios_-_pend_criticas'!$C$3:$J$4739,7,0)="",IF(TODAY()&gt;VLOOKUP(B1715,'Oficios_-_pend_criticas'!$C$3:$J$4739,5,0),"X",""),IF(VLOOKUP(B1715,'Oficios_-_pend_criticas'!$C$3:$J$4739,7,0)&gt;VLOOKUP(B1715,'Oficios_-_pend_criticas'!$C$3:$J$4739,5,0),"X",""))),""),"")</f>
        <v/>
      </c>
      <c r="W1715" s="14" t="str">
        <f ca="1">IFERROR(IF(P1715&lt;&gt;"X",IF(Q1715&gt;0,IF(VLOOKUP(B1715,'Oficios_-_pend_criticas'!$C$4:$J$4739,5,0)="","",IF(VLOOKUP(B1715,'Oficios_-_pend_criticas'!$C$4:$J$4739,7,0)="",IF(TODAY()&gt;VLOOKUP(B1715,'Oficios_-_pend_criticas'!$C$4:$J$4739,5,0),"X",""),IF(VLOOKUP(B1715,'Oficios_-_pend_criticas'!$C$4:$J$4739,7,0)&gt;VLOOKUP(B1715,'Oficios_-_pend_criticas'!$C$4:$J$4739,5,0),"X",""))),""),""),"")</f>
        <v/>
      </c>
    </row>
    <row r="1716" spans="1:23" ht="45" hidden="1" customHeight="1" x14ac:dyDescent="0.25">
      <c r="A1716" s="9" t="str">
        <f t="shared" si="78"/>
        <v/>
      </c>
      <c r="B1716" s="24" t="s">
        <v>3937</v>
      </c>
      <c r="C1716" s="22" t="e">
        <f>IF(B1716="","",VLOOKUP(B1716,#REF!,6,0))</f>
        <v>#REF!</v>
      </c>
      <c r="D1716" s="20" t="e">
        <f>IF(B1716="","",VLOOKUP(B1716,#REF!,22,0))</f>
        <v>#REF!</v>
      </c>
      <c r="E1716" s="22" t="e">
        <f>IF(B1716="","",VLOOKUP(B1716,Consultas_públicas!$A$376:$G$3879,7,0))</f>
        <v>#N/A</v>
      </c>
      <c r="F1716" s="20" t="s">
        <v>52</v>
      </c>
      <c r="G1716" s="21">
        <v>43641</v>
      </c>
      <c r="H1716" s="14" t="str">
        <f>IFERROR(IF(VLOOKUP(B1716,'Oficios_-_pend_criticas'!$C$4:$D$4739,2,0)="","","X"),"")</f>
        <v/>
      </c>
      <c r="I1716" s="12"/>
      <c r="J1716" s="13"/>
      <c r="K1716" s="10"/>
      <c r="L1716" s="12">
        <f>IFERROR(VLOOKUP(B1716,Retorno_da_RFB!$D$3:$I$6388,5,0),"")</f>
        <v>123</v>
      </c>
      <c r="M1716" s="13">
        <f>IFERROR(VLOOKUP(B1716,Retorno_da_RFB!$D$3:$I$6388,6,0),"")</f>
        <v>43691</v>
      </c>
      <c r="N1716" s="10" t="str">
        <f>IFERROR(VLOOKUP(B1716,Retorno_da_RFB!$D$3:$I$6388,3,0),"")</f>
        <v>8541.40.32</v>
      </c>
      <c r="O1716" s="10" t="str">
        <f>IFERROR(VLOOKUP(B1716,Retorno_da_RFB!$D$3:$I$6388,4,0),"")</f>
        <v xml:space="preserve">Módulos fotovoltaicos, com potência nominal de 2.5kWp, temperatura de operação de -20 a 50°C, para aplicações "on-grid" ou "off-grid", composto por células solares construídas a partir da arquitetura PERC, com design em forma flor, montado em suporte de sustentação contendo: inversor de frequência interno próprio; sistema de resfriamento inteligente; proteção inteligente contra ventos acima de 30 mph; sistema de rastreamento do sol, para posicionamento automático das células para um angulo de 90° em relação a luz solar; sistema automático de limpeza da células; sistema inteligente de processamento de dados para monitoramento remoto; e gerador para alimentação de baterias recarregáveis de “lithium ion”. </v>
      </c>
      <c r="P1716" s="12" t="str">
        <f>IFERROR(IF(N1716="","",IF(VLOOKUP(LEFT(N1716,10),'Universo_BK-BIT'!$A$5:$E$10005,2,0)="","X",VLOOKUP(LEFT(N1716,10),'Universo_BK-BIT'!$A$5:$E$10005,2,0))),"X")</f>
        <v>BIT</v>
      </c>
      <c r="Q1716" s="12">
        <f>IFERROR(IF(P1716="X","",VLOOKUP(LEFT(N1716,10),'Universo_BK-BIT'!$A$5:$E$10005,3,0)),"")</f>
        <v>12</v>
      </c>
      <c r="R1716" s="14" t="e">
        <f t="shared" si="79"/>
        <v>#REF!</v>
      </c>
      <c r="S1716" s="14" t="e">
        <f t="shared" si="80"/>
        <v>#N/A</v>
      </c>
      <c r="T1716" s="14"/>
      <c r="U1716" s="14" t="str">
        <f ca="1">IFERROR(IF(P1716="X",IF(VLOOKUP(B1716,'Oficios_-_pend_criticas'!$C$3:$J$4739,5,0)="","",IF(VLOOKUP(B1716,'Oficios_-_pend_criticas'!$C$3:$J$4739,7,0)="",IF(TODAY()&gt;VLOOKUP(B1716,'Oficios_-_pend_criticas'!$C$3:$J$4739,5,0),"X",""),IF(VLOOKUP(B1716,'Oficios_-_pend_criticas'!$C$3:$J$4739,7,0)&gt;VLOOKUP(B1716,'Oficios_-_pend_criticas'!$C$3:$J$4739,5,0),"X",""))),""),"")</f>
        <v/>
      </c>
      <c r="V1716" s="14" t="str">
        <f ca="1">IFERROR(IF(Q1716=0,IF(VLOOKUP(B1716,'Oficios_-_pend_criticas'!$C$3:$J$4739,5,0)="","",IF(VLOOKUP(B1716,'Oficios_-_pend_criticas'!$C$3:$J$4739,7,0)="",IF(TODAY()&gt;VLOOKUP(B1716,'Oficios_-_pend_criticas'!$C$3:$J$4739,5,0),"X",""),IF(VLOOKUP(B1716,'Oficios_-_pend_criticas'!$C$3:$J$4739,7,0)&gt;VLOOKUP(B1716,'Oficios_-_pend_criticas'!$C$3:$J$4739,5,0),"X",""))),""),"")</f>
        <v/>
      </c>
      <c r="W1716" s="14" t="str">
        <f ca="1">IFERROR(IF(P1716&lt;&gt;"X",IF(Q1716&gt;0,IF(VLOOKUP(B1716,'Oficios_-_pend_criticas'!$C$4:$J$4739,5,0)="","",IF(VLOOKUP(B1716,'Oficios_-_pend_criticas'!$C$4:$J$4739,7,0)="",IF(TODAY()&gt;VLOOKUP(B1716,'Oficios_-_pend_criticas'!$C$4:$J$4739,5,0),"X",""),IF(VLOOKUP(B1716,'Oficios_-_pend_criticas'!$C$4:$J$4739,7,0)&gt;VLOOKUP(B1716,'Oficios_-_pend_criticas'!$C$4:$J$4739,5,0),"X",""))),""),""),"")</f>
        <v/>
      </c>
    </row>
    <row r="1717" spans="1:23" ht="45" hidden="1" customHeight="1" x14ac:dyDescent="0.25">
      <c r="A1717" s="9" t="str">
        <f t="shared" si="78"/>
        <v/>
      </c>
      <c r="B1717" s="24" t="s">
        <v>3939</v>
      </c>
      <c r="C1717" s="22" t="e">
        <f>IF(B1717="","",VLOOKUP(B1717,#REF!,6,0))</f>
        <v>#REF!</v>
      </c>
      <c r="D1717" s="20" t="e">
        <f>IF(B1717="","",VLOOKUP(B1717,#REF!,22,0))</f>
        <v>#REF!</v>
      </c>
      <c r="E1717" s="22" t="e">
        <f>IF(B1717="","",VLOOKUP(B1717,Consultas_públicas!$A$376:$G$3879,7,0))</f>
        <v>#N/A</v>
      </c>
      <c r="F1717" s="20" t="s">
        <v>52</v>
      </c>
      <c r="G1717" s="21">
        <v>43641</v>
      </c>
      <c r="H1717" s="14" t="str">
        <f>IFERROR(IF(VLOOKUP(B1717,'Oficios_-_pend_criticas'!$C$4:$D$4739,2,0)="","","X"),"")</f>
        <v/>
      </c>
      <c r="I1717" s="12"/>
      <c r="J1717" s="13"/>
      <c r="K1717" s="10"/>
      <c r="L1717" s="12">
        <f>IFERROR(VLOOKUP(B1717,Retorno_da_RFB!$D$3:$I$6388,5,0),"")</f>
        <v>123</v>
      </c>
      <c r="M1717" s="13">
        <f>IFERROR(VLOOKUP(B1717,Retorno_da_RFB!$D$3:$I$6388,6,0),"")</f>
        <v>43691</v>
      </c>
      <c r="N1717" s="10" t="str">
        <f>IFERROR(VLOOKUP(B1717,Retorno_da_RFB!$D$3:$I$6388,3,0),"")</f>
        <v>8514.10.10</v>
      </c>
      <c r="O1717" s="10" t="str">
        <f>IFERROR(VLOOKUP(B1717,Retorno_da_RFB!$D$3:$I$6388,4,0),"")</f>
        <v>Fornos elétricos horizontais de alta temperatura, para segundo estágio de extração térmica e sinterização de peças MIM (Moldagem por Injeção de pós Metálicos) sob vácuo ou pressão parcial de hidrogênio, argônio ou nitrogênio ou mistura desses gases, com potência instalada aproximada de 275KVA, capacidade de carga de 4,5kg e volume interno da retorta de 117 litros, temperatura máxima operacional de 1.600°C sob vácuo ou 1.400°C sob hidrogênio à pressão parcial de 800mbar, elementos de aquecimento de tungstênio em forma de barras redondas aquecidas por 2 conjuntos de 3 transformadores monofásicos com tecnologia para economia de 20 a 25% de consumo de energia, retorta do forno construída em liga de molibdênio dopado com titânio e zircônio (TZM) com parede dupla permitindo distribuição uniforme dos gases utilizados na forma de fluxo laminar sobre as peças em processo, fluxo dos gases controlado por 3 controladores de fluxo de massa sendo um para o hidrogênio e 2 para nitrogênio, com controlador lógico programável (CLP).</v>
      </c>
      <c r="P1717" s="12" t="str">
        <f>IFERROR(IF(N1717="","",IF(VLOOKUP(LEFT(N1717,10),'Universo_BK-BIT'!$A$5:$E$10005,2,0)="","X",VLOOKUP(LEFT(N1717,10),'Universo_BK-BIT'!$A$5:$E$10005,2,0))),"X")</f>
        <v>BK</v>
      </c>
      <c r="Q1717" s="12">
        <f>IFERROR(IF(P1717="X","",VLOOKUP(LEFT(N1717,10),'Universo_BK-BIT'!$A$5:$E$10005,3,0)),"")</f>
        <v>14</v>
      </c>
      <c r="R1717" s="14" t="e">
        <f t="shared" si="79"/>
        <v>#REF!</v>
      </c>
      <c r="S1717" s="14" t="e">
        <f t="shared" si="80"/>
        <v>#N/A</v>
      </c>
      <c r="T1717" s="14"/>
      <c r="U1717" s="14" t="str">
        <f ca="1">IFERROR(IF(P1717="X",IF(VLOOKUP(B1717,'Oficios_-_pend_criticas'!$C$3:$J$4739,5,0)="","",IF(VLOOKUP(B1717,'Oficios_-_pend_criticas'!$C$3:$J$4739,7,0)="",IF(TODAY()&gt;VLOOKUP(B1717,'Oficios_-_pend_criticas'!$C$3:$J$4739,5,0),"X",""),IF(VLOOKUP(B1717,'Oficios_-_pend_criticas'!$C$3:$J$4739,7,0)&gt;VLOOKUP(B1717,'Oficios_-_pend_criticas'!$C$3:$J$4739,5,0),"X",""))),""),"")</f>
        <v/>
      </c>
      <c r="V1717" s="14" t="str">
        <f ca="1">IFERROR(IF(Q1717=0,IF(VLOOKUP(B1717,'Oficios_-_pend_criticas'!$C$3:$J$4739,5,0)="","",IF(VLOOKUP(B1717,'Oficios_-_pend_criticas'!$C$3:$J$4739,7,0)="",IF(TODAY()&gt;VLOOKUP(B1717,'Oficios_-_pend_criticas'!$C$3:$J$4739,5,0),"X",""),IF(VLOOKUP(B1717,'Oficios_-_pend_criticas'!$C$3:$J$4739,7,0)&gt;VLOOKUP(B1717,'Oficios_-_pend_criticas'!$C$3:$J$4739,5,0),"X",""))),""),"")</f>
        <v/>
      </c>
      <c r="W1717" s="14" t="str">
        <f ca="1">IFERROR(IF(P1717&lt;&gt;"X",IF(Q1717&gt;0,IF(VLOOKUP(B1717,'Oficios_-_pend_criticas'!$C$4:$J$4739,5,0)="","",IF(VLOOKUP(B1717,'Oficios_-_pend_criticas'!$C$4:$J$4739,7,0)="",IF(TODAY()&gt;VLOOKUP(B1717,'Oficios_-_pend_criticas'!$C$4:$J$4739,5,0),"X",""),IF(VLOOKUP(B1717,'Oficios_-_pend_criticas'!$C$4:$J$4739,7,0)&gt;VLOOKUP(B1717,'Oficios_-_pend_criticas'!$C$4:$J$4739,5,0),"X",""))),""),""),"")</f>
        <v/>
      </c>
    </row>
    <row r="1718" spans="1:23" ht="45" hidden="1" customHeight="1" x14ac:dyDescent="0.25">
      <c r="A1718" s="9" t="str">
        <f t="shared" si="78"/>
        <v/>
      </c>
      <c r="B1718" s="24" t="s">
        <v>3941</v>
      </c>
      <c r="C1718" s="22" t="e">
        <f>IF(B1718="","",VLOOKUP(B1718,#REF!,6,0))</f>
        <v>#REF!</v>
      </c>
      <c r="D1718" s="20" t="e">
        <f>IF(B1718="","",VLOOKUP(B1718,#REF!,22,0))</f>
        <v>#REF!</v>
      </c>
      <c r="E1718" s="22" t="e">
        <f>IF(B1718="","",VLOOKUP(B1718,Consultas_públicas!$A$376:$G$3879,7,0))</f>
        <v>#N/A</v>
      </c>
      <c r="F1718" s="20" t="s">
        <v>52</v>
      </c>
      <c r="G1718" s="21">
        <v>43641</v>
      </c>
      <c r="H1718" s="14" t="str">
        <f>IFERROR(IF(VLOOKUP(B1718,'Oficios_-_pend_criticas'!$C$4:$D$4739,2,0)="","","X"),"")</f>
        <v/>
      </c>
      <c r="I1718" s="12"/>
      <c r="J1718" s="13"/>
      <c r="K1718" s="10"/>
      <c r="L1718" s="12">
        <f>IFERROR(VLOOKUP(B1718,Retorno_da_RFB!$D$3:$I$6388,5,0),"")</f>
        <v>123</v>
      </c>
      <c r="M1718" s="13">
        <f>IFERROR(VLOOKUP(B1718,Retorno_da_RFB!$D$3:$I$6388,6,0),"")</f>
        <v>43691</v>
      </c>
      <c r="N1718" s="10" t="str">
        <f>IFERROR(VLOOKUP(B1718,Retorno_da_RFB!$D$3:$I$6388,3,0),"")</f>
        <v>8429.40.00</v>
      </c>
      <c r="O1718" s="10" t="str">
        <f>IFERROR(VLOOKUP(B1718,Retorno_da_RFB!$D$3:$I$6388,4,0),"")</f>
        <v>Rolos compactadores de asfalto, autopropulsados de cilindro duplo vibratório tandem, com peso operacional máximo de 3.190kg, com largura máxima de trabalho de 1.050mm, diâmetro do cilindro dianteiro/traseiro de 720mm, força centrifuga de 28 a 46kN, frequência de vibração de 52 a 67Hz, carga linear estática na dianteira de 12,1kg/cm e traseira de 12,7kg/cm, velocidade continuamente variável de 0 a 12km/h, equipados com motor a diesel de 3 cilindros com potência de 30,7 a 31,1HP e 22,9kW.</v>
      </c>
      <c r="P1718" s="12" t="str">
        <f>IFERROR(IF(N1718="","",IF(VLOOKUP(LEFT(N1718,10),'Universo_BK-BIT'!$A$5:$E$10005,2,0)="","X",VLOOKUP(LEFT(N1718,10),'Universo_BK-BIT'!$A$5:$E$10005,2,0))),"X")</f>
        <v>BK</v>
      </c>
      <c r="Q1718" s="12">
        <f>IFERROR(IF(P1718="X","",VLOOKUP(LEFT(N1718,10),'Universo_BK-BIT'!$A$5:$E$10005,3,0)),"")</f>
        <v>14</v>
      </c>
      <c r="R1718" s="14" t="e">
        <f t="shared" si="79"/>
        <v>#REF!</v>
      </c>
      <c r="S1718" s="14" t="e">
        <f t="shared" si="80"/>
        <v>#N/A</v>
      </c>
      <c r="T1718" s="14"/>
      <c r="U1718" s="14" t="str">
        <f ca="1">IFERROR(IF(P1718="X",IF(VLOOKUP(B1718,'Oficios_-_pend_criticas'!$C$3:$J$4739,5,0)="","",IF(VLOOKUP(B1718,'Oficios_-_pend_criticas'!$C$3:$J$4739,7,0)="",IF(TODAY()&gt;VLOOKUP(B1718,'Oficios_-_pend_criticas'!$C$3:$J$4739,5,0),"X",""),IF(VLOOKUP(B1718,'Oficios_-_pend_criticas'!$C$3:$J$4739,7,0)&gt;VLOOKUP(B1718,'Oficios_-_pend_criticas'!$C$3:$J$4739,5,0),"X",""))),""),"")</f>
        <v/>
      </c>
      <c r="V1718" s="14" t="str">
        <f ca="1">IFERROR(IF(Q1718=0,IF(VLOOKUP(B1718,'Oficios_-_pend_criticas'!$C$3:$J$4739,5,0)="","",IF(VLOOKUP(B1718,'Oficios_-_pend_criticas'!$C$3:$J$4739,7,0)="",IF(TODAY()&gt;VLOOKUP(B1718,'Oficios_-_pend_criticas'!$C$3:$J$4739,5,0),"X",""),IF(VLOOKUP(B1718,'Oficios_-_pend_criticas'!$C$3:$J$4739,7,0)&gt;VLOOKUP(B1718,'Oficios_-_pend_criticas'!$C$3:$J$4739,5,0),"X",""))),""),"")</f>
        <v/>
      </c>
      <c r="W1718" s="14" t="str">
        <f ca="1">IFERROR(IF(P1718&lt;&gt;"X",IF(Q1718&gt;0,IF(VLOOKUP(B1718,'Oficios_-_pend_criticas'!$C$4:$J$4739,5,0)="","",IF(VLOOKUP(B1718,'Oficios_-_pend_criticas'!$C$4:$J$4739,7,0)="",IF(TODAY()&gt;VLOOKUP(B1718,'Oficios_-_pend_criticas'!$C$4:$J$4739,5,0),"X",""),IF(VLOOKUP(B1718,'Oficios_-_pend_criticas'!$C$4:$J$4739,7,0)&gt;VLOOKUP(B1718,'Oficios_-_pend_criticas'!$C$4:$J$4739,5,0),"X",""))),""),""),"")</f>
        <v/>
      </c>
    </row>
    <row r="1719" spans="1:23" ht="45" hidden="1" customHeight="1" x14ac:dyDescent="0.25">
      <c r="A1719" s="9" t="str">
        <f t="shared" si="78"/>
        <v/>
      </c>
      <c r="B1719" s="24" t="s">
        <v>3943</v>
      </c>
      <c r="C1719" s="22" t="e">
        <f>IF(B1719="","",VLOOKUP(B1719,#REF!,6,0))</f>
        <v>#REF!</v>
      </c>
      <c r="D1719" s="20" t="e">
        <f>IF(B1719="","",VLOOKUP(B1719,#REF!,22,0))</f>
        <v>#REF!</v>
      </c>
      <c r="E1719" s="22" t="e">
        <f>IF(B1719="","",VLOOKUP(B1719,Consultas_públicas!$A$376:$G$3879,7,0))</f>
        <v>#N/A</v>
      </c>
      <c r="F1719" s="20" t="s">
        <v>52</v>
      </c>
      <c r="G1719" s="21">
        <v>43641</v>
      </c>
      <c r="H1719" s="14" t="str">
        <f>IFERROR(IF(VLOOKUP(B1719,'Oficios_-_pend_criticas'!$C$4:$D$4739,2,0)="","","X"),"")</f>
        <v/>
      </c>
      <c r="I1719" s="12"/>
      <c r="J1719" s="13"/>
      <c r="K1719" s="10"/>
      <c r="L1719" s="12">
        <f>IFERROR(VLOOKUP(B1719,Retorno_da_RFB!$D$3:$I$6388,5,0),"")</f>
        <v>123</v>
      </c>
      <c r="M1719" s="13">
        <f>IFERROR(VLOOKUP(B1719,Retorno_da_RFB!$D$3:$I$6388,6,0),"")</f>
        <v>43691</v>
      </c>
      <c r="N1719" s="10" t="str">
        <f>IFERROR(VLOOKUP(B1719,Retorno_da_RFB!$D$3:$I$6388,3,0),"")</f>
        <v>8430.50.00</v>
      </c>
      <c r="O1719" s="10" t="str">
        <f>IFERROR(VLOOKUP(B1719,Retorno_da_RFB!$D$3:$I$6388,4,0),"")</f>
        <v>Máquinas fresadoras de asfalto com locomoção sobre 4 esteiras e descarga frontal de material asfáltico, com acionamento mecânico do cilindro de fresagem, dotada de motor a diesel de 6 cilindros, resfriado a água, largura de fresagem de 1.000mm, com profundidade de 330mm e diâmetro de corte de 980mm, peso operacional máximo de 20.590kg e nível de emissão de gases EU Stage 3a /US Tier 3.</v>
      </c>
      <c r="P1719" s="12" t="str">
        <f>IFERROR(IF(N1719="","",IF(VLOOKUP(LEFT(N1719,10),'Universo_BK-BIT'!$A$5:$E$10005,2,0)="","X",VLOOKUP(LEFT(N1719,10),'Universo_BK-BIT'!$A$5:$E$10005,2,0))),"X")</f>
        <v>BK</v>
      </c>
      <c r="Q1719" s="12">
        <f>IFERROR(IF(P1719="X","",VLOOKUP(LEFT(N1719,10),'Universo_BK-BIT'!$A$5:$E$10005,3,0)),"")</f>
        <v>10</v>
      </c>
      <c r="R1719" s="14" t="e">
        <f t="shared" si="79"/>
        <v>#REF!</v>
      </c>
      <c r="S1719" s="14" t="e">
        <f t="shared" si="80"/>
        <v>#N/A</v>
      </c>
      <c r="T1719" s="14"/>
      <c r="U1719" s="14" t="str">
        <f ca="1">IFERROR(IF(P1719="X",IF(VLOOKUP(B1719,'Oficios_-_pend_criticas'!$C$3:$J$4739,5,0)="","",IF(VLOOKUP(B1719,'Oficios_-_pend_criticas'!$C$3:$J$4739,7,0)="",IF(TODAY()&gt;VLOOKUP(B1719,'Oficios_-_pend_criticas'!$C$3:$J$4739,5,0),"X",""),IF(VLOOKUP(B1719,'Oficios_-_pend_criticas'!$C$3:$J$4739,7,0)&gt;VLOOKUP(B1719,'Oficios_-_pend_criticas'!$C$3:$J$4739,5,0),"X",""))),""),"")</f>
        <v/>
      </c>
      <c r="V1719" s="14" t="str">
        <f ca="1">IFERROR(IF(Q1719=0,IF(VLOOKUP(B1719,'Oficios_-_pend_criticas'!$C$3:$J$4739,5,0)="","",IF(VLOOKUP(B1719,'Oficios_-_pend_criticas'!$C$3:$J$4739,7,0)="",IF(TODAY()&gt;VLOOKUP(B1719,'Oficios_-_pend_criticas'!$C$3:$J$4739,5,0),"X",""),IF(VLOOKUP(B1719,'Oficios_-_pend_criticas'!$C$3:$J$4739,7,0)&gt;VLOOKUP(B1719,'Oficios_-_pend_criticas'!$C$3:$J$4739,5,0),"X",""))),""),"")</f>
        <v/>
      </c>
      <c r="W1719" s="14" t="str">
        <f ca="1">IFERROR(IF(P1719&lt;&gt;"X",IF(Q1719&gt;0,IF(VLOOKUP(B1719,'Oficios_-_pend_criticas'!$C$4:$J$4739,5,0)="","",IF(VLOOKUP(B1719,'Oficios_-_pend_criticas'!$C$4:$J$4739,7,0)="",IF(TODAY()&gt;VLOOKUP(B1719,'Oficios_-_pend_criticas'!$C$4:$J$4739,5,0),"X",""),IF(VLOOKUP(B1719,'Oficios_-_pend_criticas'!$C$4:$J$4739,7,0)&gt;VLOOKUP(B1719,'Oficios_-_pend_criticas'!$C$4:$J$4739,5,0),"X",""))),""),""),"")</f>
        <v/>
      </c>
    </row>
    <row r="1720" spans="1:23" ht="45" hidden="1" customHeight="1" x14ac:dyDescent="0.25">
      <c r="A1720" s="9" t="str">
        <f t="shared" si="78"/>
        <v/>
      </c>
      <c r="B1720" s="24" t="s">
        <v>3945</v>
      </c>
      <c r="C1720" s="22" t="e">
        <f>IF(B1720="","",VLOOKUP(B1720,#REF!,6,0))</f>
        <v>#REF!</v>
      </c>
      <c r="D1720" s="20" t="e">
        <f>IF(B1720="","",VLOOKUP(B1720,#REF!,22,0))</f>
        <v>#REF!</v>
      </c>
      <c r="E1720" s="22" t="e">
        <f>IF(B1720="","",VLOOKUP(B1720,Consultas_públicas!$A$376:$G$3879,7,0))</f>
        <v>#N/A</v>
      </c>
      <c r="F1720" s="20" t="s">
        <v>52</v>
      </c>
      <c r="G1720" s="21">
        <v>43641</v>
      </c>
      <c r="H1720" s="14" t="str">
        <f>IFERROR(IF(VLOOKUP(B1720,'Oficios_-_pend_criticas'!$C$4:$D$4739,2,0)="","","X"),"")</f>
        <v/>
      </c>
      <c r="I1720" s="12"/>
      <c r="J1720" s="13"/>
      <c r="K1720" s="10"/>
      <c r="L1720" s="12">
        <f>IFERROR(VLOOKUP(B1720,Retorno_da_RFB!$D$3:$I$6388,5,0),"")</f>
        <v>123</v>
      </c>
      <c r="M1720" s="13">
        <f>IFERROR(VLOOKUP(B1720,Retorno_da_RFB!$D$3:$I$6388,6,0),"")</f>
        <v>43691</v>
      </c>
      <c r="N1720" s="10" t="str">
        <f>IFERROR(VLOOKUP(B1720,Retorno_da_RFB!$D$3:$I$6388,3,0),"")</f>
        <v>8421.99.10</v>
      </c>
      <c r="O1720" s="10" t="str">
        <f>IFERROR(VLOOKUP(B1720,Retorno_da_RFB!$D$3:$I$6388,4,0),"")</f>
        <v>Filtros de manga, utilizados para filtragem de gases oriundos do processo de produção de massa asfáltica, suportando temperaturas operacionais de 82 a 191ºC, com meio filtrante constituído de poliéster, topo emborrachado macio em EPDM, gaiola interna de sustentação fabricada a partir de chapas expandidas e ou perfuradas de aço galvanizado, tendo a base do filtro fabricada a partir de poliuretano moldado ou de chapas metálicas estampadas com preenchimento em resina, com o filtro dimensionado para encaixe superior em furações de 114,3 a 203,2mm, para chapas de espelhos com 3/16” e 1/4" de espessura, tendo cada elemento filtrante um sistema de alinhamento de plissas que consistem em anéis envolvendo o meio filtrante, fabricados em polímero termoplástico com alta resistência ao desgaste, altas temperaturas e ataques químicos.</v>
      </c>
      <c r="P1720" s="12" t="str">
        <f>IFERROR(IF(N1720="","",IF(VLOOKUP(LEFT(N1720,10),'Universo_BK-BIT'!$A$5:$E$10005,2,0)="","X",VLOOKUP(LEFT(N1720,10),'Universo_BK-BIT'!$A$5:$E$10005,2,0))),"X")</f>
        <v>BK</v>
      </c>
      <c r="Q1720" s="12">
        <f>IFERROR(IF(P1720="X","",VLOOKUP(LEFT(N1720,10),'Universo_BK-BIT'!$A$5:$E$10005,3,0)),"")</f>
        <v>14</v>
      </c>
      <c r="R1720" s="14" t="e">
        <f t="shared" si="79"/>
        <v>#REF!</v>
      </c>
      <c r="S1720" s="14" t="e">
        <f t="shared" si="80"/>
        <v>#N/A</v>
      </c>
      <c r="T1720" s="14"/>
      <c r="U1720" s="14" t="str">
        <f ca="1">IFERROR(IF(P1720="X",IF(VLOOKUP(B1720,'Oficios_-_pend_criticas'!$C$3:$J$4739,5,0)="","",IF(VLOOKUP(B1720,'Oficios_-_pend_criticas'!$C$3:$J$4739,7,0)="",IF(TODAY()&gt;VLOOKUP(B1720,'Oficios_-_pend_criticas'!$C$3:$J$4739,5,0),"X",""),IF(VLOOKUP(B1720,'Oficios_-_pend_criticas'!$C$3:$J$4739,7,0)&gt;VLOOKUP(B1720,'Oficios_-_pend_criticas'!$C$3:$J$4739,5,0),"X",""))),""),"")</f>
        <v/>
      </c>
      <c r="V1720" s="14" t="str">
        <f ca="1">IFERROR(IF(Q1720=0,IF(VLOOKUP(B1720,'Oficios_-_pend_criticas'!$C$3:$J$4739,5,0)="","",IF(VLOOKUP(B1720,'Oficios_-_pend_criticas'!$C$3:$J$4739,7,0)="",IF(TODAY()&gt;VLOOKUP(B1720,'Oficios_-_pend_criticas'!$C$3:$J$4739,5,0),"X",""),IF(VLOOKUP(B1720,'Oficios_-_pend_criticas'!$C$3:$J$4739,7,0)&gt;VLOOKUP(B1720,'Oficios_-_pend_criticas'!$C$3:$J$4739,5,0),"X",""))),""),"")</f>
        <v/>
      </c>
      <c r="W1720" s="14" t="str">
        <f ca="1">IFERROR(IF(P1720&lt;&gt;"X",IF(Q1720&gt;0,IF(VLOOKUP(B1720,'Oficios_-_pend_criticas'!$C$4:$J$4739,5,0)="","",IF(VLOOKUP(B1720,'Oficios_-_pend_criticas'!$C$4:$J$4739,7,0)="",IF(TODAY()&gt;VLOOKUP(B1720,'Oficios_-_pend_criticas'!$C$4:$J$4739,5,0),"X",""),IF(VLOOKUP(B1720,'Oficios_-_pend_criticas'!$C$4:$J$4739,7,0)&gt;VLOOKUP(B1720,'Oficios_-_pend_criticas'!$C$4:$J$4739,5,0),"X",""))),""),""),"")</f>
        <v/>
      </c>
    </row>
    <row r="1721" spans="1:23" ht="45" hidden="1" customHeight="1" x14ac:dyDescent="0.25">
      <c r="A1721" s="9" t="str">
        <f t="shared" si="78"/>
        <v/>
      </c>
      <c r="B1721" s="24" t="s">
        <v>3948</v>
      </c>
      <c r="C1721" s="22" t="e">
        <f>IF(B1721="","",VLOOKUP(B1721,#REF!,6,0))</f>
        <v>#REF!</v>
      </c>
      <c r="D1721" s="20" t="e">
        <f>IF(B1721="","",VLOOKUP(B1721,#REF!,22,0))</f>
        <v>#REF!</v>
      </c>
      <c r="E1721" s="22" t="e">
        <f>IF(B1721="","",VLOOKUP(B1721,Consultas_públicas!$A$376:$G$3879,7,0))</f>
        <v>#N/A</v>
      </c>
      <c r="F1721" s="20" t="s">
        <v>52</v>
      </c>
      <c r="G1721" s="21">
        <v>43641</v>
      </c>
      <c r="H1721" s="14" t="str">
        <f>IFERROR(IF(VLOOKUP(B1721,'Oficios_-_pend_criticas'!$C$4:$D$4739,2,0)="","","X"),"")</f>
        <v/>
      </c>
      <c r="I1721" s="12"/>
      <c r="J1721" s="13"/>
      <c r="K1721" s="10"/>
      <c r="L1721" s="12">
        <f>IFERROR(VLOOKUP(B1721,Retorno_da_RFB!$D$3:$I$6388,5,0),"")</f>
        <v>123</v>
      </c>
      <c r="M1721" s="13">
        <f>IFERROR(VLOOKUP(B1721,Retorno_da_RFB!$D$3:$I$6388,6,0),"")</f>
        <v>43691</v>
      </c>
      <c r="N1721" s="10" t="str">
        <f>IFERROR(VLOOKUP(B1721,Retorno_da_RFB!$D$3:$I$6388,3,0),"")</f>
        <v>8443.39.10</v>
      </c>
      <c r="O1721" s="10" t="str">
        <f>IFERROR(VLOOKUP(B1721,Retorno_da_RFB!$D$3:$I$6388,4,0),"")</f>
        <v>Máquinas de impressão por jato de tinta para grandes formatos, para impressão em papel comum ou fotográfico, com velocidade de impressão de até 19,3s para o tamanho A1, capacidade de até 180A1/h, resolução máxima de 2.400 x 1.200dpi, com 6 cores e 1 cabeça de impressão, impressão de largura mínima de linha de 0,02mm, com alimentação por folha ou rolos de até 914mm de largura, capacidade para até 2 rolos, capacidade de impressão em mídias com até 0,5mm de espessura, memória para processamento de 128GB e disco rígido de até 500GB e conexão para impressão direta a partir de unidade flash USB.</v>
      </c>
      <c r="P1721" s="12" t="str">
        <f>IFERROR(IF(N1721="","",IF(VLOOKUP(LEFT(N1721,10),'Universo_BK-BIT'!$A$5:$E$10005,2,0)="","X",VLOOKUP(LEFT(N1721,10),'Universo_BK-BIT'!$A$5:$E$10005,2,0))),"X")</f>
        <v>BK</v>
      </c>
      <c r="Q1721" s="12">
        <f>IFERROR(IF(P1721="X","",VLOOKUP(LEFT(N1721,10),'Universo_BK-BIT'!$A$5:$E$10005,3,0)),"")</f>
        <v>14</v>
      </c>
      <c r="R1721" s="14" t="e">
        <f t="shared" si="79"/>
        <v>#REF!</v>
      </c>
      <c r="S1721" s="14" t="e">
        <f t="shared" si="80"/>
        <v>#N/A</v>
      </c>
      <c r="T1721" s="14"/>
      <c r="U1721" s="14" t="str">
        <f ca="1">IFERROR(IF(P1721="X",IF(VLOOKUP(B1721,'Oficios_-_pend_criticas'!$C$3:$J$4739,5,0)="","",IF(VLOOKUP(B1721,'Oficios_-_pend_criticas'!$C$3:$J$4739,7,0)="",IF(TODAY()&gt;VLOOKUP(B1721,'Oficios_-_pend_criticas'!$C$3:$J$4739,5,0),"X",""),IF(VLOOKUP(B1721,'Oficios_-_pend_criticas'!$C$3:$J$4739,7,0)&gt;VLOOKUP(B1721,'Oficios_-_pend_criticas'!$C$3:$J$4739,5,0),"X",""))),""),"")</f>
        <v/>
      </c>
      <c r="V1721" s="14" t="str">
        <f ca="1">IFERROR(IF(Q1721=0,IF(VLOOKUP(B1721,'Oficios_-_pend_criticas'!$C$3:$J$4739,5,0)="","",IF(VLOOKUP(B1721,'Oficios_-_pend_criticas'!$C$3:$J$4739,7,0)="",IF(TODAY()&gt;VLOOKUP(B1721,'Oficios_-_pend_criticas'!$C$3:$J$4739,5,0),"X",""),IF(VLOOKUP(B1721,'Oficios_-_pend_criticas'!$C$3:$J$4739,7,0)&gt;VLOOKUP(B1721,'Oficios_-_pend_criticas'!$C$3:$J$4739,5,0),"X",""))),""),"")</f>
        <v/>
      </c>
      <c r="W1721" s="14" t="str">
        <f ca="1">IFERROR(IF(P1721&lt;&gt;"X",IF(Q1721&gt;0,IF(VLOOKUP(B1721,'Oficios_-_pend_criticas'!$C$4:$J$4739,5,0)="","",IF(VLOOKUP(B1721,'Oficios_-_pend_criticas'!$C$4:$J$4739,7,0)="",IF(TODAY()&gt;VLOOKUP(B1721,'Oficios_-_pend_criticas'!$C$4:$J$4739,5,0),"X",""),IF(VLOOKUP(B1721,'Oficios_-_pend_criticas'!$C$4:$J$4739,7,0)&gt;VLOOKUP(B1721,'Oficios_-_pend_criticas'!$C$4:$J$4739,5,0),"X",""))),""),""),"")</f>
        <v/>
      </c>
    </row>
    <row r="1722" spans="1:23" ht="45" hidden="1" customHeight="1" x14ac:dyDescent="0.25">
      <c r="A1722" s="9" t="str">
        <f t="shared" si="78"/>
        <v/>
      </c>
      <c r="B1722" s="24" t="s">
        <v>3950</v>
      </c>
      <c r="C1722" s="22" t="e">
        <f>IF(B1722="","",VLOOKUP(B1722,#REF!,6,0))</f>
        <v>#REF!</v>
      </c>
      <c r="D1722" s="20" t="e">
        <f>IF(B1722="","",VLOOKUP(B1722,#REF!,22,0))</f>
        <v>#REF!</v>
      </c>
      <c r="E1722" s="22" t="e">
        <f>IF(B1722="","",VLOOKUP(B1722,Consultas_públicas!$A$376:$G$3879,7,0))</f>
        <v>#N/A</v>
      </c>
      <c r="F1722" s="20" t="s">
        <v>52</v>
      </c>
      <c r="G1722" s="21">
        <v>43641</v>
      </c>
      <c r="H1722" s="14" t="str">
        <f>IFERROR(IF(VLOOKUP(B1722,'Oficios_-_pend_criticas'!$C$4:$D$4739,2,0)="","","X"),"")</f>
        <v/>
      </c>
      <c r="I1722" s="12"/>
      <c r="J1722" s="13"/>
      <c r="K1722" s="10"/>
      <c r="L1722" s="12">
        <f>IFERROR(VLOOKUP(B1722,Retorno_da_RFB!$D$3:$I$6388,5,0),"")</f>
        <v>123</v>
      </c>
      <c r="M1722" s="13">
        <f>IFERROR(VLOOKUP(B1722,Retorno_da_RFB!$D$3:$I$6388,6,0),"")</f>
        <v>43691</v>
      </c>
      <c r="N1722" s="10" t="str">
        <f>IFERROR(VLOOKUP(B1722,Retorno_da_RFB!$D$3:$I$6388,3,0),"")</f>
        <v>8422.40.90</v>
      </c>
      <c r="O1722" s="10" t="str">
        <f>IFERROR(VLOOKUP(B1722,Retorno_da_RFB!$D$3:$I$6388,4,0),"")</f>
        <v>Máquinas automáticas para cintamento de bobinas de aço com diâmetro externo de no mínimo 650mm e no máximo 1.870mm, diâmetro interno de 406, 508 ou 610mm, largura mínima de 12mm e máxima 650mm e peso máximo de 5.000kg, para aplicação de até 5 cintas, com ciclo de cintagem de aproximadamente 12s, com 2 módulos de cintagem sendo 1 para uso de cinta de aço e 1 para cinta de plástico (PET).</v>
      </c>
      <c r="P1722" s="12" t="str">
        <f>IFERROR(IF(N1722="","",IF(VLOOKUP(LEFT(N1722,10),'Universo_BK-BIT'!$A$5:$E$10005,2,0)="","X",VLOOKUP(LEFT(N1722,10),'Universo_BK-BIT'!$A$5:$E$10005,2,0))),"X")</f>
        <v>BK</v>
      </c>
      <c r="Q1722" s="12">
        <f>IFERROR(IF(P1722="X","",VLOOKUP(LEFT(N1722,10),'Universo_BK-BIT'!$A$5:$E$10005,3,0)),"")</f>
        <v>14</v>
      </c>
      <c r="R1722" s="14" t="e">
        <f t="shared" si="79"/>
        <v>#REF!</v>
      </c>
      <c r="S1722" s="14" t="e">
        <f t="shared" si="80"/>
        <v>#N/A</v>
      </c>
      <c r="T1722" s="14"/>
      <c r="U1722" s="14" t="str">
        <f ca="1">IFERROR(IF(P1722="X",IF(VLOOKUP(B1722,'Oficios_-_pend_criticas'!$C$3:$J$4739,5,0)="","",IF(VLOOKUP(B1722,'Oficios_-_pend_criticas'!$C$3:$J$4739,7,0)="",IF(TODAY()&gt;VLOOKUP(B1722,'Oficios_-_pend_criticas'!$C$3:$J$4739,5,0),"X",""),IF(VLOOKUP(B1722,'Oficios_-_pend_criticas'!$C$3:$J$4739,7,0)&gt;VLOOKUP(B1722,'Oficios_-_pend_criticas'!$C$3:$J$4739,5,0),"X",""))),""),"")</f>
        <v/>
      </c>
      <c r="V1722" s="14" t="str">
        <f ca="1">IFERROR(IF(Q1722=0,IF(VLOOKUP(B1722,'Oficios_-_pend_criticas'!$C$3:$J$4739,5,0)="","",IF(VLOOKUP(B1722,'Oficios_-_pend_criticas'!$C$3:$J$4739,7,0)="",IF(TODAY()&gt;VLOOKUP(B1722,'Oficios_-_pend_criticas'!$C$3:$J$4739,5,0),"X",""),IF(VLOOKUP(B1722,'Oficios_-_pend_criticas'!$C$3:$J$4739,7,0)&gt;VLOOKUP(B1722,'Oficios_-_pend_criticas'!$C$3:$J$4739,5,0),"X",""))),""),"")</f>
        <v/>
      </c>
      <c r="W1722" s="14" t="str">
        <f ca="1">IFERROR(IF(P1722&lt;&gt;"X",IF(Q1722&gt;0,IF(VLOOKUP(B1722,'Oficios_-_pend_criticas'!$C$4:$J$4739,5,0)="","",IF(VLOOKUP(B1722,'Oficios_-_pend_criticas'!$C$4:$J$4739,7,0)="",IF(TODAY()&gt;VLOOKUP(B1722,'Oficios_-_pend_criticas'!$C$4:$J$4739,5,0),"X",""),IF(VLOOKUP(B1722,'Oficios_-_pend_criticas'!$C$4:$J$4739,7,0)&gt;VLOOKUP(B1722,'Oficios_-_pend_criticas'!$C$4:$J$4739,5,0),"X",""))),""),""),"")</f>
        <v/>
      </c>
    </row>
    <row r="1723" spans="1:23" ht="45" hidden="1" customHeight="1" x14ac:dyDescent="0.25">
      <c r="A1723" s="9" t="str">
        <f t="shared" si="78"/>
        <v/>
      </c>
      <c r="B1723" s="24" t="s">
        <v>3952</v>
      </c>
      <c r="C1723" s="22" t="e">
        <f>IF(B1723="","",VLOOKUP(B1723,#REF!,6,0))</f>
        <v>#REF!</v>
      </c>
      <c r="D1723" s="20" t="e">
        <f>IF(B1723="","",VLOOKUP(B1723,#REF!,22,0))</f>
        <v>#REF!</v>
      </c>
      <c r="E1723" s="22" t="e">
        <f>IF(B1723="","",VLOOKUP(B1723,Consultas_públicas!$A$376:$G$3879,7,0))</f>
        <v>#N/A</v>
      </c>
      <c r="F1723" s="20" t="s">
        <v>52</v>
      </c>
      <c r="G1723" s="21">
        <v>43641</v>
      </c>
      <c r="H1723" s="14" t="str">
        <f>IFERROR(IF(VLOOKUP(B1723,'Oficios_-_pend_criticas'!$C$4:$D$4739,2,0)="","","X"),"")</f>
        <v/>
      </c>
      <c r="I1723" s="12"/>
      <c r="J1723" s="13"/>
      <c r="K1723" s="10"/>
      <c r="L1723" s="12">
        <f>IFERROR(VLOOKUP(B1723,Retorno_da_RFB!$D$3:$I$6388,5,0),"")</f>
        <v>123</v>
      </c>
      <c r="M1723" s="13">
        <f>IFERROR(VLOOKUP(B1723,Retorno_da_RFB!$D$3:$I$6388,6,0),"")</f>
        <v>43691</v>
      </c>
      <c r="N1723" s="10" t="str">
        <f>IFERROR(VLOOKUP(B1723,Retorno_da_RFB!$D$3:$I$6388,3,0),"")</f>
        <v>8426.49.90</v>
      </c>
      <c r="O1723" s="10" t="str">
        <f>IFERROR(VLOOKUP(B1723,Retorno_da_RFB!$D$3:$I$6388,4,0),"")</f>
        <v>Manipuladores hidráulicos para a movimentação de materiais, autopropulsados sobre esteiras rodantes, equipados com dois motores de giro, com ou sem lâmina frontal, equipados com cabine com elevação hidráulica ou fixa com porta de abertura deslizante e vidro frontal blindado, podendo incluir implemento frontal de trabalho articulado (lança e braço) com alcance igual ou superior a 16,90m, podendo conter ferramentas de trabalho tais como garras hidráulicas (de diversos usos), eletroímã, tesoura hidráulica entre outros, acionados por motor diesel com potência igual ou superior 304HP mas igual ou inferior a 368HP, sistema hidráulico com sensor de carga (load sensing) e câmeras traseira e lateral com monitor no interior da cabine, peso operacional igual ou superior 52.250kg, mas igual ou inferior a 68.870kg.</v>
      </c>
      <c r="P1723" s="12" t="str">
        <f>IFERROR(IF(N1723="","",IF(VLOOKUP(LEFT(N1723,10),'Universo_BK-BIT'!$A$5:$E$10005,2,0)="","X",VLOOKUP(LEFT(N1723,10),'Universo_BK-BIT'!$A$5:$E$10005,2,0))),"X")</f>
        <v>BK</v>
      </c>
      <c r="Q1723" s="12">
        <f>IFERROR(IF(P1723="X","",VLOOKUP(LEFT(N1723,10),'Universo_BK-BIT'!$A$5:$E$10005,3,0)),"")</f>
        <v>14</v>
      </c>
      <c r="R1723" s="14" t="e">
        <f t="shared" si="79"/>
        <v>#REF!</v>
      </c>
      <c r="S1723" s="14" t="e">
        <f t="shared" si="80"/>
        <v>#N/A</v>
      </c>
      <c r="T1723" s="14"/>
      <c r="U1723" s="14" t="str">
        <f ca="1">IFERROR(IF(P1723="X",IF(VLOOKUP(B1723,'Oficios_-_pend_criticas'!$C$3:$J$4739,5,0)="","",IF(VLOOKUP(B1723,'Oficios_-_pend_criticas'!$C$3:$J$4739,7,0)="",IF(TODAY()&gt;VLOOKUP(B1723,'Oficios_-_pend_criticas'!$C$3:$J$4739,5,0),"X",""),IF(VLOOKUP(B1723,'Oficios_-_pend_criticas'!$C$3:$J$4739,7,0)&gt;VLOOKUP(B1723,'Oficios_-_pend_criticas'!$C$3:$J$4739,5,0),"X",""))),""),"")</f>
        <v/>
      </c>
      <c r="V1723" s="14" t="str">
        <f ca="1">IFERROR(IF(Q1723=0,IF(VLOOKUP(B1723,'Oficios_-_pend_criticas'!$C$3:$J$4739,5,0)="","",IF(VLOOKUP(B1723,'Oficios_-_pend_criticas'!$C$3:$J$4739,7,0)="",IF(TODAY()&gt;VLOOKUP(B1723,'Oficios_-_pend_criticas'!$C$3:$J$4739,5,0),"X",""),IF(VLOOKUP(B1723,'Oficios_-_pend_criticas'!$C$3:$J$4739,7,0)&gt;VLOOKUP(B1723,'Oficios_-_pend_criticas'!$C$3:$J$4739,5,0),"X",""))),""),"")</f>
        <v/>
      </c>
      <c r="W1723" s="14" t="str">
        <f ca="1">IFERROR(IF(P1723&lt;&gt;"X",IF(Q1723&gt;0,IF(VLOOKUP(B1723,'Oficios_-_pend_criticas'!$C$4:$J$4739,5,0)="","",IF(VLOOKUP(B1723,'Oficios_-_pend_criticas'!$C$4:$J$4739,7,0)="",IF(TODAY()&gt;VLOOKUP(B1723,'Oficios_-_pend_criticas'!$C$4:$J$4739,5,0),"X",""),IF(VLOOKUP(B1723,'Oficios_-_pend_criticas'!$C$4:$J$4739,7,0)&gt;VLOOKUP(B1723,'Oficios_-_pend_criticas'!$C$4:$J$4739,5,0),"X",""))),""),""),"")</f>
        <v/>
      </c>
    </row>
    <row r="1724" spans="1:23" ht="45" hidden="1" customHeight="1" x14ac:dyDescent="0.25">
      <c r="A1724" s="9" t="str">
        <f t="shared" si="78"/>
        <v/>
      </c>
      <c r="B1724" s="24" t="s">
        <v>3954</v>
      </c>
      <c r="C1724" s="22" t="e">
        <f>IF(B1724="","",VLOOKUP(B1724,#REF!,6,0))</f>
        <v>#REF!</v>
      </c>
      <c r="D1724" s="20" t="e">
        <f>IF(B1724="","",VLOOKUP(B1724,#REF!,22,0))</f>
        <v>#REF!</v>
      </c>
      <c r="E1724" s="22" t="e">
        <f>IF(B1724="","",VLOOKUP(B1724,Consultas_públicas!$A$376:$G$3879,7,0))</f>
        <v>#N/A</v>
      </c>
      <c r="F1724" s="20" t="s">
        <v>52</v>
      </c>
      <c r="G1724" s="21">
        <v>43641</v>
      </c>
      <c r="H1724" s="14" t="str">
        <f>IFERROR(IF(VLOOKUP(B1724,'Oficios_-_pend_criticas'!$C$4:$D$4739,2,0)="","","X"),"")</f>
        <v/>
      </c>
      <c r="I1724" s="12"/>
      <c r="J1724" s="13"/>
      <c r="K1724" s="10"/>
      <c r="L1724" s="12">
        <f>IFERROR(VLOOKUP(B1724,Retorno_da_RFB!$D$3:$I$6388,5,0),"")</f>
        <v>123</v>
      </c>
      <c r="M1724" s="13">
        <f>IFERROR(VLOOKUP(B1724,Retorno_da_RFB!$D$3:$I$6388,6,0),"")</f>
        <v>43691</v>
      </c>
      <c r="N1724" s="10" t="str">
        <f>IFERROR(VLOOKUP(B1724,Retorno_da_RFB!$D$3:$I$6388,3,0),"")</f>
        <v>8426.41.90</v>
      </c>
      <c r="O1724" s="10" t="str">
        <f>IFERROR(VLOOKUP(B1724,Retorno_da_RFB!$D$3:$I$6388,4,0),"")</f>
        <v>Manipuladores hidráulicos para a movimentação de materiais, autopropulsados, sobre pneus maciços ou inflados, com 2 eixos e tração em todas as rodas, equipados com dois motores de giro, com ou sem lâmina frontal, equipados com cabine com elevação hidráulica ou fixa com porta de abertura deslizante e vidro frontal blindado, podendo incluir implemento frontal de trabalho articulado (lança e braço) com alcance igual ou superior a 16,90m, podendo conter ferramentas de trabalho tais como garras hidráulicas (de diversos usos), eletroímã, tesoura hidráulica entre outros, acionados por motor diesel com potência igual ou superior 304HP mas igual ou inferior a 368HP, sistema hidráulico com sensor de carga (load sensing) e câmeras traseira e lateral com monitor no interior da cabine, peso operacional igual ou superior 52.250kg, mas igual ou inferior a 68.870kg.</v>
      </c>
      <c r="P1724" s="12" t="str">
        <f>IFERROR(IF(N1724="","",IF(VLOOKUP(LEFT(N1724,10),'Universo_BK-BIT'!$A$5:$E$10005,2,0)="","X",VLOOKUP(LEFT(N1724,10),'Universo_BK-BIT'!$A$5:$E$10005,2,0))),"X")</f>
        <v>BK</v>
      </c>
      <c r="Q1724" s="12">
        <f>IFERROR(IF(P1724="X","",VLOOKUP(LEFT(N1724,10),'Universo_BK-BIT'!$A$5:$E$10005,3,0)),"")</f>
        <v>14</v>
      </c>
      <c r="R1724" s="14" t="e">
        <f t="shared" si="79"/>
        <v>#REF!</v>
      </c>
      <c r="S1724" s="14" t="e">
        <f t="shared" si="80"/>
        <v>#N/A</v>
      </c>
      <c r="T1724" s="14"/>
      <c r="U1724" s="14" t="str">
        <f ca="1">IFERROR(IF(P1724="X",IF(VLOOKUP(B1724,'Oficios_-_pend_criticas'!$C$3:$J$4739,5,0)="","",IF(VLOOKUP(B1724,'Oficios_-_pend_criticas'!$C$3:$J$4739,7,0)="",IF(TODAY()&gt;VLOOKUP(B1724,'Oficios_-_pend_criticas'!$C$3:$J$4739,5,0),"X",""),IF(VLOOKUP(B1724,'Oficios_-_pend_criticas'!$C$3:$J$4739,7,0)&gt;VLOOKUP(B1724,'Oficios_-_pend_criticas'!$C$3:$J$4739,5,0),"X",""))),""),"")</f>
        <v/>
      </c>
      <c r="V1724" s="14" t="str">
        <f ca="1">IFERROR(IF(Q1724=0,IF(VLOOKUP(B1724,'Oficios_-_pend_criticas'!$C$3:$J$4739,5,0)="","",IF(VLOOKUP(B1724,'Oficios_-_pend_criticas'!$C$3:$J$4739,7,0)="",IF(TODAY()&gt;VLOOKUP(B1724,'Oficios_-_pend_criticas'!$C$3:$J$4739,5,0),"X",""),IF(VLOOKUP(B1724,'Oficios_-_pend_criticas'!$C$3:$J$4739,7,0)&gt;VLOOKUP(B1724,'Oficios_-_pend_criticas'!$C$3:$J$4739,5,0),"X",""))),""),"")</f>
        <v/>
      </c>
      <c r="W1724" s="14" t="str">
        <f ca="1">IFERROR(IF(P1724&lt;&gt;"X",IF(Q1724&gt;0,IF(VLOOKUP(B1724,'Oficios_-_pend_criticas'!$C$4:$J$4739,5,0)="","",IF(VLOOKUP(B1724,'Oficios_-_pend_criticas'!$C$4:$J$4739,7,0)="",IF(TODAY()&gt;VLOOKUP(B1724,'Oficios_-_pend_criticas'!$C$4:$J$4739,5,0),"X",""),IF(VLOOKUP(B1724,'Oficios_-_pend_criticas'!$C$4:$J$4739,7,0)&gt;VLOOKUP(B1724,'Oficios_-_pend_criticas'!$C$4:$J$4739,5,0),"X",""))),""),""),"")</f>
        <v/>
      </c>
    </row>
    <row r="1725" spans="1:23" ht="45" hidden="1" customHeight="1" x14ac:dyDescent="0.25">
      <c r="A1725" s="9" t="str">
        <f t="shared" si="78"/>
        <v/>
      </c>
      <c r="B1725" s="24"/>
      <c r="C1725" s="22" t="str">
        <f>IF(B1725="","",VLOOKUP(B1725,#REF!,6,0))</f>
        <v/>
      </c>
      <c r="D1725" s="20" t="str">
        <f>IF(B1725="","",VLOOKUP(B1725,#REF!,22,0))</f>
        <v/>
      </c>
      <c r="E1725" s="22" t="str">
        <f>IF(B1725="","",VLOOKUP(B1725,Consultas_públicas!$A$376:$G$3879,7,0))</f>
        <v/>
      </c>
      <c r="F1725" s="20"/>
      <c r="G1725" s="21"/>
      <c r="H1725" s="14" t="str">
        <f>IFERROR(IF(VLOOKUP(B1725,'Oficios_-_pend_criticas'!$C$4:$D$4739,2,0)="","","X"),"")</f>
        <v/>
      </c>
      <c r="I1725" s="12"/>
      <c r="J1725" s="13"/>
      <c r="K1725" s="10"/>
      <c r="L1725" s="12" t="str">
        <f>IFERROR(VLOOKUP(B1725,Retorno_da_RFB!$D$3:$I$6388,5,0),"")</f>
        <v/>
      </c>
      <c r="M1725" s="13" t="str">
        <f>IFERROR(VLOOKUP(B1725,Retorno_da_RFB!$D$3:$I$6388,6,0),"")</f>
        <v/>
      </c>
      <c r="N1725" s="10" t="str">
        <f>IFERROR(VLOOKUP(B1725,Retorno_da_RFB!$D$3:$I$6388,3,0),"")</f>
        <v/>
      </c>
      <c r="O1725" s="10" t="str">
        <f>IFERROR(VLOOKUP(B1725,Retorno_da_RFB!$D$3:$I$6388,4,0),"")</f>
        <v/>
      </c>
      <c r="P1725" s="12" t="str">
        <f>IFERROR(IF(N1725="","",IF(VLOOKUP(LEFT(N1725,10),'Universo_BK-BIT'!$A$5:$E$10005,2,0)="","X",VLOOKUP(LEFT(N1725,10),'Universo_BK-BIT'!$A$5:$E$10005,2,0))),"X")</f>
        <v/>
      </c>
      <c r="Q1725" s="12" t="str">
        <f>IFERROR(IF(P1725="X","",VLOOKUP(LEFT(N1725,10),'Universo_BK-BIT'!$A$5:$E$10005,3,0)),"")</f>
        <v/>
      </c>
      <c r="R1725" s="14" t="str">
        <f t="shared" si="79"/>
        <v/>
      </c>
      <c r="S1725" s="14" t="str">
        <f t="shared" si="80"/>
        <v/>
      </c>
      <c r="T1725" s="14"/>
      <c r="U1725" s="14" t="str">
        <f ca="1">IFERROR(IF(P1725="X",IF(VLOOKUP(B1725,'Oficios_-_pend_criticas'!$C$3:$J$4739,5,0)="","",IF(VLOOKUP(B1725,'Oficios_-_pend_criticas'!$C$3:$J$4739,7,0)="",IF(TODAY()&gt;VLOOKUP(B1725,'Oficios_-_pend_criticas'!$C$3:$J$4739,5,0),"X",""),IF(VLOOKUP(B1725,'Oficios_-_pend_criticas'!$C$3:$J$4739,7,0)&gt;VLOOKUP(B1725,'Oficios_-_pend_criticas'!$C$3:$J$4739,5,0),"X",""))),""),"")</f>
        <v/>
      </c>
      <c r="V1725" s="14" t="str">
        <f ca="1">IFERROR(IF(Q1725=0,IF(VLOOKUP(B1725,'Oficios_-_pend_criticas'!$C$3:$J$4739,5,0)="","",IF(VLOOKUP(B1725,'Oficios_-_pend_criticas'!$C$3:$J$4739,7,0)="",IF(TODAY()&gt;VLOOKUP(B1725,'Oficios_-_pend_criticas'!$C$3:$J$4739,5,0),"X",""),IF(VLOOKUP(B1725,'Oficios_-_pend_criticas'!$C$3:$J$4739,7,0)&gt;VLOOKUP(B1725,'Oficios_-_pend_criticas'!$C$3:$J$4739,5,0),"X",""))),""),"")</f>
        <v/>
      </c>
      <c r="W1725" s="14" t="str">
        <f ca="1">IFERROR(IF(P1725&lt;&gt;"X",IF(Q1725&gt;0,IF(VLOOKUP(B1725,'Oficios_-_pend_criticas'!$C$4:$J$4739,5,0)="","",IF(VLOOKUP(B1725,'Oficios_-_pend_criticas'!$C$4:$J$4739,7,0)="",IF(TODAY()&gt;VLOOKUP(B1725,'Oficios_-_pend_criticas'!$C$4:$J$4739,5,0),"X",""),IF(VLOOKUP(B1725,'Oficios_-_pend_criticas'!$C$4:$J$4739,7,0)&gt;VLOOKUP(B1725,'Oficios_-_pend_criticas'!$C$4:$J$4739,5,0),"X",""))),""),""),"")</f>
        <v/>
      </c>
    </row>
    <row r="1726" spans="1:23" ht="45" hidden="1" customHeight="1" x14ac:dyDescent="0.25">
      <c r="A1726" s="9" t="str">
        <f t="shared" si="78"/>
        <v/>
      </c>
      <c r="B1726" s="24"/>
      <c r="C1726" s="22" t="str">
        <f>IF(B1726="","",VLOOKUP(B1726,#REF!,6,0))</f>
        <v/>
      </c>
      <c r="D1726" s="20" t="str">
        <f>IF(B1726="","",VLOOKUP(B1726,#REF!,22,0))</f>
        <v/>
      </c>
      <c r="E1726" s="22" t="str">
        <f>IF(B1726="","",VLOOKUP(B1726,Consultas_públicas!$A$376:$G$3879,7,0))</f>
        <v/>
      </c>
      <c r="F1726" s="20"/>
      <c r="G1726" s="21"/>
      <c r="H1726" s="14" t="str">
        <f>IFERROR(IF(VLOOKUP(B1726,'Oficios_-_pend_criticas'!$C$4:$D$4739,2,0)="","","X"),"")</f>
        <v/>
      </c>
      <c r="I1726" s="12"/>
      <c r="J1726" s="13"/>
      <c r="K1726" s="10"/>
      <c r="L1726" s="12" t="str">
        <f>IFERROR(VLOOKUP(B1726,Retorno_da_RFB!$D$3:$I$6388,5,0),"")</f>
        <v/>
      </c>
      <c r="M1726" s="13" t="str">
        <f>IFERROR(VLOOKUP(B1726,Retorno_da_RFB!$D$3:$I$6388,6,0),"")</f>
        <v/>
      </c>
      <c r="N1726" s="10" t="str">
        <f>IFERROR(VLOOKUP(B1726,Retorno_da_RFB!$D$3:$I$6388,3,0),"")</f>
        <v/>
      </c>
      <c r="O1726" s="10" t="str">
        <f>IFERROR(VLOOKUP(B1726,Retorno_da_RFB!$D$3:$I$6388,4,0),"")</f>
        <v/>
      </c>
      <c r="P1726" s="12" t="str">
        <f>IFERROR(IF(N1726="","",IF(VLOOKUP(LEFT(N1726,10),'Universo_BK-BIT'!$A$5:$E$10005,2,0)="","X",VLOOKUP(LEFT(N1726,10),'Universo_BK-BIT'!$A$5:$E$10005,2,0))),"X")</f>
        <v/>
      </c>
      <c r="Q1726" s="12" t="str">
        <f>IFERROR(IF(P1726="X","",VLOOKUP(LEFT(N1726,10),'Universo_BK-BIT'!$A$5:$E$10005,3,0)),"")</f>
        <v/>
      </c>
      <c r="R1726" s="14" t="str">
        <f t="shared" si="79"/>
        <v/>
      </c>
      <c r="S1726" s="14" t="str">
        <f t="shared" si="80"/>
        <v/>
      </c>
      <c r="T1726" s="14"/>
      <c r="U1726" s="14" t="str">
        <f ca="1">IFERROR(IF(P1726="X",IF(VLOOKUP(B1726,'Oficios_-_pend_criticas'!$C$3:$J$4739,5,0)="","",IF(VLOOKUP(B1726,'Oficios_-_pend_criticas'!$C$3:$J$4739,7,0)="",IF(TODAY()&gt;VLOOKUP(B1726,'Oficios_-_pend_criticas'!$C$3:$J$4739,5,0),"X",""),IF(VLOOKUP(B1726,'Oficios_-_pend_criticas'!$C$3:$J$4739,7,0)&gt;VLOOKUP(B1726,'Oficios_-_pend_criticas'!$C$3:$J$4739,5,0),"X",""))),""),"")</f>
        <v/>
      </c>
      <c r="V1726" s="14" t="str">
        <f ca="1">IFERROR(IF(Q1726=0,IF(VLOOKUP(B1726,'Oficios_-_pend_criticas'!$C$3:$J$4739,5,0)="","",IF(VLOOKUP(B1726,'Oficios_-_pend_criticas'!$C$3:$J$4739,7,0)="",IF(TODAY()&gt;VLOOKUP(B1726,'Oficios_-_pend_criticas'!$C$3:$J$4739,5,0),"X",""),IF(VLOOKUP(B1726,'Oficios_-_pend_criticas'!$C$3:$J$4739,7,0)&gt;VLOOKUP(B1726,'Oficios_-_pend_criticas'!$C$3:$J$4739,5,0),"X",""))),""),"")</f>
        <v/>
      </c>
      <c r="W1726" s="14" t="str">
        <f ca="1">IFERROR(IF(P1726&lt;&gt;"X",IF(Q1726&gt;0,IF(VLOOKUP(B1726,'Oficios_-_pend_criticas'!$C$4:$J$4739,5,0)="","",IF(VLOOKUP(B1726,'Oficios_-_pend_criticas'!$C$4:$J$4739,7,0)="",IF(TODAY()&gt;VLOOKUP(B1726,'Oficios_-_pend_criticas'!$C$4:$J$4739,5,0),"X",""),IF(VLOOKUP(B1726,'Oficios_-_pend_criticas'!$C$4:$J$4739,7,0)&gt;VLOOKUP(B1726,'Oficios_-_pend_criticas'!$C$4:$J$4739,5,0),"X",""))),""),""),"")</f>
        <v/>
      </c>
    </row>
    <row r="1727" spans="1:23" ht="45" hidden="1" customHeight="1" x14ac:dyDescent="0.25">
      <c r="A1727" s="9" t="str">
        <f t="shared" si="78"/>
        <v/>
      </c>
      <c r="B1727" s="24"/>
      <c r="C1727" s="22" t="str">
        <f>IF(B1727="","",VLOOKUP(B1727,#REF!,6,0))</f>
        <v/>
      </c>
      <c r="D1727" s="20" t="str">
        <f>IF(B1727="","",VLOOKUP(B1727,#REF!,22,0))</f>
        <v/>
      </c>
      <c r="E1727" s="22" t="str">
        <f>IF(B1727="","",VLOOKUP(B1727,Consultas_públicas!$A$376:$G$3879,7,0))</f>
        <v/>
      </c>
      <c r="F1727" s="20"/>
      <c r="G1727" s="21"/>
      <c r="H1727" s="14" t="str">
        <f>IFERROR(IF(VLOOKUP(B1727,'Oficios_-_pend_criticas'!$C$4:$D$4739,2,0)="","","X"),"")</f>
        <v/>
      </c>
      <c r="I1727" s="12"/>
      <c r="J1727" s="13"/>
      <c r="K1727" s="10"/>
      <c r="L1727" s="12" t="str">
        <f>IFERROR(VLOOKUP(B1727,Retorno_da_RFB!$D$3:$I$6388,5,0),"")</f>
        <v/>
      </c>
      <c r="M1727" s="13" t="str">
        <f>IFERROR(VLOOKUP(B1727,Retorno_da_RFB!$D$3:$I$6388,6,0),"")</f>
        <v/>
      </c>
      <c r="N1727" s="10" t="str">
        <f>IFERROR(VLOOKUP(B1727,Retorno_da_RFB!$D$3:$I$6388,3,0),"")</f>
        <v/>
      </c>
      <c r="O1727" s="10" t="str">
        <f>IFERROR(VLOOKUP(B1727,Retorno_da_RFB!$D$3:$I$6388,4,0),"")</f>
        <v/>
      </c>
      <c r="P1727" s="12" t="str">
        <f>IFERROR(IF(N1727="","",IF(VLOOKUP(LEFT(N1727,10),'Universo_BK-BIT'!$A$5:$E$10005,2,0)="","X",VLOOKUP(LEFT(N1727,10),'Universo_BK-BIT'!$A$5:$E$10005,2,0))),"X")</f>
        <v/>
      </c>
      <c r="Q1727" s="12" t="str">
        <f>IFERROR(IF(P1727="X","",VLOOKUP(LEFT(N1727,10),'Universo_BK-BIT'!$A$5:$E$10005,3,0)),"")</f>
        <v/>
      </c>
      <c r="R1727" s="14" t="str">
        <f t="shared" si="79"/>
        <v/>
      </c>
      <c r="S1727" s="14" t="str">
        <f t="shared" si="80"/>
        <v/>
      </c>
      <c r="T1727" s="14"/>
      <c r="U1727" s="14" t="str">
        <f ca="1">IFERROR(IF(P1727="X",IF(VLOOKUP(B1727,'Oficios_-_pend_criticas'!$C$3:$J$4739,5,0)="","",IF(VLOOKUP(B1727,'Oficios_-_pend_criticas'!$C$3:$J$4739,7,0)="",IF(TODAY()&gt;VLOOKUP(B1727,'Oficios_-_pend_criticas'!$C$3:$J$4739,5,0),"X",""),IF(VLOOKUP(B1727,'Oficios_-_pend_criticas'!$C$3:$J$4739,7,0)&gt;VLOOKUP(B1727,'Oficios_-_pend_criticas'!$C$3:$J$4739,5,0),"X",""))),""),"")</f>
        <v/>
      </c>
      <c r="V1727" s="14" t="str">
        <f ca="1">IFERROR(IF(Q1727=0,IF(VLOOKUP(B1727,'Oficios_-_pend_criticas'!$C$3:$J$4739,5,0)="","",IF(VLOOKUP(B1727,'Oficios_-_pend_criticas'!$C$3:$J$4739,7,0)="",IF(TODAY()&gt;VLOOKUP(B1727,'Oficios_-_pend_criticas'!$C$3:$J$4739,5,0),"X",""),IF(VLOOKUP(B1727,'Oficios_-_pend_criticas'!$C$3:$J$4739,7,0)&gt;VLOOKUP(B1727,'Oficios_-_pend_criticas'!$C$3:$J$4739,5,0),"X",""))),""),"")</f>
        <v/>
      </c>
      <c r="W1727" s="14" t="str">
        <f ca="1">IFERROR(IF(P1727&lt;&gt;"X",IF(Q1727&gt;0,IF(VLOOKUP(B1727,'Oficios_-_pend_criticas'!$C$4:$J$4739,5,0)="","",IF(VLOOKUP(B1727,'Oficios_-_pend_criticas'!$C$4:$J$4739,7,0)="",IF(TODAY()&gt;VLOOKUP(B1727,'Oficios_-_pend_criticas'!$C$4:$J$4739,5,0),"X",""),IF(VLOOKUP(B1727,'Oficios_-_pend_criticas'!$C$4:$J$4739,7,0)&gt;VLOOKUP(B1727,'Oficios_-_pend_criticas'!$C$4:$J$4739,5,0),"X",""))),""),""),"")</f>
        <v/>
      </c>
    </row>
    <row r="1728" spans="1:23" ht="45" hidden="1" customHeight="1" x14ac:dyDescent="0.25">
      <c r="A1728" s="9" t="str">
        <f t="shared" si="78"/>
        <v/>
      </c>
      <c r="B1728" s="24"/>
      <c r="C1728" s="22" t="str">
        <f>IF(B1728="","",VLOOKUP(B1728,#REF!,6,0))</f>
        <v/>
      </c>
      <c r="D1728" s="20" t="str">
        <f>IF(B1728="","",VLOOKUP(B1728,#REF!,22,0))</f>
        <v/>
      </c>
      <c r="E1728" s="22" t="str">
        <f>IF(B1728="","",VLOOKUP(B1728,Consultas_públicas!$A$376:$G$3879,7,0))</f>
        <v/>
      </c>
      <c r="F1728" s="20"/>
      <c r="G1728" s="21"/>
      <c r="H1728" s="14" t="str">
        <f>IFERROR(IF(VLOOKUP(B1728,'Oficios_-_pend_criticas'!$C$4:$D$4739,2,0)="","","X"),"")</f>
        <v/>
      </c>
      <c r="I1728" s="12"/>
      <c r="J1728" s="13"/>
      <c r="K1728" s="10"/>
      <c r="L1728" s="12" t="str">
        <f>IFERROR(VLOOKUP(B1728,Retorno_da_RFB!$D$3:$I$6388,5,0),"")</f>
        <v/>
      </c>
      <c r="M1728" s="13" t="str">
        <f>IFERROR(VLOOKUP(B1728,Retorno_da_RFB!$D$3:$I$6388,6,0),"")</f>
        <v/>
      </c>
      <c r="N1728" s="10" t="str">
        <f>IFERROR(VLOOKUP(B1728,Retorno_da_RFB!$D$3:$I$6388,3,0),"")</f>
        <v/>
      </c>
      <c r="O1728" s="10" t="str">
        <f>IFERROR(VLOOKUP(B1728,Retorno_da_RFB!$D$3:$I$6388,4,0),"")</f>
        <v/>
      </c>
      <c r="P1728" s="12" t="str">
        <f>IFERROR(IF(N1728="","",IF(VLOOKUP(LEFT(N1728,10),'Universo_BK-BIT'!$A$5:$E$10005,2,0)="","X",VLOOKUP(LEFT(N1728,10),'Universo_BK-BIT'!$A$5:$E$10005,2,0))),"X")</f>
        <v/>
      </c>
      <c r="Q1728" s="12" t="str">
        <f>IFERROR(IF(P1728="X","",VLOOKUP(LEFT(N1728,10),'Universo_BK-BIT'!$A$5:$E$10005,3,0)),"")</f>
        <v/>
      </c>
      <c r="R1728" s="14" t="str">
        <f t="shared" si="79"/>
        <v/>
      </c>
      <c r="S1728" s="14" t="str">
        <f t="shared" si="80"/>
        <v/>
      </c>
      <c r="T1728" s="14"/>
      <c r="U1728" s="14" t="str">
        <f ca="1">IFERROR(IF(P1728="X",IF(VLOOKUP(B1728,'Oficios_-_pend_criticas'!$C$3:$J$4739,5,0)="","",IF(VLOOKUP(B1728,'Oficios_-_pend_criticas'!$C$3:$J$4739,7,0)="",IF(TODAY()&gt;VLOOKUP(B1728,'Oficios_-_pend_criticas'!$C$3:$J$4739,5,0),"X",""),IF(VLOOKUP(B1728,'Oficios_-_pend_criticas'!$C$3:$J$4739,7,0)&gt;VLOOKUP(B1728,'Oficios_-_pend_criticas'!$C$3:$J$4739,5,0),"X",""))),""),"")</f>
        <v/>
      </c>
      <c r="V1728" s="14" t="str">
        <f ca="1">IFERROR(IF(Q1728=0,IF(VLOOKUP(B1728,'Oficios_-_pend_criticas'!$C$3:$J$4739,5,0)="","",IF(VLOOKUP(B1728,'Oficios_-_pend_criticas'!$C$3:$J$4739,7,0)="",IF(TODAY()&gt;VLOOKUP(B1728,'Oficios_-_pend_criticas'!$C$3:$J$4739,5,0),"X",""),IF(VLOOKUP(B1728,'Oficios_-_pend_criticas'!$C$3:$J$4739,7,0)&gt;VLOOKUP(B1728,'Oficios_-_pend_criticas'!$C$3:$J$4739,5,0),"X",""))),""),"")</f>
        <v/>
      </c>
      <c r="W1728" s="14" t="str">
        <f ca="1">IFERROR(IF(P1728&lt;&gt;"X",IF(Q1728&gt;0,IF(VLOOKUP(B1728,'Oficios_-_pend_criticas'!$C$4:$J$4739,5,0)="","",IF(VLOOKUP(B1728,'Oficios_-_pend_criticas'!$C$4:$J$4739,7,0)="",IF(TODAY()&gt;VLOOKUP(B1728,'Oficios_-_pend_criticas'!$C$4:$J$4739,5,0),"X",""),IF(VLOOKUP(B1728,'Oficios_-_pend_criticas'!$C$4:$J$4739,7,0)&gt;VLOOKUP(B1728,'Oficios_-_pend_criticas'!$C$4:$J$4739,5,0),"X",""))),""),""),"")</f>
        <v/>
      </c>
    </row>
    <row r="1729" spans="1:23" ht="45" hidden="1" customHeight="1" x14ac:dyDescent="0.25">
      <c r="A1729" s="9" t="str">
        <f t="shared" si="78"/>
        <v/>
      </c>
      <c r="B1729" s="24"/>
      <c r="C1729" s="22" t="str">
        <f>IF(B1729="","",VLOOKUP(B1729,#REF!,6,0))</f>
        <v/>
      </c>
      <c r="D1729" s="20" t="str">
        <f>IF(B1729="","",VLOOKUP(B1729,#REF!,22,0))</f>
        <v/>
      </c>
      <c r="E1729" s="22" t="str">
        <f>IF(B1729="","",VLOOKUP(B1729,Consultas_públicas!$A$376:$G$3879,7,0))</f>
        <v/>
      </c>
      <c r="F1729" s="20"/>
      <c r="G1729" s="21"/>
      <c r="H1729" s="14" t="str">
        <f>IFERROR(IF(VLOOKUP(B1729,'Oficios_-_pend_criticas'!$C$4:$D$4739,2,0)="","","X"),"")</f>
        <v/>
      </c>
      <c r="I1729" s="12"/>
      <c r="J1729" s="13"/>
      <c r="K1729" s="10"/>
      <c r="L1729" s="12" t="str">
        <f>IFERROR(VLOOKUP(B1729,Retorno_da_RFB!$D$3:$I$6388,5,0),"")</f>
        <v/>
      </c>
      <c r="M1729" s="13" t="str">
        <f>IFERROR(VLOOKUP(B1729,Retorno_da_RFB!$D$3:$I$6388,6,0),"")</f>
        <v/>
      </c>
      <c r="N1729" s="10" t="str">
        <f>IFERROR(VLOOKUP(B1729,Retorno_da_RFB!$D$3:$I$6388,3,0),"")</f>
        <v/>
      </c>
      <c r="O1729" s="10" t="str">
        <f>IFERROR(VLOOKUP(B1729,Retorno_da_RFB!$D$3:$I$6388,4,0),"")</f>
        <v/>
      </c>
      <c r="P1729" s="12" t="str">
        <f>IFERROR(IF(N1729="","",IF(VLOOKUP(LEFT(N1729,10),'Universo_BK-BIT'!$A$5:$E$10005,2,0)="","X",VLOOKUP(LEFT(N1729,10),'Universo_BK-BIT'!$A$5:$E$10005,2,0))),"X")</f>
        <v/>
      </c>
      <c r="Q1729" s="12" t="str">
        <f>IFERROR(IF(P1729="X","",VLOOKUP(LEFT(N1729,10),'Universo_BK-BIT'!$A$5:$E$10005,3,0)),"")</f>
        <v/>
      </c>
      <c r="R1729" s="14" t="str">
        <f t="shared" si="79"/>
        <v/>
      </c>
      <c r="S1729" s="14" t="str">
        <f t="shared" si="80"/>
        <v/>
      </c>
      <c r="T1729" s="14"/>
      <c r="U1729" s="14" t="str">
        <f ca="1">IFERROR(IF(P1729="X",IF(VLOOKUP(B1729,'Oficios_-_pend_criticas'!$C$3:$J$4739,5,0)="","",IF(VLOOKUP(B1729,'Oficios_-_pend_criticas'!$C$3:$J$4739,7,0)="",IF(TODAY()&gt;VLOOKUP(B1729,'Oficios_-_pend_criticas'!$C$3:$J$4739,5,0),"X",""),IF(VLOOKUP(B1729,'Oficios_-_pend_criticas'!$C$3:$J$4739,7,0)&gt;VLOOKUP(B1729,'Oficios_-_pend_criticas'!$C$3:$J$4739,5,0),"X",""))),""),"")</f>
        <v/>
      </c>
      <c r="V1729" s="14" t="str">
        <f ca="1">IFERROR(IF(Q1729=0,IF(VLOOKUP(B1729,'Oficios_-_pend_criticas'!$C$3:$J$4739,5,0)="","",IF(VLOOKUP(B1729,'Oficios_-_pend_criticas'!$C$3:$J$4739,7,0)="",IF(TODAY()&gt;VLOOKUP(B1729,'Oficios_-_pend_criticas'!$C$3:$J$4739,5,0),"X",""),IF(VLOOKUP(B1729,'Oficios_-_pend_criticas'!$C$3:$J$4739,7,0)&gt;VLOOKUP(B1729,'Oficios_-_pend_criticas'!$C$3:$J$4739,5,0),"X",""))),""),"")</f>
        <v/>
      </c>
      <c r="W1729" s="14" t="str">
        <f ca="1">IFERROR(IF(P1729&lt;&gt;"X",IF(Q1729&gt;0,IF(VLOOKUP(B1729,'Oficios_-_pend_criticas'!$C$4:$J$4739,5,0)="","",IF(VLOOKUP(B1729,'Oficios_-_pend_criticas'!$C$4:$J$4739,7,0)="",IF(TODAY()&gt;VLOOKUP(B1729,'Oficios_-_pend_criticas'!$C$4:$J$4739,5,0),"X",""),IF(VLOOKUP(B1729,'Oficios_-_pend_criticas'!$C$4:$J$4739,7,0)&gt;VLOOKUP(B1729,'Oficios_-_pend_criticas'!$C$4:$J$4739,5,0),"X",""))),""),""),"")</f>
        <v/>
      </c>
    </row>
    <row r="1730" spans="1:23" ht="45" hidden="1" customHeight="1" x14ac:dyDescent="0.25">
      <c r="A1730" s="9" t="str">
        <f t="shared" si="78"/>
        <v/>
      </c>
      <c r="B1730" s="24"/>
      <c r="C1730" s="22" t="str">
        <f>IF(B1730="","",VLOOKUP(B1730,#REF!,6,0))</f>
        <v/>
      </c>
      <c r="D1730" s="20" t="str">
        <f>IF(B1730="","",VLOOKUP(B1730,#REF!,22,0))</f>
        <v/>
      </c>
      <c r="E1730" s="22" t="str">
        <f>IF(B1730="","",VLOOKUP(B1730,Consultas_públicas!$A$376:$G$3879,7,0))</f>
        <v/>
      </c>
      <c r="F1730" s="20"/>
      <c r="G1730" s="21"/>
      <c r="H1730" s="14" t="str">
        <f>IFERROR(IF(VLOOKUP(B1730,'Oficios_-_pend_criticas'!$C$4:$D$4739,2,0)="","","X"),"")</f>
        <v/>
      </c>
      <c r="I1730" s="12"/>
      <c r="J1730" s="13"/>
      <c r="K1730" s="10"/>
      <c r="L1730" s="12" t="str">
        <f>IFERROR(VLOOKUP(B1730,Retorno_da_RFB!$D$3:$I$6388,5,0),"")</f>
        <v/>
      </c>
      <c r="M1730" s="13" t="str">
        <f>IFERROR(VLOOKUP(B1730,Retorno_da_RFB!$D$3:$I$6388,6,0),"")</f>
        <v/>
      </c>
      <c r="N1730" s="10" t="str">
        <f>IFERROR(VLOOKUP(B1730,Retorno_da_RFB!$D$3:$I$6388,3,0),"")</f>
        <v/>
      </c>
      <c r="O1730" s="10" t="str">
        <f>IFERROR(VLOOKUP(B1730,Retorno_da_RFB!$D$3:$I$6388,4,0),"")</f>
        <v/>
      </c>
      <c r="P1730" s="12" t="str">
        <f>IFERROR(IF(N1730="","",IF(VLOOKUP(LEFT(N1730,10),'Universo_BK-BIT'!$A$5:$E$10005,2,0)="","X",VLOOKUP(LEFT(N1730,10),'Universo_BK-BIT'!$A$5:$E$10005,2,0))),"X")</f>
        <v/>
      </c>
      <c r="Q1730" s="12" t="str">
        <f>IFERROR(IF(P1730="X","",VLOOKUP(LEFT(N1730,10),'Universo_BK-BIT'!$A$5:$E$10005,3,0)),"")</f>
        <v/>
      </c>
      <c r="R1730" s="14" t="str">
        <f t="shared" si="79"/>
        <v/>
      </c>
      <c r="S1730" s="14" t="str">
        <f t="shared" si="80"/>
        <v/>
      </c>
      <c r="T1730" s="14"/>
      <c r="U1730" s="14" t="str">
        <f ca="1">IFERROR(IF(P1730="X",IF(VLOOKUP(B1730,'Oficios_-_pend_criticas'!$C$3:$J$4739,5,0)="","",IF(VLOOKUP(B1730,'Oficios_-_pend_criticas'!$C$3:$J$4739,7,0)="",IF(TODAY()&gt;VLOOKUP(B1730,'Oficios_-_pend_criticas'!$C$3:$J$4739,5,0),"X",""),IF(VLOOKUP(B1730,'Oficios_-_pend_criticas'!$C$3:$J$4739,7,0)&gt;VLOOKUP(B1730,'Oficios_-_pend_criticas'!$C$3:$J$4739,5,0),"X",""))),""),"")</f>
        <v/>
      </c>
      <c r="V1730" s="14" t="str">
        <f ca="1">IFERROR(IF(Q1730=0,IF(VLOOKUP(B1730,'Oficios_-_pend_criticas'!$C$3:$J$4739,5,0)="","",IF(VLOOKUP(B1730,'Oficios_-_pend_criticas'!$C$3:$J$4739,7,0)="",IF(TODAY()&gt;VLOOKUP(B1730,'Oficios_-_pend_criticas'!$C$3:$J$4739,5,0),"X",""),IF(VLOOKUP(B1730,'Oficios_-_pend_criticas'!$C$3:$J$4739,7,0)&gt;VLOOKUP(B1730,'Oficios_-_pend_criticas'!$C$3:$J$4739,5,0),"X",""))),""),"")</f>
        <v/>
      </c>
      <c r="W1730" s="14" t="str">
        <f ca="1">IFERROR(IF(P1730&lt;&gt;"X",IF(Q1730&gt;0,IF(VLOOKUP(B1730,'Oficios_-_pend_criticas'!$C$4:$J$4739,5,0)="","",IF(VLOOKUP(B1730,'Oficios_-_pend_criticas'!$C$4:$J$4739,7,0)="",IF(TODAY()&gt;VLOOKUP(B1730,'Oficios_-_pend_criticas'!$C$4:$J$4739,5,0),"X",""),IF(VLOOKUP(B1730,'Oficios_-_pend_criticas'!$C$4:$J$4739,7,0)&gt;VLOOKUP(B1730,'Oficios_-_pend_criticas'!$C$4:$J$4739,5,0),"X",""))),""),""),"")</f>
        <v/>
      </c>
    </row>
    <row r="1731" spans="1:23" ht="45" hidden="1" customHeight="1" x14ac:dyDescent="0.25">
      <c r="A1731" s="9" t="str">
        <f t="shared" ref="A1731:A1794" si="81">IF(COUNTIF(B:B,B1731)&gt;1,"X","")</f>
        <v/>
      </c>
      <c r="B1731" s="24"/>
      <c r="C1731" s="22" t="str">
        <f>IF(B1731="","",VLOOKUP(B1731,#REF!,6,0))</f>
        <v/>
      </c>
      <c r="D1731" s="20" t="str">
        <f>IF(B1731="","",VLOOKUP(B1731,#REF!,22,0))</f>
        <v/>
      </c>
      <c r="E1731" s="22" t="str">
        <f>IF(B1731="","",VLOOKUP(B1731,Consultas_públicas!$A$376:$G$3879,7,0))</f>
        <v/>
      </c>
      <c r="F1731" s="20"/>
      <c r="G1731" s="21"/>
      <c r="H1731" s="14" t="str">
        <f>IFERROR(IF(VLOOKUP(B1731,'Oficios_-_pend_criticas'!$C$4:$D$4739,2,0)="","","X"),"")</f>
        <v/>
      </c>
      <c r="I1731" s="12"/>
      <c r="J1731" s="13"/>
      <c r="K1731" s="10"/>
      <c r="L1731" s="12" t="str">
        <f>IFERROR(VLOOKUP(B1731,Retorno_da_RFB!$D$3:$I$6388,5,0),"")</f>
        <v/>
      </c>
      <c r="M1731" s="13" t="str">
        <f>IFERROR(VLOOKUP(B1731,Retorno_da_RFB!$D$3:$I$6388,6,0),"")</f>
        <v/>
      </c>
      <c r="N1731" s="10" t="str">
        <f>IFERROR(VLOOKUP(B1731,Retorno_da_RFB!$D$3:$I$6388,3,0),"")</f>
        <v/>
      </c>
      <c r="O1731" s="10" t="str">
        <f>IFERROR(VLOOKUP(B1731,Retorno_da_RFB!$D$3:$I$6388,4,0),"")</f>
        <v/>
      </c>
      <c r="P1731" s="12" t="str">
        <f>IFERROR(IF(N1731="","",IF(VLOOKUP(LEFT(N1731,10),'Universo_BK-BIT'!$A$5:$E$10005,2,0)="","X",VLOOKUP(LEFT(N1731,10),'Universo_BK-BIT'!$A$5:$E$10005,2,0))),"X")</f>
        <v/>
      </c>
      <c r="Q1731" s="12" t="str">
        <f>IFERROR(IF(P1731="X","",VLOOKUP(LEFT(N1731,10),'Universo_BK-BIT'!$A$5:$E$10005,3,0)),"")</f>
        <v/>
      </c>
      <c r="R1731" s="14" t="str">
        <f t="shared" ref="R1731:R1794" si="82">IF(N1731="","",IF(LEFT(N1731,10)=LEFT(D1731,10),"","X"))</f>
        <v/>
      </c>
      <c r="S1731" s="14" t="str">
        <f t="shared" ref="S1731:S1794" si="83">IF(O1731="","",IF(LEN(O1731)&lt;=LEN(E1731)+2,IF(LEN(O1731)&gt;=LEN(E1731)-2,"","X"),"X"))</f>
        <v/>
      </c>
      <c r="T1731" s="14"/>
      <c r="U1731" s="14" t="str">
        <f ca="1">IFERROR(IF(P1731="X",IF(VLOOKUP(B1731,'Oficios_-_pend_criticas'!$C$3:$J$4739,5,0)="","",IF(VLOOKUP(B1731,'Oficios_-_pend_criticas'!$C$3:$J$4739,7,0)="",IF(TODAY()&gt;VLOOKUP(B1731,'Oficios_-_pend_criticas'!$C$3:$J$4739,5,0),"X",""),IF(VLOOKUP(B1731,'Oficios_-_pend_criticas'!$C$3:$J$4739,7,0)&gt;VLOOKUP(B1731,'Oficios_-_pend_criticas'!$C$3:$J$4739,5,0),"X",""))),""),"")</f>
        <v/>
      </c>
      <c r="V1731" s="14" t="str">
        <f ca="1">IFERROR(IF(Q1731=0,IF(VLOOKUP(B1731,'Oficios_-_pend_criticas'!$C$3:$J$4739,5,0)="","",IF(VLOOKUP(B1731,'Oficios_-_pend_criticas'!$C$3:$J$4739,7,0)="",IF(TODAY()&gt;VLOOKUP(B1731,'Oficios_-_pend_criticas'!$C$3:$J$4739,5,0),"X",""),IF(VLOOKUP(B1731,'Oficios_-_pend_criticas'!$C$3:$J$4739,7,0)&gt;VLOOKUP(B1731,'Oficios_-_pend_criticas'!$C$3:$J$4739,5,0),"X",""))),""),"")</f>
        <v/>
      </c>
      <c r="W1731" s="14" t="str">
        <f ca="1">IFERROR(IF(P1731&lt;&gt;"X",IF(Q1731&gt;0,IF(VLOOKUP(B1731,'Oficios_-_pend_criticas'!$C$4:$J$4739,5,0)="","",IF(VLOOKUP(B1731,'Oficios_-_pend_criticas'!$C$4:$J$4739,7,0)="",IF(TODAY()&gt;VLOOKUP(B1731,'Oficios_-_pend_criticas'!$C$4:$J$4739,5,0),"X",""),IF(VLOOKUP(B1731,'Oficios_-_pend_criticas'!$C$4:$J$4739,7,0)&gt;VLOOKUP(B1731,'Oficios_-_pend_criticas'!$C$4:$J$4739,5,0),"X",""))),""),""),"")</f>
        <v/>
      </c>
    </row>
    <row r="1732" spans="1:23" ht="45" hidden="1" customHeight="1" x14ac:dyDescent="0.25">
      <c r="A1732" s="9" t="str">
        <f t="shared" si="81"/>
        <v/>
      </c>
      <c r="B1732" s="24"/>
      <c r="C1732" s="22" t="str">
        <f>IF(B1732="","",VLOOKUP(B1732,#REF!,6,0))</f>
        <v/>
      </c>
      <c r="D1732" s="20" t="str">
        <f>IF(B1732="","",VLOOKUP(B1732,#REF!,22,0))</f>
        <v/>
      </c>
      <c r="E1732" s="22" t="str">
        <f>IF(B1732="","",VLOOKUP(B1732,Consultas_públicas!$A$376:$G$3879,7,0))</f>
        <v/>
      </c>
      <c r="F1732" s="20"/>
      <c r="G1732" s="21"/>
      <c r="H1732" s="14" t="str">
        <f>IFERROR(IF(VLOOKUP(B1732,'Oficios_-_pend_criticas'!$C$4:$D$4739,2,0)="","","X"),"")</f>
        <v/>
      </c>
      <c r="I1732" s="12"/>
      <c r="J1732" s="13"/>
      <c r="K1732" s="10"/>
      <c r="L1732" s="12" t="str">
        <f>IFERROR(VLOOKUP(B1732,Retorno_da_RFB!$D$3:$I$6388,5,0),"")</f>
        <v/>
      </c>
      <c r="M1732" s="13" t="str">
        <f>IFERROR(VLOOKUP(B1732,Retorno_da_RFB!$D$3:$I$6388,6,0),"")</f>
        <v/>
      </c>
      <c r="N1732" s="10" t="str">
        <f>IFERROR(VLOOKUP(B1732,Retorno_da_RFB!$D$3:$I$6388,3,0),"")</f>
        <v/>
      </c>
      <c r="O1732" s="10" t="str">
        <f>IFERROR(VLOOKUP(B1732,Retorno_da_RFB!$D$3:$I$6388,4,0),"")</f>
        <v/>
      </c>
      <c r="P1732" s="12" t="str">
        <f>IFERROR(IF(N1732="","",IF(VLOOKUP(LEFT(N1732,10),'Universo_BK-BIT'!$A$5:$E$10005,2,0)="","X",VLOOKUP(LEFT(N1732,10),'Universo_BK-BIT'!$A$5:$E$10005,2,0))),"X")</f>
        <v/>
      </c>
      <c r="Q1732" s="12" t="str">
        <f>IFERROR(IF(P1732="X","",VLOOKUP(LEFT(N1732,10),'Universo_BK-BIT'!$A$5:$E$10005,3,0)),"")</f>
        <v/>
      </c>
      <c r="R1732" s="14" t="str">
        <f t="shared" si="82"/>
        <v/>
      </c>
      <c r="S1732" s="14" t="str">
        <f t="shared" si="83"/>
        <v/>
      </c>
      <c r="T1732" s="14"/>
      <c r="U1732" s="14" t="str">
        <f ca="1">IFERROR(IF(P1732="X",IF(VLOOKUP(B1732,'Oficios_-_pend_criticas'!$C$3:$J$4739,5,0)="","",IF(VLOOKUP(B1732,'Oficios_-_pend_criticas'!$C$3:$J$4739,7,0)="",IF(TODAY()&gt;VLOOKUP(B1732,'Oficios_-_pend_criticas'!$C$3:$J$4739,5,0),"X",""),IF(VLOOKUP(B1732,'Oficios_-_pend_criticas'!$C$3:$J$4739,7,0)&gt;VLOOKUP(B1732,'Oficios_-_pend_criticas'!$C$3:$J$4739,5,0),"X",""))),""),"")</f>
        <v/>
      </c>
      <c r="V1732" s="14" t="str">
        <f ca="1">IFERROR(IF(Q1732=0,IF(VLOOKUP(B1732,'Oficios_-_pend_criticas'!$C$3:$J$4739,5,0)="","",IF(VLOOKUP(B1732,'Oficios_-_pend_criticas'!$C$3:$J$4739,7,0)="",IF(TODAY()&gt;VLOOKUP(B1732,'Oficios_-_pend_criticas'!$C$3:$J$4739,5,0),"X",""),IF(VLOOKUP(B1732,'Oficios_-_pend_criticas'!$C$3:$J$4739,7,0)&gt;VLOOKUP(B1732,'Oficios_-_pend_criticas'!$C$3:$J$4739,5,0),"X",""))),""),"")</f>
        <v/>
      </c>
      <c r="W1732" s="14" t="str">
        <f ca="1">IFERROR(IF(P1732&lt;&gt;"X",IF(Q1732&gt;0,IF(VLOOKUP(B1732,'Oficios_-_pend_criticas'!$C$4:$J$4739,5,0)="","",IF(VLOOKUP(B1732,'Oficios_-_pend_criticas'!$C$4:$J$4739,7,0)="",IF(TODAY()&gt;VLOOKUP(B1732,'Oficios_-_pend_criticas'!$C$4:$J$4739,5,0),"X",""),IF(VLOOKUP(B1732,'Oficios_-_pend_criticas'!$C$4:$J$4739,7,0)&gt;VLOOKUP(B1732,'Oficios_-_pend_criticas'!$C$4:$J$4739,5,0),"X",""))),""),""),"")</f>
        <v/>
      </c>
    </row>
    <row r="1733" spans="1:23" ht="45" hidden="1" customHeight="1" x14ac:dyDescent="0.25">
      <c r="A1733" s="9" t="str">
        <f t="shared" si="81"/>
        <v/>
      </c>
      <c r="B1733" s="24"/>
      <c r="C1733" s="22" t="str">
        <f>IF(B1733="","",VLOOKUP(B1733,#REF!,6,0))</f>
        <v/>
      </c>
      <c r="D1733" s="20" t="str">
        <f>IF(B1733="","",VLOOKUP(B1733,#REF!,22,0))</f>
        <v/>
      </c>
      <c r="E1733" s="22" t="str">
        <f>IF(B1733="","",VLOOKUP(B1733,Consultas_públicas!$A$376:$G$3879,7,0))</f>
        <v/>
      </c>
      <c r="F1733" s="20"/>
      <c r="G1733" s="21"/>
      <c r="H1733" s="14" t="str">
        <f>IFERROR(IF(VLOOKUP(B1733,'Oficios_-_pend_criticas'!$C$4:$D$4739,2,0)="","","X"),"")</f>
        <v/>
      </c>
      <c r="I1733" s="12"/>
      <c r="J1733" s="13"/>
      <c r="K1733" s="10"/>
      <c r="L1733" s="12" t="str">
        <f>IFERROR(VLOOKUP(B1733,Retorno_da_RFB!$D$3:$I$6388,5,0),"")</f>
        <v/>
      </c>
      <c r="M1733" s="13" t="str">
        <f>IFERROR(VLOOKUP(B1733,Retorno_da_RFB!$D$3:$I$6388,6,0),"")</f>
        <v/>
      </c>
      <c r="N1733" s="10" t="str">
        <f>IFERROR(VLOOKUP(B1733,Retorno_da_RFB!$D$3:$I$6388,3,0),"")</f>
        <v/>
      </c>
      <c r="O1733" s="10" t="str">
        <f>IFERROR(VLOOKUP(B1733,Retorno_da_RFB!$D$3:$I$6388,4,0),"")</f>
        <v/>
      </c>
      <c r="P1733" s="12" t="str">
        <f>IFERROR(IF(N1733="","",IF(VLOOKUP(LEFT(N1733,10),'Universo_BK-BIT'!$A$5:$E$10005,2,0)="","X",VLOOKUP(LEFT(N1733,10),'Universo_BK-BIT'!$A$5:$E$10005,2,0))),"X")</f>
        <v/>
      </c>
      <c r="Q1733" s="12" t="str">
        <f>IFERROR(IF(P1733="X","",VLOOKUP(LEFT(N1733,10),'Universo_BK-BIT'!$A$5:$E$10005,3,0)),"")</f>
        <v/>
      </c>
      <c r="R1733" s="14" t="str">
        <f t="shared" si="82"/>
        <v/>
      </c>
      <c r="S1733" s="14" t="str">
        <f t="shared" si="83"/>
        <v/>
      </c>
      <c r="T1733" s="14"/>
      <c r="U1733" s="14" t="str">
        <f ca="1">IFERROR(IF(P1733="X",IF(VLOOKUP(B1733,'Oficios_-_pend_criticas'!$C$3:$J$4739,5,0)="","",IF(VLOOKUP(B1733,'Oficios_-_pend_criticas'!$C$3:$J$4739,7,0)="",IF(TODAY()&gt;VLOOKUP(B1733,'Oficios_-_pend_criticas'!$C$3:$J$4739,5,0),"X",""),IF(VLOOKUP(B1733,'Oficios_-_pend_criticas'!$C$3:$J$4739,7,0)&gt;VLOOKUP(B1733,'Oficios_-_pend_criticas'!$C$3:$J$4739,5,0),"X",""))),""),"")</f>
        <v/>
      </c>
      <c r="V1733" s="14" t="str">
        <f ca="1">IFERROR(IF(Q1733=0,IF(VLOOKUP(B1733,'Oficios_-_pend_criticas'!$C$3:$J$4739,5,0)="","",IF(VLOOKUP(B1733,'Oficios_-_pend_criticas'!$C$3:$J$4739,7,0)="",IF(TODAY()&gt;VLOOKUP(B1733,'Oficios_-_pend_criticas'!$C$3:$J$4739,5,0),"X",""),IF(VLOOKUP(B1733,'Oficios_-_pend_criticas'!$C$3:$J$4739,7,0)&gt;VLOOKUP(B1733,'Oficios_-_pend_criticas'!$C$3:$J$4739,5,0),"X",""))),""),"")</f>
        <v/>
      </c>
      <c r="W1733" s="14" t="str">
        <f ca="1">IFERROR(IF(P1733&lt;&gt;"X",IF(Q1733&gt;0,IF(VLOOKUP(B1733,'Oficios_-_pend_criticas'!$C$4:$J$4739,5,0)="","",IF(VLOOKUP(B1733,'Oficios_-_pend_criticas'!$C$4:$J$4739,7,0)="",IF(TODAY()&gt;VLOOKUP(B1733,'Oficios_-_pend_criticas'!$C$4:$J$4739,5,0),"X",""),IF(VLOOKUP(B1733,'Oficios_-_pend_criticas'!$C$4:$J$4739,7,0)&gt;VLOOKUP(B1733,'Oficios_-_pend_criticas'!$C$4:$J$4739,5,0),"X",""))),""),""),"")</f>
        <v/>
      </c>
    </row>
    <row r="1734" spans="1:23" ht="45" hidden="1" customHeight="1" x14ac:dyDescent="0.25">
      <c r="A1734" s="9" t="str">
        <f t="shared" si="81"/>
        <v/>
      </c>
      <c r="B1734" s="24"/>
      <c r="C1734" s="22" t="str">
        <f>IF(B1734="","",VLOOKUP(B1734,#REF!,6,0))</f>
        <v/>
      </c>
      <c r="D1734" s="20" t="str">
        <f>IF(B1734="","",VLOOKUP(B1734,#REF!,22,0))</f>
        <v/>
      </c>
      <c r="E1734" s="22" t="str">
        <f>IF(B1734="","",VLOOKUP(B1734,Consultas_públicas!$A$376:$G$3879,7,0))</f>
        <v/>
      </c>
      <c r="F1734" s="20"/>
      <c r="G1734" s="21"/>
      <c r="H1734" s="14" t="str">
        <f>IFERROR(IF(VLOOKUP(B1734,'Oficios_-_pend_criticas'!$C$4:$D$4739,2,0)="","","X"),"")</f>
        <v/>
      </c>
      <c r="I1734" s="12"/>
      <c r="J1734" s="13"/>
      <c r="K1734" s="10"/>
      <c r="L1734" s="12" t="str">
        <f>IFERROR(VLOOKUP(B1734,Retorno_da_RFB!$D$3:$I$6388,5,0),"")</f>
        <v/>
      </c>
      <c r="M1734" s="13" t="str">
        <f>IFERROR(VLOOKUP(B1734,Retorno_da_RFB!$D$3:$I$6388,6,0),"")</f>
        <v/>
      </c>
      <c r="N1734" s="10" t="str">
        <f>IFERROR(VLOOKUP(B1734,Retorno_da_RFB!$D$3:$I$6388,3,0),"")</f>
        <v/>
      </c>
      <c r="O1734" s="10" t="str">
        <f>IFERROR(VLOOKUP(B1734,Retorno_da_RFB!$D$3:$I$6388,4,0),"")</f>
        <v/>
      </c>
      <c r="P1734" s="12" t="str">
        <f>IFERROR(IF(N1734="","",IF(VLOOKUP(LEFT(N1734,10),'Universo_BK-BIT'!$A$5:$E$10005,2,0)="","X",VLOOKUP(LEFT(N1734,10),'Universo_BK-BIT'!$A$5:$E$10005,2,0))),"X")</f>
        <v/>
      </c>
      <c r="Q1734" s="12" t="str">
        <f>IFERROR(IF(P1734="X","",VLOOKUP(LEFT(N1734,10),'Universo_BK-BIT'!$A$5:$E$10005,3,0)),"")</f>
        <v/>
      </c>
      <c r="R1734" s="14" t="str">
        <f t="shared" si="82"/>
        <v/>
      </c>
      <c r="S1734" s="14" t="str">
        <f t="shared" si="83"/>
        <v/>
      </c>
      <c r="T1734" s="14"/>
      <c r="U1734" s="14" t="str">
        <f ca="1">IFERROR(IF(P1734="X",IF(VLOOKUP(B1734,'Oficios_-_pend_criticas'!$C$3:$J$4739,5,0)="","",IF(VLOOKUP(B1734,'Oficios_-_pend_criticas'!$C$3:$J$4739,7,0)="",IF(TODAY()&gt;VLOOKUP(B1734,'Oficios_-_pend_criticas'!$C$3:$J$4739,5,0),"X",""),IF(VLOOKUP(B1734,'Oficios_-_pend_criticas'!$C$3:$J$4739,7,0)&gt;VLOOKUP(B1734,'Oficios_-_pend_criticas'!$C$3:$J$4739,5,0),"X",""))),""),"")</f>
        <v/>
      </c>
      <c r="V1734" s="14" t="str">
        <f ca="1">IFERROR(IF(Q1734=0,IF(VLOOKUP(B1734,'Oficios_-_pend_criticas'!$C$3:$J$4739,5,0)="","",IF(VLOOKUP(B1734,'Oficios_-_pend_criticas'!$C$3:$J$4739,7,0)="",IF(TODAY()&gt;VLOOKUP(B1734,'Oficios_-_pend_criticas'!$C$3:$J$4739,5,0),"X",""),IF(VLOOKUP(B1734,'Oficios_-_pend_criticas'!$C$3:$J$4739,7,0)&gt;VLOOKUP(B1734,'Oficios_-_pend_criticas'!$C$3:$J$4739,5,0),"X",""))),""),"")</f>
        <v/>
      </c>
      <c r="W1734" s="14" t="str">
        <f ca="1">IFERROR(IF(P1734&lt;&gt;"X",IF(Q1734&gt;0,IF(VLOOKUP(B1734,'Oficios_-_pend_criticas'!$C$4:$J$4739,5,0)="","",IF(VLOOKUP(B1734,'Oficios_-_pend_criticas'!$C$4:$J$4739,7,0)="",IF(TODAY()&gt;VLOOKUP(B1734,'Oficios_-_pend_criticas'!$C$4:$J$4739,5,0),"X",""),IF(VLOOKUP(B1734,'Oficios_-_pend_criticas'!$C$4:$J$4739,7,0)&gt;VLOOKUP(B1734,'Oficios_-_pend_criticas'!$C$4:$J$4739,5,0),"X",""))),""),""),"")</f>
        <v/>
      </c>
    </row>
    <row r="1735" spans="1:23" ht="45" hidden="1" customHeight="1" x14ac:dyDescent="0.25">
      <c r="A1735" s="9" t="str">
        <f t="shared" si="81"/>
        <v/>
      </c>
      <c r="B1735" s="24"/>
      <c r="C1735" s="22" t="str">
        <f>IF(B1735="","",VLOOKUP(B1735,#REF!,6,0))</f>
        <v/>
      </c>
      <c r="D1735" s="20" t="str">
        <f>IF(B1735="","",VLOOKUP(B1735,#REF!,22,0))</f>
        <v/>
      </c>
      <c r="E1735" s="22" t="str">
        <f>IF(B1735="","",VLOOKUP(B1735,Consultas_públicas!$A$376:$G$3879,7,0))</f>
        <v/>
      </c>
      <c r="F1735" s="20"/>
      <c r="G1735" s="21"/>
      <c r="H1735" s="14" t="str">
        <f>IFERROR(IF(VLOOKUP(B1735,'Oficios_-_pend_criticas'!$C$4:$D$4739,2,0)="","","X"),"")</f>
        <v/>
      </c>
      <c r="I1735" s="12"/>
      <c r="J1735" s="13"/>
      <c r="K1735" s="10"/>
      <c r="L1735" s="12" t="str">
        <f>IFERROR(VLOOKUP(B1735,Retorno_da_RFB!$D$3:$I$6388,5,0),"")</f>
        <v/>
      </c>
      <c r="M1735" s="13" t="str">
        <f>IFERROR(VLOOKUP(B1735,Retorno_da_RFB!$D$3:$I$6388,6,0),"")</f>
        <v/>
      </c>
      <c r="N1735" s="10" t="str">
        <f>IFERROR(VLOOKUP(B1735,Retorno_da_RFB!$D$3:$I$6388,3,0),"")</f>
        <v/>
      </c>
      <c r="O1735" s="10" t="str">
        <f>IFERROR(VLOOKUP(B1735,Retorno_da_RFB!$D$3:$I$6388,4,0),"")</f>
        <v/>
      </c>
      <c r="P1735" s="12" t="str">
        <f>IFERROR(IF(N1735="","",IF(VLOOKUP(LEFT(N1735,10),'Universo_BK-BIT'!$A$5:$E$10005,2,0)="","X",VLOOKUP(LEFT(N1735,10),'Universo_BK-BIT'!$A$5:$E$10005,2,0))),"X")</f>
        <v/>
      </c>
      <c r="Q1735" s="12" t="str">
        <f>IFERROR(IF(P1735="X","",VLOOKUP(LEFT(N1735,10),'Universo_BK-BIT'!$A$5:$E$10005,3,0)),"")</f>
        <v/>
      </c>
      <c r="R1735" s="14" t="str">
        <f t="shared" si="82"/>
        <v/>
      </c>
      <c r="S1735" s="14" t="str">
        <f t="shared" si="83"/>
        <v/>
      </c>
      <c r="T1735" s="14"/>
      <c r="U1735" s="14" t="str">
        <f ca="1">IFERROR(IF(P1735="X",IF(VLOOKUP(B1735,'Oficios_-_pend_criticas'!$C$3:$J$4739,5,0)="","",IF(VLOOKUP(B1735,'Oficios_-_pend_criticas'!$C$3:$J$4739,7,0)="",IF(TODAY()&gt;VLOOKUP(B1735,'Oficios_-_pend_criticas'!$C$3:$J$4739,5,0),"X",""),IF(VLOOKUP(B1735,'Oficios_-_pend_criticas'!$C$3:$J$4739,7,0)&gt;VLOOKUP(B1735,'Oficios_-_pend_criticas'!$C$3:$J$4739,5,0),"X",""))),""),"")</f>
        <v/>
      </c>
      <c r="V1735" s="14" t="str">
        <f ca="1">IFERROR(IF(Q1735=0,IF(VLOOKUP(B1735,'Oficios_-_pend_criticas'!$C$3:$J$4739,5,0)="","",IF(VLOOKUP(B1735,'Oficios_-_pend_criticas'!$C$3:$J$4739,7,0)="",IF(TODAY()&gt;VLOOKUP(B1735,'Oficios_-_pend_criticas'!$C$3:$J$4739,5,0),"X",""),IF(VLOOKUP(B1735,'Oficios_-_pend_criticas'!$C$3:$J$4739,7,0)&gt;VLOOKUP(B1735,'Oficios_-_pend_criticas'!$C$3:$J$4739,5,0),"X",""))),""),"")</f>
        <v/>
      </c>
      <c r="W1735" s="14" t="str">
        <f ca="1">IFERROR(IF(P1735&lt;&gt;"X",IF(Q1735&gt;0,IF(VLOOKUP(B1735,'Oficios_-_pend_criticas'!$C$4:$J$4739,5,0)="","",IF(VLOOKUP(B1735,'Oficios_-_pend_criticas'!$C$4:$J$4739,7,0)="",IF(TODAY()&gt;VLOOKUP(B1735,'Oficios_-_pend_criticas'!$C$4:$J$4739,5,0),"X",""),IF(VLOOKUP(B1735,'Oficios_-_pend_criticas'!$C$4:$J$4739,7,0)&gt;VLOOKUP(B1735,'Oficios_-_pend_criticas'!$C$4:$J$4739,5,0),"X",""))),""),""),"")</f>
        <v/>
      </c>
    </row>
    <row r="1736" spans="1:23" ht="45" hidden="1" customHeight="1" x14ac:dyDescent="0.25">
      <c r="A1736" s="9" t="str">
        <f t="shared" si="81"/>
        <v/>
      </c>
      <c r="B1736" s="24"/>
      <c r="C1736" s="22" t="str">
        <f>IF(B1736="","",VLOOKUP(B1736,#REF!,6,0))</f>
        <v/>
      </c>
      <c r="D1736" s="20" t="str">
        <f>IF(B1736="","",VLOOKUP(B1736,#REF!,22,0))</f>
        <v/>
      </c>
      <c r="E1736" s="22" t="str">
        <f>IF(B1736="","",VLOOKUP(B1736,Consultas_públicas!$A$376:$G$3879,7,0))</f>
        <v/>
      </c>
      <c r="F1736" s="20"/>
      <c r="G1736" s="21"/>
      <c r="H1736" s="14" t="str">
        <f>IFERROR(IF(VLOOKUP(B1736,'Oficios_-_pend_criticas'!$C$4:$D$4739,2,0)="","","X"),"")</f>
        <v/>
      </c>
      <c r="I1736" s="12"/>
      <c r="J1736" s="13"/>
      <c r="K1736" s="10"/>
      <c r="L1736" s="12" t="str">
        <f>IFERROR(VLOOKUP(B1736,Retorno_da_RFB!$D$3:$I$6388,5,0),"")</f>
        <v/>
      </c>
      <c r="M1736" s="13" t="str">
        <f>IFERROR(VLOOKUP(B1736,Retorno_da_RFB!$D$3:$I$6388,6,0),"")</f>
        <v/>
      </c>
      <c r="N1736" s="10" t="str">
        <f>IFERROR(VLOOKUP(B1736,Retorno_da_RFB!$D$3:$I$6388,3,0),"")</f>
        <v/>
      </c>
      <c r="O1736" s="10" t="str">
        <f>IFERROR(VLOOKUP(B1736,Retorno_da_RFB!$D$3:$I$6388,4,0),"")</f>
        <v/>
      </c>
      <c r="P1736" s="12" t="str">
        <f>IFERROR(IF(N1736="","",IF(VLOOKUP(LEFT(N1736,10),'Universo_BK-BIT'!$A$5:$E$10005,2,0)="","X",VLOOKUP(LEFT(N1736,10),'Universo_BK-BIT'!$A$5:$E$10005,2,0))),"X")</f>
        <v/>
      </c>
      <c r="Q1736" s="12" t="str">
        <f>IFERROR(IF(P1736="X","",VLOOKUP(LEFT(N1736,10),'Universo_BK-BIT'!$A$5:$E$10005,3,0)),"")</f>
        <v/>
      </c>
      <c r="R1736" s="14" t="str">
        <f t="shared" si="82"/>
        <v/>
      </c>
      <c r="S1736" s="14" t="str">
        <f t="shared" si="83"/>
        <v/>
      </c>
      <c r="T1736" s="14"/>
      <c r="U1736" s="14" t="str">
        <f ca="1">IFERROR(IF(P1736="X",IF(VLOOKUP(B1736,'Oficios_-_pend_criticas'!$C$3:$J$4739,5,0)="","",IF(VLOOKUP(B1736,'Oficios_-_pend_criticas'!$C$3:$J$4739,7,0)="",IF(TODAY()&gt;VLOOKUP(B1736,'Oficios_-_pend_criticas'!$C$3:$J$4739,5,0),"X",""),IF(VLOOKUP(B1736,'Oficios_-_pend_criticas'!$C$3:$J$4739,7,0)&gt;VLOOKUP(B1736,'Oficios_-_pend_criticas'!$C$3:$J$4739,5,0),"X",""))),""),"")</f>
        <v/>
      </c>
      <c r="V1736" s="14" t="str">
        <f ca="1">IFERROR(IF(Q1736=0,IF(VLOOKUP(B1736,'Oficios_-_pend_criticas'!$C$3:$J$4739,5,0)="","",IF(VLOOKUP(B1736,'Oficios_-_pend_criticas'!$C$3:$J$4739,7,0)="",IF(TODAY()&gt;VLOOKUP(B1736,'Oficios_-_pend_criticas'!$C$3:$J$4739,5,0),"X",""),IF(VLOOKUP(B1736,'Oficios_-_pend_criticas'!$C$3:$J$4739,7,0)&gt;VLOOKUP(B1736,'Oficios_-_pend_criticas'!$C$3:$J$4739,5,0),"X",""))),""),"")</f>
        <v/>
      </c>
      <c r="W1736" s="14" t="str">
        <f ca="1">IFERROR(IF(P1736&lt;&gt;"X",IF(Q1736&gt;0,IF(VLOOKUP(B1736,'Oficios_-_pend_criticas'!$C$4:$J$4739,5,0)="","",IF(VLOOKUP(B1736,'Oficios_-_pend_criticas'!$C$4:$J$4739,7,0)="",IF(TODAY()&gt;VLOOKUP(B1736,'Oficios_-_pend_criticas'!$C$4:$J$4739,5,0),"X",""),IF(VLOOKUP(B1736,'Oficios_-_pend_criticas'!$C$4:$J$4739,7,0)&gt;VLOOKUP(B1736,'Oficios_-_pend_criticas'!$C$4:$J$4739,5,0),"X",""))),""),""),"")</f>
        <v/>
      </c>
    </row>
    <row r="1737" spans="1:23" ht="45" hidden="1" customHeight="1" x14ac:dyDescent="0.25">
      <c r="A1737" s="9" t="str">
        <f t="shared" si="81"/>
        <v/>
      </c>
      <c r="B1737" s="24"/>
      <c r="C1737" s="22" t="str">
        <f>IF(B1737="","",VLOOKUP(B1737,#REF!,6,0))</f>
        <v/>
      </c>
      <c r="D1737" s="20" t="str">
        <f>IF(B1737="","",VLOOKUP(B1737,#REF!,22,0))</f>
        <v/>
      </c>
      <c r="E1737" s="22" t="str">
        <f>IF(B1737="","",VLOOKUP(B1737,Consultas_públicas!$A$376:$G$3879,7,0))</f>
        <v/>
      </c>
      <c r="F1737" s="20"/>
      <c r="G1737" s="21"/>
      <c r="H1737" s="14" t="str">
        <f>IFERROR(IF(VLOOKUP(B1737,'Oficios_-_pend_criticas'!$C$4:$D$4739,2,0)="","","X"),"")</f>
        <v/>
      </c>
      <c r="I1737" s="12"/>
      <c r="J1737" s="13"/>
      <c r="K1737" s="10"/>
      <c r="L1737" s="12" t="str">
        <f>IFERROR(VLOOKUP(B1737,Retorno_da_RFB!$D$3:$I$6388,5,0),"")</f>
        <v/>
      </c>
      <c r="M1737" s="13" t="str">
        <f>IFERROR(VLOOKUP(B1737,Retorno_da_RFB!$D$3:$I$6388,6,0),"")</f>
        <v/>
      </c>
      <c r="N1737" s="10" t="str">
        <f>IFERROR(VLOOKUP(B1737,Retorno_da_RFB!$D$3:$I$6388,3,0),"")</f>
        <v/>
      </c>
      <c r="O1737" s="10" t="str">
        <f>IFERROR(VLOOKUP(B1737,Retorno_da_RFB!$D$3:$I$6388,4,0),"")</f>
        <v/>
      </c>
      <c r="P1737" s="12" t="str">
        <f>IFERROR(IF(N1737="","",IF(VLOOKUP(LEFT(N1737,10),'Universo_BK-BIT'!$A$5:$E$10005,2,0)="","X",VLOOKUP(LEFT(N1737,10),'Universo_BK-BIT'!$A$5:$E$10005,2,0))),"X")</f>
        <v/>
      </c>
      <c r="Q1737" s="12" t="str">
        <f>IFERROR(IF(P1737="X","",VLOOKUP(LEFT(N1737,10),'Universo_BK-BIT'!$A$5:$E$10005,3,0)),"")</f>
        <v/>
      </c>
      <c r="R1737" s="14" t="str">
        <f t="shared" si="82"/>
        <v/>
      </c>
      <c r="S1737" s="14" t="str">
        <f t="shared" si="83"/>
        <v/>
      </c>
      <c r="T1737" s="14"/>
      <c r="U1737" s="14" t="str">
        <f ca="1">IFERROR(IF(P1737="X",IF(VLOOKUP(B1737,'Oficios_-_pend_criticas'!$C$3:$J$4739,5,0)="","",IF(VLOOKUP(B1737,'Oficios_-_pend_criticas'!$C$3:$J$4739,7,0)="",IF(TODAY()&gt;VLOOKUP(B1737,'Oficios_-_pend_criticas'!$C$3:$J$4739,5,0),"X",""),IF(VLOOKUP(B1737,'Oficios_-_pend_criticas'!$C$3:$J$4739,7,0)&gt;VLOOKUP(B1737,'Oficios_-_pend_criticas'!$C$3:$J$4739,5,0),"X",""))),""),"")</f>
        <v/>
      </c>
      <c r="V1737" s="14" t="str">
        <f ca="1">IFERROR(IF(Q1737=0,IF(VLOOKUP(B1737,'Oficios_-_pend_criticas'!$C$3:$J$4739,5,0)="","",IF(VLOOKUP(B1737,'Oficios_-_pend_criticas'!$C$3:$J$4739,7,0)="",IF(TODAY()&gt;VLOOKUP(B1737,'Oficios_-_pend_criticas'!$C$3:$J$4739,5,0),"X",""),IF(VLOOKUP(B1737,'Oficios_-_pend_criticas'!$C$3:$J$4739,7,0)&gt;VLOOKUP(B1737,'Oficios_-_pend_criticas'!$C$3:$J$4739,5,0),"X",""))),""),"")</f>
        <v/>
      </c>
      <c r="W1737" s="14" t="str">
        <f ca="1">IFERROR(IF(P1737&lt;&gt;"X",IF(Q1737&gt;0,IF(VLOOKUP(B1737,'Oficios_-_pend_criticas'!$C$4:$J$4739,5,0)="","",IF(VLOOKUP(B1737,'Oficios_-_pend_criticas'!$C$4:$J$4739,7,0)="",IF(TODAY()&gt;VLOOKUP(B1737,'Oficios_-_pend_criticas'!$C$4:$J$4739,5,0),"X",""),IF(VLOOKUP(B1737,'Oficios_-_pend_criticas'!$C$4:$J$4739,7,0)&gt;VLOOKUP(B1737,'Oficios_-_pend_criticas'!$C$4:$J$4739,5,0),"X",""))),""),""),"")</f>
        <v/>
      </c>
    </row>
    <row r="1738" spans="1:23" ht="45" hidden="1" customHeight="1" x14ac:dyDescent="0.25">
      <c r="A1738" s="9" t="str">
        <f t="shared" si="81"/>
        <v/>
      </c>
      <c r="B1738" s="24"/>
      <c r="C1738" s="22" t="str">
        <f>IF(B1738="","",VLOOKUP(B1738,#REF!,6,0))</f>
        <v/>
      </c>
      <c r="D1738" s="20" t="str">
        <f>IF(B1738="","",VLOOKUP(B1738,#REF!,22,0))</f>
        <v/>
      </c>
      <c r="E1738" s="22" t="str">
        <f>IF(B1738="","",VLOOKUP(B1738,Consultas_públicas!$A$376:$G$3879,7,0))</f>
        <v/>
      </c>
      <c r="F1738" s="20"/>
      <c r="G1738" s="21"/>
      <c r="H1738" s="14" t="str">
        <f>IFERROR(IF(VLOOKUP(B1738,'Oficios_-_pend_criticas'!$C$4:$D$4739,2,0)="","","X"),"")</f>
        <v/>
      </c>
      <c r="I1738" s="12"/>
      <c r="J1738" s="13"/>
      <c r="K1738" s="10"/>
      <c r="L1738" s="12" t="str">
        <f>IFERROR(VLOOKUP(B1738,Retorno_da_RFB!$D$3:$I$6388,5,0),"")</f>
        <v/>
      </c>
      <c r="M1738" s="13" t="str">
        <f>IFERROR(VLOOKUP(B1738,Retorno_da_RFB!$D$3:$I$6388,6,0),"")</f>
        <v/>
      </c>
      <c r="N1738" s="10" t="str">
        <f>IFERROR(VLOOKUP(B1738,Retorno_da_RFB!$D$3:$I$6388,3,0),"")</f>
        <v/>
      </c>
      <c r="O1738" s="10" t="str">
        <f>IFERROR(VLOOKUP(B1738,Retorno_da_RFB!$D$3:$I$6388,4,0),"")</f>
        <v/>
      </c>
      <c r="P1738" s="12" t="str">
        <f>IFERROR(IF(N1738="","",IF(VLOOKUP(LEFT(N1738,10),'Universo_BK-BIT'!$A$5:$E$10005,2,0)="","X",VLOOKUP(LEFT(N1738,10),'Universo_BK-BIT'!$A$5:$E$10005,2,0))),"X")</f>
        <v/>
      </c>
      <c r="Q1738" s="12" t="str">
        <f>IFERROR(IF(P1738="X","",VLOOKUP(LEFT(N1738,10),'Universo_BK-BIT'!$A$5:$E$10005,3,0)),"")</f>
        <v/>
      </c>
      <c r="R1738" s="14" t="str">
        <f t="shared" si="82"/>
        <v/>
      </c>
      <c r="S1738" s="14" t="str">
        <f t="shared" si="83"/>
        <v/>
      </c>
      <c r="T1738" s="14"/>
      <c r="U1738" s="14" t="str">
        <f ca="1">IFERROR(IF(P1738="X",IF(VLOOKUP(B1738,'Oficios_-_pend_criticas'!$C$3:$J$4739,5,0)="","",IF(VLOOKUP(B1738,'Oficios_-_pend_criticas'!$C$3:$J$4739,7,0)="",IF(TODAY()&gt;VLOOKUP(B1738,'Oficios_-_pend_criticas'!$C$3:$J$4739,5,0),"X",""),IF(VLOOKUP(B1738,'Oficios_-_pend_criticas'!$C$3:$J$4739,7,0)&gt;VLOOKUP(B1738,'Oficios_-_pend_criticas'!$C$3:$J$4739,5,0),"X",""))),""),"")</f>
        <v/>
      </c>
      <c r="V1738" s="14" t="str">
        <f ca="1">IFERROR(IF(Q1738=0,IF(VLOOKUP(B1738,'Oficios_-_pend_criticas'!$C$3:$J$4739,5,0)="","",IF(VLOOKUP(B1738,'Oficios_-_pend_criticas'!$C$3:$J$4739,7,0)="",IF(TODAY()&gt;VLOOKUP(B1738,'Oficios_-_pend_criticas'!$C$3:$J$4739,5,0),"X",""),IF(VLOOKUP(B1738,'Oficios_-_pend_criticas'!$C$3:$J$4739,7,0)&gt;VLOOKUP(B1738,'Oficios_-_pend_criticas'!$C$3:$J$4739,5,0),"X",""))),""),"")</f>
        <v/>
      </c>
      <c r="W1738" s="14" t="str">
        <f ca="1">IFERROR(IF(P1738&lt;&gt;"X",IF(Q1738&gt;0,IF(VLOOKUP(B1738,'Oficios_-_pend_criticas'!$C$4:$J$4739,5,0)="","",IF(VLOOKUP(B1738,'Oficios_-_pend_criticas'!$C$4:$J$4739,7,0)="",IF(TODAY()&gt;VLOOKUP(B1738,'Oficios_-_pend_criticas'!$C$4:$J$4739,5,0),"X",""),IF(VLOOKUP(B1738,'Oficios_-_pend_criticas'!$C$4:$J$4739,7,0)&gt;VLOOKUP(B1738,'Oficios_-_pend_criticas'!$C$4:$J$4739,5,0),"X",""))),""),""),"")</f>
        <v/>
      </c>
    </row>
    <row r="1739" spans="1:23" ht="45" hidden="1" customHeight="1" x14ac:dyDescent="0.25">
      <c r="A1739" s="9" t="str">
        <f t="shared" si="81"/>
        <v/>
      </c>
      <c r="B1739" s="24"/>
      <c r="C1739" s="22" t="str">
        <f>IF(B1739="","",VLOOKUP(B1739,#REF!,6,0))</f>
        <v/>
      </c>
      <c r="D1739" s="20" t="str">
        <f>IF(B1739="","",VLOOKUP(B1739,#REF!,22,0))</f>
        <v/>
      </c>
      <c r="E1739" s="22" t="str">
        <f>IF(B1739="","",VLOOKUP(B1739,Consultas_públicas!$A$376:$G$3879,7,0))</f>
        <v/>
      </c>
      <c r="F1739" s="20"/>
      <c r="G1739" s="21"/>
      <c r="H1739" s="14" t="str">
        <f>IFERROR(IF(VLOOKUP(B1739,'Oficios_-_pend_criticas'!$C$4:$D$4739,2,0)="","","X"),"")</f>
        <v/>
      </c>
      <c r="I1739" s="12"/>
      <c r="J1739" s="13"/>
      <c r="K1739" s="10"/>
      <c r="L1739" s="12" t="str">
        <f>IFERROR(VLOOKUP(B1739,Retorno_da_RFB!$D$3:$I$6388,5,0),"")</f>
        <v/>
      </c>
      <c r="M1739" s="13" t="str">
        <f>IFERROR(VLOOKUP(B1739,Retorno_da_RFB!$D$3:$I$6388,6,0),"")</f>
        <v/>
      </c>
      <c r="N1739" s="10" t="str">
        <f>IFERROR(VLOOKUP(B1739,Retorno_da_RFB!$D$3:$I$6388,3,0),"")</f>
        <v/>
      </c>
      <c r="O1739" s="10" t="str">
        <f>IFERROR(VLOOKUP(B1739,Retorno_da_RFB!$D$3:$I$6388,4,0),"")</f>
        <v/>
      </c>
      <c r="P1739" s="12" t="str">
        <f>IFERROR(IF(N1739="","",IF(VLOOKUP(LEFT(N1739,10),'Universo_BK-BIT'!$A$5:$E$10005,2,0)="","X",VLOOKUP(LEFT(N1739,10),'Universo_BK-BIT'!$A$5:$E$10005,2,0))),"X")</f>
        <v/>
      </c>
      <c r="Q1739" s="12" t="str">
        <f>IFERROR(IF(P1739="X","",VLOOKUP(LEFT(N1739,10),'Universo_BK-BIT'!$A$5:$E$10005,3,0)),"")</f>
        <v/>
      </c>
      <c r="R1739" s="14" t="str">
        <f t="shared" si="82"/>
        <v/>
      </c>
      <c r="S1739" s="14" t="str">
        <f t="shared" si="83"/>
        <v/>
      </c>
      <c r="T1739" s="14"/>
      <c r="U1739" s="14" t="str">
        <f ca="1">IFERROR(IF(P1739="X",IF(VLOOKUP(B1739,'Oficios_-_pend_criticas'!$C$3:$J$4739,5,0)="","",IF(VLOOKUP(B1739,'Oficios_-_pend_criticas'!$C$3:$J$4739,7,0)="",IF(TODAY()&gt;VLOOKUP(B1739,'Oficios_-_pend_criticas'!$C$3:$J$4739,5,0),"X",""),IF(VLOOKUP(B1739,'Oficios_-_pend_criticas'!$C$3:$J$4739,7,0)&gt;VLOOKUP(B1739,'Oficios_-_pend_criticas'!$C$3:$J$4739,5,0),"X",""))),""),"")</f>
        <v/>
      </c>
      <c r="V1739" s="14" t="str">
        <f ca="1">IFERROR(IF(Q1739=0,IF(VLOOKUP(B1739,'Oficios_-_pend_criticas'!$C$3:$J$4739,5,0)="","",IF(VLOOKUP(B1739,'Oficios_-_pend_criticas'!$C$3:$J$4739,7,0)="",IF(TODAY()&gt;VLOOKUP(B1739,'Oficios_-_pend_criticas'!$C$3:$J$4739,5,0),"X",""),IF(VLOOKUP(B1739,'Oficios_-_pend_criticas'!$C$3:$J$4739,7,0)&gt;VLOOKUP(B1739,'Oficios_-_pend_criticas'!$C$3:$J$4739,5,0),"X",""))),""),"")</f>
        <v/>
      </c>
      <c r="W1739" s="14" t="str">
        <f ca="1">IFERROR(IF(P1739&lt;&gt;"X",IF(Q1739&gt;0,IF(VLOOKUP(B1739,'Oficios_-_pend_criticas'!$C$4:$J$4739,5,0)="","",IF(VLOOKUP(B1739,'Oficios_-_pend_criticas'!$C$4:$J$4739,7,0)="",IF(TODAY()&gt;VLOOKUP(B1739,'Oficios_-_pend_criticas'!$C$4:$J$4739,5,0),"X",""),IF(VLOOKUP(B1739,'Oficios_-_pend_criticas'!$C$4:$J$4739,7,0)&gt;VLOOKUP(B1739,'Oficios_-_pend_criticas'!$C$4:$J$4739,5,0),"X",""))),""),""),"")</f>
        <v/>
      </c>
    </row>
    <row r="1740" spans="1:23" ht="45" hidden="1" customHeight="1" x14ac:dyDescent="0.25">
      <c r="A1740" s="9" t="str">
        <f t="shared" si="81"/>
        <v/>
      </c>
      <c r="B1740" s="24"/>
      <c r="C1740" s="22" t="str">
        <f>IF(B1740="","",VLOOKUP(B1740,#REF!,6,0))</f>
        <v/>
      </c>
      <c r="D1740" s="20" t="str">
        <f>IF(B1740="","",VLOOKUP(B1740,#REF!,22,0))</f>
        <v/>
      </c>
      <c r="E1740" s="22" t="str">
        <f>IF(B1740="","",VLOOKUP(B1740,Consultas_públicas!$A$376:$G$3879,7,0))</f>
        <v/>
      </c>
      <c r="F1740" s="20"/>
      <c r="G1740" s="21"/>
      <c r="H1740" s="14" t="str">
        <f>IFERROR(IF(VLOOKUP(B1740,'Oficios_-_pend_criticas'!$C$4:$D$4739,2,0)="","","X"),"")</f>
        <v/>
      </c>
      <c r="I1740" s="12"/>
      <c r="J1740" s="13"/>
      <c r="K1740" s="10"/>
      <c r="L1740" s="12" t="str">
        <f>IFERROR(VLOOKUP(B1740,Retorno_da_RFB!$D$3:$I$6388,5,0),"")</f>
        <v/>
      </c>
      <c r="M1740" s="13" t="str">
        <f>IFERROR(VLOOKUP(B1740,Retorno_da_RFB!$D$3:$I$6388,6,0),"")</f>
        <v/>
      </c>
      <c r="N1740" s="10" t="str">
        <f>IFERROR(VLOOKUP(B1740,Retorno_da_RFB!$D$3:$I$6388,3,0),"")</f>
        <v/>
      </c>
      <c r="O1740" s="10" t="str">
        <f>IFERROR(VLOOKUP(B1740,Retorno_da_RFB!$D$3:$I$6388,4,0),"")</f>
        <v/>
      </c>
      <c r="P1740" s="12" t="str">
        <f>IFERROR(IF(N1740="","",IF(VLOOKUP(LEFT(N1740,10),'Universo_BK-BIT'!$A$5:$E$10005,2,0)="","X",VLOOKUP(LEFT(N1740,10),'Universo_BK-BIT'!$A$5:$E$10005,2,0))),"X")</f>
        <v/>
      </c>
      <c r="Q1740" s="12" t="str">
        <f>IFERROR(IF(P1740="X","",VLOOKUP(LEFT(N1740,10),'Universo_BK-BIT'!$A$5:$E$10005,3,0)),"")</f>
        <v/>
      </c>
      <c r="R1740" s="14" t="str">
        <f t="shared" si="82"/>
        <v/>
      </c>
      <c r="S1740" s="14" t="str">
        <f t="shared" si="83"/>
        <v/>
      </c>
      <c r="T1740" s="14"/>
      <c r="U1740" s="14" t="str">
        <f ca="1">IFERROR(IF(P1740="X",IF(VLOOKUP(B1740,'Oficios_-_pend_criticas'!$C$3:$J$4739,5,0)="","",IF(VLOOKUP(B1740,'Oficios_-_pend_criticas'!$C$3:$J$4739,7,0)="",IF(TODAY()&gt;VLOOKUP(B1740,'Oficios_-_pend_criticas'!$C$3:$J$4739,5,0),"X",""),IF(VLOOKUP(B1740,'Oficios_-_pend_criticas'!$C$3:$J$4739,7,0)&gt;VLOOKUP(B1740,'Oficios_-_pend_criticas'!$C$3:$J$4739,5,0),"X",""))),""),"")</f>
        <v/>
      </c>
      <c r="V1740" s="14" t="str">
        <f ca="1">IFERROR(IF(Q1740=0,IF(VLOOKUP(B1740,'Oficios_-_pend_criticas'!$C$3:$J$4739,5,0)="","",IF(VLOOKUP(B1740,'Oficios_-_pend_criticas'!$C$3:$J$4739,7,0)="",IF(TODAY()&gt;VLOOKUP(B1740,'Oficios_-_pend_criticas'!$C$3:$J$4739,5,0),"X",""),IF(VLOOKUP(B1740,'Oficios_-_pend_criticas'!$C$3:$J$4739,7,0)&gt;VLOOKUP(B1740,'Oficios_-_pend_criticas'!$C$3:$J$4739,5,0),"X",""))),""),"")</f>
        <v/>
      </c>
      <c r="W1740" s="14" t="str">
        <f ca="1">IFERROR(IF(P1740&lt;&gt;"X",IF(Q1740&gt;0,IF(VLOOKUP(B1740,'Oficios_-_pend_criticas'!$C$4:$J$4739,5,0)="","",IF(VLOOKUP(B1740,'Oficios_-_pend_criticas'!$C$4:$J$4739,7,0)="",IF(TODAY()&gt;VLOOKUP(B1740,'Oficios_-_pend_criticas'!$C$4:$J$4739,5,0),"X",""),IF(VLOOKUP(B1740,'Oficios_-_pend_criticas'!$C$4:$J$4739,7,0)&gt;VLOOKUP(B1740,'Oficios_-_pend_criticas'!$C$4:$J$4739,5,0),"X",""))),""),""),"")</f>
        <v/>
      </c>
    </row>
    <row r="1741" spans="1:23" ht="45" hidden="1" customHeight="1" x14ac:dyDescent="0.25">
      <c r="A1741" s="9" t="str">
        <f t="shared" si="81"/>
        <v/>
      </c>
      <c r="B1741" s="24"/>
      <c r="C1741" s="22" t="str">
        <f>IF(B1741="","",VLOOKUP(B1741,#REF!,6,0))</f>
        <v/>
      </c>
      <c r="D1741" s="20" t="str">
        <f>IF(B1741="","",VLOOKUP(B1741,#REF!,22,0))</f>
        <v/>
      </c>
      <c r="E1741" s="22" t="str">
        <f>IF(B1741="","",VLOOKUP(B1741,Consultas_públicas!$A$376:$G$3879,7,0))</f>
        <v/>
      </c>
      <c r="F1741" s="20"/>
      <c r="G1741" s="21"/>
      <c r="H1741" s="14" t="str">
        <f>IFERROR(IF(VLOOKUP(B1741,'Oficios_-_pend_criticas'!$C$4:$D$4739,2,0)="","","X"),"")</f>
        <v/>
      </c>
      <c r="I1741" s="12"/>
      <c r="J1741" s="13"/>
      <c r="K1741" s="10"/>
      <c r="L1741" s="12" t="str">
        <f>IFERROR(VLOOKUP(B1741,Retorno_da_RFB!$D$3:$I$6388,5,0),"")</f>
        <v/>
      </c>
      <c r="M1741" s="13" t="str">
        <f>IFERROR(VLOOKUP(B1741,Retorno_da_RFB!$D$3:$I$6388,6,0),"")</f>
        <v/>
      </c>
      <c r="N1741" s="10" t="str">
        <f>IFERROR(VLOOKUP(B1741,Retorno_da_RFB!$D$3:$I$6388,3,0),"")</f>
        <v/>
      </c>
      <c r="O1741" s="10" t="str">
        <f>IFERROR(VLOOKUP(B1741,Retorno_da_RFB!$D$3:$I$6388,4,0),"")</f>
        <v/>
      </c>
      <c r="P1741" s="12" t="str">
        <f>IFERROR(IF(N1741="","",IF(VLOOKUP(LEFT(N1741,10),'Universo_BK-BIT'!$A$5:$E$10005,2,0)="","X",VLOOKUP(LEFT(N1741,10),'Universo_BK-BIT'!$A$5:$E$10005,2,0))),"X")</f>
        <v/>
      </c>
      <c r="Q1741" s="12" t="str">
        <f>IFERROR(IF(P1741="X","",VLOOKUP(LEFT(N1741,10),'Universo_BK-BIT'!$A$5:$E$10005,3,0)),"")</f>
        <v/>
      </c>
      <c r="R1741" s="14" t="str">
        <f t="shared" si="82"/>
        <v/>
      </c>
      <c r="S1741" s="14" t="str">
        <f t="shared" si="83"/>
        <v/>
      </c>
      <c r="T1741" s="14"/>
      <c r="U1741" s="14" t="str">
        <f ca="1">IFERROR(IF(P1741="X",IF(VLOOKUP(B1741,'Oficios_-_pend_criticas'!$C$3:$J$4739,5,0)="","",IF(VLOOKUP(B1741,'Oficios_-_pend_criticas'!$C$3:$J$4739,7,0)="",IF(TODAY()&gt;VLOOKUP(B1741,'Oficios_-_pend_criticas'!$C$3:$J$4739,5,0),"X",""),IF(VLOOKUP(B1741,'Oficios_-_pend_criticas'!$C$3:$J$4739,7,0)&gt;VLOOKUP(B1741,'Oficios_-_pend_criticas'!$C$3:$J$4739,5,0),"X",""))),""),"")</f>
        <v/>
      </c>
      <c r="V1741" s="14" t="str">
        <f ca="1">IFERROR(IF(Q1741=0,IF(VLOOKUP(B1741,'Oficios_-_pend_criticas'!$C$3:$J$4739,5,0)="","",IF(VLOOKUP(B1741,'Oficios_-_pend_criticas'!$C$3:$J$4739,7,0)="",IF(TODAY()&gt;VLOOKUP(B1741,'Oficios_-_pend_criticas'!$C$3:$J$4739,5,0),"X",""),IF(VLOOKUP(B1741,'Oficios_-_pend_criticas'!$C$3:$J$4739,7,0)&gt;VLOOKUP(B1741,'Oficios_-_pend_criticas'!$C$3:$J$4739,5,0),"X",""))),""),"")</f>
        <v/>
      </c>
      <c r="W1741" s="14" t="str">
        <f ca="1">IFERROR(IF(P1741&lt;&gt;"X",IF(Q1741&gt;0,IF(VLOOKUP(B1741,'Oficios_-_pend_criticas'!$C$4:$J$4739,5,0)="","",IF(VLOOKUP(B1741,'Oficios_-_pend_criticas'!$C$4:$J$4739,7,0)="",IF(TODAY()&gt;VLOOKUP(B1741,'Oficios_-_pend_criticas'!$C$4:$J$4739,5,0),"X",""),IF(VLOOKUP(B1741,'Oficios_-_pend_criticas'!$C$4:$J$4739,7,0)&gt;VLOOKUP(B1741,'Oficios_-_pend_criticas'!$C$4:$J$4739,5,0),"X",""))),""),""),"")</f>
        <v/>
      </c>
    </row>
    <row r="1742" spans="1:23" ht="45" hidden="1" customHeight="1" x14ac:dyDescent="0.25">
      <c r="A1742" s="9" t="str">
        <f t="shared" si="81"/>
        <v/>
      </c>
      <c r="B1742" s="24"/>
      <c r="C1742" s="22" t="str">
        <f>IF(B1742="","",VLOOKUP(B1742,#REF!,6,0))</f>
        <v/>
      </c>
      <c r="D1742" s="20" t="str">
        <f>IF(B1742="","",VLOOKUP(B1742,#REF!,22,0))</f>
        <v/>
      </c>
      <c r="E1742" s="22" t="str">
        <f>IF(B1742="","",VLOOKUP(B1742,Consultas_públicas!$A$376:$G$3879,7,0))</f>
        <v/>
      </c>
      <c r="F1742" s="20"/>
      <c r="G1742" s="21"/>
      <c r="H1742" s="14" t="str">
        <f>IFERROR(IF(VLOOKUP(B1742,'Oficios_-_pend_criticas'!$C$4:$D$4739,2,0)="","","X"),"")</f>
        <v/>
      </c>
      <c r="I1742" s="12"/>
      <c r="J1742" s="13"/>
      <c r="K1742" s="10"/>
      <c r="L1742" s="12" t="str">
        <f>IFERROR(VLOOKUP(B1742,Retorno_da_RFB!$D$3:$I$6388,5,0),"")</f>
        <v/>
      </c>
      <c r="M1742" s="13" t="str">
        <f>IFERROR(VLOOKUP(B1742,Retorno_da_RFB!$D$3:$I$6388,6,0),"")</f>
        <v/>
      </c>
      <c r="N1742" s="10" t="str">
        <f>IFERROR(VLOOKUP(B1742,Retorno_da_RFB!$D$3:$I$6388,3,0),"")</f>
        <v/>
      </c>
      <c r="O1742" s="10" t="str">
        <f>IFERROR(VLOOKUP(B1742,Retorno_da_RFB!$D$3:$I$6388,4,0),"")</f>
        <v/>
      </c>
      <c r="P1742" s="12" t="str">
        <f>IFERROR(IF(N1742="","",IF(VLOOKUP(LEFT(N1742,10),'Universo_BK-BIT'!$A$5:$E$10005,2,0)="","X",VLOOKUP(LEFT(N1742,10),'Universo_BK-BIT'!$A$5:$E$10005,2,0))),"X")</f>
        <v/>
      </c>
      <c r="Q1742" s="12" t="str">
        <f>IFERROR(IF(P1742="X","",VLOOKUP(LEFT(N1742,10),'Universo_BK-BIT'!$A$5:$E$10005,3,0)),"")</f>
        <v/>
      </c>
      <c r="R1742" s="14" t="str">
        <f t="shared" si="82"/>
        <v/>
      </c>
      <c r="S1742" s="14" t="str">
        <f t="shared" si="83"/>
        <v/>
      </c>
      <c r="T1742" s="14"/>
      <c r="U1742" s="14" t="str">
        <f ca="1">IFERROR(IF(P1742="X",IF(VLOOKUP(B1742,'Oficios_-_pend_criticas'!$C$3:$J$4739,5,0)="","",IF(VLOOKUP(B1742,'Oficios_-_pend_criticas'!$C$3:$J$4739,7,0)="",IF(TODAY()&gt;VLOOKUP(B1742,'Oficios_-_pend_criticas'!$C$3:$J$4739,5,0),"X",""),IF(VLOOKUP(B1742,'Oficios_-_pend_criticas'!$C$3:$J$4739,7,0)&gt;VLOOKUP(B1742,'Oficios_-_pend_criticas'!$C$3:$J$4739,5,0),"X",""))),""),"")</f>
        <v/>
      </c>
      <c r="V1742" s="14" t="str">
        <f ca="1">IFERROR(IF(Q1742=0,IF(VLOOKUP(B1742,'Oficios_-_pend_criticas'!$C$3:$J$4739,5,0)="","",IF(VLOOKUP(B1742,'Oficios_-_pend_criticas'!$C$3:$J$4739,7,0)="",IF(TODAY()&gt;VLOOKUP(B1742,'Oficios_-_pend_criticas'!$C$3:$J$4739,5,0),"X",""),IF(VLOOKUP(B1742,'Oficios_-_pend_criticas'!$C$3:$J$4739,7,0)&gt;VLOOKUP(B1742,'Oficios_-_pend_criticas'!$C$3:$J$4739,5,0),"X",""))),""),"")</f>
        <v/>
      </c>
      <c r="W1742" s="14" t="str">
        <f ca="1">IFERROR(IF(P1742&lt;&gt;"X",IF(Q1742&gt;0,IF(VLOOKUP(B1742,'Oficios_-_pend_criticas'!$C$4:$J$4739,5,0)="","",IF(VLOOKUP(B1742,'Oficios_-_pend_criticas'!$C$4:$J$4739,7,0)="",IF(TODAY()&gt;VLOOKUP(B1742,'Oficios_-_pend_criticas'!$C$4:$J$4739,5,0),"X",""),IF(VLOOKUP(B1742,'Oficios_-_pend_criticas'!$C$4:$J$4739,7,0)&gt;VLOOKUP(B1742,'Oficios_-_pend_criticas'!$C$4:$J$4739,5,0),"X",""))),""),""),"")</f>
        <v/>
      </c>
    </row>
    <row r="1743" spans="1:23" ht="45" hidden="1" customHeight="1" x14ac:dyDescent="0.25">
      <c r="A1743" s="9" t="str">
        <f t="shared" si="81"/>
        <v/>
      </c>
      <c r="B1743" s="24"/>
      <c r="C1743" s="22" t="str">
        <f>IF(B1743="","",VLOOKUP(B1743,#REF!,6,0))</f>
        <v/>
      </c>
      <c r="D1743" s="20" t="str">
        <f>IF(B1743="","",VLOOKUP(B1743,#REF!,22,0))</f>
        <v/>
      </c>
      <c r="E1743" s="22" t="str">
        <f>IF(B1743="","",VLOOKUP(B1743,Consultas_públicas!$A$376:$G$3879,7,0))</f>
        <v/>
      </c>
      <c r="F1743" s="20"/>
      <c r="G1743" s="21"/>
      <c r="H1743" s="14" t="str">
        <f>IFERROR(IF(VLOOKUP(B1743,'Oficios_-_pend_criticas'!$C$4:$D$4739,2,0)="","","X"),"")</f>
        <v/>
      </c>
      <c r="I1743" s="12"/>
      <c r="J1743" s="13"/>
      <c r="K1743" s="10"/>
      <c r="L1743" s="12" t="str">
        <f>IFERROR(VLOOKUP(B1743,Retorno_da_RFB!$D$3:$I$6388,5,0),"")</f>
        <v/>
      </c>
      <c r="M1743" s="13" t="str">
        <f>IFERROR(VLOOKUP(B1743,Retorno_da_RFB!$D$3:$I$6388,6,0),"")</f>
        <v/>
      </c>
      <c r="N1743" s="10" t="str">
        <f>IFERROR(VLOOKUP(B1743,Retorno_da_RFB!$D$3:$I$6388,3,0),"")</f>
        <v/>
      </c>
      <c r="O1743" s="10" t="str">
        <f>IFERROR(VLOOKUP(B1743,Retorno_da_RFB!$D$3:$I$6388,4,0),"")</f>
        <v/>
      </c>
      <c r="P1743" s="12" t="str">
        <f>IFERROR(IF(N1743="","",IF(VLOOKUP(LEFT(N1743,10),'Universo_BK-BIT'!$A$5:$E$10005,2,0)="","X",VLOOKUP(LEFT(N1743,10),'Universo_BK-BIT'!$A$5:$E$10005,2,0))),"X")</f>
        <v/>
      </c>
      <c r="Q1743" s="12" t="str">
        <f>IFERROR(IF(P1743="X","",VLOOKUP(LEFT(N1743,10),'Universo_BK-BIT'!$A$5:$E$10005,3,0)),"")</f>
        <v/>
      </c>
      <c r="R1743" s="14" t="str">
        <f t="shared" si="82"/>
        <v/>
      </c>
      <c r="S1743" s="14" t="str">
        <f t="shared" si="83"/>
        <v/>
      </c>
      <c r="T1743" s="14"/>
      <c r="U1743" s="14" t="str">
        <f ca="1">IFERROR(IF(P1743="X",IF(VLOOKUP(B1743,'Oficios_-_pend_criticas'!$C$3:$J$4739,5,0)="","",IF(VLOOKUP(B1743,'Oficios_-_pend_criticas'!$C$3:$J$4739,7,0)="",IF(TODAY()&gt;VLOOKUP(B1743,'Oficios_-_pend_criticas'!$C$3:$J$4739,5,0),"X",""),IF(VLOOKUP(B1743,'Oficios_-_pend_criticas'!$C$3:$J$4739,7,0)&gt;VLOOKUP(B1743,'Oficios_-_pend_criticas'!$C$3:$J$4739,5,0),"X",""))),""),"")</f>
        <v/>
      </c>
      <c r="V1743" s="14" t="str">
        <f ca="1">IFERROR(IF(Q1743=0,IF(VLOOKUP(B1743,'Oficios_-_pend_criticas'!$C$3:$J$4739,5,0)="","",IF(VLOOKUP(B1743,'Oficios_-_pend_criticas'!$C$3:$J$4739,7,0)="",IF(TODAY()&gt;VLOOKUP(B1743,'Oficios_-_pend_criticas'!$C$3:$J$4739,5,0),"X",""),IF(VLOOKUP(B1743,'Oficios_-_pend_criticas'!$C$3:$J$4739,7,0)&gt;VLOOKUP(B1743,'Oficios_-_pend_criticas'!$C$3:$J$4739,5,0),"X",""))),""),"")</f>
        <v/>
      </c>
      <c r="W1743" s="14" t="str">
        <f ca="1">IFERROR(IF(P1743&lt;&gt;"X",IF(Q1743&gt;0,IF(VLOOKUP(B1743,'Oficios_-_pend_criticas'!$C$4:$J$4739,5,0)="","",IF(VLOOKUP(B1743,'Oficios_-_pend_criticas'!$C$4:$J$4739,7,0)="",IF(TODAY()&gt;VLOOKUP(B1743,'Oficios_-_pend_criticas'!$C$4:$J$4739,5,0),"X",""),IF(VLOOKUP(B1743,'Oficios_-_pend_criticas'!$C$4:$J$4739,7,0)&gt;VLOOKUP(B1743,'Oficios_-_pend_criticas'!$C$4:$J$4739,5,0),"X",""))),""),""),"")</f>
        <v/>
      </c>
    </row>
    <row r="1744" spans="1:23" ht="45" hidden="1" customHeight="1" x14ac:dyDescent="0.25">
      <c r="A1744" s="9" t="str">
        <f t="shared" si="81"/>
        <v/>
      </c>
      <c r="B1744" s="24"/>
      <c r="C1744" s="22" t="str">
        <f>IF(B1744="","",VLOOKUP(B1744,#REF!,6,0))</f>
        <v/>
      </c>
      <c r="D1744" s="20" t="str">
        <f>IF(B1744="","",VLOOKUP(B1744,#REF!,22,0))</f>
        <v/>
      </c>
      <c r="E1744" s="22" t="str">
        <f>IF(B1744="","",VLOOKUP(B1744,Consultas_públicas!$A$376:$G$3879,7,0))</f>
        <v/>
      </c>
      <c r="F1744" s="20"/>
      <c r="G1744" s="21"/>
      <c r="H1744" s="14" t="str">
        <f>IFERROR(IF(VLOOKUP(B1744,'Oficios_-_pend_criticas'!$C$4:$D$4739,2,0)="","","X"),"")</f>
        <v/>
      </c>
      <c r="I1744" s="12"/>
      <c r="J1744" s="13"/>
      <c r="K1744" s="10"/>
      <c r="L1744" s="12" t="str">
        <f>IFERROR(VLOOKUP(B1744,Retorno_da_RFB!$D$3:$I$6388,5,0),"")</f>
        <v/>
      </c>
      <c r="M1744" s="13" t="str">
        <f>IFERROR(VLOOKUP(B1744,Retorno_da_RFB!$D$3:$I$6388,6,0),"")</f>
        <v/>
      </c>
      <c r="N1744" s="10" t="str">
        <f>IFERROR(VLOOKUP(B1744,Retorno_da_RFB!$D$3:$I$6388,3,0),"")</f>
        <v/>
      </c>
      <c r="O1744" s="10" t="str">
        <f>IFERROR(VLOOKUP(B1744,Retorno_da_RFB!$D$3:$I$6388,4,0),"")</f>
        <v/>
      </c>
      <c r="P1744" s="12" t="str">
        <f>IFERROR(IF(N1744="","",IF(VLOOKUP(LEFT(N1744,10),'Universo_BK-BIT'!$A$5:$E$10005,2,0)="","X",VLOOKUP(LEFT(N1744,10),'Universo_BK-BIT'!$A$5:$E$10005,2,0))),"X")</f>
        <v/>
      </c>
      <c r="Q1744" s="12" t="str">
        <f>IFERROR(IF(P1744="X","",VLOOKUP(LEFT(N1744,10),'Universo_BK-BIT'!$A$5:$E$10005,3,0)),"")</f>
        <v/>
      </c>
      <c r="R1744" s="14" t="str">
        <f t="shared" si="82"/>
        <v/>
      </c>
      <c r="S1744" s="14" t="str">
        <f t="shared" si="83"/>
        <v/>
      </c>
      <c r="T1744" s="14"/>
      <c r="U1744" s="14" t="str">
        <f ca="1">IFERROR(IF(P1744="X",IF(VLOOKUP(B1744,'Oficios_-_pend_criticas'!$C$3:$J$4739,5,0)="","",IF(VLOOKUP(B1744,'Oficios_-_pend_criticas'!$C$3:$J$4739,7,0)="",IF(TODAY()&gt;VLOOKUP(B1744,'Oficios_-_pend_criticas'!$C$3:$J$4739,5,0),"X",""),IF(VLOOKUP(B1744,'Oficios_-_pend_criticas'!$C$3:$J$4739,7,0)&gt;VLOOKUP(B1744,'Oficios_-_pend_criticas'!$C$3:$J$4739,5,0),"X",""))),""),"")</f>
        <v/>
      </c>
      <c r="V1744" s="14" t="str">
        <f ca="1">IFERROR(IF(Q1744=0,IF(VLOOKUP(B1744,'Oficios_-_pend_criticas'!$C$3:$J$4739,5,0)="","",IF(VLOOKUP(B1744,'Oficios_-_pend_criticas'!$C$3:$J$4739,7,0)="",IF(TODAY()&gt;VLOOKUP(B1744,'Oficios_-_pend_criticas'!$C$3:$J$4739,5,0),"X",""),IF(VLOOKUP(B1744,'Oficios_-_pend_criticas'!$C$3:$J$4739,7,0)&gt;VLOOKUP(B1744,'Oficios_-_pend_criticas'!$C$3:$J$4739,5,0),"X",""))),""),"")</f>
        <v/>
      </c>
      <c r="W1744" s="14" t="str">
        <f ca="1">IFERROR(IF(P1744&lt;&gt;"X",IF(Q1744&gt;0,IF(VLOOKUP(B1744,'Oficios_-_pend_criticas'!$C$4:$J$4739,5,0)="","",IF(VLOOKUP(B1744,'Oficios_-_pend_criticas'!$C$4:$J$4739,7,0)="",IF(TODAY()&gt;VLOOKUP(B1744,'Oficios_-_pend_criticas'!$C$4:$J$4739,5,0),"X",""),IF(VLOOKUP(B1744,'Oficios_-_pend_criticas'!$C$4:$J$4739,7,0)&gt;VLOOKUP(B1744,'Oficios_-_pend_criticas'!$C$4:$J$4739,5,0),"X",""))),""),""),"")</f>
        <v/>
      </c>
    </row>
    <row r="1745" spans="1:23" ht="45" hidden="1" customHeight="1" x14ac:dyDescent="0.25">
      <c r="A1745" s="9" t="str">
        <f t="shared" si="81"/>
        <v/>
      </c>
      <c r="B1745" s="24"/>
      <c r="C1745" s="22" t="str">
        <f>IF(B1745="","",VLOOKUP(B1745,#REF!,6,0))</f>
        <v/>
      </c>
      <c r="D1745" s="20" t="str">
        <f>IF(B1745="","",VLOOKUP(B1745,#REF!,22,0))</f>
        <v/>
      </c>
      <c r="E1745" s="22" t="str">
        <f>IF(B1745="","",VLOOKUP(B1745,Consultas_públicas!$A$376:$G$3879,7,0))</f>
        <v/>
      </c>
      <c r="F1745" s="20"/>
      <c r="G1745" s="21"/>
      <c r="H1745" s="14" t="str">
        <f>IFERROR(IF(VLOOKUP(B1745,'Oficios_-_pend_criticas'!$C$4:$D$4739,2,0)="","","X"),"")</f>
        <v/>
      </c>
      <c r="I1745" s="12"/>
      <c r="J1745" s="13"/>
      <c r="K1745" s="10"/>
      <c r="L1745" s="12" t="str">
        <f>IFERROR(VLOOKUP(B1745,Retorno_da_RFB!$D$3:$I$6388,5,0),"")</f>
        <v/>
      </c>
      <c r="M1745" s="13" t="str">
        <f>IFERROR(VLOOKUP(B1745,Retorno_da_RFB!$D$3:$I$6388,6,0),"")</f>
        <v/>
      </c>
      <c r="N1745" s="10" t="str">
        <f>IFERROR(VLOOKUP(B1745,Retorno_da_RFB!$D$3:$I$6388,3,0),"")</f>
        <v/>
      </c>
      <c r="O1745" s="10" t="str">
        <f>IFERROR(VLOOKUP(B1745,Retorno_da_RFB!$D$3:$I$6388,4,0),"")</f>
        <v/>
      </c>
      <c r="P1745" s="12" t="str">
        <f>IFERROR(IF(N1745="","",IF(VLOOKUP(LEFT(N1745,10),'Universo_BK-BIT'!$A$5:$E$10005,2,0)="","X",VLOOKUP(LEFT(N1745,10),'Universo_BK-BIT'!$A$5:$E$10005,2,0))),"X")</f>
        <v/>
      </c>
      <c r="Q1745" s="12" t="str">
        <f>IFERROR(IF(P1745="X","",VLOOKUP(LEFT(N1745,10),'Universo_BK-BIT'!$A$5:$E$10005,3,0)),"")</f>
        <v/>
      </c>
      <c r="R1745" s="14" t="str">
        <f t="shared" si="82"/>
        <v/>
      </c>
      <c r="S1745" s="14" t="str">
        <f t="shared" si="83"/>
        <v/>
      </c>
      <c r="T1745" s="14"/>
      <c r="U1745" s="14" t="str">
        <f ca="1">IFERROR(IF(P1745="X",IF(VLOOKUP(B1745,'Oficios_-_pend_criticas'!$C$3:$J$4739,5,0)="","",IF(VLOOKUP(B1745,'Oficios_-_pend_criticas'!$C$3:$J$4739,7,0)="",IF(TODAY()&gt;VLOOKUP(B1745,'Oficios_-_pend_criticas'!$C$3:$J$4739,5,0),"X",""),IF(VLOOKUP(B1745,'Oficios_-_pend_criticas'!$C$3:$J$4739,7,0)&gt;VLOOKUP(B1745,'Oficios_-_pend_criticas'!$C$3:$J$4739,5,0),"X",""))),""),"")</f>
        <v/>
      </c>
      <c r="V1745" s="14" t="str">
        <f ca="1">IFERROR(IF(Q1745=0,IF(VLOOKUP(B1745,'Oficios_-_pend_criticas'!$C$3:$J$4739,5,0)="","",IF(VLOOKUP(B1745,'Oficios_-_pend_criticas'!$C$3:$J$4739,7,0)="",IF(TODAY()&gt;VLOOKUP(B1745,'Oficios_-_pend_criticas'!$C$3:$J$4739,5,0),"X",""),IF(VLOOKUP(B1745,'Oficios_-_pend_criticas'!$C$3:$J$4739,7,0)&gt;VLOOKUP(B1745,'Oficios_-_pend_criticas'!$C$3:$J$4739,5,0),"X",""))),""),"")</f>
        <v/>
      </c>
      <c r="W1745" s="14" t="str">
        <f ca="1">IFERROR(IF(P1745&lt;&gt;"X",IF(Q1745&gt;0,IF(VLOOKUP(B1745,'Oficios_-_pend_criticas'!$C$4:$J$4739,5,0)="","",IF(VLOOKUP(B1745,'Oficios_-_pend_criticas'!$C$4:$J$4739,7,0)="",IF(TODAY()&gt;VLOOKUP(B1745,'Oficios_-_pend_criticas'!$C$4:$J$4739,5,0),"X",""),IF(VLOOKUP(B1745,'Oficios_-_pend_criticas'!$C$4:$J$4739,7,0)&gt;VLOOKUP(B1745,'Oficios_-_pend_criticas'!$C$4:$J$4739,5,0),"X",""))),""),""),"")</f>
        <v/>
      </c>
    </row>
    <row r="1746" spans="1:23" ht="45" hidden="1" customHeight="1" x14ac:dyDescent="0.25">
      <c r="A1746" s="9" t="str">
        <f t="shared" si="81"/>
        <v/>
      </c>
      <c r="B1746" s="24"/>
      <c r="C1746" s="22" t="str">
        <f>IF(B1746="","",VLOOKUP(B1746,#REF!,6,0))</f>
        <v/>
      </c>
      <c r="D1746" s="20" t="str">
        <f>IF(B1746="","",VLOOKUP(B1746,#REF!,22,0))</f>
        <v/>
      </c>
      <c r="E1746" s="22" t="str">
        <f>IF(B1746="","",VLOOKUP(B1746,Consultas_públicas!$A$376:$G$3879,7,0))</f>
        <v/>
      </c>
      <c r="F1746" s="20"/>
      <c r="G1746" s="21"/>
      <c r="H1746" s="14" t="str">
        <f>IFERROR(IF(VLOOKUP(B1746,'Oficios_-_pend_criticas'!$C$4:$D$4739,2,0)="","","X"),"")</f>
        <v/>
      </c>
      <c r="I1746" s="12"/>
      <c r="J1746" s="13"/>
      <c r="K1746" s="10"/>
      <c r="L1746" s="12" t="str">
        <f>IFERROR(VLOOKUP(B1746,Retorno_da_RFB!$D$3:$I$6388,5,0),"")</f>
        <v/>
      </c>
      <c r="M1746" s="13" t="str">
        <f>IFERROR(VLOOKUP(B1746,Retorno_da_RFB!$D$3:$I$6388,6,0),"")</f>
        <v/>
      </c>
      <c r="N1746" s="10" t="str">
        <f>IFERROR(VLOOKUP(B1746,Retorno_da_RFB!$D$3:$I$6388,3,0),"")</f>
        <v/>
      </c>
      <c r="O1746" s="10" t="str">
        <f>IFERROR(VLOOKUP(B1746,Retorno_da_RFB!$D$3:$I$6388,4,0),"")</f>
        <v/>
      </c>
      <c r="P1746" s="12" t="str">
        <f>IFERROR(IF(N1746="","",IF(VLOOKUP(LEFT(N1746,10),'Universo_BK-BIT'!$A$5:$E$10005,2,0)="","X",VLOOKUP(LEFT(N1746,10),'Universo_BK-BIT'!$A$5:$E$10005,2,0))),"X")</f>
        <v/>
      </c>
      <c r="Q1746" s="12" t="str">
        <f>IFERROR(IF(P1746="X","",VLOOKUP(LEFT(N1746,10),'Universo_BK-BIT'!$A$5:$E$10005,3,0)),"")</f>
        <v/>
      </c>
      <c r="R1746" s="14" t="str">
        <f t="shared" si="82"/>
        <v/>
      </c>
      <c r="S1746" s="14" t="str">
        <f t="shared" si="83"/>
        <v/>
      </c>
      <c r="T1746" s="14"/>
      <c r="U1746" s="14" t="str">
        <f ca="1">IFERROR(IF(P1746="X",IF(VLOOKUP(B1746,'Oficios_-_pend_criticas'!$C$3:$J$4739,5,0)="","",IF(VLOOKUP(B1746,'Oficios_-_pend_criticas'!$C$3:$J$4739,7,0)="",IF(TODAY()&gt;VLOOKUP(B1746,'Oficios_-_pend_criticas'!$C$3:$J$4739,5,0),"X",""),IF(VLOOKUP(B1746,'Oficios_-_pend_criticas'!$C$3:$J$4739,7,0)&gt;VLOOKUP(B1746,'Oficios_-_pend_criticas'!$C$3:$J$4739,5,0),"X",""))),""),"")</f>
        <v/>
      </c>
      <c r="V1746" s="14" t="str">
        <f ca="1">IFERROR(IF(Q1746=0,IF(VLOOKUP(B1746,'Oficios_-_pend_criticas'!$C$3:$J$4739,5,0)="","",IF(VLOOKUP(B1746,'Oficios_-_pend_criticas'!$C$3:$J$4739,7,0)="",IF(TODAY()&gt;VLOOKUP(B1746,'Oficios_-_pend_criticas'!$C$3:$J$4739,5,0),"X",""),IF(VLOOKUP(B1746,'Oficios_-_pend_criticas'!$C$3:$J$4739,7,0)&gt;VLOOKUP(B1746,'Oficios_-_pend_criticas'!$C$3:$J$4739,5,0),"X",""))),""),"")</f>
        <v/>
      </c>
      <c r="W1746" s="14" t="str">
        <f ca="1">IFERROR(IF(P1746&lt;&gt;"X",IF(Q1746&gt;0,IF(VLOOKUP(B1746,'Oficios_-_pend_criticas'!$C$4:$J$4739,5,0)="","",IF(VLOOKUP(B1746,'Oficios_-_pend_criticas'!$C$4:$J$4739,7,0)="",IF(TODAY()&gt;VLOOKUP(B1746,'Oficios_-_pend_criticas'!$C$4:$J$4739,5,0),"X",""),IF(VLOOKUP(B1746,'Oficios_-_pend_criticas'!$C$4:$J$4739,7,0)&gt;VLOOKUP(B1746,'Oficios_-_pend_criticas'!$C$4:$J$4739,5,0),"X",""))),""),""),"")</f>
        <v/>
      </c>
    </row>
    <row r="1747" spans="1:23" ht="45" hidden="1" customHeight="1" x14ac:dyDescent="0.25">
      <c r="A1747" s="9" t="str">
        <f t="shared" si="81"/>
        <v/>
      </c>
      <c r="B1747" s="24"/>
      <c r="C1747" s="22" t="str">
        <f>IF(B1747="","",VLOOKUP(B1747,#REF!,6,0))</f>
        <v/>
      </c>
      <c r="D1747" s="20" t="str">
        <f>IF(B1747="","",VLOOKUP(B1747,#REF!,22,0))</f>
        <v/>
      </c>
      <c r="E1747" s="22" t="str">
        <f>IF(B1747="","",VLOOKUP(B1747,Consultas_públicas!$A$376:$G$3879,7,0))</f>
        <v/>
      </c>
      <c r="F1747" s="20"/>
      <c r="G1747" s="21"/>
      <c r="H1747" s="14" t="str">
        <f>IFERROR(IF(VLOOKUP(B1747,'Oficios_-_pend_criticas'!$C$4:$D$4739,2,0)="","","X"),"")</f>
        <v/>
      </c>
      <c r="I1747" s="12"/>
      <c r="J1747" s="13"/>
      <c r="K1747" s="10"/>
      <c r="L1747" s="12" t="str">
        <f>IFERROR(VLOOKUP(B1747,Retorno_da_RFB!$D$3:$I$6388,5,0),"")</f>
        <v/>
      </c>
      <c r="M1747" s="13" t="str">
        <f>IFERROR(VLOOKUP(B1747,Retorno_da_RFB!$D$3:$I$6388,6,0),"")</f>
        <v/>
      </c>
      <c r="N1747" s="10" t="str">
        <f>IFERROR(VLOOKUP(B1747,Retorno_da_RFB!$D$3:$I$6388,3,0),"")</f>
        <v/>
      </c>
      <c r="O1747" s="10" t="str">
        <f>IFERROR(VLOOKUP(B1747,Retorno_da_RFB!$D$3:$I$6388,4,0),"")</f>
        <v/>
      </c>
      <c r="P1747" s="12" t="str">
        <f>IFERROR(IF(N1747="","",IF(VLOOKUP(LEFT(N1747,10),'Universo_BK-BIT'!$A$5:$E$10005,2,0)="","X",VLOOKUP(LEFT(N1747,10),'Universo_BK-BIT'!$A$5:$E$10005,2,0))),"X")</f>
        <v/>
      </c>
      <c r="Q1747" s="12" t="str">
        <f>IFERROR(IF(P1747="X","",VLOOKUP(LEFT(N1747,10),'Universo_BK-BIT'!$A$5:$E$10005,3,0)),"")</f>
        <v/>
      </c>
      <c r="R1747" s="14" t="str">
        <f t="shared" si="82"/>
        <v/>
      </c>
      <c r="S1747" s="14" t="str">
        <f t="shared" si="83"/>
        <v/>
      </c>
      <c r="T1747" s="14"/>
      <c r="U1747" s="14" t="str">
        <f ca="1">IFERROR(IF(P1747="X",IF(VLOOKUP(B1747,'Oficios_-_pend_criticas'!$C$3:$J$4739,5,0)="","",IF(VLOOKUP(B1747,'Oficios_-_pend_criticas'!$C$3:$J$4739,7,0)="",IF(TODAY()&gt;VLOOKUP(B1747,'Oficios_-_pend_criticas'!$C$3:$J$4739,5,0),"X",""),IF(VLOOKUP(B1747,'Oficios_-_pend_criticas'!$C$3:$J$4739,7,0)&gt;VLOOKUP(B1747,'Oficios_-_pend_criticas'!$C$3:$J$4739,5,0),"X",""))),""),"")</f>
        <v/>
      </c>
      <c r="V1747" s="14" t="str">
        <f ca="1">IFERROR(IF(Q1747=0,IF(VLOOKUP(B1747,'Oficios_-_pend_criticas'!$C$3:$J$4739,5,0)="","",IF(VLOOKUP(B1747,'Oficios_-_pend_criticas'!$C$3:$J$4739,7,0)="",IF(TODAY()&gt;VLOOKUP(B1747,'Oficios_-_pend_criticas'!$C$3:$J$4739,5,0),"X",""),IF(VLOOKUP(B1747,'Oficios_-_pend_criticas'!$C$3:$J$4739,7,0)&gt;VLOOKUP(B1747,'Oficios_-_pend_criticas'!$C$3:$J$4739,5,0),"X",""))),""),"")</f>
        <v/>
      </c>
      <c r="W1747" s="14" t="str">
        <f ca="1">IFERROR(IF(P1747&lt;&gt;"X",IF(Q1747&gt;0,IF(VLOOKUP(B1747,'Oficios_-_pend_criticas'!$C$4:$J$4739,5,0)="","",IF(VLOOKUP(B1747,'Oficios_-_pend_criticas'!$C$4:$J$4739,7,0)="",IF(TODAY()&gt;VLOOKUP(B1747,'Oficios_-_pend_criticas'!$C$4:$J$4739,5,0),"X",""),IF(VLOOKUP(B1747,'Oficios_-_pend_criticas'!$C$4:$J$4739,7,0)&gt;VLOOKUP(B1747,'Oficios_-_pend_criticas'!$C$4:$J$4739,5,0),"X",""))),""),""),"")</f>
        <v/>
      </c>
    </row>
    <row r="1748" spans="1:23" ht="45" hidden="1" customHeight="1" x14ac:dyDescent="0.25">
      <c r="A1748" s="9" t="str">
        <f t="shared" si="81"/>
        <v/>
      </c>
      <c r="B1748" s="24"/>
      <c r="C1748" s="22" t="str">
        <f>IF(B1748="","",VLOOKUP(B1748,#REF!,6,0))</f>
        <v/>
      </c>
      <c r="D1748" s="20" t="str">
        <f>IF(B1748="","",VLOOKUP(B1748,#REF!,22,0))</f>
        <v/>
      </c>
      <c r="E1748" s="22" t="str">
        <f>IF(B1748="","",VLOOKUP(B1748,Consultas_públicas!$A$376:$G$3879,7,0))</f>
        <v/>
      </c>
      <c r="F1748" s="20"/>
      <c r="G1748" s="21"/>
      <c r="H1748" s="14" t="str">
        <f>IFERROR(IF(VLOOKUP(B1748,'Oficios_-_pend_criticas'!$C$4:$D$4739,2,0)="","","X"),"")</f>
        <v/>
      </c>
      <c r="I1748" s="12"/>
      <c r="J1748" s="13"/>
      <c r="K1748" s="10"/>
      <c r="L1748" s="12" t="str">
        <f>IFERROR(VLOOKUP(B1748,Retorno_da_RFB!$D$3:$I$6388,5,0),"")</f>
        <v/>
      </c>
      <c r="M1748" s="13" t="str">
        <f>IFERROR(VLOOKUP(B1748,Retorno_da_RFB!$D$3:$I$6388,6,0),"")</f>
        <v/>
      </c>
      <c r="N1748" s="10" t="str">
        <f>IFERROR(VLOOKUP(B1748,Retorno_da_RFB!$D$3:$I$6388,3,0),"")</f>
        <v/>
      </c>
      <c r="O1748" s="10" t="str">
        <f>IFERROR(VLOOKUP(B1748,Retorno_da_RFB!$D$3:$I$6388,4,0),"")</f>
        <v/>
      </c>
      <c r="P1748" s="12" t="str">
        <f>IFERROR(IF(N1748="","",IF(VLOOKUP(LEFT(N1748,10),'Universo_BK-BIT'!$A$5:$E$10005,2,0)="","X",VLOOKUP(LEFT(N1748,10),'Universo_BK-BIT'!$A$5:$E$10005,2,0))),"X")</f>
        <v/>
      </c>
      <c r="Q1748" s="12" t="str">
        <f>IFERROR(IF(P1748="X","",VLOOKUP(LEFT(N1748,10),'Universo_BK-BIT'!$A$5:$E$10005,3,0)),"")</f>
        <v/>
      </c>
      <c r="R1748" s="14" t="str">
        <f t="shared" si="82"/>
        <v/>
      </c>
      <c r="S1748" s="14" t="str">
        <f t="shared" si="83"/>
        <v/>
      </c>
      <c r="T1748" s="14"/>
      <c r="U1748" s="14" t="str">
        <f ca="1">IFERROR(IF(P1748="X",IF(VLOOKUP(B1748,'Oficios_-_pend_criticas'!$C$3:$J$4739,5,0)="","",IF(VLOOKUP(B1748,'Oficios_-_pend_criticas'!$C$3:$J$4739,7,0)="",IF(TODAY()&gt;VLOOKUP(B1748,'Oficios_-_pend_criticas'!$C$3:$J$4739,5,0),"X",""),IF(VLOOKUP(B1748,'Oficios_-_pend_criticas'!$C$3:$J$4739,7,0)&gt;VLOOKUP(B1748,'Oficios_-_pend_criticas'!$C$3:$J$4739,5,0),"X",""))),""),"")</f>
        <v/>
      </c>
      <c r="V1748" s="14" t="str">
        <f ca="1">IFERROR(IF(Q1748=0,IF(VLOOKUP(B1748,'Oficios_-_pend_criticas'!$C$3:$J$4739,5,0)="","",IF(VLOOKUP(B1748,'Oficios_-_pend_criticas'!$C$3:$J$4739,7,0)="",IF(TODAY()&gt;VLOOKUP(B1748,'Oficios_-_pend_criticas'!$C$3:$J$4739,5,0),"X",""),IF(VLOOKUP(B1748,'Oficios_-_pend_criticas'!$C$3:$J$4739,7,0)&gt;VLOOKUP(B1748,'Oficios_-_pend_criticas'!$C$3:$J$4739,5,0),"X",""))),""),"")</f>
        <v/>
      </c>
      <c r="W1748" s="14" t="str">
        <f ca="1">IFERROR(IF(P1748&lt;&gt;"X",IF(Q1748&gt;0,IF(VLOOKUP(B1748,'Oficios_-_pend_criticas'!$C$4:$J$4739,5,0)="","",IF(VLOOKUP(B1748,'Oficios_-_pend_criticas'!$C$4:$J$4739,7,0)="",IF(TODAY()&gt;VLOOKUP(B1748,'Oficios_-_pend_criticas'!$C$4:$J$4739,5,0),"X",""),IF(VLOOKUP(B1748,'Oficios_-_pend_criticas'!$C$4:$J$4739,7,0)&gt;VLOOKUP(B1748,'Oficios_-_pend_criticas'!$C$4:$J$4739,5,0),"X",""))),""),""),"")</f>
        <v/>
      </c>
    </row>
    <row r="1749" spans="1:23" ht="45" hidden="1" customHeight="1" x14ac:dyDescent="0.25">
      <c r="A1749" s="9" t="str">
        <f t="shared" si="81"/>
        <v/>
      </c>
      <c r="B1749" s="24"/>
      <c r="C1749" s="22" t="str">
        <f>IF(B1749="","",VLOOKUP(B1749,#REF!,6,0))</f>
        <v/>
      </c>
      <c r="D1749" s="20" t="str">
        <f>IF(B1749="","",VLOOKUP(B1749,#REF!,22,0))</f>
        <v/>
      </c>
      <c r="E1749" s="22" t="str">
        <f>IF(B1749="","",VLOOKUP(B1749,Consultas_públicas!$A$376:$G$3879,7,0))</f>
        <v/>
      </c>
      <c r="F1749" s="20"/>
      <c r="G1749" s="21"/>
      <c r="H1749" s="14" t="str">
        <f>IFERROR(IF(VLOOKUP(B1749,'Oficios_-_pend_criticas'!$C$4:$D$4739,2,0)="","","X"),"")</f>
        <v/>
      </c>
      <c r="I1749" s="12"/>
      <c r="J1749" s="13"/>
      <c r="K1749" s="10"/>
      <c r="L1749" s="12" t="str">
        <f>IFERROR(VLOOKUP(B1749,Retorno_da_RFB!$D$3:$I$6388,5,0),"")</f>
        <v/>
      </c>
      <c r="M1749" s="13" t="str">
        <f>IFERROR(VLOOKUP(B1749,Retorno_da_RFB!$D$3:$I$6388,6,0),"")</f>
        <v/>
      </c>
      <c r="N1749" s="10" t="str">
        <f>IFERROR(VLOOKUP(B1749,Retorno_da_RFB!$D$3:$I$6388,3,0),"")</f>
        <v/>
      </c>
      <c r="O1749" s="10" t="str">
        <f>IFERROR(VLOOKUP(B1749,Retorno_da_RFB!$D$3:$I$6388,4,0),"")</f>
        <v/>
      </c>
      <c r="P1749" s="12" t="str">
        <f>IFERROR(IF(N1749="","",IF(VLOOKUP(LEFT(N1749,10),'Universo_BK-BIT'!$A$5:$E$10005,2,0)="","X",VLOOKUP(LEFT(N1749,10),'Universo_BK-BIT'!$A$5:$E$10005,2,0))),"X")</f>
        <v/>
      </c>
      <c r="Q1749" s="12" t="str">
        <f>IFERROR(IF(P1749="X","",VLOOKUP(LEFT(N1749,10),'Universo_BK-BIT'!$A$5:$E$10005,3,0)),"")</f>
        <v/>
      </c>
      <c r="R1749" s="14" t="str">
        <f t="shared" si="82"/>
        <v/>
      </c>
      <c r="S1749" s="14" t="str">
        <f t="shared" si="83"/>
        <v/>
      </c>
      <c r="T1749" s="14"/>
      <c r="U1749" s="14" t="str">
        <f ca="1">IFERROR(IF(P1749="X",IF(VLOOKUP(B1749,'Oficios_-_pend_criticas'!$C$3:$J$4739,5,0)="","",IF(VLOOKUP(B1749,'Oficios_-_pend_criticas'!$C$3:$J$4739,7,0)="",IF(TODAY()&gt;VLOOKUP(B1749,'Oficios_-_pend_criticas'!$C$3:$J$4739,5,0),"X",""),IF(VLOOKUP(B1749,'Oficios_-_pend_criticas'!$C$3:$J$4739,7,0)&gt;VLOOKUP(B1749,'Oficios_-_pend_criticas'!$C$3:$J$4739,5,0),"X",""))),""),"")</f>
        <v/>
      </c>
      <c r="V1749" s="14" t="str">
        <f ca="1">IFERROR(IF(Q1749=0,IF(VLOOKUP(B1749,'Oficios_-_pend_criticas'!$C$3:$J$4739,5,0)="","",IF(VLOOKUP(B1749,'Oficios_-_pend_criticas'!$C$3:$J$4739,7,0)="",IF(TODAY()&gt;VLOOKUP(B1749,'Oficios_-_pend_criticas'!$C$3:$J$4739,5,0),"X",""),IF(VLOOKUP(B1749,'Oficios_-_pend_criticas'!$C$3:$J$4739,7,0)&gt;VLOOKUP(B1749,'Oficios_-_pend_criticas'!$C$3:$J$4739,5,0),"X",""))),""),"")</f>
        <v/>
      </c>
      <c r="W1749" s="14" t="str">
        <f ca="1">IFERROR(IF(P1749&lt;&gt;"X",IF(Q1749&gt;0,IF(VLOOKUP(B1749,'Oficios_-_pend_criticas'!$C$4:$J$4739,5,0)="","",IF(VLOOKUP(B1749,'Oficios_-_pend_criticas'!$C$4:$J$4739,7,0)="",IF(TODAY()&gt;VLOOKUP(B1749,'Oficios_-_pend_criticas'!$C$4:$J$4739,5,0),"X",""),IF(VLOOKUP(B1749,'Oficios_-_pend_criticas'!$C$4:$J$4739,7,0)&gt;VLOOKUP(B1749,'Oficios_-_pend_criticas'!$C$4:$J$4739,5,0),"X",""))),""),""),"")</f>
        <v/>
      </c>
    </row>
    <row r="1750" spans="1:23" ht="45" hidden="1" customHeight="1" x14ac:dyDescent="0.25">
      <c r="A1750" s="9" t="str">
        <f t="shared" si="81"/>
        <v/>
      </c>
      <c r="B1750" s="24"/>
      <c r="C1750" s="22" t="str">
        <f>IF(B1750="","",VLOOKUP(B1750,#REF!,6,0))</f>
        <v/>
      </c>
      <c r="D1750" s="20" t="str">
        <f>IF(B1750="","",VLOOKUP(B1750,#REF!,22,0))</f>
        <v/>
      </c>
      <c r="E1750" s="22" t="str">
        <f>IF(B1750="","",VLOOKUP(B1750,Consultas_públicas!$A$376:$G$3879,7,0))</f>
        <v/>
      </c>
      <c r="F1750" s="20"/>
      <c r="G1750" s="21"/>
      <c r="H1750" s="14" t="str">
        <f>IFERROR(IF(VLOOKUP(B1750,'Oficios_-_pend_criticas'!$C$4:$D$4739,2,0)="","","X"),"")</f>
        <v/>
      </c>
      <c r="I1750" s="12"/>
      <c r="J1750" s="13"/>
      <c r="K1750" s="10"/>
      <c r="L1750" s="12" t="str">
        <f>IFERROR(VLOOKUP(B1750,Retorno_da_RFB!$D$3:$I$6388,5,0),"")</f>
        <v/>
      </c>
      <c r="M1750" s="13" t="str">
        <f>IFERROR(VLOOKUP(B1750,Retorno_da_RFB!$D$3:$I$6388,6,0),"")</f>
        <v/>
      </c>
      <c r="N1750" s="10" t="str">
        <f>IFERROR(VLOOKUP(B1750,Retorno_da_RFB!$D$3:$I$6388,3,0),"")</f>
        <v/>
      </c>
      <c r="O1750" s="10" t="str">
        <f>IFERROR(VLOOKUP(B1750,Retorno_da_RFB!$D$3:$I$6388,4,0),"")</f>
        <v/>
      </c>
      <c r="P1750" s="12" t="str">
        <f>IFERROR(IF(N1750="","",IF(VLOOKUP(LEFT(N1750,10),'Universo_BK-BIT'!$A$5:$E$10005,2,0)="","X",VLOOKUP(LEFT(N1750,10),'Universo_BK-BIT'!$A$5:$E$10005,2,0))),"X")</f>
        <v/>
      </c>
      <c r="Q1750" s="12" t="str">
        <f>IFERROR(IF(P1750="X","",VLOOKUP(LEFT(N1750,10),'Universo_BK-BIT'!$A$5:$E$10005,3,0)),"")</f>
        <v/>
      </c>
      <c r="R1750" s="14" t="str">
        <f t="shared" si="82"/>
        <v/>
      </c>
      <c r="S1750" s="14" t="str">
        <f t="shared" si="83"/>
        <v/>
      </c>
      <c r="T1750" s="14"/>
      <c r="U1750" s="14" t="str">
        <f ca="1">IFERROR(IF(P1750="X",IF(VLOOKUP(B1750,'Oficios_-_pend_criticas'!$C$3:$J$4739,5,0)="","",IF(VLOOKUP(B1750,'Oficios_-_pend_criticas'!$C$3:$J$4739,7,0)="",IF(TODAY()&gt;VLOOKUP(B1750,'Oficios_-_pend_criticas'!$C$3:$J$4739,5,0),"X",""),IF(VLOOKUP(B1750,'Oficios_-_pend_criticas'!$C$3:$J$4739,7,0)&gt;VLOOKUP(B1750,'Oficios_-_pend_criticas'!$C$3:$J$4739,5,0),"X",""))),""),"")</f>
        <v/>
      </c>
      <c r="V1750" s="14" t="str">
        <f ca="1">IFERROR(IF(Q1750=0,IF(VLOOKUP(B1750,'Oficios_-_pend_criticas'!$C$3:$J$4739,5,0)="","",IF(VLOOKUP(B1750,'Oficios_-_pend_criticas'!$C$3:$J$4739,7,0)="",IF(TODAY()&gt;VLOOKUP(B1750,'Oficios_-_pend_criticas'!$C$3:$J$4739,5,0),"X",""),IF(VLOOKUP(B1750,'Oficios_-_pend_criticas'!$C$3:$J$4739,7,0)&gt;VLOOKUP(B1750,'Oficios_-_pend_criticas'!$C$3:$J$4739,5,0),"X",""))),""),"")</f>
        <v/>
      </c>
      <c r="W1750" s="14" t="str">
        <f ca="1">IFERROR(IF(P1750&lt;&gt;"X",IF(Q1750&gt;0,IF(VLOOKUP(B1750,'Oficios_-_pend_criticas'!$C$4:$J$4739,5,0)="","",IF(VLOOKUP(B1750,'Oficios_-_pend_criticas'!$C$4:$J$4739,7,0)="",IF(TODAY()&gt;VLOOKUP(B1750,'Oficios_-_pend_criticas'!$C$4:$J$4739,5,0),"X",""),IF(VLOOKUP(B1750,'Oficios_-_pend_criticas'!$C$4:$J$4739,7,0)&gt;VLOOKUP(B1750,'Oficios_-_pend_criticas'!$C$4:$J$4739,5,0),"X",""))),""),""),"")</f>
        <v/>
      </c>
    </row>
    <row r="1751" spans="1:23" ht="45" hidden="1" customHeight="1" x14ac:dyDescent="0.25">
      <c r="A1751" s="9" t="str">
        <f t="shared" si="81"/>
        <v/>
      </c>
      <c r="B1751" s="24"/>
      <c r="C1751" s="22" t="str">
        <f>IF(B1751="","",VLOOKUP(B1751,#REF!,6,0))</f>
        <v/>
      </c>
      <c r="D1751" s="20" t="str">
        <f>IF(B1751="","",VLOOKUP(B1751,#REF!,22,0))</f>
        <v/>
      </c>
      <c r="E1751" s="22" t="str">
        <f>IF(B1751="","",VLOOKUP(B1751,Consultas_públicas!$A$376:$G$3879,7,0))</f>
        <v/>
      </c>
      <c r="F1751" s="20"/>
      <c r="G1751" s="21"/>
      <c r="H1751" s="14" t="str">
        <f>IFERROR(IF(VLOOKUP(B1751,'Oficios_-_pend_criticas'!$C$4:$D$4739,2,0)="","","X"),"")</f>
        <v/>
      </c>
      <c r="I1751" s="12"/>
      <c r="J1751" s="13"/>
      <c r="K1751" s="10"/>
      <c r="L1751" s="12" t="str">
        <f>IFERROR(VLOOKUP(B1751,Retorno_da_RFB!$D$3:$I$6388,5,0),"")</f>
        <v/>
      </c>
      <c r="M1751" s="13" t="str">
        <f>IFERROR(VLOOKUP(B1751,Retorno_da_RFB!$D$3:$I$6388,6,0),"")</f>
        <v/>
      </c>
      <c r="N1751" s="10" t="str">
        <f>IFERROR(VLOOKUP(B1751,Retorno_da_RFB!$D$3:$I$6388,3,0),"")</f>
        <v/>
      </c>
      <c r="O1751" s="10" t="str">
        <f>IFERROR(VLOOKUP(B1751,Retorno_da_RFB!$D$3:$I$6388,4,0),"")</f>
        <v/>
      </c>
      <c r="P1751" s="12" t="str">
        <f>IFERROR(IF(N1751="","",IF(VLOOKUP(LEFT(N1751,10),'Universo_BK-BIT'!$A$5:$E$10005,2,0)="","X",VLOOKUP(LEFT(N1751,10),'Universo_BK-BIT'!$A$5:$E$10005,2,0))),"X")</f>
        <v/>
      </c>
      <c r="Q1751" s="12" t="str">
        <f>IFERROR(IF(P1751="X","",VLOOKUP(LEFT(N1751,10),'Universo_BK-BIT'!$A$5:$E$10005,3,0)),"")</f>
        <v/>
      </c>
      <c r="R1751" s="14" t="str">
        <f t="shared" si="82"/>
        <v/>
      </c>
      <c r="S1751" s="14" t="str">
        <f t="shared" si="83"/>
        <v/>
      </c>
      <c r="T1751" s="14"/>
      <c r="U1751" s="14" t="str">
        <f ca="1">IFERROR(IF(P1751="X",IF(VLOOKUP(B1751,'Oficios_-_pend_criticas'!$C$3:$J$4739,5,0)="","",IF(VLOOKUP(B1751,'Oficios_-_pend_criticas'!$C$3:$J$4739,7,0)="",IF(TODAY()&gt;VLOOKUP(B1751,'Oficios_-_pend_criticas'!$C$3:$J$4739,5,0),"X",""),IF(VLOOKUP(B1751,'Oficios_-_pend_criticas'!$C$3:$J$4739,7,0)&gt;VLOOKUP(B1751,'Oficios_-_pend_criticas'!$C$3:$J$4739,5,0),"X",""))),""),"")</f>
        <v/>
      </c>
      <c r="V1751" s="14" t="str">
        <f ca="1">IFERROR(IF(Q1751=0,IF(VLOOKUP(B1751,'Oficios_-_pend_criticas'!$C$3:$J$4739,5,0)="","",IF(VLOOKUP(B1751,'Oficios_-_pend_criticas'!$C$3:$J$4739,7,0)="",IF(TODAY()&gt;VLOOKUP(B1751,'Oficios_-_pend_criticas'!$C$3:$J$4739,5,0),"X",""),IF(VLOOKUP(B1751,'Oficios_-_pend_criticas'!$C$3:$J$4739,7,0)&gt;VLOOKUP(B1751,'Oficios_-_pend_criticas'!$C$3:$J$4739,5,0),"X",""))),""),"")</f>
        <v/>
      </c>
      <c r="W1751" s="14" t="str">
        <f ca="1">IFERROR(IF(P1751&lt;&gt;"X",IF(Q1751&gt;0,IF(VLOOKUP(B1751,'Oficios_-_pend_criticas'!$C$4:$J$4739,5,0)="","",IF(VLOOKUP(B1751,'Oficios_-_pend_criticas'!$C$4:$J$4739,7,0)="",IF(TODAY()&gt;VLOOKUP(B1751,'Oficios_-_pend_criticas'!$C$4:$J$4739,5,0),"X",""),IF(VLOOKUP(B1751,'Oficios_-_pend_criticas'!$C$4:$J$4739,7,0)&gt;VLOOKUP(B1751,'Oficios_-_pend_criticas'!$C$4:$J$4739,5,0),"X",""))),""),""),"")</f>
        <v/>
      </c>
    </row>
    <row r="1752" spans="1:23" ht="45" hidden="1" customHeight="1" x14ac:dyDescent="0.25">
      <c r="A1752" s="9" t="str">
        <f t="shared" si="81"/>
        <v/>
      </c>
      <c r="B1752" s="24"/>
      <c r="C1752" s="22" t="str">
        <f>IF(B1752="","",VLOOKUP(B1752,#REF!,6,0))</f>
        <v/>
      </c>
      <c r="D1752" s="20" t="str">
        <f>IF(B1752="","",VLOOKUP(B1752,#REF!,22,0))</f>
        <v/>
      </c>
      <c r="E1752" s="22" t="str">
        <f>IF(B1752="","",VLOOKUP(B1752,Consultas_públicas!$A$376:$G$3879,7,0))</f>
        <v/>
      </c>
      <c r="F1752" s="20"/>
      <c r="G1752" s="21"/>
      <c r="H1752" s="14" t="str">
        <f>IFERROR(IF(VLOOKUP(B1752,'Oficios_-_pend_criticas'!$C$4:$D$4739,2,0)="","","X"),"")</f>
        <v/>
      </c>
      <c r="I1752" s="12"/>
      <c r="J1752" s="13"/>
      <c r="K1752" s="10"/>
      <c r="L1752" s="12" t="str">
        <f>IFERROR(VLOOKUP(B1752,Retorno_da_RFB!$D$3:$I$6388,5,0),"")</f>
        <v/>
      </c>
      <c r="M1752" s="13" t="str">
        <f>IFERROR(VLOOKUP(B1752,Retorno_da_RFB!$D$3:$I$6388,6,0),"")</f>
        <v/>
      </c>
      <c r="N1752" s="10" t="str">
        <f>IFERROR(VLOOKUP(B1752,Retorno_da_RFB!$D$3:$I$6388,3,0),"")</f>
        <v/>
      </c>
      <c r="O1752" s="10" t="str">
        <f>IFERROR(VLOOKUP(B1752,Retorno_da_RFB!$D$3:$I$6388,4,0),"")</f>
        <v/>
      </c>
      <c r="P1752" s="12" t="str">
        <f>IFERROR(IF(N1752="","",IF(VLOOKUP(LEFT(N1752,10),'Universo_BK-BIT'!$A$5:$E$10005,2,0)="","X",VLOOKUP(LEFT(N1752,10),'Universo_BK-BIT'!$A$5:$E$10005,2,0))),"X")</f>
        <v/>
      </c>
      <c r="Q1752" s="12" t="str">
        <f>IFERROR(IF(P1752="X","",VLOOKUP(LEFT(N1752,10),'Universo_BK-BIT'!$A$5:$E$10005,3,0)),"")</f>
        <v/>
      </c>
      <c r="R1752" s="14" t="str">
        <f t="shared" si="82"/>
        <v/>
      </c>
      <c r="S1752" s="14" t="str">
        <f t="shared" si="83"/>
        <v/>
      </c>
      <c r="T1752" s="14"/>
      <c r="U1752" s="14" t="str">
        <f ca="1">IFERROR(IF(P1752="X",IF(VLOOKUP(B1752,'Oficios_-_pend_criticas'!$C$3:$J$4739,5,0)="","",IF(VLOOKUP(B1752,'Oficios_-_pend_criticas'!$C$3:$J$4739,7,0)="",IF(TODAY()&gt;VLOOKUP(B1752,'Oficios_-_pend_criticas'!$C$3:$J$4739,5,0),"X",""),IF(VLOOKUP(B1752,'Oficios_-_pend_criticas'!$C$3:$J$4739,7,0)&gt;VLOOKUP(B1752,'Oficios_-_pend_criticas'!$C$3:$J$4739,5,0),"X",""))),""),"")</f>
        <v/>
      </c>
      <c r="V1752" s="14" t="str">
        <f ca="1">IFERROR(IF(Q1752=0,IF(VLOOKUP(B1752,'Oficios_-_pend_criticas'!$C$3:$J$4739,5,0)="","",IF(VLOOKUP(B1752,'Oficios_-_pend_criticas'!$C$3:$J$4739,7,0)="",IF(TODAY()&gt;VLOOKUP(B1752,'Oficios_-_pend_criticas'!$C$3:$J$4739,5,0),"X",""),IF(VLOOKUP(B1752,'Oficios_-_pend_criticas'!$C$3:$J$4739,7,0)&gt;VLOOKUP(B1752,'Oficios_-_pend_criticas'!$C$3:$J$4739,5,0),"X",""))),""),"")</f>
        <v/>
      </c>
      <c r="W1752" s="14" t="str">
        <f ca="1">IFERROR(IF(P1752&lt;&gt;"X",IF(Q1752&gt;0,IF(VLOOKUP(B1752,'Oficios_-_pend_criticas'!$C$4:$J$4739,5,0)="","",IF(VLOOKUP(B1752,'Oficios_-_pend_criticas'!$C$4:$J$4739,7,0)="",IF(TODAY()&gt;VLOOKUP(B1752,'Oficios_-_pend_criticas'!$C$4:$J$4739,5,0),"X",""),IF(VLOOKUP(B1752,'Oficios_-_pend_criticas'!$C$4:$J$4739,7,0)&gt;VLOOKUP(B1752,'Oficios_-_pend_criticas'!$C$4:$J$4739,5,0),"X",""))),""),""),"")</f>
        <v/>
      </c>
    </row>
    <row r="1753" spans="1:23" ht="45" hidden="1" customHeight="1" x14ac:dyDescent="0.25">
      <c r="A1753" s="9" t="str">
        <f t="shared" si="81"/>
        <v/>
      </c>
      <c r="B1753" s="24"/>
      <c r="C1753" s="22" t="str">
        <f>IF(B1753="","",VLOOKUP(B1753,#REF!,6,0))</f>
        <v/>
      </c>
      <c r="D1753" s="20" t="str">
        <f>IF(B1753="","",VLOOKUP(B1753,#REF!,22,0))</f>
        <v/>
      </c>
      <c r="E1753" s="22" t="str">
        <f>IF(B1753="","",VLOOKUP(B1753,Consultas_públicas!$A$376:$G$3879,7,0))</f>
        <v/>
      </c>
      <c r="F1753" s="20"/>
      <c r="G1753" s="21"/>
      <c r="H1753" s="14" t="str">
        <f>IFERROR(IF(VLOOKUP(B1753,'Oficios_-_pend_criticas'!$C$4:$D$4739,2,0)="","","X"),"")</f>
        <v/>
      </c>
      <c r="I1753" s="12"/>
      <c r="J1753" s="13"/>
      <c r="K1753" s="10"/>
      <c r="L1753" s="12" t="str">
        <f>IFERROR(VLOOKUP(B1753,Retorno_da_RFB!$D$3:$I$6388,5,0),"")</f>
        <v/>
      </c>
      <c r="M1753" s="13" t="str">
        <f>IFERROR(VLOOKUP(B1753,Retorno_da_RFB!$D$3:$I$6388,6,0),"")</f>
        <v/>
      </c>
      <c r="N1753" s="10" t="str">
        <f>IFERROR(VLOOKUP(B1753,Retorno_da_RFB!$D$3:$I$6388,3,0),"")</f>
        <v/>
      </c>
      <c r="O1753" s="10" t="str">
        <f>IFERROR(VLOOKUP(B1753,Retorno_da_RFB!$D$3:$I$6388,4,0),"")</f>
        <v/>
      </c>
      <c r="P1753" s="12" t="str">
        <f>IFERROR(IF(N1753="","",IF(VLOOKUP(LEFT(N1753,10),'Universo_BK-BIT'!$A$5:$E$10005,2,0)="","X",VLOOKUP(LEFT(N1753,10),'Universo_BK-BIT'!$A$5:$E$10005,2,0))),"X")</f>
        <v/>
      </c>
      <c r="Q1753" s="12" t="str">
        <f>IFERROR(IF(P1753="X","",VLOOKUP(LEFT(N1753,10),'Universo_BK-BIT'!$A$5:$E$10005,3,0)),"")</f>
        <v/>
      </c>
      <c r="R1753" s="14" t="str">
        <f t="shared" si="82"/>
        <v/>
      </c>
      <c r="S1753" s="14" t="str">
        <f t="shared" si="83"/>
        <v/>
      </c>
      <c r="T1753" s="14"/>
      <c r="U1753" s="14" t="str">
        <f ca="1">IFERROR(IF(P1753="X",IF(VLOOKUP(B1753,'Oficios_-_pend_criticas'!$C$3:$J$4739,5,0)="","",IF(VLOOKUP(B1753,'Oficios_-_pend_criticas'!$C$3:$J$4739,7,0)="",IF(TODAY()&gt;VLOOKUP(B1753,'Oficios_-_pend_criticas'!$C$3:$J$4739,5,0),"X",""),IF(VLOOKUP(B1753,'Oficios_-_pend_criticas'!$C$3:$J$4739,7,0)&gt;VLOOKUP(B1753,'Oficios_-_pend_criticas'!$C$3:$J$4739,5,0),"X",""))),""),"")</f>
        <v/>
      </c>
      <c r="V1753" s="14" t="str">
        <f ca="1">IFERROR(IF(Q1753=0,IF(VLOOKUP(B1753,'Oficios_-_pend_criticas'!$C$3:$J$4739,5,0)="","",IF(VLOOKUP(B1753,'Oficios_-_pend_criticas'!$C$3:$J$4739,7,0)="",IF(TODAY()&gt;VLOOKUP(B1753,'Oficios_-_pend_criticas'!$C$3:$J$4739,5,0),"X",""),IF(VLOOKUP(B1753,'Oficios_-_pend_criticas'!$C$3:$J$4739,7,0)&gt;VLOOKUP(B1753,'Oficios_-_pend_criticas'!$C$3:$J$4739,5,0),"X",""))),""),"")</f>
        <v/>
      </c>
      <c r="W1753" s="14" t="str">
        <f ca="1">IFERROR(IF(P1753&lt;&gt;"X",IF(Q1753&gt;0,IF(VLOOKUP(B1753,'Oficios_-_pend_criticas'!$C$4:$J$4739,5,0)="","",IF(VLOOKUP(B1753,'Oficios_-_pend_criticas'!$C$4:$J$4739,7,0)="",IF(TODAY()&gt;VLOOKUP(B1753,'Oficios_-_pend_criticas'!$C$4:$J$4739,5,0),"X",""),IF(VLOOKUP(B1753,'Oficios_-_pend_criticas'!$C$4:$J$4739,7,0)&gt;VLOOKUP(B1753,'Oficios_-_pend_criticas'!$C$4:$J$4739,5,0),"X",""))),""),""),"")</f>
        <v/>
      </c>
    </row>
    <row r="1754" spans="1:23" ht="45" hidden="1" customHeight="1" x14ac:dyDescent="0.25">
      <c r="A1754" s="9" t="str">
        <f t="shared" si="81"/>
        <v/>
      </c>
      <c r="B1754" s="24"/>
      <c r="C1754" s="22" t="str">
        <f>IF(B1754="","",VLOOKUP(B1754,#REF!,6,0))</f>
        <v/>
      </c>
      <c r="D1754" s="20" t="str">
        <f>IF(B1754="","",VLOOKUP(B1754,#REF!,22,0))</f>
        <v/>
      </c>
      <c r="E1754" s="22" t="str">
        <f>IF(B1754="","",VLOOKUP(B1754,Consultas_públicas!$A$376:$G$3879,7,0))</f>
        <v/>
      </c>
      <c r="F1754" s="20"/>
      <c r="G1754" s="21"/>
      <c r="H1754" s="14" t="str">
        <f>IFERROR(IF(VLOOKUP(B1754,'Oficios_-_pend_criticas'!$C$4:$D$4739,2,0)="","","X"),"")</f>
        <v/>
      </c>
      <c r="I1754" s="12"/>
      <c r="J1754" s="13"/>
      <c r="K1754" s="10"/>
      <c r="L1754" s="12" t="str">
        <f>IFERROR(VLOOKUP(B1754,Retorno_da_RFB!$D$3:$I$6388,5,0),"")</f>
        <v/>
      </c>
      <c r="M1754" s="13" t="str">
        <f>IFERROR(VLOOKUP(B1754,Retorno_da_RFB!$D$3:$I$6388,6,0),"")</f>
        <v/>
      </c>
      <c r="N1754" s="10" t="str">
        <f>IFERROR(VLOOKUP(B1754,Retorno_da_RFB!$D$3:$I$6388,3,0),"")</f>
        <v/>
      </c>
      <c r="O1754" s="10" t="str">
        <f>IFERROR(VLOOKUP(B1754,Retorno_da_RFB!$D$3:$I$6388,4,0),"")</f>
        <v/>
      </c>
      <c r="P1754" s="12" t="str">
        <f>IFERROR(IF(N1754="","",IF(VLOOKUP(LEFT(N1754,10),'Universo_BK-BIT'!$A$5:$E$10005,2,0)="","X",VLOOKUP(LEFT(N1754,10),'Universo_BK-BIT'!$A$5:$E$10005,2,0))),"X")</f>
        <v/>
      </c>
      <c r="Q1754" s="12" t="str">
        <f>IFERROR(IF(P1754="X","",VLOOKUP(LEFT(N1754,10),'Universo_BK-BIT'!$A$5:$E$10005,3,0)),"")</f>
        <v/>
      </c>
      <c r="R1754" s="14" t="str">
        <f t="shared" si="82"/>
        <v/>
      </c>
      <c r="S1754" s="14" t="str">
        <f t="shared" si="83"/>
        <v/>
      </c>
      <c r="T1754" s="14"/>
      <c r="U1754" s="14" t="str">
        <f ca="1">IFERROR(IF(P1754="X",IF(VLOOKUP(B1754,'Oficios_-_pend_criticas'!$C$3:$J$4739,5,0)="","",IF(VLOOKUP(B1754,'Oficios_-_pend_criticas'!$C$3:$J$4739,7,0)="",IF(TODAY()&gt;VLOOKUP(B1754,'Oficios_-_pend_criticas'!$C$3:$J$4739,5,0),"X",""),IF(VLOOKUP(B1754,'Oficios_-_pend_criticas'!$C$3:$J$4739,7,0)&gt;VLOOKUP(B1754,'Oficios_-_pend_criticas'!$C$3:$J$4739,5,0),"X",""))),""),"")</f>
        <v/>
      </c>
      <c r="V1754" s="14" t="str">
        <f ca="1">IFERROR(IF(Q1754=0,IF(VLOOKUP(B1754,'Oficios_-_pend_criticas'!$C$3:$J$4739,5,0)="","",IF(VLOOKUP(B1754,'Oficios_-_pend_criticas'!$C$3:$J$4739,7,0)="",IF(TODAY()&gt;VLOOKUP(B1754,'Oficios_-_pend_criticas'!$C$3:$J$4739,5,0),"X",""),IF(VLOOKUP(B1754,'Oficios_-_pend_criticas'!$C$3:$J$4739,7,0)&gt;VLOOKUP(B1754,'Oficios_-_pend_criticas'!$C$3:$J$4739,5,0),"X",""))),""),"")</f>
        <v/>
      </c>
      <c r="W1754" s="14" t="str">
        <f ca="1">IFERROR(IF(P1754&lt;&gt;"X",IF(Q1754&gt;0,IF(VLOOKUP(B1754,'Oficios_-_pend_criticas'!$C$4:$J$4739,5,0)="","",IF(VLOOKUP(B1754,'Oficios_-_pend_criticas'!$C$4:$J$4739,7,0)="",IF(TODAY()&gt;VLOOKUP(B1754,'Oficios_-_pend_criticas'!$C$4:$J$4739,5,0),"X",""),IF(VLOOKUP(B1754,'Oficios_-_pend_criticas'!$C$4:$J$4739,7,0)&gt;VLOOKUP(B1754,'Oficios_-_pend_criticas'!$C$4:$J$4739,5,0),"X",""))),""),""),"")</f>
        <v/>
      </c>
    </row>
    <row r="1755" spans="1:23" ht="45" hidden="1" customHeight="1" x14ac:dyDescent="0.25">
      <c r="A1755" s="9" t="str">
        <f t="shared" si="81"/>
        <v/>
      </c>
      <c r="B1755" s="24"/>
      <c r="C1755" s="22" t="str">
        <f>IF(B1755="","",VLOOKUP(B1755,#REF!,6,0))</f>
        <v/>
      </c>
      <c r="D1755" s="20" t="str">
        <f>IF(B1755="","",VLOOKUP(B1755,#REF!,22,0))</f>
        <v/>
      </c>
      <c r="E1755" s="22" t="str">
        <f>IF(B1755="","",VLOOKUP(B1755,Consultas_públicas!$A$376:$G$3879,7,0))</f>
        <v/>
      </c>
      <c r="F1755" s="20"/>
      <c r="G1755" s="21"/>
      <c r="H1755" s="14" t="str">
        <f>IFERROR(IF(VLOOKUP(B1755,'Oficios_-_pend_criticas'!$C$4:$D$4739,2,0)="","","X"),"")</f>
        <v/>
      </c>
      <c r="I1755" s="12"/>
      <c r="J1755" s="13"/>
      <c r="K1755" s="10"/>
      <c r="L1755" s="12" t="str">
        <f>IFERROR(VLOOKUP(B1755,Retorno_da_RFB!$D$3:$I$6388,5,0),"")</f>
        <v/>
      </c>
      <c r="M1755" s="13" t="str">
        <f>IFERROR(VLOOKUP(B1755,Retorno_da_RFB!$D$3:$I$6388,6,0),"")</f>
        <v/>
      </c>
      <c r="N1755" s="10" t="str">
        <f>IFERROR(VLOOKUP(B1755,Retorno_da_RFB!$D$3:$I$6388,3,0),"")</f>
        <v/>
      </c>
      <c r="O1755" s="10" t="str">
        <f>IFERROR(VLOOKUP(B1755,Retorno_da_RFB!$D$3:$I$6388,4,0),"")</f>
        <v/>
      </c>
      <c r="P1755" s="12" t="str">
        <f>IFERROR(IF(N1755="","",IF(VLOOKUP(LEFT(N1755,10),'Universo_BK-BIT'!$A$5:$E$10005,2,0)="","X",VLOOKUP(LEFT(N1755,10),'Universo_BK-BIT'!$A$5:$E$10005,2,0))),"X")</f>
        <v/>
      </c>
      <c r="Q1755" s="12" t="str">
        <f>IFERROR(IF(P1755="X","",VLOOKUP(LEFT(N1755,10),'Universo_BK-BIT'!$A$5:$E$10005,3,0)),"")</f>
        <v/>
      </c>
      <c r="R1755" s="14" t="str">
        <f t="shared" si="82"/>
        <v/>
      </c>
      <c r="S1755" s="14" t="str">
        <f t="shared" si="83"/>
        <v/>
      </c>
      <c r="T1755" s="14"/>
      <c r="U1755" s="14" t="str">
        <f ca="1">IFERROR(IF(P1755="X",IF(VLOOKUP(B1755,'Oficios_-_pend_criticas'!$C$3:$J$4739,5,0)="","",IF(VLOOKUP(B1755,'Oficios_-_pend_criticas'!$C$3:$J$4739,7,0)="",IF(TODAY()&gt;VLOOKUP(B1755,'Oficios_-_pend_criticas'!$C$3:$J$4739,5,0),"X",""),IF(VLOOKUP(B1755,'Oficios_-_pend_criticas'!$C$3:$J$4739,7,0)&gt;VLOOKUP(B1755,'Oficios_-_pend_criticas'!$C$3:$J$4739,5,0),"X",""))),""),"")</f>
        <v/>
      </c>
      <c r="V1755" s="14" t="str">
        <f ca="1">IFERROR(IF(Q1755=0,IF(VLOOKUP(B1755,'Oficios_-_pend_criticas'!$C$3:$J$4739,5,0)="","",IF(VLOOKUP(B1755,'Oficios_-_pend_criticas'!$C$3:$J$4739,7,0)="",IF(TODAY()&gt;VLOOKUP(B1755,'Oficios_-_pend_criticas'!$C$3:$J$4739,5,0),"X",""),IF(VLOOKUP(B1755,'Oficios_-_pend_criticas'!$C$3:$J$4739,7,0)&gt;VLOOKUP(B1755,'Oficios_-_pend_criticas'!$C$3:$J$4739,5,0),"X",""))),""),"")</f>
        <v/>
      </c>
      <c r="W1755" s="14" t="str">
        <f ca="1">IFERROR(IF(P1755&lt;&gt;"X",IF(Q1755&gt;0,IF(VLOOKUP(B1755,'Oficios_-_pend_criticas'!$C$4:$J$4739,5,0)="","",IF(VLOOKUP(B1755,'Oficios_-_pend_criticas'!$C$4:$J$4739,7,0)="",IF(TODAY()&gt;VLOOKUP(B1755,'Oficios_-_pend_criticas'!$C$4:$J$4739,5,0),"X",""),IF(VLOOKUP(B1755,'Oficios_-_pend_criticas'!$C$4:$J$4739,7,0)&gt;VLOOKUP(B1755,'Oficios_-_pend_criticas'!$C$4:$J$4739,5,0),"X",""))),""),""),"")</f>
        <v/>
      </c>
    </row>
    <row r="1756" spans="1:23" ht="45" hidden="1" customHeight="1" x14ac:dyDescent="0.25">
      <c r="A1756" s="9" t="str">
        <f t="shared" si="81"/>
        <v/>
      </c>
      <c r="B1756" s="24"/>
      <c r="C1756" s="22" t="str">
        <f>IF(B1756="","",VLOOKUP(B1756,#REF!,6,0))</f>
        <v/>
      </c>
      <c r="D1756" s="20" t="str">
        <f>IF(B1756="","",VLOOKUP(B1756,#REF!,22,0))</f>
        <v/>
      </c>
      <c r="E1756" s="22" t="str">
        <f>IF(B1756="","",VLOOKUP(B1756,Consultas_públicas!$A$376:$G$3879,7,0))</f>
        <v/>
      </c>
      <c r="F1756" s="20"/>
      <c r="G1756" s="21"/>
      <c r="H1756" s="14" t="str">
        <f>IFERROR(IF(VLOOKUP(B1756,'Oficios_-_pend_criticas'!$C$4:$D$4739,2,0)="","","X"),"")</f>
        <v/>
      </c>
      <c r="I1756" s="12"/>
      <c r="J1756" s="13"/>
      <c r="K1756" s="10"/>
      <c r="L1756" s="12" t="str">
        <f>IFERROR(VLOOKUP(B1756,Retorno_da_RFB!$D$3:$I$6388,5,0),"")</f>
        <v/>
      </c>
      <c r="M1756" s="13" t="str">
        <f>IFERROR(VLOOKUP(B1756,Retorno_da_RFB!$D$3:$I$6388,6,0),"")</f>
        <v/>
      </c>
      <c r="N1756" s="10" t="str">
        <f>IFERROR(VLOOKUP(B1756,Retorno_da_RFB!$D$3:$I$6388,3,0),"")</f>
        <v/>
      </c>
      <c r="O1756" s="10" t="str">
        <f>IFERROR(VLOOKUP(B1756,Retorno_da_RFB!$D$3:$I$6388,4,0),"")</f>
        <v/>
      </c>
      <c r="P1756" s="12" t="str">
        <f>IFERROR(IF(N1756="","",IF(VLOOKUP(LEFT(N1756,10),'Universo_BK-BIT'!$A$5:$E$10005,2,0)="","X",VLOOKUP(LEFT(N1756,10),'Universo_BK-BIT'!$A$5:$E$10005,2,0))),"X")</f>
        <v/>
      </c>
      <c r="Q1756" s="12" t="str">
        <f>IFERROR(IF(P1756="X","",VLOOKUP(LEFT(N1756,10),'Universo_BK-BIT'!$A$5:$E$10005,3,0)),"")</f>
        <v/>
      </c>
      <c r="R1756" s="14" t="str">
        <f t="shared" si="82"/>
        <v/>
      </c>
      <c r="S1756" s="14" t="str">
        <f t="shared" si="83"/>
        <v/>
      </c>
      <c r="T1756" s="14"/>
      <c r="U1756" s="14" t="str">
        <f ca="1">IFERROR(IF(P1756="X",IF(VLOOKUP(B1756,'Oficios_-_pend_criticas'!$C$3:$J$4739,5,0)="","",IF(VLOOKUP(B1756,'Oficios_-_pend_criticas'!$C$3:$J$4739,7,0)="",IF(TODAY()&gt;VLOOKUP(B1756,'Oficios_-_pend_criticas'!$C$3:$J$4739,5,0),"X",""),IF(VLOOKUP(B1756,'Oficios_-_pend_criticas'!$C$3:$J$4739,7,0)&gt;VLOOKUP(B1756,'Oficios_-_pend_criticas'!$C$3:$J$4739,5,0),"X",""))),""),"")</f>
        <v/>
      </c>
      <c r="V1756" s="14" t="str">
        <f ca="1">IFERROR(IF(Q1756=0,IF(VLOOKUP(B1756,'Oficios_-_pend_criticas'!$C$3:$J$4739,5,0)="","",IF(VLOOKUP(B1756,'Oficios_-_pend_criticas'!$C$3:$J$4739,7,0)="",IF(TODAY()&gt;VLOOKUP(B1756,'Oficios_-_pend_criticas'!$C$3:$J$4739,5,0),"X",""),IF(VLOOKUP(B1756,'Oficios_-_pend_criticas'!$C$3:$J$4739,7,0)&gt;VLOOKUP(B1756,'Oficios_-_pend_criticas'!$C$3:$J$4739,5,0),"X",""))),""),"")</f>
        <v/>
      </c>
      <c r="W1756" s="14" t="str">
        <f ca="1">IFERROR(IF(P1756&lt;&gt;"X",IF(Q1756&gt;0,IF(VLOOKUP(B1756,'Oficios_-_pend_criticas'!$C$4:$J$4739,5,0)="","",IF(VLOOKUP(B1756,'Oficios_-_pend_criticas'!$C$4:$J$4739,7,0)="",IF(TODAY()&gt;VLOOKUP(B1756,'Oficios_-_pend_criticas'!$C$4:$J$4739,5,0),"X",""),IF(VLOOKUP(B1756,'Oficios_-_pend_criticas'!$C$4:$J$4739,7,0)&gt;VLOOKUP(B1756,'Oficios_-_pend_criticas'!$C$4:$J$4739,5,0),"X",""))),""),""),"")</f>
        <v/>
      </c>
    </row>
    <row r="1757" spans="1:23" ht="45" hidden="1" customHeight="1" x14ac:dyDescent="0.25">
      <c r="A1757" s="9" t="str">
        <f t="shared" si="81"/>
        <v/>
      </c>
      <c r="B1757" s="24"/>
      <c r="C1757" s="22" t="str">
        <f>IF(B1757="","",VLOOKUP(B1757,#REF!,6,0))</f>
        <v/>
      </c>
      <c r="D1757" s="20" t="str">
        <f>IF(B1757="","",VLOOKUP(B1757,#REF!,22,0))</f>
        <v/>
      </c>
      <c r="E1757" s="22" t="str">
        <f>IF(B1757="","",VLOOKUP(B1757,Consultas_públicas!$A$376:$G$3879,7,0))</f>
        <v/>
      </c>
      <c r="F1757" s="20"/>
      <c r="G1757" s="21"/>
      <c r="H1757" s="14" t="str">
        <f>IFERROR(IF(VLOOKUP(B1757,'Oficios_-_pend_criticas'!$C$4:$D$4739,2,0)="","","X"),"")</f>
        <v/>
      </c>
      <c r="I1757" s="12"/>
      <c r="J1757" s="13"/>
      <c r="K1757" s="10"/>
      <c r="L1757" s="12" t="str">
        <f>IFERROR(VLOOKUP(B1757,Retorno_da_RFB!$D$3:$I$6388,5,0),"")</f>
        <v/>
      </c>
      <c r="M1757" s="13" t="str">
        <f>IFERROR(VLOOKUP(B1757,Retorno_da_RFB!$D$3:$I$6388,6,0),"")</f>
        <v/>
      </c>
      <c r="N1757" s="10" t="str">
        <f>IFERROR(VLOOKUP(B1757,Retorno_da_RFB!$D$3:$I$6388,3,0),"")</f>
        <v/>
      </c>
      <c r="O1757" s="10" t="str">
        <f>IFERROR(VLOOKUP(B1757,Retorno_da_RFB!$D$3:$I$6388,4,0),"")</f>
        <v/>
      </c>
      <c r="P1757" s="12" t="str">
        <f>IFERROR(IF(N1757="","",IF(VLOOKUP(LEFT(N1757,10),'Universo_BK-BIT'!$A$5:$E$10005,2,0)="","X",VLOOKUP(LEFT(N1757,10),'Universo_BK-BIT'!$A$5:$E$10005,2,0))),"X")</f>
        <v/>
      </c>
      <c r="Q1757" s="12" t="str">
        <f>IFERROR(IF(P1757="X","",VLOOKUP(LEFT(N1757,10),'Universo_BK-BIT'!$A$5:$E$10005,3,0)),"")</f>
        <v/>
      </c>
      <c r="R1757" s="14" t="str">
        <f t="shared" si="82"/>
        <v/>
      </c>
      <c r="S1757" s="14" t="str">
        <f t="shared" si="83"/>
        <v/>
      </c>
      <c r="T1757" s="14"/>
      <c r="U1757" s="14" t="str">
        <f ca="1">IFERROR(IF(P1757="X",IF(VLOOKUP(B1757,'Oficios_-_pend_criticas'!$C$3:$J$4739,5,0)="","",IF(VLOOKUP(B1757,'Oficios_-_pend_criticas'!$C$3:$J$4739,7,0)="",IF(TODAY()&gt;VLOOKUP(B1757,'Oficios_-_pend_criticas'!$C$3:$J$4739,5,0),"X",""),IF(VLOOKUP(B1757,'Oficios_-_pend_criticas'!$C$3:$J$4739,7,0)&gt;VLOOKUP(B1757,'Oficios_-_pend_criticas'!$C$3:$J$4739,5,0),"X",""))),""),"")</f>
        <v/>
      </c>
      <c r="V1757" s="14" t="str">
        <f ca="1">IFERROR(IF(Q1757=0,IF(VLOOKUP(B1757,'Oficios_-_pend_criticas'!$C$3:$J$4739,5,0)="","",IF(VLOOKUP(B1757,'Oficios_-_pend_criticas'!$C$3:$J$4739,7,0)="",IF(TODAY()&gt;VLOOKUP(B1757,'Oficios_-_pend_criticas'!$C$3:$J$4739,5,0),"X",""),IF(VLOOKUP(B1757,'Oficios_-_pend_criticas'!$C$3:$J$4739,7,0)&gt;VLOOKUP(B1757,'Oficios_-_pend_criticas'!$C$3:$J$4739,5,0),"X",""))),""),"")</f>
        <v/>
      </c>
      <c r="W1757" s="14" t="str">
        <f ca="1">IFERROR(IF(P1757&lt;&gt;"X",IF(Q1757&gt;0,IF(VLOOKUP(B1757,'Oficios_-_pend_criticas'!$C$4:$J$4739,5,0)="","",IF(VLOOKUP(B1757,'Oficios_-_pend_criticas'!$C$4:$J$4739,7,0)="",IF(TODAY()&gt;VLOOKUP(B1757,'Oficios_-_pend_criticas'!$C$4:$J$4739,5,0),"X",""),IF(VLOOKUP(B1757,'Oficios_-_pend_criticas'!$C$4:$J$4739,7,0)&gt;VLOOKUP(B1757,'Oficios_-_pend_criticas'!$C$4:$J$4739,5,0),"X",""))),""),""),"")</f>
        <v/>
      </c>
    </row>
    <row r="1758" spans="1:23" ht="45" hidden="1" customHeight="1" x14ac:dyDescent="0.25">
      <c r="A1758" s="9" t="str">
        <f t="shared" si="81"/>
        <v/>
      </c>
      <c r="B1758" s="24"/>
      <c r="C1758" s="22" t="str">
        <f>IF(B1758="","",VLOOKUP(B1758,#REF!,6,0))</f>
        <v/>
      </c>
      <c r="D1758" s="20" t="str">
        <f>IF(B1758="","",VLOOKUP(B1758,#REF!,22,0))</f>
        <v/>
      </c>
      <c r="E1758" s="22" t="str">
        <f>IF(B1758="","",VLOOKUP(B1758,Consultas_públicas!$A$376:$G$3879,7,0))</f>
        <v/>
      </c>
      <c r="F1758" s="20"/>
      <c r="G1758" s="21"/>
      <c r="H1758" s="14" t="str">
        <f>IFERROR(IF(VLOOKUP(B1758,'Oficios_-_pend_criticas'!$C$4:$D$4739,2,0)="","","X"),"")</f>
        <v/>
      </c>
      <c r="I1758" s="12"/>
      <c r="J1758" s="13"/>
      <c r="K1758" s="10"/>
      <c r="L1758" s="12" t="str">
        <f>IFERROR(VLOOKUP(B1758,Retorno_da_RFB!$D$3:$I$6388,5,0),"")</f>
        <v/>
      </c>
      <c r="M1758" s="13" t="str">
        <f>IFERROR(VLOOKUP(B1758,Retorno_da_RFB!$D$3:$I$6388,6,0),"")</f>
        <v/>
      </c>
      <c r="N1758" s="10" t="str">
        <f>IFERROR(VLOOKUP(B1758,Retorno_da_RFB!$D$3:$I$6388,3,0),"")</f>
        <v/>
      </c>
      <c r="O1758" s="10" t="str">
        <f>IFERROR(VLOOKUP(B1758,Retorno_da_RFB!$D$3:$I$6388,4,0),"")</f>
        <v/>
      </c>
      <c r="P1758" s="12" t="str">
        <f>IFERROR(IF(N1758="","",IF(VLOOKUP(LEFT(N1758,10),'Universo_BK-BIT'!$A$5:$E$10005,2,0)="","X",VLOOKUP(LEFT(N1758,10),'Universo_BK-BIT'!$A$5:$E$10005,2,0))),"X")</f>
        <v/>
      </c>
      <c r="Q1758" s="12" t="str">
        <f>IFERROR(IF(P1758="X","",VLOOKUP(LEFT(N1758,10),'Universo_BK-BIT'!$A$5:$E$10005,3,0)),"")</f>
        <v/>
      </c>
      <c r="R1758" s="14" t="str">
        <f t="shared" si="82"/>
        <v/>
      </c>
      <c r="S1758" s="14" t="str">
        <f t="shared" si="83"/>
        <v/>
      </c>
      <c r="T1758" s="14"/>
      <c r="U1758" s="14" t="str">
        <f ca="1">IFERROR(IF(P1758="X",IF(VLOOKUP(B1758,'Oficios_-_pend_criticas'!$C$3:$J$4739,5,0)="","",IF(VLOOKUP(B1758,'Oficios_-_pend_criticas'!$C$3:$J$4739,7,0)="",IF(TODAY()&gt;VLOOKUP(B1758,'Oficios_-_pend_criticas'!$C$3:$J$4739,5,0),"X",""),IF(VLOOKUP(B1758,'Oficios_-_pend_criticas'!$C$3:$J$4739,7,0)&gt;VLOOKUP(B1758,'Oficios_-_pend_criticas'!$C$3:$J$4739,5,0),"X",""))),""),"")</f>
        <v/>
      </c>
      <c r="V1758" s="14" t="str">
        <f ca="1">IFERROR(IF(Q1758=0,IF(VLOOKUP(B1758,'Oficios_-_pend_criticas'!$C$3:$J$4739,5,0)="","",IF(VLOOKUP(B1758,'Oficios_-_pend_criticas'!$C$3:$J$4739,7,0)="",IF(TODAY()&gt;VLOOKUP(B1758,'Oficios_-_pend_criticas'!$C$3:$J$4739,5,0),"X",""),IF(VLOOKUP(B1758,'Oficios_-_pend_criticas'!$C$3:$J$4739,7,0)&gt;VLOOKUP(B1758,'Oficios_-_pend_criticas'!$C$3:$J$4739,5,0),"X",""))),""),"")</f>
        <v/>
      </c>
      <c r="W1758" s="14" t="str">
        <f ca="1">IFERROR(IF(P1758&lt;&gt;"X",IF(Q1758&gt;0,IF(VLOOKUP(B1758,'Oficios_-_pend_criticas'!$C$4:$J$4739,5,0)="","",IF(VLOOKUP(B1758,'Oficios_-_pend_criticas'!$C$4:$J$4739,7,0)="",IF(TODAY()&gt;VLOOKUP(B1758,'Oficios_-_pend_criticas'!$C$4:$J$4739,5,0),"X",""),IF(VLOOKUP(B1758,'Oficios_-_pend_criticas'!$C$4:$J$4739,7,0)&gt;VLOOKUP(B1758,'Oficios_-_pend_criticas'!$C$4:$J$4739,5,0),"X",""))),""),""),"")</f>
        <v/>
      </c>
    </row>
    <row r="1759" spans="1:23" ht="45" hidden="1" customHeight="1" x14ac:dyDescent="0.25">
      <c r="A1759" s="9" t="str">
        <f t="shared" si="81"/>
        <v/>
      </c>
      <c r="B1759" s="24"/>
      <c r="C1759" s="22" t="str">
        <f>IF(B1759="","",VLOOKUP(B1759,#REF!,6,0))</f>
        <v/>
      </c>
      <c r="D1759" s="20" t="str">
        <f>IF(B1759="","",VLOOKUP(B1759,#REF!,22,0))</f>
        <v/>
      </c>
      <c r="E1759" s="22" t="str">
        <f>IF(B1759="","",VLOOKUP(B1759,Consultas_públicas!$A$376:$G$3879,7,0))</f>
        <v/>
      </c>
      <c r="F1759" s="20"/>
      <c r="G1759" s="21"/>
      <c r="H1759" s="14" t="str">
        <f>IFERROR(IF(VLOOKUP(B1759,'Oficios_-_pend_criticas'!$C$4:$D$4739,2,0)="","","X"),"")</f>
        <v/>
      </c>
      <c r="I1759" s="12"/>
      <c r="J1759" s="13"/>
      <c r="K1759" s="10"/>
      <c r="L1759" s="12" t="str">
        <f>IFERROR(VLOOKUP(B1759,Retorno_da_RFB!$D$3:$I$6388,5,0),"")</f>
        <v/>
      </c>
      <c r="M1759" s="13" t="str">
        <f>IFERROR(VLOOKUP(B1759,Retorno_da_RFB!$D$3:$I$6388,6,0),"")</f>
        <v/>
      </c>
      <c r="N1759" s="10" t="str">
        <f>IFERROR(VLOOKUP(B1759,Retorno_da_RFB!$D$3:$I$6388,3,0),"")</f>
        <v/>
      </c>
      <c r="O1759" s="10" t="str">
        <f>IFERROR(VLOOKUP(B1759,Retorno_da_RFB!$D$3:$I$6388,4,0),"")</f>
        <v/>
      </c>
      <c r="P1759" s="12" t="str">
        <f>IFERROR(IF(N1759="","",IF(VLOOKUP(LEFT(N1759,10),'Universo_BK-BIT'!$A$5:$E$10005,2,0)="","X",VLOOKUP(LEFT(N1759,10),'Universo_BK-BIT'!$A$5:$E$10005,2,0))),"X")</f>
        <v/>
      </c>
      <c r="Q1759" s="12" t="str">
        <f>IFERROR(IF(P1759="X","",VLOOKUP(LEFT(N1759,10),'Universo_BK-BIT'!$A$5:$E$10005,3,0)),"")</f>
        <v/>
      </c>
      <c r="R1759" s="14" t="str">
        <f t="shared" si="82"/>
        <v/>
      </c>
      <c r="S1759" s="14" t="str">
        <f t="shared" si="83"/>
        <v/>
      </c>
      <c r="T1759" s="14"/>
      <c r="U1759" s="14" t="str">
        <f ca="1">IFERROR(IF(P1759="X",IF(VLOOKUP(B1759,'Oficios_-_pend_criticas'!$C$3:$J$4739,5,0)="","",IF(VLOOKUP(B1759,'Oficios_-_pend_criticas'!$C$3:$J$4739,7,0)="",IF(TODAY()&gt;VLOOKUP(B1759,'Oficios_-_pend_criticas'!$C$3:$J$4739,5,0),"X",""),IF(VLOOKUP(B1759,'Oficios_-_pend_criticas'!$C$3:$J$4739,7,0)&gt;VLOOKUP(B1759,'Oficios_-_pend_criticas'!$C$3:$J$4739,5,0),"X",""))),""),"")</f>
        <v/>
      </c>
      <c r="V1759" s="14" t="str">
        <f ca="1">IFERROR(IF(Q1759=0,IF(VLOOKUP(B1759,'Oficios_-_pend_criticas'!$C$3:$J$4739,5,0)="","",IF(VLOOKUP(B1759,'Oficios_-_pend_criticas'!$C$3:$J$4739,7,0)="",IF(TODAY()&gt;VLOOKUP(B1759,'Oficios_-_pend_criticas'!$C$3:$J$4739,5,0),"X",""),IF(VLOOKUP(B1759,'Oficios_-_pend_criticas'!$C$3:$J$4739,7,0)&gt;VLOOKUP(B1759,'Oficios_-_pend_criticas'!$C$3:$J$4739,5,0),"X",""))),""),"")</f>
        <v/>
      </c>
      <c r="W1759" s="14" t="str">
        <f ca="1">IFERROR(IF(P1759&lt;&gt;"X",IF(Q1759&gt;0,IF(VLOOKUP(B1759,'Oficios_-_pend_criticas'!$C$4:$J$4739,5,0)="","",IF(VLOOKUP(B1759,'Oficios_-_pend_criticas'!$C$4:$J$4739,7,0)="",IF(TODAY()&gt;VLOOKUP(B1759,'Oficios_-_pend_criticas'!$C$4:$J$4739,5,0),"X",""),IF(VLOOKUP(B1759,'Oficios_-_pend_criticas'!$C$4:$J$4739,7,0)&gt;VLOOKUP(B1759,'Oficios_-_pend_criticas'!$C$4:$J$4739,5,0),"X",""))),""),""),"")</f>
        <v/>
      </c>
    </row>
    <row r="1760" spans="1:23" ht="45" hidden="1" customHeight="1" x14ac:dyDescent="0.25">
      <c r="A1760" s="9" t="str">
        <f t="shared" si="81"/>
        <v/>
      </c>
      <c r="B1760" s="24"/>
      <c r="C1760" s="22" t="str">
        <f>IF(B1760="","",VLOOKUP(B1760,#REF!,6,0))</f>
        <v/>
      </c>
      <c r="D1760" s="20" t="str">
        <f>IF(B1760="","",VLOOKUP(B1760,#REF!,22,0))</f>
        <v/>
      </c>
      <c r="E1760" s="22" t="str">
        <f>IF(B1760="","",VLOOKUP(B1760,Consultas_públicas!$A$376:$G$3879,7,0))</f>
        <v/>
      </c>
      <c r="F1760" s="20"/>
      <c r="G1760" s="21"/>
      <c r="H1760" s="14" t="str">
        <f>IFERROR(IF(VLOOKUP(B1760,'Oficios_-_pend_criticas'!$C$4:$D$4739,2,0)="","","X"),"")</f>
        <v/>
      </c>
      <c r="I1760" s="12"/>
      <c r="J1760" s="13"/>
      <c r="K1760" s="10"/>
      <c r="L1760" s="12" t="str">
        <f>IFERROR(VLOOKUP(B1760,Retorno_da_RFB!$D$3:$I$6388,5,0),"")</f>
        <v/>
      </c>
      <c r="M1760" s="13" t="str">
        <f>IFERROR(VLOOKUP(B1760,Retorno_da_RFB!$D$3:$I$6388,6,0),"")</f>
        <v/>
      </c>
      <c r="N1760" s="10" t="str">
        <f>IFERROR(VLOOKUP(B1760,Retorno_da_RFB!$D$3:$I$6388,3,0),"")</f>
        <v/>
      </c>
      <c r="O1760" s="10" t="str">
        <f>IFERROR(VLOOKUP(B1760,Retorno_da_RFB!$D$3:$I$6388,4,0),"")</f>
        <v/>
      </c>
      <c r="P1760" s="12" t="str">
        <f>IFERROR(IF(N1760="","",IF(VLOOKUP(LEFT(N1760,10),'Universo_BK-BIT'!$A$5:$E$10005,2,0)="","X",VLOOKUP(LEFT(N1760,10),'Universo_BK-BIT'!$A$5:$E$10005,2,0))),"X")</f>
        <v/>
      </c>
      <c r="Q1760" s="12" t="str">
        <f>IFERROR(IF(P1760="X","",VLOOKUP(LEFT(N1760,10),'Universo_BK-BIT'!$A$5:$E$10005,3,0)),"")</f>
        <v/>
      </c>
      <c r="R1760" s="14" t="str">
        <f t="shared" si="82"/>
        <v/>
      </c>
      <c r="S1760" s="14" t="str">
        <f t="shared" si="83"/>
        <v/>
      </c>
      <c r="T1760" s="14"/>
      <c r="U1760" s="14" t="str">
        <f ca="1">IFERROR(IF(P1760="X",IF(VLOOKUP(B1760,'Oficios_-_pend_criticas'!$C$3:$J$4739,5,0)="","",IF(VLOOKUP(B1760,'Oficios_-_pend_criticas'!$C$3:$J$4739,7,0)="",IF(TODAY()&gt;VLOOKUP(B1760,'Oficios_-_pend_criticas'!$C$3:$J$4739,5,0),"X",""),IF(VLOOKUP(B1760,'Oficios_-_pend_criticas'!$C$3:$J$4739,7,0)&gt;VLOOKUP(B1760,'Oficios_-_pend_criticas'!$C$3:$J$4739,5,0),"X",""))),""),"")</f>
        <v/>
      </c>
      <c r="V1760" s="14" t="str">
        <f ca="1">IFERROR(IF(Q1760=0,IF(VLOOKUP(B1760,'Oficios_-_pend_criticas'!$C$3:$J$4739,5,0)="","",IF(VLOOKUP(B1760,'Oficios_-_pend_criticas'!$C$3:$J$4739,7,0)="",IF(TODAY()&gt;VLOOKUP(B1760,'Oficios_-_pend_criticas'!$C$3:$J$4739,5,0),"X",""),IF(VLOOKUP(B1760,'Oficios_-_pend_criticas'!$C$3:$J$4739,7,0)&gt;VLOOKUP(B1760,'Oficios_-_pend_criticas'!$C$3:$J$4739,5,0),"X",""))),""),"")</f>
        <v/>
      </c>
      <c r="W1760" s="14" t="str">
        <f ca="1">IFERROR(IF(P1760&lt;&gt;"X",IF(Q1760&gt;0,IF(VLOOKUP(B1760,'Oficios_-_pend_criticas'!$C$4:$J$4739,5,0)="","",IF(VLOOKUP(B1760,'Oficios_-_pend_criticas'!$C$4:$J$4739,7,0)="",IF(TODAY()&gt;VLOOKUP(B1760,'Oficios_-_pend_criticas'!$C$4:$J$4739,5,0),"X",""),IF(VLOOKUP(B1760,'Oficios_-_pend_criticas'!$C$4:$J$4739,7,0)&gt;VLOOKUP(B1760,'Oficios_-_pend_criticas'!$C$4:$J$4739,5,0),"X",""))),""),""),"")</f>
        <v/>
      </c>
    </row>
    <row r="1761" spans="1:23" ht="45" hidden="1" customHeight="1" x14ac:dyDescent="0.25">
      <c r="A1761" s="9" t="str">
        <f t="shared" si="81"/>
        <v/>
      </c>
      <c r="B1761" s="24"/>
      <c r="C1761" s="22" t="str">
        <f>IF(B1761="","",VLOOKUP(B1761,#REF!,6,0))</f>
        <v/>
      </c>
      <c r="D1761" s="20" t="str">
        <f>IF(B1761="","",VLOOKUP(B1761,#REF!,22,0))</f>
        <v/>
      </c>
      <c r="E1761" s="22" t="str">
        <f>IF(B1761="","",VLOOKUP(B1761,Consultas_públicas!$A$376:$G$3879,7,0))</f>
        <v/>
      </c>
      <c r="F1761" s="20"/>
      <c r="G1761" s="21"/>
      <c r="H1761" s="14" t="str">
        <f>IFERROR(IF(VLOOKUP(B1761,'Oficios_-_pend_criticas'!$C$4:$D$4739,2,0)="","","X"),"")</f>
        <v/>
      </c>
      <c r="I1761" s="12"/>
      <c r="J1761" s="13"/>
      <c r="K1761" s="10"/>
      <c r="L1761" s="12" t="str">
        <f>IFERROR(VLOOKUP(B1761,Retorno_da_RFB!$D$3:$I$6388,5,0),"")</f>
        <v/>
      </c>
      <c r="M1761" s="13" t="str">
        <f>IFERROR(VLOOKUP(B1761,Retorno_da_RFB!$D$3:$I$6388,6,0),"")</f>
        <v/>
      </c>
      <c r="N1761" s="10" t="str">
        <f>IFERROR(VLOOKUP(B1761,Retorno_da_RFB!$D$3:$I$6388,3,0),"")</f>
        <v/>
      </c>
      <c r="O1761" s="10" t="str">
        <f>IFERROR(VLOOKUP(B1761,Retorno_da_RFB!$D$3:$I$6388,4,0),"")</f>
        <v/>
      </c>
      <c r="P1761" s="12" t="str">
        <f>IFERROR(IF(N1761="","",IF(VLOOKUP(LEFT(N1761,10),'Universo_BK-BIT'!$A$5:$E$10005,2,0)="","X",VLOOKUP(LEFT(N1761,10),'Universo_BK-BIT'!$A$5:$E$10005,2,0))),"X")</f>
        <v/>
      </c>
      <c r="Q1761" s="12" t="str">
        <f>IFERROR(IF(P1761="X","",VLOOKUP(LEFT(N1761,10),'Universo_BK-BIT'!$A$5:$E$10005,3,0)),"")</f>
        <v/>
      </c>
      <c r="R1761" s="14" t="str">
        <f t="shared" si="82"/>
        <v/>
      </c>
      <c r="S1761" s="14" t="str">
        <f t="shared" si="83"/>
        <v/>
      </c>
      <c r="T1761" s="14"/>
      <c r="U1761" s="14" t="str">
        <f ca="1">IFERROR(IF(P1761="X",IF(VLOOKUP(B1761,'Oficios_-_pend_criticas'!$C$3:$J$4739,5,0)="","",IF(VLOOKUP(B1761,'Oficios_-_pend_criticas'!$C$3:$J$4739,7,0)="",IF(TODAY()&gt;VLOOKUP(B1761,'Oficios_-_pend_criticas'!$C$3:$J$4739,5,0),"X",""),IF(VLOOKUP(B1761,'Oficios_-_pend_criticas'!$C$3:$J$4739,7,0)&gt;VLOOKUP(B1761,'Oficios_-_pend_criticas'!$C$3:$J$4739,5,0),"X",""))),""),"")</f>
        <v/>
      </c>
      <c r="V1761" s="14" t="str">
        <f ca="1">IFERROR(IF(Q1761=0,IF(VLOOKUP(B1761,'Oficios_-_pend_criticas'!$C$3:$J$4739,5,0)="","",IF(VLOOKUP(B1761,'Oficios_-_pend_criticas'!$C$3:$J$4739,7,0)="",IF(TODAY()&gt;VLOOKUP(B1761,'Oficios_-_pend_criticas'!$C$3:$J$4739,5,0),"X",""),IF(VLOOKUP(B1761,'Oficios_-_pend_criticas'!$C$3:$J$4739,7,0)&gt;VLOOKUP(B1761,'Oficios_-_pend_criticas'!$C$3:$J$4739,5,0),"X",""))),""),"")</f>
        <v/>
      </c>
      <c r="W1761" s="14" t="str">
        <f ca="1">IFERROR(IF(P1761&lt;&gt;"X",IF(Q1761&gt;0,IF(VLOOKUP(B1761,'Oficios_-_pend_criticas'!$C$4:$J$4739,5,0)="","",IF(VLOOKUP(B1761,'Oficios_-_pend_criticas'!$C$4:$J$4739,7,0)="",IF(TODAY()&gt;VLOOKUP(B1761,'Oficios_-_pend_criticas'!$C$4:$J$4739,5,0),"X",""),IF(VLOOKUP(B1761,'Oficios_-_pend_criticas'!$C$4:$J$4739,7,0)&gt;VLOOKUP(B1761,'Oficios_-_pend_criticas'!$C$4:$J$4739,5,0),"X",""))),""),""),"")</f>
        <v/>
      </c>
    </row>
    <row r="1762" spans="1:23" ht="45" hidden="1" customHeight="1" x14ac:dyDescent="0.25">
      <c r="A1762" s="9" t="str">
        <f t="shared" si="81"/>
        <v/>
      </c>
      <c r="B1762" s="24"/>
      <c r="C1762" s="22" t="str">
        <f>IF(B1762="","",VLOOKUP(B1762,#REF!,6,0))</f>
        <v/>
      </c>
      <c r="D1762" s="20" t="str">
        <f>IF(B1762="","",VLOOKUP(B1762,#REF!,22,0))</f>
        <v/>
      </c>
      <c r="E1762" s="22" t="str">
        <f>IF(B1762="","",VLOOKUP(B1762,Consultas_públicas!$A$376:$G$3879,7,0))</f>
        <v/>
      </c>
      <c r="F1762" s="20"/>
      <c r="G1762" s="21"/>
      <c r="H1762" s="14" t="str">
        <f>IFERROR(IF(VLOOKUP(B1762,'Oficios_-_pend_criticas'!$C$4:$D$4739,2,0)="","","X"),"")</f>
        <v/>
      </c>
      <c r="I1762" s="12"/>
      <c r="J1762" s="13"/>
      <c r="K1762" s="10"/>
      <c r="L1762" s="12" t="str">
        <f>IFERROR(VLOOKUP(B1762,Retorno_da_RFB!$D$3:$I$6388,5,0),"")</f>
        <v/>
      </c>
      <c r="M1762" s="13" t="str">
        <f>IFERROR(VLOOKUP(B1762,Retorno_da_RFB!$D$3:$I$6388,6,0),"")</f>
        <v/>
      </c>
      <c r="N1762" s="10" t="str">
        <f>IFERROR(VLOOKUP(B1762,Retorno_da_RFB!$D$3:$I$6388,3,0),"")</f>
        <v/>
      </c>
      <c r="O1762" s="10" t="str">
        <f>IFERROR(VLOOKUP(B1762,Retorno_da_RFB!$D$3:$I$6388,4,0),"")</f>
        <v/>
      </c>
      <c r="P1762" s="12" t="str">
        <f>IFERROR(IF(N1762="","",IF(VLOOKUP(LEFT(N1762,10),'Universo_BK-BIT'!$A$5:$E$10005,2,0)="","X",VLOOKUP(LEFT(N1762,10),'Universo_BK-BIT'!$A$5:$E$10005,2,0))),"X")</f>
        <v/>
      </c>
      <c r="Q1762" s="12" t="str">
        <f>IFERROR(IF(P1762="X","",VLOOKUP(LEFT(N1762,10),'Universo_BK-BIT'!$A$5:$E$10005,3,0)),"")</f>
        <v/>
      </c>
      <c r="R1762" s="14" t="str">
        <f t="shared" si="82"/>
        <v/>
      </c>
      <c r="S1762" s="14" t="str">
        <f t="shared" si="83"/>
        <v/>
      </c>
      <c r="T1762" s="14"/>
      <c r="U1762" s="14" t="str">
        <f ca="1">IFERROR(IF(P1762="X",IF(VLOOKUP(B1762,'Oficios_-_pend_criticas'!$C$3:$J$4739,5,0)="","",IF(VLOOKUP(B1762,'Oficios_-_pend_criticas'!$C$3:$J$4739,7,0)="",IF(TODAY()&gt;VLOOKUP(B1762,'Oficios_-_pend_criticas'!$C$3:$J$4739,5,0),"X",""),IF(VLOOKUP(B1762,'Oficios_-_pend_criticas'!$C$3:$J$4739,7,0)&gt;VLOOKUP(B1762,'Oficios_-_pend_criticas'!$C$3:$J$4739,5,0),"X",""))),""),"")</f>
        <v/>
      </c>
      <c r="V1762" s="14" t="str">
        <f ca="1">IFERROR(IF(Q1762=0,IF(VLOOKUP(B1762,'Oficios_-_pend_criticas'!$C$3:$J$4739,5,0)="","",IF(VLOOKUP(B1762,'Oficios_-_pend_criticas'!$C$3:$J$4739,7,0)="",IF(TODAY()&gt;VLOOKUP(B1762,'Oficios_-_pend_criticas'!$C$3:$J$4739,5,0),"X",""),IF(VLOOKUP(B1762,'Oficios_-_pend_criticas'!$C$3:$J$4739,7,0)&gt;VLOOKUP(B1762,'Oficios_-_pend_criticas'!$C$3:$J$4739,5,0),"X",""))),""),"")</f>
        <v/>
      </c>
      <c r="W1762" s="14" t="str">
        <f ca="1">IFERROR(IF(P1762&lt;&gt;"X",IF(Q1762&gt;0,IF(VLOOKUP(B1762,'Oficios_-_pend_criticas'!$C$4:$J$4739,5,0)="","",IF(VLOOKUP(B1762,'Oficios_-_pend_criticas'!$C$4:$J$4739,7,0)="",IF(TODAY()&gt;VLOOKUP(B1762,'Oficios_-_pend_criticas'!$C$4:$J$4739,5,0),"X",""),IF(VLOOKUP(B1762,'Oficios_-_pend_criticas'!$C$4:$J$4739,7,0)&gt;VLOOKUP(B1762,'Oficios_-_pend_criticas'!$C$4:$J$4739,5,0),"X",""))),""),""),"")</f>
        <v/>
      </c>
    </row>
    <row r="1763" spans="1:23" ht="45" hidden="1" customHeight="1" x14ac:dyDescent="0.25">
      <c r="A1763" s="9" t="str">
        <f t="shared" si="81"/>
        <v/>
      </c>
      <c r="B1763" s="24"/>
      <c r="C1763" s="22" t="str">
        <f>IF(B1763="","",VLOOKUP(B1763,#REF!,6,0))</f>
        <v/>
      </c>
      <c r="D1763" s="20" t="str">
        <f>IF(B1763="","",VLOOKUP(B1763,#REF!,22,0))</f>
        <v/>
      </c>
      <c r="E1763" s="22" t="str">
        <f>IF(B1763="","",VLOOKUP(B1763,Consultas_públicas!$A$376:$G$3879,7,0))</f>
        <v/>
      </c>
      <c r="F1763" s="20"/>
      <c r="G1763" s="21"/>
      <c r="H1763" s="14" t="str">
        <f>IFERROR(IF(VLOOKUP(B1763,'Oficios_-_pend_criticas'!$C$4:$D$4739,2,0)="","","X"),"")</f>
        <v/>
      </c>
      <c r="I1763" s="12"/>
      <c r="J1763" s="13"/>
      <c r="K1763" s="10"/>
      <c r="L1763" s="12" t="str">
        <f>IFERROR(VLOOKUP(B1763,Retorno_da_RFB!$D$3:$I$6388,5,0),"")</f>
        <v/>
      </c>
      <c r="M1763" s="13" t="str">
        <f>IFERROR(VLOOKUP(B1763,Retorno_da_RFB!$D$3:$I$6388,6,0),"")</f>
        <v/>
      </c>
      <c r="N1763" s="10" t="str">
        <f>IFERROR(VLOOKUP(B1763,Retorno_da_RFB!$D$3:$I$6388,3,0),"")</f>
        <v/>
      </c>
      <c r="O1763" s="10" t="str">
        <f>IFERROR(VLOOKUP(B1763,Retorno_da_RFB!$D$3:$I$6388,4,0),"")</f>
        <v/>
      </c>
      <c r="P1763" s="12" t="str">
        <f>IFERROR(IF(N1763="","",IF(VLOOKUP(LEFT(N1763,10),'Universo_BK-BIT'!$A$5:$E$10005,2,0)="","X",VLOOKUP(LEFT(N1763,10),'Universo_BK-BIT'!$A$5:$E$10005,2,0))),"X")</f>
        <v/>
      </c>
      <c r="Q1763" s="12" t="str">
        <f>IFERROR(IF(P1763="X","",VLOOKUP(LEFT(N1763,10),'Universo_BK-BIT'!$A$5:$E$10005,3,0)),"")</f>
        <v/>
      </c>
      <c r="R1763" s="14" t="str">
        <f t="shared" si="82"/>
        <v/>
      </c>
      <c r="S1763" s="14" t="str">
        <f t="shared" si="83"/>
        <v/>
      </c>
      <c r="T1763" s="14"/>
      <c r="U1763" s="14" t="str">
        <f ca="1">IFERROR(IF(P1763="X",IF(VLOOKUP(B1763,'Oficios_-_pend_criticas'!$C$3:$J$4739,5,0)="","",IF(VLOOKUP(B1763,'Oficios_-_pend_criticas'!$C$3:$J$4739,7,0)="",IF(TODAY()&gt;VLOOKUP(B1763,'Oficios_-_pend_criticas'!$C$3:$J$4739,5,0),"X",""),IF(VLOOKUP(B1763,'Oficios_-_pend_criticas'!$C$3:$J$4739,7,0)&gt;VLOOKUP(B1763,'Oficios_-_pend_criticas'!$C$3:$J$4739,5,0),"X",""))),""),"")</f>
        <v/>
      </c>
      <c r="V1763" s="14" t="str">
        <f ca="1">IFERROR(IF(Q1763=0,IF(VLOOKUP(B1763,'Oficios_-_pend_criticas'!$C$3:$J$4739,5,0)="","",IF(VLOOKUP(B1763,'Oficios_-_pend_criticas'!$C$3:$J$4739,7,0)="",IF(TODAY()&gt;VLOOKUP(B1763,'Oficios_-_pend_criticas'!$C$3:$J$4739,5,0),"X",""),IF(VLOOKUP(B1763,'Oficios_-_pend_criticas'!$C$3:$J$4739,7,0)&gt;VLOOKUP(B1763,'Oficios_-_pend_criticas'!$C$3:$J$4739,5,0),"X",""))),""),"")</f>
        <v/>
      </c>
      <c r="W1763" s="14" t="str">
        <f ca="1">IFERROR(IF(P1763&lt;&gt;"X",IF(Q1763&gt;0,IF(VLOOKUP(B1763,'Oficios_-_pend_criticas'!$C$4:$J$4739,5,0)="","",IF(VLOOKUP(B1763,'Oficios_-_pend_criticas'!$C$4:$J$4739,7,0)="",IF(TODAY()&gt;VLOOKUP(B1763,'Oficios_-_pend_criticas'!$C$4:$J$4739,5,0),"X",""),IF(VLOOKUP(B1763,'Oficios_-_pend_criticas'!$C$4:$J$4739,7,0)&gt;VLOOKUP(B1763,'Oficios_-_pend_criticas'!$C$4:$J$4739,5,0),"X",""))),""),""),"")</f>
        <v/>
      </c>
    </row>
    <row r="1764" spans="1:23" ht="45" hidden="1" customHeight="1" x14ac:dyDescent="0.25">
      <c r="A1764" s="9" t="str">
        <f t="shared" si="81"/>
        <v/>
      </c>
      <c r="B1764" s="24"/>
      <c r="C1764" s="22" t="str">
        <f>IF(B1764="","",VLOOKUP(B1764,#REF!,6,0))</f>
        <v/>
      </c>
      <c r="D1764" s="20" t="str">
        <f>IF(B1764="","",VLOOKUP(B1764,#REF!,22,0))</f>
        <v/>
      </c>
      <c r="E1764" s="22" t="str">
        <f>IF(B1764="","",VLOOKUP(B1764,Consultas_públicas!$A$376:$G$3879,7,0))</f>
        <v/>
      </c>
      <c r="F1764" s="20"/>
      <c r="G1764" s="21"/>
      <c r="H1764" s="14" t="str">
        <f>IFERROR(IF(VLOOKUP(B1764,'Oficios_-_pend_criticas'!$C$4:$D$4739,2,0)="","","X"),"")</f>
        <v/>
      </c>
      <c r="I1764" s="12"/>
      <c r="J1764" s="13"/>
      <c r="K1764" s="10"/>
      <c r="L1764" s="12" t="str">
        <f>IFERROR(VLOOKUP(B1764,Retorno_da_RFB!$D$3:$I$6388,5,0),"")</f>
        <v/>
      </c>
      <c r="M1764" s="13" t="str">
        <f>IFERROR(VLOOKUP(B1764,Retorno_da_RFB!$D$3:$I$6388,6,0),"")</f>
        <v/>
      </c>
      <c r="N1764" s="10" t="str">
        <f>IFERROR(VLOOKUP(B1764,Retorno_da_RFB!$D$3:$I$6388,3,0),"")</f>
        <v/>
      </c>
      <c r="O1764" s="10" t="str">
        <f>IFERROR(VLOOKUP(B1764,Retorno_da_RFB!$D$3:$I$6388,4,0),"")</f>
        <v/>
      </c>
      <c r="P1764" s="12" t="str">
        <f>IFERROR(IF(N1764="","",IF(VLOOKUP(LEFT(N1764,10),'Universo_BK-BIT'!$A$5:$E$10005,2,0)="","X",VLOOKUP(LEFT(N1764,10),'Universo_BK-BIT'!$A$5:$E$10005,2,0))),"X")</f>
        <v/>
      </c>
      <c r="Q1764" s="12" t="str">
        <f>IFERROR(IF(P1764="X","",VLOOKUP(LEFT(N1764,10),'Universo_BK-BIT'!$A$5:$E$10005,3,0)),"")</f>
        <v/>
      </c>
      <c r="R1764" s="14" t="str">
        <f t="shared" si="82"/>
        <v/>
      </c>
      <c r="S1764" s="14" t="str">
        <f t="shared" si="83"/>
        <v/>
      </c>
      <c r="T1764" s="14"/>
      <c r="U1764" s="14" t="str">
        <f ca="1">IFERROR(IF(P1764="X",IF(VLOOKUP(B1764,'Oficios_-_pend_criticas'!$C$3:$J$4739,5,0)="","",IF(VLOOKUP(B1764,'Oficios_-_pend_criticas'!$C$3:$J$4739,7,0)="",IF(TODAY()&gt;VLOOKUP(B1764,'Oficios_-_pend_criticas'!$C$3:$J$4739,5,0),"X",""),IF(VLOOKUP(B1764,'Oficios_-_pend_criticas'!$C$3:$J$4739,7,0)&gt;VLOOKUP(B1764,'Oficios_-_pend_criticas'!$C$3:$J$4739,5,0),"X",""))),""),"")</f>
        <v/>
      </c>
      <c r="V1764" s="14" t="str">
        <f ca="1">IFERROR(IF(Q1764=0,IF(VLOOKUP(B1764,'Oficios_-_pend_criticas'!$C$3:$J$4739,5,0)="","",IF(VLOOKUP(B1764,'Oficios_-_pend_criticas'!$C$3:$J$4739,7,0)="",IF(TODAY()&gt;VLOOKUP(B1764,'Oficios_-_pend_criticas'!$C$3:$J$4739,5,0),"X",""),IF(VLOOKUP(B1764,'Oficios_-_pend_criticas'!$C$3:$J$4739,7,0)&gt;VLOOKUP(B1764,'Oficios_-_pend_criticas'!$C$3:$J$4739,5,0),"X",""))),""),"")</f>
        <v/>
      </c>
      <c r="W1764" s="14" t="str">
        <f ca="1">IFERROR(IF(P1764&lt;&gt;"X",IF(Q1764&gt;0,IF(VLOOKUP(B1764,'Oficios_-_pend_criticas'!$C$4:$J$4739,5,0)="","",IF(VLOOKUP(B1764,'Oficios_-_pend_criticas'!$C$4:$J$4739,7,0)="",IF(TODAY()&gt;VLOOKUP(B1764,'Oficios_-_pend_criticas'!$C$4:$J$4739,5,0),"X",""),IF(VLOOKUP(B1764,'Oficios_-_pend_criticas'!$C$4:$J$4739,7,0)&gt;VLOOKUP(B1764,'Oficios_-_pend_criticas'!$C$4:$J$4739,5,0),"X",""))),""),""),"")</f>
        <v/>
      </c>
    </row>
    <row r="1765" spans="1:23" ht="45" hidden="1" customHeight="1" x14ac:dyDescent="0.25">
      <c r="A1765" s="9" t="str">
        <f t="shared" si="81"/>
        <v/>
      </c>
      <c r="B1765" s="24"/>
      <c r="C1765" s="22" t="str">
        <f>IF(B1765="","",VLOOKUP(B1765,#REF!,6,0))</f>
        <v/>
      </c>
      <c r="D1765" s="20" t="str">
        <f>IF(B1765="","",VLOOKUP(B1765,#REF!,22,0))</f>
        <v/>
      </c>
      <c r="E1765" s="22" t="str">
        <f>IF(B1765="","",VLOOKUP(B1765,Consultas_públicas!$A$376:$G$3879,7,0))</f>
        <v/>
      </c>
      <c r="F1765" s="20"/>
      <c r="G1765" s="21"/>
      <c r="H1765" s="14" t="str">
        <f>IFERROR(IF(VLOOKUP(B1765,'Oficios_-_pend_criticas'!$C$4:$D$4739,2,0)="","","X"),"")</f>
        <v/>
      </c>
      <c r="I1765" s="12"/>
      <c r="J1765" s="13"/>
      <c r="K1765" s="10"/>
      <c r="L1765" s="12" t="str">
        <f>IFERROR(VLOOKUP(B1765,Retorno_da_RFB!$D$3:$I$6388,5,0),"")</f>
        <v/>
      </c>
      <c r="M1765" s="13" t="str">
        <f>IFERROR(VLOOKUP(B1765,Retorno_da_RFB!$D$3:$I$6388,6,0),"")</f>
        <v/>
      </c>
      <c r="N1765" s="10" t="str">
        <f>IFERROR(VLOOKUP(B1765,Retorno_da_RFB!$D$3:$I$6388,3,0),"")</f>
        <v/>
      </c>
      <c r="O1765" s="10" t="str">
        <f>IFERROR(VLOOKUP(B1765,Retorno_da_RFB!$D$3:$I$6388,4,0),"")</f>
        <v/>
      </c>
      <c r="P1765" s="12" t="str">
        <f>IFERROR(IF(N1765="","",IF(VLOOKUP(LEFT(N1765,10),'Universo_BK-BIT'!$A$5:$E$10005,2,0)="","X",VLOOKUP(LEFT(N1765,10),'Universo_BK-BIT'!$A$5:$E$10005,2,0))),"X")</f>
        <v/>
      </c>
      <c r="Q1765" s="12" t="str">
        <f>IFERROR(IF(P1765="X","",VLOOKUP(LEFT(N1765,10),'Universo_BK-BIT'!$A$5:$E$10005,3,0)),"")</f>
        <v/>
      </c>
      <c r="R1765" s="14" t="str">
        <f t="shared" si="82"/>
        <v/>
      </c>
      <c r="S1765" s="14" t="str">
        <f t="shared" si="83"/>
        <v/>
      </c>
      <c r="T1765" s="14"/>
      <c r="U1765" s="14" t="str">
        <f ca="1">IFERROR(IF(P1765="X",IF(VLOOKUP(B1765,'Oficios_-_pend_criticas'!$C$3:$J$4739,5,0)="","",IF(VLOOKUP(B1765,'Oficios_-_pend_criticas'!$C$3:$J$4739,7,0)="",IF(TODAY()&gt;VLOOKUP(B1765,'Oficios_-_pend_criticas'!$C$3:$J$4739,5,0),"X",""),IF(VLOOKUP(B1765,'Oficios_-_pend_criticas'!$C$3:$J$4739,7,0)&gt;VLOOKUP(B1765,'Oficios_-_pend_criticas'!$C$3:$J$4739,5,0),"X",""))),""),"")</f>
        <v/>
      </c>
      <c r="V1765" s="14" t="str">
        <f ca="1">IFERROR(IF(Q1765=0,IF(VLOOKUP(B1765,'Oficios_-_pend_criticas'!$C$3:$J$4739,5,0)="","",IF(VLOOKUP(B1765,'Oficios_-_pend_criticas'!$C$3:$J$4739,7,0)="",IF(TODAY()&gt;VLOOKUP(B1765,'Oficios_-_pend_criticas'!$C$3:$J$4739,5,0),"X",""),IF(VLOOKUP(B1765,'Oficios_-_pend_criticas'!$C$3:$J$4739,7,0)&gt;VLOOKUP(B1765,'Oficios_-_pend_criticas'!$C$3:$J$4739,5,0),"X",""))),""),"")</f>
        <v/>
      </c>
      <c r="W1765" s="14" t="str">
        <f ca="1">IFERROR(IF(P1765&lt;&gt;"X",IF(Q1765&gt;0,IF(VLOOKUP(B1765,'Oficios_-_pend_criticas'!$C$4:$J$4739,5,0)="","",IF(VLOOKUP(B1765,'Oficios_-_pend_criticas'!$C$4:$J$4739,7,0)="",IF(TODAY()&gt;VLOOKUP(B1765,'Oficios_-_pend_criticas'!$C$4:$J$4739,5,0),"X",""),IF(VLOOKUP(B1765,'Oficios_-_pend_criticas'!$C$4:$J$4739,7,0)&gt;VLOOKUP(B1765,'Oficios_-_pend_criticas'!$C$4:$J$4739,5,0),"X",""))),""),""),"")</f>
        <v/>
      </c>
    </row>
    <row r="1766" spans="1:23" ht="45" hidden="1" customHeight="1" x14ac:dyDescent="0.25">
      <c r="A1766" s="9" t="str">
        <f t="shared" si="81"/>
        <v/>
      </c>
      <c r="B1766" s="24"/>
      <c r="C1766" s="22" t="str">
        <f>IF(B1766="","",VLOOKUP(B1766,#REF!,6,0))</f>
        <v/>
      </c>
      <c r="D1766" s="20" t="str">
        <f>IF(B1766="","",VLOOKUP(B1766,#REF!,22,0))</f>
        <v/>
      </c>
      <c r="E1766" s="22" t="str">
        <f>IF(B1766="","",VLOOKUP(B1766,Consultas_públicas!$A$376:$G$3879,7,0))</f>
        <v/>
      </c>
      <c r="F1766" s="20"/>
      <c r="G1766" s="21"/>
      <c r="H1766" s="14" t="str">
        <f>IFERROR(IF(VLOOKUP(B1766,'Oficios_-_pend_criticas'!$C$4:$D$4739,2,0)="","","X"),"")</f>
        <v/>
      </c>
      <c r="I1766" s="12"/>
      <c r="J1766" s="13"/>
      <c r="K1766" s="10"/>
      <c r="L1766" s="12" t="str">
        <f>IFERROR(VLOOKUP(B1766,Retorno_da_RFB!$D$3:$I$6388,5,0),"")</f>
        <v/>
      </c>
      <c r="M1766" s="13" t="str">
        <f>IFERROR(VLOOKUP(B1766,Retorno_da_RFB!$D$3:$I$6388,6,0),"")</f>
        <v/>
      </c>
      <c r="N1766" s="10" t="str">
        <f>IFERROR(VLOOKUP(B1766,Retorno_da_RFB!$D$3:$I$6388,3,0),"")</f>
        <v/>
      </c>
      <c r="O1766" s="10" t="str">
        <f>IFERROR(VLOOKUP(B1766,Retorno_da_RFB!$D$3:$I$6388,4,0),"")</f>
        <v/>
      </c>
      <c r="P1766" s="12" t="str">
        <f>IFERROR(IF(N1766="","",IF(VLOOKUP(LEFT(N1766,10),'Universo_BK-BIT'!$A$5:$E$10005,2,0)="","X",VLOOKUP(LEFT(N1766,10),'Universo_BK-BIT'!$A$5:$E$10005,2,0))),"X")</f>
        <v/>
      </c>
      <c r="Q1766" s="12" t="str">
        <f>IFERROR(IF(P1766="X","",VLOOKUP(LEFT(N1766,10),'Universo_BK-BIT'!$A$5:$E$10005,3,0)),"")</f>
        <v/>
      </c>
      <c r="R1766" s="14" t="str">
        <f t="shared" si="82"/>
        <v/>
      </c>
      <c r="S1766" s="14" t="str">
        <f t="shared" si="83"/>
        <v/>
      </c>
      <c r="T1766" s="14"/>
      <c r="U1766" s="14" t="str">
        <f ca="1">IFERROR(IF(P1766="X",IF(VLOOKUP(B1766,'Oficios_-_pend_criticas'!$C$3:$J$4739,5,0)="","",IF(VLOOKUP(B1766,'Oficios_-_pend_criticas'!$C$3:$J$4739,7,0)="",IF(TODAY()&gt;VLOOKUP(B1766,'Oficios_-_pend_criticas'!$C$3:$J$4739,5,0),"X",""),IF(VLOOKUP(B1766,'Oficios_-_pend_criticas'!$C$3:$J$4739,7,0)&gt;VLOOKUP(B1766,'Oficios_-_pend_criticas'!$C$3:$J$4739,5,0),"X",""))),""),"")</f>
        <v/>
      </c>
      <c r="V1766" s="14" t="str">
        <f ca="1">IFERROR(IF(Q1766=0,IF(VLOOKUP(B1766,'Oficios_-_pend_criticas'!$C$3:$J$4739,5,0)="","",IF(VLOOKUP(B1766,'Oficios_-_pend_criticas'!$C$3:$J$4739,7,0)="",IF(TODAY()&gt;VLOOKUP(B1766,'Oficios_-_pend_criticas'!$C$3:$J$4739,5,0),"X",""),IF(VLOOKUP(B1766,'Oficios_-_pend_criticas'!$C$3:$J$4739,7,0)&gt;VLOOKUP(B1766,'Oficios_-_pend_criticas'!$C$3:$J$4739,5,0),"X",""))),""),"")</f>
        <v/>
      </c>
      <c r="W1766" s="14" t="str">
        <f ca="1">IFERROR(IF(P1766&lt;&gt;"X",IF(Q1766&gt;0,IF(VLOOKUP(B1766,'Oficios_-_pend_criticas'!$C$4:$J$4739,5,0)="","",IF(VLOOKUP(B1766,'Oficios_-_pend_criticas'!$C$4:$J$4739,7,0)="",IF(TODAY()&gt;VLOOKUP(B1766,'Oficios_-_pend_criticas'!$C$4:$J$4739,5,0),"X",""),IF(VLOOKUP(B1766,'Oficios_-_pend_criticas'!$C$4:$J$4739,7,0)&gt;VLOOKUP(B1766,'Oficios_-_pend_criticas'!$C$4:$J$4739,5,0),"X",""))),""),""),"")</f>
        <v/>
      </c>
    </row>
    <row r="1767" spans="1:23" ht="45" hidden="1" customHeight="1" x14ac:dyDescent="0.25">
      <c r="A1767" s="9" t="str">
        <f t="shared" si="81"/>
        <v/>
      </c>
      <c r="B1767" s="24"/>
      <c r="C1767" s="22" t="str">
        <f>IF(B1767="","",VLOOKUP(B1767,#REF!,6,0))</f>
        <v/>
      </c>
      <c r="D1767" s="20" t="str">
        <f>IF(B1767="","",VLOOKUP(B1767,#REF!,22,0))</f>
        <v/>
      </c>
      <c r="E1767" s="22" t="str">
        <f>IF(B1767="","",VLOOKUP(B1767,Consultas_públicas!$A$376:$G$3879,7,0))</f>
        <v/>
      </c>
      <c r="F1767" s="20"/>
      <c r="G1767" s="21"/>
      <c r="H1767" s="14" t="str">
        <f>IFERROR(IF(VLOOKUP(B1767,'Oficios_-_pend_criticas'!$C$4:$D$4739,2,0)="","","X"),"")</f>
        <v/>
      </c>
      <c r="I1767" s="12"/>
      <c r="J1767" s="13"/>
      <c r="K1767" s="10"/>
      <c r="L1767" s="12" t="str">
        <f>IFERROR(VLOOKUP(B1767,Retorno_da_RFB!$D$3:$I$6388,5,0),"")</f>
        <v/>
      </c>
      <c r="M1767" s="13" t="str">
        <f>IFERROR(VLOOKUP(B1767,Retorno_da_RFB!$D$3:$I$6388,6,0),"")</f>
        <v/>
      </c>
      <c r="N1767" s="10" t="str">
        <f>IFERROR(VLOOKUP(B1767,Retorno_da_RFB!$D$3:$I$6388,3,0),"")</f>
        <v/>
      </c>
      <c r="O1767" s="10" t="str">
        <f>IFERROR(VLOOKUP(B1767,Retorno_da_RFB!$D$3:$I$6388,4,0),"")</f>
        <v/>
      </c>
      <c r="P1767" s="12" t="str">
        <f>IFERROR(IF(N1767="","",IF(VLOOKUP(LEFT(N1767,10),'Universo_BK-BIT'!$A$5:$E$10005,2,0)="","X",VLOOKUP(LEFT(N1767,10),'Universo_BK-BIT'!$A$5:$E$10005,2,0))),"X")</f>
        <v/>
      </c>
      <c r="Q1767" s="12" t="str">
        <f>IFERROR(IF(P1767="X","",VLOOKUP(LEFT(N1767,10),'Universo_BK-BIT'!$A$5:$E$10005,3,0)),"")</f>
        <v/>
      </c>
      <c r="R1767" s="14" t="str">
        <f t="shared" si="82"/>
        <v/>
      </c>
      <c r="S1767" s="14" t="str">
        <f t="shared" si="83"/>
        <v/>
      </c>
      <c r="T1767" s="14"/>
      <c r="U1767" s="14" t="str">
        <f ca="1">IFERROR(IF(P1767="X",IF(VLOOKUP(B1767,'Oficios_-_pend_criticas'!$C$3:$J$4739,5,0)="","",IF(VLOOKUP(B1767,'Oficios_-_pend_criticas'!$C$3:$J$4739,7,0)="",IF(TODAY()&gt;VLOOKUP(B1767,'Oficios_-_pend_criticas'!$C$3:$J$4739,5,0),"X",""),IF(VLOOKUP(B1767,'Oficios_-_pend_criticas'!$C$3:$J$4739,7,0)&gt;VLOOKUP(B1767,'Oficios_-_pend_criticas'!$C$3:$J$4739,5,0),"X",""))),""),"")</f>
        <v/>
      </c>
      <c r="V1767" s="14" t="str">
        <f ca="1">IFERROR(IF(Q1767=0,IF(VLOOKUP(B1767,'Oficios_-_pend_criticas'!$C$3:$J$4739,5,0)="","",IF(VLOOKUP(B1767,'Oficios_-_pend_criticas'!$C$3:$J$4739,7,0)="",IF(TODAY()&gt;VLOOKUP(B1767,'Oficios_-_pend_criticas'!$C$3:$J$4739,5,0),"X",""),IF(VLOOKUP(B1767,'Oficios_-_pend_criticas'!$C$3:$J$4739,7,0)&gt;VLOOKUP(B1767,'Oficios_-_pend_criticas'!$C$3:$J$4739,5,0),"X",""))),""),"")</f>
        <v/>
      </c>
      <c r="W1767" s="14" t="str">
        <f ca="1">IFERROR(IF(P1767&lt;&gt;"X",IF(Q1767&gt;0,IF(VLOOKUP(B1767,'Oficios_-_pend_criticas'!$C$4:$J$4739,5,0)="","",IF(VLOOKUP(B1767,'Oficios_-_pend_criticas'!$C$4:$J$4739,7,0)="",IF(TODAY()&gt;VLOOKUP(B1767,'Oficios_-_pend_criticas'!$C$4:$J$4739,5,0),"X",""),IF(VLOOKUP(B1767,'Oficios_-_pend_criticas'!$C$4:$J$4739,7,0)&gt;VLOOKUP(B1767,'Oficios_-_pend_criticas'!$C$4:$J$4739,5,0),"X",""))),""),""),"")</f>
        <v/>
      </c>
    </row>
    <row r="1768" spans="1:23" ht="45" hidden="1" customHeight="1" x14ac:dyDescent="0.25">
      <c r="A1768" s="9" t="str">
        <f t="shared" si="81"/>
        <v/>
      </c>
      <c r="B1768" s="24"/>
      <c r="C1768" s="22" t="str">
        <f>IF(B1768="","",VLOOKUP(B1768,#REF!,6,0))</f>
        <v/>
      </c>
      <c r="D1768" s="20" t="str">
        <f>IF(B1768="","",VLOOKUP(B1768,#REF!,22,0))</f>
        <v/>
      </c>
      <c r="E1768" s="22" t="str">
        <f>IF(B1768="","",VLOOKUP(B1768,Consultas_públicas!$A$376:$G$3879,7,0))</f>
        <v/>
      </c>
      <c r="F1768" s="20"/>
      <c r="G1768" s="21"/>
      <c r="H1768" s="14" t="str">
        <f>IFERROR(IF(VLOOKUP(B1768,'Oficios_-_pend_criticas'!$C$4:$D$4739,2,0)="","","X"),"")</f>
        <v/>
      </c>
      <c r="I1768" s="12"/>
      <c r="J1768" s="13"/>
      <c r="K1768" s="10"/>
      <c r="L1768" s="12" t="str">
        <f>IFERROR(VLOOKUP(B1768,Retorno_da_RFB!$D$3:$I$6388,5,0),"")</f>
        <v/>
      </c>
      <c r="M1768" s="13" t="str">
        <f>IFERROR(VLOOKUP(B1768,Retorno_da_RFB!$D$3:$I$6388,6,0),"")</f>
        <v/>
      </c>
      <c r="N1768" s="10" t="str">
        <f>IFERROR(VLOOKUP(B1768,Retorno_da_RFB!$D$3:$I$6388,3,0),"")</f>
        <v/>
      </c>
      <c r="O1768" s="10" t="str">
        <f>IFERROR(VLOOKUP(B1768,Retorno_da_RFB!$D$3:$I$6388,4,0),"")</f>
        <v/>
      </c>
      <c r="P1768" s="12" t="str">
        <f>IFERROR(IF(N1768="","",IF(VLOOKUP(LEFT(N1768,10),'Universo_BK-BIT'!$A$5:$E$10005,2,0)="","X",VLOOKUP(LEFT(N1768,10),'Universo_BK-BIT'!$A$5:$E$10005,2,0))),"X")</f>
        <v/>
      </c>
      <c r="Q1768" s="12" t="str">
        <f>IFERROR(IF(P1768="X","",VLOOKUP(LEFT(N1768,10),'Universo_BK-BIT'!$A$5:$E$10005,3,0)),"")</f>
        <v/>
      </c>
      <c r="R1768" s="14" t="str">
        <f t="shared" si="82"/>
        <v/>
      </c>
      <c r="S1768" s="14" t="str">
        <f t="shared" si="83"/>
        <v/>
      </c>
      <c r="T1768" s="14"/>
      <c r="U1768" s="14" t="str">
        <f ca="1">IFERROR(IF(P1768="X",IF(VLOOKUP(B1768,'Oficios_-_pend_criticas'!$C$3:$J$4739,5,0)="","",IF(VLOOKUP(B1768,'Oficios_-_pend_criticas'!$C$3:$J$4739,7,0)="",IF(TODAY()&gt;VLOOKUP(B1768,'Oficios_-_pend_criticas'!$C$3:$J$4739,5,0),"X",""),IF(VLOOKUP(B1768,'Oficios_-_pend_criticas'!$C$3:$J$4739,7,0)&gt;VLOOKUP(B1768,'Oficios_-_pend_criticas'!$C$3:$J$4739,5,0),"X",""))),""),"")</f>
        <v/>
      </c>
      <c r="V1768" s="14" t="str">
        <f ca="1">IFERROR(IF(Q1768=0,IF(VLOOKUP(B1768,'Oficios_-_pend_criticas'!$C$3:$J$4739,5,0)="","",IF(VLOOKUP(B1768,'Oficios_-_pend_criticas'!$C$3:$J$4739,7,0)="",IF(TODAY()&gt;VLOOKUP(B1768,'Oficios_-_pend_criticas'!$C$3:$J$4739,5,0),"X",""),IF(VLOOKUP(B1768,'Oficios_-_pend_criticas'!$C$3:$J$4739,7,0)&gt;VLOOKUP(B1768,'Oficios_-_pend_criticas'!$C$3:$J$4739,5,0),"X",""))),""),"")</f>
        <v/>
      </c>
      <c r="W1768" s="14" t="str">
        <f ca="1">IFERROR(IF(P1768&lt;&gt;"X",IF(Q1768&gt;0,IF(VLOOKUP(B1768,'Oficios_-_pend_criticas'!$C$4:$J$4739,5,0)="","",IF(VLOOKUP(B1768,'Oficios_-_pend_criticas'!$C$4:$J$4739,7,0)="",IF(TODAY()&gt;VLOOKUP(B1768,'Oficios_-_pend_criticas'!$C$4:$J$4739,5,0),"X",""),IF(VLOOKUP(B1768,'Oficios_-_pend_criticas'!$C$4:$J$4739,7,0)&gt;VLOOKUP(B1768,'Oficios_-_pend_criticas'!$C$4:$J$4739,5,0),"X",""))),""),""),"")</f>
        <v/>
      </c>
    </row>
    <row r="1769" spans="1:23" ht="45" hidden="1" customHeight="1" x14ac:dyDescent="0.25">
      <c r="A1769" s="9" t="str">
        <f t="shared" si="81"/>
        <v/>
      </c>
      <c r="B1769" s="24"/>
      <c r="C1769" s="22" t="str">
        <f>IF(B1769="","",VLOOKUP(B1769,#REF!,6,0))</f>
        <v/>
      </c>
      <c r="D1769" s="20" t="str">
        <f>IF(B1769="","",VLOOKUP(B1769,#REF!,22,0))</f>
        <v/>
      </c>
      <c r="E1769" s="22" t="str">
        <f>IF(B1769="","",VLOOKUP(B1769,Consultas_públicas!$A$376:$G$3879,7,0))</f>
        <v/>
      </c>
      <c r="F1769" s="20"/>
      <c r="G1769" s="21"/>
      <c r="H1769" s="14" t="str">
        <f>IFERROR(IF(VLOOKUP(B1769,'Oficios_-_pend_criticas'!$C$4:$D$4739,2,0)="","","X"),"")</f>
        <v/>
      </c>
      <c r="I1769" s="12"/>
      <c r="J1769" s="13"/>
      <c r="K1769" s="10"/>
      <c r="L1769" s="12" t="str">
        <f>IFERROR(VLOOKUP(B1769,Retorno_da_RFB!$D$3:$I$6388,5,0),"")</f>
        <v/>
      </c>
      <c r="M1769" s="13" t="str">
        <f>IFERROR(VLOOKUP(B1769,Retorno_da_RFB!$D$3:$I$6388,6,0),"")</f>
        <v/>
      </c>
      <c r="N1769" s="10" t="str">
        <f>IFERROR(VLOOKUP(B1769,Retorno_da_RFB!$D$3:$I$6388,3,0),"")</f>
        <v/>
      </c>
      <c r="O1769" s="10" t="str">
        <f>IFERROR(VLOOKUP(B1769,Retorno_da_RFB!$D$3:$I$6388,4,0),"")</f>
        <v/>
      </c>
      <c r="P1769" s="12" t="str">
        <f>IFERROR(IF(N1769="","",IF(VLOOKUP(LEFT(N1769,10),'Universo_BK-BIT'!$A$5:$E$10005,2,0)="","X",VLOOKUP(LEFT(N1769,10),'Universo_BK-BIT'!$A$5:$E$10005,2,0))),"X")</f>
        <v/>
      </c>
      <c r="Q1769" s="12" t="str">
        <f>IFERROR(IF(P1769="X","",VLOOKUP(LEFT(N1769,10),'Universo_BK-BIT'!$A$5:$E$10005,3,0)),"")</f>
        <v/>
      </c>
      <c r="R1769" s="14" t="str">
        <f t="shared" si="82"/>
        <v/>
      </c>
      <c r="S1769" s="14" t="str">
        <f t="shared" si="83"/>
        <v/>
      </c>
      <c r="T1769" s="14"/>
      <c r="U1769" s="14" t="str">
        <f ca="1">IFERROR(IF(P1769="X",IF(VLOOKUP(B1769,'Oficios_-_pend_criticas'!$C$3:$J$4739,5,0)="","",IF(VLOOKUP(B1769,'Oficios_-_pend_criticas'!$C$3:$J$4739,7,0)="",IF(TODAY()&gt;VLOOKUP(B1769,'Oficios_-_pend_criticas'!$C$3:$J$4739,5,0),"X",""),IF(VLOOKUP(B1769,'Oficios_-_pend_criticas'!$C$3:$J$4739,7,0)&gt;VLOOKUP(B1769,'Oficios_-_pend_criticas'!$C$3:$J$4739,5,0),"X",""))),""),"")</f>
        <v/>
      </c>
      <c r="V1769" s="14" t="str">
        <f ca="1">IFERROR(IF(Q1769=0,IF(VLOOKUP(B1769,'Oficios_-_pend_criticas'!$C$3:$J$4739,5,0)="","",IF(VLOOKUP(B1769,'Oficios_-_pend_criticas'!$C$3:$J$4739,7,0)="",IF(TODAY()&gt;VLOOKUP(B1769,'Oficios_-_pend_criticas'!$C$3:$J$4739,5,0),"X",""),IF(VLOOKUP(B1769,'Oficios_-_pend_criticas'!$C$3:$J$4739,7,0)&gt;VLOOKUP(B1769,'Oficios_-_pend_criticas'!$C$3:$J$4739,5,0),"X",""))),""),"")</f>
        <v/>
      </c>
      <c r="W1769" s="14" t="str">
        <f ca="1">IFERROR(IF(P1769&lt;&gt;"X",IF(Q1769&gt;0,IF(VLOOKUP(B1769,'Oficios_-_pend_criticas'!$C$4:$J$4739,5,0)="","",IF(VLOOKUP(B1769,'Oficios_-_pend_criticas'!$C$4:$J$4739,7,0)="",IF(TODAY()&gt;VLOOKUP(B1769,'Oficios_-_pend_criticas'!$C$4:$J$4739,5,0),"X",""),IF(VLOOKUP(B1769,'Oficios_-_pend_criticas'!$C$4:$J$4739,7,0)&gt;VLOOKUP(B1769,'Oficios_-_pend_criticas'!$C$4:$J$4739,5,0),"X",""))),""),""),"")</f>
        <v/>
      </c>
    </row>
    <row r="1770" spans="1:23" ht="45" hidden="1" customHeight="1" x14ac:dyDescent="0.25">
      <c r="A1770" s="9" t="str">
        <f t="shared" si="81"/>
        <v/>
      </c>
      <c r="B1770" s="24"/>
      <c r="C1770" s="22" t="str">
        <f>IF(B1770="","",VLOOKUP(B1770,#REF!,6,0))</f>
        <v/>
      </c>
      <c r="D1770" s="20" t="str">
        <f>IF(B1770="","",VLOOKUP(B1770,#REF!,22,0))</f>
        <v/>
      </c>
      <c r="E1770" s="22" t="str">
        <f>IF(B1770="","",VLOOKUP(B1770,Consultas_públicas!$A$376:$G$3879,7,0))</f>
        <v/>
      </c>
      <c r="F1770" s="20"/>
      <c r="G1770" s="21"/>
      <c r="H1770" s="14" t="str">
        <f>IFERROR(IF(VLOOKUP(B1770,'Oficios_-_pend_criticas'!$C$4:$D$4739,2,0)="","","X"),"")</f>
        <v/>
      </c>
      <c r="I1770" s="12"/>
      <c r="J1770" s="13"/>
      <c r="K1770" s="10"/>
      <c r="L1770" s="12" t="str">
        <f>IFERROR(VLOOKUP(B1770,Retorno_da_RFB!$D$3:$I$6388,5,0),"")</f>
        <v/>
      </c>
      <c r="M1770" s="13" t="str">
        <f>IFERROR(VLOOKUP(B1770,Retorno_da_RFB!$D$3:$I$6388,6,0),"")</f>
        <v/>
      </c>
      <c r="N1770" s="10" t="str">
        <f>IFERROR(VLOOKUP(B1770,Retorno_da_RFB!$D$3:$I$6388,3,0),"")</f>
        <v/>
      </c>
      <c r="O1770" s="10" t="str">
        <f>IFERROR(VLOOKUP(B1770,Retorno_da_RFB!$D$3:$I$6388,4,0),"")</f>
        <v/>
      </c>
      <c r="P1770" s="12" t="str">
        <f>IFERROR(IF(N1770="","",IF(VLOOKUP(LEFT(N1770,10),'Universo_BK-BIT'!$A$5:$E$10005,2,0)="","X",VLOOKUP(LEFT(N1770,10),'Universo_BK-BIT'!$A$5:$E$10005,2,0))),"X")</f>
        <v/>
      </c>
      <c r="Q1770" s="12" t="str">
        <f>IFERROR(IF(P1770="X","",VLOOKUP(LEFT(N1770,10),'Universo_BK-BIT'!$A$5:$E$10005,3,0)),"")</f>
        <v/>
      </c>
      <c r="R1770" s="14" t="str">
        <f t="shared" si="82"/>
        <v/>
      </c>
      <c r="S1770" s="14" t="str">
        <f t="shared" si="83"/>
        <v/>
      </c>
      <c r="T1770" s="14"/>
      <c r="U1770" s="14" t="str">
        <f ca="1">IFERROR(IF(P1770="X",IF(VLOOKUP(B1770,'Oficios_-_pend_criticas'!$C$3:$J$4739,5,0)="","",IF(VLOOKUP(B1770,'Oficios_-_pend_criticas'!$C$3:$J$4739,7,0)="",IF(TODAY()&gt;VLOOKUP(B1770,'Oficios_-_pend_criticas'!$C$3:$J$4739,5,0),"X",""),IF(VLOOKUP(B1770,'Oficios_-_pend_criticas'!$C$3:$J$4739,7,0)&gt;VLOOKUP(B1770,'Oficios_-_pend_criticas'!$C$3:$J$4739,5,0),"X",""))),""),"")</f>
        <v/>
      </c>
      <c r="V1770" s="14" t="str">
        <f ca="1">IFERROR(IF(Q1770=0,IF(VLOOKUP(B1770,'Oficios_-_pend_criticas'!$C$3:$J$4739,5,0)="","",IF(VLOOKUP(B1770,'Oficios_-_pend_criticas'!$C$3:$J$4739,7,0)="",IF(TODAY()&gt;VLOOKUP(B1770,'Oficios_-_pend_criticas'!$C$3:$J$4739,5,0),"X",""),IF(VLOOKUP(B1770,'Oficios_-_pend_criticas'!$C$3:$J$4739,7,0)&gt;VLOOKUP(B1770,'Oficios_-_pend_criticas'!$C$3:$J$4739,5,0),"X",""))),""),"")</f>
        <v/>
      </c>
      <c r="W1770" s="14" t="str">
        <f ca="1">IFERROR(IF(P1770&lt;&gt;"X",IF(Q1770&gt;0,IF(VLOOKUP(B1770,'Oficios_-_pend_criticas'!$C$4:$J$4739,5,0)="","",IF(VLOOKUP(B1770,'Oficios_-_pend_criticas'!$C$4:$J$4739,7,0)="",IF(TODAY()&gt;VLOOKUP(B1770,'Oficios_-_pend_criticas'!$C$4:$J$4739,5,0),"X",""),IF(VLOOKUP(B1770,'Oficios_-_pend_criticas'!$C$4:$J$4739,7,0)&gt;VLOOKUP(B1770,'Oficios_-_pend_criticas'!$C$4:$J$4739,5,0),"X",""))),""),""),"")</f>
        <v/>
      </c>
    </row>
    <row r="1771" spans="1:23" ht="45" hidden="1" customHeight="1" x14ac:dyDescent="0.25">
      <c r="A1771" s="9" t="str">
        <f t="shared" si="81"/>
        <v/>
      </c>
      <c r="B1771" s="24"/>
      <c r="C1771" s="22" t="str">
        <f>IF(B1771="","",VLOOKUP(B1771,#REF!,6,0))</f>
        <v/>
      </c>
      <c r="D1771" s="20" t="str">
        <f>IF(B1771="","",VLOOKUP(B1771,#REF!,22,0))</f>
        <v/>
      </c>
      <c r="E1771" s="22" t="str">
        <f>IF(B1771="","",VLOOKUP(B1771,Consultas_públicas!$A$376:$G$3879,7,0))</f>
        <v/>
      </c>
      <c r="F1771" s="20"/>
      <c r="G1771" s="21"/>
      <c r="H1771" s="14" t="str">
        <f>IFERROR(IF(VLOOKUP(B1771,'Oficios_-_pend_criticas'!$C$4:$D$4739,2,0)="","","X"),"")</f>
        <v/>
      </c>
      <c r="I1771" s="12"/>
      <c r="J1771" s="13"/>
      <c r="K1771" s="10"/>
      <c r="L1771" s="12" t="str">
        <f>IFERROR(VLOOKUP(B1771,Retorno_da_RFB!$D$3:$I$6388,5,0),"")</f>
        <v/>
      </c>
      <c r="M1771" s="13" t="str">
        <f>IFERROR(VLOOKUP(B1771,Retorno_da_RFB!$D$3:$I$6388,6,0),"")</f>
        <v/>
      </c>
      <c r="N1771" s="10" t="str">
        <f>IFERROR(VLOOKUP(B1771,Retorno_da_RFB!$D$3:$I$6388,3,0),"")</f>
        <v/>
      </c>
      <c r="O1771" s="10" t="str">
        <f>IFERROR(VLOOKUP(B1771,Retorno_da_RFB!$D$3:$I$6388,4,0),"")</f>
        <v/>
      </c>
      <c r="P1771" s="12" t="str">
        <f>IFERROR(IF(N1771="","",IF(VLOOKUP(LEFT(N1771,10),'Universo_BK-BIT'!$A$5:$E$10005,2,0)="","X",VLOOKUP(LEFT(N1771,10),'Universo_BK-BIT'!$A$5:$E$10005,2,0))),"X")</f>
        <v/>
      </c>
      <c r="Q1771" s="12" t="str">
        <f>IFERROR(IF(P1771="X","",VLOOKUP(LEFT(N1771,10),'Universo_BK-BIT'!$A$5:$E$10005,3,0)),"")</f>
        <v/>
      </c>
      <c r="R1771" s="14" t="str">
        <f t="shared" si="82"/>
        <v/>
      </c>
      <c r="S1771" s="14" t="str">
        <f t="shared" si="83"/>
        <v/>
      </c>
      <c r="T1771" s="14"/>
      <c r="U1771" s="14" t="str">
        <f ca="1">IFERROR(IF(P1771="X",IF(VLOOKUP(B1771,'Oficios_-_pend_criticas'!$C$3:$J$4739,5,0)="","",IF(VLOOKUP(B1771,'Oficios_-_pend_criticas'!$C$3:$J$4739,7,0)="",IF(TODAY()&gt;VLOOKUP(B1771,'Oficios_-_pend_criticas'!$C$3:$J$4739,5,0),"X",""),IF(VLOOKUP(B1771,'Oficios_-_pend_criticas'!$C$3:$J$4739,7,0)&gt;VLOOKUP(B1771,'Oficios_-_pend_criticas'!$C$3:$J$4739,5,0),"X",""))),""),"")</f>
        <v/>
      </c>
      <c r="V1771" s="14" t="str">
        <f ca="1">IFERROR(IF(Q1771=0,IF(VLOOKUP(B1771,'Oficios_-_pend_criticas'!$C$3:$J$4739,5,0)="","",IF(VLOOKUP(B1771,'Oficios_-_pend_criticas'!$C$3:$J$4739,7,0)="",IF(TODAY()&gt;VLOOKUP(B1771,'Oficios_-_pend_criticas'!$C$3:$J$4739,5,0),"X",""),IF(VLOOKUP(B1771,'Oficios_-_pend_criticas'!$C$3:$J$4739,7,0)&gt;VLOOKUP(B1771,'Oficios_-_pend_criticas'!$C$3:$J$4739,5,0),"X",""))),""),"")</f>
        <v/>
      </c>
      <c r="W1771" s="14" t="str">
        <f ca="1">IFERROR(IF(P1771&lt;&gt;"X",IF(Q1771&gt;0,IF(VLOOKUP(B1771,'Oficios_-_pend_criticas'!$C$4:$J$4739,5,0)="","",IF(VLOOKUP(B1771,'Oficios_-_pend_criticas'!$C$4:$J$4739,7,0)="",IF(TODAY()&gt;VLOOKUP(B1771,'Oficios_-_pend_criticas'!$C$4:$J$4739,5,0),"X",""),IF(VLOOKUP(B1771,'Oficios_-_pend_criticas'!$C$4:$J$4739,7,0)&gt;VLOOKUP(B1771,'Oficios_-_pend_criticas'!$C$4:$J$4739,5,0),"X",""))),""),""),"")</f>
        <v/>
      </c>
    </row>
    <row r="1772" spans="1:23" ht="45" hidden="1" customHeight="1" x14ac:dyDescent="0.25">
      <c r="A1772" s="9" t="str">
        <f t="shared" si="81"/>
        <v/>
      </c>
      <c r="B1772" s="24"/>
      <c r="C1772" s="22" t="str">
        <f>IF(B1772="","",VLOOKUP(B1772,#REF!,6,0))</f>
        <v/>
      </c>
      <c r="D1772" s="20" t="str">
        <f>IF(B1772="","",VLOOKUP(B1772,#REF!,22,0))</f>
        <v/>
      </c>
      <c r="E1772" s="22" t="str">
        <f>IF(B1772="","",VLOOKUP(B1772,Consultas_públicas!$A$376:$G$3879,7,0))</f>
        <v/>
      </c>
      <c r="F1772" s="20"/>
      <c r="G1772" s="21"/>
      <c r="H1772" s="14" t="str">
        <f>IFERROR(IF(VLOOKUP(B1772,'Oficios_-_pend_criticas'!$C$4:$D$4739,2,0)="","","X"),"")</f>
        <v/>
      </c>
      <c r="I1772" s="12"/>
      <c r="J1772" s="13"/>
      <c r="K1772" s="10"/>
      <c r="L1772" s="12" t="str">
        <f>IFERROR(VLOOKUP(B1772,Retorno_da_RFB!$D$3:$I$6388,5,0),"")</f>
        <v/>
      </c>
      <c r="M1772" s="13" t="str">
        <f>IFERROR(VLOOKUP(B1772,Retorno_da_RFB!$D$3:$I$6388,6,0),"")</f>
        <v/>
      </c>
      <c r="N1772" s="10" t="str">
        <f>IFERROR(VLOOKUP(B1772,Retorno_da_RFB!$D$3:$I$6388,3,0),"")</f>
        <v/>
      </c>
      <c r="O1772" s="10" t="str">
        <f>IFERROR(VLOOKUP(B1772,Retorno_da_RFB!$D$3:$I$6388,4,0),"")</f>
        <v/>
      </c>
      <c r="P1772" s="12" t="str">
        <f>IFERROR(IF(N1772="","",IF(VLOOKUP(LEFT(N1772,10),'Universo_BK-BIT'!$A$5:$E$10005,2,0)="","X",VLOOKUP(LEFT(N1772,10),'Universo_BK-BIT'!$A$5:$E$10005,2,0))),"X")</f>
        <v/>
      </c>
      <c r="Q1772" s="12" t="str">
        <f>IFERROR(IF(P1772="X","",VLOOKUP(LEFT(N1772,10),'Universo_BK-BIT'!$A$5:$E$10005,3,0)),"")</f>
        <v/>
      </c>
      <c r="R1772" s="14" t="str">
        <f t="shared" si="82"/>
        <v/>
      </c>
      <c r="S1772" s="14" t="str">
        <f t="shared" si="83"/>
        <v/>
      </c>
      <c r="T1772" s="14"/>
      <c r="U1772" s="14" t="str">
        <f ca="1">IFERROR(IF(P1772="X",IF(VLOOKUP(B1772,'Oficios_-_pend_criticas'!$C$3:$J$4739,5,0)="","",IF(VLOOKUP(B1772,'Oficios_-_pend_criticas'!$C$3:$J$4739,7,0)="",IF(TODAY()&gt;VLOOKUP(B1772,'Oficios_-_pend_criticas'!$C$3:$J$4739,5,0),"X",""),IF(VLOOKUP(B1772,'Oficios_-_pend_criticas'!$C$3:$J$4739,7,0)&gt;VLOOKUP(B1772,'Oficios_-_pend_criticas'!$C$3:$J$4739,5,0),"X",""))),""),"")</f>
        <v/>
      </c>
      <c r="V1772" s="14" t="str">
        <f ca="1">IFERROR(IF(Q1772=0,IF(VLOOKUP(B1772,'Oficios_-_pend_criticas'!$C$3:$J$4739,5,0)="","",IF(VLOOKUP(B1772,'Oficios_-_pend_criticas'!$C$3:$J$4739,7,0)="",IF(TODAY()&gt;VLOOKUP(B1772,'Oficios_-_pend_criticas'!$C$3:$J$4739,5,0),"X",""),IF(VLOOKUP(B1772,'Oficios_-_pend_criticas'!$C$3:$J$4739,7,0)&gt;VLOOKUP(B1772,'Oficios_-_pend_criticas'!$C$3:$J$4739,5,0),"X",""))),""),"")</f>
        <v/>
      </c>
      <c r="W1772" s="14" t="str">
        <f ca="1">IFERROR(IF(P1772&lt;&gt;"X",IF(Q1772&gt;0,IF(VLOOKUP(B1772,'Oficios_-_pend_criticas'!$C$4:$J$4739,5,0)="","",IF(VLOOKUP(B1772,'Oficios_-_pend_criticas'!$C$4:$J$4739,7,0)="",IF(TODAY()&gt;VLOOKUP(B1772,'Oficios_-_pend_criticas'!$C$4:$J$4739,5,0),"X",""),IF(VLOOKUP(B1772,'Oficios_-_pend_criticas'!$C$4:$J$4739,7,0)&gt;VLOOKUP(B1772,'Oficios_-_pend_criticas'!$C$4:$J$4739,5,0),"X",""))),""),""),"")</f>
        <v/>
      </c>
    </row>
    <row r="1773" spans="1:23" ht="45" hidden="1" customHeight="1" x14ac:dyDescent="0.25">
      <c r="A1773" s="9" t="str">
        <f t="shared" si="81"/>
        <v/>
      </c>
      <c r="B1773" s="24"/>
      <c r="C1773" s="22" t="str">
        <f>IF(B1773="","",VLOOKUP(B1773,#REF!,6,0))</f>
        <v/>
      </c>
      <c r="D1773" s="20" t="str">
        <f>IF(B1773="","",VLOOKUP(B1773,#REF!,22,0))</f>
        <v/>
      </c>
      <c r="E1773" s="22" t="str">
        <f>IF(B1773="","",VLOOKUP(B1773,Consultas_públicas!$A$376:$G$3879,7,0))</f>
        <v/>
      </c>
      <c r="F1773" s="20"/>
      <c r="G1773" s="21"/>
      <c r="H1773" s="14" t="str">
        <f>IFERROR(IF(VLOOKUP(B1773,'Oficios_-_pend_criticas'!$C$4:$D$4739,2,0)="","","X"),"")</f>
        <v/>
      </c>
      <c r="I1773" s="12"/>
      <c r="J1773" s="13"/>
      <c r="K1773" s="10"/>
      <c r="L1773" s="12" t="str">
        <f>IFERROR(VLOOKUP(B1773,Retorno_da_RFB!$D$3:$I$6388,5,0),"")</f>
        <v/>
      </c>
      <c r="M1773" s="13" t="str">
        <f>IFERROR(VLOOKUP(B1773,Retorno_da_RFB!$D$3:$I$6388,6,0),"")</f>
        <v/>
      </c>
      <c r="N1773" s="10" t="str">
        <f>IFERROR(VLOOKUP(B1773,Retorno_da_RFB!$D$3:$I$6388,3,0),"")</f>
        <v/>
      </c>
      <c r="O1773" s="10" t="str">
        <f>IFERROR(VLOOKUP(B1773,Retorno_da_RFB!$D$3:$I$6388,4,0),"")</f>
        <v/>
      </c>
      <c r="P1773" s="12" t="str">
        <f>IFERROR(IF(N1773="","",IF(VLOOKUP(LEFT(N1773,10),'Universo_BK-BIT'!$A$5:$E$10005,2,0)="","X",VLOOKUP(LEFT(N1773,10),'Universo_BK-BIT'!$A$5:$E$10005,2,0))),"X")</f>
        <v/>
      </c>
      <c r="Q1773" s="12" t="str">
        <f>IFERROR(IF(P1773="X","",VLOOKUP(LEFT(N1773,10),'Universo_BK-BIT'!$A$5:$E$10005,3,0)),"")</f>
        <v/>
      </c>
      <c r="R1773" s="14" t="str">
        <f t="shared" si="82"/>
        <v/>
      </c>
      <c r="S1773" s="14" t="str">
        <f t="shared" si="83"/>
        <v/>
      </c>
      <c r="T1773" s="14"/>
      <c r="U1773" s="14" t="str">
        <f ca="1">IFERROR(IF(P1773="X",IF(VLOOKUP(B1773,'Oficios_-_pend_criticas'!$C$3:$J$4739,5,0)="","",IF(VLOOKUP(B1773,'Oficios_-_pend_criticas'!$C$3:$J$4739,7,0)="",IF(TODAY()&gt;VLOOKUP(B1773,'Oficios_-_pend_criticas'!$C$3:$J$4739,5,0),"X",""),IF(VLOOKUP(B1773,'Oficios_-_pend_criticas'!$C$3:$J$4739,7,0)&gt;VLOOKUP(B1773,'Oficios_-_pend_criticas'!$C$3:$J$4739,5,0),"X",""))),""),"")</f>
        <v/>
      </c>
      <c r="V1773" s="14" t="str">
        <f ca="1">IFERROR(IF(Q1773=0,IF(VLOOKUP(B1773,'Oficios_-_pend_criticas'!$C$3:$J$4739,5,0)="","",IF(VLOOKUP(B1773,'Oficios_-_pend_criticas'!$C$3:$J$4739,7,0)="",IF(TODAY()&gt;VLOOKUP(B1773,'Oficios_-_pend_criticas'!$C$3:$J$4739,5,0),"X",""),IF(VLOOKUP(B1773,'Oficios_-_pend_criticas'!$C$3:$J$4739,7,0)&gt;VLOOKUP(B1773,'Oficios_-_pend_criticas'!$C$3:$J$4739,5,0),"X",""))),""),"")</f>
        <v/>
      </c>
      <c r="W1773" s="14" t="str">
        <f ca="1">IFERROR(IF(P1773&lt;&gt;"X",IF(Q1773&gt;0,IF(VLOOKUP(B1773,'Oficios_-_pend_criticas'!$C$4:$J$4739,5,0)="","",IF(VLOOKUP(B1773,'Oficios_-_pend_criticas'!$C$4:$J$4739,7,0)="",IF(TODAY()&gt;VLOOKUP(B1773,'Oficios_-_pend_criticas'!$C$4:$J$4739,5,0),"X",""),IF(VLOOKUP(B1773,'Oficios_-_pend_criticas'!$C$4:$J$4739,7,0)&gt;VLOOKUP(B1773,'Oficios_-_pend_criticas'!$C$4:$J$4739,5,0),"X",""))),""),""),"")</f>
        <v/>
      </c>
    </row>
    <row r="1774" spans="1:23" ht="45" hidden="1" customHeight="1" x14ac:dyDescent="0.25">
      <c r="A1774" s="9" t="str">
        <f t="shared" si="81"/>
        <v/>
      </c>
      <c r="B1774" s="24"/>
      <c r="C1774" s="22" t="str">
        <f>IF(B1774="","",VLOOKUP(B1774,#REF!,6,0))</f>
        <v/>
      </c>
      <c r="D1774" s="20" t="str">
        <f>IF(B1774="","",VLOOKUP(B1774,#REF!,22,0))</f>
        <v/>
      </c>
      <c r="E1774" s="22" t="str">
        <f>IF(B1774="","",VLOOKUP(B1774,Consultas_públicas!$A$376:$G$3879,7,0))</f>
        <v/>
      </c>
      <c r="F1774" s="20"/>
      <c r="G1774" s="21"/>
      <c r="H1774" s="14" t="str">
        <f>IFERROR(IF(VLOOKUP(B1774,'Oficios_-_pend_criticas'!$C$4:$D$4739,2,0)="","","X"),"")</f>
        <v/>
      </c>
      <c r="I1774" s="12"/>
      <c r="J1774" s="13"/>
      <c r="K1774" s="10"/>
      <c r="L1774" s="12" t="str">
        <f>IFERROR(VLOOKUP(B1774,Retorno_da_RFB!$D$3:$I$6388,5,0),"")</f>
        <v/>
      </c>
      <c r="M1774" s="13" t="str">
        <f>IFERROR(VLOOKUP(B1774,Retorno_da_RFB!$D$3:$I$6388,6,0),"")</f>
        <v/>
      </c>
      <c r="N1774" s="10" t="str">
        <f>IFERROR(VLOOKUP(B1774,Retorno_da_RFB!$D$3:$I$6388,3,0),"")</f>
        <v/>
      </c>
      <c r="O1774" s="10" t="str">
        <f>IFERROR(VLOOKUP(B1774,Retorno_da_RFB!$D$3:$I$6388,4,0),"")</f>
        <v/>
      </c>
      <c r="P1774" s="12" t="str">
        <f>IFERROR(IF(N1774="","",IF(VLOOKUP(LEFT(N1774,10),'Universo_BK-BIT'!$A$5:$E$10005,2,0)="","X",VLOOKUP(LEFT(N1774,10),'Universo_BK-BIT'!$A$5:$E$10005,2,0))),"X")</f>
        <v/>
      </c>
      <c r="Q1774" s="12" t="str">
        <f>IFERROR(IF(P1774="X","",VLOOKUP(LEFT(N1774,10),'Universo_BK-BIT'!$A$5:$E$10005,3,0)),"")</f>
        <v/>
      </c>
      <c r="R1774" s="14" t="str">
        <f t="shared" si="82"/>
        <v/>
      </c>
      <c r="S1774" s="14" t="str">
        <f t="shared" si="83"/>
        <v/>
      </c>
      <c r="T1774" s="14"/>
      <c r="U1774" s="14" t="str">
        <f ca="1">IFERROR(IF(P1774="X",IF(VLOOKUP(B1774,'Oficios_-_pend_criticas'!$C$3:$J$4739,5,0)="","",IF(VLOOKUP(B1774,'Oficios_-_pend_criticas'!$C$3:$J$4739,7,0)="",IF(TODAY()&gt;VLOOKUP(B1774,'Oficios_-_pend_criticas'!$C$3:$J$4739,5,0),"X",""),IF(VLOOKUP(B1774,'Oficios_-_pend_criticas'!$C$3:$J$4739,7,0)&gt;VLOOKUP(B1774,'Oficios_-_pend_criticas'!$C$3:$J$4739,5,0),"X",""))),""),"")</f>
        <v/>
      </c>
      <c r="V1774" s="14" t="str">
        <f ca="1">IFERROR(IF(Q1774=0,IF(VLOOKUP(B1774,'Oficios_-_pend_criticas'!$C$3:$J$4739,5,0)="","",IF(VLOOKUP(B1774,'Oficios_-_pend_criticas'!$C$3:$J$4739,7,0)="",IF(TODAY()&gt;VLOOKUP(B1774,'Oficios_-_pend_criticas'!$C$3:$J$4739,5,0),"X",""),IF(VLOOKUP(B1774,'Oficios_-_pend_criticas'!$C$3:$J$4739,7,0)&gt;VLOOKUP(B1774,'Oficios_-_pend_criticas'!$C$3:$J$4739,5,0),"X",""))),""),"")</f>
        <v/>
      </c>
      <c r="W1774" s="14" t="str">
        <f ca="1">IFERROR(IF(P1774&lt;&gt;"X",IF(Q1774&gt;0,IF(VLOOKUP(B1774,'Oficios_-_pend_criticas'!$C$4:$J$4739,5,0)="","",IF(VLOOKUP(B1774,'Oficios_-_pend_criticas'!$C$4:$J$4739,7,0)="",IF(TODAY()&gt;VLOOKUP(B1774,'Oficios_-_pend_criticas'!$C$4:$J$4739,5,0),"X",""),IF(VLOOKUP(B1774,'Oficios_-_pend_criticas'!$C$4:$J$4739,7,0)&gt;VLOOKUP(B1774,'Oficios_-_pend_criticas'!$C$4:$J$4739,5,0),"X",""))),""),""),"")</f>
        <v/>
      </c>
    </row>
    <row r="1775" spans="1:23" ht="45" hidden="1" customHeight="1" x14ac:dyDescent="0.25">
      <c r="A1775" s="9" t="str">
        <f t="shared" si="81"/>
        <v/>
      </c>
      <c r="B1775" s="24"/>
      <c r="C1775" s="22" t="str">
        <f>IF(B1775="","",VLOOKUP(B1775,#REF!,6,0))</f>
        <v/>
      </c>
      <c r="D1775" s="20" t="str">
        <f>IF(B1775="","",VLOOKUP(B1775,#REF!,22,0))</f>
        <v/>
      </c>
      <c r="E1775" s="22" t="str">
        <f>IF(B1775="","",VLOOKUP(B1775,Consultas_públicas!$A$376:$G$3879,7,0))</f>
        <v/>
      </c>
      <c r="F1775" s="20"/>
      <c r="G1775" s="21"/>
      <c r="H1775" s="14" t="str">
        <f>IFERROR(IF(VLOOKUP(B1775,'Oficios_-_pend_criticas'!$C$4:$D$4739,2,0)="","","X"),"")</f>
        <v/>
      </c>
      <c r="I1775" s="12"/>
      <c r="J1775" s="13"/>
      <c r="K1775" s="10"/>
      <c r="L1775" s="12" t="str">
        <f>IFERROR(VLOOKUP(B1775,Retorno_da_RFB!$D$3:$I$6388,5,0),"")</f>
        <v/>
      </c>
      <c r="M1775" s="13" t="str">
        <f>IFERROR(VLOOKUP(B1775,Retorno_da_RFB!$D$3:$I$6388,6,0),"")</f>
        <v/>
      </c>
      <c r="N1775" s="10" t="str">
        <f>IFERROR(VLOOKUP(B1775,Retorno_da_RFB!$D$3:$I$6388,3,0),"")</f>
        <v/>
      </c>
      <c r="O1775" s="10" t="str">
        <f>IFERROR(VLOOKUP(B1775,Retorno_da_RFB!$D$3:$I$6388,4,0),"")</f>
        <v/>
      </c>
      <c r="P1775" s="12" t="str">
        <f>IFERROR(IF(N1775="","",IF(VLOOKUP(LEFT(N1775,10),'Universo_BK-BIT'!$A$5:$E$10005,2,0)="","X",VLOOKUP(LEFT(N1775,10),'Universo_BK-BIT'!$A$5:$E$10005,2,0))),"X")</f>
        <v/>
      </c>
      <c r="Q1775" s="12" t="str">
        <f>IFERROR(IF(P1775="X","",VLOOKUP(LEFT(N1775,10),'Universo_BK-BIT'!$A$5:$E$10005,3,0)),"")</f>
        <v/>
      </c>
      <c r="R1775" s="14" t="str">
        <f t="shared" si="82"/>
        <v/>
      </c>
      <c r="S1775" s="14" t="str">
        <f t="shared" si="83"/>
        <v/>
      </c>
      <c r="T1775" s="14"/>
      <c r="U1775" s="14" t="str">
        <f ca="1">IFERROR(IF(P1775="X",IF(VLOOKUP(B1775,'Oficios_-_pend_criticas'!$C$3:$J$4739,5,0)="","",IF(VLOOKUP(B1775,'Oficios_-_pend_criticas'!$C$3:$J$4739,7,0)="",IF(TODAY()&gt;VLOOKUP(B1775,'Oficios_-_pend_criticas'!$C$3:$J$4739,5,0),"X",""),IF(VLOOKUP(B1775,'Oficios_-_pend_criticas'!$C$3:$J$4739,7,0)&gt;VLOOKUP(B1775,'Oficios_-_pend_criticas'!$C$3:$J$4739,5,0),"X",""))),""),"")</f>
        <v/>
      </c>
      <c r="V1775" s="14" t="str">
        <f ca="1">IFERROR(IF(Q1775=0,IF(VLOOKUP(B1775,'Oficios_-_pend_criticas'!$C$3:$J$4739,5,0)="","",IF(VLOOKUP(B1775,'Oficios_-_pend_criticas'!$C$3:$J$4739,7,0)="",IF(TODAY()&gt;VLOOKUP(B1775,'Oficios_-_pend_criticas'!$C$3:$J$4739,5,0),"X",""),IF(VLOOKUP(B1775,'Oficios_-_pend_criticas'!$C$3:$J$4739,7,0)&gt;VLOOKUP(B1775,'Oficios_-_pend_criticas'!$C$3:$J$4739,5,0),"X",""))),""),"")</f>
        <v/>
      </c>
      <c r="W1775" s="14" t="str">
        <f ca="1">IFERROR(IF(P1775&lt;&gt;"X",IF(Q1775&gt;0,IF(VLOOKUP(B1775,'Oficios_-_pend_criticas'!$C$4:$J$4739,5,0)="","",IF(VLOOKUP(B1775,'Oficios_-_pend_criticas'!$C$4:$J$4739,7,0)="",IF(TODAY()&gt;VLOOKUP(B1775,'Oficios_-_pend_criticas'!$C$4:$J$4739,5,0),"X",""),IF(VLOOKUP(B1775,'Oficios_-_pend_criticas'!$C$4:$J$4739,7,0)&gt;VLOOKUP(B1775,'Oficios_-_pend_criticas'!$C$4:$J$4739,5,0),"X",""))),""),""),"")</f>
        <v/>
      </c>
    </row>
    <row r="1776" spans="1:23" ht="45" hidden="1" customHeight="1" x14ac:dyDescent="0.25">
      <c r="A1776" s="9" t="str">
        <f t="shared" si="81"/>
        <v/>
      </c>
      <c r="B1776" s="24"/>
      <c r="C1776" s="22" t="str">
        <f>IF(B1776="","",VLOOKUP(B1776,#REF!,6,0))</f>
        <v/>
      </c>
      <c r="D1776" s="20" t="str">
        <f>IF(B1776="","",VLOOKUP(B1776,#REF!,22,0))</f>
        <v/>
      </c>
      <c r="E1776" s="22" t="str">
        <f>IF(B1776="","",VLOOKUP(B1776,Consultas_públicas!$A$376:$G$3879,7,0))</f>
        <v/>
      </c>
      <c r="F1776" s="20"/>
      <c r="G1776" s="21"/>
      <c r="H1776" s="14" t="str">
        <f>IFERROR(IF(VLOOKUP(B1776,'Oficios_-_pend_criticas'!$C$4:$D$4739,2,0)="","","X"),"")</f>
        <v/>
      </c>
      <c r="I1776" s="12"/>
      <c r="J1776" s="13"/>
      <c r="K1776" s="10"/>
      <c r="L1776" s="12" t="str">
        <f>IFERROR(VLOOKUP(B1776,Retorno_da_RFB!$D$3:$I$6388,5,0),"")</f>
        <v/>
      </c>
      <c r="M1776" s="13" t="str">
        <f>IFERROR(VLOOKUP(B1776,Retorno_da_RFB!$D$3:$I$6388,6,0),"")</f>
        <v/>
      </c>
      <c r="N1776" s="10" t="str">
        <f>IFERROR(VLOOKUP(B1776,Retorno_da_RFB!$D$3:$I$6388,3,0),"")</f>
        <v/>
      </c>
      <c r="O1776" s="10" t="str">
        <f>IFERROR(VLOOKUP(B1776,Retorno_da_RFB!$D$3:$I$6388,4,0),"")</f>
        <v/>
      </c>
      <c r="P1776" s="12" t="str">
        <f>IFERROR(IF(N1776="","",IF(VLOOKUP(LEFT(N1776,10),'Universo_BK-BIT'!$A$5:$E$10005,2,0)="","X",VLOOKUP(LEFT(N1776,10),'Universo_BK-BIT'!$A$5:$E$10005,2,0))),"X")</f>
        <v/>
      </c>
      <c r="Q1776" s="12" t="str">
        <f>IFERROR(IF(P1776="X","",VLOOKUP(LEFT(N1776,10),'Universo_BK-BIT'!$A$5:$E$10005,3,0)),"")</f>
        <v/>
      </c>
      <c r="R1776" s="14" t="str">
        <f t="shared" si="82"/>
        <v/>
      </c>
      <c r="S1776" s="14" t="str">
        <f t="shared" si="83"/>
        <v/>
      </c>
      <c r="T1776" s="14"/>
      <c r="U1776" s="14" t="str">
        <f ca="1">IFERROR(IF(P1776="X",IF(VLOOKUP(B1776,'Oficios_-_pend_criticas'!$C$3:$J$4739,5,0)="","",IF(VLOOKUP(B1776,'Oficios_-_pend_criticas'!$C$3:$J$4739,7,0)="",IF(TODAY()&gt;VLOOKUP(B1776,'Oficios_-_pend_criticas'!$C$3:$J$4739,5,0),"X",""),IF(VLOOKUP(B1776,'Oficios_-_pend_criticas'!$C$3:$J$4739,7,0)&gt;VLOOKUP(B1776,'Oficios_-_pend_criticas'!$C$3:$J$4739,5,0),"X",""))),""),"")</f>
        <v/>
      </c>
      <c r="V1776" s="14" t="str">
        <f ca="1">IFERROR(IF(Q1776=0,IF(VLOOKUP(B1776,'Oficios_-_pend_criticas'!$C$3:$J$4739,5,0)="","",IF(VLOOKUP(B1776,'Oficios_-_pend_criticas'!$C$3:$J$4739,7,0)="",IF(TODAY()&gt;VLOOKUP(B1776,'Oficios_-_pend_criticas'!$C$3:$J$4739,5,0),"X",""),IF(VLOOKUP(B1776,'Oficios_-_pend_criticas'!$C$3:$J$4739,7,0)&gt;VLOOKUP(B1776,'Oficios_-_pend_criticas'!$C$3:$J$4739,5,0),"X",""))),""),"")</f>
        <v/>
      </c>
      <c r="W1776" s="14" t="str">
        <f ca="1">IFERROR(IF(P1776&lt;&gt;"X",IF(Q1776&gt;0,IF(VLOOKUP(B1776,'Oficios_-_pend_criticas'!$C$4:$J$4739,5,0)="","",IF(VLOOKUP(B1776,'Oficios_-_pend_criticas'!$C$4:$J$4739,7,0)="",IF(TODAY()&gt;VLOOKUP(B1776,'Oficios_-_pend_criticas'!$C$4:$J$4739,5,0),"X",""),IF(VLOOKUP(B1776,'Oficios_-_pend_criticas'!$C$4:$J$4739,7,0)&gt;VLOOKUP(B1776,'Oficios_-_pend_criticas'!$C$4:$J$4739,5,0),"X",""))),""),""),"")</f>
        <v/>
      </c>
    </row>
    <row r="1777" spans="1:23" ht="45" hidden="1" customHeight="1" x14ac:dyDescent="0.25">
      <c r="A1777" s="9" t="str">
        <f t="shared" si="81"/>
        <v/>
      </c>
      <c r="B1777" s="24"/>
      <c r="C1777" s="22" t="str">
        <f>IF(B1777="","",VLOOKUP(B1777,#REF!,6,0))</f>
        <v/>
      </c>
      <c r="D1777" s="20" t="str">
        <f>IF(B1777="","",VLOOKUP(B1777,#REF!,22,0))</f>
        <v/>
      </c>
      <c r="E1777" s="22" t="str">
        <f>IF(B1777="","",VLOOKUP(B1777,Consultas_públicas!$A$376:$G$3879,7,0))</f>
        <v/>
      </c>
      <c r="F1777" s="20"/>
      <c r="G1777" s="21"/>
      <c r="H1777" s="14" t="str">
        <f>IFERROR(IF(VLOOKUP(B1777,'Oficios_-_pend_criticas'!$C$4:$D$4739,2,0)="","","X"),"")</f>
        <v/>
      </c>
      <c r="I1777" s="12"/>
      <c r="J1777" s="13"/>
      <c r="K1777" s="10"/>
      <c r="L1777" s="12" t="str">
        <f>IFERROR(VLOOKUP(B1777,Retorno_da_RFB!$D$3:$I$6388,5,0),"")</f>
        <v/>
      </c>
      <c r="M1777" s="13" t="str">
        <f>IFERROR(VLOOKUP(B1777,Retorno_da_RFB!$D$3:$I$6388,6,0),"")</f>
        <v/>
      </c>
      <c r="N1777" s="10" t="str">
        <f>IFERROR(VLOOKUP(B1777,Retorno_da_RFB!$D$3:$I$6388,3,0),"")</f>
        <v/>
      </c>
      <c r="O1777" s="10" t="str">
        <f>IFERROR(VLOOKUP(B1777,Retorno_da_RFB!$D$3:$I$6388,4,0),"")</f>
        <v/>
      </c>
      <c r="P1777" s="12" t="str">
        <f>IFERROR(IF(N1777="","",IF(VLOOKUP(LEFT(N1777,10),'Universo_BK-BIT'!$A$5:$E$10005,2,0)="","X",VLOOKUP(LEFT(N1777,10),'Universo_BK-BIT'!$A$5:$E$10005,2,0))),"X")</f>
        <v/>
      </c>
      <c r="Q1777" s="12" t="str">
        <f>IFERROR(IF(P1777="X","",VLOOKUP(LEFT(N1777,10),'Universo_BK-BIT'!$A$5:$E$10005,3,0)),"")</f>
        <v/>
      </c>
      <c r="R1777" s="14" t="str">
        <f t="shared" si="82"/>
        <v/>
      </c>
      <c r="S1777" s="14" t="str">
        <f t="shared" si="83"/>
        <v/>
      </c>
      <c r="T1777" s="14"/>
      <c r="U1777" s="14" t="str">
        <f ca="1">IFERROR(IF(P1777="X",IF(VLOOKUP(B1777,'Oficios_-_pend_criticas'!$C$3:$J$4739,5,0)="","",IF(VLOOKUP(B1777,'Oficios_-_pend_criticas'!$C$3:$J$4739,7,0)="",IF(TODAY()&gt;VLOOKUP(B1777,'Oficios_-_pend_criticas'!$C$3:$J$4739,5,0),"X",""),IF(VLOOKUP(B1777,'Oficios_-_pend_criticas'!$C$3:$J$4739,7,0)&gt;VLOOKUP(B1777,'Oficios_-_pend_criticas'!$C$3:$J$4739,5,0),"X",""))),""),"")</f>
        <v/>
      </c>
      <c r="V1777" s="14" t="str">
        <f ca="1">IFERROR(IF(Q1777=0,IF(VLOOKUP(B1777,'Oficios_-_pend_criticas'!$C$3:$J$4739,5,0)="","",IF(VLOOKUP(B1777,'Oficios_-_pend_criticas'!$C$3:$J$4739,7,0)="",IF(TODAY()&gt;VLOOKUP(B1777,'Oficios_-_pend_criticas'!$C$3:$J$4739,5,0),"X",""),IF(VLOOKUP(B1777,'Oficios_-_pend_criticas'!$C$3:$J$4739,7,0)&gt;VLOOKUP(B1777,'Oficios_-_pend_criticas'!$C$3:$J$4739,5,0),"X",""))),""),"")</f>
        <v/>
      </c>
      <c r="W1777" s="14" t="str">
        <f ca="1">IFERROR(IF(P1777&lt;&gt;"X",IF(Q1777&gt;0,IF(VLOOKUP(B1777,'Oficios_-_pend_criticas'!$C$4:$J$4739,5,0)="","",IF(VLOOKUP(B1777,'Oficios_-_pend_criticas'!$C$4:$J$4739,7,0)="",IF(TODAY()&gt;VLOOKUP(B1777,'Oficios_-_pend_criticas'!$C$4:$J$4739,5,0),"X",""),IF(VLOOKUP(B1777,'Oficios_-_pend_criticas'!$C$4:$J$4739,7,0)&gt;VLOOKUP(B1777,'Oficios_-_pend_criticas'!$C$4:$J$4739,5,0),"X",""))),""),""),"")</f>
        <v/>
      </c>
    </row>
    <row r="1778" spans="1:23" ht="45" hidden="1" customHeight="1" x14ac:dyDescent="0.25">
      <c r="A1778" s="9" t="str">
        <f t="shared" si="81"/>
        <v/>
      </c>
      <c r="B1778" s="24"/>
      <c r="C1778" s="22" t="str">
        <f>IF(B1778="","",VLOOKUP(B1778,#REF!,6,0))</f>
        <v/>
      </c>
      <c r="D1778" s="20" t="str">
        <f>IF(B1778="","",VLOOKUP(B1778,#REF!,22,0))</f>
        <v/>
      </c>
      <c r="E1778" s="22" t="str">
        <f>IF(B1778="","",VLOOKUP(B1778,Consultas_públicas!$A$376:$G$3879,7,0))</f>
        <v/>
      </c>
      <c r="F1778" s="20"/>
      <c r="G1778" s="21"/>
      <c r="H1778" s="14" t="str">
        <f>IFERROR(IF(VLOOKUP(B1778,'Oficios_-_pend_criticas'!$C$4:$D$4739,2,0)="","","X"),"")</f>
        <v/>
      </c>
      <c r="I1778" s="12"/>
      <c r="J1778" s="13"/>
      <c r="K1778" s="10"/>
      <c r="L1778" s="12" t="str">
        <f>IFERROR(VLOOKUP(B1778,Retorno_da_RFB!$D$3:$I$6388,5,0),"")</f>
        <v/>
      </c>
      <c r="M1778" s="13" t="str">
        <f>IFERROR(VLOOKUP(B1778,Retorno_da_RFB!$D$3:$I$6388,6,0),"")</f>
        <v/>
      </c>
      <c r="N1778" s="10" t="str">
        <f>IFERROR(VLOOKUP(B1778,Retorno_da_RFB!$D$3:$I$6388,3,0),"")</f>
        <v/>
      </c>
      <c r="O1778" s="10" t="str">
        <f>IFERROR(VLOOKUP(B1778,Retorno_da_RFB!$D$3:$I$6388,4,0),"")</f>
        <v/>
      </c>
      <c r="P1778" s="12" t="str">
        <f>IFERROR(IF(N1778="","",IF(VLOOKUP(LEFT(N1778,10),'Universo_BK-BIT'!$A$5:$E$10005,2,0)="","X",VLOOKUP(LEFT(N1778,10),'Universo_BK-BIT'!$A$5:$E$10005,2,0))),"X")</f>
        <v/>
      </c>
      <c r="Q1778" s="12" t="str">
        <f>IFERROR(IF(P1778="X","",VLOOKUP(LEFT(N1778,10),'Universo_BK-BIT'!$A$5:$E$10005,3,0)),"")</f>
        <v/>
      </c>
      <c r="R1778" s="14" t="str">
        <f t="shared" si="82"/>
        <v/>
      </c>
      <c r="S1778" s="14" t="str">
        <f t="shared" si="83"/>
        <v/>
      </c>
      <c r="T1778" s="14"/>
      <c r="U1778" s="14" t="str">
        <f ca="1">IFERROR(IF(P1778="X",IF(VLOOKUP(B1778,'Oficios_-_pend_criticas'!$C$3:$J$4739,5,0)="","",IF(VLOOKUP(B1778,'Oficios_-_pend_criticas'!$C$3:$J$4739,7,0)="",IF(TODAY()&gt;VLOOKUP(B1778,'Oficios_-_pend_criticas'!$C$3:$J$4739,5,0),"X",""),IF(VLOOKUP(B1778,'Oficios_-_pend_criticas'!$C$3:$J$4739,7,0)&gt;VLOOKUP(B1778,'Oficios_-_pend_criticas'!$C$3:$J$4739,5,0),"X",""))),""),"")</f>
        <v/>
      </c>
      <c r="V1778" s="14" t="str">
        <f ca="1">IFERROR(IF(Q1778=0,IF(VLOOKUP(B1778,'Oficios_-_pend_criticas'!$C$3:$J$4739,5,0)="","",IF(VLOOKUP(B1778,'Oficios_-_pend_criticas'!$C$3:$J$4739,7,0)="",IF(TODAY()&gt;VLOOKUP(B1778,'Oficios_-_pend_criticas'!$C$3:$J$4739,5,0),"X",""),IF(VLOOKUP(B1778,'Oficios_-_pend_criticas'!$C$3:$J$4739,7,0)&gt;VLOOKUP(B1778,'Oficios_-_pend_criticas'!$C$3:$J$4739,5,0),"X",""))),""),"")</f>
        <v/>
      </c>
      <c r="W1778" s="14" t="str">
        <f ca="1">IFERROR(IF(P1778&lt;&gt;"X",IF(Q1778&gt;0,IF(VLOOKUP(B1778,'Oficios_-_pend_criticas'!$C$4:$J$4739,5,0)="","",IF(VLOOKUP(B1778,'Oficios_-_pend_criticas'!$C$4:$J$4739,7,0)="",IF(TODAY()&gt;VLOOKUP(B1778,'Oficios_-_pend_criticas'!$C$4:$J$4739,5,0),"X",""),IF(VLOOKUP(B1778,'Oficios_-_pend_criticas'!$C$4:$J$4739,7,0)&gt;VLOOKUP(B1778,'Oficios_-_pend_criticas'!$C$4:$J$4739,5,0),"X",""))),""),""),"")</f>
        <v/>
      </c>
    </row>
    <row r="1779" spans="1:23" ht="45" hidden="1" customHeight="1" x14ac:dyDescent="0.25">
      <c r="A1779" s="9" t="str">
        <f t="shared" si="81"/>
        <v/>
      </c>
      <c r="B1779" s="24"/>
      <c r="C1779" s="22" t="str">
        <f>IF(B1779="","",VLOOKUP(B1779,#REF!,6,0))</f>
        <v/>
      </c>
      <c r="D1779" s="20" t="str">
        <f>IF(B1779="","",VLOOKUP(B1779,#REF!,22,0))</f>
        <v/>
      </c>
      <c r="E1779" s="22" t="str">
        <f>IF(B1779="","",VLOOKUP(B1779,Consultas_públicas!$A$376:$G$3879,7,0))</f>
        <v/>
      </c>
      <c r="F1779" s="20"/>
      <c r="G1779" s="21"/>
      <c r="H1779" s="14" t="str">
        <f>IFERROR(IF(VLOOKUP(B1779,'Oficios_-_pend_criticas'!$C$4:$D$4739,2,0)="","","X"),"")</f>
        <v/>
      </c>
      <c r="I1779" s="12"/>
      <c r="J1779" s="13"/>
      <c r="K1779" s="10"/>
      <c r="L1779" s="12" t="str">
        <f>IFERROR(VLOOKUP(B1779,Retorno_da_RFB!$D$3:$I$6388,5,0),"")</f>
        <v/>
      </c>
      <c r="M1779" s="13" t="str">
        <f>IFERROR(VLOOKUP(B1779,Retorno_da_RFB!$D$3:$I$6388,6,0),"")</f>
        <v/>
      </c>
      <c r="N1779" s="10" t="str">
        <f>IFERROR(VLOOKUP(B1779,Retorno_da_RFB!$D$3:$I$6388,3,0),"")</f>
        <v/>
      </c>
      <c r="O1779" s="10" t="str">
        <f>IFERROR(VLOOKUP(B1779,Retorno_da_RFB!$D$3:$I$6388,4,0),"")</f>
        <v/>
      </c>
      <c r="P1779" s="12" t="str">
        <f>IFERROR(IF(N1779="","",IF(VLOOKUP(LEFT(N1779,10),'Universo_BK-BIT'!$A$5:$E$10005,2,0)="","X",VLOOKUP(LEFT(N1779,10),'Universo_BK-BIT'!$A$5:$E$10005,2,0))),"X")</f>
        <v/>
      </c>
      <c r="Q1779" s="12" t="str">
        <f>IFERROR(IF(P1779="X","",VLOOKUP(LEFT(N1779,10),'Universo_BK-BIT'!$A$5:$E$10005,3,0)),"")</f>
        <v/>
      </c>
      <c r="R1779" s="14" t="str">
        <f t="shared" si="82"/>
        <v/>
      </c>
      <c r="S1779" s="14" t="str">
        <f t="shared" si="83"/>
        <v/>
      </c>
      <c r="T1779" s="14"/>
      <c r="U1779" s="14" t="str">
        <f ca="1">IFERROR(IF(P1779="X",IF(VLOOKUP(B1779,'Oficios_-_pend_criticas'!$C$3:$J$4739,5,0)="","",IF(VLOOKUP(B1779,'Oficios_-_pend_criticas'!$C$3:$J$4739,7,0)="",IF(TODAY()&gt;VLOOKUP(B1779,'Oficios_-_pend_criticas'!$C$3:$J$4739,5,0),"X",""),IF(VLOOKUP(B1779,'Oficios_-_pend_criticas'!$C$3:$J$4739,7,0)&gt;VLOOKUP(B1779,'Oficios_-_pend_criticas'!$C$3:$J$4739,5,0),"X",""))),""),"")</f>
        <v/>
      </c>
      <c r="V1779" s="14" t="str">
        <f ca="1">IFERROR(IF(Q1779=0,IF(VLOOKUP(B1779,'Oficios_-_pend_criticas'!$C$3:$J$4739,5,0)="","",IF(VLOOKUP(B1779,'Oficios_-_pend_criticas'!$C$3:$J$4739,7,0)="",IF(TODAY()&gt;VLOOKUP(B1779,'Oficios_-_pend_criticas'!$C$3:$J$4739,5,0),"X",""),IF(VLOOKUP(B1779,'Oficios_-_pend_criticas'!$C$3:$J$4739,7,0)&gt;VLOOKUP(B1779,'Oficios_-_pend_criticas'!$C$3:$J$4739,5,0),"X",""))),""),"")</f>
        <v/>
      </c>
      <c r="W1779" s="14" t="str">
        <f ca="1">IFERROR(IF(P1779&lt;&gt;"X",IF(Q1779&gt;0,IF(VLOOKUP(B1779,'Oficios_-_pend_criticas'!$C$4:$J$4739,5,0)="","",IF(VLOOKUP(B1779,'Oficios_-_pend_criticas'!$C$4:$J$4739,7,0)="",IF(TODAY()&gt;VLOOKUP(B1779,'Oficios_-_pend_criticas'!$C$4:$J$4739,5,0),"X",""),IF(VLOOKUP(B1779,'Oficios_-_pend_criticas'!$C$4:$J$4739,7,0)&gt;VLOOKUP(B1779,'Oficios_-_pend_criticas'!$C$4:$J$4739,5,0),"X",""))),""),""),"")</f>
        <v/>
      </c>
    </row>
    <row r="1780" spans="1:23" ht="45" hidden="1" customHeight="1" x14ac:dyDescent="0.25">
      <c r="A1780" s="9" t="str">
        <f t="shared" si="81"/>
        <v/>
      </c>
      <c r="B1780" s="24"/>
      <c r="C1780" s="22" t="str">
        <f>IF(B1780="","",VLOOKUP(B1780,#REF!,6,0))</f>
        <v/>
      </c>
      <c r="D1780" s="20" t="str">
        <f>IF(B1780="","",VLOOKUP(B1780,#REF!,22,0))</f>
        <v/>
      </c>
      <c r="E1780" s="22" t="str">
        <f>IF(B1780="","",VLOOKUP(B1780,Consultas_públicas!$A$376:$G$3879,7,0))</f>
        <v/>
      </c>
      <c r="F1780" s="20"/>
      <c r="G1780" s="21"/>
      <c r="H1780" s="14" t="str">
        <f>IFERROR(IF(VLOOKUP(B1780,'Oficios_-_pend_criticas'!$C$4:$D$4739,2,0)="","","X"),"")</f>
        <v/>
      </c>
      <c r="I1780" s="12"/>
      <c r="J1780" s="13"/>
      <c r="K1780" s="10"/>
      <c r="L1780" s="12" t="str">
        <f>IFERROR(VLOOKUP(B1780,Retorno_da_RFB!$D$3:$I$6388,5,0),"")</f>
        <v/>
      </c>
      <c r="M1780" s="13" t="str">
        <f>IFERROR(VLOOKUP(B1780,Retorno_da_RFB!$D$3:$I$6388,6,0),"")</f>
        <v/>
      </c>
      <c r="N1780" s="10" t="str">
        <f>IFERROR(VLOOKUP(B1780,Retorno_da_RFB!$D$3:$I$6388,3,0),"")</f>
        <v/>
      </c>
      <c r="O1780" s="10" t="str">
        <f>IFERROR(VLOOKUP(B1780,Retorno_da_RFB!$D$3:$I$6388,4,0),"")</f>
        <v/>
      </c>
      <c r="P1780" s="12" t="str">
        <f>IFERROR(IF(N1780="","",IF(VLOOKUP(LEFT(N1780,10),'Universo_BK-BIT'!$A$5:$E$10005,2,0)="","X",VLOOKUP(LEFT(N1780,10),'Universo_BK-BIT'!$A$5:$E$10005,2,0))),"X")</f>
        <v/>
      </c>
      <c r="Q1780" s="12" t="str">
        <f>IFERROR(IF(P1780="X","",VLOOKUP(LEFT(N1780,10),'Universo_BK-BIT'!$A$5:$E$10005,3,0)),"")</f>
        <v/>
      </c>
      <c r="R1780" s="14" t="str">
        <f t="shared" si="82"/>
        <v/>
      </c>
      <c r="S1780" s="14" t="str">
        <f t="shared" si="83"/>
        <v/>
      </c>
      <c r="T1780" s="14"/>
      <c r="U1780" s="14" t="str">
        <f ca="1">IFERROR(IF(P1780="X",IF(VLOOKUP(B1780,'Oficios_-_pend_criticas'!$C$3:$J$4739,5,0)="","",IF(VLOOKUP(B1780,'Oficios_-_pend_criticas'!$C$3:$J$4739,7,0)="",IF(TODAY()&gt;VLOOKUP(B1780,'Oficios_-_pend_criticas'!$C$3:$J$4739,5,0),"X",""),IF(VLOOKUP(B1780,'Oficios_-_pend_criticas'!$C$3:$J$4739,7,0)&gt;VLOOKUP(B1780,'Oficios_-_pend_criticas'!$C$3:$J$4739,5,0),"X",""))),""),"")</f>
        <v/>
      </c>
      <c r="V1780" s="14" t="str">
        <f ca="1">IFERROR(IF(Q1780=0,IF(VLOOKUP(B1780,'Oficios_-_pend_criticas'!$C$3:$J$4739,5,0)="","",IF(VLOOKUP(B1780,'Oficios_-_pend_criticas'!$C$3:$J$4739,7,0)="",IF(TODAY()&gt;VLOOKUP(B1780,'Oficios_-_pend_criticas'!$C$3:$J$4739,5,0),"X",""),IF(VLOOKUP(B1780,'Oficios_-_pend_criticas'!$C$3:$J$4739,7,0)&gt;VLOOKUP(B1780,'Oficios_-_pend_criticas'!$C$3:$J$4739,5,0),"X",""))),""),"")</f>
        <v/>
      </c>
      <c r="W1780" s="14" t="str">
        <f ca="1">IFERROR(IF(P1780&lt;&gt;"X",IF(Q1780&gt;0,IF(VLOOKUP(B1780,'Oficios_-_pend_criticas'!$C$4:$J$4739,5,0)="","",IF(VLOOKUP(B1780,'Oficios_-_pend_criticas'!$C$4:$J$4739,7,0)="",IF(TODAY()&gt;VLOOKUP(B1780,'Oficios_-_pend_criticas'!$C$4:$J$4739,5,0),"X",""),IF(VLOOKUP(B1780,'Oficios_-_pend_criticas'!$C$4:$J$4739,7,0)&gt;VLOOKUP(B1780,'Oficios_-_pend_criticas'!$C$4:$J$4739,5,0),"X",""))),""),""),"")</f>
        <v/>
      </c>
    </row>
    <row r="1781" spans="1:23" ht="45" hidden="1" customHeight="1" x14ac:dyDescent="0.25">
      <c r="A1781" s="9" t="str">
        <f t="shared" si="81"/>
        <v/>
      </c>
      <c r="B1781" s="24"/>
      <c r="C1781" s="22" t="str">
        <f>IF(B1781="","",VLOOKUP(B1781,#REF!,6,0))</f>
        <v/>
      </c>
      <c r="D1781" s="20" t="str">
        <f>IF(B1781="","",VLOOKUP(B1781,#REF!,22,0))</f>
        <v/>
      </c>
      <c r="E1781" s="22" t="str">
        <f>IF(B1781="","",VLOOKUP(B1781,Consultas_públicas!$A$376:$G$3879,7,0))</f>
        <v/>
      </c>
      <c r="F1781" s="20"/>
      <c r="G1781" s="21"/>
      <c r="H1781" s="14" t="str">
        <f>IFERROR(IF(VLOOKUP(B1781,'Oficios_-_pend_criticas'!$C$4:$D$4739,2,0)="","","X"),"")</f>
        <v/>
      </c>
      <c r="I1781" s="12"/>
      <c r="J1781" s="13"/>
      <c r="K1781" s="10"/>
      <c r="L1781" s="12" t="str">
        <f>IFERROR(VLOOKUP(B1781,Retorno_da_RFB!$D$3:$I$6388,5,0),"")</f>
        <v/>
      </c>
      <c r="M1781" s="13" t="str">
        <f>IFERROR(VLOOKUP(B1781,Retorno_da_RFB!$D$3:$I$6388,6,0),"")</f>
        <v/>
      </c>
      <c r="N1781" s="10" t="str">
        <f>IFERROR(VLOOKUP(B1781,Retorno_da_RFB!$D$3:$I$6388,3,0),"")</f>
        <v/>
      </c>
      <c r="O1781" s="10" t="str">
        <f>IFERROR(VLOOKUP(B1781,Retorno_da_RFB!$D$3:$I$6388,4,0),"")</f>
        <v/>
      </c>
      <c r="P1781" s="12" t="str">
        <f>IFERROR(IF(N1781="","",IF(VLOOKUP(LEFT(N1781,10),'Universo_BK-BIT'!$A$5:$E$10005,2,0)="","X",VLOOKUP(LEFT(N1781,10),'Universo_BK-BIT'!$A$5:$E$10005,2,0))),"X")</f>
        <v/>
      </c>
      <c r="Q1781" s="12" t="str">
        <f>IFERROR(IF(P1781="X","",VLOOKUP(LEFT(N1781,10),'Universo_BK-BIT'!$A$5:$E$10005,3,0)),"")</f>
        <v/>
      </c>
      <c r="R1781" s="14" t="str">
        <f t="shared" si="82"/>
        <v/>
      </c>
      <c r="S1781" s="14" t="str">
        <f t="shared" si="83"/>
        <v/>
      </c>
      <c r="T1781" s="14"/>
      <c r="U1781" s="14" t="str">
        <f ca="1">IFERROR(IF(P1781="X",IF(VLOOKUP(B1781,'Oficios_-_pend_criticas'!$C$3:$J$4739,5,0)="","",IF(VLOOKUP(B1781,'Oficios_-_pend_criticas'!$C$3:$J$4739,7,0)="",IF(TODAY()&gt;VLOOKUP(B1781,'Oficios_-_pend_criticas'!$C$3:$J$4739,5,0),"X",""),IF(VLOOKUP(B1781,'Oficios_-_pend_criticas'!$C$3:$J$4739,7,0)&gt;VLOOKUP(B1781,'Oficios_-_pend_criticas'!$C$3:$J$4739,5,0),"X",""))),""),"")</f>
        <v/>
      </c>
      <c r="V1781" s="14" t="str">
        <f ca="1">IFERROR(IF(Q1781=0,IF(VLOOKUP(B1781,'Oficios_-_pend_criticas'!$C$3:$J$4739,5,0)="","",IF(VLOOKUP(B1781,'Oficios_-_pend_criticas'!$C$3:$J$4739,7,0)="",IF(TODAY()&gt;VLOOKUP(B1781,'Oficios_-_pend_criticas'!$C$3:$J$4739,5,0),"X",""),IF(VLOOKUP(B1781,'Oficios_-_pend_criticas'!$C$3:$J$4739,7,0)&gt;VLOOKUP(B1781,'Oficios_-_pend_criticas'!$C$3:$J$4739,5,0),"X",""))),""),"")</f>
        <v/>
      </c>
      <c r="W1781" s="14" t="str">
        <f ca="1">IFERROR(IF(P1781&lt;&gt;"X",IF(Q1781&gt;0,IF(VLOOKUP(B1781,'Oficios_-_pend_criticas'!$C$4:$J$4739,5,0)="","",IF(VLOOKUP(B1781,'Oficios_-_pend_criticas'!$C$4:$J$4739,7,0)="",IF(TODAY()&gt;VLOOKUP(B1781,'Oficios_-_pend_criticas'!$C$4:$J$4739,5,0),"X",""),IF(VLOOKUP(B1781,'Oficios_-_pend_criticas'!$C$4:$J$4739,7,0)&gt;VLOOKUP(B1781,'Oficios_-_pend_criticas'!$C$4:$J$4739,5,0),"X",""))),""),""),"")</f>
        <v/>
      </c>
    </row>
    <row r="1782" spans="1:23" ht="45" hidden="1" customHeight="1" x14ac:dyDescent="0.25">
      <c r="A1782" s="9" t="str">
        <f t="shared" si="81"/>
        <v/>
      </c>
      <c r="B1782" s="24"/>
      <c r="C1782" s="22" t="str">
        <f>IF(B1782="","",VLOOKUP(B1782,#REF!,6,0))</f>
        <v/>
      </c>
      <c r="D1782" s="20" t="str">
        <f>IF(B1782="","",VLOOKUP(B1782,#REF!,22,0))</f>
        <v/>
      </c>
      <c r="E1782" s="22" t="str">
        <f>IF(B1782="","",VLOOKUP(B1782,Consultas_públicas!$A$376:$G$3879,7,0))</f>
        <v/>
      </c>
      <c r="F1782" s="20"/>
      <c r="G1782" s="21"/>
      <c r="H1782" s="14" t="str">
        <f>IFERROR(IF(VLOOKUP(B1782,'Oficios_-_pend_criticas'!$C$4:$D$4739,2,0)="","","X"),"")</f>
        <v/>
      </c>
      <c r="I1782" s="12"/>
      <c r="J1782" s="13"/>
      <c r="K1782" s="10"/>
      <c r="L1782" s="12" t="str">
        <f>IFERROR(VLOOKUP(B1782,Retorno_da_RFB!$D$3:$I$6388,5,0),"")</f>
        <v/>
      </c>
      <c r="M1782" s="13" t="str">
        <f>IFERROR(VLOOKUP(B1782,Retorno_da_RFB!$D$3:$I$6388,6,0),"")</f>
        <v/>
      </c>
      <c r="N1782" s="10" t="str">
        <f>IFERROR(VLOOKUP(B1782,Retorno_da_RFB!$D$3:$I$6388,3,0),"")</f>
        <v/>
      </c>
      <c r="O1782" s="10" t="str">
        <f>IFERROR(VLOOKUP(B1782,Retorno_da_RFB!$D$3:$I$6388,4,0),"")</f>
        <v/>
      </c>
      <c r="P1782" s="12" t="str">
        <f>IFERROR(IF(N1782="","",IF(VLOOKUP(LEFT(N1782,10),'Universo_BK-BIT'!$A$5:$E$10005,2,0)="","X",VLOOKUP(LEFT(N1782,10),'Universo_BK-BIT'!$A$5:$E$10005,2,0))),"X")</f>
        <v/>
      </c>
      <c r="Q1782" s="12" t="str">
        <f>IFERROR(IF(P1782="X","",VLOOKUP(LEFT(N1782,10),'Universo_BK-BIT'!$A$5:$E$10005,3,0)),"")</f>
        <v/>
      </c>
      <c r="R1782" s="14" t="str">
        <f t="shared" si="82"/>
        <v/>
      </c>
      <c r="S1782" s="14" t="str">
        <f t="shared" si="83"/>
        <v/>
      </c>
      <c r="T1782" s="14"/>
      <c r="U1782" s="14" t="str">
        <f ca="1">IFERROR(IF(P1782="X",IF(VLOOKUP(B1782,'Oficios_-_pend_criticas'!$C$3:$J$4739,5,0)="","",IF(VLOOKUP(B1782,'Oficios_-_pend_criticas'!$C$3:$J$4739,7,0)="",IF(TODAY()&gt;VLOOKUP(B1782,'Oficios_-_pend_criticas'!$C$3:$J$4739,5,0),"X",""),IF(VLOOKUP(B1782,'Oficios_-_pend_criticas'!$C$3:$J$4739,7,0)&gt;VLOOKUP(B1782,'Oficios_-_pend_criticas'!$C$3:$J$4739,5,0),"X",""))),""),"")</f>
        <v/>
      </c>
      <c r="V1782" s="14" t="str">
        <f ca="1">IFERROR(IF(Q1782=0,IF(VLOOKUP(B1782,'Oficios_-_pend_criticas'!$C$3:$J$4739,5,0)="","",IF(VLOOKUP(B1782,'Oficios_-_pend_criticas'!$C$3:$J$4739,7,0)="",IF(TODAY()&gt;VLOOKUP(B1782,'Oficios_-_pend_criticas'!$C$3:$J$4739,5,0),"X",""),IF(VLOOKUP(B1782,'Oficios_-_pend_criticas'!$C$3:$J$4739,7,0)&gt;VLOOKUP(B1782,'Oficios_-_pend_criticas'!$C$3:$J$4739,5,0),"X",""))),""),"")</f>
        <v/>
      </c>
      <c r="W1782" s="14" t="str">
        <f ca="1">IFERROR(IF(P1782&lt;&gt;"X",IF(Q1782&gt;0,IF(VLOOKUP(B1782,'Oficios_-_pend_criticas'!$C$4:$J$4739,5,0)="","",IF(VLOOKUP(B1782,'Oficios_-_pend_criticas'!$C$4:$J$4739,7,0)="",IF(TODAY()&gt;VLOOKUP(B1782,'Oficios_-_pend_criticas'!$C$4:$J$4739,5,0),"X",""),IF(VLOOKUP(B1782,'Oficios_-_pend_criticas'!$C$4:$J$4739,7,0)&gt;VLOOKUP(B1782,'Oficios_-_pend_criticas'!$C$4:$J$4739,5,0),"X",""))),""),""),"")</f>
        <v/>
      </c>
    </row>
    <row r="1783" spans="1:23" ht="45" hidden="1" customHeight="1" x14ac:dyDescent="0.25">
      <c r="A1783" s="9" t="str">
        <f t="shared" si="81"/>
        <v/>
      </c>
      <c r="B1783" s="24"/>
      <c r="C1783" s="22" t="str">
        <f>IF(B1783="","",VLOOKUP(B1783,#REF!,6,0))</f>
        <v/>
      </c>
      <c r="D1783" s="20" t="str">
        <f>IF(B1783="","",VLOOKUP(B1783,#REF!,22,0))</f>
        <v/>
      </c>
      <c r="E1783" s="22" t="str">
        <f>IF(B1783="","",VLOOKUP(B1783,Consultas_públicas!$A$376:$G$3879,7,0))</f>
        <v/>
      </c>
      <c r="F1783" s="20"/>
      <c r="G1783" s="21"/>
      <c r="H1783" s="14" t="str">
        <f>IFERROR(IF(VLOOKUP(B1783,'Oficios_-_pend_criticas'!$C$4:$D$4739,2,0)="","","X"),"")</f>
        <v/>
      </c>
      <c r="I1783" s="12"/>
      <c r="J1783" s="13"/>
      <c r="K1783" s="10"/>
      <c r="L1783" s="12" t="str">
        <f>IFERROR(VLOOKUP(B1783,Retorno_da_RFB!$D$3:$I$6388,5,0),"")</f>
        <v/>
      </c>
      <c r="M1783" s="13" t="str">
        <f>IFERROR(VLOOKUP(B1783,Retorno_da_RFB!$D$3:$I$6388,6,0),"")</f>
        <v/>
      </c>
      <c r="N1783" s="10" t="str">
        <f>IFERROR(VLOOKUP(B1783,Retorno_da_RFB!$D$3:$I$6388,3,0),"")</f>
        <v/>
      </c>
      <c r="O1783" s="10" t="str">
        <f>IFERROR(VLOOKUP(B1783,Retorno_da_RFB!$D$3:$I$6388,4,0),"")</f>
        <v/>
      </c>
      <c r="P1783" s="12" t="str">
        <f>IFERROR(IF(N1783="","",IF(VLOOKUP(LEFT(N1783,10),'Universo_BK-BIT'!$A$5:$E$10005,2,0)="","X",VLOOKUP(LEFT(N1783,10),'Universo_BK-BIT'!$A$5:$E$10005,2,0))),"X")</f>
        <v/>
      </c>
      <c r="Q1783" s="12" t="str">
        <f>IFERROR(IF(P1783="X","",VLOOKUP(LEFT(N1783,10),'Universo_BK-BIT'!$A$5:$E$10005,3,0)),"")</f>
        <v/>
      </c>
      <c r="R1783" s="14" t="str">
        <f t="shared" si="82"/>
        <v/>
      </c>
      <c r="S1783" s="14" t="str">
        <f t="shared" si="83"/>
        <v/>
      </c>
      <c r="T1783" s="14"/>
      <c r="U1783" s="14" t="str">
        <f ca="1">IFERROR(IF(P1783="X",IF(VLOOKUP(B1783,'Oficios_-_pend_criticas'!$C$3:$J$4739,5,0)="","",IF(VLOOKUP(B1783,'Oficios_-_pend_criticas'!$C$3:$J$4739,7,0)="",IF(TODAY()&gt;VLOOKUP(B1783,'Oficios_-_pend_criticas'!$C$3:$J$4739,5,0),"X",""),IF(VLOOKUP(B1783,'Oficios_-_pend_criticas'!$C$3:$J$4739,7,0)&gt;VLOOKUP(B1783,'Oficios_-_pend_criticas'!$C$3:$J$4739,5,0),"X",""))),""),"")</f>
        <v/>
      </c>
      <c r="V1783" s="14" t="str">
        <f ca="1">IFERROR(IF(Q1783=0,IF(VLOOKUP(B1783,'Oficios_-_pend_criticas'!$C$3:$J$4739,5,0)="","",IF(VLOOKUP(B1783,'Oficios_-_pend_criticas'!$C$3:$J$4739,7,0)="",IF(TODAY()&gt;VLOOKUP(B1783,'Oficios_-_pend_criticas'!$C$3:$J$4739,5,0),"X",""),IF(VLOOKUP(B1783,'Oficios_-_pend_criticas'!$C$3:$J$4739,7,0)&gt;VLOOKUP(B1783,'Oficios_-_pend_criticas'!$C$3:$J$4739,5,0),"X",""))),""),"")</f>
        <v/>
      </c>
      <c r="W1783" s="14" t="str">
        <f ca="1">IFERROR(IF(P1783&lt;&gt;"X",IF(Q1783&gt;0,IF(VLOOKUP(B1783,'Oficios_-_pend_criticas'!$C$4:$J$4739,5,0)="","",IF(VLOOKUP(B1783,'Oficios_-_pend_criticas'!$C$4:$J$4739,7,0)="",IF(TODAY()&gt;VLOOKUP(B1783,'Oficios_-_pend_criticas'!$C$4:$J$4739,5,0),"X",""),IF(VLOOKUP(B1783,'Oficios_-_pend_criticas'!$C$4:$J$4739,7,0)&gt;VLOOKUP(B1783,'Oficios_-_pend_criticas'!$C$4:$J$4739,5,0),"X",""))),""),""),"")</f>
        <v/>
      </c>
    </row>
    <row r="1784" spans="1:23" ht="45" hidden="1" customHeight="1" x14ac:dyDescent="0.25">
      <c r="A1784" s="9" t="str">
        <f t="shared" si="81"/>
        <v/>
      </c>
      <c r="B1784" s="24"/>
      <c r="C1784" s="22" t="str">
        <f>IF(B1784="","",VLOOKUP(B1784,#REF!,6,0))</f>
        <v/>
      </c>
      <c r="D1784" s="20" t="str">
        <f>IF(B1784="","",VLOOKUP(B1784,#REF!,22,0))</f>
        <v/>
      </c>
      <c r="E1784" s="22" t="str">
        <f>IF(B1784="","",VLOOKUP(B1784,Consultas_públicas!$A$376:$G$3879,7,0))</f>
        <v/>
      </c>
      <c r="F1784" s="20"/>
      <c r="G1784" s="21"/>
      <c r="H1784" s="14" t="str">
        <f>IFERROR(IF(VLOOKUP(B1784,'Oficios_-_pend_criticas'!$C$4:$D$4739,2,0)="","","X"),"")</f>
        <v/>
      </c>
      <c r="I1784" s="12"/>
      <c r="J1784" s="13"/>
      <c r="K1784" s="10"/>
      <c r="L1784" s="12" t="str">
        <f>IFERROR(VLOOKUP(B1784,Retorno_da_RFB!$D$3:$I$6388,5,0),"")</f>
        <v/>
      </c>
      <c r="M1784" s="13" t="str">
        <f>IFERROR(VLOOKUP(B1784,Retorno_da_RFB!$D$3:$I$6388,6,0),"")</f>
        <v/>
      </c>
      <c r="N1784" s="10" t="str">
        <f>IFERROR(VLOOKUP(B1784,Retorno_da_RFB!$D$3:$I$6388,3,0),"")</f>
        <v/>
      </c>
      <c r="O1784" s="10" t="str">
        <f>IFERROR(VLOOKUP(B1784,Retorno_da_RFB!$D$3:$I$6388,4,0),"")</f>
        <v/>
      </c>
      <c r="P1784" s="12" t="str">
        <f>IFERROR(IF(N1784="","",IF(VLOOKUP(LEFT(N1784,10),'Universo_BK-BIT'!$A$5:$E$10005,2,0)="","X",VLOOKUP(LEFT(N1784,10),'Universo_BK-BIT'!$A$5:$E$10005,2,0))),"X")</f>
        <v/>
      </c>
      <c r="Q1784" s="12" t="str">
        <f>IFERROR(IF(P1784="X","",VLOOKUP(LEFT(N1784,10),'Universo_BK-BIT'!$A$5:$E$10005,3,0)),"")</f>
        <v/>
      </c>
      <c r="R1784" s="14" t="str">
        <f t="shared" si="82"/>
        <v/>
      </c>
      <c r="S1784" s="14" t="str">
        <f t="shared" si="83"/>
        <v/>
      </c>
      <c r="T1784" s="14"/>
      <c r="U1784" s="14" t="str">
        <f ca="1">IFERROR(IF(P1784="X",IF(VLOOKUP(B1784,'Oficios_-_pend_criticas'!$C$3:$J$4739,5,0)="","",IF(VLOOKUP(B1784,'Oficios_-_pend_criticas'!$C$3:$J$4739,7,0)="",IF(TODAY()&gt;VLOOKUP(B1784,'Oficios_-_pend_criticas'!$C$3:$J$4739,5,0),"X",""),IF(VLOOKUP(B1784,'Oficios_-_pend_criticas'!$C$3:$J$4739,7,0)&gt;VLOOKUP(B1784,'Oficios_-_pend_criticas'!$C$3:$J$4739,5,0),"X",""))),""),"")</f>
        <v/>
      </c>
      <c r="V1784" s="14" t="str">
        <f ca="1">IFERROR(IF(Q1784=0,IF(VLOOKUP(B1784,'Oficios_-_pend_criticas'!$C$3:$J$4739,5,0)="","",IF(VLOOKUP(B1784,'Oficios_-_pend_criticas'!$C$3:$J$4739,7,0)="",IF(TODAY()&gt;VLOOKUP(B1784,'Oficios_-_pend_criticas'!$C$3:$J$4739,5,0),"X",""),IF(VLOOKUP(B1784,'Oficios_-_pend_criticas'!$C$3:$J$4739,7,0)&gt;VLOOKUP(B1784,'Oficios_-_pend_criticas'!$C$3:$J$4739,5,0),"X",""))),""),"")</f>
        <v/>
      </c>
      <c r="W1784" s="14" t="str">
        <f ca="1">IFERROR(IF(P1784&lt;&gt;"X",IF(Q1784&gt;0,IF(VLOOKUP(B1784,'Oficios_-_pend_criticas'!$C$4:$J$4739,5,0)="","",IF(VLOOKUP(B1784,'Oficios_-_pend_criticas'!$C$4:$J$4739,7,0)="",IF(TODAY()&gt;VLOOKUP(B1784,'Oficios_-_pend_criticas'!$C$4:$J$4739,5,0),"X",""),IF(VLOOKUP(B1784,'Oficios_-_pend_criticas'!$C$4:$J$4739,7,0)&gt;VLOOKUP(B1784,'Oficios_-_pend_criticas'!$C$4:$J$4739,5,0),"X",""))),""),""),"")</f>
        <v/>
      </c>
    </row>
    <row r="1785" spans="1:23" ht="45" hidden="1" customHeight="1" x14ac:dyDescent="0.25">
      <c r="A1785" s="9" t="str">
        <f t="shared" si="81"/>
        <v/>
      </c>
      <c r="B1785" s="24"/>
      <c r="C1785" s="22" t="str">
        <f>IF(B1785="","",VLOOKUP(B1785,#REF!,6,0))</f>
        <v/>
      </c>
      <c r="D1785" s="20" t="str">
        <f>IF(B1785="","",VLOOKUP(B1785,#REF!,22,0))</f>
        <v/>
      </c>
      <c r="E1785" s="22" t="str">
        <f>IF(B1785="","",VLOOKUP(B1785,Consultas_públicas!$A$376:$G$3879,7,0))</f>
        <v/>
      </c>
      <c r="F1785" s="20"/>
      <c r="G1785" s="21"/>
      <c r="H1785" s="14" t="str">
        <f>IFERROR(IF(VLOOKUP(B1785,'Oficios_-_pend_criticas'!$C$4:$D$4739,2,0)="","","X"),"")</f>
        <v/>
      </c>
      <c r="I1785" s="12"/>
      <c r="J1785" s="13"/>
      <c r="K1785" s="10"/>
      <c r="L1785" s="12" t="str">
        <f>IFERROR(VLOOKUP(B1785,Retorno_da_RFB!$D$3:$I$6388,5,0),"")</f>
        <v/>
      </c>
      <c r="M1785" s="13" t="str">
        <f>IFERROR(VLOOKUP(B1785,Retorno_da_RFB!$D$3:$I$6388,6,0),"")</f>
        <v/>
      </c>
      <c r="N1785" s="10" t="str">
        <f>IFERROR(VLOOKUP(B1785,Retorno_da_RFB!$D$3:$I$6388,3,0),"")</f>
        <v/>
      </c>
      <c r="O1785" s="10" t="str">
        <f>IFERROR(VLOOKUP(B1785,Retorno_da_RFB!$D$3:$I$6388,4,0),"")</f>
        <v/>
      </c>
      <c r="P1785" s="12" t="str">
        <f>IFERROR(IF(N1785="","",IF(VLOOKUP(LEFT(N1785,10),'Universo_BK-BIT'!$A$5:$E$10005,2,0)="","X",VLOOKUP(LEFT(N1785,10),'Universo_BK-BIT'!$A$5:$E$10005,2,0))),"X")</f>
        <v/>
      </c>
      <c r="Q1785" s="12" t="str">
        <f>IFERROR(IF(P1785="X","",VLOOKUP(LEFT(N1785,10),'Universo_BK-BIT'!$A$5:$E$10005,3,0)),"")</f>
        <v/>
      </c>
      <c r="R1785" s="14" t="str">
        <f t="shared" si="82"/>
        <v/>
      </c>
      <c r="S1785" s="14" t="str">
        <f t="shared" si="83"/>
        <v/>
      </c>
      <c r="T1785" s="14"/>
      <c r="U1785" s="14" t="str">
        <f ca="1">IFERROR(IF(P1785="X",IF(VLOOKUP(B1785,'Oficios_-_pend_criticas'!$C$3:$J$4739,5,0)="","",IF(VLOOKUP(B1785,'Oficios_-_pend_criticas'!$C$3:$J$4739,7,0)="",IF(TODAY()&gt;VLOOKUP(B1785,'Oficios_-_pend_criticas'!$C$3:$J$4739,5,0),"X",""),IF(VLOOKUP(B1785,'Oficios_-_pend_criticas'!$C$3:$J$4739,7,0)&gt;VLOOKUP(B1785,'Oficios_-_pend_criticas'!$C$3:$J$4739,5,0),"X",""))),""),"")</f>
        <v/>
      </c>
      <c r="V1785" s="14" t="str">
        <f ca="1">IFERROR(IF(Q1785=0,IF(VLOOKUP(B1785,'Oficios_-_pend_criticas'!$C$3:$J$4739,5,0)="","",IF(VLOOKUP(B1785,'Oficios_-_pend_criticas'!$C$3:$J$4739,7,0)="",IF(TODAY()&gt;VLOOKUP(B1785,'Oficios_-_pend_criticas'!$C$3:$J$4739,5,0),"X",""),IF(VLOOKUP(B1785,'Oficios_-_pend_criticas'!$C$3:$J$4739,7,0)&gt;VLOOKUP(B1785,'Oficios_-_pend_criticas'!$C$3:$J$4739,5,0),"X",""))),""),"")</f>
        <v/>
      </c>
      <c r="W1785" s="14" t="str">
        <f ca="1">IFERROR(IF(P1785&lt;&gt;"X",IF(Q1785&gt;0,IF(VLOOKUP(B1785,'Oficios_-_pend_criticas'!$C$4:$J$4739,5,0)="","",IF(VLOOKUP(B1785,'Oficios_-_pend_criticas'!$C$4:$J$4739,7,0)="",IF(TODAY()&gt;VLOOKUP(B1785,'Oficios_-_pend_criticas'!$C$4:$J$4739,5,0),"X",""),IF(VLOOKUP(B1785,'Oficios_-_pend_criticas'!$C$4:$J$4739,7,0)&gt;VLOOKUP(B1785,'Oficios_-_pend_criticas'!$C$4:$J$4739,5,0),"X",""))),""),""),"")</f>
        <v/>
      </c>
    </row>
    <row r="1786" spans="1:23" ht="45" hidden="1" customHeight="1" x14ac:dyDescent="0.25">
      <c r="A1786" s="9" t="str">
        <f t="shared" si="81"/>
        <v/>
      </c>
      <c r="B1786" s="24"/>
      <c r="C1786" s="22" t="str">
        <f>IF(B1786="","",VLOOKUP(B1786,#REF!,6,0))</f>
        <v/>
      </c>
      <c r="D1786" s="20" t="str">
        <f>IF(B1786="","",VLOOKUP(B1786,#REF!,22,0))</f>
        <v/>
      </c>
      <c r="E1786" s="22" t="str">
        <f>IF(B1786="","",VLOOKUP(B1786,Consultas_públicas!$A$376:$G$3879,7,0))</f>
        <v/>
      </c>
      <c r="F1786" s="20"/>
      <c r="G1786" s="21"/>
      <c r="H1786" s="14" t="str">
        <f>IFERROR(IF(VLOOKUP(B1786,'Oficios_-_pend_criticas'!$C$4:$D$4739,2,0)="","","X"),"")</f>
        <v/>
      </c>
      <c r="I1786" s="12"/>
      <c r="J1786" s="13"/>
      <c r="K1786" s="10"/>
      <c r="L1786" s="12" t="str">
        <f>IFERROR(VLOOKUP(B1786,Retorno_da_RFB!$D$3:$I$6388,5,0),"")</f>
        <v/>
      </c>
      <c r="M1786" s="13" t="str">
        <f>IFERROR(VLOOKUP(B1786,Retorno_da_RFB!$D$3:$I$6388,6,0),"")</f>
        <v/>
      </c>
      <c r="N1786" s="10" t="str">
        <f>IFERROR(VLOOKUP(B1786,Retorno_da_RFB!$D$3:$I$6388,3,0),"")</f>
        <v/>
      </c>
      <c r="O1786" s="10" t="str">
        <f>IFERROR(VLOOKUP(B1786,Retorno_da_RFB!$D$3:$I$6388,4,0),"")</f>
        <v/>
      </c>
      <c r="P1786" s="12" t="str">
        <f>IFERROR(IF(N1786="","",IF(VLOOKUP(LEFT(N1786,10),'Universo_BK-BIT'!$A$5:$E$10005,2,0)="","X",VLOOKUP(LEFT(N1786,10),'Universo_BK-BIT'!$A$5:$E$10005,2,0))),"X")</f>
        <v/>
      </c>
      <c r="Q1786" s="12" t="str">
        <f>IFERROR(IF(P1786="X","",VLOOKUP(LEFT(N1786,10),'Universo_BK-BIT'!$A$5:$E$10005,3,0)),"")</f>
        <v/>
      </c>
      <c r="R1786" s="14" t="str">
        <f t="shared" si="82"/>
        <v/>
      </c>
      <c r="S1786" s="14" t="str">
        <f t="shared" si="83"/>
        <v/>
      </c>
      <c r="T1786" s="14"/>
      <c r="U1786" s="14" t="str">
        <f ca="1">IFERROR(IF(P1786="X",IF(VLOOKUP(B1786,'Oficios_-_pend_criticas'!$C$3:$J$4739,5,0)="","",IF(VLOOKUP(B1786,'Oficios_-_pend_criticas'!$C$3:$J$4739,7,0)="",IF(TODAY()&gt;VLOOKUP(B1786,'Oficios_-_pend_criticas'!$C$3:$J$4739,5,0),"X",""),IF(VLOOKUP(B1786,'Oficios_-_pend_criticas'!$C$3:$J$4739,7,0)&gt;VLOOKUP(B1786,'Oficios_-_pend_criticas'!$C$3:$J$4739,5,0),"X",""))),""),"")</f>
        <v/>
      </c>
      <c r="V1786" s="14" t="str">
        <f ca="1">IFERROR(IF(Q1786=0,IF(VLOOKUP(B1786,'Oficios_-_pend_criticas'!$C$3:$J$4739,5,0)="","",IF(VLOOKUP(B1786,'Oficios_-_pend_criticas'!$C$3:$J$4739,7,0)="",IF(TODAY()&gt;VLOOKUP(B1786,'Oficios_-_pend_criticas'!$C$3:$J$4739,5,0),"X",""),IF(VLOOKUP(B1786,'Oficios_-_pend_criticas'!$C$3:$J$4739,7,0)&gt;VLOOKUP(B1786,'Oficios_-_pend_criticas'!$C$3:$J$4739,5,0),"X",""))),""),"")</f>
        <v/>
      </c>
      <c r="W1786" s="14" t="str">
        <f ca="1">IFERROR(IF(P1786&lt;&gt;"X",IF(Q1786&gt;0,IF(VLOOKUP(B1786,'Oficios_-_pend_criticas'!$C$4:$J$4739,5,0)="","",IF(VLOOKUP(B1786,'Oficios_-_pend_criticas'!$C$4:$J$4739,7,0)="",IF(TODAY()&gt;VLOOKUP(B1786,'Oficios_-_pend_criticas'!$C$4:$J$4739,5,0),"X",""),IF(VLOOKUP(B1786,'Oficios_-_pend_criticas'!$C$4:$J$4739,7,0)&gt;VLOOKUP(B1786,'Oficios_-_pend_criticas'!$C$4:$J$4739,5,0),"X",""))),""),""),"")</f>
        <v/>
      </c>
    </row>
    <row r="1787" spans="1:23" ht="45" hidden="1" customHeight="1" x14ac:dyDescent="0.25">
      <c r="A1787" s="9" t="str">
        <f t="shared" si="81"/>
        <v/>
      </c>
      <c r="B1787" s="24"/>
      <c r="C1787" s="22" t="str">
        <f>IF(B1787="","",VLOOKUP(B1787,#REF!,6,0))</f>
        <v/>
      </c>
      <c r="D1787" s="20" t="str">
        <f>IF(B1787="","",VLOOKUP(B1787,#REF!,22,0))</f>
        <v/>
      </c>
      <c r="E1787" s="22" t="str">
        <f>IF(B1787="","",VLOOKUP(B1787,Consultas_públicas!$A$376:$G$3879,7,0))</f>
        <v/>
      </c>
      <c r="F1787" s="20"/>
      <c r="G1787" s="21"/>
      <c r="H1787" s="14" t="str">
        <f>IFERROR(IF(VLOOKUP(B1787,'Oficios_-_pend_criticas'!$C$4:$D$4739,2,0)="","","X"),"")</f>
        <v/>
      </c>
      <c r="I1787" s="12"/>
      <c r="J1787" s="13"/>
      <c r="K1787" s="10"/>
      <c r="L1787" s="12" t="str">
        <f>IFERROR(VLOOKUP(B1787,Retorno_da_RFB!$D$3:$I$6388,5,0),"")</f>
        <v/>
      </c>
      <c r="M1787" s="13" t="str">
        <f>IFERROR(VLOOKUP(B1787,Retorno_da_RFB!$D$3:$I$6388,6,0),"")</f>
        <v/>
      </c>
      <c r="N1787" s="10" t="str">
        <f>IFERROR(VLOOKUP(B1787,Retorno_da_RFB!$D$3:$I$6388,3,0),"")</f>
        <v/>
      </c>
      <c r="O1787" s="10" t="str">
        <f>IFERROR(VLOOKUP(B1787,Retorno_da_RFB!$D$3:$I$6388,4,0),"")</f>
        <v/>
      </c>
      <c r="P1787" s="12" t="str">
        <f>IFERROR(IF(N1787="","",IF(VLOOKUP(LEFT(N1787,10),'Universo_BK-BIT'!$A$5:$E$10005,2,0)="","X",VLOOKUP(LEFT(N1787,10),'Universo_BK-BIT'!$A$5:$E$10005,2,0))),"X")</f>
        <v/>
      </c>
      <c r="Q1787" s="12" t="str">
        <f>IFERROR(IF(P1787="X","",VLOOKUP(LEFT(N1787,10),'Universo_BK-BIT'!$A$5:$E$10005,3,0)),"")</f>
        <v/>
      </c>
      <c r="R1787" s="14" t="str">
        <f t="shared" si="82"/>
        <v/>
      </c>
      <c r="S1787" s="14" t="str">
        <f t="shared" si="83"/>
        <v/>
      </c>
      <c r="T1787" s="14"/>
      <c r="U1787" s="14" t="str">
        <f ca="1">IFERROR(IF(P1787="X",IF(VLOOKUP(B1787,'Oficios_-_pend_criticas'!$C$3:$J$4739,5,0)="","",IF(VLOOKUP(B1787,'Oficios_-_pend_criticas'!$C$3:$J$4739,7,0)="",IF(TODAY()&gt;VLOOKUP(B1787,'Oficios_-_pend_criticas'!$C$3:$J$4739,5,0),"X",""),IF(VLOOKUP(B1787,'Oficios_-_pend_criticas'!$C$3:$J$4739,7,0)&gt;VLOOKUP(B1787,'Oficios_-_pend_criticas'!$C$3:$J$4739,5,0),"X",""))),""),"")</f>
        <v/>
      </c>
      <c r="V1787" s="14" t="str">
        <f ca="1">IFERROR(IF(Q1787=0,IF(VLOOKUP(B1787,'Oficios_-_pend_criticas'!$C$3:$J$4739,5,0)="","",IF(VLOOKUP(B1787,'Oficios_-_pend_criticas'!$C$3:$J$4739,7,0)="",IF(TODAY()&gt;VLOOKUP(B1787,'Oficios_-_pend_criticas'!$C$3:$J$4739,5,0),"X",""),IF(VLOOKUP(B1787,'Oficios_-_pend_criticas'!$C$3:$J$4739,7,0)&gt;VLOOKUP(B1787,'Oficios_-_pend_criticas'!$C$3:$J$4739,5,0),"X",""))),""),"")</f>
        <v/>
      </c>
      <c r="W1787" s="14" t="str">
        <f ca="1">IFERROR(IF(P1787&lt;&gt;"X",IF(Q1787&gt;0,IF(VLOOKUP(B1787,'Oficios_-_pend_criticas'!$C$4:$J$4739,5,0)="","",IF(VLOOKUP(B1787,'Oficios_-_pend_criticas'!$C$4:$J$4739,7,0)="",IF(TODAY()&gt;VLOOKUP(B1787,'Oficios_-_pend_criticas'!$C$4:$J$4739,5,0),"X",""),IF(VLOOKUP(B1787,'Oficios_-_pend_criticas'!$C$4:$J$4739,7,0)&gt;VLOOKUP(B1787,'Oficios_-_pend_criticas'!$C$4:$J$4739,5,0),"X",""))),""),""),"")</f>
        <v/>
      </c>
    </row>
    <row r="1788" spans="1:23" ht="45" hidden="1" customHeight="1" x14ac:dyDescent="0.25">
      <c r="A1788" s="9" t="str">
        <f t="shared" si="81"/>
        <v/>
      </c>
      <c r="B1788" s="24"/>
      <c r="C1788" s="22" t="str">
        <f>IF(B1788="","",VLOOKUP(B1788,#REF!,6,0))</f>
        <v/>
      </c>
      <c r="D1788" s="20" t="str">
        <f>IF(B1788="","",VLOOKUP(B1788,#REF!,22,0))</f>
        <v/>
      </c>
      <c r="E1788" s="22" t="str">
        <f>IF(B1788="","",VLOOKUP(B1788,Consultas_públicas!$A$376:$G$3879,7,0))</f>
        <v/>
      </c>
      <c r="F1788" s="20"/>
      <c r="G1788" s="21"/>
      <c r="H1788" s="14" t="str">
        <f>IFERROR(IF(VLOOKUP(B1788,'Oficios_-_pend_criticas'!$C$4:$D$4739,2,0)="","","X"),"")</f>
        <v/>
      </c>
      <c r="I1788" s="12"/>
      <c r="J1788" s="13"/>
      <c r="K1788" s="10"/>
      <c r="L1788" s="12" t="str">
        <f>IFERROR(VLOOKUP(B1788,Retorno_da_RFB!$D$3:$I$6388,5,0),"")</f>
        <v/>
      </c>
      <c r="M1788" s="13" t="str">
        <f>IFERROR(VLOOKUP(B1788,Retorno_da_RFB!$D$3:$I$6388,6,0),"")</f>
        <v/>
      </c>
      <c r="N1788" s="10" t="str">
        <f>IFERROR(VLOOKUP(B1788,Retorno_da_RFB!$D$3:$I$6388,3,0),"")</f>
        <v/>
      </c>
      <c r="O1788" s="10" t="str">
        <f>IFERROR(VLOOKUP(B1788,Retorno_da_RFB!$D$3:$I$6388,4,0),"")</f>
        <v/>
      </c>
      <c r="P1788" s="12" t="str">
        <f>IFERROR(IF(N1788="","",IF(VLOOKUP(LEFT(N1788,10),'Universo_BK-BIT'!$A$5:$E$10005,2,0)="","X",VLOOKUP(LEFT(N1788,10),'Universo_BK-BIT'!$A$5:$E$10005,2,0))),"X")</f>
        <v/>
      </c>
      <c r="Q1788" s="12" t="str">
        <f>IFERROR(IF(P1788="X","",VLOOKUP(LEFT(N1788,10),'Universo_BK-BIT'!$A$5:$E$10005,3,0)),"")</f>
        <v/>
      </c>
      <c r="R1788" s="14" t="str">
        <f t="shared" si="82"/>
        <v/>
      </c>
      <c r="S1788" s="14" t="str">
        <f t="shared" si="83"/>
        <v/>
      </c>
      <c r="T1788" s="14"/>
      <c r="U1788" s="14" t="str">
        <f ca="1">IFERROR(IF(P1788="X",IF(VLOOKUP(B1788,'Oficios_-_pend_criticas'!$C$3:$J$4739,5,0)="","",IF(VLOOKUP(B1788,'Oficios_-_pend_criticas'!$C$3:$J$4739,7,0)="",IF(TODAY()&gt;VLOOKUP(B1788,'Oficios_-_pend_criticas'!$C$3:$J$4739,5,0),"X",""),IF(VLOOKUP(B1788,'Oficios_-_pend_criticas'!$C$3:$J$4739,7,0)&gt;VLOOKUP(B1788,'Oficios_-_pend_criticas'!$C$3:$J$4739,5,0),"X",""))),""),"")</f>
        <v/>
      </c>
      <c r="V1788" s="14" t="str">
        <f ca="1">IFERROR(IF(Q1788=0,IF(VLOOKUP(B1788,'Oficios_-_pend_criticas'!$C$3:$J$4739,5,0)="","",IF(VLOOKUP(B1788,'Oficios_-_pend_criticas'!$C$3:$J$4739,7,0)="",IF(TODAY()&gt;VLOOKUP(B1788,'Oficios_-_pend_criticas'!$C$3:$J$4739,5,0),"X",""),IF(VLOOKUP(B1788,'Oficios_-_pend_criticas'!$C$3:$J$4739,7,0)&gt;VLOOKUP(B1788,'Oficios_-_pend_criticas'!$C$3:$J$4739,5,0),"X",""))),""),"")</f>
        <v/>
      </c>
      <c r="W1788" s="14" t="str">
        <f ca="1">IFERROR(IF(P1788&lt;&gt;"X",IF(Q1788&gt;0,IF(VLOOKUP(B1788,'Oficios_-_pend_criticas'!$C$4:$J$4739,5,0)="","",IF(VLOOKUP(B1788,'Oficios_-_pend_criticas'!$C$4:$J$4739,7,0)="",IF(TODAY()&gt;VLOOKUP(B1788,'Oficios_-_pend_criticas'!$C$4:$J$4739,5,0),"X",""),IF(VLOOKUP(B1788,'Oficios_-_pend_criticas'!$C$4:$J$4739,7,0)&gt;VLOOKUP(B1788,'Oficios_-_pend_criticas'!$C$4:$J$4739,5,0),"X",""))),""),""),"")</f>
        <v/>
      </c>
    </row>
    <row r="1789" spans="1:23" ht="45" hidden="1" customHeight="1" x14ac:dyDescent="0.25">
      <c r="A1789" s="9" t="str">
        <f t="shared" si="81"/>
        <v/>
      </c>
      <c r="B1789" s="24"/>
      <c r="C1789" s="22" t="str">
        <f>IF(B1789="","",VLOOKUP(B1789,#REF!,6,0))</f>
        <v/>
      </c>
      <c r="D1789" s="20" t="str">
        <f>IF(B1789="","",VLOOKUP(B1789,#REF!,22,0))</f>
        <v/>
      </c>
      <c r="E1789" s="22" t="str">
        <f>IF(B1789="","",VLOOKUP(B1789,Consultas_públicas!$A$376:$G$3879,7,0))</f>
        <v/>
      </c>
      <c r="F1789" s="20"/>
      <c r="G1789" s="21"/>
      <c r="H1789" s="14" t="str">
        <f>IFERROR(IF(VLOOKUP(B1789,'Oficios_-_pend_criticas'!$C$4:$D$4739,2,0)="","","X"),"")</f>
        <v/>
      </c>
      <c r="I1789" s="12"/>
      <c r="J1789" s="13"/>
      <c r="K1789" s="10"/>
      <c r="L1789" s="12" t="str">
        <f>IFERROR(VLOOKUP(B1789,Retorno_da_RFB!$D$3:$I$6388,5,0),"")</f>
        <v/>
      </c>
      <c r="M1789" s="13" t="str">
        <f>IFERROR(VLOOKUP(B1789,Retorno_da_RFB!$D$3:$I$6388,6,0),"")</f>
        <v/>
      </c>
      <c r="N1789" s="10" t="str">
        <f>IFERROR(VLOOKUP(B1789,Retorno_da_RFB!$D$3:$I$6388,3,0),"")</f>
        <v/>
      </c>
      <c r="O1789" s="10" t="str">
        <f>IFERROR(VLOOKUP(B1789,Retorno_da_RFB!$D$3:$I$6388,4,0),"")</f>
        <v/>
      </c>
      <c r="P1789" s="12" t="str">
        <f>IFERROR(IF(N1789="","",IF(VLOOKUP(LEFT(N1789,10),'Universo_BK-BIT'!$A$5:$E$10005,2,0)="","X",VLOOKUP(LEFT(N1789,10),'Universo_BK-BIT'!$A$5:$E$10005,2,0))),"X")</f>
        <v/>
      </c>
      <c r="Q1789" s="12" t="str">
        <f>IFERROR(IF(P1789="X","",VLOOKUP(LEFT(N1789,10),'Universo_BK-BIT'!$A$5:$E$10005,3,0)),"")</f>
        <v/>
      </c>
      <c r="R1789" s="14" t="str">
        <f t="shared" si="82"/>
        <v/>
      </c>
      <c r="S1789" s="14" t="str">
        <f t="shared" si="83"/>
        <v/>
      </c>
      <c r="T1789" s="14"/>
      <c r="U1789" s="14" t="str">
        <f ca="1">IFERROR(IF(P1789="X",IF(VLOOKUP(B1789,'Oficios_-_pend_criticas'!$C$3:$J$4739,5,0)="","",IF(VLOOKUP(B1789,'Oficios_-_pend_criticas'!$C$3:$J$4739,7,0)="",IF(TODAY()&gt;VLOOKUP(B1789,'Oficios_-_pend_criticas'!$C$3:$J$4739,5,0),"X",""),IF(VLOOKUP(B1789,'Oficios_-_pend_criticas'!$C$3:$J$4739,7,0)&gt;VLOOKUP(B1789,'Oficios_-_pend_criticas'!$C$3:$J$4739,5,0),"X",""))),""),"")</f>
        <v/>
      </c>
      <c r="V1789" s="14" t="str">
        <f ca="1">IFERROR(IF(Q1789=0,IF(VLOOKUP(B1789,'Oficios_-_pend_criticas'!$C$3:$J$4739,5,0)="","",IF(VLOOKUP(B1789,'Oficios_-_pend_criticas'!$C$3:$J$4739,7,0)="",IF(TODAY()&gt;VLOOKUP(B1789,'Oficios_-_pend_criticas'!$C$3:$J$4739,5,0),"X",""),IF(VLOOKUP(B1789,'Oficios_-_pend_criticas'!$C$3:$J$4739,7,0)&gt;VLOOKUP(B1789,'Oficios_-_pend_criticas'!$C$3:$J$4739,5,0),"X",""))),""),"")</f>
        <v/>
      </c>
      <c r="W1789" s="14" t="str">
        <f ca="1">IFERROR(IF(P1789&lt;&gt;"X",IF(Q1789&gt;0,IF(VLOOKUP(B1789,'Oficios_-_pend_criticas'!$C$4:$J$4739,5,0)="","",IF(VLOOKUP(B1789,'Oficios_-_pend_criticas'!$C$4:$J$4739,7,0)="",IF(TODAY()&gt;VLOOKUP(B1789,'Oficios_-_pend_criticas'!$C$4:$J$4739,5,0),"X",""),IF(VLOOKUP(B1789,'Oficios_-_pend_criticas'!$C$4:$J$4739,7,0)&gt;VLOOKUP(B1789,'Oficios_-_pend_criticas'!$C$4:$J$4739,5,0),"X",""))),""),""),"")</f>
        <v/>
      </c>
    </row>
    <row r="1790" spans="1:23" ht="45" hidden="1" customHeight="1" x14ac:dyDescent="0.25">
      <c r="A1790" s="9" t="str">
        <f t="shared" si="81"/>
        <v/>
      </c>
      <c r="B1790" s="24"/>
      <c r="C1790" s="22" t="str">
        <f>IF(B1790="","",VLOOKUP(B1790,#REF!,6,0))</f>
        <v/>
      </c>
      <c r="D1790" s="20" t="str">
        <f>IF(B1790="","",VLOOKUP(B1790,#REF!,22,0))</f>
        <v/>
      </c>
      <c r="E1790" s="22" t="str">
        <f>IF(B1790="","",VLOOKUP(B1790,Consultas_públicas!$A$376:$G$3879,7,0))</f>
        <v/>
      </c>
      <c r="F1790" s="20"/>
      <c r="G1790" s="21"/>
      <c r="H1790" s="14" t="str">
        <f>IFERROR(IF(VLOOKUP(B1790,'Oficios_-_pend_criticas'!$C$4:$D$4739,2,0)="","","X"),"")</f>
        <v/>
      </c>
      <c r="I1790" s="12"/>
      <c r="J1790" s="13"/>
      <c r="K1790" s="10"/>
      <c r="L1790" s="12" t="str">
        <f>IFERROR(VLOOKUP(B1790,Retorno_da_RFB!$D$3:$I$6388,5,0),"")</f>
        <v/>
      </c>
      <c r="M1790" s="13" t="str">
        <f>IFERROR(VLOOKUP(B1790,Retorno_da_RFB!$D$3:$I$6388,6,0),"")</f>
        <v/>
      </c>
      <c r="N1790" s="10" t="str">
        <f>IFERROR(VLOOKUP(B1790,Retorno_da_RFB!$D$3:$I$6388,3,0),"")</f>
        <v/>
      </c>
      <c r="O1790" s="10" t="str">
        <f>IFERROR(VLOOKUP(B1790,Retorno_da_RFB!$D$3:$I$6388,4,0),"")</f>
        <v/>
      </c>
      <c r="P1790" s="12" t="str">
        <f>IFERROR(IF(N1790="","",IF(VLOOKUP(LEFT(N1790,10),'Universo_BK-BIT'!$A$5:$E$10005,2,0)="","X",VLOOKUP(LEFT(N1790,10),'Universo_BK-BIT'!$A$5:$E$10005,2,0))),"X")</f>
        <v/>
      </c>
      <c r="Q1790" s="12" t="str">
        <f>IFERROR(IF(P1790="X","",VLOOKUP(LEFT(N1790,10),'Universo_BK-BIT'!$A$5:$E$10005,3,0)),"")</f>
        <v/>
      </c>
      <c r="R1790" s="14" t="str">
        <f t="shared" si="82"/>
        <v/>
      </c>
      <c r="S1790" s="14" t="str">
        <f t="shared" si="83"/>
        <v/>
      </c>
      <c r="T1790" s="14"/>
      <c r="U1790" s="14" t="str">
        <f ca="1">IFERROR(IF(P1790="X",IF(VLOOKUP(B1790,'Oficios_-_pend_criticas'!$C$3:$J$4739,5,0)="","",IF(VLOOKUP(B1790,'Oficios_-_pend_criticas'!$C$3:$J$4739,7,0)="",IF(TODAY()&gt;VLOOKUP(B1790,'Oficios_-_pend_criticas'!$C$3:$J$4739,5,0),"X",""),IF(VLOOKUP(B1790,'Oficios_-_pend_criticas'!$C$3:$J$4739,7,0)&gt;VLOOKUP(B1790,'Oficios_-_pend_criticas'!$C$3:$J$4739,5,0),"X",""))),""),"")</f>
        <v/>
      </c>
      <c r="V1790" s="14" t="str">
        <f ca="1">IFERROR(IF(Q1790=0,IF(VLOOKUP(B1790,'Oficios_-_pend_criticas'!$C$3:$J$4739,5,0)="","",IF(VLOOKUP(B1790,'Oficios_-_pend_criticas'!$C$3:$J$4739,7,0)="",IF(TODAY()&gt;VLOOKUP(B1790,'Oficios_-_pend_criticas'!$C$3:$J$4739,5,0),"X",""),IF(VLOOKUP(B1790,'Oficios_-_pend_criticas'!$C$3:$J$4739,7,0)&gt;VLOOKUP(B1790,'Oficios_-_pend_criticas'!$C$3:$J$4739,5,0),"X",""))),""),"")</f>
        <v/>
      </c>
      <c r="W1790" s="14" t="str">
        <f ca="1">IFERROR(IF(P1790&lt;&gt;"X",IF(Q1790&gt;0,IF(VLOOKUP(B1790,'Oficios_-_pend_criticas'!$C$4:$J$4739,5,0)="","",IF(VLOOKUP(B1790,'Oficios_-_pend_criticas'!$C$4:$J$4739,7,0)="",IF(TODAY()&gt;VLOOKUP(B1790,'Oficios_-_pend_criticas'!$C$4:$J$4739,5,0),"X",""),IF(VLOOKUP(B1790,'Oficios_-_pend_criticas'!$C$4:$J$4739,7,0)&gt;VLOOKUP(B1790,'Oficios_-_pend_criticas'!$C$4:$J$4739,5,0),"X",""))),""),""),"")</f>
        <v/>
      </c>
    </row>
    <row r="1791" spans="1:23" ht="45" hidden="1" customHeight="1" x14ac:dyDescent="0.25">
      <c r="A1791" s="9" t="str">
        <f t="shared" si="81"/>
        <v/>
      </c>
      <c r="B1791" s="24"/>
      <c r="C1791" s="22" t="str">
        <f>IF(B1791="","",VLOOKUP(B1791,#REF!,6,0))</f>
        <v/>
      </c>
      <c r="D1791" s="20" t="str">
        <f>IF(B1791="","",VLOOKUP(B1791,#REF!,22,0))</f>
        <v/>
      </c>
      <c r="E1791" s="22" t="str">
        <f>IF(B1791="","",VLOOKUP(B1791,Consultas_públicas!$A$376:$G$3879,7,0))</f>
        <v/>
      </c>
      <c r="F1791" s="20"/>
      <c r="G1791" s="21"/>
      <c r="H1791" s="14" t="str">
        <f>IFERROR(IF(VLOOKUP(B1791,'Oficios_-_pend_criticas'!$C$4:$D$4739,2,0)="","","X"),"")</f>
        <v/>
      </c>
      <c r="I1791" s="12"/>
      <c r="J1791" s="13"/>
      <c r="K1791" s="10"/>
      <c r="L1791" s="12" t="str">
        <f>IFERROR(VLOOKUP(B1791,Retorno_da_RFB!$D$3:$I$6388,5,0),"")</f>
        <v/>
      </c>
      <c r="M1791" s="13" t="str">
        <f>IFERROR(VLOOKUP(B1791,Retorno_da_RFB!$D$3:$I$6388,6,0),"")</f>
        <v/>
      </c>
      <c r="N1791" s="10" t="str">
        <f>IFERROR(VLOOKUP(B1791,Retorno_da_RFB!$D$3:$I$6388,3,0),"")</f>
        <v/>
      </c>
      <c r="O1791" s="10" t="str">
        <f>IFERROR(VLOOKUP(B1791,Retorno_da_RFB!$D$3:$I$6388,4,0),"")</f>
        <v/>
      </c>
      <c r="P1791" s="12" t="str">
        <f>IFERROR(IF(N1791="","",IF(VLOOKUP(LEFT(N1791,10),'Universo_BK-BIT'!$A$5:$E$10005,2,0)="","X",VLOOKUP(LEFT(N1791,10),'Universo_BK-BIT'!$A$5:$E$10005,2,0))),"X")</f>
        <v/>
      </c>
      <c r="Q1791" s="12" t="str">
        <f>IFERROR(IF(P1791="X","",VLOOKUP(LEFT(N1791,10),'Universo_BK-BIT'!$A$5:$E$10005,3,0)),"")</f>
        <v/>
      </c>
      <c r="R1791" s="14" t="str">
        <f t="shared" si="82"/>
        <v/>
      </c>
      <c r="S1791" s="14" t="str">
        <f t="shared" si="83"/>
        <v/>
      </c>
      <c r="T1791" s="14"/>
      <c r="U1791" s="14" t="str">
        <f ca="1">IFERROR(IF(P1791="X",IF(VLOOKUP(B1791,'Oficios_-_pend_criticas'!$C$3:$J$4739,5,0)="","",IF(VLOOKUP(B1791,'Oficios_-_pend_criticas'!$C$3:$J$4739,7,0)="",IF(TODAY()&gt;VLOOKUP(B1791,'Oficios_-_pend_criticas'!$C$3:$J$4739,5,0),"X",""),IF(VLOOKUP(B1791,'Oficios_-_pend_criticas'!$C$3:$J$4739,7,0)&gt;VLOOKUP(B1791,'Oficios_-_pend_criticas'!$C$3:$J$4739,5,0),"X",""))),""),"")</f>
        <v/>
      </c>
      <c r="V1791" s="14" t="str">
        <f ca="1">IFERROR(IF(Q1791=0,IF(VLOOKUP(B1791,'Oficios_-_pend_criticas'!$C$3:$J$4739,5,0)="","",IF(VLOOKUP(B1791,'Oficios_-_pend_criticas'!$C$3:$J$4739,7,0)="",IF(TODAY()&gt;VLOOKUP(B1791,'Oficios_-_pend_criticas'!$C$3:$J$4739,5,0),"X",""),IF(VLOOKUP(B1791,'Oficios_-_pend_criticas'!$C$3:$J$4739,7,0)&gt;VLOOKUP(B1791,'Oficios_-_pend_criticas'!$C$3:$J$4739,5,0),"X",""))),""),"")</f>
        <v/>
      </c>
      <c r="W1791" s="14" t="str">
        <f ca="1">IFERROR(IF(P1791&lt;&gt;"X",IF(Q1791&gt;0,IF(VLOOKUP(B1791,'Oficios_-_pend_criticas'!$C$4:$J$4739,5,0)="","",IF(VLOOKUP(B1791,'Oficios_-_pend_criticas'!$C$4:$J$4739,7,0)="",IF(TODAY()&gt;VLOOKUP(B1791,'Oficios_-_pend_criticas'!$C$4:$J$4739,5,0),"X",""),IF(VLOOKUP(B1791,'Oficios_-_pend_criticas'!$C$4:$J$4739,7,0)&gt;VLOOKUP(B1791,'Oficios_-_pend_criticas'!$C$4:$J$4739,5,0),"X",""))),""),""),"")</f>
        <v/>
      </c>
    </row>
    <row r="1792" spans="1:23" ht="45" hidden="1" customHeight="1" x14ac:dyDescent="0.25">
      <c r="A1792" s="9" t="str">
        <f t="shared" si="81"/>
        <v/>
      </c>
      <c r="B1792" s="24"/>
      <c r="C1792" s="22" t="str">
        <f>IF(B1792="","",VLOOKUP(B1792,#REF!,6,0))</f>
        <v/>
      </c>
      <c r="D1792" s="20" t="str">
        <f>IF(B1792="","",VLOOKUP(B1792,#REF!,22,0))</f>
        <v/>
      </c>
      <c r="E1792" s="22" t="str">
        <f>IF(B1792="","",VLOOKUP(B1792,Consultas_públicas!$A$376:$G$3879,7,0))</f>
        <v/>
      </c>
      <c r="F1792" s="20"/>
      <c r="G1792" s="21"/>
      <c r="H1792" s="14" t="str">
        <f>IFERROR(IF(VLOOKUP(B1792,'Oficios_-_pend_criticas'!$C$4:$D$4739,2,0)="","","X"),"")</f>
        <v/>
      </c>
      <c r="I1792" s="12"/>
      <c r="J1792" s="13"/>
      <c r="K1792" s="10"/>
      <c r="L1792" s="12" t="str">
        <f>IFERROR(VLOOKUP(B1792,Retorno_da_RFB!$D$3:$I$6388,5,0),"")</f>
        <v/>
      </c>
      <c r="M1792" s="13" t="str">
        <f>IFERROR(VLOOKUP(B1792,Retorno_da_RFB!$D$3:$I$6388,6,0),"")</f>
        <v/>
      </c>
      <c r="N1792" s="10" t="str">
        <f>IFERROR(VLOOKUP(B1792,Retorno_da_RFB!$D$3:$I$6388,3,0),"")</f>
        <v/>
      </c>
      <c r="O1792" s="10" t="str">
        <f>IFERROR(VLOOKUP(B1792,Retorno_da_RFB!$D$3:$I$6388,4,0),"")</f>
        <v/>
      </c>
      <c r="P1792" s="12" t="str">
        <f>IFERROR(IF(N1792="","",IF(VLOOKUP(LEFT(N1792,10),'Universo_BK-BIT'!$A$5:$E$10005,2,0)="","X",VLOOKUP(LEFT(N1792,10),'Universo_BK-BIT'!$A$5:$E$10005,2,0))),"X")</f>
        <v/>
      </c>
      <c r="Q1792" s="12" t="str">
        <f>IFERROR(IF(P1792="X","",VLOOKUP(LEFT(N1792,10),'Universo_BK-BIT'!$A$5:$E$10005,3,0)),"")</f>
        <v/>
      </c>
      <c r="R1792" s="14" t="str">
        <f t="shared" si="82"/>
        <v/>
      </c>
      <c r="S1792" s="14" t="str">
        <f t="shared" si="83"/>
        <v/>
      </c>
      <c r="T1792" s="14"/>
      <c r="U1792" s="14" t="str">
        <f ca="1">IFERROR(IF(P1792="X",IF(VLOOKUP(B1792,'Oficios_-_pend_criticas'!$C$3:$J$4739,5,0)="","",IF(VLOOKUP(B1792,'Oficios_-_pend_criticas'!$C$3:$J$4739,7,0)="",IF(TODAY()&gt;VLOOKUP(B1792,'Oficios_-_pend_criticas'!$C$3:$J$4739,5,0),"X",""),IF(VLOOKUP(B1792,'Oficios_-_pend_criticas'!$C$3:$J$4739,7,0)&gt;VLOOKUP(B1792,'Oficios_-_pend_criticas'!$C$3:$J$4739,5,0),"X",""))),""),"")</f>
        <v/>
      </c>
      <c r="V1792" s="14" t="str">
        <f ca="1">IFERROR(IF(Q1792=0,IF(VLOOKUP(B1792,'Oficios_-_pend_criticas'!$C$3:$J$4739,5,0)="","",IF(VLOOKUP(B1792,'Oficios_-_pend_criticas'!$C$3:$J$4739,7,0)="",IF(TODAY()&gt;VLOOKUP(B1792,'Oficios_-_pend_criticas'!$C$3:$J$4739,5,0),"X",""),IF(VLOOKUP(B1792,'Oficios_-_pend_criticas'!$C$3:$J$4739,7,0)&gt;VLOOKUP(B1792,'Oficios_-_pend_criticas'!$C$3:$J$4739,5,0),"X",""))),""),"")</f>
        <v/>
      </c>
      <c r="W1792" s="14" t="str">
        <f ca="1">IFERROR(IF(P1792&lt;&gt;"X",IF(Q1792&gt;0,IF(VLOOKUP(B1792,'Oficios_-_pend_criticas'!$C$4:$J$4739,5,0)="","",IF(VLOOKUP(B1792,'Oficios_-_pend_criticas'!$C$4:$J$4739,7,0)="",IF(TODAY()&gt;VLOOKUP(B1792,'Oficios_-_pend_criticas'!$C$4:$J$4739,5,0),"X",""),IF(VLOOKUP(B1792,'Oficios_-_pend_criticas'!$C$4:$J$4739,7,0)&gt;VLOOKUP(B1792,'Oficios_-_pend_criticas'!$C$4:$J$4739,5,0),"X",""))),""),""),"")</f>
        <v/>
      </c>
    </row>
    <row r="1793" spans="1:23" ht="45" hidden="1" customHeight="1" x14ac:dyDescent="0.25">
      <c r="A1793" s="9" t="str">
        <f t="shared" si="81"/>
        <v/>
      </c>
      <c r="B1793" s="24"/>
      <c r="C1793" s="22" t="str">
        <f>IF(B1793="","",VLOOKUP(B1793,#REF!,6,0))</f>
        <v/>
      </c>
      <c r="D1793" s="20" t="str">
        <f>IF(B1793="","",VLOOKUP(B1793,#REF!,22,0))</f>
        <v/>
      </c>
      <c r="E1793" s="22" t="str">
        <f>IF(B1793="","",VLOOKUP(B1793,Consultas_públicas!$A$376:$G$3879,7,0))</f>
        <v/>
      </c>
      <c r="F1793" s="20"/>
      <c r="G1793" s="21"/>
      <c r="H1793" s="14" t="str">
        <f>IFERROR(IF(VLOOKUP(B1793,'Oficios_-_pend_criticas'!$C$4:$D$4739,2,0)="","","X"),"")</f>
        <v/>
      </c>
      <c r="I1793" s="12"/>
      <c r="J1793" s="13"/>
      <c r="K1793" s="10"/>
      <c r="L1793" s="12" t="str">
        <f>IFERROR(VLOOKUP(B1793,Retorno_da_RFB!$D$3:$I$6388,5,0),"")</f>
        <v/>
      </c>
      <c r="M1793" s="13" t="str">
        <f>IFERROR(VLOOKUP(B1793,Retorno_da_RFB!$D$3:$I$6388,6,0),"")</f>
        <v/>
      </c>
      <c r="N1793" s="10" t="str">
        <f>IFERROR(VLOOKUP(B1793,Retorno_da_RFB!$D$3:$I$6388,3,0),"")</f>
        <v/>
      </c>
      <c r="O1793" s="10" t="str">
        <f>IFERROR(VLOOKUP(B1793,Retorno_da_RFB!$D$3:$I$6388,4,0),"")</f>
        <v/>
      </c>
      <c r="P1793" s="12" t="str">
        <f>IFERROR(IF(N1793="","",IF(VLOOKUP(LEFT(N1793,10),'Universo_BK-BIT'!$A$5:$E$10005,2,0)="","X",VLOOKUP(LEFT(N1793,10),'Universo_BK-BIT'!$A$5:$E$10005,2,0))),"X")</f>
        <v/>
      </c>
      <c r="Q1793" s="12" t="str">
        <f>IFERROR(IF(P1793="X","",VLOOKUP(LEFT(N1793,10),'Universo_BK-BIT'!$A$5:$E$10005,3,0)),"")</f>
        <v/>
      </c>
      <c r="R1793" s="14" t="str">
        <f t="shared" si="82"/>
        <v/>
      </c>
      <c r="S1793" s="14" t="str">
        <f t="shared" si="83"/>
        <v/>
      </c>
      <c r="T1793" s="14"/>
      <c r="U1793" s="14" t="str">
        <f ca="1">IFERROR(IF(P1793="X",IF(VLOOKUP(B1793,'Oficios_-_pend_criticas'!$C$3:$J$4739,5,0)="","",IF(VLOOKUP(B1793,'Oficios_-_pend_criticas'!$C$3:$J$4739,7,0)="",IF(TODAY()&gt;VLOOKUP(B1793,'Oficios_-_pend_criticas'!$C$3:$J$4739,5,0),"X",""),IF(VLOOKUP(B1793,'Oficios_-_pend_criticas'!$C$3:$J$4739,7,0)&gt;VLOOKUP(B1793,'Oficios_-_pend_criticas'!$C$3:$J$4739,5,0),"X",""))),""),"")</f>
        <v/>
      </c>
      <c r="V1793" s="14" t="str">
        <f ca="1">IFERROR(IF(Q1793=0,IF(VLOOKUP(B1793,'Oficios_-_pend_criticas'!$C$3:$J$4739,5,0)="","",IF(VLOOKUP(B1793,'Oficios_-_pend_criticas'!$C$3:$J$4739,7,0)="",IF(TODAY()&gt;VLOOKUP(B1793,'Oficios_-_pend_criticas'!$C$3:$J$4739,5,0),"X",""),IF(VLOOKUP(B1793,'Oficios_-_pend_criticas'!$C$3:$J$4739,7,0)&gt;VLOOKUP(B1793,'Oficios_-_pend_criticas'!$C$3:$J$4739,5,0),"X",""))),""),"")</f>
        <v/>
      </c>
      <c r="W1793" s="14" t="str">
        <f ca="1">IFERROR(IF(P1793&lt;&gt;"X",IF(Q1793&gt;0,IF(VLOOKUP(B1793,'Oficios_-_pend_criticas'!$C$4:$J$4739,5,0)="","",IF(VLOOKUP(B1793,'Oficios_-_pend_criticas'!$C$4:$J$4739,7,0)="",IF(TODAY()&gt;VLOOKUP(B1793,'Oficios_-_pend_criticas'!$C$4:$J$4739,5,0),"X",""),IF(VLOOKUP(B1793,'Oficios_-_pend_criticas'!$C$4:$J$4739,7,0)&gt;VLOOKUP(B1793,'Oficios_-_pend_criticas'!$C$4:$J$4739,5,0),"X",""))),""),""),"")</f>
        <v/>
      </c>
    </row>
    <row r="1794" spans="1:23" ht="45" hidden="1" customHeight="1" x14ac:dyDescent="0.25">
      <c r="A1794" s="9" t="str">
        <f t="shared" si="81"/>
        <v/>
      </c>
      <c r="B1794" s="24"/>
      <c r="C1794" s="22" t="str">
        <f>IF(B1794="","",VLOOKUP(B1794,#REF!,6,0))</f>
        <v/>
      </c>
      <c r="D1794" s="20" t="str">
        <f>IF(B1794="","",VLOOKUP(B1794,#REF!,22,0))</f>
        <v/>
      </c>
      <c r="E1794" s="22" t="str">
        <f>IF(B1794="","",VLOOKUP(B1794,Consultas_públicas!$A$376:$G$3879,7,0))</f>
        <v/>
      </c>
      <c r="F1794" s="20"/>
      <c r="G1794" s="21"/>
      <c r="H1794" s="14" t="str">
        <f>IFERROR(IF(VLOOKUP(B1794,'Oficios_-_pend_criticas'!$C$4:$D$4739,2,0)="","","X"),"")</f>
        <v/>
      </c>
      <c r="I1794" s="12"/>
      <c r="J1794" s="13"/>
      <c r="K1794" s="10"/>
      <c r="L1794" s="12" t="str">
        <f>IFERROR(VLOOKUP(B1794,Retorno_da_RFB!$D$3:$I$6388,5,0),"")</f>
        <v/>
      </c>
      <c r="M1794" s="13" t="str">
        <f>IFERROR(VLOOKUP(B1794,Retorno_da_RFB!$D$3:$I$6388,6,0),"")</f>
        <v/>
      </c>
      <c r="N1794" s="10" t="str">
        <f>IFERROR(VLOOKUP(B1794,Retorno_da_RFB!$D$3:$I$6388,3,0),"")</f>
        <v/>
      </c>
      <c r="O1794" s="10" t="str">
        <f>IFERROR(VLOOKUP(B1794,Retorno_da_RFB!$D$3:$I$6388,4,0),"")</f>
        <v/>
      </c>
      <c r="P1794" s="12" t="str">
        <f>IFERROR(IF(N1794="","",IF(VLOOKUP(LEFT(N1794,10),'Universo_BK-BIT'!$A$5:$E$10005,2,0)="","X",VLOOKUP(LEFT(N1794,10),'Universo_BK-BIT'!$A$5:$E$10005,2,0))),"X")</f>
        <v/>
      </c>
      <c r="Q1794" s="12" t="str">
        <f>IFERROR(IF(P1794="X","",VLOOKUP(LEFT(N1794,10),'Universo_BK-BIT'!$A$5:$E$10005,3,0)),"")</f>
        <v/>
      </c>
      <c r="R1794" s="14" t="str">
        <f t="shared" si="82"/>
        <v/>
      </c>
      <c r="S1794" s="14" t="str">
        <f t="shared" si="83"/>
        <v/>
      </c>
      <c r="T1794" s="14"/>
      <c r="U1794" s="14" t="str">
        <f ca="1">IFERROR(IF(P1794="X",IF(VLOOKUP(B1794,'Oficios_-_pend_criticas'!$C$3:$J$4739,5,0)="","",IF(VLOOKUP(B1794,'Oficios_-_pend_criticas'!$C$3:$J$4739,7,0)="",IF(TODAY()&gt;VLOOKUP(B1794,'Oficios_-_pend_criticas'!$C$3:$J$4739,5,0),"X",""),IF(VLOOKUP(B1794,'Oficios_-_pend_criticas'!$C$3:$J$4739,7,0)&gt;VLOOKUP(B1794,'Oficios_-_pend_criticas'!$C$3:$J$4739,5,0),"X",""))),""),"")</f>
        <v/>
      </c>
      <c r="V1794" s="14" t="str">
        <f ca="1">IFERROR(IF(Q1794=0,IF(VLOOKUP(B1794,'Oficios_-_pend_criticas'!$C$3:$J$4739,5,0)="","",IF(VLOOKUP(B1794,'Oficios_-_pend_criticas'!$C$3:$J$4739,7,0)="",IF(TODAY()&gt;VLOOKUP(B1794,'Oficios_-_pend_criticas'!$C$3:$J$4739,5,0),"X",""),IF(VLOOKUP(B1794,'Oficios_-_pend_criticas'!$C$3:$J$4739,7,0)&gt;VLOOKUP(B1794,'Oficios_-_pend_criticas'!$C$3:$J$4739,5,0),"X",""))),""),"")</f>
        <v/>
      </c>
      <c r="W1794" s="14" t="str">
        <f ca="1">IFERROR(IF(P1794&lt;&gt;"X",IF(Q1794&gt;0,IF(VLOOKUP(B1794,'Oficios_-_pend_criticas'!$C$4:$J$4739,5,0)="","",IF(VLOOKUP(B1794,'Oficios_-_pend_criticas'!$C$4:$J$4739,7,0)="",IF(TODAY()&gt;VLOOKUP(B1794,'Oficios_-_pend_criticas'!$C$4:$J$4739,5,0),"X",""),IF(VLOOKUP(B1794,'Oficios_-_pend_criticas'!$C$4:$J$4739,7,0)&gt;VLOOKUP(B1794,'Oficios_-_pend_criticas'!$C$4:$J$4739,5,0),"X",""))),""),""),"")</f>
        <v/>
      </c>
    </row>
    <row r="1795" spans="1:23" ht="45" hidden="1" customHeight="1" x14ac:dyDescent="0.25">
      <c r="A1795" s="9" t="str">
        <f t="shared" ref="A1795:A1858" si="84">IF(COUNTIF(B:B,B1795)&gt;1,"X","")</f>
        <v/>
      </c>
      <c r="B1795" s="24"/>
      <c r="C1795" s="22" t="str">
        <f>IF(B1795="","",VLOOKUP(B1795,#REF!,6,0))</f>
        <v/>
      </c>
      <c r="D1795" s="20" t="str">
        <f>IF(B1795="","",VLOOKUP(B1795,#REF!,22,0))</f>
        <v/>
      </c>
      <c r="E1795" s="22" t="str">
        <f>IF(B1795="","",VLOOKUP(B1795,Consultas_públicas!$A$376:$G$3879,7,0))</f>
        <v/>
      </c>
      <c r="F1795" s="20"/>
      <c r="G1795" s="21"/>
      <c r="H1795" s="14" t="str">
        <f>IFERROR(IF(VLOOKUP(B1795,'Oficios_-_pend_criticas'!$C$4:$D$4739,2,0)="","","X"),"")</f>
        <v/>
      </c>
      <c r="I1795" s="12"/>
      <c r="J1795" s="13"/>
      <c r="K1795" s="10"/>
      <c r="L1795" s="12" t="str">
        <f>IFERROR(VLOOKUP(B1795,Retorno_da_RFB!$D$3:$I$6388,5,0),"")</f>
        <v/>
      </c>
      <c r="M1795" s="13" t="str">
        <f>IFERROR(VLOOKUP(B1795,Retorno_da_RFB!$D$3:$I$6388,6,0),"")</f>
        <v/>
      </c>
      <c r="N1795" s="10" t="str">
        <f>IFERROR(VLOOKUP(B1795,Retorno_da_RFB!$D$3:$I$6388,3,0),"")</f>
        <v/>
      </c>
      <c r="O1795" s="10" t="str">
        <f>IFERROR(VLOOKUP(B1795,Retorno_da_RFB!$D$3:$I$6388,4,0),"")</f>
        <v/>
      </c>
      <c r="P1795" s="12" t="str">
        <f>IFERROR(IF(N1795="","",IF(VLOOKUP(LEFT(N1795,10),'Universo_BK-BIT'!$A$5:$E$10005,2,0)="","X",VLOOKUP(LEFT(N1795,10),'Universo_BK-BIT'!$A$5:$E$10005,2,0))),"X")</f>
        <v/>
      </c>
      <c r="Q1795" s="12" t="str">
        <f>IFERROR(IF(P1795="X","",VLOOKUP(LEFT(N1795,10),'Universo_BK-BIT'!$A$5:$E$10005,3,0)),"")</f>
        <v/>
      </c>
      <c r="R1795" s="14" t="str">
        <f t="shared" ref="R1795:R1858" si="85">IF(N1795="","",IF(LEFT(N1795,10)=LEFT(D1795,10),"","X"))</f>
        <v/>
      </c>
      <c r="S1795" s="14" t="str">
        <f t="shared" ref="S1795:S1858" si="86">IF(O1795="","",IF(LEN(O1795)&lt;=LEN(E1795)+2,IF(LEN(O1795)&gt;=LEN(E1795)-2,"","X"),"X"))</f>
        <v/>
      </c>
      <c r="T1795" s="14"/>
      <c r="U1795" s="14" t="str">
        <f ca="1">IFERROR(IF(P1795="X",IF(VLOOKUP(B1795,'Oficios_-_pend_criticas'!$C$3:$J$4739,5,0)="","",IF(VLOOKUP(B1795,'Oficios_-_pend_criticas'!$C$3:$J$4739,7,0)="",IF(TODAY()&gt;VLOOKUP(B1795,'Oficios_-_pend_criticas'!$C$3:$J$4739,5,0),"X",""),IF(VLOOKUP(B1795,'Oficios_-_pend_criticas'!$C$3:$J$4739,7,0)&gt;VLOOKUP(B1795,'Oficios_-_pend_criticas'!$C$3:$J$4739,5,0),"X",""))),""),"")</f>
        <v/>
      </c>
      <c r="V1795" s="14" t="str">
        <f ca="1">IFERROR(IF(Q1795=0,IF(VLOOKUP(B1795,'Oficios_-_pend_criticas'!$C$3:$J$4739,5,0)="","",IF(VLOOKUP(B1795,'Oficios_-_pend_criticas'!$C$3:$J$4739,7,0)="",IF(TODAY()&gt;VLOOKUP(B1795,'Oficios_-_pend_criticas'!$C$3:$J$4739,5,0),"X",""),IF(VLOOKUP(B1795,'Oficios_-_pend_criticas'!$C$3:$J$4739,7,0)&gt;VLOOKUP(B1795,'Oficios_-_pend_criticas'!$C$3:$J$4739,5,0),"X",""))),""),"")</f>
        <v/>
      </c>
      <c r="W1795" s="14" t="str">
        <f ca="1">IFERROR(IF(P1795&lt;&gt;"X",IF(Q1795&gt;0,IF(VLOOKUP(B1795,'Oficios_-_pend_criticas'!$C$4:$J$4739,5,0)="","",IF(VLOOKUP(B1795,'Oficios_-_pend_criticas'!$C$4:$J$4739,7,0)="",IF(TODAY()&gt;VLOOKUP(B1795,'Oficios_-_pend_criticas'!$C$4:$J$4739,5,0),"X",""),IF(VLOOKUP(B1795,'Oficios_-_pend_criticas'!$C$4:$J$4739,7,0)&gt;VLOOKUP(B1795,'Oficios_-_pend_criticas'!$C$4:$J$4739,5,0),"X",""))),""),""),"")</f>
        <v/>
      </c>
    </row>
    <row r="1796" spans="1:23" ht="45" hidden="1" customHeight="1" x14ac:dyDescent="0.25">
      <c r="A1796" s="9" t="str">
        <f t="shared" si="84"/>
        <v/>
      </c>
      <c r="B1796" s="24"/>
      <c r="C1796" s="22" t="str">
        <f>IF(B1796="","",VLOOKUP(B1796,#REF!,6,0))</f>
        <v/>
      </c>
      <c r="D1796" s="20" t="str">
        <f>IF(B1796="","",VLOOKUP(B1796,#REF!,22,0))</f>
        <v/>
      </c>
      <c r="E1796" s="22" t="str">
        <f>IF(B1796="","",VLOOKUP(B1796,Consultas_públicas!$A$376:$G$3879,7,0))</f>
        <v/>
      </c>
      <c r="F1796" s="20"/>
      <c r="G1796" s="21"/>
      <c r="H1796" s="14" t="str">
        <f>IFERROR(IF(VLOOKUP(B1796,'Oficios_-_pend_criticas'!$C$4:$D$4739,2,0)="","","X"),"")</f>
        <v/>
      </c>
      <c r="I1796" s="12"/>
      <c r="J1796" s="13"/>
      <c r="K1796" s="10"/>
      <c r="L1796" s="12" t="str">
        <f>IFERROR(VLOOKUP(B1796,Retorno_da_RFB!$D$3:$I$6388,5,0),"")</f>
        <v/>
      </c>
      <c r="M1796" s="13" t="str">
        <f>IFERROR(VLOOKUP(B1796,Retorno_da_RFB!$D$3:$I$6388,6,0),"")</f>
        <v/>
      </c>
      <c r="N1796" s="10" t="str">
        <f>IFERROR(VLOOKUP(B1796,Retorno_da_RFB!$D$3:$I$6388,3,0),"")</f>
        <v/>
      </c>
      <c r="O1796" s="10" t="str">
        <f>IFERROR(VLOOKUP(B1796,Retorno_da_RFB!$D$3:$I$6388,4,0),"")</f>
        <v/>
      </c>
      <c r="P1796" s="12" t="str">
        <f>IFERROR(IF(N1796="","",IF(VLOOKUP(LEFT(N1796,10),'Universo_BK-BIT'!$A$5:$E$10005,2,0)="","X",VLOOKUP(LEFT(N1796,10),'Universo_BK-BIT'!$A$5:$E$10005,2,0))),"X")</f>
        <v/>
      </c>
      <c r="Q1796" s="12" t="str">
        <f>IFERROR(IF(P1796="X","",VLOOKUP(LEFT(N1796,10),'Universo_BK-BIT'!$A$5:$E$10005,3,0)),"")</f>
        <v/>
      </c>
      <c r="R1796" s="14" t="str">
        <f t="shared" si="85"/>
        <v/>
      </c>
      <c r="S1796" s="14" t="str">
        <f t="shared" si="86"/>
        <v/>
      </c>
      <c r="T1796" s="14"/>
      <c r="U1796" s="14" t="str">
        <f ca="1">IFERROR(IF(P1796="X",IF(VLOOKUP(B1796,'Oficios_-_pend_criticas'!$C$3:$J$4739,5,0)="","",IF(VLOOKUP(B1796,'Oficios_-_pend_criticas'!$C$3:$J$4739,7,0)="",IF(TODAY()&gt;VLOOKUP(B1796,'Oficios_-_pend_criticas'!$C$3:$J$4739,5,0),"X",""),IF(VLOOKUP(B1796,'Oficios_-_pend_criticas'!$C$3:$J$4739,7,0)&gt;VLOOKUP(B1796,'Oficios_-_pend_criticas'!$C$3:$J$4739,5,0),"X",""))),""),"")</f>
        <v/>
      </c>
      <c r="V1796" s="14" t="str">
        <f ca="1">IFERROR(IF(Q1796=0,IF(VLOOKUP(B1796,'Oficios_-_pend_criticas'!$C$3:$J$4739,5,0)="","",IF(VLOOKUP(B1796,'Oficios_-_pend_criticas'!$C$3:$J$4739,7,0)="",IF(TODAY()&gt;VLOOKUP(B1796,'Oficios_-_pend_criticas'!$C$3:$J$4739,5,0),"X",""),IF(VLOOKUP(B1796,'Oficios_-_pend_criticas'!$C$3:$J$4739,7,0)&gt;VLOOKUP(B1796,'Oficios_-_pend_criticas'!$C$3:$J$4739,5,0),"X",""))),""),"")</f>
        <v/>
      </c>
      <c r="W1796" s="14" t="str">
        <f ca="1">IFERROR(IF(P1796&lt;&gt;"X",IF(Q1796&gt;0,IF(VLOOKUP(B1796,'Oficios_-_pend_criticas'!$C$4:$J$4739,5,0)="","",IF(VLOOKUP(B1796,'Oficios_-_pend_criticas'!$C$4:$J$4739,7,0)="",IF(TODAY()&gt;VLOOKUP(B1796,'Oficios_-_pend_criticas'!$C$4:$J$4739,5,0),"X",""),IF(VLOOKUP(B1796,'Oficios_-_pend_criticas'!$C$4:$J$4739,7,0)&gt;VLOOKUP(B1796,'Oficios_-_pend_criticas'!$C$4:$J$4739,5,0),"X",""))),""),""),"")</f>
        <v/>
      </c>
    </row>
    <row r="1797" spans="1:23" ht="45" hidden="1" customHeight="1" x14ac:dyDescent="0.25">
      <c r="A1797" s="9" t="str">
        <f t="shared" si="84"/>
        <v/>
      </c>
      <c r="B1797" s="24"/>
      <c r="C1797" s="22" t="str">
        <f>IF(B1797="","",VLOOKUP(B1797,#REF!,6,0))</f>
        <v/>
      </c>
      <c r="D1797" s="20" t="str">
        <f>IF(B1797="","",VLOOKUP(B1797,#REF!,22,0))</f>
        <v/>
      </c>
      <c r="E1797" s="22" t="str">
        <f>IF(B1797="","",VLOOKUP(B1797,Consultas_públicas!$A$376:$G$3879,7,0))</f>
        <v/>
      </c>
      <c r="F1797" s="20"/>
      <c r="G1797" s="21"/>
      <c r="H1797" s="14" t="str">
        <f>IFERROR(IF(VLOOKUP(B1797,'Oficios_-_pend_criticas'!$C$4:$D$4739,2,0)="","","X"),"")</f>
        <v/>
      </c>
      <c r="I1797" s="12"/>
      <c r="J1797" s="13"/>
      <c r="K1797" s="10"/>
      <c r="L1797" s="12" t="str">
        <f>IFERROR(VLOOKUP(B1797,Retorno_da_RFB!$D$3:$I$6388,5,0),"")</f>
        <v/>
      </c>
      <c r="M1797" s="13" t="str">
        <f>IFERROR(VLOOKUP(B1797,Retorno_da_RFB!$D$3:$I$6388,6,0),"")</f>
        <v/>
      </c>
      <c r="N1797" s="10" t="str">
        <f>IFERROR(VLOOKUP(B1797,Retorno_da_RFB!$D$3:$I$6388,3,0),"")</f>
        <v/>
      </c>
      <c r="O1797" s="10" t="str">
        <f>IFERROR(VLOOKUP(B1797,Retorno_da_RFB!$D$3:$I$6388,4,0),"")</f>
        <v/>
      </c>
      <c r="P1797" s="12" t="str">
        <f>IFERROR(IF(N1797="","",IF(VLOOKUP(LEFT(N1797,10),'Universo_BK-BIT'!$A$5:$E$10005,2,0)="","X",VLOOKUP(LEFT(N1797,10),'Universo_BK-BIT'!$A$5:$E$10005,2,0))),"X")</f>
        <v/>
      </c>
      <c r="Q1797" s="12" t="str">
        <f>IFERROR(IF(P1797="X","",VLOOKUP(LEFT(N1797,10),'Universo_BK-BIT'!$A$5:$E$10005,3,0)),"")</f>
        <v/>
      </c>
      <c r="R1797" s="14" t="str">
        <f t="shared" si="85"/>
        <v/>
      </c>
      <c r="S1797" s="14" t="str">
        <f t="shared" si="86"/>
        <v/>
      </c>
      <c r="T1797" s="14"/>
      <c r="U1797" s="14" t="str">
        <f ca="1">IFERROR(IF(P1797="X",IF(VLOOKUP(B1797,'Oficios_-_pend_criticas'!$C$3:$J$4739,5,0)="","",IF(VLOOKUP(B1797,'Oficios_-_pend_criticas'!$C$3:$J$4739,7,0)="",IF(TODAY()&gt;VLOOKUP(B1797,'Oficios_-_pend_criticas'!$C$3:$J$4739,5,0),"X",""),IF(VLOOKUP(B1797,'Oficios_-_pend_criticas'!$C$3:$J$4739,7,0)&gt;VLOOKUP(B1797,'Oficios_-_pend_criticas'!$C$3:$J$4739,5,0),"X",""))),""),"")</f>
        <v/>
      </c>
      <c r="V1797" s="14" t="str">
        <f ca="1">IFERROR(IF(Q1797=0,IF(VLOOKUP(B1797,'Oficios_-_pend_criticas'!$C$3:$J$4739,5,0)="","",IF(VLOOKUP(B1797,'Oficios_-_pend_criticas'!$C$3:$J$4739,7,0)="",IF(TODAY()&gt;VLOOKUP(B1797,'Oficios_-_pend_criticas'!$C$3:$J$4739,5,0),"X",""),IF(VLOOKUP(B1797,'Oficios_-_pend_criticas'!$C$3:$J$4739,7,0)&gt;VLOOKUP(B1797,'Oficios_-_pend_criticas'!$C$3:$J$4739,5,0),"X",""))),""),"")</f>
        <v/>
      </c>
      <c r="W1797" s="14" t="str">
        <f ca="1">IFERROR(IF(P1797&lt;&gt;"X",IF(Q1797&gt;0,IF(VLOOKUP(B1797,'Oficios_-_pend_criticas'!$C$4:$J$4739,5,0)="","",IF(VLOOKUP(B1797,'Oficios_-_pend_criticas'!$C$4:$J$4739,7,0)="",IF(TODAY()&gt;VLOOKUP(B1797,'Oficios_-_pend_criticas'!$C$4:$J$4739,5,0),"X",""),IF(VLOOKUP(B1797,'Oficios_-_pend_criticas'!$C$4:$J$4739,7,0)&gt;VLOOKUP(B1797,'Oficios_-_pend_criticas'!$C$4:$J$4739,5,0),"X",""))),""),""),"")</f>
        <v/>
      </c>
    </row>
    <row r="1798" spans="1:23" ht="45" hidden="1" customHeight="1" x14ac:dyDescent="0.25">
      <c r="A1798" s="9" t="str">
        <f t="shared" si="84"/>
        <v/>
      </c>
      <c r="B1798" s="24"/>
      <c r="C1798" s="22" t="str">
        <f>IF(B1798="","",VLOOKUP(B1798,#REF!,6,0))</f>
        <v/>
      </c>
      <c r="D1798" s="20" t="str">
        <f>IF(B1798="","",VLOOKUP(B1798,#REF!,22,0))</f>
        <v/>
      </c>
      <c r="E1798" s="22" t="str">
        <f>IF(B1798="","",VLOOKUP(B1798,Consultas_públicas!$A$376:$G$3879,7,0))</f>
        <v/>
      </c>
      <c r="F1798" s="20"/>
      <c r="G1798" s="21"/>
      <c r="H1798" s="14" t="str">
        <f>IFERROR(IF(VLOOKUP(B1798,'Oficios_-_pend_criticas'!$C$4:$D$4739,2,0)="","","X"),"")</f>
        <v/>
      </c>
      <c r="I1798" s="12"/>
      <c r="J1798" s="13"/>
      <c r="K1798" s="10"/>
      <c r="L1798" s="12" t="str">
        <f>IFERROR(VLOOKUP(B1798,Retorno_da_RFB!$D$3:$I$6388,5,0),"")</f>
        <v/>
      </c>
      <c r="M1798" s="13" t="str">
        <f>IFERROR(VLOOKUP(B1798,Retorno_da_RFB!$D$3:$I$6388,6,0),"")</f>
        <v/>
      </c>
      <c r="N1798" s="10" t="str">
        <f>IFERROR(VLOOKUP(B1798,Retorno_da_RFB!$D$3:$I$6388,3,0),"")</f>
        <v/>
      </c>
      <c r="O1798" s="10" t="str">
        <f>IFERROR(VLOOKUP(B1798,Retorno_da_RFB!$D$3:$I$6388,4,0),"")</f>
        <v/>
      </c>
      <c r="P1798" s="12" t="str">
        <f>IFERROR(IF(N1798="","",IF(VLOOKUP(LEFT(N1798,10),'Universo_BK-BIT'!$A$5:$E$10005,2,0)="","X",VLOOKUP(LEFT(N1798,10),'Universo_BK-BIT'!$A$5:$E$10005,2,0))),"X")</f>
        <v/>
      </c>
      <c r="Q1798" s="12" t="str">
        <f>IFERROR(IF(P1798="X","",VLOOKUP(LEFT(N1798,10),'Universo_BK-BIT'!$A$5:$E$10005,3,0)),"")</f>
        <v/>
      </c>
      <c r="R1798" s="14" t="str">
        <f t="shared" si="85"/>
        <v/>
      </c>
      <c r="S1798" s="14" t="str">
        <f t="shared" si="86"/>
        <v/>
      </c>
      <c r="T1798" s="14"/>
      <c r="U1798" s="14" t="str">
        <f ca="1">IFERROR(IF(P1798="X",IF(VLOOKUP(B1798,'Oficios_-_pend_criticas'!$C$3:$J$4739,5,0)="","",IF(VLOOKUP(B1798,'Oficios_-_pend_criticas'!$C$3:$J$4739,7,0)="",IF(TODAY()&gt;VLOOKUP(B1798,'Oficios_-_pend_criticas'!$C$3:$J$4739,5,0),"X",""),IF(VLOOKUP(B1798,'Oficios_-_pend_criticas'!$C$3:$J$4739,7,0)&gt;VLOOKUP(B1798,'Oficios_-_pend_criticas'!$C$3:$J$4739,5,0),"X",""))),""),"")</f>
        <v/>
      </c>
      <c r="V1798" s="14" t="str">
        <f ca="1">IFERROR(IF(Q1798=0,IF(VLOOKUP(B1798,'Oficios_-_pend_criticas'!$C$3:$J$4739,5,0)="","",IF(VLOOKUP(B1798,'Oficios_-_pend_criticas'!$C$3:$J$4739,7,0)="",IF(TODAY()&gt;VLOOKUP(B1798,'Oficios_-_pend_criticas'!$C$3:$J$4739,5,0),"X",""),IF(VLOOKUP(B1798,'Oficios_-_pend_criticas'!$C$3:$J$4739,7,0)&gt;VLOOKUP(B1798,'Oficios_-_pend_criticas'!$C$3:$J$4739,5,0),"X",""))),""),"")</f>
        <v/>
      </c>
      <c r="W1798" s="14" t="str">
        <f ca="1">IFERROR(IF(P1798&lt;&gt;"X",IF(Q1798&gt;0,IF(VLOOKUP(B1798,'Oficios_-_pend_criticas'!$C$4:$J$4739,5,0)="","",IF(VLOOKUP(B1798,'Oficios_-_pend_criticas'!$C$4:$J$4739,7,0)="",IF(TODAY()&gt;VLOOKUP(B1798,'Oficios_-_pend_criticas'!$C$4:$J$4739,5,0),"X",""),IF(VLOOKUP(B1798,'Oficios_-_pend_criticas'!$C$4:$J$4739,7,0)&gt;VLOOKUP(B1798,'Oficios_-_pend_criticas'!$C$4:$J$4739,5,0),"X",""))),""),""),"")</f>
        <v/>
      </c>
    </row>
    <row r="1799" spans="1:23" ht="45" hidden="1" customHeight="1" x14ac:dyDescent="0.25">
      <c r="A1799" s="9" t="str">
        <f t="shared" si="84"/>
        <v/>
      </c>
      <c r="B1799" s="24"/>
      <c r="C1799" s="22" t="str">
        <f>IF(B1799="","",VLOOKUP(B1799,#REF!,6,0))</f>
        <v/>
      </c>
      <c r="D1799" s="20" t="str">
        <f>IF(B1799="","",VLOOKUP(B1799,#REF!,22,0))</f>
        <v/>
      </c>
      <c r="E1799" s="22" t="str">
        <f>IF(B1799="","",VLOOKUP(B1799,Consultas_públicas!$A$376:$G$3879,7,0))</f>
        <v/>
      </c>
      <c r="F1799" s="20"/>
      <c r="G1799" s="21"/>
      <c r="H1799" s="14" t="str">
        <f>IFERROR(IF(VLOOKUP(B1799,'Oficios_-_pend_criticas'!$C$4:$D$4739,2,0)="","","X"),"")</f>
        <v/>
      </c>
      <c r="I1799" s="12"/>
      <c r="J1799" s="13"/>
      <c r="K1799" s="10"/>
      <c r="L1799" s="12" t="str">
        <f>IFERROR(VLOOKUP(B1799,Retorno_da_RFB!$D$3:$I$6388,5,0),"")</f>
        <v/>
      </c>
      <c r="M1799" s="13" t="str">
        <f>IFERROR(VLOOKUP(B1799,Retorno_da_RFB!$D$3:$I$6388,6,0),"")</f>
        <v/>
      </c>
      <c r="N1799" s="10" t="str">
        <f>IFERROR(VLOOKUP(B1799,Retorno_da_RFB!$D$3:$I$6388,3,0),"")</f>
        <v/>
      </c>
      <c r="O1799" s="10" t="str">
        <f>IFERROR(VLOOKUP(B1799,Retorno_da_RFB!$D$3:$I$6388,4,0),"")</f>
        <v/>
      </c>
      <c r="P1799" s="12" t="str">
        <f>IFERROR(IF(N1799="","",IF(VLOOKUP(LEFT(N1799,10),'Universo_BK-BIT'!$A$5:$E$10005,2,0)="","X",VLOOKUP(LEFT(N1799,10),'Universo_BK-BIT'!$A$5:$E$10005,2,0))),"X")</f>
        <v/>
      </c>
      <c r="Q1799" s="12" t="str">
        <f>IFERROR(IF(P1799="X","",VLOOKUP(LEFT(N1799,10),'Universo_BK-BIT'!$A$5:$E$10005,3,0)),"")</f>
        <v/>
      </c>
      <c r="R1799" s="14" t="str">
        <f t="shared" si="85"/>
        <v/>
      </c>
      <c r="S1799" s="14" t="str">
        <f t="shared" si="86"/>
        <v/>
      </c>
      <c r="T1799" s="14"/>
      <c r="U1799" s="14" t="str">
        <f ca="1">IFERROR(IF(P1799="X",IF(VLOOKUP(B1799,'Oficios_-_pend_criticas'!$C$3:$J$4739,5,0)="","",IF(VLOOKUP(B1799,'Oficios_-_pend_criticas'!$C$3:$J$4739,7,0)="",IF(TODAY()&gt;VLOOKUP(B1799,'Oficios_-_pend_criticas'!$C$3:$J$4739,5,0),"X",""),IF(VLOOKUP(B1799,'Oficios_-_pend_criticas'!$C$3:$J$4739,7,0)&gt;VLOOKUP(B1799,'Oficios_-_pend_criticas'!$C$3:$J$4739,5,0),"X",""))),""),"")</f>
        <v/>
      </c>
      <c r="V1799" s="14" t="str">
        <f ca="1">IFERROR(IF(Q1799=0,IF(VLOOKUP(B1799,'Oficios_-_pend_criticas'!$C$3:$J$4739,5,0)="","",IF(VLOOKUP(B1799,'Oficios_-_pend_criticas'!$C$3:$J$4739,7,0)="",IF(TODAY()&gt;VLOOKUP(B1799,'Oficios_-_pend_criticas'!$C$3:$J$4739,5,0),"X",""),IF(VLOOKUP(B1799,'Oficios_-_pend_criticas'!$C$3:$J$4739,7,0)&gt;VLOOKUP(B1799,'Oficios_-_pend_criticas'!$C$3:$J$4739,5,0),"X",""))),""),"")</f>
        <v/>
      </c>
      <c r="W1799" s="14" t="str">
        <f ca="1">IFERROR(IF(P1799&lt;&gt;"X",IF(Q1799&gt;0,IF(VLOOKUP(B1799,'Oficios_-_pend_criticas'!$C$4:$J$4739,5,0)="","",IF(VLOOKUP(B1799,'Oficios_-_pend_criticas'!$C$4:$J$4739,7,0)="",IF(TODAY()&gt;VLOOKUP(B1799,'Oficios_-_pend_criticas'!$C$4:$J$4739,5,0),"X",""),IF(VLOOKUP(B1799,'Oficios_-_pend_criticas'!$C$4:$J$4739,7,0)&gt;VLOOKUP(B1799,'Oficios_-_pend_criticas'!$C$4:$J$4739,5,0),"X",""))),""),""),"")</f>
        <v/>
      </c>
    </row>
    <row r="1800" spans="1:23" ht="45" hidden="1" customHeight="1" x14ac:dyDescent="0.25">
      <c r="A1800" s="9" t="str">
        <f t="shared" si="84"/>
        <v/>
      </c>
      <c r="B1800" s="24"/>
      <c r="C1800" s="22" t="str">
        <f>IF(B1800="","",VLOOKUP(B1800,#REF!,6,0))</f>
        <v/>
      </c>
      <c r="D1800" s="20" t="str">
        <f>IF(B1800="","",VLOOKUP(B1800,#REF!,22,0))</f>
        <v/>
      </c>
      <c r="E1800" s="22" t="str">
        <f>IF(B1800="","",VLOOKUP(B1800,Consultas_públicas!$A$376:$G$3879,7,0))</f>
        <v/>
      </c>
      <c r="F1800" s="20"/>
      <c r="G1800" s="21"/>
      <c r="H1800" s="14" t="str">
        <f>IFERROR(IF(VLOOKUP(B1800,'Oficios_-_pend_criticas'!$C$4:$D$4739,2,0)="","","X"),"")</f>
        <v/>
      </c>
      <c r="I1800" s="12"/>
      <c r="J1800" s="13"/>
      <c r="K1800" s="10"/>
      <c r="L1800" s="12" t="str">
        <f>IFERROR(VLOOKUP(B1800,Retorno_da_RFB!$D$3:$I$6388,5,0),"")</f>
        <v/>
      </c>
      <c r="M1800" s="13" t="str">
        <f>IFERROR(VLOOKUP(B1800,Retorno_da_RFB!$D$3:$I$6388,6,0),"")</f>
        <v/>
      </c>
      <c r="N1800" s="10" t="str">
        <f>IFERROR(VLOOKUP(B1800,Retorno_da_RFB!$D$3:$I$6388,3,0),"")</f>
        <v/>
      </c>
      <c r="O1800" s="10" t="str">
        <f>IFERROR(VLOOKUP(B1800,Retorno_da_RFB!$D$3:$I$6388,4,0),"")</f>
        <v/>
      </c>
      <c r="P1800" s="12" t="str">
        <f>IFERROR(IF(N1800="","",IF(VLOOKUP(LEFT(N1800,10),'Universo_BK-BIT'!$A$5:$E$10005,2,0)="","X",VLOOKUP(LEFT(N1800,10),'Universo_BK-BIT'!$A$5:$E$10005,2,0))),"X")</f>
        <v/>
      </c>
      <c r="Q1800" s="12" t="str">
        <f>IFERROR(IF(P1800="X","",VLOOKUP(LEFT(N1800,10),'Universo_BK-BIT'!$A$5:$E$10005,3,0)),"")</f>
        <v/>
      </c>
      <c r="R1800" s="14" t="str">
        <f t="shared" si="85"/>
        <v/>
      </c>
      <c r="S1800" s="14" t="str">
        <f t="shared" si="86"/>
        <v/>
      </c>
      <c r="T1800" s="14"/>
      <c r="U1800" s="14" t="str">
        <f ca="1">IFERROR(IF(P1800="X",IF(VLOOKUP(B1800,'Oficios_-_pend_criticas'!$C$3:$J$4739,5,0)="","",IF(VLOOKUP(B1800,'Oficios_-_pend_criticas'!$C$3:$J$4739,7,0)="",IF(TODAY()&gt;VLOOKUP(B1800,'Oficios_-_pend_criticas'!$C$3:$J$4739,5,0),"X",""),IF(VLOOKUP(B1800,'Oficios_-_pend_criticas'!$C$3:$J$4739,7,0)&gt;VLOOKUP(B1800,'Oficios_-_pend_criticas'!$C$3:$J$4739,5,0),"X",""))),""),"")</f>
        <v/>
      </c>
      <c r="V1800" s="14" t="str">
        <f ca="1">IFERROR(IF(Q1800=0,IF(VLOOKUP(B1800,'Oficios_-_pend_criticas'!$C$3:$J$4739,5,0)="","",IF(VLOOKUP(B1800,'Oficios_-_pend_criticas'!$C$3:$J$4739,7,0)="",IF(TODAY()&gt;VLOOKUP(B1800,'Oficios_-_pend_criticas'!$C$3:$J$4739,5,0),"X",""),IF(VLOOKUP(B1800,'Oficios_-_pend_criticas'!$C$3:$J$4739,7,0)&gt;VLOOKUP(B1800,'Oficios_-_pend_criticas'!$C$3:$J$4739,5,0),"X",""))),""),"")</f>
        <v/>
      </c>
      <c r="W1800" s="14" t="str">
        <f ca="1">IFERROR(IF(P1800&lt;&gt;"X",IF(Q1800&gt;0,IF(VLOOKUP(B1800,'Oficios_-_pend_criticas'!$C$4:$J$4739,5,0)="","",IF(VLOOKUP(B1800,'Oficios_-_pend_criticas'!$C$4:$J$4739,7,0)="",IF(TODAY()&gt;VLOOKUP(B1800,'Oficios_-_pend_criticas'!$C$4:$J$4739,5,0),"X",""),IF(VLOOKUP(B1800,'Oficios_-_pend_criticas'!$C$4:$J$4739,7,0)&gt;VLOOKUP(B1800,'Oficios_-_pend_criticas'!$C$4:$J$4739,5,0),"X",""))),""),""),"")</f>
        <v/>
      </c>
    </row>
    <row r="1801" spans="1:23" ht="45" hidden="1" customHeight="1" x14ac:dyDescent="0.25">
      <c r="A1801" s="9" t="str">
        <f t="shared" si="84"/>
        <v/>
      </c>
      <c r="B1801" s="24"/>
      <c r="C1801" s="22" t="str">
        <f>IF(B1801="","",VLOOKUP(B1801,#REF!,6,0))</f>
        <v/>
      </c>
      <c r="D1801" s="20" t="str">
        <f>IF(B1801="","",VLOOKUP(B1801,#REF!,22,0))</f>
        <v/>
      </c>
      <c r="E1801" s="22" t="str">
        <f>IF(B1801="","",VLOOKUP(B1801,Consultas_públicas!$A$376:$G$3879,7,0))</f>
        <v/>
      </c>
      <c r="F1801" s="20"/>
      <c r="G1801" s="21"/>
      <c r="H1801" s="14" t="str">
        <f>IFERROR(IF(VLOOKUP(B1801,'Oficios_-_pend_criticas'!$C$4:$D$4739,2,0)="","","X"),"")</f>
        <v/>
      </c>
      <c r="I1801" s="12"/>
      <c r="J1801" s="13"/>
      <c r="K1801" s="10"/>
      <c r="L1801" s="12" t="str">
        <f>IFERROR(VLOOKUP(B1801,Retorno_da_RFB!$D$3:$I$6388,5,0),"")</f>
        <v/>
      </c>
      <c r="M1801" s="13" t="str">
        <f>IFERROR(VLOOKUP(B1801,Retorno_da_RFB!$D$3:$I$6388,6,0),"")</f>
        <v/>
      </c>
      <c r="N1801" s="10" t="str">
        <f>IFERROR(VLOOKUP(B1801,Retorno_da_RFB!$D$3:$I$6388,3,0),"")</f>
        <v/>
      </c>
      <c r="O1801" s="10" t="str">
        <f>IFERROR(VLOOKUP(B1801,Retorno_da_RFB!$D$3:$I$6388,4,0),"")</f>
        <v/>
      </c>
      <c r="P1801" s="12" t="str">
        <f>IFERROR(IF(N1801="","",IF(VLOOKUP(LEFT(N1801,10),'Universo_BK-BIT'!$A$5:$E$10005,2,0)="","X",VLOOKUP(LEFT(N1801,10),'Universo_BK-BIT'!$A$5:$E$10005,2,0))),"X")</f>
        <v/>
      </c>
      <c r="Q1801" s="12" t="str">
        <f>IFERROR(IF(P1801="X","",VLOOKUP(LEFT(N1801,10),'Universo_BK-BIT'!$A$5:$E$10005,3,0)),"")</f>
        <v/>
      </c>
      <c r="R1801" s="14" t="str">
        <f t="shared" si="85"/>
        <v/>
      </c>
      <c r="S1801" s="14" t="str">
        <f t="shared" si="86"/>
        <v/>
      </c>
      <c r="T1801" s="14"/>
      <c r="U1801" s="14" t="str">
        <f ca="1">IFERROR(IF(P1801="X",IF(VLOOKUP(B1801,'Oficios_-_pend_criticas'!$C$3:$J$4739,5,0)="","",IF(VLOOKUP(B1801,'Oficios_-_pend_criticas'!$C$3:$J$4739,7,0)="",IF(TODAY()&gt;VLOOKUP(B1801,'Oficios_-_pend_criticas'!$C$3:$J$4739,5,0),"X",""),IF(VLOOKUP(B1801,'Oficios_-_pend_criticas'!$C$3:$J$4739,7,0)&gt;VLOOKUP(B1801,'Oficios_-_pend_criticas'!$C$3:$J$4739,5,0),"X",""))),""),"")</f>
        <v/>
      </c>
      <c r="V1801" s="14" t="str">
        <f ca="1">IFERROR(IF(Q1801=0,IF(VLOOKUP(B1801,'Oficios_-_pend_criticas'!$C$3:$J$4739,5,0)="","",IF(VLOOKUP(B1801,'Oficios_-_pend_criticas'!$C$3:$J$4739,7,0)="",IF(TODAY()&gt;VLOOKUP(B1801,'Oficios_-_pend_criticas'!$C$3:$J$4739,5,0),"X",""),IF(VLOOKUP(B1801,'Oficios_-_pend_criticas'!$C$3:$J$4739,7,0)&gt;VLOOKUP(B1801,'Oficios_-_pend_criticas'!$C$3:$J$4739,5,0),"X",""))),""),"")</f>
        <v/>
      </c>
      <c r="W1801" s="14" t="str">
        <f ca="1">IFERROR(IF(P1801&lt;&gt;"X",IF(Q1801&gt;0,IF(VLOOKUP(B1801,'Oficios_-_pend_criticas'!$C$4:$J$4739,5,0)="","",IF(VLOOKUP(B1801,'Oficios_-_pend_criticas'!$C$4:$J$4739,7,0)="",IF(TODAY()&gt;VLOOKUP(B1801,'Oficios_-_pend_criticas'!$C$4:$J$4739,5,0),"X",""),IF(VLOOKUP(B1801,'Oficios_-_pend_criticas'!$C$4:$J$4739,7,0)&gt;VLOOKUP(B1801,'Oficios_-_pend_criticas'!$C$4:$J$4739,5,0),"X",""))),""),""),"")</f>
        <v/>
      </c>
    </row>
    <row r="1802" spans="1:23" ht="45" hidden="1" customHeight="1" x14ac:dyDescent="0.25">
      <c r="A1802" s="9" t="str">
        <f t="shared" si="84"/>
        <v/>
      </c>
      <c r="B1802" s="24"/>
      <c r="C1802" s="22" t="str">
        <f>IF(B1802="","",VLOOKUP(B1802,#REF!,6,0))</f>
        <v/>
      </c>
      <c r="D1802" s="20" t="str">
        <f>IF(B1802="","",VLOOKUP(B1802,#REF!,22,0))</f>
        <v/>
      </c>
      <c r="E1802" s="22" t="str">
        <f>IF(B1802="","",VLOOKUP(B1802,Consultas_públicas!$A$376:$G$3879,7,0))</f>
        <v/>
      </c>
      <c r="F1802" s="20"/>
      <c r="G1802" s="21"/>
      <c r="H1802" s="14" t="str">
        <f>IFERROR(IF(VLOOKUP(B1802,'Oficios_-_pend_criticas'!$C$4:$D$4739,2,0)="","","X"),"")</f>
        <v/>
      </c>
      <c r="I1802" s="12"/>
      <c r="J1802" s="13"/>
      <c r="K1802" s="10"/>
      <c r="L1802" s="12" t="str">
        <f>IFERROR(VLOOKUP(B1802,Retorno_da_RFB!$D$3:$I$6388,5,0),"")</f>
        <v/>
      </c>
      <c r="M1802" s="13" t="str">
        <f>IFERROR(VLOOKUP(B1802,Retorno_da_RFB!$D$3:$I$6388,6,0),"")</f>
        <v/>
      </c>
      <c r="N1802" s="10" t="str">
        <f>IFERROR(VLOOKUP(B1802,Retorno_da_RFB!$D$3:$I$6388,3,0),"")</f>
        <v/>
      </c>
      <c r="O1802" s="10" t="str">
        <f>IFERROR(VLOOKUP(B1802,Retorno_da_RFB!$D$3:$I$6388,4,0),"")</f>
        <v/>
      </c>
      <c r="P1802" s="12" t="str">
        <f>IFERROR(IF(N1802="","",IF(VLOOKUP(LEFT(N1802,10),'Universo_BK-BIT'!$A$5:$E$10005,2,0)="","X",VLOOKUP(LEFT(N1802,10),'Universo_BK-BIT'!$A$5:$E$10005,2,0))),"X")</f>
        <v/>
      </c>
      <c r="Q1802" s="12" t="str">
        <f>IFERROR(IF(P1802="X","",VLOOKUP(LEFT(N1802,10),'Universo_BK-BIT'!$A$5:$E$10005,3,0)),"")</f>
        <v/>
      </c>
      <c r="R1802" s="14" t="str">
        <f t="shared" si="85"/>
        <v/>
      </c>
      <c r="S1802" s="14" t="str">
        <f t="shared" si="86"/>
        <v/>
      </c>
      <c r="T1802" s="14"/>
      <c r="U1802" s="14" t="str">
        <f ca="1">IFERROR(IF(P1802="X",IF(VLOOKUP(B1802,'Oficios_-_pend_criticas'!$C$3:$J$4739,5,0)="","",IF(VLOOKUP(B1802,'Oficios_-_pend_criticas'!$C$3:$J$4739,7,0)="",IF(TODAY()&gt;VLOOKUP(B1802,'Oficios_-_pend_criticas'!$C$3:$J$4739,5,0),"X",""),IF(VLOOKUP(B1802,'Oficios_-_pend_criticas'!$C$3:$J$4739,7,0)&gt;VLOOKUP(B1802,'Oficios_-_pend_criticas'!$C$3:$J$4739,5,0),"X",""))),""),"")</f>
        <v/>
      </c>
      <c r="V1802" s="14" t="str">
        <f ca="1">IFERROR(IF(Q1802=0,IF(VLOOKUP(B1802,'Oficios_-_pend_criticas'!$C$3:$J$4739,5,0)="","",IF(VLOOKUP(B1802,'Oficios_-_pend_criticas'!$C$3:$J$4739,7,0)="",IF(TODAY()&gt;VLOOKUP(B1802,'Oficios_-_pend_criticas'!$C$3:$J$4739,5,0),"X",""),IF(VLOOKUP(B1802,'Oficios_-_pend_criticas'!$C$3:$J$4739,7,0)&gt;VLOOKUP(B1802,'Oficios_-_pend_criticas'!$C$3:$J$4739,5,0),"X",""))),""),"")</f>
        <v/>
      </c>
      <c r="W1802" s="14" t="str">
        <f ca="1">IFERROR(IF(P1802&lt;&gt;"X",IF(Q1802&gt;0,IF(VLOOKUP(B1802,'Oficios_-_pend_criticas'!$C$4:$J$4739,5,0)="","",IF(VLOOKUP(B1802,'Oficios_-_pend_criticas'!$C$4:$J$4739,7,0)="",IF(TODAY()&gt;VLOOKUP(B1802,'Oficios_-_pend_criticas'!$C$4:$J$4739,5,0),"X",""),IF(VLOOKUP(B1802,'Oficios_-_pend_criticas'!$C$4:$J$4739,7,0)&gt;VLOOKUP(B1802,'Oficios_-_pend_criticas'!$C$4:$J$4739,5,0),"X",""))),""),""),"")</f>
        <v/>
      </c>
    </row>
    <row r="1803" spans="1:23" ht="45" hidden="1" customHeight="1" x14ac:dyDescent="0.25">
      <c r="A1803" s="9" t="str">
        <f t="shared" si="84"/>
        <v/>
      </c>
      <c r="B1803" s="24"/>
      <c r="C1803" s="22" t="str">
        <f>IF(B1803="","",VLOOKUP(B1803,#REF!,6,0))</f>
        <v/>
      </c>
      <c r="D1803" s="20" t="str">
        <f>IF(B1803="","",VLOOKUP(B1803,#REF!,22,0))</f>
        <v/>
      </c>
      <c r="E1803" s="22" t="str">
        <f>IF(B1803="","",VLOOKUP(B1803,Consultas_públicas!$A$376:$G$3879,7,0))</f>
        <v/>
      </c>
      <c r="F1803" s="20"/>
      <c r="G1803" s="21"/>
      <c r="H1803" s="14" t="str">
        <f>IFERROR(IF(VLOOKUP(B1803,'Oficios_-_pend_criticas'!$C$4:$D$4739,2,0)="","","X"),"")</f>
        <v/>
      </c>
      <c r="I1803" s="12"/>
      <c r="J1803" s="13"/>
      <c r="K1803" s="10"/>
      <c r="L1803" s="12" t="str">
        <f>IFERROR(VLOOKUP(B1803,Retorno_da_RFB!$D$3:$I$6388,5,0),"")</f>
        <v/>
      </c>
      <c r="M1803" s="13" t="str">
        <f>IFERROR(VLOOKUP(B1803,Retorno_da_RFB!$D$3:$I$6388,6,0),"")</f>
        <v/>
      </c>
      <c r="N1803" s="10" t="str">
        <f>IFERROR(VLOOKUP(B1803,Retorno_da_RFB!$D$3:$I$6388,3,0),"")</f>
        <v/>
      </c>
      <c r="O1803" s="10" t="str">
        <f>IFERROR(VLOOKUP(B1803,Retorno_da_RFB!$D$3:$I$6388,4,0),"")</f>
        <v/>
      </c>
      <c r="P1803" s="12" t="str">
        <f>IFERROR(IF(N1803="","",IF(VLOOKUP(LEFT(N1803,10),'Universo_BK-BIT'!$A$5:$E$10005,2,0)="","X",VLOOKUP(LEFT(N1803,10),'Universo_BK-BIT'!$A$5:$E$10005,2,0))),"X")</f>
        <v/>
      </c>
      <c r="Q1803" s="12" t="str">
        <f>IFERROR(IF(P1803="X","",VLOOKUP(LEFT(N1803,10),'Universo_BK-BIT'!$A$5:$E$10005,3,0)),"")</f>
        <v/>
      </c>
      <c r="R1803" s="14" t="str">
        <f t="shared" si="85"/>
        <v/>
      </c>
      <c r="S1803" s="14" t="str">
        <f t="shared" si="86"/>
        <v/>
      </c>
      <c r="T1803" s="14"/>
      <c r="U1803" s="14" t="str">
        <f ca="1">IFERROR(IF(P1803="X",IF(VLOOKUP(B1803,'Oficios_-_pend_criticas'!$C$3:$J$4739,5,0)="","",IF(VLOOKUP(B1803,'Oficios_-_pend_criticas'!$C$3:$J$4739,7,0)="",IF(TODAY()&gt;VLOOKUP(B1803,'Oficios_-_pend_criticas'!$C$3:$J$4739,5,0),"X",""),IF(VLOOKUP(B1803,'Oficios_-_pend_criticas'!$C$3:$J$4739,7,0)&gt;VLOOKUP(B1803,'Oficios_-_pend_criticas'!$C$3:$J$4739,5,0),"X",""))),""),"")</f>
        <v/>
      </c>
      <c r="V1803" s="14" t="str">
        <f ca="1">IFERROR(IF(Q1803=0,IF(VLOOKUP(B1803,'Oficios_-_pend_criticas'!$C$3:$J$4739,5,0)="","",IF(VLOOKUP(B1803,'Oficios_-_pend_criticas'!$C$3:$J$4739,7,0)="",IF(TODAY()&gt;VLOOKUP(B1803,'Oficios_-_pend_criticas'!$C$3:$J$4739,5,0),"X",""),IF(VLOOKUP(B1803,'Oficios_-_pend_criticas'!$C$3:$J$4739,7,0)&gt;VLOOKUP(B1803,'Oficios_-_pend_criticas'!$C$3:$J$4739,5,0),"X",""))),""),"")</f>
        <v/>
      </c>
      <c r="W1803" s="14" t="str">
        <f ca="1">IFERROR(IF(P1803&lt;&gt;"X",IF(Q1803&gt;0,IF(VLOOKUP(B1803,'Oficios_-_pend_criticas'!$C$4:$J$4739,5,0)="","",IF(VLOOKUP(B1803,'Oficios_-_pend_criticas'!$C$4:$J$4739,7,0)="",IF(TODAY()&gt;VLOOKUP(B1803,'Oficios_-_pend_criticas'!$C$4:$J$4739,5,0),"X",""),IF(VLOOKUP(B1803,'Oficios_-_pend_criticas'!$C$4:$J$4739,7,0)&gt;VLOOKUP(B1803,'Oficios_-_pend_criticas'!$C$4:$J$4739,5,0),"X",""))),""),""),"")</f>
        <v/>
      </c>
    </row>
    <row r="1804" spans="1:23" ht="45" hidden="1" customHeight="1" x14ac:dyDescent="0.25">
      <c r="A1804" s="9" t="str">
        <f t="shared" si="84"/>
        <v/>
      </c>
      <c r="B1804" s="24"/>
      <c r="C1804" s="22" t="str">
        <f>IF(B1804="","",VLOOKUP(B1804,#REF!,6,0))</f>
        <v/>
      </c>
      <c r="D1804" s="20" t="str">
        <f>IF(B1804="","",VLOOKUP(B1804,#REF!,22,0))</f>
        <v/>
      </c>
      <c r="E1804" s="22" t="str">
        <f>IF(B1804="","",VLOOKUP(B1804,Consultas_públicas!$A$376:$G$3879,7,0))</f>
        <v/>
      </c>
      <c r="F1804" s="20"/>
      <c r="G1804" s="21"/>
      <c r="H1804" s="14" t="str">
        <f>IFERROR(IF(VLOOKUP(B1804,'Oficios_-_pend_criticas'!$C$4:$D$4739,2,0)="","","X"),"")</f>
        <v/>
      </c>
      <c r="I1804" s="12"/>
      <c r="J1804" s="13"/>
      <c r="K1804" s="10"/>
      <c r="L1804" s="12" t="str">
        <f>IFERROR(VLOOKUP(B1804,Retorno_da_RFB!$D$3:$I$6388,5,0),"")</f>
        <v/>
      </c>
      <c r="M1804" s="13" t="str">
        <f>IFERROR(VLOOKUP(B1804,Retorno_da_RFB!$D$3:$I$6388,6,0),"")</f>
        <v/>
      </c>
      <c r="N1804" s="10" t="str">
        <f>IFERROR(VLOOKUP(B1804,Retorno_da_RFB!$D$3:$I$6388,3,0),"")</f>
        <v/>
      </c>
      <c r="O1804" s="10" t="str">
        <f>IFERROR(VLOOKUP(B1804,Retorno_da_RFB!$D$3:$I$6388,4,0),"")</f>
        <v/>
      </c>
      <c r="P1804" s="12" t="str">
        <f>IFERROR(IF(N1804="","",IF(VLOOKUP(LEFT(N1804,10),'Universo_BK-BIT'!$A$5:$E$10005,2,0)="","X",VLOOKUP(LEFT(N1804,10),'Universo_BK-BIT'!$A$5:$E$10005,2,0))),"X")</f>
        <v/>
      </c>
      <c r="Q1804" s="12" t="str">
        <f>IFERROR(IF(P1804="X","",VLOOKUP(LEFT(N1804,10),'Universo_BK-BIT'!$A$5:$E$10005,3,0)),"")</f>
        <v/>
      </c>
      <c r="R1804" s="14" t="str">
        <f t="shared" si="85"/>
        <v/>
      </c>
      <c r="S1804" s="14" t="str">
        <f t="shared" si="86"/>
        <v/>
      </c>
      <c r="T1804" s="14"/>
      <c r="U1804" s="14" t="str">
        <f ca="1">IFERROR(IF(P1804="X",IF(VLOOKUP(B1804,'Oficios_-_pend_criticas'!$C$3:$J$4739,5,0)="","",IF(VLOOKUP(B1804,'Oficios_-_pend_criticas'!$C$3:$J$4739,7,0)="",IF(TODAY()&gt;VLOOKUP(B1804,'Oficios_-_pend_criticas'!$C$3:$J$4739,5,0),"X",""),IF(VLOOKUP(B1804,'Oficios_-_pend_criticas'!$C$3:$J$4739,7,0)&gt;VLOOKUP(B1804,'Oficios_-_pend_criticas'!$C$3:$J$4739,5,0),"X",""))),""),"")</f>
        <v/>
      </c>
      <c r="V1804" s="14" t="str">
        <f ca="1">IFERROR(IF(Q1804=0,IF(VLOOKUP(B1804,'Oficios_-_pend_criticas'!$C$3:$J$4739,5,0)="","",IF(VLOOKUP(B1804,'Oficios_-_pend_criticas'!$C$3:$J$4739,7,0)="",IF(TODAY()&gt;VLOOKUP(B1804,'Oficios_-_pend_criticas'!$C$3:$J$4739,5,0),"X",""),IF(VLOOKUP(B1804,'Oficios_-_pend_criticas'!$C$3:$J$4739,7,0)&gt;VLOOKUP(B1804,'Oficios_-_pend_criticas'!$C$3:$J$4739,5,0),"X",""))),""),"")</f>
        <v/>
      </c>
      <c r="W1804" s="14" t="str">
        <f ca="1">IFERROR(IF(P1804&lt;&gt;"X",IF(Q1804&gt;0,IF(VLOOKUP(B1804,'Oficios_-_pend_criticas'!$C$4:$J$4739,5,0)="","",IF(VLOOKUP(B1804,'Oficios_-_pend_criticas'!$C$4:$J$4739,7,0)="",IF(TODAY()&gt;VLOOKUP(B1804,'Oficios_-_pend_criticas'!$C$4:$J$4739,5,0),"X",""),IF(VLOOKUP(B1804,'Oficios_-_pend_criticas'!$C$4:$J$4739,7,0)&gt;VLOOKUP(B1804,'Oficios_-_pend_criticas'!$C$4:$J$4739,5,0),"X",""))),""),""),"")</f>
        <v/>
      </c>
    </row>
    <row r="1805" spans="1:23" ht="45" hidden="1" customHeight="1" x14ac:dyDescent="0.25">
      <c r="A1805" s="9" t="str">
        <f t="shared" si="84"/>
        <v/>
      </c>
      <c r="B1805" s="24"/>
      <c r="C1805" s="22" t="str">
        <f>IF(B1805="","",VLOOKUP(B1805,#REF!,6,0))</f>
        <v/>
      </c>
      <c r="D1805" s="20" t="str">
        <f>IF(B1805="","",VLOOKUP(B1805,#REF!,22,0))</f>
        <v/>
      </c>
      <c r="E1805" s="22" t="str">
        <f>IF(B1805="","",VLOOKUP(B1805,Consultas_públicas!$A$376:$G$3879,7,0))</f>
        <v/>
      </c>
      <c r="F1805" s="20"/>
      <c r="G1805" s="21"/>
      <c r="H1805" s="14" t="str">
        <f>IFERROR(IF(VLOOKUP(B1805,'Oficios_-_pend_criticas'!$C$4:$D$4739,2,0)="","","X"),"")</f>
        <v/>
      </c>
      <c r="I1805" s="12"/>
      <c r="J1805" s="13"/>
      <c r="K1805" s="10"/>
      <c r="L1805" s="12" t="str">
        <f>IFERROR(VLOOKUP(B1805,Retorno_da_RFB!$D$3:$I$6388,5,0),"")</f>
        <v/>
      </c>
      <c r="M1805" s="13" t="str">
        <f>IFERROR(VLOOKUP(B1805,Retorno_da_RFB!$D$3:$I$6388,6,0),"")</f>
        <v/>
      </c>
      <c r="N1805" s="10" t="str">
        <f>IFERROR(VLOOKUP(B1805,Retorno_da_RFB!$D$3:$I$6388,3,0),"")</f>
        <v/>
      </c>
      <c r="O1805" s="10" t="str">
        <f>IFERROR(VLOOKUP(B1805,Retorno_da_RFB!$D$3:$I$6388,4,0),"")</f>
        <v/>
      </c>
      <c r="P1805" s="12" t="str">
        <f>IFERROR(IF(N1805="","",IF(VLOOKUP(LEFT(N1805,10),'Universo_BK-BIT'!$A$5:$E$10005,2,0)="","X",VLOOKUP(LEFT(N1805,10),'Universo_BK-BIT'!$A$5:$E$10005,2,0))),"X")</f>
        <v/>
      </c>
      <c r="Q1805" s="12" t="str">
        <f>IFERROR(IF(P1805="X","",VLOOKUP(LEFT(N1805,10),'Universo_BK-BIT'!$A$5:$E$10005,3,0)),"")</f>
        <v/>
      </c>
      <c r="R1805" s="14" t="str">
        <f t="shared" si="85"/>
        <v/>
      </c>
      <c r="S1805" s="14" t="str">
        <f t="shared" si="86"/>
        <v/>
      </c>
      <c r="T1805" s="14"/>
      <c r="U1805" s="14" t="str">
        <f ca="1">IFERROR(IF(P1805="X",IF(VLOOKUP(B1805,'Oficios_-_pend_criticas'!$C$3:$J$4739,5,0)="","",IF(VLOOKUP(B1805,'Oficios_-_pend_criticas'!$C$3:$J$4739,7,0)="",IF(TODAY()&gt;VLOOKUP(B1805,'Oficios_-_pend_criticas'!$C$3:$J$4739,5,0),"X",""),IF(VLOOKUP(B1805,'Oficios_-_pend_criticas'!$C$3:$J$4739,7,0)&gt;VLOOKUP(B1805,'Oficios_-_pend_criticas'!$C$3:$J$4739,5,0),"X",""))),""),"")</f>
        <v/>
      </c>
      <c r="V1805" s="14" t="str">
        <f ca="1">IFERROR(IF(Q1805=0,IF(VLOOKUP(B1805,'Oficios_-_pend_criticas'!$C$3:$J$4739,5,0)="","",IF(VLOOKUP(B1805,'Oficios_-_pend_criticas'!$C$3:$J$4739,7,0)="",IF(TODAY()&gt;VLOOKUP(B1805,'Oficios_-_pend_criticas'!$C$3:$J$4739,5,0),"X",""),IF(VLOOKUP(B1805,'Oficios_-_pend_criticas'!$C$3:$J$4739,7,0)&gt;VLOOKUP(B1805,'Oficios_-_pend_criticas'!$C$3:$J$4739,5,0),"X",""))),""),"")</f>
        <v/>
      </c>
      <c r="W1805" s="14" t="str">
        <f ca="1">IFERROR(IF(P1805&lt;&gt;"X",IF(Q1805&gt;0,IF(VLOOKUP(B1805,'Oficios_-_pend_criticas'!$C$4:$J$4739,5,0)="","",IF(VLOOKUP(B1805,'Oficios_-_pend_criticas'!$C$4:$J$4739,7,0)="",IF(TODAY()&gt;VLOOKUP(B1805,'Oficios_-_pend_criticas'!$C$4:$J$4739,5,0),"X",""),IF(VLOOKUP(B1805,'Oficios_-_pend_criticas'!$C$4:$J$4739,7,0)&gt;VLOOKUP(B1805,'Oficios_-_pend_criticas'!$C$4:$J$4739,5,0),"X",""))),""),""),"")</f>
        <v/>
      </c>
    </row>
    <row r="1806" spans="1:23" ht="45" hidden="1" customHeight="1" x14ac:dyDescent="0.25">
      <c r="A1806" s="9" t="str">
        <f t="shared" si="84"/>
        <v/>
      </c>
      <c r="B1806" s="24"/>
      <c r="C1806" s="22" t="str">
        <f>IF(B1806="","",VLOOKUP(B1806,#REF!,6,0))</f>
        <v/>
      </c>
      <c r="D1806" s="20" t="str">
        <f>IF(B1806="","",VLOOKUP(B1806,#REF!,22,0))</f>
        <v/>
      </c>
      <c r="E1806" s="22" t="str">
        <f>IF(B1806="","",VLOOKUP(B1806,Consultas_públicas!$A$376:$G$3879,7,0))</f>
        <v/>
      </c>
      <c r="F1806" s="20"/>
      <c r="G1806" s="21"/>
      <c r="H1806" s="14" t="str">
        <f>IFERROR(IF(VLOOKUP(B1806,'Oficios_-_pend_criticas'!$C$4:$D$4739,2,0)="","","X"),"")</f>
        <v/>
      </c>
      <c r="I1806" s="12"/>
      <c r="J1806" s="13"/>
      <c r="K1806" s="10"/>
      <c r="L1806" s="12" t="str">
        <f>IFERROR(VLOOKUP(B1806,Retorno_da_RFB!$D$3:$I$6388,5,0),"")</f>
        <v/>
      </c>
      <c r="M1806" s="13" t="str">
        <f>IFERROR(VLOOKUP(B1806,Retorno_da_RFB!$D$3:$I$6388,6,0),"")</f>
        <v/>
      </c>
      <c r="N1806" s="10" t="str">
        <f>IFERROR(VLOOKUP(B1806,Retorno_da_RFB!$D$3:$I$6388,3,0),"")</f>
        <v/>
      </c>
      <c r="O1806" s="10" t="str">
        <f>IFERROR(VLOOKUP(B1806,Retorno_da_RFB!$D$3:$I$6388,4,0),"")</f>
        <v/>
      </c>
      <c r="P1806" s="12" t="str">
        <f>IFERROR(IF(N1806="","",IF(VLOOKUP(LEFT(N1806,10),'Universo_BK-BIT'!$A$5:$E$10005,2,0)="","X",VLOOKUP(LEFT(N1806,10),'Universo_BK-BIT'!$A$5:$E$10005,2,0))),"X")</f>
        <v/>
      </c>
      <c r="Q1806" s="12" t="str">
        <f>IFERROR(IF(P1806="X","",VLOOKUP(LEFT(N1806,10),'Universo_BK-BIT'!$A$5:$E$10005,3,0)),"")</f>
        <v/>
      </c>
      <c r="R1806" s="14" t="str">
        <f t="shared" si="85"/>
        <v/>
      </c>
      <c r="S1806" s="14" t="str">
        <f t="shared" si="86"/>
        <v/>
      </c>
      <c r="T1806" s="14"/>
      <c r="U1806" s="14" t="str">
        <f ca="1">IFERROR(IF(P1806="X",IF(VLOOKUP(B1806,'Oficios_-_pend_criticas'!$C$3:$J$4739,5,0)="","",IF(VLOOKUP(B1806,'Oficios_-_pend_criticas'!$C$3:$J$4739,7,0)="",IF(TODAY()&gt;VLOOKUP(B1806,'Oficios_-_pend_criticas'!$C$3:$J$4739,5,0),"X",""),IF(VLOOKUP(B1806,'Oficios_-_pend_criticas'!$C$3:$J$4739,7,0)&gt;VLOOKUP(B1806,'Oficios_-_pend_criticas'!$C$3:$J$4739,5,0),"X",""))),""),"")</f>
        <v/>
      </c>
      <c r="V1806" s="14" t="str">
        <f ca="1">IFERROR(IF(Q1806=0,IF(VLOOKUP(B1806,'Oficios_-_pend_criticas'!$C$3:$J$4739,5,0)="","",IF(VLOOKUP(B1806,'Oficios_-_pend_criticas'!$C$3:$J$4739,7,0)="",IF(TODAY()&gt;VLOOKUP(B1806,'Oficios_-_pend_criticas'!$C$3:$J$4739,5,0),"X",""),IF(VLOOKUP(B1806,'Oficios_-_pend_criticas'!$C$3:$J$4739,7,0)&gt;VLOOKUP(B1806,'Oficios_-_pend_criticas'!$C$3:$J$4739,5,0),"X",""))),""),"")</f>
        <v/>
      </c>
      <c r="W1806" s="14" t="str">
        <f ca="1">IFERROR(IF(P1806&lt;&gt;"X",IF(Q1806&gt;0,IF(VLOOKUP(B1806,'Oficios_-_pend_criticas'!$C$4:$J$4739,5,0)="","",IF(VLOOKUP(B1806,'Oficios_-_pend_criticas'!$C$4:$J$4739,7,0)="",IF(TODAY()&gt;VLOOKUP(B1806,'Oficios_-_pend_criticas'!$C$4:$J$4739,5,0),"X",""),IF(VLOOKUP(B1806,'Oficios_-_pend_criticas'!$C$4:$J$4739,7,0)&gt;VLOOKUP(B1806,'Oficios_-_pend_criticas'!$C$4:$J$4739,5,0),"X",""))),""),""),"")</f>
        <v/>
      </c>
    </row>
    <row r="1807" spans="1:23" ht="45" hidden="1" customHeight="1" x14ac:dyDescent="0.25">
      <c r="A1807" s="9" t="str">
        <f t="shared" si="84"/>
        <v/>
      </c>
      <c r="B1807" s="24"/>
      <c r="C1807" s="22" t="str">
        <f>IF(B1807="","",VLOOKUP(B1807,#REF!,6,0))</f>
        <v/>
      </c>
      <c r="D1807" s="20" t="str">
        <f>IF(B1807="","",VLOOKUP(B1807,#REF!,22,0))</f>
        <v/>
      </c>
      <c r="E1807" s="22" t="str">
        <f>IF(B1807="","",VLOOKUP(B1807,Consultas_públicas!$A$376:$G$3879,7,0))</f>
        <v/>
      </c>
      <c r="F1807" s="20"/>
      <c r="G1807" s="21"/>
      <c r="H1807" s="14" t="str">
        <f>IFERROR(IF(VLOOKUP(B1807,'Oficios_-_pend_criticas'!$C$4:$D$4739,2,0)="","","X"),"")</f>
        <v/>
      </c>
      <c r="I1807" s="12"/>
      <c r="J1807" s="13"/>
      <c r="K1807" s="10"/>
      <c r="L1807" s="12" t="str">
        <f>IFERROR(VLOOKUP(B1807,Retorno_da_RFB!$D$3:$I$6388,5,0),"")</f>
        <v/>
      </c>
      <c r="M1807" s="13" t="str">
        <f>IFERROR(VLOOKUP(B1807,Retorno_da_RFB!$D$3:$I$6388,6,0),"")</f>
        <v/>
      </c>
      <c r="N1807" s="10" t="str">
        <f>IFERROR(VLOOKUP(B1807,Retorno_da_RFB!$D$3:$I$6388,3,0),"")</f>
        <v/>
      </c>
      <c r="O1807" s="10" t="str">
        <f>IFERROR(VLOOKUP(B1807,Retorno_da_RFB!$D$3:$I$6388,4,0),"")</f>
        <v/>
      </c>
      <c r="P1807" s="12" t="str">
        <f>IFERROR(IF(N1807="","",IF(VLOOKUP(LEFT(N1807,10),'Universo_BK-BIT'!$A$5:$E$10005,2,0)="","X",VLOOKUP(LEFT(N1807,10),'Universo_BK-BIT'!$A$5:$E$10005,2,0))),"X")</f>
        <v/>
      </c>
      <c r="Q1807" s="12" t="str">
        <f>IFERROR(IF(P1807="X","",VLOOKUP(LEFT(N1807,10),'Universo_BK-BIT'!$A$5:$E$10005,3,0)),"")</f>
        <v/>
      </c>
      <c r="R1807" s="14" t="str">
        <f t="shared" si="85"/>
        <v/>
      </c>
      <c r="S1807" s="14" t="str">
        <f t="shared" si="86"/>
        <v/>
      </c>
      <c r="T1807" s="14"/>
      <c r="U1807" s="14" t="str">
        <f ca="1">IFERROR(IF(P1807="X",IF(VLOOKUP(B1807,'Oficios_-_pend_criticas'!$C$3:$J$4739,5,0)="","",IF(VLOOKUP(B1807,'Oficios_-_pend_criticas'!$C$3:$J$4739,7,0)="",IF(TODAY()&gt;VLOOKUP(B1807,'Oficios_-_pend_criticas'!$C$3:$J$4739,5,0),"X",""),IF(VLOOKUP(B1807,'Oficios_-_pend_criticas'!$C$3:$J$4739,7,0)&gt;VLOOKUP(B1807,'Oficios_-_pend_criticas'!$C$3:$J$4739,5,0),"X",""))),""),"")</f>
        <v/>
      </c>
      <c r="V1807" s="14" t="str">
        <f ca="1">IFERROR(IF(Q1807=0,IF(VLOOKUP(B1807,'Oficios_-_pend_criticas'!$C$3:$J$4739,5,0)="","",IF(VLOOKUP(B1807,'Oficios_-_pend_criticas'!$C$3:$J$4739,7,0)="",IF(TODAY()&gt;VLOOKUP(B1807,'Oficios_-_pend_criticas'!$C$3:$J$4739,5,0),"X",""),IF(VLOOKUP(B1807,'Oficios_-_pend_criticas'!$C$3:$J$4739,7,0)&gt;VLOOKUP(B1807,'Oficios_-_pend_criticas'!$C$3:$J$4739,5,0),"X",""))),""),"")</f>
        <v/>
      </c>
      <c r="W1807" s="14" t="str">
        <f ca="1">IFERROR(IF(P1807&lt;&gt;"X",IF(Q1807&gt;0,IF(VLOOKUP(B1807,'Oficios_-_pend_criticas'!$C$4:$J$4739,5,0)="","",IF(VLOOKUP(B1807,'Oficios_-_pend_criticas'!$C$4:$J$4739,7,0)="",IF(TODAY()&gt;VLOOKUP(B1807,'Oficios_-_pend_criticas'!$C$4:$J$4739,5,0),"X",""),IF(VLOOKUP(B1807,'Oficios_-_pend_criticas'!$C$4:$J$4739,7,0)&gt;VLOOKUP(B1807,'Oficios_-_pend_criticas'!$C$4:$J$4739,5,0),"X",""))),""),""),"")</f>
        <v/>
      </c>
    </row>
    <row r="1808" spans="1:23" ht="45" hidden="1" customHeight="1" x14ac:dyDescent="0.25">
      <c r="A1808" s="9" t="str">
        <f t="shared" si="84"/>
        <v/>
      </c>
      <c r="B1808" s="24"/>
      <c r="C1808" s="22" t="str">
        <f>IF(B1808="","",VLOOKUP(B1808,#REF!,6,0))</f>
        <v/>
      </c>
      <c r="D1808" s="20" t="str">
        <f>IF(B1808="","",VLOOKUP(B1808,#REF!,22,0))</f>
        <v/>
      </c>
      <c r="E1808" s="22" t="str">
        <f>IF(B1808="","",VLOOKUP(B1808,Consultas_públicas!$A$376:$G$3879,7,0))</f>
        <v/>
      </c>
      <c r="F1808" s="20"/>
      <c r="G1808" s="21"/>
      <c r="H1808" s="14" t="str">
        <f>IFERROR(IF(VLOOKUP(B1808,'Oficios_-_pend_criticas'!$C$4:$D$4739,2,0)="","","X"),"")</f>
        <v/>
      </c>
      <c r="I1808" s="12"/>
      <c r="J1808" s="13"/>
      <c r="K1808" s="10"/>
      <c r="L1808" s="12" t="str">
        <f>IFERROR(VLOOKUP(B1808,Retorno_da_RFB!$D$3:$I$6388,5,0),"")</f>
        <v/>
      </c>
      <c r="M1808" s="13" t="str">
        <f>IFERROR(VLOOKUP(B1808,Retorno_da_RFB!$D$3:$I$6388,6,0),"")</f>
        <v/>
      </c>
      <c r="N1808" s="10" t="str">
        <f>IFERROR(VLOOKUP(B1808,Retorno_da_RFB!$D$3:$I$6388,3,0),"")</f>
        <v/>
      </c>
      <c r="O1808" s="10" t="str">
        <f>IFERROR(VLOOKUP(B1808,Retorno_da_RFB!$D$3:$I$6388,4,0),"")</f>
        <v/>
      </c>
      <c r="P1808" s="12" t="str">
        <f>IFERROR(IF(N1808="","",IF(VLOOKUP(LEFT(N1808,10),'Universo_BK-BIT'!$A$5:$E$10005,2,0)="","X",VLOOKUP(LEFT(N1808,10),'Universo_BK-BIT'!$A$5:$E$10005,2,0))),"X")</f>
        <v/>
      </c>
      <c r="Q1808" s="12" t="str">
        <f>IFERROR(IF(P1808="X","",VLOOKUP(LEFT(N1808,10),'Universo_BK-BIT'!$A$5:$E$10005,3,0)),"")</f>
        <v/>
      </c>
      <c r="R1808" s="14" t="str">
        <f t="shared" si="85"/>
        <v/>
      </c>
      <c r="S1808" s="14" t="str">
        <f t="shared" si="86"/>
        <v/>
      </c>
      <c r="T1808" s="14"/>
      <c r="U1808" s="14" t="str">
        <f ca="1">IFERROR(IF(P1808="X",IF(VLOOKUP(B1808,'Oficios_-_pend_criticas'!$C$3:$J$4739,5,0)="","",IF(VLOOKUP(B1808,'Oficios_-_pend_criticas'!$C$3:$J$4739,7,0)="",IF(TODAY()&gt;VLOOKUP(B1808,'Oficios_-_pend_criticas'!$C$3:$J$4739,5,0),"X",""),IF(VLOOKUP(B1808,'Oficios_-_pend_criticas'!$C$3:$J$4739,7,0)&gt;VLOOKUP(B1808,'Oficios_-_pend_criticas'!$C$3:$J$4739,5,0),"X",""))),""),"")</f>
        <v/>
      </c>
      <c r="V1808" s="14" t="str">
        <f ca="1">IFERROR(IF(Q1808=0,IF(VLOOKUP(B1808,'Oficios_-_pend_criticas'!$C$3:$J$4739,5,0)="","",IF(VLOOKUP(B1808,'Oficios_-_pend_criticas'!$C$3:$J$4739,7,0)="",IF(TODAY()&gt;VLOOKUP(B1808,'Oficios_-_pend_criticas'!$C$3:$J$4739,5,0),"X",""),IF(VLOOKUP(B1808,'Oficios_-_pend_criticas'!$C$3:$J$4739,7,0)&gt;VLOOKUP(B1808,'Oficios_-_pend_criticas'!$C$3:$J$4739,5,0),"X",""))),""),"")</f>
        <v/>
      </c>
      <c r="W1808" s="14" t="str">
        <f ca="1">IFERROR(IF(P1808&lt;&gt;"X",IF(Q1808&gt;0,IF(VLOOKUP(B1808,'Oficios_-_pend_criticas'!$C$4:$J$4739,5,0)="","",IF(VLOOKUP(B1808,'Oficios_-_pend_criticas'!$C$4:$J$4739,7,0)="",IF(TODAY()&gt;VLOOKUP(B1808,'Oficios_-_pend_criticas'!$C$4:$J$4739,5,0),"X",""),IF(VLOOKUP(B1808,'Oficios_-_pend_criticas'!$C$4:$J$4739,7,0)&gt;VLOOKUP(B1808,'Oficios_-_pend_criticas'!$C$4:$J$4739,5,0),"X",""))),""),""),"")</f>
        <v/>
      </c>
    </row>
    <row r="1809" spans="1:23" ht="45" hidden="1" customHeight="1" x14ac:dyDescent="0.25">
      <c r="A1809" s="9" t="str">
        <f t="shared" si="84"/>
        <v/>
      </c>
      <c r="B1809" s="24"/>
      <c r="C1809" s="22" t="str">
        <f>IF(B1809="","",VLOOKUP(B1809,#REF!,6,0))</f>
        <v/>
      </c>
      <c r="D1809" s="20" t="str">
        <f>IF(B1809="","",VLOOKUP(B1809,#REF!,22,0))</f>
        <v/>
      </c>
      <c r="E1809" s="22" t="str">
        <f>IF(B1809="","",VLOOKUP(B1809,Consultas_públicas!$A$376:$G$3879,7,0))</f>
        <v/>
      </c>
      <c r="F1809" s="20"/>
      <c r="G1809" s="21"/>
      <c r="H1809" s="14" t="str">
        <f>IFERROR(IF(VLOOKUP(B1809,'Oficios_-_pend_criticas'!$C$4:$D$4739,2,0)="","","X"),"")</f>
        <v/>
      </c>
      <c r="I1809" s="12"/>
      <c r="J1809" s="13"/>
      <c r="K1809" s="10"/>
      <c r="L1809" s="12" t="str">
        <f>IFERROR(VLOOKUP(B1809,Retorno_da_RFB!$D$3:$I$6388,5,0),"")</f>
        <v/>
      </c>
      <c r="M1809" s="13" t="str">
        <f>IFERROR(VLOOKUP(B1809,Retorno_da_RFB!$D$3:$I$6388,6,0),"")</f>
        <v/>
      </c>
      <c r="N1809" s="10" t="str">
        <f>IFERROR(VLOOKUP(B1809,Retorno_da_RFB!$D$3:$I$6388,3,0),"")</f>
        <v/>
      </c>
      <c r="O1809" s="10" t="str">
        <f>IFERROR(VLOOKUP(B1809,Retorno_da_RFB!$D$3:$I$6388,4,0),"")</f>
        <v/>
      </c>
      <c r="P1809" s="12" t="str">
        <f>IFERROR(IF(N1809="","",IF(VLOOKUP(LEFT(N1809,10),'Universo_BK-BIT'!$A$5:$E$10005,2,0)="","X",VLOOKUP(LEFT(N1809,10),'Universo_BK-BIT'!$A$5:$E$10005,2,0))),"X")</f>
        <v/>
      </c>
      <c r="Q1809" s="12" t="str">
        <f>IFERROR(IF(P1809="X","",VLOOKUP(LEFT(N1809,10),'Universo_BK-BIT'!$A$5:$E$10005,3,0)),"")</f>
        <v/>
      </c>
      <c r="R1809" s="14" t="str">
        <f t="shared" si="85"/>
        <v/>
      </c>
      <c r="S1809" s="14" t="str">
        <f t="shared" si="86"/>
        <v/>
      </c>
      <c r="T1809" s="14"/>
      <c r="U1809" s="14" t="str">
        <f ca="1">IFERROR(IF(P1809="X",IF(VLOOKUP(B1809,'Oficios_-_pend_criticas'!$C$3:$J$4739,5,0)="","",IF(VLOOKUP(B1809,'Oficios_-_pend_criticas'!$C$3:$J$4739,7,0)="",IF(TODAY()&gt;VLOOKUP(B1809,'Oficios_-_pend_criticas'!$C$3:$J$4739,5,0),"X",""),IF(VLOOKUP(B1809,'Oficios_-_pend_criticas'!$C$3:$J$4739,7,0)&gt;VLOOKUP(B1809,'Oficios_-_pend_criticas'!$C$3:$J$4739,5,0),"X",""))),""),"")</f>
        <v/>
      </c>
      <c r="V1809" s="14" t="str">
        <f ca="1">IFERROR(IF(Q1809=0,IF(VLOOKUP(B1809,'Oficios_-_pend_criticas'!$C$3:$J$4739,5,0)="","",IF(VLOOKUP(B1809,'Oficios_-_pend_criticas'!$C$3:$J$4739,7,0)="",IF(TODAY()&gt;VLOOKUP(B1809,'Oficios_-_pend_criticas'!$C$3:$J$4739,5,0),"X",""),IF(VLOOKUP(B1809,'Oficios_-_pend_criticas'!$C$3:$J$4739,7,0)&gt;VLOOKUP(B1809,'Oficios_-_pend_criticas'!$C$3:$J$4739,5,0),"X",""))),""),"")</f>
        <v/>
      </c>
      <c r="W1809" s="14" t="str">
        <f ca="1">IFERROR(IF(P1809&lt;&gt;"X",IF(Q1809&gt;0,IF(VLOOKUP(B1809,'Oficios_-_pend_criticas'!$C$4:$J$4739,5,0)="","",IF(VLOOKUP(B1809,'Oficios_-_pend_criticas'!$C$4:$J$4739,7,0)="",IF(TODAY()&gt;VLOOKUP(B1809,'Oficios_-_pend_criticas'!$C$4:$J$4739,5,0),"X",""),IF(VLOOKUP(B1809,'Oficios_-_pend_criticas'!$C$4:$J$4739,7,0)&gt;VLOOKUP(B1809,'Oficios_-_pend_criticas'!$C$4:$J$4739,5,0),"X",""))),""),""),"")</f>
        <v/>
      </c>
    </row>
    <row r="1810" spans="1:23" ht="45" hidden="1" customHeight="1" x14ac:dyDescent="0.25">
      <c r="A1810" s="9" t="str">
        <f t="shared" si="84"/>
        <v/>
      </c>
      <c r="B1810" s="24"/>
      <c r="C1810" s="22" t="str">
        <f>IF(B1810="","",VLOOKUP(B1810,#REF!,6,0))</f>
        <v/>
      </c>
      <c r="D1810" s="20" t="str">
        <f>IF(B1810="","",VLOOKUP(B1810,#REF!,22,0))</f>
        <v/>
      </c>
      <c r="E1810" s="22" t="str">
        <f>IF(B1810="","",VLOOKUP(B1810,Consultas_públicas!$A$376:$G$3879,7,0))</f>
        <v/>
      </c>
      <c r="F1810" s="20"/>
      <c r="G1810" s="21"/>
      <c r="H1810" s="14" t="str">
        <f>IFERROR(IF(VLOOKUP(B1810,'Oficios_-_pend_criticas'!$C$4:$D$4739,2,0)="","","X"),"")</f>
        <v/>
      </c>
      <c r="I1810" s="12"/>
      <c r="J1810" s="13"/>
      <c r="K1810" s="10"/>
      <c r="L1810" s="12" t="str">
        <f>IFERROR(VLOOKUP(B1810,Retorno_da_RFB!$D$3:$I$6388,5,0),"")</f>
        <v/>
      </c>
      <c r="M1810" s="13" t="str">
        <f>IFERROR(VLOOKUP(B1810,Retorno_da_RFB!$D$3:$I$6388,6,0),"")</f>
        <v/>
      </c>
      <c r="N1810" s="10" t="str">
        <f>IFERROR(VLOOKUP(B1810,Retorno_da_RFB!$D$3:$I$6388,3,0),"")</f>
        <v/>
      </c>
      <c r="O1810" s="10" t="str">
        <f>IFERROR(VLOOKUP(B1810,Retorno_da_RFB!$D$3:$I$6388,4,0),"")</f>
        <v/>
      </c>
      <c r="P1810" s="12" t="str">
        <f>IFERROR(IF(N1810="","",IF(VLOOKUP(LEFT(N1810,10),'Universo_BK-BIT'!$A$5:$E$10005,2,0)="","X",VLOOKUP(LEFT(N1810,10),'Universo_BK-BIT'!$A$5:$E$10005,2,0))),"X")</f>
        <v/>
      </c>
      <c r="Q1810" s="12" t="str">
        <f>IFERROR(IF(P1810="X","",VLOOKUP(LEFT(N1810,10),'Universo_BK-BIT'!$A$5:$E$10005,3,0)),"")</f>
        <v/>
      </c>
      <c r="R1810" s="14" t="str">
        <f t="shared" si="85"/>
        <v/>
      </c>
      <c r="S1810" s="14" t="str">
        <f t="shared" si="86"/>
        <v/>
      </c>
      <c r="T1810" s="14"/>
      <c r="U1810" s="14" t="str">
        <f ca="1">IFERROR(IF(P1810="X",IF(VLOOKUP(B1810,'Oficios_-_pend_criticas'!$C$3:$J$4739,5,0)="","",IF(VLOOKUP(B1810,'Oficios_-_pend_criticas'!$C$3:$J$4739,7,0)="",IF(TODAY()&gt;VLOOKUP(B1810,'Oficios_-_pend_criticas'!$C$3:$J$4739,5,0),"X",""),IF(VLOOKUP(B1810,'Oficios_-_pend_criticas'!$C$3:$J$4739,7,0)&gt;VLOOKUP(B1810,'Oficios_-_pend_criticas'!$C$3:$J$4739,5,0),"X",""))),""),"")</f>
        <v/>
      </c>
      <c r="V1810" s="14" t="str">
        <f ca="1">IFERROR(IF(Q1810=0,IF(VLOOKUP(B1810,'Oficios_-_pend_criticas'!$C$3:$J$4739,5,0)="","",IF(VLOOKUP(B1810,'Oficios_-_pend_criticas'!$C$3:$J$4739,7,0)="",IF(TODAY()&gt;VLOOKUP(B1810,'Oficios_-_pend_criticas'!$C$3:$J$4739,5,0),"X",""),IF(VLOOKUP(B1810,'Oficios_-_pend_criticas'!$C$3:$J$4739,7,0)&gt;VLOOKUP(B1810,'Oficios_-_pend_criticas'!$C$3:$J$4739,5,0),"X",""))),""),"")</f>
        <v/>
      </c>
      <c r="W1810" s="14" t="str">
        <f ca="1">IFERROR(IF(P1810&lt;&gt;"X",IF(Q1810&gt;0,IF(VLOOKUP(B1810,'Oficios_-_pend_criticas'!$C$4:$J$4739,5,0)="","",IF(VLOOKUP(B1810,'Oficios_-_pend_criticas'!$C$4:$J$4739,7,0)="",IF(TODAY()&gt;VLOOKUP(B1810,'Oficios_-_pend_criticas'!$C$4:$J$4739,5,0),"X",""),IF(VLOOKUP(B1810,'Oficios_-_pend_criticas'!$C$4:$J$4739,7,0)&gt;VLOOKUP(B1810,'Oficios_-_pend_criticas'!$C$4:$J$4739,5,0),"X",""))),""),""),"")</f>
        <v/>
      </c>
    </row>
    <row r="1811" spans="1:23" ht="45" hidden="1" customHeight="1" x14ac:dyDescent="0.25">
      <c r="A1811" s="9" t="str">
        <f t="shared" si="84"/>
        <v/>
      </c>
      <c r="B1811" s="24"/>
      <c r="C1811" s="22" t="str">
        <f>IF(B1811="","",VLOOKUP(B1811,#REF!,6,0))</f>
        <v/>
      </c>
      <c r="D1811" s="20" t="str">
        <f>IF(B1811="","",VLOOKUP(B1811,#REF!,22,0))</f>
        <v/>
      </c>
      <c r="E1811" s="22" t="str">
        <f>IF(B1811="","",VLOOKUP(B1811,Consultas_públicas!$A$376:$G$3879,7,0))</f>
        <v/>
      </c>
      <c r="F1811" s="20"/>
      <c r="G1811" s="21"/>
      <c r="H1811" s="14" t="str">
        <f>IFERROR(IF(VLOOKUP(B1811,'Oficios_-_pend_criticas'!$C$4:$D$4739,2,0)="","","X"),"")</f>
        <v/>
      </c>
      <c r="I1811" s="12"/>
      <c r="J1811" s="13"/>
      <c r="K1811" s="10"/>
      <c r="L1811" s="12" t="str">
        <f>IFERROR(VLOOKUP(B1811,Retorno_da_RFB!$D$3:$I$6388,5,0),"")</f>
        <v/>
      </c>
      <c r="M1811" s="13" t="str">
        <f>IFERROR(VLOOKUP(B1811,Retorno_da_RFB!$D$3:$I$6388,6,0),"")</f>
        <v/>
      </c>
      <c r="N1811" s="10" t="str">
        <f>IFERROR(VLOOKUP(B1811,Retorno_da_RFB!$D$3:$I$6388,3,0),"")</f>
        <v/>
      </c>
      <c r="O1811" s="10" t="str">
        <f>IFERROR(VLOOKUP(B1811,Retorno_da_RFB!$D$3:$I$6388,4,0),"")</f>
        <v/>
      </c>
      <c r="P1811" s="12" t="str">
        <f>IFERROR(IF(N1811="","",IF(VLOOKUP(LEFT(N1811,10),'Universo_BK-BIT'!$A$5:$E$10005,2,0)="","X",VLOOKUP(LEFT(N1811,10),'Universo_BK-BIT'!$A$5:$E$10005,2,0))),"X")</f>
        <v/>
      </c>
      <c r="Q1811" s="12" t="str">
        <f>IFERROR(IF(P1811="X","",VLOOKUP(LEFT(N1811,10),'Universo_BK-BIT'!$A$5:$E$10005,3,0)),"")</f>
        <v/>
      </c>
      <c r="R1811" s="14" t="str">
        <f t="shared" si="85"/>
        <v/>
      </c>
      <c r="S1811" s="14" t="str">
        <f t="shared" si="86"/>
        <v/>
      </c>
      <c r="T1811" s="14"/>
      <c r="U1811" s="14" t="str">
        <f ca="1">IFERROR(IF(P1811="X",IF(VLOOKUP(B1811,'Oficios_-_pend_criticas'!$C$3:$J$4739,5,0)="","",IF(VLOOKUP(B1811,'Oficios_-_pend_criticas'!$C$3:$J$4739,7,0)="",IF(TODAY()&gt;VLOOKUP(B1811,'Oficios_-_pend_criticas'!$C$3:$J$4739,5,0),"X",""),IF(VLOOKUP(B1811,'Oficios_-_pend_criticas'!$C$3:$J$4739,7,0)&gt;VLOOKUP(B1811,'Oficios_-_pend_criticas'!$C$3:$J$4739,5,0),"X",""))),""),"")</f>
        <v/>
      </c>
      <c r="V1811" s="14" t="str">
        <f ca="1">IFERROR(IF(Q1811=0,IF(VLOOKUP(B1811,'Oficios_-_pend_criticas'!$C$3:$J$4739,5,0)="","",IF(VLOOKUP(B1811,'Oficios_-_pend_criticas'!$C$3:$J$4739,7,0)="",IF(TODAY()&gt;VLOOKUP(B1811,'Oficios_-_pend_criticas'!$C$3:$J$4739,5,0),"X",""),IF(VLOOKUP(B1811,'Oficios_-_pend_criticas'!$C$3:$J$4739,7,0)&gt;VLOOKUP(B1811,'Oficios_-_pend_criticas'!$C$3:$J$4739,5,0),"X",""))),""),"")</f>
        <v/>
      </c>
      <c r="W1811" s="14" t="str">
        <f ca="1">IFERROR(IF(P1811&lt;&gt;"X",IF(Q1811&gt;0,IF(VLOOKUP(B1811,'Oficios_-_pend_criticas'!$C$4:$J$4739,5,0)="","",IF(VLOOKUP(B1811,'Oficios_-_pend_criticas'!$C$4:$J$4739,7,0)="",IF(TODAY()&gt;VLOOKUP(B1811,'Oficios_-_pend_criticas'!$C$4:$J$4739,5,0),"X",""),IF(VLOOKUP(B1811,'Oficios_-_pend_criticas'!$C$4:$J$4739,7,0)&gt;VLOOKUP(B1811,'Oficios_-_pend_criticas'!$C$4:$J$4739,5,0),"X",""))),""),""),"")</f>
        <v/>
      </c>
    </row>
    <row r="1812" spans="1:23" ht="45" hidden="1" customHeight="1" x14ac:dyDescent="0.25">
      <c r="A1812" s="9" t="str">
        <f t="shared" si="84"/>
        <v/>
      </c>
      <c r="B1812" s="24"/>
      <c r="C1812" s="22" t="str">
        <f>IF(B1812="","",VLOOKUP(B1812,#REF!,6,0))</f>
        <v/>
      </c>
      <c r="D1812" s="20" t="str">
        <f>IF(B1812="","",VLOOKUP(B1812,#REF!,22,0))</f>
        <v/>
      </c>
      <c r="E1812" s="22" t="str">
        <f>IF(B1812="","",VLOOKUP(B1812,Consultas_públicas!$A$376:$G$3879,7,0))</f>
        <v/>
      </c>
      <c r="F1812" s="20"/>
      <c r="G1812" s="21"/>
      <c r="H1812" s="14" t="str">
        <f>IFERROR(IF(VLOOKUP(B1812,'Oficios_-_pend_criticas'!$C$4:$D$4739,2,0)="","","X"),"")</f>
        <v/>
      </c>
      <c r="I1812" s="12"/>
      <c r="J1812" s="13"/>
      <c r="K1812" s="10"/>
      <c r="L1812" s="12" t="str">
        <f>IFERROR(VLOOKUP(B1812,Retorno_da_RFB!$D$3:$I$6388,5,0),"")</f>
        <v/>
      </c>
      <c r="M1812" s="13" t="str">
        <f>IFERROR(VLOOKUP(B1812,Retorno_da_RFB!$D$3:$I$6388,6,0),"")</f>
        <v/>
      </c>
      <c r="N1812" s="10" t="str">
        <f>IFERROR(VLOOKUP(B1812,Retorno_da_RFB!$D$3:$I$6388,3,0),"")</f>
        <v/>
      </c>
      <c r="O1812" s="10" t="str">
        <f>IFERROR(VLOOKUP(B1812,Retorno_da_RFB!$D$3:$I$6388,4,0),"")</f>
        <v/>
      </c>
      <c r="P1812" s="12" t="str">
        <f>IFERROR(IF(N1812="","",IF(VLOOKUP(LEFT(N1812,10),'Universo_BK-BIT'!$A$5:$E$10005,2,0)="","X",VLOOKUP(LEFT(N1812,10),'Universo_BK-BIT'!$A$5:$E$10005,2,0))),"X")</f>
        <v/>
      </c>
      <c r="Q1812" s="12" t="str">
        <f>IFERROR(IF(P1812="X","",VLOOKUP(LEFT(N1812,10),'Universo_BK-BIT'!$A$5:$E$10005,3,0)),"")</f>
        <v/>
      </c>
      <c r="R1812" s="14" t="str">
        <f t="shared" si="85"/>
        <v/>
      </c>
      <c r="S1812" s="14" t="str">
        <f t="shared" si="86"/>
        <v/>
      </c>
      <c r="T1812" s="14"/>
      <c r="U1812" s="14" t="str">
        <f ca="1">IFERROR(IF(P1812="X",IF(VLOOKUP(B1812,'Oficios_-_pend_criticas'!$C$3:$J$4739,5,0)="","",IF(VLOOKUP(B1812,'Oficios_-_pend_criticas'!$C$3:$J$4739,7,0)="",IF(TODAY()&gt;VLOOKUP(B1812,'Oficios_-_pend_criticas'!$C$3:$J$4739,5,0),"X",""),IF(VLOOKUP(B1812,'Oficios_-_pend_criticas'!$C$3:$J$4739,7,0)&gt;VLOOKUP(B1812,'Oficios_-_pend_criticas'!$C$3:$J$4739,5,0),"X",""))),""),"")</f>
        <v/>
      </c>
      <c r="V1812" s="14" t="str">
        <f ca="1">IFERROR(IF(Q1812=0,IF(VLOOKUP(B1812,'Oficios_-_pend_criticas'!$C$3:$J$4739,5,0)="","",IF(VLOOKUP(B1812,'Oficios_-_pend_criticas'!$C$3:$J$4739,7,0)="",IF(TODAY()&gt;VLOOKUP(B1812,'Oficios_-_pend_criticas'!$C$3:$J$4739,5,0),"X",""),IF(VLOOKUP(B1812,'Oficios_-_pend_criticas'!$C$3:$J$4739,7,0)&gt;VLOOKUP(B1812,'Oficios_-_pend_criticas'!$C$3:$J$4739,5,0),"X",""))),""),"")</f>
        <v/>
      </c>
      <c r="W1812" s="14" t="str">
        <f ca="1">IFERROR(IF(P1812&lt;&gt;"X",IF(Q1812&gt;0,IF(VLOOKUP(B1812,'Oficios_-_pend_criticas'!$C$4:$J$4739,5,0)="","",IF(VLOOKUP(B1812,'Oficios_-_pend_criticas'!$C$4:$J$4739,7,0)="",IF(TODAY()&gt;VLOOKUP(B1812,'Oficios_-_pend_criticas'!$C$4:$J$4739,5,0),"X",""),IF(VLOOKUP(B1812,'Oficios_-_pend_criticas'!$C$4:$J$4739,7,0)&gt;VLOOKUP(B1812,'Oficios_-_pend_criticas'!$C$4:$J$4739,5,0),"X",""))),""),""),"")</f>
        <v/>
      </c>
    </row>
    <row r="1813" spans="1:23" ht="45" hidden="1" customHeight="1" x14ac:dyDescent="0.25">
      <c r="A1813" s="9" t="str">
        <f t="shared" si="84"/>
        <v/>
      </c>
      <c r="B1813" s="24"/>
      <c r="C1813" s="22" t="str">
        <f>IF(B1813="","",VLOOKUP(B1813,#REF!,6,0))</f>
        <v/>
      </c>
      <c r="D1813" s="20" t="str">
        <f>IF(B1813="","",VLOOKUP(B1813,#REF!,22,0))</f>
        <v/>
      </c>
      <c r="E1813" s="22" t="str">
        <f>IF(B1813="","",VLOOKUP(B1813,Consultas_públicas!$A$376:$G$3879,7,0))</f>
        <v/>
      </c>
      <c r="F1813" s="20"/>
      <c r="G1813" s="21"/>
      <c r="H1813" s="14" t="str">
        <f>IFERROR(IF(VLOOKUP(B1813,'Oficios_-_pend_criticas'!$C$4:$D$4739,2,0)="","","X"),"")</f>
        <v/>
      </c>
      <c r="I1813" s="12"/>
      <c r="J1813" s="13"/>
      <c r="K1813" s="10"/>
      <c r="L1813" s="12" t="str">
        <f>IFERROR(VLOOKUP(B1813,Retorno_da_RFB!$D$3:$I$6388,5,0),"")</f>
        <v/>
      </c>
      <c r="M1813" s="13" t="str">
        <f>IFERROR(VLOOKUP(B1813,Retorno_da_RFB!$D$3:$I$6388,6,0),"")</f>
        <v/>
      </c>
      <c r="N1813" s="10" t="str">
        <f>IFERROR(VLOOKUP(B1813,Retorno_da_RFB!$D$3:$I$6388,3,0),"")</f>
        <v/>
      </c>
      <c r="O1813" s="10" t="str">
        <f>IFERROR(VLOOKUP(B1813,Retorno_da_RFB!$D$3:$I$6388,4,0),"")</f>
        <v/>
      </c>
      <c r="P1813" s="12" t="str">
        <f>IFERROR(IF(N1813="","",IF(VLOOKUP(LEFT(N1813,10),'Universo_BK-BIT'!$A$5:$E$10005,2,0)="","X",VLOOKUP(LEFT(N1813,10),'Universo_BK-BIT'!$A$5:$E$10005,2,0))),"X")</f>
        <v/>
      </c>
      <c r="Q1813" s="12" t="str">
        <f>IFERROR(IF(P1813="X","",VLOOKUP(LEFT(N1813,10),'Universo_BK-BIT'!$A$5:$E$10005,3,0)),"")</f>
        <v/>
      </c>
      <c r="R1813" s="14" t="str">
        <f t="shared" si="85"/>
        <v/>
      </c>
      <c r="S1813" s="14" t="str">
        <f t="shared" si="86"/>
        <v/>
      </c>
      <c r="T1813" s="14"/>
      <c r="U1813" s="14" t="str">
        <f ca="1">IFERROR(IF(P1813="X",IF(VLOOKUP(B1813,'Oficios_-_pend_criticas'!$C$3:$J$4739,5,0)="","",IF(VLOOKUP(B1813,'Oficios_-_pend_criticas'!$C$3:$J$4739,7,0)="",IF(TODAY()&gt;VLOOKUP(B1813,'Oficios_-_pend_criticas'!$C$3:$J$4739,5,0),"X",""),IF(VLOOKUP(B1813,'Oficios_-_pend_criticas'!$C$3:$J$4739,7,0)&gt;VLOOKUP(B1813,'Oficios_-_pend_criticas'!$C$3:$J$4739,5,0),"X",""))),""),"")</f>
        <v/>
      </c>
      <c r="V1813" s="14" t="str">
        <f ca="1">IFERROR(IF(Q1813=0,IF(VLOOKUP(B1813,'Oficios_-_pend_criticas'!$C$3:$J$4739,5,0)="","",IF(VLOOKUP(B1813,'Oficios_-_pend_criticas'!$C$3:$J$4739,7,0)="",IF(TODAY()&gt;VLOOKUP(B1813,'Oficios_-_pend_criticas'!$C$3:$J$4739,5,0),"X",""),IF(VLOOKUP(B1813,'Oficios_-_pend_criticas'!$C$3:$J$4739,7,0)&gt;VLOOKUP(B1813,'Oficios_-_pend_criticas'!$C$3:$J$4739,5,0),"X",""))),""),"")</f>
        <v/>
      </c>
      <c r="W1813" s="14" t="str">
        <f ca="1">IFERROR(IF(P1813&lt;&gt;"X",IF(Q1813&gt;0,IF(VLOOKUP(B1813,'Oficios_-_pend_criticas'!$C$4:$J$4739,5,0)="","",IF(VLOOKUP(B1813,'Oficios_-_pend_criticas'!$C$4:$J$4739,7,0)="",IF(TODAY()&gt;VLOOKUP(B1813,'Oficios_-_pend_criticas'!$C$4:$J$4739,5,0),"X",""),IF(VLOOKUP(B1813,'Oficios_-_pend_criticas'!$C$4:$J$4739,7,0)&gt;VLOOKUP(B1813,'Oficios_-_pend_criticas'!$C$4:$J$4739,5,0),"X",""))),""),""),"")</f>
        <v/>
      </c>
    </row>
    <row r="1814" spans="1:23" ht="45" hidden="1" customHeight="1" x14ac:dyDescent="0.25">
      <c r="A1814" s="9" t="str">
        <f t="shared" si="84"/>
        <v/>
      </c>
      <c r="B1814" s="24"/>
      <c r="C1814" s="22" t="str">
        <f>IF(B1814="","",VLOOKUP(B1814,#REF!,6,0))</f>
        <v/>
      </c>
      <c r="D1814" s="20" t="str">
        <f>IF(B1814="","",VLOOKUP(B1814,#REF!,22,0))</f>
        <v/>
      </c>
      <c r="E1814" s="22" t="str">
        <f>IF(B1814="","",VLOOKUP(B1814,Consultas_públicas!$A$376:$G$3879,7,0))</f>
        <v/>
      </c>
      <c r="F1814" s="20"/>
      <c r="G1814" s="21"/>
      <c r="H1814" s="14" t="str">
        <f>IFERROR(IF(VLOOKUP(B1814,'Oficios_-_pend_criticas'!$C$4:$D$4739,2,0)="","","X"),"")</f>
        <v/>
      </c>
      <c r="I1814" s="12"/>
      <c r="J1814" s="13"/>
      <c r="K1814" s="10"/>
      <c r="L1814" s="12" t="str">
        <f>IFERROR(VLOOKUP(B1814,Retorno_da_RFB!$D$3:$I$6388,5,0),"")</f>
        <v/>
      </c>
      <c r="M1814" s="13" t="str">
        <f>IFERROR(VLOOKUP(B1814,Retorno_da_RFB!$D$3:$I$6388,6,0),"")</f>
        <v/>
      </c>
      <c r="N1814" s="10" t="str">
        <f>IFERROR(VLOOKUP(B1814,Retorno_da_RFB!$D$3:$I$6388,3,0),"")</f>
        <v/>
      </c>
      <c r="O1814" s="10" t="str">
        <f>IFERROR(VLOOKUP(B1814,Retorno_da_RFB!$D$3:$I$6388,4,0),"")</f>
        <v/>
      </c>
      <c r="P1814" s="12" t="str">
        <f>IFERROR(IF(N1814="","",IF(VLOOKUP(LEFT(N1814,10),'Universo_BK-BIT'!$A$5:$E$10005,2,0)="","X",VLOOKUP(LEFT(N1814,10),'Universo_BK-BIT'!$A$5:$E$10005,2,0))),"X")</f>
        <v/>
      </c>
      <c r="Q1814" s="12" t="str">
        <f>IFERROR(IF(P1814="X","",VLOOKUP(LEFT(N1814,10),'Universo_BK-BIT'!$A$5:$E$10005,3,0)),"")</f>
        <v/>
      </c>
      <c r="R1814" s="14" t="str">
        <f t="shared" si="85"/>
        <v/>
      </c>
      <c r="S1814" s="14" t="str">
        <f t="shared" si="86"/>
        <v/>
      </c>
      <c r="T1814" s="14"/>
      <c r="U1814" s="14" t="str">
        <f ca="1">IFERROR(IF(P1814="X",IF(VLOOKUP(B1814,'Oficios_-_pend_criticas'!$C$3:$J$4739,5,0)="","",IF(VLOOKUP(B1814,'Oficios_-_pend_criticas'!$C$3:$J$4739,7,0)="",IF(TODAY()&gt;VLOOKUP(B1814,'Oficios_-_pend_criticas'!$C$3:$J$4739,5,0),"X",""),IF(VLOOKUP(B1814,'Oficios_-_pend_criticas'!$C$3:$J$4739,7,0)&gt;VLOOKUP(B1814,'Oficios_-_pend_criticas'!$C$3:$J$4739,5,0),"X",""))),""),"")</f>
        <v/>
      </c>
      <c r="V1814" s="14" t="str">
        <f ca="1">IFERROR(IF(Q1814=0,IF(VLOOKUP(B1814,'Oficios_-_pend_criticas'!$C$3:$J$4739,5,0)="","",IF(VLOOKUP(B1814,'Oficios_-_pend_criticas'!$C$3:$J$4739,7,0)="",IF(TODAY()&gt;VLOOKUP(B1814,'Oficios_-_pend_criticas'!$C$3:$J$4739,5,0),"X",""),IF(VLOOKUP(B1814,'Oficios_-_pend_criticas'!$C$3:$J$4739,7,0)&gt;VLOOKUP(B1814,'Oficios_-_pend_criticas'!$C$3:$J$4739,5,0),"X",""))),""),"")</f>
        <v/>
      </c>
      <c r="W1814" s="14" t="str">
        <f ca="1">IFERROR(IF(P1814&lt;&gt;"X",IF(Q1814&gt;0,IF(VLOOKUP(B1814,'Oficios_-_pend_criticas'!$C$4:$J$4739,5,0)="","",IF(VLOOKUP(B1814,'Oficios_-_pend_criticas'!$C$4:$J$4739,7,0)="",IF(TODAY()&gt;VLOOKUP(B1814,'Oficios_-_pend_criticas'!$C$4:$J$4739,5,0),"X",""),IF(VLOOKUP(B1814,'Oficios_-_pend_criticas'!$C$4:$J$4739,7,0)&gt;VLOOKUP(B1814,'Oficios_-_pend_criticas'!$C$4:$J$4739,5,0),"X",""))),""),""),"")</f>
        <v/>
      </c>
    </row>
    <row r="1815" spans="1:23" ht="45" hidden="1" customHeight="1" x14ac:dyDescent="0.25">
      <c r="A1815" s="9" t="str">
        <f t="shared" si="84"/>
        <v/>
      </c>
      <c r="B1815" s="24"/>
      <c r="C1815" s="22" t="str">
        <f>IF(B1815="","",VLOOKUP(B1815,#REF!,6,0))</f>
        <v/>
      </c>
      <c r="D1815" s="20" t="str">
        <f>IF(B1815="","",VLOOKUP(B1815,#REF!,22,0))</f>
        <v/>
      </c>
      <c r="E1815" s="22" t="str">
        <f>IF(B1815="","",VLOOKUP(B1815,Consultas_públicas!$A$376:$G$3879,7,0))</f>
        <v/>
      </c>
      <c r="F1815" s="20"/>
      <c r="G1815" s="21"/>
      <c r="H1815" s="14" t="str">
        <f>IFERROR(IF(VLOOKUP(B1815,'Oficios_-_pend_criticas'!$C$4:$D$4739,2,0)="","","X"),"")</f>
        <v/>
      </c>
      <c r="I1815" s="12"/>
      <c r="J1815" s="13"/>
      <c r="K1815" s="10"/>
      <c r="L1815" s="12" t="str">
        <f>IFERROR(VLOOKUP(B1815,Retorno_da_RFB!$D$3:$I$6388,5,0),"")</f>
        <v/>
      </c>
      <c r="M1815" s="13" t="str">
        <f>IFERROR(VLOOKUP(B1815,Retorno_da_RFB!$D$3:$I$6388,6,0),"")</f>
        <v/>
      </c>
      <c r="N1815" s="10" t="str">
        <f>IFERROR(VLOOKUP(B1815,Retorno_da_RFB!$D$3:$I$6388,3,0),"")</f>
        <v/>
      </c>
      <c r="O1815" s="10" t="str">
        <f>IFERROR(VLOOKUP(B1815,Retorno_da_RFB!$D$3:$I$6388,4,0),"")</f>
        <v/>
      </c>
      <c r="P1815" s="12" t="str">
        <f>IFERROR(IF(N1815="","",IF(VLOOKUP(LEFT(N1815,10),'Universo_BK-BIT'!$A$5:$E$10005,2,0)="","X",VLOOKUP(LEFT(N1815,10),'Universo_BK-BIT'!$A$5:$E$10005,2,0))),"X")</f>
        <v/>
      </c>
      <c r="Q1815" s="12" t="str">
        <f>IFERROR(IF(P1815="X","",VLOOKUP(LEFT(N1815,10),'Universo_BK-BIT'!$A$5:$E$10005,3,0)),"")</f>
        <v/>
      </c>
      <c r="R1815" s="14" t="str">
        <f t="shared" si="85"/>
        <v/>
      </c>
      <c r="S1815" s="14" t="str">
        <f t="shared" si="86"/>
        <v/>
      </c>
      <c r="T1815" s="14"/>
      <c r="U1815" s="14" t="str">
        <f ca="1">IFERROR(IF(P1815="X",IF(VLOOKUP(B1815,'Oficios_-_pend_criticas'!$C$3:$J$4739,5,0)="","",IF(VLOOKUP(B1815,'Oficios_-_pend_criticas'!$C$3:$J$4739,7,0)="",IF(TODAY()&gt;VLOOKUP(B1815,'Oficios_-_pend_criticas'!$C$3:$J$4739,5,0),"X",""),IF(VLOOKUP(B1815,'Oficios_-_pend_criticas'!$C$3:$J$4739,7,0)&gt;VLOOKUP(B1815,'Oficios_-_pend_criticas'!$C$3:$J$4739,5,0),"X",""))),""),"")</f>
        <v/>
      </c>
      <c r="V1815" s="14" t="str">
        <f ca="1">IFERROR(IF(Q1815=0,IF(VLOOKUP(B1815,'Oficios_-_pend_criticas'!$C$3:$J$4739,5,0)="","",IF(VLOOKUP(B1815,'Oficios_-_pend_criticas'!$C$3:$J$4739,7,0)="",IF(TODAY()&gt;VLOOKUP(B1815,'Oficios_-_pend_criticas'!$C$3:$J$4739,5,0),"X",""),IF(VLOOKUP(B1815,'Oficios_-_pend_criticas'!$C$3:$J$4739,7,0)&gt;VLOOKUP(B1815,'Oficios_-_pend_criticas'!$C$3:$J$4739,5,0),"X",""))),""),"")</f>
        <v/>
      </c>
      <c r="W1815" s="14" t="str">
        <f ca="1">IFERROR(IF(P1815&lt;&gt;"X",IF(Q1815&gt;0,IF(VLOOKUP(B1815,'Oficios_-_pend_criticas'!$C$4:$J$4739,5,0)="","",IF(VLOOKUP(B1815,'Oficios_-_pend_criticas'!$C$4:$J$4739,7,0)="",IF(TODAY()&gt;VLOOKUP(B1815,'Oficios_-_pend_criticas'!$C$4:$J$4739,5,0),"X",""),IF(VLOOKUP(B1815,'Oficios_-_pend_criticas'!$C$4:$J$4739,7,0)&gt;VLOOKUP(B1815,'Oficios_-_pend_criticas'!$C$4:$J$4739,5,0),"X",""))),""),""),"")</f>
        <v/>
      </c>
    </row>
    <row r="1816" spans="1:23" ht="45" hidden="1" customHeight="1" x14ac:dyDescent="0.25">
      <c r="A1816" s="9" t="str">
        <f t="shared" si="84"/>
        <v/>
      </c>
      <c r="B1816" s="24"/>
      <c r="C1816" s="22" t="str">
        <f>IF(B1816="","",VLOOKUP(B1816,#REF!,6,0))</f>
        <v/>
      </c>
      <c r="D1816" s="20" t="str">
        <f>IF(B1816="","",VLOOKUP(B1816,#REF!,22,0))</f>
        <v/>
      </c>
      <c r="E1816" s="22" t="str">
        <f>IF(B1816="","",VLOOKUP(B1816,Consultas_públicas!$A$376:$G$3879,7,0))</f>
        <v/>
      </c>
      <c r="F1816" s="20"/>
      <c r="G1816" s="21"/>
      <c r="H1816" s="14" t="str">
        <f>IFERROR(IF(VLOOKUP(B1816,'Oficios_-_pend_criticas'!$C$4:$D$4739,2,0)="","","X"),"")</f>
        <v/>
      </c>
      <c r="I1816" s="12"/>
      <c r="J1816" s="13"/>
      <c r="K1816" s="10"/>
      <c r="L1816" s="12" t="str">
        <f>IFERROR(VLOOKUP(B1816,Retorno_da_RFB!$D$3:$I$6388,5,0),"")</f>
        <v/>
      </c>
      <c r="M1816" s="13" t="str">
        <f>IFERROR(VLOOKUP(B1816,Retorno_da_RFB!$D$3:$I$6388,6,0),"")</f>
        <v/>
      </c>
      <c r="N1816" s="10" t="str">
        <f>IFERROR(VLOOKUP(B1816,Retorno_da_RFB!$D$3:$I$6388,3,0),"")</f>
        <v/>
      </c>
      <c r="O1816" s="10" t="str">
        <f>IFERROR(VLOOKUP(B1816,Retorno_da_RFB!$D$3:$I$6388,4,0),"")</f>
        <v/>
      </c>
      <c r="P1816" s="12" t="str">
        <f>IFERROR(IF(N1816="","",IF(VLOOKUP(LEFT(N1816,10),'Universo_BK-BIT'!$A$5:$E$10005,2,0)="","X",VLOOKUP(LEFT(N1816,10),'Universo_BK-BIT'!$A$5:$E$10005,2,0))),"X")</f>
        <v/>
      </c>
      <c r="Q1816" s="12" t="str">
        <f>IFERROR(IF(P1816="X","",VLOOKUP(LEFT(N1816,10),'Universo_BK-BIT'!$A$5:$E$10005,3,0)),"")</f>
        <v/>
      </c>
      <c r="R1816" s="14" t="str">
        <f t="shared" si="85"/>
        <v/>
      </c>
      <c r="S1816" s="14" t="str">
        <f t="shared" si="86"/>
        <v/>
      </c>
      <c r="T1816" s="14"/>
      <c r="U1816" s="14" t="str">
        <f ca="1">IFERROR(IF(P1816="X",IF(VLOOKUP(B1816,'Oficios_-_pend_criticas'!$C$3:$J$4739,5,0)="","",IF(VLOOKUP(B1816,'Oficios_-_pend_criticas'!$C$3:$J$4739,7,0)="",IF(TODAY()&gt;VLOOKUP(B1816,'Oficios_-_pend_criticas'!$C$3:$J$4739,5,0),"X",""),IF(VLOOKUP(B1816,'Oficios_-_pend_criticas'!$C$3:$J$4739,7,0)&gt;VLOOKUP(B1816,'Oficios_-_pend_criticas'!$C$3:$J$4739,5,0),"X",""))),""),"")</f>
        <v/>
      </c>
      <c r="V1816" s="14" t="str">
        <f ca="1">IFERROR(IF(Q1816=0,IF(VLOOKUP(B1816,'Oficios_-_pend_criticas'!$C$3:$J$4739,5,0)="","",IF(VLOOKUP(B1816,'Oficios_-_pend_criticas'!$C$3:$J$4739,7,0)="",IF(TODAY()&gt;VLOOKUP(B1816,'Oficios_-_pend_criticas'!$C$3:$J$4739,5,0),"X",""),IF(VLOOKUP(B1816,'Oficios_-_pend_criticas'!$C$3:$J$4739,7,0)&gt;VLOOKUP(B1816,'Oficios_-_pend_criticas'!$C$3:$J$4739,5,0),"X",""))),""),"")</f>
        <v/>
      </c>
      <c r="W1816" s="14" t="str">
        <f ca="1">IFERROR(IF(P1816&lt;&gt;"X",IF(Q1816&gt;0,IF(VLOOKUP(B1816,'Oficios_-_pend_criticas'!$C$4:$J$4739,5,0)="","",IF(VLOOKUP(B1816,'Oficios_-_pend_criticas'!$C$4:$J$4739,7,0)="",IF(TODAY()&gt;VLOOKUP(B1816,'Oficios_-_pend_criticas'!$C$4:$J$4739,5,0),"X",""),IF(VLOOKUP(B1816,'Oficios_-_pend_criticas'!$C$4:$J$4739,7,0)&gt;VLOOKUP(B1816,'Oficios_-_pend_criticas'!$C$4:$J$4739,5,0),"X",""))),""),""),"")</f>
        <v/>
      </c>
    </row>
    <row r="1817" spans="1:23" ht="45" hidden="1" customHeight="1" x14ac:dyDescent="0.25">
      <c r="A1817" s="9" t="str">
        <f t="shared" si="84"/>
        <v/>
      </c>
      <c r="B1817" s="24"/>
      <c r="C1817" s="22" t="str">
        <f>IF(B1817="","",VLOOKUP(B1817,#REF!,6,0))</f>
        <v/>
      </c>
      <c r="D1817" s="20" t="str">
        <f>IF(B1817="","",VLOOKUP(B1817,#REF!,22,0))</f>
        <v/>
      </c>
      <c r="E1817" s="22" t="str">
        <f>IF(B1817="","",VLOOKUP(B1817,Consultas_públicas!$A$376:$G$3879,7,0))</f>
        <v/>
      </c>
      <c r="F1817" s="20"/>
      <c r="G1817" s="21"/>
      <c r="H1817" s="14" t="str">
        <f>IFERROR(IF(VLOOKUP(B1817,'Oficios_-_pend_criticas'!$C$4:$D$4739,2,0)="","","X"),"")</f>
        <v/>
      </c>
      <c r="I1817" s="12"/>
      <c r="J1817" s="13"/>
      <c r="K1817" s="10"/>
      <c r="L1817" s="12" t="str">
        <f>IFERROR(VLOOKUP(B1817,Retorno_da_RFB!$D$3:$I$6388,5,0),"")</f>
        <v/>
      </c>
      <c r="M1817" s="13" t="str">
        <f>IFERROR(VLOOKUP(B1817,Retorno_da_RFB!$D$3:$I$6388,6,0),"")</f>
        <v/>
      </c>
      <c r="N1817" s="10" t="str">
        <f>IFERROR(VLOOKUP(B1817,Retorno_da_RFB!$D$3:$I$6388,3,0),"")</f>
        <v/>
      </c>
      <c r="O1817" s="10" t="str">
        <f>IFERROR(VLOOKUP(B1817,Retorno_da_RFB!$D$3:$I$6388,4,0),"")</f>
        <v/>
      </c>
      <c r="P1817" s="12" t="str">
        <f>IFERROR(IF(N1817="","",IF(VLOOKUP(LEFT(N1817,10),'Universo_BK-BIT'!$A$5:$E$10005,2,0)="","X",VLOOKUP(LEFT(N1817,10),'Universo_BK-BIT'!$A$5:$E$10005,2,0))),"X")</f>
        <v/>
      </c>
      <c r="Q1817" s="12" t="str">
        <f>IFERROR(IF(P1817="X","",VLOOKUP(LEFT(N1817,10),'Universo_BK-BIT'!$A$5:$E$10005,3,0)),"")</f>
        <v/>
      </c>
      <c r="R1817" s="14" t="str">
        <f t="shared" si="85"/>
        <v/>
      </c>
      <c r="S1817" s="14" t="str">
        <f t="shared" si="86"/>
        <v/>
      </c>
      <c r="T1817" s="14"/>
      <c r="U1817" s="14" t="str">
        <f ca="1">IFERROR(IF(P1817="X",IF(VLOOKUP(B1817,'Oficios_-_pend_criticas'!$C$3:$J$4739,5,0)="","",IF(VLOOKUP(B1817,'Oficios_-_pend_criticas'!$C$3:$J$4739,7,0)="",IF(TODAY()&gt;VLOOKUP(B1817,'Oficios_-_pend_criticas'!$C$3:$J$4739,5,0),"X",""),IF(VLOOKUP(B1817,'Oficios_-_pend_criticas'!$C$3:$J$4739,7,0)&gt;VLOOKUP(B1817,'Oficios_-_pend_criticas'!$C$3:$J$4739,5,0),"X",""))),""),"")</f>
        <v/>
      </c>
      <c r="V1817" s="14" t="str">
        <f ca="1">IFERROR(IF(Q1817=0,IF(VLOOKUP(B1817,'Oficios_-_pend_criticas'!$C$3:$J$4739,5,0)="","",IF(VLOOKUP(B1817,'Oficios_-_pend_criticas'!$C$3:$J$4739,7,0)="",IF(TODAY()&gt;VLOOKUP(B1817,'Oficios_-_pend_criticas'!$C$3:$J$4739,5,0),"X",""),IF(VLOOKUP(B1817,'Oficios_-_pend_criticas'!$C$3:$J$4739,7,0)&gt;VLOOKUP(B1817,'Oficios_-_pend_criticas'!$C$3:$J$4739,5,0),"X",""))),""),"")</f>
        <v/>
      </c>
      <c r="W1817" s="14" t="str">
        <f ca="1">IFERROR(IF(P1817&lt;&gt;"X",IF(Q1817&gt;0,IF(VLOOKUP(B1817,'Oficios_-_pend_criticas'!$C$4:$J$4739,5,0)="","",IF(VLOOKUP(B1817,'Oficios_-_pend_criticas'!$C$4:$J$4739,7,0)="",IF(TODAY()&gt;VLOOKUP(B1817,'Oficios_-_pend_criticas'!$C$4:$J$4739,5,0),"X",""),IF(VLOOKUP(B1817,'Oficios_-_pend_criticas'!$C$4:$J$4739,7,0)&gt;VLOOKUP(B1817,'Oficios_-_pend_criticas'!$C$4:$J$4739,5,0),"X",""))),""),""),"")</f>
        <v/>
      </c>
    </row>
    <row r="1818" spans="1:23" ht="45" hidden="1" customHeight="1" x14ac:dyDescent="0.25">
      <c r="A1818" s="9" t="str">
        <f t="shared" si="84"/>
        <v/>
      </c>
      <c r="B1818" s="24"/>
      <c r="C1818" s="22" t="str">
        <f>IF(B1818="","",VLOOKUP(B1818,#REF!,6,0))</f>
        <v/>
      </c>
      <c r="D1818" s="20" t="str">
        <f>IF(B1818="","",VLOOKUP(B1818,#REF!,22,0))</f>
        <v/>
      </c>
      <c r="E1818" s="22" t="str">
        <f>IF(B1818="","",VLOOKUP(B1818,Consultas_públicas!$A$376:$G$3879,7,0))</f>
        <v/>
      </c>
      <c r="F1818" s="20"/>
      <c r="G1818" s="21"/>
      <c r="H1818" s="14" t="str">
        <f>IFERROR(IF(VLOOKUP(B1818,'Oficios_-_pend_criticas'!$C$4:$D$4739,2,0)="","","X"),"")</f>
        <v/>
      </c>
      <c r="I1818" s="12"/>
      <c r="J1818" s="13"/>
      <c r="K1818" s="10"/>
      <c r="L1818" s="12" t="str">
        <f>IFERROR(VLOOKUP(B1818,Retorno_da_RFB!$D$3:$I$6388,5,0),"")</f>
        <v/>
      </c>
      <c r="M1818" s="13" t="str">
        <f>IFERROR(VLOOKUP(B1818,Retorno_da_RFB!$D$3:$I$6388,6,0),"")</f>
        <v/>
      </c>
      <c r="N1818" s="10" t="str">
        <f>IFERROR(VLOOKUP(B1818,Retorno_da_RFB!$D$3:$I$6388,3,0),"")</f>
        <v/>
      </c>
      <c r="O1818" s="10" t="str">
        <f>IFERROR(VLOOKUP(B1818,Retorno_da_RFB!$D$3:$I$6388,4,0),"")</f>
        <v/>
      </c>
      <c r="P1818" s="12" t="str">
        <f>IFERROR(IF(N1818="","",IF(VLOOKUP(LEFT(N1818,10),'Universo_BK-BIT'!$A$5:$E$10005,2,0)="","X",VLOOKUP(LEFT(N1818,10),'Universo_BK-BIT'!$A$5:$E$10005,2,0))),"X")</f>
        <v/>
      </c>
      <c r="Q1818" s="12" t="str">
        <f>IFERROR(IF(P1818="X","",VLOOKUP(LEFT(N1818,10),'Universo_BK-BIT'!$A$5:$E$10005,3,0)),"")</f>
        <v/>
      </c>
      <c r="R1818" s="14" t="str">
        <f t="shared" si="85"/>
        <v/>
      </c>
      <c r="S1818" s="14" t="str">
        <f t="shared" si="86"/>
        <v/>
      </c>
      <c r="T1818" s="14"/>
      <c r="U1818" s="14" t="str">
        <f ca="1">IFERROR(IF(P1818="X",IF(VLOOKUP(B1818,'Oficios_-_pend_criticas'!$C$3:$J$4739,5,0)="","",IF(VLOOKUP(B1818,'Oficios_-_pend_criticas'!$C$3:$J$4739,7,0)="",IF(TODAY()&gt;VLOOKUP(B1818,'Oficios_-_pend_criticas'!$C$3:$J$4739,5,0),"X",""),IF(VLOOKUP(B1818,'Oficios_-_pend_criticas'!$C$3:$J$4739,7,0)&gt;VLOOKUP(B1818,'Oficios_-_pend_criticas'!$C$3:$J$4739,5,0),"X",""))),""),"")</f>
        <v/>
      </c>
      <c r="V1818" s="14" t="str">
        <f ca="1">IFERROR(IF(Q1818=0,IF(VLOOKUP(B1818,'Oficios_-_pend_criticas'!$C$3:$J$4739,5,0)="","",IF(VLOOKUP(B1818,'Oficios_-_pend_criticas'!$C$3:$J$4739,7,0)="",IF(TODAY()&gt;VLOOKUP(B1818,'Oficios_-_pend_criticas'!$C$3:$J$4739,5,0),"X",""),IF(VLOOKUP(B1818,'Oficios_-_pend_criticas'!$C$3:$J$4739,7,0)&gt;VLOOKUP(B1818,'Oficios_-_pend_criticas'!$C$3:$J$4739,5,0),"X",""))),""),"")</f>
        <v/>
      </c>
      <c r="W1818" s="14" t="str">
        <f ca="1">IFERROR(IF(P1818&lt;&gt;"X",IF(Q1818&gt;0,IF(VLOOKUP(B1818,'Oficios_-_pend_criticas'!$C$4:$J$4739,5,0)="","",IF(VLOOKUP(B1818,'Oficios_-_pend_criticas'!$C$4:$J$4739,7,0)="",IF(TODAY()&gt;VLOOKUP(B1818,'Oficios_-_pend_criticas'!$C$4:$J$4739,5,0),"X",""),IF(VLOOKUP(B1818,'Oficios_-_pend_criticas'!$C$4:$J$4739,7,0)&gt;VLOOKUP(B1818,'Oficios_-_pend_criticas'!$C$4:$J$4739,5,0),"X",""))),""),""),"")</f>
        <v/>
      </c>
    </row>
    <row r="1819" spans="1:23" ht="45" hidden="1" customHeight="1" x14ac:dyDescent="0.25">
      <c r="A1819" s="9" t="str">
        <f t="shared" si="84"/>
        <v/>
      </c>
      <c r="B1819" s="24"/>
      <c r="C1819" s="22" t="str">
        <f>IF(B1819="","",VLOOKUP(B1819,#REF!,6,0))</f>
        <v/>
      </c>
      <c r="D1819" s="20" t="str">
        <f>IF(B1819="","",VLOOKUP(B1819,#REF!,22,0))</f>
        <v/>
      </c>
      <c r="E1819" s="22" t="str">
        <f>IF(B1819="","",VLOOKUP(B1819,Consultas_públicas!$A$376:$G$3879,7,0))</f>
        <v/>
      </c>
      <c r="F1819" s="20"/>
      <c r="G1819" s="21"/>
      <c r="H1819" s="14" t="str">
        <f>IFERROR(IF(VLOOKUP(B1819,'Oficios_-_pend_criticas'!$C$4:$D$4739,2,0)="","","X"),"")</f>
        <v/>
      </c>
      <c r="I1819" s="12"/>
      <c r="J1819" s="13"/>
      <c r="K1819" s="10"/>
      <c r="L1819" s="12" t="str">
        <f>IFERROR(VLOOKUP(B1819,Retorno_da_RFB!$D$3:$I$6388,5,0),"")</f>
        <v/>
      </c>
      <c r="M1819" s="13" t="str">
        <f>IFERROR(VLOOKUP(B1819,Retorno_da_RFB!$D$3:$I$6388,6,0),"")</f>
        <v/>
      </c>
      <c r="N1819" s="10" t="str">
        <f>IFERROR(VLOOKUP(B1819,Retorno_da_RFB!$D$3:$I$6388,3,0),"")</f>
        <v/>
      </c>
      <c r="O1819" s="10" t="str">
        <f>IFERROR(VLOOKUP(B1819,Retorno_da_RFB!$D$3:$I$6388,4,0),"")</f>
        <v/>
      </c>
      <c r="P1819" s="12" t="str">
        <f>IFERROR(IF(N1819="","",IF(VLOOKUP(LEFT(N1819,10),'Universo_BK-BIT'!$A$5:$E$10005,2,0)="","X",VLOOKUP(LEFT(N1819,10),'Universo_BK-BIT'!$A$5:$E$10005,2,0))),"X")</f>
        <v/>
      </c>
      <c r="Q1819" s="12" t="str">
        <f>IFERROR(IF(P1819="X","",VLOOKUP(LEFT(N1819,10),'Universo_BK-BIT'!$A$5:$E$10005,3,0)),"")</f>
        <v/>
      </c>
      <c r="R1819" s="14" t="str">
        <f t="shared" si="85"/>
        <v/>
      </c>
      <c r="S1819" s="14" t="str">
        <f t="shared" si="86"/>
        <v/>
      </c>
      <c r="T1819" s="14"/>
      <c r="U1819" s="14" t="str">
        <f ca="1">IFERROR(IF(P1819="X",IF(VLOOKUP(B1819,'Oficios_-_pend_criticas'!$C$3:$J$4739,5,0)="","",IF(VLOOKUP(B1819,'Oficios_-_pend_criticas'!$C$3:$J$4739,7,0)="",IF(TODAY()&gt;VLOOKUP(B1819,'Oficios_-_pend_criticas'!$C$3:$J$4739,5,0),"X",""),IF(VLOOKUP(B1819,'Oficios_-_pend_criticas'!$C$3:$J$4739,7,0)&gt;VLOOKUP(B1819,'Oficios_-_pend_criticas'!$C$3:$J$4739,5,0),"X",""))),""),"")</f>
        <v/>
      </c>
      <c r="V1819" s="14" t="str">
        <f ca="1">IFERROR(IF(Q1819=0,IF(VLOOKUP(B1819,'Oficios_-_pend_criticas'!$C$3:$J$4739,5,0)="","",IF(VLOOKUP(B1819,'Oficios_-_pend_criticas'!$C$3:$J$4739,7,0)="",IF(TODAY()&gt;VLOOKUP(B1819,'Oficios_-_pend_criticas'!$C$3:$J$4739,5,0),"X",""),IF(VLOOKUP(B1819,'Oficios_-_pend_criticas'!$C$3:$J$4739,7,0)&gt;VLOOKUP(B1819,'Oficios_-_pend_criticas'!$C$3:$J$4739,5,0),"X",""))),""),"")</f>
        <v/>
      </c>
      <c r="W1819" s="14" t="str">
        <f ca="1">IFERROR(IF(P1819&lt;&gt;"X",IF(Q1819&gt;0,IF(VLOOKUP(B1819,'Oficios_-_pend_criticas'!$C$4:$J$4739,5,0)="","",IF(VLOOKUP(B1819,'Oficios_-_pend_criticas'!$C$4:$J$4739,7,0)="",IF(TODAY()&gt;VLOOKUP(B1819,'Oficios_-_pend_criticas'!$C$4:$J$4739,5,0),"X",""),IF(VLOOKUP(B1819,'Oficios_-_pend_criticas'!$C$4:$J$4739,7,0)&gt;VLOOKUP(B1819,'Oficios_-_pend_criticas'!$C$4:$J$4739,5,0),"X",""))),""),""),"")</f>
        <v/>
      </c>
    </row>
    <row r="1820" spans="1:23" ht="45" hidden="1" customHeight="1" x14ac:dyDescent="0.25">
      <c r="A1820" s="9" t="str">
        <f t="shared" si="84"/>
        <v/>
      </c>
      <c r="B1820" s="24"/>
      <c r="C1820" s="22" t="str">
        <f>IF(B1820="","",VLOOKUP(B1820,#REF!,6,0))</f>
        <v/>
      </c>
      <c r="D1820" s="20" t="str">
        <f>IF(B1820="","",VLOOKUP(B1820,#REF!,22,0))</f>
        <v/>
      </c>
      <c r="E1820" s="22" t="str">
        <f>IF(B1820="","",VLOOKUP(B1820,Consultas_públicas!$A$376:$G$3879,7,0))</f>
        <v/>
      </c>
      <c r="F1820" s="20"/>
      <c r="G1820" s="21"/>
      <c r="H1820" s="14" t="str">
        <f>IFERROR(IF(VLOOKUP(B1820,'Oficios_-_pend_criticas'!$C$4:$D$4739,2,0)="","","X"),"")</f>
        <v/>
      </c>
      <c r="I1820" s="12"/>
      <c r="J1820" s="13"/>
      <c r="K1820" s="10"/>
      <c r="L1820" s="12" t="str">
        <f>IFERROR(VLOOKUP(B1820,Retorno_da_RFB!$D$3:$I$6388,5,0),"")</f>
        <v/>
      </c>
      <c r="M1820" s="13" t="str">
        <f>IFERROR(VLOOKUP(B1820,Retorno_da_RFB!$D$3:$I$6388,6,0),"")</f>
        <v/>
      </c>
      <c r="N1820" s="10" t="str">
        <f>IFERROR(VLOOKUP(B1820,Retorno_da_RFB!$D$3:$I$6388,3,0),"")</f>
        <v/>
      </c>
      <c r="O1820" s="10" t="str">
        <f>IFERROR(VLOOKUP(B1820,Retorno_da_RFB!$D$3:$I$6388,4,0),"")</f>
        <v/>
      </c>
      <c r="P1820" s="12" t="str">
        <f>IFERROR(IF(N1820="","",IF(VLOOKUP(LEFT(N1820,10),'Universo_BK-BIT'!$A$5:$E$10005,2,0)="","X",VLOOKUP(LEFT(N1820,10),'Universo_BK-BIT'!$A$5:$E$10005,2,0))),"X")</f>
        <v/>
      </c>
      <c r="Q1820" s="12" t="str">
        <f>IFERROR(IF(P1820="X","",VLOOKUP(LEFT(N1820,10),'Universo_BK-BIT'!$A$5:$E$10005,3,0)),"")</f>
        <v/>
      </c>
      <c r="R1820" s="14" t="str">
        <f t="shared" si="85"/>
        <v/>
      </c>
      <c r="S1820" s="14" t="str">
        <f t="shared" si="86"/>
        <v/>
      </c>
      <c r="T1820" s="14"/>
      <c r="U1820" s="14" t="str">
        <f ca="1">IFERROR(IF(P1820="X",IF(VLOOKUP(B1820,'Oficios_-_pend_criticas'!$C$3:$J$4739,5,0)="","",IF(VLOOKUP(B1820,'Oficios_-_pend_criticas'!$C$3:$J$4739,7,0)="",IF(TODAY()&gt;VLOOKUP(B1820,'Oficios_-_pend_criticas'!$C$3:$J$4739,5,0),"X",""),IF(VLOOKUP(B1820,'Oficios_-_pend_criticas'!$C$3:$J$4739,7,0)&gt;VLOOKUP(B1820,'Oficios_-_pend_criticas'!$C$3:$J$4739,5,0),"X",""))),""),"")</f>
        <v/>
      </c>
      <c r="V1820" s="14" t="str">
        <f ca="1">IFERROR(IF(Q1820=0,IF(VLOOKUP(B1820,'Oficios_-_pend_criticas'!$C$3:$J$4739,5,0)="","",IF(VLOOKUP(B1820,'Oficios_-_pend_criticas'!$C$3:$J$4739,7,0)="",IF(TODAY()&gt;VLOOKUP(B1820,'Oficios_-_pend_criticas'!$C$3:$J$4739,5,0),"X",""),IF(VLOOKUP(B1820,'Oficios_-_pend_criticas'!$C$3:$J$4739,7,0)&gt;VLOOKUP(B1820,'Oficios_-_pend_criticas'!$C$3:$J$4739,5,0),"X",""))),""),"")</f>
        <v/>
      </c>
      <c r="W1820" s="14" t="str">
        <f ca="1">IFERROR(IF(P1820&lt;&gt;"X",IF(Q1820&gt;0,IF(VLOOKUP(B1820,'Oficios_-_pend_criticas'!$C$4:$J$4739,5,0)="","",IF(VLOOKUP(B1820,'Oficios_-_pend_criticas'!$C$4:$J$4739,7,0)="",IF(TODAY()&gt;VLOOKUP(B1820,'Oficios_-_pend_criticas'!$C$4:$J$4739,5,0),"X",""),IF(VLOOKUP(B1820,'Oficios_-_pend_criticas'!$C$4:$J$4739,7,0)&gt;VLOOKUP(B1820,'Oficios_-_pend_criticas'!$C$4:$J$4739,5,0),"X",""))),""),""),"")</f>
        <v/>
      </c>
    </row>
    <row r="1821" spans="1:23" ht="45" hidden="1" customHeight="1" x14ac:dyDescent="0.25">
      <c r="A1821" s="9" t="str">
        <f t="shared" si="84"/>
        <v/>
      </c>
      <c r="B1821" s="24"/>
      <c r="C1821" s="22" t="str">
        <f>IF(B1821="","",VLOOKUP(B1821,#REF!,6,0))</f>
        <v/>
      </c>
      <c r="D1821" s="20" t="str">
        <f>IF(B1821="","",VLOOKUP(B1821,#REF!,22,0))</f>
        <v/>
      </c>
      <c r="E1821" s="22" t="str">
        <f>IF(B1821="","",VLOOKUP(B1821,Consultas_públicas!$A$376:$G$3879,7,0))</f>
        <v/>
      </c>
      <c r="F1821" s="20"/>
      <c r="G1821" s="21"/>
      <c r="H1821" s="14" t="str">
        <f>IFERROR(IF(VLOOKUP(B1821,'Oficios_-_pend_criticas'!$C$4:$D$4739,2,0)="","","X"),"")</f>
        <v/>
      </c>
      <c r="I1821" s="12"/>
      <c r="J1821" s="13"/>
      <c r="K1821" s="10"/>
      <c r="L1821" s="12" t="str">
        <f>IFERROR(VLOOKUP(B1821,Retorno_da_RFB!$D$3:$I$6388,5,0),"")</f>
        <v/>
      </c>
      <c r="M1821" s="13" t="str">
        <f>IFERROR(VLOOKUP(B1821,Retorno_da_RFB!$D$3:$I$6388,6,0),"")</f>
        <v/>
      </c>
      <c r="N1821" s="10" t="str">
        <f>IFERROR(VLOOKUP(B1821,Retorno_da_RFB!$D$3:$I$6388,3,0),"")</f>
        <v/>
      </c>
      <c r="O1821" s="10" t="str">
        <f>IFERROR(VLOOKUP(B1821,Retorno_da_RFB!$D$3:$I$6388,4,0),"")</f>
        <v/>
      </c>
      <c r="P1821" s="12" t="str">
        <f>IFERROR(IF(N1821="","",IF(VLOOKUP(LEFT(N1821,10),'Universo_BK-BIT'!$A$5:$E$10005,2,0)="","X",VLOOKUP(LEFT(N1821,10),'Universo_BK-BIT'!$A$5:$E$10005,2,0))),"X")</f>
        <v/>
      </c>
      <c r="Q1821" s="12" t="str">
        <f>IFERROR(IF(P1821="X","",VLOOKUP(LEFT(N1821,10),'Universo_BK-BIT'!$A$5:$E$10005,3,0)),"")</f>
        <v/>
      </c>
      <c r="R1821" s="14" t="str">
        <f t="shared" si="85"/>
        <v/>
      </c>
      <c r="S1821" s="14" t="str">
        <f t="shared" si="86"/>
        <v/>
      </c>
      <c r="T1821" s="14"/>
      <c r="U1821" s="14" t="str">
        <f ca="1">IFERROR(IF(P1821="X",IF(VLOOKUP(B1821,'Oficios_-_pend_criticas'!$C$3:$J$4739,5,0)="","",IF(VLOOKUP(B1821,'Oficios_-_pend_criticas'!$C$3:$J$4739,7,0)="",IF(TODAY()&gt;VLOOKUP(B1821,'Oficios_-_pend_criticas'!$C$3:$J$4739,5,0),"X",""),IF(VLOOKUP(B1821,'Oficios_-_pend_criticas'!$C$3:$J$4739,7,0)&gt;VLOOKUP(B1821,'Oficios_-_pend_criticas'!$C$3:$J$4739,5,0),"X",""))),""),"")</f>
        <v/>
      </c>
      <c r="V1821" s="14" t="str">
        <f ca="1">IFERROR(IF(Q1821=0,IF(VLOOKUP(B1821,'Oficios_-_pend_criticas'!$C$3:$J$4739,5,0)="","",IF(VLOOKUP(B1821,'Oficios_-_pend_criticas'!$C$3:$J$4739,7,0)="",IF(TODAY()&gt;VLOOKUP(B1821,'Oficios_-_pend_criticas'!$C$3:$J$4739,5,0),"X",""),IF(VLOOKUP(B1821,'Oficios_-_pend_criticas'!$C$3:$J$4739,7,0)&gt;VLOOKUP(B1821,'Oficios_-_pend_criticas'!$C$3:$J$4739,5,0),"X",""))),""),"")</f>
        <v/>
      </c>
      <c r="W1821" s="14" t="str">
        <f ca="1">IFERROR(IF(P1821&lt;&gt;"X",IF(Q1821&gt;0,IF(VLOOKUP(B1821,'Oficios_-_pend_criticas'!$C$4:$J$4739,5,0)="","",IF(VLOOKUP(B1821,'Oficios_-_pend_criticas'!$C$4:$J$4739,7,0)="",IF(TODAY()&gt;VLOOKUP(B1821,'Oficios_-_pend_criticas'!$C$4:$J$4739,5,0),"X",""),IF(VLOOKUP(B1821,'Oficios_-_pend_criticas'!$C$4:$J$4739,7,0)&gt;VLOOKUP(B1821,'Oficios_-_pend_criticas'!$C$4:$J$4739,5,0),"X",""))),""),""),"")</f>
        <v/>
      </c>
    </row>
    <row r="1822" spans="1:23" ht="45" hidden="1" customHeight="1" x14ac:dyDescent="0.25">
      <c r="A1822" s="9" t="str">
        <f t="shared" si="84"/>
        <v/>
      </c>
      <c r="B1822" s="24"/>
      <c r="C1822" s="22" t="str">
        <f>IF(B1822="","",VLOOKUP(B1822,#REF!,6,0))</f>
        <v/>
      </c>
      <c r="D1822" s="20" t="str">
        <f>IF(B1822="","",VLOOKUP(B1822,#REF!,22,0))</f>
        <v/>
      </c>
      <c r="E1822" s="22" t="str">
        <f>IF(B1822="","",VLOOKUP(B1822,Consultas_públicas!$A$376:$G$3879,7,0))</f>
        <v/>
      </c>
      <c r="F1822" s="20"/>
      <c r="G1822" s="21"/>
      <c r="H1822" s="14" t="str">
        <f>IFERROR(IF(VLOOKUP(B1822,'Oficios_-_pend_criticas'!$C$4:$D$4739,2,0)="","","X"),"")</f>
        <v/>
      </c>
      <c r="I1822" s="12"/>
      <c r="J1822" s="13"/>
      <c r="K1822" s="10"/>
      <c r="L1822" s="12" t="str">
        <f>IFERROR(VLOOKUP(B1822,Retorno_da_RFB!$D$3:$I$6388,5,0),"")</f>
        <v/>
      </c>
      <c r="M1822" s="13" t="str">
        <f>IFERROR(VLOOKUP(B1822,Retorno_da_RFB!$D$3:$I$6388,6,0),"")</f>
        <v/>
      </c>
      <c r="N1822" s="10" t="str">
        <f>IFERROR(VLOOKUP(B1822,Retorno_da_RFB!$D$3:$I$6388,3,0),"")</f>
        <v/>
      </c>
      <c r="O1822" s="10" t="str">
        <f>IFERROR(VLOOKUP(B1822,Retorno_da_RFB!$D$3:$I$6388,4,0),"")</f>
        <v/>
      </c>
      <c r="P1822" s="12" t="str">
        <f>IFERROR(IF(N1822="","",IF(VLOOKUP(LEFT(N1822,10),'Universo_BK-BIT'!$A$5:$E$10005,2,0)="","X",VLOOKUP(LEFT(N1822,10),'Universo_BK-BIT'!$A$5:$E$10005,2,0))),"X")</f>
        <v/>
      </c>
      <c r="Q1822" s="12" t="str">
        <f>IFERROR(IF(P1822="X","",VLOOKUP(LEFT(N1822,10),'Universo_BK-BIT'!$A$5:$E$10005,3,0)),"")</f>
        <v/>
      </c>
      <c r="R1822" s="14" t="str">
        <f t="shared" si="85"/>
        <v/>
      </c>
      <c r="S1822" s="14" t="str">
        <f t="shared" si="86"/>
        <v/>
      </c>
      <c r="T1822" s="14"/>
      <c r="U1822" s="14" t="str">
        <f ca="1">IFERROR(IF(P1822="X",IF(VLOOKUP(B1822,'Oficios_-_pend_criticas'!$C$3:$J$4739,5,0)="","",IF(VLOOKUP(B1822,'Oficios_-_pend_criticas'!$C$3:$J$4739,7,0)="",IF(TODAY()&gt;VLOOKUP(B1822,'Oficios_-_pend_criticas'!$C$3:$J$4739,5,0),"X",""),IF(VLOOKUP(B1822,'Oficios_-_pend_criticas'!$C$3:$J$4739,7,0)&gt;VLOOKUP(B1822,'Oficios_-_pend_criticas'!$C$3:$J$4739,5,0),"X",""))),""),"")</f>
        <v/>
      </c>
      <c r="V1822" s="14" t="str">
        <f ca="1">IFERROR(IF(Q1822=0,IF(VLOOKUP(B1822,'Oficios_-_pend_criticas'!$C$3:$J$4739,5,0)="","",IF(VLOOKUP(B1822,'Oficios_-_pend_criticas'!$C$3:$J$4739,7,0)="",IF(TODAY()&gt;VLOOKUP(B1822,'Oficios_-_pend_criticas'!$C$3:$J$4739,5,0),"X",""),IF(VLOOKUP(B1822,'Oficios_-_pend_criticas'!$C$3:$J$4739,7,0)&gt;VLOOKUP(B1822,'Oficios_-_pend_criticas'!$C$3:$J$4739,5,0),"X",""))),""),"")</f>
        <v/>
      </c>
      <c r="W1822" s="14" t="str">
        <f ca="1">IFERROR(IF(P1822&lt;&gt;"X",IF(Q1822&gt;0,IF(VLOOKUP(B1822,'Oficios_-_pend_criticas'!$C$4:$J$4739,5,0)="","",IF(VLOOKUP(B1822,'Oficios_-_pend_criticas'!$C$4:$J$4739,7,0)="",IF(TODAY()&gt;VLOOKUP(B1822,'Oficios_-_pend_criticas'!$C$4:$J$4739,5,0),"X",""),IF(VLOOKUP(B1822,'Oficios_-_pend_criticas'!$C$4:$J$4739,7,0)&gt;VLOOKUP(B1822,'Oficios_-_pend_criticas'!$C$4:$J$4739,5,0),"X",""))),""),""),"")</f>
        <v/>
      </c>
    </row>
    <row r="1823" spans="1:23" ht="45" hidden="1" customHeight="1" x14ac:dyDescent="0.25">
      <c r="A1823" s="9" t="str">
        <f t="shared" si="84"/>
        <v/>
      </c>
      <c r="B1823" s="24"/>
      <c r="C1823" s="22" t="str">
        <f>IF(B1823="","",VLOOKUP(B1823,#REF!,6,0))</f>
        <v/>
      </c>
      <c r="D1823" s="20" t="str">
        <f>IF(B1823="","",VLOOKUP(B1823,#REF!,22,0))</f>
        <v/>
      </c>
      <c r="E1823" s="22" t="str">
        <f>IF(B1823="","",VLOOKUP(B1823,Consultas_públicas!$A$376:$G$3879,7,0))</f>
        <v/>
      </c>
      <c r="F1823" s="20"/>
      <c r="G1823" s="21"/>
      <c r="H1823" s="14" t="str">
        <f>IFERROR(IF(VLOOKUP(B1823,'Oficios_-_pend_criticas'!$C$4:$D$4739,2,0)="","","X"),"")</f>
        <v/>
      </c>
      <c r="I1823" s="12"/>
      <c r="J1823" s="13"/>
      <c r="K1823" s="10"/>
      <c r="L1823" s="12" t="str">
        <f>IFERROR(VLOOKUP(B1823,Retorno_da_RFB!$D$3:$I$6388,5,0),"")</f>
        <v/>
      </c>
      <c r="M1823" s="13" t="str">
        <f>IFERROR(VLOOKUP(B1823,Retorno_da_RFB!$D$3:$I$6388,6,0),"")</f>
        <v/>
      </c>
      <c r="N1823" s="10" t="str">
        <f>IFERROR(VLOOKUP(B1823,Retorno_da_RFB!$D$3:$I$6388,3,0),"")</f>
        <v/>
      </c>
      <c r="O1823" s="10" t="str">
        <f>IFERROR(VLOOKUP(B1823,Retorno_da_RFB!$D$3:$I$6388,4,0),"")</f>
        <v/>
      </c>
      <c r="P1823" s="12" t="str">
        <f>IFERROR(IF(N1823="","",IF(VLOOKUP(LEFT(N1823,10),'Universo_BK-BIT'!$A$5:$E$10005,2,0)="","X",VLOOKUP(LEFT(N1823,10),'Universo_BK-BIT'!$A$5:$E$10005,2,0))),"X")</f>
        <v/>
      </c>
      <c r="Q1823" s="12" t="str">
        <f>IFERROR(IF(P1823="X","",VLOOKUP(LEFT(N1823,10),'Universo_BK-BIT'!$A$5:$E$10005,3,0)),"")</f>
        <v/>
      </c>
      <c r="R1823" s="14" t="str">
        <f t="shared" si="85"/>
        <v/>
      </c>
      <c r="S1823" s="14" t="str">
        <f t="shared" si="86"/>
        <v/>
      </c>
      <c r="T1823" s="14"/>
      <c r="U1823" s="14" t="str">
        <f ca="1">IFERROR(IF(P1823="X",IF(VLOOKUP(B1823,'Oficios_-_pend_criticas'!$C$3:$J$4739,5,0)="","",IF(VLOOKUP(B1823,'Oficios_-_pend_criticas'!$C$3:$J$4739,7,0)="",IF(TODAY()&gt;VLOOKUP(B1823,'Oficios_-_pend_criticas'!$C$3:$J$4739,5,0),"X",""),IF(VLOOKUP(B1823,'Oficios_-_pend_criticas'!$C$3:$J$4739,7,0)&gt;VLOOKUP(B1823,'Oficios_-_pend_criticas'!$C$3:$J$4739,5,0),"X",""))),""),"")</f>
        <v/>
      </c>
      <c r="V1823" s="14" t="str">
        <f ca="1">IFERROR(IF(Q1823=0,IF(VLOOKUP(B1823,'Oficios_-_pend_criticas'!$C$3:$J$4739,5,0)="","",IF(VLOOKUP(B1823,'Oficios_-_pend_criticas'!$C$3:$J$4739,7,0)="",IF(TODAY()&gt;VLOOKUP(B1823,'Oficios_-_pend_criticas'!$C$3:$J$4739,5,0),"X",""),IF(VLOOKUP(B1823,'Oficios_-_pend_criticas'!$C$3:$J$4739,7,0)&gt;VLOOKUP(B1823,'Oficios_-_pend_criticas'!$C$3:$J$4739,5,0),"X",""))),""),"")</f>
        <v/>
      </c>
      <c r="W1823" s="14" t="str">
        <f ca="1">IFERROR(IF(P1823&lt;&gt;"X",IF(Q1823&gt;0,IF(VLOOKUP(B1823,'Oficios_-_pend_criticas'!$C$4:$J$4739,5,0)="","",IF(VLOOKUP(B1823,'Oficios_-_pend_criticas'!$C$4:$J$4739,7,0)="",IF(TODAY()&gt;VLOOKUP(B1823,'Oficios_-_pend_criticas'!$C$4:$J$4739,5,0),"X",""),IF(VLOOKUP(B1823,'Oficios_-_pend_criticas'!$C$4:$J$4739,7,0)&gt;VLOOKUP(B1823,'Oficios_-_pend_criticas'!$C$4:$J$4739,5,0),"X",""))),""),""),"")</f>
        <v/>
      </c>
    </row>
    <row r="1824" spans="1:23" ht="45" hidden="1" customHeight="1" x14ac:dyDescent="0.25">
      <c r="A1824" s="9" t="str">
        <f t="shared" si="84"/>
        <v/>
      </c>
      <c r="B1824" s="24"/>
      <c r="C1824" s="22" t="str">
        <f>IF(B1824="","",VLOOKUP(B1824,#REF!,6,0))</f>
        <v/>
      </c>
      <c r="D1824" s="20" t="str">
        <f>IF(B1824="","",VLOOKUP(B1824,#REF!,22,0))</f>
        <v/>
      </c>
      <c r="E1824" s="22" t="str">
        <f>IF(B1824="","",VLOOKUP(B1824,Consultas_públicas!$A$376:$G$3879,7,0))</f>
        <v/>
      </c>
      <c r="F1824" s="20"/>
      <c r="G1824" s="21"/>
      <c r="H1824" s="14" t="str">
        <f>IFERROR(IF(VLOOKUP(B1824,'Oficios_-_pend_criticas'!$C$4:$D$4739,2,0)="","","X"),"")</f>
        <v/>
      </c>
      <c r="I1824" s="12"/>
      <c r="J1824" s="13"/>
      <c r="K1824" s="10"/>
      <c r="L1824" s="12" t="str">
        <f>IFERROR(VLOOKUP(B1824,Retorno_da_RFB!$D$3:$I$6388,5,0),"")</f>
        <v/>
      </c>
      <c r="M1824" s="13" t="str">
        <f>IFERROR(VLOOKUP(B1824,Retorno_da_RFB!$D$3:$I$6388,6,0),"")</f>
        <v/>
      </c>
      <c r="N1824" s="10" t="str">
        <f>IFERROR(VLOOKUP(B1824,Retorno_da_RFB!$D$3:$I$6388,3,0),"")</f>
        <v/>
      </c>
      <c r="O1824" s="10" t="str">
        <f>IFERROR(VLOOKUP(B1824,Retorno_da_RFB!$D$3:$I$6388,4,0),"")</f>
        <v/>
      </c>
      <c r="P1824" s="12" t="str">
        <f>IFERROR(IF(N1824="","",IF(VLOOKUP(LEFT(N1824,10),'Universo_BK-BIT'!$A$5:$E$10005,2,0)="","X",VLOOKUP(LEFT(N1824,10),'Universo_BK-BIT'!$A$5:$E$10005,2,0))),"X")</f>
        <v/>
      </c>
      <c r="Q1824" s="12" t="str">
        <f>IFERROR(IF(P1824="X","",VLOOKUP(LEFT(N1824,10),'Universo_BK-BIT'!$A$5:$E$10005,3,0)),"")</f>
        <v/>
      </c>
      <c r="R1824" s="14" t="str">
        <f t="shared" si="85"/>
        <v/>
      </c>
      <c r="S1824" s="14" t="str">
        <f t="shared" si="86"/>
        <v/>
      </c>
      <c r="T1824" s="14"/>
      <c r="U1824" s="14" t="str">
        <f ca="1">IFERROR(IF(P1824="X",IF(VLOOKUP(B1824,'Oficios_-_pend_criticas'!$C$3:$J$4739,5,0)="","",IF(VLOOKUP(B1824,'Oficios_-_pend_criticas'!$C$3:$J$4739,7,0)="",IF(TODAY()&gt;VLOOKUP(B1824,'Oficios_-_pend_criticas'!$C$3:$J$4739,5,0),"X",""),IF(VLOOKUP(B1824,'Oficios_-_pend_criticas'!$C$3:$J$4739,7,0)&gt;VLOOKUP(B1824,'Oficios_-_pend_criticas'!$C$3:$J$4739,5,0),"X",""))),""),"")</f>
        <v/>
      </c>
      <c r="V1824" s="14" t="str">
        <f ca="1">IFERROR(IF(Q1824=0,IF(VLOOKUP(B1824,'Oficios_-_pend_criticas'!$C$3:$J$4739,5,0)="","",IF(VLOOKUP(B1824,'Oficios_-_pend_criticas'!$C$3:$J$4739,7,0)="",IF(TODAY()&gt;VLOOKUP(B1824,'Oficios_-_pend_criticas'!$C$3:$J$4739,5,0),"X",""),IF(VLOOKUP(B1824,'Oficios_-_pend_criticas'!$C$3:$J$4739,7,0)&gt;VLOOKUP(B1824,'Oficios_-_pend_criticas'!$C$3:$J$4739,5,0),"X",""))),""),"")</f>
        <v/>
      </c>
      <c r="W1824" s="14" t="str">
        <f ca="1">IFERROR(IF(P1824&lt;&gt;"X",IF(Q1824&gt;0,IF(VLOOKUP(B1824,'Oficios_-_pend_criticas'!$C$4:$J$4739,5,0)="","",IF(VLOOKUP(B1824,'Oficios_-_pend_criticas'!$C$4:$J$4739,7,0)="",IF(TODAY()&gt;VLOOKUP(B1824,'Oficios_-_pend_criticas'!$C$4:$J$4739,5,0),"X",""),IF(VLOOKUP(B1824,'Oficios_-_pend_criticas'!$C$4:$J$4739,7,0)&gt;VLOOKUP(B1824,'Oficios_-_pend_criticas'!$C$4:$J$4739,5,0),"X",""))),""),""),"")</f>
        <v/>
      </c>
    </row>
    <row r="1825" spans="1:23" ht="45" hidden="1" customHeight="1" x14ac:dyDescent="0.25">
      <c r="A1825" s="9" t="str">
        <f t="shared" si="84"/>
        <v/>
      </c>
      <c r="B1825" s="24"/>
      <c r="C1825" s="22" t="str">
        <f>IF(B1825="","",VLOOKUP(B1825,#REF!,6,0))</f>
        <v/>
      </c>
      <c r="D1825" s="20" t="str">
        <f>IF(B1825="","",VLOOKUP(B1825,#REF!,22,0))</f>
        <v/>
      </c>
      <c r="E1825" s="22" t="str">
        <f>IF(B1825="","",VLOOKUP(B1825,Consultas_públicas!$A$376:$G$3879,7,0))</f>
        <v/>
      </c>
      <c r="F1825" s="20"/>
      <c r="G1825" s="21"/>
      <c r="H1825" s="14" t="str">
        <f>IFERROR(IF(VLOOKUP(B1825,'Oficios_-_pend_criticas'!$C$4:$D$4739,2,0)="","","X"),"")</f>
        <v/>
      </c>
      <c r="I1825" s="12"/>
      <c r="J1825" s="13"/>
      <c r="K1825" s="10"/>
      <c r="L1825" s="12" t="str">
        <f>IFERROR(VLOOKUP(B1825,Retorno_da_RFB!$D$3:$I$6388,5,0),"")</f>
        <v/>
      </c>
      <c r="M1825" s="13" t="str">
        <f>IFERROR(VLOOKUP(B1825,Retorno_da_RFB!$D$3:$I$6388,6,0),"")</f>
        <v/>
      </c>
      <c r="N1825" s="10" t="str">
        <f>IFERROR(VLOOKUP(B1825,Retorno_da_RFB!$D$3:$I$6388,3,0),"")</f>
        <v/>
      </c>
      <c r="O1825" s="10" t="str">
        <f>IFERROR(VLOOKUP(B1825,Retorno_da_RFB!$D$3:$I$6388,4,0),"")</f>
        <v/>
      </c>
      <c r="P1825" s="12" t="str">
        <f>IFERROR(IF(N1825="","",IF(VLOOKUP(LEFT(N1825,10),'Universo_BK-BIT'!$A$5:$E$10005,2,0)="","X",VLOOKUP(LEFT(N1825,10),'Universo_BK-BIT'!$A$5:$E$10005,2,0))),"X")</f>
        <v/>
      </c>
      <c r="Q1825" s="12" t="str">
        <f>IFERROR(IF(P1825="X","",VLOOKUP(LEFT(N1825,10),'Universo_BK-BIT'!$A$5:$E$10005,3,0)),"")</f>
        <v/>
      </c>
      <c r="R1825" s="14" t="str">
        <f t="shared" si="85"/>
        <v/>
      </c>
      <c r="S1825" s="14" t="str">
        <f t="shared" si="86"/>
        <v/>
      </c>
      <c r="T1825" s="14"/>
      <c r="U1825" s="14" t="str">
        <f ca="1">IFERROR(IF(P1825="X",IF(VLOOKUP(B1825,'Oficios_-_pend_criticas'!$C$3:$J$4739,5,0)="","",IF(VLOOKUP(B1825,'Oficios_-_pend_criticas'!$C$3:$J$4739,7,0)="",IF(TODAY()&gt;VLOOKUP(B1825,'Oficios_-_pend_criticas'!$C$3:$J$4739,5,0),"X",""),IF(VLOOKUP(B1825,'Oficios_-_pend_criticas'!$C$3:$J$4739,7,0)&gt;VLOOKUP(B1825,'Oficios_-_pend_criticas'!$C$3:$J$4739,5,0),"X",""))),""),"")</f>
        <v/>
      </c>
      <c r="V1825" s="14" t="str">
        <f ca="1">IFERROR(IF(Q1825=0,IF(VLOOKUP(B1825,'Oficios_-_pend_criticas'!$C$3:$J$4739,5,0)="","",IF(VLOOKUP(B1825,'Oficios_-_pend_criticas'!$C$3:$J$4739,7,0)="",IF(TODAY()&gt;VLOOKUP(B1825,'Oficios_-_pend_criticas'!$C$3:$J$4739,5,0),"X",""),IF(VLOOKUP(B1825,'Oficios_-_pend_criticas'!$C$3:$J$4739,7,0)&gt;VLOOKUP(B1825,'Oficios_-_pend_criticas'!$C$3:$J$4739,5,0),"X",""))),""),"")</f>
        <v/>
      </c>
      <c r="W1825" s="14" t="str">
        <f ca="1">IFERROR(IF(P1825&lt;&gt;"X",IF(Q1825&gt;0,IF(VLOOKUP(B1825,'Oficios_-_pend_criticas'!$C$4:$J$4739,5,0)="","",IF(VLOOKUP(B1825,'Oficios_-_pend_criticas'!$C$4:$J$4739,7,0)="",IF(TODAY()&gt;VLOOKUP(B1825,'Oficios_-_pend_criticas'!$C$4:$J$4739,5,0),"X",""),IF(VLOOKUP(B1825,'Oficios_-_pend_criticas'!$C$4:$J$4739,7,0)&gt;VLOOKUP(B1825,'Oficios_-_pend_criticas'!$C$4:$J$4739,5,0),"X",""))),""),""),"")</f>
        <v/>
      </c>
    </row>
    <row r="1826" spans="1:23" ht="45" hidden="1" customHeight="1" x14ac:dyDescent="0.25">
      <c r="A1826" s="9" t="str">
        <f t="shared" si="84"/>
        <v/>
      </c>
      <c r="B1826" s="24"/>
      <c r="C1826" s="22" t="str">
        <f>IF(B1826="","",VLOOKUP(B1826,#REF!,6,0))</f>
        <v/>
      </c>
      <c r="D1826" s="20" t="str">
        <f>IF(B1826="","",VLOOKUP(B1826,#REF!,22,0))</f>
        <v/>
      </c>
      <c r="E1826" s="22" t="str">
        <f>IF(B1826="","",VLOOKUP(B1826,Consultas_públicas!$A$376:$G$3879,7,0))</f>
        <v/>
      </c>
      <c r="F1826" s="20"/>
      <c r="G1826" s="21"/>
      <c r="H1826" s="14" t="str">
        <f>IFERROR(IF(VLOOKUP(B1826,'Oficios_-_pend_criticas'!$C$4:$D$4739,2,0)="","","X"),"")</f>
        <v/>
      </c>
      <c r="I1826" s="12"/>
      <c r="J1826" s="13"/>
      <c r="K1826" s="10"/>
      <c r="L1826" s="12" t="str">
        <f>IFERROR(VLOOKUP(B1826,Retorno_da_RFB!$D$3:$I$6388,5,0),"")</f>
        <v/>
      </c>
      <c r="M1826" s="13" t="str">
        <f>IFERROR(VLOOKUP(B1826,Retorno_da_RFB!$D$3:$I$6388,6,0),"")</f>
        <v/>
      </c>
      <c r="N1826" s="10" t="str">
        <f>IFERROR(VLOOKUP(B1826,Retorno_da_RFB!$D$3:$I$6388,3,0),"")</f>
        <v/>
      </c>
      <c r="O1826" s="10" t="str">
        <f>IFERROR(VLOOKUP(B1826,Retorno_da_RFB!$D$3:$I$6388,4,0),"")</f>
        <v/>
      </c>
      <c r="P1826" s="12" t="str">
        <f>IFERROR(IF(N1826="","",IF(VLOOKUP(LEFT(N1826,10),'Universo_BK-BIT'!$A$5:$E$10005,2,0)="","X",VLOOKUP(LEFT(N1826,10),'Universo_BK-BIT'!$A$5:$E$10005,2,0))),"X")</f>
        <v/>
      </c>
      <c r="Q1826" s="12" t="str">
        <f>IFERROR(IF(P1826="X","",VLOOKUP(LEFT(N1826,10),'Universo_BK-BIT'!$A$5:$E$10005,3,0)),"")</f>
        <v/>
      </c>
      <c r="R1826" s="14" t="str">
        <f t="shared" si="85"/>
        <v/>
      </c>
      <c r="S1826" s="14" t="str">
        <f t="shared" si="86"/>
        <v/>
      </c>
      <c r="T1826" s="14"/>
      <c r="U1826" s="14" t="str">
        <f ca="1">IFERROR(IF(P1826="X",IF(VLOOKUP(B1826,'Oficios_-_pend_criticas'!$C$3:$J$4739,5,0)="","",IF(VLOOKUP(B1826,'Oficios_-_pend_criticas'!$C$3:$J$4739,7,0)="",IF(TODAY()&gt;VLOOKUP(B1826,'Oficios_-_pend_criticas'!$C$3:$J$4739,5,0),"X",""),IF(VLOOKUP(B1826,'Oficios_-_pend_criticas'!$C$3:$J$4739,7,0)&gt;VLOOKUP(B1826,'Oficios_-_pend_criticas'!$C$3:$J$4739,5,0),"X",""))),""),"")</f>
        <v/>
      </c>
      <c r="V1826" s="14" t="str">
        <f ca="1">IFERROR(IF(Q1826=0,IF(VLOOKUP(B1826,'Oficios_-_pend_criticas'!$C$3:$J$4739,5,0)="","",IF(VLOOKUP(B1826,'Oficios_-_pend_criticas'!$C$3:$J$4739,7,0)="",IF(TODAY()&gt;VLOOKUP(B1826,'Oficios_-_pend_criticas'!$C$3:$J$4739,5,0),"X",""),IF(VLOOKUP(B1826,'Oficios_-_pend_criticas'!$C$3:$J$4739,7,0)&gt;VLOOKUP(B1826,'Oficios_-_pend_criticas'!$C$3:$J$4739,5,0),"X",""))),""),"")</f>
        <v/>
      </c>
      <c r="W1826" s="14" t="str">
        <f ca="1">IFERROR(IF(P1826&lt;&gt;"X",IF(Q1826&gt;0,IF(VLOOKUP(B1826,'Oficios_-_pend_criticas'!$C$4:$J$4739,5,0)="","",IF(VLOOKUP(B1826,'Oficios_-_pend_criticas'!$C$4:$J$4739,7,0)="",IF(TODAY()&gt;VLOOKUP(B1826,'Oficios_-_pend_criticas'!$C$4:$J$4739,5,0),"X",""),IF(VLOOKUP(B1826,'Oficios_-_pend_criticas'!$C$4:$J$4739,7,0)&gt;VLOOKUP(B1826,'Oficios_-_pend_criticas'!$C$4:$J$4739,5,0),"X",""))),""),""),"")</f>
        <v/>
      </c>
    </row>
    <row r="1827" spans="1:23" ht="45" hidden="1" customHeight="1" x14ac:dyDescent="0.25">
      <c r="A1827" s="9" t="str">
        <f t="shared" si="84"/>
        <v/>
      </c>
      <c r="B1827" s="24"/>
      <c r="C1827" s="22" t="str">
        <f>IF(B1827="","",VLOOKUP(B1827,#REF!,6,0))</f>
        <v/>
      </c>
      <c r="D1827" s="20" t="str">
        <f>IF(B1827="","",VLOOKUP(B1827,#REF!,22,0))</f>
        <v/>
      </c>
      <c r="E1827" s="22" t="str">
        <f>IF(B1827="","",VLOOKUP(B1827,Consultas_públicas!$A$376:$G$3879,7,0))</f>
        <v/>
      </c>
      <c r="F1827" s="20"/>
      <c r="G1827" s="21"/>
      <c r="H1827" s="14" t="str">
        <f>IFERROR(IF(VLOOKUP(B1827,'Oficios_-_pend_criticas'!$C$4:$D$4739,2,0)="","","X"),"")</f>
        <v/>
      </c>
      <c r="I1827" s="12"/>
      <c r="J1827" s="13"/>
      <c r="K1827" s="10"/>
      <c r="L1827" s="12" t="str">
        <f>IFERROR(VLOOKUP(B1827,Retorno_da_RFB!$D$3:$I$6388,5,0),"")</f>
        <v/>
      </c>
      <c r="M1827" s="13" t="str">
        <f>IFERROR(VLOOKUP(B1827,Retorno_da_RFB!$D$3:$I$6388,6,0),"")</f>
        <v/>
      </c>
      <c r="N1827" s="10" t="str">
        <f>IFERROR(VLOOKUP(B1827,Retorno_da_RFB!$D$3:$I$6388,3,0),"")</f>
        <v/>
      </c>
      <c r="O1827" s="10" t="str">
        <f>IFERROR(VLOOKUP(B1827,Retorno_da_RFB!$D$3:$I$6388,4,0),"")</f>
        <v/>
      </c>
      <c r="P1827" s="12" t="str">
        <f>IFERROR(IF(N1827="","",IF(VLOOKUP(LEFT(N1827,10),'Universo_BK-BIT'!$A$5:$E$10005,2,0)="","X",VLOOKUP(LEFT(N1827,10),'Universo_BK-BIT'!$A$5:$E$10005,2,0))),"X")</f>
        <v/>
      </c>
      <c r="Q1827" s="12" t="str">
        <f>IFERROR(IF(P1827="X","",VLOOKUP(LEFT(N1827,10),'Universo_BK-BIT'!$A$5:$E$10005,3,0)),"")</f>
        <v/>
      </c>
      <c r="R1827" s="14" t="str">
        <f t="shared" si="85"/>
        <v/>
      </c>
      <c r="S1827" s="14" t="str">
        <f t="shared" si="86"/>
        <v/>
      </c>
      <c r="T1827" s="14"/>
      <c r="U1827" s="14" t="str">
        <f ca="1">IFERROR(IF(P1827="X",IF(VLOOKUP(B1827,'Oficios_-_pend_criticas'!$C$3:$J$4739,5,0)="","",IF(VLOOKUP(B1827,'Oficios_-_pend_criticas'!$C$3:$J$4739,7,0)="",IF(TODAY()&gt;VLOOKUP(B1827,'Oficios_-_pend_criticas'!$C$3:$J$4739,5,0),"X",""),IF(VLOOKUP(B1827,'Oficios_-_pend_criticas'!$C$3:$J$4739,7,0)&gt;VLOOKUP(B1827,'Oficios_-_pend_criticas'!$C$3:$J$4739,5,0),"X",""))),""),"")</f>
        <v/>
      </c>
      <c r="V1827" s="14" t="str">
        <f ca="1">IFERROR(IF(Q1827=0,IF(VLOOKUP(B1827,'Oficios_-_pend_criticas'!$C$3:$J$4739,5,0)="","",IF(VLOOKUP(B1827,'Oficios_-_pend_criticas'!$C$3:$J$4739,7,0)="",IF(TODAY()&gt;VLOOKUP(B1827,'Oficios_-_pend_criticas'!$C$3:$J$4739,5,0),"X",""),IF(VLOOKUP(B1827,'Oficios_-_pend_criticas'!$C$3:$J$4739,7,0)&gt;VLOOKUP(B1827,'Oficios_-_pend_criticas'!$C$3:$J$4739,5,0),"X",""))),""),"")</f>
        <v/>
      </c>
      <c r="W1827" s="14" t="str">
        <f ca="1">IFERROR(IF(P1827&lt;&gt;"X",IF(Q1827&gt;0,IF(VLOOKUP(B1827,'Oficios_-_pend_criticas'!$C$4:$J$4739,5,0)="","",IF(VLOOKUP(B1827,'Oficios_-_pend_criticas'!$C$4:$J$4739,7,0)="",IF(TODAY()&gt;VLOOKUP(B1827,'Oficios_-_pend_criticas'!$C$4:$J$4739,5,0),"X",""),IF(VLOOKUP(B1827,'Oficios_-_pend_criticas'!$C$4:$J$4739,7,0)&gt;VLOOKUP(B1827,'Oficios_-_pend_criticas'!$C$4:$J$4739,5,0),"X",""))),""),""),"")</f>
        <v/>
      </c>
    </row>
    <row r="1828" spans="1:23" ht="45" hidden="1" customHeight="1" x14ac:dyDescent="0.25">
      <c r="A1828" s="9" t="str">
        <f t="shared" si="84"/>
        <v/>
      </c>
      <c r="B1828" s="24"/>
      <c r="C1828" s="22" t="str">
        <f>IF(B1828="","",VLOOKUP(B1828,#REF!,6,0))</f>
        <v/>
      </c>
      <c r="D1828" s="20" t="str">
        <f>IF(B1828="","",VLOOKUP(B1828,#REF!,22,0))</f>
        <v/>
      </c>
      <c r="E1828" s="22" t="str">
        <f>IF(B1828="","",VLOOKUP(B1828,Consultas_públicas!$A$376:$G$3879,7,0))</f>
        <v/>
      </c>
      <c r="F1828" s="20"/>
      <c r="G1828" s="21"/>
      <c r="H1828" s="14" t="str">
        <f>IFERROR(IF(VLOOKUP(B1828,'Oficios_-_pend_criticas'!$C$4:$D$4739,2,0)="","","X"),"")</f>
        <v/>
      </c>
      <c r="I1828" s="12"/>
      <c r="J1828" s="13"/>
      <c r="K1828" s="10"/>
      <c r="L1828" s="12" t="str">
        <f>IFERROR(VLOOKUP(B1828,Retorno_da_RFB!$D$3:$I$6388,5,0),"")</f>
        <v/>
      </c>
      <c r="M1828" s="13" t="str">
        <f>IFERROR(VLOOKUP(B1828,Retorno_da_RFB!$D$3:$I$6388,6,0),"")</f>
        <v/>
      </c>
      <c r="N1828" s="10" t="str">
        <f>IFERROR(VLOOKUP(B1828,Retorno_da_RFB!$D$3:$I$6388,3,0),"")</f>
        <v/>
      </c>
      <c r="O1828" s="10" t="str">
        <f>IFERROR(VLOOKUP(B1828,Retorno_da_RFB!$D$3:$I$6388,4,0),"")</f>
        <v/>
      </c>
      <c r="P1828" s="12" t="str">
        <f>IFERROR(IF(N1828="","",IF(VLOOKUP(LEFT(N1828,10),'Universo_BK-BIT'!$A$5:$E$10005,2,0)="","X",VLOOKUP(LEFT(N1828,10),'Universo_BK-BIT'!$A$5:$E$10005,2,0))),"X")</f>
        <v/>
      </c>
      <c r="Q1828" s="12" t="str">
        <f>IFERROR(IF(P1828="X","",VLOOKUP(LEFT(N1828,10),'Universo_BK-BIT'!$A$5:$E$10005,3,0)),"")</f>
        <v/>
      </c>
      <c r="R1828" s="14" t="str">
        <f t="shared" si="85"/>
        <v/>
      </c>
      <c r="S1828" s="14" t="str">
        <f t="shared" si="86"/>
        <v/>
      </c>
      <c r="T1828" s="14"/>
      <c r="U1828" s="14" t="str">
        <f ca="1">IFERROR(IF(P1828="X",IF(VLOOKUP(B1828,'Oficios_-_pend_criticas'!$C$3:$J$4739,5,0)="","",IF(VLOOKUP(B1828,'Oficios_-_pend_criticas'!$C$3:$J$4739,7,0)="",IF(TODAY()&gt;VLOOKUP(B1828,'Oficios_-_pend_criticas'!$C$3:$J$4739,5,0),"X",""),IF(VLOOKUP(B1828,'Oficios_-_pend_criticas'!$C$3:$J$4739,7,0)&gt;VLOOKUP(B1828,'Oficios_-_pend_criticas'!$C$3:$J$4739,5,0),"X",""))),""),"")</f>
        <v/>
      </c>
      <c r="V1828" s="14" t="str">
        <f ca="1">IFERROR(IF(Q1828=0,IF(VLOOKUP(B1828,'Oficios_-_pend_criticas'!$C$3:$J$4739,5,0)="","",IF(VLOOKUP(B1828,'Oficios_-_pend_criticas'!$C$3:$J$4739,7,0)="",IF(TODAY()&gt;VLOOKUP(B1828,'Oficios_-_pend_criticas'!$C$3:$J$4739,5,0),"X",""),IF(VLOOKUP(B1828,'Oficios_-_pend_criticas'!$C$3:$J$4739,7,0)&gt;VLOOKUP(B1828,'Oficios_-_pend_criticas'!$C$3:$J$4739,5,0),"X",""))),""),"")</f>
        <v/>
      </c>
      <c r="W1828" s="14" t="str">
        <f ca="1">IFERROR(IF(P1828&lt;&gt;"X",IF(Q1828&gt;0,IF(VLOOKUP(B1828,'Oficios_-_pend_criticas'!$C$4:$J$4739,5,0)="","",IF(VLOOKUP(B1828,'Oficios_-_pend_criticas'!$C$4:$J$4739,7,0)="",IF(TODAY()&gt;VLOOKUP(B1828,'Oficios_-_pend_criticas'!$C$4:$J$4739,5,0),"X",""),IF(VLOOKUP(B1828,'Oficios_-_pend_criticas'!$C$4:$J$4739,7,0)&gt;VLOOKUP(B1828,'Oficios_-_pend_criticas'!$C$4:$J$4739,5,0),"X",""))),""),""),"")</f>
        <v/>
      </c>
    </row>
    <row r="1829" spans="1:23" ht="45" hidden="1" customHeight="1" x14ac:dyDescent="0.25">
      <c r="A1829" s="9" t="str">
        <f t="shared" si="84"/>
        <v/>
      </c>
      <c r="B1829" s="24"/>
      <c r="C1829" s="22" t="str">
        <f>IF(B1829="","",VLOOKUP(B1829,#REF!,6,0))</f>
        <v/>
      </c>
      <c r="D1829" s="20" t="str">
        <f>IF(B1829="","",VLOOKUP(B1829,#REF!,22,0))</f>
        <v/>
      </c>
      <c r="E1829" s="22" t="str">
        <f>IF(B1829="","",VLOOKUP(B1829,Consultas_públicas!$A$376:$G$3879,7,0))</f>
        <v/>
      </c>
      <c r="F1829" s="20"/>
      <c r="G1829" s="21"/>
      <c r="H1829" s="14" t="str">
        <f>IFERROR(IF(VLOOKUP(B1829,'Oficios_-_pend_criticas'!$C$4:$D$4739,2,0)="","","X"),"")</f>
        <v/>
      </c>
      <c r="I1829" s="12"/>
      <c r="J1829" s="13"/>
      <c r="K1829" s="10"/>
      <c r="L1829" s="12" t="str">
        <f>IFERROR(VLOOKUP(B1829,Retorno_da_RFB!$D$3:$I$6388,5,0),"")</f>
        <v/>
      </c>
      <c r="M1829" s="13" t="str">
        <f>IFERROR(VLOOKUP(B1829,Retorno_da_RFB!$D$3:$I$6388,6,0),"")</f>
        <v/>
      </c>
      <c r="N1829" s="10" t="str">
        <f>IFERROR(VLOOKUP(B1829,Retorno_da_RFB!$D$3:$I$6388,3,0),"")</f>
        <v/>
      </c>
      <c r="O1829" s="10" t="str">
        <f>IFERROR(VLOOKUP(B1829,Retorno_da_RFB!$D$3:$I$6388,4,0),"")</f>
        <v/>
      </c>
      <c r="P1829" s="12" t="str">
        <f>IFERROR(IF(N1829="","",IF(VLOOKUP(LEFT(N1829,10),'Universo_BK-BIT'!$A$5:$E$10005,2,0)="","X",VLOOKUP(LEFT(N1829,10),'Universo_BK-BIT'!$A$5:$E$10005,2,0))),"X")</f>
        <v/>
      </c>
      <c r="Q1829" s="12" t="str">
        <f>IFERROR(IF(P1829="X","",VLOOKUP(LEFT(N1829,10),'Universo_BK-BIT'!$A$5:$E$10005,3,0)),"")</f>
        <v/>
      </c>
      <c r="R1829" s="14" t="str">
        <f t="shared" si="85"/>
        <v/>
      </c>
      <c r="S1829" s="14" t="str">
        <f t="shared" si="86"/>
        <v/>
      </c>
      <c r="T1829" s="14"/>
      <c r="U1829" s="14" t="str">
        <f ca="1">IFERROR(IF(P1829="X",IF(VLOOKUP(B1829,'Oficios_-_pend_criticas'!$C$3:$J$4739,5,0)="","",IF(VLOOKUP(B1829,'Oficios_-_pend_criticas'!$C$3:$J$4739,7,0)="",IF(TODAY()&gt;VLOOKUP(B1829,'Oficios_-_pend_criticas'!$C$3:$J$4739,5,0),"X",""),IF(VLOOKUP(B1829,'Oficios_-_pend_criticas'!$C$3:$J$4739,7,0)&gt;VLOOKUP(B1829,'Oficios_-_pend_criticas'!$C$3:$J$4739,5,0),"X",""))),""),"")</f>
        <v/>
      </c>
      <c r="V1829" s="14" t="str">
        <f ca="1">IFERROR(IF(Q1829=0,IF(VLOOKUP(B1829,'Oficios_-_pend_criticas'!$C$3:$J$4739,5,0)="","",IF(VLOOKUP(B1829,'Oficios_-_pend_criticas'!$C$3:$J$4739,7,0)="",IF(TODAY()&gt;VLOOKUP(B1829,'Oficios_-_pend_criticas'!$C$3:$J$4739,5,0),"X",""),IF(VLOOKUP(B1829,'Oficios_-_pend_criticas'!$C$3:$J$4739,7,0)&gt;VLOOKUP(B1829,'Oficios_-_pend_criticas'!$C$3:$J$4739,5,0),"X",""))),""),"")</f>
        <v/>
      </c>
      <c r="W1829" s="14" t="str">
        <f ca="1">IFERROR(IF(P1829&lt;&gt;"X",IF(Q1829&gt;0,IF(VLOOKUP(B1829,'Oficios_-_pend_criticas'!$C$4:$J$4739,5,0)="","",IF(VLOOKUP(B1829,'Oficios_-_pend_criticas'!$C$4:$J$4739,7,0)="",IF(TODAY()&gt;VLOOKUP(B1829,'Oficios_-_pend_criticas'!$C$4:$J$4739,5,0),"X",""),IF(VLOOKUP(B1829,'Oficios_-_pend_criticas'!$C$4:$J$4739,7,0)&gt;VLOOKUP(B1829,'Oficios_-_pend_criticas'!$C$4:$J$4739,5,0),"X",""))),""),""),"")</f>
        <v/>
      </c>
    </row>
    <row r="1830" spans="1:23" ht="45" hidden="1" customHeight="1" x14ac:dyDescent="0.25">
      <c r="A1830" s="9" t="str">
        <f t="shared" si="84"/>
        <v/>
      </c>
      <c r="B1830" s="24"/>
      <c r="C1830" s="22" t="str">
        <f>IF(B1830="","",VLOOKUP(B1830,#REF!,6,0))</f>
        <v/>
      </c>
      <c r="D1830" s="20" t="str">
        <f>IF(B1830="","",VLOOKUP(B1830,#REF!,22,0))</f>
        <v/>
      </c>
      <c r="E1830" s="22" t="str">
        <f>IF(B1830="","",VLOOKUP(B1830,Consultas_públicas!$A$376:$G$3879,7,0))</f>
        <v/>
      </c>
      <c r="F1830" s="20"/>
      <c r="G1830" s="21"/>
      <c r="H1830" s="14" t="str">
        <f>IFERROR(IF(VLOOKUP(B1830,'Oficios_-_pend_criticas'!$C$4:$D$4739,2,0)="","","X"),"")</f>
        <v/>
      </c>
      <c r="I1830" s="12"/>
      <c r="J1830" s="13"/>
      <c r="K1830" s="10"/>
      <c r="L1830" s="12" t="str">
        <f>IFERROR(VLOOKUP(B1830,Retorno_da_RFB!$D$3:$I$6388,5,0),"")</f>
        <v/>
      </c>
      <c r="M1830" s="13" t="str">
        <f>IFERROR(VLOOKUP(B1830,Retorno_da_RFB!$D$3:$I$6388,6,0),"")</f>
        <v/>
      </c>
      <c r="N1830" s="10" t="str">
        <f>IFERROR(VLOOKUP(B1830,Retorno_da_RFB!$D$3:$I$6388,3,0),"")</f>
        <v/>
      </c>
      <c r="O1830" s="10" t="str">
        <f>IFERROR(VLOOKUP(B1830,Retorno_da_RFB!$D$3:$I$6388,4,0),"")</f>
        <v/>
      </c>
      <c r="P1830" s="12" t="str">
        <f>IFERROR(IF(N1830="","",IF(VLOOKUP(LEFT(N1830,10),'Universo_BK-BIT'!$A$5:$E$10005,2,0)="","X",VLOOKUP(LEFT(N1830,10),'Universo_BK-BIT'!$A$5:$E$10005,2,0))),"X")</f>
        <v/>
      </c>
      <c r="Q1830" s="12" t="str">
        <f>IFERROR(IF(P1830="X","",VLOOKUP(LEFT(N1830,10),'Universo_BK-BIT'!$A$5:$E$10005,3,0)),"")</f>
        <v/>
      </c>
      <c r="R1830" s="14" t="str">
        <f t="shared" si="85"/>
        <v/>
      </c>
      <c r="S1830" s="14" t="str">
        <f t="shared" si="86"/>
        <v/>
      </c>
      <c r="T1830" s="14"/>
      <c r="U1830" s="14" t="str">
        <f ca="1">IFERROR(IF(P1830="X",IF(VLOOKUP(B1830,'Oficios_-_pend_criticas'!$C$3:$J$4739,5,0)="","",IF(VLOOKUP(B1830,'Oficios_-_pend_criticas'!$C$3:$J$4739,7,0)="",IF(TODAY()&gt;VLOOKUP(B1830,'Oficios_-_pend_criticas'!$C$3:$J$4739,5,0),"X",""),IF(VLOOKUP(B1830,'Oficios_-_pend_criticas'!$C$3:$J$4739,7,0)&gt;VLOOKUP(B1830,'Oficios_-_pend_criticas'!$C$3:$J$4739,5,0),"X",""))),""),"")</f>
        <v/>
      </c>
      <c r="V1830" s="14" t="str">
        <f ca="1">IFERROR(IF(Q1830=0,IF(VLOOKUP(B1830,'Oficios_-_pend_criticas'!$C$3:$J$4739,5,0)="","",IF(VLOOKUP(B1830,'Oficios_-_pend_criticas'!$C$3:$J$4739,7,0)="",IF(TODAY()&gt;VLOOKUP(B1830,'Oficios_-_pend_criticas'!$C$3:$J$4739,5,0),"X",""),IF(VLOOKUP(B1830,'Oficios_-_pend_criticas'!$C$3:$J$4739,7,0)&gt;VLOOKUP(B1830,'Oficios_-_pend_criticas'!$C$3:$J$4739,5,0),"X",""))),""),"")</f>
        <v/>
      </c>
      <c r="W1830" s="14" t="str">
        <f ca="1">IFERROR(IF(P1830&lt;&gt;"X",IF(Q1830&gt;0,IF(VLOOKUP(B1830,'Oficios_-_pend_criticas'!$C$4:$J$4739,5,0)="","",IF(VLOOKUP(B1830,'Oficios_-_pend_criticas'!$C$4:$J$4739,7,0)="",IF(TODAY()&gt;VLOOKUP(B1830,'Oficios_-_pend_criticas'!$C$4:$J$4739,5,0),"X",""),IF(VLOOKUP(B1830,'Oficios_-_pend_criticas'!$C$4:$J$4739,7,0)&gt;VLOOKUP(B1830,'Oficios_-_pend_criticas'!$C$4:$J$4739,5,0),"X",""))),""),""),"")</f>
        <v/>
      </c>
    </row>
    <row r="1831" spans="1:23" ht="45" hidden="1" customHeight="1" x14ac:dyDescent="0.25">
      <c r="A1831" s="9" t="str">
        <f t="shared" si="84"/>
        <v/>
      </c>
      <c r="B1831" s="24"/>
      <c r="C1831" s="22" t="str">
        <f>IF(B1831="","",VLOOKUP(B1831,#REF!,6,0))</f>
        <v/>
      </c>
      <c r="D1831" s="20" t="str">
        <f>IF(B1831="","",VLOOKUP(B1831,#REF!,22,0))</f>
        <v/>
      </c>
      <c r="E1831" s="22" t="str">
        <f>IF(B1831="","",VLOOKUP(B1831,Consultas_públicas!$A$376:$G$3879,7,0))</f>
        <v/>
      </c>
      <c r="F1831" s="20"/>
      <c r="G1831" s="21"/>
      <c r="H1831" s="14" t="str">
        <f>IFERROR(IF(VLOOKUP(B1831,'Oficios_-_pend_criticas'!$C$4:$D$4739,2,0)="","","X"),"")</f>
        <v/>
      </c>
      <c r="I1831" s="12"/>
      <c r="J1831" s="13"/>
      <c r="K1831" s="10"/>
      <c r="L1831" s="12" t="str">
        <f>IFERROR(VLOOKUP(B1831,Retorno_da_RFB!$D$3:$I$6388,5,0),"")</f>
        <v/>
      </c>
      <c r="M1831" s="13" t="str">
        <f>IFERROR(VLOOKUP(B1831,Retorno_da_RFB!$D$3:$I$6388,6,0),"")</f>
        <v/>
      </c>
      <c r="N1831" s="10" t="str">
        <f>IFERROR(VLOOKUP(B1831,Retorno_da_RFB!$D$3:$I$6388,3,0),"")</f>
        <v/>
      </c>
      <c r="O1831" s="10" t="str">
        <f>IFERROR(VLOOKUP(B1831,Retorno_da_RFB!$D$3:$I$6388,4,0),"")</f>
        <v/>
      </c>
      <c r="P1831" s="12" t="str">
        <f>IFERROR(IF(N1831="","",IF(VLOOKUP(LEFT(N1831,10),'Universo_BK-BIT'!$A$5:$E$10005,2,0)="","X",VLOOKUP(LEFT(N1831,10),'Universo_BK-BIT'!$A$5:$E$10005,2,0))),"X")</f>
        <v/>
      </c>
      <c r="Q1831" s="12" t="str">
        <f>IFERROR(IF(P1831="X","",VLOOKUP(LEFT(N1831,10),'Universo_BK-BIT'!$A$5:$E$10005,3,0)),"")</f>
        <v/>
      </c>
      <c r="R1831" s="14" t="str">
        <f t="shared" si="85"/>
        <v/>
      </c>
      <c r="S1831" s="14" t="str">
        <f t="shared" si="86"/>
        <v/>
      </c>
      <c r="T1831" s="14"/>
      <c r="U1831" s="14" t="str">
        <f ca="1">IFERROR(IF(P1831="X",IF(VLOOKUP(B1831,'Oficios_-_pend_criticas'!$C$3:$J$4739,5,0)="","",IF(VLOOKUP(B1831,'Oficios_-_pend_criticas'!$C$3:$J$4739,7,0)="",IF(TODAY()&gt;VLOOKUP(B1831,'Oficios_-_pend_criticas'!$C$3:$J$4739,5,0),"X",""),IF(VLOOKUP(B1831,'Oficios_-_pend_criticas'!$C$3:$J$4739,7,0)&gt;VLOOKUP(B1831,'Oficios_-_pend_criticas'!$C$3:$J$4739,5,0),"X",""))),""),"")</f>
        <v/>
      </c>
      <c r="V1831" s="14" t="str">
        <f ca="1">IFERROR(IF(Q1831=0,IF(VLOOKUP(B1831,'Oficios_-_pend_criticas'!$C$3:$J$4739,5,0)="","",IF(VLOOKUP(B1831,'Oficios_-_pend_criticas'!$C$3:$J$4739,7,0)="",IF(TODAY()&gt;VLOOKUP(B1831,'Oficios_-_pend_criticas'!$C$3:$J$4739,5,0),"X",""),IF(VLOOKUP(B1831,'Oficios_-_pend_criticas'!$C$3:$J$4739,7,0)&gt;VLOOKUP(B1831,'Oficios_-_pend_criticas'!$C$3:$J$4739,5,0),"X",""))),""),"")</f>
        <v/>
      </c>
      <c r="W1831" s="14" t="str">
        <f ca="1">IFERROR(IF(P1831&lt;&gt;"X",IF(Q1831&gt;0,IF(VLOOKUP(B1831,'Oficios_-_pend_criticas'!$C$4:$J$4739,5,0)="","",IF(VLOOKUP(B1831,'Oficios_-_pend_criticas'!$C$4:$J$4739,7,0)="",IF(TODAY()&gt;VLOOKUP(B1831,'Oficios_-_pend_criticas'!$C$4:$J$4739,5,0),"X",""),IF(VLOOKUP(B1831,'Oficios_-_pend_criticas'!$C$4:$J$4739,7,0)&gt;VLOOKUP(B1831,'Oficios_-_pend_criticas'!$C$4:$J$4739,5,0),"X",""))),""),""),"")</f>
        <v/>
      </c>
    </row>
    <row r="1832" spans="1:23" ht="45" hidden="1" customHeight="1" x14ac:dyDescent="0.25">
      <c r="A1832" s="9" t="str">
        <f t="shared" si="84"/>
        <v/>
      </c>
      <c r="B1832" s="24"/>
      <c r="C1832" s="22" t="str">
        <f>IF(B1832="","",VLOOKUP(B1832,#REF!,6,0))</f>
        <v/>
      </c>
      <c r="D1832" s="20" t="str">
        <f>IF(B1832="","",VLOOKUP(B1832,#REF!,22,0))</f>
        <v/>
      </c>
      <c r="E1832" s="22" t="str">
        <f>IF(B1832="","",VLOOKUP(B1832,Consultas_públicas!$A$376:$G$3879,7,0))</f>
        <v/>
      </c>
      <c r="F1832" s="20"/>
      <c r="G1832" s="21"/>
      <c r="H1832" s="14" t="str">
        <f>IFERROR(IF(VLOOKUP(B1832,'Oficios_-_pend_criticas'!$C$4:$D$4739,2,0)="","","X"),"")</f>
        <v/>
      </c>
      <c r="I1832" s="12"/>
      <c r="J1832" s="13"/>
      <c r="K1832" s="10"/>
      <c r="L1832" s="12" t="str">
        <f>IFERROR(VLOOKUP(B1832,Retorno_da_RFB!$D$3:$I$6388,5,0),"")</f>
        <v/>
      </c>
      <c r="M1832" s="13" t="str">
        <f>IFERROR(VLOOKUP(B1832,Retorno_da_RFB!$D$3:$I$6388,6,0),"")</f>
        <v/>
      </c>
      <c r="N1832" s="10" t="str">
        <f>IFERROR(VLOOKUP(B1832,Retorno_da_RFB!$D$3:$I$6388,3,0),"")</f>
        <v/>
      </c>
      <c r="O1832" s="10" t="str">
        <f>IFERROR(VLOOKUP(B1832,Retorno_da_RFB!$D$3:$I$6388,4,0),"")</f>
        <v/>
      </c>
      <c r="P1832" s="12" t="str">
        <f>IFERROR(IF(N1832="","",IF(VLOOKUP(LEFT(N1832,10),'Universo_BK-BIT'!$A$5:$E$10005,2,0)="","X",VLOOKUP(LEFT(N1832,10),'Universo_BK-BIT'!$A$5:$E$10005,2,0))),"X")</f>
        <v/>
      </c>
      <c r="Q1832" s="12" t="str">
        <f>IFERROR(IF(P1832="X","",VLOOKUP(LEFT(N1832,10),'Universo_BK-BIT'!$A$5:$E$10005,3,0)),"")</f>
        <v/>
      </c>
      <c r="R1832" s="14" t="str">
        <f t="shared" si="85"/>
        <v/>
      </c>
      <c r="S1832" s="14" t="str">
        <f t="shared" si="86"/>
        <v/>
      </c>
      <c r="T1832" s="14"/>
      <c r="U1832" s="14" t="str">
        <f ca="1">IFERROR(IF(P1832="X",IF(VLOOKUP(B1832,'Oficios_-_pend_criticas'!$C$3:$J$4739,5,0)="","",IF(VLOOKUP(B1832,'Oficios_-_pend_criticas'!$C$3:$J$4739,7,0)="",IF(TODAY()&gt;VLOOKUP(B1832,'Oficios_-_pend_criticas'!$C$3:$J$4739,5,0),"X",""),IF(VLOOKUP(B1832,'Oficios_-_pend_criticas'!$C$3:$J$4739,7,0)&gt;VLOOKUP(B1832,'Oficios_-_pend_criticas'!$C$3:$J$4739,5,0),"X",""))),""),"")</f>
        <v/>
      </c>
      <c r="V1832" s="14" t="str">
        <f ca="1">IFERROR(IF(Q1832=0,IF(VLOOKUP(B1832,'Oficios_-_pend_criticas'!$C$3:$J$4739,5,0)="","",IF(VLOOKUP(B1832,'Oficios_-_pend_criticas'!$C$3:$J$4739,7,0)="",IF(TODAY()&gt;VLOOKUP(B1832,'Oficios_-_pend_criticas'!$C$3:$J$4739,5,0),"X",""),IF(VLOOKUP(B1832,'Oficios_-_pend_criticas'!$C$3:$J$4739,7,0)&gt;VLOOKUP(B1832,'Oficios_-_pend_criticas'!$C$3:$J$4739,5,0),"X",""))),""),"")</f>
        <v/>
      </c>
      <c r="W1832" s="14" t="str">
        <f ca="1">IFERROR(IF(P1832&lt;&gt;"X",IF(Q1832&gt;0,IF(VLOOKUP(B1832,'Oficios_-_pend_criticas'!$C$4:$J$4739,5,0)="","",IF(VLOOKUP(B1832,'Oficios_-_pend_criticas'!$C$4:$J$4739,7,0)="",IF(TODAY()&gt;VLOOKUP(B1832,'Oficios_-_pend_criticas'!$C$4:$J$4739,5,0),"X",""),IF(VLOOKUP(B1832,'Oficios_-_pend_criticas'!$C$4:$J$4739,7,0)&gt;VLOOKUP(B1832,'Oficios_-_pend_criticas'!$C$4:$J$4739,5,0),"X",""))),""),""),"")</f>
        <v/>
      </c>
    </row>
    <row r="1833" spans="1:23" ht="45" hidden="1" customHeight="1" x14ac:dyDescent="0.25">
      <c r="A1833" s="9" t="str">
        <f t="shared" si="84"/>
        <v/>
      </c>
      <c r="B1833" s="24"/>
      <c r="C1833" s="22" t="str">
        <f>IF(B1833="","",VLOOKUP(B1833,#REF!,6,0))</f>
        <v/>
      </c>
      <c r="D1833" s="20" t="str">
        <f>IF(B1833="","",VLOOKUP(B1833,#REF!,22,0))</f>
        <v/>
      </c>
      <c r="E1833" s="22" t="str">
        <f>IF(B1833="","",VLOOKUP(B1833,Consultas_públicas!$A$376:$G$3879,7,0))</f>
        <v/>
      </c>
      <c r="F1833" s="20"/>
      <c r="G1833" s="21"/>
      <c r="H1833" s="14" t="str">
        <f>IFERROR(IF(VLOOKUP(B1833,'Oficios_-_pend_criticas'!$C$4:$D$4739,2,0)="","","X"),"")</f>
        <v/>
      </c>
      <c r="I1833" s="12"/>
      <c r="J1833" s="13"/>
      <c r="K1833" s="10"/>
      <c r="L1833" s="12" t="str">
        <f>IFERROR(VLOOKUP(B1833,Retorno_da_RFB!$D$3:$I$6388,5,0),"")</f>
        <v/>
      </c>
      <c r="M1833" s="13" t="str">
        <f>IFERROR(VLOOKUP(B1833,Retorno_da_RFB!$D$3:$I$6388,6,0),"")</f>
        <v/>
      </c>
      <c r="N1833" s="10" t="str">
        <f>IFERROR(VLOOKUP(B1833,Retorno_da_RFB!$D$3:$I$6388,3,0),"")</f>
        <v/>
      </c>
      <c r="O1833" s="10" t="str">
        <f>IFERROR(VLOOKUP(B1833,Retorno_da_RFB!$D$3:$I$6388,4,0),"")</f>
        <v/>
      </c>
      <c r="P1833" s="12" t="str">
        <f>IFERROR(IF(N1833="","",IF(VLOOKUP(LEFT(N1833,10),'Universo_BK-BIT'!$A$5:$E$10005,2,0)="","X",VLOOKUP(LEFT(N1833,10),'Universo_BK-BIT'!$A$5:$E$10005,2,0))),"X")</f>
        <v/>
      </c>
      <c r="Q1833" s="12" t="str">
        <f>IFERROR(IF(P1833="X","",VLOOKUP(LEFT(N1833,10),'Universo_BK-BIT'!$A$5:$E$10005,3,0)),"")</f>
        <v/>
      </c>
      <c r="R1833" s="14" t="str">
        <f t="shared" si="85"/>
        <v/>
      </c>
      <c r="S1833" s="14" t="str">
        <f t="shared" si="86"/>
        <v/>
      </c>
      <c r="T1833" s="14"/>
      <c r="U1833" s="14" t="str">
        <f ca="1">IFERROR(IF(P1833="X",IF(VLOOKUP(B1833,'Oficios_-_pend_criticas'!$C$3:$J$4739,5,0)="","",IF(VLOOKUP(B1833,'Oficios_-_pend_criticas'!$C$3:$J$4739,7,0)="",IF(TODAY()&gt;VLOOKUP(B1833,'Oficios_-_pend_criticas'!$C$3:$J$4739,5,0),"X",""),IF(VLOOKUP(B1833,'Oficios_-_pend_criticas'!$C$3:$J$4739,7,0)&gt;VLOOKUP(B1833,'Oficios_-_pend_criticas'!$C$3:$J$4739,5,0),"X",""))),""),"")</f>
        <v/>
      </c>
      <c r="V1833" s="14" t="str">
        <f ca="1">IFERROR(IF(Q1833=0,IF(VLOOKUP(B1833,'Oficios_-_pend_criticas'!$C$3:$J$4739,5,0)="","",IF(VLOOKUP(B1833,'Oficios_-_pend_criticas'!$C$3:$J$4739,7,0)="",IF(TODAY()&gt;VLOOKUP(B1833,'Oficios_-_pend_criticas'!$C$3:$J$4739,5,0),"X",""),IF(VLOOKUP(B1833,'Oficios_-_pend_criticas'!$C$3:$J$4739,7,0)&gt;VLOOKUP(B1833,'Oficios_-_pend_criticas'!$C$3:$J$4739,5,0),"X",""))),""),"")</f>
        <v/>
      </c>
      <c r="W1833" s="14" t="str">
        <f ca="1">IFERROR(IF(P1833&lt;&gt;"X",IF(Q1833&gt;0,IF(VLOOKUP(B1833,'Oficios_-_pend_criticas'!$C$4:$J$4739,5,0)="","",IF(VLOOKUP(B1833,'Oficios_-_pend_criticas'!$C$4:$J$4739,7,0)="",IF(TODAY()&gt;VLOOKUP(B1833,'Oficios_-_pend_criticas'!$C$4:$J$4739,5,0),"X",""),IF(VLOOKUP(B1833,'Oficios_-_pend_criticas'!$C$4:$J$4739,7,0)&gt;VLOOKUP(B1833,'Oficios_-_pend_criticas'!$C$4:$J$4739,5,0),"X",""))),""),""),"")</f>
        <v/>
      </c>
    </row>
    <row r="1834" spans="1:23" ht="45" hidden="1" customHeight="1" x14ac:dyDescent="0.25">
      <c r="A1834" s="9" t="str">
        <f t="shared" si="84"/>
        <v/>
      </c>
      <c r="B1834" s="24"/>
      <c r="C1834" s="22" t="str">
        <f>IF(B1834="","",VLOOKUP(B1834,#REF!,6,0))</f>
        <v/>
      </c>
      <c r="D1834" s="20" t="str">
        <f>IF(B1834="","",VLOOKUP(B1834,#REF!,22,0))</f>
        <v/>
      </c>
      <c r="E1834" s="22" t="str">
        <f>IF(B1834="","",VLOOKUP(B1834,Consultas_públicas!$A$376:$G$3879,7,0))</f>
        <v/>
      </c>
      <c r="F1834" s="20"/>
      <c r="G1834" s="21"/>
      <c r="H1834" s="14" t="str">
        <f>IFERROR(IF(VLOOKUP(B1834,'Oficios_-_pend_criticas'!$C$4:$D$4739,2,0)="","","X"),"")</f>
        <v/>
      </c>
      <c r="I1834" s="12"/>
      <c r="J1834" s="13"/>
      <c r="K1834" s="10"/>
      <c r="L1834" s="12" t="str">
        <f>IFERROR(VLOOKUP(B1834,Retorno_da_RFB!$D$3:$I$6388,5,0),"")</f>
        <v/>
      </c>
      <c r="M1834" s="13" t="str">
        <f>IFERROR(VLOOKUP(B1834,Retorno_da_RFB!$D$3:$I$6388,6,0),"")</f>
        <v/>
      </c>
      <c r="N1834" s="10" t="str">
        <f>IFERROR(VLOOKUP(B1834,Retorno_da_RFB!$D$3:$I$6388,3,0),"")</f>
        <v/>
      </c>
      <c r="O1834" s="10" t="str">
        <f>IFERROR(VLOOKUP(B1834,Retorno_da_RFB!$D$3:$I$6388,4,0),"")</f>
        <v/>
      </c>
      <c r="P1834" s="12" t="str">
        <f>IFERROR(IF(N1834="","",IF(VLOOKUP(LEFT(N1834,10),'Universo_BK-BIT'!$A$5:$E$10005,2,0)="","X",VLOOKUP(LEFT(N1834,10),'Universo_BK-BIT'!$A$5:$E$10005,2,0))),"X")</f>
        <v/>
      </c>
      <c r="Q1834" s="12" t="str">
        <f>IFERROR(IF(P1834="X","",VLOOKUP(LEFT(N1834,10),'Universo_BK-BIT'!$A$5:$E$10005,3,0)),"")</f>
        <v/>
      </c>
      <c r="R1834" s="14" t="str">
        <f t="shared" si="85"/>
        <v/>
      </c>
      <c r="S1834" s="14" t="str">
        <f t="shared" si="86"/>
        <v/>
      </c>
      <c r="T1834" s="14"/>
      <c r="U1834" s="14" t="str">
        <f ca="1">IFERROR(IF(P1834="X",IF(VLOOKUP(B1834,'Oficios_-_pend_criticas'!$C$3:$J$4739,5,0)="","",IF(VLOOKUP(B1834,'Oficios_-_pend_criticas'!$C$3:$J$4739,7,0)="",IF(TODAY()&gt;VLOOKUP(B1834,'Oficios_-_pend_criticas'!$C$3:$J$4739,5,0),"X",""),IF(VLOOKUP(B1834,'Oficios_-_pend_criticas'!$C$3:$J$4739,7,0)&gt;VLOOKUP(B1834,'Oficios_-_pend_criticas'!$C$3:$J$4739,5,0),"X",""))),""),"")</f>
        <v/>
      </c>
      <c r="V1834" s="14" t="str">
        <f ca="1">IFERROR(IF(Q1834=0,IF(VLOOKUP(B1834,'Oficios_-_pend_criticas'!$C$3:$J$4739,5,0)="","",IF(VLOOKUP(B1834,'Oficios_-_pend_criticas'!$C$3:$J$4739,7,0)="",IF(TODAY()&gt;VLOOKUP(B1834,'Oficios_-_pend_criticas'!$C$3:$J$4739,5,0),"X",""),IF(VLOOKUP(B1834,'Oficios_-_pend_criticas'!$C$3:$J$4739,7,0)&gt;VLOOKUP(B1834,'Oficios_-_pend_criticas'!$C$3:$J$4739,5,0),"X",""))),""),"")</f>
        <v/>
      </c>
      <c r="W1834" s="14" t="str">
        <f ca="1">IFERROR(IF(P1834&lt;&gt;"X",IF(Q1834&gt;0,IF(VLOOKUP(B1834,'Oficios_-_pend_criticas'!$C$4:$J$4739,5,0)="","",IF(VLOOKUP(B1834,'Oficios_-_pend_criticas'!$C$4:$J$4739,7,0)="",IF(TODAY()&gt;VLOOKUP(B1834,'Oficios_-_pend_criticas'!$C$4:$J$4739,5,0),"X",""),IF(VLOOKUP(B1834,'Oficios_-_pend_criticas'!$C$4:$J$4739,7,0)&gt;VLOOKUP(B1834,'Oficios_-_pend_criticas'!$C$4:$J$4739,5,0),"X",""))),""),""),"")</f>
        <v/>
      </c>
    </row>
    <row r="1835" spans="1:23" ht="45" hidden="1" customHeight="1" x14ac:dyDescent="0.25">
      <c r="A1835" s="9" t="str">
        <f t="shared" si="84"/>
        <v/>
      </c>
      <c r="B1835" s="24"/>
      <c r="C1835" s="22" t="str">
        <f>IF(B1835="","",VLOOKUP(B1835,#REF!,6,0))</f>
        <v/>
      </c>
      <c r="D1835" s="20" t="str">
        <f>IF(B1835="","",VLOOKUP(B1835,#REF!,22,0))</f>
        <v/>
      </c>
      <c r="E1835" s="22" t="str">
        <f>IF(B1835="","",VLOOKUP(B1835,Consultas_públicas!$A$376:$G$3879,7,0))</f>
        <v/>
      </c>
      <c r="F1835" s="20"/>
      <c r="G1835" s="21"/>
      <c r="H1835" s="14" t="str">
        <f>IFERROR(IF(VLOOKUP(B1835,'Oficios_-_pend_criticas'!$C$4:$D$4739,2,0)="","","X"),"")</f>
        <v/>
      </c>
      <c r="I1835" s="12"/>
      <c r="J1835" s="13"/>
      <c r="K1835" s="10"/>
      <c r="L1835" s="12" t="str">
        <f>IFERROR(VLOOKUP(B1835,Retorno_da_RFB!$D$3:$I$6388,5,0),"")</f>
        <v/>
      </c>
      <c r="M1835" s="13" t="str">
        <f>IFERROR(VLOOKUP(B1835,Retorno_da_RFB!$D$3:$I$6388,6,0),"")</f>
        <v/>
      </c>
      <c r="N1835" s="10" t="str">
        <f>IFERROR(VLOOKUP(B1835,Retorno_da_RFB!$D$3:$I$6388,3,0),"")</f>
        <v/>
      </c>
      <c r="O1835" s="10" t="str">
        <f>IFERROR(VLOOKUP(B1835,Retorno_da_RFB!$D$3:$I$6388,4,0),"")</f>
        <v/>
      </c>
      <c r="P1835" s="12" t="str">
        <f>IFERROR(IF(N1835="","",IF(VLOOKUP(LEFT(N1835,10),'Universo_BK-BIT'!$A$5:$E$10005,2,0)="","X",VLOOKUP(LEFT(N1835,10),'Universo_BK-BIT'!$A$5:$E$10005,2,0))),"X")</f>
        <v/>
      </c>
      <c r="Q1835" s="12" t="str">
        <f>IFERROR(IF(P1835="X","",VLOOKUP(LEFT(N1835,10),'Universo_BK-BIT'!$A$5:$E$10005,3,0)),"")</f>
        <v/>
      </c>
      <c r="R1835" s="14" t="str">
        <f t="shared" si="85"/>
        <v/>
      </c>
      <c r="S1835" s="14" t="str">
        <f t="shared" si="86"/>
        <v/>
      </c>
      <c r="T1835" s="14"/>
      <c r="U1835" s="14" t="str">
        <f ca="1">IFERROR(IF(P1835="X",IF(VLOOKUP(B1835,'Oficios_-_pend_criticas'!$C$3:$J$4739,5,0)="","",IF(VLOOKUP(B1835,'Oficios_-_pend_criticas'!$C$3:$J$4739,7,0)="",IF(TODAY()&gt;VLOOKUP(B1835,'Oficios_-_pend_criticas'!$C$3:$J$4739,5,0),"X",""),IF(VLOOKUP(B1835,'Oficios_-_pend_criticas'!$C$3:$J$4739,7,0)&gt;VLOOKUP(B1835,'Oficios_-_pend_criticas'!$C$3:$J$4739,5,0),"X",""))),""),"")</f>
        <v/>
      </c>
      <c r="V1835" s="14" t="str">
        <f ca="1">IFERROR(IF(Q1835=0,IF(VLOOKUP(B1835,'Oficios_-_pend_criticas'!$C$3:$J$4739,5,0)="","",IF(VLOOKUP(B1835,'Oficios_-_pend_criticas'!$C$3:$J$4739,7,0)="",IF(TODAY()&gt;VLOOKUP(B1835,'Oficios_-_pend_criticas'!$C$3:$J$4739,5,0),"X",""),IF(VLOOKUP(B1835,'Oficios_-_pend_criticas'!$C$3:$J$4739,7,0)&gt;VLOOKUP(B1835,'Oficios_-_pend_criticas'!$C$3:$J$4739,5,0),"X",""))),""),"")</f>
        <v/>
      </c>
      <c r="W1835" s="14" t="str">
        <f ca="1">IFERROR(IF(P1835&lt;&gt;"X",IF(Q1835&gt;0,IF(VLOOKUP(B1835,'Oficios_-_pend_criticas'!$C$4:$J$4739,5,0)="","",IF(VLOOKUP(B1835,'Oficios_-_pend_criticas'!$C$4:$J$4739,7,0)="",IF(TODAY()&gt;VLOOKUP(B1835,'Oficios_-_pend_criticas'!$C$4:$J$4739,5,0),"X",""),IF(VLOOKUP(B1835,'Oficios_-_pend_criticas'!$C$4:$J$4739,7,0)&gt;VLOOKUP(B1835,'Oficios_-_pend_criticas'!$C$4:$J$4739,5,0),"X",""))),""),""),"")</f>
        <v/>
      </c>
    </row>
    <row r="1836" spans="1:23" ht="45" hidden="1" customHeight="1" x14ac:dyDescent="0.25">
      <c r="A1836" s="9" t="str">
        <f t="shared" si="84"/>
        <v/>
      </c>
      <c r="B1836" s="24"/>
      <c r="C1836" s="22" t="str">
        <f>IF(B1836="","",VLOOKUP(B1836,#REF!,6,0))</f>
        <v/>
      </c>
      <c r="D1836" s="20" t="str">
        <f>IF(B1836="","",VLOOKUP(B1836,#REF!,22,0))</f>
        <v/>
      </c>
      <c r="E1836" s="22" t="str">
        <f>IF(B1836="","",VLOOKUP(B1836,Consultas_públicas!$A$376:$G$3879,7,0))</f>
        <v/>
      </c>
      <c r="F1836" s="20"/>
      <c r="G1836" s="21"/>
      <c r="H1836" s="14" t="str">
        <f>IFERROR(IF(VLOOKUP(B1836,'Oficios_-_pend_criticas'!$C$4:$D$4739,2,0)="","","X"),"")</f>
        <v/>
      </c>
      <c r="I1836" s="12"/>
      <c r="J1836" s="13"/>
      <c r="K1836" s="10"/>
      <c r="L1836" s="12" t="str">
        <f>IFERROR(VLOOKUP(B1836,Retorno_da_RFB!$D$3:$I$6388,5,0),"")</f>
        <v/>
      </c>
      <c r="M1836" s="13" t="str">
        <f>IFERROR(VLOOKUP(B1836,Retorno_da_RFB!$D$3:$I$6388,6,0),"")</f>
        <v/>
      </c>
      <c r="N1836" s="10" t="str">
        <f>IFERROR(VLOOKUP(B1836,Retorno_da_RFB!$D$3:$I$6388,3,0),"")</f>
        <v/>
      </c>
      <c r="O1836" s="10" t="str">
        <f>IFERROR(VLOOKUP(B1836,Retorno_da_RFB!$D$3:$I$6388,4,0),"")</f>
        <v/>
      </c>
      <c r="P1836" s="12" t="str">
        <f>IFERROR(IF(N1836="","",IF(VLOOKUP(LEFT(N1836,10),'Universo_BK-BIT'!$A$5:$E$10005,2,0)="","X",VLOOKUP(LEFT(N1836,10),'Universo_BK-BIT'!$A$5:$E$10005,2,0))),"X")</f>
        <v/>
      </c>
      <c r="Q1836" s="12" t="str">
        <f>IFERROR(IF(P1836="X","",VLOOKUP(LEFT(N1836,10),'Universo_BK-BIT'!$A$5:$E$10005,3,0)),"")</f>
        <v/>
      </c>
      <c r="R1836" s="14" t="str">
        <f t="shared" si="85"/>
        <v/>
      </c>
      <c r="S1836" s="14" t="str">
        <f t="shared" si="86"/>
        <v/>
      </c>
      <c r="T1836" s="14"/>
      <c r="U1836" s="14" t="str">
        <f ca="1">IFERROR(IF(P1836="X",IF(VLOOKUP(B1836,'Oficios_-_pend_criticas'!$C$3:$J$4739,5,0)="","",IF(VLOOKUP(B1836,'Oficios_-_pend_criticas'!$C$3:$J$4739,7,0)="",IF(TODAY()&gt;VLOOKUP(B1836,'Oficios_-_pend_criticas'!$C$3:$J$4739,5,0),"X",""),IF(VLOOKUP(B1836,'Oficios_-_pend_criticas'!$C$3:$J$4739,7,0)&gt;VLOOKUP(B1836,'Oficios_-_pend_criticas'!$C$3:$J$4739,5,0),"X",""))),""),"")</f>
        <v/>
      </c>
      <c r="V1836" s="14" t="str">
        <f ca="1">IFERROR(IF(Q1836=0,IF(VLOOKUP(B1836,'Oficios_-_pend_criticas'!$C$3:$J$4739,5,0)="","",IF(VLOOKUP(B1836,'Oficios_-_pend_criticas'!$C$3:$J$4739,7,0)="",IF(TODAY()&gt;VLOOKUP(B1836,'Oficios_-_pend_criticas'!$C$3:$J$4739,5,0),"X",""),IF(VLOOKUP(B1836,'Oficios_-_pend_criticas'!$C$3:$J$4739,7,0)&gt;VLOOKUP(B1836,'Oficios_-_pend_criticas'!$C$3:$J$4739,5,0),"X",""))),""),"")</f>
        <v/>
      </c>
      <c r="W1836" s="14" t="str">
        <f ca="1">IFERROR(IF(P1836&lt;&gt;"X",IF(Q1836&gt;0,IF(VLOOKUP(B1836,'Oficios_-_pend_criticas'!$C$4:$J$4739,5,0)="","",IF(VLOOKUP(B1836,'Oficios_-_pend_criticas'!$C$4:$J$4739,7,0)="",IF(TODAY()&gt;VLOOKUP(B1836,'Oficios_-_pend_criticas'!$C$4:$J$4739,5,0),"X",""),IF(VLOOKUP(B1836,'Oficios_-_pend_criticas'!$C$4:$J$4739,7,0)&gt;VLOOKUP(B1836,'Oficios_-_pend_criticas'!$C$4:$J$4739,5,0),"X",""))),""),""),"")</f>
        <v/>
      </c>
    </row>
    <row r="1837" spans="1:23" ht="45" hidden="1" customHeight="1" x14ac:dyDescent="0.25">
      <c r="A1837" s="9" t="str">
        <f t="shared" si="84"/>
        <v/>
      </c>
      <c r="B1837" s="24"/>
      <c r="C1837" s="22" t="str">
        <f>IF(B1837="","",VLOOKUP(B1837,#REF!,6,0))</f>
        <v/>
      </c>
      <c r="D1837" s="20" t="str">
        <f>IF(B1837="","",VLOOKUP(B1837,#REF!,22,0))</f>
        <v/>
      </c>
      <c r="E1837" s="22" t="str">
        <f>IF(B1837="","",VLOOKUP(B1837,Consultas_públicas!$A$376:$G$3879,7,0))</f>
        <v/>
      </c>
      <c r="F1837" s="20"/>
      <c r="G1837" s="21"/>
      <c r="H1837" s="14" t="str">
        <f>IFERROR(IF(VLOOKUP(B1837,'Oficios_-_pend_criticas'!$C$4:$D$4739,2,0)="","","X"),"")</f>
        <v/>
      </c>
      <c r="I1837" s="12"/>
      <c r="J1837" s="13"/>
      <c r="K1837" s="10"/>
      <c r="L1837" s="12" t="str">
        <f>IFERROR(VLOOKUP(B1837,Retorno_da_RFB!$D$3:$I$6388,5,0),"")</f>
        <v/>
      </c>
      <c r="M1837" s="13" t="str">
        <f>IFERROR(VLOOKUP(B1837,Retorno_da_RFB!$D$3:$I$6388,6,0),"")</f>
        <v/>
      </c>
      <c r="N1837" s="10" t="str">
        <f>IFERROR(VLOOKUP(B1837,Retorno_da_RFB!$D$3:$I$6388,3,0),"")</f>
        <v/>
      </c>
      <c r="O1837" s="10" t="str">
        <f>IFERROR(VLOOKUP(B1837,Retorno_da_RFB!$D$3:$I$6388,4,0),"")</f>
        <v/>
      </c>
      <c r="P1837" s="12" t="str">
        <f>IFERROR(IF(N1837="","",IF(VLOOKUP(LEFT(N1837,10),'Universo_BK-BIT'!$A$5:$E$10005,2,0)="","X",VLOOKUP(LEFT(N1837,10),'Universo_BK-BIT'!$A$5:$E$10005,2,0))),"X")</f>
        <v/>
      </c>
      <c r="Q1837" s="12" t="str">
        <f>IFERROR(IF(P1837="X","",VLOOKUP(LEFT(N1837,10),'Universo_BK-BIT'!$A$5:$E$10005,3,0)),"")</f>
        <v/>
      </c>
      <c r="R1837" s="14" t="str">
        <f t="shared" si="85"/>
        <v/>
      </c>
      <c r="S1837" s="14" t="str">
        <f t="shared" si="86"/>
        <v/>
      </c>
      <c r="T1837" s="14"/>
      <c r="U1837" s="14" t="str">
        <f ca="1">IFERROR(IF(P1837="X",IF(VLOOKUP(B1837,'Oficios_-_pend_criticas'!$C$3:$J$4739,5,0)="","",IF(VLOOKUP(B1837,'Oficios_-_pend_criticas'!$C$3:$J$4739,7,0)="",IF(TODAY()&gt;VLOOKUP(B1837,'Oficios_-_pend_criticas'!$C$3:$J$4739,5,0),"X",""),IF(VLOOKUP(B1837,'Oficios_-_pend_criticas'!$C$3:$J$4739,7,0)&gt;VLOOKUP(B1837,'Oficios_-_pend_criticas'!$C$3:$J$4739,5,0),"X",""))),""),"")</f>
        <v/>
      </c>
      <c r="V1837" s="14" t="str">
        <f ca="1">IFERROR(IF(Q1837=0,IF(VLOOKUP(B1837,'Oficios_-_pend_criticas'!$C$3:$J$4739,5,0)="","",IF(VLOOKUP(B1837,'Oficios_-_pend_criticas'!$C$3:$J$4739,7,0)="",IF(TODAY()&gt;VLOOKUP(B1837,'Oficios_-_pend_criticas'!$C$3:$J$4739,5,0),"X",""),IF(VLOOKUP(B1837,'Oficios_-_pend_criticas'!$C$3:$J$4739,7,0)&gt;VLOOKUP(B1837,'Oficios_-_pend_criticas'!$C$3:$J$4739,5,0),"X",""))),""),"")</f>
        <v/>
      </c>
      <c r="W1837" s="14" t="str">
        <f ca="1">IFERROR(IF(P1837&lt;&gt;"X",IF(Q1837&gt;0,IF(VLOOKUP(B1837,'Oficios_-_pend_criticas'!$C$4:$J$4739,5,0)="","",IF(VLOOKUP(B1837,'Oficios_-_pend_criticas'!$C$4:$J$4739,7,0)="",IF(TODAY()&gt;VLOOKUP(B1837,'Oficios_-_pend_criticas'!$C$4:$J$4739,5,0),"X",""),IF(VLOOKUP(B1837,'Oficios_-_pend_criticas'!$C$4:$J$4739,7,0)&gt;VLOOKUP(B1837,'Oficios_-_pend_criticas'!$C$4:$J$4739,5,0),"X",""))),""),""),"")</f>
        <v/>
      </c>
    </row>
    <row r="1838" spans="1:23" ht="45" hidden="1" customHeight="1" x14ac:dyDescent="0.25">
      <c r="A1838" s="9" t="str">
        <f t="shared" si="84"/>
        <v/>
      </c>
      <c r="B1838" s="24"/>
      <c r="C1838" s="22" t="str">
        <f>IF(B1838="","",VLOOKUP(B1838,#REF!,6,0))</f>
        <v/>
      </c>
      <c r="D1838" s="20" t="str">
        <f>IF(B1838="","",VLOOKUP(B1838,#REF!,22,0))</f>
        <v/>
      </c>
      <c r="E1838" s="22" t="str">
        <f>IF(B1838="","",VLOOKUP(B1838,Consultas_públicas!$A$376:$G$3879,7,0))</f>
        <v/>
      </c>
      <c r="F1838" s="20"/>
      <c r="G1838" s="21"/>
      <c r="H1838" s="14" t="str">
        <f>IFERROR(IF(VLOOKUP(B1838,'Oficios_-_pend_criticas'!$C$4:$D$4739,2,0)="","","X"),"")</f>
        <v/>
      </c>
      <c r="I1838" s="12"/>
      <c r="J1838" s="13"/>
      <c r="K1838" s="10"/>
      <c r="L1838" s="12" t="str">
        <f>IFERROR(VLOOKUP(B1838,Retorno_da_RFB!$D$3:$I$6388,5,0),"")</f>
        <v/>
      </c>
      <c r="M1838" s="13" t="str">
        <f>IFERROR(VLOOKUP(B1838,Retorno_da_RFB!$D$3:$I$6388,6,0),"")</f>
        <v/>
      </c>
      <c r="N1838" s="10" t="str">
        <f>IFERROR(VLOOKUP(B1838,Retorno_da_RFB!$D$3:$I$6388,3,0),"")</f>
        <v/>
      </c>
      <c r="O1838" s="10" t="str">
        <f>IFERROR(VLOOKUP(B1838,Retorno_da_RFB!$D$3:$I$6388,4,0),"")</f>
        <v/>
      </c>
      <c r="P1838" s="12" t="str">
        <f>IFERROR(IF(N1838="","",IF(VLOOKUP(LEFT(N1838,10),'Universo_BK-BIT'!$A$5:$E$10005,2,0)="","X",VLOOKUP(LEFT(N1838,10),'Universo_BK-BIT'!$A$5:$E$10005,2,0))),"X")</f>
        <v/>
      </c>
      <c r="Q1838" s="12" t="str">
        <f>IFERROR(IF(P1838="X","",VLOOKUP(LEFT(N1838,10),'Universo_BK-BIT'!$A$5:$E$10005,3,0)),"")</f>
        <v/>
      </c>
      <c r="R1838" s="14" t="str">
        <f t="shared" si="85"/>
        <v/>
      </c>
      <c r="S1838" s="14" t="str">
        <f t="shared" si="86"/>
        <v/>
      </c>
      <c r="T1838" s="14"/>
      <c r="U1838" s="14" t="str">
        <f ca="1">IFERROR(IF(P1838="X",IF(VLOOKUP(B1838,'Oficios_-_pend_criticas'!$C$3:$J$4739,5,0)="","",IF(VLOOKUP(B1838,'Oficios_-_pend_criticas'!$C$3:$J$4739,7,0)="",IF(TODAY()&gt;VLOOKUP(B1838,'Oficios_-_pend_criticas'!$C$3:$J$4739,5,0),"X",""),IF(VLOOKUP(B1838,'Oficios_-_pend_criticas'!$C$3:$J$4739,7,0)&gt;VLOOKUP(B1838,'Oficios_-_pend_criticas'!$C$3:$J$4739,5,0),"X",""))),""),"")</f>
        <v/>
      </c>
      <c r="V1838" s="14" t="str">
        <f ca="1">IFERROR(IF(Q1838=0,IF(VLOOKUP(B1838,'Oficios_-_pend_criticas'!$C$3:$J$4739,5,0)="","",IF(VLOOKUP(B1838,'Oficios_-_pend_criticas'!$C$3:$J$4739,7,0)="",IF(TODAY()&gt;VLOOKUP(B1838,'Oficios_-_pend_criticas'!$C$3:$J$4739,5,0),"X",""),IF(VLOOKUP(B1838,'Oficios_-_pend_criticas'!$C$3:$J$4739,7,0)&gt;VLOOKUP(B1838,'Oficios_-_pend_criticas'!$C$3:$J$4739,5,0),"X",""))),""),"")</f>
        <v/>
      </c>
      <c r="W1838" s="14" t="str">
        <f ca="1">IFERROR(IF(P1838&lt;&gt;"X",IF(Q1838&gt;0,IF(VLOOKUP(B1838,'Oficios_-_pend_criticas'!$C$4:$J$4739,5,0)="","",IF(VLOOKUP(B1838,'Oficios_-_pend_criticas'!$C$4:$J$4739,7,0)="",IF(TODAY()&gt;VLOOKUP(B1838,'Oficios_-_pend_criticas'!$C$4:$J$4739,5,0),"X",""),IF(VLOOKUP(B1838,'Oficios_-_pend_criticas'!$C$4:$J$4739,7,0)&gt;VLOOKUP(B1838,'Oficios_-_pend_criticas'!$C$4:$J$4739,5,0),"X",""))),""),""),"")</f>
        <v/>
      </c>
    </row>
    <row r="1839" spans="1:23" ht="45" hidden="1" customHeight="1" x14ac:dyDescent="0.25">
      <c r="A1839" s="9" t="str">
        <f t="shared" si="84"/>
        <v/>
      </c>
      <c r="B1839" s="24"/>
      <c r="C1839" s="22" t="str">
        <f>IF(B1839="","",VLOOKUP(B1839,#REF!,6,0))</f>
        <v/>
      </c>
      <c r="D1839" s="20" t="str">
        <f>IF(B1839="","",VLOOKUP(B1839,#REF!,22,0))</f>
        <v/>
      </c>
      <c r="E1839" s="22" t="str">
        <f>IF(B1839="","",VLOOKUP(B1839,Consultas_públicas!$A$376:$G$3879,7,0))</f>
        <v/>
      </c>
      <c r="F1839" s="20"/>
      <c r="G1839" s="21"/>
      <c r="H1839" s="14" t="str">
        <f>IFERROR(IF(VLOOKUP(B1839,'Oficios_-_pend_criticas'!$C$4:$D$4739,2,0)="","","X"),"")</f>
        <v/>
      </c>
      <c r="I1839" s="12"/>
      <c r="J1839" s="13"/>
      <c r="K1839" s="10"/>
      <c r="L1839" s="12" t="str">
        <f>IFERROR(VLOOKUP(B1839,Retorno_da_RFB!$D$3:$I$6388,5,0),"")</f>
        <v/>
      </c>
      <c r="M1839" s="13" t="str">
        <f>IFERROR(VLOOKUP(B1839,Retorno_da_RFB!$D$3:$I$6388,6,0),"")</f>
        <v/>
      </c>
      <c r="N1839" s="10" t="str">
        <f>IFERROR(VLOOKUP(B1839,Retorno_da_RFB!$D$3:$I$6388,3,0),"")</f>
        <v/>
      </c>
      <c r="O1839" s="10" t="str">
        <f>IFERROR(VLOOKUP(B1839,Retorno_da_RFB!$D$3:$I$6388,4,0),"")</f>
        <v/>
      </c>
      <c r="P1839" s="12" t="str">
        <f>IFERROR(IF(N1839="","",IF(VLOOKUP(LEFT(N1839,10),'Universo_BK-BIT'!$A$5:$E$10005,2,0)="","X",VLOOKUP(LEFT(N1839,10),'Universo_BK-BIT'!$A$5:$E$10005,2,0))),"X")</f>
        <v/>
      </c>
      <c r="Q1839" s="12" t="str">
        <f>IFERROR(IF(P1839="X","",VLOOKUP(LEFT(N1839,10),'Universo_BK-BIT'!$A$5:$E$10005,3,0)),"")</f>
        <v/>
      </c>
      <c r="R1839" s="14" t="str">
        <f t="shared" si="85"/>
        <v/>
      </c>
      <c r="S1839" s="14" t="str">
        <f t="shared" si="86"/>
        <v/>
      </c>
      <c r="T1839" s="14"/>
      <c r="U1839" s="14" t="str">
        <f ca="1">IFERROR(IF(P1839="X",IF(VLOOKUP(B1839,'Oficios_-_pend_criticas'!$C$3:$J$4739,5,0)="","",IF(VLOOKUP(B1839,'Oficios_-_pend_criticas'!$C$3:$J$4739,7,0)="",IF(TODAY()&gt;VLOOKUP(B1839,'Oficios_-_pend_criticas'!$C$3:$J$4739,5,0),"X",""),IF(VLOOKUP(B1839,'Oficios_-_pend_criticas'!$C$3:$J$4739,7,0)&gt;VLOOKUP(B1839,'Oficios_-_pend_criticas'!$C$3:$J$4739,5,0),"X",""))),""),"")</f>
        <v/>
      </c>
      <c r="V1839" s="14" t="str">
        <f ca="1">IFERROR(IF(Q1839=0,IF(VLOOKUP(B1839,'Oficios_-_pend_criticas'!$C$3:$J$4739,5,0)="","",IF(VLOOKUP(B1839,'Oficios_-_pend_criticas'!$C$3:$J$4739,7,0)="",IF(TODAY()&gt;VLOOKUP(B1839,'Oficios_-_pend_criticas'!$C$3:$J$4739,5,0),"X",""),IF(VLOOKUP(B1839,'Oficios_-_pend_criticas'!$C$3:$J$4739,7,0)&gt;VLOOKUP(B1839,'Oficios_-_pend_criticas'!$C$3:$J$4739,5,0),"X",""))),""),"")</f>
        <v/>
      </c>
      <c r="W1839" s="14" t="str">
        <f ca="1">IFERROR(IF(P1839&lt;&gt;"X",IF(Q1839&gt;0,IF(VLOOKUP(B1839,'Oficios_-_pend_criticas'!$C$4:$J$4739,5,0)="","",IF(VLOOKUP(B1839,'Oficios_-_pend_criticas'!$C$4:$J$4739,7,0)="",IF(TODAY()&gt;VLOOKUP(B1839,'Oficios_-_pend_criticas'!$C$4:$J$4739,5,0),"X",""),IF(VLOOKUP(B1839,'Oficios_-_pend_criticas'!$C$4:$J$4739,7,0)&gt;VLOOKUP(B1839,'Oficios_-_pend_criticas'!$C$4:$J$4739,5,0),"X",""))),""),""),"")</f>
        <v/>
      </c>
    </row>
    <row r="1840" spans="1:23" ht="45" hidden="1" customHeight="1" x14ac:dyDescent="0.25">
      <c r="A1840" s="9" t="str">
        <f t="shared" si="84"/>
        <v/>
      </c>
      <c r="B1840" s="24"/>
      <c r="C1840" s="22" t="str">
        <f>IF(B1840="","",VLOOKUP(B1840,#REF!,6,0))</f>
        <v/>
      </c>
      <c r="D1840" s="20" t="str">
        <f>IF(B1840="","",VLOOKUP(B1840,#REF!,22,0))</f>
        <v/>
      </c>
      <c r="E1840" s="22" t="str">
        <f>IF(B1840="","",VLOOKUP(B1840,Consultas_públicas!$A$376:$G$3879,7,0))</f>
        <v/>
      </c>
      <c r="F1840" s="20"/>
      <c r="G1840" s="21"/>
      <c r="H1840" s="14" t="str">
        <f>IFERROR(IF(VLOOKUP(B1840,'Oficios_-_pend_criticas'!$C$4:$D$4739,2,0)="","","X"),"")</f>
        <v/>
      </c>
      <c r="I1840" s="12"/>
      <c r="J1840" s="13"/>
      <c r="K1840" s="10"/>
      <c r="L1840" s="12" t="str">
        <f>IFERROR(VLOOKUP(B1840,Retorno_da_RFB!$D$3:$I$6388,5,0),"")</f>
        <v/>
      </c>
      <c r="M1840" s="13" t="str">
        <f>IFERROR(VLOOKUP(B1840,Retorno_da_RFB!$D$3:$I$6388,6,0),"")</f>
        <v/>
      </c>
      <c r="N1840" s="10" t="str">
        <f>IFERROR(VLOOKUP(B1840,Retorno_da_RFB!$D$3:$I$6388,3,0),"")</f>
        <v/>
      </c>
      <c r="O1840" s="10" t="str">
        <f>IFERROR(VLOOKUP(B1840,Retorno_da_RFB!$D$3:$I$6388,4,0),"")</f>
        <v/>
      </c>
      <c r="P1840" s="12" t="str">
        <f>IFERROR(IF(N1840="","",IF(VLOOKUP(LEFT(N1840,10),'Universo_BK-BIT'!$A$5:$E$10005,2,0)="","X",VLOOKUP(LEFT(N1840,10),'Universo_BK-BIT'!$A$5:$E$10005,2,0))),"X")</f>
        <v/>
      </c>
      <c r="Q1840" s="12" t="str">
        <f>IFERROR(IF(P1840="X","",VLOOKUP(LEFT(N1840,10),'Universo_BK-BIT'!$A$5:$E$10005,3,0)),"")</f>
        <v/>
      </c>
      <c r="R1840" s="14" t="str">
        <f t="shared" si="85"/>
        <v/>
      </c>
      <c r="S1840" s="14" t="str">
        <f t="shared" si="86"/>
        <v/>
      </c>
      <c r="T1840" s="14"/>
      <c r="U1840" s="14" t="str">
        <f ca="1">IFERROR(IF(P1840="X",IF(VLOOKUP(B1840,'Oficios_-_pend_criticas'!$C$3:$J$4739,5,0)="","",IF(VLOOKUP(B1840,'Oficios_-_pend_criticas'!$C$3:$J$4739,7,0)="",IF(TODAY()&gt;VLOOKUP(B1840,'Oficios_-_pend_criticas'!$C$3:$J$4739,5,0),"X",""),IF(VLOOKUP(B1840,'Oficios_-_pend_criticas'!$C$3:$J$4739,7,0)&gt;VLOOKUP(B1840,'Oficios_-_pend_criticas'!$C$3:$J$4739,5,0),"X",""))),""),"")</f>
        <v/>
      </c>
      <c r="V1840" s="14" t="str">
        <f ca="1">IFERROR(IF(Q1840=0,IF(VLOOKUP(B1840,'Oficios_-_pend_criticas'!$C$3:$J$4739,5,0)="","",IF(VLOOKUP(B1840,'Oficios_-_pend_criticas'!$C$3:$J$4739,7,0)="",IF(TODAY()&gt;VLOOKUP(B1840,'Oficios_-_pend_criticas'!$C$3:$J$4739,5,0),"X",""),IF(VLOOKUP(B1840,'Oficios_-_pend_criticas'!$C$3:$J$4739,7,0)&gt;VLOOKUP(B1840,'Oficios_-_pend_criticas'!$C$3:$J$4739,5,0),"X",""))),""),"")</f>
        <v/>
      </c>
      <c r="W1840" s="14" t="str">
        <f ca="1">IFERROR(IF(P1840&lt;&gt;"X",IF(Q1840&gt;0,IF(VLOOKUP(B1840,'Oficios_-_pend_criticas'!$C$4:$J$4739,5,0)="","",IF(VLOOKUP(B1840,'Oficios_-_pend_criticas'!$C$4:$J$4739,7,0)="",IF(TODAY()&gt;VLOOKUP(B1840,'Oficios_-_pend_criticas'!$C$4:$J$4739,5,0),"X",""),IF(VLOOKUP(B1840,'Oficios_-_pend_criticas'!$C$4:$J$4739,7,0)&gt;VLOOKUP(B1840,'Oficios_-_pend_criticas'!$C$4:$J$4739,5,0),"X",""))),""),""),"")</f>
        <v/>
      </c>
    </row>
    <row r="1841" spans="1:23" ht="45" hidden="1" customHeight="1" x14ac:dyDescent="0.25">
      <c r="A1841" s="9" t="str">
        <f t="shared" si="84"/>
        <v/>
      </c>
      <c r="B1841" s="24"/>
      <c r="C1841" s="22" t="str">
        <f>IF(B1841="","",VLOOKUP(B1841,#REF!,6,0))</f>
        <v/>
      </c>
      <c r="D1841" s="20" t="str">
        <f>IF(B1841="","",VLOOKUP(B1841,#REF!,22,0))</f>
        <v/>
      </c>
      <c r="E1841" s="22" t="str">
        <f>IF(B1841="","",VLOOKUP(B1841,Consultas_públicas!$A$376:$G$3879,7,0))</f>
        <v/>
      </c>
      <c r="F1841" s="20"/>
      <c r="G1841" s="21"/>
      <c r="H1841" s="14" t="str">
        <f>IFERROR(IF(VLOOKUP(B1841,'Oficios_-_pend_criticas'!$C$4:$D$4739,2,0)="","","X"),"")</f>
        <v/>
      </c>
      <c r="I1841" s="12"/>
      <c r="J1841" s="13"/>
      <c r="K1841" s="10"/>
      <c r="L1841" s="12" t="str">
        <f>IFERROR(VLOOKUP(B1841,Retorno_da_RFB!$D$3:$I$6388,5,0),"")</f>
        <v/>
      </c>
      <c r="M1841" s="13" t="str">
        <f>IFERROR(VLOOKUP(B1841,Retorno_da_RFB!$D$3:$I$6388,6,0),"")</f>
        <v/>
      </c>
      <c r="N1841" s="10" t="str">
        <f>IFERROR(VLOOKUP(B1841,Retorno_da_RFB!$D$3:$I$6388,3,0),"")</f>
        <v/>
      </c>
      <c r="O1841" s="10" t="str">
        <f>IFERROR(VLOOKUP(B1841,Retorno_da_RFB!$D$3:$I$6388,4,0),"")</f>
        <v/>
      </c>
      <c r="P1841" s="12" t="str">
        <f>IFERROR(IF(N1841="","",IF(VLOOKUP(LEFT(N1841,10),'Universo_BK-BIT'!$A$5:$E$10005,2,0)="","X",VLOOKUP(LEFT(N1841,10),'Universo_BK-BIT'!$A$5:$E$10005,2,0))),"X")</f>
        <v/>
      </c>
      <c r="Q1841" s="12" t="str">
        <f>IFERROR(IF(P1841="X","",VLOOKUP(LEFT(N1841,10),'Universo_BK-BIT'!$A$5:$E$10005,3,0)),"")</f>
        <v/>
      </c>
      <c r="R1841" s="14" t="str">
        <f t="shared" si="85"/>
        <v/>
      </c>
      <c r="S1841" s="14" t="str">
        <f t="shared" si="86"/>
        <v/>
      </c>
      <c r="T1841" s="14"/>
      <c r="U1841" s="14" t="str">
        <f ca="1">IFERROR(IF(P1841="X",IF(VLOOKUP(B1841,'Oficios_-_pend_criticas'!$C$3:$J$4739,5,0)="","",IF(VLOOKUP(B1841,'Oficios_-_pend_criticas'!$C$3:$J$4739,7,0)="",IF(TODAY()&gt;VLOOKUP(B1841,'Oficios_-_pend_criticas'!$C$3:$J$4739,5,0),"X",""),IF(VLOOKUP(B1841,'Oficios_-_pend_criticas'!$C$3:$J$4739,7,0)&gt;VLOOKUP(B1841,'Oficios_-_pend_criticas'!$C$3:$J$4739,5,0),"X",""))),""),"")</f>
        <v/>
      </c>
      <c r="V1841" s="14" t="str">
        <f ca="1">IFERROR(IF(Q1841=0,IF(VLOOKUP(B1841,'Oficios_-_pend_criticas'!$C$3:$J$4739,5,0)="","",IF(VLOOKUP(B1841,'Oficios_-_pend_criticas'!$C$3:$J$4739,7,0)="",IF(TODAY()&gt;VLOOKUP(B1841,'Oficios_-_pend_criticas'!$C$3:$J$4739,5,0),"X",""),IF(VLOOKUP(B1841,'Oficios_-_pend_criticas'!$C$3:$J$4739,7,0)&gt;VLOOKUP(B1841,'Oficios_-_pend_criticas'!$C$3:$J$4739,5,0),"X",""))),""),"")</f>
        <v/>
      </c>
      <c r="W1841" s="14" t="str">
        <f ca="1">IFERROR(IF(P1841&lt;&gt;"X",IF(Q1841&gt;0,IF(VLOOKUP(B1841,'Oficios_-_pend_criticas'!$C$4:$J$4739,5,0)="","",IF(VLOOKUP(B1841,'Oficios_-_pend_criticas'!$C$4:$J$4739,7,0)="",IF(TODAY()&gt;VLOOKUP(B1841,'Oficios_-_pend_criticas'!$C$4:$J$4739,5,0),"X",""),IF(VLOOKUP(B1841,'Oficios_-_pend_criticas'!$C$4:$J$4739,7,0)&gt;VLOOKUP(B1841,'Oficios_-_pend_criticas'!$C$4:$J$4739,5,0),"X",""))),""),""),"")</f>
        <v/>
      </c>
    </row>
    <row r="1842" spans="1:23" ht="45" hidden="1" customHeight="1" x14ac:dyDescent="0.25">
      <c r="A1842" s="9" t="str">
        <f t="shared" si="84"/>
        <v/>
      </c>
      <c r="B1842" s="24"/>
      <c r="C1842" s="22" t="str">
        <f>IF(B1842="","",VLOOKUP(B1842,#REF!,6,0))</f>
        <v/>
      </c>
      <c r="D1842" s="20" t="str">
        <f>IF(B1842="","",VLOOKUP(B1842,#REF!,22,0))</f>
        <v/>
      </c>
      <c r="E1842" s="22" t="str">
        <f>IF(B1842="","",VLOOKUP(B1842,Consultas_públicas!$A$376:$G$3879,7,0))</f>
        <v/>
      </c>
      <c r="F1842" s="20"/>
      <c r="G1842" s="21"/>
      <c r="H1842" s="14" t="str">
        <f>IFERROR(IF(VLOOKUP(B1842,'Oficios_-_pend_criticas'!$C$4:$D$4739,2,0)="","","X"),"")</f>
        <v/>
      </c>
      <c r="I1842" s="12"/>
      <c r="J1842" s="13"/>
      <c r="K1842" s="10"/>
      <c r="L1842" s="12" t="str">
        <f>IFERROR(VLOOKUP(B1842,Retorno_da_RFB!$D$3:$I$6388,5,0),"")</f>
        <v/>
      </c>
      <c r="M1842" s="13" t="str">
        <f>IFERROR(VLOOKUP(B1842,Retorno_da_RFB!$D$3:$I$6388,6,0),"")</f>
        <v/>
      </c>
      <c r="N1842" s="10" t="str">
        <f>IFERROR(VLOOKUP(B1842,Retorno_da_RFB!$D$3:$I$6388,3,0),"")</f>
        <v/>
      </c>
      <c r="O1842" s="10" t="str">
        <f>IFERROR(VLOOKUP(B1842,Retorno_da_RFB!$D$3:$I$6388,4,0),"")</f>
        <v/>
      </c>
      <c r="P1842" s="12" t="str">
        <f>IFERROR(IF(N1842="","",IF(VLOOKUP(LEFT(N1842,10),'Universo_BK-BIT'!$A$5:$E$10005,2,0)="","X",VLOOKUP(LEFT(N1842,10),'Universo_BK-BIT'!$A$5:$E$10005,2,0))),"X")</f>
        <v/>
      </c>
      <c r="Q1842" s="12" t="str">
        <f>IFERROR(IF(P1842="X","",VLOOKUP(LEFT(N1842,10),'Universo_BK-BIT'!$A$5:$E$10005,3,0)),"")</f>
        <v/>
      </c>
      <c r="R1842" s="14" t="str">
        <f t="shared" si="85"/>
        <v/>
      </c>
      <c r="S1842" s="14" t="str">
        <f t="shared" si="86"/>
        <v/>
      </c>
      <c r="T1842" s="14"/>
      <c r="U1842" s="14" t="str">
        <f ca="1">IFERROR(IF(P1842="X",IF(VLOOKUP(B1842,'Oficios_-_pend_criticas'!$C$3:$J$4739,5,0)="","",IF(VLOOKUP(B1842,'Oficios_-_pend_criticas'!$C$3:$J$4739,7,0)="",IF(TODAY()&gt;VLOOKUP(B1842,'Oficios_-_pend_criticas'!$C$3:$J$4739,5,0),"X",""),IF(VLOOKUP(B1842,'Oficios_-_pend_criticas'!$C$3:$J$4739,7,0)&gt;VLOOKUP(B1842,'Oficios_-_pend_criticas'!$C$3:$J$4739,5,0),"X",""))),""),"")</f>
        <v/>
      </c>
      <c r="V1842" s="14" t="str">
        <f ca="1">IFERROR(IF(Q1842=0,IF(VLOOKUP(B1842,'Oficios_-_pend_criticas'!$C$3:$J$4739,5,0)="","",IF(VLOOKUP(B1842,'Oficios_-_pend_criticas'!$C$3:$J$4739,7,0)="",IF(TODAY()&gt;VLOOKUP(B1842,'Oficios_-_pend_criticas'!$C$3:$J$4739,5,0),"X",""),IF(VLOOKUP(B1842,'Oficios_-_pend_criticas'!$C$3:$J$4739,7,0)&gt;VLOOKUP(B1842,'Oficios_-_pend_criticas'!$C$3:$J$4739,5,0),"X",""))),""),"")</f>
        <v/>
      </c>
      <c r="W1842" s="14" t="str">
        <f ca="1">IFERROR(IF(P1842&lt;&gt;"X",IF(Q1842&gt;0,IF(VLOOKUP(B1842,'Oficios_-_pend_criticas'!$C$4:$J$4739,5,0)="","",IF(VLOOKUP(B1842,'Oficios_-_pend_criticas'!$C$4:$J$4739,7,0)="",IF(TODAY()&gt;VLOOKUP(B1842,'Oficios_-_pend_criticas'!$C$4:$J$4739,5,0),"X",""),IF(VLOOKUP(B1842,'Oficios_-_pend_criticas'!$C$4:$J$4739,7,0)&gt;VLOOKUP(B1842,'Oficios_-_pend_criticas'!$C$4:$J$4739,5,0),"X",""))),""),""),"")</f>
        <v/>
      </c>
    </row>
    <row r="1843" spans="1:23" ht="45" hidden="1" customHeight="1" x14ac:dyDescent="0.25">
      <c r="A1843" s="9" t="str">
        <f t="shared" si="84"/>
        <v/>
      </c>
      <c r="B1843" s="24"/>
      <c r="C1843" s="22" t="str">
        <f>IF(B1843="","",VLOOKUP(B1843,#REF!,6,0))</f>
        <v/>
      </c>
      <c r="D1843" s="20" t="str">
        <f>IF(B1843="","",VLOOKUP(B1843,#REF!,22,0))</f>
        <v/>
      </c>
      <c r="E1843" s="22" t="str">
        <f>IF(B1843="","",VLOOKUP(B1843,Consultas_públicas!$A$376:$G$3879,7,0))</f>
        <v/>
      </c>
      <c r="F1843" s="20"/>
      <c r="G1843" s="21"/>
      <c r="H1843" s="14" t="str">
        <f>IFERROR(IF(VLOOKUP(B1843,'Oficios_-_pend_criticas'!$C$4:$D$4739,2,0)="","","X"),"")</f>
        <v/>
      </c>
      <c r="I1843" s="12"/>
      <c r="J1843" s="13"/>
      <c r="K1843" s="10"/>
      <c r="L1843" s="12" t="str">
        <f>IFERROR(VLOOKUP(B1843,Retorno_da_RFB!$D$3:$I$6388,5,0),"")</f>
        <v/>
      </c>
      <c r="M1843" s="13" t="str">
        <f>IFERROR(VLOOKUP(B1843,Retorno_da_RFB!$D$3:$I$6388,6,0),"")</f>
        <v/>
      </c>
      <c r="N1843" s="10" t="str">
        <f>IFERROR(VLOOKUP(B1843,Retorno_da_RFB!$D$3:$I$6388,3,0),"")</f>
        <v/>
      </c>
      <c r="O1843" s="10" t="str">
        <f>IFERROR(VLOOKUP(B1843,Retorno_da_RFB!$D$3:$I$6388,4,0),"")</f>
        <v/>
      </c>
      <c r="P1843" s="12" t="str">
        <f>IFERROR(IF(N1843="","",IF(VLOOKUP(LEFT(N1843,10),'Universo_BK-BIT'!$A$5:$E$10005,2,0)="","X",VLOOKUP(LEFT(N1843,10),'Universo_BK-BIT'!$A$5:$E$10005,2,0))),"X")</f>
        <v/>
      </c>
      <c r="Q1843" s="12" t="str">
        <f>IFERROR(IF(P1843="X","",VLOOKUP(LEFT(N1843,10),'Universo_BK-BIT'!$A$5:$E$10005,3,0)),"")</f>
        <v/>
      </c>
      <c r="R1843" s="14" t="str">
        <f t="shared" si="85"/>
        <v/>
      </c>
      <c r="S1843" s="14" t="str">
        <f t="shared" si="86"/>
        <v/>
      </c>
      <c r="T1843" s="14"/>
      <c r="U1843" s="14" t="str">
        <f ca="1">IFERROR(IF(P1843="X",IF(VLOOKUP(B1843,'Oficios_-_pend_criticas'!$C$3:$J$4739,5,0)="","",IF(VLOOKUP(B1843,'Oficios_-_pend_criticas'!$C$3:$J$4739,7,0)="",IF(TODAY()&gt;VLOOKUP(B1843,'Oficios_-_pend_criticas'!$C$3:$J$4739,5,0),"X",""),IF(VLOOKUP(B1843,'Oficios_-_pend_criticas'!$C$3:$J$4739,7,0)&gt;VLOOKUP(B1843,'Oficios_-_pend_criticas'!$C$3:$J$4739,5,0),"X",""))),""),"")</f>
        <v/>
      </c>
      <c r="V1843" s="14" t="str">
        <f ca="1">IFERROR(IF(Q1843=0,IF(VLOOKUP(B1843,'Oficios_-_pend_criticas'!$C$3:$J$4739,5,0)="","",IF(VLOOKUP(B1843,'Oficios_-_pend_criticas'!$C$3:$J$4739,7,0)="",IF(TODAY()&gt;VLOOKUP(B1843,'Oficios_-_pend_criticas'!$C$3:$J$4739,5,0),"X",""),IF(VLOOKUP(B1843,'Oficios_-_pend_criticas'!$C$3:$J$4739,7,0)&gt;VLOOKUP(B1843,'Oficios_-_pend_criticas'!$C$3:$J$4739,5,0),"X",""))),""),"")</f>
        <v/>
      </c>
      <c r="W1843" s="14" t="str">
        <f ca="1">IFERROR(IF(P1843&lt;&gt;"X",IF(Q1843&gt;0,IF(VLOOKUP(B1843,'Oficios_-_pend_criticas'!$C$4:$J$4739,5,0)="","",IF(VLOOKUP(B1843,'Oficios_-_pend_criticas'!$C$4:$J$4739,7,0)="",IF(TODAY()&gt;VLOOKUP(B1843,'Oficios_-_pend_criticas'!$C$4:$J$4739,5,0),"X",""),IF(VLOOKUP(B1843,'Oficios_-_pend_criticas'!$C$4:$J$4739,7,0)&gt;VLOOKUP(B1843,'Oficios_-_pend_criticas'!$C$4:$J$4739,5,0),"X",""))),""),""),"")</f>
        <v/>
      </c>
    </row>
    <row r="1844" spans="1:23" ht="45" hidden="1" customHeight="1" x14ac:dyDescent="0.25">
      <c r="A1844" s="9" t="str">
        <f t="shared" si="84"/>
        <v/>
      </c>
      <c r="B1844" s="24"/>
      <c r="C1844" s="22" t="str">
        <f>IF(B1844="","",VLOOKUP(B1844,#REF!,6,0))</f>
        <v/>
      </c>
      <c r="D1844" s="20" t="str">
        <f>IF(B1844="","",VLOOKUP(B1844,#REF!,22,0))</f>
        <v/>
      </c>
      <c r="E1844" s="22" t="str">
        <f>IF(B1844="","",VLOOKUP(B1844,Consultas_públicas!$A$376:$G$3879,7,0))</f>
        <v/>
      </c>
      <c r="F1844" s="20"/>
      <c r="G1844" s="21"/>
      <c r="H1844" s="14" t="str">
        <f>IFERROR(IF(VLOOKUP(B1844,'Oficios_-_pend_criticas'!$C$4:$D$4739,2,0)="","","X"),"")</f>
        <v/>
      </c>
      <c r="I1844" s="12"/>
      <c r="J1844" s="13"/>
      <c r="K1844" s="10"/>
      <c r="L1844" s="12" t="str">
        <f>IFERROR(VLOOKUP(B1844,Retorno_da_RFB!$D$3:$I$6388,5,0),"")</f>
        <v/>
      </c>
      <c r="M1844" s="13" t="str">
        <f>IFERROR(VLOOKUP(B1844,Retorno_da_RFB!$D$3:$I$6388,6,0),"")</f>
        <v/>
      </c>
      <c r="N1844" s="10" t="str">
        <f>IFERROR(VLOOKUP(B1844,Retorno_da_RFB!$D$3:$I$6388,3,0),"")</f>
        <v/>
      </c>
      <c r="O1844" s="10" t="str">
        <f>IFERROR(VLOOKUP(B1844,Retorno_da_RFB!$D$3:$I$6388,4,0),"")</f>
        <v/>
      </c>
      <c r="P1844" s="12" t="str">
        <f>IFERROR(IF(N1844="","",IF(VLOOKUP(LEFT(N1844,10),'Universo_BK-BIT'!$A$5:$E$10005,2,0)="","X",VLOOKUP(LEFT(N1844,10),'Universo_BK-BIT'!$A$5:$E$10005,2,0))),"X")</f>
        <v/>
      </c>
      <c r="Q1844" s="12" t="str">
        <f>IFERROR(IF(P1844="X","",VLOOKUP(LEFT(N1844,10),'Universo_BK-BIT'!$A$5:$E$10005,3,0)),"")</f>
        <v/>
      </c>
      <c r="R1844" s="14" t="str">
        <f t="shared" si="85"/>
        <v/>
      </c>
      <c r="S1844" s="14" t="str">
        <f t="shared" si="86"/>
        <v/>
      </c>
      <c r="T1844" s="14"/>
      <c r="U1844" s="14" t="str">
        <f ca="1">IFERROR(IF(P1844="X",IF(VLOOKUP(B1844,'Oficios_-_pend_criticas'!$C$3:$J$4739,5,0)="","",IF(VLOOKUP(B1844,'Oficios_-_pend_criticas'!$C$3:$J$4739,7,0)="",IF(TODAY()&gt;VLOOKUP(B1844,'Oficios_-_pend_criticas'!$C$3:$J$4739,5,0),"X",""),IF(VLOOKUP(B1844,'Oficios_-_pend_criticas'!$C$3:$J$4739,7,0)&gt;VLOOKUP(B1844,'Oficios_-_pend_criticas'!$C$3:$J$4739,5,0),"X",""))),""),"")</f>
        <v/>
      </c>
      <c r="V1844" s="14" t="str">
        <f ca="1">IFERROR(IF(Q1844=0,IF(VLOOKUP(B1844,'Oficios_-_pend_criticas'!$C$3:$J$4739,5,0)="","",IF(VLOOKUP(B1844,'Oficios_-_pend_criticas'!$C$3:$J$4739,7,0)="",IF(TODAY()&gt;VLOOKUP(B1844,'Oficios_-_pend_criticas'!$C$3:$J$4739,5,0),"X",""),IF(VLOOKUP(B1844,'Oficios_-_pend_criticas'!$C$3:$J$4739,7,0)&gt;VLOOKUP(B1844,'Oficios_-_pend_criticas'!$C$3:$J$4739,5,0),"X",""))),""),"")</f>
        <v/>
      </c>
      <c r="W1844" s="14" t="str">
        <f ca="1">IFERROR(IF(P1844&lt;&gt;"X",IF(Q1844&gt;0,IF(VLOOKUP(B1844,'Oficios_-_pend_criticas'!$C$4:$J$4739,5,0)="","",IF(VLOOKUP(B1844,'Oficios_-_pend_criticas'!$C$4:$J$4739,7,0)="",IF(TODAY()&gt;VLOOKUP(B1844,'Oficios_-_pend_criticas'!$C$4:$J$4739,5,0),"X",""),IF(VLOOKUP(B1844,'Oficios_-_pend_criticas'!$C$4:$J$4739,7,0)&gt;VLOOKUP(B1844,'Oficios_-_pend_criticas'!$C$4:$J$4739,5,0),"X",""))),""),""),"")</f>
        <v/>
      </c>
    </row>
    <row r="1845" spans="1:23" ht="45" hidden="1" customHeight="1" x14ac:dyDescent="0.25">
      <c r="A1845" s="9" t="str">
        <f t="shared" si="84"/>
        <v/>
      </c>
      <c r="B1845" s="24"/>
      <c r="C1845" s="22" t="str">
        <f>IF(B1845="","",VLOOKUP(B1845,#REF!,6,0))</f>
        <v/>
      </c>
      <c r="D1845" s="20" t="str">
        <f>IF(B1845="","",VLOOKUP(B1845,#REF!,22,0))</f>
        <v/>
      </c>
      <c r="E1845" s="22" t="str">
        <f>IF(B1845="","",VLOOKUP(B1845,Consultas_públicas!$A$376:$G$3879,7,0))</f>
        <v/>
      </c>
      <c r="F1845" s="20"/>
      <c r="G1845" s="21"/>
      <c r="H1845" s="14" t="str">
        <f>IFERROR(IF(VLOOKUP(B1845,'Oficios_-_pend_criticas'!$C$4:$D$4739,2,0)="","","X"),"")</f>
        <v/>
      </c>
      <c r="I1845" s="12"/>
      <c r="J1845" s="13"/>
      <c r="K1845" s="10"/>
      <c r="L1845" s="12" t="str">
        <f>IFERROR(VLOOKUP(B1845,Retorno_da_RFB!$D$3:$I$6388,5,0),"")</f>
        <v/>
      </c>
      <c r="M1845" s="13" t="str">
        <f>IFERROR(VLOOKUP(B1845,Retorno_da_RFB!$D$3:$I$6388,6,0),"")</f>
        <v/>
      </c>
      <c r="N1845" s="10" t="str">
        <f>IFERROR(VLOOKUP(B1845,Retorno_da_RFB!$D$3:$I$6388,3,0),"")</f>
        <v/>
      </c>
      <c r="O1845" s="10" t="str">
        <f>IFERROR(VLOOKUP(B1845,Retorno_da_RFB!$D$3:$I$6388,4,0),"")</f>
        <v/>
      </c>
      <c r="P1845" s="12" t="str">
        <f>IFERROR(IF(N1845="","",IF(VLOOKUP(LEFT(N1845,10),'Universo_BK-BIT'!$A$5:$E$10005,2,0)="","X",VLOOKUP(LEFT(N1845,10),'Universo_BK-BIT'!$A$5:$E$10005,2,0))),"X")</f>
        <v/>
      </c>
      <c r="Q1845" s="12" t="str">
        <f>IFERROR(IF(P1845="X","",VLOOKUP(LEFT(N1845,10),'Universo_BK-BIT'!$A$5:$E$10005,3,0)),"")</f>
        <v/>
      </c>
      <c r="R1845" s="14" t="str">
        <f t="shared" si="85"/>
        <v/>
      </c>
      <c r="S1845" s="14" t="str">
        <f t="shared" si="86"/>
        <v/>
      </c>
      <c r="T1845" s="14"/>
      <c r="U1845" s="14" t="str">
        <f ca="1">IFERROR(IF(P1845="X",IF(VLOOKUP(B1845,'Oficios_-_pend_criticas'!$C$3:$J$4739,5,0)="","",IF(VLOOKUP(B1845,'Oficios_-_pend_criticas'!$C$3:$J$4739,7,0)="",IF(TODAY()&gt;VLOOKUP(B1845,'Oficios_-_pend_criticas'!$C$3:$J$4739,5,0),"X",""),IF(VLOOKUP(B1845,'Oficios_-_pend_criticas'!$C$3:$J$4739,7,0)&gt;VLOOKUP(B1845,'Oficios_-_pend_criticas'!$C$3:$J$4739,5,0),"X",""))),""),"")</f>
        <v/>
      </c>
      <c r="V1845" s="14" t="str">
        <f ca="1">IFERROR(IF(Q1845=0,IF(VLOOKUP(B1845,'Oficios_-_pend_criticas'!$C$3:$J$4739,5,0)="","",IF(VLOOKUP(B1845,'Oficios_-_pend_criticas'!$C$3:$J$4739,7,0)="",IF(TODAY()&gt;VLOOKUP(B1845,'Oficios_-_pend_criticas'!$C$3:$J$4739,5,0),"X",""),IF(VLOOKUP(B1845,'Oficios_-_pend_criticas'!$C$3:$J$4739,7,0)&gt;VLOOKUP(B1845,'Oficios_-_pend_criticas'!$C$3:$J$4739,5,0),"X",""))),""),"")</f>
        <v/>
      </c>
      <c r="W1845" s="14" t="str">
        <f ca="1">IFERROR(IF(P1845&lt;&gt;"X",IF(Q1845&gt;0,IF(VLOOKUP(B1845,'Oficios_-_pend_criticas'!$C$4:$J$4739,5,0)="","",IF(VLOOKUP(B1845,'Oficios_-_pend_criticas'!$C$4:$J$4739,7,0)="",IF(TODAY()&gt;VLOOKUP(B1845,'Oficios_-_pend_criticas'!$C$4:$J$4739,5,0),"X",""),IF(VLOOKUP(B1845,'Oficios_-_pend_criticas'!$C$4:$J$4739,7,0)&gt;VLOOKUP(B1845,'Oficios_-_pend_criticas'!$C$4:$J$4739,5,0),"X",""))),""),""),"")</f>
        <v/>
      </c>
    </row>
    <row r="1846" spans="1:23" ht="45" hidden="1" customHeight="1" x14ac:dyDescent="0.25">
      <c r="A1846" s="9" t="str">
        <f t="shared" si="84"/>
        <v/>
      </c>
      <c r="B1846" s="24"/>
      <c r="C1846" s="22" t="str">
        <f>IF(B1846="","",VLOOKUP(B1846,#REF!,6,0))</f>
        <v/>
      </c>
      <c r="D1846" s="20" t="str">
        <f>IF(B1846="","",VLOOKUP(B1846,#REF!,22,0))</f>
        <v/>
      </c>
      <c r="E1846" s="22" t="str">
        <f>IF(B1846="","",VLOOKUP(B1846,Consultas_públicas!$A$376:$G$3879,7,0))</f>
        <v/>
      </c>
      <c r="F1846" s="20"/>
      <c r="G1846" s="21"/>
      <c r="H1846" s="14" t="str">
        <f>IFERROR(IF(VLOOKUP(B1846,'Oficios_-_pend_criticas'!$C$4:$D$4739,2,0)="","","X"),"")</f>
        <v/>
      </c>
      <c r="I1846" s="12"/>
      <c r="J1846" s="13"/>
      <c r="K1846" s="10"/>
      <c r="L1846" s="12" t="str">
        <f>IFERROR(VLOOKUP(B1846,Retorno_da_RFB!$D$3:$I$6388,5,0),"")</f>
        <v/>
      </c>
      <c r="M1846" s="13" t="str">
        <f>IFERROR(VLOOKUP(B1846,Retorno_da_RFB!$D$3:$I$6388,6,0),"")</f>
        <v/>
      </c>
      <c r="N1846" s="10" t="str">
        <f>IFERROR(VLOOKUP(B1846,Retorno_da_RFB!$D$3:$I$6388,3,0),"")</f>
        <v/>
      </c>
      <c r="O1846" s="10" t="str">
        <f>IFERROR(VLOOKUP(B1846,Retorno_da_RFB!$D$3:$I$6388,4,0),"")</f>
        <v/>
      </c>
      <c r="P1846" s="12" t="str">
        <f>IFERROR(IF(N1846="","",IF(VLOOKUP(LEFT(N1846,10),'Universo_BK-BIT'!$A$5:$E$10005,2,0)="","X",VLOOKUP(LEFT(N1846,10),'Universo_BK-BIT'!$A$5:$E$10005,2,0))),"X")</f>
        <v/>
      </c>
      <c r="Q1846" s="12" t="str">
        <f>IFERROR(IF(P1846="X","",VLOOKUP(LEFT(N1846,10),'Universo_BK-BIT'!$A$5:$E$10005,3,0)),"")</f>
        <v/>
      </c>
      <c r="R1846" s="14" t="str">
        <f t="shared" si="85"/>
        <v/>
      </c>
      <c r="S1846" s="14" t="str">
        <f t="shared" si="86"/>
        <v/>
      </c>
      <c r="T1846" s="14"/>
      <c r="U1846" s="14" t="str">
        <f ca="1">IFERROR(IF(P1846="X",IF(VLOOKUP(B1846,'Oficios_-_pend_criticas'!$C$3:$J$4739,5,0)="","",IF(VLOOKUP(B1846,'Oficios_-_pend_criticas'!$C$3:$J$4739,7,0)="",IF(TODAY()&gt;VLOOKUP(B1846,'Oficios_-_pend_criticas'!$C$3:$J$4739,5,0),"X",""),IF(VLOOKUP(B1846,'Oficios_-_pend_criticas'!$C$3:$J$4739,7,0)&gt;VLOOKUP(B1846,'Oficios_-_pend_criticas'!$C$3:$J$4739,5,0),"X",""))),""),"")</f>
        <v/>
      </c>
      <c r="V1846" s="14" t="str">
        <f ca="1">IFERROR(IF(Q1846=0,IF(VLOOKUP(B1846,'Oficios_-_pend_criticas'!$C$3:$J$4739,5,0)="","",IF(VLOOKUP(B1846,'Oficios_-_pend_criticas'!$C$3:$J$4739,7,0)="",IF(TODAY()&gt;VLOOKUP(B1846,'Oficios_-_pend_criticas'!$C$3:$J$4739,5,0),"X",""),IF(VLOOKUP(B1846,'Oficios_-_pend_criticas'!$C$3:$J$4739,7,0)&gt;VLOOKUP(B1846,'Oficios_-_pend_criticas'!$C$3:$J$4739,5,0),"X",""))),""),"")</f>
        <v/>
      </c>
      <c r="W1846" s="14" t="str">
        <f ca="1">IFERROR(IF(P1846&lt;&gt;"X",IF(Q1846&gt;0,IF(VLOOKUP(B1846,'Oficios_-_pend_criticas'!$C$4:$J$4739,5,0)="","",IF(VLOOKUP(B1846,'Oficios_-_pend_criticas'!$C$4:$J$4739,7,0)="",IF(TODAY()&gt;VLOOKUP(B1846,'Oficios_-_pend_criticas'!$C$4:$J$4739,5,0),"X",""),IF(VLOOKUP(B1846,'Oficios_-_pend_criticas'!$C$4:$J$4739,7,0)&gt;VLOOKUP(B1846,'Oficios_-_pend_criticas'!$C$4:$J$4739,5,0),"X",""))),""),""),"")</f>
        <v/>
      </c>
    </row>
    <row r="1847" spans="1:23" ht="45" hidden="1" customHeight="1" x14ac:dyDescent="0.25">
      <c r="A1847" s="9" t="str">
        <f t="shared" si="84"/>
        <v/>
      </c>
      <c r="B1847" s="24"/>
      <c r="C1847" s="22" t="str">
        <f>IF(B1847="","",VLOOKUP(B1847,#REF!,6,0))</f>
        <v/>
      </c>
      <c r="D1847" s="20" t="str">
        <f>IF(B1847="","",VLOOKUP(B1847,#REF!,22,0))</f>
        <v/>
      </c>
      <c r="E1847" s="22" t="str">
        <f>IF(B1847="","",VLOOKUP(B1847,Consultas_públicas!$A$376:$G$3879,7,0))</f>
        <v/>
      </c>
      <c r="F1847" s="20"/>
      <c r="G1847" s="21"/>
      <c r="H1847" s="14" t="str">
        <f>IFERROR(IF(VLOOKUP(B1847,'Oficios_-_pend_criticas'!$C$4:$D$4739,2,0)="","","X"),"")</f>
        <v/>
      </c>
      <c r="I1847" s="12"/>
      <c r="J1847" s="13"/>
      <c r="K1847" s="10"/>
      <c r="L1847" s="12" t="str">
        <f>IFERROR(VLOOKUP(B1847,Retorno_da_RFB!$D$3:$I$6388,5,0),"")</f>
        <v/>
      </c>
      <c r="M1847" s="13" t="str">
        <f>IFERROR(VLOOKUP(B1847,Retorno_da_RFB!$D$3:$I$6388,6,0),"")</f>
        <v/>
      </c>
      <c r="N1847" s="10" t="str">
        <f>IFERROR(VLOOKUP(B1847,Retorno_da_RFB!$D$3:$I$6388,3,0),"")</f>
        <v/>
      </c>
      <c r="O1847" s="10" t="str">
        <f>IFERROR(VLOOKUP(B1847,Retorno_da_RFB!$D$3:$I$6388,4,0),"")</f>
        <v/>
      </c>
      <c r="P1847" s="12" t="str">
        <f>IFERROR(IF(N1847="","",IF(VLOOKUP(LEFT(N1847,10),'Universo_BK-BIT'!$A$5:$E$10005,2,0)="","X",VLOOKUP(LEFT(N1847,10),'Universo_BK-BIT'!$A$5:$E$10005,2,0))),"X")</f>
        <v/>
      </c>
      <c r="Q1847" s="12" t="str">
        <f>IFERROR(IF(P1847="X","",VLOOKUP(LEFT(N1847,10),'Universo_BK-BIT'!$A$5:$E$10005,3,0)),"")</f>
        <v/>
      </c>
      <c r="R1847" s="14" t="str">
        <f t="shared" si="85"/>
        <v/>
      </c>
      <c r="S1847" s="14" t="str">
        <f t="shared" si="86"/>
        <v/>
      </c>
      <c r="T1847" s="14"/>
      <c r="U1847" s="14" t="str">
        <f ca="1">IFERROR(IF(P1847="X",IF(VLOOKUP(B1847,'Oficios_-_pend_criticas'!$C$3:$J$4739,5,0)="","",IF(VLOOKUP(B1847,'Oficios_-_pend_criticas'!$C$3:$J$4739,7,0)="",IF(TODAY()&gt;VLOOKUP(B1847,'Oficios_-_pend_criticas'!$C$3:$J$4739,5,0),"X",""),IF(VLOOKUP(B1847,'Oficios_-_pend_criticas'!$C$3:$J$4739,7,0)&gt;VLOOKUP(B1847,'Oficios_-_pend_criticas'!$C$3:$J$4739,5,0),"X",""))),""),"")</f>
        <v/>
      </c>
      <c r="V1847" s="14" t="str">
        <f ca="1">IFERROR(IF(Q1847=0,IF(VLOOKUP(B1847,'Oficios_-_pend_criticas'!$C$3:$J$4739,5,0)="","",IF(VLOOKUP(B1847,'Oficios_-_pend_criticas'!$C$3:$J$4739,7,0)="",IF(TODAY()&gt;VLOOKUP(B1847,'Oficios_-_pend_criticas'!$C$3:$J$4739,5,0),"X",""),IF(VLOOKUP(B1847,'Oficios_-_pend_criticas'!$C$3:$J$4739,7,0)&gt;VLOOKUP(B1847,'Oficios_-_pend_criticas'!$C$3:$J$4739,5,0),"X",""))),""),"")</f>
        <v/>
      </c>
      <c r="W1847" s="14" t="str">
        <f ca="1">IFERROR(IF(P1847&lt;&gt;"X",IF(Q1847&gt;0,IF(VLOOKUP(B1847,'Oficios_-_pend_criticas'!$C$4:$J$4739,5,0)="","",IF(VLOOKUP(B1847,'Oficios_-_pend_criticas'!$C$4:$J$4739,7,0)="",IF(TODAY()&gt;VLOOKUP(B1847,'Oficios_-_pend_criticas'!$C$4:$J$4739,5,0),"X",""),IF(VLOOKUP(B1847,'Oficios_-_pend_criticas'!$C$4:$J$4739,7,0)&gt;VLOOKUP(B1847,'Oficios_-_pend_criticas'!$C$4:$J$4739,5,0),"X",""))),""),""),"")</f>
        <v/>
      </c>
    </row>
    <row r="1848" spans="1:23" ht="45" hidden="1" customHeight="1" x14ac:dyDescent="0.25">
      <c r="A1848" s="9" t="str">
        <f t="shared" si="84"/>
        <v/>
      </c>
      <c r="B1848" s="24"/>
      <c r="C1848" s="22" t="str">
        <f>IF(B1848="","",VLOOKUP(B1848,#REF!,6,0))</f>
        <v/>
      </c>
      <c r="D1848" s="20" t="str">
        <f>IF(B1848="","",VLOOKUP(B1848,#REF!,22,0))</f>
        <v/>
      </c>
      <c r="E1848" s="22" t="str">
        <f>IF(B1848="","",VLOOKUP(B1848,Consultas_públicas!$A$376:$G$3879,7,0))</f>
        <v/>
      </c>
      <c r="F1848" s="20"/>
      <c r="G1848" s="21"/>
      <c r="H1848" s="14" t="str">
        <f>IFERROR(IF(VLOOKUP(B1848,'Oficios_-_pend_criticas'!$C$4:$D$4739,2,0)="","","X"),"")</f>
        <v/>
      </c>
      <c r="I1848" s="12"/>
      <c r="J1848" s="13"/>
      <c r="K1848" s="10"/>
      <c r="L1848" s="12" t="str">
        <f>IFERROR(VLOOKUP(B1848,Retorno_da_RFB!$D$3:$I$6388,5,0),"")</f>
        <v/>
      </c>
      <c r="M1848" s="13" t="str">
        <f>IFERROR(VLOOKUP(B1848,Retorno_da_RFB!$D$3:$I$6388,6,0),"")</f>
        <v/>
      </c>
      <c r="N1848" s="10" t="str">
        <f>IFERROR(VLOOKUP(B1848,Retorno_da_RFB!$D$3:$I$6388,3,0),"")</f>
        <v/>
      </c>
      <c r="O1848" s="10" t="str">
        <f>IFERROR(VLOOKUP(B1848,Retorno_da_RFB!$D$3:$I$6388,4,0),"")</f>
        <v/>
      </c>
      <c r="P1848" s="12" t="str">
        <f>IFERROR(IF(N1848="","",IF(VLOOKUP(LEFT(N1848,10),'Universo_BK-BIT'!$A$5:$E$10005,2,0)="","X",VLOOKUP(LEFT(N1848,10),'Universo_BK-BIT'!$A$5:$E$10005,2,0))),"X")</f>
        <v/>
      </c>
      <c r="Q1848" s="12" t="str">
        <f>IFERROR(IF(P1848="X","",VLOOKUP(LEFT(N1848,10),'Universo_BK-BIT'!$A$5:$E$10005,3,0)),"")</f>
        <v/>
      </c>
      <c r="R1848" s="14" t="str">
        <f t="shared" si="85"/>
        <v/>
      </c>
      <c r="S1848" s="14" t="str">
        <f t="shared" si="86"/>
        <v/>
      </c>
      <c r="T1848" s="14"/>
      <c r="U1848" s="14" t="str">
        <f ca="1">IFERROR(IF(P1848="X",IF(VLOOKUP(B1848,'Oficios_-_pend_criticas'!$C$3:$J$4739,5,0)="","",IF(VLOOKUP(B1848,'Oficios_-_pend_criticas'!$C$3:$J$4739,7,0)="",IF(TODAY()&gt;VLOOKUP(B1848,'Oficios_-_pend_criticas'!$C$3:$J$4739,5,0),"X",""),IF(VLOOKUP(B1848,'Oficios_-_pend_criticas'!$C$3:$J$4739,7,0)&gt;VLOOKUP(B1848,'Oficios_-_pend_criticas'!$C$3:$J$4739,5,0),"X",""))),""),"")</f>
        <v/>
      </c>
      <c r="V1848" s="14" t="str">
        <f ca="1">IFERROR(IF(Q1848=0,IF(VLOOKUP(B1848,'Oficios_-_pend_criticas'!$C$3:$J$4739,5,0)="","",IF(VLOOKUP(B1848,'Oficios_-_pend_criticas'!$C$3:$J$4739,7,0)="",IF(TODAY()&gt;VLOOKUP(B1848,'Oficios_-_pend_criticas'!$C$3:$J$4739,5,0),"X",""),IF(VLOOKUP(B1848,'Oficios_-_pend_criticas'!$C$3:$J$4739,7,0)&gt;VLOOKUP(B1848,'Oficios_-_pend_criticas'!$C$3:$J$4739,5,0),"X",""))),""),"")</f>
        <v/>
      </c>
      <c r="W1848" s="14" t="str">
        <f ca="1">IFERROR(IF(P1848&lt;&gt;"X",IF(Q1848&gt;0,IF(VLOOKUP(B1848,'Oficios_-_pend_criticas'!$C$4:$J$4739,5,0)="","",IF(VLOOKUP(B1848,'Oficios_-_pend_criticas'!$C$4:$J$4739,7,0)="",IF(TODAY()&gt;VLOOKUP(B1848,'Oficios_-_pend_criticas'!$C$4:$J$4739,5,0),"X",""),IF(VLOOKUP(B1848,'Oficios_-_pend_criticas'!$C$4:$J$4739,7,0)&gt;VLOOKUP(B1848,'Oficios_-_pend_criticas'!$C$4:$J$4739,5,0),"X",""))),""),""),"")</f>
        <v/>
      </c>
    </row>
    <row r="1849" spans="1:23" ht="45" hidden="1" customHeight="1" x14ac:dyDescent="0.25">
      <c r="A1849" s="9" t="str">
        <f t="shared" si="84"/>
        <v/>
      </c>
      <c r="B1849" s="24"/>
      <c r="C1849" s="22" t="str">
        <f>IF(B1849="","",VLOOKUP(B1849,#REF!,6,0))</f>
        <v/>
      </c>
      <c r="D1849" s="20" t="str">
        <f>IF(B1849="","",VLOOKUP(B1849,#REF!,22,0))</f>
        <v/>
      </c>
      <c r="E1849" s="22" t="str">
        <f>IF(B1849="","",VLOOKUP(B1849,Consultas_públicas!$A$376:$G$3879,7,0))</f>
        <v/>
      </c>
      <c r="F1849" s="20"/>
      <c r="G1849" s="21"/>
      <c r="H1849" s="14" t="str">
        <f>IFERROR(IF(VLOOKUP(B1849,'Oficios_-_pend_criticas'!$C$4:$D$4739,2,0)="","","X"),"")</f>
        <v/>
      </c>
      <c r="I1849" s="12"/>
      <c r="J1849" s="13"/>
      <c r="K1849" s="10"/>
      <c r="L1849" s="12" t="str">
        <f>IFERROR(VLOOKUP(B1849,Retorno_da_RFB!$D$3:$I$6388,5,0),"")</f>
        <v/>
      </c>
      <c r="M1849" s="13" t="str">
        <f>IFERROR(VLOOKUP(B1849,Retorno_da_RFB!$D$3:$I$6388,6,0),"")</f>
        <v/>
      </c>
      <c r="N1849" s="10" t="str">
        <f>IFERROR(VLOOKUP(B1849,Retorno_da_RFB!$D$3:$I$6388,3,0),"")</f>
        <v/>
      </c>
      <c r="O1849" s="10" t="str">
        <f>IFERROR(VLOOKUP(B1849,Retorno_da_RFB!$D$3:$I$6388,4,0),"")</f>
        <v/>
      </c>
      <c r="P1849" s="12" t="str">
        <f>IFERROR(IF(N1849="","",IF(VLOOKUP(LEFT(N1849,10),'Universo_BK-BIT'!$A$5:$E$10005,2,0)="","X",VLOOKUP(LEFT(N1849,10),'Universo_BK-BIT'!$A$5:$E$10005,2,0))),"X")</f>
        <v/>
      </c>
      <c r="Q1849" s="12" t="str">
        <f>IFERROR(IF(P1849="X","",VLOOKUP(LEFT(N1849,10),'Universo_BK-BIT'!$A$5:$E$10005,3,0)),"")</f>
        <v/>
      </c>
      <c r="R1849" s="14" t="str">
        <f t="shared" si="85"/>
        <v/>
      </c>
      <c r="S1849" s="14" t="str">
        <f t="shared" si="86"/>
        <v/>
      </c>
      <c r="T1849" s="14"/>
      <c r="U1849" s="14" t="str">
        <f ca="1">IFERROR(IF(P1849="X",IF(VLOOKUP(B1849,'Oficios_-_pend_criticas'!$C$3:$J$4739,5,0)="","",IF(VLOOKUP(B1849,'Oficios_-_pend_criticas'!$C$3:$J$4739,7,0)="",IF(TODAY()&gt;VLOOKUP(B1849,'Oficios_-_pend_criticas'!$C$3:$J$4739,5,0),"X",""),IF(VLOOKUP(B1849,'Oficios_-_pend_criticas'!$C$3:$J$4739,7,0)&gt;VLOOKUP(B1849,'Oficios_-_pend_criticas'!$C$3:$J$4739,5,0),"X",""))),""),"")</f>
        <v/>
      </c>
      <c r="V1849" s="14" t="str">
        <f ca="1">IFERROR(IF(Q1849=0,IF(VLOOKUP(B1849,'Oficios_-_pend_criticas'!$C$3:$J$4739,5,0)="","",IF(VLOOKUP(B1849,'Oficios_-_pend_criticas'!$C$3:$J$4739,7,0)="",IF(TODAY()&gt;VLOOKUP(B1849,'Oficios_-_pend_criticas'!$C$3:$J$4739,5,0),"X",""),IF(VLOOKUP(B1849,'Oficios_-_pend_criticas'!$C$3:$J$4739,7,0)&gt;VLOOKUP(B1849,'Oficios_-_pend_criticas'!$C$3:$J$4739,5,0),"X",""))),""),"")</f>
        <v/>
      </c>
      <c r="W1849" s="14" t="str">
        <f ca="1">IFERROR(IF(P1849&lt;&gt;"X",IF(Q1849&gt;0,IF(VLOOKUP(B1849,'Oficios_-_pend_criticas'!$C$4:$J$4739,5,0)="","",IF(VLOOKUP(B1849,'Oficios_-_pend_criticas'!$C$4:$J$4739,7,0)="",IF(TODAY()&gt;VLOOKUP(B1849,'Oficios_-_pend_criticas'!$C$4:$J$4739,5,0),"X",""),IF(VLOOKUP(B1849,'Oficios_-_pend_criticas'!$C$4:$J$4739,7,0)&gt;VLOOKUP(B1849,'Oficios_-_pend_criticas'!$C$4:$J$4739,5,0),"X",""))),""),""),"")</f>
        <v/>
      </c>
    </row>
    <row r="1850" spans="1:23" ht="45" hidden="1" customHeight="1" x14ac:dyDescent="0.25">
      <c r="A1850" s="9" t="str">
        <f t="shared" si="84"/>
        <v/>
      </c>
      <c r="B1850" s="24"/>
      <c r="C1850" s="22" t="str">
        <f>IF(B1850="","",VLOOKUP(B1850,#REF!,6,0))</f>
        <v/>
      </c>
      <c r="D1850" s="20" t="str">
        <f>IF(B1850="","",VLOOKUP(B1850,#REF!,22,0))</f>
        <v/>
      </c>
      <c r="E1850" s="22" t="str">
        <f>IF(B1850="","",VLOOKUP(B1850,Consultas_públicas!$A$376:$G$3879,7,0))</f>
        <v/>
      </c>
      <c r="F1850" s="20"/>
      <c r="G1850" s="21"/>
      <c r="H1850" s="14" t="str">
        <f>IFERROR(IF(VLOOKUP(B1850,'Oficios_-_pend_criticas'!$C$4:$D$4739,2,0)="","","X"),"")</f>
        <v/>
      </c>
      <c r="I1850" s="12"/>
      <c r="J1850" s="13"/>
      <c r="K1850" s="10"/>
      <c r="L1850" s="12" t="str">
        <f>IFERROR(VLOOKUP(B1850,Retorno_da_RFB!$D$3:$I$6388,5,0),"")</f>
        <v/>
      </c>
      <c r="M1850" s="13" t="str">
        <f>IFERROR(VLOOKUP(B1850,Retorno_da_RFB!$D$3:$I$6388,6,0),"")</f>
        <v/>
      </c>
      <c r="N1850" s="10" t="str">
        <f>IFERROR(VLOOKUP(B1850,Retorno_da_RFB!$D$3:$I$6388,3,0),"")</f>
        <v/>
      </c>
      <c r="O1850" s="10" t="str">
        <f>IFERROR(VLOOKUP(B1850,Retorno_da_RFB!$D$3:$I$6388,4,0),"")</f>
        <v/>
      </c>
      <c r="P1850" s="12" t="str">
        <f>IFERROR(IF(N1850="","",IF(VLOOKUP(LEFT(N1850,10),'Universo_BK-BIT'!$A$5:$E$10005,2,0)="","X",VLOOKUP(LEFT(N1850,10),'Universo_BK-BIT'!$A$5:$E$10005,2,0))),"X")</f>
        <v/>
      </c>
      <c r="Q1850" s="12" t="str">
        <f>IFERROR(IF(P1850="X","",VLOOKUP(LEFT(N1850,10),'Universo_BK-BIT'!$A$5:$E$10005,3,0)),"")</f>
        <v/>
      </c>
      <c r="R1850" s="14" t="str">
        <f t="shared" si="85"/>
        <v/>
      </c>
      <c r="S1850" s="14" t="str">
        <f t="shared" si="86"/>
        <v/>
      </c>
      <c r="T1850" s="14"/>
      <c r="U1850" s="14" t="str">
        <f ca="1">IFERROR(IF(P1850="X",IF(VLOOKUP(B1850,'Oficios_-_pend_criticas'!$C$3:$J$4739,5,0)="","",IF(VLOOKUP(B1850,'Oficios_-_pend_criticas'!$C$3:$J$4739,7,0)="",IF(TODAY()&gt;VLOOKUP(B1850,'Oficios_-_pend_criticas'!$C$3:$J$4739,5,0),"X",""),IF(VLOOKUP(B1850,'Oficios_-_pend_criticas'!$C$3:$J$4739,7,0)&gt;VLOOKUP(B1850,'Oficios_-_pend_criticas'!$C$3:$J$4739,5,0),"X",""))),""),"")</f>
        <v/>
      </c>
      <c r="V1850" s="14" t="str">
        <f ca="1">IFERROR(IF(Q1850=0,IF(VLOOKUP(B1850,'Oficios_-_pend_criticas'!$C$3:$J$4739,5,0)="","",IF(VLOOKUP(B1850,'Oficios_-_pend_criticas'!$C$3:$J$4739,7,0)="",IF(TODAY()&gt;VLOOKUP(B1850,'Oficios_-_pend_criticas'!$C$3:$J$4739,5,0),"X",""),IF(VLOOKUP(B1850,'Oficios_-_pend_criticas'!$C$3:$J$4739,7,0)&gt;VLOOKUP(B1850,'Oficios_-_pend_criticas'!$C$3:$J$4739,5,0),"X",""))),""),"")</f>
        <v/>
      </c>
      <c r="W1850" s="14" t="str">
        <f ca="1">IFERROR(IF(P1850&lt;&gt;"X",IF(Q1850&gt;0,IF(VLOOKUP(B1850,'Oficios_-_pend_criticas'!$C$4:$J$4739,5,0)="","",IF(VLOOKUP(B1850,'Oficios_-_pend_criticas'!$C$4:$J$4739,7,0)="",IF(TODAY()&gt;VLOOKUP(B1850,'Oficios_-_pend_criticas'!$C$4:$J$4739,5,0),"X",""),IF(VLOOKUP(B1850,'Oficios_-_pend_criticas'!$C$4:$J$4739,7,0)&gt;VLOOKUP(B1850,'Oficios_-_pend_criticas'!$C$4:$J$4739,5,0),"X",""))),""),""),"")</f>
        <v/>
      </c>
    </row>
    <row r="1851" spans="1:23" ht="45" hidden="1" customHeight="1" x14ac:dyDescent="0.25">
      <c r="A1851" s="9" t="str">
        <f t="shared" si="84"/>
        <v/>
      </c>
      <c r="B1851" s="24"/>
      <c r="C1851" s="22" t="str">
        <f>IF(B1851="","",VLOOKUP(B1851,#REF!,6,0))</f>
        <v/>
      </c>
      <c r="D1851" s="20" t="str">
        <f>IF(B1851="","",VLOOKUP(B1851,#REF!,22,0))</f>
        <v/>
      </c>
      <c r="E1851" s="22" t="str">
        <f>IF(B1851="","",VLOOKUP(B1851,Consultas_públicas!$A$376:$G$3879,7,0))</f>
        <v/>
      </c>
      <c r="F1851" s="20"/>
      <c r="G1851" s="21"/>
      <c r="H1851" s="14" t="str">
        <f>IFERROR(IF(VLOOKUP(B1851,'Oficios_-_pend_criticas'!$C$4:$D$4739,2,0)="","","X"),"")</f>
        <v/>
      </c>
      <c r="I1851" s="12"/>
      <c r="J1851" s="13"/>
      <c r="K1851" s="10"/>
      <c r="L1851" s="12" t="str">
        <f>IFERROR(VLOOKUP(B1851,Retorno_da_RFB!$D$3:$I$6388,5,0),"")</f>
        <v/>
      </c>
      <c r="M1851" s="13" t="str">
        <f>IFERROR(VLOOKUP(B1851,Retorno_da_RFB!$D$3:$I$6388,6,0),"")</f>
        <v/>
      </c>
      <c r="N1851" s="10" t="str">
        <f>IFERROR(VLOOKUP(B1851,Retorno_da_RFB!$D$3:$I$6388,3,0),"")</f>
        <v/>
      </c>
      <c r="O1851" s="10" t="str">
        <f>IFERROR(VLOOKUP(B1851,Retorno_da_RFB!$D$3:$I$6388,4,0),"")</f>
        <v/>
      </c>
      <c r="P1851" s="12" t="str">
        <f>IFERROR(IF(N1851="","",IF(VLOOKUP(LEFT(N1851,10),'Universo_BK-BIT'!$A$5:$E$10005,2,0)="","X",VLOOKUP(LEFT(N1851,10),'Universo_BK-BIT'!$A$5:$E$10005,2,0))),"X")</f>
        <v/>
      </c>
      <c r="Q1851" s="12" t="str">
        <f>IFERROR(IF(P1851="X","",VLOOKUP(LEFT(N1851,10),'Universo_BK-BIT'!$A$5:$E$10005,3,0)),"")</f>
        <v/>
      </c>
      <c r="R1851" s="14" t="str">
        <f t="shared" si="85"/>
        <v/>
      </c>
      <c r="S1851" s="14" t="str">
        <f t="shared" si="86"/>
        <v/>
      </c>
      <c r="T1851" s="14"/>
      <c r="U1851" s="14" t="str">
        <f ca="1">IFERROR(IF(P1851="X",IF(VLOOKUP(B1851,'Oficios_-_pend_criticas'!$C$3:$J$4739,5,0)="","",IF(VLOOKUP(B1851,'Oficios_-_pend_criticas'!$C$3:$J$4739,7,0)="",IF(TODAY()&gt;VLOOKUP(B1851,'Oficios_-_pend_criticas'!$C$3:$J$4739,5,0),"X",""),IF(VLOOKUP(B1851,'Oficios_-_pend_criticas'!$C$3:$J$4739,7,0)&gt;VLOOKUP(B1851,'Oficios_-_pend_criticas'!$C$3:$J$4739,5,0),"X",""))),""),"")</f>
        <v/>
      </c>
      <c r="V1851" s="14" t="str">
        <f ca="1">IFERROR(IF(Q1851=0,IF(VLOOKUP(B1851,'Oficios_-_pend_criticas'!$C$3:$J$4739,5,0)="","",IF(VLOOKUP(B1851,'Oficios_-_pend_criticas'!$C$3:$J$4739,7,0)="",IF(TODAY()&gt;VLOOKUP(B1851,'Oficios_-_pend_criticas'!$C$3:$J$4739,5,0),"X",""),IF(VLOOKUP(B1851,'Oficios_-_pend_criticas'!$C$3:$J$4739,7,0)&gt;VLOOKUP(B1851,'Oficios_-_pend_criticas'!$C$3:$J$4739,5,0),"X",""))),""),"")</f>
        <v/>
      </c>
      <c r="W1851" s="14" t="str">
        <f ca="1">IFERROR(IF(P1851&lt;&gt;"X",IF(Q1851&gt;0,IF(VLOOKUP(B1851,'Oficios_-_pend_criticas'!$C$4:$J$4739,5,0)="","",IF(VLOOKUP(B1851,'Oficios_-_pend_criticas'!$C$4:$J$4739,7,0)="",IF(TODAY()&gt;VLOOKUP(B1851,'Oficios_-_pend_criticas'!$C$4:$J$4739,5,0),"X",""),IF(VLOOKUP(B1851,'Oficios_-_pend_criticas'!$C$4:$J$4739,7,0)&gt;VLOOKUP(B1851,'Oficios_-_pend_criticas'!$C$4:$J$4739,5,0),"X",""))),""),""),"")</f>
        <v/>
      </c>
    </row>
    <row r="1852" spans="1:23" ht="45" hidden="1" customHeight="1" x14ac:dyDescent="0.25">
      <c r="A1852" s="9" t="str">
        <f t="shared" si="84"/>
        <v/>
      </c>
      <c r="B1852" s="24"/>
      <c r="C1852" s="22" t="str">
        <f>IF(B1852="","",VLOOKUP(B1852,#REF!,6,0))</f>
        <v/>
      </c>
      <c r="D1852" s="20" t="str">
        <f>IF(B1852="","",VLOOKUP(B1852,#REF!,22,0))</f>
        <v/>
      </c>
      <c r="E1852" s="22" t="str">
        <f>IF(B1852="","",VLOOKUP(B1852,Consultas_públicas!$A$376:$G$3879,7,0))</f>
        <v/>
      </c>
      <c r="F1852" s="20"/>
      <c r="G1852" s="21"/>
      <c r="H1852" s="14" t="str">
        <f>IFERROR(IF(VLOOKUP(B1852,'Oficios_-_pend_criticas'!$C$4:$D$4739,2,0)="","","X"),"")</f>
        <v/>
      </c>
      <c r="I1852" s="12"/>
      <c r="J1852" s="13"/>
      <c r="K1852" s="10"/>
      <c r="L1852" s="12" t="str">
        <f>IFERROR(VLOOKUP(B1852,Retorno_da_RFB!$D$3:$I$6388,5,0),"")</f>
        <v/>
      </c>
      <c r="M1852" s="13" t="str">
        <f>IFERROR(VLOOKUP(B1852,Retorno_da_RFB!$D$3:$I$6388,6,0),"")</f>
        <v/>
      </c>
      <c r="N1852" s="10" t="str">
        <f>IFERROR(VLOOKUP(B1852,Retorno_da_RFB!$D$3:$I$6388,3,0),"")</f>
        <v/>
      </c>
      <c r="O1852" s="10" t="str">
        <f>IFERROR(VLOOKUP(B1852,Retorno_da_RFB!$D$3:$I$6388,4,0),"")</f>
        <v/>
      </c>
      <c r="P1852" s="12" t="str">
        <f>IFERROR(IF(N1852="","",IF(VLOOKUP(LEFT(N1852,10),'Universo_BK-BIT'!$A$5:$E$10005,2,0)="","X",VLOOKUP(LEFT(N1852,10),'Universo_BK-BIT'!$A$5:$E$10005,2,0))),"X")</f>
        <v/>
      </c>
      <c r="Q1852" s="12" t="str">
        <f>IFERROR(IF(P1852="X","",VLOOKUP(LEFT(N1852,10),'Universo_BK-BIT'!$A$5:$E$10005,3,0)),"")</f>
        <v/>
      </c>
      <c r="R1852" s="14" t="str">
        <f t="shared" si="85"/>
        <v/>
      </c>
      <c r="S1852" s="14" t="str">
        <f t="shared" si="86"/>
        <v/>
      </c>
      <c r="T1852" s="14"/>
      <c r="U1852" s="14" t="str">
        <f ca="1">IFERROR(IF(P1852="X",IF(VLOOKUP(B1852,'Oficios_-_pend_criticas'!$C$3:$J$4739,5,0)="","",IF(VLOOKUP(B1852,'Oficios_-_pend_criticas'!$C$3:$J$4739,7,0)="",IF(TODAY()&gt;VLOOKUP(B1852,'Oficios_-_pend_criticas'!$C$3:$J$4739,5,0),"X",""),IF(VLOOKUP(B1852,'Oficios_-_pend_criticas'!$C$3:$J$4739,7,0)&gt;VLOOKUP(B1852,'Oficios_-_pend_criticas'!$C$3:$J$4739,5,0),"X",""))),""),"")</f>
        <v/>
      </c>
      <c r="V1852" s="14" t="str">
        <f ca="1">IFERROR(IF(Q1852=0,IF(VLOOKUP(B1852,'Oficios_-_pend_criticas'!$C$3:$J$4739,5,0)="","",IF(VLOOKUP(B1852,'Oficios_-_pend_criticas'!$C$3:$J$4739,7,0)="",IF(TODAY()&gt;VLOOKUP(B1852,'Oficios_-_pend_criticas'!$C$3:$J$4739,5,0),"X",""),IF(VLOOKUP(B1852,'Oficios_-_pend_criticas'!$C$3:$J$4739,7,0)&gt;VLOOKUP(B1852,'Oficios_-_pend_criticas'!$C$3:$J$4739,5,0),"X",""))),""),"")</f>
        <v/>
      </c>
      <c r="W1852" s="14" t="str">
        <f ca="1">IFERROR(IF(P1852&lt;&gt;"X",IF(Q1852&gt;0,IF(VLOOKUP(B1852,'Oficios_-_pend_criticas'!$C$4:$J$4739,5,0)="","",IF(VLOOKUP(B1852,'Oficios_-_pend_criticas'!$C$4:$J$4739,7,0)="",IF(TODAY()&gt;VLOOKUP(B1852,'Oficios_-_pend_criticas'!$C$4:$J$4739,5,0),"X",""),IF(VLOOKUP(B1852,'Oficios_-_pend_criticas'!$C$4:$J$4739,7,0)&gt;VLOOKUP(B1852,'Oficios_-_pend_criticas'!$C$4:$J$4739,5,0),"X",""))),""),""),"")</f>
        <v/>
      </c>
    </row>
    <row r="1853" spans="1:23" ht="45" hidden="1" customHeight="1" x14ac:dyDescent="0.25">
      <c r="A1853" s="9" t="str">
        <f t="shared" si="84"/>
        <v/>
      </c>
      <c r="B1853" s="24"/>
      <c r="C1853" s="22" t="str">
        <f>IF(B1853="","",VLOOKUP(B1853,#REF!,6,0))</f>
        <v/>
      </c>
      <c r="D1853" s="20" t="str">
        <f>IF(B1853="","",VLOOKUP(B1853,#REF!,22,0))</f>
        <v/>
      </c>
      <c r="E1853" s="22" t="str">
        <f>IF(B1853="","",VLOOKUP(B1853,Consultas_públicas!$A$376:$G$3879,7,0))</f>
        <v/>
      </c>
      <c r="F1853" s="20"/>
      <c r="G1853" s="21"/>
      <c r="H1853" s="14" t="str">
        <f>IFERROR(IF(VLOOKUP(B1853,'Oficios_-_pend_criticas'!$C$4:$D$4739,2,0)="","","X"),"")</f>
        <v/>
      </c>
      <c r="I1853" s="12"/>
      <c r="J1853" s="13"/>
      <c r="K1853" s="10"/>
      <c r="L1853" s="12" t="str">
        <f>IFERROR(VLOOKUP(B1853,Retorno_da_RFB!$D$3:$I$6388,5,0),"")</f>
        <v/>
      </c>
      <c r="M1853" s="13" t="str">
        <f>IFERROR(VLOOKUP(B1853,Retorno_da_RFB!$D$3:$I$6388,6,0),"")</f>
        <v/>
      </c>
      <c r="N1853" s="10" t="str">
        <f>IFERROR(VLOOKUP(B1853,Retorno_da_RFB!$D$3:$I$6388,3,0),"")</f>
        <v/>
      </c>
      <c r="O1853" s="10" t="str">
        <f>IFERROR(VLOOKUP(B1853,Retorno_da_RFB!$D$3:$I$6388,4,0),"")</f>
        <v/>
      </c>
      <c r="P1853" s="12" t="str">
        <f>IFERROR(IF(N1853="","",IF(VLOOKUP(LEFT(N1853,10),'Universo_BK-BIT'!$A$5:$E$10005,2,0)="","X",VLOOKUP(LEFT(N1853,10),'Universo_BK-BIT'!$A$5:$E$10005,2,0))),"X")</f>
        <v/>
      </c>
      <c r="Q1853" s="12" t="str">
        <f>IFERROR(IF(P1853="X","",VLOOKUP(LEFT(N1853,10),'Universo_BK-BIT'!$A$5:$E$10005,3,0)),"")</f>
        <v/>
      </c>
      <c r="R1853" s="14" t="str">
        <f t="shared" si="85"/>
        <v/>
      </c>
      <c r="S1853" s="14" t="str">
        <f t="shared" si="86"/>
        <v/>
      </c>
      <c r="T1853" s="14"/>
      <c r="U1853" s="14" t="str">
        <f ca="1">IFERROR(IF(P1853="X",IF(VLOOKUP(B1853,'Oficios_-_pend_criticas'!$C$3:$J$4739,5,0)="","",IF(VLOOKUP(B1853,'Oficios_-_pend_criticas'!$C$3:$J$4739,7,0)="",IF(TODAY()&gt;VLOOKUP(B1853,'Oficios_-_pend_criticas'!$C$3:$J$4739,5,0),"X",""),IF(VLOOKUP(B1853,'Oficios_-_pend_criticas'!$C$3:$J$4739,7,0)&gt;VLOOKUP(B1853,'Oficios_-_pend_criticas'!$C$3:$J$4739,5,0),"X",""))),""),"")</f>
        <v/>
      </c>
      <c r="V1853" s="14" t="str">
        <f ca="1">IFERROR(IF(Q1853=0,IF(VLOOKUP(B1853,'Oficios_-_pend_criticas'!$C$3:$J$4739,5,0)="","",IF(VLOOKUP(B1853,'Oficios_-_pend_criticas'!$C$3:$J$4739,7,0)="",IF(TODAY()&gt;VLOOKUP(B1853,'Oficios_-_pend_criticas'!$C$3:$J$4739,5,0),"X",""),IF(VLOOKUP(B1853,'Oficios_-_pend_criticas'!$C$3:$J$4739,7,0)&gt;VLOOKUP(B1853,'Oficios_-_pend_criticas'!$C$3:$J$4739,5,0),"X",""))),""),"")</f>
        <v/>
      </c>
      <c r="W1853" s="14" t="str">
        <f ca="1">IFERROR(IF(P1853&lt;&gt;"X",IF(Q1853&gt;0,IF(VLOOKUP(B1853,'Oficios_-_pend_criticas'!$C$4:$J$4739,5,0)="","",IF(VLOOKUP(B1853,'Oficios_-_pend_criticas'!$C$4:$J$4739,7,0)="",IF(TODAY()&gt;VLOOKUP(B1853,'Oficios_-_pend_criticas'!$C$4:$J$4739,5,0),"X",""),IF(VLOOKUP(B1853,'Oficios_-_pend_criticas'!$C$4:$J$4739,7,0)&gt;VLOOKUP(B1853,'Oficios_-_pend_criticas'!$C$4:$J$4739,5,0),"X",""))),""),""),"")</f>
        <v/>
      </c>
    </row>
    <row r="1854" spans="1:23" ht="45" hidden="1" customHeight="1" x14ac:dyDescent="0.25">
      <c r="A1854" s="9" t="str">
        <f t="shared" si="84"/>
        <v/>
      </c>
      <c r="B1854" s="24"/>
      <c r="C1854" s="22" t="str">
        <f>IF(B1854="","",VLOOKUP(B1854,#REF!,6,0))</f>
        <v/>
      </c>
      <c r="D1854" s="20" t="str">
        <f>IF(B1854="","",VLOOKUP(B1854,#REF!,22,0))</f>
        <v/>
      </c>
      <c r="E1854" s="22" t="str">
        <f>IF(B1854="","",VLOOKUP(B1854,Consultas_públicas!$A$376:$G$3879,7,0))</f>
        <v/>
      </c>
      <c r="F1854" s="20"/>
      <c r="G1854" s="21"/>
      <c r="H1854" s="14" t="str">
        <f>IFERROR(IF(VLOOKUP(B1854,'Oficios_-_pend_criticas'!$C$4:$D$4739,2,0)="","","X"),"")</f>
        <v/>
      </c>
      <c r="I1854" s="12"/>
      <c r="J1854" s="13"/>
      <c r="K1854" s="10"/>
      <c r="L1854" s="12" t="str">
        <f>IFERROR(VLOOKUP(B1854,Retorno_da_RFB!$D$3:$I$6388,5,0),"")</f>
        <v/>
      </c>
      <c r="M1854" s="13" t="str">
        <f>IFERROR(VLOOKUP(B1854,Retorno_da_RFB!$D$3:$I$6388,6,0),"")</f>
        <v/>
      </c>
      <c r="N1854" s="10" t="str">
        <f>IFERROR(VLOOKUP(B1854,Retorno_da_RFB!$D$3:$I$6388,3,0),"")</f>
        <v/>
      </c>
      <c r="O1854" s="10" t="str">
        <f>IFERROR(VLOOKUP(B1854,Retorno_da_RFB!$D$3:$I$6388,4,0),"")</f>
        <v/>
      </c>
      <c r="P1854" s="12" t="str">
        <f>IFERROR(IF(N1854="","",IF(VLOOKUP(LEFT(N1854,10),'Universo_BK-BIT'!$A$5:$E$10005,2,0)="","X",VLOOKUP(LEFT(N1854,10),'Universo_BK-BIT'!$A$5:$E$10005,2,0))),"X")</f>
        <v/>
      </c>
      <c r="Q1854" s="12" t="str">
        <f>IFERROR(IF(P1854="X","",VLOOKUP(LEFT(N1854,10),'Universo_BK-BIT'!$A$5:$E$10005,3,0)),"")</f>
        <v/>
      </c>
      <c r="R1854" s="14" t="str">
        <f t="shared" si="85"/>
        <v/>
      </c>
      <c r="S1854" s="14" t="str">
        <f t="shared" si="86"/>
        <v/>
      </c>
      <c r="T1854" s="14"/>
      <c r="U1854" s="14" t="str">
        <f ca="1">IFERROR(IF(P1854="X",IF(VLOOKUP(B1854,'Oficios_-_pend_criticas'!$C$3:$J$4739,5,0)="","",IF(VLOOKUP(B1854,'Oficios_-_pend_criticas'!$C$3:$J$4739,7,0)="",IF(TODAY()&gt;VLOOKUP(B1854,'Oficios_-_pend_criticas'!$C$3:$J$4739,5,0),"X",""),IF(VLOOKUP(B1854,'Oficios_-_pend_criticas'!$C$3:$J$4739,7,0)&gt;VLOOKUP(B1854,'Oficios_-_pend_criticas'!$C$3:$J$4739,5,0),"X",""))),""),"")</f>
        <v/>
      </c>
      <c r="V1854" s="14" t="str">
        <f ca="1">IFERROR(IF(Q1854=0,IF(VLOOKUP(B1854,'Oficios_-_pend_criticas'!$C$3:$J$4739,5,0)="","",IF(VLOOKUP(B1854,'Oficios_-_pend_criticas'!$C$3:$J$4739,7,0)="",IF(TODAY()&gt;VLOOKUP(B1854,'Oficios_-_pend_criticas'!$C$3:$J$4739,5,0),"X",""),IF(VLOOKUP(B1854,'Oficios_-_pend_criticas'!$C$3:$J$4739,7,0)&gt;VLOOKUP(B1854,'Oficios_-_pend_criticas'!$C$3:$J$4739,5,0),"X",""))),""),"")</f>
        <v/>
      </c>
      <c r="W1854" s="14" t="str">
        <f ca="1">IFERROR(IF(P1854&lt;&gt;"X",IF(Q1854&gt;0,IF(VLOOKUP(B1854,'Oficios_-_pend_criticas'!$C$4:$J$4739,5,0)="","",IF(VLOOKUP(B1854,'Oficios_-_pend_criticas'!$C$4:$J$4739,7,0)="",IF(TODAY()&gt;VLOOKUP(B1854,'Oficios_-_pend_criticas'!$C$4:$J$4739,5,0),"X",""),IF(VLOOKUP(B1854,'Oficios_-_pend_criticas'!$C$4:$J$4739,7,0)&gt;VLOOKUP(B1854,'Oficios_-_pend_criticas'!$C$4:$J$4739,5,0),"X",""))),""),""),"")</f>
        <v/>
      </c>
    </row>
    <row r="1855" spans="1:23" ht="45" hidden="1" customHeight="1" x14ac:dyDescent="0.25">
      <c r="A1855" s="9" t="str">
        <f t="shared" si="84"/>
        <v/>
      </c>
      <c r="B1855" s="24"/>
      <c r="C1855" s="22" t="str">
        <f>IF(B1855="","",VLOOKUP(B1855,#REF!,6,0))</f>
        <v/>
      </c>
      <c r="D1855" s="20" t="str">
        <f>IF(B1855="","",VLOOKUP(B1855,#REF!,22,0))</f>
        <v/>
      </c>
      <c r="E1855" s="22" t="str">
        <f>IF(B1855="","",VLOOKUP(B1855,Consultas_públicas!$A$376:$G$3879,7,0))</f>
        <v/>
      </c>
      <c r="F1855" s="20"/>
      <c r="G1855" s="21"/>
      <c r="H1855" s="14" t="str">
        <f>IFERROR(IF(VLOOKUP(B1855,'Oficios_-_pend_criticas'!$C$4:$D$4739,2,0)="","","X"),"")</f>
        <v/>
      </c>
      <c r="I1855" s="12"/>
      <c r="J1855" s="13"/>
      <c r="K1855" s="10"/>
      <c r="L1855" s="12" t="str">
        <f>IFERROR(VLOOKUP(B1855,Retorno_da_RFB!$D$3:$I$6388,5,0),"")</f>
        <v/>
      </c>
      <c r="M1855" s="13" t="str">
        <f>IFERROR(VLOOKUP(B1855,Retorno_da_RFB!$D$3:$I$6388,6,0),"")</f>
        <v/>
      </c>
      <c r="N1855" s="10" t="str">
        <f>IFERROR(VLOOKUP(B1855,Retorno_da_RFB!$D$3:$I$6388,3,0),"")</f>
        <v/>
      </c>
      <c r="O1855" s="10" t="str">
        <f>IFERROR(VLOOKUP(B1855,Retorno_da_RFB!$D$3:$I$6388,4,0),"")</f>
        <v/>
      </c>
      <c r="P1855" s="12" t="str">
        <f>IFERROR(IF(N1855="","",IF(VLOOKUP(LEFT(N1855,10),'Universo_BK-BIT'!$A$5:$E$10005,2,0)="","X",VLOOKUP(LEFT(N1855,10),'Universo_BK-BIT'!$A$5:$E$10005,2,0))),"X")</f>
        <v/>
      </c>
      <c r="Q1855" s="12" t="str">
        <f>IFERROR(IF(P1855="X","",VLOOKUP(LEFT(N1855,10),'Universo_BK-BIT'!$A$5:$E$10005,3,0)),"")</f>
        <v/>
      </c>
      <c r="R1855" s="14" t="str">
        <f t="shared" si="85"/>
        <v/>
      </c>
      <c r="S1855" s="14" t="str">
        <f t="shared" si="86"/>
        <v/>
      </c>
      <c r="T1855" s="14"/>
      <c r="U1855" s="14" t="str">
        <f ca="1">IFERROR(IF(P1855="X",IF(VLOOKUP(B1855,'Oficios_-_pend_criticas'!$C$3:$J$4739,5,0)="","",IF(VLOOKUP(B1855,'Oficios_-_pend_criticas'!$C$3:$J$4739,7,0)="",IF(TODAY()&gt;VLOOKUP(B1855,'Oficios_-_pend_criticas'!$C$3:$J$4739,5,0),"X",""),IF(VLOOKUP(B1855,'Oficios_-_pend_criticas'!$C$3:$J$4739,7,0)&gt;VLOOKUP(B1855,'Oficios_-_pend_criticas'!$C$3:$J$4739,5,0),"X",""))),""),"")</f>
        <v/>
      </c>
      <c r="V1855" s="14" t="str">
        <f ca="1">IFERROR(IF(Q1855=0,IF(VLOOKUP(B1855,'Oficios_-_pend_criticas'!$C$3:$J$4739,5,0)="","",IF(VLOOKUP(B1855,'Oficios_-_pend_criticas'!$C$3:$J$4739,7,0)="",IF(TODAY()&gt;VLOOKUP(B1855,'Oficios_-_pend_criticas'!$C$3:$J$4739,5,0),"X",""),IF(VLOOKUP(B1855,'Oficios_-_pend_criticas'!$C$3:$J$4739,7,0)&gt;VLOOKUP(B1855,'Oficios_-_pend_criticas'!$C$3:$J$4739,5,0),"X",""))),""),"")</f>
        <v/>
      </c>
      <c r="W1855" s="14" t="str">
        <f ca="1">IFERROR(IF(P1855&lt;&gt;"X",IF(Q1855&gt;0,IF(VLOOKUP(B1855,'Oficios_-_pend_criticas'!$C$4:$J$4739,5,0)="","",IF(VLOOKUP(B1855,'Oficios_-_pend_criticas'!$C$4:$J$4739,7,0)="",IF(TODAY()&gt;VLOOKUP(B1855,'Oficios_-_pend_criticas'!$C$4:$J$4739,5,0),"X",""),IF(VLOOKUP(B1855,'Oficios_-_pend_criticas'!$C$4:$J$4739,7,0)&gt;VLOOKUP(B1855,'Oficios_-_pend_criticas'!$C$4:$J$4739,5,0),"X",""))),""),""),"")</f>
        <v/>
      </c>
    </row>
    <row r="1856" spans="1:23" ht="45" hidden="1" customHeight="1" x14ac:dyDescent="0.25">
      <c r="A1856" s="9" t="str">
        <f t="shared" si="84"/>
        <v/>
      </c>
      <c r="B1856" s="24"/>
      <c r="C1856" s="22" t="str">
        <f>IF(B1856="","",VLOOKUP(B1856,#REF!,6,0))</f>
        <v/>
      </c>
      <c r="D1856" s="20" t="str">
        <f>IF(B1856="","",VLOOKUP(B1856,#REF!,22,0))</f>
        <v/>
      </c>
      <c r="E1856" s="22" t="str">
        <f>IF(B1856="","",VLOOKUP(B1856,Consultas_públicas!$A$376:$G$3879,7,0))</f>
        <v/>
      </c>
      <c r="F1856" s="20"/>
      <c r="G1856" s="21"/>
      <c r="H1856" s="14" t="str">
        <f>IFERROR(IF(VLOOKUP(B1856,'Oficios_-_pend_criticas'!$C$4:$D$4739,2,0)="","","X"),"")</f>
        <v/>
      </c>
      <c r="I1856" s="12"/>
      <c r="J1856" s="13"/>
      <c r="K1856" s="10"/>
      <c r="L1856" s="12" t="str">
        <f>IFERROR(VLOOKUP(B1856,Retorno_da_RFB!$D$3:$I$6388,5,0),"")</f>
        <v/>
      </c>
      <c r="M1856" s="13" t="str">
        <f>IFERROR(VLOOKUP(B1856,Retorno_da_RFB!$D$3:$I$6388,6,0),"")</f>
        <v/>
      </c>
      <c r="N1856" s="10" t="str">
        <f>IFERROR(VLOOKUP(B1856,Retorno_da_RFB!$D$3:$I$6388,3,0),"")</f>
        <v/>
      </c>
      <c r="O1856" s="10" t="str">
        <f>IFERROR(VLOOKUP(B1856,Retorno_da_RFB!$D$3:$I$6388,4,0),"")</f>
        <v/>
      </c>
      <c r="P1856" s="12" t="str">
        <f>IFERROR(IF(N1856="","",IF(VLOOKUP(LEFT(N1856,10),'Universo_BK-BIT'!$A$5:$E$10005,2,0)="","X",VLOOKUP(LEFT(N1856,10),'Universo_BK-BIT'!$A$5:$E$10005,2,0))),"X")</f>
        <v/>
      </c>
      <c r="Q1856" s="12" t="str">
        <f>IFERROR(IF(P1856="X","",VLOOKUP(LEFT(N1856,10),'Universo_BK-BIT'!$A$5:$E$10005,3,0)),"")</f>
        <v/>
      </c>
      <c r="R1856" s="14" t="str">
        <f t="shared" si="85"/>
        <v/>
      </c>
      <c r="S1856" s="14" t="str">
        <f t="shared" si="86"/>
        <v/>
      </c>
      <c r="T1856" s="14"/>
      <c r="U1856" s="14" t="str">
        <f ca="1">IFERROR(IF(P1856="X",IF(VLOOKUP(B1856,'Oficios_-_pend_criticas'!$C$3:$J$4739,5,0)="","",IF(VLOOKUP(B1856,'Oficios_-_pend_criticas'!$C$3:$J$4739,7,0)="",IF(TODAY()&gt;VLOOKUP(B1856,'Oficios_-_pend_criticas'!$C$3:$J$4739,5,0),"X",""),IF(VLOOKUP(B1856,'Oficios_-_pend_criticas'!$C$3:$J$4739,7,0)&gt;VLOOKUP(B1856,'Oficios_-_pend_criticas'!$C$3:$J$4739,5,0),"X",""))),""),"")</f>
        <v/>
      </c>
      <c r="V1856" s="14" t="str">
        <f ca="1">IFERROR(IF(Q1856=0,IF(VLOOKUP(B1856,'Oficios_-_pend_criticas'!$C$3:$J$4739,5,0)="","",IF(VLOOKUP(B1856,'Oficios_-_pend_criticas'!$C$3:$J$4739,7,0)="",IF(TODAY()&gt;VLOOKUP(B1856,'Oficios_-_pend_criticas'!$C$3:$J$4739,5,0),"X",""),IF(VLOOKUP(B1856,'Oficios_-_pend_criticas'!$C$3:$J$4739,7,0)&gt;VLOOKUP(B1856,'Oficios_-_pend_criticas'!$C$3:$J$4739,5,0),"X",""))),""),"")</f>
        <v/>
      </c>
      <c r="W1856" s="14" t="str">
        <f ca="1">IFERROR(IF(P1856&lt;&gt;"X",IF(Q1856&gt;0,IF(VLOOKUP(B1856,'Oficios_-_pend_criticas'!$C$4:$J$4739,5,0)="","",IF(VLOOKUP(B1856,'Oficios_-_pend_criticas'!$C$4:$J$4739,7,0)="",IF(TODAY()&gt;VLOOKUP(B1856,'Oficios_-_pend_criticas'!$C$4:$J$4739,5,0),"X",""),IF(VLOOKUP(B1856,'Oficios_-_pend_criticas'!$C$4:$J$4739,7,0)&gt;VLOOKUP(B1856,'Oficios_-_pend_criticas'!$C$4:$J$4739,5,0),"X",""))),""),""),"")</f>
        <v/>
      </c>
    </row>
    <row r="1857" spans="1:23" ht="45" hidden="1" customHeight="1" x14ac:dyDescent="0.25">
      <c r="A1857" s="9" t="str">
        <f t="shared" si="84"/>
        <v/>
      </c>
      <c r="B1857" s="24"/>
      <c r="C1857" s="22" t="str">
        <f>IF(B1857="","",VLOOKUP(B1857,#REF!,6,0))</f>
        <v/>
      </c>
      <c r="D1857" s="20" t="str">
        <f>IF(B1857="","",VLOOKUP(B1857,#REF!,22,0))</f>
        <v/>
      </c>
      <c r="E1857" s="22" t="str">
        <f>IF(B1857="","",VLOOKUP(B1857,Consultas_públicas!$A$376:$G$3879,7,0))</f>
        <v/>
      </c>
      <c r="F1857" s="20"/>
      <c r="G1857" s="21"/>
      <c r="H1857" s="14" t="str">
        <f>IFERROR(IF(VLOOKUP(B1857,'Oficios_-_pend_criticas'!$C$4:$D$4739,2,0)="","","X"),"")</f>
        <v/>
      </c>
      <c r="I1857" s="12"/>
      <c r="J1857" s="13"/>
      <c r="K1857" s="10"/>
      <c r="L1857" s="12" t="str">
        <f>IFERROR(VLOOKUP(B1857,Retorno_da_RFB!$D$3:$I$6388,5,0),"")</f>
        <v/>
      </c>
      <c r="M1857" s="13" t="str">
        <f>IFERROR(VLOOKUP(B1857,Retorno_da_RFB!$D$3:$I$6388,6,0),"")</f>
        <v/>
      </c>
      <c r="N1857" s="10" t="str">
        <f>IFERROR(VLOOKUP(B1857,Retorno_da_RFB!$D$3:$I$6388,3,0),"")</f>
        <v/>
      </c>
      <c r="O1857" s="10" t="str">
        <f>IFERROR(VLOOKUP(B1857,Retorno_da_RFB!$D$3:$I$6388,4,0),"")</f>
        <v/>
      </c>
      <c r="P1857" s="12" t="str">
        <f>IFERROR(IF(N1857="","",IF(VLOOKUP(LEFT(N1857,10),'Universo_BK-BIT'!$A$5:$E$10005,2,0)="","X",VLOOKUP(LEFT(N1857,10),'Universo_BK-BIT'!$A$5:$E$10005,2,0))),"X")</f>
        <v/>
      </c>
      <c r="Q1857" s="12" t="str">
        <f>IFERROR(IF(P1857="X","",VLOOKUP(LEFT(N1857,10),'Universo_BK-BIT'!$A$5:$E$10005,3,0)),"")</f>
        <v/>
      </c>
      <c r="R1857" s="14" t="str">
        <f t="shared" si="85"/>
        <v/>
      </c>
      <c r="S1857" s="14" t="str">
        <f t="shared" si="86"/>
        <v/>
      </c>
      <c r="T1857" s="14"/>
      <c r="U1857" s="14" t="str">
        <f ca="1">IFERROR(IF(P1857="X",IF(VLOOKUP(B1857,'Oficios_-_pend_criticas'!$C$3:$J$4739,5,0)="","",IF(VLOOKUP(B1857,'Oficios_-_pend_criticas'!$C$3:$J$4739,7,0)="",IF(TODAY()&gt;VLOOKUP(B1857,'Oficios_-_pend_criticas'!$C$3:$J$4739,5,0),"X",""),IF(VLOOKUP(B1857,'Oficios_-_pend_criticas'!$C$3:$J$4739,7,0)&gt;VLOOKUP(B1857,'Oficios_-_pend_criticas'!$C$3:$J$4739,5,0),"X",""))),""),"")</f>
        <v/>
      </c>
      <c r="V1857" s="14" t="str">
        <f ca="1">IFERROR(IF(Q1857=0,IF(VLOOKUP(B1857,'Oficios_-_pend_criticas'!$C$3:$J$4739,5,0)="","",IF(VLOOKUP(B1857,'Oficios_-_pend_criticas'!$C$3:$J$4739,7,0)="",IF(TODAY()&gt;VLOOKUP(B1857,'Oficios_-_pend_criticas'!$C$3:$J$4739,5,0),"X",""),IF(VLOOKUP(B1857,'Oficios_-_pend_criticas'!$C$3:$J$4739,7,0)&gt;VLOOKUP(B1857,'Oficios_-_pend_criticas'!$C$3:$J$4739,5,0),"X",""))),""),"")</f>
        <v/>
      </c>
      <c r="W1857" s="14" t="str">
        <f ca="1">IFERROR(IF(P1857&lt;&gt;"X",IF(Q1857&gt;0,IF(VLOOKUP(B1857,'Oficios_-_pend_criticas'!$C$4:$J$4739,5,0)="","",IF(VLOOKUP(B1857,'Oficios_-_pend_criticas'!$C$4:$J$4739,7,0)="",IF(TODAY()&gt;VLOOKUP(B1857,'Oficios_-_pend_criticas'!$C$4:$J$4739,5,0),"X",""),IF(VLOOKUP(B1857,'Oficios_-_pend_criticas'!$C$4:$J$4739,7,0)&gt;VLOOKUP(B1857,'Oficios_-_pend_criticas'!$C$4:$J$4739,5,0),"X",""))),""),""),"")</f>
        <v/>
      </c>
    </row>
    <row r="1858" spans="1:23" ht="45" hidden="1" customHeight="1" x14ac:dyDescent="0.25">
      <c r="A1858" s="9" t="str">
        <f t="shared" si="84"/>
        <v/>
      </c>
      <c r="B1858" s="24"/>
      <c r="C1858" s="22" t="str">
        <f>IF(B1858="","",VLOOKUP(B1858,#REF!,6,0))</f>
        <v/>
      </c>
      <c r="D1858" s="20" t="str">
        <f>IF(B1858="","",VLOOKUP(B1858,#REF!,22,0))</f>
        <v/>
      </c>
      <c r="E1858" s="22" t="str">
        <f>IF(B1858="","",VLOOKUP(B1858,Consultas_públicas!$A$376:$G$3879,7,0))</f>
        <v/>
      </c>
      <c r="F1858" s="20"/>
      <c r="G1858" s="21"/>
      <c r="H1858" s="14" t="str">
        <f>IFERROR(IF(VLOOKUP(B1858,'Oficios_-_pend_criticas'!$C$4:$D$4739,2,0)="","","X"),"")</f>
        <v/>
      </c>
      <c r="I1858" s="12"/>
      <c r="J1858" s="13"/>
      <c r="K1858" s="10"/>
      <c r="L1858" s="12" t="str">
        <f>IFERROR(VLOOKUP(B1858,Retorno_da_RFB!$D$3:$I$6388,5,0),"")</f>
        <v/>
      </c>
      <c r="M1858" s="13" t="str">
        <f>IFERROR(VLOOKUP(B1858,Retorno_da_RFB!$D$3:$I$6388,6,0),"")</f>
        <v/>
      </c>
      <c r="N1858" s="10" t="str">
        <f>IFERROR(VLOOKUP(B1858,Retorno_da_RFB!$D$3:$I$6388,3,0),"")</f>
        <v/>
      </c>
      <c r="O1858" s="10" t="str">
        <f>IFERROR(VLOOKUP(B1858,Retorno_da_RFB!$D$3:$I$6388,4,0),"")</f>
        <v/>
      </c>
      <c r="P1858" s="12" t="str">
        <f>IFERROR(IF(N1858="","",IF(VLOOKUP(LEFT(N1858,10),'Universo_BK-BIT'!$A$5:$E$10005,2,0)="","X",VLOOKUP(LEFT(N1858,10),'Universo_BK-BIT'!$A$5:$E$10005,2,0))),"X")</f>
        <v/>
      </c>
      <c r="Q1858" s="12" t="str">
        <f>IFERROR(IF(P1858="X","",VLOOKUP(LEFT(N1858,10),'Universo_BK-BIT'!$A$5:$E$10005,3,0)),"")</f>
        <v/>
      </c>
      <c r="R1858" s="14" t="str">
        <f t="shared" si="85"/>
        <v/>
      </c>
      <c r="S1858" s="14" t="str">
        <f t="shared" si="86"/>
        <v/>
      </c>
      <c r="T1858" s="14"/>
      <c r="U1858" s="14" t="str">
        <f ca="1">IFERROR(IF(P1858="X",IF(VLOOKUP(B1858,'Oficios_-_pend_criticas'!$C$3:$J$4739,5,0)="","",IF(VLOOKUP(B1858,'Oficios_-_pend_criticas'!$C$3:$J$4739,7,0)="",IF(TODAY()&gt;VLOOKUP(B1858,'Oficios_-_pend_criticas'!$C$3:$J$4739,5,0),"X",""),IF(VLOOKUP(B1858,'Oficios_-_pend_criticas'!$C$3:$J$4739,7,0)&gt;VLOOKUP(B1858,'Oficios_-_pend_criticas'!$C$3:$J$4739,5,0),"X",""))),""),"")</f>
        <v/>
      </c>
      <c r="V1858" s="14" t="str">
        <f ca="1">IFERROR(IF(Q1858=0,IF(VLOOKUP(B1858,'Oficios_-_pend_criticas'!$C$3:$J$4739,5,0)="","",IF(VLOOKUP(B1858,'Oficios_-_pend_criticas'!$C$3:$J$4739,7,0)="",IF(TODAY()&gt;VLOOKUP(B1858,'Oficios_-_pend_criticas'!$C$3:$J$4739,5,0),"X",""),IF(VLOOKUP(B1858,'Oficios_-_pend_criticas'!$C$3:$J$4739,7,0)&gt;VLOOKUP(B1858,'Oficios_-_pend_criticas'!$C$3:$J$4739,5,0),"X",""))),""),"")</f>
        <v/>
      </c>
      <c r="W1858" s="14" t="str">
        <f ca="1">IFERROR(IF(P1858&lt;&gt;"X",IF(Q1858&gt;0,IF(VLOOKUP(B1858,'Oficios_-_pend_criticas'!$C$4:$J$4739,5,0)="","",IF(VLOOKUP(B1858,'Oficios_-_pend_criticas'!$C$4:$J$4739,7,0)="",IF(TODAY()&gt;VLOOKUP(B1858,'Oficios_-_pend_criticas'!$C$4:$J$4739,5,0),"X",""),IF(VLOOKUP(B1858,'Oficios_-_pend_criticas'!$C$4:$J$4739,7,0)&gt;VLOOKUP(B1858,'Oficios_-_pend_criticas'!$C$4:$J$4739,5,0),"X",""))),""),""),"")</f>
        <v/>
      </c>
    </row>
    <row r="1859" spans="1:23" ht="45" hidden="1" customHeight="1" x14ac:dyDescent="0.25">
      <c r="A1859" s="9" t="str">
        <f t="shared" ref="A1859:A1922" si="87">IF(COUNTIF(B:B,B1859)&gt;1,"X","")</f>
        <v/>
      </c>
      <c r="B1859" s="24"/>
      <c r="C1859" s="22" t="str">
        <f>IF(B1859="","",VLOOKUP(B1859,#REF!,6,0))</f>
        <v/>
      </c>
      <c r="D1859" s="20" t="str">
        <f>IF(B1859="","",VLOOKUP(B1859,#REF!,22,0))</f>
        <v/>
      </c>
      <c r="E1859" s="22" t="str">
        <f>IF(B1859="","",VLOOKUP(B1859,Consultas_públicas!$A$376:$G$3879,7,0))</f>
        <v/>
      </c>
      <c r="F1859" s="20"/>
      <c r="G1859" s="21"/>
      <c r="H1859" s="14" t="str">
        <f>IFERROR(IF(VLOOKUP(B1859,'Oficios_-_pend_criticas'!$C$4:$D$4739,2,0)="","","X"),"")</f>
        <v/>
      </c>
      <c r="I1859" s="12"/>
      <c r="J1859" s="13"/>
      <c r="K1859" s="10"/>
      <c r="L1859" s="12" t="str">
        <f>IFERROR(VLOOKUP(B1859,Retorno_da_RFB!$D$3:$I$6388,5,0),"")</f>
        <v/>
      </c>
      <c r="M1859" s="13" t="str">
        <f>IFERROR(VLOOKUP(B1859,Retorno_da_RFB!$D$3:$I$6388,6,0),"")</f>
        <v/>
      </c>
      <c r="N1859" s="10" t="str">
        <f>IFERROR(VLOOKUP(B1859,Retorno_da_RFB!$D$3:$I$6388,3,0),"")</f>
        <v/>
      </c>
      <c r="O1859" s="10" t="str">
        <f>IFERROR(VLOOKUP(B1859,Retorno_da_RFB!$D$3:$I$6388,4,0),"")</f>
        <v/>
      </c>
      <c r="P1859" s="12" t="str">
        <f>IFERROR(IF(N1859="","",IF(VLOOKUP(LEFT(N1859,10),'Universo_BK-BIT'!$A$5:$E$10005,2,0)="","X",VLOOKUP(LEFT(N1859,10),'Universo_BK-BIT'!$A$5:$E$10005,2,0))),"X")</f>
        <v/>
      </c>
      <c r="Q1859" s="12" t="str">
        <f>IFERROR(IF(P1859="X","",VLOOKUP(LEFT(N1859,10),'Universo_BK-BIT'!$A$5:$E$10005,3,0)),"")</f>
        <v/>
      </c>
      <c r="R1859" s="14" t="str">
        <f t="shared" ref="R1859:R1922" si="88">IF(N1859="","",IF(LEFT(N1859,10)=LEFT(D1859,10),"","X"))</f>
        <v/>
      </c>
      <c r="S1859" s="14" t="str">
        <f t="shared" ref="S1859:S1922" si="89">IF(O1859="","",IF(LEN(O1859)&lt;=LEN(E1859)+2,IF(LEN(O1859)&gt;=LEN(E1859)-2,"","X"),"X"))</f>
        <v/>
      </c>
      <c r="T1859" s="14"/>
      <c r="U1859" s="14" t="str">
        <f ca="1">IFERROR(IF(P1859="X",IF(VLOOKUP(B1859,'Oficios_-_pend_criticas'!$C$3:$J$4739,5,0)="","",IF(VLOOKUP(B1859,'Oficios_-_pend_criticas'!$C$3:$J$4739,7,0)="",IF(TODAY()&gt;VLOOKUP(B1859,'Oficios_-_pend_criticas'!$C$3:$J$4739,5,0),"X",""),IF(VLOOKUP(B1859,'Oficios_-_pend_criticas'!$C$3:$J$4739,7,0)&gt;VLOOKUP(B1859,'Oficios_-_pend_criticas'!$C$3:$J$4739,5,0),"X",""))),""),"")</f>
        <v/>
      </c>
      <c r="V1859" s="14" t="str">
        <f ca="1">IFERROR(IF(Q1859=0,IF(VLOOKUP(B1859,'Oficios_-_pend_criticas'!$C$3:$J$4739,5,0)="","",IF(VLOOKUP(B1859,'Oficios_-_pend_criticas'!$C$3:$J$4739,7,0)="",IF(TODAY()&gt;VLOOKUP(B1859,'Oficios_-_pend_criticas'!$C$3:$J$4739,5,0),"X",""),IF(VLOOKUP(B1859,'Oficios_-_pend_criticas'!$C$3:$J$4739,7,0)&gt;VLOOKUP(B1859,'Oficios_-_pend_criticas'!$C$3:$J$4739,5,0),"X",""))),""),"")</f>
        <v/>
      </c>
      <c r="W1859" s="14" t="str">
        <f ca="1">IFERROR(IF(P1859&lt;&gt;"X",IF(Q1859&gt;0,IF(VLOOKUP(B1859,'Oficios_-_pend_criticas'!$C$4:$J$4739,5,0)="","",IF(VLOOKUP(B1859,'Oficios_-_pend_criticas'!$C$4:$J$4739,7,0)="",IF(TODAY()&gt;VLOOKUP(B1859,'Oficios_-_pend_criticas'!$C$4:$J$4739,5,0),"X",""),IF(VLOOKUP(B1859,'Oficios_-_pend_criticas'!$C$4:$J$4739,7,0)&gt;VLOOKUP(B1859,'Oficios_-_pend_criticas'!$C$4:$J$4739,5,0),"X",""))),""),""),"")</f>
        <v/>
      </c>
    </row>
    <row r="1860" spans="1:23" ht="45" hidden="1" customHeight="1" x14ac:dyDescent="0.25">
      <c r="A1860" s="9" t="str">
        <f t="shared" si="87"/>
        <v/>
      </c>
      <c r="B1860" s="24"/>
      <c r="C1860" s="22" t="str">
        <f>IF(B1860="","",VLOOKUP(B1860,#REF!,6,0))</f>
        <v/>
      </c>
      <c r="D1860" s="20" t="str">
        <f>IF(B1860="","",VLOOKUP(B1860,#REF!,22,0))</f>
        <v/>
      </c>
      <c r="E1860" s="22" t="str">
        <f>IF(B1860="","",VLOOKUP(B1860,Consultas_públicas!$A$376:$G$3879,7,0))</f>
        <v/>
      </c>
      <c r="F1860" s="20"/>
      <c r="G1860" s="21"/>
      <c r="H1860" s="14" t="str">
        <f>IFERROR(IF(VLOOKUP(B1860,'Oficios_-_pend_criticas'!$C$4:$D$4739,2,0)="","","X"),"")</f>
        <v/>
      </c>
      <c r="I1860" s="12"/>
      <c r="J1860" s="13"/>
      <c r="K1860" s="10"/>
      <c r="L1860" s="12" t="str">
        <f>IFERROR(VLOOKUP(B1860,Retorno_da_RFB!$D$3:$I$6388,5,0),"")</f>
        <v/>
      </c>
      <c r="M1860" s="13" t="str">
        <f>IFERROR(VLOOKUP(B1860,Retorno_da_RFB!$D$3:$I$6388,6,0),"")</f>
        <v/>
      </c>
      <c r="N1860" s="10" t="str">
        <f>IFERROR(VLOOKUP(B1860,Retorno_da_RFB!$D$3:$I$6388,3,0),"")</f>
        <v/>
      </c>
      <c r="O1860" s="10" t="str">
        <f>IFERROR(VLOOKUP(B1860,Retorno_da_RFB!$D$3:$I$6388,4,0),"")</f>
        <v/>
      </c>
      <c r="P1860" s="12" t="str">
        <f>IFERROR(IF(N1860="","",IF(VLOOKUP(LEFT(N1860,10),'Universo_BK-BIT'!$A$5:$E$10005,2,0)="","X",VLOOKUP(LEFT(N1860,10),'Universo_BK-BIT'!$A$5:$E$10005,2,0))),"X")</f>
        <v/>
      </c>
      <c r="Q1860" s="12" t="str">
        <f>IFERROR(IF(P1860="X","",VLOOKUP(LEFT(N1860,10),'Universo_BK-BIT'!$A$5:$E$10005,3,0)),"")</f>
        <v/>
      </c>
      <c r="R1860" s="14" t="str">
        <f t="shared" si="88"/>
        <v/>
      </c>
      <c r="S1860" s="14" t="str">
        <f t="shared" si="89"/>
        <v/>
      </c>
      <c r="T1860" s="14"/>
      <c r="U1860" s="14" t="str">
        <f ca="1">IFERROR(IF(P1860="X",IF(VLOOKUP(B1860,'Oficios_-_pend_criticas'!$C$3:$J$4739,5,0)="","",IF(VLOOKUP(B1860,'Oficios_-_pend_criticas'!$C$3:$J$4739,7,0)="",IF(TODAY()&gt;VLOOKUP(B1860,'Oficios_-_pend_criticas'!$C$3:$J$4739,5,0),"X",""),IF(VLOOKUP(B1860,'Oficios_-_pend_criticas'!$C$3:$J$4739,7,0)&gt;VLOOKUP(B1860,'Oficios_-_pend_criticas'!$C$3:$J$4739,5,0),"X",""))),""),"")</f>
        <v/>
      </c>
      <c r="V1860" s="14" t="str">
        <f ca="1">IFERROR(IF(Q1860=0,IF(VLOOKUP(B1860,'Oficios_-_pend_criticas'!$C$3:$J$4739,5,0)="","",IF(VLOOKUP(B1860,'Oficios_-_pend_criticas'!$C$3:$J$4739,7,0)="",IF(TODAY()&gt;VLOOKUP(B1860,'Oficios_-_pend_criticas'!$C$3:$J$4739,5,0),"X",""),IF(VLOOKUP(B1860,'Oficios_-_pend_criticas'!$C$3:$J$4739,7,0)&gt;VLOOKUP(B1860,'Oficios_-_pend_criticas'!$C$3:$J$4739,5,0),"X",""))),""),"")</f>
        <v/>
      </c>
      <c r="W1860" s="14" t="str">
        <f ca="1">IFERROR(IF(P1860&lt;&gt;"X",IF(Q1860&gt;0,IF(VLOOKUP(B1860,'Oficios_-_pend_criticas'!$C$4:$J$4739,5,0)="","",IF(VLOOKUP(B1860,'Oficios_-_pend_criticas'!$C$4:$J$4739,7,0)="",IF(TODAY()&gt;VLOOKUP(B1860,'Oficios_-_pend_criticas'!$C$4:$J$4739,5,0),"X",""),IF(VLOOKUP(B1860,'Oficios_-_pend_criticas'!$C$4:$J$4739,7,0)&gt;VLOOKUP(B1860,'Oficios_-_pend_criticas'!$C$4:$J$4739,5,0),"X",""))),""),""),"")</f>
        <v/>
      </c>
    </row>
    <row r="1861" spans="1:23" ht="45" hidden="1" customHeight="1" x14ac:dyDescent="0.25">
      <c r="A1861" s="9" t="str">
        <f t="shared" si="87"/>
        <v/>
      </c>
      <c r="B1861" s="24"/>
      <c r="C1861" s="22" t="str">
        <f>IF(B1861="","",VLOOKUP(B1861,#REF!,6,0))</f>
        <v/>
      </c>
      <c r="D1861" s="20" t="str">
        <f>IF(B1861="","",VLOOKUP(B1861,#REF!,22,0))</f>
        <v/>
      </c>
      <c r="E1861" s="22" t="str">
        <f>IF(B1861="","",VLOOKUP(B1861,Consultas_públicas!$A$376:$G$3879,7,0))</f>
        <v/>
      </c>
      <c r="F1861" s="20"/>
      <c r="G1861" s="21"/>
      <c r="H1861" s="14" t="str">
        <f>IFERROR(IF(VLOOKUP(B1861,'Oficios_-_pend_criticas'!$C$4:$D$4739,2,0)="","","X"),"")</f>
        <v/>
      </c>
      <c r="I1861" s="12"/>
      <c r="J1861" s="13"/>
      <c r="K1861" s="10"/>
      <c r="L1861" s="12" t="str">
        <f>IFERROR(VLOOKUP(B1861,Retorno_da_RFB!$D$3:$I$6388,5,0),"")</f>
        <v/>
      </c>
      <c r="M1861" s="13" t="str">
        <f>IFERROR(VLOOKUP(B1861,Retorno_da_RFB!$D$3:$I$6388,6,0),"")</f>
        <v/>
      </c>
      <c r="N1861" s="10" t="str">
        <f>IFERROR(VLOOKUP(B1861,Retorno_da_RFB!$D$3:$I$6388,3,0),"")</f>
        <v/>
      </c>
      <c r="O1861" s="10" t="str">
        <f>IFERROR(VLOOKUP(B1861,Retorno_da_RFB!$D$3:$I$6388,4,0),"")</f>
        <v/>
      </c>
      <c r="P1861" s="12" t="str">
        <f>IFERROR(IF(N1861="","",IF(VLOOKUP(LEFT(N1861,10),'Universo_BK-BIT'!$A$5:$E$10005,2,0)="","X",VLOOKUP(LEFT(N1861,10),'Universo_BK-BIT'!$A$5:$E$10005,2,0))),"X")</f>
        <v/>
      </c>
      <c r="Q1861" s="12" t="str">
        <f>IFERROR(IF(P1861="X","",VLOOKUP(LEFT(N1861,10),'Universo_BK-BIT'!$A$5:$E$10005,3,0)),"")</f>
        <v/>
      </c>
      <c r="R1861" s="14" t="str">
        <f t="shared" si="88"/>
        <v/>
      </c>
      <c r="S1861" s="14" t="str">
        <f t="shared" si="89"/>
        <v/>
      </c>
      <c r="T1861" s="14"/>
      <c r="U1861" s="14" t="str">
        <f ca="1">IFERROR(IF(P1861="X",IF(VLOOKUP(B1861,'Oficios_-_pend_criticas'!$C$3:$J$4739,5,0)="","",IF(VLOOKUP(B1861,'Oficios_-_pend_criticas'!$C$3:$J$4739,7,0)="",IF(TODAY()&gt;VLOOKUP(B1861,'Oficios_-_pend_criticas'!$C$3:$J$4739,5,0),"X",""),IF(VLOOKUP(B1861,'Oficios_-_pend_criticas'!$C$3:$J$4739,7,0)&gt;VLOOKUP(B1861,'Oficios_-_pend_criticas'!$C$3:$J$4739,5,0),"X",""))),""),"")</f>
        <v/>
      </c>
      <c r="V1861" s="14" t="str">
        <f ca="1">IFERROR(IF(Q1861=0,IF(VLOOKUP(B1861,'Oficios_-_pend_criticas'!$C$3:$J$4739,5,0)="","",IF(VLOOKUP(B1861,'Oficios_-_pend_criticas'!$C$3:$J$4739,7,0)="",IF(TODAY()&gt;VLOOKUP(B1861,'Oficios_-_pend_criticas'!$C$3:$J$4739,5,0),"X",""),IF(VLOOKUP(B1861,'Oficios_-_pend_criticas'!$C$3:$J$4739,7,0)&gt;VLOOKUP(B1861,'Oficios_-_pend_criticas'!$C$3:$J$4739,5,0),"X",""))),""),"")</f>
        <v/>
      </c>
      <c r="W1861" s="14" t="str">
        <f ca="1">IFERROR(IF(P1861&lt;&gt;"X",IF(Q1861&gt;0,IF(VLOOKUP(B1861,'Oficios_-_pend_criticas'!$C$4:$J$4739,5,0)="","",IF(VLOOKUP(B1861,'Oficios_-_pend_criticas'!$C$4:$J$4739,7,0)="",IF(TODAY()&gt;VLOOKUP(B1861,'Oficios_-_pend_criticas'!$C$4:$J$4739,5,0),"X",""),IF(VLOOKUP(B1861,'Oficios_-_pend_criticas'!$C$4:$J$4739,7,0)&gt;VLOOKUP(B1861,'Oficios_-_pend_criticas'!$C$4:$J$4739,5,0),"X",""))),""),""),"")</f>
        <v/>
      </c>
    </row>
    <row r="1862" spans="1:23" ht="45" hidden="1" customHeight="1" x14ac:dyDescent="0.25">
      <c r="A1862" s="9" t="str">
        <f t="shared" si="87"/>
        <v/>
      </c>
      <c r="B1862" s="24"/>
      <c r="C1862" s="22" t="str">
        <f>IF(B1862="","",VLOOKUP(B1862,#REF!,6,0))</f>
        <v/>
      </c>
      <c r="D1862" s="20" t="str">
        <f>IF(B1862="","",VLOOKUP(B1862,#REF!,22,0))</f>
        <v/>
      </c>
      <c r="E1862" s="22" t="str">
        <f>IF(B1862="","",VLOOKUP(B1862,Consultas_públicas!$A$376:$G$3879,7,0))</f>
        <v/>
      </c>
      <c r="F1862" s="20"/>
      <c r="G1862" s="21"/>
      <c r="H1862" s="14" t="str">
        <f>IFERROR(IF(VLOOKUP(B1862,'Oficios_-_pend_criticas'!$C$4:$D$4739,2,0)="","","X"),"")</f>
        <v/>
      </c>
      <c r="I1862" s="12"/>
      <c r="J1862" s="13"/>
      <c r="K1862" s="10"/>
      <c r="L1862" s="12" t="str">
        <f>IFERROR(VLOOKUP(B1862,Retorno_da_RFB!$D$3:$I$6388,5,0),"")</f>
        <v/>
      </c>
      <c r="M1862" s="13" t="str">
        <f>IFERROR(VLOOKUP(B1862,Retorno_da_RFB!$D$3:$I$6388,6,0),"")</f>
        <v/>
      </c>
      <c r="N1862" s="10" t="str">
        <f>IFERROR(VLOOKUP(B1862,Retorno_da_RFB!$D$3:$I$6388,3,0),"")</f>
        <v/>
      </c>
      <c r="O1862" s="10" t="str">
        <f>IFERROR(VLOOKUP(B1862,Retorno_da_RFB!$D$3:$I$6388,4,0),"")</f>
        <v/>
      </c>
      <c r="P1862" s="12" t="str">
        <f>IFERROR(IF(N1862="","",IF(VLOOKUP(LEFT(N1862,10),'Universo_BK-BIT'!$A$5:$E$10005,2,0)="","X",VLOOKUP(LEFT(N1862,10),'Universo_BK-BIT'!$A$5:$E$10005,2,0))),"X")</f>
        <v/>
      </c>
      <c r="Q1862" s="12" t="str">
        <f>IFERROR(IF(P1862="X","",VLOOKUP(LEFT(N1862,10),'Universo_BK-BIT'!$A$5:$E$10005,3,0)),"")</f>
        <v/>
      </c>
      <c r="R1862" s="14" t="str">
        <f t="shared" si="88"/>
        <v/>
      </c>
      <c r="S1862" s="14" t="str">
        <f t="shared" si="89"/>
        <v/>
      </c>
      <c r="T1862" s="14"/>
      <c r="U1862" s="14" t="str">
        <f ca="1">IFERROR(IF(P1862="X",IF(VLOOKUP(B1862,'Oficios_-_pend_criticas'!$C$3:$J$4739,5,0)="","",IF(VLOOKUP(B1862,'Oficios_-_pend_criticas'!$C$3:$J$4739,7,0)="",IF(TODAY()&gt;VLOOKUP(B1862,'Oficios_-_pend_criticas'!$C$3:$J$4739,5,0),"X",""),IF(VLOOKUP(B1862,'Oficios_-_pend_criticas'!$C$3:$J$4739,7,0)&gt;VLOOKUP(B1862,'Oficios_-_pend_criticas'!$C$3:$J$4739,5,0),"X",""))),""),"")</f>
        <v/>
      </c>
      <c r="V1862" s="14" t="str">
        <f ca="1">IFERROR(IF(Q1862=0,IF(VLOOKUP(B1862,'Oficios_-_pend_criticas'!$C$3:$J$4739,5,0)="","",IF(VLOOKUP(B1862,'Oficios_-_pend_criticas'!$C$3:$J$4739,7,0)="",IF(TODAY()&gt;VLOOKUP(B1862,'Oficios_-_pend_criticas'!$C$3:$J$4739,5,0),"X",""),IF(VLOOKUP(B1862,'Oficios_-_pend_criticas'!$C$3:$J$4739,7,0)&gt;VLOOKUP(B1862,'Oficios_-_pend_criticas'!$C$3:$J$4739,5,0),"X",""))),""),"")</f>
        <v/>
      </c>
      <c r="W1862" s="14" t="str">
        <f ca="1">IFERROR(IF(P1862&lt;&gt;"X",IF(Q1862&gt;0,IF(VLOOKUP(B1862,'Oficios_-_pend_criticas'!$C$4:$J$4739,5,0)="","",IF(VLOOKUP(B1862,'Oficios_-_pend_criticas'!$C$4:$J$4739,7,0)="",IF(TODAY()&gt;VLOOKUP(B1862,'Oficios_-_pend_criticas'!$C$4:$J$4739,5,0),"X",""),IF(VLOOKUP(B1862,'Oficios_-_pend_criticas'!$C$4:$J$4739,7,0)&gt;VLOOKUP(B1862,'Oficios_-_pend_criticas'!$C$4:$J$4739,5,0),"X",""))),""),""),"")</f>
        <v/>
      </c>
    </row>
    <row r="1863" spans="1:23" ht="45" hidden="1" customHeight="1" x14ac:dyDescent="0.25">
      <c r="A1863" s="9" t="str">
        <f t="shared" si="87"/>
        <v/>
      </c>
      <c r="B1863" s="24"/>
      <c r="C1863" s="22" t="str">
        <f>IF(B1863="","",VLOOKUP(B1863,#REF!,6,0))</f>
        <v/>
      </c>
      <c r="D1863" s="20" t="str">
        <f>IF(B1863="","",VLOOKUP(B1863,#REF!,22,0))</f>
        <v/>
      </c>
      <c r="E1863" s="22" t="str">
        <f>IF(B1863="","",VLOOKUP(B1863,Consultas_públicas!$A$376:$G$3879,7,0))</f>
        <v/>
      </c>
      <c r="F1863" s="20"/>
      <c r="G1863" s="21"/>
      <c r="H1863" s="14" t="str">
        <f>IFERROR(IF(VLOOKUP(B1863,'Oficios_-_pend_criticas'!$C$4:$D$4739,2,0)="","","X"),"")</f>
        <v/>
      </c>
      <c r="I1863" s="12"/>
      <c r="J1863" s="13"/>
      <c r="K1863" s="10"/>
      <c r="L1863" s="12" t="str">
        <f>IFERROR(VLOOKUP(B1863,Retorno_da_RFB!$D$3:$I$6388,5,0),"")</f>
        <v/>
      </c>
      <c r="M1863" s="13" t="str">
        <f>IFERROR(VLOOKUP(B1863,Retorno_da_RFB!$D$3:$I$6388,6,0),"")</f>
        <v/>
      </c>
      <c r="N1863" s="10" t="str">
        <f>IFERROR(VLOOKUP(B1863,Retorno_da_RFB!$D$3:$I$6388,3,0),"")</f>
        <v/>
      </c>
      <c r="O1863" s="10" t="str">
        <f>IFERROR(VLOOKUP(B1863,Retorno_da_RFB!$D$3:$I$6388,4,0),"")</f>
        <v/>
      </c>
      <c r="P1863" s="12" t="str">
        <f>IFERROR(IF(N1863="","",IF(VLOOKUP(LEFT(N1863,10),'Universo_BK-BIT'!$A$5:$E$10005,2,0)="","X",VLOOKUP(LEFT(N1863,10),'Universo_BK-BIT'!$A$5:$E$10005,2,0))),"X")</f>
        <v/>
      </c>
      <c r="Q1863" s="12" t="str">
        <f>IFERROR(IF(P1863="X","",VLOOKUP(LEFT(N1863,10),'Universo_BK-BIT'!$A$5:$E$10005,3,0)),"")</f>
        <v/>
      </c>
      <c r="R1863" s="14" t="str">
        <f t="shared" si="88"/>
        <v/>
      </c>
      <c r="S1863" s="14" t="str">
        <f t="shared" si="89"/>
        <v/>
      </c>
      <c r="T1863" s="14"/>
      <c r="U1863" s="14" t="str">
        <f ca="1">IFERROR(IF(P1863="X",IF(VLOOKUP(B1863,'Oficios_-_pend_criticas'!$C$3:$J$4739,5,0)="","",IF(VLOOKUP(B1863,'Oficios_-_pend_criticas'!$C$3:$J$4739,7,0)="",IF(TODAY()&gt;VLOOKUP(B1863,'Oficios_-_pend_criticas'!$C$3:$J$4739,5,0),"X",""),IF(VLOOKUP(B1863,'Oficios_-_pend_criticas'!$C$3:$J$4739,7,0)&gt;VLOOKUP(B1863,'Oficios_-_pend_criticas'!$C$3:$J$4739,5,0),"X",""))),""),"")</f>
        <v/>
      </c>
      <c r="V1863" s="14" t="str">
        <f ca="1">IFERROR(IF(Q1863=0,IF(VLOOKUP(B1863,'Oficios_-_pend_criticas'!$C$3:$J$4739,5,0)="","",IF(VLOOKUP(B1863,'Oficios_-_pend_criticas'!$C$3:$J$4739,7,0)="",IF(TODAY()&gt;VLOOKUP(B1863,'Oficios_-_pend_criticas'!$C$3:$J$4739,5,0),"X",""),IF(VLOOKUP(B1863,'Oficios_-_pend_criticas'!$C$3:$J$4739,7,0)&gt;VLOOKUP(B1863,'Oficios_-_pend_criticas'!$C$3:$J$4739,5,0),"X",""))),""),"")</f>
        <v/>
      </c>
      <c r="W1863" s="14" t="str">
        <f ca="1">IFERROR(IF(P1863&lt;&gt;"X",IF(Q1863&gt;0,IF(VLOOKUP(B1863,'Oficios_-_pend_criticas'!$C$4:$J$4739,5,0)="","",IF(VLOOKUP(B1863,'Oficios_-_pend_criticas'!$C$4:$J$4739,7,0)="",IF(TODAY()&gt;VLOOKUP(B1863,'Oficios_-_pend_criticas'!$C$4:$J$4739,5,0),"X",""),IF(VLOOKUP(B1863,'Oficios_-_pend_criticas'!$C$4:$J$4739,7,0)&gt;VLOOKUP(B1863,'Oficios_-_pend_criticas'!$C$4:$J$4739,5,0),"X",""))),""),""),"")</f>
        <v/>
      </c>
    </row>
    <row r="1864" spans="1:23" ht="45" hidden="1" customHeight="1" x14ac:dyDescent="0.25">
      <c r="A1864" s="9" t="str">
        <f t="shared" si="87"/>
        <v/>
      </c>
      <c r="B1864" s="24"/>
      <c r="C1864" s="22" t="str">
        <f>IF(B1864="","",VLOOKUP(B1864,#REF!,6,0))</f>
        <v/>
      </c>
      <c r="D1864" s="20" t="str">
        <f>IF(B1864="","",VLOOKUP(B1864,#REF!,22,0))</f>
        <v/>
      </c>
      <c r="E1864" s="22" t="str">
        <f>IF(B1864="","",VLOOKUP(B1864,Consultas_públicas!$A$376:$G$3879,7,0))</f>
        <v/>
      </c>
      <c r="F1864" s="20"/>
      <c r="G1864" s="21"/>
      <c r="H1864" s="14" t="str">
        <f>IFERROR(IF(VLOOKUP(B1864,'Oficios_-_pend_criticas'!$C$4:$D$4739,2,0)="","","X"),"")</f>
        <v/>
      </c>
      <c r="I1864" s="12"/>
      <c r="J1864" s="13"/>
      <c r="K1864" s="10"/>
      <c r="L1864" s="12" t="str">
        <f>IFERROR(VLOOKUP(B1864,Retorno_da_RFB!$D$3:$I$6388,5,0),"")</f>
        <v/>
      </c>
      <c r="M1864" s="13" t="str">
        <f>IFERROR(VLOOKUP(B1864,Retorno_da_RFB!$D$3:$I$6388,6,0),"")</f>
        <v/>
      </c>
      <c r="N1864" s="10" t="str">
        <f>IFERROR(VLOOKUP(B1864,Retorno_da_RFB!$D$3:$I$6388,3,0),"")</f>
        <v/>
      </c>
      <c r="O1864" s="10" t="str">
        <f>IFERROR(VLOOKUP(B1864,Retorno_da_RFB!$D$3:$I$6388,4,0),"")</f>
        <v/>
      </c>
      <c r="P1864" s="12" t="str">
        <f>IFERROR(IF(N1864="","",IF(VLOOKUP(LEFT(N1864,10),'Universo_BK-BIT'!$A$5:$E$10005,2,0)="","X",VLOOKUP(LEFT(N1864,10),'Universo_BK-BIT'!$A$5:$E$10005,2,0))),"X")</f>
        <v/>
      </c>
      <c r="Q1864" s="12" t="str">
        <f>IFERROR(IF(P1864="X","",VLOOKUP(LEFT(N1864,10),'Universo_BK-BIT'!$A$5:$E$10005,3,0)),"")</f>
        <v/>
      </c>
      <c r="R1864" s="14" t="str">
        <f t="shared" si="88"/>
        <v/>
      </c>
      <c r="S1864" s="14" t="str">
        <f t="shared" si="89"/>
        <v/>
      </c>
      <c r="T1864" s="14"/>
      <c r="U1864" s="14" t="str">
        <f ca="1">IFERROR(IF(P1864="X",IF(VLOOKUP(B1864,'Oficios_-_pend_criticas'!$C$3:$J$4739,5,0)="","",IF(VLOOKUP(B1864,'Oficios_-_pend_criticas'!$C$3:$J$4739,7,0)="",IF(TODAY()&gt;VLOOKUP(B1864,'Oficios_-_pend_criticas'!$C$3:$J$4739,5,0),"X",""),IF(VLOOKUP(B1864,'Oficios_-_pend_criticas'!$C$3:$J$4739,7,0)&gt;VLOOKUP(B1864,'Oficios_-_pend_criticas'!$C$3:$J$4739,5,0),"X",""))),""),"")</f>
        <v/>
      </c>
      <c r="V1864" s="14" t="str">
        <f ca="1">IFERROR(IF(Q1864=0,IF(VLOOKUP(B1864,'Oficios_-_pend_criticas'!$C$3:$J$4739,5,0)="","",IF(VLOOKUP(B1864,'Oficios_-_pend_criticas'!$C$3:$J$4739,7,0)="",IF(TODAY()&gt;VLOOKUP(B1864,'Oficios_-_pend_criticas'!$C$3:$J$4739,5,0),"X",""),IF(VLOOKUP(B1864,'Oficios_-_pend_criticas'!$C$3:$J$4739,7,0)&gt;VLOOKUP(B1864,'Oficios_-_pend_criticas'!$C$3:$J$4739,5,0),"X",""))),""),"")</f>
        <v/>
      </c>
      <c r="W1864" s="14" t="str">
        <f ca="1">IFERROR(IF(P1864&lt;&gt;"X",IF(Q1864&gt;0,IF(VLOOKUP(B1864,'Oficios_-_pend_criticas'!$C$4:$J$4739,5,0)="","",IF(VLOOKUP(B1864,'Oficios_-_pend_criticas'!$C$4:$J$4739,7,0)="",IF(TODAY()&gt;VLOOKUP(B1864,'Oficios_-_pend_criticas'!$C$4:$J$4739,5,0),"X",""),IF(VLOOKUP(B1864,'Oficios_-_pend_criticas'!$C$4:$J$4739,7,0)&gt;VLOOKUP(B1864,'Oficios_-_pend_criticas'!$C$4:$J$4739,5,0),"X",""))),""),""),"")</f>
        <v/>
      </c>
    </row>
    <row r="1865" spans="1:23" ht="45" hidden="1" customHeight="1" x14ac:dyDescent="0.25">
      <c r="A1865" s="9" t="str">
        <f t="shared" si="87"/>
        <v/>
      </c>
      <c r="B1865" s="24"/>
      <c r="C1865" s="22" t="str">
        <f>IF(B1865="","",VLOOKUP(B1865,#REF!,6,0))</f>
        <v/>
      </c>
      <c r="D1865" s="20" t="str">
        <f>IF(B1865="","",VLOOKUP(B1865,#REF!,22,0))</f>
        <v/>
      </c>
      <c r="E1865" s="22" t="str">
        <f>IF(B1865="","",VLOOKUP(B1865,Consultas_públicas!$A$376:$G$3879,7,0))</f>
        <v/>
      </c>
      <c r="F1865" s="20"/>
      <c r="G1865" s="21"/>
      <c r="H1865" s="14" t="str">
        <f>IFERROR(IF(VLOOKUP(B1865,'Oficios_-_pend_criticas'!$C$4:$D$4739,2,0)="","","X"),"")</f>
        <v/>
      </c>
      <c r="I1865" s="12"/>
      <c r="J1865" s="13"/>
      <c r="K1865" s="10"/>
      <c r="L1865" s="12" t="str">
        <f>IFERROR(VLOOKUP(B1865,Retorno_da_RFB!$D$3:$I$6388,5,0),"")</f>
        <v/>
      </c>
      <c r="M1865" s="13" t="str">
        <f>IFERROR(VLOOKUP(B1865,Retorno_da_RFB!$D$3:$I$6388,6,0),"")</f>
        <v/>
      </c>
      <c r="N1865" s="10" t="str">
        <f>IFERROR(VLOOKUP(B1865,Retorno_da_RFB!$D$3:$I$6388,3,0),"")</f>
        <v/>
      </c>
      <c r="O1865" s="10" t="str">
        <f>IFERROR(VLOOKUP(B1865,Retorno_da_RFB!$D$3:$I$6388,4,0),"")</f>
        <v/>
      </c>
      <c r="P1865" s="12" t="str">
        <f>IFERROR(IF(N1865="","",IF(VLOOKUP(LEFT(N1865,10),'Universo_BK-BIT'!$A$5:$E$10005,2,0)="","X",VLOOKUP(LEFT(N1865,10),'Universo_BK-BIT'!$A$5:$E$10005,2,0))),"X")</f>
        <v/>
      </c>
      <c r="Q1865" s="12" t="str">
        <f>IFERROR(IF(P1865="X","",VLOOKUP(LEFT(N1865,10),'Universo_BK-BIT'!$A$5:$E$10005,3,0)),"")</f>
        <v/>
      </c>
      <c r="R1865" s="14" t="str">
        <f t="shared" si="88"/>
        <v/>
      </c>
      <c r="S1865" s="14" t="str">
        <f t="shared" si="89"/>
        <v/>
      </c>
      <c r="T1865" s="14"/>
      <c r="U1865" s="14" t="str">
        <f ca="1">IFERROR(IF(P1865="X",IF(VLOOKUP(B1865,'Oficios_-_pend_criticas'!$C$3:$J$4739,5,0)="","",IF(VLOOKUP(B1865,'Oficios_-_pend_criticas'!$C$3:$J$4739,7,0)="",IF(TODAY()&gt;VLOOKUP(B1865,'Oficios_-_pend_criticas'!$C$3:$J$4739,5,0),"X",""),IF(VLOOKUP(B1865,'Oficios_-_pend_criticas'!$C$3:$J$4739,7,0)&gt;VLOOKUP(B1865,'Oficios_-_pend_criticas'!$C$3:$J$4739,5,0),"X",""))),""),"")</f>
        <v/>
      </c>
      <c r="V1865" s="14" t="str">
        <f ca="1">IFERROR(IF(Q1865=0,IF(VLOOKUP(B1865,'Oficios_-_pend_criticas'!$C$3:$J$4739,5,0)="","",IF(VLOOKUP(B1865,'Oficios_-_pend_criticas'!$C$3:$J$4739,7,0)="",IF(TODAY()&gt;VLOOKUP(B1865,'Oficios_-_pend_criticas'!$C$3:$J$4739,5,0),"X",""),IF(VLOOKUP(B1865,'Oficios_-_pend_criticas'!$C$3:$J$4739,7,0)&gt;VLOOKUP(B1865,'Oficios_-_pend_criticas'!$C$3:$J$4739,5,0),"X",""))),""),"")</f>
        <v/>
      </c>
      <c r="W1865" s="14" t="str">
        <f ca="1">IFERROR(IF(P1865&lt;&gt;"X",IF(Q1865&gt;0,IF(VLOOKUP(B1865,'Oficios_-_pend_criticas'!$C$4:$J$4739,5,0)="","",IF(VLOOKUP(B1865,'Oficios_-_pend_criticas'!$C$4:$J$4739,7,0)="",IF(TODAY()&gt;VLOOKUP(B1865,'Oficios_-_pend_criticas'!$C$4:$J$4739,5,0),"X",""),IF(VLOOKUP(B1865,'Oficios_-_pend_criticas'!$C$4:$J$4739,7,0)&gt;VLOOKUP(B1865,'Oficios_-_pend_criticas'!$C$4:$J$4739,5,0),"X",""))),""),""),"")</f>
        <v/>
      </c>
    </row>
    <row r="1866" spans="1:23" ht="45" hidden="1" customHeight="1" x14ac:dyDescent="0.25">
      <c r="A1866" s="9" t="str">
        <f t="shared" si="87"/>
        <v/>
      </c>
      <c r="B1866" s="24"/>
      <c r="C1866" s="22" t="str">
        <f>IF(B1866="","",VLOOKUP(B1866,#REF!,6,0))</f>
        <v/>
      </c>
      <c r="D1866" s="20" t="str">
        <f>IF(B1866="","",VLOOKUP(B1866,#REF!,22,0))</f>
        <v/>
      </c>
      <c r="E1866" s="22" t="str">
        <f>IF(B1866="","",VLOOKUP(B1866,Consultas_públicas!$A$376:$G$3879,7,0))</f>
        <v/>
      </c>
      <c r="F1866" s="20"/>
      <c r="G1866" s="21"/>
      <c r="H1866" s="14" t="str">
        <f>IFERROR(IF(VLOOKUP(B1866,'Oficios_-_pend_criticas'!$C$4:$D$4739,2,0)="","","X"),"")</f>
        <v/>
      </c>
      <c r="I1866" s="12"/>
      <c r="J1866" s="13"/>
      <c r="K1866" s="10"/>
      <c r="L1866" s="12" t="str">
        <f>IFERROR(VLOOKUP(B1866,Retorno_da_RFB!$D$3:$I$6388,5,0),"")</f>
        <v/>
      </c>
      <c r="M1866" s="13" t="str">
        <f>IFERROR(VLOOKUP(B1866,Retorno_da_RFB!$D$3:$I$6388,6,0),"")</f>
        <v/>
      </c>
      <c r="N1866" s="10" t="str">
        <f>IFERROR(VLOOKUP(B1866,Retorno_da_RFB!$D$3:$I$6388,3,0),"")</f>
        <v/>
      </c>
      <c r="O1866" s="10" t="str">
        <f>IFERROR(VLOOKUP(B1866,Retorno_da_RFB!$D$3:$I$6388,4,0),"")</f>
        <v/>
      </c>
      <c r="P1866" s="12" t="str">
        <f>IFERROR(IF(N1866="","",IF(VLOOKUP(LEFT(N1866,10),'Universo_BK-BIT'!$A$5:$E$10005,2,0)="","X",VLOOKUP(LEFT(N1866,10),'Universo_BK-BIT'!$A$5:$E$10005,2,0))),"X")</f>
        <v/>
      </c>
      <c r="Q1866" s="12" t="str">
        <f>IFERROR(IF(P1866="X","",VLOOKUP(LEFT(N1866,10),'Universo_BK-BIT'!$A$5:$E$10005,3,0)),"")</f>
        <v/>
      </c>
      <c r="R1866" s="14" t="str">
        <f t="shared" si="88"/>
        <v/>
      </c>
      <c r="S1866" s="14" t="str">
        <f t="shared" si="89"/>
        <v/>
      </c>
      <c r="T1866" s="14"/>
      <c r="U1866" s="14" t="str">
        <f ca="1">IFERROR(IF(P1866="X",IF(VLOOKUP(B1866,'Oficios_-_pend_criticas'!$C$3:$J$4739,5,0)="","",IF(VLOOKUP(B1866,'Oficios_-_pend_criticas'!$C$3:$J$4739,7,0)="",IF(TODAY()&gt;VLOOKUP(B1866,'Oficios_-_pend_criticas'!$C$3:$J$4739,5,0),"X",""),IF(VLOOKUP(B1866,'Oficios_-_pend_criticas'!$C$3:$J$4739,7,0)&gt;VLOOKUP(B1866,'Oficios_-_pend_criticas'!$C$3:$J$4739,5,0),"X",""))),""),"")</f>
        <v/>
      </c>
      <c r="V1866" s="14" t="str">
        <f ca="1">IFERROR(IF(Q1866=0,IF(VLOOKUP(B1866,'Oficios_-_pend_criticas'!$C$3:$J$4739,5,0)="","",IF(VLOOKUP(B1866,'Oficios_-_pend_criticas'!$C$3:$J$4739,7,0)="",IF(TODAY()&gt;VLOOKUP(B1866,'Oficios_-_pend_criticas'!$C$3:$J$4739,5,0),"X",""),IF(VLOOKUP(B1866,'Oficios_-_pend_criticas'!$C$3:$J$4739,7,0)&gt;VLOOKUP(B1866,'Oficios_-_pend_criticas'!$C$3:$J$4739,5,0),"X",""))),""),"")</f>
        <v/>
      </c>
      <c r="W1866" s="14" t="str">
        <f ca="1">IFERROR(IF(P1866&lt;&gt;"X",IF(Q1866&gt;0,IF(VLOOKUP(B1866,'Oficios_-_pend_criticas'!$C$4:$J$4739,5,0)="","",IF(VLOOKUP(B1866,'Oficios_-_pend_criticas'!$C$4:$J$4739,7,0)="",IF(TODAY()&gt;VLOOKUP(B1866,'Oficios_-_pend_criticas'!$C$4:$J$4739,5,0),"X",""),IF(VLOOKUP(B1866,'Oficios_-_pend_criticas'!$C$4:$J$4739,7,0)&gt;VLOOKUP(B1866,'Oficios_-_pend_criticas'!$C$4:$J$4739,5,0),"X",""))),""),""),"")</f>
        <v/>
      </c>
    </row>
    <row r="1867" spans="1:23" ht="45" hidden="1" customHeight="1" x14ac:dyDescent="0.25">
      <c r="A1867" s="9" t="str">
        <f t="shared" si="87"/>
        <v/>
      </c>
      <c r="B1867" s="24"/>
      <c r="C1867" s="22" t="str">
        <f>IF(B1867="","",VLOOKUP(B1867,#REF!,6,0))</f>
        <v/>
      </c>
      <c r="D1867" s="20" t="str">
        <f>IF(B1867="","",VLOOKUP(B1867,#REF!,22,0))</f>
        <v/>
      </c>
      <c r="E1867" s="22" t="str">
        <f>IF(B1867="","",VLOOKUP(B1867,Consultas_públicas!$A$376:$G$3879,7,0))</f>
        <v/>
      </c>
      <c r="F1867" s="20"/>
      <c r="G1867" s="21"/>
      <c r="H1867" s="14" t="str">
        <f>IFERROR(IF(VLOOKUP(B1867,'Oficios_-_pend_criticas'!$C$4:$D$4739,2,0)="","","X"),"")</f>
        <v/>
      </c>
      <c r="I1867" s="12"/>
      <c r="J1867" s="13"/>
      <c r="K1867" s="10"/>
      <c r="L1867" s="12" t="str">
        <f>IFERROR(VLOOKUP(B1867,Retorno_da_RFB!$D$3:$I$6388,5,0),"")</f>
        <v/>
      </c>
      <c r="M1867" s="13" t="str">
        <f>IFERROR(VLOOKUP(B1867,Retorno_da_RFB!$D$3:$I$6388,6,0),"")</f>
        <v/>
      </c>
      <c r="N1867" s="10" t="str">
        <f>IFERROR(VLOOKUP(B1867,Retorno_da_RFB!$D$3:$I$6388,3,0),"")</f>
        <v/>
      </c>
      <c r="O1867" s="10" t="str">
        <f>IFERROR(VLOOKUP(B1867,Retorno_da_RFB!$D$3:$I$6388,4,0),"")</f>
        <v/>
      </c>
      <c r="P1867" s="12" t="str">
        <f>IFERROR(IF(N1867="","",IF(VLOOKUP(LEFT(N1867,10),'Universo_BK-BIT'!$A$5:$E$10005,2,0)="","X",VLOOKUP(LEFT(N1867,10),'Universo_BK-BIT'!$A$5:$E$10005,2,0))),"X")</f>
        <v/>
      </c>
      <c r="Q1867" s="12" t="str">
        <f>IFERROR(IF(P1867="X","",VLOOKUP(LEFT(N1867,10),'Universo_BK-BIT'!$A$5:$E$10005,3,0)),"")</f>
        <v/>
      </c>
      <c r="R1867" s="14" t="str">
        <f t="shared" si="88"/>
        <v/>
      </c>
      <c r="S1867" s="14" t="str">
        <f t="shared" si="89"/>
        <v/>
      </c>
      <c r="T1867" s="14"/>
      <c r="U1867" s="14" t="str">
        <f ca="1">IFERROR(IF(P1867="X",IF(VLOOKUP(B1867,'Oficios_-_pend_criticas'!$C$3:$J$4739,5,0)="","",IF(VLOOKUP(B1867,'Oficios_-_pend_criticas'!$C$3:$J$4739,7,0)="",IF(TODAY()&gt;VLOOKUP(B1867,'Oficios_-_pend_criticas'!$C$3:$J$4739,5,0),"X",""),IF(VLOOKUP(B1867,'Oficios_-_pend_criticas'!$C$3:$J$4739,7,0)&gt;VLOOKUP(B1867,'Oficios_-_pend_criticas'!$C$3:$J$4739,5,0),"X",""))),""),"")</f>
        <v/>
      </c>
      <c r="V1867" s="14" t="str">
        <f ca="1">IFERROR(IF(Q1867=0,IF(VLOOKUP(B1867,'Oficios_-_pend_criticas'!$C$3:$J$4739,5,0)="","",IF(VLOOKUP(B1867,'Oficios_-_pend_criticas'!$C$3:$J$4739,7,0)="",IF(TODAY()&gt;VLOOKUP(B1867,'Oficios_-_pend_criticas'!$C$3:$J$4739,5,0),"X",""),IF(VLOOKUP(B1867,'Oficios_-_pend_criticas'!$C$3:$J$4739,7,0)&gt;VLOOKUP(B1867,'Oficios_-_pend_criticas'!$C$3:$J$4739,5,0),"X",""))),""),"")</f>
        <v/>
      </c>
      <c r="W1867" s="14" t="str">
        <f ca="1">IFERROR(IF(P1867&lt;&gt;"X",IF(Q1867&gt;0,IF(VLOOKUP(B1867,'Oficios_-_pend_criticas'!$C$4:$J$4739,5,0)="","",IF(VLOOKUP(B1867,'Oficios_-_pend_criticas'!$C$4:$J$4739,7,0)="",IF(TODAY()&gt;VLOOKUP(B1867,'Oficios_-_pend_criticas'!$C$4:$J$4739,5,0),"X",""),IF(VLOOKUP(B1867,'Oficios_-_pend_criticas'!$C$4:$J$4739,7,0)&gt;VLOOKUP(B1867,'Oficios_-_pend_criticas'!$C$4:$J$4739,5,0),"X",""))),""),""),"")</f>
        <v/>
      </c>
    </row>
    <row r="1868" spans="1:23" ht="45" hidden="1" customHeight="1" x14ac:dyDescent="0.25">
      <c r="A1868" s="9" t="str">
        <f t="shared" si="87"/>
        <v/>
      </c>
      <c r="B1868" s="24"/>
      <c r="C1868" s="22" t="str">
        <f>IF(B1868="","",VLOOKUP(B1868,#REF!,6,0))</f>
        <v/>
      </c>
      <c r="D1868" s="20" t="str">
        <f>IF(B1868="","",VLOOKUP(B1868,#REF!,22,0))</f>
        <v/>
      </c>
      <c r="E1868" s="22" t="str">
        <f>IF(B1868="","",VLOOKUP(B1868,Consultas_públicas!$A$376:$G$3879,7,0))</f>
        <v/>
      </c>
      <c r="F1868" s="20"/>
      <c r="G1868" s="21"/>
      <c r="H1868" s="14" t="str">
        <f>IFERROR(IF(VLOOKUP(B1868,'Oficios_-_pend_criticas'!$C$4:$D$4739,2,0)="","","X"),"")</f>
        <v/>
      </c>
      <c r="I1868" s="12"/>
      <c r="J1868" s="13"/>
      <c r="K1868" s="10"/>
      <c r="L1868" s="12" t="str">
        <f>IFERROR(VLOOKUP(B1868,Retorno_da_RFB!$D$3:$I$6388,5,0),"")</f>
        <v/>
      </c>
      <c r="M1868" s="13" t="str">
        <f>IFERROR(VLOOKUP(B1868,Retorno_da_RFB!$D$3:$I$6388,6,0),"")</f>
        <v/>
      </c>
      <c r="N1868" s="10" t="str">
        <f>IFERROR(VLOOKUP(B1868,Retorno_da_RFB!$D$3:$I$6388,3,0),"")</f>
        <v/>
      </c>
      <c r="O1868" s="10" t="str">
        <f>IFERROR(VLOOKUP(B1868,Retorno_da_RFB!$D$3:$I$6388,4,0),"")</f>
        <v/>
      </c>
      <c r="P1868" s="12" t="str">
        <f>IFERROR(IF(N1868="","",IF(VLOOKUP(LEFT(N1868,10),'Universo_BK-BIT'!$A$5:$E$10005,2,0)="","X",VLOOKUP(LEFT(N1868,10),'Universo_BK-BIT'!$A$5:$E$10005,2,0))),"X")</f>
        <v/>
      </c>
      <c r="Q1868" s="12" t="str">
        <f>IFERROR(IF(P1868="X","",VLOOKUP(LEFT(N1868,10),'Universo_BK-BIT'!$A$5:$E$10005,3,0)),"")</f>
        <v/>
      </c>
      <c r="R1868" s="14" t="str">
        <f t="shared" si="88"/>
        <v/>
      </c>
      <c r="S1868" s="14" t="str">
        <f t="shared" si="89"/>
        <v/>
      </c>
      <c r="T1868" s="14"/>
      <c r="U1868" s="14" t="str">
        <f ca="1">IFERROR(IF(P1868="X",IF(VLOOKUP(B1868,'Oficios_-_pend_criticas'!$C$3:$J$4739,5,0)="","",IF(VLOOKUP(B1868,'Oficios_-_pend_criticas'!$C$3:$J$4739,7,0)="",IF(TODAY()&gt;VLOOKUP(B1868,'Oficios_-_pend_criticas'!$C$3:$J$4739,5,0),"X",""),IF(VLOOKUP(B1868,'Oficios_-_pend_criticas'!$C$3:$J$4739,7,0)&gt;VLOOKUP(B1868,'Oficios_-_pend_criticas'!$C$3:$J$4739,5,0),"X",""))),""),"")</f>
        <v/>
      </c>
      <c r="V1868" s="14" t="str">
        <f ca="1">IFERROR(IF(Q1868=0,IF(VLOOKUP(B1868,'Oficios_-_pend_criticas'!$C$3:$J$4739,5,0)="","",IF(VLOOKUP(B1868,'Oficios_-_pend_criticas'!$C$3:$J$4739,7,0)="",IF(TODAY()&gt;VLOOKUP(B1868,'Oficios_-_pend_criticas'!$C$3:$J$4739,5,0),"X",""),IF(VLOOKUP(B1868,'Oficios_-_pend_criticas'!$C$3:$J$4739,7,0)&gt;VLOOKUP(B1868,'Oficios_-_pend_criticas'!$C$3:$J$4739,5,0),"X",""))),""),"")</f>
        <v/>
      </c>
      <c r="W1868" s="14" t="str">
        <f ca="1">IFERROR(IF(P1868&lt;&gt;"X",IF(Q1868&gt;0,IF(VLOOKUP(B1868,'Oficios_-_pend_criticas'!$C$4:$J$4739,5,0)="","",IF(VLOOKUP(B1868,'Oficios_-_pend_criticas'!$C$4:$J$4739,7,0)="",IF(TODAY()&gt;VLOOKUP(B1868,'Oficios_-_pend_criticas'!$C$4:$J$4739,5,0),"X",""),IF(VLOOKUP(B1868,'Oficios_-_pend_criticas'!$C$4:$J$4739,7,0)&gt;VLOOKUP(B1868,'Oficios_-_pend_criticas'!$C$4:$J$4739,5,0),"X",""))),""),""),"")</f>
        <v/>
      </c>
    </row>
    <row r="1869" spans="1:23" ht="45" hidden="1" customHeight="1" x14ac:dyDescent="0.25">
      <c r="A1869" s="9" t="str">
        <f t="shared" si="87"/>
        <v/>
      </c>
      <c r="B1869" s="24"/>
      <c r="C1869" s="22" t="str">
        <f>IF(B1869="","",VLOOKUP(B1869,#REF!,6,0))</f>
        <v/>
      </c>
      <c r="D1869" s="20" t="str">
        <f>IF(B1869="","",VLOOKUP(B1869,#REF!,22,0))</f>
        <v/>
      </c>
      <c r="E1869" s="22" t="str">
        <f>IF(B1869="","",VLOOKUP(B1869,Consultas_públicas!$A$376:$G$3879,7,0))</f>
        <v/>
      </c>
      <c r="F1869" s="20"/>
      <c r="G1869" s="21"/>
      <c r="H1869" s="14" t="str">
        <f>IFERROR(IF(VLOOKUP(B1869,'Oficios_-_pend_criticas'!$C$4:$D$4739,2,0)="","","X"),"")</f>
        <v/>
      </c>
      <c r="I1869" s="12"/>
      <c r="J1869" s="13"/>
      <c r="K1869" s="10"/>
      <c r="L1869" s="12" t="str">
        <f>IFERROR(VLOOKUP(B1869,Retorno_da_RFB!$D$3:$I$6388,5,0),"")</f>
        <v/>
      </c>
      <c r="M1869" s="13" t="str">
        <f>IFERROR(VLOOKUP(B1869,Retorno_da_RFB!$D$3:$I$6388,6,0),"")</f>
        <v/>
      </c>
      <c r="N1869" s="10" t="str">
        <f>IFERROR(VLOOKUP(B1869,Retorno_da_RFB!$D$3:$I$6388,3,0),"")</f>
        <v/>
      </c>
      <c r="O1869" s="10" t="str">
        <f>IFERROR(VLOOKUP(B1869,Retorno_da_RFB!$D$3:$I$6388,4,0),"")</f>
        <v/>
      </c>
      <c r="P1869" s="12" t="str">
        <f>IFERROR(IF(N1869="","",IF(VLOOKUP(LEFT(N1869,10),'Universo_BK-BIT'!$A$5:$E$10005,2,0)="","X",VLOOKUP(LEFT(N1869,10),'Universo_BK-BIT'!$A$5:$E$10005,2,0))),"X")</f>
        <v/>
      </c>
      <c r="Q1869" s="12" t="str">
        <f>IFERROR(IF(P1869="X","",VLOOKUP(LEFT(N1869,10),'Universo_BK-BIT'!$A$5:$E$10005,3,0)),"")</f>
        <v/>
      </c>
      <c r="R1869" s="14" t="str">
        <f t="shared" si="88"/>
        <v/>
      </c>
      <c r="S1869" s="14" t="str">
        <f t="shared" si="89"/>
        <v/>
      </c>
      <c r="T1869" s="14"/>
      <c r="U1869" s="14" t="str">
        <f ca="1">IFERROR(IF(P1869="X",IF(VLOOKUP(B1869,'Oficios_-_pend_criticas'!$C$3:$J$4739,5,0)="","",IF(VLOOKUP(B1869,'Oficios_-_pend_criticas'!$C$3:$J$4739,7,0)="",IF(TODAY()&gt;VLOOKUP(B1869,'Oficios_-_pend_criticas'!$C$3:$J$4739,5,0),"X",""),IF(VLOOKUP(B1869,'Oficios_-_pend_criticas'!$C$3:$J$4739,7,0)&gt;VLOOKUP(B1869,'Oficios_-_pend_criticas'!$C$3:$J$4739,5,0),"X",""))),""),"")</f>
        <v/>
      </c>
      <c r="V1869" s="14" t="str">
        <f ca="1">IFERROR(IF(Q1869=0,IF(VLOOKUP(B1869,'Oficios_-_pend_criticas'!$C$3:$J$4739,5,0)="","",IF(VLOOKUP(B1869,'Oficios_-_pend_criticas'!$C$3:$J$4739,7,0)="",IF(TODAY()&gt;VLOOKUP(B1869,'Oficios_-_pend_criticas'!$C$3:$J$4739,5,0),"X",""),IF(VLOOKUP(B1869,'Oficios_-_pend_criticas'!$C$3:$J$4739,7,0)&gt;VLOOKUP(B1869,'Oficios_-_pend_criticas'!$C$3:$J$4739,5,0),"X",""))),""),"")</f>
        <v/>
      </c>
      <c r="W1869" s="14" t="str">
        <f ca="1">IFERROR(IF(P1869&lt;&gt;"X",IF(Q1869&gt;0,IF(VLOOKUP(B1869,'Oficios_-_pend_criticas'!$C$4:$J$4739,5,0)="","",IF(VLOOKUP(B1869,'Oficios_-_pend_criticas'!$C$4:$J$4739,7,0)="",IF(TODAY()&gt;VLOOKUP(B1869,'Oficios_-_pend_criticas'!$C$4:$J$4739,5,0),"X",""),IF(VLOOKUP(B1869,'Oficios_-_pend_criticas'!$C$4:$J$4739,7,0)&gt;VLOOKUP(B1869,'Oficios_-_pend_criticas'!$C$4:$J$4739,5,0),"X",""))),""),""),"")</f>
        <v/>
      </c>
    </row>
    <row r="1870" spans="1:23" ht="45" hidden="1" customHeight="1" x14ac:dyDescent="0.25">
      <c r="A1870" s="9" t="str">
        <f t="shared" si="87"/>
        <v/>
      </c>
      <c r="B1870" s="24"/>
      <c r="C1870" s="22" t="str">
        <f>IF(B1870="","",VLOOKUP(B1870,#REF!,6,0))</f>
        <v/>
      </c>
      <c r="D1870" s="20" t="str">
        <f>IF(B1870="","",VLOOKUP(B1870,#REF!,22,0))</f>
        <v/>
      </c>
      <c r="E1870" s="22" t="str">
        <f>IF(B1870="","",VLOOKUP(B1870,Consultas_públicas!$A$376:$G$3879,7,0))</f>
        <v/>
      </c>
      <c r="F1870" s="20"/>
      <c r="G1870" s="21"/>
      <c r="H1870" s="14" t="str">
        <f>IFERROR(IF(VLOOKUP(B1870,'Oficios_-_pend_criticas'!$C$4:$D$4739,2,0)="","","X"),"")</f>
        <v/>
      </c>
      <c r="I1870" s="12"/>
      <c r="J1870" s="13"/>
      <c r="K1870" s="10"/>
      <c r="L1870" s="12" t="str">
        <f>IFERROR(VLOOKUP(B1870,Retorno_da_RFB!$D$3:$I$6388,5,0),"")</f>
        <v/>
      </c>
      <c r="M1870" s="13" t="str">
        <f>IFERROR(VLOOKUP(B1870,Retorno_da_RFB!$D$3:$I$6388,6,0),"")</f>
        <v/>
      </c>
      <c r="N1870" s="10" t="str">
        <f>IFERROR(VLOOKUP(B1870,Retorno_da_RFB!$D$3:$I$6388,3,0),"")</f>
        <v/>
      </c>
      <c r="O1870" s="10" t="str">
        <f>IFERROR(VLOOKUP(B1870,Retorno_da_RFB!$D$3:$I$6388,4,0),"")</f>
        <v/>
      </c>
      <c r="P1870" s="12" t="str">
        <f>IFERROR(IF(N1870="","",IF(VLOOKUP(LEFT(N1870,10),'Universo_BK-BIT'!$A$5:$E$10005,2,0)="","X",VLOOKUP(LEFT(N1870,10),'Universo_BK-BIT'!$A$5:$E$10005,2,0))),"X")</f>
        <v/>
      </c>
      <c r="Q1870" s="12" t="str">
        <f>IFERROR(IF(P1870="X","",VLOOKUP(LEFT(N1870,10),'Universo_BK-BIT'!$A$5:$E$10005,3,0)),"")</f>
        <v/>
      </c>
      <c r="R1870" s="14" t="str">
        <f t="shared" si="88"/>
        <v/>
      </c>
      <c r="S1870" s="14" t="str">
        <f t="shared" si="89"/>
        <v/>
      </c>
      <c r="T1870" s="14"/>
      <c r="U1870" s="14" t="str">
        <f ca="1">IFERROR(IF(P1870="X",IF(VLOOKUP(B1870,'Oficios_-_pend_criticas'!$C$3:$J$4739,5,0)="","",IF(VLOOKUP(B1870,'Oficios_-_pend_criticas'!$C$3:$J$4739,7,0)="",IF(TODAY()&gt;VLOOKUP(B1870,'Oficios_-_pend_criticas'!$C$3:$J$4739,5,0),"X",""),IF(VLOOKUP(B1870,'Oficios_-_pend_criticas'!$C$3:$J$4739,7,0)&gt;VLOOKUP(B1870,'Oficios_-_pend_criticas'!$C$3:$J$4739,5,0),"X",""))),""),"")</f>
        <v/>
      </c>
      <c r="V1870" s="14" t="str">
        <f ca="1">IFERROR(IF(Q1870=0,IF(VLOOKUP(B1870,'Oficios_-_pend_criticas'!$C$3:$J$4739,5,0)="","",IF(VLOOKUP(B1870,'Oficios_-_pend_criticas'!$C$3:$J$4739,7,0)="",IF(TODAY()&gt;VLOOKUP(B1870,'Oficios_-_pend_criticas'!$C$3:$J$4739,5,0),"X",""),IF(VLOOKUP(B1870,'Oficios_-_pend_criticas'!$C$3:$J$4739,7,0)&gt;VLOOKUP(B1870,'Oficios_-_pend_criticas'!$C$3:$J$4739,5,0),"X",""))),""),"")</f>
        <v/>
      </c>
      <c r="W1870" s="14" t="str">
        <f ca="1">IFERROR(IF(P1870&lt;&gt;"X",IF(Q1870&gt;0,IF(VLOOKUP(B1870,'Oficios_-_pend_criticas'!$C$4:$J$4739,5,0)="","",IF(VLOOKUP(B1870,'Oficios_-_pend_criticas'!$C$4:$J$4739,7,0)="",IF(TODAY()&gt;VLOOKUP(B1870,'Oficios_-_pend_criticas'!$C$4:$J$4739,5,0),"X",""),IF(VLOOKUP(B1870,'Oficios_-_pend_criticas'!$C$4:$J$4739,7,0)&gt;VLOOKUP(B1870,'Oficios_-_pend_criticas'!$C$4:$J$4739,5,0),"X",""))),""),""),"")</f>
        <v/>
      </c>
    </row>
    <row r="1871" spans="1:23" ht="45" hidden="1" customHeight="1" x14ac:dyDescent="0.25">
      <c r="A1871" s="9" t="str">
        <f t="shared" si="87"/>
        <v/>
      </c>
      <c r="B1871" s="24"/>
      <c r="C1871" s="22" t="str">
        <f>IF(B1871="","",VLOOKUP(B1871,#REF!,6,0))</f>
        <v/>
      </c>
      <c r="D1871" s="20" t="str">
        <f>IF(B1871="","",VLOOKUP(B1871,#REF!,22,0))</f>
        <v/>
      </c>
      <c r="E1871" s="22" t="str">
        <f>IF(B1871="","",VLOOKUP(B1871,Consultas_públicas!$A$376:$G$3879,7,0))</f>
        <v/>
      </c>
      <c r="F1871" s="20"/>
      <c r="G1871" s="21"/>
      <c r="H1871" s="14" t="str">
        <f>IFERROR(IF(VLOOKUP(B1871,'Oficios_-_pend_criticas'!$C$4:$D$4739,2,0)="","","X"),"")</f>
        <v/>
      </c>
      <c r="I1871" s="12"/>
      <c r="J1871" s="13"/>
      <c r="K1871" s="10"/>
      <c r="L1871" s="12" t="str">
        <f>IFERROR(VLOOKUP(B1871,Retorno_da_RFB!$D$3:$I$6388,5,0),"")</f>
        <v/>
      </c>
      <c r="M1871" s="13" t="str">
        <f>IFERROR(VLOOKUP(B1871,Retorno_da_RFB!$D$3:$I$6388,6,0),"")</f>
        <v/>
      </c>
      <c r="N1871" s="10" t="str">
        <f>IFERROR(VLOOKUP(B1871,Retorno_da_RFB!$D$3:$I$6388,3,0),"")</f>
        <v/>
      </c>
      <c r="O1871" s="10" t="str">
        <f>IFERROR(VLOOKUP(B1871,Retorno_da_RFB!$D$3:$I$6388,4,0),"")</f>
        <v/>
      </c>
      <c r="P1871" s="12" t="str">
        <f>IFERROR(IF(N1871="","",IF(VLOOKUP(LEFT(N1871,10),'Universo_BK-BIT'!$A$5:$E$10005,2,0)="","X",VLOOKUP(LEFT(N1871,10),'Universo_BK-BIT'!$A$5:$E$10005,2,0))),"X")</f>
        <v/>
      </c>
      <c r="Q1871" s="12" t="str">
        <f>IFERROR(IF(P1871="X","",VLOOKUP(LEFT(N1871,10),'Universo_BK-BIT'!$A$5:$E$10005,3,0)),"")</f>
        <v/>
      </c>
      <c r="R1871" s="14" t="str">
        <f t="shared" si="88"/>
        <v/>
      </c>
      <c r="S1871" s="14" t="str">
        <f t="shared" si="89"/>
        <v/>
      </c>
      <c r="T1871" s="14"/>
      <c r="U1871" s="14" t="str">
        <f ca="1">IFERROR(IF(P1871="X",IF(VLOOKUP(B1871,'Oficios_-_pend_criticas'!$C$3:$J$4739,5,0)="","",IF(VLOOKUP(B1871,'Oficios_-_pend_criticas'!$C$3:$J$4739,7,0)="",IF(TODAY()&gt;VLOOKUP(B1871,'Oficios_-_pend_criticas'!$C$3:$J$4739,5,0),"X",""),IF(VLOOKUP(B1871,'Oficios_-_pend_criticas'!$C$3:$J$4739,7,0)&gt;VLOOKUP(B1871,'Oficios_-_pend_criticas'!$C$3:$J$4739,5,0),"X",""))),""),"")</f>
        <v/>
      </c>
      <c r="V1871" s="14" t="str">
        <f ca="1">IFERROR(IF(Q1871=0,IF(VLOOKUP(B1871,'Oficios_-_pend_criticas'!$C$3:$J$4739,5,0)="","",IF(VLOOKUP(B1871,'Oficios_-_pend_criticas'!$C$3:$J$4739,7,0)="",IF(TODAY()&gt;VLOOKUP(B1871,'Oficios_-_pend_criticas'!$C$3:$J$4739,5,0),"X",""),IF(VLOOKUP(B1871,'Oficios_-_pend_criticas'!$C$3:$J$4739,7,0)&gt;VLOOKUP(B1871,'Oficios_-_pend_criticas'!$C$3:$J$4739,5,0),"X",""))),""),"")</f>
        <v/>
      </c>
      <c r="W1871" s="14" t="str">
        <f ca="1">IFERROR(IF(P1871&lt;&gt;"X",IF(Q1871&gt;0,IF(VLOOKUP(B1871,'Oficios_-_pend_criticas'!$C$4:$J$4739,5,0)="","",IF(VLOOKUP(B1871,'Oficios_-_pend_criticas'!$C$4:$J$4739,7,0)="",IF(TODAY()&gt;VLOOKUP(B1871,'Oficios_-_pend_criticas'!$C$4:$J$4739,5,0),"X",""),IF(VLOOKUP(B1871,'Oficios_-_pend_criticas'!$C$4:$J$4739,7,0)&gt;VLOOKUP(B1871,'Oficios_-_pend_criticas'!$C$4:$J$4739,5,0),"X",""))),""),""),"")</f>
        <v/>
      </c>
    </row>
    <row r="1872" spans="1:23" ht="45" hidden="1" customHeight="1" x14ac:dyDescent="0.25">
      <c r="A1872" s="9" t="str">
        <f t="shared" si="87"/>
        <v/>
      </c>
      <c r="B1872" s="24"/>
      <c r="C1872" s="22" t="str">
        <f>IF(B1872="","",VLOOKUP(B1872,#REF!,6,0))</f>
        <v/>
      </c>
      <c r="D1872" s="20" t="str">
        <f>IF(B1872="","",VLOOKUP(B1872,#REF!,22,0))</f>
        <v/>
      </c>
      <c r="E1872" s="22" t="str">
        <f>IF(B1872="","",VLOOKUP(B1872,Consultas_públicas!$A$376:$G$3879,7,0))</f>
        <v/>
      </c>
      <c r="F1872" s="20"/>
      <c r="G1872" s="21"/>
      <c r="H1872" s="14" t="str">
        <f>IFERROR(IF(VLOOKUP(B1872,'Oficios_-_pend_criticas'!$C$4:$D$4739,2,0)="","","X"),"")</f>
        <v/>
      </c>
      <c r="I1872" s="12"/>
      <c r="J1872" s="13"/>
      <c r="K1872" s="10"/>
      <c r="L1872" s="12" t="str">
        <f>IFERROR(VLOOKUP(B1872,Retorno_da_RFB!$D$3:$I$6388,5,0),"")</f>
        <v/>
      </c>
      <c r="M1872" s="13" t="str">
        <f>IFERROR(VLOOKUP(B1872,Retorno_da_RFB!$D$3:$I$6388,6,0),"")</f>
        <v/>
      </c>
      <c r="N1872" s="10" t="str">
        <f>IFERROR(VLOOKUP(B1872,Retorno_da_RFB!$D$3:$I$6388,3,0),"")</f>
        <v/>
      </c>
      <c r="O1872" s="10" t="str">
        <f>IFERROR(VLOOKUP(B1872,Retorno_da_RFB!$D$3:$I$6388,4,0),"")</f>
        <v/>
      </c>
      <c r="P1872" s="12" t="str">
        <f>IFERROR(IF(N1872="","",IF(VLOOKUP(LEFT(N1872,10),'Universo_BK-BIT'!$A$5:$E$10005,2,0)="","X",VLOOKUP(LEFT(N1872,10),'Universo_BK-BIT'!$A$5:$E$10005,2,0))),"X")</f>
        <v/>
      </c>
      <c r="Q1872" s="12" t="str">
        <f>IFERROR(IF(P1872="X","",VLOOKUP(LEFT(N1872,10),'Universo_BK-BIT'!$A$5:$E$10005,3,0)),"")</f>
        <v/>
      </c>
      <c r="R1872" s="14" t="str">
        <f t="shared" si="88"/>
        <v/>
      </c>
      <c r="S1872" s="14" t="str">
        <f t="shared" si="89"/>
        <v/>
      </c>
      <c r="T1872" s="14"/>
      <c r="U1872" s="14" t="str">
        <f ca="1">IFERROR(IF(P1872="X",IF(VLOOKUP(B1872,'Oficios_-_pend_criticas'!$C$3:$J$4739,5,0)="","",IF(VLOOKUP(B1872,'Oficios_-_pend_criticas'!$C$3:$J$4739,7,0)="",IF(TODAY()&gt;VLOOKUP(B1872,'Oficios_-_pend_criticas'!$C$3:$J$4739,5,0),"X",""),IF(VLOOKUP(B1872,'Oficios_-_pend_criticas'!$C$3:$J$4739,7,0)&gt;VLOOKUP(B1872,'Oficios_-_pend_criticas'!$C$3:$J$4739,5,0),"X",""))),""),"")</f>
        <v/>
      </c>
      <c r="V1872" s="14" t="str">
        <f ca="1">IFERROR(IF(Q1872=0,IF(VLOOKUP(B1872,'Oficios_-_pend_criticas'!$C$3:$J$4739,5,0)="","",IF(VLOOKUP(B1872,'Oficios_-_pend_criticas'!$C$3:$J$4739,7,0)="",IF(TODAY()&gt;VLOOKUP(B1872,'Oficios_-_pend_criticas'!$C$3:$J$4739,5,0),"X",""),IF(VLOOKUP(B1872,'Oficios_-_pend_criticas'!$C$3:$J$4739,7,0)&gt;VLOOKUP(B1872,'Oficios_-_pend_criticas'!$C$3:$J$4739,5,0),"X",""))),""),"")</f>
        <v/>
      </c>
      <c r="W1872" s="14" t="str">
        <f ca="1">IFERROR(IF(P1872&lt;&gt;"X",IF(Q1872&gt;0,IF(VLOOKUP(B1872,'Oficios_-_pend_criticas'!$C$4:$J$4739,5,0)="","",IF(VLOOKUP(B1872,'Oficios_-_pend_criticas'!$C$4:$J$4739,7,0)="",IF(TODAY()&gt;VLOOKUP(B1872,'Oficios_-_pend_criticas'!$C$4:$J$4739,5,0),"X",""),IF(VLOOKUP(B1872,'Oficios_-_pend_criticas'!$C$4:$J$4739,7,0)&gt;VLOOKUP(B1872,'Oficios_-_pend_criticas'!$C$4:$J$4739,5,0),"X",""))),""),""),"")</f>
        <v/>
      </c>
    </row>
    <row r="1873" spans="1:23" ht="45" hidden="1" customHeight="1" x14ac:dyDescent="0.25">
      <c r="A1873" s="9" t="str">
        <f t="shared" si="87"/>
        <v/>
      </c>
      <c r="B1873" s="24"/>
      <c r="C1873" s="22" t="str">
        <f>IF(B1873="","",VLOOKUP(B1873,#REF!,6,0))</f>
        <v/>
      </c>
      <c r="D1873" s="20" t="str">
        <f>IF(B1873="","",VLOOKUP(B1873,#REF!,22,0))</f>
        <v/>
      </c>
      <c r="E1873" s="22" t="str">
        <f>IF(B1873="","",VLOOKUP(B1873,Consultas_públicas!$A$376:$G$3879,7,0))</f>
        <v/>
      </c>
      <c r="F1873" s="20"/>
      <c r="G1873" s="21"/>
      <c r="H1873" s="14" t="str">
        <f>IFERROR(IF(VLOOKUP(B1873,'Oficios_-_pend_criticas'!$C$4:$D$4739,2,0)="","","X"),"")</f>
        <v/>
      </c>
      <c r="I1873" s="12"/>
      <c r="J1873" s="13"/>
      <c r="K1873" s="10"/>
      <c r="L1873" s="12" t="str">
        <f>IFERROR(VLOOKUP(B1873,Retorno_da_RFB!$D$3:$I$6388,5,0),"")</f>
        <v/>
      </c>
      <c r="M1873" s="13" t="str">
        <f>IFERROR(VLOOKUP(B1873,Retorno_da_RFB!$D$3:$I$6388,6,0),"")</f>
        <v/>
      </c>
      <c r="N1873" s="10" t="str">
        <f>IFERROR(VLOOKUP(B1873,Retorno_da_RFB!$D$3:$I$6388,3,0),"")</f>
        <v/>
      </c>
      <c r="O1873" s="10" t="str">
        <f>IFERROR(VLOOKUP(B1873,Retorno_da_RFB!$D$3:$I$6388,4,0),"")</f>
        <v/>
      </c>
      <c r="P1873" s="12" t="str">
        <f>IFERROR(IF(N1873="","",IF(VLOOKUP(LEFT(N1873,10),'Universo_BK-BIT'!$A$5:$E$10005,2,0)="","X",VLOOKUP(LEFT(N1873,10),'Universo_BK-BIT'!$A$5:$E$10005,2,0))),"X")</f>
        <v/>
      </c>
      <c r="Q1873" s="12" t="str">
        <f>IFERROR(IF(P1873="X","",VLOOKUP(LEFT(N1873,10),'Universo_BK-BIT'!$A$5:$E$10005,3,0)),"")</f>
        <v/>
      </c>
      <c r="R1873" s="14" t="str">
        <f t="shared" si="88"/>
        <v/>
      </c>
      <c r="S1873" s="14" t="str">
        <f t="shared" si="89"/>
        <v/>
      </c>
      <c r="T1873" s="14"/>
      <c r="U1873" s="14" t="str">
        <f ca="1">IFERROR(IF(P1873="X",IF(VLOOKUP(B1873,'Oficios_-_pend_criticas'!$C$3:$J$4739,5,0)="","",IF(VLOOKUP(B1873,'Oficios_-_pend_criticas'!$C$3:$J$4739,7,0)="",IF(TODAY()&gt;VLOOKUP(B1873,'Oficios_-_pend_criticas'!$C$3:$J$4739,5,0),"X",""),IF(VLOOKUP(B1873,'Oficios_-_pend_criticas'!$C$3:$J$4739,7,0)&gt;VLOOKUP(B1873,'Oficios_-_pend_criticas'!$C$3:$J$4739,5,0),"X",""))),""),"")</f>
        <v/>
      </c>
      <c r="V1873" s="14" t="str">
        <f ca="1">IFERROR(IF(Q1873=0,IF(VLOOKUP(B1873,'Oficios_-_pend_criticas'!$C$3:$J$4739,5,0)="","",IF(VLOOKUP(B1873,'Oficios_-_pend_criticas'!$C$3:$J$4739,7,0)="",IF(TODAY()&gt;VLOOKUP(B1873,'Oficios_-_pend_criticas'!$C$3:$J$4739,5,0),"X",""),IF(VLOOKUP(B1873,'Oficios_-_pend_criticas'!$C$3:$J$4739,7,0)&gt;VLOOKUP(B1873,'Oficios_-_pend_criticas'!$C$3:$J$4739,5,0),"X",""))),""),"")</f>
        <v/>
      </c>
      <c r="W1873" s="14" t="str">
        <f ca="1">IFERROR(IF(P1873&lt;&gt;"X",IF(Q1873&gt;0,IF(VLOOKUP(B1873,'Oficios_-_pend_criticas'!$C$4:$J$4739,5,0)="","",IF(VLOOKUP(B1873,'Oficios_-_pend_criticas'!$C$4:$J$4739,7,0)="",IF(TODAY()&gt;VLOOKUP(B1873,'Oficios_-_pend_criticas'!$C$4:$J$4739,5,0),"X",""),IF(VLOOKUP(B1873,'Oficios_-_pend_criticas'!$C$4:$J$4739,7,0)&gt;VLOOKUP(B1873,'Oficios_-_pend_criticas'!$C$4:$J$4739,5,0),"X",""))),""),""),"")</f>
        <v/>
      </c>
    </row>
    <row r="1874" spans="1:23" ht="45" hidden="1" customHeight="1" x14ac:dyDescent="0.25">
      <c r="A1874" s="9" t="str">
        <f t="shared" si="87"/>
        <v/>
      </c>
      <c r="B1874" s="24"/>
      <c r="C1874" s="22" t="str">
        <f>IF(B1874="","",VLOOKUP(B1874,#REF!,6,0))</f>
        <v/>
      </c>
      <c r="D1874" s="20" t="str">
        <f>IF(B1874="","",VLOOKUP(B1874,#REF!,22,0))</f>
        <v/>
      </c>
      <c r="E1874" s="22" t="str">
        <f>IF(B1874="","",VLOOKUP(B1874,Consultas_públicas!$A$376:$G$3879,7,0))</f>
        <v/>
      </c>
      <c r="F1874" s="20"/>
      <c r="G1874" s="21"/>
      <c r="H1874" s="14" t="str">
        <f>IFERROR(IF(VLOOKUP(B1874,'Oficios_-_pend_criticas'!$C$4:$D$4739,2,0)="","","X"),"")</f>
        <v/>
      </c>
      <c r="I1874" s="12"/>
      <c r="J1874" s="13"/>
      <c r="K1874" s="10"/>
      <c r="L1874" s="12" t="str">
        <f>IFERROR(VLOOKUP(B1874,Retorno_da_RFB!$D$3:$I$6388,5,0),"")</f>
        <v/>
      </c>
      <c r="M1874" s="13" t="str">
        <f>IFERROR(VLOOKUP(B1874,Retorno_da_RFB!$D$3:$I$6388,6,0),"")</f>
        <v/>
      </c>
      <c r="N1874" s="10" t="str">
        <f>IFERROR(VLOOKUP(B1874,Retorno_da_RFB!$D$3:$I$6388,3,0),"")</f>
        <v/>
      </c>
      <c r="O1874" s="10" t="str">
        <f>IFERROR(VLOOKUP(B1874,Retorno_da_RFB!$D$3:$I$6388,4,0),"")</f>
        <v/>
      </c>
      <c r="P1874" s="12" t="str">
        <f>IFERROR(IF(N1874="","",IF(VLOOKUP(LEFT(N1874,10),'Universo_BK-BIT'!$A$5:$E$10005,2,0)="","X",VLOOKUP(LEFT(N1874,10),'Universo_BK-BIT'!$A$5:$E$10005,2,0))),"X")</f>
        <v/>
      </c>
      <c r="Q1874" s="12" t="str">
        <f>IFERROR(IF(P1874="X","",VLOOKUP(LEFT(N1874,10),'Universo_BK-BIT'!$A$5:$E$10005,3,0)),"")</f>
        <v/>
      </c>
      <c r="R1874" s="14" t="str">
        <f t="shared" si="88"/>
        <v/>
      </c>
      <c r="S1874" s="14" t="str">
        <f t="shared" si="89"/>
        <v/>
      </c>
      <c r="T1874" s="14"/>
      <c r="U1874" s="14" t="str">
        <f ca="1">IFERROR(IF(P1874="X",IF(VLOOKUP(B1874,'Oficios_-_pend_criticas'!$C$3:$J$4739,5,0)="","",IF(VLOOKUP(B1874,'Oficios_-_pend_criticas'!$C$3:$J$4739,7,0)="",IF(TODAY()&gt;VLOOKUP(B1874,'Oficios_-_pend_criticas'!$C$3:$J$4739,5,0),"X",""),IF(VLOOKUP(B1874,'Oficios_-_pend_criticas'!$C$3:$J$4739,7,0)&gt;VLOOKUP(B1874,'Oficios_-_pend_criticas'!$C$3:$J$4739,5,0),"X",""))),""),"")</f>
        <v/>
      </c>
      <c r="V1874" s="14" t="str">
        <f ca="1">IFERROR(IF(Q1874=0,IF(VLOOKUP(B1874,'Oficios_-_pend_criticas'!$C$3:$J$4739,5,0)="","",IF(VLOOKUP(B1874,'Oficios_-_pend_criticas'!$C$3:$J$4739,7,0)="",IF(TODAY()&gt;VLOOKUP(B1874,'Oficios_-_pend_criticas'!$C$3:$J$4739,5,0),"X",""),IF(VLOOKUP(B1874,'Oficios_-_pend_criticas'!$C$3:$J$4739,7,0)&gt;VLOOKUP(B1874,'Oficios_-_pend_criticas'!$C$3:$J$4739,5,0),"X",""))),""),"")</f>
        <v/>
      </c>
      <c r="W1874" s="14" t="str">
        <f ca="1">IFERROR(IF(P1874&lt;&gt;"X",IF(Q1874&gt;0,IF(VLOOKUP(B1874,'Oficios_-_pend_criticas'!$C$4:$J$4739,5,0)="","",IF(VLOOKUP(B1874,'Oficios_-_pend_criticas'!$C$4:$J$4739,7,0)="",IF(TODAY()&gt;VLOOKUP(B1874,'Oficios_-_pend_criticas'!$C$4:$J$4739,5,0),"X",""),IF(VLOOKUP(B1874,'Oficios_-_pend_criticas'!$C$4:$J$4739,7,0)&gt;VLOOKUP(B1874,'Oficios_-_pend_criticas'!$C$4:$J$4739,5,0),"X",""))),""),""),"")</f>
        <v/>
      </c>
    </row>
    <row r="1875" spans="1:23" ht="45" hidden="1" customHeight="1" x14ac:dyDescent="0.25">
      <c r="A1875" s="9" t="str">
        <f t="shared" si="87"/>
        <v/>
      </c>
      <c r="B1875" s="24"/>
      <c r="C1875" s="22" t="str">
        <f>IF(B1875="","",VLOOKUP(B1875,#REF!,6,0))</f>
        <v/>
      </c>
      <c r="D1875" s="20" t="str">
        <f>IF(B1875="","",VLOOKUP(B1875,#REF!,22,0))</f>
        <v/>
      </c>
      <c r="E1875" s="22" t="str">
        <f>IF(B1875="","",VLOOKUP(B1875,Consultas_públicas!$A$376:$G$3879,7,0))</f>
        <v/>
      </c>
      <c r="F1875" s="20"/>
      <c r="G1875" s="21"/>
      <c r="H1875" s="14" t="str">
        <f>IFERROR(IF(VLOOKUP(B1875,'Oficios_-_pend_criticas'!$C$4:$D$4739,2,0)="","","X"),"")</f>
        <v/>
      </c>
      <c r="I1875" s="12"/>
      <c r="J1875" s="13"/>
      <c r="K1875" s="10"/>
      <c r="L1875" s="12" t="str">
        <f>IFERROR(VLOOKUP(B1875,Retorno_da_RFB!$D$3:$I$6388,5,0),"")</f>
        <v/>
      </c>
      <c r="M1875" s="13" t="str">
        <f>IFERROR(VLOOKUP(B1875,Retorno_da_RFB!$D$3:$I$6388,6,0),"")</f>
        <v/>
      </c>
      <c r="N1875" s="10" t="str">
        <f>IFERROR(VLOOKUP(B1875,Retorno_da_RFB!$D$3:$I$6388,3,0),"")</f>
        <v/>
      </c>
      <c r="O1875" s="10" t="str">
        <f>IFERROR(VLOOKUP(B1875,Retorno_da_RFB!$D$3:$I$6388,4,0),"")</f>
        <v/>
      </c>
      <c r="P1875" s="12" t="str">
        <f>IFERROR(IF(N1875="","",IF(VLOOKUP(LEFT(N1875,10),'Universo_BK-BIT'!$A$5:$E$10005,2,0)="","X",VLOOKUP(LEFT(N1875,10),'Universo_BK-BIT'!$A$5:$E$10005,2,0))),"X")</f>
        <v/>
      </c>
      <c r="Q1875" s="12" t="str">
        <f>IFERROR(IF(P1875="X","",VLOOKUP(LEFT(N1875,10),'Universo_BK-BIT'!$A$5:$E$10005,3,0)),"")</f>
        <v/>
      </c>
      <c r="R1875" s="14" t="str">
        <f t="shared" si="88"/>
        <v/>
      </c>
      <c r="S1875" s="14" t="str">
        <f t="shared" si="89"/>
        <v/>
      </c>
      <c r="T1875" s="14"/>
      <c r="U1875" s="14" t="str">
        <f ca="1">IFERROR(IF(P1875="X",IF(VLOOKUP(B1875,'Oficios_-_pend_criticas'!$C$3:$J$4739,5,0)="","",IF(VLOOKUP(B1875,'Oficios_-_pend_criticas'!$C$3:$J$4739,7,0)="",IF(TODAY()&gt;VLOOKUP(B1875,'Oficios_-_pend_criticas'!$C$3:$J$4739,5,0),"X",""),IF(VLOOKUP(B1875,'Oficios_-_pend_criticas'!$C$3:$J$4739,7,0)&gt;VLOOKUP(B1875,'Oficios_-_pend_criticas'!$C$3:$J$4739,5,0),"X",""))),""),"")</f>
        <v/>
      </c>
      <c r="V1875" s="14" t="str">
        <f ca="1">IFERROR(IF(Q1875=0,IF(VLOOKUP(B1875,'Oficios_-_pend_criticas'!$C$3:$J$4739,5,0)="","",IF(VLOOKUP(B1875,'Oficios_-_pend_criticas'!$C$3:$J$4739,7,0)="",IF(TODAY()&gt;VLOOKUP(B1875,'Oficios_-_pend_criticas'!$C$3:$J$4739,5,0),"X",""),IF(VLOOKUP(B1875,'Oficios_-_pend_criticas'!$C$3:$J$4739,7,0)&gt;VLOOKUP(B1875,'Oficios_-_pend_criticas'!$C$3:$J$4739,5,0),"X",""))),""),"")</f>
        <v/>
      </c>
      <c r="W1875" s="14" t="str">
        <f ca="1">IFERROR(IF(P1875&lt;&gt;"X",IF(Q1875&gt;0,IF(VLOOKUP(B1875,'Oficios_-_pend_criticas'!$C$4:$J$4739,5,0)="","",IF(VLOOKUP(B1875,'Oficios_-_pend_criticas'!$C$4:$J$4739,7,0)="",IF(TODAY()&gt;VLOOKUP(B1875,'Oficios_-_pend_criticas'!$C$4:$J$4739,5,0),"X",""),IF(VLOOKUP(B1875,'Oficios_-_pend_criticas'!$C$4:$J$4739,7,0)&gt;VLOOKUP(B1875,'Oficios_-_pend_criticas'!$C$4:$J$4739,5,0),"X",""))),""),""),"")</f>
        <v/>
      </c>
    </row>
    <row r="1876" spans="1:23" ht="45" hidden="1" customHeight="1" x14ac:dyDescent="0.25">
      <c r="A1876" s="9" t="str">
        <f t="shared" si="87"/>
        <v/>
      </c>
      <c r="B1876" s="24"/>
      <c r="C1876" s="22" t="str">
        <f>IF(B1876="","",VLOOKUP(B1876,#REF!,6,0))</f>
        <v/>
      </c>
      <c r="D1876" s="20" t="str">
        <f>IF(B1876="","",VLOOKUP(B1876,#REF!,22,0))</f>
        <v/>
      </c>
      <c r="E1876" s="22" t="str">
        <f>IF(B1876="","",VLOOKUP(B1876,Consultas_públicas!$A$376:$G$3879,7,0))</f>
        <v/>
      </c>
      <c r="F1876" s="20"/>
      <c r="G1876" s="21"/>
      <c r="H1876" s="14" t="str">
        <f>IFERROR(IF(VLOOKUP(B1876,'Oficios_-_pend_criticas'!$C$4:$D$4739,2,0)="","","X"),"")</f>
        <v/>
      </c>
      <c r="I1876" s="12"/>
      <c r="J1876" s="13"/>
      <c r="K1876" s="10"/>
      <c r="L1876" s="12" t="str">
        <f>IFERROR(VLOOKUP(B1876,Retorno_da_RFB!$D$3:$I$6388,5,0),"")</f>
        <v/>
      </c>
      <c r="M1876" s="13" t="str">
        <f>IFERROR(VLOOKUP(B1876,Retorno_da_RFB!$D$3:$I$6388,6,0),"")</f>
        <v/>
      </c>
      <c r="N1876" s="10" t="str">
        <f>IFERROR(VLOOKUP(B1876,Retorno_da_RFB!$D$3:$I$6388,3,0),"")</f>
        <v/>
      </c>
      <c r="O1876" s="10" t="str">
        <f>IFERROR(VLOOKUP(B1876,Retorno_da_RFB!$D$3:$I$6388,4,0),"")</f>
        <v/>
      </c>
      <c r="P1876" s="12" t="str">
        <f>IFERROR(IF(N1876="","",IF(VLOOKUP(LEFT(N1876,10),'Universo_BK-BIT'!$A$5:$E$10005,2,0)="","X",VLOOKUP(LEFT(N1876,10),'Universo_BK-BIT'!$A$5:$E$10005,2,0))),"X")</f>
        <v/>
      </c>
      <c r="Q1876" s="12" t="str">
        <f>IFERROR(IF(P1876="X","",VLOOKUP(LEFT(N1876,10),'Universo_BK-BIT'!$A$5:$E$10005,3,0)),"")</f>
        <v/>
      </c>
      <c r="R1876" s="14" t="str">
        <f t="shared" si="88"/>
        <v/>
      </c>
      <c r="S1876" s="14" t="str">
        <f t="shared" si="89"/>
        <v/>
      </c>
      <c r="T1876" s="14"/>
      <c r="U1876" s="14" t="str">
        <f ca="1">IFERROR(IF(P1876="X",IF(VLOOKUP(B1876,'Oficios_-_pend_criticas'!$C$3:$J$4739,5,0)="","",IF(VLOOKUP(B1876,'Oficios_-_pend_criticas'!$C$3:$J$4739,7,0)="",IF(TODAY()&gt;VLOOKUP(B1876,'Oficios_-_pend_criticas'!$C$3:$J$4739,5,0),"X",""),IF(VLOOKUP(B1876,'Oficios_-_pend_criticas'!$C$3:$J$4739,7,0)&gt;VLOOKUP(B1876,'Oficios_-_pend_criticas'!$C$3:$J$4739,5,0),"X",""))),""),"")</f>
        <v/>
      </c>
      <c r="V1876" s="14" t="str">
        <f ca="1">IFERROR(IF(Q1876=0,IF(VLOOKUP(B1876,'Oficios_-_pend_criticas'!$C$3:$J$4739,5,0)="","",IF(VLOOKUP(B1876,'Oficios_-_pend_criticas'!$C$3:$J$4739,7,0)="",IF(TODAY()&gt;VLOOKUP(B1876,'Oficios_-_pend_criticas'!$C$3:$J$4739,5,0),"X",""),IF(VLOOKUP(B1876,'Oficios_-_pend_criticas'!$C$3:$J$4739,7,0)&gt;VLOOKUP(B1876,'Oficios_-_pend_criticas'!$C$3:$J$4739,5,0),"X",""))),""),"")</f>
        <v/>
      </c>
      <c r="W1876" s="14" t="str">
        <f ca="1">IFERROR(IF(P1876&lt;&gt;"X",IF(Q1876&gt;0,IF(VLOOKUP(B1876,'Oficios_-_pend_criticas'!$C$4:$J$4739,5,0)="","",IF(VLOOKUP(B1876,'Oficios_-_pend_criticas'!$C$4:$J$4739,7,0)="",IF(TODAY()&gt;VLOOKUP(B1876,'Oficios_-_pend_criticas'!$C$4:$J$4739,5,0),"X",""),IF(VLOOKUP(B1876,'Oficios_-_pend_criticas'!$C$4:$J$4739,7,0)&gt;VLOOKUP(B1876,'Oficios_-_pend_criticas'!$C$4:$J$4739,5,0),"X",""))),""),""),"")</f>
        <v/>
      </c>
    </row>
    <row r="1877" spans="1:23" ht="45" hidden="1" customHeight="1" x14ac:dyDescent="0.25">
      <c r="A1877" s="9" t="str">
        <f t="shared" si="87"/>
        <v/>
      </c>
      <c r="B1877" s="24"/>
      <c r="C1877" s="22" t="str">
        <f>IF(B1877="","",VLOOKUP(B1877,#REF!,6,0))</f>
        <v/>
      </c>
      <c r="D1877" s="20" t="str">
        <f>IF(B1877="","",VLOOKUP(B1877,#REF!,22,0))</f>
        <v/>
      </c>
      <c r="E1877" s="22" t="str">
        <f>IF(B1877="","",VLOOKUP(B1877,Consultas_públicas!$A$376:$G$3879,7,0))</f>
        <v/>
      </c>
      <c r="F1877" s="20"/>
      <c r="G1877" s="21"/>
      <c r="H1877" s="14" t="str">
        <f>IFERROR(IF(VLOOKUP(B1877,'Oficios_-_pend_criticas'!$C$4:$D$4739,2,0)="","","X"),"")</f>
        <v/>
      </c>
      <c r="I1877" s="12"/>
      <c r="J1877" s="13"/>
      <c r="K1877" s="10"/>
      <c r="L1877" s="12" t="str">
        <f>IFERROR(VLOOKUP(B1877,Retorno_da_RFB!$D$3:$I$6388,5,0),"")</f>
        <v/>
      </c>
      <c r="M1877" s="13" t="str">
        <f>IFERROR(VLOOKUP(B1877,Retorno_da_RFB!$D$3:$I$6388,6,0),"")</f>
        <v/>
      </c>
      <c r="N1877" s="10" t="str">
        <f>IFERROR(VLOOKUP(B1877,Retorno_da_RFB!$D$3:$I$6388,3,0),"")</f>
        <v/>
      </c>
      <c r="O1877" s="10" t="str">
        <f>IFERROR(VLOOKUP(B1877,Retorno_da_RFB!$D$3:$I$6388,4,0),"")</f>
        <v/>
      </c>
      <c r="P1877" s="12" t="str">
        <f>IFERROR(IF(N1877="","",IF(VLOOKUP(LEFT(N1877,10),'Universo_BK-BIT'!$A$5:$E$10005,2,0)="","X",VLOOKUP(LEFT(N1877,10),'Universo_BK-BIT'!$A$5:$E$10005,2,0))),"X")</f>
        <v/>
      </c>
      <c r="Q1877" s="12" t="str">
        <f>IFERROR(IF(P1877="X","",VLOOKUP(LEFT(N1877,10),'Universo_BK-BIT'!$A$5:$E$10005,3,0)),"")</f>
        <v/>
      </c>
      <c r="R1877" s="14" t="str">
        <f t="shared" si="88"/>
        <v/>
      </c>
      <c r="S1877" s="14" t="str">
        <f t="shared" si="89"/>
        <v/>
      </c>
      <c r="T1877" s="14"/>
      <c r="U1877" s="14" t="str">
        <f ca="1">IFERROR(IF(P1877="X",IF(VLOOKUP(B1877,'Oficios_-_pend_criticas'!$C$3:$J$4739,5,0)="","",IF(VLOOKUP(B1877,'Oficios_-_pend_criticas'!$C$3:$J$4739,7,0)="",IF(TODAY()&gt;VLOOKUP(B1877,'Oficios_-_pend_criticas'!$C$3:$J$4739,5,0),"X",""),IF(VLOOKUP(B1877,'Oficios_-_pend_criticas'!$C$3:$J$4739,7,0)&gt;VLOOKUP(B1877,'Oficios_-_pend_criticas'!$C$3:$J$4739,5,0),"X",""))),""),"")</f>
        <v/>
      </c>
      <c r="V1877" s="14" t="str">
        <f ca="1">IFERROR(IF(Q1877=0,IF(VLOOKUP(B1877,'Oficios_-_pend_criticas'!$C$3:$J$4739,5,0)="","",IF(VLOOKUP(B1877,'Oficios_-_pend_criticas'!$C$3:$J$4739,7,0)="",IF(TODAY()&gt;VLOOKUP(B1877,'Oficios_-_pend_criticas'!$C$3:$J$4739,5,0),"X",""),IF(VLOOKUP(B1877,'Oficios_-_pend_criticas'!$C$3:$J$4739,7,0)&gt;VLOOKUP(B1877,'Oficios_-_pend_criticas'!$C$3:$J$4739,5,0),"X",""))),""),"")</f>
        <v/>
      </c>
      <c r="W1877" s="14" t="str">
        <f ca="1">IFERROR(IF(P1877&lt;&gt;"X",IF(Q1877&gt;0,IF(VLOOKUP(B1877,'Oficios_-_pend_criticas'!$C$4:$J$4739,5,0)="","",IF(VLOOKUP(B1877,'Oficios_-_pend_criticas'!$C$4:$J$4739,7,0)="",IF(TODAY()&gt;VLOOKUP(B1877,'Oficios_-_pend_criticas'!$C$4:$J$4739,5,0),"X",""),IF(VLOOKUP(B1877,'Oficios_-_pend_criticas'!$C$4:$J$4739,7,0)&gt;VLOOKUP(B1877,'Oficios_-_pend_criticas'!$C$4:$J$4739,5,0),"X",""))),""),""),"")</f>
        <v/>
      </c>
    </row>
    <row r="1878" spans="1:23" ht="45" hidden="1" customHeight="1" x14ac:dyDescent="0.25">
      <c r="A1878" s="9" t="str">
        <f t="shared" si="87"/>
        <v/>
      </c>
      <c r="B1878" s="24"/>
      <c r="C1878" s="22" t="str">
        <f>IF(B1878="","",VLOOKUP(B1878,#REF!,6,0))</f>
        <v/>
      </c>
      <c r="D1878" s="20" t="str">
        <f>IF(B1878="","",VLOOKUP(B1878,#REF!,22,0))</f>
        <v/>
      </c>
      <c r="E1878" s="22" t="str">
        <f>IF(B1878="","",VLOOKUP(B1878,Consultas_públicas!$A$376:$G$3879,7,0))</f>
        <v/>
      </c>
      <c r="F1878" s="20"/>
      <c r="G1878" s="21"/>
      <c r="H1878" s="14" t="str">
        <f>IFERROR(IF(VLOOKUP(B1878,'Oficios_-_pend_criticas'!$C$4:$D$4739,2,0)="","","X"),"")</f>
        <v/>
      </c>
      <c r="I1878" s="12"/>
      <c r="J1878" s="13"/>
      <c r="K1878" s="10"/>
      <c r="L1878" s="12" t="str">
        <f>IFERROR(VLOOKUP(B1878,Retorno_da_RFB!$D$3:$I$6388,5,0),"")</f>
        <v/>
      </c>
      <c r="M1878" s="13" t="str">
        <f>IFERROR(VLOOKUP(B1878,Retorno_da_RFB!$D$3:$I$6388,6,0),"")</f>
        <v/>
      </c>
      <c r="N1878" s="10" t="str">
        <f>IFERROR(VLOOKUP(B1878,Retorno_da_RFB!$D$3:$I$6388,3,0),"")</f>
        <v/>
      </c>
      <c r="O1878" s="10" t="str">
        <f>IFERROR(VLOOKUP(B1878,Retorno_da_RFB!$D$3:$I$6388,4,0),"")</f>
        <v/>
      </c>
      <c r="P1878" s="12" t="str">
        <f>IFERROR(IF(N1878="","",IF(VLOOKUP(LEFT(N1878,10),'Universo_BK-BIT'!$A$5:$E$10005,2,0)="","X",VLOOKUP(LEFT(N1878,10),'Universo_BK-BIT'!$A$5:$E$10005,2,0))),"X")</f>
        <v/>
      </c>
      <c r="Q1878" s="12" t="str">
        <f>IFERROR(IF(P1878="X","",VLOOKUP(LEFT(N1878,10),'Universo_BK-BIT'!$A$5:$E$10005,3,0)),"")</f>
        <v/>
      </c>
      <c r="R1878" s="14" t="str">
        <f t="shared" si="88"/>
        <v/>
      </c>
      <c r="S1878" s="14" t="str">
        <f t="shared" si="89"/>
        <v/>
      </c>
      <c r="T1878" s="14"/>
      <c r="U1878" s="14" t="str">
        <f ca="1">IFERROR(IF(P1878="X",IF(VLOOKUP(B1878,'Oficios_-_pend_criticas'!$C$3:$J$4739,5,0)="","",IF(VLOOKUP(B1878,'Oficios_-_pend_criticas'!$C$3:$J$4739,7,0)="",IF(TODAY()&gt;VLOOKUP(B1878,'Oficios_-_pend_criticas'!$C$3:$J$4739,5,0),"X",""),IF(VLOOKUP(B1878,'Oficios_-_pend_criticas'!$C$3:$J$4739,7,0)&gt;VLOOKUP(B1878,'Oficios_-_pend_criticas'!$C$3:$J$4739,5,0),"X",""))),""),"")</f>
        <v/>
      </c>
      <c r="V1878" s="14" t="str">
        <f ca="1">IFERROR(IF(Q1878=0,IF(VLOOKUP(B1878,'Oficios_-_pend_criticas'!$C$3:$J$4739,5,0)="","",IF(VLOOKUP(B1878,'Oficios_-_pend_criticas'!$C$3:$J$4739,7,0)="",IF(TODAY()&gt;VLOOKUP(B1878,'Oficios_-_pend_criticas'!$C$3:$J$4739,5,0),"X",""),IF(VLOOKUP(B1878,'Oficios_-_pend_criticas'!$C$3:$J$4739,7,0)&gt;VLOOKUP(B1878,'Oficios_-_pend_criticas'!$C$3:$J$4739,5,0),"X",""))),""),"")</f>
        <v/>
      </c>
      <c r="W1878" s="14" t="str">
        <f ca="1">IFERROR(IF(P1878&lt;&gt;"X",IF(Q1878&gt;0,IF(VLOOKUP(B1878,'Oficios_-_pend_criticas'!$C$4:$J$4739,5,0)="","",IF(VLOOKUP(B1878,'Oficios_-_pend_criticas'!$C$4:$J$4739,7,0)="",IF(TODAY()&gt;VLOOKUP(B1878,'Oficios_-_pend_criticas'!$C$4:$J$4739,5,0),"X",""),IF(VLOOKUP(B1878,'Oficios_-_pend_criticas'!$C$4:$J$4739,7,0)&gt;VLOOKUP(B1878,'Oficios_-_pend_criticas'!$C$4:$J$4739,5,0),"X",""))),""),""),"")</f>
        <v/>
      </c>
    </row>
    <row r="1879" spans="1:23" ht="45" hidden="1" customHeight="1" x14ac:dyDescent="0.25">
      <c r="A1879" s="9" t="str">
        <f t="shared" si="87"/>
        <v/>
      </c>
      <c r="B1879" s="24"/>
      <c r="C1879" s="22" t="str">
        <f>IF(B1879="","",VLOOKUP(B1879,#REF!,6,0))</f>
        <v/>
      </c>
      <c r="D1879" s="20" t="str">
        <f>IF(B1879="","",VLOOKUP(B1879,#REF!,22,0))</f>
        <v/>
      </c>
      <c r="E1879" s="22" t="str">
        <f>IF(B1879="","",VLOOKUP(B1879,Consultas_públicas!$A$376:$G$3879,7,0))</f>
        <v/>
      </c>
      <c r="F1879" s="20"/>
      <c r="G1879" s="21"/>
      <c r="H1879" s="14" t="str">
        <f>IFERROR(IF(VLOOKUP(B1879,'Oficios_-_pend_criticas'!$C$4:$D$4739,2,0)="","","X"),"")</f>
        <v/>
      </c>
      <c r="I1879" s="12"/>
      <c r="J1879" s="13"/>
      <c r="K1879" s="10"/>
      <c r="L1879" s="12" t="str">
        <f>IFERROR(VLOOKUP(B1879,Retorno_da_RFB!$D$3:$I$6388,5,0),"")</f>
        <v/>
      </c>
      <c r="M1879" s="13" t="str">
        <f>IFERROR(VLOOKUP(B1879,Retorno_da_RFB!$D$3:$I$6388,6,0),"")</f>
        <v/>
      </c>
      <c r="N1879" s="10" t="str">
        <f>IFERROR(VLOOKUP(B1879,Retorno_da_RFB!$D$3:$I$6388,3,0),"")</f>
        <v/>
      </c>
      <c r="O1879" s="10" t="str">
        <f>IFERROR(VLOOKUP(B1879,Retorno_da_RFB!$D$3:$I$6388,4,0),"")</f>
        <v/>
      </c>
      <c r="P1879" s="12" t="str">
        <f>IFERROR(IF(N1879="","",IF(VLOOKUP(LEFT(N1879,10),'Universo_BK-BIT'!$A$5:$E$10005,2,0)="","X",VLOOKUP(LEFT(N1879,10),'Universo_BK-BIT'!$A$5:$E$10005,2,0))),"X")</f>
        <v/>
      </c>
      <c r="Q1879" s="12" t="str">
        <f>IFERROR(IF(P1879="X","",VLOOKUP(LEFT(N1879,10),'Universo_BK-BIT'!$A$5:$E$10005,3,0)),"")</f>
        <v/>
      </c>
      <c r="R1879" s="14" t="str">
        <f t="shared" si="88"/>
        <v/>
      </c>
      <c r="S1879" s="14" t="str">
        <f t="shared" si="89"/>
        <v/>
      </c>
      <c r="T1879" s="14"/>
      <c r="U1879" s="14" t="str">
        <f ca="1">IFERROR(IF(P1879="X",IF(VLOOKUP(B1879,'Oficios_-_pend_criticas'!$C$3:$J$4739,5,0)="","",IF(VLOOKUP(B1879,'Oficios_-_pend_criticas'!$C$3:$J$4739,7,0)="",IF(TODAY()&gt;VLOOKUP(B1879,'Oficios_-_pend_criticas'!$C$3:$J$4739,5,0),"X",""),IF(VLOOKUP(B1879,'Oficios_-_pend_criticas'!$C$3:$J$4739,7,0)&gt;VLOOKUP(B1879,'Oficios_-_pend_criticas'!$C$3:$J$4739,5,0),"X",""))),""),"")</f>
        <v/>
      </c>
      <c r="V1879" s="14" t="str">
        <f ca="1">IFERROR(IF(Q1879=0,IF(VLOOKUP(B1879,'Oficios_-_pend_criticas'!$C$3:$J$4739,5,0)="","",IF(VLOOKUP(B1879,'Oficios_-_pend_criticas'!$C$3:$J$4739,7,0)="",IF(TODAY()&gt;VLOOKUP(B1879,'Oficios_-_pend_criticas'!$C$3:$J$4739,5,0),"X",""),IF(VLOOKUP(B1879,'Oficios_-_pend_criticas'!$C$3:$J$4739,7,0)&gt;VLOOKUP(B1879,'Oficios_-_pend_criticas'!$C$3:$J$4739,5,0),"X",""))),""),"")</f>
        <v/>
      </c>
      <c r="W1879" s="14" t="str">
        <f ca="1">IFERROR(IF(P1879&lt;&gt;"X",IF(Q1879&gt;0,IF(VLOOKUP(B1879,'Oficios_-_pend_criticas'!$C$4:$J$4739,5,0)="","",IF(VLOOKUP(B1879,'Oficios_-_pend_criticas'!$C$4:$J$4739,7,0)="",IF(TODAY()&gt;VLOOKUP(B1879,'Oficios_-_pend_criticas'!$C$4:$J$4739,5,0),"X",""),IF(VLOOKUP(B1879,'Oficios_-_pend_criticas'!$C$4:$J$4739,7,0)&gt;VLOOKUP(B1879,'Oficios_-_pend_criticas'!$C$4:$J$4739,5,0),"X",""))),""),""),"")</f>
        <v/>
      </c>
    </row>
    <row r="1880" spans="1:23" ht="45" hidden="1" customHeight="1" x14ac:dyDescent="0.25">
      <c r="A1880" s="9" t="str">
        <f t="shared" si="87"/>
        <v/>
      </c>
      <c r="B1880" s="24"/>
      <c r="C1880" s="22" t="str">
        <f>IF(B1880="","",VLOOKUP(B1880,#REF!,6,0))</f>
        <v/>
      </c>
      <c r="D1880" s="20" t="str">
        <f>IF(B1880="","",VLOOKUP(B1880,#REF!,22,0))</f>
        <v/>
      </c>
      <c r="E1880" s="22" t="str">
        <f>IF(B1880="","",VLOOKUP(B1880,Consultas_públicas!$A$376:$G$3879,7,0))</f>
        <v/>
      </c>
      <c r="F1880" s="20"/>
      <c r="G1880" s="21"/>
      <c r="H1880" s="14" t="str">
        <f>IFERROR(IF(VLOOKUP(B1880,'Oficios_-_pend_criticas'!$C$4:$D$4739,2,0)="","","X"),"")</f>
        <v/>
      </c>
      <c r="I1880" s="12"/>
      <c r="J1880" s="13"/>
      <c r="K1880" s="10"/>
      <c r="L1880" s="12" t="str">
        <f>IFERROR(VLOOKUP(B1880,Retorno_da_RFB!$D$3:$I$6388,5,0),"")</f>
        <v/>
      </c>
      <c r="M1880" s="13" t="str">
        <f>IFERROR(VLOOKUP(B1880,Retorno_da_RFB!$D$3:$I$6388,6,0),"")</f>
        <v/>
      </c>
      <c r="N1880" s="10" t="str">
        <f>IFERROR(VLOOKUP(B1880,Retorno_da_RFB!$D$3:$I$6388,3,0),"")</f>
        <v/>
      </c>
      <c r="O1880" s="10" t="str">
        <f>IFERROR(VLOOKUP(B1880,Retorno_da_RFB!$D$3:$I$6388,4,0),"")</f>
        <v/>
      </c>
      <c r="P1880" s="12" t="str">
        <f>IFERROR(IF(N1880="","",IF(VLOOKUP(LEFT(N1880,10),'Universo_BK-BIT'!$A$5:$E$10005,2,0)="","X",VLOOKUP(LEFT(N1880,10),'Universo_BK-BIT'!$A$5:$E$10005,2,0))),"X")</f>
        <v/>
      </c>
      <c r="Q1880" s="12" t="str">
        <f>IFERROR(IF(P1880="X","",VLOOKUP(LEFT(N1880,10),'Universo_BK-BIT'!$A$5:$E$10005,3,0)),"")</f>
        <v/>
      </c>
      <c r="R1880" s="14" t="str">
        <f t="shared" si="88"/>
        <v/>
      </c>
      <c r="S1880" s="14" t="str">
        <f t="shared" si="89"/>
        <v/>
      </c>
      <c r="T1880" s="14"/>
      <c r="U1880" s="14" t="str">
        <f ca="1">IFERROR(IF(P1880="X",IF(VLOOKUP(B1880,'Oficios_-_pend_criticas'!$C$3:$J$4739,5,0)="","",IF(VLOOKUP(B1880,'Oficios_-_pend_criticas'!$C$3:$J$4739,7,0)="",IF(TODAY()&gt;VLOOKUP(B1880,'Oficios_-_pend_criticas'!$C$3:$J$4739,5,0),"X",""),IF(VLOOKUP(B1880,'Oficios_-_pend_criticas'!$C$3:$J$4739,7,0)&gt;VLOOKUP(B1880,'Oficios_-_pend_criticas'!$C$3:$J$4739,5,0),"X",""))),""),"")</f>
        <v/>
      </c>
      <c r="V1880" s="14" t="str">
        <f ca="1">IFERROR(IF(Q1880=0,IF(VLOOKUP(B1880,'Oficios_-_pend_criticas'!$C$3:$J$4739,5,0)="","",IF(VLOOKUP(B1880,'Oficios_-_pend_criticas'!$C$3:$J$4739,7,0)="",IF(TODAY()&gt;VLOOKUP(B1880,'Oficios_-_pend_criticas'!$C$3:$J$4739,5,0),"X",""),IF(VLOOKUP(B1880,'Oficios_-_pend_criticas'!$C$3:$J$4739,7,0)&gt;VLOOKUP(B1880,'Oficios_-_pend_criticas'!$C$3:$J$4739,5,0),"X",""))),""),"")</f>
        <v/>
      </c>
      <c r="W1880" s="14" t="str">
        <f ca="1">IFERROR(IF(P1880&lt;&gt;"X",IF(Q1880&gt;0,IF(VLOOKUP(B1880,'Oficios_-_pend_criticas'!$C$4:$J$4739,5,0)="","",IF(VLOOKUP(B1880,'Oficios_-_pend_criticas'!$C$4:$J$4739,7,0)="",IF(TODAY()&gt;VLOOKUP(B1880,'Oficios_-_pend_criticas'!$C$4:$J$4739,5,0),"X",""),IF(VLOOKUP(B1880,'Oficios_-_pend_criticas'!$C$4:$J$4739,7,0)&gt;VLOOKUP(B1880,'Oficios_-_pend_criticas'!$C$4:$J$4739,5,0),"X",""))),""),""),"")</f>
        <v/>
      </c>
    </row>
    <row r="1881" spans="1:23" ht="45" hidden="1" customHeight="1" x14ac:dyDescent="0.25">
      <c r="A1881" s="9" t="str">
        <f t="shared" si="87"/>
        <v/>
      </c>
      <c r="B1881" s="24"/>
      <c r="C1881" s="22" t="str">
        <f>IF(B1881="","",VLOOKUP(B1881,#REF!,6,0))</f>
        <v/>
      </c>
      <c r="D1881" s="20" t="str">
        <f>IF(B1881="","",VLOOKUP(B1881,#REF!,22,0))</f>
        <v/>
      </c>
      <c r="E1881" s="22" t="str">
        <f>IF(B1881="","",VLOOKUP(B1881,Consultas_públicas!$A$376:$G$3879,7,0))</f>
        <v/>
      </c>
      <c r="F1881" s="20"/>
      <c r="G1881" s="21"/>
      <c r="H1881" s="14" t="str">
        <f>IFERROR(IF(VLOOKUP(B1881,'Oficios_-_pend_criticas'!$C$4:$D$4739,2,0)="","","X"),"")</f>
        <v/>
      </c>
      <c r="I1881" s="12"/>
      <c r="J1881" s="13"/>
      <c r="K1881" s="10"/>
      <c r="L1881" s="12" t="str">
        <f>IFERROR(VLOOKUP(B1881,Retorno_da_RFB!$D$3:$I$6388,5,0),"")</f>
        <v/>
      </c>
      <c r="M1881" s="13" t="str">
        <f>IFERROR(VLOOKUP(B1881,Retorno_da_RFB!$D$3:$I$6388,6,0),"")</f>
        <v/>
      </c>
      <c r="N1881" s="10" t="str">
        <f>IFERROR(VLOOKUP(B1881,Retorno_da_RFB!$D$3:$I$6388,3,0),"")</f>
        <v/>
      </c>
      <c r="O1881" s="10" t="str">
        <f>IFERROR(VLOOKUP(B1881,Retorno_da_RFB!$D$3:$I$6388,4,0),"")</f>
        <v/>
      </c>
      <c r="P1881" s="12" t="str">
        <f>IFERROR(IF(N1881="","",IF(VLOOKUP(LEFT(N1881,10),'Universo_BK-BIT'!$A$5:$E$10005,2,0)="","X",VLOOKUP(LEFT(N1881,10),'Universo_BK-BIT'!$A$5:$E$10005,2,0))),"X")</f>
        <v/>
      </c>
      <c r="Q1881" s="12" t="str">
        <f>IFERROR(IF(P1881="X","",VLOOKUP(LEFT(N1881,10),'Universo_BK-BIT'!$A$5:$E$10005,3,0)),"")</f>
        <v/>
      </c>
      <c r="R1881" s="14" t="str">
        <f t="shared" si="88"/>
        <v/>
      </c>
      <c r="S1881" s="14" t="str">
        <f t="shared" si="89"/>
        <v/>
      </c>
      <c r="T1881" s="14"/>
      <c r="U1881" s="14" t="str">
        <f ca="1">IFERROR(IF(P1881="X",IF(VLOOKUP(B1881,'Oficios_-_pend_criticas'!$C$3:$J$4739,5,0)="","",IF(VLOOKUP(B1881,'Oficios_-_pend_criticas'!$C$3:$J$4739,7,0)="",IF(TODAY()&gt;VLOOKUP(B1881,'Oficios_-_pend_criticas'!$C$3:$J$4739,5,0),"X",""),IF(VLOOKUP(B1881,'Oficios_-_pend_criticas'!$C$3:$J$4739,7,0)&gt;VLOOKUP(B1881,'Oficios_-_pend_criticas'!$C$3:$J$4739,5,0),"X",""))),""),"")</f>
        <v/>
      </c>
      <c r="V1881" s="14" t="str">
        <f ca="1">IFERROR(IF(Q1881=0,IF(VLOOKUP(B1881,'Oficios_-_pend_criticas'!$C$3:$J$4739,5,0)="","",IF(VLOOKUP(B1881,'Oficios_-_pend_criticas'!$C$3:$J$4739,7,0)="",IF(TODAY()&gt;VLOOKUP(B1881,'Oficios_-_pend_criticas'!$C$3:$J$4739,5,0),"X",""),IF(VLOOKUP(B1881,'Oficios_-_pend_criticas'!$C$3:$J$4739,7,0)&gt;VLOOKUP(B1881,'Oficios_-_pend_criticas'!$C$3:$J$4739,5,0),"X",""))),""),"")</f>
        <v/>
      </c>
      <c r="W1881" s="14" t="str">
        <f ca="1">IFERROR(IF(P1881&lt;&gt;"X",IF(Q1881&gt;0,IF(VLOOKUP(B1881,'Oficios_-_pend_criticas'!$C$4:$J$4739,5,0)="","",IF(VLOOKUP(B1881,'Oficios_-_pend_criticas'!$C$4:$J$4739,7,0)="",IF(TODAY()&gt;VLOOKUP(B1881,'Oficios_-_pend_criticas'!$C$4:$J$4739,5,0),"X",""),IF(VLOOKUP(B1881,'Oficios_-_pend_criticas'!$C$4:$J$4739,7,0)&gt;VLOOKUP(B1881,'Oficios_-_pend_criticas'!$C$4:$J$4739,5,0),"X",""))),""),""),"")</f>
        <v/>
      </c>
    </row>
    <row r="1882" spans="1:23" ht="45" hidden="1" customHeight="1" x14ac:dyDescent="0.25">
      <c r="A1882" s="9" t="str">
        <f t="shared" si="87"/>
        <v/>
      </c>
      <c r="B1882" s="24"/>
      <c r="C1882" s="22" t="str">
        <f>IF(B1882="","",VLOOKUP(B1882,#REF!,6,0))</f>
        <v/>
      </c>
      <c r="D1882" s="20" t="str">
        <f>IF(B1882="","",VLOOKUP(B1882,#REF!,22,0))</f>
        <v/>
      </c>
      <c r="E1882" s="22" t="str">
        <f>IF(B1882="","",VLOOKUP(B1882,Consultas_públicas!$A$376:$G$3879,7,0))</f>
        <v/>
      </c>
      <c r="F1882" s="20"/>
      <c r="G1882" s="21"/>
      <c r="H1882" s="14" t="str">
        <f>IFERROR(IF(VLOOKUP(B1882,'Oficios_-_pend_criticas'!$C$4:$D$4739,2,0)="","","X"),"")</f>
        <v/>
      </c>
      <c r="I1882" s="12"/>
      <c r="J1882" s="13"/>
      <c r="K1882" s="10"/>
      <c r="L1882" s="12" t="str">
        <f>IFERROR(VLOOKUP(B1882,Retorno_da_RFB!$D$3:$I$6388,5,0),"")</f>
        <v/>
      </c>
      <c r="M1882" s="13" t="str">
        <f>IFERROR(VLOOKUP(B1882,Retorno_da_RFB!$D$3:$I$6388,6,0),"")</f>
        <v/>
      </c>
      <c r="N1882" s="10" t="str">
        <f>IFERROR(VLOOKUP(B1882,Retorno_da_RFB!$D$3:$I$6388,3,0),"")</f>
        <v/>
      </c>
      <c r="O1882" s="10" t="str">
        <f>IFERROR(VLOOKUP(B1882,Retorno_da_RFB!$D$3:$I$6388,4,0),"")</f>
        <v/>
      </c>
      <c r="P1882" s="12" t="str">
        <f>IFERROR(IF(N1882="","",IF(VLOOKUP(LEFT(N1882,10),'Universo_BK-BIT'!$A$5:$E$10005,2,0)="","X",VLOOKUP(LEFT(N1882,10),'Universo_BK-BIT'!$A$5:$E$10005,2,0))),"X")</f>
        <v/>
      </c>
      <c r="Q1882" s="12" t="str">
        <f>IFERROR(IF(P1882="X","",VLOOKUP(LEFT(N1882,10),'Universo_BK-BIT'!$A$5:$E$10005,3,0)),"")</f>
        <v/>
      </c>
      <c r="R1882" s="14" t="str">
        <f t="shared" si="88"/>
        <v/>
      </c>
      <c r="S1882" s="14" t="str">
        <f t="shared" si="89"/>
        <v/>
      </c>
      <c r="T1882" s="14"/>
      <c r="U1882" s="14" t="str">
        <f ca="1">IFERROR(IF(P1882="X",IF(VLOOKUP(B1882,'Oficios_-_pend_criticas'!$C$3:$J$4739,5,0)="","",IF(VLOOKUP(B1882,'Oficios_-_pend_criticas'!$C$3:$J$4739,7,0)="",IF(TODAY()&gt;VLOOKUP(B1882,'Oficios_-_pend_criticas'!$C$3:$J$4739,5,0),"X",""),IF(VLOOKUP(B1882,'Oficios_-_pend_criticas'!$C$3:$J$4739,7,0)&gt;VLOOKUP(B1882,'Oficios_-_pend_criticas'!$C$3:$J$4739,5,0),"X",""))),""),"")</f>
        <v/>
      </c>
      <c r="V1882" s="14" t="str">
        <f ca="1">IFERROR(IF(Q1882=0,IF(VLOOKUP(B1882,'Oficios_-_pend_criticas'!$C$3:$J$4739,5,0)="","",IF(VLOOKUP(B1882,'Oficios_-_pend_criticas'!$C$3:$J$4739,7,0)="",IF(TODAY()&gt;VLOOKUP(B1882,'Oficios_-_pend_criticas'!$C$3:$J$4739,5,0),"X",""),IF(VLOOKUP(B1882,'Oficios_-_pend_criticas'!$C$3:$J$4739,7,0)&gt;VLOOKUP(B1882,'Oficios_-_pend_criticas'!$C$3:$J$4739,5,0),"X",""))),""),"")</f>
        <v/>
      </c>
      <c r="W1882" s="14" t="str">
        <f ca="1">IFERROR(IF(P1882&lt;&gt;"X",IF(Q1882&gt;0,IF(VLOOKUP(B1882,'Oficios_-_pend_criticas'!$C$4:$J$4739,5,0)="","",IF(VLOOKUP(B1882,'Oficios_-_pend_criticas'!$C$4:$J$4739,7,0)="",IF(TODAY()&gt;VLOOKUP(B1882,'Oficios_-_pend_criticas'!$C$4:$J$4739,5,0),"X",""),IF(VLOOKUP(B1882,'Oficios_-_pend_criticas'!$C$4:$J$4739,7,0)&gt;VLOOKUP(B1882,'Oficios_-_pend_criticas'!$C$4:$J$4739,5,0),"X",""))),""),""),"")</f>
        <v/>
      </c>
    </row>
    <row r="1883" spans="1:23" ht="45" hidden="1" customHeight="1" x14ac:dyDescent="0.25">
      <c r="A1883" s="9" t="str">
        <f t="shared" si="87"/>
        <v/>
      </c>
      <c r="B1883" s="24"/>
      <c r="C1883" s="22" t="str">
        <f>IF(B1883="","",VLOOKUP(B1883,#REF!,6,0))</f>
        <v/>
      </c>
      <c r="D1883" s="20" t="str">
        <f>IF(B1883="","",VLOOKUP(B1883,#REF!,22,0))</f>
        <v/>
      </c>
      <c r="E1883" s="22" t="str">
        <f>IF(B1883="","",VLOOKUP(B1883,Consultas_públicas!$A$376:$G$3879,7,0))</f>
        <v/>
      </c>
      <c r="F1883" s="20"/>
      <c r="G1883" s="21"/>
      <c r="H1883" s="14" t="str">
        <f>IFERROR(IF(VLOOKUP(B1883,'Oficios_-_pend_criticas'!$C$4:$D$4739,2,0)="","","X"),"")</f>
        <v/>
      </c>
      <c r="I1883" s="12"/>
      <c r="J1883" s="13"/>
      <c r="K1883" s="10"/>
      <c r="L1883" s="12" t="str">
        <f>IFERROR(VLOOKUP(B1883,Retorno_da_RFB!$D$3:$I$6388,5,0),"")</f>
        <v/>
      </c>
      <c r="M1883" s="13" t="str">
        <f>IFERROR(VLOOKUP(B1883,Retorno_da_RFB!$D$3:$I$6388,6,0),"")</f>
        <v/>
      </c>
      <c r="N1883" s="10" t="str">
        <f>IFERROR(VLOOKUP(B1883,Retorno_da_RFB!$D$3:$I$6388,3,0),"")</f>
        <v/>
      </c>
      <c r="O1883" s="10" t="str">
        <f>IFERROR(VLOOKUP(B1883,Retorno_da_RFB!$D$3:$I$6388,4,0),"")</f>
        <v/>
      </c>
      <c r="P1883" s="12" t="str">
        <f>IFERROR(IF(N1883="","",IF(VLOOKUP(LEFT(N1883,10),'Universo_BK-BIT'!$A$5:$E$10005,2,0)="","X",VLOOKUP(LEFT(N1883,10),'Universo_BK-BIT'!$A$5:$E$10005,2,0))),"X")</f>
        <v/>
      </c>
      <c r="Q1883" s="12" t="str">
        <f>IFERROR(IF(P1883="X","",VLOOKUP(LEFT(N1883,10),'Universo_BK-BIT'!$A$5:$E$10005,3,0)),"")</f>
        <v/>
      </c>
      <c r="R1883" s="14" t="str">
        <f t="shared" si="88"/>
        <v/>
      </c>
      <c r="S1883" s="14" t="str">
        <f t="shared" si="89"/>
        <v/>
      </c>
      <c r="T1883" s="14"/>
      <c r="U1883" s="14" t="str">
        <f ca="1">IFERROR(IF(P1883="X",IF(VLOOKUP(B1883,'Oficios_-_pend_criticas'!$C$3:$J$4739,5,0)="","",IF(VLOOKUP(B1883,'Oficios_-_pend_criticas'!$C$3:$J$4739,7,0)="",IF(TODAY()&gt;VLOOKUP(B1883,'Oficios_-_pend_criticas'!$C$3:$J$4739,5,0),"X",""),IF(VLOOKUP(B1883,'Oficios_-_pend_criticas'!$C$3:$J$4739,7,0)&gt;VLOOKUP(B1883,'Oficios_-_pend_criticas'!$C$3:$J$4739,5,0),"X",""))),""),"")</f>
        <v/>
      </c>
      <c r="V1883" s="14" t="str">
        <f ca="1">IFERROR(IF(Q1883=0,IF(VLOOKUP(B1883,'Oficios_-_pend_criticas'!$C$3:$J$4739,5,0)="","",IF(VLOOKUP(B1883,'Oficios_-_pend_criticas'!$C$3:$J$4739,7,0)="",IF(TODAY()&gt;VLOOKUP(B1883,'Oficios_-_pend_criticas'!$C$3:$J$4739,5,0),"X",""),IF(VLOOKUP(B1883,'Oficios_-_pend_criticas'!$C$3:$J$4739,7,0)&gt;VLOOKUP(B1883,'Oficios_-_pend_criticas'!$C$3:$J$4739,5,0),"X",""))),""),"")</f>
        <v/>
      </c>
      <c r="W1883" s="14" t="str">
        <f ca="1">IFERROR(IF(P1883&lt;&gt;"X",IF(Q1883&gt;0,IF(VLOOKUP(B1883,'Oficios_-_pend_criticas'!$C$4:$J$4739,5,0)="","",IF(VLOOKUP(B1883,'Oficios_-_pend_criticas'!$C$4:$J$4739,7,0)="",IF(TODAY()&gt;VLOOKUP(B1883,'Oficios_-_pend_criticas'!$C$4:$J$4739,5,0),"X",""),IF(VLOOKUP(B1883,'Oficios_-_pend_criticas'!$C$4:$J$4739,7,0)&gt;VLOOKUP(B1883,'Oficios_-_pend_criticas'!$C$4:$J$4739,5,0),"X",""))),""),""),"")</f>
        <v/>
      </c>
    </row>
    <row r="1884" spans="1:23" ht="45" hidden="1" customHeight="1" x14ac:dyDescent="0.25">
      <c r="A1884" s="9" t="str">
        <f t="shared" si="87"/>
        <v/>
      </c>
      <c r="B1884" s="24"/>
      <c r="C1884" s="22" t="str">
        <f>IF(B1884="","",VLOOKUP(B1884,#REF!,6,0))</f>
        <v/>
      </c>
      <c r="D1884" s="20" t="str">
        <f>IF(B1884="","",VLOOKUP(B1884,#REF!,22,0))</f>
        <v/>
      </c>
      <c r="E1884" s="22" t="str">
        <f>IF(B1884="","",VLOOKUP(B1884,Consultas_públicas!$A$376:$G$3879,7,0))</f>
        <v/>
      </c>
      <c r="F1884" s="20"/>
      <c r="G1884" s="21"/>
      <c r="H1884" s="14" t="str">
        <f>IFERROR(IF(VLOOKUP(B1884,'Oficios_-_pend_criticas'!$C$4:$D$4739,2,0)="","","X"),"")</f>
        <v/>
      </c>
      <c r="I1884" s="12"/>
      <c r="J1884" s="13"/>
      <c r="K1884" s="10"/>
      <c r="L1884" s="12" t="str">
        <f>IFERROR(VLOOKUP(B1884,Retorno_da_RFB!$D$3:$I$6388,5,0),"")</f>
        <v/>
      </c>
      <c r="M1884" s="13" t="str">
        <f>IFERROR(VLOOKUP(B1884,Retorno_da_RFB!$D$3:$I$6388,6,0),"")</f>
        <v/>
      </c>
      <c r="N1884" s="10" t="str">
        <f>IFERROR(VLOOKUP(B1884,Retorno_da_RFB!$D$3:$I$6388,3,0),"")</f>
        <v/>
      </c>
      <c r="O1884" s="10" t="str">
        <f>IFERROR(VLOOKUP(B1884,Retorno_da_RFB!$D$3:$I$6388,4,0),"")</f>
        <v/>
      </c>
      <c r="P1884" s="12" t="str">
        <f>IFERROR(IF(N1884="","",IF(VLOOKUP(LEFT(N1884,10),'Universo_BK-BIT'!$A$5:$E$10005,2,0)="","X",VLOOKUP(LEFT(N1884,10),'Universo_BK-BIT'!$A$5:$E$10005,2,0))),"X")</f>
        <v/>
      </c>
      <c r="Q1884" s="12" t="str">
        <f>IFERROR(IF(P1884="X","",VLOOKUP(LEFT(N1884,10),'Universo_BK-BIT'!$A$5:$E$10005,3,0)),"")</f>
        <v/>
      </c>
      <c r="R1884" s="14" t="str">
        <f t="shared" si="88"/>
        <v/>
      </c>
      <c r="S1884" s="14" t="str">
        <f t="shared" si="89"/>
        <v/>
      </c>
      <c r="T1884" s="14"/>
      <c r="U1884" s="14" t="str">
        <f ca="1">IFERROR(IF(P1884="X",IF(VLOOKUP(B1884,'Oficios_-_pend_criticas'!$C$3:$J$4739,5,0)="","",IF(VLOOKUP(B1884,'Oficios_-_pend_criticas'!$C$3:$J$4739,7,0)="",IF(TODAY()&gt;VLOOKUP(B1884,'Oficios_-_pend_criticas'!$C$3:$J$4739,5,0),"X",""),IF(VLOOKUP(B1884,'Oficios_-_pend_criticas'!$C$3:$J$4739,7,0)&gt;VLOOKUP(B1884,'Oficios_-_pend_criticas'!$C$3:$J$4739,5,0),"X",""))),""),"")</f>
        <v/>
      </c>
      <c r="V1884" s="14" t="str">
        <f ca="1">IFERROR(IF(Q1884=0,IF(VLOOKUP(B1884,'Oficios_-_pend_criticas'!$C$3:$J$4739,5,0)="","",IF(VLOOKUP(B1884,'Oficios_-_pend_criticas'!$C$3:$J$4739,7,0)="",IF(TODAY()&gt;VLOOKUP(B1884,'Oficios_-_pend_criticas'!$C$3:$J$4739,5,0),"X",""),IF(VLOOKUP(B1884,'Oficios_-_pend_criticas'!$C$3:$J$4739,7,0)&gt;VLOOKUP(B1884,'Oficios_-_pend_criticas'!$C$3:$J$4739,5,0),"X",""))),""),"")</f>
        <v/>
      </c>
      <c r="W1884" s="14" t="str">
        <f ca="1">IFERROR(IF(P1884&lt;&gt;"X",IF(Q1884&gt;0,IF(VLOOKUP(B1884,'Oficios_-_pend_criticas'!$C$4:$J$4739,5,0)="","",IF(VLOOKUP(B1884,'Oficios_-_pend_criticas'!$C$4:$J$4739,7,0)="",IF(TODAY()&gt;VLOOKUP(B1884,'Oficios_-_pend_criticas'!$C$4:$J$4739,5,0),"X",""),IF(VLOOKUP(B1884,'Oficios_-_pend_criticas'!$C$4:$J$4739,7,0)&gt;VLOOKUP(B1884,'Oficios_-_pend_criticas'!$C$4:$J$4739,5,0),"X",""))),""),""),"")</f>
        <v/>
      </c>
    </row>
    <row r="1885" spans="1:23" ht="45" hidden="1" customHeight="1" x14ac:dyDescent="0.25">
      <c r="A1885" s="9" t="str">
        <f t="shared" si="87"/>
        <v/>
      </c>
      <c r="B1885" s="24"/>
      <c r="C1885" s="22" t="str">
        <f>IF(B1885="","",VLOOKUP(B1885,#REF!,6,0))</f>
        <v/>
      </c>
      <c r="D1885" s="20" t="str">
        <f>IF(B1885="","",VLOOKUP(B1885,#REF!,22,0))</f>
        <v/>
      </c>
      <c r="E1885" s="22" t="str">
        <f>IF(B1885="","",VLOOKUP(B1885,Consultas_públicas!$A$376:$G$3879,7,0))</f>
        <v/>
      </c>
      <c r="F1885" s="20"/>
      <c r="G1885" s="21"/>
      <c r="H1885" s="14" t="str">
        <f>IFERROR(IF(VLOOKUP(B1885,'Oficios_-_pend_criticas'!$C$4:$D$4739,2,0)="","","X"),"")</f>
        <v/>
      </c>
      <c r="I1885" s="12"/>
      <c r="J1885" s="13"/>
      <c r="K1885" s="10"/>
      <c r="L1885" s="12" t="str">
        <f>IFERROR(VLOOKUP(B1885,Retorno_da_RFB!$D$3:$I$6388,5,0),"")</f>
        <v/>
      </c>
      <c r="M1885" s="13" t="str">
        <f>IFERROR(VLOOKUP(B1885,Retorno_da_RFB!$D$3:$I$6388,6,0),"")</f>
        <v/>
      </c>
      <c r="N1885" s="10" t="str">
        <f>IFERROR(VLOOKUP(B1885,Retorno_da_RFB!$D$3:$I$6388,3,0),"")</f>
        <v/>
      </c>
      <c r="O1885" s="10" t="str">
        <f>IFERROR(VLOOKUP(B1885,Retorno_da_RFB!$D$3:$I$6388,4,0),"")</f>
        <v/>
      </c>
      <c r="P1885" s="12" t="str">
        <f>IFERROR(IF(N1885="","",IF(VLOOKUP(LEFT(N1885,10),'Universo_BK-BIT'!$A$5:$E$10005,2,0)="","X",VLOOKUP(LEFT(N1885,10),'Universo_BK-BIT'!$A$5:$E$10005,2,0))),"X")</f>
        <v/>
      </c>
      <c r="Q1885" s="12" t="str">
        <f>IFERROR(IF(P1885="X","",VLOOKUP(LEFT(N1885,10),'Universo_BK-BIT'!$A$5:$E$10005,3,0)),"")</f>
        <v/>
      </c>
      <c r="R1885" s="14" t="str">
        <f t="shared" si="88"/>
        <v/>
      </c>
      <c r="S1885" s="14" t="str">
        <f t="shared" si="89"/>
        <v/>
      </c>
      <c r="T1885" s="14"/>
      <c r="U1885" s="14" t="str">
        <f ca="1">IFERROR(IF(P1885="X",IF(VLOOKUP(B1885,'Oficios_-_pend_criticas'!$C$3:$J$4739,5,0)="","",IF(VLOOKUP(B1885,'Oficios_-_pend_criticas'!$C$3:$J$4739,7,0)="",IF(TODAY()&gt;VLOOKUP(B1885,'Oficios_-_pend_criticas'!$C$3:$J$4739,5,0),"X",""),IF(VLOOKUP(B1885,'Oficios_-_pend_criticas'!$C$3:$J$4739,7,0)&gt;VLOOKUP(B1885,'Oficios_-_pend_criticas'!$C$3:$J$4739,5,0),"X",""))),""),"")</f>
        <v/>
      </c>
      <c r="V1885" s="14" t="str">
        <f ca="1">IFERROR(IF(Q1885=0,IF(VLOOKUP(B1885,'Oficios_-_pend_criticas'!$C$3:$J$4739,5,0)="","",IF(VLOOKUP(B1885,'Oficios_-_pend_criticas'!$C$3:$J$4739,7,0)="",IF(TODAY()&gt;VLOOKUP(B1885,'Oficios_-_pend_criticas'!$C$3:$J$4739,5,0),"X",""),IF(VLOOKUP(B1885,'Oficios_-_pend_criticas'!$C$3:$J$4739,7,0)&gt;VLOOKUP(B1885,'Oficios_-_pend_criticas'!$C$3:$J$4739,5,0),"X",""))),""),"")</f>
        <v/>
      </c>
      <c r="W1885" s="14" t="str">
        <f ca="1">IFERROR(IF(P1885&lt;&gt;"X",IF(Q1885&gt;0,IF(VLOOKUP(B1885,'Oficios_-_pend_criticas'!$C$4:$J$4739,5,0)="","",IF(VLOOKUP(B1885,'Oficios_-_pend_criticas'!$C$4:$J$4739,7,0)="",IF(TODAY()&gt;VLOOKUP(B1885,'Oficios_-_pend_criticas'!$C$4:$J$4739,5,0),"X",""),IF(VLOOKUP(B1885,'Oficios_-_pend_criticas'!$C$4:$J$4739,7,0)&gt;VLOOKUP(B1885,'Oficios_-_pend_criticas'!$C$4:$J$4739,5,0),"X",""))),""),""),"")</f>
        <v/>
      </c>
    </row>
    <row r="1886" spans="1:23" ht="45" hidden="1" customHeight="1" x14ac:dyDescent="0.25">
      <c r="A1886" s="9" t="str">
        <f t="shared" si="87"/>
        <v/>
      </c>
      <c r="B1886" s="24"/>
      <c r="C1886" s="22" t="str">
        <f>IF(B1886="","",VLOOKUP(B1886,#REF!,6,0))</f>
        <v/>
      </c>
      <c r="D1886" s="20" t="str">
        <f>IF(B1886="","",VLOOKUP(B1886,#REF!,22,0))</f>
        <v/>
      </c>
      <c r="E1886" s="22" t="str">
        <f>IF(B1886="","",VLOOKUP(B1886,Consultas_públicas!$A$376:$G$3879,7,0))</f>
        <v/>
      </c>
      <c r="F1886" s="20"/>
      <c r="G1886" s="21"/>
      <c r="H1886" s="14" t="str">
        <f>IFERROR(IF(VLOOKUP(B1886,'Oficios_-_pend_criticas'!$C$4:$D$4739,2,0)="","","X"),"")</f>
        <v/>
      </c>
      <c r="I1886" s="12"/>
      <c r="J1886" s="13"/>
      <c r="K1886" s="10"/>
      <c r="L1886" s="12" t="str">
        <f>IFERROR(VLOOKUP(B1886,Retorno_da_RFB!$D$3:$I$6388,5,0),"")</f>
        <v/>
      </c>
      <c r="M1886" s="13" t="str">
        <f>IFERROR(VLOOKUP(B1886,Retorno_da_RFB!$D$3:$I$6388,6,0),"")</f>
        <v/>
      </c>
      <c r="N1886" s="10" t="str">
        <f>IFERROR(VLOOKUP(B1886,Retorno_da_RFB!$D$3:$I$6388,3,0),"")</f>
        <v/>
      </c>
      <c r="O1886" s="10" t="str">
        <f>IFERROR(VLOOKUP(B1886,Retorno_da_RFB!$D$3:$I$6388,4,0),"")</f>
        <v/>
      </c>
      <c r="P1886" s="12" t="str">
        <f>IFERROR(IF(N1886="","",IF(VLOOKUP(LEFT(N1886,10),'Universo_BK-BIT'!$A$5:$E$10005,2,0)="","X",VLOOKUP(LEFT(N1886,10),'Universo_BK-BIT'!$A$5:$E$10005,2,0))),"X")</f>
        <v/>
      </c>
      <c r="Q1886" s="12" t="str">
        <f>IFERROR(IF(P1886="X","",VLOOKUP(LEFT(N1886,10),'Universo_BK-BIT'!$A$5:$E$10005,3,0)),"")</f>
        <v/>
      </c>
      <c r="R1886" s="14" t="str">
        <f t="shared" si="88"/>
        <v/>
      </c>
      <c r="S1886" s="14" t="str">
        <f t="shared" si="89"/>
        <v/>
      </c>
      <c r="T1886" s="14"/>
      <c r="U1886" s="14" t="str">
        <f ca="1">IFERROR(IF(P1886="X",IF(VLOOKUP(B1886,'Oficios_-_pend_criticas'!$C$3:$J$4739,5,0)="","",IF(VLOOKUP(B1886,'Oficios_-_pend_criticas'!$C$3:$J$4739,7,0)="",IF(TODAY()&gt;VLOOKUP(B1886,'Oficios_-_pend_criticas'!$C$3:$J$4739,5,0),"X",""),IF(VLOOKUP(B1886,'Oficios_-_pend_criticas'!$C$3:$J$4739,7,0)&gt;VLOOKUP(B1886,'Oficios_-_pend_criticas'!$C$3:$J$4739,5,0),"X",""))),""),"")</f>
        <v/>
      </c>
      <c r="V1886" s="14" t="str">
        <f ca="1">IFERROR(IF(Q1886=0,IF(VLOOKUP(B1886,'Oficios_-_pend_criticas'!$C$3:$J$4739,5,0)="","",IF(VLOOKUP(B1886,'Oficios_-_pend_criticas'!$C$3:$J$4739,7,0)="",IF(TODAY()&gt;VLOOKUP(B1886,'Oficios_-_pend_criticas'!$C$3:$J$4739,5,0),"X",""),IF(VLOOKUP(B1886,'Oficios_-_pend_criticas'!$C$3:$J$4739,7,0)&gt;VLOOKUP(B1886,'Oficios_-_pend_criticas'!$C$3:$J$4739,5,0),"X",""))),""),"")</f>
        <v/>
      </c>
      <c r="W1886" s="14" t="str">
        <f ca="1">IFERROR(IF(P1886&lt;&gt;"X",IF(Q1886&gt;0,IF(VLOOKUP(B1886,'Oficios_-_pend_criticas'!$C$4:$J$4739,5,0)="","",IF(VLOOKUP(B1886,'Oficios_-_pend_criticas'!$C$4:$J$4739,7,0)="",IF(TODAY()&gt;VLOOKUP(B1886,'Oficios_-_pend_criticas'!$C$4:$J$4739,5,0),"X",""),IF(VLOOKUP(B1886,'Oficios_-_pend_criticas'!$C$4:$J$4739,7,0)&gt;VLOOKUP(B1886,'Oficios_-_pend_criticas'!$C$4:$J$4739,5,0),"X",""))),""),""),"")</f>
        <v/>
      </c>
    </row>
    <row r="1887" spans="1:23" ht="45" hidden="1" customHeight="1" x14ac:dyDescent="0.25">
      <c r="A1887" s="9" t="str">
        <f t="shared" si="87"/>
        <v/>
      </c>
      <c r="B1887" s="24"/>
      <c r="C1887" s="22" t="str">
        <f>IF(B1887="","",VLOOKUP(B1887,#REF!,6,0))</f>
        <v/>
      </c>
      <c r="D1887" s="20" t="str">
        <f>IF(B1887="","",VLOOKUP(B1887,#REF!,22,0))</f>
        <v/>
      </c>
      <c r="E1887" s="22" t="str">
        <f>IF(B1887="","",VLOOKUP(B1887,Consultas_públicas!$A$376:$G$3879,7,0))</f>
        <v/>
      </c>
      <c r="F1887" s="20"/>
      <c r="G1887" s="21"/>
      <c r="H1887" s="14" t="str">
        <f>IFERROR(IF(VLOOKUP(B1887,'Oficios_-_pend_criticas'!$C$4:$D$4739,2,0)="","","X"),"")</f>
        <v/>
      </c>
      <c r="I1887" s="12"/>
      <c r="J1887" s="13"/>
      <c r="K1887" s="10"/>
      <c r="L1887" s="12" t="str">
        <f>IFERROR(VLOOKUP(B1887,Retorno_da_RFB!$D$3:$I$6388,5,0),"")</f>
        <v/>
      </c>
      <c r="M1887" s="13" t="str">
        <f>IFERROR(VLOOKUP(B1887,Retorno_da_RFB!$D$3:$I$6388,6,0),"")</f>
        <v/>
      </c>
      <c r="N1887" s="10" t="str">
        <f>IFERROR(VLOOKUP(B1887,Retorno_da_RFB!$D$3:$I$6388,3,0),"")</f>
        <v/>
      </c>
      <c r="O1887" s="10" t="str">
        <f>IFERROR(VLOOKUP(B1887,Retorno_da_RFB!$D$3:$I$6388,4,0),"")</f>
        <v/>
      </c>
      <c r="P1887" s="12" t="str">
        <f>IFERROR(IF(N1887="","",IF(VLOOKUP(LEFT(N1887,10),'Universo_BK-BIT'!$A$5:$E$10005,2,0)="","X",VLOOKUP(LEFT(N1887,10),'Universo_BK-BIT'!$A$5:$E$10005,2,0))),"X")</f>
        <v/>
      </c>
      <c r="Q1887" s="12" t="str">
        <f>IFERROR(IF(P1887="X","",VLOOKUP(LEFT(N1887,10),'Universo_BK-BIT'!$A$5:$E$10005,3,0)),"")</f>
        <v/>
      </c>
      <c r="R1887" s="14" t="str">
        <f t="shared" si="88"/>
        <v/>
      </c>
      <c r="S1887" s="14" t="str">
        <f t="shared" si="89"/>
        <v/>
      </c>
      <c r="T1887" s="14"/>
      <c r="U1887" s="14" t="str">
        <f ca="1">IFERROR(IF(P1887="X",IF(VLOOKUP(B1887,'Oficios_-_pend_criticas'!$C$3:$J$4739,5,0)="","",IF(VLOOKUP(B1887,'Oficios_-_pend_criticas'!$C$3:$J$4739,7,0)="",IF(TODAY()&gt;VLOOKUP(B1887,'Oficios_-_pend_criticas'!$C$3:$J$4739,5,0),"X",""),IF(VLOOKUP(B1887,'Oficios_-_pend_criticas'!$C$3:$J$4739,7,0)&gt;VLOOKUP(B1887,'Oficios_-_pend_criticas'!$C$3:$J$4739,5,0),"X",""))),""),"")</f>
        <v/>
      </c>
      <c r="V1887" s="14" t="str">
        <f ca="1">IFERROR(IF(Q1887=0,IF(VLOOKUP(B1887,'Oficios_-_pend_criticas'!$C$3:$J$4739,5,0)="","",IF(VLOOKUP(B1887,'Oficios_-_pend_criticas'!$C$3:$J$4739,7,0)="",IF(TODAY()&gt;VLOOKUP(B1887,'Oficios_-_pend_criticas'!$C$3:$J$4739,5,0),"X",""),IF(VLOOKUP(B1887,'Oficios_-_pend_criticas'!$C$3:$J$4739,7,0)&gt;VLOOKUP(B1887,'Oficios_-_pend_criticas'!$C$3:$J$4739,5,0),"X",""))),""),"")</f>
        <v/>
      </c>
      <c r="W1887" s="14" t="str">
        <f ca="1">IFERROR(IF(P1887&lt;&gt;"X",IF(Q1887&gt;0,IF(VLOOKUP(B1887,'Oficios_-_pend_criticas'!$C$4:$J$4739,5,0)="","",IF(VLOOKUP(B1887,'Oficios_-_pend_criticas'!$C$4:$J$4739,7,0)="",IF(TODAY()&gt;VLOOKUP(B1887,'Oficios_-_pend_criticas'!$C$4:$J$4739,5,0),"X",""),IF(VLOOKUP(B1887,'Oficios_-_pend_criticas'!$C$4:$J$4739,7,0)&gt;VLOOKUP(B1887,'Oficios_-_pend_criticas'!$C$4:$J$4739,5,0),"X",""))),""),""),"")</f>
        <v/>
      </c>
    </row>
    <row r="1888" spans="1:23" ht="45" hidden="1" customHeight="1" x14ac:dyDescent="0.25">
      <c r="A1888" s="9" t="str">
        <f t="shared" si="87"/>
        <v/>
      </c>
      <c r="B1888" s="24"/>
      <c r="C1888" s="22" t="str">
        <f>IF(B1888="","",VLOOKUP(B1888,#REF!,6,0))</f>
        <v/>
      </c>
      <c r="D1888" s="20" t="str">
        <f>IF(B1888="","",VLOOKUP(B1888,#REF!,22,0))</f>
        <v/>
      </c>
      <c r="E1888" s="22" t="str">
        <f>IF(B1888="","",VLOOKUP(B1888,Consultas_públicas!$A$376:$G$3879,7,0))</f>
        <v/>
      </c>
      <c r="F1888" s="20"/>
      <c r="G1888" s="21"/>
      <c r="H1888" s="14" t="str">
        <f>IFERROR(IF(VLOOKUP(B1888,'Oficios_-_pend_criticas'!$C$4:$D$4739,2,0)="","","X"),"")</f>
        <v/>
      </c>
      <c r="I1888" s="12"/>
      <c r="J1888" s="13"/>
      <c r="K1888" s="10"/>
      <c r="L1888" s="12" t="str">
        <f>IFERROR(VLOOKUP(B1888,Retorno_da_RFB!$D$3:$I$6388,5,0),"")</f>
        <v/>
      </c>
      <c r="M1888" s="13" t="str">
        <f>IFERROR(VLOOKUP(B1888,Retorno_da_RFB!$D$3:$I$6388,6,0),"")</f>
        <v/>
      </c>
      <c r="N1888" s="10" t="str">
        <f>IFERROR(VLOOKUP(B1888,Retorno_da_RFB!$D$3:$I$6388,3,0),"")</f>
        <v/>
      </c>
      <c r="O1888" s="10" t="str">
        <f>IFERROR(VLOOKUP(B1888,Retorno_da_RFB!$D$3:$I$6388,4,0),"")</f>
        <v/>
      </c>
      <c r="P1888" s="12" t="str">
        <f>IFERROR(IF(N1888="","",IF(VLOOKUP(LEFT(N1888,10),'Universo_BK-BIT'!$A$5:$E$10005,2,0)="","X",VLOOKUP(LEFT(N1888,10),'Universo_BK-BIT'!$A$5:$E$10005,2,0))),"X")</f>
        <v/>
      </c>
      <c r="Q1888" s="12" t="str">
        <f>IFERROR(IF(P1888="X","",VLOOKUP(LEFT(N1888,10),'Universo_BK-BIT'!$A$5:$E$10005,3,0)),"")</f>
        <v/>
      </c>
      <c r="R1888" s="14" t="str">
        <f t="shared" si="88"/>
        <v/>
      </c>
      <c r="S1888" s="14" t="str">
        <f t="shared" si="89"/>
        <v/>
      </c>
      <c r="T1888" s="14"/>
      <c r="U1888" s="14" t="str">
        <f ca="1">IFERROR(IF(P1888="X",IF(VLOOKUP(B1888,'Oficios_-_pend_criticas'!$C$3:$J$4739,5,0)="","",IF(VLOOKUP(B1888,'Oficios_-_pend_criticas'!$C$3:$J$4739,7,0)="",IF(TODAY()&gt;VLOOKUP(B1888,'Oficios_-_pend_criticas'!$C$3:$J$4739,5,0),"X",""),IF(VLOOKUP(B1888,'Oficios_-_pend_criticas'!$C$3:$J$4739,7,0)&gt;VLOOKUP(B1888,'Oficios_-_pend_criticas'!$C$3:$J$4739,5,0),"X",""))),""),"")</f>
        <v/>
      </c>
      <c r="V1888" s="14" t="str">
        <f ca="1">IFERROR(IF(Q1888=0,IF(VLOOKUP(B1888,'Oficios_-_pend_criticas'!$C$3:$J$4739,5,0)="","",IF(VLOOKUP(B1888,'Oficios_-_pend_criticas'!$C$3:$J$4739,7,0)="",IF(TODAY()&gt;VLOOKUP(B1888,'Oficios_-_pend_criticas'!$C$3:$J$4739,5,0),"X",""),IF(VLOOKUP(B1888,'Oficios_-_pend_criticas'!$C$3:$J$4739,7,0)&gt;VLOOKUP(B1888,'Oficios_-_pend_criticas'!$C$3:$J$4739,5,0),"X",""))),""),"")</f>
        <v/>
      </c>
      <c r="W1888" s="14" t="str">
        <f ca="1">IFERROR(IF(P1888&lt;&gt;"X",IF(Q1888&gt;0,IF(VLOOKUP(B1888,'Oficios_-_pend_criticas'!$C$4:$J$4739,5,0)="","",IF(VLOOKUP(B1888,'Oficios_-_pend_criticas'!$C$4:$J$4739,7,0)="",IF(TODAY()&gt;VLOOKUP(B1888,'Oficios_-_pend_criticas'!$C$4:$J$4739,5,0),"X",""),IF(VLOOKUP(B1888,'Oficios_-_pend_criticas'!$C$4:$J$4739,7,0)&gt;VLOOKUP(B1888,'Oficios_-_pend_criticas'!$C$4:$J$4739,5,0),"X",""))),""),""),"")</f>
        <v/>
      </c>
    </row>
    <row r="1889" spans="1:23" ht="45" hidden="1" customHeight="1" x14ac:dyDescent="0.25">
      <c r="A1889" s="9" t="str">
        <f t="shared" si="87"/>
        <v/>
      </c>
      <c r="B1889" s="24"/>
      <c r="C1889" s="22" t="str">
        <f>IF(B1889="","",VLOOKUP(B1889,#REF!,6,0))</f>
        <v/>
      </c>
      <c r="D1889" s="20" t="str">
        <f>IF(B1889="","",VLOOKUP(B1889,#REF!,22,0))</f>
        <v/>
      </c>
      <c r="E1889" s="22" t="str">
        <f>IF(B1889="","",VLOOKUP(B1889,Consultas_públicas!$A$376:$G$3879,7,0))</f>
        <v/>
      </c>
      <c r="F1889" s="20"/>
      <c r="G1889" s="21"/>
      <c r="H1889" s="14" t="str">
        <f>IFERROR(IF(VLOOKUP(B1889,'Oficios_-_pend_criticas'!$C$4:$D$4739,2,0)="","","X"),"")</f>
        <v/>
      </c>
      <c r="I1889" s="12"/>
      <c r="J1889" s="13"/>
      <c r="K1889" s="10"/>
      <c r="L1889" s="12" t="str">
        <f>IFERROR(VLOOKUP(B1889,Retorno_da_RFB!$D$3:$I$6388,5,0),"")</f>
        <v/>
      </c>
      <c r="M1889" s="13" t="str">
        <f>IFERROR(VLOOKUP(B1889,Retorno_da_RFB!$D$3:$I$6388,6,0),"")</f>
        <v/>
      </c>
      <c r="N1889" s="10" t="str">
        <f>IFERROR(VLOOKUP(B1889,Retorno_da_RFB!$D$3:$I$6388,3,0),"")</f>
        <v/>
      </c>
      <c r="O1889" s="10" t="str">
        <f>IFERROR(VLOOKUP(B1889,Retorno_da_RFB!$D$3:$I$6388,4,0),"")</f>
        <v/>
      </c>
      <c r="P1889" s="12" t="str">
        <f>IFERROR(IF(N1889="","",IF(VLOOKUP(LEFT(N1889,10),'Universo_BK-BIT'!$A$5:$E$10005,2,0)="","X",VLOOKUP(LEFT(N1889,10),'Universo_BK-BIT'!$A$5:$E$10005,2,0))),"X")</f>
        <v/>
      </c>
      <c r="Q1889" s="12" t="str">
        <f>IFERROR(IF(P1889="X","",VLOOKUP(LEFT(N1889,10),'Universo_BK-BIT'!$A$5:$E$10005,3,0)),"")</f>
        <v/>
      </c>
      <c r="R1889" s="14" t="str">
        <f t="shared" si="88"/>
        <v/>
      </c>
      <c r="S1889" s="14" t="str">
        <f t="shared" si="89"/>
        <v/>
      </c>
      <c r="T1889" s="14"/>
      <c r="U1889" s="14" t="str">
        <f ca="1">IFERROR(IF(P1889="X",IF(VLOOKUP(B1889,'Oficios_-_pend_criticas'!$C$3:$J$4739,5,0)="","",IF(VLOOKUP(B1889,'Oficios_-_pend_criticas'!$C$3:$J$4739,7,0)="",IF(TODAY()&gt;VLOOKUP(B1889,'Oficios_-_pend_criticas'!$C$3:$J$4739,5,0),"X",""),IF(VLOOKUP(B1889,'Oficios_-_pend_criticas'!$C$3:$J$4739,7,0)&gt;VLOOKUP(B1889,'Oficios_-_pend_criticas'!$C$3:$J$4739,5,0),"X",""))),""),"")</f>
        <v/>
      </c>
      <c r="V1889" s="14" t="str">
        <f ca="1">IFERROR(IF(Q1889=0,IF(VLOOKUP(B1889,'Oficios_-_pend_criticas'!$C$3:$J$4739,5,0)="","",IF(VLOOKUP(B1889,'Oficios_-_pend_criticas'!$C$3:$J$4739,7,0)="",IF(TODAY()&gt;VLOOKUP(B1889,'Oficios_-_pend_criticas'!$C$3:$J$4739,5,0),"X",""),IF(VLOOKUP(B1889,'Oficios_-_pend_criticas'!$C$3:$J$4739,7,0)&gt;VLOOKUP(B1889,'Oficios_-_pend_criticas'!$C$3:$J$4739,5,0),"X",""))),""),"")</f>
        <v/>
      </c>
      <c r="W1889" s="14" t="str">
        <f ca="1">IFERROR(IF(P1889&lt;&gt;"X",IF(Q1889&gt;0,IF(VLOOKUP(B1889,'Oficios_-_pend_criticas'!$C$4:$J$4739,5,0)="","",IF(VLOOKUP(B1889,'Oficios_-_pend_criticas'!$C$4:$J$4739,7,0)="",IF(TODAY()&gt;VLOOKUP(B1889,'Oficios_-_pend_criticas'!$C$4:$J$4739,5,0),"X",""),IF(VLOOKUP(B1889,'Oficios_-_pend_criticas'!$C$4:$J$4739,7,0)&gt;VLOOKUP(B1889,'Oficios_-_pend_criticas'!$C$4:$J$4739,5,0),"X",""))),""),""),"")</f>
        <v/>
      </c>
    </row>
    <row r="1890" spans="1:23" ht="45" hidden="1" customHeight="1" x14ac:dyDescent="0.25">
      <c r="A1890" s="9" t="str">
        <f t="shared" si="87"/>
        <v/>
      </c>
      <c r="B1890" s="24"/>
      <c r="C1890" s="22" t="str">
        <f>IF(B1890="","",VLOOKUP(B1890,#REF!,6,0))</f>
        <v/>
      </c>
      <c r="D1890" s="20" t="str">
        <f>IF(B1890="","",VLOOKUP(B1890,#REF!,22,0))</f>
        <v/>
      </c>
      <c r="E1890" s="22" t="str">
        <f>IF(B1890="","",VLOOKUP(B1890,Consultas_públicas!$A$376:$G$3879,7,0))</f>
        <v/>
      </c>
      <c r="F1890" s="20"/>
      <c r="G1890" s="21"/>
      <c r="H1890" s="14" t="str">
        <f>IFERROR(IF(VLOOKUP(B1890,'Oficios_-_pend_criticas'!$C$4:$D$4739,2,0)="","","X"),"")</f>
        <v/>
      </c>
      <c r="I1890" s="12"/>
      <c r="J1890" s="13"/>
      <c r="K1890" s="10"/>
      <c r="L1890" s="12" t="str">
        <f>IFERROR(VLOOKUP(B1890,Retorno_da_RFB!$D$3:$I$6388,5,0),"")</f>
        <v/>
      </c>
      <c r="M1890" s="13" t="str">
        <f>IFERROR(VLOOKUP(B1890,Retorno_da_RFB!$D$3:$I$6388,6,0),"")</f>
        <v/>
      </c>
      <c r="N1890" s="10" t="str">
        <f>IFERROR(VLOOKUP(B1890,Retorno_da_RFB!$D$3:$I$6388,3,0),"")</f>
        <v/>
      </c>
      <c r="O1890" s="10" t="str">
        <f>IFERROR(VLOOKUP(B1890,Retorno_da_RFB!$D$3:$I$6388,4,0),"")</f>
        <v/>
      </c>
      <c r="P1890" s="12" t="str">
        <f>IFERROR(IF(N1890="","",IF(VLOOKUP(LEFT(N1890,10),'Universo_BK-BIT'!$A$5:$E$10005,2,0)="","X",VLOOKUP(LEFT(N1890,10),'Universo_BK-BIT'!$A$5:$E$10005,2,0))),"X")</f>
        <v/>
      </c>
      <c r="Q1890" s="12" t="str">
        <f>IFERROR(IF(P1890="X","",VLOOKUP(LEFT(N1890,10),'Universo_BK-BIT'!$A$5:$E$10005,3,0)),"")</f>
        <v/>
      </c>
      <c r="R1890" s="14" t="str">
        <f t="shared" si="88"/>
        <v/>
      </c>
      <c r="S1890" s="14" t="str">
        <f t="shared" si="89"/>
        <v/>
      </c>
      <c r="T1890" s="14"/>
      <c r="U1890" s="14" t="str">
        <f ca="1">IFERROR(IF(P1890="X",IF(VLOOKUP(B1890,'Oficios_-_pend_criticas'!$C$3:$J$4739,5,0)="","",IF(VLOOKUP(B1890,'Oficios_-_pend_criticas'!$C$3:$J$4739,7,0)="",IF(TODAY()&gt;VLOOKUP(B1890,'Oficios_-_pend_criticas'!$C$3:$J$4739,5,0),"X",""),IF(VLOOKUP(B1890,'Oficios_-_pend_criticas'!$C$3:$J$4739,7,0)&gt;VLOOKUP(B1890,'Oficios_-_pend_criticas'!$C$3:$J$4739,5,0),"X",""))),""),"")</f>
        <v/>
      </c>
      <c r="V1890" s="14" t="str">
        <f ca="1">IFERROR(IF(Q1890=0,IF(VLOOKUP(B1890,'Oficios_-_pend_criticas'!$C$3:$J$4739,5,0)="","",IF(VLOOKUP(B1890,'Oficios_-_pend_criticas'!$C$3:$J$4739,7,0)="",IF(TODAY()&gt;VLOOKUP(B1890,'Oficios_-_pend_criticas'!$C$3:$J$4739,5,0),"X",""),IF(VLOOKUP(B1890,'Oficios_-_pend_criticas'!$C$3:$J$4739,7,0)&gt;VLOOKUP(B1890,'Oficios_-_pend_criticas'!$C$3:$J$4739,5,0),"X",""))),""),"")</f>
        <v/>
      </c>
      <c r="W1890" s="14" t="str">
        <f ca="1">IFERROR(IF(P1890&lt;&gt;"X",IF(Q1890&gt;0,IF(VLOOKUP(B1890,'Oficios_-_pend_criticas'!$C$4:$J$4739,5,0)="","",IF(VLOOKUP(B1890,'Oficios_-_pend_criticas'!$C$4:$J$4739,7,0)="",IF(TODAY()&gt;VLOOKUP(B1890,'Oficios_-_pend_criticas'!$C$4:$J$4739,5,0),"X",""),IF(VLOOKUP(B1890,'Oficios_-_pend_criticas'!$C$4:$J$4739,7,0)&gt;VLOOKUP(B1890,'Oficios_-_pend_criticas'!$C$4:$J$4739,5,0),"X",""))),""),""),"")</f>
        <v/>
      </c>
    </row>
    <row r="1891" spans="1:23" ht="45" hidden="1" customHeight="1" x14ac:dyDescent="0.25">
      <c r="A1891" s="9" t="str">
        <f t="shared" si="87"/>
        <v/>
      </c>
      <c r="B1891" s="24"/>
      <c r="C1891" s="22" t="str">
        <f>IF(B1891="","",VLOOKUP(B1891,#REF!,6,0))</f>
        <v/>
      </c>
      <c r="D1891" s="20" t="str">
        <f>IF(B1891="","",VLOOKUP(B1891,#REF!,22,0))</f>
        <v/>
      </c>
      <c r="E1891" s="22" t="str">
        <f>IF(B1891="","",VLOOKUP(B1891,Consultas_públicas!$A$376:$G$3879,7,0))</f>
        <v/>
      </c>
      <c r="F1891" s="20"/>
      <c r="G1891" s="21"/>
      <c r="H1891" s="14" t="str">
        <f>IFERROR(IF(VLOOKUP(B1891,'Oficios_-_pend_criticas'!$C$4:$D$4739,2,0)="","","X"),"")</f>
        <v/>
      </c>
      <c r="I1891" s="12"/>
      <c r="J1891" s="13"/>
      <c r="K1891" s="10"/>
      <c r="L1891" s="12" t="str">
        <f>IFERROR(VLOOKUP(B1891,Retorno_da_RFB!$D$3:$I$6388,5,0),"")</f>
        <v/>
      </c>
      <c r="M1891" s="13" t="str">
        <f>IFERROR(VLOOKUP(B1891,Retorno_da_RFB!$D$3:$I$6388,6,0),"")</f>
        <v/>
      </c>
      <c r="N1891" s="10" t="str">
        <f>IFERROR(VLOOKUP(B1891,Retorno_da_RFB!$D$3:$I$6388,3,0),"")</f>
        <v/>
      </c>
      <c r="O1891" s="10" t="str">
        <f>IFERROR(VLOOKUP(B1891,Retorno_da_RFB!$D$3:$I$6388,4,0),"")</f>
        <v/>
      </c>
      <c r="P1891" s="12" t="str">
        <f>IFERROR(IF(N1891="","",IF(VLOOKUP(LEFT(N1891,10),'Universo_BK-BIT'!$A$5:$E$10005,2,0)="","X",VLOOKUP(LEFT(N1891,10),'Universo_BK-BIT'!$A$5:$E$10005,2,0))),"X")</f>
        <v/>
      </c>
      <c r="Q1891" s="12" t="str">
        <f>IFERROR(IF(P1891="X","",VLOOKUP(LEFT(N1891,10),'Universo_BK-BIT'!$A$5:$E$10005,3,0)),"")</f>
        <v/>
      </c>
      <c r="R1891" s="14" t="str">
        <f t="shared" si="88"/>
        <v/>
      </c>
      <c r="S1891" s="14" t="str">
        <f t="shared" si="89"/>
        <v/>
      </c>
      <c r="T1891" s="14"/>
      <c r="U1891" s="14" t="str">
        <f ca="1">IFERROR(IF(P1891="X",IF(VLOOKUP(B1891,'Oficios_-_pend_criticas'!$C$3:$J$4739,5,0)="","",IF(VLOOKUP(B1891,'Oficios_-_pend_criticas'!$C$3:$J$4739,7,0)="",IF(TODAY()&gt;VLOOKUP(B1891,'Oficios_-_pend_criticas'!$C$3:$J$4739,5,0),"X",""),IF(VLOOKUP(B1891,'Oficios_-_pend_criticas'!$C$3:$J$4739,7,0)&gt;VLOOKUP(B1891,'Oficios_-_pend_criticas'!$C$3:$J$4739,5,0),"X",""))),""),"")</f>
        <v/>
      </c>
      <c r="V1891" s="14" t="str">
        <f ca="1">IFERROR(IF(Q1891=0,IF(VLOOKUP(B1891,'Oficios_-_pend_criticas'!$C$3:$J$4739,5,0)="","",IF(VLOOKUP(B1891,'Oficios_-_pend_criticas'!$C$3:$J$4739,7,0)="",IF(TODAY()&gt;VLOOKUP(B1891,'Oficios_-_pend_criticas'!$C$3:$J$4739,5,0),"X",""),IF(VLOOKUP(B1891,'Oficios_-_pend_criticas'!$C$3:$J$4739,7,0)&gt;VLOOKUP(B1891,'Oficios_-_pend_criticas'!$C$3:$J$4739,5,0),"X",""))),""),"")</f>
        <v/>
      </c>
      <c r="W1891" s="14" t="str">
        <f ca="1">IFERROR(IF(P1891&lt;&gt;"X",IF(Q1891&gt;0,IF(VLOOKUP(B1891,'Oficios_-_pend_criticas'!$C$4:$J$4739,5,0)="","",IF(VLOOKUP(B1891,'Oficios_-_pend_criticas'!$C$4:$J$4739,7,0)="",IF(TODAY()&gt;VLOOKUP(B1891,'Oficios_-_pend_criticas'!$C$4:$J$4739,5,0),"X",""),IF(VLOOKUP(B1891,'Oficios_-_pend_criticas'!$C$4:$J$4739,7,0)&gt;VLOOKUP(B1891,'Oficios_-_pend_criticas'!$C$4:$J$4739,5,0),"X",""))),""),""),"")</f>
        <v/>
      </c>
    </row>
    <row r="1892" spans="1:23" ht="45" hidden="1" customHeight="1" x14ac:dyDescent="0.25">
      <c r="A1892" s="9" t="str">
        <f t="shared" si="87"/>
        <v/>
      </c>
      <c r="B1892" s="24"/>
      <c r="C1892" s="22" t="str">
        <f>IF(B1892="","",VLOOKUP(B1892,#REF!,6,0))</f>
        <v/>
      </c>
      <c r="D1892" s="20" t="str">
        <f>IF(B1892="","",VLOOKUP(B1892,#REF!,22,0))</f>
        <v/>
      </c>
      <c r="E1892" s="22" t="str">
        <f>IF(B1892="","",VLOOKUP(B1892,Consultas_públicas!$A$376:$G$3879,7,0))</f>
        <v/>
      </c>
      <c r="F1892" s="20"/>
      <c r="G1892" s="21"/>
      <c r="H1892" s="14" t="str">
        <f>IFERROR(IF(VLOOKUP(B1892,'Oficios_-_pend_criticas'!$C$4:$D$4739,2,0)="","","X"),"")</f>
        <v/>
      </c>
      <c r="I1892" s="12"/>
      <c r="J1892" s="13"/>
      <c r="K1892" s="10"/>
      <c r="L1892" s="12" t="str">
        <f>IFERROR(VLOOKUP(B1892,Retorno_da_RFB!$D$3:$I$6388,5,0),"")</f>
        <v/>
      </c>
      <c r="M1892" s="13" t="str">
        <f>IFERROR(VLOOKUP(B1892,Retorno_da_RFB!$D$3:$I$6388,6,0),"")</f>
        <v/>
      </c>
      <c r="N1892" s="10" t="str">
        <f>IFERROR(VLOOKUP(B1892,Retorno_da_RFB!$D$3:$I$6388,3,0),"")</f>
        <v/>
      </c>
      <c r="O1892" s="10" t="str">
        <f>IFERROR(VLOOKUP(B1892,Retorno_da_RFB!$D$3:$I$6388,4,0),"")</f>
        <v/>
      </c>
      <c r="P1892" s="12" t="str">
        <f>IFERROR(IF(N1892="","",IF(VLOOKUP(LEFT(N1892,10),'Universo_BK-BIT'!$A$5:$E$10005,2,0)="","X",VLOOKUP(LEFT(N1892,10),'Universo_BK-BIT'!$A$5:$E$10005,2,0))),"X")</f>
        <v/>
      </c>
      <c r="Q1892" s="12" t="str">
        <f>IFERROR(IF(P1892="X","",VLOOKUP(LEFT(N1892,10),'Universo_BK-BIT'!$A$5:$E$10005,3,0)),"")</f>
        <v/>
      </c>
      <c r="R1892" s="14" t="str">
        <f t="shared" si="88"/>
        <v/>
      </c>
      <c r="S1892" s="14" t="str">
        <f t="shared" si="89"/>
        <v/>
      </c>
      <c r="T1892" s="14"/>
      <c r="U1892" s="14" t="str">
        <f ca="1">IFERROR(IF(P1892="X",IF(VLOOKUP(B1892,'Oficios_-_pend_criticas'!$C$3:$J$4739,5,0)="","",IF(VLOOKUP(B1892,'Oficios_-_pend_criticas'!$C$3:$J$4739,7,0)="",IF(TODAY()&gt;VLOOKUP(B1892,'Oficios_-_pend_criticas'!$C$3:$J$4739,5,0),"X",""),IF(VLOOKUP(B1892,'Oficios_-_pend_criticas'!$C$3:$J$4739,7,0)&gt;VLOOKUP(B1892,'Oficios_-_pend_criticas'!$C$3:$J$4739,5,0),"X",""))),""),"")</f>
        <v/>
      </c>
      <c r="V1892" s="14" t="str">
        <f ca="1">IFERROR(IF(Q1892=0,IF(VLOOKUP(B1892,'Oficios_-_pend_criticas'!$C$3:$J$4739,5,0)="","",IF(VLOOKUP(B1892,'Oficios_-_pend_criticas'!$C$3:$J$4739,7,0)="",IF(TODAY()&gt;VLOOKUP(B1892,'Oficios_-_pend_criticas'!$C$3:$J$4739,5,0),"X",""),IF(VLOOKUP(B1892,'Oficios_-_pend_criticas'!$C$3:$J$4739,7,0)&gt;VLOOKUP(B1892,'Oficios_-_pend_criticas'!$C$3:$J$4739,5,0),"X",""))),""),"")</f>
        <v/>
      </c>
      <c r="W1892" s="14" t="str">
        <f ca="1">IFERROR(IF(P1892&lt;&gt;"X",IF(Q1892&gt;0,IF(VLOOKUP(B1892,'Oficios_-_pend_criticas'!$C$4:$J$4739,5,0)="","",IF(VLOOKUP(B1892,'Oficios_-_pend_criticas'!$C$4:$J$4739,7,0)="",IF(TODAY()&gt;VLOOKUP(B1892,'Oficios_-_pend_criticas'!$C$4:$J$4739,5,0),"X",""),IF(VLOOKUP(B1892,'Oficios_-_pend_criticas'!$C$4:$J$4739,7,0)&gt;VLOOKUP(B1892,'Oficios_-_pend_criticas'!$C$4:$J$4739,5,0),"X",""))),""),""),"")</f>
        <v/>
      </c>
    </row>
    <row r="1893" spans="1:23" ht="45" hidden="1" customHeight="1" x14ac:dyDescent="0.25">
      <c r="A1893" s="9" t="str">
        <f t="shared" si="87"/>
        <v/>
      </c>
      <c r="B1893" s="24"/>
      <c r="C1893" s="22" t="str">
        <f>IF(B1893="","",VLOOKUP(B1893,#REF!,6,0))</f>
        <v/>
      </c>
      <c r="D1893" s="20" t="str">
        <f>IF(B1893="","",VLOOKUP(B1893,#REF!,22,0))</f>
        <v/>
      </c>
      <c r="E1893" s="22" t="str">
        <f>IF(B1893="","",VLOOKUP(B1893,Consultas_públicas!$A$376:$G$3879,7,0))</f>
        <v/>
      </c>
      <c r="F1893" s="20"/>
      <c r="G1893" s="21"/>
      <c r="H1893" s="14" t="str">
        <f>IFERROR(IF(VLOOKUP(B1893,'Oficios_-_pend_criticas'!$C$4:$D$4739,2,0)="","","X"),"")</f>
        <v/>
      </c>
      <c r="I1893" s="12"/>
      <c r="J1893" s="13"/>
      <c r="K1893" s="10"/>
      <c r="L1893" s="12" t="str">
        <f>IFERROR(VLOOKUP(B1893,Retorno_da_RFB!$D$3:$I$6388,5,0),"")</f>
        <v/>
      </c>
      <c r="M1893" s="13" t="str">
        <f>IFERROR(VLOOKUP(B1893,Retorno_da_RFB!$D$3:$I$6388,6,0),"")</f>
        <v/>
      </c>
      <c r="N1893" s="10" t="str">
        <f>IFERROR(VLOOKUP(B1893,Retorno_da_RFB!$D$3:$I$6388,3,0),"")</f>
        <v/>
      </c>
      <c r="O1893" s="10" t="str">
        <f>IFERROR(VLOOKUP(B1893,Retorno_da_RFB!$D$3:$I$6388,4,0),"")</f>
        <v/>
      </c>
      <c r="P1893" s="12" t="str">
        <f>IFERROR(IF(N1893="","",IF(VLOOKUP(LEFT(N1893,10),'Universo_BK-BIT'!$A$5:$E$10005,2,0)="","X",VLOOKUP(LEFT(N1893,10),'Universo_BK-BIT'!$A$5:$E$10005,2,0))),"X")</f>
        <v/>
      </c>
      <c r="Q1893" s="12" t="str">
        <f>IFERROR(IF(P1893="X","",VLOOKUP(LEFT(N1893,10),'Universo_BK-BIT'!$A$5:$E$10005,3,0)),"")</f>
        <v/>
      </c>
      <c r="R1893" s="14" t="str">
        <f t="shared" si="88"/>
        <v/>
      </c>
      <c r="S1893" s="14" t="str">
        <f t="shared" si="89"/>
        <v/>
      </c>
      <c r="T1893" s="14"/>
      <c r="U1893" s="14" t="str">
        <f ca="1">IFERROR(IF(P1893="X",IF(VLOOKUP(B1893,'Oficios_-_pend_criticas'!$C$3:$J$4739,5,0)="","",IF(VLOOKUP(B1893,'Oficios_-_pend_criticas'!$C$3:$J$4739,7,0)="",IF(TODAY()&gt;VLOOKUP(B1893,'Oficios_-_pend_criticas'!$C$3:$J$4739,5,0),"X",""),IF(VLOOKUP(B1893,'Oficios_-_pend_criticas'!$C$3:$J$4739,7,0)&gt;VLOOKUP(B1893,'Oficios_-_pend_criticas'!$C$3:$J$4739,5,0),"X",""))),""),"")</f>
        <v/>
      </c>
      <c r="V1893" s="14" t="str">
        <f ca="1">IFERROR(IF(Q1893=0,IF(VLOOKUP(B1893,'Oficios_-_pend_criticas'!$C$3:$J$4739,5,0)="","",IF(VLOOKUP(B1893,'Oficios_-_pend_criticas'!$C$3:$J$4739,7,0)="",IF(TODAY()&gt;VLOOKUP(B1893,'Oficios_-_pend_criticas'!$C$3:$J$4739,5,0),"X",""),IF(VLOOKUP(B1893,'Oficios_-_pend_criticas'!$C$3:$J$4739,7,0)&gt;VLOOKUP(B1893,'Oficios_-_pend_criticas'!$C$3:$J$4739,5,0),"X",""))),""),"")</f>
        <v/>
      </c>
      <c r="W1893" s="14" t="str">
        <f ca="1">IFERROR(IF(P1893&lt;&gt;"X",IF(Q1893&gt;0,IF(VLOOKUP(B1893,'Oficios_-_pend_criticas'!$C$4:$J$4739,5,0)="","",IF(VLOOKUP(B1893,'Oficios_-_pend_criticas'!$C$4:$J$4739,7,0)="",IF(TODAY()&gt;VLOOKUP(B1893,'Oficios_-_pend_criticas'!$C$4:$J$4739,5,0),"X",""),IF(VLOOKUP(B1893,'Oficios_-_pend_criticas'!$C$4:$J$4739,7,0)&gt;VLOOKUP(B1893,'Oficios_-_pend_criticas'!$C$4:$J$4739,5,0),"X",""))),""),""),"")</f>
        <v/>
      </c>
    </row>
    <row r="1894" spans="1:23" ht="45" hidden="1" customHeight="1" x14ac:dyDescent="0.25">
      <c r="A1894" s="9" t="str">
        <f t="shared" si="87"/>
        <v/>
      </c>
      <c r="B1894" s="24"/>
      <c r="C1894" s="22" t="str">
        <f>IF(B1894="","",VLOOKUP(B1894,#REF!,6,0))</f>
        <v/>
      </c>
      <c r="D1894" s="20" t="str">
        <f>IF(B1894="","",VLOOKUP(B1894,#REF!,22,0))</f>
        <v/>
      </c>
      <c r="E1894" s="22" t="str">
        <f>IF(B1894="","",VLOOKUP(B1894,Consultas_públicas!$A$376:$G$3879,7,0))</f>
        <v/>
      </c>
      <c r="F1894" s="20"/>
      <c r="G1894" s="21"/>
      <c r="H1894" s="14" t="str">
        <f>IFERROR(IF(VLOOKUP(B1894,'Oficios_-_pend_criticas'!$C$4:$D$4739,2,0)="","","X"),"")</f>
        <v/>
      </c>
      <c r="I1894" s="12"/>
      <c r="J1894" s="13"/>
      <c r="K1894" s="10"/>
      <c r="L1894" s="12" t="str">
        <f>IFERROR(VLOOKUP(B1894,Retorno_da_RFB!$D$3:$I$6388,5,0),"")</f>
        <v/>
      </c>
      <c r="M1894" s="13" t="str">
        <f>IFERROR(VLOOKUP(B1894,Retorno_da_RFB!$D$3:$I$6388,6,0),"")</f>
        <v/>
      </c>
      <c r="N1894" s="10" t="str">
        <f>IFERROR(VLOOKUP(B1894,Retorno_da_RFB!$D$3:$I$6388,3,0),"")</f>
        <v/>
      </c>
      <c r="O1894" s="10" t="str">
        <f>IFERROR(VLOOKUP(B1894,Retorno_da_RFB!$D$3:$I$6388,4,0),"")</f>
        <v/>
      </c>
      <c r="P1894" s="12" t="str">
        <f>IFERROR(IF(N1894="","",IF(VLOOKUP(LEFT(N1894,10),'Universo_BK-BIT'!$A$5:$E$10005,2,0)="","X",VLOOKUP(LEFT(N1894,10),'Universo_BK-BIT'!$A$5:$E$10005,2,0))),"X")</f>
        <v/>
      </c>
      <c r="Q1894" s="12" t="str">
        <f>IFERROR(IF(P1894="X","",VLOOKUP(LEFT(N1894,10),'Universo_BK-BIT'!$A$5:$E$10005,3,0)),"")</f>
        <v/>
      </c>
      <c r="R1894" s="14" t="str">
        <f t="shared" si="88"/>
        <v/>
      </c>
      <c r="S1894" s="14" t="str">
        <f t="shared" si="89"/>
        <v/>
      </c>
      <c r="T1894" s="14"/>
      <c r="U1894" s="14" t="str">
        <f ca="1">IFERROR(IF(P1894="X",IF(VLOOKUP(B1894,'Oficios_-_pend_criticas'!$C$3:$J$4739,5,0)="","",IF(VLOOKUP(B1894,'Oficios_-_pend_criticas'!$C$3:$J$4739,7,0)="",IF(TODAY()&gt;VLOOKUP(B1894,'Oficios_-_pend_criticas'!$C$3:$J$4739,5,0),"X",""),IF(VLOOKUP(B1894,'Oficios_-_pend_criticas'!$C$3:$J$4739,7,0)&gt;VLOOKUP(B1894,'Oficios_-_pend_criticas'!$C$3:$J$4739,5,0),"X",""))),""),"")</f>
        <v/>
      </c>
      <c r="V1894" s="14" t="str">
        <f ca="1">IFERROR(IF(Q1894=0,IF(VLOOKUP(B1894,'Oficios_-_pend_criticas'!$C$3:$J$4739,5,0)="","",IF(VLOOKUP(B1894,'Oficios_-_pend_criticas'!$C$3:$J$4739,7,0)="",IF(TODAY()&gt;VLOOKUP(B1894,'Oficios_-_pend_criticas'!$C$3:$J$4739,5,0),"X",""),IF(VLOOKUP(B1894,'Oficios_-_pend_criticas'!$C$3:$J$4739,7,0)&gt;VLOOKUP(B1894,'Oficios_-_pend_criticas'!$C$3:$J$4739,5,0),"X",""))),""),"")</f>
        <v/>
      </c>
      <c r="W1894" s="14" t="str">
        <f ca="1">IFERROR(IF(P1894&lt;&gt;"X",IF(Q1894&gt;0,IF(VLOOKUP(B1894,'Oficios_-_pend_criticas'!$C$4:$J$4739,5,0)="","",IF(VLOOKUP(B1894,'Oficios_-_pend_criticas'!$C$4:$J$4739,7,0)="",IF(TODAY()&gt;VLOOKUP(B1894,'Oficios_-_pend_criticas'!$C$4:$J$4739,5,0),"X",""),IF(VLOOKUP(B1894,'Oficios_-_pend_criticas'!$C$4:$J$4739,7,0)&gt;VLOOKUP(B1894,'Oficios_-_pend_criticas'!$C$4:$J$4739,5,0),"X",""))),""),""),"")</f>
        <v/>
      </c>
    </row>
    <row r="1895" spans="1:23" ht="45" hidden="1" customHeight="1" x14ac:dyDescent="0.25">
      <c r="A1895" s="9" t="str">
        <f t="shared" si="87"/>
        <v/>
      </c>
      <c r="B1895" s="24"/>
      <c r="C1895" s="22" t="str">
        <f>IF(B1895="","",VLOOKUP(B1895,#REF!,6,0))</f>
        <v/>
      </c>
      <c r="D1895" s="20" t="str">
        <f>IF(B1895="","",VLOOKUP(B1895,#REF!,22,0))</f>
        <v/>
      </c>
      <c r="E1895" s="22" t="str">
        <f>IF(B1895="","",VLOOKUP(B1895,Consultas_públicas!$A$376:$G$3879,7,0))</f>
        <v/>
      </c>
      <c r="F1895" s="20"/>
      <c r="G1895" s="21"/>
      <c r="H1895" s="14" t="str">
        <f>IFERROR(IF(VLOOKUP(B1895,'Oficios_-_pend_criticas'!$C$4:$D$4739,2,0)="","","X"),"")</f>
        <v/>
      </c>
      <c r="I1895" s="12"/>
      <c r="J1895" s="13"/>
      <c r="K1895" s="10"/>
      <c r="L1895" s="12" t="str">
        <f>IFERROR(VLOOKUP(B1895,Retorno_da_RFB!$D$3:$I$6388,5,0),"")</f>
        <v/>
      </c>
      <c r="M1895" s="13" t="str">
        <f>IFERROR(VLOOKUP(B1895,Retorno_da_RFB!$D$3:$I$6388,6,0),"")</f>
        <v/>
      </c>
      <c r="N1895" s="10" t="str">
        <f>IFERROR(VLOOKUP(B1895,Retorno_da_RFB!$D$3:$I$6388,3,0),"")</f>
        <v/>
      </c>
      <c r="O1895" s="10" t="str">
        <f>IFERROR(VLOOKUP(B1895,Retorno_da_RFB!$D$3:$I$6388,4,0),"")</f>
        <v/>
      </c>
      <c r="P1895" s="12" t="str">
        <f>IFERROR(IF(N1895="","",IF(VLOOKUP(LEFT(N1895,10),'Universo_BK-BIT'!$A$5:$E$10005,2,0)="","X",VLOOKUP(LEFT(N1895,10),'Universo_BK-BIT'!$A$5:$E$10005,2,0))),"X")</f>
        <v/>
      </c>
      <c r="Q1895" s="12" t="str">
        <f>IFERROR(IF(P1895="X","",VLOOKUP(LEFT(N1895,10),'Universo_BK-BIT'!$A$5:$E$10005,3,0)),"")</f>
        <v/>
      </c>
      <c r="R1895" s="14" t="str">
        <f t="shared" si="88"/>
        <v/>
      </c>
      <c r="S1895" s="14" t="str">
        <f t="shared" si="89"/>
        <v/>
      </c>
      <c r="T1895" s="14"/>
      <c r="U1895" s="14" t="str">
        <f ca="1">IFERROR(IF(P1895="X",IF(VLOOKUP(B1895,'Oficios_-_pend_criticas'!$C$3:$J$4739,5,0)="","",IF(VLOOKUP(B1895,'Oficios_-_pend_criticas'!$C$3:$J$4739,7,0)="",IF(TODAY()&gt;VLOOKUP(B1895,'Oficios_-_pend_criticas'!$C$3:$J$4739,5,0),"X",""),IF(VLOOKUP(B1895,'Oficios_-_pend_criticas'!$C$3:$J$4739,7,0)&gt;VLOOKUP(B1895,'Oficios_-_pend_criticas'!$C$3:$J$4739,5,0),"X",""))),""),"")</f>
        <v/>
      </c>
      <c r="V1895" s="14" t="str">
        <f ca="1">IFERROR(IF(Q1895=0,IF(VLOOKUP(B1895,'Oficios_-_pend_criticas'!$C$3:$J$4739,5,0)="","",IF(VLOOKUP(B1895,'Oficios_-_pend_criticas'!$C$3:$J$4739,7,0)="",IF(TODAY()&gt;VLOOKUP(B1895,'Oficios_-_pend_criticas'!$C$3:$J$4739,5,0),"X",""),IF(VLOOKUP(B1895,'Oficios_-_pend_criticas'!$C$3:$J$4739,7,0)&gt;VLOOKUP(B1895,'Oficios_-_pend_criticas'!$C$3:$J$4739,5,0),"X",""))),""),"")</f>
        <v/>
      </c>
      <c r="W1895" s="14" t="str">
        <f ca="1">IFERROR(IF(P1895&lt;&gt;"X",IF(Q1895&gt;0,IF(VLOOKUP(B1895,'Oficios_-_pend_criticas'!$C$4:$J$4739,5,0)="","",IF(VLOOKUP(B1895,'Oficios_-_pend_criticas'!$C$4:$J$4739,7,0)="",IF(TODAY()&gt;VLOOKUP(B1895,'Oficios_-_pend_criticas'!$C$4:$J$4739,5,0),"X",""),IF(VLOOKUP(B1895,'Oficios_-_pend_criticas'!$C$4:$J$4739,7,0)&gt;VLOOKUP(B1895,'Oficios_-_pend_criticas'!$C$4:$J$4739,5,0),"X",""))),""),""),"")</f>
        <v/>
      </c>
    </row>
    <row r="1896" spans="1:23" ht="45" hidden="1" customHeight="1" x14ac:dyDescent="0.25">
      <c r="A1896" s="9" t="str">
        <f t="shared" si="87"/>
        <v/>
      </c>
      <c r="B1896" s="24"/>
      <c r="C1896" s="22" t="str">
        <f>IF(B1896="","",VLOOKUP(B1896,#REF!,6,0))</f>
        <v/>
      </c>
      <c r="D1896" s="20" t="str">
        <f>IF(B1896="","",VLOOKUP(B1896,#REF!,22,0))</f>
        <v/>
      </c>
      <c r="E1896" s="22" t="str">
        <f>IF(B1896="","",VLOOKUP(B1896,Consultas_públicas!$A$376:$G$3879,7,0))</f>
        <v/>
      </c>
      <c r="F1896" s="20"/>
      <c r="G1896" s="21"/>
      <c r="H1896" s="14" t="str">
        <f>IFERROR(IF(VLOOKUP(B1896,'Oficios_-_pend_criticas'!$C$4:$D$4739,2,0)="","","X"),"")</f>
        <v/>
      </c>
      <c r="I1896" s="12"/>
      <c r="J1896" s="13"/>
      <c r="K1896" s="10"/>
      <c r="L1896" s="12" t="str">
        <f>IFERROR(VLOOKUP(B1896,Retorno_da_RFB!$D$3:$I$6388,5,0),"")</f>
        <v/>
      </c>
      <c r="M1896" s="13" t="str">
        <f>IFERROR(VLOOKUP(B1896,Retorno_da_RFB!$D$3:$I$6388,6,0),"")</f>
        <v/>
      </c>
      <c r="N1896" s="10" t="str">
        <f>IFERROR(VLOOKUP(B1896,Retorno_da_RFB!$D$3:$I$6388,3,0),"")</f>
        <v/>
      </c>
      <c r="O1896" s="10" t="str">
        <f>IFERROR(VLOOKUP(B1896,Retorno_da_RFB!$D$3:$I$6388,4,0),"")</f>
        <v/>
      </c>
      <c r="P1896" s="12" t="str">
        <f>IFERROR(IF(N1896="","",IF(VLOOKUP(LEFT(N1896,10),'Universo_BK-BIT'!$A$5:$E$10005,2,0)="","X",VLOOKUP(LEFT(N1896,10),'Universo_BK-BIT'!$A$5:$E$10005,2,0))),"X")</f>
        <v/>
      </c>
      <c r="Q1896" s="12" t="str">
        <f>IFERROR(IF(P1896="X","",VLOOKUP(LEFT(N1896,10),'Universo_BK-BIT'!$A$5:$E$10005,3,0)),"")</f>
        <v/>
      </c>
      <c r="R1896" s="14" t="str">
        <f t="shared" si="88"/>
        <v/>
      </c>
      <c r="S1896" s="14" t="str">
        <f t="shared" si="89"/>
        <v/>
      </c>
      <c r="T1896" s="14"/>
      <c r="U1896" s="14" t="str">
        <f ca="1">IFERROR(IF(P1896="X",IF(VLOOKUP(B1896,'Oficios_-_pend_criticas'!$C$3:$J$4739,5,0)="","",IF(VLOOKUP(B1896,'Oficios_-_pend_criticas'!$C$3:$J$4739,7,0)="",IF(TODAY()&gt;VLOOKUP(B1896,'Oficios_-_pend_criticas'!$C$3:$J$4739,5,0),"X",""),IF(VLOOKUP(B1896,'Oficios_-_pend_criticas'!$C$3:$J$4739,7,0)&gt;VLOOKUP(B1896,'Oficios_-_pend_criticas'!$C$3:$J$4739,5,0),"X",""))),""),"")</f>
        <v/>
      </c>
      <c r="V1896" s="14" t="str">
        <f ca="1">IFERROR(IF(Q1896=0,IF(VLOOKUP(B1896,'Oficios_-_pend_criticas'!$C$3:$J$4739,5,0)="","",IF(VLOOKUP(B1896,'Oficios_-_pend_criticas'!$C$3:$J$4739,7,0)="",IF(TODAY()&gt;VLOOKUP(B1896,'Oficios_-_pend_criticas'!$C$3:$J$4739,5,0),"X",""),IF(VLOOKUP(B1896,'Oficios_-_pend_criticas'!$C$3:$J$4739,7,0)&gt;VLOOKUP(B1896,'Oficios_-_pend_criticas'!$C$3:$J$4739,5,0),"X",""))),""),"")</f>
        <v/>
      </c>
      <c r="W1896" s="14" t="str">
        <f ca="1">IFERROR(IF(P1896&lt;&gt;"X",IF(Q1896&gt;0,IF(VLOOKUP(B1896,'Oficios_-_pend_criticas'!$C$4:$J$4739,5,0)="","",IF(VLOOKUP(B1896,'Oficios_-_pend_criticas'!$C$4:$J$4739,7,0)="",IF(TODAY()&gt;VLOOKUP(B1896,'Oficios_-_pend_criticas'!$C$4:$J$4739,5,0),"X",""),IF(VLOOKUP(B1896,'Oficios_-_pend_criticas'!$C$4:$J$4739,7,0)&gt;VLOOKUP(B1896,'Oficios_-_pend_criticas'!$C$4:$J$4739,5,0),"X",""))),""),""),"")</f>
        <v/>
      </c>
    </row>
    <row r="1897" spans="1:23" ht="45" hidden="1" customHeight="1" x14ac:dyDescent="0.25">
      <c r="A1897" s="9" t="str">
        <f t="shared" si="87"/>
        <v/>
      </c>
      <c r="B1897" s="24"/>
      <c r="C1897" s="22" t="str">
        <f>IF(B1897="","",VLOOKUP(B1897,#REF!,6,0))</f>
        <v/>
      </c>
      <c r="D1897" s="20" t="str">
        <f>IF(B1897="","",VLOOKUP(B1897,#REF!,22,0))</f>
        <v/>
      </c>
      <c r="E1897" s="22" t="str">
        <f>IF(B1897="","",VLOOKUP(B1897,Consultas_públicas!$A$376:$G$3879,7,0))</f>
        <v/>
      </c>
      <c r="F1897" s="20"/>
      <c r="G1897" s="21"/>
      <c r="H1897" s="14" t="str">
        <f>IFERROR(IF(VLOOKUP(B1897,'Oficios_-_pend_criticas'!$C$4:$D$4739,2,0)="","","X"),"")</f>
        <v/>
      </c>
      <c r="I1897" s="12"/>
      <c r="J1897" s="13"/>
      <c r="K1897" s="10"/>
      <c r="L1897" s="12" t="str">
        <f>IFERROR(VLOOKUP(B1897,Retorno_da_RFB!$D$3:$I$6388,5,0),"")</f>
        <v/>
      </c>
      <c r="M1897" s="13" t="str">
        <f>IFERROR(VLOOKUP(B1897,Retorno_da_RFB!$D$3:$I$6388,6,0),"")</f>
        <v/>
      </c>
      <c r="N1897" s="10" t="str">
        <f>IFERROR(VLOOKUP(B1897,Retorno_da_RFB!$D$3:$I$6388,3,0),"")</f>
        <v/>
      </c>
      <c r="O1897" s="10" t="str">
        <f>IFERROR(VLOOKUP(B1897,Retorno_da_RFB!$D$3:$I$6388,4,0),"")</f>
        <v/>
      </c>
      <c r="P1897" s="12" t="str">
        <f>IFERROR(IF(N1897="","",IF(VLOOKUP(LEFT(N1897,10),'Universo_BK-BIT'!$A$5:$E$10005,2,0)="","X",VLOOKUP(LEFT(N1897,10),'Universo_BK-BIT'!$A$5:$E$10005,2,0))),"X")</f>
        <v/>
      </c>
      <c r="Q1897" s="12" t="str">
        <f>IFERROR(IF(P1897="X","",VLOOKUP(LEFT(N1897,10),'Universo_BK-BIT'!$A$5:$E$10005,3,0)),"")</f>
        <v/>
      </c>
      <c r="R1897" s="14" t="str">
        <f t="shared" si="88"/>
        <v/>
      </c>
      <c r="S1897" s="14" t="str">
        <f t="shared" si="89"/>
        <v/>
      </c>
      <c r="T1897" s="14"/>
      <c r="U1897" s="14" t="str">
        <f ca="1">IFERROR(IF(P1897="X",IF(VLOOKUP(B1897,'Oficios_-_pend_criticas'!$C$3:$J$4739,5,0)="","",IF(VLOOKUP(B1897,'Oficios_-_pend_criticas'!$C$3:$J$4739,7,0)="",IF(TODAY()&gt;VLOOKUP(B1897,'Oficios_-_pend_criticas'!$C$3:$J$4739,5,0),"X",""),IF(VLOOKUP(B1897,'Oficios_-_pend_criticas'!$C$3:$J$4739,7,0)&gt;VLOOKUP(B1897,'Oficios_-_pend_criticas'!$C$3:$J$4739,5,0),"X",""))),""),"")</f>
        <v/>
      </c>
      <c r="V1897" s="14" t="str">
        <f ca="1">IFERROR(IF(Q1897=0,IF(VLOOKUP(B1897,'Oficios_-_pend_criticas'!$C$3:$J$4739,5,0)="","",IF(VLOOKUP(B1897,'Oficios_-_pend_criticas'!$C$3:$J$4739,7,0)="",IF(TODAY()&gt;VLOOKUP(B1897,'Oficios_-_pend_criticas'!$C$3:$J$4739,5,0),"X",""),IF(VLOOKUP(B1897,'Oficios_-_pend_criticas'!$C$3:$J$4739,7,0)&gt;VLOOKUP(B1897,'Oficios_-_pend_criticas'!$C$3:$J$4739,5,0),"X",""))),""),"")</f>
        <v/>
      </c>
      <c r="W1897" s="14" t="str">
        <f ca="1">IFERROR(IF(P1897&lt;&gt;"X",IF(Q1897&gt;0,IF(VLOOKUP(B1897,'Oficios_-_pend_criticas'!$C$4:$J$4739,5,0)="","",IF(VLOOKUP(B1897,'Oficios_-_pend_criticas'!$C$4:$J$4739,7,0)="",IF(TODAY()&gt;VLOOKUP(B1897,'Oficios_-_pend_criticas'!$C$4:$J$4739,5,0),"X",""),IF(VLOOKUP(B1897,'Oficios_-_pend_criticas'!$C$4:$J$4739,7,0)&gt;VLOOKUP(B1897,'Oficios_-_pend_criticas'!$C$4:$J$4739,5,0),"X",""))),""),""),"")</f>
        <v/>
      </c>
    </row>
    <row r="1898" spans="1:23" ht="45" hidden="1" customHeight="1" x14ac:dyDescent="0.25">
      <c r="A1898" s="9" t="str">
        <f t="shared" si="87"/>
        <v/>
      </c>
      <c r="B1898" s="24"/>
      <c r="C1898" s="22" t="str">
        <f>IF(B1898="","",VLOOKUP(B1898,#REF!,6,0))</f>
        <v/>
      </c>
      <c r="D1898" s="20" t="str">
        <f>IF(B1898="","",VLOOKUP(B1898,#REF!,22,0))</f>
        <v/>
      </c>
      <c r="E1898" s="22" t="str">
        <f>IF(B1898="","",VLOOKUP(B1898,Consultas_públicas!$A$376:$G$3879,7,0))</f>
        <v/>
      </c>
      <c r="F1898" s="20"/>
      <c r="G1898" s="21"/>
      <c r="H1898" s="14" t="str">
        <f>IFERROR(IF(VLOOKUP(B1898,'Oficios_-_pend_criticas'!$C$4:$D$4739,2,0)="","","X"),"")</f>
        <v/>
      </c>
      <c r="I1898" s="12"/>
      <c r="J1898" s="13"/>
      <c r="K1898" s="10"/>
      <c r="L1898" s="12" t="str">
        <f>IFERROR(VLOOKUP(B1898,Retorno_da_RFB!$D$3:$I$6388,5,0),"")</f>
        <v/>
      </c>
      <c r="M1898" s="13" t="str">
        <f>IFERROR(VLOOKUP(B1898,Retorno_da_RFB!$D$3:$I$6388,6,0),"")</f>
        <v/>
      </c>
      <c r="N1898" s="10" t="str">
        <f>IFERROR(VLOOKUP(B1898,Retorno_da_RFB!$D$3:$I$6388,3,0),"")</f>
        <v/>
      </c>
      <c r="O1898" s="10" t="str">
        <f>IFERROR(VLOOKUP(B1898,Retorno_da_RFB!$D$3:$I$6388,4,0),"")</f>
        <v/>
      </c>
      <c r="P1898" s="12" t="str">
        <f>IFERROR(IF(N1898="","",IF(VLOOKUP(LEFT(N1898,10),'Universo_BK-BIT'!$A$5:$E$10005,2,0)="","X",VLOOKUP(LEFT(N1898,10),'Universo_BK-BIT'!$A$5:$E$10005,2,0))),"X")</f>
        <v/>
      </c>
      <c r="Q1898" s="12" t="str">
        <f>IFERROR(IF(P1898="X","",VLOOKUP(LEFT(N1898,10),'Universo_BK-BIT'!$A$5:$E$10005,3,0)),"")</f>
        <v/>
      </c>
      <c r="R1898" s="14" t="str">
        <f t="shared" si="88"/>
        <v/>
      </c>
      <c r="S1898" s="14" t="str">
        <f t="shared" si="89"/>
        <v/>
      </c>
      <c r="T1898" s="14"/>
      <c r="U1898" s="14" t="str">
        <f ca="1">IFERROR(IF(P1898="X",IF(VLOOKUP(B1898,'Oficios_-_pend_criticas'!$C$3:$J$4739,5,0)="","",IF(VLOOKUP(B1898,'Oficios_-_pend_criticas'!$C$3:$J$4739,7,0)="",IF(TODAY()&gt;VLOOKUP(B1898,'Oficios_-_pend_criticas'!$C$3:$J$4739,5,0),"X",""),IF(VLOOKUP(B1898,'Oficios_-_pend_criticas'!$C$3:$J$4739,7,0)&gt;VLOOKUP(B1898,'Oficios_-_pend_criticas'!$C$3:$J$4739,5,0),"X",""))),""),"")</f>
        <v/>
      </c>
      <c r="V1898" s="14" t="str">
        <f ca="1">IFERROR(IF(Q1898=0,IF(VLOOKUP(B1898,'Oficios_-_pend_criticas'!$C$3:$J$4739,5,0)="","",IF(VLOOKUP(B1898,'Oficios_-_pend_criticas'!$C$3:$J$4739,7,0)="",IF(TODAY()&gt;VLOOKUP(B1898,'Oficios_-_pend_criticas'!$C$3:$J$4739,5,0),"X",""),IF(VLOOKUP(B1898,'Oficios_-_pend_criticas'!$C$3:$J$4739,7,0)&gt;VLOOKUP(B1898,'Oficios_-_pend_criticas'!$C$3:$J$4739,5,0),"X",""))),""),"")</f>
        <v/>
      </c>
      <c r="W1898" s="14" t="str">
        <f ca="1">IFERROR(IF(P1898&lt;&gt;"X",IF(Q1898&gt;0,IF(VLOOKUP(B1898,'Oficios_-_pend_criticas'!$C$4:$J$4739,5,0)="","",IF(VLOOKUP(B1898,'Oficios_-_pend_criticas'!$C$4:$J$4739,7,0)="",IF(TODAY()&gt;VLOOKUP(B1898,'Oficios_-_pend_criticas'!$C$4:$J$4739,5,0),"X",""),IF(VLOOKUP(B1898,'Oficios_-_pend_criticas'!$C$4:$J$4739,7,0)&gt;VLOOKUP(B1898,'Oficios_-_pend_criticas'!$C$4:$J$4739,5,0),"X",""))),""),""),"")</f>
        <v/>
      </c>
    </row>
    <row r="1899" spans="1:23" ht="45" hidden="1" customHeight="1" x14ac:dyDescent="0.25">
      <c r="A1899" s="9" t="str">
        <f t="shared" si="87"/>
        <v/>
      </c>
      <c r="B1899" s="24"/>
      <c r="C1899" s="22" t="str">
        <f>IF(B1899="","",VLOOKUP(B1899,#REF!,6,0))</f>
        <v/>
      </c>
      <c r="D1899" s="20" t="str">
        <f>IF(B1899="","",VLOOKUP(B1899,#REF!,22,0))</f>
        <v/>
      </c>
      <c r="E1899" s="22" t="str">
        <f>IF(B1899="","",VLOOKUP(B1899,Consultas_públicas!$A$376:$G$3879,7,0))</f>
        <v/>
      </c>
      <c r="F1899" s="20"/>
      <c r="G1899" s="21"/>
      <c r="H1899" s="14" t="str">
        <f>IFERROR(IF(VLOOKUP(B1899,'Oficios_-_pend_criticas'!$C$4:$D$4739,2,0)="","","X"),"")</f>
        <v/>
      </c>
      <c r="I1899" s="12"/>
      <c r="J1899" s="13"/>
      <c r="K1899" s="10"/>
      <c r="L1899" s="12" t="str">
        <f>IFERROR(VLOOKUP(B1899,Retorno_da_RFB!$D$3:$I$6388,5,0),"")</f>
        <v/>
      </c>
      <c r="M1899" s="13" t="str">
        <f>IFERROR(VLOOKUP(B1899,Retorno_da_RFB!$D$3:$I$6388,6,0),"")</f>
        <v/>
      </c>
      <c r="N1899" s="10" t="str">
        <f>IFERROR(VLOOKUP(B1899,Retorno_da_RFB!$D$3:$I$6388,3,0),"")</f>
        <v/>
      </c>
      <c r="O1899" s="10" t="str">
        <f>IFERROR(VLOOKUP(B1899,Retorno_da_RFB!$D$3:$I$6388,4,0),"")</f>
        <v/>
      </c>
      <c r="P1899" s="12" t="str">
        <f>IFERROR(IF(N1899="","",IF(VLOOKUP(LEFT(N1899,10),'Universo_BK-BIT'!$A$5:$E$10005,2,0)="","X",VLOOKUP(LEFT(N1899,10),'Universo_BK-BIT'!$A$5:$E$10005,2,0))),"X")</f>
        <v/>
      </c>
      <c r="Q1899" s="12" t="str">
        <f>IFERROR(IF(P1899="X","",VLOOKUP(LEFT(N1899,10),'Universo_BK-BIT'!$A$5:$E$10005,3,0)),"")</f>
        <v/>
      </c>
      <c r="R1899" s="14" t="str">
        <f t="shared" si="88"/>
        <v/>
      </c>
      <c r="S1899" s="14" t="str">
        <f t="shared" si="89"/>
        <v/>
      </c>
      <c r="T1899" s="14"/>
      <c r="U1899" s="14" t="str">
        <f ca="1">IFERROR(IF(P1899="X",IF(VLOOKUP(B1899,'Oficios_-_pend_criticas'!$C$3:$J$4739,5,0)="","",IF(VLOOKUP(B1899,'Oficios_-_pend_criticas'!$C$3:$J$4739,7,0)="",IF(TODAY()&gt;VLOOKUP(B1899,'Oficios_-_pend_criticas'!$C$3:$J$4739,5,0),"X",""),IF(VLOOKUP(B1899,'Oficios_-_pend_criticas'!$C$3:$J$4739,7,0)&gt;VLOOKUP(B1899,'Oficios_-_pend_criticas'!$C$3:$J$4739,5,0),"X",""))),""),"")</f>
        <v/>
      </c>
      <c r="V1899" s="14" t="str">
        <f ca="1">IFERROR(IF(Q1899=0,IF(VLOOKUP(B1899,'Oficios_-_pend_criticas'!$C$3:$J$4739,5,0)="","",IF(VLOOKUP(B1899,'Oficios_-_pend_criticas'!$C$3:$J$4739,7,0)="",IF(TODAY()&gt;VLOOKUP(B1899,'Oficios_-_pend_criticas'!$C$3:$J$4739,5,0),"X",""),IF(VLOOKUP(B1899,'Oficios_-_pend_criticas'!$C$3:$J$4739,7,0)&gt;VLOOKUP(B1899,'Oficios_-_pend_criticas'!$C$3:$J$4739,5,0),"X",""))),""),"")</f>
        <v/>
      </c>
      <c r="W1899" s="14" t="str">
        <f ca="1">IFERROR(IF(P1899&lt;&gt;"X",IF(Q1899&gt;0,IF(VLOOKUP(B1899,'Oficios_-_pend_criticas'!$C$4:$J$4739,5,0)="","",IF(VLOOKUP(B1899,'Oficios_-_pend_criticas'!$C$4:$J$4739,7,0)="",IF(TODAY()&gt;VLOOKUP(B1899,'Oficios_-_pend_criticas'!$C$4:$J$4739,5,0),"X",""),IF(VLOOKUP(B1899,'Oficios_-_pend_criticas'!$C$4:$J$4739,7,0)&gt;VLOOKUP(B1899,'Oficios_-_pend_criticas'!$C$4:$J$4739,5,0),"X",""))),""),""),"")</f>
        <v/>
      </c>
    </row>
    <row r="1900" spans="1:23" ht="45" hidden="1" customHeight="1" x14ac:dyDescent="0.25">
      <c r="A1900" s="9" t="str">
        <f t="shared" si="87"/>
        <v/>
      </c>
      <c r="B1900" s="24"/>
      <c r="C1900" s="22" t="str">
        <f>IF(B1900="","",VLOOKUP(B1900,#REF!,6,0))</f>
        <v/>
      </c>
      <c r="D1900" s="20" t="str">
        <f>IF(B1900="","",VLOOKUP(B1900,#REF!,22,0))</f>
        <v/>
      </c>
      <c r="E1900" s="22" t="str">
        <f>IF(B1900="","",VLOOKUP(B1900,Consultas_públicas!$A$376:$G$3879,7,0))</f>
        <v/>
      </c>
      <c r="F1900" s="20"/>
      <c r="G1900" s="21"/>
      <c r="H1900" s="14" t="str">
        <f>IFERROR(IF(VLOOKUP(B1900,'Oficios_-_pend_criticas'!$C$4:$D$4739,2,0)="","","X"),"")</f>
        <v/>
      </c>
      <c r="I1900" s="12"/>
      <c r="J1900" s="13"/>
      <c r="K1900" s="10"/>
      <c r="L1900" s="12" t="str">
        <f>IFERROR(VLOOKUP(B1900,Retorno_da_RFB!$D$3:$I$6388,5,0),"")</f>
        <v/>
      </c>
      <c r="M1900" s="13" t="str">
        <f>IFERROR(VLOOKUP(B1900,Retorno_da_RFB!$D$3:$I$6388,6,0),"")</f>
        <v/>
      </c>
      <c r="N1900" s="10" t="str">
        <f>IFERROR(VLOOKUP(B1900,Retorno_da_RFB!$D$3:$I$6388,3,0),"")</f>
        <v/>
      </c>
      <c r="O1900" s="10" t="str">
        <f>IFERROR(VLOOKUP(B1900,Retorno_da_RFB!$D$3:$I$6388,4,0),"")</f>
        <v/>
      </c>
      <c r="P1900" s="12" t="str">
        <f>IFERROR(IF(N1900="","",IF(VLOOKUP(LEFT(N1900,10),'Universo_BK-BIT'!$A$5:$E$10005,2,0)="","X",VLOOKUP(LEFT(N1900,10),'Universo_BK-BIT'!$A$5:$E$10005,2,0))),"X")</f>
        <v/>
      </c>
      <c r="Q1900" s="12" t="str">
        <f>IFERROR(IF(P1900="X","",VLOOKUP(LEFT(N1900,10),'Universo_BK-BIT'!$A$5:$E$10005,3,0)),"")</f>
        <v/>
      </c>
      <c r="R1900" s="14" t="str">
        <f t="shared" si="88"/>
        <v/>
      </c>
      <c r="S1900" s="14" t="str">
        <f t="shared" si="89"/>
        <v/>
      </c>
      <c r="T1900" s="14"/>
      <c r="U1900" s="14" t="str">
        <f ca="1">IFERROR(IF(P1900="X",IF(VLOOKUP(B1900,'Oficios_-_pend_criticas'!$C$3:$J$4739,5,0)="","",IF(VLOOKUP(B1900,'Oficios_-_pend_criticas'!$C$3:$J$4739,7,0)="",IF(TODAY()&gt;VLOOKUP(B1900,'Oficios_-_pend_criticas'!$C$3:$J$4739,5,0),"X",""),IF(VLOOKUP(B1900,'Oficios_-_pend_criticas'!$C$3:$J$4739,7,0)&gt;VLOOKUP(B1900,'Oficios_-_pend_criticas'!$C$3:$J$4739,5,0),"X",""))),""),"")</f>
        <v/>
      </c>
      <c r="V1900" s="14" t="str">
        <f ca="1">IFERROR(IF(Q1900=0,IF(VLOOKUP(B1900,'Oficios_-_pend_criticas'!$C$3:$J$4739,5,0)="","",IF(VLOOKUP(B1900,'Oficios_-_pend_criticas'!$C$3:$J$4739,7,0)="",IF(TODAY()&gt;VLOOKUP(B1900,'Oficios_-_pend_criticas'!$C$3:$J$4739,5,0),"X",""),IF(VLOOKUP(B1900,'Oficios_-_pend_criticas'!$C$3:$J$4739,7,0)&gt;VLOOKUP(B1900,'Oficios_-_pend_criticas'!$C$3:$J$4739,5,0),"X",""))),""),"")</f>
        <v/>
      </c>
      <c r="W1900" s="14" t="str">
        <f ca="1">IFERROR(IF(P1900&lt;&gt;"X",IF(Q1900&gt;0,IF(VLOOKUP(B1900,'Oficios_-_pend_criticas'!$C$4:$J$4739,5,0)="","",IF(VLOOKUP(B1900,'Oficios_-_pend_criticas'!$C$4:$J$4739,7,0)="",IF(TODAY()&gt;VLOOKUP(B1900,'Oficios_-_pend_criticas'!$C$4:$J$4739,5,0),"X",""),IF(VLOOKUP(B1900,'Oficios_-_pend_criticas'!$C$4:$J$4739,7,0)&gt;VLOOKUP(B1900,'Oficios_-_pend_criticas'!$C$4:$J$4739,5,0),"X",""))),""),""),"")</f>
        <v/>
      </c>
    </row>
    <row r="1901" spans="1:23" ht="45" hidden="1" customHeight="1" x14ac:dyDescent="0.25">
      <c r="A1901" s="9" t="str">
        <f t="shared" si="87"/>
        <v/>
      </c>
      <c r="B1901" s="24"/>
      <c r="C1901" s="22" t="str">
        <f>IF(B1901="","",VLOOKUP(B1901,#REF!,6,0))</f>
        <v/>
      </c>
      <c r="D1901" s="20" t="str">
        <f>IF(B1901="","",VLOOKUP(B1901,#REF!,22,0))</f>
        <v/>
      </c>
      <c r="E1901" s="22" t="str">
        <f>IF(B1901="","",VLOOKUP(B1901,Consultas_públicas!$A$376:$G$3879,7,0))</f>
        <v/>
      </c>
      <c r="F1901" s="20"/>
      <c r="G1901" s="21"/>
      <c r="H1901" s="14" t="str">
        <f>IFERROR(IF(VLOOKUP(B1901,'Oficios_-_pend_criticas'!$C$4:$D$4739,2,0)="","","X"),"")</f>
        <v/>
      </c>
      <c r="I1901" s="12"/>
      <c r="J1901" s="13"/>
      <c r="K1901" s="10"/>
      <c r="L1901" s="12" t="str">
        <f>IFERROR(VLOOKUP(B1901,Retorno_da_RFB!$D$3:$I$6388,5,0),"")</f>
        <v/>
      </c>
      <c r="M1901" s="13" t="str">
        <f>IFERROR(VLOOKUP(B1901,Retorno_da_RFB!$D$3:$I$6388,6,0),"")</f>
        <v/>
      </c>
      <c r="N1901" s="10" t="str">
        <f>IFERROR(VLOOKUP(B1901,Retorno_da_RFB!$D$3:$I$6388,3,0),"")</f>
        <v/>
      </c>
      <c r="O1901" s="10" t="str">
        <f>IFERROR(VLOOKUP(B1901,Retorno_da_RFB!$D$3:$I$6388,4,0),"")</f>
        <v/>
      </c>
      <c r="P1901" s="12" t="str">
        <f>IFERROR(IF(N1901="","",IF(VLOOKUP(LEFT(N1901,10),'Universo_BK-BIT'!$A$5:$E$10005,2,0)="","X",VLOOKUP(LEFT(N1901,10),'Universo_BK-BIT'!$A$5:$E$10005,2,0))),"X")</f>
        <v/>
      </c>
      <c r="Q1901" s="12" t="str">
        <f>IFERROR(IF(P1901="X","",VLOOKUP(LEFT(N1901,10),'Universo_BK-BIT'!$A$5:$E$10005,3,0)),"")</f>
        <v/>
      </c>
      <c r="R1901" s="14" t="str">
        <f t="shared" si="88"/>
        <v/>
      </c>
      <c r="S1901" s="14" t="str">
        <f t="shared" si="89"/>
        <v/>
      </c>
      <c r="T1901" s="14"/>
      <c r="U1901" s="14" t="str">
        <f ca="1">IFERROR(IF(P1901="X",IF(VLOOKUP(B1901,'Oficios_-_pend_criticas'!$C$3:$J$4739,5,0)="","",IF(VLOOKUP(B1901,'Oficios_-_pend_criticas'!$C$3:$J$4739,7,0)="",IF(TODAY()&gt;VLOOKUP(B1901,'Oficios_-_pend_criticas'!$C$3:$J$4739,5,0),"X",""),IF(VLOOKUP(B1901,'Oficios_-_pend_criticas'!$C$3:$J$4739,7,0)&gt;VLOOKUP(B1901,'Oficios_-_pend_criticas'!$C$3:$J$4739,5,0),"X",""))),""),"")</f>
        <v/>
      </c>
      <c r="V1901" s="14" t="str">
        <f ca="1">IFERROR(IF(Q1901=0,IF(VLOOKUP(B1901,'Oficios_-_pend_criticas'!$C$3:$J$4739,5,0)="","",IF(VLOOKUP(B1901,'Oficios_-_pend_criticas'!$C$3:$J$4739,7,0)="",IF(TODAY()&gt;VLOOKUP(B1901,'Oficios_-_pend_criticas'!$C$3:$J$4739,5,0),"X",""),IF(VLOOKUP(B1901,'Oficios_-_pend_criticas'!$C$3:$J$4739,7,0)&gt;VLOOKUP(B1901,'Oficios_-_pend_criticas'!$C$3:$J$4739,5,0),"X",""))),""),"")</f>
        <v/>
      </c>
      <c r="W1901" s="14" t="str">
        <f ca="1">IFERROR(IF(P1901&lt;&gt;"X",IF(Q1901&gt;0,IF(VLOOKUP(B1901,'Oficios_-_pend_criticas'!$C$4:$J$4739,5,0)="","",IF(VLOOKUP(B1901,'Oficios_-_pend_criticas'!$C$4:$J$4739,7,0)="",IF(TODAY()&gt;VLOOKUP(B1901,'Oficios_-_pend_criticas'!$C$4:$J$4739,5,0),"X",""),IF(VLOOKUP(B1901,'Oficios_-_pend_criticas'!$C$4:$J$4739,7,0)&gt;VLOOKUP(B1901,'Oficios_-_pend_criticas'!$C$4:$J$4739,5,0),"X",""))),""),""),"")</f>
        <v/>
      </c>
    </row>
    <row r="1902" spans="1:23" ht="45" hidden="1" customHeight="1" x14ac:dyDescent="0.25">
      <c r="A1902" s="9" t="str">
        <f t="shared" si="87"/>
        <v/>
      </c>
      <c r="B1902" s="24"/>
      <c r="C1902" s="22" t="str">
        <f>IF(B1902="","",VLOOKUP(B1902,#REF!,6,0))</f>
        <v/>
      </c>
      <c r="D1902" s="20" t="str">
        <f>IF(B1902="","",VLOOKUP(B1902,#REF!,22,0))</f>
        <v/>
      </c>
      <c r="E1902" s="22" t="str">
        <f>IF(B1902="","",VLOOKUP(B1902,Consultas_públicas!$A$376:$G$3879,7,0))</f>
        <v/>
      </c>
      <c r="F1902" s="20"/>
      <c r="G1902" s="21"/>
      <c r="H1902" s="14" t="str">
        <f>IFERROR(IF(VLOOKUP(B1902,'Oficios_-_pend_criticas'!$C$4:$D$4739,2,0)="","","X"),"")</f>
        <v/>
      </c>
      <c r="I1902" s="12"/>
      <c r="J1902" s="13"/>
      <c r="K1902" s="10"/>
      <c r="L1902" s="12" t="str">
        <f>IFERROR(VLOOKUP(B1902,Retorno_da_RFB!$D$3:$I$6388,5,0),"")</f>
        <v/>
      </c>
      <c r="M1902" s="13" t="str">
        <f>IFERROR(VLOOKUP(B1902,Retorno_da_RFB!$D$3:$I$6388,6,0),"")</f>
        <v/>
      </c>
      <c r="N1902" s="10" t="str">
        <f>IFERROR(VLOOKUP(B1902,Retorno_da_RFB!$D$3:$I$6388,3,0),"")</f>
        <v/>
      </c>
      <c r="O1902" s="10" t="str">
        <f>IFERROR(VLOOKUP(B1902,Retorno_da_RFB!$D$3:$I$6388,4,0),"")</f>
        <v/>
      </c>
      <c r="P1902" s="12" t="str">
        <f>IFERROR(IF(N1902="","",IF(VLOOKUP(LEFT(N1902,10),'Universo_BK-BIT'!$A$5:$E$10005,2,0)="","X",VLOOKUP(LEFT(N1902,10),'Universo_BK-BIT'!$A$5:$E$10005,2,0))),"X")</f>
        <v/>
      </c>
      <c r="Q1902" s="12" t="str">
        <f>IFERROR(IF(P1902="X","",VLOOKUP(LEFT(N1902,10),'Universo_BK-BIT'!$A$5:$E$10005,3,0)),"")</f>
        <v/>
      </c>
      <c r="R1902" s="14" t="str">
        <f t="shared" si="88"/>
        <v/>
      </c>
      <c r="S1902" s="14" t="str">
        <f t="shared" si="89"/>
        <v/>
      </c>
      <c r="T1902" s="14"/>
      <c r="U1902" s="14" t="str">
        <f ca="1">IFERROR(IF(P1902="X",IF(VLOOKUP(B1902,'Oficios_-_pend_criticas'!$C$3:$J$4739,5,0)="","",IF(VLOOKUP(B1902,'Oficios_-_pend_criticas'!$C$3:$J$4739,7,0)="",IF(TODAY()&gt;VLOOKUP(B1902,'Oficios_-_pend_criticas'!$C$3:$J$4739,5,0),"X",""),IF(VLOOKUP(B1902,'Oficios_-_pend_criticas'!$C$3:$J$4739,7,0)&gt;VLOOKUP(B1902,'Oficios_-_pend_criticas'!$C$3:$J$4739,5,0),"X",""))),""),"")</f>
        <v/>
      </c>
      <c r="V1902" s="14" t="str">
        <f ca="1">IFERROR(IF(Q1902=0,IF(VLOOKUP(B1902,'Oficios_-_pend_criticas'!$C$3:$J$4739,5,0)="","",IF(VLOOKUP(B1902,'Oficios_-_pend_criticas'!$C$3:$J$4739,7,0)="",IF(TODAY()&gt;VLOOKUP(B1902,'Oficios_-_pend_criticas'!$C$3:$J$4739,5,0),"X",""),IF(VLOOKUP(B1902,'Oficios_-_pend_criticas'!$C$3:$J$4739,7,0)&gt;VLOOKUP(B1902,'Oficios_-_pend_criticas'!$C$3:$J$4739,5,0),"X",""))),""),"")</f>
        <v/>
      </c>
      <c r="W1902" s="14" t="str">
        <f ca="1">IFERROR(IF(P1902&lt;&gt;"X",IF(Q1902&gt;0,IF(VLOOKUP(B1902,'Oficios_-_pend_criticas'!$C$4:$J$4739,5,0)="","",IF(VLOOKUP(B1902,'Oficios_-_pend_criticas'!$C$4:$J$4739,7,0)="",IF(TODAY()&gt;VLOOKUP(B1902,'Oficios_-_pend_criticas'!$C$4:$J$4739,5,0),"X",""),IF(VLOOKUP(B1902,'Oficios_-_pend_criticas'!$C$4:$J$4739,7,0)&gt;VLOOKUP(B1902,'Oficios_-_pend_criticas'!$C$4:$J$4739,5,0),"X",""))),""),""),"")</f>
        <v/>
      </c>
    </row>
    <row r="1903" spans="1:23" ht="45" hidden="1" customHeight="1" x14ac:dyDescent="0.25">
      <c r="A1903" s="9" t="str">
        <f t="shared" si="87"/>
        <v/>
      </c>
      <c r="B1903" s="24"/>
      <c r="C1903" s="22" t="str">
        <f>IF(B1903="","",VLOOKUP(B1903,#REF!,6,0))</f>
        <v/>
      </c>
      <c r="D1903" s="20" t="str">
        <f>IF(B1903="","",VLOOKUP(B1903,#REF!,22,0))</f>
        <v/>
      </c>
      <c r="E1903" s="22" t="str">
        <f>IF(B1903="","",VLOOKUP(B1903,Consultas_públicas!$A$376:$G$3879,7,0))</f>
        <v/>
      </c>
      <c r="F1903" s="20"/>
      <c r="G1903" s="21"/>
      <c r="H1903" s="14" t="str">
        <f>IFERROR(IF(VLOOKUP(B1903,'Oficios_-_pend_criticas'!$C$4:$D$4739,2,0)="","","X"),"")</f>
        <v/>
      </c>
      <c r="I1903" s="12"/>
      <c r="J1903" s="13"/>
      <c r="K1903" s="10"/>
      <c r="L1903" s="12" t="str">
        <f>IFERROR(VLOOKUP(B1903,Retorno_da_RFB!$D$3:$I$6388,5,0),"")</f>
        <v/>
      </c>
      <c r="M1903" s="13" t="str">
        <f>IFERROR(VLOOKUP(B1903,Retorno_da_RFB!$D$3:$I$6388,6,0),"")</f>
        <v/>
      </c>
      <c r="N1903" s="10" t="str">
        <f>IFERROR(VLOOKUP(B1903,Retorno_da_RFB!$D$3:$I$6388,3,0),"")</f>
        <v/>
      </c>
      <c r="O1903" s="10" t="str">
        <f>IFERROR(VLOOKUP(B1903,Retorno_da_RFB!$D$3:$I$6388,4,0),"")</f>
        <v/>
      </c>
      <c r="P1903" s="12" t="str">
        <f>IFERROR(IF(N1903="","",IF(VLOOKUP(LEFT(N1903,10),'Universo_BK-BIT'!$A$5:$E$10005,2,0)="","X",VLOOKUP(LEFT(N1903,10),'Universo_BK-BIT'!$A$5:$E$10005,2,0))),"X")</f>
        <v/>
      </c>
      <c r="Q1903" s="12" t="str">
        <f>IFERROR(IF(P1903="X","",VLOOKUP(LEFT(N1903,10),'Universo_BK-BIT'!$A$5:$E$10005,3,0)),"")</f>
        <v/>
      </c>
      <c r="R1903" s="14" t="str">
        <f t="shared" si="88"/>
        <v/>
      </c>
      <c r="S1903" s="14" t="str">
        <f t="shared" si="89"/>
        <v/>
      </c>
      <c r="T1903" s="14"/>
      <c r="U1903" s="14" t="str">
        <f ca="1">IFERROR(IF(P1903="X",IF(VLOOKUP(B1903,'Oficios_-_pend_criticas'!$C$3:$J$4739,5,0)="","",IF(VLOOKUP(B1903,'Oficios_-_pend_criticas'!$C$3:$J$4739,7,0)="",IF(TODAY()&gt;VLOOKUP(B1903,'Oficios_-_pend_criticas'!$C$3:$J$4739,5,0),"X",""),IF(VLOOKUP(B1903,'Oficios_-_pend_criticas'!$C$3:$J$4739,7,0)&gt;VLOOKUP(B1903,'Oficios_-_pend_criticas'!$C$3:$J$4739,5,0),"X",""))),""),"")</f>
        <v/>
      </c>
      <c r="V1903" s="14" t="str">
        <f ca="1">IFERROR(IF(Q1903=0,IF(VLOOKUP(B1903,'Oficios_-_pend_criticas'!$C$3:$J$4739,5,0)="","",IF(VLOOKUP(B1903,'Oficios_-_pend_criticas'!$C$3:$J$4739,7,0)="",IF(TODAY()&gt;VLOOKUP(B1903,'Oficios_-_pend_criticas'!$C$3:$J$4739,5,0),"X",""),IF(VLOOKUP(B1903,'Oficios_-_pend_criticas'!$C$3:$J$4739,7,0)&gt;VLOOKUP(B1903,'Oficios_-_pend_criticas'!$C$3:$J$4739,5,0),"X",""))),""),"")</f>
        <v/>
      </c>
      <c r="W1903" s="14" t="str">
        <f ca="1">IFERROR(IF(P1903&lt;&gt;"X",IF(Q1903&gt;0,IF(VLOOKUP(B1903,'Oficios_-_pend_criticas'!$C$4:$J$4739,5,0)="","",IF(VLOOKUP(B1903,'Oficios_-_pend_criticas'!$C$4:$J$4739,7,0)="",IF(TODAY()&gt;VLOOKUP(B1903,'Oficios_-_pend_criticas'!$C$4:$J$4739,5,0),"X",""),IF(VLOOKUP(B1903,'Oficios_-_pend_criticas'!$C$4:$J$4739,7,0)&gt;VLOOKUP(B1903,'Oficios_-_pend_criticas'!$C$4:$J$4739,5,0),"X",""))),""),""),"")</f>
        <v/>
      </c>
    </row>
    <row r="1904" spans="1:23" ht="45" hidden="1" customHeight="1" x14ac:dyDescent="0.25">
      <c r="A1904" s="9" t="str">
        <f t="shared" si="87"/>
        <v/>
      </c>
      <c r="B1904" s="24"/>
      <c r="C1904" s="22" t="str">
        <f>IF(B1904="","",VLOOKUP(B1904,#REF!,6,0))</f>
        <v/>
      </c>
      <c r="D1904" s="20" t="str">
        <f>IF(B1904="","",VLOOKUP(B1904,#REF!,22,0))</f>
        <v/>
      </c>
      <c r="E1904" s="22" t="str">
        <f>IF(B1904="","",VLOOKUP(B1904,Consultas_públicas!$A$376:$G$3879,7,0))</f>
        <v/>
      </c>
      <c r="F1904" s="20"/>
      <c r="G1904" s="21"/>
      <c r="H1904" s="14" t="str">
        <f>IFERROR(IF(VLOOKUP(B1904,'Oficios_-_pend_criticas'!$C$4:$D$4739,2,0)="","","X"),"")</f>
        <v/>
      </c>
      <c r="I1904" s="12"/>
      <c r="J1904" s="13"/>
      <c r="K1904" s="10"/>
      <c r="L1904" s="12" t="str">
        <f>IFERROR(VLOOKUP(B1904,Retorno_da_RFB!$D$3:$I$6388,5,0),"")</f>
        <v/>
      </c>
      <c r="M1904" s="13" t="str">
        <f>IFERROR(VLOOKUP(B1904,Retorno_da_RFB!$D$3:$I$6388,6,0),"")</f>
        <v/>
      </c>
      <c r="N1904" s="10" t="str">
        <f>IFERROR(VLOOKUP(B1904,Retorno_da_RFB!$D$3:$I$6388,3,0),"")</f>
        <v/>
      </c>
      <c r="O1904" s="10" t="str">
        <f>IFERROR(VLOOKUP(B1904,Retorno_da_RFB!$D$3:$I$6388,4,0),"")</f>
        <v/>
      </c>
      <c r="P1904" s="12" t="str">
        <f>IFERROR(IF(N1904="","",IF(VLOOKUP(LEFT(N1904,10),'Universo_BK-BIT'!$A$5:$E$10005,2,0)="","X",VLOOKUP(LEFT(N1904,10),'Universo_BK-BIT'!$A$5:$E$10005,2,0))),"X")</f>
        <v/>
      </c>
      <c r="Q1904" s="12" t="str">
        <f>IFERROR(IF(P1904="X","",VLOOKUP(LEFT(N1904,10),'Universo_BK-BIT'!$A$5:$E$10005,3,0)),"")</f>
        <v/>
      </c>
      <c r="R1904" s="14" t="str">
        <f t="shared" si="88"/>
        <v/>
      </c>
      <c r="S1904" s="14" t="str">
        <f t="shared" si="89"/>
        <v/>
      </c>
      <c r="T1904" s="14"/>
      <c r="U1904" s="14" t="str">
        <f ca="1">IFERROR(IF(P1904="X",IF(VLOOKUP(B1904,'Oficios_-_pend_criticas'!$C$3:$J$4739,5,0)="","",IF(VLOOKUP(B1904,'Oficios_-_pend_criticas'!$C$3:$J$4739,7,0)="",IF(TODAY()&gt;VLOOKUP(B1904,'Oficios_-_pend_criticas'!$C$3:$J$4739,5,0),"X",""),IF(VLOOKUP(B1904,'Oficios_-_pend_criticas'!$C$3:$J$4739,7,0)&gt;VLOOKUP(B1904,'Oficios_-_pend_criticas'!$C$3:$J$4739,5,0),"X",""))),""),"")</f>
        <v/>
      </c>
      <c r="V1904" s="14" t="str">
        <f ca="1">IFERROR(IF(Q1904=0,IF(VLOOKUP(B1904,'Oficios_-_pend_criticas'!$C$3:$J$4739,5,0)="","",IF(VLOOKUP(B1904,'Oficios_-_pend_criticas'!$C$3:$J$4739,7,0)="",IF(TODAY()&gt;VLOOKUP(B1904,'Oficios_-_pend_criticas'!$C$3:$J$4739,5,0),"X",""),IF(VLOOKUP(B1904,'Oficios_-_pend_criticas'!$C$3:$J$4739,7,0)&gt;VLOOKUP(B1904,'Oficios_-_pend_criticas'!$C$3:$J$4739,5,0),"X",""))),""),"")</f>
        <v/>
      </c>
      <c r="W1904" s="14" t="str">
        <f ca="1">IFERROR(IF(P1904&lt;&gt;"X",IF(Q1904&gt;0,IF(VLOOKUP(B1904,'Oficios_-_pend_criticas'!$C$4:$J$4739,5,0)="","",IF(VLOOKUP(B1904,'Oficios_-_pend_criticas'!$C$4:$J$4739,7,0)="",IF(TODAY()&gt;VLOOKUP(B1904,'Oficios_-_pend_criticas'!$C$4:$J$4739,5,0),"X",""),IF(VLOOKUP(B1904,'Oficios_-_pend_criticas'!$C$4:$J$4739,7,0)&gt;VLOOKUP(B1904,'Oficios_-_pend_criticas'!$C$4:$J$4739,5,0),"X",""))),""),""),"")</f>
        <v/>
      </c>
    </row>
    <row r="1905" spans="1:23" ht="45" hidden="1" customHeight="1" x14ac:dyDescent="0.25">
      <c r="A1905" s="9" t="str">
        <f t="shared" si="87"/>
        <v/>
      </c>
      <c r="B1905" s="24"/>
      <c r="C1905" s="22" t="str">
        <f>IF(B1905="","",VLOOKUP(B1905,#REF!,6,0))</f>
        <v/>
      </c>
      <c r="D1905" s="20" t="str">
        <f>IF(B1905="","",VLOOKUP(B1905,#REF!,22,0))</f>
        <v/>
      </c>
      <c r="E1905" s="22" t="str">
        <f>IF(B1905="","",VLOOKUP(B1905,Consultas_públicas!$A$376:$G$3879,7,0))</f>
        <v/>
      </c>
      <c r="F1905" s="20"/>
      <c r="G1905" s="21"/>
      <c r="H1905" s="14" t="str">
        <f>IFERROR(IF(VLOOKUP(B1905,'Oficios_-_pend_criticas'!$C$4:$D$4739,2,0)="","","X"),"")</f>
        <v/>
      </c>
      <c r="I1905" s="12"/>
      <c r="J1905" s="13"/>
      <c r="K1905" s="10"/>
      <c r="L1905" s="12" t="str">
        <f>IFERROR(VLOOKUP(B1905,Retorno_da_RFB!$D$3:$I$6388,5,0),"")</f>
        <v/>
      </c>
      <c r="M1905" s="13" t="str">
        <f>IFERROR(VLOOKUP(B1905,Retorno_da_RFB!$D$3:$I$6388,6,0),"")</f>
        <v/>
      </c>
      <c r="N1905" s="10" t="str">
        <f>IFERROR(VLOOKUP(B1905,Retorno_da_RFB!$D$3:$I$6388,3,0),"")</f>
        <v/>
      </c>
      <c r="O1905" s="10" t="str">
        <f>IFERROR(VLOOKUP(B1905,Retorno_da_RFB!$D$3:$I$6388,4,0),"")</f>
        <v/>
      </c>
      <c r="P1905" s="12" t="str">
        <f>IFERROR(IF(N1905="","",IF(VLOOKUP(LEFT(N1905,10),'Universo_BK-BIT'!$A$5:$E$10005,2,0)="","X",VLOOKUP(LEFT(N1905,10),'Universo_BK-BIT'!$A$5:$E$10005,2,0))),"X")</f>
        <v/>
      </c>
      <c r="Q1905" s="12" t="str">
        <f>IFERROR(IF(P1905="X","",VLOOKUP(LEFT(N1905,10),'Universo_BK-BIT'!$A$5:$E$10005,3,0)),"")</f>
        <v/>
      </c>
      <c r="R1905" s="14" t="str">
        <f t="shared" si="88"/>
        <v/>
      </c>
      <c r="S1905" s="14" t="str">
        <f t="shared" si="89"/>
        <v/>
      </c>
      <c r="T1905" s="14"/>
      <c r="U1905" s="14" t="str">
        <f ca="1">IFERROR(IF(P1905="X",IF(VLOOKUP(B1905,'Oficios_-_pend_criticas'!$C$3:$J$4739,5,0)="","",IF(VLOOKUP(B1905,'Oficios_-_pend_criticas'!$C$3:$J$4739,7,0)="",IF(TODAY()&gt;VLOOKUP(B1905,'Oficios_-_pend_criticas'!$C$3:$J$4739,5,0),"X",""),IF(VLOOKUP(B1905,'Oficios_-_pend_criticas'!$C$3:$J$4739,7,0)&gt;VLOOKUP(B1905,'Oficios_-_pend_criticas'!$C$3:$J$4739,5,0),"X",""))),""),"")</f>
        <v/>
      </c>
      <c r="V1905" s="14" t="str">
        <f ca="1">IFERROR(IF(Q1905=0,IF(VLOOKUP(B1905,'Oficios_-_pend_criticas'!$C$3:$J$4739,5,0)="","",IF(VLOOKUP(B1905,'Oficios_-_pend_criticas'!$C$3:$J$4739,7,0)="",IF(TODAY()&gt;VLOOKUP(B1905,'Oficios_-_pend_criticas'!$C$3:$J$4739,5,0),"X",""),IF(VLOOKUP(B1905,'Oficios_-_pend_criticas'!$C$3:$J$4739,7,0)&gt;VLOOKUP(B1905,'Oficios_-_pend_criticas'!$C$3:$J$4739,5,0),"X",""))),""),"")</f>
        <v/>
      </c>
      <c r="W1905" s="14" t="str">
        <f ca="1">IFERROR(IF(P1905&lt;&gt;"X",IF(Q1905&gt;0,IF(VLOOKUP(B1905,'Oficios_-_pend_criticas'!$C$4:$J$4739,5,0)="","",IF(VLOOKUP(B1905,'Oficios_-_pend_criticas'!$C$4:$J$4739,7,0)="",IF(TODAY()&gt;VLOOKUP(B1905,'Oficios_-_pend_criticas'!$C$4:$J$4739,5,0),"X",""),IF(VLOOKUP(B1905,'Oficios_-_pend_criticas'!$C$4:$J$4739,7,0)&gt;VLOOKUP(B1905,'Oficios_-_pend_criticas'!$C$4:$J$4739,5,0),"X",""))),""),""),"")</f>
        <v/>
      </c>
    </row>
    <row r="1906" spans="1:23" ht="45" hidden="1" customHeight="1" x14ac:dyDescent="0.25">
      <c r="A1906" s="9" t="str">
        <f t="shared" si="87"/>
        <v/>
      </c>
      <c r="B1906" s="24"/>
      <c r="C1906" s="22" t="str">
        <f>IF(B1906="","",VLOOKUP(B1906,#REF!,6,0))</f>
        <v/>
      </c>
      <c r="D1906" s="20" t="str">
        <f>IF(B1906="","",VLOOKUP(B1906,#REF!,22,0))</f>
        <v/>
      </c>
      <c r="E1906" s="22" t="str">
        <f>IF(B1906="","",VLOOKUP(B1906,Consultas_públicas!$A$376:$G$3879,7,0))</f>
        <v/>
      </c>
      <c r="F1906" s="20"/>
      <c r="G1906" s="21"/>
      <c r="H1906" s="14" t="str">
        <f>IFERROR(IF(VLOOKUP(B1906,'Oficios_-_pend_criticas'!$C$4:$D$4739,2,0)="","","X"),"")</f>
        <v/>
      </c>
      <c r="I1906" s="12"/>
      <c r="J1906" s="13"/>
      <c r="K1906" s="10"/>
      <c r="L1906" s="12" t="str">
        <f>IFERROR(VLOOKUP(B1906,Retorno_da_RFB!$D$3:$I$6388,5,0),"")</f>
        <v/>
      </c>
      <c r="M1906" s="13" t="str">
        <f>IFERROR(VLOOKUP(B1906,Retorno_da_RFB!$D$3:$I$6388,6,0),"")</f>
        <v/>
      </c>
      <c r="N1906" s="10" t="str">
        <f>IFERROR(VLOOKUP(B1906,Retorno_da_RFB!$D$3:$I$6388,3,0),"")</f>
        <v/>
      </c>
      <c r="O1906" s="10" t="str">
        <f>IFERROR(VLOOKUP(B1906,Retorno_da_RFB!$D$3:$I$6388,4,0),"")</f>
        <v/>
      </c>
      <c r="P1906" s="12" t="str">
        <f>IFERROR(IF(N1906="","",IF(VLOOKUP(LEFT(N1906,10),'Universo_BK-BIT'!$A$5:$E$10005,2,0)="","X",VLOOKUP(LEFT(N1906,10),'Universo_BK-BIT'!$A$5:$E$10005,2,0))),"X")</f>
        <v/>
      </c>
      <c r="Q1906" s="12" t="str">
        <f>IFERROR(IF(P1906="X","",VLOOKUP(LEFT(N1906,10),'Universo_BK-BIT'!$A$5:$E$10005,3,0)),"")</f>
        <v/>
      </c>
      <c r="R1906" s="14" t="str">
        <f t="shared" si="88"/>
        <v/>
      </c>
      <c r="S1906" s="14" t="str">
        <f t="shared" si="89"/>
        <v/>
      </c>
      <c r="T1906" s="14"/>
      <c r="U1906" s="14" t="str">
        <f ca="1">IFERROR(IF(P1906="X",IF(VLOOKUP(B1906,'Oficios_-_pend_criticas'!$C$3:$J$4739,5,0)="","",IF(VLOOKUP(B1906,'Oficios_-_pend_criticas'!$C$3:$J$4739,7,0)="",IF(TODAY()&gt;VLOOKUP(B1906,'Oficios_-_pend_criticas'!$C$3:$J$4739,5,0),"X",""),IF(VLOOKUP(B1906,'Oficios_-_pend_criticas'!$C$3:$J$4739,7,0)&gt;VLOOKUP(B1906,'Oficios_-_pend_criticas'!$C$3:$J$4739,5,0),"X",""))),""),"")</f>
        <v/>
      </c>
      <c r="V1906" s="14" t="str">
        <f ca="1">IFERROR(IF(Q1906=0,IF(VLOOKUP(B1906,'Oficios_-_pend_criticas'!$C$3:$J$4739,5,0)="","",IF(VLOOKUP(B1906,'Oficios_-_pend_criticas'!$C$3:$J$4739,7,0)="",IF(TODAY()&gt;VLOOKUP(B1906,'Oficios_-_pend_criticas'!$C$3:$J$4739,5,0),"X",""),IF(VLOOKUP(B1906,'Oficios_-_pend_criticas'!$C$3:$J$4739,7,0)&gt;VLOOKUP(B1906,'Oficios_-_pend_criticas'!$C$3:$J$4739,5,0),"X",""))),""),"")</f>
        <v/>
      </c>
      <c r="W1906" s="14" t="str">
        <f ca="1">IFERROR(IF(P1906&lt;&gt;"X",IF(Q1906&gt;0,IF(VLOOKUP(B1906,'Oficios_-_pend_criticas'!$C$4:$J$4739,5,0)="","",IF(VLOOKUP(B1906,'Oficios_-_pend_criticas'!$C$4:$J$4739,7,0)="",IF(TODAY()&gt;VLOOKUP(B1906,'Oficios_-_pend_criticas'!$C$4:$J$4739,5,0),"X",""),IF(VLOOKUP(B1906,'Oficios_-_pend_criticas'!$C$4:$J$4739,7,0)&gt;VLOOKUP(B1906,'Oficios_-_pend_criticas'!$C$4:$J$4739,5,0),"X",""))),""),""),"")</f>
        <v/>
      </c>
    </row>
    <row r="1907" spans="1:23" ht="45" hidden="1" customHeight="1" x14ac:dyDescent="0.25">
      <c r="A1907" s="9" t="str">
        <f t="shared" si="87"/>
        <v/>
      </c>
      <c r="B1907" s="24"/>
      <c r="C1907" s="22" t="str">
        <f>IF(B1907="","",VLOOKUP(B1907,#REF!,6,0))</f>
        <v/>
      </c>
      <c r="D1907" s="20" t="str">
        <f>IF(B1907="","",VLOOKUP(B1907,#REF!,22,0))</f>
        <v/>
      </c>
      <c r="E1907" s="22" t="str">
        <f>IF(B1907="","",VLOOKUP(B1907,Consultas_públicas!$A$376:$G$3879,7,0))</f>
        <v/>
      </c>
      <c r="F1907" s="20"/>
      <c r="G1907" s="21"/>
      <c r="H1907" s="14" t="str">
        <f>IFERROR(IF(VLOOKUP(B1907,'Oficios_-_pend_criticas'!$C$4:$D$4739,2,0)="","","X"),"")</f>
        <v/>
      </c>
      <c r="I1907" s="12"/>
      <c r="J1907" s="13"/>
      <c r="K1907" s="10"/>
      <c r="L1907" s="12" t="str">
        <f>IFERROR(VLOOKUP(B1907,Retorno_da_RFB!$D$3:$I$6388,5,0),"")</f>
        <v/>
      </c>
      <c r="M1907" s="13" t="str">
        <f>IFERROR(VLOOKUP(B1907,Retorno_da_RFB!$D$3:$I$6388,6,0),"")</f>
        <v/>
      </c>
      <c r="N1907" s="10" t="str">
        <f>IFERROR(VLOOKUP(B1907,Retorno_da_RFB!$D$3:$I$6388,3,0),"")</f>
        <v/>
      </c>
      <c r="O1907" s="10" t="str">
        <f>IFERROR(VLOOKUP(B1907,Retorno_da_RFB!$D$3:$I$6388,4,0),"")</f>
        <v/>
      </c>
      <c r="P1907" s="12" t="str">
        <f>IFERROR(IF(N1907="","",IF(VLOOKUP(LEFT(N1907,10),'Universo_BK-BIT'!$A$5:$E$10005,2,0)="","X",VLOOKUP(LEFT(N1907,10),'Universo_BK-BIT'!$A$5:$E$10005,2,0))),"X")</f>
        <v/>
      </c>
      <c r="Q1907" s="12" t="str">
        <f>IFERROR(IF(P1907="X","",VLOOKUP(LEFT(N1907,10),'Universo_BK-BIT'!$A$5:$E$10005,3,0)),"")</f>
        <v/>
      </c>
      <c r="R1907" s="14" t="str">
        <f t="shared" si="88"/>
        <v/>
      </c>
      <c r="S1907" s="14" t="str">
        <f t="shared" si="89"/>
        <v/>
      </c>
      <c r="T1907" s="14"/>
      <c r="U1907" s="14" t="str">
        <f ca="1">IFERROR(IF(P1907="X",IF(VLOOKUP(B1907,'Oficios_-_pend_criticas'!$C$3:$J$4739,5,0)="","",IF(VLOOKUP(B1907,'Oficios_-_pend_criticas'!$C$3:$J$4739,7,0)="",IF(TODAY()&gt;VLOOKUP(B1907,'Oficios_-_pend_criticas'!$C$3:$J$4739,5,0),"X",""),IF(VLOOKUP(B1907,'Oficios_-_pend_criticas'!$C$3:$J$4739,7,0)&gt;VLOOKUP(B1907,'Oficios_-_pend_criticas'!$C$3:$J$4739,5,0),"X",""))),""),"")</f>
        <v/>
      </c>
      <c r="V1907" s="14" t="str">
        <f ca="1">IFERROR(IF(Q1907=0,IF(VLOOKUP(B1907,'Oficios_-_pend_criticas'!$C$3:$J$4739,5,0)="","",IF(VLOOKUP(B1907,'Oficios_-_pend_criticas'!$C$3:$J$4739,7,0)="",IF(TODAY()&gt;VLOOKUP(B1907,'Oficios_-_pend_criticas'!$C$3:$J$4739,5,0),"X",""),IF(VLOOKUP(B1907,'Oficios_-_pend_criticas'!$C$3:$J$4739,7,0)&gt;VLOOKUP(B1907,'Oficios_-_pend_criticas'!$C$3:$J$4739,5,0),"X",""))),""),"")</f>
        <v/>
      </c>
      <c r="W1907" s="14" t="str">
        <f ca="1">IFERROR(IF(P1907&lt;&gt;"X",IF(Q1907&gt;0,IF(VLOOKUP(B1907,'Oficios_-_pend_criticas'!$C$4:$J$4739,5,0)="","",IF(VLOOKUP(B1907,'Oficios_-_pend_criticas'!$C$4:$J$4739,7,0)="",IF(TODAY()&gt;VLOOKUP(B1907,'Oficios_-_pend_criticas'!$C$4:$J$4739,5,0),"X",""),IF(VLOOKUP(B1907,'Oficios_-_pend_criticas'!$C$4:$J$4739,7,0)&gt;VLOOKUP(B1907,'Oficios_-_pend_criticas'!$C$4:$J$4739,5,0),"X",""))),""),""),"")</f>
        <v/>
      </c>
    </row>
    <row r="1908" spans="1:23" ht="45" hidden="1" customHeight="1" x14ac:dyDescent="0.25">
      <c r="A1908" s="9" t="str">
        <f t="shared" si="87"/>
        <v/>
      </c>
      <c r="B1908" s="24"/>
      <c r="C1908" s="22" t="str">
        <f>IF(B1908="","",VLOOKUP(B1908,#REF!,6,0))</f>
        <v/>
      </c>
      <c r="D1908" s="20" t="str">
        <f>IF(B1908="","",VLOOKUP(B1908,#REF!,22,0))</f>
        <v/>
      </c>
      <c r="E1908" s="22" t="str">
        <f>IF(B1908="","",VLOOKUP(B1908,Consultas_públicas!$A$376:$G$3879,7,0))</f>
        <v/>
      </c>
      <c r="F1908" s="20"/>
      <c r="G1908" s="21"/>
      <c r="H1908" s="14" t="str">
        <f>IFERROR(IF(VLOOKUP(B1908,'Oficios_-_pend_criticas'!$C$4:$D$4739,2,0)="","","X"),"")</f>
        <v/>
      </c>
      <c r="I1908" s="12"/>
      <c r="J1908" s="13"/>
      <c r="K1908" s="10"/>
      <c r="L1908" s="12" t="str">
        <f>IFERROR(VLOOKUP(B1908,Retorno_da_RFB!$D$3:$I$6388,5,0),"")</f>
        <v/>
      </c>
      <c r="M1908" s="13" t="str">
        <f>IFERROR(VLOOKUP(B1908,Retorno_da_RFB!$D$3:$I$6388,6,0),"")</f>
        <v/>
      </c>
      <c r="N1908" s="10" t="str">
        <f>IFERROR(VLOOKUP(B1908,Retorno_da_RFB!$D$3:$I$6388,3,0),"")</f>
        <v/>
      </c>
      <c r="O1908" s="10" t="str">
        <f>IFERROR(VLOOKUP(B1908,Retorno_da_RFB!$D$3:$I$6388,4,0),"")</f>
        <v/>
      </c>
      <c r="P1908" s="12" t="str">
        <f>IFERROR(IF(N1908="","",IF(VLOOKUP(LEFT(N1908,10),'Universo_BK-BIT'!$A$5:$E$10005,2,0)="","X",VLOOKUP(LEFT(N1908,10),'Universo_BK-BIT'!$A$5:$E$10005,2,0))),"X")</f>
        <v/>
      </c>
      <c r="Q1908" s="12" t="str">
        <f>IFERROR(IF(P1908="X","",VLOOKUP(LEFT(N1908,10),'Universo_BK-BIT'!$A$5:$E$10005,3,0)),"")</f>
        <v/>
      </c>
      <c r="R1908" s="14" t="str">
        <f t="shared" si="88"/>
        <v/>
      </c>
      <c r="S1908" s="14" t="str">
        <f t="shared" si="89"/>
        <v/>
      </c>
      <c r="T1908" s="14"/>
      <c r="U1908" s="14" t="str">
        <f ca="1">IFERROR(IF(P1908="X",IF(VLOOKUP(B1908,'Oficios_-_pend_criticas'!$C$3:$J$4739,5,0)="","",IF(VLOOKUP(B1908,'Oficios_-_pend_criticas'!$C$3:$J$4739,7,0)="",IF(TODAY()&gt;VLOOKUP(B1908,'Oficios_-_pend_criticas'!$C$3:$J$4739,5,0),"X",""),IF(VLOOKUP(B1908,'Oficios_-_pend_criticas'!$C$3:$J$4739,7,0)&gt;VLOOKUP(B1908,'Oficios_-_pend_criticas'!$C$3:$J$4739,5,0),"X",""))),""),"")</f>
        <v/>
      </c>
      <c r="V1908" s="14" t="str">
        <f ca="1">IFERROR(IF(Q1908=0,IF(VLOOKUP(B1908,'Oficios_-_pend_criticas'!$C$3:$J$4739,5,0)="","",IF(VLOOKUP(B1908,'Oficios_-_pend_criticas'!$C$3:$J$4739,7,0)="",IF(TODAY()&gt;VLOOKUP(B1908,'Oficios_-_pend_criticas'!$C$3:$J$4739,5,0),"X",""),IF(VLOOKUP(B1908,'Oficios_-_pend_criticas'!$C$3:$J$4739,7,0)&gt;VLOOKUP(B1908,'Oficios_-_pend_criticas'!$C$3:$J$4739,5,0),"X",""))),""),"")</f>
        <v/>
      </c>
      <c r="W1908" s="14" t="str">
        <f ca="1">IFERROR(IF(P1908&lt;&gt;"X",IF(Q1908&gt;0,IF(VLOOKUP(B1908,'Oficios_-_pend_criticas'!$C$4:$J$4739,5,0)="","",IF(VLOOKUP(B1908,'Oficios_-_pend_criticas'!$C$4:$J$4739,7,0)="",IF(TODAY()&gt;VLOOKUP(B1908,'Oficios_-_pend_criticas'!$C$4:$J$4739,5,0),"X",""),IF(VLOOKUP(B1908,'Oficios_-_pend_criticas'!$C$4:$J$4739,7,0)&gt;VLOOKUP(B1908,'Oficios_-_pend_criticas'!$C$4:$J$4739,5,0),"X",""))),""),""),"")</f>
        <v/>
      </c>
    </row>
    <row r="1909" spans="1:23" ht="45" hidden="1" customHeight="1" x14ac:dyDescent="0.25">
      <c r="A1909" s="9" t="str">
        <f t="shared" si="87"/>
        <v/>
      </c>
      <c r="B1909" s="24"/>
      <c r="C1909" s="22" t="str">
        <f>IF(B1909="","",VLOOKUP(B1909,#REF!,6,0))</f>
        <v/>
      </c>
      <c r="D1909" s="20" t="str">
        <f>IF(B1909="","",VLOOKUP(B1909,#REF!,22,0))</f>
        <v/>
      </c>
      <c r="E1909" s="22" t="str">
        <f>IF(B1909="","",VLOOKUP(B1909,Consultas_públicas!$A$376:$G$3879,7,0))</f>
        <v/>
      </c>
      <c r="F1909" s="20"/>
      <c r="G1909" s="21"/>
      <c r="H1909" s="14" t="str">
        <f>IFERROR(IF(VLOOKUP(B1909,'Oficios_-_pend_criticas'!$C$4:$D$4739,2,0)="","","X"),"")</f>
        <v/>
      </c>
      <c r="I1909" s="12"/>
      <c r="J1909" s="13"/>
      <c r="K1909" s="10"/>
      <c r="L1909" s="12" t="str">
        <f>IFERROR(VLOOKUP(B1909,Retorno_da_RFB!$D$3:$I$6388,5,0),"")</f>
        <v/>
      </c>
      <c r="M1909" s="13" t="str">
        <f>IFERROR(VLOOKUP(B1909,Retorno_da_RFB!$D$3:$I$6388,6,0),"")</f>
        <v/>
      </c>
      <c r="N1909" s="10" t="str">
        <f>IFERROR(VLOOKUP(B1909,Retorno_da_RFB!$D$3:$I$6388,3,0),"")</f>
        <v/>
      </c>
      <c r="O1909" s="10" t="str">
        <f>IFERROR(VLOOKUP(B1909,Retorno_da_RFB!$D$3:$I$6388,4,0),"")</f>
        <v/>
      </c>
      <c r="P1909" s="12" t="str">
        <f>IFERROR(IF(N1909="","",IF(VLOOKUP(LEFT(N1909,10),'Universo_BK-BIT'!$A$5:$E$10005,2,0)="","X",VLOOKUP(LEFT(N1909,10),'Universo_BK-BIT'!$A$5:$E$10005,2,0))),"X")</f>
        <v/>
      </c>
      <c r="Q1909" s="12" t="str">
        <f>IFERROR(IF(P1909="X","",VLOOKUP(LEFT(N1909,10),'Universo_BK-BIT'!$A$5:$E$10005,3,0)),"")</f>
        <v/>
      </c>
      <c r="R1909" s="14" t="str">
        <f t="shared" si="88"/>
        <v/>
      </c>
      <c r="S1909" s="14" t="str">
        <f t="shared" si="89"/>
        <v/>
      </c>
      <c r="T1909" s="14"/>
      <c r="U1909" s="14" t="str">
        <f ca="1">IFERROR(IF(P1909="X",IF(VLOOKUP(B1909,'Oficios_-_pend_criticas'!$C$3:$J$4739,5,0)="","",IF(VLOOKUP(B1909,'Oficios_-_pend_criticas'!$C$3:$J$4739,7,0)="",IF(TODAY()&gt;VLOOKUP(B1909,'Oficios_-_pend_criticas'!$C$3:$J$4739,5,0),"X",""),IF(VLOOKUP(B1909,'Oficios_-_pend_criticas'!$C$3:$J$4739,7,0)&gt;VLOOKUP(B1909,'Oficios_-_pend_criticas'!$C$3:$J$4739,5,0),"X",""))),""),"")</f>
        <v/>
      </c>
      <c r="V1909" s="14" t="str">
        <f ca="1">IFERROR(IF(Q1909=0,IF(VLOOKUP(B1909,'Oficios_-_pend_criticas'!$C$3:$J$4739,5,0)="","",IF(VLOOKUP(B1909,'Oficios_-_pend_criticas'!$C$3:$J$4739,7,0)="",IF(TODAY()&gt;VLOOKUP(B1909,'Oficios_-_pend_criticas'!$C$3:$J$4739,5,0),"X",""),IF(VLOOKUP(B1909,'Oficios_-_pend_criticas'!$C$3:$J$4739,7,0)&gt;VLOOKUP(B1909,'Oficios_-_pend_criticas'!$C$3:$J$4739,5,0),"X",""))),""),"")</f>
        <v/>
      </c>
      <c r="W1909" s="14" t="str">
        <f ca="1">IFERROR(IF(P1909&lt;&gt;"X",IF(Q1909&gt;0,IF(VLOOKUP(B1909,'Oficios_-_pend_criticas'!$C$4:$J$4739,5,0)="","",IF(VLOOKUP(B1909,'Oficios_-_pend_criticas'!$C$4:$J$4739,7,0)="",IF(TODAY()&gt;VLOOKUP(B1909,'Oficios_-_pend_criticas'!$C$4:$J$4739,5,0),"X",""),IF(VLOOKUP(B1909,'Oficios_-_pend_criticas'!$C$4:$J$4739,7,0)&gt;VLOOKUP(B1909,'Oficios_-_pend_criticas'!$C$4:$J$4739,5,0),"X",""))),""),""),"")</f>
        <v/>
      </c>
    </row>
    <row r="1910" spans="1:23" ht="45" hidden="1" customHeight="1" x14ac:dyDescent="0.25">
      <c r="A1910" s="9" t="str">
        <f t="shared" si="87"/>
        <v/>
      </c>
      <c r="B1910" s="24"/>
      <c r="C1910" s="22" t="str">
        <f>IF(B1910="","",VLOOKUP(B1910,#REF!,6,0))</f>
        <v/>
      </c>
      <c r="D1910" s="20" t="str">
        <f>IF(B1910="","",VLOOKUP(B1910,#REF!,22,0))</f>
        <v/>
      </c>
      <c r="E1910" s="22" t="str">
        <f>IF(B1910="","",VLOOKUP(B1910,Consultas_públicas!$A$376:$G$3879,7,0))</f>
        <v/>
      </c>
      <c r="F1910" s="20"/>
      <c r="G1910" s="21"/>
      <c r="H1910" s="14" t="str">
        <f>IFERROR(IF(VLOOKUP(B1910,'Oficios_-_pend_criticas'!$C$4:$D$4739,2,0)="","","X"),"")</f>
        <v/>
      </c>
      <c r="I1910" s="12"/>
      <c r="J1910" s="13"/>
      <c r="K1910" s="10"/>
      <c r="L1910" s="12" t="str">
        <f>IFERROR(VLOOKUP(B1910,Retorno_da_RFB!$D$3:$I$6388,5,0),"")</f>
        <v/>
      </c>
      <c r="M1910" s="13" t="str">
        <f>IFERROR(VLOOKUP(B1910,Retorno_da_RFB!$D$3:$I$6388,6,0),"")</f>
        <v/>
      </c>
      <c r="N1910" s="10" t="str">
        <f>IFERROR(VLOOKUP(B1910,Retorno_da_RFB!$D$3:$I$6388,3,0),"")</f>
        <v/>
      </c>
      <c r="O1910" s="10" t="str">
        <f>IFERROR(VLOOKUP(B1910,Retorno_da_RFB!$D$3:$I$6388,4,0),"")</f>
        <v/>
      </c>
      <c r="P1910" s="12" t="str">
        <f>IFERROR(IF(N1910="","",IF(VLOOKUP(LEFT(N1910,10),'Universo_BK-BIT'!$A$5:$E$10005,2,0)="","X",VLOOKUP(LEFT(N1910,10),'Universo_BK-BIT'!$A$5:$E$10005,2,0))),"X")</f>
        <v/>
      </c>
      <c r="Q1910" s="12" t="str">
        <f>IFERROR(IF(P1910="X","",VLOOKUP(LEFT(N1910,10),'Universo_BK-BIT'!$A$5:$E$10005,3,0)),"")</f>
        <v/>
      </c>
      <c r="R1910" s="14" t="str">
        <f t="shared" si="88"/>
        <v/>
      </c>
      <c r="S1910" s="14" t="str">
        <f t="shared" si="89"/>
        <v/>
      </c>
      <c r="T1910" s="14"/>
      <c r="U1910" s="14" t="str">
        <f ca="1">IFERROR(IF(P1910="X",IF(VLOOKUP(B1910,'Oficios_-_pend_criticas'!$C$3:$J$4739,5,0)="","",IF(VLOOKUP(B1910,'Oficios_-_pend_criticas'!$C$3:$J$4739,7,0)="",IF(TODAY()&gt;VLOOKUP(B1910,'Oficios_-_pend_criticas'!$C$3:$J$4739,5,0),"X",""),IF(VLOOKUP(B1910,'Oficios_-_pend_criticas'!$C$3:$J$4739,7,0)&gt;VLOOKUP(B1910,'Oficios_-_pend_criticas'!$C$3:$J$4739,5,0),"X",""))),""),"")</f>
        <v/>
      </c>
      <c r="V1910" s="14" t="str">
        <f ca="1">IFERROR(IF(Q1910=0,IF(VLOOKUP(B1910,'Oficios_-_pend_criticas'!$C$3:$J$4739,5,0)="","",IF(VLOOKUP(B1910,'Oficios_-_pend_criticas'!$C$3:$J$4739,7,0)="",IF(TODAY()&gt;VLOOKUP(B1910,'Oficios_-_pend_criticas'!$C$3:$J$4739,5,0),"X",""),IF(VLOOKUP(B1910,'Oficios_-_pend_criticas'!$C$3:$J$4739,7,0)&gt;VLOOKUP(B1910,'Oficios_-_pend_criticas'!$C$3:$J$4739,5,0),"X",""))),""),"")</f>
        <v/>
      </c>
      <c r="W1910" s="14" t="str">
        <f ca="1">IFERROR(IF(P1910&lt;&gt;"X",IF(Q1910&gt;0,IF(VLOOKUP(B1910,'Oficios_-_pend_criticas'!$C$4:$J$4739,5,0)="","",IF(VLOOKUP(B1910,'Oficios_-_pend_criticas'!$C$4:$J$4739,7,0)="",IF(TODAY()&gt;VLOOKUP(B1910,'Oficios_-_pend_criticas'!$C$4:$J$4739,5,0),"X",""),IF(VLOOKUP(B1910,'Oficios_-_pend_criticas'!$C$4:$J$4739,7,0)&gt;VLOOKUP(B1910,'Oficios_-_pend_criticas'!$C$4:$J$4739,5,0),"X",""))),""),""),"")</f>
        <v/>
      </c>
    </row>
    <row r="1911" spans="1:23" ht="45" hidden="1" customHeight="1" x14ac:dyDescent="0.25">
      <c r="A1911" s="9" t="str">
        <f t="shared" si="87"/>
        <v/>
      </c>
      <c r="B1911" s="24"/>
      <c r="C1911" s="22" t="str">
        <f>IF(B1911="","",VLOOKUP(B1911,#REF!,6,0))</f>
        <v/>
      </c>
      <c r="D1911" s="20" t="str">
        <f>IF(B1911="","",VLOOKUP(B1911,#REF!,22,0))</f>
        <v/>
      </c>
      <c r="E1911" s="22" t="str">
        <f>IF(B1911="","",VLOOKUP(B1911,Consultas_públicas!$A$376:$G$3879,7,0))</f>
        <v/>
      </c>
      <c r="F1911" s="20"/>
      <c r="G1911" s="21"/>
      <c r="H1911" s="14" t="str">
        <f>IFERROR(IF(VLOOKUP(B1911,'Oficios_-_pend_criticas'!$C$4:$D$4739,2,0)="","","X"),"")</f>
        <v/>
      </c>
      <c r="I1911" s="12"/>
      <c r="J1911" s="13"/>
      <c r="K1911" s="10"/>
      <c r="L1911" s="12" t="str">
        <f>IFERROR(VLOOKUP(B1911,Retorno_da_RFB!$D$3:$I$6388,5,0),"")</f>
        <v/>
      </c>
      <c r="M1911" s="13" t="str">
        <f>IFERROR(VLOOKUP(B1911,Retorno_da_RFB!$D$3:$I$6388,6,0),"")</f>
        <v/>
      </c>
      <c r="N1911" s="10" t="str">
        <f>IFERROR(VLOOKUP(B1911,Retorno_da_RFB!$D$3:$I$6388,3,0),"")</f>
        <v/>
      </c>
      <c r="O1911" s="10" t="str">
        <f>IFERROR(VLOOKUP(B1911,Retorno_da_RFB!$D$3:$I$6388,4,0),"")</f>
        <v/>
      </c>
      <c r="P1911" s="12" t="str">
        <f>IFERROR(IF(N1911="","",IF(VLOOKUP(LEFT(N1911,10),'Universo_BK-BIT'!$A$5:$E$10005,2,0)="","X",VLOOKUP(LEFT(N1911,10),'Universo_BK-BIT'!$A$5:$E$10005,2,0))),"X")</f>
        <v/>
      </c>
      <c r="Q1911" s="12" t="str">
        <f>IFERROR(IF(P1911="X","",VLOOKUP(LEFT(N1911,10),'Universo_BK-BIT'!$A$5:$E$10005,3,0)),"")</f>
        <v/>
      </c>
      <c r="R1911" s="14" t="str">
        <f t="shared" si="88"/>
        <v/>
      </c>
      <c r="S1911" s="14" t="str">
        <f t="shared" si="89"/>
        <v/>
      </c>
      <c r="T1911" s="14"/>
      <c r="U1911" s="14" t="str">
        <f ca="1">IFERROR(IF(P1911="X",IF(VLOOKUP(B1911,'Oficios_-_pend_criticas'!$C$3:$J$4739,5,0)="","",IF(VLOOKUP(B1911,'Oficios_-_pend_criticas'!$C$3:$J$4739,7,0)="",IF(TODAY()&gt;VLOOKUP(B1911,'Oficios_-_pend_criticas'!$C$3:$J$4739,5,0),"X",""),IF(VLOOKUP(B1911,'Oficios_-_pend_criticas'!$C$3:$J$4739,7,0)&gt;VLOOKUP(B1911,'Oficios_-_pend_criticas'!$C$3:$J$4739,5,0),"X",""))),""),"")</f>
        <v/>
      </c>
      <c r="V1911" s="14" t="str">
        <f ca="1">IFERROR(IF(Q1911=0,IF(VLOOKUP(B1911,'Oficios_-_pend_criticas'!$C$3:$J$4739,5,0)="","",IF(VLOOKUP(B1911,'Oficios_-_pend_criticas'!$C$3:$J$4739,7,0)="",IF(TODAY()&gt;VLOOKUP(B1911,'Oficios_-_pend_criticas'!$C$3:$J$4739,5,0),"X",""),IF(VLOOKUP(B1911,'Oficios_-_pend_criticas'!$C$3:$J$4739,7,0)&gt;VLOOKUP(B1911,'Oficios_-_pend_criticas'!$C$3:$J$4739,5,0),"X",""))),""),"")</f>
        <v/>
      </c>
      <c r="W1911" s="14" t="str">
        <f ca="1">IFERROR(IF(P1911&lt;&gt;"X",IF(Q1911&gt;0,IF(VLOOKUP(B1911,'Oficios_-_pend_criticas'!$C$4:$J$4739,5,0)="","",IF(VLOOKUP(B1911,'Oficios_-_pend_criticas'!$C$4:$J$4739,7,0)="",IF(TODAY()&gt;VLOOKUP(B1911,'Oficios_-_pend_criticas'!$C$4:$J$4739,5,0),"X",""),IF(VLOOKUP(B1911,'Oficios_-_pend_criticas'!$C$4:$J$4739,7,0)&gt;VLOOKUP(B1911,'Oficios_-_pend_criticas'!$C$4:$J$4739,5,0),"X",""))),""),""),"")</f>
        <v/>
      </c>
    </row>
    <row r="1912" spans="1:23" ht="45" hidden="1" customHeight="1" x14ac:dyDescent="0.25">
      <c r="A1912" s="9" t="str">
        <f t="shared" si="87"/>
        <v/>
      </c>
      <c r="B1912" s="24"/>
      <c r="C1912" s="22" t="str">
        <f>IF(B1912="","",VLOOKUP(B1912,#REF!,6,0))</f>
        <v/>
      </c>
      <c r="D1912" s="20" t="str">
        <f>IF(B1912="","",VLOOKUP(B1912,#REF!,22,0))</f>
        <v/>
      </c>
      <c r="E1912" s="22" t="str">
        <f>IF(B1912="","",VLOOKUP(B1912,Consultas_públicas!$A$376:$G$3879,7,0))</f>
        <v/>
      </c>
      <c r="F1912" s="20"/>
      <c r="G1912" s="21"/>
      <c r="H1912" s="14" t="str">
        <f>IFERROR(IF(VLOOKUP(B1912,'Oficios_-_pend_criticas'!$C$4:$D$4739,2,0)="","","X"),"")</f>
        <v/>
      </c>
      <c r="I1912" s="12"/>
      <c r="J1912" s="13"/>
      <c r="K1912" s="10"/>
      <c r="L1912" s="12" t="str">
        <f>IFERROR(VLOOKUP(B1912,Retorno_da_RFB!$D$3:$I$6388,5,0),"")</f>
        <v/>
      </c>
      <c r="M1912" s="13" t="str">
        <f>IFERROR(VLOOKUP(B1912,Retorno_da_RFB!$D$3:$I$6388,6,0),"")</f>
        <v/>
      </c>
      <c r="N1912" s="10" t="str">
        <f>IFERROR(VLOOKUP(B1912,Retorno_da_RFB!$D$3:$I$6388,3,0),"")</f>
        <v/>
      </c>
      <c r="O1912" s="10" t="str">
        <f>IFERROR(VLOOKUP(B1912,Retorno_da_RFB!$D$3:$I$6388,4,0),"")</f>
        <v/>
      </c>
      <c r="P1912" s="12" t="str">
        <f>IFERROR(IF(N1912="","",IF(VLOOKUP(LEFT(N1912,10),'Universo_BK-BIT'!$A$5:$E$10005,2,0)="","X",VLOOKUP(LEFT(N1912,10),'Universo_BK-BIT'!$A$5:$E$10005,2,0))),"X")</f>
        <v/>
      </c>
      <c r="Q1912" s="12" t="str">
        <f>IFERROR(IF(P1912="X","",VLOOKUP(LEFT(N1912,10),'Universo_BK-BIT'!$A$5:$E$10005,3,0)),"")</f>
        <v/>
      </c>
      <c r="R1912" s="14" t="str">
        <f t="shared" si="88"/>
        <v/>
      </c>
      <c r="S1912" s="14" t="str">
        <f t="shared" si="89"/>
        <v/>
      </c>
      <c r="T1912" s="14"/>
      <c r="U1912" s="14" t="str">
        <f ca="1">IFERROR(IF(P1912="X",IF(VLOOKUP(B1912,'Oficios_-_pend_criticas'!$C$3:$J$4739,5,0)="","",IF(VLOOKUP(B1912,'Oficios_-_pend_criticas'!$C$3:$J$4739,7,0)="",IF(TODAY()&gt;VLOOKUP(B1912,'Oficios_-_pend_criticas'!$C$3:$J$4739,5,0),"X",""),IF(VLOOKUP(B1912,'Oficios_-_pend_criticas'!$C$3:$J$4739,7,0)&gt;VLOOKUP(B1912,'Oficios_-_pend_criticas'!$C$3:$J$4739,5,0),"X",""))),""),"")</f>
        <v/>
      </c>
      <c r="V1912" s="14" t="str">
        <f ca="1">IFERROR(IF(Q1912=0,IF(VLOOKUP(B1912,'Oficios_-_pend_criticas'!$C$3:$J$4739,5,0)="","",IF(VLOOKUP(B1912,'Oficios_-_pend_criticas'!$C$3:$J$4739,7,0)="",IF(TODAY()&gt;VLOOKUP(B1912,'Oficios_-_pend_criticas'!$C$3:$J$4739,5,0),"X",""),IF(VLOOKUP(B1912,'Oficios_-_pend_criticas'!$C$3:$J$4739,7,0)&gt;VLOOKUP(B1912,'Oficios_-_pend_criticas'!$C$3:$J$4739,5,0),"X",""))),""),"")</f>
        <v/>
      </c>
      <c r="W1912" s="14" t="str">
        <f ca="1">IFERROR(IF(P1912&lt;&gt;"X",IF(Q1912&gt;0,IF(VLOOKUP(B1912,'Oficios_-_pend_criticas'!$C$4:$J$4739,5,0)="","",IF(VLOOKUP(B1912,'Oficios_-_pend_criticas'!$C$4:$J$4739,7,0)="",IF(TODAY()&gt;VLOOKUP(B1912,'Oficios_-_pend_criticas'!$C$4:$J$4739,5,0),"X",""),IF(VLOOKUP(B1912,'Oficios_-_pend_criticas'!$C$4:$J$4739,7,0)&gt;VLOOKUP(B1912,'Oficios_-_pend_criticas'!$C$4:$J$4739,5,0),"X",""))),""),""),"")</f>
        <v/>
      </c>
    </row>
    <row r="1913" spans="1:23" ht="45" hidden="1" customHeight="1" x14ac:dyDescent="0.25">
      <c r="A1913" s="9" t="str">
        <f t="shared" si="87"/>
        <v/>
      </c>
      <c r="B1913" s="24"/>
      <c r="C1913" s="22" t="str">
        <f>IF(B1913="","",VLOOKUP(B1913,#REF!,6,0))</f>
        <v/>
      </c>
      <c r="D1913" s="20" t="str">
        <f>IF(B1913="","",VLOOKUP(B1913,#REF!,22,0))</f>
        <v/>
      </c>
      <c r="E1913" s="22" t="str">
        <f>IF(B1913="","",VLOOKUP(B1913,Consultas_públicas!$A$376:$G$3879,7,0))</f>
        <v/>
      </c>
      <c r="F1913" s="20"/>
      <c r="G1913" s="21"/>
      <c r="H1913" s="14" t="str">
        <f>IFERROR(IF(VLOOKUP(B1913,'Oficios_-_pend_criticas'!$C$4:$D$4739,2,0)="","","X"),"")</f>
        <v/>
      </c>
      <c r="I1913" s="12"/>
      <c r="J1913" s="13"/>
      <c r="K1913" s="10"/>
      <c r="L1913" s="12" t="str">
        <f>IFERROR(VLOOKUP(B1913,Retorno_da_RFB!$D$3:$I$6388,5,0),"")</f>
        <v/>
      </c>
      <c r="M1913" s="13" t="str">
        <f>IFERROR(VLOOKUP(B1913,Retorno_da_RFB!$D$3:$I$6388,6,0),"")</f>
        <v/>
      </c>
      <c r="N1913" s="10" t="str">
        <f>IFERROR(VLOOKUP(B1913,Retorno_da_RFB!$D$3:$I$6388,3,0),"")</f>
        <v/>
      </c>
      <c r="O1913" s="10" t="str">
        <f>IFERROR(VLOOKUP(B1913,Retorno_da_RFB!$D$3:$I$6388,4,0),"")</f>
        <v/>
      </c>
      <c r="P1913" s="12" t="str">
        <f>IFERROR(IF(N1913="","",IF(VLOOKUP(LEFT(N1913,10),'Universo_BK-BIT'!$A$5:$E$10005,2,0)="","X",VLOOKUP(LEFT(N1913,10),'Universo_BK-BIT'!$A$5:$E$10005,2,0))),"X")</f>
        <v/>
      </c>
      <c r="Q1913" s="12" t="str">
        <f>IFERROR(IF(P1913="X","",VLOOKUP(LEFT(N1913,10),'Universo_BK-BIT'!$A$5:$E$10005,3,0)),"")</f>
        <v/>
      </c>
      <c r="R1913" s="14" t="str">
        <f t="shared" si="88"/>
        <v/>
      </c>
      <c r="S1913" s="14" t="str">
        <f t="shared" si="89"/>
        <v/>
      </c>
      <c r="T1913" s="14"/>
      <c r="U1913" s="14" t="str">
        <f ca="1">IFERROR(IF(P1913="X",IF(VLOOKUP(B1913,'Oficios_-_pend_criticas'!$C$3:$J$4739,5,0)="","",IF(VLOOKUP(B1913,'Oficios_-_pend_criticas'!$C$3:$J$4739,7,0)="",IF(TODAY()&gt;VLOOKUP(B1913,'Oficios_-_pend_criticas'!$C$3:$J$4739,5,0),"X",""),IF(VLOOKUP(B1913,'Oficios_-_pend_criticas'!$C$3:$J$4739,7,0)&gt;VLOOKUP(B1913,'Oficios_-_pend_criticas'!$C$3:$J$4739,5,0),"X",""))),""),"")</f>
        <v/>
      </c>
      <c r="V1913" s="14" t="str">
        <f ca="1">IFERROR(IF(Q1913=0,IF(VLOOKUP(B1913,'Oficios_-_pend_criticas'!$C$3:$J$4739,5,0)="","",IF(VLOOKUP(B1913,'Oficios_-_pend_criticas'!$C$3:$J$4739,7,0)="",IF(TODAY()&gt;VLOOKUP(B1913,'Oficios_-_pend_criticas'!$C$3:$J$4739,5,0),"X",""),IF(VLOOKUP(B1913,'Oficios_-_pend_criticas'!$C$3:$J$4739,7,0)&gt;VLOOKUP(B1913,'Oficios_-_pend_criticas'!$C$3:$J$4739,5,0),"X",""))),""),"")</f>
        <v/>
      </c>
      <c r="W1913" s="14" t="str">
        <f ca="1">IFERROR(IF(P1913&lt;&gt;"X",IF(Q1913&gt;0,IF(VLOOKUP(B1913,'Oficios_-_pend_criticas'!$C$4:$J$4739,5,0)="","",IF(VLOOKUP(B1913,'Oficios_-_pend_criticas'!$C$4:$J$4739,7,0)="",IF(TODAY()&gt;VLOOKUP(B1913,'Oficios_-_pend_criticas'!$C$4:$J$4739,5,0),"X",""),IF(VLOOKUP(B1913,'Oficios_-_pend_criticas'!$C$4:$J$4739,7,0)&gt;VLOOKUP(B1913,'Oficios_-_pend_criticas'!$C$4:$J$4739,5,0),"X",""))),""),""),"")</f>
        <v/>
      </c>
    </row>
    <row r="1914" spans="1:23" ht="45" hidden="1" customHeight="1" x14ac:dyDescent="0.25">
      <c r="A1914" s="9" t="str">
        <f t="shared" si="87"/>
        <v/>
      </c>
      <c r="B1914" s="24"/>
      <c r="C1914" s="22" t="str">
        <f>IF(B1914="","",VLOOKUP(B1914,#REF!,6,0))</f>
        <v/>
      </c>
      <c r="D1914" s="20" t="str">
        <f>IF(B1914="","",VLOOKUP(B1914,#REF!,22,0))</f>
        <v/>
      </c>
      <c r="E1914" s="22" t="str">
        <f>IF(B1914="","",VLOOKUP(B1914,Consultas_públicas!$A$376:$G$3879,7,0))</f>
        <v/>
      </c>
      <c r="F1914" s="20"/>
      <c r="G1914" s="21"/>
      <c r="H1914" s="14" t="str">
        <f>IFERROR(IF(VLOOKUP(B1914,'Oficios_-_pend_criticas'!$C$4:$D$4739,2,0)="","","X"),"")</f>
        <v/>
      </c>
      <c r="I1914" s="12"/>
      <c r="J1914" s="13"/>
      <c r="K1914" s="10"/>
      <c r="L1914" s="12" t="str">
        <f>IFERROR(VLOOKUP(B1914,Retorno_da_RFB!$D$3:$I$6388,5,0),"")</f>
        <v/>
      </c>
      <c r="M1914" s="13" t="str">
        <f>IFERROR(VLOOKUP(B1914,Retorno_da_RFB!$D$3:$I$6388,6,0),"")</f>
        <v/>
      </c>
      <c r="N1914" s="10" t="str">
        <f>IFERROR(VLOOKUP(B1914,Retorno_da_RFB!$D$3:$I$6388,3,0),"")</f>
        <v/>
      </c>
      <c r="O1914" s="10" t="str">
        <f>IFERROR(VLOOKUP(B1914,Retorno_da_RFB!$D$3:$I$6388,4,0),"")</f>
        <v/>
      </c>
      <c r="P1914" s="12" t="str">
        <f>IFERROR(IF(N1914="","",IF(VLOOKUP(LEFT(N1914,10),'Universo_BK-BIT'!$A$5:$E$10005,2,0)="","X",VLOOKUP(LEFT(N1914,10),'Universo_BK-BIT'!$A$5:$E$10005,2,0))),"X")</f>
        <v/>
      </c>
      <c r="Q1914" s="12" t="str">
        <f>IFERROR(IF(P1914="X","",VLOOKUP(LEFT(N1914,10),'Universo_BK-BIT'!$A$5:$E$10005,3,0)),"")</f>
        <v/>
      </c>
      <c r="R1914" s="14" t="str">
        <f t="shared" si="88"/>
        <v/>
      </c>
      <c r="S1914" s="14" t="str">
        <f t="shared" si="89"/>
        <v/>
      </c>
      <c r="T1914" s="14"/>
      <c r="U1914" s="14" t="str">
        <f ca="1">IFERROR(IF(P1914="X",IF(VLOOKUP(B1914,'Oficios_-_pend_criticas'!$C$3:$J$4739,5,0)="","",IF(VLOOKUP(B1914,'Oficios_-_pend_criticas'!$C$3:$J$4739,7,0)="",IF(TODAY()&gt;VLOOKUP(B1914,'Oficios_-_pend_criticas'!$C$3:$J$4739,5,0),"X",""),IF(VLOOKUP(B1914,'Oficios_-_pend_criticas'!$C$3:$J$4739,7,0)&gt;VLOOKUP(B1914,'Oficios_-_pend_criticas'!$C$3:$J$4739,5,0),"X",""))),""),"")</f>
        <v/>
      </c>
      <c r="V1914" s="14" t="str">
        <f ca="1">IFERROR(IF(Q1914=0,IF(VLOOKUP(B1914,'Oficios_-_pend_criticas'!$C$3:$J$4739,5,0)="","",IF(VLOOKUP(B1914,'Oficios_-_pend_criticas'!$C$3:$J$4739,7,0)="",IF(TODAY()&gt;VLOOKUP(B1914,'Oficios_-_pend_criticas'!$C$3:$J$4739,5,0),"X",""),IF(VLOOKUP(B1914,'Oficios_-_pend_criticas'!$C$3:$J$4739,7,0)&gt;VLOOKUP(B1914,'Oficios_-_pend_criticas'!$C$3:$J$4739,5,0),"X",""))),""),"")</f>
        <v/>
      </c>
      <c r="W1914" s="14" t="str">
        <f ca="1">IFERROR(IF(P1914&lt;&gt;"X",IF(Q1914&gt;0,IF(VLOOKUP(B1914,'Oficios_-_pend_criticas'!$C$4:$J$4739,5,0)="","",IF(VLOOKUP(B1914,'Oficios_-_pend_criticas'!$C$4:$J$4739,7,0)="",IF(TODAY()&gt;VLOOKUP(B1914,'Oficios_-_pend_criticas'!$C$4:$J$4739,5,0),"X",""),IF(VLOOKUP(B1914,'Oficios_-_pend_criticas'!$C$4:$J$4739,7,0)&gt;VLOOKUP(B1914,'Oficios_-_pend_criticas'!$C$4:$J$4739,5,0),"X",""))),""),""),"")</f>
        <v/>
      </c>
    </row>
    <row r="1915" spans="1:23" ht="45" hidden="1" customHeight="1" x14ac:dyDescent="0.25">
      <c r="A1915" s="9" t="str">
        <f t="shared" si="87"/>
        <v/>
      </c>
      <c r="B1915" s="24"/>
      <c r="C1915" s="22" t="str">
        <f>IF(B1915="","",VLOOKUP(B1915,#REF!,6,0))</f>
        <v/>
      </c>
      <c r="D1915" s="20" t="str">
        <f>IF(B1915="","",VLOOKUP(B1915,#REF!,22,0))</f>
        <v/>
      </c>
      <c r="E1915" s="22" t="str">
        <f>IF(B1915="","",VLOOKUP(B1915,Consultas_públicas!$A$376:$G$3879,7,0))</f>
        <v/>
      </c>
      <c r="F1915" s="20"/>
      <c r="G1915" s="21"/>
      <c r="H1915" s="14" t="str">
        <f>IFERROR(IF(VLOOKUP(B1915,'Oficios_-_pend_criticas'!$C$4:$D$4739,2,0)="","","X"),"")</f>
        <v/>
      </c>
      <c r="I1915" s="12"/>
      <c r="J1915" s="13"/>
      <c r="K1915" s="10"/>
      <c r="L1915" s="12" t="str">
        <f>IFERROR(VLOOKUP(B1915,Retorno_da_RFB!$D$3:$I$6388,5,0),"")</f>
        <v/>
      </c>
      <c r="M1915" s="13" t="str">
        <f>IFERROR(VLOOKUP(B1915,Retorno_da_RFB!$D$3:$I$6388,6,0),"")</f>
        <v/>
      </c>
      <c r="N1915" s="10" t="str">
        <f>IFERROR(VLOOKUP(B1915,Retorno_da_RFB!$D$3:$I$6388,3,0),"")</f>
        <v/>
      </c>
      <c r="O1915" s="10" t="str">
        <f>IFERROR(VLOOKUP(B1915,Retorno_da_RFB!$D$3:$I$6388,4,0),"")</f>
        <v/>
      </c>
      <c r="P1915" s="12" t="str">
        <f>IFERROR(IF(N1915="","",IF(VLOOKUP(LEFT(N1915,10),'Universo_BK-BIT'!$A$5:$E$10005,2,0)="","X",VLOOKUP(LEFT(N1915,10),'Universo_BK-BIT'!$A$5:$E$10005,2,0))),"X")</f>
        <v/>
      </c>
      <c r="Q1915" s="12" t="str">
        <f>IFERROR(IF(P1915="X","",VLOOKUP(LEFT(N1915,10),'Universo_BK-BIT'!$A$5:$E$10005,3,0)),"")</f>
        <v/>
      </c>
      <c r="R1915" s="14" t="str">
        <f t="shared" si="88"/>
        <v/>
      </c>
      <c r="S1915" s="14" t="str">
        <f t="shared" si="89"/>
        <v/>
      </c>
      <c r="T1915" s="14"/>
      <c r="U1915" s="14" t="str">
        <f ca="1">IFERROR(IF(P1915="X",IF(VLOOKUP(B1915,'Oficios_-_pend_criticas'!$C$3:$J$4739,5,0)="","",IF(VLOOKUP(B1915,'Oficios_-_pend_criticas'!$C$3:$J$4739,7,0)="",IF(TODAY()&gt;VLOOKUP(B1915,'Oficios_-_pend_criticas'!$C$3:$J$4739,5,0),"X",""),IF(VLOOKUP(B1915,'Oficios_-_pend_criticas'!$C$3:$J$4739,7,0)&gt;VLOOKUP(B1915,'Oficios_-_pend_criticas'!$C$3:$J$4739,5,0),"X",""))),""),"")</f>
        <v/>
      </c>
      <c r="V1915" s="14" t="str">
        <f ca="1">IFERROR(IF(Q1915=0,IF(VLOOKUP(B1915,'Oficios_-_pend_criticas'!$C$3:$J$4739,5,0)="","",IF(VLOOKUP(B1915,'Oficios_-_pend_criticas'!$C$3:$J$4739,7,0)="",IF(TODAY()&gt;VLOOKUP(B1915,'Oficios_-_pend_criticas'!$C$3:$J$4739,5,0),"X",""),IF(VLOOKUP(B1915,'Oficios_-_pend_criticas'!$C$3:$J$4739,7,0)&gt;VLOOKUP(B1915,'Oficios_-_pend_criticas'!$C$3:$J$4739,5,0),"X",""))),""),"")</f>
        <v/>
      </c>
      <c r="W1915" s="14" t="str">
        <f ca="1">IFERROR(IF(P1915&lt;&gt;"X",IF(Q1915&gt;0,IF(VLOOKUP(B1915,'Oficios_-_pend_criticas'!$C$4:$J$4739,5,0)="","",IF(VLOOKUP(B1915,'Oficios_-_pend_criticas'!$C$4:$J$4739,7,0)="",IF(TODAY()&gt;VLOOKUP(B1915,'Oficios_-_pend_criticas'!$C$4:$J$4739,5,0),"X",""),IF(VLOOKUP(B1915,'Oficios_-_pend_criticas'!$C$4:$J$4739,7,0)&gt;VLOOKUP(B1915,'Oficios_-_pend_criticas'!$C$4:$J$4739,5,0),"X",""))),""),""),"")</f>
        <v/>
      </c>
    </row>
    <row r="1916" spans="1:23" ht="45" hidden="1" customHeight="1" x14ac:dyDescent="0.25">
      <c r="A1916" s="9" t="str">
        <f t="shared" si="87"/>
        <v/>
      </c>
      <c r="B1916" s="24"/>
      <c r="C1916" s="22" t="str">
        <f>IF(B1916="","",VLOOKUP(B1916,#REF!,6,0))</f>
        <v/>
      </c>
      <c r="D1916" s="20" t="str">
        <f>IF(B1916="","",VLOOKUP(B1916,#REF!,22,0))</f>
        <v/>
      </c>
      <c r="E1916" s="22" t="str">
        <f>IF(B1916="","",VLOOKUP(B1916,Consultas_públicas!$A$376:$G$3879,7,0))</f>
        <v/>
      </c>
      <c r="F1916" s="20"/>
      <c r="G1916" s="21"/>
      <c r="H1916" s="14" t="str">
        <f>IFERROR(IF(VLOOKUP(B1916,'Oficios_-_pend_criticas'!$C$4:$D$4739,2,0)="","","X"),"")</f>
        <v/>
      </c>
      <c r="I1916" s="12"/>
      <c r="J1916" s="13"/>
      <c r="K1916" s="10"/>
      <c r="L1916" s="12" t="str">
        <f>IFERROR(VLOOKUP(B1916,Retorno_da_RFB!$D$3:$I$6388,5,0),"")</f>
        <v/>
      </c>
      <c r="M1916" s="13" t="str">
        <f>IFERROR(VLOOKUP(B1916,Retorno_da_RFB!$D$3:$I$6388,6,0),"")</f>
        <v/>
      </c>
      <c r="N1916" s="10" t="str">
        <f>IFERROR(VLOOKUP(B1916,Retorno_da_RFB!$D$3:$I$6388,3,0),"")</f>
        <v/>
      </c>
      <c r="O1916" s="10" t="str">
        <f>IFERROR(VLOOKUP(B1916,Retorno_da_RFB!$D$3:$I$6388,4,0),"")</f>
        <v/>
      </c>
      <c r="P1916" s="12" t="str">
        <f>IFERROR(IF(N1916="","",IF(VLOOKUP(LEFT(N1916,10),'Universo_BK-BIT'!$A$5:$E$10005,2,0)="","X",VLOOKUP(LEFT(N1916,10),'Universo_BK-BIT'!$A$5:$E$10005,2,0))),"X")</f>
        <v/>
      </c>
      <c r="Q1916" s="12" t="str">
        <f>IFERROR(IF(P1916="X","",VLOOKUP(LEFT(N1916,10),'Universo_BK-BIT'!$A$5:$E$10005,3,0)),"")</f>
        <v/>
      </c>
      <c r="R1916" s="14" t="str">
        <f t="shared" si="88"/>
        <v/>
      </c>
      <c r="S1916" s="14" t="str">
        <f t="shared" si="89"/>
        <v/>
      </c>
      <c r="T1916" s="14"/>
      <c r="U1916" s="14" t="str">
        <f ca="1">IFERROR(IF(P1916="X",IF(VLOOKUP(B1916,'Oficios_-_pend_criticas'!$C$3:$J$4739,5,0)="","",IF(VLOOKUP(B1916,'Oficios_-_pend_criticas'!$C$3:$J$4739,7,0)="",IF(TODAY()&gt;VLOOKUP(B1916,'Oficios_-_pend_criticas'!$C$3:$J$4739,5,0),"X",""),IF(VLOOKUP(B1916,'Oficios_-_pend_criticas'!$C$3:$J$4739,7,0)&gt;VLOOKUP(B1916,'Oficios_-_pend_criticas'!$C$3:$J$4739,5,0),"X",""))),""),"")</f>
        <v/>
      </c>
      <c r="V1916" s="14" t="str">
        <f ca="1">IFERROR(IF(Q1916=0,IF(VLOOKUP(B1916,'Oficios_-_pend_criticas'!$C$3:$J$4739,5,0)="","",IF(VLOOKUP(B1916,'Oficios_-_pend_criticas'!$C$3:$J$4739,7,0)="",IF(TODAY()&gt;VLOOKUP(B1916,'Oficios_-_pend_criticas'!$C$3:$J$4739,5,0),"X",""),IF(VLOOKUP(B1916,'Oficios_-_pend_criticas'!$C$3:$J$4739,7,0)&gt;VLOOKUP(B1916,'Oficios_-_pend_criticas'!$C$3:$J$4739,5,0),"X",""))),""),"")</f>
        <v/>
      </c>
      <c r="W1916" s="14" t="str">
        <f ca="1">IFERROR(IF(P1916&lt;&gt;"X",IF(Q1916&gt;0,IF(VLOOKUP(B1916,'Oficios_-_pend_criticas'!$C$4:$J$4739,5,0)="","",IF(VLOOKUP(B1916,'Oficios_-_pend_criticas'!$C$4:$J$4739,7,0)="",IF(TODAY()&gt;VLOOKUP(B1916,'Oficios_-_pend_criticas'!$C$4:$J$4739,5,0),"X",""),IF(VLOOKUP(B1916,'Oficios_-_pend_criticas'!$C$4:$J$4739,7,0)&gt;VLOOKUP(B1916,'Oficios_-_pend_criticas'!$C$4:$J$4739,5,0),"X",""))),""),""),"")</f>
        <v/>
      </c>
    </row>
    <row r="1917" spans="1:23" ht="45" hidden="1" customHeight="1" x14ac:dyDescent="0.25">
      <c r="A1917" s="9" t="str">
        <f t="shared" si="87"/>
        <v/>
      </c>
      <c r="B1917" s="24"/>
      <c r="C1917" s="22" t="str">
        <f>IF(B1917="","",VLOOKUP(B1917,#REF!,6,0))</f>
        <v/>
      </c>
      <c r="D1917" s="20" t="str">
        <f>IF(B1917="","",VLOOKUP(B1917,#REF!,22,0))</f>
        <v/>
      </c>
      <c r="E1917" s="22" t="str">
        <f>IF(B1917="","",VLOOKUP(B1917,Consultas_públicas!$A$376:$G$3879,7,0))</f>
        <v/>
      </c>
      <c r="F1917" s="20"/>
      <c r="G1917" s="21"/>
      <c r="H1917" s="14" t="str">
        <f>IFERROR(IF(VLOOKUP(B1917,'Oficios_-_pend_criticas'!$C$4:$D$4739,2,0)="","","X"),"")</f>
        <v/>
      </c>
      <c r="I1917" s="12"/>
      <c r="J1917" s="13"/>
      <c r="K1917" s="10"/>
      <c r="L1917" s="12" t="str">
        <f>IFERROR(VLOOKUP(B1917,Retorno_da_RFB!$D$3:$I$6388,5,0),"")</f>
        <v/>
      </c>
      <c r="M1917" s="13" t="str">
        <f>IFERROR(VLOOKUP(B1917,Retorno_da_RFB!$D$3:$I$6388,6,0),"")</f>
        <v/>
      </c>
      <c r="N1917" s="10" t="str">
        <f>IFERROR(VLOOKUP(B1917,Retorno_da_RFB!$D$3:$I$6388,3,0),"")</f>
        <v/>
      </c>
      <c r="O1917" s="10" t="str">
        <f>IFERROR(VLOOKUP(B1917,Retorno_da_RFB!$D$3:$I$6388,4,0),"")</f>
        <v/>
      </c>
      <c r="P1917" s="12" t="str">
        <f>IFERROR(IF(N1917="","",IF(VLOOKUP(LEFT(N1917,10),'Universo_BK-BIT'!$A$5:$E$10005,2,0)="","X",VLOOKUP(LEFT(N1917,10),'Universo_BK-BIT'!$A$5:$E$10005,2,0))),"X")</f>
        <v/>
      </c>
      <c r="Q1917" s="12" t="str">
        <f>IFERROR(IF(P1917="X","",VLOOKUP(LEFT(N1917,10),'Universo_BK-BIT'!$A$5:$E$10005,3,0)),"")</f>
        <v/>
      </c>
      <c r="R1917" s="14" t="str">
        <f t="shared" si="88"/>
        <v/>
      </c>
      <c r="S1917" s="14" t="str">
        <f t="shared" si="89"/>
        <v/>
      </c>
      <c r="T1917" s="14"/>
      <c r="U1917" s="14" t="str">
        <f ca="1">IFERROR(IF(P1917="X",IF(VLOOKUP(B1917,'Oficios_-_pend_criticas'!$C$3:$J$4739,5,0)="","",IF(VLOOKUP(B1917,'Oficios_-_pend_criticas'!$C$3:$J$4739,7,0)="",IF(TODAY()&gt;VLOOKUP(B1917,'Oficios_-_pend_criticas'!$C$3:$J$4739,5,0),"X",""),IF(VLOOKUP(B1917,'Oficios_-_pend_criticas'!$C$3:$J$4739,7,0)&gt;VLOOKUP(B1917,'Oficios_-_pend_criticas'!$C$3:$J$4739,5,0),"X",""))),""),"")</f>
        <v/>
      </c>
      <c r="V1917" s="14" t="str">
        <f ca="1">IFERROR(IF(Q1917=0,IF(VLOOKUP(B1917,'Oficios_-_pend_criticas'!$C$3:$J$4739,5,0)="","",IF(VLOOKUP(B1917,'Oficios_-_pend_criticas'!$C$3:$J$4739,7,0)="",IF(TODAY()&gt;VLOOKUP(B1917,'Oficios_-_pend_criticas'!$C$3:$J$4739,5,0),"X",""),IF(VLOOKUP(B1917,'Oficios_-_pend_criticas'!$C$3:$J$4739,7,0)&gt;VLOOKUP(B1917,'Oficios_-_pend_criticas'!$C$3:$J$4739,5,0),"X",""))),""),"")</f>
        <v/>
      </c>
      <c r="W1917" s="14" t="str">
        <f ca="1">IFERROR(IF(P1917&lt;&gt;"X",IF(Q1917&gt;0,IF(VLOOKUP(B1917,'Oficios_-_pend_criticas'!$C$4:$J$4739,5,0)="","",IF(VLOOKUP(B1917,'Oficios_-_pend_criticas'!$C$4:$J$4739,7,0)="",IF(TODAY()&gt;VLOOKUP(B1917,'Oficios_-_pend_criticas'!$C$4:$J$4739,5,0),"X",""),IF(VLOOKUP(B1917,'Oficios_-_pend_criticas'!$C$4:$J$4739,7,0)&gt;VLOOKUP(B1917,'Oficios_-_pend_criticas'!$C$4:$J$4739,5,0),"X",""))),""),""),"")</f>
        <v/>
      </c>
    </row>
    <row r="1918" spans="1:23" ht="45" hidden="1" customHeight="1" x14ac:dyDescent="0.25">
      <c r="A1918" s="9" t="str">
        <f t="shared" si="87"/>
        <v/>
      </c>
      <c r="B1918" s="24"/>
      <c r="C1918" s="22" t="str">
        <f>IF(B1918="","",VLOOKUP(B1918,#REF!,6,0))</f>
        <v/>
      </c>
      <c r="D1918" s="20" t="str">
        <f>IF(B1918="","",VLOOKUP(B1918,#REF!,22,0))</f>
        <v/>
      </c>
      <c r="E1918" s="22" t="str">
        <f>IF(B1918="","",VLOOKUP(B1918,Consultas_públicas!$A$376:$G$3879,7,0))</f>
        <v/>
      </c>
      <c r="F1918" s="20"/>
      <c r="G1918" s="21"/>
      <c r="H1918" s="14" t="str">
        <f>IFERROR(IF(VLOOKUP(B1918,'Oficios_-_pend_criticas'!$C$4:$D$4739,2,0)="","","X"),"")</f>
        <v/>
      </c>
      <c r="I1918" s="12"/>
      <c r="J1918" s="13"/>
      <c r="K1918" s="10"/>
      <c r="L1918" s="12" t="str">
        <f>IFERROR(VLOOKUP(B1918,Retorno_da_RFB!$D$3:$I$6388,5,0),"")</f>
        <v/>
      </c>
      <c r="M1918" s="13" t="str">
        <f>IFERROR(VLOOKUP(B1918,Retorno_da_RFB!$D$3:$I$6388,6,0),"")</f>
        <v/>
      </c>
      <c r="N1918" s="10" t="str">
        <f>IFERROR(VLOOKUP(B1918,Retorno_da_RFB!$D$3:$I$6388,3,0),"")</f>
        <v/>
      </c>
      <c r="O1918" s="10" t="str">
        <f>IFERROR(VLOOKUP(B1918,Retorno_da_RFB!$D$3:$I$6388,4,0),"")</f>
        <v/>
      </c>
      <c r="P1918" s="12" t="str">
        <f>IFERROR(IF(N1918="","",IF(VLOOKUP(LEFT(N1918,10),'Universo_BK-BIT'!$A$5:$E$10005,2,0)="","X",VLOOKUP(LEFT(N1918,10),'Universo_BK-BIT'!$A$5:$E$10005,2,0))),"X")</f>
        <v/>
      </c>
      <c r="Q1918" s="12" t="str">
        <f>IFERROR(IF(P1918="X","",VLOOKUP(LEFT(N1918,10),'Universo_BK-BIT'!$A$5:$E$10005,3,0)),"")</f>
        <v/>
      </c>
      <c r="R1918" s="14" t="str">
        <f t="shared" si="88"/>
        <v/>
      </c>
      <c r="S1918" s="14" t="str">
        <f t="shared" si="89"/>
        <v/>
      </c>
      <c r="T1918" s="14"/>
      <c r="U1918" s="14" t="str">
        <f ca="1">IFERROR(IF(P1918="X",IF(VLOOKUP(B1918,'Oficios_-_pend_criticas'!$C$3:$J$4739,5,0)="","",IF(VLOOKUP(B1918,'Oficios_-_pend_criticas'!$C$3:$J$4739,7,0)="",IF(TODAY()&gt;VLOOKUP(B1918,'Oficios_-_pend_criticas'!$C$3:$J$4739,5,0),"X",""),IF(VLOOKUP(B1918,'Oficios_-_pend_criticas'!$C$3:$J$4739,7,0)&gt;VLOOKUP(B1918,'Oficios_-_pend_criticas'!$C$3:$J$4739,5,0),"X",""))),""),"")</f>
        <v/>
      </c>
      <c r="V1918" s="14" t="str">
        <f ca="1">IFERROR(IF(Q1918=0,IF(VLOOKUP(B1918,'Oficios_-_pend_criticas'!$C$3:$J$4739,5,0)="","",IF(VLOOKUP(B1918,'Oficios_-_pend_criticas'!$C$3:$J$4739,7,0)="",IF(TODAY()&gt;VLOOKUP(B1918,'Oficios_-_pend_criticas'!$C$3:$J$4739,5,0),"X",""),IF(VLOOKUP(B1918,'Oficios_-_pend_criticas'!$C$3:$J$4739,7,0)&gt;VLOOKUP(B1918,'Oficios_-_pend_criticas'!$C$3:$J$4739,5,0),"X",""))),""),"")</f>
        <v/>
      </c>
      <c r="W1918" s="14" t="str">
        <f ca="1">IFERROR(IF(P1918&lt;&gt;"X",IF(Q1918&gt;0,IF(VLOOKUP(B1918,'Oficios_-_pend_criticas'!$C$4:$J$4739,5,0)="","",IF(VLOOKUP(B1918,'Oficios_-_pend_criticas'!$C$4:$J$4739,7,0)="",IF(TODAY()&gt;VLOOKUP(B1918,'Oficios_-_pend_criticas'!$C$4:$J$4739,5,0),"X",""),IF(VLOOKUP(B1918,'Oficios_-_pend_criticas'!$C$4:$J$4739,7,0)&gt;VLOOKUP(B1918,'Oficios_-_pend_criticas'!$C$4:$J$4739,5,0),"X",""))),""),""),"")</f>
        <v/>
      </c>
    </row>
    <row r="1919" spans="1:23" ht="45" hidden="1" customHeight="1" x14ac:dyDescent="0.25">
      <c r="A1919" s="9" t="str">
        <f t="shared" si="87"/>
        <v/>
      </c>
      <c r="B1919" s="24"/>
      <c r="C1919" s="22" t="str">
        <f>IF(B1919="","",VLOOKUP(B1919,#REF!,6,0))</f>
        <v/>
      </c>
      <c r="D1919" s="20" t="str">
        <f>IF(B1919="","",VLOOKUP(B1919,#REF!,22,0))</f>
        <v/>
      </c>
      <c r="E1919" s="22" t="str">
        <f>IF(B1919="","",VLOOKUP(B1919,Consultas_públicas!$A$376:$G$3879,7,0))</f>
        <v/>
      </c>
      <c r="F1919" s="20"/>
      <c r="G1919" s="21"/>
      <c r="H1919" s="14" t="str">
        <f>IFERROR(IF(VLOOKUP(B1919,'Oficios_-_pend_criticas'!$C$4:$D$4739,2,0)="","","X"),"")</f>
        <v/>
      </c>
      <c r="I1919" s="12"/>
      <c r="J1919" s="13"/>
      <c r="K1919" s="10"/>
      <c r="L1919" s="12" t="str">
        <f>IFERROR(VLOOKUP(B1919,Retorno_da_RFB!$D$3:$I$6388,5,0),"")</f>
        <v/>
      </c>
      <c r="M1919" s="13" t="str">
        <f>IFERROR(VLOOKUP(B1919,Retorno_da_RFB!$D$3:$I$6388,6,0),"")</f>
        <v/>
      </c>
      <c r="N1919" s="10" t="str">
        <f>IFERROR(VLOOKUP(B1919,Retorno_da_RFB!$D$3:$I$6388,3,0),"")</f>
        <v/>
      </c>
      <c r="O1919" s="10" t="str">
        <f>IFERROR(VLOOKUP(B1919,Retorno_da_RFB!$D$3:$I$6388,4,0),"")</f>
        <v/>
      </c>
      <c r="P1919" s="12" t="str">
        <f>IFERROR(IF(N1919="","",IF(VLOOKUP(LEFT(N1919,10),'Universo_BK-BIT'!$A$5:$E$10005,2,0)="","X",VLOOKUP(LEFT(N1919,10),'Universo_BK-BIT'!$A$5:$E$10005,2,0))),"X")</f>
        <v/>
      </c>
      <c r="Q1919" s="12" t="str">
        <f>IFERROR(IF(P1919="X","",VLOOKUP(LEFT(N1919,10),'Universo_BK-BIT'!$A$5:$E$10005,3,0)),"")</f>
        <v/>
      </c>
      <c r="R1919" s="14" t="str">
        <f t="shared" si="88"/>
        <v/>
      </c>
      <c r="S1919" s="14" t="str">
        <f t="shared" si="89"/>
        <v/>
      </c>
      <c r="T1919" s="14"/>
      <c r="U1919" s="14" t="str">
        <f ca="1">IFERROR(IF(P1919="X",IF(VLOOKUP(B1919,'Oficios_-_pend_criticas'!$C$3:$J$4739,5,0)="","",IF(VLOOKUP(B1919,'Oficios_-_pend_criticas'!$C$3:$J$4739,7,0)="",IF(TODAY()&gt;VLOOKUP(B1919,'Oficios_-_pend_criticas'!$C$3:$J$4739,5,0),"X",""),IF(VLOOKUP(B1919,'Oficios_-_pend_criticas'!$C$3:$J$4739,7,0)&gt;VLOOKUP(B1919,'Oficios_-_pend_criticas'!$C$3:$J$4739,5,0),"X",""))),""),"")</f>
        <v/>
      </c>
      <c r="V1919" s="14" t="str">
        <f ca="1">IFERROR(IF(Q1919=0,IF(VLOOKUP(B1919,'Oficios_-_pend_criticas'!$C$3:$J$4739,5,0)="","",IF(VLOOKUP(B1919,'Oficios_-_pend_criticas'!$C$3:$J$4739,7,0)="",IF(TODAY()&gt;VLOOKUP(B1919,'Oficios_-_pend_criticas'!$C$3:$J$4739,5,0),"X",""),IF(VLOOKUP(B1919,'Oficios_-_pend_criticas'!$C$3:$J$4739,7,0)&gt;VLOOKUP(B1919,'Oficios_-_pend_criticas'!$C$3:$J$4739,5,0),"X",""))),""),"")</f>
        <v/>
      </c>
      <c r="W1919" s="14" t="str">
        <f ca="1">IFERROR(IF(P1919&lt;&gt;"X",IF(Q1919&gt;0,IF(VLOOKUP(B1919,'Oficios_-_pend_criticas'!$C$4:$J$4739,5,0)="","",IF(VLOOKUP(B1919,'Oficios_-_pend_criticas'!$C$4:$J$4739,7,0)="",IF(TODAY()&gt;VLOOKUP(B1919,'Oficios_-_pend_criticas'!$C$4:$J$4739,5,0),"X",""),IF(VLOOKUP(B1919,'Oficios_-_pend_criticas'!$C$4:$J$4739,7,0)&gt;VLOOKUP(B1919,'Oficios_-_pend_criticas'!$C$4:$J$4739,5,0),"X",""))),""),""),"")</f>
        <v/>
      </c>
    </row>
    <row r="1920" spans="1:23" ht="45" hidden="1" customHeight="1" x14ac:dyDescent="0.25">
      <c r="A1920" s="9" t="str">
        <f t="shared" si="87"/>
        <v/>
      </c>
      <c r="B1920" s="24"/>
      <c r="C1920" s="22" t="str">
        <f>IF(B1920="","",VLOOKUP(B1920,#REF!,6,0))</f>
        <v/>
      </c>
      <c r="D1920" s="20" t="str">
        <f>IF(B1920="","",VLOOKUP(B1920,#REF!,22,0))</f>
        <v/>
      </c>
      <c r="E1920" s="22" t="str">
        <f>IF(B1920="","",VLOOKUP(B1920,Consultas_públicas!$A$376:$G$3879,7,0))</f>
        <v/>
      </c>
      <c r="F1920" s="20"/>
      <c r="G1920" s="21"/>
      <c r="H1920" s="14" t="str">
        <f>IFERROR(IF(VLOOKUP(B1920,'Oficios_-_pend_criticas'!$C$4:$D$4739,2,0)="","","X"),"")</f>
        <v/>
      </c>
      <c r="I1920" s="12"/>
      <c r="J1920" s="13"/>
      <c r="K1920" s="10"/>
      <c r="L1920" s="12" t="str">
        <f>IFERROR(VLOOKUP(B1920,Retorno_da_RFB!$D$3:$I$6388,5,0),"")</f>
        <v/>
      </c>
      <c r="M1920" s="13" t="str">
        <f>IFERROR(VLOOKUP(B1920,Retorno_da_RFB!$D$3:$I$6388,6,0),"")</f>
        <v/>
      </c>
      <c r="N1920" s="10" t="str">
        <f>IFERROR(VLOOKUP(B1920,Retorno_da_RFB!$D$3:$I$6388,3,0),"")</f>
        <v/>
      </c>
      <c r="O1920" s="10" t="str">
        <f>IFERROR(VLOOKUP(B1920,Retorno_da_RFB!$D$3:$I$6388,4,0),"")</f>
        <v/>
      </c>
      <c r="P1920" s="12" t="str">
        <f>IFERROR(IF(N1920="","",IF(VLOOKUP(LEFT(N1920,10),'Universo_BK-BIT'!$A$5:$E$10005,2,0)="","X",VLOOKUP(LEFT(N1920,10),'Universo_BK-BIT'!$A$5:$E$10005,2,0))),"X")</f>
        <v/>
      </c>
      <c r="Q1920" s="12" t="str">
        <f>IFERROR(IF(P1920="X","",VLOOKUP(LEFT(N1920,10),'Universo_BK-BIT'!$A$5:$E$10005,3,0)),"")</f>
        <v/>
      </c>
      <c r="R1920" s="14" t="str">
        <f t="shared" si="88"/>
        <v/>
      </c>
      <c r="S1920" s="14" t="str">
        <f t="shared" si="89"/>
        <v/>
      </c>
      <c r="T1920" s="14"/>
      <c r="U1920" s="14" t="str">
        <f ca="1">IFERROR(IF(P1920="X",IF(VLOOKUP(B1920,'Oficios_-_pend_criticas'!$C$3:$J$4739,5,0)="","",IF(VLOOKUP(B1920,'Oficios_-_pend_criticas'!$C$3:$J$4739,7,0)="",IF(TODAY()&gt;VLOOKUP(B1920,'Oficios_-_pend_criticas'!$C$3:$J$4739,5,0),"X",""),IF(VLOOKUP(B1920,'Oficios_-_pend_criticas'!$C$3:$J$4739,7,0)&gt;VLOOKUP(B1920,'Oficios_-_pend_criticas'!$C$3:$J$4739,5,0),"X",""))),""),"")</f>
        <v/>
      </c>
      <c r="V1920" s="14" t="str">
        <f ca="1">IFERROR(IF(Q1920=0,IF(VLOOKUP(B1920,'Oficios_-_pend_criticas'!$C$3:$J$4739,5,0)="","",IF(VLOOKUP(B1920,'Oficios_-_pend_criticas'!$C$3:$J$4739,7,0)="",IF(TODAY()&gt;VLOOKUP(B1920,'Oficios_-_pend_criticas'!$C$3:$J$4739,5,0),"X",""),IF(VLOOKUP(B1920,'Oficios_-_pend_criticas'!$C$3:$J$4739,7,0)&gt;VLOOKUP(B1920,'Oficios_-_pend_criticas'!$C$3:$J$4739,5,0),"X",""))),""),"")</f>
        <v/>
      </c>
      <c r="W1920" s="14" t="str">
        <f ca="1">IFERROR(IF(P1920&lt;&gt;"X",IF(Q1920&gt;0,IF(VLOOKUP(B1920,'Oficios_-_pend_criticas'!$C$4:$J$4739,5,0)="","",IF(VLOOKUP(B1920,'Oficios_-_pend_criticas'!$C$4:$J$4739,7,0)="",IF(TODAY()&gt;VLOOKUP(B1920,'Oficios_-_pend_criticas'!$C$4:$J$4739,5,0),"X",""),IF(VLOOKUP(B1920,'Oficios_-_pend_criticas'!$C$4:$J$4739,7,0)&gt;VLOOKUP(B1920,'Oficios_-_pend_criticas'!$C$4:$J$4739,5,0),"X",""))),""),""),"")</f>
        <v/>
      </c>
    </row>
    <row r="1921" spans="1:23" ht="45" hidden="1" customHeight="1" x14ac:dyDescent="0.25">
      <c r="A1921" s="9" t="str">
        <f t="shared" si="87"/>
        <v/>
      </c>
      <c r="B1921" s="24"/>
      <c r="C1921" s="22" t="str">
        <f>IF(B1921="","",VLOOKUP(B1921,#REF!,6,0))</f>
        <v/>
      </c>
      <c r="D1921" s="20" t="str">
        <f>IF(B1921="","",VLOOKUP(B1921,#REF!,22,0))</f>
        <v/>
      </c>
      <c r="E1921" s="22" t="str">
        <f>IF(B1921="","",VLOOKUP(B1921,Consultas_públicas!$A$376:$G$3879,7,0))</f>
        <v/>
      </c>
      <c r="F1921" s="20"/>
      <c r="G1921" s="21"/>
      <c r="H1921" s="14" t="str">
        <f>IFERROR(IF(VLOOKUP(B1921,'Oficios_-_pend_criticas'!$C$4:$D$4739,2,0)="","","X"),"")</f>
        <v/>
      </c>
      <c r="I1921" s="12"/>
      <c r="J1921" s="13"/>
      <c r="K1921" s="10"/>
      <c r="L1921" s="12" t="str">
        <f>IFERROR(VLOOKUP(B1921,Retorno_da_RFB!$D$3:$I$6388,5,0),"")</f>
        <v/>
      </c>
      <c r="M1921" s="13" t="str">
        <f>IFERROR(VLOOKUP(B1921,Retorno_da_RFB!$D$3:$I$6388,6,0),"")</f>
        <v/>
      </c>
      <c r="N1921" s="10" t="str">
        <f>IFERROR(VLOOKUP(B1921,Retorno_da_RFB!$D$3:$I$6388,3,0),"")</f>
        <v/>
      </c>
      <c r="O1921" s="10" t="str">
        <f>IFERROR(VLOOKUP(B1921,Retorno_da_RFB!$D$3:$I$6388,4,0),"")</f>
        <v/>
      </c>
      <c r="P1921" s="12" t="str">
        <f>IFERROR(IF(N1921="","",IF(VLOOKUP(LEFT(N1921,10),'Universo_BK-BIT'!$A$5:$E$10005,2,0)="","X",VLOOKUP(LEFT(N1921,10),'Universo_BK-BIT'!$A$5:$E$10005,2,0))),"X")</f>
        <v/>
      </c>
      <c r="Q1921" s="12" t="str">
        <f>IFERROR(IF(P1921="X","",VLOOKUP(LEFT(N1921,10),'Universo_BK-BIT'!$A$5:$E$10005,3,0)),"")</f>
        <v/>
      </c>
      <c r="R1921" s="14" t="str">
        <f t="shared" si="88"/>
        <v/>
      </c>
      <c r="S1921" s="14" t="str">
        <f t="shared" si="89"/>
        <v/>
      </c>
      <c r="T1921" s="14"/>
      <c r="U1921" s="14" t="str">
        <f ca="1">IFERROR(IF(P1921="X",IF(VLOOKUP(B1921,'Oficios_-_pend_criticas'!$C$3:$J$4739,5,0)="","",IF(VLOOKUP(B1921,'Oficios_-_pend_criticas'!$C$3:$J$4739,7,0)="",IF(TODAY()&gt;VLOOKUP(B1921,'Oficios_-_pend_criticas'!$C$3:$J$4739,5,0),"X",""),IF(VLOOKUP(B1921,'Oficios_-_pend_criticas'!$C$3:$J$4739,7,0)&gt;VLOOKUP(B1921,'Oficios_-_pend_criticas'!$C$3:$J$4739,5,0),"X",""))),""),"")</f>
        <v/>
      </c>
      <c r="V1921" s="14" t="str">
        <f ca="1">IFERROR(IF(Q1921=0,IF(VLOOKUP(B1921,'Oficios_-_pend_criticas'!$C$3:$J$4739,5,0)="","",IF(VLOOKUP(B1921,'Oficios_-_pend_criticas'!$C$3:$J$4739,7,0)="",IF(TODAY()&gt;VLOOKUP(B1921,'Oficios_-_pend_criticas'!$C$3:$J$4739,5,0),"X",""),IF(VLOOKUP(B1921,'Oficios_-_pend_criticas'!$C$3:$J$4739,7,0)&gt;VLOOKUP(B1921,'Oficios_-_pend_criticas'!$C$3:$J$4739,5,0),"X",""))),""),"")</f>
        <v/>
      </c>
      <c r="W1921" s="14" t="str">
        <f ca="1">IFERROR(IF(P1921&lt;&gt;"X",IF(Q1921&gt;0,IF(VLOOKUP(B1921,'Oficios_-_pend_criticas'!$C$4:$J$4739,5,0)="","",IF(VLOOKUP(B1921,'Oficios_-_pend_criticas'!$C$4:$J$4739,7,0)="",IF(TODAY()&gt;VLOOKUP(B1921,'Oficios_-_pend_criticas'!$C$4:$J$4739,5,0),"X",""),IF(VLOOKUP(B1921,'Oficios_-_pend_criticas'!$C$4:$J$4739,7,0)&gt;VLOOKUP(B1921,'Oficios_-_pend_criticas'!$C$4:$J$4739,5,0),"X",""))),""),""),"")</f>
        <v/>
      </c>
    </row>
    <row r="1922" spans="1:23" ht="45" hidden="1" customHeight="1" x14ac:dyDescent="0.25">
      <c r="A1922" s="9" t="str">
        <f t="shared" si="87"/>
        <v/>
      </c>
      <c r="B1922" s="24"/>
      <c r="C1922" s="22" t="str">
        <f>IF(B1922="","",VLOOKUP(B1922,#REF!,6,0))</f>
        <v/>
      </c>
      <c r="D1922" s="20" t="str">
        <f>IF(B1922="","",VLOOKUP(B1922,#REF!,22,0))</f>
        <v/>
      </c>
      <c r="E1922" s="22" t="str">
        <f>IF(B1922="","",VLOOKUP(B1922,Consultas_públicas!$A$376:$G$3879,7,0))</f>
        <v/>
      </c>
      <c r="F1922" s="20"/>
      <c r="G1922" s="21"/>
      <c r="H1922" s="14" t="str">
        <f>IFERROR(IF(VLOOKUP(B1922,'Oficios_-_pend_criticas'!$C$4:$D$4739,2,0)="","","X"),"")</f>
        <v/>
      </c>
      <c r="I1922" s="12"/>
      <c r="J1922" s="13"/>
      <c r="K1922" s="10"/>
      <c r="L1922" s="12" t="str">
        <f>IFERROR(VLOOKUP(B1922,Retorno_da_RFB!$D$3:$I$6388,5,0),"")</f>
        <v/>
      </c>
      <c r="M1922" s="13" t="str">
        <f>IFERROR(VLOOKUP(B1922,Retorno_da_RFB!$D$3:$I$6388,6,0),"")</f>
        <v/>
      </c>
      <c r="N1922" s="10" t="str">
        <f>IFERROR(VLOOKUP(B1922,Retorno_da_RFB!$D$3:$I$6388,3,0),"")</f>
        <v/>
      </c>
      <c r="O1922" s="10" t="str">
        <f>IFERROR(VLOOKUP(B1922,Retorno_da_RFB!$D$3:$I$6388,4,0),"")</f>
        <v/>
      </c>
      <c r="P1922" s="12" t="str">
        <f>IFERROR(IF(N1922="","",IF(VLOOKUP(LEFT(N1922,10),'Universo_BK-BIT'!$A$5:$E$10005,2,0)="","X",VLOOKUP(LEFT(N1922,10),'Universo_BK-BIT'!$A$5:$E$10005,2,0))),"X")</f>
        <v/>
      </c>
      <c r="Q1922" s="12" t="str">
        <f>IFERROR(IF(P1922="X","",VLOOKUP(LEFT(N1922,10),'Universo_BK-BIT'!$A$5:$E$10005,3,0)),"")</f>
        <v/>
      </c>
      <c r="R1922" s="14" t="str">
        <f t="shared" si="88"/>
        <v/>
      </c>
      <c r="S1922" s="14" t="str">
        <f t="shared" si="89"/>
        <v/>
      </c>
      <c r="T1922" s="14"/>
      <c r="U1922" s="14" t="str">
        <f ca="1">IFERROR(IF(P1922="X",IF(VLOOKUP(B1922,'Oficios_-_pend_criticas'!$C$3:$J$4739,5,0)="","",IF(VLOOKUP(B1922,'Oficios_-_pend_criticas'!$C$3:$J$4739,7,0)="",IF(TODAY()&gt;VLOOKUP(B1922,'Oficios_-_pend_criticas'!$C$3:$J$4739,5,0),"X",""),IF(VLOOKUP(B1922,'Oficios_-_pend_criticas'!$C$3:$J$4739,7,0)&gt;VLOOKUP(B1922,'Oficios_-_pend_criticas'!$C$3:$J$4739,5,0),"X",""))),""),"")</f>
        <v/>
      </c>
      <c r="V1922" s="14" t="str">
        <f ca="1">IFERROR(IF(Q1922=0,IF(VLOOKUP(B1922,'Oficios_-_pend_criticas'!$C$3:$J$4739,5,0)="","",IF(VLOOKUP(B1922,'Oficios_-_pend_criticas'!$C$3:$J$4739,7,0)="",IF(TODAY()&gt;VLOOKUP(B1922,'Oficios_-_pend_criticas'!$C$3:$J$4739,5,0),"X",""),IF(VLOOKUP(B1922,'Oficios_-_pend_criticas'!$C$3:$J$4739,7,0)&gt;VLOOKUP(B1922,'Oficios_-_pend_criticas'!$C$3:$J$4739,5,0),"X",""))),""),"")</f>
        <v/>
      </c>
      <c r="W1922" s="14" t="str">
        <f ca="1">IFERROR(IF(P1922&lt;&gt;"X",IF(Q1922&gt;0,IF(VLOOKUP(B1922,'Oficios_-_pend_criticas'!$C$4:$J$4739,5,0)="","",IF(VLOOKUP(B1922,'Oficios_-_pend_criticas'!$C$4:$J$4739,7,0)="",IF(TODAY()&gt;VLOOKUP(B1922,'Oficios_-_pend_criticas'!$C$4:$J$4739,5,0),"X",""),IF(VLOOKUP(B1922,'Oficios_-_pend_criticas'!$C$4:$J$4739,7,0)&gt;VLOOKUP(B1922,'Oficios_-_pend_criticas'!$C$4:$J$4739,5,0),"X",""))),""),""),"")</f>
        <v/>
      </c>
    </row>
    <row r="1923" spans="1:23" ht="45" hidden="1" customHeight="1" x14ac:dyDescent="0.25">
      <c r="A1923" s="9" t="str">
        <f t="shared" ref="A1923:A1986" si="90">IF(COUNTIF(B:B,B1923)&gt;1,"X","")</f>
        <v/>
      </c>
      <c r="B1923" s="24"/>
      <c r="C1923" s="22" t="str">
        <f>IF(B1923="","",VLOOKUP(B1923,#REF!,6,0))</f>
        <v/>
      </c>
      <c r="D1923" s="20" t="str">
        <f>IF(B1923="","",VLOOKUP(B1923,#REF!,22,0))</f>
        <v/>
      </c>
      <c r="E1923" s="22" t="str">
        <f>IF(B1923="","",VLOOKUP(B1923,Consultas_públicas!$A$376:$G$3879,7,0))</f>
        <v/>
      </c>
      <c r="F1923" s="20"/>
      <c r="G1923" s="21"/>
      <c r="H1923" s="14" t="str">
        <f>IFERROR(IF(VLOOKUP(B1923,'Oficios_-_pend_criticas'!$C$4:$D$4739,2,0)="","","X"),"")</f>
        <v/>
      </c>
      <c r="I1923" s="12"/>
      <c r="J1923" s="13"/>
      <c r="K1923" s="10"/>
      <c r="L1923" s="12" t="str">
        <f>IFERROR(VLOOKUP(B1923,Retorno_da_RFB!$D$3:$I$6388,5,0),"")</f>
        <v/>
      </c>
      <c r="M1923" s="13" t="str">
        <f>IFERROR(VLOOKUP(B1923,Retorno_da_RFB!$D$3:$I$6388,6,0),"")</f>
        <v/>
      </c>
      <c r="N1923" s="10" t="str">
        <f>IFERROR(VLOOKUP(B1923,Retorno_da_RFB!$D$3:$I$6388,3,0),"")</f>
        <v/>
      </c>
      <c r="O1923" s="10" t="str">
        <f>IFERROR(VLOOKUP(B1923,Retorno_da_RFB!$D$3:$I$6388,4,0),"")</f>
        <v/>
      </c>
      <c r="P1923" s="12" t="str">
        <f>IFERROR(IF(N1923="","",IF(VLOOKUP(LEFT(N1923,10),'Universo_BK-BIT'!$A$5:$E$10005,2,0)="","X",VLOOKUP(LEFT(N1923,10),'Universo_BK-BIT'!$A$5:$E$10005,2,0))),"X")</f>
        <v/>
      </c>
      <c r="Q1923" s="12" t="str">
        <f>IFERROR(IF(P1923="X","",VLOOKUP(LEFT(N1923,10),'Universo_BK-BIT'!$A$5:$E$10005,3,0)),"")</f>
        <v/>
      </c>
      <c r="R1923" s="14" t="str">
        <f t="shared" ref="R1923:R1986" si="91">IF(N1923="","",IF(LEFT(N1923,10)=LEFT(D1923,10),"","X"))</f>
        <v/>
      </c>
      <c r="S1923" s="14" t="str">
        <f t="shared" ref="S1923:S1986" si="92">IF(O1923="","",IF(LEN(O1923)&lt;=LEN(E1923)+2,IF(LEN(O1923)&gt;=LEN(E1923)-2,"","X"),"X"))</f>
        <v/>
      </c>
      <c r="T1923" s="14"/>
      <c r="U1923" s="14" t="str">
        <f ca="1">IFERROR(IF(P1923="X",IF(VLOOKUP(B1923,'Oficios_-_pend_criticas'!$C$3:$J$4739,5,0)="","",IF(VLOOKUP(B1923,'Oficios_-_pend_criticas'!$C$3:$J$4739,7,0)="",IF(TODAY()&gt;VLOOKUP(B1923,'Oficios_-_pend_criticas'!$C$3:$J$4739,5,0),"X",""),IF(VLOOKUP(B1923,'Oficios_-_pend_criticas'!$C$3:$J$4739,7,0)&gt;VLOOKUP(B1923,'Oficios_-_pend_criticas'!$C$3:$J$4739,5,0),"X",""))),""),"")</f>
        <v/>
      </c>
      <c r="V1923" s="14" t="str">
        <f ca="1">IFERROR(IF(Q1923=0,IF(VLOOKUP(B1923,'Oficios_-_pend_criticas'!$C$3:$J$4739,5,0)="","",IF(VLOOKUP(B1923,'Oficios_-_pend_criticas'!$C$3:$J$4739,7,0)="",IF(TODAY()&gt;VLOOKUP(B1923,'Oficios_-_pend_criticas'!$C$3:$J$4739,5,0),"X",""),IF(VLOOKUP(B1923,'Oficios_-_pend_criticas'!$C$3:$J$4739,7,0)&gt;VLOOKUP(B1923,'Oficios_-_pend_criticas'!$C$3:$J$4739,5,0),"X",""))),""),"")</f>
        <v/>
      </c>
      <c r="W1923" s="14" t="str">
        <f ca="1">IFERROR(IF(P1923&lt;&gt;"X",IF(Q1923&gt;0,IF(VLOOKUP(B1923,'Oficios_-_pend_criticas'!$C$4:$J$4739,5,0)="","",IF(VLOOKUP(B1923,'Oficios_-_pend_criticas'!$C$4:$J$4739,7,0)="",IF(TODAY()&gt;VLOOKUP(B1923,'Oficios_-_pend_criticas'!$C$4:$J$4739,5,0),"X",""),IF(VLOOKUP(B1923,'Oficios_-_pend_criticas'!$C$4:$J$4739,7,0)&gt;VLOOKUP(B1923,'Oficios_-_pend_criticas'!$C$4:$J$4739,5,0),"X",""))),""),""),"")</f>
        <v/>
      </c>
    </row>
    <row r="1924" spans="1:23" ht="45" hidden="1" customHeight="1" x14ac:dyDescent="0.25">
      <c r="A1924" s="9" t="str">
        <f t="shared" si="90"/>
        <v/>
      </c>
      <c r="B1924" s="24"/>
      <c r="C1924" s="22" t="str">
        <f>IF(B1924="","",VLOOKUP(B1924,#REF!,6,0))</f>
        <v/>
      </c>
      <c r="D1924" s="20" t="str">
        <f>IF(B1924="","",VLOOKUP(B1924,#REF!,22,0))</f>
        <v/>
      </c>
      <c r="E1924" s="22" t="str">
        <f>IF(B1924="","",VLOOKUP(B1924,Consultas_públicas!$A$376:$G$3879,7,0))</f>
        <v/>
      </c>
      <c r="F1924" s="20"/>
      <c r="G1924" s="21"/>
      <c r="H1924" s="14" t="str">
        <f>IFERROR(IF(VLOOKUP(B1924,'Oficios_-_pend_criticas'!$C$4:$D$4739,2,0)="","","X"),"")</f>
        <v/>
      </c>
      <c r="I1924" s="12"/>
      <c r="J1924" s="13"/>
      <c r="K1924" s="10"/>
      <c r="L1924" s="12" t="str">
        <f>IFERROR(VLOOKUP(B1924,Retorno_da_RFB!$D$3:$I$6388,5,0),"")</f>
        <v/>
      </c>
      <c r="M1924" s="13" t="str">
        <f>IFERROR(VLOOKUP(B1924,Retorno_da_RFB!$D$3:$I$6388,6,0),"")</f>
        <v/>
      </c>
      <c r="N1924" s="10" t="str">
        <f>IFERROR(VLOOKUP(B1924,Retorno_da_RFB!$D$3:$I$6388,3,0),"")</f>
        <v/>
      </c>
      <c r="O1924" s="10" t="str">
        <f>IFERROR(VLOOKUP(B1924,Retorno_da_RFB!$D$3:$I$6388,4,0),"")</f>
        <v/>
      </c>
      <c r="P1924" s="12" t="str">
        <f>IFERROR(IF(N1924="","",IF(VLOOKUP(LEFT(N1924,10),'Universo_BK-BIT'!$A$5:$E$10005,2,0)="","X",VLOOKUP(LEFT(N1924,10),'Universo_BK-BIT'!$A$5:$E$10005,2,0))),"X")</f>
        <v/>
      </c>
      <c r="Q1924" s="12" t="str">
        <f>IFERROR(IF(P1924="X","",VLOOKUP(LEFT(N1924,10),'Universo_BK-BIT'!$A$5:$E$10005,3,0)),"")</f>
        <v/>
      </c>
      <c r="R1924" s="14" t="str">
        <f t="shared" si="91"/>
        <v/>
      </c>
      <c r="S1924" s="14" t="str">
        <f t="shared" si="92"/>
        <v/>
      </c>
      <c r="T1924" s="14"/>
      <c r="U1924" s="14" t="str">
        <f ca="1">IFERROR(IF(P1924="X",IF(VLOOKUP(B1924,'Oficios_-_pend_criticas'!$C$3:$J$4739,5,0)="","",IF(VLOOKUP(B1924,'Oficios_-_pend_criticas'!$C$3:$J$4739,7,0)="",IF(TODAY()&gt;VLOOKUP(B1924,'Oficios_-_pend_criticas'!$C$3:$J$4739,5,0),"X",""),IF(VLOOKUP(B1924,'Oficios_-_pend_criticas'!$C$3:$J$4739,7,0)&gt;VLOOKUP(B1924,'Oficios_-_pend_criticas'!$C$3:$J$4739,5,0),"X",""))),""),"")</f>
        <v/>
      </c>
      <c r="V1924" s="14" t="str">
        <f ca="1">IFERROR(IF(Q1924=0,IF(VLOOKUP(B1924,'Oficios_-_pend_criticas'!$C$3:$J$4739,5,0)="","",IF(VLOOKUP(B1924,'Oficios_-_pend_criticas'!$C$3:$J$4739,7,0)="",IF(TODAY()&gt;VLOOKUP(B1924,'Oficios_-_pend_criticas'!$C$3:$J$4739,5,0),"X",""),IF(VLOOKUP(B1924,'Oficios_-_pend_criticas'!$C$3:$J$4739,7,0)&gt;VLOOKUP(B1924,'Oficios_-_pend_criticas'!$C$3:$J$4739,5,0),"X",""))),""),"")</f>
        <v/>
      </c>
      <c r="W1924" s="14" t="str">
        <f ca="1">IFERROR(IF(P1924&lt;&gt;"X",IF(Q1924&gt;0,IF(VLOOKUP(B1924,'Oficios_-_pend_criticas'!$C$4:$J$4739,5,0)="","",IF(VLOOKUP(B1924,'Oficios_-_pend_criticas'!$C$4:$J$4739,7,0)="",IF(TODAY()&gt;VLOOKUP(B1924,'Oficios_-_pend_criticas'!$C$4:$J$4739,5,0),"X",""),IF(VLOOKUP(B1924,'Oficios_-_pend_criticas'!$C$4:$J$4739,7,0)&gt;VLOOKUP(B1924,'Oficios_-_pend_criticas'!$C$4:$J$4739,5,0),"X",""))),""),""),"")</f>
        <v/>
      </c>
    </row>
    <row r="1925" spans="1:23" ht="45" hidden="1" customHeight="1" x14ac:dyDescent="0.25">
      <c r="A1925" s="9" t="str">
        <f t="shared" si="90"/>
        <v/>
      </c>
      <c r="B1925" s="24"/>
      <c r="C1925" s="22" t="str">
        <f>IF(B1925="","",VLOOKUP(B1925,#REF!,6,0))</f>
        <v/>
      </c>
      <c r="D1925" s="20" t="str">
        <f>IF(B1925="","",VLOOKUP(B1925,#REF!,22,0))</f>
        <v/>
      </c>
      <c r="E1925" s="22" t="str">
        <f>IF(B1925="","",VLOOKUP(B1925,Consultas_públicas!$A$376:$G$3879,7,0))</f>
        <v/>
      </c>
      <c r="F1925" s="20"/>
      <c r="G1925" s="21"/>
      <c r="H1925" s="14" t="str">
        <f>IFERROR(IF(VLOOKUP(B1925,'Oficios_-_pend_criticas'!$C$4:$D$4739,2,0)="","","X"),"")</f>
        <v/>
      </c>
      <c r="I1925" s="12"/>
      <c r="J1925" s="13"/>
      <c r="K1925" s="10"/>
      <c r="L1925" s="12" t="str">
        <f>IFERROR(VLOOKUP(B1925,Retorno_da_RFB!$D$3:$I$6388,5,0),"")</f>
        <v/>
      </c>
      <c r="M1925" s="13" t="str">
        <f>IFERROR(VLOOKUP(B1925,Retorno_da_RFB!$D$3:$I$6388,6,0),"")</f>
        <v/>
      </c>
      <c r="N1925" s="10" t="str">
        <f>IFERROR(VLOOKUP(B1925,Retorno_da_RFB!$D$3:$I$6388,3,0),"")</f>
        <v/>
      </c>
      <c r="O1925" s="10" t="str">
        <f>IFERROR(VLOOKUP(B1925,Retorno_da_RFB!$D$3:$I$6388,4,0),"")</f>
        <v/>
      </c>
      <c r="P1925" s="12" t="str">
        <f>IFERROR(IF(N1925="","",IF(VLOOKUP(LEFT(N1925,10),'Universo_BK-BIT'!$A$5:$E$10005,2,0)="","X",VLOOKUP(LEFT(N1925,10),'Universo_BK-BIT'!$A$5:$E$10005,2,0))),"X")</f>
        <v/>
      </c>
      <c r="Q1925" s="12" t="str">
        <f>IFERROR(IF(P1925="X","",VLOOKUP(LEFT(N1925,10),'Universo_BK-BIT'!$A$5:$E$10005,3,0)),"")</f>
        <v/>
      </c>
      <c r="R1925" s="14" t="str">
        <f t="shared" si="91"/>
        <v/>
      </c>
      <c r="S1925" s="14" t="str">
        <f t="shared" si="92"/>
        <v/>
      </c>
      <c r="T1925" s="14"/>
      <c r="U1925" s="14" t="str">
        <f ca="1">IFERROR(IF(P1925="X",IF(VLOOKUP(B1925,'Oficios_-_pend_criticas'!$C$3:$J$4739,5,0)="","",IF(VLOOKUP(B1925,'Oficios_-_pend_criticas'!$C$3:$J$4739,7,0)="",IF(TODAY()&gt;VLOOKUP(B1925,'Oficios_-_pend_criticas'!$C$3:$J$4739,5,0),"X",""),IF(VLOOKUP(B1925,'Oficios_-_pend_criticas'!$C$3:$J$4739,7,0)&gt;VLOOKUP(B1925,'Oficios_-_pend_criticas'!$C$3:$J$4739,5,0),"X",""))),""),"")</f>
        <v/>
      </c>
      <c r="V1925" s="14" t="str">
        <f ca="1">IFERROR(IF(Q1925=0,IF(VLOOKUP(B1925,'Oficios_-_pend_criticas'!$C$3:$J$4739,5,0)="","",IF(VLOOKUP(B1925,'Oficios_-_pend_criticas'!$C$3:$J$4739,7,0)="",IF(TODAY()&gt;VLOOKUP(B1925,'Oficios_-_pend_criticas'!$C$3:$J$4739,5,0),"X",""),IF(VLOOKUP(B1925,'Oficios_-_pend_criticas'!$C$3:$J$4739,7,0)&gt;VLOOKUP(B1925,'Oficios_-_pend_criticas'!$C$3:$J$4739,5,0),"X",""))),""),"")</f>
        <v/>
      </c>
      <c r="W1925" s="14" t="str">
        <f ca="1">IFERROR(IF(P1925&lt;&gt;"X",IF(Q1925&gt;0,IF(VLOOKUP(B1925,'Oficios_-_pend_criticas'!$C$4:$J$4739,5,0)="","",IF(VLOOKUP(B1925,'Oficios_-_pend_criticas'!$C$4:$J$4739,7,0)="",IF(TODAY()&gt;VLOOKUP(B1925,'Oficios_-_pend_criticas'!$C$4:$J$4739,5,0),"X",""),IF(VLOOKUP(B1925,'Oficios_-_pend_criticas'!$C$4:$J$4739,7,0)&gt;VLOOKUP(B1925,'Oficios_-_pend_criticas'!$C$4:$J$4739,5,0),"X",""))),""),""),"")</f>
        <v/>
      </c>
    </row>
    <row r="1926" spans="1:23" ht="45" hidden="1" customHeight="1" x14ac:dyDescent="0.25">
      <c r="A1926" s="9" t="str">
        <f t="shared" si="90"/>
        <v/>
      </c>
      <c r="B1926" s="24"/>
      <c r="C1926" s="22" t="str">
        <f>IF(B1926="","",VLOOKUP(B1926,#REF!,6,0))</f>
        <v/>
      </c>
      <c r="D1926" s="20" t="str">
        <f>IF(B1926="","",VLOOKUP(B1926,#REF!,22,0))</f>
        <v/>
      </c>
      <c r="E1926" s="22" t="str">
        <f>IF(B1926="","",VLOOKUP(B1926,Consultas_públicas!$A$376:$G$3879,7,0))</f>
        <v/>
      </c>
      <c r="F1926" s="20"/>
      <c r="G1926" s="21"/>
      <c r="H1926" s="14" t="str">
        <f>IFERROR(IF(VLOOKUP(B1926,'Oficios_-_pend_criticas'!$C$4:$D$4739,2,0)="","","X"),"")</f>
        <v/>
      </c>
      <c r="I1926" s="12"/>
      <c r="J1926" s="13"/>
      <c r="K1926" s="10"/>
      <c r="L1926" s="12" t="str">
        <f>IFERROR(VLOOKUP(B1926,Retorno_da_RFB!$D$3:$I$6388,5,0),"")</f>
        <v/>
      </c>
      <c r="M1926" s="13" t="str">
        <f>IFERROR(VLOOKUP(B1926,Retorno_da_RFB!$D$3:$I$6388,6,0),"")</f>
        <v/>
      </c>
      <c r="N1926" s="10" t="str">
        <f>IFERROR(VLOOKUP(B1926,Retorno_da_RFB!$D$3:$I$6388,3,0),"")</f>
        <v/>
      </c>
      <c r="O1926" s="10" t="str">
        <f>IFERROR(VLOOKUP(B1926,Retorno_da_RFB!$D$3:$I$6388,4,0),"")</f>
        <v/>
      </c>
      <c r="P1926" s="12" t="str">
        <f>IFERROR(IF(N1926="","",IF(VLOOKUP(LEFT(N1926,10),'Universo_BK-BIT'!$A$5:$E$10005,2,0)="","X",VLOOKUP(LEFT(N1926,10),'Universo_BK-BIT'!$A$5:$E$10005,2,0))),"X")</f>
        <v/>
      </c>
      <c r="Q1926" s="12" t="str">
        <f>IFERROR(IF(P1926="X","",VLOOKUP(LEFT(N1926,10),'Universo_BK-BIT'!$A$5:$E$10005,3,0)),"")</f>
        <v/>
      </c>
      <c r="R1926" s="14" t="str">
        <f t="shared" si="91"/>
        <v/>
      </c>
      <c r="S1926" s="14" t="str">
        <f t="shared" si="92"/>
        <v/>
      </c>
      <c r="T1926" s="14"/>
      <c r="U1926" s="14" t="str">
        <f ca="1">IFERROR(IF(P1926="X",IF(VLOOKUP(B1926,'Oficios_-_pend_criticas'!$C$3:$J$4739,5,0)="","",IF(VLOOKUP(B1926,'Oficios_-_pend_criticas'!$C$3:$J$4739,7,0)="",IF(TODAY()&gt;VLOOKUP(B1926,'Oficios_-_pend_criticas'!$C$3:$J$4739,5,0),"X",""),IF(VLOOKUP(B1926,'Oficios_-_pend_criticas'!$C$3:$J$4739,7,0)&gt;VLOOKUP(B1926,'Oficios_-_pend_criticas'!$C$3:$J$4739,5,0),"X",""))),""),"")</f>
        <v/>
      </c>
      <c r="V1926" s="14" t="str">
        <f ca="1">IFERROR(IF(Q1926=0,IF(VLOOKUP(B1926,'Oficios_-_pend_criticas'!$C$3:$J$4739,5,0)="","",IF(VLOOKUP(B1926,'Oficios_-_pend_criticas'!$C$3:$J$4739,7,0)="",IF(TODAY()&gt;VLOOKUP(B1926,'Oficios_-_pend_criticas'!$C$3:$J$4739,5,0),"X",""),IF(VLOOKUP(B1926,'Oficios_-_pend_criticas'!$C$3:$J$4739,7,0)&gt;VLOOKUP(B1926,'Oficios_-_pend_criticas'!$C$3:$J$4739,5,0),"X",""))),""),"")</f>
        <v/>
      </c>
      <c r="W1926" s="14" t="str">
        <f ca="1">IFERROR(IF(P1926&lt;&gt;"X",IF(Q1926&gt;0,IF(VLOOKUP(B1926,'Oficios_-_pend_criticas'!$C$4:$J$4739,5,0)="","",IF(VLOOKUP(B1926,'Oficios_-_pend_criticas'!$C$4:$J$4739,7,0)="",IF(TODAY()&gt;VLOOKUP(B1926,'Oficios_-_pend_criticas'!$C$4:$J$4739,5,0),"X",""),IF(VLOOKUP(B1926,'Oficios_-_pend_criticas'!$C$4:$J$4739,7,0)&gt;VLOOKUP(B1926,'Oficios_-_pend_criticas'!$C$4:$J$4739,5,0),"X",""))),""),""),"")</f>
        <v/>
      </c>
    </row>
    <row r="1927" spans="1:23" ht="45" hidden="1" customHeight="1" x14ac:dyDescent="0.25">
      <c r="A1927" s="9" t="str">
        <f t="shared" si="90"/>
        <v/>
      </c>
      <c r="B1927" s="24"/>
      <c r="C1927" s="22" t="str">
        <f>IF(B1927="","",VLOOKUP(B1927,#REF!,6,0))</f>
        <v/>
      </c>
      <c r="D1927" s="20" t="str">
        <f>IF(B1927="","",VLOOKUP(B1927,#REF!,22,0))</f>
        <v/>
      </c>
      <c r="E1927" s="22" t="str">
        <f>IF(B1927="","",VLOOKUP(B1927,Consultas_públicas!$A$376:$G$3879,7,0))</f>
        <v/>
      </c>
      <c r="F1927" s="20"/>
      <c r="G1927" s="21"/>
      <c r="H1927" s="14" t="str">
        <f>IFERROR(IF(VLOOKUP(B1927,'Oficios_-_pend_criticas'!$C$4:$D$4739,2,0)="","","X"),"")</f>
        <v/>
      </c>
      <c r="I1927" s="12"/>
      <c r="J1927" s="13"/>
      <c r="K1927" s="10"/>
      <c r="L1927" s="12" t="str">
        <f>IFERROR(VLOOKUP(B1927,Retorno_da_RFB!$D$3:$I$6388,5,0),"")</f>
        <v/>
      </c>
      <c r="M1927" s="13" t="str">
        <f>IFERROR(VLOOKUP(B1927,Retorno_da_RFB!$D$3:$I$6388,6,0),"")</f>
        <v/>
      </c>
      <c r="N1927" s="10" t="str">
        <f>IFERROR(VLOOKUP(B1927,Retorno_da_RFB!$D$3:$I$6388,3,0),"")</f>
        <v/>
      </c>
      <c r="O1927" s="10" t="str">
        <f>IFERROR(VLOOKUP(B1927,Retorno_da_RFB!$D$3:$I$6388,4,0),"")</f>
        <v/>
      </c>
      <c r="P1927" s="12" t="str">
        <f>IFERROR(IF(N1927="","",IF(VLOOKUP(LEFT(N1927,10),'Universo_BK-BIT'!$A$5:$E$10005,2,0)="","X",VLOOKUP(LEFT(N1927,10),'Universo_BK-BIT'!$A$5:$E$10005,2,0))),"X")</f>
        <v/>
      </c>
      <c r="Q1927" s="12" t="str">
        <f>IFERROR(IF(P1927="X","",VLOOKUP(LEFT(N1927,10),'Universo_BK-BIT'!$A$5:$E$10005,3,0)),"")</f>
        <v/>
      </c>
      <c r="R1927" s="14" t="str">
        <f t="shared" si="91"/>
        <v/>
      </c>
      <c r="S1927" s="14" t="str">
        <f t="shared" si="92"/>
        <v/>
      </c>
      <c r="T1927" s="14"/>
      <c r="U1927" s="14" t="str">
        <f ca="1">IFERROR(IF(P1927="X",IF(VLOOKUP(B1927,'Oficios_-_pend_criticas'!$C$3:$J$4739,5,0)="","",IF(VLOOKUP(B1927,'Oficios_-_pend_criticas'!$C$3:$J$4739,7,0)="",IF(TODAY()&gt;VLOOKUP(B1927,'Oficios_-_pend_criticas'!$C$3:$J$4739,5,0),"X",""),IF(VLOOKUP(B1927,'Oficios_-_pend_criticas'!$C$3:$J$4739,7,0)&gt;VLOOKUP(B1927,'Oficios_-_pend_criticas'!$C$3:$J$4739,5,0),"X",""))),""),"")</f>
        <v/>
      </c>
      <c r="V1927" s="14" t="str">
        <f ca="1">IFERROR(IF(Q1927=0,IF(VLOOKUP(B1927,'Oficios_-_pend_criticas'!$C$3:$J$4739,5,0)="","",IF(VLOOKUP(B1927,'Oficios_-_pend_criticas'!$C$3:$J$4739,7,0)="",IF(TODAY()&gt;VLOOKUP(B1927,'Oficios_-_pend_criticas'!$C$3:$J$4739,5,0),"X",""),IF(VLOOKUP(B1927,'Oficios_-_pend_criticas'!$C$3:$J$4739,7,0)&gt;VLOOKUP(B1927,'Oficios_-_pend_criticas'!$C$3:$J$4739,5,0),"X",""))),""),"")</f>
        <v/>
      </c>
      <c r="W1927" s="14" t="str">
        <f ca="1">IFERROR(IF(P1927&lt;&gt;"X",IF(Q1927&gt;0,IF(VLOOKUP(B1927,'Oficios_-_pend_criticas'!$C$4:$J$4739,5,0)="","",IF(VLOOKUP(B1927,'Oficios_-_pend_criticas'!$C$4:$J$4739,7,0)="",IF(TODAY()&gt;VLOOKUP(B1927,'Oficios_-_pend_criticas'!$C$4:$J$4739,5,0),"X",""),IF(VLOOKUP(B1927,'Oficios_-_pend_criticas'!$C$4:$J$4739,7,0)&gt;VLOOKUP(B1927,'Oficios_-_pend_criticas'!$C$4:$J$4739,5,0),"X",""))),""),""),"")</f>
        <v/>
      </c>
    </row>
    <row r="1928" spans="1:23" ht="45" hidden="1" customHeight="1" x14ac:dyDescent="0.25">
      <c r="A1928" s="9" t="str">
        <f t="shared" si="90"/>
        <v/>
      </c>
      <c r="B1928" s="24"/>
      <c r="C1928" s="22" t="str">
        <f>IF(B1928="","",VLOOKUP(B1928,#REF!,6,0))</f>
        <v/>
      </c>
      <c r="D1928" s="20" t="str">
        <f>IF(B1928="","",VLOOKUP(B1928,#REF!,22,0))</f>
        <v/>
      </c>
      <c r="E1928" s="22" t="str">
        <f>IF(B1928="","",VLOOKUP(B1928,Consultas_públicas!$A$376:$G$3879,7,0))</f>
        <v/>
      </c>
      <c r="F1928" s="20"/>
      <c r="G1928" s="21"/>
      <c r="H1928" s="14" t="str">
        <f>IFERROR(IF(VLOOKUP(B1928,'Oficios_-_pend_criticas'!$C$4:$D$4739,2,0)="","","X"),"")</f>
        <v/>
      </c>
      <c r="I1928" s="12"/>
      <c r="J1928" s="13"/>
      <c r="K1928" s="10"/>
      <c r="L1928" s="12" t="str">
        <f>IFERROR(VLOOKUP(B1928,Retorno_da_RFB!$D$3:$I$6388,5,0),"")</f>
        <v/>
      </c>
      <c r="M1928" s="13" t="str">
        <f>IFERROR(VLOOKUP(B1928,Retorno_da_RFB!$D$3:$I$6388,6,0),"")</f>
        <v/>
      </c>
      <c r="N1928" s="10" t="str">
        <f>IFERROR(VLOOKUP(B1928,Retorno_da_RFB!$D$3:$I$6388,3,0),"")</f>
        <v/>
      </c>
      <c r="O1928" s="10" t="str">
        <f>IFERROR(VLOOKUP(B1928,Retorno_da_RFB!$D$3:$I$6388,4,0),"")</f>
        <v/>
      </c>
      <c r="P1928" s="12" t="str">
        <f>IFERROR(IF(N1928="","",IF(VLOOKUP(LEFT(N1928,10),'Universo_BK-BIT'!$A$5:$E$10005,2,0)="","X",VLOOKUP(LEFT(N1928,10),'Universo_BK-BIT'!$A$5:$E$10005,2,0))),"X")</f>
        <v/>
      </c>
      <c r="Q1928" s="12" t="str">
        <f>IFERROR(IF(P1928="X","",VLOOKUP(LEFT(N1928,10),'Universo_BK-BIT'!$A$5:$E$10005,3,0)),"")</f>
        <v/>
      </c>
      <c r="R1928" s="14" t="str">
        <f t="shared" si="91"/>
        <v/>
      </c>
      <c r="S1928" s="14" t="str">
        <f t="shared" si="92"/>
        <v/>
      </c>
      <c r="T1928" s="14"/>
      <c r="U1928" s="14" t="str">
        <f ca="1">IFERROR(IF(P1928="X",IF(VLOOKUP(B1928,'Oficios_-_pend_criticas'!$C$3:$J$4739,5,0)="","",IF(VLOOKUP(B1928,'Oficios_-_pend_criticas'!$C$3:$J$4739,7,0)="",IF(TODAY()&gt;VLOOKUP(B1928,'Oficios_-_pend_criticas'!$C$3:$J$4739,5,0),"X",""),IF(VLOOKUP(B1928,'Oficios_-_pend_criticas'!$C$3:$J$4739,7,0)&gt;VLOOKUP(B1928,'Oficios_-_pend_criticas'!$C$3:$J$4739,5,0),"X",""))),""),"")</f>
        <v/>
      </c>
      <c r="V1928" s="14" t="str">
        <f ca="1">IFERROR(IF(Q1928=0,IF(VLOOKUP(B1928,'Oficios_-_pend_criticas'!$C$3:$J$4739,5,0)="","",IF(VLOOKUP(B1928,'Oficios_-_pend_criticas'!$C$3:$J$4739,7,0)="",IF(TODAY()&gt;VLOOKUP(B1928,'Oficios_-_pend_criticas'!$C$3:$J$4739,5,0),"X",""),IF(VLOOKUP(B1928,'Oficios_-_pend_criticas'!$C$3:$J$4739,7,0)&gt;VLOOKUP(B1928,'Oficios_-_pend_criticas'!$C$3:$J$4739,5,0),"X",""))),""),"")</f>
        <v/>
      </c>
      <c r="W1928" s="14" t="str">
        <f ca="1">IFERROR(IF(P1928&lt;&gt;"X",IF(Q1928&gt;0,IF(VLOOKUP(B1928,'Oficios_-_pend_criticas'!$C$4:$J$4739,5,0)="","",IF(VLOOKUP(B1928,'Oficios_-_pend_criticas'!$C$4:$J$4739,7,0)="",IF(TODAY()&gt;VLOOKUP(B1928,'Oficios_-_pend_criticas'!$C$4:$J$4739,5,0),"X",""),IF(VLOOKUP(B1928,'Oficios_-_pend_criticas'!$C$4:$J$4739,7,0)&gt;VLOOKUP(B1928,'Oficios_-_pend_criticas'!$C$4:$J$4739,5,0),"X",""))),""),""),"")</f>
        <v/>
      </c>
    </row>
    <row r="1929" spans="1:23" ht="45" hidden="1" customHeight="1" x14ac:dyDescent="0.25">
      <c r="A1929" s="9" t="str">
        <f t="shared" si="90"/>
        <v/>
      </c>
      <c r="B1929" s="24"/>
      <c r="C1929" s="22" t="str">
        <f>IF(B1929="","",VLOOKUP(B1929,#REF!,6,0))</f>
        <v/>
      </c>
      <c r="D1929" s="20" t="str">
        <f>IF(B1929="","",VLOOKUP(B1929,#REF!,22,0))</f>
        <v/>
      </c>
      <c r="E1929" s="22" t="str">
        <f>IF(B1929="","",VLOOKUP(B1929,Consultas_públicas!$A$376:$G$3879,7,0))</f>
        <v/>
      </c>
      <c r="F1929" s="20"/>
      <c r="G1929" s="21"/>
      <c r="H1929" s="14" t="str">
        <f>IFERROR(IF(VLOOKUP(B1929,'Oficios_-_pend_criticas'!$C$4:$D$4739,2,0)="","","X"),"")</f>
        <v/>
      </c>
      <c r="I1929" s="12"/>
      <c r="J1929" s="13"/>
      <c r="K1929" s="10"/>
      <c r="L1929" s="12" t="str">
        <f>IFERROR(VLOOKUP(B1929,Retorno_da_RFB!$D$3:$I$6388,5,0),"")</f>
        <v/>
      </c>
      <c r="M1929" s="13" t="str">
        <f>IFERROR(VLOOKUP(B1929,Retorno_da_RFB!$D$3:$I$6388,6,0),"")</f>
        <v/>
      </c>
      <c r="N1929" s="10" t="str">
        <f>IFERROR(VLOOKUP(B1929,Retorno_da_RFB!$D$3:$I$6388,3,0),"")</f>
        <v/>
      </c>
      <c r="O1929" s="10" t="str">
        <f>IFERROR(VLOOKUP(B1929,Retorno_da_RFB!$D$3:$I$6388,4,0),"")</f>
        <v/>
      </c>
      <c r="P1929" s="12" t="str">
        <f>IFERROR(IF(N1929="","",IF(VLOOKUP(LEFT(N1929,10),'Universo_BK-BIT'!$A$5:$E$10005,2,0)="","X",VLOOKUP(LEFT(N1929,10),'Universo_BK-BIT'!$A$5:$E$10005,2,0))),"X")</f>
        <v/>
      </c>
      <c r="Q1929" s="12" t="str">
        <f>IFERROR(IF(P1929="X","",VLOOKUP(LEFT(N1929,10),'Universo_BK-BIT'!$A$5:$E$10005,3,0)),"")</f>
        <v/>
      </c>
      <c r="R1929" s="14" t="str">
        <f t="shared" si="91"/>
        <v/>
      </c>
      <c r="S1929" s="14" t="str">
        <f t="shared" si="92"/>
        <v/>
      </c>
      <c r="T1929" s="14"/>
      <c r="U1929" s="14" t="str">
        <f ca="1">IFERROR(IF(P1929="X",IF(VLOOKUP(B1929,'Oficios_-_pend_criticas'!$C$3:$J$4739,5,0)="","",IF(VLOOKUP(B1929,'Oficios_-_pend_criticas'!$C$3:$J$4739,7,0)="",IF(TODAY()&gt;VLOOKUP(B1929,'Oficios_-_pend_criticas'!$C$3:$J$4739,5,0),"X",""),IF(VLOOKUP(B1929,'Oficios_-_pend_criticas'!$C$3:$J$4739,7,0)&gt;VLOOKUP(B1929,'Oficios_-_pend_criticas'!$C$3:$J$4739,5,0),"X",""))),""),"")</f>
        <v/>
      </c>
      <c r="V1929" s="14" t="str">
        <f ca="1">IFERROR(IF(Q1929=0,IF(VLOOKUP(B1929,'Oficios_-_pend_criticas'!$C$3:$J$4739,5,0)="","",IF(VLOOKUP(B1929,'Oficios_-_pend_criticas'!$C$3:$J$4739,7,0)="",IF(TODAY()&gt;VLOOKUP(B1929,'Oficios_-_pend_criticas'!$C$3:$J$4739,5,0),"X",""),IF(VLOOKUP(B1929,'Oficios_-_pend_criticas'!$C$3:$J$4739,7,0)&gt;VLOOKUP(B1929,'Oficios_-_pend_criticas'!$C$3:$J$4739,5,0),"X",""))),""),"")</f>
        <v/>
      </c>
      <c r="W1929" s="14" t="str">
        <f ca="1">IFERROR(IF(P1929&lt;&gt;"X",IF(Q1929&gt;0,IF(VLOOKUP(B1929,'Oficios_-_pend_criticas'!$C$4:$J$4739,5,0)="","",IF(VLOOKUP(B1929,'Oficios_-_pend_criticas'!$C$4:$J$4739,7,0)="",IF(TODAY()&gt;VLOOKUP(B1929,'Oficios_-_pend_criticas'!$C$4:$J$4739,5,0),"X",""),IF(VLOOKUP(B1929,'Oficios_-_pend_criticas'!$C$4:$J$4739,7,0)&gt;VLOOKUP(B1929,'Oficios_-_pend_criticas'!$C$4:$J$4739,5,0),"X",""))),""),""),"")</f>
        <v/>
      </c>
    </row>
    <row r="1930" spans="1:23" ht="45" hidden="1" customHeight="1" x14ac:dyDescent="0.25">
      <c r="A1930" s="9" t="str">
        <f t="shared" si="90"/>
        <v/>
      </c>
      <c r="B1930" s="24"/>
      <c r="C1930" s="22" t="str">
        <f>IF(B1930="","",VLOOKUP(B1930,#REF!,6,0))</f>
        <v/>
      </c>
      <c r="D1930" s="20" t="str">
        <f>IF(B1930="","",VLOOKUP(B1930,#REF!,22,0))</f>
        <v/>
      </c>
      <c r="E1930" s="22" t="str">
        <f>IF(B1930="","",VLOOKUP(B1930,Consultas_públicas!$A$376:$G$3879,7,0))</f>
        <v/>
      </c>
      <c r="F1930" s="20"/>
      <c r="G1930" s="21"/>
      <c r="H1930" s="14" t="str">
        <f>IFERROR(IF(VLOOKUP(B1930,'Oficios_-_pend_criticas'!$C$4:$D$4739,2,0)="","","X"),"")</f>
        <v/>
      </c>
      <c r="I1930" s="12"/>
      <c r="J1930" s="13"/>
      <c r="K1930" s="10"/>
      <c r="L1930" s="12" t="str">
        <f>IFERROR(VLOOKUP(B1930,Retorno_da_RFB!$D$3:$I$6388,5,0),"")</f>
        <v/>
      </c>
      <c r="M1930" s="13" t="str">
        <f>IFERROR(VLOOKUP(B1930,Retorno_da_RFB!$D$3:$I$6388,6,0),"")</f>
        <v/>
      </c>
      <c r="N1930" s="10" t="str">
        <f>IFERROR(VLOOKUP(B1930,Retorno_da_RFB!$D$3:$I$6388,3,0),"")</f>
        <v/>
      </c>
      <c r="O1930" s="10" t="str">
        <f>IFERROR(VLOOKUP(B1930,Retorno_da_RFB!$D$3:$I$6388,4,0),"")</f>
        <v/>
      </c>
      <c r="P1930" s="12" t="str">
        <f>IFERROR(IF(N1930="","",IF(VLOOKUP(LEFT(N1930,10),'Universo_BK-BIT'!$A$5:$E$10005,2,0)="","X",VLOOKUP(LEFT(N1930,10),'Universo_BK-BIT'!$A$5:$E$10005,2,0))),"X")</f>
        <v/>
      </c>
      <c r="Q1930" s="12" t="str">
        <f>IFERROR(IF(P1930="X","",VLOOKUP(LEFT(N1930,10),'Universo_BK-BIT'!$A$5:$E$10005,3,0)),"")</f>
        <v/>
      </c>
      <c r="R1930" s="14" t="str">
        <f t="shared" si="91"/>
        <v/>
      </c>
      <c r="S1930" s="14" t="str">
        <f t="shared" si="92"/>
        <v/>
      </c>
      <c r="T1930" s="14"/>
      <c r="U1930" s="14" t="str">
        <f ca="1">IFERROR(IF(P1930="X",IF(VLOOKUP(B1930,'Oficios_-_pend_criticas'!$C$3:$J$4739,5,0)="","",IF(VLOOKUP(B1930,'Oficios_-_pend_criticas'!$C$3:$J$4739,7,0)="",IF(TODAY()&gt;VLOOKUP(B1930,'Oficios_-_pend_criticas'!$C$3:$J$4739,5,0),"X",""),IF(VLOOKUP(B1930,'Oficios_-_pend_criticas'!$C$3:$J$4739,7,0)&gt;VLOOKUP(B1930,'Oficios_-_pend_criticas'!$C$3:$J$4739,5,0),"X",""))),""),"")</f>
        <v/>
      </c>
      <c r="V1930" s="14" t="str">
        <f ca="1">IFERROR(IF(Q1930=0,IF(VLOOKUP(B1930,'Oficios_-_pend_criticas'!$C$3:$J$4739,5,0)="","",IF(VLOOKUP(B1930,'Oficios_-_pend_criticas'!$C$3:$J$4739,7,0)="",IF(TODAY()&gt;VLOOKUP(B1930,'Oficios_-_pend_criticas'!$C$3:$J$4739,5,0),"X",""),IF(VLOOKUP(B1930,'Oficios_-_pend_criticas'!$C$3:$J$4739,7,0)&gt;VLOOKUP(B1930,'Oficios_-_pend_criticas'!$C$3:$J$4739,5,0),"X",""))),""),"")</f>
        <v/>
      </c>
      <c r="W1930" s="14" t="str">
        <f ca="1">IFERROR(IF(P1930&lt;&gt;"X",IF(Q1930&gt;0,IF(VLOOKUP(B1930,'Oficios_-_pend_criticas'!$C$4:$J$4739,5,0)="","",IF(VLOOKUP(B1930,'Oficios_-_pend_criticas'!$C$4:$J$4739,7,0)="",IF(TODAY()&gt;VLOOKUP(B1930,'Oficios_-_pend_criticas'!$C$4:$J$4739,5,0),"X",""),IF(VLOOKUP(B1930,'Oficios_-_pend_criticas'!$C$4:$J$4739,7,0)&gt;VLOOKUP(B1930,'Oficios_-_pend_criticas'!$C$4:$J$4739,5,0),"X",""))),""),""),"")</f>
        <v/>
      </c>
    </row>
    <row r="1931" spans="1:23" ht="45" hidden="1" customHeight="1" x14ac:dyDescent="0.25">
      <c r="A1931" s="9" t="str">
        <f t="shared" si="90"/>
        <v/>
      </c>
      <c r="B1931" s="24"/>
      <c r="C1931" s="22" t="str">
        <f>IF(B1931="","",VLOOKUP(B1931,#REF!,6,0))</f>
        <v/>
      </c>
      <c r="D1931" s="20" t="str">
        <f>IF(B1931="","",VLOOKUP(B1931,#REF!,22,0))</f>
        <v/>
      </c>
      <c r="E1931" s="22" t="str">
        <f>IF(B1931="","",VLOOKUP(B1931,Consultas_públicas!$A$376:$G$3879,7,0))</f>
        <v/>
      </c>
      <c r="F1931" s="20"/>
      <c r="G1931" s="21"/>
      <c r="H1931" s="14" t="str">
        <f>IFERROR(IF(VLOOKUP(B1931,'Oficios_-_pend_criticas'!$C$4:$D$4739,2,0)="","","X"),"")</f>
        <v/>
      </c>
      <c r="I1931" s="12"/>
      <c r="J1931" s="13"/>
      <c r="K1931" s="10"/>
      <c r="L1931" s="12" t="str">
        <f>IFERROR(VLOOKUP(B1931,Retorno_da_RFB!$D$3:$I$6388,5,0),"")</f>
        <v/>
      </c>
      <c r="M1931" s="13" t="str">
        <f>IFERROR(VLOOKUP(B1931,Retorno_da_RFB!$D$3:$I$6388,6,0),"")</f>
        <v/>
      </c>
      <c r="N1931" s="10" t="str">
        <f>IFERROR(VLOOKUP(B1931,Retorno_da_RFB!$D$3:$I$6388,3,0),"")</f>
        <v/>
      </c>
      <c r="O1931" s="10" t="str">
        <f>IFERROR(VLOOKUP(B1931,Retorno_da_RFB!$D$3:$I$6388,4,0),"")</f>
        <v/>
      </c>
      <c r="P1931" s="12" t="str">
        <f>IFERROR(IF(N1931="","",IF(VLOOKUP(LEFT(N1931,10),'Universo_BK-BIT'!$A$5:$E$10005,2,0)="","X",VLOOKUP(LEFT(N1931,10),'Universo_BK-BIT'!$A$5:$E$10005,2,0))),"X")</f>
        <v/>
      </c>
      <c r="Q1931" s="12" t="str">
        <f>IFERROR(IF(P1931="X","",VLOOKUP(LEFT(N1931,10),'Universo_BK-BIT'!$A$5:$E$10005,3,0)),"")</f>
        <v/>
      </c>
      <c r="R1931" s="14" t="str">
        <f t="shared" si="91"/>
        <v/>
      </c>
      <c r="S1931" s="14" t="str">
        <f t="shared" si="92"/>
        <v/>
      </c>
      <c r="T1931" s="14"/>
      <c r="U1931" s="14" t="str">
        <f ca="1">IFERROR(IF(P1931="X",IF(VLOOKUP(B1931,'Oficios_-_pend_criticas'!$C$3:$J$4739,5,0)="","",IF(VLOOKUP(B1931,'Oficios_-_pend_criticas'!$C$3:$J$4739,7,0)="",IF(TODAY()&gt;VLOOKUP(B1931,'Oficios_-_pend_criticas'!$C$3:$J$4739,5,0),"X",""),IF(VLOOKUP(B1931,'Oficios_-_pend_criticas'!$C$3:$J$4739,7,0)&gt;VLOOKUP(B1931,'Oficios_-_pend_criticas'!$C$3:$J$4739,5,0),"X",""))),""),"")</f>
        <v/>
      </c>
      <c r="V1931" s="14" t="str">
        <f ca="1">IFERROR(IF(Q1931=0,IF(VLOOKUP(B1931,'Oficios_-_pend_criticas'!$C$3:$J$4739,5,0)="","",IF(VLOOKUP(B1931,'Oficios_-_pend_criticas'!$C$3:$J$4739,7,0)="",IF(TODAY()&gt;VLOOKUP(B1931,'Oficios_-_pend_criticas'!$C$3:$J$4739,5,0),"X",""),IF(VLOOKUP(B1931,'Oficios_-_pend_criticas'!$C$3:$J$4739,7,0)&gt;VLOOKUP(B1931,'Oficios_-_pend_criticas'!$C$3:$J$4739,5,0),"X",""))),""),"")</f>
        <v/>
      </c>
      <c r="W1931" s="14" t="str">
        <f ca="1">IFERROR(IF(P1931&lt;&gt;"X",IF(Q1931&gt;0,IF(VLOOKUP(B1931,'Oficios_-_pend_criticas'!$C$4:$J$4739,5,0)="","",IF(VLOOKUP(B1931,'Oficios_-_pend_criticas'!$C$4:$J$4739,7,0)="",IF(TODAY()&gt;VLOOKUP(B1931,'Oficios_-_pend_criticas'!$C$4:$J$4739,5,0),"X",""),IF(VLOOKUP(B1931,'Oficios_-_pend_criticas'!$C$4:$J$4739,7,0)&gt;VLOOKUP(B1931,'Oficios_-_pend_criticas'!$C$4:$J$4739,5,0),"X",""))),""),""),"")</f>
        <v/>
      </c>
    </row>
    <row r="1932" spans="1:23" ht="45" hidden="1" customHeight="1" x14ac:dyDescent="0.25">
      <c r="A1932" s="9" t="str">
        <f t="shared" si="90"/>
        <v/>
      </c>
      <c r="B1932" s="24"/>
      <c r="C1932" s="22" t="str">
        <f>IF(B1932="","",VLOOKUP(B1932,#REF!,6,0))</f>
        <v/>
      </c>
      <c r="D1932" s="20" t="str">
        <f>IF(B1932="","",VLOOKUP(B1932,#REF!,22,0))</f>
        <v/>
      </c>
      <c r="E1932" s="22" t="str">
        <f>IF(B1932="","",VLOOKUP(B1932,Consultas_públicas!$A$376:$G$3879,7,0))</f>
        <v/>
      </c>
      <c r="F1932" s="20"/>
      <c r="G1932" s="21"/>
      <c r="H1932" s="14" t="str">
        <f>IFERROR(IF(VLOOKUP(B1932,'Oficios_-_pend_criticas'!$C$4:$D$4739,2,0)="","","X"),"")</f>
        <v/>
      </c>
      <c r="I1932" s="12"/>
      <c r="J1932" s="13"/>
      <c r="K1932" s="10"/>
      <c r="L1932" s="12" t="str">
        <f>IFERROR(VLOOKUP(B1932,Retorno_da_RFB!$D$3:$I$6388,5,0),"")</f>
        <v/>
      </c>
      <c r="M1932" s="13" t="str">
        <f>IFERROR(VLOOKUP(B1932,Retorno_da_RFB!$D$3:$I$6388,6,0),"")</f>
        <v/>
      </c>
      <c r="N1932" s="10" t="str">
        <f>IFERROR(VLOOKUP(B1932,Retorno_da_RFB!$D$3:$I$6388,3,0),"")</f>
        <v/>
      </c>
      <c r="O1932" s="10" t="str">
        <f>IFERROR(VLOOKUP(B1932,Retorno_da_RFB!$D$3:$I$6388,4,0),"")</f>
        <v/>
      </c>
      <c r="P1932" s="12" t="str">
        <f>IFERROR(IF(N1932="","",IF(VLOOKUP(LEFT(N1932,10),'Universo_BK-BIT'!$A$5:$E$10005,2,0)="","X",VLOOKUP(LEFT(N1932,10),'Universo_BK-BIT'!$A$5:$E$10005,2,0))),"X")</f>
        <v/>
      </c>
      <c r="Q1932" s="12" t="str">
        <f>IFERROR(IF(P1932="X","",VLOOKUP(LEFT(N1932,10),'Universo_BK-BIT'!$A$5:$E$10005,3,0)),"")</f>
        <v/>
      </c>
      <c r="R1932" s="14" t="str">
        <f t="shared" si="91"/>
        <v/>
      </c>
      <c r="S1932" s="14" t="str">
        <f t="shared" si="92"/>
        <v/>
      </c>
      <c r="T1932" s="14"/>
      <c r="U1932" s="14" t="str">
        <f ca="1">IFERROR(IF(P1932="X",IF(VLOOKUP(B1932,'Oficios_-_pend_criticas'!$C$3:$J$4739,5,0)="","",IF(VLOOKUP(B1932,'Oficios_-_pend_criticas'!$C$3:$J$4739,7,0)="",IF(TODAY()&gt;VLOOKUP(B1932,'Oficios_-_pend_criticas'!$C$3:$J$4739,5,0),"X",""),IF(VLOOKUP(B1932,'Oficios_-_pend_criticas'!$C$3:$J$4739,7,0)&gt;VLOOKUP(B1932,'Oficios_-_pend_criticas'!$C$3:$J$4739,5,0),"X",""))),""),"")</f>
        <v/>
      </c>
      <c r="V1932" s="14" t="str">
        <f ca="1">IFERROR(IF(Q1932=0,IF(VLOOKUP(B1932,'Oficios_-_pend_criticas'!$C$3:$J$4739,5,0)="","",IF(VLOOKUP(B1932,'Oficios_-_pend_criticas'!$C$3:$J$4739,7,0)="",IF(TODAY()&gt;VLOOKUP(B1932,'Oficios_-_pend_criticas'!$C$3:$J$4739,5,0),"X",""),IF(VLOOKUP(B1932,'Oficios_-_pend_criticas'!$C$3:$J$4739,7,0)&gt;VLOOKUP(B1932,'Oficios_-_pend_criticas'!$C$3:$J$4739,5,0),"X",""))),""),"")</f>
        <v/>
      </c>
      <c r="W1932" s="14" t="str">
        <f ca="1">IFERROR(IF(P1932&lt;&gt;"X",IF(Q1932&gt;0,IF(VLOOKUP(B1932,'Oficios_-_pend_criticas'!$C$4:$J$4739,5,0)="","",IF(VLOOKUP(B1932,'Oficios_-_pend_criticas'!$C$4:$J$4739,7,0)="",IF(TODAY()&gt;VLOOKUP(B1932,'Oficios_-_pend_criticas'!$C$4:$J$4739,5,0),"X",""),IF(VLOOKUP(B1932,'Oficios_-_pend_criticas'!$C$4:$J$4739,7,0)&gt;VLOOKUP(B1932,'Oficios_-_pend_criticas'!$C$4:$J$4739,5,0),"X",""))),""),""),"")</f>
        <v/>
      </c>
    </row>
    <row r="1933" spans="1:23" ht="45" hidden="1" customHeight="1" x14ac:dyDescent="0.25">
      <c r="A1933" s="9" t="str">
        <f t="shared" si="90"/>
        <v/>
      </c>
      <c r="B1933" s="24"/>
      <c r="C1933" s="22" t="str">
        <f>IF(B1933="","",VLOOKUP(B1933,#REF!,6,0))</f>
        <v/>
      </c>
      <c r="D1933" s="20" t="str">
        <f>IF(B1933="","",VLOOKUP(B1933,#REF!,22,0))</f>
        <v/>
      </c>
      <c r="E1933" s="22" t="str">
        <f>IF(B1933="","",VLOOKUP(B1933,Consultas_públicas!$A$376:$G$3879,7,0))</f>
        <v/>
      </c>
      <c r="F1933" s="20"/>
      <c r="G1933" s="21"/>
      <c r="H1933" s="14" t="str">
        <f>IFERROR(IF(VLOOKUP(B1933,'Oficios_-_pend_criticas'!$C$4:$D$4739,2,0)="","","X"),"")</f>
        <v/>
      </c>
      <c r="I1933" s="12"/>
      <c r="J1933" s="13"/>
      <c r="K1933" s="10"/>
      <c r="L1933" s="12" t="str">
        <f>IFERROR(VLOOKUP(B1933,Retorno_da_RFB!$D$3:$I$6388,5,0),"")</f>
        <v/>
      </c>
      <c r="M1933" s="13" t="str">
        <f>IFERROR(VLOOKUP(B1933,Retorno_da_RFB!$D$3:$I$6388,6,0),"")</f>
        <v/>
      </c>
      <c r="N1933" s="10" t="str">
        <f>IFERROR(VLOOKUP(B1933,Retorno_da_RFB!$D$3:$I$6388,3,0),"")</f>
        <v/>
      </c>
      <c r="O1933" s="10" t="str">
        <f>IFERROR(VLOOKUP(B1933,Retorno_da_RFB!$D$3:$I$6388,4,0),"")</f>
        <v/>
      </c>
      <c r="P1933" s="12" t="str">
        <f>IFERROR(IF(N1933="","",IF(VLOOKUP(LEFT(N1933,10),'Universo_BK-BIT'!$A$5:$E$10005,2,0)="","X",VLOOKUP(LEFT(N1933,10),'Universo_BK-BIT'!$A$5:$E$10005,2,0))),"X")</f>
        <v/>
      </c>
      <c r="Q1933" s="12" t="str">
        <f>IFERROR(IF(P1933="X","",VLOOKUP(LEFT(N1933,10),'Universo_BK-BIT'!$A$5:$E$10005,3,0)),"")</f>
        <v/>
      </c>
      <c r="R1933" s="14" t="str">
        <f t="shared" si="91"/>
        <v/>
      </c>
      <c r="S1933" s="14" t="str">
        <f t="shared" si="92"/>
        <v/>
      </c>
      <c r="T1933" s="14"/>
      <c r="U1933" s="14" t="str">
        <f ca="1">IFERROR(IF(P1933="X",IF(VLOOKUP(B1933,'Oficios_-_pend_criticas'!$C$3:$J$4739,5,0)="","",IF(VLOOKUP(B1933,'Oficios_-_pend_criticas'!$C$3:$J$4739,7,0)="",IF(TODAY()&gt;VLOOKUP(B1933,'Oficios_-_pend_criticas'!$C$3:$J$4739,5,0),"X",""),IF(VLOOKUP(B1933,'Oficios_-_pend_criticas'!$C$3:$J$4739,7,0)&gt;VLOOKUP(B1933,'Oficios_-_pend_criticas'!$C$3:$J$4739,5,0),"X",""))),""),"")</f>
        <v/>
      </c>
      <c r="V1933" s="14" t="str">
        <f ca="1">IFERROR(IF(Q1933=0,IF(VLOOKUP(B1933,'Oficios_-_pend_criticas'!$C$3:$J$4739,5,0)="","",IF(VLOOKUP(B1933,'Oficios_-_pend_criticas'!$C$3:$J$4739,7,0)="",IF(TODAY()&gt;VLOOKUP(B1933,'Oficios_-_pend_criticas'!$C$3:$J$4739,5,0),"X",""),IF(VLOOKUP(B1933,'Oficios_-_pend_criticas'!$C$3:$J$4739,7,0)&gt;VLOOKUP(B1933,'Oficios_-_pend_criticas'!$C$3:$J$4739,5,0),"X",""))),""),"")</f>
        <v/>
      </c>
      <c r="W1933" s="14" t="str">
        <f ca="1">IFERROR(IF(P1933&lt;&gt;"X",IF(Q1933&gt;0,IF(VLOOKUP(B1933,'Oficios_-_pend_criticas'!$C$4:$J$4739,5,0)="","",IF(VLOOKUP(B1933,'Oficios_-_pend_criticas'!$C$4:$J$4739,7,0)="",IF(TODAY()&gt;VLOOKUP(B1933,'Oficios_-_pend_criticas'!$C$4:$J$4739,5,0),"X",""),IF(VLOOKUP(B1933,'Oficios_-_pend_criticas'!$C$4:$J$4739,7,0)&gt;VLOOKUP(B1933,'Oficios_-_pend_criticas'!$C$4:$J$4739,5,0),"X",""))),""),""),"")</f>
        <v/>
      </c>
    </row>
    <row r="1934" spans="1:23" ht="45" hidden="1" customHeight="1" x14ac:dyDescent="0.25">
      <c r="A1934" s="9" t="str">
        <f t="shared" si="90"/>
        <v/>
      </c>
      <c r="B1934" s="24"/>
      <c r="C1934" s="22" t="str">
        <f>IF(B1934="","",VLOOKUP(B1934,#REF!,6,0))</f>
        <v/>
      </c>
      <c r="D1934" s="20" t="str">
        <f>IF(B1934="","",VLOOKUP(B1934,#REF!,22,0))</f>
        <v/>
      </c>
      <c r="E1934" s="22" t="str">
        <f>IF(B1934="","",VLOOKUP(B1934,Consultas_públicas!$A$376:$G$3879,7,0))</f>
        <v/>
      </c>
      <c r="F1934" s="20"/>
      <c r="G1934" s="21"/>
      <c r="H1934" s="14" t="str">
        <f>IFERROR(IF(VLOOKUP(B1934,'Oficios_-_pend_criticas'!$C$4:$D$4739,2,0)="","","X"),"")</f>
        <v/>
      </c>
      <c r="I1934" s="12"/>
      <c r="J1934" s="13"/>
      <c r="K1934" s="10"/>
      <c r="L1934" s="12" t="str">
        <f>IFERROR(VLOOKUP(B1934,Retorno_da_RFB!$D$3:$I$6388,5,0),"")</f>
        <v/>
      </c>
      <c r="M1934" s="13" t="str">
        <f>IFERROR(VLOOKUP(B1934,Retorno_da_RFB!$D$3:$I$6388,6,0),"")</f>
        <v/>
      </c>
      <c r="N1934" s="10" t="str">
        <f>IFERROR(VLOOKUP(B1934,Retorno_da_RFB!$D$3:$I$6388,3,0),"")</f>
        <v/>
      </c>
      <c r="O1934" s="10" t="str">
        <f>IFERROR(VLOOKUP(B1934,Retorno_da_RFB!$D$3:$I$6388,4,0),"")</f>
        <v/>
      </c>
      <c r="P1934" s="12" t="str">
        <f>IFERROR(IF(N1934="","",IF(VLOOKUP(LEFT(N1934,10),'Universo_BK-BIT'!$A$5:$E$10005,2,0)="","X",VLOOKUP(LEFT(N1934,10),'Universo_BK-BIT'!$A$5:$E$10005,2,0))),"X")</f>
        <v/>
      </c>
      <c r="Q1934" s="12" t="str">
        <f>IFERROR(IF(P1934="X","",VLOOKUP(LEFT(N1934,10),'Universo_BK-BIT'!$A$5:$E$10005,3,0)),"")</f>
        <v/>
      </c>
      <c r="R1934" s="14" t="str">
        <f t="shared" si="91"/>
        <v/>
      </c>
      <c r="S1934" s="14" t="str">
        <f t="shared" si="92"/>
        <v/>
      </c>
      <c r="T1934" s="14"/>
      <c r="U1934" s="14" t="str">
        <f ca="1">IFERROR(IF(P1934="X",IF(VLOOKUP(B1934,'Oficios_-_pend_criticas'!$C$3:$J$4739,5,0)="","",IF(VLOOKUP(B1934,'Oficios_-_pend_criticas'!$C$3:$J$4739,7,0)="",IF(TODAY()&gt;VLOOKUP(B1934,'Oficios_-_pend_criticas'!$C$3:$J$4739,5,0),"X",""),IF(VLOOKUP(B1934,'Oficios_-_pend_criticas'!$C$3:$J$4739,7,0)&gt;VLOOKUP(B1934,'Oficios_-_pend_criticas'!$C$3:$J$4739,5,0),"X",""))),""),"")</f>
        <v/>
      </c>
      <c r="V1934" s="14" t="str">
        <f ca="1">IFERROR(IF(Q1934=0,IF(VLOOKUP(B1934,'Oficios_-_pend_criticas'!$C$3:$J$4739,5,0)="","",IF(VLOOKUP(B1934,'Oficios_-_pend_criticas'!$C$3:$J$4739,7,0)="",IF(TODAY()&gt;VLOOKUP(B1934,'Oficios_-_pend_criticas'!$C$3:$J$4739,5,0),"X",""),IF(VLOOKUP(B1934,'Oficios_-_pend_criticas'!$C$3:$J$4739,7,0)&gt;VLOOKUP(B1934,'Oficios_-_pend_criticas'!$C$3:$J$4739,5,0),"X",""))),""),"")</f>
        <v/>
      </c>
      <c r="W1934" s="14" t="str">
        <f ca="1">IFERROR(IF(P1934&lt;&gt;"X",IF(Q1934&gt;0,IF(VLOOKUP(B1934,'Oficios_-_pend_criticas'!$C$4:$J$4739,5,0)="","",IF(VLOOKUP(B1934,'Oficios_-_pend_criticas'!$C$4:$J$4739,7,0)="",IF(TODAY()&gt;VLOOKUP(B1934,'Oficios_-_pend_criticas'!$C$4:$J$4739,5,0),"X",""),IF(VLOOKUP(B1934,'Oficios_-_pend_criticas'!$C$4:$J$4739,7,0)&gt;VLOOKUP(B1934,'Oficios_-_pend_criticas'!$C$4:$J$4739,5,0),"X",""))),""),""),"")</f>
        <v/>
      </c>
    </row>
    <row r="1935" spans="1:23" ht="45" hidden="1" customHeight="1" x14ac:dyDescent="0.25">
      <c r="A1935" s="9" t="str">
        <f t="shared" si="90"/>
        <v/>
      </c>
      <c r="B1935" s="24"/>
      <c r="C1935" s="22" t="str">
        <f>IF(B1935="","",VLOOKUP(B1935,#REF!,6,0))</f>
        <v/>
      </c>
      <c r="D1935" s="20" t="str">
        <f>IF(B1935="","",VLOOKUP(B1935,#REF!,22,0))</f>
        <v/>
      </c>
      <c r="E1935" s="22" t="str">
        <f>IF(B1935="","",VLOOKUP(B1935,Consultas_públicas!$A$376:$G$3879,7,0))</f>
        <v/>
      </c>
      <c r="F1935" s="20"/>
      <c r="G1935" s="21"/>
      <c r="H1935" s="14" t="str">
        <f>IFERROR(IF(VLOOKUP(B1935,'Oficios_-_pend_criticas'!$C$4:$D$4739,2,0)="","","X"),"")</f>
        <v/>
      </c>
      <c r="I1935" s="12"/>
      <c r="J1935" s="13"/>
      <c r="K1935" s="10"/>
      <c r="L1935" s="12" t="str">
        <f>IFERROR(VLOOKUP(B1935,Retorno_da_RFB!$D$3:$I$6388,5,0),"")</f>
        <v/>
      </c>
      <c r="M1935" s="13" t="str">
        <f>IFERROR(VLOOKUP(B1935,Retorno_da_RFB!$D$3:$I$6388,6,0),"")</f>
        <v/>
      </c>
      <c r="N1935" s="10" t="str">
        <f>IFERROR(VLOOKUP(B1935,Retorno_da_RFB!$D$3:$I$6388,3,0),"")</f>
        <v/>
      </c>
      <c r="O1935" s="10" t="str">
        <f>IFERROR(VLOOKUP(B1935,Retorno_da_RFB!$D$3:$I$6388,4,0),"")</f>
        <v/>
      </c>
      <c r="P1935" s="12" t="str">
        <f>IFERROR(IF(N1935="","",IF(VLOOKUP(LEFT(N1935,10),'Universo_BK-BIT'!$A$5:$E$10005,2,0)="","X",VLOOKUP(LEFT(N1935,10),'Universo_BK-BIT'!$A$5:$E$10005,2,0))),"X")</f>
        <v/>
      </c>
      <c r="Q1935" s="12" t="str">
        <f>IFERROR(IF(P1935="X","",VLOOKUP(LEFT(N1935,10),'Universo_BK-BIT'!$A$5:$E$10005,3,0)),"")</f>
        <v/>
      </c>
      <c r="R1935" s="14" t="str">
        <f t="shared" si="91"/>
        <v/>
      </c>
      <c r="S1935" s="14" t="str">
        <f t="shared" si="92"/>
        <v/>
      </c>
      <c r="T1935" s="14"/>
      <c r="U1935" s="14" t="str">
        <f ca="1">IFERROR(IF(P1935="X",IF(VLOOKUP(B1935,'Oficios_-_pend_criticas'!$C$3:$J$4739,5,0)="","",IF(VLOOKUP(B1935,'Oficios_-_pend_criticas'!$C$3:$J$4739,7,0)="",IF(TODAY()&gt;VLOOKUP(B1935,'Oficios_-_pend_criticas'!$C$3:$J$4739,5,0),"X",""),IF(VLOOKUP(B1935,'Oficios_-_pend_criticas'!$C$3:$J$4739,7,0)&gt;VLOOKUP(B1935,'Oficios_-_pend_criticas'!$C$3:$J$4739,5,0),"X",""))),""),"")</f>
        <v/>
      </c>
      <c r="V1935" s="14" t="str">
        <f ca="1">IFERROR(IF(Q1935=0,IF(VLOOKUP(B1935,'Oficios_-_pend_criticas'!$C$3:$J$4739,5,0)="","",IF(VLOOKUP(B1935,'Oficios_-_pend_criticas'!$C$3:$J$4739,7,0)="",IF(TODAY()&gt;VLOOKUP(B1935,'Oficios_-_pend_criticas'!$C$3:$J$4739,5,0),"X",""),IF(VLOOKUP(B1935,'Oficios_-_pend_criticas'!$C$3:$J$4739,7,0)&gt;VLOOKUP(B1935,'Oficios_-_pend_criticas'!$C$3:$J$4739,5,0),"X",""))),""),"")</f>
        <v/>
      </c>
      <c r="W1935" s="14" t="str">
        <f ca="1">IFERROR(IF(P1935&lt;&gt;"X",IF(Q1935&gt;0,IF(VLOOKUP(B1935,'Oficios_-_pend_criticas'!$C$4:$J$4739,5,0)="","",IF(VLOOKUP(B1935,'Oficios_-_pend_criticas'!$C$4:$J$4739,7,0)="",IF(TODAY()&gt;VLOOKUP(B1935,'Oficios_-_pend_criticas'!$C$4:$J$4739,5,0),"X",""),IF(VLOOKUP(B1935,'Oficios_-_pend_criticas'!$C$4:$J$4739,7,0)&gt;VLOOKUP(B1935,'Oficios_-_pend_criticas'!$C$4:$J$4739,5,0),"X",""))),""),""),"")</f>
        <v/>
      </c>
    </row>
    <row r="1936" spans="1:23" ht="45" hidden="1" customHeight="1" x14ac:dyDescent="0.25">
      <c r="A1936" s="9" t="str">
        <f t="shared" si="90"/>
        <v/>
      </c>
      <c r="B1936" s="24"/>
      <c r="C1936" s="22" t="str">
        <f>IF(B1936="","",VLOOKUP(B1936,#REF!,6,0))</f>
        <v/>
      </c>
      <c r="D1936" s="20" t="str">
        <f>IF(B1936="","",VLOOKUP(B1936,#REF!,22,0))</f>
        <v/>
      </c>
      <c r="E1936" s="22" t="str">
        <f>IF(B1936="","",VLOOKUP(B1936,Consultas_públicas!$A$376:$G$3879,7,0))</f>
        <v/>
      </c>
      <c r="F1936" s="20"/>
      <c r="G1936" s="21"/>
      <c r="H1936" s="14" t="str">
        <f>IFERROR(IF(VLOOKUP(B1936,'Oficios_-_pend_criticas'!$C$4:$D$4739,2,0)="","","X"),"")</f>
        <v/>
      </c>
      <c r="I1936" s="12"/>
      <c r="J1936" s="13"/>
      <c r="K1936" s="10"/>
      <c r="L1936" s="12" t="str">
        <f>IFERROR(VLOOKUP(B1936,Retorno_da_RFB!$D$3:$I$6388,5,0),"")</f>
        <v/>
      </c>
      <c r="M1936" s="13" t="str">
        <f>IFERROR(VLOOKUP(B1936,Retorno_da_RFB!$D$3:$I$6388,6,0),"")</f>
        <v/>
      </c>
      <c r="N1936" s="10" t="str">
        <f>IFERROR(VLOOKUP(B1936,Retorno_da_RFB!$D$3:$I$6388,3,0),"")</f>
        <v/>
      </c>
      <c r="O1936" s="10" t="str">
        <f>IFERROR(VLOOKUP(B1936,Retorno_da_RFB!$D$3:$I$6388,4,0),"")</f>
        <v/>
      </c>
      <c r="P1936" s="12" t="str">
        <f>IFERROR(IF(N1936="","",IF(VLOOKUP(LEFT(N1936,10),'Universo_BK-BIT'!$A$5:$E$10005,2,0)="","X",VLOOKUP(LEFT(N1936,10),'Universo_BK-BIT'!$A$5:$E$10005,2,0))),"X")</f>
        <v/>
      </c>
      <c r="Q1936" s="12" t="str">
        <f>IFERROR(IF(P1936="X","",VLOOKUP(LEFT(N1936,10),'Universo_BK-BIT'!$A$5:$E$10005,3,0)),"")</f>
        <v/>
      </c>
      <c r="R1936" s="14" t="str">
        <f t="shared" si="91"/>
        <v/>
      </c>
      <c r="S1936" s="14" t="str">
        <f t="shared" si="92"/>
        <v/>
      </c>
      <c r="T1936" s="14"/>
      <c r="U1936" s="14" t="str">
        <f ca="1">IFERROR(IF(P1936="X",IF(VLOOKUP(B1936,'Oficios_-_pend_criticas'!$C$3:$J$4739,5,0)="","",IF(VLOOKUP(B1936,'Oficios_-_pend_criticas'!$C$3:$J$4739,7,0)="",IF(TODAY()&gt;VLOOKUP(B1936,'Oficios_-_pend_criticas'!$C$3:$J$4739,5,0),"X",""),IF(VLOOKUP(B1936,'Oficios_-_pend_criticas'!$C$3:$J$4739,7,0)&gt;VLOOKUP(B1936,'Oficios_-_pend_criticas'!$C$3:$J$4739,5,0),"X",""))),""),"")</f>
        <v/>
      </c>
      <c r="V1936" s="14" t="str">
        <f ca="1">IFERROR(IF(Q1936=0,IF(VLOOKUP(B1936,'Oficios_-_pend_criticas'!$C$3:$J$4739,5,0)="","",IF(VLOOKUP(B1936,'Oficios_-_pend_criticas'!$C$3:$J$4739,7,0)="",IF(TODAY()&gt;VLOOKUP(B1936,'Oficios_-_pend_criticas'!$C$3:$J$4739,5,0),"X",""),IF(VLOOKUP(B1936,'Oficios_-_pend_criticas'!$C$3:$J$4739,7,0)&gt;VLOOKUP(B1936,'Oficios_-_pend_criticas'!$C$3:$J$4739,5,0),"X",""))),""),"")</f>
        <v/>
      </c>
      <c r="W1936" s="14" t="str">
        <f ca="1">IFERROR(IF(P1936&lt;&gt;"X",IF(Q1936&gt;0,IF(VLOOKUP(B1936,'Oficios_-_pend_criticas'!$C$4:$J$4739,5,0)="","",IF(VLOOKUP(B1936,'Oficios_-_pend_criticas'!$C$4:$J$4739,7,0)="",IF(TODAY()&gt;VLOOKUP(B1936,'Oficios_-_pend_criticas'!$C$4:$J$4739,5,0),"X",""),IF(VLOOKUP(B1936,'Oficios_-_pend_criticas'!$C$4:$J$4739,7,0)&gt;VLOOKUP(B1936,'Oficios_-_pend_criticas'!$C$4:$J$4739,5,0),"X",""))),""),""),"")</f>
        <v/>
      </c>
    </row>
    <row r="1937" spans="1:23" ht="45" hidden="1" customHeight="1" x14ac:dyDescent="0.25">
      <c r="A1937" s="9" t="str">
        <f t="shared" si="90"/>
        <v/>
      </c>
      <c r="B1937" s="24"/>
      <c r="C1937" s="22" t="str">
        <f>IF(B1937="","",VLOOKUP(B1937,#REF!,6,0))</f>
        <v/>
      </c>
      <c r="D1937" s="20" t="str">
        <f>IF(B1937="","",VLOOKUP(B1937,#REF!,22,0))</f>
        <v/>
      </c>
      <c r="E1937" s="22" t="str">
        <f>IF(B1937="","",VLOOKUP(B1937,Consultas_públicas!$A$376:$G$3879,7,0))</f>
        <v/>
      </c>
      <c r="F1937" s="20"/>
      <c r="G1937" s="21"/>
      <c r="H1937" s="14" t="str">
        <f>IFERROR(IF(VLOOKUP(B1937,'Oficios_-_pend_criticas'!$C$4:$D$4739,2,0)="","","X"),"")</f>
        <v/>
      </c>
      <c r="I1937" s="12"/>
      <c r="J1937" s="13"/>
      <c r="K1937" s="10"/>
      <c r="L1937" s="12" t="str">
        <f>IFERROR(VLOOKUP(B1937,Retorno_da_RFB!$D$3:$I$6388,5,0),"")</f>
        <v/>
      </c>
      <c r="M1937" s="13" t="str">
        <f>IFERROR(VLOOKUP(B1937,Retorno_da_RFB!$D$3:$I$6388,6,0),"")</f>
        <v/>
      </c>
      <c r="N1937" s="10" t="str">
        <f>IFERROR(VLOOKUP(B1937,Retorno_da_RFB!$D$3:$I$6388,3,0),"")</f>
        <v/>
      </c>
      <c r="O1937" s="10" t="str">
        <f>IFERROR(VLOOKUP(B1937,Retorno_da_RFB!$D$3:$I$6388,4,0),"")</f>
        <v/>
      </c>
      <c r="P1937" s="12" t="str">
        <f>IFERROR(IF(N1937="","",IF(VLOOKUP(LEFT(N1937,10),'Universo_BK-BIT'!$A$5:$E$10005,2,0)="","X",VLOOKUP(LEFT(N1937,10),'Universo_BK-BIT'!$A$5:$E$10005,2,0))),"X")</f>
        <v/>
      </c>
      <c r="Q1937" s="12" t="str">
        <f>IFERROR(IF(P1937="X","",VLOOKUP(LEFT(N1937,10),'Universo_BK-BIT'!$A$5:$E$10005,3,0)),"")</f>
        <v/>
      </c>
      <c r="R1937" s="14" t="str">
        <f t="shared" si="91"/>
        <v/>
      </c>
      <c r="S1937" s="14" t="str">
        <f t="shared" si="92"/>
        <v/>
      </c>
      <c r="T1937" s="14"/>
      <c r="U1937" s="14" t="str">
        <f ca="1">IFERROR(IF(P1937="X",IF(VLOOKUP(B1937,'Oficios_-_pend_criticas'!$C$3:$J$4739,5,0)="","",IF(VLOOKUP(B1937,'Oficios_-_pend_criticas'!$C$3:$J$4739,7,0)="",IF(TODAY()&gt;VLOOKUP(B1937,'Oficios_-_pend_criticas'!$C$3:$J$4739,5,0),"X",""),IF(VLOOKUP(B1937,'Oficios_-_pend_criticas'!$C$3:$J$4739,7,0)&gt;VLOOKUP(B1937,'Oficios_-_pend_criticas'!$C$3:$J$4739,5,0),"X",""))),""),"")</f>
        <v/>
      </c>
      <c r="V1937" s="14" t="str">
        <f ca="1">IFERROR(IF(Q1937=0,IF(VLOOKUP(B1937,'Oficios_-_pend_criticas'!$C$3:$J$4739,5,0)="","",IF(VLOOKUP(B1937,'Oficios_-_pend_criticas'!$C$3:$J$4739,7,0)="",IF(TODAY()&gt;VLOOKUP(B1937,'Oficios_-_pend_criticas'!$C$3:$J$4739,5,0),"X",""),IF(VLOOKUP(B1937,'Oficios_-_pend_criticas'!$C$3:$J$4739,7,0)&gt;VLOOKUP(B1937,'Oficios_-_pend_criticas'!$C$3:$J$4739,5,0),"X",""))),""),"")</f>
        <v/>
      </c>
      <c r="W1937" s="14" t="str">
        <f ca="1">IFERROR(IF(P1937&lt;&gt;"X",IF(Q1937&gt;0,IF(VLOOKUP(B1937,'Oficios_-_pend_criticas'!$C$4:$J$4739,5,0)="","",IF(VLOOKUP(B1937,'Oficios_-_pend_criticas'!$C$4:$J$4739,7,0)="",IF(TODAY()&gt;VLOOKUP(B1937,'Oficios_-_pend_criticas'!$C$4:$J$4739,5,0),"X",""),IF(VLOOKUP(B1937,'Oficios_-_pend_criticas'!$C$4:$J$4739,7,0)&gt;VLOOKUP(B1937,'Oficios_-_pend_criticas'!$C$4:$J$4739,5,0),"X",""))),""),""),"")</f>
        <v/>
      </c>
    </row>
    <row r="1938" spans="1:23" ht="45" hidden="1" customHeight="1" x14ac:dyDescent="0.25">
      <c r="A1938" s="9" t="str">
        <f t="shared" si="90"/>
        <v/>
      </c>
      <c r="B1938" s="24"/>
      <c r="C1938" s="22" t="str">
        <f>IF(B1938="","",VLOOKUP(B1938,#REF!,6,0))</f>
        <v/>
      </c>
      <c r="D1938" s="20" t="str">
        <f>IF(B1938="","",VLOOKUP(B1938,#REF!,22,0))</f>
        <v/>
      </c>
      <c r="E1938" s="22" t="str">
        <f>IF(B1938="","",VLOOKUP(B1938,Consultas_públicas!$A$376:$G$3879,7,0))</f>
        <v/>
      </c>
      <c r="F1938" s="20"/>
      <c r="G1938" s="21"/>
      <c r="H1938" s="14" t="str">
        <f>IFERROR(IF(VLOOKUP(B1938,'Oficios_-_pend_criticas'!$C$4:$D$4739,2,0)="","","X"),"")</f>
        <v/>
      </c>
      <c r="I1938" s="12"/>
      <c r="J1938" s="13"/>
      <c r="K1938" s="10"/>
      <c r="L1938" s="12" t="str">
        <f>IFERROR(VLOOKUP(B1938,Retorno_da_RFB!$D$3:$I$6388,5,0),"")</f>
        <v/>
      </c>
      <c r="M1938" s="13" t="str">
        <f>IFERROR(VLOOKUP(B1938,Retorno_da_RFB!$D$3:$I$6388,6,0),"")</f>
        <v/>
      </c>
      <c r="N1938" s="10" t="str">
        <f>IFERROR(VLOOKUP(B1938,Retorno_da_RFB!$D$3:$I$6388,3,0),"")</f>
        <v/>
      </c>
      <c r="O1938" s="10" t="str">
        <f>IFERROR(VLOOKUP(B1938,Retorno_da_RFB!$D$3:$I$6388,4,0),"")</f>
        <v/>
      </c>
      <c r="P1938" s="12" t="str">
        <f>IFERROR(IF(N1938="","",IF(VLOOKUP(LEFT(N1938,10),'Universo_BK-BIT'!$A$5:$E$10005,2,0)="","X",VLOOKUP(LEFT(N1938,10),'Universo_BK-BIT'!$A$5:$E$10005,2,0))),"X")</f>
        <v/>
      </c>
      <c r="Q1938" s="12" t="str">
        <f>IFERROR(IF(P1938="X","",VLOOKUP(LEFT(N1938,10),'Universo_BK-BIT'!$A$5:$E$10005,3,0)),"")</f>
        <v/>
      </c>
      <c r="R1938" s="14" t="str">
        <f t="shared" si="91"/>
        <v/>
      </c>
      <c r="S1938" s="14" t="str">
        <f t="shared" si="92"/>
        <v/>
      </c>
      <c r="T1938" s="14"/>
      <c r="U1938" s="14" t="str">
        <f ca="1">IFERROR(IF(P1938="X",IF(VLOOKUP(B1938,'Oficios_-_pend_criticas'!$C$3:$J$4739,5,0)="","",IF(VLOOKUP(B1938,'Oficios_-_pend_criticas'!$C$3:$J$4739,7,0)="",IF(TODAY()&gt;VLOOKUP(B1938,'Oficios_-_pend_criticas'!$C$3:$J$4739,5,0),"X",""),IF(VLOOKUP(B1938,'Oficios_-_pend_criticas'!$C$3:$J$4739,7,0)&gt;VLOOKUP(B1938,'Oficios_-_pend_criticas'!$C$3:$J$4739,5,0),"X",""))),""),"")</f>
        <v/>
      </c>
      <c r="V1938" s="14" t="str">
        <f ca="1">IFERROR(IF(Q1938=0,IF(VLOOKUP(B1938,'Oficios_-_pend_criticas'!$C$3:$J$4739,5,0)="","",IF(VLOOKUP(B1938,'Oficios_-_pend_criticas'!$C$3:$J$4739,7,0)="",IF(TODAY()&gt;VLOOKUP(B1938,'Oficios_-_pend_criticas'!$C$3:$J$4739,5,0),"X",""),IF(VLOOKUP(B1938,'Oficios_-_pend_criticas'!$C$3:$J$4739,7,0)&gt;VLOOKUP(B1938,'Oficios_-_pend_criticas'!$C$3:$J$4739,5,0),"X",""))),""),"")</f>
        <v/>
      </c>
      <c r="W1938" s="14" t="str">
        <f ca="1">IFERROR(IF(P1938&lt;&gt;"X",IF(Q1938&gt;0,IF(VLOOKUP(B1938,'Oficios_-_pend_criticas'!$C$4:$J$4739,5,0)="","",IF(VLOOKUP(B1938,'Oficios_-_pend_criticas'!$C$4:$J$4739,7,0)="",IF(TODAY()&gt;VLOOKUP(B1938,'Oficios_-_pend_criticas'!$C$4:$J$4739,5,0),"X",""),IF(VLOOKUP(B1938,'Oficios_-_pend_criticas'!$C$4:$J$4739,7,0)&gt;VLOOKUP(B1938,'Oficios_-_pend_criticas'!$C$4:$J$4739,5,0),"X",""))),""),""),"")</f>
        <v/>
      </c>
    </row>
    <row r="1939" spans="1:23" ht="45" hidden="1" customHeight="1" x14ac:dyDescent="0.25">
      <c r="A1939" s="9" t="str">
        <f t="shared" si="90"/>
        <v/>
      </c>
      <c r="B1939" s="24"/>
      <c r="C1939" s="22" t="str">
        <f>IF(B1939="","",VLOOKUP(B1939,#REF!,6,0))</f>
        <v/>
      </c>
      <c r="D1939" s="20" t="str">
        <f>IF(B1939="","",VLOOKUP(B1939,#REF!,22,0))</f>
        <v/>
      </c>
      <c r="E1939" s="22" t="str">
        <f>IF(B1939="","",VLOOKUP(B1939,Consultas_públicas!$A$376:$G$3879,7,0))</f>
        <v/>
      </c>
      <c r="F1939" s="20"/>
      <c r="G1939" s="21"/>
      <c r="H1939" s="14" t="str">
        <f>IFERROR(IF(VLOOKUP(B1939,'Oficios_-_pend_criticas'!$C$4:$D$4739,2,0)="","","X"),"")</f>
        <v/>
      </c>
      <c r="I1939" s="12"/>
      <c r="J1939" s="13"/>
      <c r="K1939" s="10"/>
      <c r="L1939" s="12" t="str">
        <f>IFERROR(VLOOKUP(B1939,Retorno_da_RFB!$D$3:$I$6388,5,0),"")</f>
        <v/>
      </c>
      <c r="M1939" s="13" t="str">
        <f>IFERROR(VLOOKUP(B1939,Retorno_da_RFB!$D$3:$I$6388,6,0),"")</f>
        <v/>
      </c>
      <c r="N1939" s="10" t="str">
        <f>IFERROR(VLOOKUP(B1939,Retorno_da_RFB!$D$3:$I$6388,3,0),"")</f>
        <v/>
      </c>
      <c r="O1939" s="10" t="str">
        <f>IFERROR(VLOOKUP(B1939,Retorno_da_RFB!$D$3:$I$6388,4,0),"")</f>
        <v/>
      </c>
      <c r="P1939" s="12" t="str">
        <f>IFERROR(IF(N1939="","",IF(VLOOKUP(LEFT(N1939,10),'Universo_BK-BIT'!$A$5:$E$10005,2,0)="","X",VLOOKUP(LEFT(N1939,10),'Universo_BK-BIT'!$A$5:$E$10005,2,0))),"X")</f>
        <v/>
      </c>
      <c r="Q1939" s="12" t="str">
        <f>IFERROR(IF(P1939="X","",VLOOKUP(LEFT(N1939,10),'Universo_BK-BIT'!$A$5:$E$10005,3,0)),"")</f>
        <v/>
      </c>
      <c r="R1939" s="14" t="str">
        <f t="shared" si="91"/>
        <v/>
      </c>
      <c r="S1939" s="14" t="str">
        <f t="shared" si="92"/>
        <v/>
      </c>
      <c r="T1939" s="14"/>
      <c r="U1939" s="14" t="str">
        <f ca="1">IFERROR(IF(P1939="X",IF(VLOOKUP(B1939,'Oficios_-_pend_criticas'!$C$3:$J$4739,5,0)="","",IF(VLOOKUP(B1939,'Oficios_-_pend_criticas'!$C$3:$J$4739,7,0)="",IF(TODAY()&gt;VLOOKUP(B1939,'Oficios_-_pend_criticas'!$C$3:$J$4739,5,0),"X",""),IF(VLOOKUP(B1939,'Oficios_-_pend_criticas'!$C$3:$J$4739,7,0)&gt;VLOOKUP(B1939,'Oficios_-_pend_criticas'!$C$3:$J$4739,5,0),"X",""))),""),"")</f>
        <v/>
      </c>
      <c r="V1939" s="14" t="str">
        <f ca="1">IFERROR(IF(Q1939=0,IF(VLOOKUP(B1939,'Oficios_-_pend_criticas'!$C$3:$J$4739,5,0)="","",IF(VLOOKUP(B1939,'Oficios_-_pend_criticas'!$C$3:$J$4739,7,0)="",IF(TODAY()&gt;VLOOKUP(B1939,'Oficios_-_pend_criticas'!$C$3:$J$4739,5,0),"X",""),IF(VLOOKUP(B1939,'Oficios_-_pend_criticas'!$C$3:$J$4739,7,0)&gt;VLOOKUP(B1939,'Oficios_-_pend_criticas'!$C$3:$J$4739,5,0),"X",""))),""),"")</f>
        <v/>
      </c>
      <c r="W1939" s="14" t="str">
        <f ca="1">IFERROR(IF(P1939&lt;&gt;"X",IF(Q1939&gt;0,IF(VLOOKUP(B1939,'Oficios_-_pend_criticas'!$C$4:$J$4739,5,0)="","",IF(VLOOKUP(B1939,'Oficios_-_pend_criticas'!$C$4:$J$4739,7,0)="",IF(TODAY()&gt;VLOOKUP(B1939,'Oficios_-_pend_criticas'!$C$4:$J$4739,5,0),"X",""),IF(VLOOKUP(B1939,'Oficios_-_pend_criticas'!$C$4:$J$4739,7,0)&gt;VLOOKUP(B1939,'Oficios_-_pend_criticas'!$C$4:$J$4739,5,0),"X",""))),""),""),"")</f>
        <v/>
      </c>
    </row>
    <row r="1940" spans="1:23" ht="45" hidden="1" customHeight="1" x14ac:dyDescent="0.25">
      <c r="A1940" s="9" t="str">
        <f t="shared" si="90"/>
        <v/>
      </c>
      <c r="B1940" s="24"/>
      <c r="C1940" s="22" t="str">
        <f>IF(B1940="","",VLOOKUP(B1940,#REF!,6,0))</f>
        <v/>
      </c>
      <c r="D1940" s="20" t="str">
        <f>IF(B1940="","",VLOOKUP(B1940,#REF!,22,0))</f>
        <v/>
      </c>
      <c r="E1940" s="22" t="str">
        <f>IF(B1940="","",VLOOKUP(B1940,Consultas_públicas!$A$376:$G$3879,7,0))</f>
        <v/>
      </c>
      <c r="F1940" s="20"/>
      <c r="G1940" s="21"/>
      <c r="H1940" s="14" t="str">
        <f>IFERROR(IF(VLOOKUP(B1940,'Oficios_-_pend_criticas'!$C$4:$D$4739,2,0)="","","X"),"")</f>
        <v/>
      </c>
      <c r="I1940" s="12"/>
      <c r="J1940" s="13"/>
      <c r="K1940" s="10"/>
      <c r="L1940" s="12" t="str">
        <f>IFERROR(VLOOKUP(B1940,Retorno_da_RFB!$D$3:$I$6388,5,0),"")</f>
        <v/>
      </c>
      <c r="M1940" s="13" t="str">
        <f>IFERROR(VLOOKUP(B1940,Retorno_da_RFB!$D$3:$I$6388,6,0),"")</f>
        <v/>
      </c>
      <c r="N1940" s="10" t="str">
        <f>IFERROR(VLOOKUP(B1940,Retorno_da_RFB!$D$3:$I$6388,3,0),"")</f>
        <v/>
      </c>
      <c r="O1940" s="10" t="str">
        <f>IFERROR(VLOOKUP(B1940,Retorno_da_RFB!$D$3:$I$6388,4,0),"")</f>
        <v/>
      </c>
      <c r="P1940" s="12" t="str">
        <f>IFERROR(IF(N1940="","",IF(VLOOKUP(LEFT(N1940,10),'Universo_BK-BIT'!$A$5:$E$10005,2,0)="","X",VLOOKUP(LEFT(N1940,10),'Universo_BK-BIT'!$A$5:$E$10005,2,0))),"X")</f>
        <v/>
      </c>
      <c r="Q1940" s="12" t="str">
        <f>IFERROR(IF(P1940="X","",VLOOKUP(LEFT(N1940,10),'Universo_BK-BIT'!$A$5:$E$10005,3,0)),"")</f>
        <v/>
      </c>
      <c r="R1940" s="14" t="str">
        <f t="shared" si="91"/>
        <v/>
      </c>
      <c r="S1940" s="14" t="str">
        <f t="shared" si="92"/>
        <v/>
      </c>
      <c r="T1940" s="14"/>
      <c r="U1940" s="14" t="str">
        <f ca="1">IFERROR(IF(P1940="X",IF(VLOOKUP(B1940,'Oficios_-_pend_criticas'!$C$3:$J$4739,5,0)="","",IF(VLOOKUP(B1940,'Oficios_-_pend_criticas'!$C$3:$J$4739,7,0)="",IF(TODAY()&gt;VLOOKUP(B1940,'Oficios_-_pend_criticas'!$C$3:$J$4739,5,0),"X",""),IF(VLOOKUP(B1940,'Oficios_-_pend_criticas'!$C$3:$J$4739,7,0)&gt;VLOOKUP(B1940,'Oficios_-_pend_criticas'!$C$3:$J$4739,5,0),"X",""))),""),"")</f>
        <v/>
      </c>
      <c r="V1940" s="14" t="str">
        <f ca="1">IFERROR(IF(Q1940=0,IF(VLOOKUP(B1940,'Oficios_-_pend_criticas'!$C$3:$J$4739,5,0)="","",IF(VLOOKUP(B1940,'Oficios_-_pend_criticas'!$C$3:$J$4739,7,0)="",IF(TODAY()&gt;VLOOKUP(B1940,'Oficios_-_pend_criticas'!$C$3:$J$4739,5,0),"X",""),IF(VLOOKUP(B1940,'Oficios_-_pend_criticas'!$C$3:$J$4739,7,0)&gt;VLOOKUP(B1940,'Oficios_-_pend_criticas'!$C$3:$J$4739,5,0),"X",""))),""),"")</f>
        <v/>
      </c>
      <c r="W1940" s="14" t="str">
        <f ca="1">IFERROR(IF(P1940&lt;&gt;"X",IF(Q1940&gt;0,IF(VLOOKUP(B1940,'Oficios_-_pend_criticas'!$C$4:$J$4739,5,0)="","",IF(VLOOKUP(B1940,'Oficios_-_pend_criticas'!$C$4:$J$4739,7,0)="",IF(TODAY()&gt;VLOOKUP(B1940,'Oficios_-_pend_criticas'!$C$4:$J$4739,5,0),"X",""),IF(VLOOKUP(B1940,'Oficios_-_pend_criticas'!$C$4:$J$4739,7,0)&gt;VLOOKUP(B1940,'Oficios_-_pend_criticas'!$C$4:$J$4739,5,0),"X",""))),""),""),"")</f>
        <v/>
      </c>
    </row>
    <row r="1941" spans="1:23" ht="45" hidden="1" customHeight="1" x14ac:dyDescent="0.25">
      <c r="A1941" s="9" t="str">
        <f t="shared" si="90"/>
        <v/>
      </c>
      <c r="B1941" s="24"/>
      <c r="C1941" s="22" t="str">
        <f>IF(B1941="","",VLOOKUP(B1941,#REF!,6,0))</f>
        <v/>
      </c>
      <c r="D1941" s="20" t="str">
        <f>IF(B1941="","",VLOOKUP(B1941,#REF!,22,0))</f>
        <v/>
      </c>
      <c r="E1941" s="22" t="str">
        <f>IF(B1941="","",VLOOKUP(B1941,Consultas_públicas!$A$376:$G$3879,7,0))</f>
        <v/>
      </c>
      <c r="F1941" s="20"/>
      <c r="G1941" s="21"/>
      <c r="H1941" s="14" t="str">
        <f>IFERROR(IF(VLOOKUP(B1941,'Oficios_-_pend_criticas'!$C$4:$D$4739,2,0)="","","X"),"")</f>
        <v/>
      </c>
      <c r="I1941" s="12"/>
      <c r="J1941" s="13"/>
      <c r="K1941" s="10"/>
      <c r="L1941" s="12" t="str">
        <f>IFERROR(VLOOKUP(B1941,Retorno_da_RFB!$D$3:$I$6388,5,0),"")</f>
        <v/>
      </c>
      <c r="M1941" s="13" t="str">
        <f>IFERROR(VLOOKUP(B1941,Retorno_da_RFB!$D$3:$I$6388,6,0),"")</f>
        <v/>
      </c>
      <c r="N1941" s="10" t="str">
        <f>IFERROR(VLOOKUP(B1941,Retorno_da_RFB!$D$3:$I$6388,3,0),"")</f>
        <v/>
      </c>
      <c r="O1941" s="10" t="str">
        <f>IFERROR(VLOOKUP(B1941,Retorno_da_RFB!$D$3:$I$6388,4,0),"")</f>
        <v/>
      </c>
      <c r="P1941" s="12" t="str">
        <f>IFERROR(IF(N1941="","",IF(VLOOKUP(LEFT(N1941,10),'Universo_BK-BIT'!$A$5:$E$10005,2,0)="","X",VLOOKUP(LEFT(N1941,10),'Universo_BK-BIT'!$A$5:$E$10005,2,0))),"X")</f>
        <v/>
      </c>
      <c r="Q1941" s="12" t="str">
        <f>IFERROR(IF(P1941="X","",VLOOKUP(LEFT(N1941,10),'Universo_BK-BIT'!$A$5:$E$10005,3,0)),"")</f>
        <v/>
      </c>
      <c r="R1941" s="14" t="str">
        <f t="shared" si="91"/>
        <v/>
      </c>
      <c r="S1941" s="14" t="str">
        <f t="shared" si="92"/>
        <v/>
      </c>
      <c r="T1941" s="14"/>
      <c r="U1941" s="14" t="str">
        <f ca="1">IFERROR(IF(P1941="X",IF(VLOOKUP(B1941,'Oficios_-_pend_criticas'!$C$3:$J$4739,5,0)="","",IF(VLOOKUP(B1941,'Oficios_-_pend_criticas'!$C$3:$J$4739,7,0)="",IF(TODAY()&gt;VLOOKUP(B1941,'Oficios_-_pend_criticas'!$C$3:$J$4739,5,0),"X",""),IF(VLOOKUP(B1941,'Oficios_-_pend_criticas'!$C$3:$J$4739,7,0)&gt;VLOOKUP(B1941,'Oficios_-_pend_criticas'!$C$3:$J$4739,5,0),"X",""))),""),"")</f>
        <v/>
      </c>
      <c r="V1941" s="14" t="str">
        <f ca="1">IFERROR(IF(Q1941=0,IF(VLOOKUP(B1941,'Oficios_-_pend_criticas'!$C$3:$J$4739,5,0)="","",IF(VLOOKUP(B1941,'Oficios_-_pend_criticas'!$C$3:$J$4739,7,0)="",IF(TODAY()&gt;VLOOKUP(B1941,'Oficios_-_pend_criticas'!$C$3:$J$4739,5,0),"X",""),IF(VLOOKUP(B1941,'Oficios_-_pend_criticas'!$C$3:$J$4739,7,0)&gt;VLOOKUP(B1941,'Oficios_-_pend_criticas'!$C$3:$J$4739,5,0),"X",""))),""),"")</f>
        <v/>
      </c>
      <c r="W1941" s="14" t="str">
        <f ca="1">IFERROR(IF(P1941&lt;&gt;"X",IF(Q1941&gt;0,IF(VLOOKUP(B1941,'Oficios_-_pend_criticas'!$C$4:$J$4739,5,0)="","",IF(VLOOKUP(B1941,'Oficios_-_pend_criticas'!$C$4:$J$4739,7,0)="",IF(TODAY()&gt;VLOOKUP(B1941,'Oficios_-_pend_criticas'!$C$4:$J$4739,5,0),"X",""),IF(VLOOKUP(B1941,'Oficios_-_pend_criticas'!$C$4:$J$4739,7,0)&gt;VLOOKUP(B1941,'Oficios_-_pend_criticas'!$C$4:$J$4739,5,0),"X",""))),""),""),"")</f>
        <v/>
      </c>
    </row>
    <row r="1942" spans="1:23" ht="45" hidden="1" customHeight="1" x14ac:dyDescent="0.25">
      <c r="A1942" s="9" t="str">
        <f t="shared" si="90"/>
        <v/>
      </c>
      <c r="B1942" s="24"/>
      <c r="C1942" s="22" t="str">
        <f>IF(B1942="","",VLOOKUP(B1942,#REF!,6,0))</f>
        <v/>
      </c>
      <c r="D1942" s="20" t="str">
        <f>IF(B1942="","",VLOOKUP(B1942,#REF!,22,0))</f>
        <v/>
      </c>
      <c r="E1942" s="22" t="str">
        <f>IF(B1942="","",VLOOKUP(B1942,Consultas_públicas!$A$376:$G$3879,7,0))</f>
        <v/>
      </c>
      <c r="F1942" s="20"/>
      <c r="G1942" s="21"/>
      <c r="H1942" s="14" t="str">
        <f>IFERROR(IF(VLOOKUP(B1942,'Oficios_-_pend_criticas'!$C$4:$D$4739,2,0)="","","X"),"")</f>
        <v/>
      </c>
      <c r="I1942" s="12"/>
      <c r="J1942" s="13"/>
      <c r="K1942" s="10"/>
      <c r="L1942" s="12" t="str">
        <f>IFERROR(VLOOKUP(B1942,Retorno_da_RFB!$D$3:$I$6388,5,0),"")</f>
        <v/>
      </c>
      <c r="M1942" s="13" t="str">
        <f>IFERROR(VLOOKUP(B1942,Retorno_da_RFB!$D$3:$I$6388,6,0),"")</f>
        <v/>
      </c>
      <c r="N1942" s="10" t="str">
        <f>IFERROR(VLOOKUP(B1942,Retorno_da_RFB!$D$3:$I$6388,3,0),"")</f>
        <v/>
      </c>
      <c r="O1942" s="10" t="str">
        <f>IFERROR(VLOOKUP(B1942,Retorno_da_RFB!$D$3:$I$6388,4,0),"")</f>
        <v/>
      </c>
      <c r="P1942" s="12" t="str">
        <f>IFERROR(IF(N1942="","",IF(VLOOKUP(LEFT(N1942,10),'Universo_BK-BIT'!$A$5:$E$10005,2,0)="","X",VLOOKUP(LEFT(N1942,10),'Universo_BK-BIT'!$A$5:$E$10005,2,0))),"X")</f>
        <v/>
      </c>
      <c r="Q1942" s="12" t="str">
        <f>IFERROR(IF(P1942="X","",VLOOKUP(LEFT(N1942,10),'Universo_BK-BIT'!$A$5:$E$10005,3,0)),"")</f>
        <v/>
      </c>
      <c r="R1942" s="14" t="str">
        <f t="shared" si="91"/>
        <v/>
      </c>
      <c r="S1942" s="14" t="str">
        <f t="shared" si="92"/>
        <v/>
      </c>
      <c r="T1942" s="14"/>
      <c r="U1942" s="14" t="str">
        <f ca="1">IFERROR(IF(P1942="X",IF(VLOOKUP(B1942,'Oficios_-_pend_criticas'!$C$3:$J$4739,5,0)="","",IF(VLOOKUP(B1942,'Oficios_-_pend_criticas'!$C$3:$J$4739,7,0)="",IF(TODAY()&gt;VLOOKUP(B1942,'Oficios_-_pend_criticas'!$C$3:$J$4739,5,0),"X",""),IF(VLOOKUP(B1942,'Oficios_-_pend_criticas'!$C$3:$J$4739,7,0)&gt;VLOOKUP(B1942,'Oficios_-_pend_criticas'!$C$3:$J$4739,5,0),"X",""))),""),"")</f>
        <v/>
      </c>
      <c r="V1942" s="14" t="str">
        <f ca="1">IFERROR(IF(Q1942=0,IF(VLOOKUP(B1942,'Oficios_-_pend_criticas'!$C$3:$J$4739,5,0)="","",IF(VLOOKUP(B1942,'Oficios_-_pend_criticas'!$C$3:$J$4739,7,0)="",IF(TODAY()&gt;VLOOKUP(B1942,'Oficios_-_pend_criticas'!$C$3:$J$4739,5,0),"X",""),IF(VLOOKUP(B1942,'Oficios_-_pend_criticas'!$C$3:$J$4739,7,0)&gt;VLOOKUP(B1942,'Oficios_-_pend_criticas'!$C$3:$J$4739,5,0),"X",""))),""),"")</f>
        <v/>
      </c>
      <c r="W1942" s="14" t="str">
        <f ca="1">IFERROR(IF(P1942&lt;&gt;"X",IF(Q1942&gt;0,IF(VLOOKUP(B1942,'Oficios_-_pend_criticas'!$C$4:$J$4739,5,0)="","",IF(VLOOKUP(B1942,'Oficios_-_pend_criticas'!$C$4:$J$4739,7,0)="",IF(TODAY()&gt;VLOOKUP(B1942,'Oficios_-_pend_criticas'!$C$4:$J$4739,5,0),"X",""),IF(VLOOKUP(B1942,'Oficios_-_pend_criticas'!$C$4:$J$4739,7,0)&gt;VLOOKUP(B1942,'Oficios_-_pend_criticas'!$C$4:$J$4739,5,0),"X",""))),""),""),"")</f>
        <v/>
      </c>
    </row>
    <row r="1943" spans="1:23" ht="45" hidden="1" customHeight="1" x14ac:dyDescent="0.25">
      <c r="A1943" s="9" t="str">
        <f t="shared" si="90"/>
        <v/>
      </c>
      <c r="B1943" s="24"/>
      <c r="C1943" s="22" t="str">
        <f>IF(B1943="","",VLOOKUP(B1943,#REF!,6,0))</f>
        <v/>
      </c>
      <c r="D1943" s="20" t="str">
        <f>IF(B1943="","",VLOOKUP(B1943,#REF!,22,0))</f>
        <v/>
      </c>
      <c r="E1943" s="22" t="str">
        <f>IF(B1943="","",VLOOKUP(B1943,Consultas_públicas!$A$376:$G$3879,7,0))</f>
        <v/>
      </c>
      <c r="F1943" s="20"/>
      <c r="G1943" s="21"/>
      <c r="H1943" s="14" t="str">
        <f>IFERROR(IF(VLOOKUP(B1943,'Oficios_-_pend_criticas'!$C$4:$D$4739,2,0)="","","X"),"")</f>
        <v/>
      </c>
      <c r="I1943" s="12"/>
      <c r="J1943" s="13"/>
      <c r="K1943" s="10"/>
      <c r="L1943" s="12" t="str">
        <f>IFERROR(VLOOKUP(B1943,Retorno_da_RFB!$D$3:$I$6388,5,0),"")</f>
        <v/>
      </c>
      <c r="M1943" s="13" t="str">
        <f>IFERROR(VLOOKUP(B1943,Retorno_da_RFB!$D$3:$I$6388,6,0),"")</f>
        <v/>
      </c>
      <c r="N1943" s="10" t="str">
        <f>IFERROR(VLOOKUP(B1943,Retorno_da_RFB!$D$3:$I$6388,3,0),"")</f>
        <v/>
      </c>
      <c r="O1943" s="10" t="str">
        <f>IFERROR(VLOOKUP(B1943,Retorno_da_RFB!$D$3:$I$6388,4,0),"")</f>
        <v/>
      </c>
      <c r="P1943" s="12" t="str">
        <f>IFERROR(IF(N1943="","",IF(VLOOKUP(LEFT(N1943,10),'Universo_BK-BIT'!$A$5:$E$10005,2,0)="","X",VLOOKUP(LEFT(N1943,10),'Universo_BK-BIT'!$A$5:$E$10005,2,0))),"X")</f>
        <v/>
      </c>
      <c r="Q1943" s="12" t="str">
        <f>IFERROR(IF(P1943="X","",VLOOKUP(LEFT(N1943,10),'Universo_BK-BIT'!$A$5:$E$10005,3,0)),"")</f>
        <v/>
      </c>
      <c r="R1943" s="14" t="str">
        <f t="shared" si="91"/>
        <v/>
      </c>
      <c r="S1943" s="14" t="str">
        <f t="shared" si="92"/>
        <v/>
      </c>
      <c r="T1943" s="14"/>
      <c r="U1943" s="14" t="str">
        <f ca="1">IFERROR(IF(P1943="X",IF(VLOOKUP(B1943,'Oficios_-_pend_criticas'!$C$3:$J$4739,5,0)="","",IF(VLOOKUP(B1943,'Oficios_-_pend_criticas'!$C$3:$J$4739,7,0)="",IF(TODAY()&gt;VLOOKUP(B1943,'Oficios_-_pend_criticas'!$C$3:$J$4739,5,0),"X",""),IF(VLOOKUP(B1943,'Oficios_-_pend_criticas'!$C$3:$J$4739,7,0)&gt;VLOOKUP(B1943,'Oficios_-_pend_criticas'!$C$3:$J$4739,5,0),"X",""))),""),"")</f>
        <v/>
      </c>
      <c r="V1943" s="14" t="str">
        <f ca="1">IFERROR(IF(Q1943=0,IF(VLOOKUP(B1943,'Oficios_-_pend_criticas'!$C$3:$J$4739,5,0)="","",IF(VLOOKUP(B1943,'Oficios_-_pend_criticas'!$C$3:$J$4739,7,0)="",IF(TODAY()&gt;VLOOKUP(B1943,'Oficios_-_pend_criticas'!$C$3:$J$4739,5,0),"X",""),IF(VLOOKUP(B1943,'Oficios_-_pend_criticas'!$C$3:$J$4739,7,0)&gt;VLOOKUP(B1943,'Oficios_-_pend_criticas'!$C$3:$J$4739,5,0),"X",""))),""),"")</f>
        <v/>
      </c>
      <c r="W1943" s="14" t="str">
        <f ca="1">IFERROR(IF(P1943&lt;&gt;"X",IF(Q1943&gt;0,IF(VLOOKUP(B1943,'Oficios_-_pend_criticas'!$C$4:$J$4739,5,0)="","",IF(VLOOKUP(B1943,'Oficios_-_pend_criticas'!$C$4:$J$4739,7,0)="",IF(TODAY()&gt;VLOOKUP(B1943,'Oficios_-_pend_criticas'!$C$4:$J$4739,5,0),"X",""),IF(VLOOKUP(B1943,'Oficios_-_pend_criticas'!$C$4:$J$4739,7,0)&gt;VLOOKUP(B1943,'Oficios_-_pend_criticas'!$C$4:$J$4739,5,0),"X",""))),""),""),"")</f>
        <v/>
      </c>
    </row>
    <row r="1944" spans="1:23" ht="45" hidden="1" customHeight="1" x14ac:dyDescent="0.25">
      <c r="A1944" s="9" t="str">
        <f t="shared" si="90"/>
        <v/>
      </c>
      <c r="B1944" s="24"/>
      <c r="C1944" s="22" t="str">
        <f>IF(B1944="","",VLOOKUP(B1944,#REF!,6,0))</f>
        <v/>
      </c>
      <c r="D1944" s="20" t="str">
        <f>IF(B1944="","",VLOOKUP(B1944,#REF!,22,0))</f>
        <v/>
      </c>
      <c r="E1944" s="22" t="str">
        <f>IF(B1944="","",VLOOKUP(B1944,Consultas_públicas!$A$376:$G$3879,7,0))</f>
        <v/>
      </c>
      <c r="F1944" s="20"/>
      <c r="G1944" s="21"/>
      <c r="H1944" s="14" t="str">
        <f>IFERROR(IF(VLOOKUP(B1944,'Oficios_-_pend_criticas'!$C$4:$D$4739,2,0)="","","X"),"")</f>
        <v/>
      </c>
      <c r="I1944" s="12"/>
      <c r="J1944" s="13"/>
      <c r="K1944" s="10"/>
      <c r="L1944" s="12" t="str">
        <f>IFERROR(VLOOKUP(B1944,Retorno_da_RFB!$D$3:$I$6388,5,0),"")</f>
        <v/>
      </c>
      <c r="M1944" s="13" t="str">
        <f>IFERROR(VLOOKUP(B1944,Retorno_da_RFB!$D$3:$I$6388,6,0),"")</f>
        <v/>
      </c>
      <c r="N1944" s="10" t="str">
        <f>IFERROR(VLOOKUP(B1944,Retorno_da_RFB!$D$3:$I$6388,3,0),"")</f>
        <v/>
      </c>
      <c r="O1944" s="10" t="str">
        <f>IFERROR(VLOOKUP(B1944,Retorno_da_RFB!$D$3:$I$6388,4,0),"")</f>
        <v/>
      </c>
      <c r="P1944" s="12" t="str">
        <f>IFERROR(IF(N1944="","",IF(VLOOKUP(LEFT(N1944,10),'Universo_BK-BIT'!$A$5:$E$10005,2,0)="","X",VLOOKUP(LEFT(N1944,10),'Universo_BK-BIT'!$A$5:$E$10005,2,0))),"X")</f>
        <v/>
      </c>
      <c r="Q1944" s="12" t="str">
        <f>IFERROR(IF(P1944="X","",VLOOKUP(LEFT(N1944,10),'Universo_BK-BIT'!$A$5:$E$10005,3,0)),"")</f>
        <v/>
      </c>
      <c r="R1944" s="14" t="str">
        <f t="shared" si="91"/>
        <v/>
      </c>
      <c r="S1944" s="14" t="str">
        <f t="shared" si="92"/>
        <v/>
      </c>
      <c r="T1944" s="14"/>
      <c r="U1944" s="14" t="str">
        <f ca="1">IFERROR(IF(P1944="X",IF(VLOOKUP(B1944,'Oficios_-_pend_criticas'!$C$3:$J$4739,5,0)="","",IF(VLOOKUP(B1944,'Oficios_-_pend_criticas'!$C$3:$J$4739,7,0)="",IF(TODAY()&gt;VLOOKUP(B1944,'Oficios_-_pend_criticas'!$C$3:$J$4739,5,0),"X",""),IF(VLOOKUP(B1944,'Oficios_-_pend_criticas'!$C$3:$J$4739,7,0)&gt;VLOOKUP(B1944,'Oficios_-_pend_criticas'!$C$3:$J$4739,5,0),"X",""))),""),"")</f>
        <v/>
      </c>
      <c r="V1944" s="14" t="str">
        <f ca="1">IFERROR(IF(Q1944=0,IF(VLOOKUP(B1944,'Oficios_-_pend_criticas'!$C$3:$J$4739,5,0)="","",IF(VLOOKUP(B1944,'Oficios_-_pend_criticas'!$C$3:$J$4739,7,0)="",IF(TODAY()&gt;VLOOKUP(B1944,'Oficios_-_pend_criticas'!$C$3:$J$4739,5,0),"X",""),IF(VLOOKUP(B1944,'Oficios_-_pend_criticas'!$C$3:$J$4739,7,0)&gt;VLOOKUP(B1944,'Oficios_-_pend_criticas'!$C$3:$J$4739,5,0),"X",""))),""),"")</f>
        <v/>
      </c>
      <c r="W1944" s="14" t="str">
        <f ca="1">IFERROR(IF(P1944&lt;&gt;"X",IF(Q1944&gt;0,IF(VLOOKUP(B1944,'Oficios_-_pend_criticas'!$C$4:$J$4739,5,0)="","",IF(VLOOKUP(B1944,'Oficios_-_pend_criticas'!$C$4:$J$4739,7,0)="",IF(TODAY()&gt;VLOOKUP(B1944,'Oficios_-_pend_criticas'!$C$4:$J$4739,5,0),"X",""),IF(VLOOKUP(B1944,'Oficios_-_pend_criticas'!$C$4:$J$4739,7,0)&gt;VLOOKUP(B1944,'Oficios_-_pend_criticas'!$C$4:$J$4739,5,0),"X",""))),""),""),"")</f>
        <v/>
      </c>
    </row>
    <row r="1945" spans="1:23" ht="45" hidden="1" customHeight="1" x14ac:dyDescent="0.25">
      <c r="A1945" s="9" t="str">
        <f t="shared" si="90"/>
        <v/>
      </c>
      <c r="B1945" s="24"/>
      <c r="C1945" s="22" t="str">
        <f>IF(B1945="","",VLOOKUP(B1945,#REF!,6,0))</f>
        <v/>
      </c>
      <c r="D1945" s="20" t="str">
        <f>IF(B1945="","",VLOOKUP(B1945,#REF!,22,0))</f>
        <v/>
      </c>
      <c r="E1945" s="22" t="str">
        <f>IF(B1945="","",VLOOKUP(B1945,Consultas_públicas!$A$376:$G$3879,7,0))</f>
        <v/>
      </c>
      <c r="F1945" s="20"/>
      <c r="G1945" s="21"/>
      <c r="H1945" s="14" t="str">
        <f>IFERROR(IF(VLOOKUP(B1945,'Oficios_-_pend_criticas'!$C$4:$D$4739,2,0)="","","X"),"")</f>
        <v/>
      </c>
      <c r="I1945" s="12"/>
      <c r="J1945" s="13"/>
      <c r="K1945" s="10"/>
      <c r="L1945" s="12" t="str">
        <f>IFERROR(VLOOKUP(B1945,Retorno_da_RFB!$D$3:$I$6388,5,0),"")</f>
        <v/>
      </c>
      <c r="M1945" s="13" t="str">
        <f>IFERROR(VLOOKUP(B1945,Retorno_da_RFB!$D$3:$I$6388,6,0),"")</f>
        <v/>
      </c>
      <c r="N1945" s="10" t="str">
        <f>IFERROR(VLOOKUP(B1945,Retorno_da_RFB!$D$3:$I$6388,3,0),"")</f>
        <v/>
      </c>
      <c r="O1945" s="10" t="str">
        <f>IFERROR(VLOOKUP(B1945,Retorno_da_RFB!$D$3:$I$6388,4,0),"")</f>
        <v/>
      </c>
      <c r="P1945" s="12" t="str">
        <f>IFERROR(IF(N1945="","",IF(VLOOKUP(LEFT(N1945,10),'Universo_BK-BIT'!$A$5:$E$10005,2,0)="","X",VLOOKUP(LEFT(N1945,10),'Universo_BK-BIT'!$A$5:$E$10005,2,0))),"X")</f>
        <v/>
      </c>
      <c r="Q1945" s="12" t="str">
        <f>IFERROR(IF(P1945="X","",VLOOKUP(LEFT(N1945,10),'Universo_BK-BIT'!$A$5:$E$10005,3,0)),"")</f>
        <v/>
      </c>
      <c r="R1945" s="14" t="str">
        <f t="shared" si="91"/>
        <v/>
      </c>
      <c r="S1945" s="14" t="str">
        <f t="shared" si="92"/>
        <v/>
      </c>
      <c r="T1945" s="14"/>
      <c r="U1945" s="14" t="str">
        <f ca="1">IFERROR(IF(P1945="X",IF(VLOOKUP(B1945,'Oficios_-_pend_criticas'!$C$3:$J$4739,5,0)="","",IF(VLOOKUP(B1945,'Oficios_-_pend_criticas'!$C$3:$J$4739,7,0)="",IF(TODAY()&gt;VLOOKUP(B1945,'Oficios_-_pend_criticas'!$C$3:$J$4739,5,0),"X",""),IF(VLOOKUP(B1945,'Oficios_-_pend_criticas'!$C$3:$J$4739,7,0)&gt;VLOOKUP(B1945,'Oficios_-_pend_criticas'!$C$3:$J$4739,5,0),"X",""))),""),"")</f>
        <v/>
      </c>
      <c r="V1945" s="14" t="str">
        <f ca="1">IFERROR(IF(Q1945=0,IF(VLOOKUP(B1945,'Oficios_-_pend_criticas'!$C$3:$J$4739,5,0)="","",IF(VLOOKUP(B1945,'Oficios_-_pend_criticas'!$C$3:$J$4739,7,0)="",IF(TODAY()&gt;VLOOKUP(B1945,'Oficios_-_pend_criticas'!$C$3:$J$4739,5,0),"X",""),IF(VLOOKUP(B1945,'Oficios_-_pend_criticas'!$C$3:$J$4739,7,0)&gt;VLOOKUP(B1945,'Oficios_-_pend_criticas'!$C$3:$J$4739,5,0),"X",""))),""),"")</f>
        <v/>
      </c>
      <c r="W1945" s="14" t="str">
        <f ca="1">IFERROR(IF(P1945&lt;&gt;"X",IF(Q1945&gt;0,IF(VLOOKUP(B1945,'Oficios_-_pend_criticas'!$C$4:$J$4739,5,0)="","",IF(VLOOKUP(B1945,'Oficios_-_pend_criticas'!$C$4:$J$4739,7,0)="",IF(TODAY()&gt;VLOOKUP(B1945,'Oficios_-_pend_criticas'!$C$4:$J$4739,5,0),"X",""),IF(VLOOKUP(B1945,'Oficios_-_pend_criticas'!$C$4:$J$4739,7,0)&gt;VLOOKUP(B1945,'Oficios_-_pend_criticas'!$C$4:$J$4739,5,0),"X",""))),""),""),"")</f>
        <v/>
      </c>
    </row>
    <row r="1946" spans="1:23" ht="45" hidden="1" customHeight="1" x14ac:dyDescent="0.25">
      <c r="A1946" s="9" t="str">
        <f t="shared" si="90"/>
        <v/>
      </c>
      <c r="B1946" s="24"/>
      <c r="C1946" s="22" t="str">
        <f>IF(B1946="","",VLOOKUP(B1946,#REF!,6,0))</f>
        <v/>
      </c>
      <c r="D1946" s="20" t="str">
        <f>IF(B1946="","",VLOOKUP(B1946,#REF!,22,0))</f>
        <v/>
      </c>
      <c r="E1946" s="22" t="str">
        <f>IF(B1946="","",VLOOKUP(B1946,Consultas_públicas!$A$376:$G$3879,7,0))</f>
        <v/>
      </c>
      <c r="F1946" s="20"/>
      <c r="G1946" s="21"/>
      <c r="H1946" s="14" t="str">
        <f>IFERROR(IF(VLOOKUP(B1946,'Oficios_-_pend_criticas'!$C$4:$D$4739,2,0)="","","X"),"")</f>
        <v/>
      </c>
      <c r="I1946" s="12"/>
      <c r="J1946" s="13"/>
      <c r="K1946" s="10"/>
      <c r="L1946" s="12" t="str">
        <f>IFERROR(VLOOKUP(B1946,Retorno_da_RFB!$D$3:$I$6388,5,0),"")</f>
        <v/>
      </c>
      <c r="M1946" s="13" t="str">
        <f>IFERROR(VLOOKUP(B1946,Retorno_da_RFB!$D$3:$I$6388,6,0),"")</f>
        <v/>
      </c>
      <c r="N1946" s="10" t="str">
        <f>IFERROR(VLOOKUP(B1946,Retorno_da_RFB!$D$3:$I$6388,3,0),"")</f>
        <v/>
      </c>
      <c r="O1946" s="10" t="str">
        <f>IFERROR(VLOOKUP(B1946,Retorno_da_RFB!$D$3:$I$6388,4,0),"")</f>
        <v/>
      </c>
      <c r="P1946" s="12" t="str">
        <f>IFERROR(IF(N1946="","",IF(VLOOKUP(LEFT(N1946,10),'Universo_BK-BIT'!$A$5:$E$10005,2,0)="","X",VLOOKUP(LEFT(N1946,10),'Universo_BK-BIT'!$A$5:$E$10005,2,0))),"X")</f>
        <v/>
      </c>
      <c r="Q1946" s="12" t="str">
        <f>IFERROR(IF(P1946="X","",VLOOKUP(LEFT(N1946,10),'Universo_BK-BIT'!$A$5:$E$10005,3,0)),"")</f>
        <v/>
      </c>
      <c r="R1946" s="14" t="str">
        <f t="shared" si="91"/>
        <v/>
      </c>
      <c r="S1946" s="14" t="str">
        <f t="shared" si="92"/>
        <v/>
      </c>
      <c r="T1946" s="14"/>
      <c r="U1946" s="14" t="str">
        <f ca="1">IFERROR(IF(P1946="X",IF(VLOOKUP(B1946,'Oficios_-_pend_criticas'!$C$3:$J$4739,5,0)="","",IF(VLOOKUP(B1946,'Oficios_-_pend_criticas'!$C$3:$J$4739,7,0)="",IF(TODAY()&gt;VLOOKUP(B1946,'Oficios_-_pend_criticas'!$C$3:$J$4739,5,0),"X",""),IF(VLOOKUP(B1946,'Oficios_-_pend_criticas'!$C$3:$J$4739,7,0)&gt;VLOOKUP(B1946,'Oficios_-_pend_criticas'!$C$3:$J$4739,5,0),"X",""))),""),"")</f>
        <v/>
      </c>
      <c r="V1946" s="14" t="str">
        <f ca="1">IFERROR(IF(Q1946=0,IF(VLOOKUP(B1946,'Oficios_-_pend_criticas'!$C$3:$J$4739,5,0)="","",IF(VLOOKUP(B1946,'Oficios_-_pend_criticas'!$C$3:$J$4739,7,0)="",IF(TODAY()&gt;VLOOKUP(B1946,'Oficios_-_pend_criticas'!$C$3:$J$4739,5,0),"X",""),IF(VLOOKUP(B1946,'Oficios_-_pend_criticas'!$C$3:$J$4739,7,0)&gt;VLOOKUP(B1946,'Oficios_-_pend_criticas'!$C$3:$J$4739,5,0),"X",""))),""),"")</f>
        <v/>
      </c>
      <c r="W1946" s="14" t="str">
        <f ca="1">IFERROR(IF(P1946&lt;&gt;"X",IF(Q1946&gt;0,IF(VLOOKUP(B1946,'Oficios_-_pend_criticas'!$C$4:$J$4739,5,0)="","",IF(VLOOKUP(B1946,'Oficios_-_pend_criticas'!$C$4:$J$4739,7,0)="",IF(TODAY()&gt;VLOOKUP(B1946,'Oficios_-_pend_criticas'!$C$4:$J$4739,5,0),"X",""),IF(VLOOKUP(B1946,'Oficios_-_pend_criticas'!$C$4:$J$4739,7,0)&gt;VLOOKUP(B1946,'Oficios_-_pend_criticas'!$C$4:$J$4739,5,0),"X",""))),""),""),"")</f>
        <v/>
      </c>
    </row>
    <row r="1947" spans="1:23" ht="45" hidden="1" customHeight="1" x14ac:dyDescent="0.25">
      <c r="A1947" s="9" t="str">
        <f t="shared" si="90"/>
        <v/>
      </c>
      <c r="B1947" s="24"/>
      <c r="C1947" s="22" t="str">
        <f>IF(B1947="","",VLOOKUP(B1947,#REF!,6,0))</f>
        <v/>
      </c>
      <c r="D1947" s="20" t="str">
        <f>IF(B1947="","",VLOOKUP(B1947,#REF!,22,0))</f>
        <v/>
      </c>
      <c r="E1947" s="22" t="str">
        <f>IF(B1947="","",VLOOKUP(B1947,Consultas_públicas!$A$376:$G$3879,7,0))</f>
        <v/>
      </c>
      <c r="F1947" s="20"/>
      <c r="G1947" s="21"/>
      <c r="H1947" s="14" t="str">
        <f>IFERROR(IF(VLOOKUP(B1947,'Oficios_-_pend_criticas'!$C$4:$D$4739,2,0)="","","X"),"")</f>
        <v/>
      </c>
      <c r="I1947" s="12"/>
      <c r="J1947" s="13"/>
      <c r="K1947" s="10"/>
      <c r="L1947" s="12" t="str">
        <f>IFERROR(VLOOKUP(B1947,Retorno_da_RFB!$D$3:$I$6388,5,0),"")</f>
        <v/>
      </c>
      <c r="M1947" s="13" t="str">
        <f>IFERROR(VLOOKUP(B1947,Retorno_da_RFB!$D$3:$I$6388,6,0),"")</f>
        <v/>
      </c>
      <c r="N1947" s="10" t="str">
        <f>IFERROR(VLOOKUP(B1947,Retorno_da_RFB!$D$3:$I$6388,3,0),"")</f>
        <v/>
      </c>
      <c r="O1947" s="10" t="str">
        <f>IFERROR(VLOOKUP(B1947,Retorno_da_RFB!$D$3:$I$6388,4,0),"")</f>
        <v/>
      </c>
      <c r="P1947" s="12" t="str">
        <f>IFERROR(IF(N1947="","",IF(VLOOKUP(LEFT(N1947,10),'Universo_BK-BIT'!$A$5:$E$10005,2,0)="","X",VLOOKUP(LEFT(N1947,10),'Universo_BK-BIT'!$A$5:$E$10005,2,0))),"X")</f>
        <v/>
      </c>
      <c r="Q1947" s="12" t="str">
        <f>IFERROR(IF(P1947="X","",VLOOKUP(LEFT(N1947,10),'Universo_BK-BIT'!$A$5:$E$10005,3,0)),"")</f>
        <v/>
      </c>
      <c r="R1947" s="14" t="str">
        <f t="shared" si="91"/>
        <v/>
      </c>
      <c r="S1947" s="14" t="str">
        <f t="shared" si="92"/>
        <v/>
      </c>
      <c r="T1947" s="14"/>
      <c r="U1947" s="14" t="str">
        <f ca="1">IFERROR(IF(P1947="X",IF(VLOOKUP(B1947,'Oficios_-_pend_criticas'!$C$3:$J$4739,5,0)="","",IF(VLOOKUP(B1947,'Oficios_-_pend_criticas'!$C$3:$J$4739,7,0)="",IF(TODAY()&gt;VLOOKUP(B1947,'Oficios_-_pend_criticas'!$C$3:$J$4739,5,0),"X",""),IF(VLOOKUP(B1947,'Oficios_-_pend_criticas'!$C$3:$J$4739,7,0)&gt;VLOOKUP(B1947,'Oficios_-_pend_criticas'!$C$3:$J$4739,5,0),"X",""))),""),"")</f>
        <v/>
      </c>
      <c r="V1947" s="14" t="str">
        <f ca="1">IFERROR(IF(Q1947=0,IF(VLOOKUP(B1947,'Oficios_-_pend_criticas'!$C$3:$J$4739,5,0)="","",IF(VLOOKUP(B1947,'Oficios_-_pend_criticas'!$C$3:$J$4739,7,0)="",IF(TODAY()&gt;VLOOKUP(B1947,'Oficios_-_pend_criticas'!$C$3:$J$4739,5,0),"X",""),IF(VLOOKUP(B1947,'Oficios_-_pend_criticas'!$C$3:$J$4739,7,0)&gt;VLOOKUP(B1947,'Oficios_-_pend_criticas'!$C$3:$J$4739,5,0),"X",""))),""),"")</f>
        <v/>
      </c>
      <c r="W1947" s="14" t="str">
        <f ca="1">IFERROR(IF(P1947&lt;&gt;"X",IF(Q1947&gt;0,IF(VLOOKUP(B1947,'Oficios_-_pend_criticas'!$C$4:$J$4739,5,0)="","",IF(VLOOKUP(B1947,'Oficios_-_pend_criticas'!$C$4:$J$4739,7,0)="",IF(TODAY()&gt;VLOOKUP(B1947,'Oficios_-_pend_criticas'!$C$4:$J$4739,5,0),"X",""),IF(VLOOKUP(B1947,'Oficios_-_pend_criticas'!$C$4:$J$4739,7,0)&gt;VLOOKUP(B1947,'Oficios_-_pend_criticas'!$C$4:$J$4739,5,0),"X",""))),""),""),"")</f>
        <v/>
      </c>
    </row>
    <row r="1948" spans="1:23" ht="45" hidden="1" customHeight="1" x14ac:dyDescent="0.25">
      <c r="A1948" s="9" t="str">
        <f t="shared" si="90"/>
        <v/>
      </c>
      <c r="B1948" s="24"/>
      <c r="C1948" s="22" t="str">
        <f>IF(B1948="","",VLOOKUP(B1948,#REF!,6,0))</f>
        <v/>
      </c>
      <c r="D1948" s="20" t="str">
        <f>IF(B1948="","",VLOOKUP(B1948,#REF!,22,0))</f>
        <v/>
      </c>
      <c r="E1948" s="22" t="str">
        <f>IF(B1948="","",VLOOKUP(B1948,Consultas_públicas!$A$376:$G$3879,7,0))</f>
        <v/>
      </c>
      <c r="F1948" s="20"/>
      <c r="G1948" s="21"/>
      <c r="H1948" s="14" t="str">
        <f>IFERROR(IF(VLOOKUP(B1948,'Oficios_-_pend_criticas'!$C$4:$D$4739,2,0)="","","X"),"")</f>
        <v/>
      </c>
      <c r="I1948" s="12"/>
      <c r="J1948" s="13"/>
      <c r="K1948" s="10"/>
      <c r="L1948" s="12" t="str">
        <f>IFERROR(VLOOKUP(B1948,Retorno_da_RFB!$D$3:$I$6388,5,0),"")</f>
        <v/>
      </c>
      <c r="M1948" s="13" t="str">
        <f>IFERROR(VLOOKUP(B1948,Retorno_da_RFB!$D$3:$I$6388,6,0),"")</f>
        <v/>
      </c>
      <c r="N1948" s="10" t="str">
        <f>IFERROR(VLOOKUP(B1948,Retorno_da_RFB!$D$3:$I$6388,3,0),"")</f>
        <v/>
      </c>
      <c r="O1948" s="10" t="str">
        <f>IFERROR(VLOOKUP(B1948,Retorno_da_RFB!$D$3:$I$6388,4,0),"")</f>
        <v/>
      </c>
      <c r="P1948" s="12" t="str">
        <f>IFERROR(IF(N1948="","",IF(VLOOKUP(LEFT(N1948,10),'Universo_BK-BIT'!$A$5:$E$10005,2,0)="","X",VLOOKUP(LEFT(N1948,10),'Universo_BK-BIT'!$A$5:$E$10005,2,0))),"X")</f>
        <v/>
      </c>
      <c r="Q1948" s="12" t="str">
        <f>IFERROR(IF(P1948="X","",VLOOKUP(LEFT(N1948,10),'Universo_BK-BIT'!$A$5:$E$10005,3,0)),"")</f>
        <v/>
      </c>
      <c r="R1948" s="14" t="str">
        <f t="shared" si="91"/>
        <v/>
      </c>
      <c r="S1948" s="14" t="str">
        <f t="shared" si="92"/>
        <v/>
      </c>
      <c r="T1948" s="14"/>
      <c r="U1948" s="14" t="str">
        <f ca="1">IFERROR(IF(P1948="X",IF(VLOOKUP(B1948,'Oficios_-_pend_criticas'!$C$3:$J$4739,5,0)="","",IF(VLOOKUP(B1948,'Oficios_-_pend_criticas'!$C$3:$J$4739,7,0)="",IF(TODAY()&gt;VLOOKUP(B1948,'Oficios_-_pend_criticas'!$C$3:$J$4739,5,0),"X",""),IF(VLOOKUP(B1948,'Oficios_-_pend_criticas'!$C$3:$J$4739,7,0)&gt;VLOOKUP(B1948,'Oficios_-_pend_criticas'!$C$3:$J$4739,5,0),"X",""))),""),"")</f>
        <v/>
      </c>
      <c r="V1948" s="14" t="str">
        <f ca="1">IFERROR(IF(Q1948=0,IF(VLOOKUP(B1948,'Oficios_-_pend_criticas'!$C$3:$J$4739,5,0)="","",IF(VLOOKUP(B1948,'Oficios_-_pend_criticas'!$C$3:$J$4739,7,0)="",IF(TODAY()&gt;VLOOKUP(B1948,'Oficios_-_pend_criticas'!$C$3:$J$4739,5,0),"X",""),IF(VLOOKUP(B1948,'Oficios_-_pend_criticas'!$C$3:$J$4739,7,0)&gt;VLOOKUP(B1948,'Oficios_-_pend_criticas'!$C$3:$J$4739,5,0),"X",""))),""),"")</f>
        <v/>
      </c>
      <c r="W1948" s="14" t="str">
        <f ca="1">IFERROR(IF(P1948&lt;&gt;"X",IF(Q1948&gt;0,IF(VLOOKUP(B1948,'Oficios_-_pend_criticas'!$C$4:$J$4739,5,0)="","",IF(VLOOKUP(B1948,'Oficios_-_pend_criticas'!$C$4:$J$4739,7,0)="",IF(TODAY()&gt;VLOOKUP(B1948,'Oficios_-_pend_criticas'!$C$4:$J$4739,5,0),"X",""),IF(VLOOKUP(B1948,'Oficios_-_pend_criticas'!$C$4:$J$4739,7,0)&gt;VLOOKUP(B1948,'Oficios_-_pend_criticas'!$C$4:$J$4739,5,0),"X",""))),""),""),"")</f>
        <v/>
      </c>
    </row>
    <row r="1949" spans="1:23" ht="45" hidden="1" customHeight="1" x14ac:dyDescent="0.25">
      <c r="A1949" s="9" t="str">
        <f t="shared" si="90"/>
        <v/>
      </c>
      <c r="B1949" s="24"/>
      <c r="C1949" s="22" t="str">
        <f>IF(B1949="","",VLOOKUP(B1949,#REF!,6,0))</f>
        <v/>
      </c>
      <c r="D1949" s="20" t="str">
        <f>IF(B1949="","",VLOOKUP(B1949,#REF!,22,0))</f>
        <v/>
      </c>
      <c r="E1949" s="22" t="str">
        <f>IF(B1949="","",VLOOKUP(B1949,Consultas_públicas!$A$376:$G$3879,7,0))</f>
        <v/>
      </c>
      <c r="F1949" s="20"/>
      <c r="G1949" s="21"/>
      <c r="H1949" s="14" t="str">
        <f>IFERROR(IF(VLOOKUP(B1949,'Oficios_-_pend_criticas'!$C$4:$D$4739,2,0)="","","X"),"")</f>
        <v/>
      </c>
      <c r="I1949" s="12"/>
      <c r="J1949" s="13"/>
      <c r="K1949" s="10"/>
      <c r="L1949" s="12" t="str">
        <f>IFERROR(VLOOKUP(B1949,Retorno_da_RFB!$D$3:$I$6388,5,0),"")</f>
        <v/>
      </c>
      <c r="M1949" s="13" t="str">
        <f>IFERROR(VLOOKUP(B1949,Retorno_da_RFB!$D$3:$I$6388,6,0),"")</f>
        <v/>
      </c>
      <c r="N1949" s="10" t="str">
        <f>IFERROR(VLOOKUP(B1949,Retorno_da_RFB!$D$3:$I$6388,3,0),"")</f>
        <v/>
      </c>
      <c r="O1949" s="10" t="str">
        <f>IFERROR(VLOOKUP(B1949,Retorno_da_RFB!$D$3:$I$6388,4,0),"")</f>
        <v/>
      </c>
      <c r="P1949" s="12" t="str">
        <f>IFERROR(IF(N1949="","",IF(VLOOKUP(LEFT(N1949,10),'Universo_BK-BIT'!$A$5:$E$10005,2,0)="","X",VLOOKUP(LEFT(N1949,10),'Universo_BK-BIT'!$A$5:$E$10005,2,0))),"X")</f>
        <v/>
      </c>
      <c r="Q1949" s="12" t="str">
        <f>IFERROR(IF(P1949="X","",VLOOKUP(LEFT(N1949,10),'Universo_BK-BIT'!$A$5:$E$10005,3,0)),"")</f>
        <v/>
      </c>
      <c r="R1949" s="14" t="str">
        <f t="shared" si="91"/>
        <v/>
      </c>
      <c r="S1949" s="14" t="str">
        <f t="shared" si="92"/>
        <v/>
      </c>
      <c r="T1949" s="14"/>
      <c r="U1949" s="14" t="str">
        <f ca="1">IFERROR(IF(P1949="X",IF(VLOOKUP(B1949,'Oficios_-_pend_criticas'!$C$3:$J$4739,5,0)="","",IF(VLOOKUP(B1949,'Oficios_-_pend_criticas'!$C$3:$J$4739,7,0)="",IF(TODAY()&gt;VLOOKUP(B1949,'Oficios_-_pend_criticas'!$C$3:$J$4739,5,0),"X",""),IF(VLOOKUP(B1949,'Oficios_-_pend_criticas'!$C$3:$J$4739,7,0)&gt;VLOOKUP(B1949,'Oficios_-_pend_criticas'!$C$3:$J$4739,5,0),"X",""))),""),"")</f>
        <v/>
      </c>
      <c r="V1949" s="14" t="str">
        <f ca="1">IFERROR(IF(Q1949=0,IF(VLOOKUP(B1949,'Oficios_-_pend_criticas'!$C$3:$J$4739,5,0)="","",IF(VLOOKUP(B1949,'Oficios_-_pend_criticas'!$C$3:$J$4739,7,0)="",IF(TODAY()&gt;VLOOKUP(B1949,'Oficios_-_pend_criticas'!$C$3:$J$4739,5,0),"X",""),IF(VLOOKUP(B1949,'Oficios_-_pend_criticas'!$C$3:$J$4739,7,0)&gt;VLOOKUP(B1949,'Oficios_-_pend_criticas'!$C$3:$J$4739,5,0),"X",""))),""),"")</f>
        <v/>
      </c>
      <c r="W1949" s="14" t="str">
        <f ca="1">IFERROR(IF(P1949&lt;&gt;"X",IF(Q1949&gt;0,IF(VLOOKUP(B1949,'Oficios_-_pend_criticas'!$C$4:$J$4739,5,0)="","",IF(VLOOKUP(B1949,'Oficios_-_pend_criticas'!$C$4:$J$4739,7,0)="",IF(TODAY()&gt;VLOOKUP(B1949,'Oficios_-_pend_criticas'!$C$4:$J$4739,5,0),"X",""),IF(VLOOKUP(B1949,'Oficios_-_pend_criticas'!$C$4:$J$4739,7,0)&gt;VLOOKUP(B1949,'Oficios_-_pend_criticas'!$C$4:$J$4739,5,0),"X",""))),""),""),"")</f>
        <v/>
      </c>
    </row>
    <row r="1950" spans="1:23" ht="45" hidden="1" customHeight="1" x14ac:dyDescent="0.25">
      <c r="A1950" s="9" t="str">
        <f t="shared" si="90"/>
        <v/>
      </c>
      <c r="B1950" s="24"/>
      <c r="C1950" s="22" t="str">
        <f>IF(B1950="","",VLOOKUP(B1950,#REF!,6,0))</f>
        <v/>
      </c>
      <c r="D1950" s="20" t="str">
        <f>IF(B1950="","",VLOOKUP(B1950,#REF!,22,0))</f>
        <v/>
      </c>
      <c r="E1950" s="22" t="str">
        <f>IF(B1950="","",VLOOKUP(B1950,Consultas_públicas!$A$376:$G$3879,7,0))</f>
        <v/>
      </c>
      <c r="F1950" s="20"/>
      <c r="G1950" s="21"/>
      <c r="H1950" s="14" t="str">
        <f>IFERROR(IF(VLOOKUP(B1950,'Oficios_-_pend_criticas'!$C$4:$D$4739,2,0)="","","X"),"")</f>
        <v/>
      </c>
      <c r="I1950" s="12"/>
      <c r="J1950" s="13"/>
      <c r="K1950" s="10"/>
      <c r="L1950" s="12" t="str">
        <f>IFERROR(VLOOKUP(B1950,Retorno_da_RFB!$D$3:$I$6388,5,0),"")</f>
        <v/>
      </c>
      <c r="M1950" s="13" t="str">
        <f>IFERROR(VLOOKUP(B1950,Retorno_da_RFB!$D$3:$I$6388,6,0),"")</f>
        <v/>
      </c>
      <c r="N1950" s="10" t="str">
        <f>IFERROR(VLOOKUP(B1950,Retorno_da_RFB!$D$3:$I$6388,3,0),"")</f>
        <v/>
      </c>
      <c r="O1950" s="10" t="str">
        <f>IFERROR(VLOOKUP(B1950,Retorno_da_RFB!$D$3:$I$6388,4,0),"")</f>
        <v/>
      </c>
      <c r="P1950" s="12" t="str">
        <f>IFERROR(IF(N1950="","",IF(VLOOKUP(LEFT(N1950,10),'Universo_BK-BIT'!$A$5:$E$10005,2,0)="","X",VLOOKUP(LEFT(N1950,10),'Universo_BK-BIT'!$A$5:$E$10005,2,0))),"X")</f>
        <v/>
      </c>
      <c r="Q1950" s="12" t="str">
        <f>IFERROR(IF(P1950="X","",VLOOKUP(LEFT(N1950,10),'Universo_BK-BIT'!$A$5:$E$10005,3,0)),"")</f>
        <v/>
      </c>
      <c r="R1950" s="14" t="str">
        <f t="shared" si="91"/>
        <v/>
      </c>
      <c r="S1950" s="14" t="str">
        <f t="shared" si="92"/>
        <v/>
      </c>
      <c r="T1950" s="14"/>
      <c r="U1950" s="14" t="str">
        <f ca="1">IFERROR(IF(P1950="X",IF(VLOOKUP(B1950,'Oficios_-_pend_criticas'!$C$3:$J$4739,5,0)="","",IF(VLOOKUP(B1950,'Oficios_-_pend_criticas'!$C$3:$J$4739,7,0)="",IF(TODAY()&gt;VLOOKUP(B1950,'Oficios_-_pend_criticas'!$C$3:$J$4739,5,0),"X",""),IF(VLOOKUP(B1950,'Oficios_-_pend_criticas'!$C$3:$J$4739,7,0)&gt;VLOOKUP(B1950,'Oficios_-_pend_criticas'!$C$3:$J$4739,5,0),"X",""))),""),"")</f>
        <v/>
      </c>
      <c r="V1950" s="14" t="str">
        <f ca="1">IFERROR(IF(Q1950=0,IF(VLOOKUP(B1950,'Oficios_-_pend_criticas'!$C$3:$J$4739,5,0)="","",IF(VLOOKUP(B1950,'Oficios_-_pend_criticas'!$C$3:$J$4739,7,0)="",IF(TODAY()&gt;VLOOKUP(B1950,'Oficios_-_pend_criticas'!$C$3:$J$4739,5,0),"X",""),IF(VLOOKUP(B1950,'Oficios_-_pend_criticas'!$C$3:$J$4739,7,0)&gt;VLOOKUP(B1950,'Oficios_-_pend_criticas'!$C$3:$J$4739,5,0),"X",""))),""),"")</f>
        <v/>
      </c>
      <c r="W1950" s="14" t="str">
        <f ca="1">IFERROR(IF(P1950&lt;&gt;"X",IF(Q1950&gt;0,IF(VLOOKUP(B1950,'Oficios_-_pend_criticas'!$C$4:$J$4739,5,0)="","",IF(VLOOKUP(B1950,'Oficios_-_pend_criticas'!$C$4:$J$4739,7,0)="",IF(TODAY()&gt;VLOOKUP(B1950,'Oficios_-_pend_criticas'!$C$4:$J$4739,5,0),"X",""),IF(VLOOKUP(B1950,'Oficios_-_pend_criticas'!$C$4:$J$4739,7,0)&gt;VLOOKUP(B1950,'Oficios_-_pend_criticas'!$C$4:$J$4739,5,0),"X",""))),""),""),"")</f>
        <v/>
      </c>
    </row>
    <row r="1951" spans="1:23" ht="45" hidden="1" customHeight="1" x14ac:dyDescent="0.25">
      <c r="A1951" s="9" t="str">
        <f t="shared" si="90"/>
        <v/>
      </c>
      <c r="B1951" s="24"/>
      <c r="C1951" s="22" t="str">
        <f>IF(B1951="","",VLOOKUP(B1951,#REF!,6,0))</f>
        <v/>
      </c>
      <c r="D1951" s="20" t="str">
        <f>IF(B1951="","",VLOOKUP(B1951,#REF!,22,0))</f>
        <v/>
      </c>
      <c r="E1951" s="22" t="str">
        <f>IF(B1951="","",VLOOKUP(B1951,Consultas_públicas!$A$376:$G$3879,7,0))</f>
        <v/>
      </c>
      <c r="F1951" s="20"/>
      <c r="G1951" s="21"/>
      <c r="H1951" s="14" t="str">
        <f>IFERROR(IF(VLOOKUP(B1951,'Oficios_-_pend_criticas'!$C$4:$D$4739,2,0)="","","X"),"")</f>
        <v/>
      </c>
      <c r="I1951" s="12"/>
      <c r="J1951" s="13"/>
      <c r="K1951" s="10"/>
      <c r="L1951" s="12" t="str">
        <f>IFERROR(VLOOKUP(B1951,Retorno_da_RFB!$D$3:$I$6388,5,0),"")</f>
        <v/>
      </c>
      <c r="M1951" s="13" t="str">
        <f>IFERROR(VLOOKUP(B1951,Retorno_da_RFB!$D$3:$I$6388,6,0),"")</f>
        <v/>
      </c>
      <c r="N1951" s="10" t="str">
        <f>IFERROR(VLOOKUP(B1951,Retorno_da_RFB!$D$3:$I$6388,3,0),"")</f>
        <v/>
      </c>
      <c r="O1951" s="10" t="str">
        <f>IFERROR(VLOOKUP(B1951,Retorno_da_RFB!$D$3:$I$6388,4,0),"")</f>
        <v/>
      </c>
      <c r="P1951" s="12" t="str">
        <f>IFERROR(IF(N1951="","",IF(VLOOKUP(LEFT(N1951,10),'Universo_BK-BIT'!$A$5:$E$10005,2,0)="","X",VLOOKUP(LEFT(N1951,10),'Universo_BK-BIT'!$A$5:$E$10005,2,0))),"X")</f>
        <v/>
      </c>
      <c r="Q1951" s="12" t="str">
        <f>IFERROR(IF(P1951="X","",VLOOKUP(LEFT(N1951,10),'Universo_BK-BIT'!$A$5:$E$10005,3,0)),"")</f>
        <v/>
      </c>
      <c r="R1951" s="14" t="str">
        <f t="shared" si="91"/>
        <v/>
      </c>
      <c r="S1951" s="14" t="str">
        <f t="shared" si="92"/>
        <v/>
      </c>
      <c r="T1951" s="14"/>
      <c r="U1951" s="14" t="str">
        <f ca="1">IFERROR(IF(P1951="X",IF(VLOOKUP(B1951,'Oficios_-_pend_criticas'!$C$3:$J$4739,5,0)="","",IF(VLOOKUP(B1951,'Oficios_-_pend_criticas'!$C$3:$J$4739,7,0)="",IF(TODAY()&gt;VLOOKUP(B1951,'Oficios_-_pend_criticas'!$C$3:$J$4739,5,0),"X",""),IF(VLOOKUP(B1951,'Oficios_-_pend_criticas'!$C$3:$J$4739,7,0)&gt;VLOOKUP(B1951,'Oficios_-_pend_criticas'!$C$3:$J$4739,5,0),"X",""))),""),"")</f>
        <v/>
      </c>
      <c r="V1951" s="14" t="str">
        <f ca="1">IFERROR(IF(Q1951=0,IF(VLOOKUP(B1951,'Oficios_-_pend_criticas'!$C$3:$J$4739,5,0)="","",IF(VLOOKUP(B1951,'Oficios_-_pend_criticas'!$C$3:$J$4739,7,0)="",IF(TODAY()&gt;VLOOKUP(B1951,'Oficios_-_pend_criticas'!$C$3:$J$4739,5,0),"X",""),IF(VLOOKUP(B1951,'Oficios_-_pend_criticas'!$C$3:$J$4739,7,0)&gt;VLOOKUP(B1951,'Oficios_-_pend_criticas'!$C$3:$J$4739,5,0),"X",""))),""),"")</f>
        <v/>
      </c>
      <c r="W1951" s="14" t="str">
        <f ca="1">IFERROR(IF(P1951&lt;&gt;"X",IF(Q1951&gt;0,IF(VLOOKUP(B1951,'Oficios_-_pend_criticas'!$C$4:$J$4739,5,0)="","",IF(VLOOKUP(B1951,'Oficios_-_pend_criticas'!$C$4:$J$4739,7,0)="",IF(TODAY()&gt;VLOOKUP(B1951,'Oficios_-_pend_criticas'!$C$4:$J$4739,5,0),"X",""),IF(VLOOKUP(B1951,'Oficios_-_pend_criticas'!$C$4:$J$4739,7,0)&gt;VLOOKUP(B1951,'Oficios_-_pend_criticas'!$C$4:$J$4739,5,0),"X",""))),""),""),"")</f>
        <v/>
      </c>
    </row>
    <row r="1952" spans="1:23" ht="45" hidden="1" customHeight="1" x14ac:dyDescent="0.25">
      <c r="A1952" s="9" t="str">
        <f t="shared" si="90"/>
        <v/>
      </c>
      <c r="B1952" s="24"/>
      <c r="C1952" s="22" t="str">
        <f>IF(B1952="","",VLOOKUP(B1952,#REF!,6,0))</f>
        <v/>
      </c>
      <c r="D1952" s="20" t="str">
        <f>IF(B1952="","",VLOOKUP(B1952,#REF!,22,0))</f>
        <v/>
      </c>
      <c r="E1952" s="22" t="str">
        <f>IF(B1952="","",VLOOKUP(B1952,Consultas_públicas!$A$376:$G$3879,7,0))</f>
        <v/>
      </c>
      <c r="F1952" s="20"/>
      <c r="G1952" s="21"/>
      <c r="H1952" s="14" t="str">
        <f>IFERROR(IF(VLOOKUP(B1952,'Oficios_-_pend_criticas'!$C$4:$D$4739,2,0)="","","X"),"")</f>
        <v/>
      </c>
      <c r="I1952" s="12"/>
      <c r="J1952" s="13"/>
      <c r="K1952" s="10"/>
      <c r="L1952" s="12" t="str">
        <f>IFERROR(VLOOKUP(B1952,Retorno_da_RFB!$D$3:$I$6388,5,0),"")</f>
        <v/>
      </c>
      <c r="M1952" s="13" t="str">
        <f>IFERROR(VLOOKUP(B1952,Retorno_da_RFB!$D$3:$I$6388,6,0),"")</f>
        <v/>
      </c>
      <c r="N1952" s="10" t="str">
        <f>IFERROR(VLOOKUP(B1952,Retorno_da_RFB!$D$3:$I$6388,3,0),"")</f>
        <v/>
      </c>
      <c r="O1952" s="10" t="str">
        <f>IFERROR(VLOOKUP(B1952,Retorno_da_RFB!$D$3:$I$6388,4,0),"")</f>
        <v/>
      </c>
      <c r="P1952" s="12" t="str">
        <f>IFERROR(IF(N1952="","",IF(VLOOKUP(LEFT(N1952,10),'Universo_BK-BIT'!$A$5:$E$10005,2,0)="","X",VLOOKUP(LEFT(N1952,10),'Universo_BK-BIT'!$A$5:$E$10005,2,0))),"X")</f>
        <v/>
      </c>
      <c r="Q1952" s="12" t="str">
        <f>IFERROR(IF(P1952="X","",VLOOKUP(LEFT(N1952,10),'Universo_BK-BIT'!$A$5:$E$10005,3,0)),"")</f>
        <v/>
      </c>
      <c r="R1952" s="14" t="str">
        <f t="shared" si="91"/>
        <v/>
      </c>
      <c r="S1952" s="14" t="str">
        <f t="shared" si="92"/>
        <v/>
      </c>
      <c r="T1952" s="14"/>
      <c r="U1952" s="14" t="str">
        <f ca="1">IFERROR(IF(P1952="X",IF(VLOOKUP(B1952,'Oficios_-_pend_criticas'!$C$3:$J$4739,5,0)="","",IF(VLOOKUP(B1952,'Oficios_-_pend_criticas'!$C$3:$J$4739,7,0)="",IF(TODAY()&gt;VLOOKUP(B1952,'Oficios_-_pend_criticas'!$C$3:$J$4739,5,0),"X",""),IF(VLOOKUP(B1952,'Oficios_-_pend_criticas'!$C$3:$J$4739,7,0)&gt;VLOOKUP(B1952,'Oficios_-_pend_criticas'!$C$3:$J$4739,5,0),"X",""))),""),"")</f>
        <v/>
      </c>
      <c r="V1952" s="14" t="str">
        <f ca="1">IFERROR(IF(Q1952=0,IF(VLOOKUP(B1952,'Oficios_-_pend_criticas'!$C$3:$J$4739,5,0)="","",IF(VLOOKUP(B1952,'Oficios_-_pend_criticas'!$C$3:$J$4739,7,0)="",IF(TODAY()&gt;VLOOKUP(B1952,'Oficios_-_pend_criticas'!$C$3:$J$4739,5,0),"X",""),IF(VLOOKUP(B1952,'Oficios_-_pend_criticas'!$C$3:$J$4739,7,0)&gt;VLOOKUP(B1952,'Oficios_-_pend_criticas'!$C$3:$J$4739,5,0),"X",""))),""),"")</f>
        <v/>
      </c>
      <c r="W1952" s="14" t="str">
        <f ca="1">IFERROR(IF(P1952&lt;&gt;"X",IF(Q1952&gt;0,IF(VLOOKUP(B1952,'Oficios_-_pend_criticas'!$C$4:$J$4739,5,0)="","",IF(VLOOKUP(B1952,'Oficios_-_pend_criticas'!$C$4:$J$4739,7,0)="",IF(TODAY()&gt;VLOOKUP(B1952,'Oficios_-_pend_criticas'!$C$4:$J$4739,5,0),"X",""),IF(VLOOKUP(B1952,'Oficios_-_pend_criticas'!$C$4:$J$4739,7,0)&gt;VLOOKUP(B1952,'Oficios_-_pend_criticas'!$C$4:$J$4739,5,0),"X",""))),""),""),"")</f>
        <v/>
      </c>
    </row>
    <row r="1953" spans="1:23" ht="45" hidden="1" customHeight="1" x14ac:dyDescent="0.25">
      <c r="A1953" s="9" t="str">
        <f t="shared" si="90"/>
        <v/>
      </c>
      <c r="B1953" s="24"/>
      <c r="C1953" s="22" t="str">
        <f>IF(B1953="","",VLOOKUP(B1953,#REF!,6,0))</f>
        <v/>
      </c>
      <c r="D1953" s="20" t="str">
        <f>IF(B1953="","",VLOOKUP(B1953,#REF!,22,0))</f>
        <v/>
      </c>
      <c r="E1953" s="22" t="str">
        <f>IF(B1953="","",VLOOKUP(B1953,Consultas_públicas!$A$376:$G$3879,7,0))</f>
        <v/>
      </c>
      <c r="F1953" s="20"/>
      <c r="G1953" s="21"/>
      <c r="H1953" s="14" t="str">
        <f>IFERROR(IF(VLOOKUP(B1953,'Oficios_-_pend_criticas'!$C$4:$D$4739,2,0)="","","X"),"")</f>
        <v/>
      </c>
      <c r="I1953" s="12"/>
      <c r="J1953" s="13"/>
      <c r="K1953" s="10"/>
      <c r="L1953" s="12" t="str">
        <f>IFERROR(VLOOKUP(B1953,Retorno_da_RFB!$D$3:$I$6388,5,0),"")</f>
        <v/>
      </c>
      <c r="M1953" s="13" t="str">
        <f>IFERROR(VLOOKUP(B1953,Retorno_da_RFB!$D$3:$I$6388,6,0),"")</f>
        <v/>
      </c>
      <c r="N1953" s="10" t="str">
        <f>IFERROR(VLOOKUP(B1953,Retorno_da_RFB!$D$3:$I$6388,3,0),"")</f>
        <v/>
      </c>
      <c r="O1953" s="10" t="str">
        <f>IFERROR(VLOOKUP(B1953,Retorno_da_RFB!$D$3:$I$6388,4,0),"")</f>
        <v/>
      </c>
      <c r="P1953" s="12" t="str">
        <f>IFERROR(IF(N1953="","",IF(VLOOKUP(LEFT(N1953,10),'Universo_BK-BIT'!$A$5:$E$10005,2,0)="","X",VLOOKUP(LEFT(N1953,10),'Universo_BK-BIT'!$A$5:$E$10005,2,0))),"X")</f>
        <v/>
      </c>
      <c r="Q1953" s="12" t="str">
        <f>IFERROR(IF(P1953="X","",VLOOKUP(LEFT(N1953,10),'Universo_BK-BIT'!$A$5:$E$10005,3,0)),"")</f>
        <v/>
      </c>
      <c r="R1953" s="14" t="str">
        <f t="shared" si="91"/>
        <v/>
      </c>
      <c r="S1953" s="14" t="str">
        <f t="shared" si="92"/>
        <v/>
      </c>
      <c r="T1953" s="14"/>
      <c r="U1953" s="14" t="str">
        <f ca="1">IFERROR(IF(P1953="X",IF(VLOOKUP(B1953,'Oficios_-_pend_criticas'!$C$3:$J$4739,5,0)="","",IF(VLOOKUP(B1953,'Oficios_-_pend_criticas'!$C$3:$J$4739,7,0)="",IF(TODAY()&gt;VLOOKUP(B1953,'Oficios_-_pend_criticas'!$C$3:$J$4739,5,0),"X",""),IF(VLOOKUP(B1953,'Oficios_-_pend_criticas'!$C$3:$J$4739,7,0)&gt;VLOOKUP(B1953,'Oficios_-_pend_criticas'!$C$3:$J$4739,5,0),"X",""))),""),"")</f>
        <v/>
      </c>
      <c r="V1953" s="14" t="str">
        <f ca="1">IFERROR(IF(Q1953=0,IF(VLOOKUP(B1953,'Oficios_-_pend_criticas'!$C$3:$J$4739,5,0)="","",IF(VLOOKUP(B1953,'Oficios_-_pend_criticas'!$C$3:$J$4739,7,0)="",IF(TODAY()&gt;VLOOKUP(B1953,'Oficios_-_pend_criticas'!$C$3:$J$4739,5,0),"X",""),IF(VLOOKUP(B1953,'Oficios_-_pend_criticas'!$C$3:$J$4739,7,0)&gt;VLOOKUP(B1953,'Oficios_-_pend_criticas'!$C$3:$J$4739,5,0),"X",""))),""),"")</f>
        <v/>
      </c>
      <c r="W1953" s="14" t="str">
        <f ca="1">IFERROR(IF(P1953&lt;&gt;"X",IF(Q1953&gt;0,IF(VLOOKUP(B1953,'Oficios_-_pend_criticas'!$C$4:$J$4739,5,0)="","",IF(VLOOKUP(B1953,'Oficios_-_pend_criticas'!$C$4:$J$4739,7,0)="",IF(TODAY()&gt;VLOOKUP(B1953,'Oficios_-_pend_criticas'!$C$4:$J$4739,5,0),"X",""),IF(VLOOKUP(B1953,'Oficios_-_pend_criticas'!$C$4:$J$4739,7,0)&gt;VLOOKUP(B1953,'Oficios_-_pend_criticas'!$C$4:$J$4739,5,0),"X",""))),""),""),"")</f>
        <v/>
      </c>
    </row>
    <row r="1954" spans="1:23" ht="45" hidden="1" customHeight="1" x14ac:dyDescent="0.25">
      <c r="A1954" s="9" t="str">
        <f t="shared" si="90"/>
        <v/>
      </c>
      <c r="B1954" s="24"/>
      <c r="C1954" s="22" t="str">
        <f>IF(B1954="","",VLOOKUP(B1954,#REF!,6,0))</f>
        <v/>
      </c>
      <c r="D1954" s="20" t="str">
        <f>IF(B1954="","",VLOOKUP(B1954,#REF!,22,0))</f>
        <v/>
      </c>
      <c r="E1954" s="22" t="str">
        <f>IF(B1954="","",VLOOKUP(B1954,Consultas_públicas!$A$376:$G$3879,7,0))</f>
        <v/>
      </c>
      <c r="F1954" s="20"/>
      <c r="G1954" s="21"/>
      <c r="H1954" s="14" t="str">
        <f>IFERROR(IF(VLOOKUP(B1954,'Oficios_-_pend_criticas'!$C$4:$D$4739,2,0)="","","X"),"")</f>
        <v/>
      </c>
      <c r="I1954" s="12"/>
      <c r="J1954" s="13"/>
      <c r="K1954" s="10"/>
      <c r="L1954" s="12" t="str">
        <f>IFERROR(VLOOKUP(B1954,Retorno_da_RFB!$D$3:$I$6388,5,0),"")</f>
        <v/>
      </c>
      <c r="M1954" s="13" t="str">
        <f>IFERROR(VLOOKUP(B1954,Retorno_da_RFB!$D$3:$I$6388,6,0),"")</f>
        <v/>
      </c>
      <c r="N1954" s="10" t="str">
        <f>IFERROR(VLOOKUP(B1954,Retorno_da_RFB!$D$3:$I$6388,3,0),"")</f>
        <v/>
      </c>
      <c r="O1954" s="10" t="str">
        <f>IFERROR(VLOOKUP(B1954,Retorno_da_RFB!$D$3:$I$6388,4,0),"")</f>
        <v/>
      </c>
      <c r="P1954" s="12" t="str">
        <f>IFERROR(IF(N1954="","",IF(VLOOKUP(LEFT(N1954,10),'Universo_BK-BIT'!$A$5:$E$10005,2,0)="","X",VLOOKUP(LEFT(N1954,10),'Universo_BK-BIT'!$A$5:$E$10005,2,0))),"X")</f>
        <v/>
      </c>
      <c r="Q1954" s="12" t="str">
        <f>IFERROR(IF(P1954="X","",VLOOKUP(LEFT(N1954,10),'Universo_BK-BIT'!$A$5:$E$10005,3,0)),"")</f>
        <v/>
      </c>
      <c r="R1954" s="14" t="str">
        <f t="shared" si="91"/>
        <v/>
      </c>
      <c r="S1954" s="14" t="str">
        <f t="shared" si="92"/>
        <v/>
      </c>
      <c r="T1954" s="14"/>
      <c r="U1954" s="14" t="str">
        <f ca="1">IFERROR(IF(P1954="X",IF(VLOOKUP(B1954,'Oficios_-_pend_criticas'!$C$3:$J$4739,5,0)="","",IF(VLOOKUP(B1954,'Oficios_-_pend_criticas'!$C$3:$J$4739,7,0)="",IF(TODAY()&gt;VLOOKUP(B1954,'Oficios_-_pend_criticas'!$C$3:$J$4739,5,0),"X",""),IF(VLOOKUP(B1954,'Oficios_-_pend_criticas'!$C$3:$J$4739,7,0)&gt;VLOOKUP(B1954,'Oficios_-_pend_criticas'!$C$3:$J$4739,5,0),"X",""))),""),"")</f>
        <v/>
      </c>
      <c r="V1954" s="14" t="str">
        <f ca="1">IFERROR(IF(Q1954=0,IF(VLOOKUP(B1954,'Oficios_-_pend_criticas'!$C$3:$J$4739,5,0)="","",IF(VLOOKUP(B1954,'Oficios_-_pend_criticas'!$C$3:$J$4739,7,0)="",IF(TODAY()&gt;VLOOKUP(B1954,'Oficios_-_pend_criticas'!$C$3:$J$4739,5,0),"X",""),IF(VLOOKUP(B1954,'Oficios_-_pend_criticas'!$C$3:$J$4739,7,0)&gt;VLOOKUP(B1954,'Oficios_-_pend_criticas'!$C$3:$J$4739,5,0),"X",""))),""),"")</f>
        <v/>
      </c>
      <c r="W1954" s="14" t="str">
        <f ca="1">IFERROR(IF(P1954&lt;&gt;"X",IF(Q1954&gt;0,IF(VLOOKUP(B1954,'Oficios_-_pend_criticas'!$C$4:$J$4739,5,0)="","",IF(VLOOKUP(B1954,'Oficios_-_pend_criticas'!$C$4:$J$4739,7,0)="",IF(TODAY()&gt;VLOOKUP(B1954,'Oficios_-_pend_criticas'!$C$4:$J$4739,5,0),"X",""),IF(VLOOKUP(B1954,'Oficios_-_pend_criticas'!$C$4:$J$4739,7,0)&gt;VLOOKUP(B1954,'Oficios_-_pend_criticas'!$C$4:$J$4739,5,0),"X",""))),""),""),"")</f>
        <v/>
      </c>
    </row>
    <row r="1955" spans="1:23" ht="45" hidden="1" customHeight="1" x14ac:dyDescent="0.25">
      <c r="A1955" s="9" t="str">
        <f t="shared" si="90"/>
        <v/>
      </c>
      <c r="B1955" s="24"/>
      <c r="C1955" s="22" t="str">
        <f>IF(B1955="","",VLOOKUP(B1955,#REF!,6,0))</f>
        <v/>
      </c>
      <c r="D1955" s="20" t="str">
        <f>IF(B1955="","",VLOOKUP(B1955,#REF!,22,0))</f>
        <v/>
      </c>
      <c r="E1955" s="22" t="str">
        <f>IF(B1955="","",VLOOKUP(B1955,Consultas_públicas!$A$376:$G$3879,7,0))</f>
        <v/>
      </c>
      <c r="F1955" s="20"/>
      <c r="G1955" s="21"/>
      <c r="H1955" s="14" t="str">
        <f>IFERROR(IF(VLOOKUP(B1955,'Oficios_-_pend_criticas'!$C$4:$D$4739,2,0)="","","X"),"")</f>
        <v/>
      </c>
      <c r="I1955" s="12"/>
      <c r="J1955" s="13"/>
      <c r="K1955" s="10"/>
      <c r="L1955" s="12" t="str">
        <f>IFERROR(VLOOKUP(B1955,Retorno_da_RFB!$D$3:$I$6388,5,0),"")</f>
        <v/>
      </c>
      <c r="M1955" s="13" t="str">
        <f>IFERROR(VLOOKUP(B1955,Retorno_da_RFB!$D$3:$I$6388,6,0),"")</f>
        <v/>
      </c>
      <c r="N1955" s="10" t="str">
        <f>IFERROR(VLOOKUP(B1955,Retorno_da_RFB!$D$3:$I$6388,3,0),"")</f>
        <v/>
      </c>
      <c r="O1955" s="10" t="str">
        <f>IFERROR(VLOOKUP(B1955,Retorno_da_RFB!$D$3:$I$6388,4,0),"")</f>
        <v/>
      </c>
      <c r="P1955" s="12" t="str">
        <f>IFERROR(IF(N1955="","",IF(VLOOKUP(LEFT(N1955,10),'Universo_BK-BIT'!$A$5:$E$10005,2,0)="","X",VLOOKUP(LEFT(N1955,10),'Universo_BK-BIT'!$A$5:$E$10005,2,0))),"X")</f>
        <v/>
      </c>
      <c r="Q1955" s="12" t="str">
        <f>IFERROR(IF(P1955="X","",VLOOKUP(LEFT(N1955,10),'Universo_BK-BIT'!$A$5:$E$10005,3,0)),"")</f>
        <v/>
      </c>
      <c r="R1955" s="14" t="str">
        <f t="shared" si="91"/>
        <v/>
      </c>
      <c r="S1955" s="14" t="str">
        <f t="shared" si="92"/>
        <v/>
      </c>
      <c r="T1955" s="14"/>
      <c r="U1955" s="14" t="str">
        <f ca="1">IFERROR(IF(P1955="X",IF(VLOOKUP(B1955,'Oficios_-_pend_criticas'!$C$3:$J$4739,5,0)="","",IF(VLOOKUP(B1955,'Oficios_-_pend_criticas'!$C$3:$J$4739,7,0)="",IF(TODAY()&gt;VLOOKUP(B1955,'Oficios_-_pend_criticas'!$C$3:$J$4739,5,0),"X",""),IF(VLOOKUP(B1955,'Oficios_-_pend_criticas'!$C$3:$J$4739,7,0)&gt;VLOOKUP(B1955,'Oficios_-_pend_criticas'!$C$3:$J$4739,5,0),"X",""))),""),"")</f>
        <v/>
      </c>
      <c r="V1955" s="14" t="str">
        <f ca="1">IFERROR(IF(Q1955=0,IF(VLOOKUP(B1955,'Oficios_-_pend_criticas'!$C$3:$J$4739,5,0)="","",IF(VLOOKUP(B1955,'Oficios_-_pend_criticas'!$C$3:$J$4739,7,0)="",IF(TODAY()&gt;VLOOKUP(B1955,'Oficios_-_pend_criticas'!$C$3:$J$4739,5,0),"X",""),IF(VLOOKUP(B1955,'Oficios_-_pend_criticas'!$C$3:$J$4739,7,0)&gt;VLOOKUP(B1955,'Oficios_-_pend_criticas'!$C$3:$J$4739,5,0),"X",""))),""),"")</f>
        <v/>
      </c>
      <c r="W1955" s="14" t="str">
        <f ca="1">IFERROR(IF(P1955&lt;&gt;"X",IF(Q1955&gt;0,IF(VLOOKUP(B1955,'Oficios_-_pend_criticas'!$C$4:$J$4739,5,0)="","",IF(VLOOKUP(B1955,'Oficios_-_pend_criticas'!$C$4:$J$4739,7,0)="",IF(TODAY()&gt;VLOOKUP(B1955,'Oficios_-_pend_criticas'!$C$4:$J$4739,5,0),"X",""),IF(VLOOKUP(B1955,'Oficios_-_pend_criticas'!$C$4:$J$4739,7,0)&gt;VLOOKUP(B1955,'Oficios_-_pend_criticas'!$C$4:$J$4739,5,0),"X",""))),""),""),"")</f>
        <v/>
      </c>
    </row>
    <row r="1956" spans="1:23" ht="45" hidden="1" customHeight="1" x14ac:dyDescent="0.25">
      <c r="A1956" s="9" t="str">
        <f t="shared" si="90"/>
        <v/>
      </c>
      <c r="B1956" s="24"/>
      <c r="C1956" s="22" t="str">
        <f>IF(B1956="","",VLOOKUP(B1956,#REF!,6,0))</f>
        <v/>
      </c>
      <c r="D1956" s="20" t="str">
        <f>IF(B1956="","",VLOOKUP(B1956,#REF!,22,0))</f>
        <v/>
      </c>
      <c r="E1956" s="22" t="str">
        <f>IF(B1956="","",VLOOKUP(B1956,Consultas_públicas!$A$376:$G$3879,7,0))</f>
        <v/>
      </c>
      <c r="F1956" s="20"/>
      <c r="G1956" s="21"/>
      <c r="H1956" s="14" t="str">
        <f>IFERROR(IF(VLOOKUP(B1956,'Oficios_-_pend_criticas'!$C$4:$D$4739,2,0)="","","X"),"")</f>
        <v/>
      </c>
      <c r="I1956" s="12"/>
      <c r="J1956" s="13"/>
      <c r="K1956" s="10"/>
      <c r="L1956" s="12" t="str">
        <f>IFERROR(VLOOKUP(B1956,Retorno_da_RFB!$D$3:$I$6388,5,0),"")</f>
        <v/>
      </c>
      <c r="M1956" s="13" t="str">
        <f>IFERROR(VLOOKUP(B1956,Retorno_da_RFB!$D$3:$I$6388,6,0),"")</f>
        <v/>
      </c>
      <c r="N1956" s="10" t="str">
        <f>IFERROR(VLOOKUP(B1956,Retorno_da_RFB!$D$3:$I$6388,3,0),"")</f>
        <v/>
      </c>
      <c r="O1956" s="10" t="str">
        <f>IFERROR(VLOOKUP(B1956,Retorno_da_RFB!$D$3:$I$6388,4,0),"")</f>
        <v/>
      </c>
      <c r="P1956" s="12" t="str">
        <f>IFERROR(IF(N1956="","",IF(VLOOKUP(LEFT(N1956,10),'Universo_BK-BIT'!$A$5:$E$10005,2,0)="","X",VLOOKUP(LEFT(N1956,10),'Universo_BK-BIT'!$A$5:$E$10005,2,0))),"X")</f>
        <v/>
      </c>
      <c r="Q1956" s="12" t="str">
        <f>IFERROR(IF(P1956="X","",VLOOKUP(LEFT(N1956,10),'Universo_BK-BIT'!$A$5:$E$10005,3,0)),"")</f>
        <v/>
      </c>
      <c r="R1956" s="14" t="str">
        <f t="shared" si="91"/>
        <v/>
      </c>
      <c r="S1956" s="14" t="str">
        <f t="shared" si="92"/>
        <v/>
      </c>
      <c r="T1956" s="14"/>
      <c r="U1956" s="14" t="str">
        <f ca="1">IFERROR(IF(P1956="X",IF(VLOOKUP(B1956,'Oficios_-_pend_criticas'!$C$3:$J$4739,5,0)="","",IF(VLOOKUP(B1956,'Oficios_-_pend_criticas'!$C$3:$J$4739,7,0)="",IF(TODAY()&gt;VLOOKUP(B1956,'Oficios_-_pend_criticas'!$C$3:$J$4739,5,0),"X",""),IF(VLOOKUP(B1956,'Oficios_-_pend_criticas'!$C$3:$J$4739,7,0)&gt;VLOOKUP(B1956,'Oficios_-_pend_criticas'!$C$3:$J$4739,5,0),"X",""))),""),"")</f>
        <v/>
      </c>
      <c r="V1956" s="14" t="str">
        <f ca="1">IFERROR(IF(Q1956=0,IF(VLOOKUP(B1956,'Oficios_-_pend_criticas'!$C$3:$J$4739,5,0)="","",IF(VLOOKUP(B1956,'Oficios_-_pend_criticas'!$C$3:$J$4739,7,0)="",IF(TODAY()&gt;VLOOKUP(B1956,'Oficios_-_pend_criticas'!$C$3:$J$4739,5,0),"X",""),IF(VLOOKUP(B1956,'Oficios_-_pend_criticas'!$C$3:$J$4739,7,0)&gt;VLOOKUP(B1956,'Oficios_-_pend_criticas'!$C$3:$J$4739,5,0),"X",""))),""),"")</f>
        <v/>
      </c>
      <c r="W1956" s="14" t="str">
        <f ca="1">IFERROR(IF(P1956&lt;&gt;"X",IF(Q1956&gt;0,IF(VLOOKUP(B1956,'Oficios_-_pend_criticas'!$C$4:$J$4739,5,0)="","",IF(VLOOKUP(B1956,'Oficios_-_pend_criticas'!$C$4:$J$4739,7,0)="",IF(TODAY()&gt;VLOOKUP(B1956,'Oficios_-_pend_criticas'!$C$4:$J$4739,5,0),"X",""),IF(VLOOKUP(B1956,'Oficios_-_pend_criticas'!$C$4:$J$4739,7,0)&gt;VLOOKUP(B1956,'Oficios_-_pend_criticas'!$C$4:$J$4739,5,0),"X",""))),""),""),"")</f>
        <v/>
      </c>
    </row>
    <row r="1957" spans="1:23" ht="45" hidden="1" customHeight="1" x14ac:dyDescent="0.25">
      <c r="A1957" s="9" t="str">
        <f t="shared" si="90"/>
        <v/>
      </c>
      <c r="B1957" s="24"/>
      <c r="C1957" s="22" t="str">
        <f>IF(B1957="","",VLOOKUP(B1957,#REF!,6,0))</f>
        <v/>
      </c>
      <c r="D1957" s="20" t="str">
        <f>IF(B1957="","",VLOOKUP(B1957,#REF!,22,0))</f>
        <v/>
      </c>
      <c r="E1957" s="22" t="str">
        <f>IF(B1957="","",VLOOKUP(B1957,Consultas_públicas!$A$376:$G$3879,7,0))</f>
        <v/>
      </c>
      <c r="F1957" s="20"/>
      <c r="G1957" s="21"/>
      <c r="H1957" s="14" t="str">
        <f>IFERROR(IF(VLOOKUP(B1957,'Oficios_-_pend_criticas'!$C$4:$D$4739,2,0)="","","X"),"")</f>
        <v/>
      </c>
      <c r="I1957" s="12"/>
      <c r="J1957" s="13"/>
      <c r="K1957" s="10"/>
      <c r="L1957" s="12" t="str">
        <f>IFERROR(VLOOKUP(B1957,Retorno_da_RFB!$D$3:$I$6388,5,0),"")</f>
        <v/>
      </c>
      <c r="M1957" s="13" t="str">
        <f>IFERROR(VLOOKUP(B1957,Retorno_da_RFB!$D$3:$I$6388,6,0),"")</f>
        <v/>
      </c>
      <c r="N1957" s="10" t="str">
        <f>IFERROR(VLOOKUP(B1957,Retorno_da_RFB!$D$3:$I$6388,3,0),"")</f>
        <v/>
      </c>
      <c r="O1957" s="10" t="str">
        <f>IFERROR(VLOOKUP(B1957,Retorno_da_RFB!$D$3:$I$6388,4,0),"")</f>
        <v/>
      </c>
      <c r="P1957" s="12" t="str">
        <f>IFERROR(IF(N1957="","",IF(VLOOKUP(LEFT(N1957,10),'Universo_BK-BIT'!$A$5:$E$10005,2,0)="","X",VLOOKUP(LEFT(N1957,10),'Universo_BK-BIT'!$A$5:$E$10005,2,0))),"X")</f>
        <v/>
      </c>
      <c r="Q1957" s="12" t="str">
        <f>IFERROR(IF(P1957="X","",VLOOKUP(LEFT(N1957,10),'Universo_BK-BIT'!$A$5:$E$10005,3,0)),"")</f>
        <v/>
      </c>
      <c r="R1957" s="14" t="str">
        <f t="shared" si="91"/>
        <v/>
      </c>
      <c r="S1957" s="14" t="str">
        <f t="shared" si="92"/>
        <v/>
      </c>
      <c r="T1957" s="14"/>
      <c r="U1957" s="14" t="str">
        <f ca="1">IFERROR(IF(P1957="X",IF(VLOOKUP(B1957,'Oficios_-_pend_criticas'!$C$3:$J$4739,5,0)="","",IF(VLOOKUP(B1957,'Oficios_-_pend_criticas'!$C$3:$J$4739,7,0)="",IF(TODAY()&gt;VLOOKUP(B1957,'Oficios_-_pend_criticas'!$C$3:$J$4739,5,0),"X",""),IF(VLOOKUP(B1957,'Oficios_-_pend_criticas'!$C$3:$J$4739,7,0)&gt;VLOOKUP(B1957,'Oficios_-_pend_criticas'!$C$3:$J$4739,5,0),"X",""))),""),"")</f>
        <v/>
      </c>
      <c r="V1957" s="14" t="str">
        <f ca="1">IFERROR(IF(Q1957=0,IF(VLOOKUP(B1957,'Oficios_-_pend_criticas'!$C$3:$J$4739,5,0)="","",IF(VLOOKUP(B1957,'Oficios_-_pend_criticas'!$C$3:$J$4739,7,0)="",IF(TODAY()&gt;VLOOKUP(B1957,'Oficios_-_pend_criticas'!$C$3:$J$4739,5,0),"X",""),IF(VLOOKUP(B1957,'Oficios_-_pend_criticas'!$C$3:$J$4739,7,0)&gt;VLOOKUP(B1957,'Oficios_-_pend_criticas'!$C$3:$J$4739,5,0),"X",""))),""),"")</f>
        <v/>
      </c>
      <c r="W1957" s="14" t="str">
        <f ca="1">IFERROR(IF(P1957&lt;&gt;"X",IF(Q1957&gt;0,IF(VLOOKUP(B1957,'Oficios_-_pend_criticas'!$C$4:$J$4739,5,0)="","",IF(VLOOKUP(B1957,'Oficios_-_pend_criticas'!$C$4:$J$4739,7,0)="",IF(TODAY()&gt;VLOOKUP(B1957,'Oficios_-_pend_criticas'!$C$4:$J$4739,5,0),"X",""),IF(VLOOKUP(B1957,'Oficios_-_pend_criticas'!$C$4:$J$4739,7,0)&gt;VLOOKUP(B1957,'Oficios_-_pend_criticas'!$C$4:$J$4739,5,0),"X",""))),""),""),"")</f>
        <v/>
      </c>
    </row>
    <row r="1958" spans="1:23" ht="45" hidden="1" customHeight="1" x14ac:dyDescent="0.25">
      <c r="A1958" s="9" t="str">
        <f t="shared" si="90"/>
        <v/>
      </c>
      <c r="B1958" s="24"/>
      <c r="C1958" s="22" t="str">
        <f>IF(B1958="","",VLOOKUP(B1958,#REF!,6,0))</f>
        <v/>
      </c>
      <c r="D1958" s="20" t="str">
        <f>IF(B1958="","",VLOOKUP(B1958,#REF!,22,0))</f>
        <v/>
      </c>
      <c r="E1958" s="22" t="str">
        <f>IF(B1958="","",VLOOKUP(B1958,Consultas_públicas!$A$376:$G$3879,7,0))</f>
        <v/>
      </c>
      <c r="F1958" s="20"/>
      <c r="G1958" s="21"/>
      <c r="H1958" s="14" t="str">
        <f>IFERROR(IF(VLOOKUP(B1958,'Oficios_-_pend_criticas'!$C$4:$D$4739,2,0)="","","X"),"")</f>
        <v/>
      </c>
      <c r="I1958" s="12"/>
      <c r="J1958" s="13"/>
      <c r="K1958" s="10"/>
      <c r="L1958" s="12" t="str">
        <f>IFERROR(VLOOKUP(B1958,Retorno_da_RFB!$D$3:$I$6388,5,0),"")</f>
        <v/>
      </c>
      <c r="M1958" s="13" t="str">
        <f>IFERROR(VLOOKUP(B1958,Retorno_da_RFB!$D$3:$I$6388,6,0),"")</f>
        <v/>
      </c>
      <c r="N1958" s="10" t="str">
        <f>IFERROR(VLOOKUP(B1958,Retorno_da_RFB!$D$3:$I$6388,3,0),"")</f>
        <v/>
      </c>
      <c r="O1958" s="10" t="str">
        <f>IFERROR(VLOOKUP(B1958,Retorno_da_RFB!$D$3:$I$6388,4,0),"")</f>
        <v/>
      </c>
      <c r="P1958" s="12" t="str">
        <f>IFERROR(IF(N1958="","",IF(VLOOKUP(LEFT(N1958,10),'Universo_BK-BIT'!$A$5:$E$10005,2,0)="","X",VLOOKUP(LEFT(N1958,10),'Universo_BK-BIT'!$A$5:$E$10005,2,0))),"X")</f>
        <v/>
      </c>
      <c r="Q1958" s="12" t="str">
        <f>IFERROR(IF(P1958="X","",VLOOKUP(LEFT(N1958,10),'Universo_BK-BIT'!$A$5:$E$10005,3,0)),"")</f>
        <v/>
      </c>
      <c r="R1958" s="14" t="str">
        <f t="shared" si="91"/>
        <v/>
      </c>
      <c r="S1958" s="14" t="str">
        <f t="shared" si="92"/>
        <v/>
      </c>
      <c r="T1958" s="14"/>
      <c r="U1958" s="14" t="str">
        <f ca="1">IFERROR(IF(P1958="X",IF(VLOOKUP(B1958,'Oficios_-_pend_criticas'!$C$3:$J$4739,5,0)="","",IF(VLOOKUP(B1958,'Oficios_-_pend_criticas'!$C$3:$J$4739,7,0)="",IF(TODAY()&gt;VLOOKUP(B1958,'Oficios_-_pend_criticas'!$C$3:$J$4739,5,0),"X",""),IF(VLOOKUP(B1958,'Oficios_-_pend_criticas'!$C$3:$J$4739,7,0)&gt;VLOOKUP(B1958,'Oficios_-_pend_criticas'!$C$3:$J$4739,5,0),"X",""))),""),"")</f>
        <v/>
      </c>
      <c r="V1958" s="14" t="str">
        <f ca="1">IFERROR(IF(Q1958=0,IF(VLOOKUP(B1958,'Oficios_-_pend_criticas'!$C$3:$J$4739,5,0)="","",IF(VLOOKUP(B1958,'Oficios_-_pend_criticas'!$C$3:$J$4739,7,0)="",IF(TODAY()&gt;VLOOKUP(B1958,'Oficios_-_pend_criticas'!$C$3:$J$4739,5,0),"X",""),IF(VLOOKUP(B1958,'Oficios_-_pend_criticas'!$C$3:$J$4739,7,0)&gt;VLOOKUP(B1958,'Oficios_-_pend_criticas'!$C$3:$J$4739,5,0),"X",""))),""),"")</f>
        <v/>
      </c>
      <c r="W1958" s="14" t="str">
        <f ca="1">IFERROR(IF(P1958&lt;&gt;"X",IF(Q1958&gt;0,IF(VLOOKUP(B1958,'Oficios_-_pend_criticas'!$C$4:$J$4739,5,0)="","",IF(VLOOKUP(B1958,'Oficios_-_pend_criticas'!$C$4:$J$4739,7,0)="",IF(TODAY()&gt;VLOOKUP(B1958,'Oficios_-_pend_criticas'!$C$4:$J$4739,5,0),"X",""),IF(VLOOKUP(B1958,'Oficios_-_pend_criticas'!$C$4:$J$4739,7,0)&gt;VLOOKUP(B1958,'Oficios_-_pend_criticas'!$C$4:$J$4739,5,0),"X",""))),""),""),"")</f>
        <v/>
      </c>
    </row>
    <row r="1959" spans="1:23" ht="45" hidden="1" customHeight="1" x14ac:dyDescent="0.25">
      <c r="A1959" s="9" t="str">
        <f t="shared" si="90"/>
        <v/>
      </c>
      <c r="B1959" s="24"/>
      <c r="C1959" s="22" t="str">
        <f>IF(B1959="","",VLOOKUP(B1959,#REF!,6,0))</f>
        <v/>
      </c>
      <c r="D1959" s="20" t="str">
        <f>IF(B1959="","",VLOOKUP(B1959,#REF!,22,0))</f>
        <v/>
      </c>
      <c r="E1959" s="22" t="str">
        <f>IF(B1959="","",VLOOKUP(B1959,Consultas_públicas!$A$376:$G$3879,7,0))</f>
        <v/>
      </c>
      <c r="F1959" s="20"/>
      <c r="G1959" s="21"/>
      <c r="H1959" s="14" t="str">
        <f>IFERROR(IF(VLOOKUP(B1959,'Oficios_-_pend_criticas'!$C$4:$D$4739,2,0)="","","X"),"")</f>
        <v/>
      </c>
      <c r="I1959" s="12"/>
      <c r="J1959" s="13"/>
      <c r="K1959" s="10"/>
      <c r="L1959" s="12" t="str">
        <f>IFERROR(VLOOKUP(B1959,Retorno_da_RFB!$D$3:$I$6388,5,0),"")</f>
        <v/>
      </c>
      <c r="M1959" s="13" t="str">
        <f>IFERROR(VLOOKUP(B1959,Retorno_da_RFB!$D$3:$I$6388,6,0),"")</f>
        <v/>
      </c>
      <c r="N1959" s="10" t="str">
        <f>IFERROR(VLOOKUP(B1959,Retorno_da_RFB!$D$3:$I$6388,3,0),"")</f>
        <v/>
      </c>
      <c r="O1959" s="10" t="str">
        <f>IFERROR(VLOOKUP(B1959,Retorno_da_RFB!$D$3:$I$6388,4,0),"")</f>
        <v/>
      </c>
      <c r="P1959" s="12" t="str">
        <f>IFERROR(IF(N1959="","",IF(VLOOKUP(LEFT(N1959,10),'Universo_BK-BIT'!$A$5:$E$10005,2,0)="","X",VLOOKUP(LEFT(N1959,10),'Universo_BK-BIT'!$A$5:$E$10005,2,0))),"X")</f>
        <v/>
      </c>
      <c r="Q1959" s="12" t="str">
        <f>IFERROR(IF(P1959="X","",VLOOKUP(LEFT(N1959,10),'Universo_BK-BIT'!$A$5:$E$10005,3,0)),"")</f>
        <v/>
      </c>
      <c r="R1959" s="14" t="str">
        <f t="shared" si="91"/>
        <v/>
      </c>
      <c r="S1959" s="14" t="str">
        <f t="shared" si="92"/>
        <v/>
      </c>
      <c r="T1959" s="14"/>
      <c r="U1959" s="14" t="str">
        <f ca="1">IFERROR(IF(P1959="X",IF(VLOOKUP(B1959,'Oficios_-_pend_criticas'!$C$3:$J$4739,5,0)="","",IF(VLOOKUP(B1959,'Oficios_-_pend_criticas'!$C$3:$J$4739,7,0)="",IF(TODAY()&gt;VLOOKUP(B1959,'Oficios_-_pend_criticas'!$C$3:$J$4739,5,0),"X",""),IF(VLOOKUP(B1959,'Oficios_-_pend_criticas'!$C$3:$J$4739,7,0)&gt;VLOOKUP(B1959,'Oficios_-_pend_criticas'!$C$3:$J$4739,5,0),"X",""))),""),"")</f>
        <v/>
      </c>
      <c r="V1959" s="14" t="str">
        <f ca="1">IFERROR(IF(Q1959=0,IF(VLOOKUP(B1959,'Oficios_-_pend_criticas'!$C$3:$J$4739,5,0)="","",IF(VLOOKUP(B1959,'Oficios_-_pend_criticas'!$C$3:$J$4739,7,0)="",IF(TODAY()&gt;VLOOKUP(B1959,'Oficios_-_pend_criticas'!$C$3:$J$4739,5,0),"X",""),IF(VLOOKUP(B1959,'Oficios_-_pend_criticas'!$C$3:$J$4739,7,0)&gt;VLOOKUP(B1959,'Oficios_-_pend_criticas'!$C$3:$J$4739,5,0),"X",""))),""),"")</f>
        <v/>
      </c>
      <c r="W1959" s="14" t="str">
        <f ca="1">IFERROR(IF(P1959&lt;&gt;"X",IF(Q1959&gt;0,IF(VLOOKUP(B1959,'Oficios_-_pend_criticas'!$C$4:$J$4739,5,0)="","",IF(VLOOKUP(B1959,'Oficios_-_pend_criticas'!$C$4:$J$4739,7,0)="",IF(TODAY()&gt;VLOOKUP(B1959,'Oficios_-_pend_criticas'!$C$4:$J$4739,5,0),"X",""),IF(VLOOKUP(B1959,'Oficios_-_pend_criticas'!$C$4:$J$4739,7,0)&gt;VLOOKUP(B1959,'Oficios_-_pend_criticas'!$C$4:$J$4739,5,0),"X",""))),""),""),"")</f>
        <v/>
      </c>
    </row>
    <row r="1960" spans="1:23" ht="45" hidden="1" customHeight="1" x14ac:dyDescent="0.25">
      <c r="A1960" s="9" t="str">
        <f t="shared" si="90"/>
        <v/>
      </c>
      <c r="B1960" s="24"/>
      <c r="C1960" s="22" t="str">
        <f>IF(B1960="","",VLOOKUP(B1960,#REF!,6,0))</f>
        <v/>
      </c>
      <c r="D1960" s="20" t="str">
        <f>IF(B1960="","",VLOOKUP(B1960,#REF!,22,0))</f>
        <v/>
      </c>
      <c r="E1960" s="22" t="str">
        <f>IF(B1960="","",VLOOKUP(B1960,Consultas_públicas!$A$376:$G$3879,7,0))</f>
        <v/>
      </c>
      <c r="F1960" s="20"/>
      <c r="G1960" s="21"/>
      <c r="H1960" s="14" t="str">
        <f>IFERROR(IF(VLOOKUP(B1960,'Oficios_-_pend_criticas'!$C$4:$D$4739,2,0)="","","X"),"")</f>
        <v/>
      </c>
      <c r="I1960" s="12"/>
      <c r="J1960" s="13"/>
      <c r="K1960" s="10"/>
      <c r="L1960" s="12" t="str">
        <f>IFERROR(VLOOKUP(B1960,Retorno_da_RFB!$D$3:$I$6388,5,0),"")</f>
        <v/>
      </c>
      <c r="M1960" s="13" t="str">
        <f>IFERROR(VLOOKUP(B1960,Retorno_da_RFB!$D$3:$I$6388,6,0),"")</f>
        <v/>
      </c>
      <c r="N1960" s="10" t="str">
        <f>IFERROR(VLOOKUP(B1960,Retorno_da_RFB!$D$3:$I$6388,3,0),"")</f>
        <v/>
      </c>
      <c r="O1960" s="10" t="str">
        <f>IFERROR(VLOOKUP(B1960,Retorno_da_RFB!$D$3:$I$6388,4,0),"")</f>
        <v/>
      </c>
      <c r="P1960" s="12" t="str">
        <f>IFERROR(IF(N1960="","",IF(VLOOKUP(LEFT(N1960,10),'Universo_BK-BIT'!$A$5:$E$10005,2,0)="","X",VLOOKUP(LEFT(N1960,10),'Universo_BK-BIT'!$A$5:$E$10005,2,0))),"X")</f>
        <v/>
      </c>
      <c r="Q1960" s="12" t="str">
        <f>IFERROR(IF(P1960="X","",VLOOKUP(LEFT(N1960,10),'Universo_BK-BIT'!$A$5:$E$10005,3,0)),"")</f>
        <v/>
      </c>
      <c r="R1960" s="14" t="str">
        <f t="shared" si="91"/>
        <v/>
      </c>
      <c r="S1960" s="14" t="str">
        <f t="shared" si="92"/>
        <v/>
      </c>
      <c r="T1960" s="14"/>
      <c r="U1960" s="14" t="str">
        <f ca="1">IFERROR(IF(P1960="X",IF(VLOOKUP(B1960,'Oficios_-_pend_criticas'!$C$3:$J$4739,5,0)="","",IF(VLOOKUP(B1960,'Oficios_-_pend_criticas'!$C$3:$J$4739,7,0)="",IF(TODAY()&gt;VLOOKUP(B1960,'Oficios_-_pend_criticas'!$C$3:$J$4739,5,0),"X",""),IF(VLOOKUP(B1960,'Oficios_-_pend_criticas'!$C$3:$J$4739,7,0)&gt;VLOOKUP(B1960,'Oficios_-_pend_criticas'!$C$3:$J$4739,5,0),"X",""))),""),"")</f>
        <v/>
      </c>
      <c r="V1960" s="14" t="str">
        <f ca="1">IFERROR(IF(Q1960=0,IF(VLOOKUP(B1960,'Oficios_-_pend_criticas'!$C$3:$J$4739,5,0)="","",IF(VLOOKUP(B1960,'Oficios_-_pend_criticas'!$C$3:$J$4739,7,0)="",IF(TODAY()&gt;VLOOKUP(B1960,'Oficios_-_pend_criticas'!$C$3:$J$4739,5,0),"X",""),IF(VLOOKUP(B1960,'Oficios_-_pend_criticas'!$C$3:$J$4739,7,0)&gt;VLOOKUP(B1960,'Oficios_-_pend_criticas'!$C$3:$J$4739,5,0),"X",""))),""),"")</f>
        <v/>
      </c>
      <c r="W1960" s="14" t="str">
        <f ca="1">IFERROR(IF(P1960&lt;&gt;"X",IF(Q1960&gt;0,IF(VLOOKUP(B1960,'Oficios_-_pend_criticas'!$C$4:$J$4739,5,0)="","",IF(VLOOKUP(B1960,'Oficios_-_pend_criticas'!$C$4:$J$4739,7,0)="",IF(TODAY()&gt;VLOOKUP(B1960,'Oficios_-_pend_criticas'!$C$4:$J$4739,5,0),"X",""),IF(VLOOKUP(B1960,'Oficios_-_pend_criticas'!$C$4:$J$4739,7,0)&gt;VLOOKUP(B1960,'Oficios_-_pend_criticas'!$C$4:$J$4739,5,0),"X",""))),""),""),"")</f>
        <v/>
      </c>
    </row>
    <row r="1961" spans="1:23" ht="45" hidden="1" customHeight="1" x14ac:dyDescent="0.25">
      <c r="A1961" s="9" t="str">
        <f t="shared" si="90"/>
        <v/>
      </c>
      <c r="B1961" s="24"/>
      <c r="C1961" s="22" t="str">
        <f>IF(B1961="","",VLOOKUP(B1961,#REF!,6,0))</f>
        <v/>
      </c>
      <c r="D1961" s="20" t="str">
        <f>IF(B1961="","",VLOOKUP(B1961,#REF!,22,0))</f>
        <v/>
      </c>
      <c r="E1961" s="22" t="str">
        <f>IF(B1961="","",VLOOKUP(B1961,Consultas_públicas!$A$376:$G$3879,7,0))</f>
        <v/>
      </c>
      <c r="F1961" s="20"/>
      <c r="G1961" s="21"/>
      <c r="H1961" s="14" t="str">
        <f>IFERROR(IF(VLOOKUP(B1961,'Oficios_-_pend_criticas'!$C$4:$D$4739,2,0)="","","X"),"")</f>
        <v/>
      </c>
      <c r="I1961" s="12"/>
      <c r="J1961" s="13"/>
      <c r="K1961" s="10"/>
      <c r="L1961" s="12" t="str">
        <f>IFERROR(VLOOKUP(B1961,Retorno_da_RFB!$D$3:$I$6388,5,0),"")</f>
        <v/>
      </c>
      <c r="M1961" s="13" t="str">
        <f>IFERROR(VLOOKUP(B1961,Retorno_da_RFB!$D$3:$I$6388,6,0),"")</f>
        <v/>
      </c>
      <c r="N1961" s="10" t="str">
        <f>IFERROR(VLOOKUP(B1961,Retorno_da_RFB!$D$3:$I$6388,3,0),"")</f>
        <v/>
      </c>
      <c r="O1961" s="10" t="str">
        <f>IFERROR(VLOOKUP(B1961,Retorno_da_RFB!$D$3:$I$6388,4,0),"")</f>
        <v/>
      </c>
      <c r="P1961" s="12" t="str">
        <f>IFERROR(IF(N1961="","",IF(VLOOKUP(LEFT(N1961,10),'Universo_BK-BIT'!$A$5:$E$10005,2,0)="","X",VLOOKUP(LEFT(N1961,10),'Universo_BK-BIT'!$A$5:$E$10005,2,0))),"X")</f>
        <v/>
      </c>
      <c r="Q1961" s="12" t="str">
        <f>IFERROR(IF(P1961="X","",VLOOKUP(LEFT(N1961,10),'Universo_BK-BIT'!$A$5:$E$10005,3,0)),"")</f>
        <v/>
      </c>
      <c r="R1961" s="14" t="str">
        <f t="shared" si="91"/>
        <v/>
      </c>
      <c r="S1961" s="14" t="str">
        <f t="shared" si="92"/>
        <v/>
      </c>
      <c r="T1961" s="14"/>
      <c r="U1961" s="14" t="str">
        <f ca="1">IFERROR(IF(P1961="X",IF(VLOOKUP(B1961,'Oficios_-_pend_criticas'!$C$3:$J$4739,5,0)="","",IF(VLOOKUP(B1961,'Oficios_-_pend_criticas'!$C$3:$J$4739,7,0)="",IF(TODAY()&gt;VLOOKUP(B1961,'Oficios_-_pend_criticas'!$C$3:$J$4739,5,0),"X",""),IF(VLOOKUP(B1961,'Oficios_-_pend_criticas'!$C$3:$J$4739,7,0)&gt;VLOOKUP(B1961,'Oficios_-_pend_criticas'!$C$3:$J$4739,5,0),"X",""))),""),"")</f>
        <v/>
      </c>
      <c r="V1961" s="14" t="str">
        <f ca="1">IFERROR(IF(Q1961=0,IF(VLOOKUP(B1961,'Oficios_-_pend_criticas'!$C$3:$J$4739,5,0)="","",IF(VLOOKUP(B1961,'Oficios_-_pend_criticas'!$C$3:$J$4739,7,0)="",IF(TODAY()&gt;VLOOKUP(B1961,'Oficios_-_pend_criticas'!$C$3:$J$4739,5,0),"X",""),IF(VLOOKUP(B1961,'Oficios_-_pend_criticas'!$C$3:$J$4739,7,0)&gt;VLOOKUP(B1961,'Oficios_-_pend_criticas'!$C$3:$J$4739,5,0),"X",""))),""),"")</f>
        <v/>
      </c>
      <c r="W1961" s="14" t="str">
        <f ca="1">IFERROR(IF(P1961&lt;&gt;"X",IF(Q1961&gt;0,IF(VLOOKUP(B1961,'Oficios_-_pend_criticas'!$C$4:$J$4739,5,0)="","",IF(VLOOKUP(B1961,'Oficios_-_pend_criticas'!$C$4:$J$4739,7,0)="",IF(TODAY()&gt;VLOOKUP(B1961,'Oficios_-_pend_criticas'!$C$4:$J$4739,5,0),"X",""),IF(VLOOKUP(B1961,'Oficios_-_pend_criticas'!$C$4:$J$4739,7,0)&gt;VLOOKUP(B1961,'Oficios_-_pend_criticas'!$C$4:$J$4739,5,0),"X",""))),""),""),"")</f>
        <v/>
      </c>
    </row>
    <row r="1962" spans="1:23" ht="45" hidden="1" customHeight="1" x14ac:dyDescent="0.25">
      <c r="A1962" s="9" t="str">
        <f t="shared" si="90"/>
        <v/>
      </c>
      <c r="B1962" s="24"/>
      <c r="C1962" s="22" t="str">
        <f>IF(B1962="","",VLOOKUP(B1962,#REF!,6,0))</f>
        <v/>
      </c>
      <c r="D1962" s="20" t="str">
        <f>IF(B1962="","",VLOOKUP(B1962,#REF!,22,0))</f>
        <v/>
      </c>
      <c r="E1962" s="22" t="str">
        <f>IF(B1962="","",VLOOKUP(B1962,Consultas_públicas!$A$376:$G$3879,7,0))</f>
        <v/>
      </c>
      <c r="F1962" s="20"/>
      <c r="G1962" s="21"/>
      <c r="H1962" s="14" t="str">
        <f>IFERROR(IF(VLOOKUP(B1962,'Oficios_-_pend_criticas'!$C$4:$D$4739,2,0)="","","X"),"")</f>
        <v/>
      </c>
      <c r="I1962" s="12"/>
      <c r="J1962" s="13"/>
      <c r="K1962" s="10"/>
      <c r="L1962" s="12" t="str">
        <f>IFERROR(VLOOKUP(B1962,Retorno_da_RFB!$D$3:$I$6388,5,0),"")</f>
        <v/>
      </c>
      <c r="M1962" s="13" t="str">
        <f>IFERROR(VLOOKUP(B1962,Retorno_da_RFB!$D$3:$I$6388,6,0),"")</f>
        <v/>
      </c>
      <c r="N1962" s="10" t="str">
        <f>IFERROR(VLOOKUP(B1962,Retorno_da_RFB!$D$3:$I$6388,3,0),"")</f>
        <v/>
      </c>
      <c r="O1962" s="10" t="str">
        <f>IFERROR(VLOOKUP(B1962,Retorno_da_RFB!$D$3:$I$6388,4,0),"")</f>
        <v/>
      </c>
      <c r="P1962" s="12" t="str">
        <f>IFERROR(IF(N1962="","",IF(VLOOKUP(LEFT(N1962,10),'Universo_BK-BIT'!$A$5:$E$10005,2,0)="","X",VLOOKUP(LEFT(N1962,10),'Universo_BK-BIT'!$A$5:$E$10005,2,0))),"X")</f>
        <v/>
      </c>
      <c r="Q1962" s="12" t="str">
        <f>IFERROR(IF(P1962="X","",VLOOKUP(LEFT(N1962,10),'Universo_BK-BIT'!$A$5:$E$10005,3,0)),"")</f>
        <v/>
      </c>
      <c r="R1962" s="14" t="str">
        <f t="shared" si="91"/>
        <v/>
      </c>
      <c r="S1962" s="14" t="str">
        <f t="shared" si="92"/>
        <v/>
      </c>
      <c r="T1962" s="14"/>
      <c r="U1962" s="14" t="str">
        <f ca="1">IFERROR(IF(P1962="X",IF(VLOOKUP(B1962,'Oficios_-_pend_criticas'!$C$3:$J$4739,5,0)="","",IF(VLOOKUP(B1962,'Oficios_-_pend_criticas'!$C$3:$J$4739,7,0)="",IF(TODAY()&gt;VLOOKUP(B1962,'Oficios_-_pend_criticas'!$C$3:$J$4739,5,0),"X",""),IF(VLOOKUP(B1962,'Oficios_-_pend_criticas'!$C$3:$J$4739,7,0)&gt;VLOOKUP(B1962,'Oficios_-_pend_criticas'!$C$3:$J$4739,5,0),"X",""))),""),"")</f>
        <v/>
      </c>
      <c r="V1962" s="14" t="str">
        <f ca="1">IFERROR(IF(Q1962=0,IF(VLOOKUP(B1962,'Oficios_-_pend_criticas'!$C$3:$J$4739,5,0)="","",IF(VLOOKUP(B1962,'Oficios_-_pend_criticas'!$C$3:$J$4739,7,0)="",IF(TODAY()&gt;VLOOKUP(B1962,'Oficios_-_pend_criticas'!$C$3:$J$4739,5,0),"X",""),IF(VLOOKUP(B1962,'Oficios_-_pend_criticas'!$C$3:$J$4739,7,0)&gt;VLOOKUP(B1962,'Oficios_-_pend_criticas'!$C$3:$J$4739,5,0),"X",""))),""),"")</f>
        <v/>
      </c>
      <c r="W1962" s="14" t="str">
        <f ca="1">IFERROR(IF(P1962&lt;&gt;"X",IF(Q1962&gt;0,IF(VLOOKUP(B1962,'Oficios_-_pend_criticas'!$C$4:$J$4739,5,0)="","",IF(VLOOKUP(B1962,'Oficios_-_pend_criticas'!$C$4:$J$4739,7,0)="",IF(TODAY()&gt;VLOOKUP(B1962,'Oficios_-_pend_criticas'!$C$4:$J$4739,5,0),"X",""),IF(VLOOKUP(B1962,'Oficios_-_pend_criticas'!$C$4:$J$4739,7,0)&gt;VLOOKUP(B1962,'Oficios_-_pend_criticas'!$C$4:$J$4739,5,0),"X",""))),""),""),"")</f>
        <v/>
      </c>
    </row>
    <row r="1963" spans="1:23" ht="45" hidden="1" customHeight="1" x14ac:dyDescent="0.25">
      <c r="A1963" s="9" t="str">
        <f t="shared" si="90"/>
        <v/>
      </c>
      <c r="B1963" s="24"/>
      <c r="C1963" s="22" t="str">
        <f>IF(B1963="","",VLOOKUP(B1963,#REF!,6,0))</f>
        <v/>
      </c>
      <c r="D1963" s="20" t="str">
        <f>IF(B1963="","",VLOOKUP(B1963,#REF!,22,0))</f>
        <v/>
      </c>
      <c r="E1963" s="22" t="str">
        <f>IF(B1963="","",VLOOKUP(B1963,Consultas_públicas!$A$376:$G$3879,7,0))</f>
        <v/>
      </c>
      <c r="F1963" s="20"/>
      <c r="G1963" s="21"/>
      <c r="H1963" s="14" t="str">
        <f>IFERROR(IF(VLOOKUP(B1963,'Oficios_-_pend_criticas'!$C$4:$D$4739,2,0)="","","X"),"")</f>
        <v/>
      </c>
      <c r="I1963" s="12"/>
      <c r="J1963" s="13"/>
      <c r="K1963" s="10"/>
      <c r="L1963" s="12" t="str">
        <f>IFERROR(VLOOKUP(B1963,Retorno_da_RFB!$D$3:$I$6388,5,0),"")</f>
        <v/>
      </c>
      <c r="M1963" s="13" t="str">
        <f>IFERROR(VLOOKUP(B1963,Retorno_da_RFB!$D$3:$I$6388,6,0),"")</f>
        <v/>
      </c>
      <c r="N1963" s="10" t="str">
        <f>IFERROR(VLOOKUP(B1963,Retorno_da_RFB!$D$3:$I$6388,3,0),"")</f>
        <v/>
      </c>
      <c r="O1963" s="10" t="str">
        <f>IFERROR(VLOOKUP(B1963,Retorno_da_RFB!$D$3:$I$6388,4,0),"")</f>
        <v/>
      </c>
      <c r="P1963" s="12" t="str">
        <f>IFERROR(IF(N1963="","",IF(VLOOKUP(LEFT(N1963,10),'Universo_BK-BIT'!$A$5:$E$10005,2,0)="","X",VLOOKUP(LEFT(N1963,10),'Universo_BK-BIT'!$A$5:$E$10005,2,0))),"X")</f>
        <v/>
      </c>
      <c r="Q1963" s="12" t="str">
        <f>IFERROR(IF(P1963="X","",VLOOKUP(LEFT(N1963,10),'Universo_BK-BIT'!$A$5:$E$10005,3,0)),"")</f>
        <v/>
      </c>
      <c r="R1963" s="14" t="str">
        <f t="shared" si="91"/>
        <v/>
      </c>
      <c r="S1963" s="14" t="str">
        <f t="shared" si="92"/>
        <v/>
      </c>
      <c r="T1963" s="14"/>
      <c r="U1963" s="14" t="str">
        <f ca="1">IFERROR(IF(P1963="X",IF(VLOOKUP(B1963,'Oficios_-_pend_criticas'!$C$3:$J$4739,5,0)="","",IF(VLOOKUP(B1963,'Oficios_-_pend_criticas'!$C$3:$J$4739,7,0)="",IF(TODAY()&gt;VLOOKUP(B1963,'Oficios_-_pend_criticas'!$C$3:$J$4739,5,0),"X",""),IF(VLOOKUP(B1963,'Oficios_-_pend_criticas'!$C$3:$J$4739,7,0)&gt;VLOOKUP(B1963,'Oficios_-_pend_criticas'!$C$3:$J$4739,5,0),"X",""))),""),"")</f>
        <v/>
      </c>
      <c r="V1963" s="14" t="str">
        <f ca="1">IFERROR(IF(Q1963=0,IF(VLOOKUP(B1963,'Oficios_-_pend_criticas'!$C$3:$J$4739,5,0)="","",IF(VLOOKUP(B1963,'Oficios_-_pend_criticas'!$C$3:$J$4739,7,0)="",IF(TODAY()&gt;VLOOKUP(B1963,'Oficios_-_pend_criticas'!$C$3:$J$4739,5,0),"X",""),IF(VLOOKUP(B1963,'Oficios_-_pend_criticas'!$C$3:$J$4739,7,0)&gt;VLOOKUP(B1963,'Oficios_-_pend_criticas'!$C$3:$J$4739,5,0),"X",""))),""),"")</f>
        <v/>
      </c>
      <c r="W1963" s="14" t="str">
        <f ca="1">IFERROR(IF(P1963&lt;&gt;"X",IF(Q1963&gt;0,IF(VLOOKUP(B1963,'Oficios_-_pend_criticas'!$C$4:$J$4739,5,0)="","",IF(VLOOKUP(B1963,'Oficios_-_pend_criticas'!$C$4:$J$4739,7,0)="",IF(TODAY()&gt;VLOOKUP(B1963,'Oficios_-_pend_criticas'!$C$4:$J$4739,5,0),"X",""),IF(VLOOKUP(B1963,'Oficios_-_pend_criticas'!$C$4:$J$4739,7,0)&gt;VLOOKUP(B1963,'Oficios_-_pend_criticas'!$C$4:$J$4739,5,0),"X",""))),""),""),"")</f>
        <v/>
      </c>
    </row>
    <row r="1964" spans="1:23" ht="45" hidden="1" customHeight="1" x14ac:dyDescent="0.25">
      <c r="A1964" s="9" t="str">
        <f t="shared" si="90"/>
        <v/>
      </c>
      <c r="B1964" s="24"/>
      <c r="C1964" s="22" t="str">
        <f>IF(B1964="","",VLOOKUP(B1964,#REF!,6,0))</f>
        <v/>
      </c>
      <c r="D1964" s="20" t="str">
        <f>IF(B1964="","",VLOOKUP(B1964,#REF!,22,0))</f>
        <v/>
      </c>
      <c r="E1964" s="22" t="str">
        <f>IF(B1964="","",VLOOKUP(B1964,Consultas_públicas!$A$376:$G$3879,7,0))</f>
        <v/>
      </c>
      <c r="F1964" s="20"/>
      <c r="G1964" s="21"/>
      <c r="H1964" s="14" t="str">
        <f>IFERROR(IF(VLOOKUP(B1964,'Oficios_-_pend_criticas'!$C$4:$D$4739,2,0)="","","X"),"")</f>
        <v/>
      </c>
      <c r="I1964" s="12"/>
      <c r="J1964" s="13"/>
      <c r="K1964" s="10"/>
      <c r="L1964" s="12" t="str">
        <f>IFERROR(VLOOKUP(B1964,Retorno_da_RFB!$D$3:$I$6388,5,0),"")</f>
        <v/>
      </c>
      <c r="M1964" s="13" t="str">
        <f>IFERROR(VLOOKUP(B1964,Retorno_da_RFB!$D$3:$I$6388,6,0),"")</f>
        <v/>
      </c>
      <c r="N1964" s="10" t="str">
        <f>IFERROR(VLOOKUP(B1964,Retorno_da_RFB!$D$3:$I$6388,3,0),"")</f>
        <v/>
      </c>
      <c r="O1964" s="10" t="str">
        <f>IFERROR(VLOOKUP(B1964,Retorno_da_RFB!$D$3:$I$6388,4,0),"")</f>
        <v/>
      </c>
      <c r="P1964" s="12" t="str">
        <f>IFERROR(IF(N1964="","",IF(VLOOKUP(LEFT(N1964,10),'Universo_BK-BIT'!$A$5:$E$10005,2,0)="","X",VLOOKUP(LEFT(N1964,10),'Universo_BK-BIT'!$A$5:$E$10005,2,0))),"X")</f>
        <v/>
      </c>
      <c r="Q1964" s="12" t="str">
        <f>IFERROR(IF(P1964="X","",VLOOKUP(LEFT(N1964,10),'Universo_BK-BIT'!$A$5:$E$10005,3,0)),"")</f>
        <v/>
      </c>
      <c r="R1964" s="14" t="str">
        <f t="shared" si="91"/>
        <v/>
      </c>
      <c r="S1964" s="14" t="str">
        <f t="shared" si="92"/>
        <v/>
      </c>
      <c r="T1964" s="14"/>
      <c r="U1964" s="14" t="str">
        <f ca="1">IFERROR(IF(P1964="X",IF(VLOOKUP(B1964,'Oficios_-_pend_criticas'!$C$3:$J$4739,5,0)="","",IF(VLOOKUP(B1964,'Oficios_-_pend_criticas'!$C$3:$J$4739,7,0)="",IF(TODAY()&gt;VLOOKUP(B1964,'Oficios_-_pend_criticas'!$C$3:$J$4739,5,0),"X",""),IF(VLOOKUP(B1964,'Oficios_-_pend_criticas'!$C$3:$J$4739,7,0)&gt;VLOOKUP(B1964,'Oficios_-_pend_criticas'!$C$3:$J$4739,5,0),"X",""))),""),"")</f>
        <v/>
      </c>
      <c r="V1964" s="14" t="str">
        <f ca="1">IFERROR(IF(Q1964=0,IF(VLOOKUP(B1964,'Oficios_-_pend_criticas'!$C$3:$J$4739,5,0)="","",IF(VLOOKUP(B1964,'Oficios_-_pend_criticas'!$C$3:$J$4739,7,0)="",IF(TODAY()&gt;VLOOKUP(B1964,'Oficios_-_pend_criticas'!$C$3:$J$4739,5,0),"X",""),IF(VLOOKUP(B1964,'Oficios_-_pend_criticas'!$C$3:$J$4739,7,0)&gt;VLOOKUP(B1964,'Oficios_-_pend_criticas'!$C$3:$J$4739,5,0),"X",""))),""),"")</f>
        <v/>
      </c>
      <c r="W1964" s="14" t="str">
        <f ca="1">IFERROR(IF(P1964&lt;&gt;"X",IF(Q1964&gt;0,IF(VLOOKUP(B1964,'Oficios_-_pend_criticas'!$C$4:$J$4739,5,0)="","",IF(VLOOKUP(B1964,'Oficios_-_pend_criticas'!$C$4:$J$4739,7,0)="",IF(TODAY()&gt;VLOOKUP(B1964,'Oficios_-_pend_criticas'!$C$4:$J$4739,5,0),"X",""),IF(VLOOKUP(B1964,'Oficios_-_pend_criticas'!$C$4:$J$4739,7,0)&gt;VLOOKUP(B1964,'Oficios_-_pend_criticas'!$C$4:$J$4739,5,0),"X",""))),""),""),"")</f>
        <v/>
      </c>
    </row>
    <row r="1965" spans="1:23" ht="45" hidden="1" customHeight="1" x14ac:dyDescent="0.25">
      <c r="A1965" s="9" t="str">
        <f t="shared" si="90"/>
        <v/>
      </c>
      <c r="B1965" s="24"/>
      <c r="C1965" s="22" t="str">
        <f>IF(B1965="","",VLOOKUP(B1965,#REF!,6,0))</f>
        <v/>
      </c>
      <c r="D1965" s="20" t="str">
        <f>IF(B1965="","",VLOOKUP(B1965,#REF!,22,0))</f>
        <v/>
      </c>
      <c r="E1965" s="22" t="str">
        <f>IF(B1965="","",VLOOKUP(B1965,Consultas_públicas!$A$376:$G$3879,7,0))</f>
        <v/>
      </c>
      <c r="F1965" s="20"/>
      <c r="G1965" s="21"/>
      <c r="H1965" s="14" t="str">
        <f>IFERROR(IF(VLOOKUP(B1965,'Oficios_-_pend_criticas'!$C$4:$D$4739,2,0)="","","X"),"")</f>
        <v/>
      </c>
      <c r="I1965" s="12"/>
      <c r="J1965" s="13"/>
      <c r="K1965" s="10"/>
      <c r="L1965" s="12" t="str">
        <f>IFERROR(VLOOKUP(B1965,Retorno_da_RFB!$D$3:$I$6388,5,0),"")</f>
        <v/>
      </c>
      <c r="M1965" s="13" t="str">
        <f>IFERROR(VLOOKUP(B1965,Retorno_da_RFB!$D$3:$I$6388,6,0),"")</f>
        <v/>
      </c>
      <c r="N1965" s="10" t="str">
        <f>IFERROR(VLOOKUP(B1965,Retorno_da_RFB!$D$3:$I$6388,3,0),"")</f>
        <v/>
      </c>
      <c r="O1965" s="10" t="str">
        <f>IFERROR(VLOOKUP(B1965,Retorno_da_RFB!$D$3:$I$6388,4,0),"")</f>
        <v/>
      </c>
      <c r="P1965" s="12" t="str">
        <f>IFERROR(IF(N1965="","",IF(VLOOKUP(LEFT(N1965,10),'Universo_BK-BIT'!$A$5:$E$10005,2,0)="","X",VLOOKUP(LEFT(N1965,10),'Universo_BK-BIT'!$A$5:$E$10005,2,0))),"X")</f>
        <v/>
      </c>
      <c r="Q1965" s="12" t="str">
        <f>IFERROR(IF(P1965="X","",VLOOKUP(LEFT(N1965,10),'Universo_BK-BIT'!$A$5:$E$10005,3,0)),"")</f>
        <v/>
      </c>
      <c r="R1965" s="14" t="str">
        <f t="shared" si="91"/>
        <v/>
      </c>
      <c r="S1965" s="14" t="str">
        <f t="shared" si="92"/>
        <v/>
      </c>
      <c r="T1965" s="14"/>
      <c r="U1965" s="14" t="str">
        <f ca="1">IFERROR(IF(P1965="X",IF(VLOOKUP(B1965,'Oficios_-_pend_criticas'!$C$3:$J$4739,5,0)="","",IF(VLOOKUP(B1965,'Oficios_-_pend_criticas'!$C$3:$J$4739,7,0)="",IF(TODAY()&gt;VLOOKUP(B1965,'Oficios_-_pend_criticas'!$C$3:$J$4739,5,0),"X",""),IF(VLOOKUP(B1965,'Oficios_-_pend_criticas'!$C$3:$J$4739,7,0)&gt;VLOOKUP(B1965,'Oficios_-_pend_criticas'!$C$3:$J$4739,5,0),"X",""))),""),"")</f>
        <v/>
      </c>
      <c r="V1965" s="14" t="str">
        <f ca="1">IFERROR(IF(Q1965=0,IF(VLOOKUP(B1965,'Oficios_-_pend_criticas'!$C$3:$J$4739,5,0)="","",IF(VLOOKUP(B1965,'Oficios_-_pend_criticas'!$C$3:$J$4739,7,0)="",IF(TODAY()&gt;VLOOKUP(B1965,'Oficios_-_pend_criticas'!$C$3:$J$4739,5,0),"X",""),IF(VLOOKUP(B1965,'Oficios_-_pend_criticas'!$C$3:$J$4739,7,0)&gt;VLOOKUP(B1965,'Oficios_-_pend_criticas'!$C$3:$J$4739,5,0),"X",""))),""),"")</f>
        <v/>
      </c>
      <c r="W1965" s="14" t="str">
        <f ca="1">IFERROR(IF(P1965&lt;&gt;"X",IF(Q1965&gt;0,IF(VLOOKUP(B1965,'Oficios_-_pend_criticas'!$C$4:$J$4739,5,0)="","",IF(VLOOKUP(B1965,'Oficios_-_pend_criticas'!$C$4:$J$4739,7,0)="",IF(TODAY()&gt;VLOOKUP(B1965,'Oficios_-_pend_criticas'!$C$4:$J$4739,5,0),"X",""),IF(VLOOKUP(B1965,'Oficios_-_pend_criticas'!$C$4:$J$4739,7,0)&gt;VLOOKUP(B1965,'Oficios_-_pend_criticas'!$C$4:$J$4739,5,0),"X",""))),""),""),"")</f>
        <v/>
      </c>
    </row>
    <row r="1966" spans="1:23" ht="45" hidden="1" customHeight="1" x14ac:dyDescent="0.25">
      <c r="A1966" s="9" t="str">
        <f t="shared" si="90"/>
        <v/>
      </c>
      <c r="B1966" s="24"/>
      <c r="C1966" s="22" t="str">
        <f>IF(B1966="","",VLOOKUP(B1966,#REF!,6,0))</f>
        <v/>
      </c>
      <c r="D1966" s="20" t="str">
        <f>IF(B1966="","",VLOOKUP(B1966,#REF!,22,0))</f>
        <v/>
      </c>
      <c r="E1966" s="22" t="str">
        <f>IF(B1966="","",VLOOKUP(B1966,Consultas_públicas!$A$376:$G$3879,7,0))</f>
        <v/>
      </c>
      <c r="F1966" s="20"/>
      <c r="G1966" s="21"/>
      <c r="H1966" s="14" t="str">
        <f>IFERROR(IF(VLOOKUP(B1966,'Oficios_-_pend_criticas'!$C$4:$D$4739,2,0)="","","X"),"")</f>
        <v/>
      </c>
      <c r="I1966" s="12"/>
      <c r="J1966" s="13"/>
      <c r="K1966" s="10"/>
      <c r="L1966" s="12" t="str">
        <f>IFERROR(VLOOKUP(B1966,Retorno_da_RFB!$D$3:$I$6388,5,0),"")</f>
        <v/>
      </c>
      <c r="M1966" s="13" t="str">
        <f>IFERROR(VLOOKUP(B1966,Retorno_da_RFB!$D$3:$I$6388,6,0),"")</f>
        <v/>
      </c>
      <c r="N1966" s="10" t="str">
        <f>IFERROR(VLOOKUP(B1966,Retorno_da_RFB!$D$3:$I$6388,3,0),"")</f>
        <v/>
      </c>
      <c r="O1966" s="10" t="str">
        <f>IFERROR(VLOOKUP(B1966,Retorno_da_RFB!$D$3:$I$6388,4,0),"")</f>
        <v/>
      </c>
      <c r="P1966" s="12" t="str">
        <f>IFERROR(IF(N1966="","",IF(VLOOKUP(LEFT(N1966,10),'Universo_BK-BIT'!$A$5:$E$10005,2,0)="","X",VLOOKUP(LEFT(N1966,10),'Universo_BK-BIT'!$A$5:$E$10005,2,0))),"X")</f>
        <v/>
      </c>
      <c r="Q1966" s="12" t="str">
        <f>IFERROR(IF(P1966="X","",VLOOKUP(LEFT(N1966,10),'Universo_BK-BIT'!$A$5:$E$10005,3,0)),"")</f>
        <v/>
      </c>
      <c r="R1966" s="14" t="str">
        <f t="shared" si="91"/>
        <v/>
      </c>
      <c r="S1966" s="14" t="str">
        <f t="shared" si="92"/>
        <v/>
      </c>
      <c r="T1966" s="14"/>
      <c r="U1966" s="14" t="str">
        <f ca="1">IFERROR(IF(P1966="X",IF(VLOOKUP(B1966,'Oficios_-_pend_criticas'!$C$3:$J$4739,5,0)="","",IF(VLOOKUP(B1966,'Oficios_-_pend_criticas'!$C$3:$J$4739,7,0)="",IF(TODAY()&gt;VLOOKUP(B1966,'Oficios_-_pend_criticas'!$C$3:$J$4739,5,0),"X",""),IF(VLOOKUP(B1966,'Oficios_-_pend_criticas'!$C$3:$J$4739,7,0)&gt;VLOOKUP(B1966,'Oficios_-_pend_criticas'!$C$3:$J$4739,5,0),"X",""))),""),"")</f>
        <v/>
      </c>
      <c r="V1966" s="14" t="str">
        <f ca="1">IFERROR(IF(Q1966=0,IF(VLOOKUP(B1966,'Oficios_-_pend_criticas'!$C$3:$J$4739,5,0)="","",IF(VLOOKUP(B1966,'Oficios_-_pend_criticas'!$C$3:$J$4739,7,0)="",IF(TODAY()&gt;VLOOKUP(B1966,'Oficios_-_pend_criticas'!$C$3:$J$4739,5,0),"X",""),IF(VLOOKUP(B1966,'Oficios_-_pend_criticas'!$C$3:$J$4739,7,0)&gt;VLOOKUP(B1966,'Oficios_-_pend_criticas'!$C$3:$J$4739,5,0),"X",""))),""),"")</f>
        <v/>
      </c>
      <c r="W1966" s="14" t="str">
        <f ca="1">IFERROR(IF(P1966&lt;&gt;"X",IF(Q1966&gt;0,IF(VLOOKUP(B1966,'Oficios_-_pend_criticas'!$C$4:$J$4739,5,0)="","",IF(VLOOKUP(B1966,'Oficios_-_pend_criticas'!$C$4:$J$4739,7,0)="",IF(TODAY()&gt;VLOOKUP(B1966,'Oficios_-_pend_criticas'!$C$4:$J$4739,5,0),"X",""),IF(VLOOKUP(B1966,'Oficios_-_pend_criticas'!$C$4:$J$4739,7,0)&gt;VLOOKUP(B1966,'Oficios_-_pend_criticas'!$C$4:$J$4739,5,0),"X",""))),""),""),"")</f>
        <v/>
      </c>
    </row>
    <row r="1967" spans="1:23" ht="45" hidden="1" customHeight="1" x14ac:dyDescent="0.25">
      <c r="A1967" s="9" t="str">
        <f t="shared" si="90"/>
        <v/>
      </c>
      <c r="B1967" s="24"/>
      <c r="C1967" s="22" t="str">
        <f>IF(B1967="","",VLOOKUP(B1967,#REF!,6,0))</f>
        <v/>
      </c>
      <c r="D1967" s="20" t="str">
        <f>IF(B1967="","",VLOOKUP(B1967,#REF!,22,0))</f>
        <v/>
      </c>
      <c r="E1967" s="22" t="str">
        <f>IF(B1967="","",VLOOKUP(B1967,Consultas_públicas!$A$376:$G$3879,7,0))</f>
        <v/>
      </c>
      <c r="F1967" s="20"/>
      <c r="G1967" s="21"/>
      <c r="H1967" s="14" t="str">
        <f>IFERROR(IF(VLOOKUP(B1967,'Oficios_-_pend_criticas'!$C$4:$D$4739,2,0)="","","X"),"")</f>
        <v/>
      </c>
      <c r="I1967" s="12"/>
      <c r="J1967" s="13"/>
      <c r="K1967" s="10"/>
      <c r="L1967" s="12" t="str">
        <f>IFERROR(VLOOKUP(B1967,Retorno_da_RFB!$D$3:$I$6388,5,0),"")</f>
        <v/>
      </c>
      <c r="M1967" s="13" t="str">
        <f>IFERROR(VLOOKUP(B1967,Retorno_da_RFB!$D$3:$I$6388,6,0),"")</f>
        <v/>
      </c>
      <c r="N1967" s="10" t="str">
        <f>IFERROR(VLOOKUP(B1967,Retorno_da_RFB!$D$3:$I$6388,3,0),"")</f>
        <v/>
      </c>
      <c r="O1967" s="10" t="str">
        <f>IFERROR(VLOOKUP(B1967,Retorno_da_RFB!$D$3:$I$6388,4,0),"")</f>
        <v/>
      </c>
      <c r="P1967" s="12" t="str">
        <f>IFERROR(IF(N1967="","",IF(VLOOKUP(LEFT(N1967,10),'Universo_BK-BIT'!$A$5:$E$10005,2,0)="","X",VLOOKUP(LEFT(N1967,10),'Universo_BK-BIT'!$A$5:$E$10005,2,0))),"X")</f>
        <v/>
      </c>
      <c r="Q1967" s="12" t="str">
        <f>IFERROR(IF(P1967="X","",VLOOKUP(LEFT(N1967,10),'Universo_BK-BIT'!$A$5:$E$10005,3,0)),"")</f>
        <v/>
      </c>
      <c r="R1967" s="14" t="str">
        <f t="shared" si="91"/>
        <v/>
      </c>
      <c r="S1967" s="14" t="str">
        <f t="shared" si="92"/>
        <v/>
      </c>
      <c r="T1967" s="14"/>
      <c r="U1967" s="14" t="str">
        <f ca="1">IFERROR(IF(P1967="X",IF(VLOOKUP(B1967,'Oficios_-_pend_criticas'!$C$3:$J$4739,5,0)="","",IF(VLOOKUP(B1967,'Oficios_-_pend_criticas'!$C$3:$J$4739,7,0)="",IF(TODAY()&gt;VLOOKUP(B1967,'Oficios_-_pend_criticas'!$C$3:$J$4739,5,0),"X",""),IF(VLOOKUP(B1967,'Oficios_-_pend_criticas'!$C$3:$J$4739,7,0)&gt;VLOOKUP(B1967,'Oficios_-_pend_criticas'!$C$3:$J$4739,5,0),"X",""))),""),"")</f>
        <v/>
      </c>
      <c r="V1967" s="14" t="str">
        <f ca="1">IFERROR(IF(Q1967=0,IF(VLOOKUP(B1967,'Oficios_-_pend_criticas'!$C$3:$J$4739,5,0)="","",IF(VLOOKUP(B1967,'Oficios_-_pend_criticas'!$C$3:$J$4739,7,0)="",IF(TODAY()&gt;VLOOKUP(B1967,'Oficios_-_pend_criticas'!$C$3:$J$4739,5,0),"X",""),IF(VLOOKUP(B1967,'Oficios_-_pend_criticas'!$C$3:$J$4739,7,0)&gt;VLOOKUP(B1967,'Oficios_-_pend_criticas'!$C$3:$J$4739,5,0),"X",""))),""),"")</f>
        <v/>
      </c>
      <c r="W1967" s="14" t="str">
        <f ca="1">IFERROR(IF(P1967&lt;&gt;"X",IF(Q1967&gt;0,IF(VLOOKUP(B1967,'Oficios_-_pend_criticas'!$C$4:$J$4739,5,0)="","",IF(VLOOKUP(B1967,'Oficios_-_pend_criticas'!$C$4:$J$4739,7,0)="",IF(TODAY()&gt;VLOOKUP(B1967,'Oficios_-_pend_criticas'!$C$4:$J$4739,5,0),"X",""),IF(VLOOKUP(B1967,'Oficios_-_pend_criticas'!$C$4:$J$4739,7,0)&gt;VLOOKUP(B1967,'Oficios_-_pend_criticas'!$C$4:$J$4739,5,0),"X",""))),""),""),"")</f>
        <v/>
      </c>
    </row>
    <row r="1968" spans="1:23" ht="45" hidden="1" customHeight="1" x14ac:dyDescent="0.25">
      <c r="A1968" s="9" t="str">
        <f t="shared" si="90"/>
        <v/>
      </c>
      <c r="B1968" s="24"/>
      <c r="C1968" s="22" t="str">
        <f>IF(B1968="","",VLOOKUP(B1968,#REF!,6,0))</f>
        <v/>
      </c>
      <c r="D1968" s="20" t="str">
        <f>IF(B1968="","",VLOOKUP(B1968,#REF!,22,0))</f>
        <v/>
      </c>
      <c r="E1968" s="22" t="str">
        <f>IF(B1968="","",VLOOKUP(B1968,Consultas_públicas!$A$376:$G$3879,7,0))</f>
        <v/>
      </c>
      <c r="F1968" s="20"/>
      <c r="G1968" s="21"/>
      <c r="H1968" s="14" t="str">
        <f>IFERROR(IF(VLOOKUP(B1968,'Oficios_-_pend_criticas'!$C$4:$D$4739,2,0)="","","X"),"")</f>
        <v/>
      </c>
      <c r="I1968" s="12"/>
      <c r="J1968" s="13"/>
      <c r="K1968" s="10"/>
      <c r="L1968" s="12" t="str">
        <f>IFERROR(VLOOKUP(B1968,Retorno_da_RFB!$D$3:$I$6388,5,0),"")</f>
        <v/>
      </c>
      <c r="M1968" s="13" t="str">
        <f>IFERROR(VLOOKUP(B1968,Retorno_da_RFB!$D$3:$I$6388,6,0),"")</f>
        <v/>
      </c>
      <c r="N1968" s="10" t="str">
        <f>IFERROR(VLOOKUP(B1968,Retorno_da_RFB!$D$3:$I$6388,3,0),"")</f>
        <v/>
      </c>
      <c r="O1968" s="10" t="str">
        <f>IFERROR(VLOOKUP(B1968,Retorno_da_RFB!$D$3:$I$6388,4,0),"")</f>
        <v/>
      </c>
      <c r="P1968" s="12" t="str">
        <f>IFERROR(IF(N1968="","",IF(VLOOKUP(LEFT(N1968,10),'Universo_BK-BIT'!$A$5:$E$10005,2,0)="","X",VLOOKUP(LEFT(N1968,10),'Universo_BK-BIT'!$A$5:$E$10005,2,0))),"X")</f>
        <v/>
      </c>
      <c r="Q1968" s="12" t="str">
        <f>IFERROR(IF(P1968="X","",VLOOKUP(LEFT(N1968,10),'Universo_BK-BIT'!$A$5:$E$10005,3,0)),"")</f>
        <v/>
      </c>
      <c r="R1968" s="14" t="str">
        <f t="shared" si="91"/>
        <v/>
      </c>
      <c r="S1968" s="14" t="str">
        <f t="shared" si="92"/>
        <v/>
      </c>
      <c r="T1968" s="14"/>
      <c r="U1968" s="14" t="str">
        <f ca="1">IFERROR(IF(P1968="X",IF(VLOOKUP(B1968,'Oficios_-_pend_criticas'!$C$3:$J$4739,5,0)="","",IF(VLOOKUP(B1968,'Oficios_-_pend_criticas'!$C$3:$J$4739,7,0)="",IF(TODAY()&gt;VLOOKUP(B1968,'Oficios_-_pend_criticas'!$C$3:$J$4739,5,0),"X",""),IF(VLOOKUP(B1968,'Oficios_-_pend_criticas'!$C$3:$J$4739,7,0)&gt;VLOOKUP(B1968,'Oficios_-_pend_criticas'!$C$3:$J$4739,5,0),"X",""))),""),"")</f>
        <v/>
      </c>
      <c r="V1968" s="14" t="str">
        <f ca="1">IFERROR(IF(Q1968=0,IF(VLOOKUP(B1968,'Oficios_-_pend_criticas'!$C$3:$J$4739,5,0)="","",IF(VLOOKUP(B1968,'Oficios_-_pend_criticas'!$C$3:$J$4739,7,0)="",IF(TODAY()&gt;VLOOKUP(B1968,'Oficios_-_pend_criticas'!$C$3:$J$4739,5,0),"X",""),IF(VLOOKUP(B1968,'Oficios_-_pend_criticas'!$C$3:$J$4739,7,0)&gt;VLOOKUP(B1968,'Oficios_-_pend_criticas'!$C$3:$J$4739,5,0),"X",""))),""),"")</f>
        <v/>
      </c>
      <c r="W1968" s="14" t="str">
        <f ca="1">IFERROR(IF(P1968&lt;&gt;"X",IF(Q1968&gt;0,IF(VLOOKUP(B1968,'Oficios_-_pend_criticas'!$C$4:$J$4739,5,0)="","",IF(VLOOKUP(B1968,'Oficios_-_pend_criticas'!$C$4:$J$4739,7,0)="",IF(TODAY()&gt;VLOOKUP(B1968,'Oficios_-_pend_criticas'!$C$4:$J$4739,5,0),"X",""),IF(VLOOKUP(B1968,'Oficios_-_pend_criticas'!$C$4:$J$4739,7,0)&gt;VLOOKUP(B1968,'Oficios_-_pend_criticas'!$C$4:$J$4739,5,0),"X",""))),""),""),"")</f>
        <v/>
      </c>
    </row>
    <row r="1969" spans="1:23" ht="45" hidden="1" customHeight="1" x14ac:dyDescent="0.25">
      <c r="A1969" s="9" t="str">
        <f t="shared" si="90"/>
        <v/>
      </c>
      <c r="B1969" s="24"/>
      <c r="C1969" s="22" t="str">
        <f>IF(B1969="","",VLOOKUP(B1969,#REF!,6,0))</f>
        <v/>
      </c>
      <c r="D1969" s="20" t="str">
        <f>IF(B1969="","",VLOOKUP(B1969,#REF!,22,0))</f>
        <v/>
      </c>
      <c r="E1969" s="22" t="str">
        <f>IF(B1969="","",VLOOKUP(B1969,Consultas_públicas!$A$376:$G$3879,7,0))</f>
        <v/>
      </c>
      <c r="F1969" s="20"/>
      <c r="G1969" s="21"/>
      <c r="H1969" s="14" t="str">
        <f>IFERROR(IF(VLOOKUP(B1969,'Oficios_-_pend_criticas'!$C$4:$D$4739,2,0)="","","X"),"")</f>
        <v/>
      </c>
      <c r="I1969" s="12"/>
      <c r="J1969" s="13"/>
      <c r="K1969" s="10"/>
      <c r="L1969" s="12" t="str">
        <f>IFERROR(VLOOKUP(B1969,Retorno_da_RFB!$D$3:$I$6388,5,0),"")</f>
        <v/>
      </c>
      <c r="M1969" s="13" t="str">
        <f>IFERROR(VLOOKUP(B1969,Retorno_da_RFB!$D$3:$I$6388,6,0),"")</f>
        <v/>
      </c>
      <c r="N1969" s="10" t="str">
        <f>IFERROR(VLOOKUP(B1969,Retorno_da_RFB!$D$3:$I$6388,3,0),"")</f>
        <v/>
      </c>
      <c r="O1969" s="10" t="str">
        <f>IFERROR(VLOOKUP(B1969,Retorno_da_RFB!$D$3:$I$6388,4,0),"")</f>
        <v/>
      </c>
      <c r="P1969" s="12" t="str">
        <f>IFERROR(IF(N1969="","",IF(VLOOKUP(LEFT(N1969,10),'Universo_BK-BIT'!$A$5:$E$10005,2,0)="","X",VLOOKUP(LEFT(N1969,10),'Universo_BK-BIT'!$A$5:$E$10005,2,0))),"X")</f>
        <v/>
      </c>
      <c r="Q1969" s="12" t="str">
        <f>IFERROR(IF(P1969="X","",VLOOKUP(LEFT(N1969,10),'Universo_BK-BIT'!$A$5:$E$10005,3,0)),"")</f>
        <v/>
      </c>
      <c r="R1969" s="14" t="str">
        <f t="shared" si="91"/>
        <v/>
      </c>
      <c r="S1969" s="14" t="str">
        <f t="shared" si="92"/>
        <v/>
      </c>
      <c r="T1969" s="14"/>
      <c r="U1969" s="14" t="str">
        <f ca="1">IFERROR(IF(P1969="X",IF(VLOOKUP(B1969,'Oficios_-_pend_criticas'!$C$3:$J$4739,5,0)="","",IF(VLOOKUP(B1969,'Oficios_-_pend_criticas'!$C$3:$J$4739,7,0)="",IF(TODAY()&gt;VLOOKUP(B1969,'Oficios_-_pend_criticas'!$C$3:$J$4739,5,0),"X",""),IF(VLOOKUP(B1969,'Oficios_-_pend_criticas'!$C$3:$J$4739,7,0)&gt;VLOOKUP(B1969,'Oficios_-_pend_criticas'!$C$3:$J$4739,5,0),"X",""))),""),"")</f>
        <v/>
      </c>
      <c r="V1969" s="14" t="str">
        <f ca="1">IFERROR(IF(Q1969=0,IF(VLOOKUP(B1969,'Oficios_-_pend_criticas'!$C$3:$J$4739,5,0)="","",IF(VLOOKUP(B1969,'Oficios_-_pend_criticas'!$C$3:$J$4739,7,0)="",IF(TODAY()&gt;VLOOKUP(B1969,'Oficios_-_pend_criticas'!$C$3:$J$4739,5,0),"X",""),IF(VLOOKUP(B1969,'Oficios_-_pend_criticas'!$C$3:$J$4739,7,0)&gt;VLOOKUP(B1969,'Oficios_-_pend_criticas'!$C$3:$J$4739,5,0),"X",""))),""),"")</f>
        <v/>
      </c>
      <c r="W1969" s="14" t="str">
        <f ca="1">IFERROR(IF(P1969&lt;&gt;"X",IF(Q1969&gt;0,IF(VLOOKUP(B1969,'Oficios_-_pend_criticas'!$C$4:$J$4739,5,0)="","",IF(VLOOKUP(B1969,'Oficios_-_pend_criticas'!$C$4:$J$4739,7,0)="",IF(TODAY()&gt;VLOOKUP(B1969,'Oficios_-_pend_criticas'!$C$4:$J$4739,5,0),"X",""),IF(VLOOKUP(B1969,'Oficios_-_pend_criticas'!$C$4:$J$4739,7,0)&gt;VLOOKUP(B1969,'Oficios_-_pend_criticas'!$C$4:$J$4739,5,0),"X",""))),""),""),"")</f>
        <v/>
      </c>
    </row>
    <row r="1970" spans="1:23" ht="45" hidden="1" customHeight="1" x14ac:dyDescent="0.25">
      <c r="A1970" s="9" t="str">
        <f t="shared" si="90"/>
        <v/>
      </c>
      <c r="B1970" s="24"/>
      <c r="C1970" s="22" t="str">
        <f>IF(B1970="","",VLOOKUP(B1970,#REF!,6,0))</f>
        <v/>
      </c>
      <c r="D1970" s="20" t="str">
        <f>IF(B1970="","",VLOOKUP(B1970,#REF!,22,0))</f>
        <v/>
      </c>
      <c r="E1970" s="22" t="str">
        <f>IF(B1970="","",VLOOKUP(B1970,Consultas_públicas!$A$376:$G$3879,7,0))</f>
        <v/>
      </c>
      <c r="F1970" s="20"/>
      <c r="G1970" s="21"/>
      <c r="H1970" s="14" t="str">
        <f>IFERROR(IF(VLOOKUP(B1970,'Oficios_-_pend_criticas'!$C$4:$D$4739,2,0)="","","X"),"")</f>
        <v/>
      </c>
      <c r="I1970" s="12"/>
      <c r="J1970" s="13"/>
      <c r="K1970" s="10"/>
      <c r="L1970" s="12" t="str">
        <f>IFERROR(VLOOKUP(B1970,Retorno_da_RFB!$D$3:$I$6388,5,0),"")</f>
        <v/>
      </c>
      <c r="M1970" s="13" t="str">
        <f>IFERROR(VLOOKUP(B1970,Retorno_da_RFB!$D$3:$I$6388,6,0),"")</f>
        <v/>
      </c>
      <c r="N1970" s="10" t="str">
        <f>IFERROR(VLOOKUP(B1970,Retorno_da_RFB!$D$3:$I$6388,3,0),"")</f>
        <v/>
      </c>
      <c r="O1970" s="10" t="str">
        <f>IFERROR(VLOOKUP(B1970,Retorno_da_RFB!$D$3:$I$6388,4,0),"")</f>
        <v/>
      </c>
      <c r="P1970" s="12" t="str">
        <f>IFERROR(IF(N1970="","",IF(VLOOKUP(LEFT(N1970,10),'Universo_BK-BIT'!$A$5:$E$10005,2,0)="","X",VLOOKUP(LEFT(N1970,10),'Universo_BK-BIT'!$A$5:$E$10005,2,0))),"X")</f>
        <v/>
      </c>
      <c r="Q1970" s="12" t="str">
        <f>IFERROR(IF(P1970="X","",VLOOKUP(LEFT(N1970,10),'Universo_BK-BIT'!$A$5:$E$10005,3,0)),"")</f>
        <v/>
      </c>
      <c r="R1970" s="14" t="str">
        <f t="shared" si="91"/>
        <v/>
      </c>
      <c r="S1970" s="14" t="str">
        <f t="shared" si="92"/>
        <v/>
      </c>
      <c r="T1970" s="14"/>
      <c r="U1970" s="14" t="str">
        <f ca="1">IFERROR(IF(P1970="X",IF(VLOOKUP(B1970,'Oficios_-_pend_criticas'!$C$3:$J$4739,5,0)="","",IF(VLOOKUP(B1970,'Oficios_-_pend_criticas'!$C$3:$J$4739,7,0)="",IF(TODAY()&gt;VLOOKUP(B1970,'Oficios_-_pend_criticas'!$C$3:$J$4739,5,0),"X",""),IF(VLOOKUP(B1970,'Oficios_-_pend_criticas'!$C$3:$J$4739,7,0)&gt;VLOOKUP(B1970,'Oficios_-_pend_criticas'!$C$3:$J$4739,5,0),"X",""))),""),"")</f>
        <v/>
      </c>
      <c r="V1970" s="14" t="str">
        <f ca="1">IFERROR(IF(Q1970=0,IF(VLOOKUP(B1970,'Oficios_-_pend_criticas'!$C$3:$J$4739,5,0)="","",IF(VLOOKUP(B1970,'Oficios_-_pend_criticas'!$C$3:$J$4739,7,0)="",IF(TODAY()&gt;VLOOKUP(B1970,'Oficios_-_pend_criticas'!$C$3:$J$4739,5,0),"X",""),IF(VLOOKUP(B1970,'Oficios_-_pend_criticas'!$C$3:$J$4739,7,0)&gt;VLOOKUP(B1970,'Oficios_-_pend_criticas'!$C$3:$J$4739,5,0),"X",""))),""),"")</f>
        <v/>
      </c>
      <c r="W1970" s="14" t="str">
        <f ca="1">IFERROR(IF(P1970&lt;&gt;"X",IF(Q1970&gt;0,IF(VLOOKUP(B1970,'Oficios_-_pend_criticas'!$C$4:$J$4739,5,0)="","",IF(VLOOKUP(B1970,'Oficios_-_pend_criticas'!$C$4:$J$4739,7,0)="",IF(TODAY()&gt;VLOOKUP(B1970,'Oficios_-_pend_criticas'!$C$4:$J$4739,5,0),"X",""),IF(VLOOKUP(B1970,'Oficios_-_pend_criticas'!$C$4:$J$4739,7,0)&gt;VLOOKUP(B1970,'Oficios_-_pend_criticas'!$C$4:$J$4739,5,0),"X",""))),""),""),"")</f>
        <v/>
      </c>
    </row>
    <row r="1971" spans="1:23" ht="45" hidden="1" customHeight="1" x14ac:dyDescent="0.25">
      <c r="A1971" s="9" t="str">
        <f t="shared" si="90"/>
        <v/>
      </c>
      <c r="B1971" s="24"/>
      <c r="C1971" s="22" t="str">
        <f>IF(B1971="","",VLOOKUP(B1971,#REF!,6,0))</f>
        <v/>
      </c>
      <c r="D1971" s="20" t="str">
        <f>IF(B1971="","",VLOOKUP(B1971,#REF!,22,0))</f>
        <v/>
      </c>
      <c r="E1971" s="22" t="str">
        <f>IF(B1971="","",VLOOKUP(B1971,Consultas_públicas!$A$376:$G$3879,7,0))</f>
        <v/>
      </c>
      <c r="F1971" s="20"/>
      <c r="G1971" s="21"/>
      <c r="H1971" s="14" t="str">
        <f>IFERROR(IF(VLOOKUP(B1971,'Oficios_-_pend_criticas'!$C$4:$D$4739,2,0)="","","X"),"")</f>
        <v/>
      </c>
      <c r="I1971" s="12"/>
      <c r="J1971" s="13"/>
      <c r="K1971" s="10"/>
      <c r="L1971" s="12" t="str">
        <f>IFERROR(VLOOKUP(B1971,Retorno_da_RFB!$D$3:$I$6388,5,0),"")</f>
        <v/>
      </c>
      <c r="M1971" s="13" t="str">
        <f>IFERROR(VLOOKUP(B1971,Retorno_da_RFB!$D$3:$I$6388,6,0),"")</f>
        <v/>
      </c>
      <c r="N1971" s="10" t="str">
        <f>IFERROR(VLOOKUP(B1971,Retorno_da_RFB!$D$3:$I$6388,3,0),"")</f>
        <v/>
      </c>
      <c r="O1971" s="10" t="str">
        <f>IFERROR(VLOOKUP(B1971,Retorno_da_RFB!$D$3:$I$6388,4,0),"")</f>
        <v/>
      </c>
      <c r="P1971" s="12" t="str">
        <f>IFERROR(IF(N1971="","",IF(VLOOKUP(LEFT(N1971,10),'Universo_BK-BIT'!$A$5:$E$10005,2,0)="","X",VLOOKUP(LEFT(N1971,10),'Universo_BK-BIT'!$A$5:$E$10005,2,0))),"X")</f>
        <v/>
      </c>
      <c r="Q1971" s="12" t="str">
        <f>IFERROR(IF(P1971="X","",VLOOKUP(LEFT(N1971,10),'Universo_BK-BIT'!$A$5:$E$10005,3,0)),"")</f>
        <v/>
      </c>
      <c r="R1971" s="14" t="str">
        <f t="shared" si="91"/>
        <v/>
      </c>
      <c r="S1971" s="14" t="str">
        <f t="shared" si="92"/>
        <v/>
      </c>
      <c r="T1971" s="14"/>
      <c r="U1971" s="14" t="str">
        <f ca="1">IFERROR(IF(P1971="X",IF(VLOOKUP(B1971,'Oficios_-_pend_criticas'!$C$3:$J$4739,5,0)="","",IF(VLOOKUP(B1971,'Oficios_-_pend_criticas'!$C$3:$J$4739,7,0)="",IF(TODAY()&gt;VLOOKUP(B1971,'Oficios_-_pend_criticas'!$C$3:$J$4739,5,0),"X",""),IF(VLOOKUP(B1971,'Oficios_-_pend_criticas'!$C$3:$J$4739,7,0)&gt;VLOOKUP(B1971,'Oficios_-_pend_criticas'!$C$3:$J$4739,5,0),"X",""))),""),"")</f>
        <v/>
      </c>
      <c r="V1971" s="14" t="str">
        <f ca="1">IFERROR(IF(Q1971=0,IF(VLOOKUP(B1971,'Oficios_-_pend_criticas'!$C$3:$J$4739,5,0)="","",IF(VLOOKUP(B1971,'Oficios_-_pend_criticas'!$C$3:$J$4739,7,0)="",IF(TODAY()&gt;VLOOKUP(B1971,'Oficios_-_pend_criticas'!$C$3:$J$4739,5,0),"X",""),IF(VLOOKUP(B1971,'Oficios_-_pend_criticas'!$C$3:$J$4739,7,0)&gt;VLOOKUP(B1971,'Oficios_-_pend_criticas'!$C$3:$J$4739,5,0),"X",""))),""),"")</f>
        <v/>
      </c>
      <c r="W1971" s="14" t="str">
        <f ca="1">IFERROR(IF(P1971&lt;&gt;"X",IF(Q1971&gt;0,IF(VLOOKUP(B1971,'Oficios_-_pend_criticas'!$C$4:$J$4739,5,0)="","",IF(VLOOKUP(B1971,'Oficios_-_pend_criticas'!$C$4:$J$4739,7,0)="",IF(TODAY()&gt;VLOOKUP(B1971,'Oficios_-_pend_criticas'!$C$4:$J$4739,5,0),"X",""),IF(VLOOKUP(B1971,'Oficios_-_pend_criticas'!$C$4:$J$4739,7,0)&gt;VLOOKUP(B1971,'Oficios_-_pend_criticas'!$C$4:$J$4739,5,0),"X",""))),""),""),"")</f>
        <v/>
      </c>
    </row>
    <row r="1972" spans="1:23" ht="45" hidden="1" customHeight="1" x14ac:dyDescent="0.25">
      <c r="A1972" s="9" t="str">
        <f t="shared" si="90"/>
        <v/>
      </c>
      <c r="B1972" s="24"/>
      <c r="C1972" s="22" t="str">
        <f>IF(B1972="","",VLOOKUP(B1972,#REF!,6,0))</f>
        <v/>
      </c>
      <c r="D1972" s="20" t="str">
        <f>IF(B1972="","",VLOOKUP(B1972,#REF!,22,0))</f>
        <v/>
      </c>
      <c r="E1972" s="22" t="str">
        <f>IF(B1972="","",VLOOKUP(B1972,Consultas_públicas!$A$376:$G$3879,7,0))</f>
        <v/>
      </c>
      <c r="F1972" s="20"/>
      <c r="G1972" s="21"/>
      <c r="H1972" s="14" t="str">
        <f>IFERROR(IF(VLOOKUP(B1972,'Oficios_-_pend_criticas'!$C$4:$D$4739,2,0)="","","X"),"")</f>
        <v/>
      </c>
      <c r="I1972" s="12"/>
      <c r="J1972" s="13"/>
      <c r="K1972" s="10"/>
      <c r="L1972" s="12" t="str">
        <f>IFERROR(VLOOKUP(B1972,Retorno_da_RFB!$D$3:$I$6388,5,0),"")</f>
        <v/>
      </c>
      <c r="M1972" s="13" t="str">
        <f>IFERROR(VLOOKUP(B1972,Retorno_da_RFB!$D$3:$I$6388,6,0),"")</f>
        <v/>
      </c>
      <c r="N1972" s="10" t="str">
        <f>IFERROR(VLOOKUP(B1972,Retorno_da_RFB!$D$3:$I$6388,3,0),"")</f>
        <v/>
      </c>
      <c r="O1972" s="10" t="str">
        <f>IFERROR(VLOOKUP(B1972,Retorno_da_RFB!$D$3:$I$6388,4,0),"")</f>
        <v/>
      </c>
      <c r="P1972" s="12" t="str">
        <f>IFERROR(IF(N1972="","",IF(VLOOKUP(LEFT(N1972,10),'Universo_BK-BIT'!$A$5:$E$10005,2,0)="","X",VLOOKUP(LEFT(N1972,10),'Universo_BK-BIT'!$A$5:$E$10005,2,0))),"X")</f>
        <v/>
      </c>
      <c r="Q1972" s="12" t="str">
        <f>IFERROR(IF(P1972="X","",VLOOKUP(LEFT(N1972,10),'Universo_BK-BIT'!$A$5:$E$10005,3,0)),"")</f>
        <v/>
      </c>
      <c r="R1972" s="14" t="str">
        <f t="shared" si="91"/>
        <v/>
      </c>
      <c r="S1972" s="14" t="str">
        <f t="shared" si="92"/>
        <v/>
      </c>
      <c r="T1972" s="14"/>
      <c r="U1972" s="14" t="str">
        <f ca="1">IFERROR(IF(P1972="X",IF(VLOOKUP(B1972,'Oficios_-_pend_criticas'!$C$3:$J$4739,5,0)="","",IF(VLOOKUP(B1972,'Oficios_-_pend_criticas'!$C$3:$J$4739,7,0)="",IF(TODAY()&gt;VLOOKUP(B1972,'Oficios_-_pend_criticas'!$C$3:$J$4739,5,0),"X",""),IF(VLOOKUP(B1972,'Oficios_-_pend_criticas'!$C$3:$J$4739,7,0)&gt;VLOOKUP(B1972,'Oficios_-_pend_criticas'!$C$3:$J$4739,5,0),"X",""))),""),"")</f>
        <v/>
      </c>
      <c r="V1972" s="14" t="str">
        <f ca="1">IFERROR(IF(Q1972=0,IF(VLOOKUP(B1972,'Oficios_-_pend_criticas'!$C$3:$J$4739,5,0)="","",IF(VLOOKUP(B1972,'Oficios_-_pend_criticas'!$C$3:$J$4739,7,0)="",IF(TODAY()&gt;VLOOKUP(B1972,'Oficios_-_pend_criticas'!$C$3:$J$4739,5,0),"X",""),IF(VLOOKUP(B1972,'Oficios_-_pend_criticas'!$C$3:$J$4739,7,0)&gt;VLOOKUP(B1972,'Oficios_-_pend_criticas'!$C$3:$J$4739,5,0),"X",""))),""),"")</f>
        <v/>
      </c>
      <c r="W1972" s="14" t="str">
        <f ca="1">IFERROR(IF(P1972&lt;&gt;"X",IF(Q1972&gt;0,IF(VLOOKUP(B1972,'Oficios_-_pend_criticas'!$C$4:$J$4739,5,0)="","",IF(VLOOKUP(B1972,'Oficios_-_pend_criticas'!$C$4:$J$4739,7,0)="",IF(TODAY()&gt;VLOOKUP(B1972,'Oficios_-_pend_criticas'!$C$4:$J$4739,5,0),"X",""),IF(VLOOKUP(B1972,'Oficios_-_pend_criticas'!$C$4:$J$4739,7,0)&gt;VLOOKUP(B1972,'Oficios_-_pend_criticas'!$C$4:$J$4739,5,0),"X",""))),""),""),"")</f>
        <v/>
      </c>
    </row>
    <row r="1973" spans="1:23" ht="45" hidden="1" customHeight="1" x14ac:dyDescent="0.25">
      <c r="A1973" s="9" t="str">
        <f t="shared" si="90"/>
        <v/>
      </c>
      <c r="B1973" s="24"/>
      <c r="C1973" s="22" t="str">
        <f>IF(B1973="","",VLOOKUP(B1973,#REF!,6,0))</f>
        <v/>
      </c>
      <c r="D1973" s="20" t="str">
        <f>IF(B1973="","",VLOOKUP(B1973,#REF!,22,0))</f>
        <v/>
      </c>
      <c r="E1973" s="22" t="str">
        <f>IF(B1973="","",VLOOKUP(B1973,Consultas_públicas!$A$376:$G$3879,7,0))</f>
        <v/>
      </c>
      <c r="F1973" s="20"/>
      <c r="G1973" s="21"/>
      <c r="H1973" s="14" t="str">
        <f>IFERROR(IF(VLOOKUP(B1973,'Oficios_-_pend_criticas'!$C$4:$D$4739,2,0)="","","X"),"")</f>
        <v/>
      </c>
      <c r="I1973" s="12"/>
      <c r="J1973" s="13"/>
      <c r="K1973" s="10"/>
      <c r="L1973" s="12" t="str">
        <f>IFERROR(VLOOKUP(B1973,Retorno_da_RFB!$D$3:$I$6388,5,0),"")</f>
        <v/>
      </c>
      <c r="M1973" s="13" t="str">
        <f>IFERROR(VLOOKUP(B1973,Retorno_da_RFB!$D$3:$I$6388,6,0),"")</f>
        <v/>
      </c>
      <c r="N1973" s="10" t="str">
        <f>IFERROR(VLOOKUP(B1973,Retorno_da_RFB!$D$3:$I$6388,3,0),"")</f>
        <v/>
      </c>
      <c r="O1973" s="10" t="str">
        <f>IFERROR(VLOOKUP(B1973,Retorno_da_RFB!$D$3:$I$6388,4,0),"")</f>
        <v/>
      </c>
      <c r="P1973" s="12" t="str">
        <f>IFERROR(IF(N1973="","",IF(VLOOKUP(LEFT(N1973,10),'Universo_BK-BIT'!$A$5:$E$10005,2,0)="","X",VLOOKUP(LEFT(N1973,10),'Universo_BK-BIT'!$A$5:$E$10005,2,0))),"X")</f>
        <v/>
      </c>
      <c r="Q1973" s="12" t="str">
        <f>IFERROR(IF(P1973="X","",VLOOKUP(LEFT(N1973,10),'Universo_BK-BIT'!$A$5:$E$10005,3,0)),"")</f>
        <v/>
      </c>
      <c r="R1973" s="14" t="str">
        <f t="shared" si="91"/>
        <v/>
      </c>
      <c r="S1973" s="14" t="str">
        <f t="shared" si="92"/>
        <v/>
      </c>
      <c r="T1973" s="14"/>
      <c r="U1973" s="14" t="str">
        <f ca="1">IFERROR(IF(P1973="X",IF(VLOOKUP(B1973,'Oficios_-_pend_criticas'!$C$3:$J$4739,5,0)="","",IF(VLOOKUP(B1973,'Oficios_-_pend_criticas'!$C$3:$J$4739,7,0)="",IF(TODAY()&gt;VLOOKUP(B1973,'Oficios_-_pend_criticas'!$C$3:$J$4739,5,0),"X",""),IF(VLOOKUP(B1973,'Oficios_-_pend_criticas'!$C$3:$J$4739,7,0)&gt;VLOOKUP(B1973,'Oficios_-_pend_criticas'!$C$3:$J$4739,5,0),"X",""))),""),"")</f>
        <v/>
      </c>
      <c r="V1973" s="14" t="str">
        <f ca="1">IFERROR(IF(Q1973=0,IF(VLOOKUP(B1973,'Oficios_-_pend_criticas'!$C$3:$J$4739,5,0)="","",IF(VLOOKUP(B1973,'Oficios_-_pend_criticas'!$C$3:$J$4739,7,0)="",IF(TODAY()&gt;VLOOKUP(B1973,'Oficios_-_pend_criticas'!$C$3:$J$4739,5,0),"X",""),IF(VLOOKUP(B1973,'Oficios_-_pend_criticas'!$C$3:$J$4739,7,0)&gt;VLOOKUP(B1973,'Oficios_-_pend_criticas'!$C$3:$J$4739,5,0),"X",""))),""),"")</f>
        <v/>
      </c>
      <c r="W1973" s="14" t="str">
        <f ca="1">IFERROR(IF(P1973&lt;&gt;"X",IF(Q1973&gt;0,IF(VLOOKUP(B1973,'Oficios_-_pend_criticas'!$C$4:$J$4739,5,0)="","",IF(VLOOKUP(B1973,'Oficios_-_pend_criticas'!$C$4:$J$4739,7,0)="",IF(TODAY()&gt;VLOOKUP(B1973,'Oficios_-_pend_criticas'!$C$4:$J$4739,5,0),"X",""),IF(VLOOKUP(B1973,'Oficios_-_pend_criticas'!$C$4:$J$4739,7,0)&gt;VLOOKUP(B1973,'Oficios_-_pend_criticas'!$C$4:$J$4739,5,0),"X",""))),""),""),"")</f>
        <v/>
      </c>
    </row>
    <row r="1974" spans="1:23" ht="45" hidden="1" customHeight="1" x14ac:dyDescent="0.25">
      <c r="A1974" s="9" t="str">
        <f t="shared" si="90"/>
        <v/>
      </c>
      <c r="B1974" s="24"/>
      <c r="C1974" s="22" t="str">
        <f>IF(B1974="","",VLOOKUP(B1974,#REF!,6,0))</f>
        <v/>
      </c>
      <c r="D1974" s="20" t="str">
        <f>IF(B1974="","",VLOOKUP(B1974,#REF!,22,0))</f>
        <v/>
      </c>
      <c r="E1974" s="22" t="str">
        <f>IF(B1974="","",VLOOKUP(B1974,Consultas_públicas!$A$376:$G$3879,7,0))</f>
        <v/>
      </c>
      <c r="F1974" s="20"/>
      <c r="G1974" s="21"/>
      <c r="H1974" s="14" t="str">
        <f>IFERROR(IF(VLOOKUP(B1974,'Oficios_-_pend_criticas'!$C$4:$D$4739,2,0)="","","X"),"")</f>
        <v/>
      </c>
      <c r="I1974" s="12"/>
      <c r="J1974" s="13"/>
      <c r="K1974" s="10"/>
      <c r="L1974" s="12" t="str">
        <f>IFERROR(VLOOKUP(B1974,Retorno_da_RFB!$D$3:$I$6388,5,0),"")</f>
        <v/>
      </c>
      <c r="M1974" s="13" t="str">
        <f>IFERROR(VLOOKUP(B1974,Retorno_da_RFB!$D$3:$I$6388,6,0),"")</f>
        <v/>
      </c>
      <c r="N1974" s="10" t="str">
        <f>IFERROR(VLOOKUP(B1974,Retorno_da_RFB!$D$3:$I$6388,3,0),"")</f>
        <v/>
      </c>
      <c r="O1974" s="10" t="str">
        <f>IFERROR(VLOOKUP(B1974,Retorno_da_RFB!$D$3:$I$6388,4,0),"")</f>
        <v/>
      </c>
      <c r="P1974" s="12" t="str">
        <f>IFERROR(IF(N1974="","",IF(VLOOKUP(LEFT(N1974,10),'Universo_BK-BIT'!$A$5:$E$10005,2,0)="","X",VLOOKUP(LEFT(N1974,10),'Universo_BK-BIT'!$A$5:$E$10005,2,0))),"X")</f>
        <v/>
      </c>
      <c r="Q1974" s="12" t="str">
        <f>IFERROR(IF(P1974="X","",VLOOKUP(LEFT(N1974,10),'Universo_BK-BIT'!$A$5:$E$10005,3,0)),"")</f>
        <v/>
      </c>
      <c r="R1974" s="14" t="str">
        <f t="shared" si="91"/>
        <v/>
      </c>
      <c r="S1974" s="14" t="str">
        <f t="shared" si="92"/>
        <v/>
      </c>
      <c r="T1974" s="14"/>
      <c r="U1974" s="14" t="str">
        <f ca="1">IFERROR(IF(P1974="X",IF(VLOOKUP(B1974,'Oficios_-_pend_criticas'!$C$3:$J$4739,5,0)="","",IF(VLOOKUP(B1974,'Oficios_-_pend_criticas'!$C$3:$J$4739,7,0)="",IF(TODAY()&gt;VLOOKUP(B1974,'Oficios_-_pend_criticas'!$C$3:$J$4739,5,0),"X",""),IF(VLOOKUP(B1974,'Oficios_-_pend_criticas'!$C$3:$J$4739,7,0)&gt;VLOOKUP(B1974,'Oficios_-_pend_criticas'!$C$3:$J$4739,5,0),"X",""))),""),"")</f>
        <v/>
      </c>
      <c r="V1974" s="14" t="str">
        <f ca="1">IFERROR(IF(Q1974=0,IF(VLOOKUP(B1974,'Oficios_-_pend_criticas'!$C$3:$J$4739,5,0)="","",IF(VLOOKUP(B1974,'Oficios_-_pend_criticas'!$C$3:$J$4739,7,0)="",IF(TODAY()&gt;VLOOKUP(B1974,'Oficios_-_pend_criticas'!$C$3:$J$4739,5,0),"X",""),IF(VLOOKUP(B1974,'Oficios_-_pend_criticas'!$C$3:$J$4739,7,0)&gt;VLOOKUP(B1974,'Oficios_-_pend_criticas'!$C$3:$J$4739,5,0),"X",""))),""),"")</f>
        <v/>
      </c>
      <c r="W1974" s="14" t="str">
        <f ca="1">IFERROR(IF(P1974&lt;&gt;"X",IF(Q1974&gt;0,IF(VLOOKUP(B1974,'Oficios_-_pend_criticas'!$C$4:$J$4739,5,0)="","",IF(VLOOKUP(B1974,'Oficios_-_pend_criticas'!$C$4:$J$4739,7,0)="",IF(TODAY()&gt;VLOOKUP(B1974,'Oficios_-_pend_criticas'!$C$4:$J$4739,5,0),"X",""),IF(VLOOKUP(B1974,'Oficios_-_pend_criticas'!$C$4:$J$4739,7,0)&gt;VLOOKUP(B1974,'Oficios_-_pend_criticas'!$C$4:$J$4739,5,0),"X",""))),""),""),"")</f>
        <v/>
      </c>
    </row>
    <row r="1975" spans="1:23" ht="45" hidden="1" customHeight="1" x14ac:dyDescent="0.25">
      <c r="A1975" s="9" t="str">
        <f t="shared" si="90"/>
        <v/>
      </c>
      <c r="B1975" s="24"/>
      <c r="C1975" s="22" t="str">
        <f>IF(B1975="","",VLOOKUP(B1975,#REF!,6,0))</f>
        <v/>
      </c>
      <c r="D1975" s="20" t="str">
        <f>IF(B1975="","",VLOOKUP(B1975,#REF!,22,0))</f>
        <v/>
      </c>
      <c r="E1975" s="22" t="str">
        <f>IF(B1975="","",VLOOKUP(B1975,Consultas_públicas!$A$376:$G$3879,7,0))</f>
        <v/>
      </c>
      <c r="F1975" s="20"/>
      <c r="G1975" s="21"/>
      <c r="H1975" s="14" t="str">
        <f>IFERROR(IF(VLOOKUP(B1975,'Oficios_-_pend_criticas'!$C$4:$D$4739,2,0)="","","X"),"")</f>
        <v/>
      </c>
      <c r="I1975" s="12"/>
      <c r="J1975" s="13"/>
      <c r="K1975" s="10"/>
      <c r="L1975" s="12" t="str">
        <f>IFERROR(VLOOKUP(B1975,Retorno_da_RFB!$D$3:$I$6388,5,0),"")</f>
        <v/>
      </c>
      <c r="M1975" s="13" t="str">
        <f>IFERROR(VLOOKUP(B1975,Retorno_da_RFB!$D$3:$I$6388,6,0),"")</f>
        <v/>
      </c>
      <c r="N1975" s="10" t="str">
        <f>IFERROR(VLOOKUP(B1975,Retorno_da_RFB!$D$3:$I$6388,3,0),"")</f>
        <v/>
      </c>
      <c r="O1975" s="10" t="str">
        <f>IFERROR(VLOOKUP(B1975,Retorno_da_RFB!$D$3:$I$6388,4,0),"")</f>
        <v/>
      </c>
      <c r="P1975" s="12" t="str">
        <f>IFERROR(IF(N1975="","",IF(VLOOKUP(LEFT(N1975,10),'Universo_BK-BIT'!$A$5:$E$10005,2,0)="","X",VLOOKUP(LEFT(N1975,10),'Universo_BK-BIT'!$A$5:$E$10005,2,0))),"X")</f>
        <v/>
      </c>
      <c r="Q1975" s="12" t="str">
        <f>IFERROR(IF(P1975="X","",VLOOKUP(LEFT(N1975,10),'Universo_BK-BIT'!$A$5:$E$10005,3,0)),"")</f>
        <v/>
      </c>
      <c r="R1975" s="14" t="str">
        <f t="shared" si="91"/>
        <v/>
      </c>
      <c r="S1975" s="14" t="str">
        <f t="shared" si="92"/>
        <v/>
      </c>
      <c r="T1975" s="14"/>
      <c r="U1975" s="14" t="str">
        <f ca="1">IFERROR(IF(P1975="X",IF(VLOOKUP(B1975,'Oficios_-_pend_criticas'!$C$3:$J$4739,5,0)="","",IF(VLOOKUP(B1975,'Oficios_-_pend_criticas'!$C$3:$J$4739,7,0)="",IF(TODAY()&gt;VLOOKUP(B1975,'Oficios_-_pend_criticas'!$C$3:$J$4739,5,0),"X",""),IF(VLOOKUP(B1975,'Oficios_-_pend_criticas'!$C$3:$J$4739,7,0)&gt;VLOOKUP(B1975,'Oficios_-_pend_criticas'!$C$3:$J$4739,5,0),"X",""))),""),"")</f>
        <v/>
      </c>
      <c r="V1975" s="14" t="str">
        <f ca="1">IFERROR(IF(Q1975=0,IF(VLOOKUP(B1975,'Oficios_-_pend_criticas'!$C$3:$J$4739,5,0)="","",IF(VLOOKUP(B1975,'Oficios_-_pend_criticas'!$C$3:$J$4739,7,0)="",IF(TODAY()&gt;VLOOKUP(B1975,'Oficios_-_pend_criticas'!$C$3:$J$4739,5,0),"X",""),IF(VLOOKUP(B1975,'Oficios_-_pend_criticas'!$C$3:$J$4739,7,0)&gt;VLOOKUP(B1975,'Oficios_-_pend_criticas'!$C$3:$J$4739,5,0),"X",""))),""),"")</f>
        <v/>
      </c>
      <c r="W1975" s="14" t="str">
        <f ca="1">IFERROR(IF(P1975&lt;&gt;"X",IF(Q1975&gt;0,IF(VLOOKUP(B1975,'Oficios_-_pend_criticas'!$C$4:$J$4739,5,0)="","",IF(VLOOKUP(B1975,'Oficios_-_pend_criticas'!$C$4:$J$4739,7,0)="",IF(TODAY()&gt;VLOOKUP(B1975,'Oficios_-_pend_criticas'!$C$4:$J$4739,5,0),"X",""),IF(VLOOKUP(B1975,'Oficios_-_pend_criticas'!$C$4:$J$4739,7,0)&gt;VLOOKUP(B1975,'Oficios_-_pend_criticas'!$C$4:$J$4739,5,0),"X",""))),""),""),"")</f>
        <v/>
      </c>
    </row>
    <row r="1976" spans="1:23" ht="45" hidden="1" customHeight="1" x14ac:dyDescent="0.25">
      <c r="A1976" s="9" t="str">
        <f t="shared" si="90"/>
        <v/>
      </c>
      <c r="B1976" s="24"/>
      <c r="C1976" s="22" t="str">
        <f>IF(B1976="","",VLOOKUP(B1976,#REF!,6,0))</f>
        <v/>
      </c>
      <c r="D1976" s="20" t="str">
        <f>IF(B1976="","",VLOOKUP(B1976,#REF!,22,0))</f>
        <v/>
      </c>
      <c r="E1976" s="22" t="str">
        <f>IF(B1976="","",VLOOKUP(B1976,Consultas_públicas!$A$376:$G$3879,7,0))</f>
        <v/>
      </c>
      <c r="F1976" s="20"/>
      <c r="G1976" s="21"/>
      <c r="H1976" s="14" t="str">
        <f>IFERROR(IF(VLOOKUP(B1976,'Oficios_-_pend_criticas'!$C$4:$D$4739,2,0)="","","X"),"")</f>
        <v/>
      </c>
      <c r="I1976" s="12"/>
      <c r="J1976" s="13"/>
      <c r="K1976" s="10"/>
      <c r="L1976" s="12" t="str">
        <f>IFERROR(VLOOKUP(B1976,Retorno_da_RFB!$D$3:$I$6388,5,0),"")</f>
        <v/>
      </c>
      <c r="M1976" s="13" t="str">
        <f>IFERROR(VLOOKUP(B1976,Retorno_da_RFB!$D$3:$I$6388,6,0),"")</f>
        <v/>
      </c>
      <c r="N1976" s="10" t="str">
        <f>IFERROR(VLOOKUP(B1976,Retorno_da_RFB!$D$3:$I$6388,3,0),"")</f>
        <v/>
      </c>
      <c r="O1976" s="10" t="str">
        <f>IFERROR(VLOOKUP(B1976,Retorno_da_RFB!$D$3:$I$6388,4,0),"")</f>
        <v/>
      </c>
      <c r="P1976" s="12" t="str">
        <f>IFERROR(IF(N1976="","",IF(VLOOKUP(LEFT(N1976,10),'Universo_BK-BIT'!$A$5:$E$10005,2,0)="","X",VLOOKUP(LEFT(N1976,10),'Universo_BK-BIT'!$A$5:$E$10005,2,0))),"X")</f>
        <v/>
      </c>
      <c r="Q1976" s="12" t="str">
        <f>IFERROR(IF(P1976="X","",VLOOKUP(LEFT(N1976,10),'Universo_BK-BIT'!$A$5:$E$10005,3,0)),"")</f>
        <v/>
      </c>
      <c r="R1976" s="14" t="str">
        <f t="shared" si="91"/>
        <v/>
      </c>
      <c r="S1976" s="14" t="str">
        <f t="shared" si="92"/>
        <v/>
      </c>
      <c r="T1976" s="14"/>
      <c r="U1976" s="14" t="str">
        <f ca="1">IFERROR(IF(P1976="X",IF(VLOOKUP(B1976,'Oficios_-_pend_criticas'!$C$3:$J$4739,5,0)="","",IF(VLOOKUP(B1976,'Oficios_-_pend_criticas'!$C$3:$J$4739,7,0)="",IF(TODAY()&gt;VLOOKUP(B1976,'Oficios_-_pend_criticas'!$C$3:$J$4739,5,0),"X",""),IF(VLOOKUP(B1976,'Oficios_-_pend_criticas'!$C$3:$J$4739,7,0)&gt;VLOOKUP(B1976,'Oficios_-_pend_criticas'!$C$3:$J$4739,5,0),"X",""))),""),"")</f>
        <v/>
      </c>
      <c r="V1976" s="14" t="str">
        <f ca="1">IFERROR(IF(Q1976=0,IF(VLOOKUP(B1976,'Oficios_-_pend_criticas'!$C$3:$J$4739,5,0)="","",IF(VLOOKUP(B1976,'Oficios_-_pend_criticas'!$C$3:$J$4739,7,0)="",IF(TODAY()&gt;VLOOKUP(B1976,'Oficios_-_pend_criticas'!$C$3:$J$4739,5,0),"X",""),IF(VLOOKUP(B1976,'Oficios_-_pend_criticas'!$C$3:$J$4739,7,0)&gt;VLOOKUP(B1976,'Oficios_-_pend_criticas'!$C$3:$J$4739,5,0),"X",""))),""),"")</f>
        <v/>
      </c>
      <c r="W1976" s="14" t="str">
        <f ca="1">IFERROR(IF(P1976&lt;&gt;"X",IF(Q1976&gt;0,IF(VLOOKUP(B1976,'Oficios_-_pend_criticas'!$C$4:$J$4739,5,0)="","",IF(VLOOKUP(B1976,'Oficios_-_pend_criticas'!$C$4:$J$4739,7,0)="",IF(TODAY()&gt;VLOOKUP(B1976,'Oficios_-_pend_criticas'!$C$4:$J$4739,5,0),"X",""),IF(VLOOKUP(B1976,'Oficios_-_pend_criticas'!$C$4:$J$4739,7,0)&gt;VLOOKUP(B1976,'Oficios_-_pend_criticas'!$C$4:$J$4739,5,0),"X",""))),""),""),"")</f>
        <v/>
      </c>
    </row>
    <row r="1977" spans="1:23" ht="45" hidden="1" customHeight="1" x14ac:dyDescent="0.25">
      <c r="A1977" s="9" t="str">
        <f t="shared" si="90"/>
        <v/>
      </c>
      <c r="B1977" s="24"/>
      <c r="C1977" s="22" t="str">
        <f>IF(B1977="","",VLOOKUP(B1977,#REF!,6,0))</f>
        <v/>
      </c>
      <c r="D1977" s="20" t="str">
        <f>IF(B1977="","",VLOOKUP(B1977,#REF!,22,0))</f>
        <v/>
      </c>
      <c r="E1977" s="22" t="str">
        <f>IF(B1977="","",VLOOKUP(B1977,Consultas_públicas!$A$376:$G$3879,7,0))</f>
        <v/>
      </c>
      <c r="F1977" s="20"/>
      <c r="G1977" s="21"/>
      <c r="H1977" s="14" t="str">
        <f>IFERROR(IF(VLOOKUP(B1977,'Oficios_-_pend_criticas'!$C$4:$D$4739,2,0)="","","X"),"")</f>
        <v/>
      </c>
      <c r="I1977" s="12"/>
      <c r="J1977" s="13"/>
      <c r="K1977" s="10"/>
      <c r="L1977" s="12" t="str">
        <f>IFERROR(VLOOKUP(B1977,Retorno_da_RFB!$D$3:$I$6388,5,0),"")</f>
        <v/>
      </c>
      <c r="M1977" s="13" t="str">
        <f>IFERROR(VLOOKUP(B1977,Retorno_da_RFB!$D$3:$I$6388,6,0),"")</f>
        <v/>
      </c>
      <c r="N1977" s="10" t="str">
        <f>IFERROR(VLOOKUP(B1977,Retorno_da_RFB!$D$3:$I$6388,3,0),"")</f>
        <v/>
      </c>
      <c r="O1977" s="10" t="str">
        <f>IFERROR(VLOOKUP(B1977,Retorno_da_RFB!$D$3:$I$6388,4,0),"")</f>
        <v/>
      </c>
      <c r="P1977" s="12" t="str">
        <f>IFERROR(IF(N1977="","",IF(VLOOKUP(LEFT(N1977,10),'Universo_BK-BIT'!$A$5:$E$10005,2,0)="","X",VLOOKUP(LEFT(N1977,10),'Universo_BK-BIT'!$A$5:$E$10005,2,0))),"X")</f>
        <v/>
      </c>
      <c r="Q1977" s="12" t="str">
        <f>IFERROR(IF(P1977="X","",VLOOKUP(LEFT(N1977,10),'Universo_BK-BIT'!$A$5:$E$10005,3,0)),"")</f>
        <v/>
      </c>
      <c r="R1977" s="14" t="str">
        <f t="shared" si="91"/>
        <v/>
      </c>
      <c r="S1977" s="14" t="str">
        <f t="shared" si="92"/>
        <v/>
      </c>
      <c r="T1977" s="14"/>
      <c r="U1977" s="14" t="str">
        <f ca="1">IFERROR(IF(P1977="X",IF(VLOOKUP(B1977,'Oficios_-_pend_criticas'!$C$3:$J$4739,5,0)="","",IF(VLOOKUP(B1977,'Oficios_-_pend_criticas'!$C$3:$J$4739,7,0)="",IF(TODAY()&gt;VLOOKUP(B1977,'Oficios_-_pend_criticas'!$C$3:$J$4739,5,0),"X",""),IF(VLOOKUP(B1977,'Oficios_-_pend_criticas'!$C$3:$J$4739,7,0)&gt;VLOOKUP(B1977,'Oficios_-_pend_criticas'!$C$3:$J$4739,5,0),"X",""))),""),"")</f>
        <v/>
      </c>
      <c r="V1977" s="14" t="str">
        <f ca="1">IFERROR(IF(Q1977=0,IF(VLOOKUP(B1977,'Oficios_-_pend_criticas'!$C$3:$J$4739,5,0)="","",IF(VLOOKUP(B1977,'Oficios_-_pend_criticas'!$C$3:$J$4739,7,0)="",IF(TODAY()&gt;VLOOKUP(B1977,'Oficios_-_pend_criticas'!$C$3:$J$4739,5,0),"X",""),IF(VLOOKUP(B1977,'Oficios_-_pend_criticas'!$C$3:$J$4739,7,0)&gt;VLOOKUP(B1977,'Oficios_-_pend_criticas'!$C$3:$J$4739,5,0),"X",""))),""),"")</f>
        <v/>
      </c>
      <c r="W1977" s="14" t="str">
        <f ca="1">IFERROR(IF(P1977&lt;&gt;"X",IF(Q1977&gt;0,IF(VLOOKUP(B1977,'Oficios_-_pend_criticas'!$C$4:$J$4739,5,0)="","",IF(VLOOKUP(B1977,'Oficios_-_pend_criticas'!$C$4:$J$4739,7,0)="",IF(TODAY()&gt;VLOOKUP(B1977,'Oficios_-_pend_criticas'!$C$4:$J$4739,5,0),"X",""),IF(VLOOKUP(B1977,'Oficios_-_pend_criticas'!$C$4:$J$4739,7,0)&gt;VLOOKUP(B1977,'Oficios_-_pend_criticas'!$C$4:$J$4739,5,0),"X",""))),""),""),"")</f>
        <v/>
      </c>
    </row>
    <row r="1978" spans="1:23" ht="45" hidden="1" customHeight="1" x14ac:dyDescent="0.25">
      <c r="A1978" s="9" t="str">
        <f t="shared" si="90"/>
        <v/>
      </c>
      <c r="B1978" s="24"/>
      <c r="C1978" s="22" t="str">
        <f>IF(B1978="","",VLOOKUP(B1978,#REF!,6,0))</f>
        <v/>
      </c>
      <c r="D1978" s="20" t="str">
        <f>IF(B1978="","",VLOOKUP(B1978,#REF!,22,0))</f>
        <v/>
      </c>
      <c r="E1978" s="22" t="str">
        <f>IF(B1978="","",VLOOKUP(B1978,Consultas_públicas!$A$376:$G$3879,7,0))</f>
        <v/>
      </c>
      <c r="F1978" s="20"/>
      <c r="G1978" s="21"/>
      <c r="H1978" s="14" t="str">
        <f>IFERROR(IF(VLOOKUP(B1978,'Oficios_-_pend_criticas'!$C$4:$D$4739,2,0)="","","X"),"")</f>
        <v/>
      </c>
      <c r="I1978" s="12"/>
      <c r="J1978" s="13"/>
      <c r="K1978" s="10"/>
      <c r="L1978" s="12" t="str">
        <f>IFERROR(VLOOKUP(B1978,Retorno_da_RFB!$D$3:$I$6388,5,0),"")</f>
        <v/>
      </c>
      <c r="M1978" s="13" t="str">
        <f>IFERROR(VLOOKUP(B1978,Retorno_da_RFB!$D$3:$I$6388,6,0),"")</f>
        <v/>
      </c>
      <c r="N1978" s="10" t="str">
        <f>IFERROR(VLOOKUP(B1978,Retorno_da_RFB!$D$3:$I$6388,3,0),"")</f>
        <v/>
      </c>
      <c r="O1978" s="10" t="str">
        <f>IFERROR(VLOOKUP(B1978,Retorno_da_RFB!$D$3:$I$6388,4,0),"")</f>
        <v/>
      </c>
      <c r="P1978" s="12" t="str">
        <f>IFERROR(IF(N1978="","",IF(VLOOKUP(LEFT(N1978,10),'Universo_BK-BIT'!$A$5:$E$10005,2,0)="","X",VLOOKUP(LEFT(N1978,10),'Universo_BK-BIT'!$A$5:$E$10005,2,0))),"X")</f>
        <v/>
      </c>
      <c r="Q1978" s="12" t="str">
        <f>IFERROR(IF(P1978="X","",VLOOKUP(LEFT(N1978,10),'Universo_BK-BIT'!$A$5:$E$10005,3,0)),"")</f>
        <v/>
      </c>
      <c r="R1978" s="14" t="str">
        <f t="shared" si="91"/>
        <v/>
      </c>
      <c r="S1978" s="14" t="str">
        <f t="shared" si="92"/>
        <v/>
      </c>
      <c r="T1978" s="14"/>
      <c r="U1978" s="14" t="str">
        <f ca="1">IFERROR(IF(P1978="X",IF(VLOOKUP(B1978,'Oficios_-_pend_criticas'!$C$3:$J$4739,5,0)="","",IF(VLOOKUP(B1978,'Oficios_-_pend_criticas'!$C$3:$J$4739,7,0)="",IF(TODAY()&gt;VLOOKUP(B1978,'Oficios_-_pend_criticas'!$C$3:$J$4739,5,0),"X",""),IF(VLOOKUP(B1978,'Oficios_-_pend_criticas'!$C$3:$J$4739,7,0)&gt;VLOOKUP(B1978,'Oficios_-_pend_criticas'!$C$3:$J$4739,5,0),"X",""))),""),"")</f>
        <v/>
      </c>
      <c r="V1978" s="14" t="str">
        <f ca="1">IFERROR(IF(Q1978=0,IF(VLOOKUP(B1978,'Oficios_-_pend_criticas'!$C$3:$J$4739,5,0)="","",IF(VLOOKUP(B1978,'Oficios_-_pend_criticas'!$C$3:$J$4739,7,0)="",IF(TODAY()&gt;VLOOKUP(B1978,'Oficios_-_pend_criticas'!$C$3:$J$4739,5,0),"X",""),IF(VLOOKUP(B1978,'Oficios_-_pend_criticas'!$C$3:$J$4739,7,0)&gt;VLOOKUP(B1978,'Oficios_-_pend_criticas'!$C$3:$J$4739,5,0),"X",""))),""),"")</f>
        <v/>
      </c>
      <c r="W1978" s="14" t="str">
        <f ca="1">IFERROR(IF(P1978&lt;&gt;"X",IF(Q1978&gt;0,IF(VLOOKUP(B1978,'Oficios_-_pend_criticas'!$C$4:$J$4739,5,0)="","",IF(VLOOKUP(B1978,'Oficios_-_pend_criticas'!$C$4:$J$4739,7,0)="",IF(TODAY()&gt;VLOOKUP(B1978,'Oficios_-_pend_criticas'!$C$4:$J$4739,5,0),"X",""),IF(VLOOKUP(B1978,'Oficios_-_pend_criticas'!$C$4:$J$4739,7,0)&gt;VLOOKUP(B1978,'Oficios_-_pend_criticas'!$C$4:$J$4739,5,0),"X",""))),""),""),"")</f>
        <v/>
      </c>
    </row>
    <row r="1979" spans="1:23" ht="45" hidden="1" customHeight="1" x14ac:dyDescent="0.25">
      <c r="A1979" s="9" t="str">
        <f t="shared" si="90"/>
        <v/>
      </c>
      <c r="B1979" s="24"/>
      <c r="C1979" s="22" t="str">
        <f>IF(B1979="","",VLOOKUP(B1979,#REF!,6,0))</f>
        <v/>
      </c>
      <c r="D1979" s="20" t="str">
        <f>IF(B1979="","",VLOOKUP(B1979,#REF!,22,0))</f>
        <v/>
      </c>
      <c r="E1979" s="22" t="str">
        <f>IF(B1979="","",VLOOKUP(B1979,Consultas_públicas!$A$376:$G$3879,7,0))</f>
        <v/>
      </c>
      <c r="F1979" s="20"/>
      <c r="G1979" s="21"/>
      <c r="H1979" s="14" t="str">
        <f>IFERROR(IF(VLOOKUP(B1979,'Oficios_-_pend_criticas'!$C$4:$D$4739,2,0)="","","X"),"")</f>
        <v/>
      </c>
      <c r="I1979" s="12"/>
      <c r="J1979" s="13"/>
      <c r="K1979" s="10"/>
      <c r="L1979" s="12" t="str">
        <f>IFERROR(VLOOKUP(B1979,Retorno_da_RFB!$D$3:$I$6388,5,0),"")</f>
        <v/>
      </c>
      <c r="M1979" s="13" t="str">
        <f>IFERROR(VLOOKUP(B1979,Retorno_da_RFB!$D$3:$I$6388,6,0),"")</f>
        <v/>
      </c>
      <c r="N1979" s="10" t="str">
        <f>IFERROR(VLOOKUP(B1979,Retorno_da_RFB!$D$3:$I$6388,3,0),"")</f>
        <v/>
      </c>
      <c r="O1979" s="10" t="str">
        <f>IFERROR(VLOOKUP(B1979,Retorno_da_RFB!$D$3:$I$6388,4,0),"")</f>
        <v/>
      </c>
      <c r="P1979" s="12" t="str">
        <f>IFERROR(IF(N1979="","",IF(VLOOKUP(LEFT(N1979,10),'Universo_BK-BIT'!$A$5:$E$10005,2,0)="","X",VLOOKUP(LEFT(N1979,10),'Universo_BK-BIT'!$A$5:$E$10005,2,0))),"X")</f>
        <v/>
      </c>
      <c r="Q1979" s="12" t="str">
        <f>IFERROR(IF(P1979="X","",VLOOKUP(LEFT(N1979,10),'Universo_BK-BIT'!$A$5:$E$10005,3,0)),"")</f>
        <v/>
      </c>
      <c r="R1979" s="14" t="str">
        <f t="shared" si="91"/>
        <v/>
      </c>
      <c r="S1979" s="14" t="str">
        <f t="shared" si="92"/>
        <v/>
      </c>
      <c r="T1979" s="14"/>
      <c r="U1979" s="14" t="str">
        <f ca="1">IFERROR(IF(P1979="X",IF(VLOOKUP(B1979,'Oficios_-_pend_criticas'!$C$3:$J$4739,5,0)="","",IF(VLOOKUP(B1979,'Oficios_-_pend_criticas'!$C$3:$J$4739,7,0)="",IF(TODAY()&gt;VLOOKUP(B1979,'Oficios_-_pend_criticas'!$C$3:$J$4739,5,0),"X",""),IF(VLOOKUP(B1979,'Oficios_-_pend_criticas'!$C$3:$J$4739,7,0)&gt;VLOOKUP(B1979,'Oficios_-_pend_criticas'!$C$3:$J$4739,5,0),"X",""))),""),"")</f>
        <v/>
      </c>
      <c r="V1979" s="14" t="str">
        <f ca="1">IFERROR(IF(Q1979=0,IF(VLOOKUP(B1979,'Oficios_-_pend_criticas'!$C$3:$J$4739,5,0)="","",IF(VLOOKUP(B1979,'Oficios_-_pend_criticas'!$C$3:$J$4739,7,0)="",IF(TODAY()&gt;VLOOKUP(B1979,'Oficios_-_pend_criticas'!$C$3:$J$4739,5,0),"X",""),IF(VLOOKUP(B1979,'Oficios_-_pend_criticas'!$C$3:$J$4739,7,0)&gt;VLOOKUP(B1979,'Oficios_-_pend_criticas'!$C$3:$J$4739,5,0),"X",""))),""),"")</f>
        <v/>
      </c>
      <c r="W1979" s="14" t="str">
        <f ca="1">IFERROR(IF(P1979&lt;&gt;"X",IF(Q1979&gt;0,IF(VLOOKUP(B1979,'Oficios_-_pend_criticas'!$C$4:$J$4739,5,0)="","",IF(VLOOKUP(B1979,'Oficios_-_pend_criticas'!$C$4:$J$4739,7,0)="",IF(TODAY()&gt;VLOOKUP(B1979,'Oficios_-_pend_criticas'!$C$4:$J$4739,5,0),"X",""),IF(VLOOKUP(B1979,'Oficios_-_pend_criticas'!$C$4:$J$4739,7,0)&gt;VLOOKUP(B1979,'Oficios_-_pend_criticas'!$C$4:$J$4739,5,0),"X",""))),""),""),"")</f>
        <v/>
      </c>
    </row>
    <row r="1980" spans="1:23" ht="45" hidden="1" customHeight="1" x14ac:dyDescent="0.25">
      <c r="A1980" s="9" t="str">
        <f t="shared" si="90"/>
        <v/>
      </c>
      <c r="B1980" s="24"/>
      <c r="C1980" s="22" t="str">
        <f>IF(B1980="","",VLOOKUP(B1980,#REF!,6,0))</f>
        <v/>
      </c>
      <c r="D1980" s="20" t="str">
        <f>IF(B1980="","",VLOOKUP(B1980,#REF!,22,0))</f>
        <v/>
      </c>
      <c r="E1980" s="22" t="str">
        <f>IF(B1980="","",VLOOKUP(B1980,Consultas_públicas!$A$376:$G$3879,7,0))</f>
        <v/>
      </c>
      <c r="F1980" s="20"/>
      <c r="G1980" s="21"/>
      <c r="H1980" s="14" t="str">
        <f>IFERROR(IF(VLOOKUP(B1980,'Oficios_-_pend_criticas'!$C$4:$D$4739,2,0)="","","X"),"")</f>
        <v/>
      </c>
      <c r="I1980" s="12"/>
      <c r="J1980" s="13"/>
      <c r="K1980" s="10"/>
      <c r="L1980" s="12" t="str">
        <f>IFERROR(VLOOKUP(B1980,Retorno_da_RFB!$D$3:$I$6388,5,0),"")</f>
        <v/>
      </c>
      <c r="M1980" s="13" t="str">
        <f>IFERROR(VLOOKUP(B1980,Retorno_da_RFB!$D$3:$I$6388,6,0),"")</f>
        <v/>
      </c>
      <c r="N1980" s="10" t="str">
        <f>IFERROR(VLOOKUP(B1980,Retorno_da_RFB!$D$3:$I$6388,3,0),"")</f>
        <v/>
      </c>
      <c r="O1980" s="10" t="str">
        <f>IFERROR(VLOOKUP(B1980,Retorno_da_RFB!$D$3:$I$6388,4,0),"")</f>
        <v/>
      </c>
      <c r="P1980" s="12" t="str">
        <f>IFERROR(IF(N1980="","",IF(VLOOKUP(LEFT(N1980,10),'Universo_BK-BIT'!$A$5:$E$10005,2,0)="","X",VLOOKUP(LEFT(N1980,10),'Universo_BK-BIT'!$A$5:$E$10005,2,0))),"X")</f>
        <v/>
      </c>
      <c r="Q1980" s="12" t="str">
        <f>IFERROR(IF(P1980="X","",VLOOKUP(LEFT(N1980,10),'Universo_BK-BIT'!$A$5:$E$10005,3,0)),"")</f>
        <v/>
      </c>
      <c r="R1980" s="14" t="str">
        <f t="shared" si="91"/>
        <v/>
      </c>
      <c r="S1980" s="14" t="str">
        <f t="shared" si="92"/>
        <v/>
      </c>
      <c r="T1980" s="14"/>
      <c r="U1980" s="14" t="str">
        <f ca="1">IFERROR(IF(P1980="X",IF(VLOOKUP(B1980,'Oficios_-_pend_criticas'!$C$3:$J$4739,5,0)="","",IF(VLOOKUP(B1980,'Oficios_-_pend_criticas'!$C$3:$J$4739,7,0)="",IF(TODAY()&gt;VLOOKUP(B1980,'Oficios_-_pend_criticas'!$C$3:$J$4739,5,0),"X",""),IF(VLOOKUP(B1980,'Oficios_-_pend_criticas'!$C$3:$J$4739,7,0)&gt;VLOOKUP(B1980,'Oficios_-_pend_criticas'!$C$3:$J$4739,5,0),"X",""))),""),"")</f>
        <v/>
      </c>
      <c r="V1980" s="14" t="str">
        <f ca="1">IFERROR(IF(Q1980=0,IF(VLOOKUP(B1980,'Oficios_-_pend_criticas'!$C$3:$J$4739,5,0)="","",IF(VLOOKUP(B1980,'Oficios_-_pend_criticas'!$C$3:$J$4739,7,0)="",IF(TODAY()&gt;VLOOKUP(B1980,'Oficios_-_pend_criticas'!$C$3:$J$4739,5,0),"X",""),IF(VLOOKUP(B1980,'Oficios_-_pend_criticas'!$C$3:$J$4739,7,0)&gt;VLOOKUP(B1980,'Oficios_-_pend_criticas'!$C$3:$J$4739,5,0),"X",""))),""),"")</f>
        <v/>
      </c>
      <c r="W1980" s="14" t="str">
        <f ca="1">IFERROR(IF(P1980&lt;&gt;"X",IF(Q1980&gt;0,IF(VLOOKUP(B1980,'Oficios_-_pend_criticas'!$C$4:$J$4739,5,0)="","",IF(VLOOKUP(B1980,'Oficios_-_pend_criticas'!$C$4:$J$4739,7,0)="",IF(TODAY()&gt;VLOOKUP(B1980,'Oficios_-_pend_criticas'!$C$4:$J$4739,5,0),"X",""),IF(VLOOKUP(B1980,'Oficios_-_pend_criticas'!$C$4:$J$4739,7,0)&gt;VLOOKUP(B1980,'Oficios_-_pend_criticas'!$C$4:$J$4739,5,0),"X",""))),""),""),"")</f>
        <v/>
      </c>
    </row>
    <row r="1981" spans="1:23" ht="45" hidden="1" customHeight="1" x14ac:dyDescent="0.25">
      <c r="A1981" s="9" t="str">
        <f t="shared" si="90"/>
        <v/>
      </c>
      <c r="B1981" s="24"/>
      <c r="C1981" s="22" t="str">
        <f>IF(B1981="","",VLOOKUP(B1981,#REF!,6,0))</f>
        <v/>
      </c>
      <c r="D1981" s="20" t="str">
        <f>IF(B1981="","",VLOOKUP(B1981,#REF!,22,0))</f>
        <v/>
      </c>
      <c r="E1981" s="22" t="str">
        <f>IF(B1981="","",VLOOKUP(B1981,Consultas_públicas!$A$376:$G$3879,7,0))</f>
        <v/>
      </c>
      <c r="F1981" s="20"/>
      <c r="G1981" s="21"/>
      <c r="H1981" s="14" t="str">
        <f>IFERROR(IF(VLOOKUP(B1981,'Oficios_-_pend_criticas'!$C$4:$D$4739,2,0)="","","X"),"")</f>
        <v/>
      </c>
      <c r="I1981" s="12"/>
      <c r="J1981" s="13"/>
      <c r="K1981" s="10"/>
      <c r="L1981" s="12" t="str">
        <f>IFERROR(VLOOKUP(B1981,Retorno_da_RFB!$D$3:$I$6388,5,0),"")</f>
        <v/>
      </c>
      <c r="M1981" s="13" t="str">
        <f>IFERROR(VLOOKUP(B1981,Retorno_da_RFB!$D$3:$I$6388,6,0),"")</f>
        <v/>
      </c>
      <c r="N1981" s="10" t="str">
        <f>IFERROR(VLOOKUP(B1981,Retorno_da_RFB!$D$3:$I$6388,3,0),"")</f>
        <v/>
      </c>
      <c r="O1981" s="10" t="str">
        <f>IFERROR(VLOOKUP(B1981,Retorno_da_RFB!$D$3:$I$6388,4,0),"")</f>
        <v/>
      </c>
      <c r="P1981" s="12" t="str">
        <f>IFERROR(IF(N1981="","",IF(VLOOKUP(LEFT(N1981,10),'Universo_BK-BIT'!$A$5:$E$10005,2,0)="","X",VLOOKUP(LEFT(N1981,10),'Universo_BK-BIT'!$A$5:$E$10005,2,0))),"X")</f>
        <v/>
      </c>
      <c r="Q1981" s="12" t="str">
        <f>IFERROR(IF(P1981="X","",VLOOKUP(LEFT(N1981,10),'Universo_BK-BIT'!$A$5:$E$10005,3,0)),"")</f>
        <v/>
      </c>
      <c r="R1981" s="14" t="str">
        <f t="shared" si="91"/>
        <v/>
      </c>
      <c r="S1981" s="14" t="str">
        <f t="shared" si="92"/>
        <v/>
      </c>
      <c r="T1981" s="14"/>
      <c r="U1981" s="14" t="str">
        <f ca="1">IFERROR(IF(P1981="X",IF(VLOOKUP(B1981,'Oficios_-_pend_criticas'!$C$3:$J$4739,5,0)="","",IF(VLOOKUP(B1981,'Oficios_-_pend_criticas'!$C$3:$J$4739,7,0)="",IF(TODAY()&gt;VLOOKUP(B1981,'Oficios_-_pend_criticas'!$C$3:$J$4739,5,0),"X",""),IF(VLOOKUP(B1981,'Oficios_-_pend_criticas'!$C$3:$J$4739,7,0)&gt;VLOOKUP(B1981,'Oficios_-_pend_criticas'!$C$3:$J$4739,5,0),"X",""))),""),"")</f>
        <v/>
      </c>
      <c r="V1981" s="14" t="str">
        <f ca="1">IFERROR(IF(Q1981=0,IF(VLOOKUP(B1981,'Oficios_-_pend_criticas'!$C$3:$J$4739,5,0)="","",IF(VLOOKUP(B1981,'Oficios_-_pend_criticas'!$C$3:$J$4739,7,0)="",IF(TODAY()&gt;VLOOKUP(B1981,'Oficios_-_pend_criticas'!$C$3:$J$4739,5,0),"X",""),IF(VLOOKUP(B1981,'Oficios_-_pend_criticas'!$C$3:$J$4739,7,0)&gt;VLOOKUP(B1981,'Oficios_-_pend_criticas'!$C$3:$J$4739,5,0),"X",""))),""),"")</f>
        <v/>
      </c>
      <c r="W1981" s="14" t="str">
        <f ca="1">IFERROR(IF(P1981&lt;&gt;"X",IF(Q1981&gt;0,IF(VLOOKUP(B1981,'Oficios_-_pend_criticas'!$C$4:$J$4739,5,0)="","",IF(VLOOKUP(B1981,'Oficios_-_pend_criticas'!$C$4:$J$4739,7,0)="",IF(TODAY()&gt;VLOOKUP(B1981,'Oficios_-_pend_criticas'!$C$4:$J$4739,5,0),"X",""),IF(VLOOKUP(B1981,'Oficios_-_pend_criticas'!$C$4:$J$4739,7,0)&gt;VLOOKUP(B1981,'Oficios_-_pend_criticas'!$C$4:$J$4739,5,0),"X",""))),""),""),"")</f>
        <v/>
      </c>
    </row>
    <row r="1982" spans="1:23" ht="45" hidden="1" customHeight="1" x14ac:dyDescent="0.25">
      <c r="A1982" s="9" t="str">
        <f t="shared" si="90"/>
        <v/>
      </c>
      <c r="B1982" s="24"/>
      <c r="C1982" s="22" t="str">
        <f>IF(B1982="","",VLOOKUP(B1982,#REF!,6,0))</f>
        <v/>
      </c>
      <c r="D1982" s="20" t="str">
        <f>IF(B1982="","",VLOOKUP(B1982,#REF!,22,0))</f>
        <v/>
      </c>
      <c r="E1982" s="22" t="str">
        <f>IF(B1982="","",VLOOKUP(B1982,Consultas_públicas!$A$376:$G$3879,7,0))</f>
        <v/>
      </c>
      <c r="F1982" s="20"/>
      <c r="G1982" s="21"/>
      <c r="H1982" s="14" t="str">
        <f>IFERROR(IF(VLOOKUP(B1982,'Oficios_-_pend_criticas'!$C$4:$D$4739,2,0)="","","X"),"")</f>
        <v/>
      </c>
      <c r="I1982" s="12"/>
      <c r="J1982" s="13"/>
      <c r="K1982" s="10"/>
      <c r="L1982" s="12" t="str">
        <f>IFERROR(VLOOKUP(B1982,Retorno_da_RFB!$D$3:$I$6388,5,0),"")</f>
        <v/>
      </c>
      <c r="M1982" s="13" t="str">
        <f>IFERROR(VLOOKUP(B1982,Retorno_da_RFB!$D$3:$I$6388,6,0),"")</f>
        <v/>
      </c>
      <c r="N1982" s="10" t="str">
        <f>IFERROR(VLOOKUP(B1982,Retorno_da_RFB!$D$3:$I$6388,3,0),"")</f>
        <v/>
      </c>
      <c r="O1982" s="10" t="str">
        <f>IFERROR(VLOOKUP(B1982,Retorno_da_RFB!$D$3:$I$6388,4,0),"")</f>
        <v/>
      </c>
      <c r="P1982" s="12" t="str">
        <f>IFERROR(IF(N1982="","",IF(VLOOKUP(LEFT(N1982,10),'Universo_BK-BIT'!$A$5:$E$10005,2,0)="","X",VLOOKUP(LEFT(N1982,10),'Universo_BK-BIT'!$A$5:$E$10005,2,0))),"X")</f>
        <v/>
      </c>
      <c r="Q1982" s="12" t="str">
        <f>IFERROR(IF(P1982="X","",VLOOKUP(LEFT(N1982,10),'Universo_BK-BIT'!$A$5:$E$10005,3,0)),"")</f>
        <v/>
      </c>
      <c r="R1982" s="14" t="str">
        <f t="shared" si="91"/>
        <v/>
      </c>
      <c r="S1982" s="14" t="str">
        <f t="shared" si="92"/>
        <v/>
      </c>
      <c r="T1982" s="14"/>
      <c r="U1982" s="14" t="str">
        <f ca="1">IFERROR(IF(P1982="X",IF(VLOOKUP(B1982,'Oficios_-_pend_criticas'!$C$3:$J$4739,5,0)="","",IF(VLOOKUP(B1982,'Oficios_-_pend_criticas'!$C$3:$J$4739,7,0)="",IF(TODAY()&gt;VLOOKUP(B1982,'Oficios_-_pend_criticas'!$C$3:$J$4739,5,0),"X",""),IF(VLOOKUP(B1982,'Oficios_-_pend_criticas'!$C$3:$J$4739,7,0)&gt;VLOOKUP(B1982,'Oficios_-_pend_criticas'!$C$3:$J$4739,5,0),"X",""))),""),"")</f>
        <v/>
      </c>
      <c r="V1982" s="14" t="str">
        <f ca="1">IFERROR(IF(Q1982=0,IF(VLOOKUP(B1982,'Oficios_-_pend_criticas'!$C$3:$J$4739,5,0)="","",IF(VLOOKUP(B1982,'Oficios_-_pend_criticas'!$C$3:$J$4739,7,0)="",IF(TODAY()&gt;VLOOKUP(B1982,'Oficios_-_pend_criticas'!$C$3:$J$4739,5,0),"X",""),IF(VLOOKUP(B1982,'Oficios_-_pend_criticas'!$C$3:$J$4739,7,0)&gt;VLOOKUP(B1982,'Oficios_-_pend_criticas'!$C$3:$J$4739,5,0),"X",""))),""),"")</f>
        <v/>
      </c>
      <c r="W1982" s="14" t="str">
        <f ca="1">IFERROR(IF(P1982&lt;&gt;"X",IF(Q1982&gt;0,IF(VLOOKUP(B1982,'Oficios_-_pend_criticas'!$C$4:$J$4739,5,0)="","",IF(VLOOKUP(B1982,'Oficios_-_pend_criticas'!$C$4:$J$4739,7,0)="",IF(TODAY()&gt;VLOOKUP(B1982,'Oficios_-_pend_criticas'!$C$4:$J$4739,5,0),"X",""),IF(VLOOKUP(B1982,'Oficios_-_pend_criticas'!$C$4:$J$4739,7,0)&gt;VLOOKUP(B1982,'Oficios_-_pend_criticas'!$C$4:$J$4739,5,0),"X",""))),""),""),"")</f>
        <v/>
      </c>
    </row>
    <row r="1983" spans="1:23" ht="45" hidden="1" customHeight="1" x14ac:dyDescent="0.25">
      <c r="A1983" s="9" t="str">
        <f t="shared" si="90"/>
        <v/>
      </c>
      <c r="B1983" s="24"/>
      <c r="C1983" s="22" t="str">
        <f>IF(B1983="","",VLOOKUP(B1983,#REF!,6,0))</f>
        <v/>
      </c>
      <c r="D1983" s="20" t="str">
        <f>IF(B1983="","",VLOOKUP(B1983,#REF!,22,0))</f>
        <v/>
      </c>
      <c r="E1983" s="22" t="str">
        <f>IF(B1983="","",VLOOKUP(B1983,Consultas_públicas!$A$376:$G$3879,7,0))</f>
        <v/>
      </c>
      <c r="F1983" s="20"/>
      <c r="G1983" s="21"/>
      <c r="H1983" s="14" t="str">
        <f>IFERROR(IF(VLOOKUP(B1983,'Oficios_-_pend_criticas'!$C$4:$D$4739,2,0)="","","X"),"")</f>
        <v/>
      </c>
      <c r="I1983" s="12"/>
      <c r="J1983" s="13"/>
      <c r="K1983" s="10"/>
      <c r="L1983" s="12" t="str">
        <f>IFERROR(VLOOKUP(B1983,Retorno_da_RFB!$D$3:$I$6388,5,0),"")</f>
        <v/>
      </c>
      <c r="M1983" s="13" t="str">
        <f>IFERROR(VLOOKUP(B1983,Retorno_da_RFB!$D$3:$I$6388,6,0),"")</f>
        <v/>
      </c>
      <c r="N1983" s="10" t="str">
        <f>IFERROR(VLOOKUP(B1983,Retorno_da_RFB!$D$3:$I$6388,3,0),"")</f>
        <v/>
      </c>
      <c r="O1983" s="10" t="str">
        <f>IFERROR(VLOOKUP(B1983,Retorno_da_RFB!$D$3:$I$6388,4,0),"")</f>
        <v/>
      </c>
      <c r="P1983" s="12" t="str">
        <f>IFERROR(IF(N1983="","",IF(VLOOKUP(LEFT(N1983,10),'Universo_BK-BIT'!$A$5:$E$10005,2,0)="","X",VLOOKUP(LEFT(N1983,10),'Universo_BK-BIT'!$A$5:$E$10005,2,0))),"X")</f>
        <v/>
      </c>
      <c r="Q1983" s="12" t="str">
        <f>IFERROR(IF(P1983="X","",VLOOKUP(LEFT(N1983,10),'Universo_BK-BIT'!$A$5:$E$10005,3,0)),"")</f>
        <v/>
      </c>
      <c r="R1983" s="14" t="str">
        <f t="shared" si="91"/>
        <v/>
      </c>
      <c r="S1983" s="14" t="str">
        <f t="shared" si="92"/>
        <v/>
      </c>
      <c r="T1983" s="14"/>
      <c r="U1983" s="14" t="str">
        <f ca="1">IFERROR(IF(P1983="X",IF(VLOOKUP(B1983,'Oficios_-_pend_criticas'!$C$3:$J$4739,5,0)="","",IF(VLOOKUP(B1983,'Oficios_-_pend_criticas'!$C$3:$J$4739,7,0)="",IF(TODAY()&gt;VLOOKUP(B1983,'Oficios_-_pend_criticas'!$C$3:$J$4739,5,0),"X",""),IF(VLOOKUP(B1983,'Oficios_-_pend_criticas'!$C$3:$J$4739,7,0)&gt;VLOOKUP(B1983,'Oficios_-_pend_criticas'!$C$3:$J$4739,5,0),"X",""))),""),"")</f>
        <v/>
      </c>
      <c r="V1983" s="14" t="str">
        <f ca="1">IFERROR(IF(Q1983=0,IF(VLOOKUP(B1983,'Oficios_-_pend_criticas'!$C$3:$J$4739,5,0)="","",IF(VLOOKUP(B1983,'Oficios_-_pend_criticas'!$C$3:$J$4739,7,0)="",IF(TODAY()&gt;VLOOKUP(B1983,'Oficios_-_pend_criticas'!$C$3:$J$4739,5,0),"X",""),IF(VLOOKUP(B1983,'Oficios_-_pend_criticas'!$C$3:$J$4739,7,0)&gt;VLOOKUP(B1983,'Oficios_-_pend_criticas'!$C$3:$J$4739,5,0),"X",""))),""),"")</f>
        <v/>
      </c>
      <c r="W1983" s="14" t="str">
        <f ca="1">IFERROR(IF(P1983&lt;&gt;"X",IF(Q1983&gt;0,IF(VLOOKUP(B1983,'Oficios_-_pend_criticas'!$C$4:$J$4739,5,0)="","",IF(VLOOKUP(B1983,'Oficios_-_pend_criticas'!$C$4:$J$4739,7,0)="",IF(TODAY()&gt;VLOOKUP(B1983,'Oficios_-_pend_criticas'!$C$4:$J$4739,5,0),"X",""),IF(VLOOKUP(B1983,'Oficios_-_pend_criticas'!$C$4:$J$4739,7,0)&gt;VLOOKUP(B1983,'Oficios_-_pend_criticas'!$C$4:$J$4739,5,0),"X",""))),""),""),"")</f>
        <v/>
      </c>
    </row>
    <row r="1984" spans="1:23" ht="45" hidden="1" customHeight="1" x14ac:dyDescent="0.25">
      <c r="A1984" s="9" t="str">
        <f t="shared" si="90"/>
        <v/>
      </c>
      <c r="B1984" s="24"/>
      <c r="C1984" s="22" t="str">
        <f>IF(B1984="","",VLOOKUP(B1984,#REF!,6,0))</f>
        <v/>
      </c>
      <c r="D1984" s="20" t="str">
        <f>IF(B1984="","",VLOOKUP(B1984,#REF!,22,0))</f>
        <v/>
      </c>
      <c r="E1984" s="22" t="str">
        <f>IF(B1984="","",VLOOKUP(B1984,Consultas_públicas!$A$376:$G$3879,7,0))</f>
        <v/>
      </c>
      <c r="F1984" s="20"/>
      <c r="G1984" s="21"/>
      <c r="H1984" s="14" t="str">
        <f>IFERROR(IF(VLOOKUP(B1984,'Oficios_-_pend_criticas'!$C$4:$D$4739,2,0)="","","X"),"")</f>
        <v/>
      </c>
      <c r="I1984" s="12"/>
      <c r="J1984" s="13"/>
      <c r="K1984" s="10"/>
      <c r="L1984" s="12" t="str">
        <f>IFERROR(VLOOKUP(B1984,Retorno_da_RFB!$D$3:$I$6388,5,0),"")</f>
        <v/>
      </c>
      <c r="M1984" s="13" t="str">
        <f>IFERROR(VLOOKUP(B1984,Retorno_da_RFB!$D$3:$I$6388,6,0),"")</f>
        <v/>
      </c>
      <c r="N1984" s="10" t="str">
        <f>IFERROR(VLOOKUP(B1984,Retorno_da_RFB!$D$3:$I$6388,3,0),"")</f>
        <v/>
      </c>
      <c r="O1984" s="10" t="str">
        <f>IFERROR(VLOOKUP(B1984,Retorno_da_RFB!$D$3:$I$6388,4,0),"")</f>
        <v/>
      </c>
      <c r="P1984" s="12" t="str">
        <f>IFERROR(IF(N1984="","",IF(VLOOKUP(LEFT(N1984,10),'Universo_BK-BIT'!$A$5:$E$10005,2,0)="","X",VLOOKUP(LEFT(N1984,10),'Universo_BK-BIT'!$A$5:$E$10005,2,0))),"X")</f>
        <v/>
      </c>
      <c r="Q1984" s="12" t="str">
        <f>IFERROR(IF(P1984="X","",VLOOKUP(LEFT(N1984,10),'Universo_BK-BIT'!$A$5:$E$10005,3,0)),"")</f>
        <v/>
      </c>
      <c r="R1984" s="14" t="str">
        <f t="shared" si="91"/>
        <v/>
      </c>
      <c r="S1984" s="14" t="str">
        <f t="shared" si="92"/>
        <v/>
      </c>
      <c r="T1984" s="14"/>
      <c r="U1984" s="14" t="str">
        <f ca="1">IFERROR(IF(P1984="X",IF(VLOOKUP(B1984,'Oficios_-_pend_criticas'!$C$3:$J$4739,5,0)="","",IF(VLOOKUP(B1984,'Oficios_-_pend_criticas'!$C$3:$J$4739,7,0)="",IF(TODAY()&gt;VLOOKUP(B1984,'Oficios_-_pend_criticas'!$C$3:$J$4739,5,0),"X",""),IF(VLOOKUP(B1984,'Oficios_-_pend_criticas'!$C$3:$J$4739,7,0)&gt;VLOOKUP(B1984,'Oficios_-_pend_criticas'!$C$3:$J$4739,5,0),"X",""))),""),"")</f>
        <v/>
      </c>
      <c r="V1984" s="14" t="str">
        <f ca="1">IFERROR(IF(Q1984=0,IF(VLOOKUP(B1984,'Oficios_-_pend_criticas'!$C$3:$J$4739,5,0)="","",IF(VLOOKUP(B1984,'Oficios_-_pend_criticas'!$C$3:$J$4739,7,0)="",IF(TODAY()&gt;VLOOKUP(B1984,'Oficios_-_pend_criticas'!$C$3:$J$4739,5,0),"X",""),IF(VLOOKUP(B1984,'Oficios_-_pend_criticas'!$C$3:$J$4739,7,0)&gt;VLOOKUP(B1984,'Oficios_-_pend_criticas'!$C$3:$J$4739,5,0),"X",""))),""),"")</f>
        <v/>
      </c>
      <c r="W1984" s="14" t="str">
        <f ca="1">IFERROR(IF(P1984&lt;&gt;"X",IF(Q1984&gt;0,IF(VLOOKUP(B1984,'Oficios_-_pend_criticas'!$C$4:$J$4739,5,0)="","",IF(VLOOKUP(B1984,'Oficios_-_pend_criticas'!$C$4:$J$4739,7,0)="",IF(TODAY()&gt;VLOOKUP(B1984,'Oficios_-_pend_criticas'!$C$4:$J$4739,5,0),"X",""),IF(VLOOKUP(B1984,'Oficios_-_pend_criticas'!$C$4:$J$4739,7,0)&gt;VLOOKUP(B1984,'Oficios_-_pend_criticas'!$C$4:$J$4739,5,0),"X",""))),""),""),"")</f>
        <v/>
      </c>
    </row>
    <row r="1985" spans="1:23" ht="45" hidden="1" customHeight="1" x14ac:dyDescent="0.25">
      <c r="A1985" s="9" t="str">
        <f t="shared" si="90"/>
        <v/>
      </c>
      <c r="B1985" s="24"/>
      <c r="C1985" s="22" t="str">
        <f>IF(B1985="","",VLOOKUP(B1985,#REF!,6,0))</f>
        <v/>
      </c>
      <c r="D1985" s="20" t="str">
        <f>IF(B1985="","",VLOOKUP(B1985,#REF!,22,0))</f>
        <v/>
      </c>
      <c r="E1985" s="22" t="str">
        <f>IF(B1985="","",VLOOKUP(B1985,Consultas_públicas!$A$376:$G$3879,7,0))</f>
        <v/>
      </c>
      <c r="F1985" s="20"/>
      <c r="G1985" s="21"/>
      <c r="H1985" s="14" t="str">
        <f>IFERROR(IF(VLOOKUP(B1985,'Oficios_-_pend_criticas'!$C$4:$D$4739,2,0)="","","X"),"")</f>
        <v/>
      </c>
      <c r="I1985" s="12"/>
      <c r="J1985" s="13"/>
      <c r="K1985" s="10"/>
      <c r="L1985" s="12" t="str">
        <f>IFERROR(VLOOKUP(B1985,Retorno_da_RFB!$D$3:$I$6388,5,0),"")</f>
        <v/>
      </c>
      <c r="M1985" s="13" t="str">
        <f>IFERROR(VLOOKUP(B1985,Retorno_da_RFB!$D$3:$I$6388,6,0),"")</f>
        <v/>
      </c>
      <c r="N1985" s="10" t="str">
        <f>IFERROR(VLOOKUP(B1985,Retorno_da_RFB!$D$3:$I$6388,3,0),"")</f>
        <v/>
      </c>
      <c r="O1985" s="10" t="str">
        <f>IFERROR(VLOOKUP(B1985,Retorno_da_RFB!$D$3:$I$6388,4,0),"")</f>
        <v/>
      </c>
      <c r="P1985" s="12" t="str">
        <f>IFERROR(IF(N1985="","",IF(VLOOKUP(LEFT(N1985,10),'Universo_BK-BIT'!$A$5:$E$10005,2,0)="","X",VLOOKUP(LEFT(N1985,10),'Universo_BK-BIT'!$A$5:$E$10005,2,0))),"X")</f>
        <v/>
      </c>
      <c r="Q1985" s="12" t="str">
        <f>IFERROR(IF(P1985="X","",VLOOKUP(LEFT(N1985,10),'Universo_BK-BIT'!$A$5:$E$10005,3,0)),"")</f>
        <v/>
      </c>
      <c r="R1985" s="14" t="str">
        <f t="shared" si="91"/>
        <v/>
      </c>
      <c r="S1985" s="14" t="str">
        <f t="shared" si="92"/>
        <v/>
      </c>
      <c r="T1985" s="14"/>
      <c r="U1985" s="14" t="str">
        <f ca="1">IFERROR(IF(P1985="X",IF(VLOOKUP(B1985,'Oficios_-_pend_criticas'!$C$3:$J$4739,5,0)="","",IF(VLOOKUP(B1985,'Oficios_-_pend_criticas'!$C$3:$J$4739,7,0)="",IF(TODAY()&gt;VLOOKUP(B1985,'Oficios_-_pend_criticas'!$C$3:$J$4739,5,0),"X",""),IF(VLOOKUP(B1985,'Oficios_-_pend_criticas'!$C$3:$J$4739,7,0)&gt;VLOOKUP(B1985,'Oficios_-_pend_criticas'!$C$3:$J$4739,5,0),"X",""))),""),"")</f>
        <v/>
      </c>
      <c r="V1985" s="14" t="str">
        <f ca="1">IFERROR(IF(Q1985=0,IF(VLOOKUP(B1985,'Oficios_-_pend_criticas'!$C$3:$J$4739,5,0)="","",IF(VLOOKUP(B1985,'Oficios_-_pend_criticas'!$C$3:$J$4739,7,0)="",IF(TODAY()&gt;VLOOKUP(B1985,'Oficios_-_pend_criticas'!$C$3:$J$4739,5,0),"X",""),IF(VLOOKUP(B1985,'Oficios_-_pend_criticas'!$C$3:$J$4739,7,0)&gt;VLOOKUP(B1985,'Oficios_-_pend_criticas'!$C$3:$J$4739,5,0),"X",""))),""),"")</f>
        <v/>
      </c>
      <c r="W1985" s="14" t="str">
        <f ca="1">IFERROR(IF(P1985&lt;&gt;"X",IF(Q1985&gt;0,IF(VLOOKUP(B1985,'Oficios_-_pend_criticas'!$C$4:$J$4739,5,0)="","",IF(VLOOKUP(B1985,'Oficios_-_pend_criticas'!$C$4:$J$4739,7,0)="",IF(TODAY()&gt;VLOOKUP(B1985,'Oficios_-_pend_criticas'!$C$4:$J$4739,5,0),"X",""),IF(VLOOKUP(B1985,'Oficios_-_pend_criticas'!$C$4:$J$4739,7,0)&gt;VLOOKUP(B1985,'Oficios_-_pend_criticas'!$C$4:$J$4739,5,0),"X",""))),""),""),"")</f>
        <v/>
      </c>
    </row>
    <row r="1986" spans="1:23" ht="45" hidden="1" customHeight="1" x14ac:dyDescent="0.25">
      <c r="A1986" s="9" t="str">
        <f t="shared" si="90"/>
        <v/>
      </c>
      <c r="B1986" s="24"/>
      <c r="C1986" s="22" t="str">
        <f>IF(B1986="","",VLOOKUP(B1986,#REF!,6,0))</f>
        <v/>
      </c>
      <c r="D1986" s="20" t="str">
        <f>IF(B1986="","",VLOOKUP(B1986,#REF!,22,0))</f>
        <v/>
      </c>
      <c r="E1986" s="22" t="str">
        <f>IF(B1986="","",VLOOKUP(B1986,Consultas_públicas!$A$376:$G$3879,7,0))</f>
        <v/>
      </c>
      <c r="F1986" s="20"/>
      <c r="G1986" s="21"/>
      <c r="H1986" s="14" t="str">
        <f>IFERROR(IF(VLOOKUP(B1986,'Oficios_-_pend_criticas'!$C$4:$D$4739,2,0)="","","X"),"")</f>
        <v/>
      </c>
      <c r="I1986" s="12"/>
      <c r="J1986" s="13"/>
      <c r="K1986" s="10"/>
      <c r="L1986" s="12" t="str">
        <f>IFERROR(VLOOKUP(B1986,Retorno_da_RFB!$D$3:$I$6388,5,0),"")</f>
        <v/>
      </c>
      <c r="M1986" s="13" t="str">
        <f>IFERROR(VLOOKUP(B1986,Retorno_da_RFB!$D$3:$I$6388,6,0),"")</f>
        <v/>
      </c>
      <c r="N1986" s="10" t="str">
        <f>IFERROR(VLOOKUP(B1986,Retorno_da_RFB!$D$3:$I$6388,3,0),"")</f>
        <v/>
      </c>
      <c r="O1986" s="10" t="str">
        <f>IFERROR(VLOOKUP(B1986,Retorno_da_RFB!$D$3:$I$6388,4,0),"")</f>
        <v/>
      </c>
      <c r="P1986" s="12" t="str">
        <f>IFERROR(IF(N1986="","",IF(VLOOKUP(LEFT(N1986,10),'Universo_BK-BIT'!$A$5:$E$10005,2,0)="","X",VLOOKUP(LEFT(N1986,10),'Universo_BK-BIT'!$A$5:$E$10005,2,0))),"X")</f>
        <v/>
      </c>
      <c r="Q1986" s="12" t="str">
        <f>IFERROR(IF(P1986="X","",VLOOKUP(LEFT(N1986,10),'Universo_BK-BIT'!$A$5:$E$10005,3,0)),"")</f>
        <v/>
      </c>
      <c r="R1986" s="14" t="str">
        <f t="shared" si="91"/>
        <v/>
      </c>
      <c r="S1986" s="14" t="str">
        <f t="shared" si="92"/>
        <v/>
      </c>
      <c r="T1986" s="14"/>
      <c r="U1986" s="14" t="str">
        <f ca="1">IFERROR(IF(P1986="X",IF(VLOOKUP(B1986,'Oficios_-_pend_criticas'!$C$3:$J$4739,5,0)="","",IF(VLOOKUP(B1986,'Oficios_-_pend_criticas'!$C$3:$J$4739,7,0)="",IF(TODAY()&gt;VLOOKUP(B1986,'Oficios_-_pend_criticas'!$C$3:$J$4739,5,0),"X",""),IF(VLOOKUP(B1986,'Oficios_-_pend_criticas'!$C$3:$J$4739,7,0)&gt;VLOOKUP(B1986,'Oficios_-_pend_criticas'!$C$3:$J$4739,5,0),"X",""))),""),"")</f>
        <v/>
      </c>
      <c r="V1986" s="14" t="str">
        <f ca="1">IFERROR(IF(Q1986=0,IF(VLOOKUP(B1986,'Oficios_-_pend_criticas'!$C$3:$J$4739,5,0)="","",IF(VLOOKUP(B1986,'Oficios_-_pend_criticas'!$C$3:$J$4739,7,0)="",IF(TODAY()&gt;VLOOKUP(B1986,'Oficios_-_pend_criticas'!$C$3:$J$4739,5,0),"X",""),IF(VLOOKUP(B1986,'Oficios_-_pend_criticas'!$C$3:$J$4739,7,0)&gt;VLOOKUP(B1986,'Oficios_-_pend_criticas'!$C$3:$J$4739,5,0),"X",""))),""),"")</f>
        <v/>
      </c>
      <c r="W1986" s="14" t="str">
        <f ca="1">IFERROR(IF(P1986&lt;&gt;"X",IF(Q1986&gt;0,IF(VLOOKUP(B1986,'Oficios_-_pend_criticas'!$C$4:$J$4739,5,0)="","",IF(VLOOKUP(B1986,'Oficios_-_pend_criticas'!$C$4:$J$4739,7,0)="",IF(TODAY()&gt;VLOOKUP(B1986,'Oficios_-_pend_criticas'!$C$4:$J$4739,5,0),"X",""),IF(VLOOKUP(B1986,'Oficios_-_pend_criticas'!$C$4:$J$4739,7,0)&gt;VLOOKUP(B1986,'Oficios_-_pend_criticas'!$C$4:$J$4739,5,0),"X",""))),""),""),"")</f>
        <v/>
      </c>
    </row>
    <row r="1987" spans="1:23" ht="45" hidden="1" customHeight="1" x14ac:dyDescent="0.25">
      <c r="A1987" s="9" t="str">
        <f t="shared" ref="A1987:A2050" si="93">IF(COUNTIF(B:B,B1987)&gt;1,"X","")</f>
        <v/>
      </c>
      <c r="B1987" s="24"/>
      <c r="C1987" s="22" t="str">
        <f>IF(B1987="","",VLOOKUP(B1987,#REF!,6,0))</f>
        <v/>
      </c>
      <c r="D1987" s="20" t="str">
        <f>IF(B1987="","",VLOOKUP(B1987,#REF!,22,0))</f>
        <v/>
      </c>
      <c r="E1987" s="22" t="str">
        <f>IF(B1987="","",VLOOKUP(B1987,Consultas_públicas!$A$376:$G$3879,7,0))</f>
        <v/>
      </c>
      <c r="F1987" s="20"/>
      <c r="G1987" s="21"/>
      <c r="H1987" s="14" t="str">
        <f>IFERROR(IF(VLOOKUP(B1987,'Oficios_-_pend_criticas'!$C$4:$D$4739,2,0)="","","X"),"")</f>
        <v/>
      </c>
      <c r="I1987" s="12"/>
      <c r="J1987" s="13"/>
      <c r="K1987" s="10"/>
      <c r="L1987" s="12" t="str">
        <f>IFERROR(VLOOKUP(B1987,Retorno_da_RFB!$D$3:$I$6388,5,0),"")</f>
        <v/>
      </c>
      <c r="M1987" s="13" t="str">
        <f>IFERROR(VLOOKUP(B1987,Retorno_da_RFB!$D$3:$I$6388,6,0),"")</f>
        <v/>
      </c>
      <c r="N1987" s="10" t="str">
        <f>IFERROR(VLOOKUP(B1987,Retorno_da_RFB!$D$3:$I$6388,3,0),"")</f>
        <v/>
      </c>
      <c r="O1987" s="10" t="str">
        <f>IFERROR(VLOOKUP(B1987,Retorno_da_RFB!$D$3:$I$6388,4,0),"")</f>
        <v/>
      </c>
      <c r="P1987" s="12" t="str">
        <f>IFERROR(IF(N1987="","",IF(VLOOKUP(LEFT(N1987,10),'Universo_BK-BIT'!$A$5:$E$10005,2,0)="","X",VLOOKUP(LEFT(N1987,10),'Universo_BK-BIT'!$A$5:$E$10005,2,0))),"X")</f>
        <v/>
      </c>
      <c r="Q1987" s="12" t="str">
        <f>IFERROR(IF(P1987="X","",VLOOKUP(LEFT(N1987,10),'Universo_BK-BIT'!$A$5:$E$10005,3,0)),"")</f>
        <v/>
      </c>
      <c r="R1987" s="14" t="str">
        <f t="shared" ref="R1987:R2050" si="94">IF(N1987="","",IF(LEFT(N1987,10)=LEFT(D1987,10),"","X"))</f>
        <v/>
      </c>
      <c r="S1987" s="14" t="str">
        <f t="shared" ref="S1987:S2050" si="95">IF(O1987="","",IF(LEN(O1987)&lt;=LEN(E1987)+2,IF(LEN(O1987)&gt;=LEN(E1987)-2,"","X"),"X"))</f>
        <v/>
      </c>
      <c r="T1987" s="14"/>
      <c r="U1987" s="14" t="str">
        <f ca="1">IFERROR(IF(P1987="X",IF(VLOOKUP(B1987,'Oficios_-_pend_criticas'!$C$3:$J$4739,5,0)="","",IF(VLOOKUP(B1987,'Oficios_-_pend_criticas'!$C$3:$J$4739,7,0)="",IF(TODAY()&gt;VLOOKUP(B1987,'Oficios_-_pend_criticas'!$C$3:$J$4739,5,0),"X",""),IF(VLOOKUP(B1987,'Oficios_-_pend_criticas'!$C$3:$J$4739,7,0)&gt;VLOOKUP(B1987,'Oficios_-_pend_criticas'!$C$3:$J$4739,5,0),"X",""))),""),"")</f>
        <v/>
      </c>
      <c r="V1987" s="14" t="str">
        <f ca="1">IFERROR(IF(Q1987=0,IF(VLOOKUP(B1987,'Oficios_-_pend_criticas'!$C$3:$J$4739,5,0)="","",IF(VLOOKUP(B1987,'Oficios_-_pend_criticas'!$C$3:$J$4739,7,0)="",IF(TODAY()&gt;VLOOKUP(B1987,'Oficios_-_pend_criticas'!$C$3:$J$4739,5,0),"X",""),IF(VLOOKUP(B1987,'Oficios_-_pend_criticas'!$C$3:$J$4739,7,0)&gt;VLOOKUP(B1987,'Oficios_-_pend_criticas'!$C$3:$J$4739,5,0),"X",""))),""),"")</f>
        <v/>
      </c>
      <c r="W1987" s="14" t="str">
        <f ca="1">IFERROR(IF(P1987&lt;&gt;"X",IF(Q1987&gt;0,IF(VLOOKUP(B1987,'Oficios_-_pend_criticas'!$C$4:$J$4739,5,0)="","",IF(VLOOKUP(B1987,'Oficios_-_pend_criticas'!$C$4:$J$4739,7,0)="",IF(TODAY()&gt;VLOOKUP(B1987,'Oficios_-_pend_criticas'!$C$4:$J$4739,5,0),"X",""),IF(VLOOKUP(B1987,'Oficios_-_pend_criticas'!$C$4:$J$4739,7,0)&gt;VLOOKUP(B1987,'Oficios_-_pend_criticas'!$C$4:$J$4739,5,0),"X",""))),""),""),"")</f>
        <v/>
      </c>
    </row>
    <row r="1988" spans="1:23" ht="45" hidden="1" customHeight="1" x14ac:dyDescent="0.25">
      <c r="A1988" s="9" t="str">
        <f t="shared" si="93"/>
        <v/>
      </c>
      <c r="B1988" s="24"/>
      <c r="C1988" s="22" t="str">
        <f>IF(B1988="","",VLOOKUP(B1988,#REF!,6,0))</f>
        <v/>
      </c>
      <c r="D1988" s="20" t="str">
        <f>IF(B1988="","",VLOOKUP(B1988,#REF!,22,0))</f>
        <v/>
      </c>
      <c r="E1988" s="22" t="str">
        <f>IF(B1988="","",VLOOKUP(B1988,Consultas_públicas!$A$376:$G$3879,7,0))</f>
        <v/>
      </c>
      <c r="F1988" s="20"/>
      <c r="G1988" s="21"/>
      <c r="H1988" s="14" t="str">
        <f>IFERROR(IF(VLOOKUP(B1988,'Oficios_-_pend_criticas'!$C$4:$D$4739,2,0)="","","X"),"")</f>
        <v/>
      </c>
      <c r="I1988" s="12"/>
      <c r="J1988" s="13"/>
      <c r="K1988" s="10"/>
      <c r="L1988" s="12" t="str">
        <f>IFERROR(VLOOKUP(B1988,Retorno_da_RFB!$D$3:$I$6388,5,0),"")</f>
        <v/>
      </c>
      <c r="M1988" s="13" t="str">
        <f>IFERROR(VLOOKUP(B1988,Retorno_da_RFB!$D$3:$I$6388,6,0),"")</f>
        <v/>
      </c>
      <c r="N1988" s="10" t="str">
        <f>IFERROR(VLOOKUP(B1988,Retorno_da_RFB!$D$3:$I$6388,3,0),"")</f>
        <v/>
      </c>
      <c r="O1988" s="10" t="str">
        <f>IFERROR(VLOOKUP(B1988,Retorno_da_RFB!$D$3:$I$6388,4,0),"")</f>
        <v/>
      </c>
      <c r="P1988" s="12" t="str">
        <f>IFERROR(IF(N1988="","",IF(VLOOKUP(LEFT(N1988,10),'Universo_BK-BIT'!$A$5:$E$10005,2,0)="","X",VLOOKUP(LEFT(N1988,10),'Universo_BK-BIT'!$A$5:$E$10005,2,0))),"X")</f>
        <v/>
      </c>
      <c r="Q1988" s="12" t="str">
        <f>IFERROR(IF(P1988="X","",VLOOKUP(LEFT(N1988,10),'Universo_BK-BIT'!$A$5:$E$10005,3,0)),"")</f>
        <v/>
      </c>
      <c r="R1988" s="14" t="str">
        <f t="shared" si="94"/>
        <v/>
      </c>
      <c r="S1988" s="14" t="str">
        <f t="shared" si="95"/>
        <v/>
      </c>
      <c r="T1988" s="14"/>
      <c r="U1988" s="14" t="str">
        <f ca="1">IFERROR(IF(P1988="X",IF(VLOOKUP(B1988,'Oficios_-_pend_criticas'!$C$3:$J$4739,5,0)="","",IF(VLOOKUP(B1988,'Oficios_-_pend_criticas'!$C$3:$J$4739,7,0)="",IF(TODAY()&gt;VLOOKUP(B1988,'Oficios_-_pend_criticas'!$C$3:$J$4739,5,0),"X",""),IF(VLOOKUP(B1988,'Oficios_-_pend_criticas'!$C$3:$J$4739,7,0)&gt;VLOOKUP(B1988,'Oficios_-_pend_criticas'!$C$3:$J$4739,5,0),"X",""))),""),"")</f>
        <v/>
      </c>
      <c r="V1988" s="14" t="str">
        <f ca="1">IFERROR(IF(Q1988=0,IF(VLOOKUP(B1988,'Oficios_-_pend_criticas'!$C$3:$J$4739,5,0)="","",IF(VLOOKUP(B1988,'Oficios_-_pend_criticas'!$C$3:$J$4739,7,0)="",IF(TODAY()&gt;VLOOKUP(B1988,'Oficios_-_pend_criticas'!$C$3:$J$4739,5,0),"X",""),IF(VLOOKUP(B1988,'Oficios_-_pend_criticas'!$C$3:$J$4739,7,0)&gt;VLOOKUP(B1988,'Oficios_-_pend_criticas'!$C$3:$J$4739,5,0),"X",""))),""),"")</f>
        <v/>
      </c>
      <c r="W1988" s="14" t="str">
        <f ca="1">IFERROR(IF(P1988&lt;&gt;"X",IF(Q1988&gt;0,IF(VLOOKUP(B1988,'Oficios_-_pend_criticas'!$C$4:$J$4739,5,0)="","",IF(VLOOKUP(B1988,'Oficios_-_pend_criticas'!$C$4:$J$4739,7,0)="",IF(TODAY()&gt;VLOOKUP(B1988,'Oficios_-_pend_criticas'!$C$4:$J$4739,5,0),"X",""),IF(VLOOKUP(B1988,'Oficios_-_pend_criticas'!$C$4:$J$4739,7,0)&gt;VLOOKUP(B1988,'Oficios_-_pend_criticas'!$C$4:$J$4739,5,0),"X",""))),""),""),"")</f>
        <v/>
      </c>
    </row>
    <row r="1989" spans="1:23" ht="45" hidden="1" customHeight="1" x14ac:dyDescent="0.25">
      <c r="A1989" s="9" t="str">
        <f t="shared" si="93"/>
        <v/>
      </c>
      <c r="B1989" s="24"/>
      <c r="C1989" s="22" t="str">
        <f>IF(B1989="","",VLOOKUP(B1989,#REF!,6,0))</f>
        <v/>
      </c>
      <c r="D1989" s="20" t="str">
        <f>IF(B1989="","",VLOOKUP(B1989,#REF!,22,0))</f>
        <v/>
      </c>
      <c r="E1989" s="22" t="str">
        <f>IF(B1989="","",VLOOKUP(B1989,Consultas_públicas!$A$376:$G$3879,7,0))</f>
        <v/>
      </c>
      <c r="F1989" s="20"/>
      <c r="G1989" s="21"/>
      <c r="H1989" s="14" t="str">
        <f>IFERROR(IF(VLOOKUP(B1989,'Oficios_-_pend_criticas'!$C$4:$D$4739,2,0)="","","X"),"")</f>
        <v/>
      </c>
      <c r="I1989" s="12"/>
      <c r="J1989" s="13"/>
      <c r="K1989" s="10"/>
      <c r="L1989" s="12" t="str">
        <f>IFERROR(VLOOKUP(B1989,Retorno_da_RFB!$D$3:$I$6388,5,0),"")</f>
        <v/>
      </c>
      <c r="M1989" s="13" t="str">
        <f>IFERROR(VLOOKUP(B1989,Retorno_da_RFB!$D$3:$I$6388,6,0),"")</f>
        <v/>
      </c>
      <c r="N1989" s="10" t="str">
        <f>IFERROR(VLOOKUP(B1989,Retorno_da_RFB!$D$3:$I$6388,3,0),"")</f>
        <v/>
      </c>
      <c r="O1989" s="10" t="str">
        <f>IFERROR(VLOOKUP(B1989,Retorno_da_RFB!$D$3:$I$6388,4,0),"")</f>
        <v/>
      </c>
      <c r="P1989" s="12" t="str">
        <f>IFERROR(IF(N1989="","",IF(VLOOKUP(LEFT(N1989,10),'Universo_BK-BIT'!$A$5:$E$10005,2,0)="","X",VLOOKUP(LEFT(N1989,10),'Universo_BK-BIT'!$A$5:$E$10005,2,0))),"X")</f>
        <v/>
      </c>
      <c r="Q1989" s="12" t="str">
        <f>IFERROR(IF(P1989="X","",VLOOKUP(LEFT(N1989,10),'Universo_BK-BIT'!$A$5:$E$10005,3,0)),"")</f>
        <v/>
      </c>
      <c r="R1989" s="14" t="str">
        <f t="shared" si="94"/>
        <v/>
      </c>
      <c r="S1989" s="14" t="str">
        <f t="shared" si="95"/>
        <v/>
      </c>
      <c r="T1989" s="14"/>
      <c r="U1989" s="14" t="str">
        <f ca="1">IFERROR(IF(P1989="X",IF(VLOOKUP(B1989,'Oficios_-_pend_criticas'!$C$3:$J$4739,5,0)="","",IF(VLOOKUP(B1989,'Oficios_-_pend_criticas'!$C$3:$J$4739,7,0)="",IF(TODAY()&gt;VLOOKUP(B1989,'Oficios_-_pend_criticas'!$C$3:$J$4739,5,0),"X",""),IF(VLOOKUP(B1989,'Oficios_-_pend_criticas'!$C$3:$J$4739,7,0)&gt;VLOOKUP(B1989,'Oficios_-_pend_criticas'!$C$3:$J$4739,5,0),"X",""))),""),"")</f>
        <v/>
      </c>
      <c r="V1989" s="14" t="str">
        <f ca="1">IFERROR(IF(Q1989=0,IF(VLOOKUP(B1989,'Oficios_-_pend_criticas'!$C$3:$J$4739,5,0)="","",IF(VLOOKUP(B1989,'Oficios_-_pend_criticas'!$C$3:$J$4739,7,0)="",IF(TODAY()&gt;VLOOKUP(B1989,'Oficios_-_pend_criticas'!$C$3:$J$4739,5,0),"X",""),IF(VLOOKUP(B1989,'Oficios_-_pend_criticas'!$C$3:$J$4739,7,0)&gt;VLOOKUP(B1989,'Oficios_-_pend_criticas'!$C$3:$J$4739,5,0),"X",""))),""),"")</f>
        <v/>
      </c>
      <c r="W1989" s="14" t="str">
        <f ca="1">IFERROR(IF(P1989&lt;&gt;"X",IF(Q1989&gt;0,IF(VLOOKUP(B1989,'Oficios_-_pend_criticas'!$C$4:$J$4739,5,0)="","",IF(VLOOKUP(B1989,'Oficios_-_pend_criticas'!$C$4:$J$4739,7,0)="",IF(TODAY()&gt;VLOOKUP(B1989,'Oficios_-_pend_criticas'!$C$4:$J$4739,5,0),"X",""),IF(VLOOKUP(B1989,'Oficios_-_pend_criticas'!$C$4:$J$4739,7,0)&gt;VLOOKUP(B1989,'Oficios_-_pend_criticas'!$C$4:$J$4739,5,0),"X",""))),""),""),"")</f>
        <v/>
      </c>
    </row>
    <row r="1990" spans="1:23" ht="45" hidden="1" customHeight="1" x14ac:dyDescent="0.25">
      <c r="A1990" s="9" t="str">
        <f t="shared" si="93"/>
        <v/>
      </c>
      <c r="B1990" s="24"/>
      <c r="C1990" s="22" t="str">
        <f>IF(B1990="","",VLOOKUP(B1990,#REF!,6,0))</f>
        <v/>
      </c>
      <c r="D1990" s="20" t="str">
        <f>IF(B1990="","",VLOOKUP(B1990,#REF!,22,0))</f>
        <v/>
      </c>
      <c r="E1990" s="22" t="str">
        <f>IF(B1990="","",VLOOKUP(B1990,Consultas_públicas!$A$376:$G$3879,7,0))</f>
        <v/>
      </c>
      <c r="F1990" s="20"/>
      <c r="G1990" s="21"/>
      <c r="H1990" s="14" t="str">
        <f>IFERROR(IF(VLOOKUP(B1990,'Oficios_-_pend_criticas'!$C$4:$D$4739,2,0)="","","X"),"")</f>
        <v/>
      </c>
      <c r="I1990" s="12"/>
      <c r="J1990" s="13"/>
      <c r="K1990" s="10"/>
      <c r="L1990" s="12" t="str">
        <f>IFERROR(VLOOKUP(B1990,Retorno_da_RFB!$D$3:$I$6388,5,0),"")</f>
        <v/>
      </c>
      <c r="M1990" s="13" t="str">
        <f>IFERROR(VLOOKUP(B1990,Retorno_da_RFB!$D$3:$I$6388,6,0),"")</f>
        <v/>
      </c>
      <c r="N1990" s="10" t="str">
        <f>IFERROR(VLOOKUP(B1990,Retorno_da_RFB!$D$3:$I$6388,3,0),"")</f>
        <v/>
      </c>
      <c r="O1990" s="10" t="str">
        <f>IFERROR(VLOOKUP(B1990,Retorno_da_RFB!$D$3:$I$6388,4,0),"")</f>
        <v/>
      </c>
      <c r="P1990" s="12" t="str">
        <f>IFERROR(IF(N1990="","",IF(VLOOKUP(LEFT(N1990,10),'Universo_BK-BIT'!$A$5:$E$10005,2,0)="","X",VLOOKUP(LEFT(N1990,10),'Universo_BK-BIT'!$A$5:$E$10005,2,0))),"X")</f>
        <v/>
      </c>
      <c r="Q1990" s="12" t="str">
        <f>IFERROR(IF(P1990="X","",VLOOKUP(LEFT(N1990,10),'Universo_BK-BIT'!$A$5:$E$10005,3,0)),"")</f>
        <v/>
      </c>
      <c r="R1990" s="14" t="str">
        <f t="shared" si="94"/>
        <v/>
      </c>
      <c r="S1990" s="14" t="str">
        <f t="shared" si="95"/>
        <v/>
      </c>
      <c r="T1990" s="14"/>
      <c r="U1990" s="14" t="str">
        <f ca="1">IFERROR(IF(P1990="X",IF(VLOOKUP(B1990,'Oficios_-_pend_criticas'!$C$3:$J$4739,5,0)="","",IF(VLOOKUP(B1990,'Oficios_-_pend_criticas'!$C$3:$J$4739,7,0)="",IF(TODAY()&gt;VLOOKUP(B1990,'Oficios_-_pend_criticas'!$C$3:$J$4739,5,0),"X",""),IF(VLOOKUP(B1990,'Oficios_-_pend_criticas'!$C$3:$J$4739,7,0)&gt;VLOOKUP(B1990,'Oficios_-_pend_criticas'!$C$3:$J$4739,5,0),"X",""))),""),"")</f>
        <v/>
      </c>
      <c r="V1990" s="14" t="str">
        <f ca="1">IFERROR(IF(Q1990=0,IF(VLOOKUP(B1990,'Oficios_-_pend_criticas'!$C$3:$J$4739,5,0)="","",IF(VLOOKUP(B1990,'Oficios_-_pend_criticas'!$C$3:$J$4739,7,0)="",IF(TODAY()&gt;VLOOKUP(B1990,'Oficios_-_pend_criticas'!$C$3:$J$4739,5,0),"X",""),IF(VLOOKUP(B1990,'Oficios_-_pend_criticas'!$C$3:$J$4739,7,0)&gt;VLOOKUP(B1990,'Oficios_-_pend_criticas'!$C$3:$J$4739,5,0),"X",""))),""),"")</f>
        <v/>
      </c>
      <c r="W1990" s="14" t="str">
        <f ca="1">IFERROR(IF(P1990&lt;&gt;"X",IF(Q1990&gt;0,IF(VLOOKUP(B1990,'Oficios_-_pend_criticas'!$C$4:$J$4739,5,0)="","",IF(VLOOKUP(B1990,'Oficios_-_pend_criticas'!$C$4:$J$4739,7,0)="",IF(TODAY()&gt;VLOOKUP(B1990,'Oficios_-_pend_criticas'!$C$4:$J$4739,5,0),"X",""),IF(VLOOKUP(B1990,'Oficios_-_pend_criticas'!$C$4:$J$4739,7,0)&gt;VLOOKUP(B1990,'Oficios_-_pend_criticas'!$C$4:$J$4739,5,0),"X",""))),""),""),"")</f>
        <v/>
      </c>
    </row>
    <row r="1991" spans="1:23" ht="45" hidden="1" customHeight="1" x14ac:dyDescent="0.25">
      <c r="A1991" s="9" t="str">
        <f t="shared" si="93"/>
        <v/>
      </c>
      <c r="B1991" s="24"/>
      <c r="C1991" s="22" t="str">
        <f>IF(B1991="","",VLOOKUP(B1991,#REF!,6,0))</f>
        <v/>
      </c>
      <c r="D1991" s="20" t="str">
        <f>IF(B1991="","",VLOOKUP(B1991,#REF!,22,0))</f>
        <v/>
      </c>
      <c r="E1991" s="22" t="str">
        <f>IF(B1991="","",VLOOKUP(B1991,Consultas_públicas!$A$376:$G$3879,7,0))</f>
        <v/>
      </c>
      <c r="F1991" s="20"/>
      <c r="G1991" s="21"/>
      <c r="H1991" s="14" t="str">
        <f>IFERROR(IF(VLOOKUP(B1991,'Oficios_-_pend_criticas'!$C$4:$D$4739,2,0)="","","X"),"")</f>
        <v/>
      </c>
      <c r="I1991" s="12"/>
      <c r="J1991" s="13"/>
      <c r="K1991" s="10"/>
      <c r="L1991" s="12" t="str">
        <f>IFERROR(VLOOKUP(B1991,Retorno_da_RFB!$D$3:$I$6388,5,0),"")</f>
        <v/>
      </c>
      <c r="M1991" s="13" t="str">
        <f>IFERROR(VLOOKUP(B1991,Retorno_da_RFB!$D$3:$I$6388,6,0),"")</f>
        <v/>
      </c>
      <c r="N1991" s="10" t="str">
        <f>IFERROR(VLOOKUP(B1991,Retorno_da_RFB!$D$3:$I$6388,3,0),"")</f>
        <v/>
      </c>
      <c r="O1991" s="10" t="str">
        <f>IFERROR(VLOOKUP(B1991,Retorno_da_RFB!$D$3:$I$6388,4,0),"")</f>
        <v/>
      </c>
      <c r="P1991" s="12" t="str">
        <f>IFERROR(IF(N1991="","",IF(VLOOKUP(LEFT(N1991,10),'Universo_BK-BIT'!$A$5:$E$10005,2,0)="","X",VLOOKUP(LEFT(N1991,10),'Universo_BK-BIT'!$A$5:$E$10005,2,0))),"X")</f>
        <v/>
      </c>
      <c r="Q1991" s="12" t="str">
        <f>IFERROR(IF(P1991="X","",VLOOKUP(LEFT(N1991,10),'Universo_BK-BIT'!$A$5:$E$10005,3,0)),"")</f>
        <v/>
      </c>
      <c r="R1991" s="14" t="str">
        <f t="shared" si="94"/>
        <v/>
      </c>
      <c r="S1991" s="14" t="str">
        <f t="shared" si="95"/>
        <v/>
      </c>
      <c r="T1991" s="14"/>
      <c r="U1991" s="14" t="str">
        <f ca="1">IFERROR(IF(P1991="X",IF(VLOOKUP(B1991,'Oficios_-_pend_criticas'!$C$3:$J$4739,5,0)="","",IF(VLOOKUP(B1991,'Oficios_-_pend_criticas'!$C$3:$J$4739,7,0)="",IF(TODAY()&gt;VLOOKUP(B1991,'Oficios_-_pend_criticas'!$C$3:$J$4739,5,0),"X",""),IF(VLOOKUP(B1991,'Oficios_-_pend_criticas'!$C$3:$J$4739,7,0)&gt;VLOOKUP(B1991,'Oficios_-_pend_criticas'!$C$3:$J$4739,5,0),"X",""))),""),"")</f>
        <v/>
      </c>
      <c r="V1991" s="14" t="str">
        <f ca="1">IFERROR(IF(Q1991=0,IF(VLOOKUP(B1991,'Oficios_-_pend_criticas'!$C$3:$J$4739,5,0)="","",IF(VLOOKUP(B1991,'Oficios_-_pend_criticas'!$C$3:$J$4739,7,0)="",IF(TODAY()&gt;VLOOKUP(B1991,'Oficios_-_pend_criticas'!$C$3:$J$4739,5,0),"X",""),IF(VLOOKUP(B1991,'Oficios_-_pend_criticas'!$C$3:$J$4739,7,0)&gt;VLOOKUP(B1991,'Oficios_-_pend_criticas'!$C$3:$J$4739,5,0),"X",""))),""),"")</f>
        <v/>
      </c>
      <c r="W1991" s="14" t="str">
        <f ca="1">IFERROR(IF(P1991&lt;&gt;"X",IF(Q1991&gt;0,IF(VLOOKUP(B1991,'Oficios_-_pend_criticas'!$C$4:$J$4739,5,0)="","",IF(VLOOKUP(B1991,'Oficios_-_pend_criticas'!$C$4:$J$4739,7,0)="",IF(TODAY()&gt;VLOOKUP(B1991,'Oficios_-_pend_criticas'!$C$4:$J$4739,5,0),"X",""),IF(VLOOKUP(B1991,'Oficios_-_pend_criticas'!$C$4:$J$4739,7,0)&gt;VLOOKUP(B1991,'Oficios_-_pend_criticas'!$C$4:$J$4739,5,0),"X",""))),""),""),"")</f>
        <v/>
      </c>
    </row>
    <row r="1992" spans="1:23" ht="45" hidden="1" customHeight="1" x14ac:dyDescent="0.25">
      <c r="A1992" s="9" t="str">
        <f t="shared" si="93"/>
        <v/>
      </c>
      <c r="B1992" s="24"/>
      <c r="C1992" s="22" t="str">
        <f>IF(B1992="","",VLOOKUP(B1992,#REF!,6,0))</f>
        <v/>
      </c>
      <c r="D1992" s="20" t="str">
        <f>IF(B1992="","",VLOOKUP(B1992,#REF!,22,0))</f>
        <v/>
      </c>
      <c r="E1992" s="22" t="str">
        <f>IF(B1992="","",VLOOKUP(B1992,Consultas_públicas!$A$376:$G$3879,7,0))</f>
        <v/>
      </c>
      <c r="F1992" s="20"/>
      <c r="G1992" s="21"/>
      <c r="H1992" s="14" t="str">
        <f>IFERROR(IF(VLOOKUP(B1992,'Oficios_-_pend_criticas'!$C$4:$D$4739,2,0)="","","X"),"")</f>
        <v/>
      </c>
      <c r="I1992" s="12"/>
      <c r="J1992" s="13"/>
      <c r="K1992" s="10"/>
      <c r="L1992" s="12" t="str">
        <f>IFERROR(VLOOKUP(B1992,Retorno_da_RFB!$D$3:$I$6388,5,0),"")</f>
        <v/>
      </c>
      <c r="M1992" s="13" t="str">
        <f>IFERROR(VLOOKUP(B1992,Retorno_da_RFB!$D$3:$I$6388,6,0),"")</f>
        <v/>
      </c>
      <c r="N1992" s="10" t="str">
        <f>IFERROR(VLOOKUP(B1992,Retorno_da_RFB!$D$3:$I$6388,3,0),"")</f>
        <v/>
      </c>
      <c r="O1992" s="10" t="str">
        <f>IFERROR(VLOOKUP(B1992,Retorno_da_RFB!$D$3:$I$6388,4,0),"")</f>
        <v/>
      </c>
      <c r="P1992" s="12" t="str">
        <f>IFERROR(IF(N1992="","",IF(VLOOKUP(LEFT(N1992,10),'Universo_BK-BIT'!$A$5:$E$10005,2,0)="","X",VLOOKUP(LEFT(N1992,10),'Universo_BK-BIT'!$A$5:$E$10005,2,0))),"X")</f>
        <v/>
      </c>
      <c r="Q1992" s="12" t="str">
        <f>IFERROR(IF(P1992="X","",VLOOKUP(LEFT(N1992,10),'Universo_BK-BIT'!$A$5:$E$10005,3,0)),"")</f>
        <v/>
      </c>
      <c r="R1992" s="14" t="str">
        <f t="shared" si="94"/>
        <v/>
      </c>
      <c r="S1992" s="14" t="str">
        <f t="shared" si="95"/>
        <v/>
      </c>
      <c r="T1992" s="14"/>
      <c r="U1992" s="14" t="str">
        <f ca="1">IFERROR(IF(P1992="X",IF(VLOOKUP(B1992,'Oficios_-_pend_criticas'!$C$3:$J$4739,5,0)="","",IF(VLOOKUP(B1992,'Oficios_-_pend_criticas'!$C$3:$J$4739,7,0)="",IF(TODAY()&gt;VLOOKUP(B1992,'Oficios_-_pend_criticas'!$C$3:$J$4739,5,0),"X",""),IF(VLOOKUP(B1992,'Oficios_-_pend_criticas'!$C$3:$J$4739,7,0)&gt;VLOOKUP(B1992,'Oficios_-_pend_criticas'!$C$3:$J$4739,5,0),"X",""))),""),"")</f>
        <v/>
      </c>
      <c r="V1992" s="14" t="str">
        <f ca="1">IFERROR(IF(Q1992=0,IF(VLOOKUP(B1992,'Oficios_-_pend_criticas'!$C$3:$J$4739,5,0)="","",IF(VLOOKUP(B1992,'Oficios_-_pend_criticas'!$C$3:$J$4739,7,0)="",IF(TODAY()&gt;VLOOKUP(B1992,'Oficios_-_pend_criticas'!$C$3:$J$4739,5,0),"X",""),IF(VLOOKUP(B1992,'Oficios_-_pend_criticas'!$C$3:$J$4739,7,0)&gt;VLOOKUP(B1992,'Oficios_-_pend_criticas'!$C$3:$J$4739,5,0),"X",""))),""),"")</f>
        <v/>
      </c>
      <c r="W1992" s="14" t="str">
        <f ca="1">IFERROR(IF(P1992&lt;&gt;"X",IF(Q1992&gt;0,IF(VLOOKUP(B1992,'Oficios_-_pend_criticas'!$C$4:$J$4739,5,0)="","",IF(VLOOKUP(B1992,'Oficios_-_pend_criticas'!$C$4:$J$4739,7,0)="",IF(TODAY()&gt;VLOOKUP(B1992,'Oficios_-_pend_criticas'!$C$4:$J$4739,5,0),"X",""),IF(VLOOKUP(B1992,'Oficios_-_pend_criticas'!$C$4:$J$4739,7,0)&gt;VLOOKUP(B1992,'Oficios_-_pend_criticas'!$C$4:$J$4739,5,0),"X",""))),""),""),"")</f>
        <v/>
      </c>
    </row>
    <row r="1993" spans="1:23" ht="45" hidden="1" customHeight="1" x14ac:dyDescent="0.25">
      <c r="A1993" s="9" t="str">
        <f t="shared" si="93"/>
        <v/>
      </c>
      <c r="B1993" s="24"/>
      <c r="C1993" s="22" t="str">
        <f>IF(B1993="","",VLOOKUP(B1993,#REF!,6,0))</f>
        <v/>
      </c>
      <c r="D1993" s="20" t="str">
        <f>IF(B1993="","",VLOOKUP(B1993,#REF!,22,0))</f>
        <v/>
      </c>
      <c r="E1993" s="22" t="str">
        <f>IF(B1993="","",VLOOKUP(B1993,Consultas_públicas!$A$376:$G$3879,7,0))</f>
        <v/>
      </c>
      <c r="F1993" s="20"/>
      <c r="G1993" s="21"/>
      <c r="H1993" s="14" t="str">
        <f>IFERROR(IF(VLOOKUP(B1993,'Oficios_-_pend_criticas'!$C$4:$D$4739,2,0)="","","X"),"")</f>
        <v/>
      </c>
      <c r="I1993" s="12"/>
      <c r="J1993" s="13"/>
      <c r="K1993" s="10"/>
      <c r="L1993" s="12" t="str">
        <f>IFERROR(VLOOKUP(B1993,Retorno_da_RFB!$D$3:$I$6388,5,0),"")</f>
        <v/>
      </c>
      <c r="M1993" s="13" t="str">
        <f>IFERROR(VLOOKUP(B1993,Retorno_da_RFB!$D$3:$I$6388,6,0),"")</f>
        <v/>
      </c>
      <c r="N1993" s="10" t="str">
        <f>IFERROR(VLOOKUP(B1993,Retorno_da_RFB!$D$3:$I$6388,3,0),"")</f>
        <v/>
      </c>
      <c r="O1993" s="10" t="str">
        <f>IFERROR(VLOOKUP(B1993,Retorno_da_RFB!$D$3:$I$6388,4,0),"")</f>
        <v/>
      </c>
      <c r="P1993" s="12" t="str">
        <f>IFERROR(IF(N1993="","",IF(VLOOKUP(LEFT(N1993,10),'Universo_BK-BIT'!$A$5:$E$10005,2,0)="","X",VLOOKUP(LEFT(N1993,10),'Universo_BK-BIT'!$A$5:$E$10005,2,0))),"X")</f>
        <v/>
      </c>
      <c r="Q1993" s="12" t="str">
        <f>IFERROR(IF(P1993="X","",VLOOKUP(LEFT(N1993,10),'Universo_BK-BIT'!$A$5:$E$10005,3,0)),"")</f>
        <v/>
      </c>
      <c r="R1993" s="14" t="str">
        <f t="shared" si="94"/>
        <v/>
      </c>
      <c r="S1993" s="14" t="str">
        <f t="shared" si="95"/>
        <v/>
      </c>
      <c r="T1993" s="14"/>
      <c r="U1993" s="14" t="str">
        <f ca="1">IFERROR(IF(P1993="X",IF(VLOOKUP(B1993,'Oficios_-_pend_criticas'!$C$3:$J$4739,5,0)="","",IF(VLOOKUP(B1993,'Oficios_-_pend_criticas'!$C$3:$J$4739,7,0)="",IF(TODAY()&gt;VLOOKUP(B1993,'Oficios_-_pend_criticas'!$C$3:$J$4739,5,0),"X",""),IF(VLOOKUP(B1993,'Oficios_-_pend_criticas'!$C$3:$J$4739,7,0)&gt;VLOOKUP(B1993,'Oficios_-_pend_criticas'!$C$3:$J$4739,5,0),"X",""))),""),"")</f>
        <v/>
      </c>
      <c r="V1993" s="14" t="str">
        <f ca="1">IFERROR(IF(Q1993=0,IF(VLOOKUP(B1993,'Oficios_-_pend_criticas'!$C$3:$J$4739,5,0)="","",IF(VLOOKUP(B1993,'Oficios_-_pend_criticas'!$C$3:$J$4739,7,0)="",IF(TODAY()&gt;VLOOKUP(B1993,'Oficios_-_pend_criticas'!$C$3:$J$4739,5,0),"X",""),IF(VLOOKUP(B1993,'Oficios_-_pend_criticas'!$C$3:$J$4739,7,0)&gt;VLOOKUP(B1993,'Oficios_-_pend_criticas'!$C$3:$J$4739,5,0),"X",""))),""),"")</f>
        <v/>
      </c>
      <c r="W1993" s="14" t="str">
        <f ca="1">IFERROR(IF(P1993&lt;&gt;"X",IF(Q1993&gt;0,IF(VLOOKUP(B1993,'Oficios_-_pend_criticas'!$C$4:$J$4739,5,0)="","",IF(VLOOKUP(B1993,'Oficios_-_pend_criticas'!$C$4:$J$4739,7,0)="",IF(TODAY()&gt;VLOOKUP(B1993,'Oficios_-_pend_criticas'!$C$4:$J$4739,5,0),"X",""),IF(VLOOKUP(B1993,'Oficios_-_pend_criticas'!$C$4:$J$4739,7,0)&gt;VLOOKUP(B1993,'Oficios_-_pend_criticas'!$C$4:$J$4739,5,0),"X",""))),""),""),"")</f>
        <v/>
      </c>
    </row>
    <row r="1994" spans="1:23" ht="45" hidden="1" customHeight="1" x14ac:dyDescent="0.25">
      <c r="A1994" s="9" t="str">
        <f t="shared" si="93"/>
        <v/>
      </c>
      <c r="B1994" s="24"/>
      <c r="C1994" s="22" t="str">
        <f>IF(B1994="","",VLOOKUP(B1994,#REF!,6,0))</f>
        <v/>
      </c>
      <c r="D1994" s="20" t="str">
        <f>IF(B1994="","",VLOOKUP(B1994,#REF!,22,0))</f>
        <v/>
      </c>
      <c r="E1994" s="22" t="str">
        <f>IF(B1994="","",VLOOKUP(B1994,Consultas_públicas!$A$376:$G$3879,7,0))</f>
        <v/>
      </c>
      <c r="F1994" s="20"/>
      <c r="G1994" s="21"/>
      <c r="H1994" s="14" t="str">
        <f>IFERROR(IF(VLOOKUP(B1994,'Oficios_-_pend_criticas'!$C$4:$D$4739,2,0)="","","X"),"")</f>
        <v/>
      </c>
      <c r="I1994" s="12"/>
      <c r="J1994" s="13"/>
      <c r="K1994" s="10"/>
      <c r="L1994" s="12" t="str">
        <f>IFERROR(VLOOKUP(B1994,Retorno_da_RFB!$D$3:$I$6388,5,0),"")</f>
        <v/>
      </c>
      <c r="M1994" s="13" t="str">
        <f>IFERROR(VLOOKUP(B1994,Retorno_da_RFB!$D$3:$I$6388,6,0),"")</f>
        <v/>
      </c>
      <c r="N1994" s="10" t="str">
        <f>IFERROR(VLOOKUP(B1994,Retorno_da_RFB!$D$3:$I$6388,3,0),"")</f>
        <v/>
      </c>
      <c r="O1994" s="10" t="str">
        <f>IFERROR(VLOOKUP(B1994,Retorno_da_RFB!$D$3:$I$6388,4,0),"")</f>
        <v/>
      </c>
      <c r="P1994" s="12" t="str">
        <f>IFERROR(IF(N1994="","",IF(VLOOKUP(LEFT(N1994,10),'Universo_BK-BIT'!$A$5:$E$10005,2,0)="","X",VLOOKUP(LEFT(N1994,10),'Universo_BK-BIT'!$A$5:$E$10005,2,0))),"X")</f>
        <v/>
      </c>
      <c r="Q1994" s="12" t="str">
        <f>IFERROR(IF(P1994="X","",VLOOKUP(LEFT(N1994,10),'Universo_BK-BIT'!$A$5:$E$10005,3,0)),"")</f>
        <v/>
      </c>
      <c r="R1994" s="14" t="str">
        <f t="shared" si="94"/>
        <v/>
      </c>
      <c r="S1994" s="14" t="str">
        <f t="shared" si="95"/>
        <v/>
      </c>
      <c r="T1994" s="14"/>
      <c r="U1994" s="14" t="str">
        <f ca="1">IFERROR(IF(P1994="X",IF(VLOOKUP(B1994,'Oficios_-_pend_criticas'!$C$3:$J$4739,5,0)="","",IF(VLOOKUP(B1994,'Oficios_-_pend_criticas'!$C$3:$J$4739,7,0)="",IF(TODAY()&gt;VLOOKUP(B1994,'Oficios_-_pend_criticas'!$C$3:$J$4739,5,0),"X",""),IF(VLOOKUP(B1994,'Oficios_-_pend_criticas'!$C$3:$J$4739,7,0)&gt;VLOOKUP(B1994,'Oficios_-_pend_criticas'!$C$3:$J$4739,5,0),"X",""))),""),"")</f>
        <v/>
      </c>
      <c r="V1994" s="14" t="str">
        <f ca="1">IFERROR(IF(Q1994=0,IF(VLOOKUP(B1994,'Oficios_-_pend_criticas'!$C$3:$J$4739,5,0)="","",IF(VLOOKUP(B1994,'Oficios_-_pend_criticas'!$C$3:$J$4739,7,0)="",IF(TODAY()&gt;VLOOKUP(B1994,'Oficios_-_pend_criticas'!$C$3:$J$4739,5,0),"X",""),IF(VLOOKUP(B1994,'Oficios_-_pend_criticas'!$C$3:$J$4739,7,0)&gt;VLOOKUP(B1994,'Oficios_-_pend_criticas'!$C$3:$J$4739,5,0),"X",""))),""),"")</f>
        <v/>
      </c>
      <c r="W1994" s="14" t="str">
        <f ca="1">IFERROR(IF(P1994&lt;&gt;"X",IF(Q1994&gt;0,IF(VLOOKUP(B1994,'Oficios_-_pend_criticas'!$C$4:$J$4739,5,0)="","",IF(VLOOKUP(B1994,'Oficios_-_pend_criticas'!$C$4:$J$4739,7,0)="",IF(TODAY()&gt;VLOOKUP(B1994,'Oficios_-_pend_criticas'!$C$4:$J$4739,5,0),"X",""),IF(VLOOKUP(B1994,'Oficios_-_pend_criticas'!$C$4:$J$4739,7,0)&gt;VLOOKUP(B1994,'Oficios_-_pend_criticas'!$C$4:$J$4739,5,0),"X",""))),""),""),"")</f>
        <v/>
      </c>
    </row>
    <row r="1995" spans="1:23" ht="45" hidden="1" customHeight="1" x14ac:dyDescent="0.25">
      <c r="A1995" s="9" t="str">
        <f t="shared" si="93"/>
        <v/>
      </c>
      <c r="B1995" s="24"/>
      <c r="C1995" s="22" t="str">
        <f>IF(B1995="","",VLOOKUP(B1995,#REF!,6,0))</f>
        <v/>
      </c>
      <c r="D1995" s="20" t="str">
        <f>IF(B1995="","",VLOOKUP(B1995,#REF!,22,0))</f>
        <v/>
      </c>
      <c r="E1995" s="22" t="str">
        <f>IF(B1995="","",VLOOKUP(B1995,Consultas_públicas!$A$376:$G$3879,7,0))</f>
        <v/>
      </c>
      <c r="F1995" s="20"/>
      <c r="G1995" s="21"/>
      <c r="H1995" s="14" t="str">
        <f>IFERROR(IF(VLOOKUP(B1995,'Oficios_-_pend_criticas'!$C$4:$D$4739,2,0)="","","X"),"")</f>
        <v/>
      </c>
      <c r="I1995" s="12"/>
      <c r="J1995" s="13"/>
      <c r="K1995" s="10"/>
      <c r="L1995" s="12" t="str">
        <f>IFERROR(VLOOKUP(B1995,Retorno_da_RFB!$D$3:$I$6388,5,0),"")</f>
        <v/>
      </c>
      <c r="M1995" s="13" t="str">
        <f>IFERROR(VLOOKUP(B1995,Retorno_da_RFB!$D$3:$I$6388,6,0),"")</f>
        <v/>
      </c>
      <c r="N1995" s="10" t="str">
        <f>IFERROR(VLOOKUP(B1995,Retorno_da_RFB!$D$3:$I$6388,3,0),"")</f>
        <v/>
      </c>
      <c r="O1995" s="10" t="str">
        <f>IFERROR(VLOOKUP(B1995,Retorno_da_RFB!$D$3:$I$6388,4,0),"")</f>
        <v/>
      </c>
      <c r="P1995" s="12" t="str">
        <f>IFERROR(IF(N1995="","",IF(VLOOKUP(LEFT(N1995,10),'Universo_BK-BIT'!$A$5:$E$10005,2,0)="","X",VLOOKUP(LEFT(N1995,10),'Universo_BK-BIT'!$A$5:$E$10005,2,0))),"X")</f>
        <v/>
      </c>
      <c r="Q1995" s="12" t="str">
        <f>IFERROR(IF(P1995="X","",VLOOKUP(LEFT(N1995,10),'Universo_BK-BIT'!$A$5:$E$10005,3,0)),"")</f>
        <v/>
      </c>
      <c r="R1995" s="14" t="str">
        <f t="shared" si="94"/>
        <v/>
      </c>
      <c r="S1995" s="14" t="str">
        <f t="shared" si="95"/>
        <v/>
      </c>
      <c r="T1995" s="14"/>
      <c r="U1995" s="14" t="str">
        <f ca="1">IFERROR(IF(P1995="X",IF(VLOOKUP(B1995,'Oficios_-_pend_criticas'!$C$3:$J$4739,5,0)="","",IF(VLOOKUP(B1995,'Oficios_-_pend_criticas'!$C$3:$J$4739,7,0)="",IF(TODAY()&gt;VLOOKUP(B1995,'Oficios_-_pend_criticas'!$C$3:$J$4739,5,0),"X",""),IF(VLOOKUP(B1995,'Oficios_-_pend_criticas'!$C$3:$J$4739,7,0)&gt;VLOOKUP(B1995,'Oficios_-_pend_criticas'!$C$3:$J$4739,5,0),"X",""))),""),"")</f>
        <v/>
      </c>
      <c r="V1995" s="14" t="str">
        <f ca="1">IFERROR(IF(Q1995=0,IF(VLOOKUP(B1995,'Oficios_-_pend_criticas'!$C$3:$J$4739,5,0)="","",IF(VLOOKUP(B1995,'Oficios_-_pend_criticas'!$C$3:$J$4739,7,0)="",IF(TODAY()&gt;VLOOKUP(B1995,'Oficios_-_pend_criticas'!$C$3:$J$4739,5,0),"X",""),IF(VLOOKUP(B1995,'Oficios_-_pend_criticas'!$C$3:$J$4739,7,0)&gt;VLOOKUP(B1995,'Oficios_-_pend_criticas'!$C$3:$J$4739,5,0),"X",""))),""),"")</f>
        <v/>
      </c>
      <c r="W1995" s="14" t="str">
        <f ca="1">IFERROR(IF(P1995&lt;&gt;"X",IF(Q1995&gt;0,IF(VLOOKUP(B1995,'Oficios_-_pend_criticas'!$C$4:$J$4739,5,0)="","",IF(VLOOKUP(B1995,'Oficios_-_pend_criticas'!$C$4:$J$4739,7,0)="",IF(TODAY()&gt;VLOOKUP(B1995,'Oficios_-_pend_criticas'!$C$4:$J$4739,5,0),"X",""),IF(VLOOKUP(B1995,'Oficios_-_pend_criticas'!$C$4:$J$4739,7,0)&gt;VLOOKUP(B1995,'Oficios_-_pend_criticas'!$C$4:$J$4739,5,0),"X",""))),""),""),"")</f>
        <v/>
      </c>
    </row>
    <row r="1996" spans="1:23" ht="45" hidden="1" customHeight="1" x14ac:dyDescent="0.25">
      <c r="A1996" s="9" t="str">
        <f t="shared" si="93"/>
        <v/>
      </c>
      <c r="B1996" s="24"/>
      <c r="C1996" s="22" t="str">
        <f>IF(B1996="","",VLOOKUP(B1996,#REF!,6,0))</f>
        <v/>
      </c>
      <c r="D1996" s="20" t="str">
        <f>IF(B1996="","",VLOOKUP(B1996,#REF!,22,0))</f>
        <v/>
      </c>
      <c r="E1996" s="22" t="str">
        <f>IF(B1996="","",VLOOKUP(B1996,Consultas_públicas!$A$376:$G$3879,7,0))</f>
        <v/>
      </c>
      <c r="F1996" s="20"/>
      <c r="G1996" s="21"/>
      <c r="H1996" s="14" t="str">
        <f>IFERROR(IF(VLOOKUP(B1996,'Oficios_-_pend_criticas'!$C$4:$D$4739,2,0)="","","X"),"")</f>
        <v/>
      </c>
      <c r="I1996" s="12"/>
      <c r="J1996" s="13"/>
      <c r="K1996" s="10"/>
      <c r="L1996" s="12" t="str">
        <f>IFERROR(VLOOKUP(B1996,Retorno_da_RFB!$D$3:$I$6388,5,0),"")</f>
        <v/>
      </c>
      <c r="M1996" s="13" t="str">
        <f>IFERROR(VLOOKUP(B1996,Retorno_da_RFB!$D$3:$I$6388,6,0),"")</f>
        <v/>
      </c>
      <c r="N1996" s="10" t="str">
        <f>IFERROR(VLOOKUP(B1996,Retorno_da_RFB!$D$3:$I$6388,3,0),"")</f>
        <v/>
      </c>
      <c r="O1996" s="10" t="str">
        <f>IFERROR(VLOOKUP(B1996,Retorno_da_RFB!$D$3:$I$6388,4,0),"")</f>
        <v/>
      </c>
      <c r="P1996" s="12" t="str">
        <f>IFERROR(IF(N1996="","",IF(VLOOKUP(LEFT(N1996,10),'Universo_BK-BIT'!$A$5:$E$10005,2,0)="","X",VLOOKUP(LEFT(N1996,10),'Universo_BK-BIT'!$A$5:$E$10005,2,0))),"X")</f>
        <v/>
      </c>
      <c r="Q1996" s="12" t="str">
        <f>IFERROR(IF(P1996="X","",VLOOKUP(LEFT(N1996,10),'Universo_BK-BIT'!$A$5:$E$10005,3,0)),"")</f>
        <v/>
      </c>
      <c r="R1996" s="14" t="str">
        <f t="shared" si="94"/>
        <v/>
      </c>
      <c r="S1996" s="14" t="str">
        <f t="shared" si="95"/>
        <v/>
      </c>
      <c r="T1996" s="14"/>
      <c r="U1996" s="14" t="str">
        <f ca="1">IFERROR(IF(P1996="X",IF(VLOOKUP(B1996,'Oficios_-_pend_criticas'!$C$3:$J$4739,5,0)="","",IF(VLOOKUP(B1996,'Oficios_-_pend_criticas'!$C$3:$J$4739,7,0)="",IF(TODAY()&gt;VLOOKUP(B1996,'Oficios_-_pend_criticas'!$C$3:$J$4739,5,0),"X",""),IF(VLOOKUP(B1996,'Oficios_-_pend_criticas'!$C$3:$J$4739,7,0)&gt;VLOOKUP(B1996,'Oficios_-_pend_criticas'!$C$3:$J$4739,5,0),"X",""))),""),"")</f>
        <v/>
      </c>
      <c r="V1996" s="14" t="str">
        <f ca="1">IFERROR(IF(Q1996=0,IF(VLOOKUP(B1996,'Oficios_-_pend_criticas'!$C$3:$J$4739,5,0)="","",IF(VLOOKUP(B1996,'Oficios_-_pend_criticas'!$C$3:$J$4739,7,0)="",IF(TODAY()&gt;VLOOKUP(B1996,'Oficios_-_pend_criticas'!$C$3:$J$4739,5,0),"X",""),IF(VLOOKUP(B1996,'Oficios_-_pend_criticas'!$C$3:$J$4739,7,0)&gt;VLOOKUP(B1996,'Oficios_-_pend_criticas'!$C$3:$J$4739,5,0),"X",""))),""),"")</f>
        <v/>
      </c>
      <c r="W1996" s="14" t="str">
        <f ca="1">IFERROR(IF(P1996&lt;&gt;"X",IF(Q1996&gt;0,IF(VLOOKUP(B1996,'Oficios_-_pend_criticas'!$C$4:$J$4739,5,0)="","",IF(VLOOKUP(B1996,'Oficios_-_pend_criticas'!$C$4:$J$4739,7,0)="",IF(TODAY()&gt;VLOOKUP(B1996,'Oficios_-_pend_criticas'!$C$4:$J$4739,5,0),"X",""),IF(VLOOKUP(B1996,'Oficios_-_pend_criticas'!$C$4:$J$4739,7,0)&gt;VLOOKUP(B1996,'Oficios_-_pend_criticas'!$C$4:$J$4739,5,0),"X",""))),""),""),"")</f>
        <v/>
      </c>
    </row>
    <row r="1997" spans="1:23" ht="45" hidden="1" customHeight="1" x14ac:dyDescent="0.25">
      <c r="A1997" s="9" t="str">
        <f t="shared" si="93"/>
        <v/>
      </c>
      <c r="B1997" s="24"/>
      <c r="C1997" s="22" t="str">
        <f>IF(B1997="","",VLOOKUP(B1997,#REF!,6,0))</f>
        <v/>
      </c>
      <c r="D1997" s="20" t="str">
        <f>IF(B1997="","",VLOOKUP(B1997,#REF!,22,0))</f>
        <v/>
      </c>
      <c r="E1997" s="22" t="str">
        <f>IF(B1997="","",VLOOKUP(B1997,Consultas_públicas!$A$376:$G$3879,7,0))</f>
        <v/>
      </c>
      <c r="F1997" s="20"/>
      <c r="G1997" s="21"/>
      <c r="H1997" s="14" t="str">
        <f>IFERROR(IF(VLOOKUP(B1997,'Oficios_-_pend_criticas'!$C$4:$D$4739,2,0)="","","X"),"")</f>
        <v/>
      </c>
      <c r="I1997" s="12"/>
      <c r="J1997" s="13"/>
      <c r="K1997" s="10"/>
      <c r="L1997" s="12" t="str">
        <f>IFERROR(VLOOKUP(B1997,Retorno_da_RFB!$D$3:$I$6388,5,0),"")</f>
        <v/>
      </c>
      <c r="M1997" s="13" t="str">
        <f>IFERROR(VLOOKUP(B1997,Retorno_da_RFB!$D$3:$I$6388,6,0),"")</f>
        <v/>
      </c>
      <c r="N1997" s="10" t="str">
        <f>IFERROR(VLOOKUP(B1997,Retorno_da_RFB!$D$3:$I$6388,3,0),"")</f>
        <v/>
      </c>
      <c r="O1997" s="10" t="str">
        <f>IFERROR(VLOOKUP(B1997,Retorno_da_RFB!$D$3:$I$6388,4,0),"")</f>
        <v/>
      </c>
      <c r="P1997" s="12" t="str">
        <f>IFERROR(IF(N1997="","",IF(VLOOKUP(LEFT(N1997,10),'Universo_BK-BIT'!$A$5:$E$10005,2,0)="","X",VLOOKUP(LEFT(N1997,10),'Universo_BK-BIT'!$A$5:$E$10005,2,0))),"X")</f>
        <v/>
      </c>
      <c r="Q1997" s="12" t="str">
        <f>IFERROR(IF(P1997="X","",VLOOKUP(LEFT(N1997,10),'Universo_BK-BIT'!$A$5:$E$10005,3,0)),"")</f>
        <v/>
      </c>
      <c r="R1997" s="14" t="str">
        <f t="shared" si="94"/>
        <v/>
      </c>
      <c r="S1997" s="14" t="str">
        <f t="shared" si="95"/>
        <v/>
      </c>
      <c r="T1997" s="14"/>
      <c r="U1997" s="14" t="str">
        <f ca="1">IFERROR(IF(P1997="X",IF(VLOOKUP(B1997,'Oficios_-_pend_criticas'!$C$3:$J$4739,5,0)="","",IF(VLOOKUP(B1997,'Oficios_-_pend_criticas'!$C$3:$J$4739,7,0)="",IF(TODAY()&gt;VLOOKUP(B1997,'Oficios_-_pend_criticas'!$C$3:$J$4739,5,0),"X",""),IF(VLOOKUP(B1997,'Oficios_-_pend_criticas'!$C$3:$J$4739,7,0)&gt;VLOOKUP(B1997,'Oficios_-_pend_criticas'!$C$3:$J$4739,5,0),"X",""))),""),"")</f>
        <v/>
      </c>
      <c r="V1997" s="14" t="str">
        <f ca="1">IFERROR(IF(Q1997=0,IF(VLOOKUP(B1997,'Oficios_-_pend_criticas'!$C$3:$J$4739,5,0)="","",IF(VLOOKUP(B1997,'Oficios_-_pend_criticas'!$C$3:$J$4739,7,0)="",IF(TODAY()&gt;VLOOKUP(B1997,'Oficios_-_pend_criticas'!$C$3:$J$4739,5,0),"X",""),IF(VLOOKUP(B1997,'Oficios_-_pend_criticas'!$C$3:$J$4739,7,0)&gt;VLOOKUP(B1997,'Oficios_-_pend_criticas'!$C$3:$J$4739,5,0),"X",""))),""),"")</f>
        <v/>
      </c>
      <c r="W1997" s="14" t="str">
        <f ca="1">IFERROR(IF(P1997&lt;&gt;"X",IF(Q1997&gt;0,IF(VLOOKUP(B1997,'Oficios_-_pend_criticas'!$C$4:$J$4739,5,0)="","",IF(VLOOKUP(B1997,'Oficios_-_pend_criticas'!$C$4:$J$4739,7,0)="",IF(TODAY()&gt;VLOOKUP(B1997,'Oficios_-_pend_criticas'!$C$4:$J$4739,5,0),"X",""),IF(VLOOKUP(B1997,'Oficios_-_pend_criticas'!$C$4:$J$4739,7,0)&gt;VLOOKUP(B1997,'Oficios_-_pend_criticas'!$C$4:$J$4739,5,0),"X",""))),""),""),"")</f>
        <v/>
      </c>
    </row>
    <row r="1998" spans="1:23" ht="45" hidden="1" customHeight="1" x14ac:dyDescent="0.25">
      <c r="A1998" s="9" t="str">
        <f t="shared" si="93"/>
        <v/>
      </c>
      <c r="B1998" s="24"/>
      <c r="C1998" s="22" t="str">
        <f>IF(B1998="","",VLOOKUP(B1998,#REF!,6,0))</f>
        <v/>
      </c>
      <c r="D1998" s="20" t="str">
        <f>IF(B1998="","",VLOOKUP(B1998,#REF!,22,0))</f>
        <v/>
      </c>
      <c r="E1998" s="22" t="str">
        <f>IF(B1998="","",VLOOKUP(B1998,Consultas_públicas!$A$376:$G$3879,7,0))</f>
        <v/>
      </c>
      <c r="F1998" s="20"/>
      <c r="G1998" s="21"/>
      <c r="H1998" s="14" t="str">
        <f>IFERROR(IF(VLOOKUP(B1998,'Oficios_-_pend_criticas'!$C$4:$D$4739,2,0)="","","X"),"")</f>
        <v/>
      </c>
      <c r="I1998" s="12"/>
      <c r="J1998" s="13"/>
      <c r="K1998" s="10"/>
      <c r="L1998" s="12" t="str">
        <f>IFERROR(VLOOKUP(B1998,Retorno_da_RFB!$D$3:$I$6388,5,0),"")</f>
        <v/>
      </c>
      <c r="M1998" s="13" t="str">
        <f>IFERROR(VLOOKUP(B1998,Retorno_da_RFB!$D$3:$I$6388,6,0),"")</f>
        <v/>
      </c>
      <c r="N1998" s="10" t="str">
        <f>IFERROR(VLOOKUP(B1998,Retorno_da_RFB!$D$3:$I$6388,3,0),"")</f>
        <v/>
      </c>
      <c r="O1998" s="10" t="str">
        <f>IFERROR(VLOOKUP(B1998,Retorno_da_RFB!$D$3:$I$6388,4,0),"")</f>
        <v/>
      </c>
      <c r="P1998" s="12" t="str">
        <f>IFERROR(IF(N1998="","",IF(VLOOKUP(LEFT(N1998,10),'Universo_BK-BIT'!$A$5:$E$10005,2,0)="","X",VLOOKUP(LEFT(N1998,10),'Universo_BK-BIT'!$A$5:$E$10005,2,0))),"X")</f>
        <v/>
      </c>
      <c r="Q1998" s="12" t="str">
        <f>IFERROR(IF(P1998="X","",VLOOKUP(LEFT(N1998,10),'Universo_BK-BIT'!$A$5:$E$10005,3,0)),"")</f>
        <v/>
      </c>
      <c r="R1998" s="14" t="str">
        <f t="shared" si="94"/>
        <v/>
      </c>
      <c r="S1998" s="14" t="str">
        <f t="shared" si="95"/>
        <v/>
      </c>
      <c r="T1998" s="14"/>
      <c r="U1998" s="14" t="str">
        <f ca="1">IFERROR(IF(P1998="X",IF(VLOOKUP(B1998,'Oficios_-_pend_criticas'!$C$3:$J$4739,5,0)="","",IF(VLOOKUP(B1998,'Oficios_-_pend_criticas'!$C$3:$J$4739,7,0)="",IF(TODAY()&gt;VLOOKUP(B1998,'Oficios_-_pend_criticas'!$C$3:$J$4739,5,0),"X",""),IF(VLOOKUP(B1998,'Oficios_-_pend_criticas'!$C$3:$J$4739,7,0)&gt;VLOOKUP(B1998,'Oficios_-_pend_criticas'!$C$3:$J$4739,5,0),"X",""))),""),"")</f>
        <v/>
      </c>
      <c r="V1998" s="14" t="str">
        <f ca="1">IFERROR(IF(Q1998=0,IF(VLOOKUP(B1998,'Oficios_-_pend_criticas'!$C$3:$J$4739,5,0)="","",IF(VLOOKUP(B1998,'Oficios_-_pend_criticas'!$C$3:$J$4739,7,0)="",IF(TODAY()&gt;VLOOKUP(B1998,'Oficios_-_pend_criticas'!$C$3:$J$4739,5,0),"X",""),IF(VLOOKUP(B1998,'Oficios_-_pend_criticas'!$C$3:$J$4739,7,0)&gt;VLOOKUP(B1998,'Oficios_-_pend_criticas'!$C$3:$J$4739,5,0),"X",""))),""),"")</f>
        <v/>
      </c>
      <c r="W1998" s="14" t="str">
        <f ca="1">IFERROR(IF(P1998&lt;&gt;"X",IF(Q1998&gt;0,IF(VLOOKUP(B1998,'Oficios_-_pend_criticas'!$C$4:$J$4739,5,0)="","",IF(VLOOKUP(B1998,'Oficios_-_pend_criticas'!$C$4:$J$4739,7,0)="",IF(TODAY()&gt;VLOOKUP(B1998,'Oficios_-_pend_criticas'!$C$4:$J$4739,5,0),"X",""),IF(VLOOKUP(B1998,'Oficios_-_pend_criticas'!$C$4:$J$4739,7,0)&gt;VLOOKUP(B1998,'Oficios_-_pend_criticas'!$C$4:$J$4739,5,0),"X",""))),""),""),"")</f>
        <v/>
      </c>
    </row>
    <row r="1999" spans="1:23" hidden="1" x14ac:dyDescent="0.25">
      <c r="A1999" s="9" t="str">
        <f t="shared" si="93"/>
        <v/>
      </c>
      <c r="B1999" s="24"/>
      <c r="C1999" s="22" t="str">
        <f>IF(B1999="","",VLOOKUP(B1999,#REF!,6,0))</f>
        <v/>
      </c>
      <c r="D1999" s="20" t="str">
        <f>IF(B1999="","",VLOOKUP(B1999,#REF!,22,0))</f>
        <v/>
      </c>
      <c r="E1999" s="22" t="str">
        <f>IF(B1999="","",VLOOKUP(B1999,Consultas_públicas!$A$376:$G$3879,7,0))</f>
        <v/>
      </c>
      <c r="F1999" s="20"/>
      <c r="G1999" s="21"/>
      <c r="H1999" s="14" t="str">
        <f>IFERROR(IF(VLOOKUP(B1999,'Oficios_-_pend_criticas'!$C$4:$D$4739,2,0)="","","X"),"")</f>
        <v/>
      </c>
      <c r="I1999" s="12"/>
      <c r="J1999" s="13"/>
      <c r="K1999" s="10"/>
      <c r="L1999" s="12" t="str">
        <f>IFERROR(VLOOKUP(B1999,Retorno_da_RFB!$D$3:$I$6388,5,0),"")</f>
        <v/>
      </c>
      <c r="M1999" s="13" t="str">
        <f>IFERROR(VLOOKUP(B1999,Retorno_da_RFB!$D$3:$I$6388,6,0),"")</f>
        <v/>
      </c>
      <c r="N1999" s="10" t="str">
        <f>IFERROR(VLOOKUP(B1999,Retorno_da_RFB!$D$3:$I$6388,3,0),"")</f>
        <v/>
      </c>
      <c r="O1999" s="10" t="str">
        <f>IFERROR(VLOOKUP(B1999,Retorno_da_RFB!$D$3:$I$6388,4,0),"")</f>
        <v/>
      </c>
      <c r="P1999" s="12" t="str">
        <f>IFERROR(IF(N1999="","",IF(VLOOKUP(LEFT(N1999,10),'Universo_BK-BIT'!$A$5:$E$10005,2,0)="","X",VLOOKUP(LEFT(N1999,10),'Universo_BK-BIT'!$A$5:$E$10005,2,0))),"X")</f>
        <v/>
      </c>
      <c r="Q1999" s="12" t="str">
        <f>IFERROR(IF(P1999="X","",VLOOKUP(LEFT(N1999,10),'Universo_BK-BIT'!$A$5:$E$10005,3,0)),"")</f>
        <v/>
      </c>
      <c r="R1999" s="14" t="str">
        <f t="shared" si="94"/>
        <v/>
      </c>
      <c r="S1999" s="14" t="str">
        <f t="shared" si="95"/>
        <v/>
      </c>
      <c r="T1999" s="14"/>
      <c r="U1999" s="14" t="str">
        <f ca="1">IFERROR(IF(P1999="X",IF(VLOOKUP(B1999,'Oficios_-_pend_criticas'!$C$3:$J$4739,5,0)="","",IF(VLOOKUP(B1999,'Oficios_-_pend_criticas'!$C$3:$J$4739,7,0)="",IF(TODAY()&gt;VLOOKUP(B1999,'Oficios_-_pend_criticas'!$C$3:$J$4739,5,0),"X",""),IF(VLOOKUP(B1999,'Oficios_-_pend_criticas'!$C$3:$J$4739,7,0)&gt;VLOOKUP(B1999,'Oficios_-_pend_criticas'!$C$3:$J$4739,5,0),"X",""))),""),"")</f>
        <v/>
      </c>
      <c r="V1999" s="14" t="str">
        <f ca="1">IFERROR(IF(Q1999=0,IF(VLOOKUP(B1999,'Oficios_-_pend_criticas'!$C$3:$J$4739,5,0)="","",IF(VLOOKUP(B1999,'Oficios_-_pend_criticas'!$C$3:$J$4739,7,0)="",IF(TODAY()&gt;VLOOKUP(B1999,'Oficios_-_pend_criticas'!$C$3:$J$4739,5,0),"X",""),IF(VLOOKUP(B1999,'Oficios_-_pend_criticas'!$C$3:$J$4739,7,0)&gt;VLOOKUP(B1999,'Oficios_-_pend_criticas'!$C$3:$J$4739,5,0),"X",""))),""),"")</f>
        <v/>
      </c>
      <c r="W1999" s="14" t="str">
        <f ca="1">IFERROR(IF(P1999&lt;&gt;"X",IF(Q1999&gt;0,IF(VLOOKUP(B1999,'Oficios_-_pend_criticas'!$C$4:$J$4739,5,0)="","",IF(VLOOKUP(B1999,'Oficios_-_pend_criticas'!$C$4:$J$4739,7,0)="",IF(TODAY()&gt;VLOOKUP(B1999,'Oficios_-_pend_criticas'!$C$4:$J$4739,5,0),"X",""),IF(VLOOKUP(B1999,'Oficios_-_pend_criticas'!$C$4:$J$4739,7,0)&gt;VLOOKUP(B1999,'Oficios_-_pend_criticas'!$C$4:$J$4739,5,0),"X",""))),""),""),"")</f>
        <v/>
      </c>
    </row>
    <row r="2000" spans="1:23" hidden="1" x14ac:dyDescent="0.25">
      <c r="A2000" s="9" t="str">
        <f t="shared" si="93"/>
        <v/>
      </c>
      <c r="B2000" s="24"/>
      <c r="C2000" s="22" t="str">
        <f>IF(B2000="","",VLOOKUP(B2000,#REF!,6,0))</f>
        <v/>
      </c>
      <c r="D2000" s="20" t="str">
        <f>IF(B2000="","",VLOOKUP(B2000,#REF!,22,0))</f>
        <v/>
      </c>
      <c r="E2000" s="22" t="str">
        <f>IF(B2000="","",VLOOKUP(B2000,Consultas_públicas!$A$376:$G$3879,7,0))</f>
        <v/>
      </c>
      <c r="F2000" s="20"/>
      <c r="G2000" s="21"/>
      <c r="H2000" s="14" t="str">
        <f>IFERROR(IF(VLOOKUP(B2000,'Oficios_-_pend_criticas'!$C$4:$D$4739,2,0)="","","X"),"")</f>
        <v/>
      </c>
      <c r="I2000" s="12"/>
      <c r="J2000" s="13"/>
      <c r="K2000" s="10"/>
      <c r="L2000" s="12" t="str">
        <f>IFERROR(VLOOKUP(B2000,Retorno_da_RFB!$D$3:$I$6388,5,0),"")</f>
        <v/>
      </c>
      <c r="M2000" s="13" t="str">
        <f>IFERROR(VLOOKUP(B2000,Retorno_da_RFB!$D$3:$I$6388,6,0),"")</f>
        <v/>
      </c>
      <c r="N2000" s="10" t="str">
        <f>IFERROR(VLOOKUP(B2000,Retorno_da_RFB!$D$3:$I$6388,3,0),"")</f>
        <v/>
      </c>
      <c r="O2000" s="10" t="str">
        <f>IFERROR(VLOOKUP(B2000,Retorno_da_RFB!$D$3:$I$6388,4,0),"")</f>
        <v/>
      </c>
      <c r="P2000" s="12" t="str">
        <f>IFERROR(IF(N2000="","",IF(VLOOKUP(LEFT(N2000,10),'Universo_BK-BIT'!$A$5:$E$10005,2,0)="","X",VLOOKUP(LEFT(N2000,10),'Universo_BK-BIT'!$A$5:$E$10005,2,0))),"X")</f>
        <v/>
      </c>
      <c r="Q2000" s="12" t="str">
        <f>IFERROR(IF(P2000="X","",VLOOKUP(LEFT(N2000,10),'Universo_BK-BIT'!$A$5:$E$10005,3,0)),"")</f>
        <v/>
      </c>
      <c r="R2000" s="14" t="str">
        <f t="shared" si="94"/>
        <v/>
      </c>
      <c r="S2000" s="14" t="str">
        <f t="shared" si="95"/>
        <v/>
      </c>
      <c r="T2000" s="14"/>
      <c r="U2000" s="14" t="str">
        <f ca="1">IFERROR(IF(P2000="X",IF(VLOOKUP(B2000,'Oficios_-_pend_criticas'!$C$3:$J$4739,5,0)="","",IF(VLOOKUP(B2000,'Oficios_-_pend_criticas'!$C$3:$J$4739,7,0)="",IF(TODAY()&gt;VLOOKUP(B2000,'Oficios_-_pend_criticas'!$C$3:$J$4739,5,0),"X",""),IF(VLOOKUP(B2000,'Oficios_-_pend_criticas'!$C$3:$J$4739,7,0)&gt;VLOOKUP(B2000,'Oficios_-_pend_criticas'!$C$3:$J$4739,5,0),"X",""))),""),"")</f>
        <v/>
      </c>
      <c r="V2000" s="14" t="str">
        <f ca="1">IFERROR(IF(Q2000=0,IF(VLOOKUP(B2000,'Oficios_-_pend_criticas'!$C$3:$J$4739,5,0)="","",IF(VLOOKUP(B2000,'Oficios_-_pend_criticas'!$C$3:$J$4739,7,0)="",IF(TODAY()&gt;VLOOKUP(B2000,'Oficios_-_pend_criticas'!$C$3:$J$4739,5,0),"X",""),IF(VLOOKUP(B2000,'Oficios_-_pend_criticas'!$C$3:$J$4739,7,0)&gt;VLOOKUP(B2000,'Oficios_-_pend_criticas'!$C$3:$J$4739,5,0),"X",""))),""),"")</f>
        <v/>
      </c>
      <c r="W2000" s="14" t="str">
        <f ca="1">IFERROR(IF(P2000&lt;&gt;"X",IF(Q2000&gt;0,IF(VLOOKUP(B2000,'Oficios_-_pend_criticas'!$C$4:$J$4739,5,0)="","",IF(VLOOKUP(B2000,'Oficios_-_pend_criticas'!$C$4:$J$4739,7,0)="",IF(TODAY()&gt;VLOOKUP(B2000,'Oficios_-_pend_criticas'!$C$4:$J$4739,5,0),"X",""),IF(VLOOKUP(B2000,'Oficios_-_pend_criticas'!$C$4:$J$4739,7,0)&gt;VLOOKUP(B2000,'Oficios_-_pend_criticas'!$C$4:$J$4739,5,0),"X",""))),""),""),"")</f>
        <v/>
      </c>
    </row>
    <row r="2001" spans="1:23" hidden="1" x14ac:dyDescent="0.25">
      <c r="A2001" s="9" t="str">
        <f t="shared" si="93"/>
        <v/>
      </c>
      <c r="B2001" s="24"/>
      <c r="C2001" s="22" t="str">
        <f>IF(B2001="","",VLOOKUP(B2001,#REF!,6,0))</f>
        <v/>
      </c>
      <c r="D2001" s="20" t="str">
        <f>IF(B2001="","",VLOOKUP(B2001,#REF!,22,0))</f>
        <v/>
      </c>
      <c r="E2001" s="22" t="str">
        <f>IF(B2001="","",VLOOKUP(B2001,Consultas_públicas!$A$376:$G$3879,7,0))</f>
        <v/>
      </c>
      <c r="F2001" s="20"/>
      <c r="G2001" s="21"/>
      <c r="H2001" s="14" t="str">
        <f>IFERROR(IF(VLOOKUP(B2001,'Oficios_-_pend_criticas'!$C$4:$D$4739,2,0)="","","X"),"")</f>
        <v/>
      </c>
      <c r="I2001" s="12"/>
      <c r="J2001" s="13"/>
      <c r="K2001" s="10"/>
      <c r="L2001" s="12" t="str">
        <f>IFERROR(VLOOKUP(B2001,Retorno_da_RFB!$D$3:$I$6388,5,0),"")</f>
        <v/>
      </c>
      <c r="M2001" s="13" t="str">
        <f>IFERROR(VLOOKUP(B2001,Retorno_da_RFB!$D$3:$I$6388,6,0),"")</f>
        <v/>
      </c>
      <c r="N2001" s="10" t="str">
        <f>IFERROR(VLOOKUP(B2001,Retorno_da_RFB!$D$3:$I$6388,3,0),"")</f>
        <v/>
      </c>
      <c r="O2001" s="10" t="str">
        <f>IFERROR(VLOOKUP(B2001,Retorno_da_RFB!$D$3:$I$6388,4,0),"")</f>
        <v/>
      </c>
      <c r="P2001" s="12" t="str">
        <f>IFERROR(IF(N2001="","",IF(VLOOKUP(LEFT(N2001,10),'Universo_BK-BIT'!$A$5:$E$10005,2,0)="","X",VLOOKUP(LEFT(N2001,10),'Universo_BK-BIT'!$A$5:$E$10005,2,0))),"X")</f>
        <v/>
      </c>
      <c r="Q2001" s="12" t="str">
        <f>IFERROR(IF(P2001="X","",VLOOKUP(LEFT(N2001,10),'Universo_BK-BIT'!$A$5:$E$10005,3,0)),"")</f>
        <v/>
      </c>
      <c r="R2001" s="14" t="str">
        <f t="shared" si="94"/>
        <v/>
      </c>
      <c r="S2001" s="14" t="str">
        <f t="shared" si="95"/>
        <v/>
      </c>
      <c r="T2001" s="14"/>
      <c r="U2001" s="14" t="str">
        <f ca="1">IFERROR(IF(P2001="X",IF(VLOOKUP(B2001,'Oficios_-_pend_criticas'!$C$3:$J$4739,5,0)="","",IF(VLOOKUP(B2001,'Oficios_-_pend_criticas'!$C$3:$J$4739,7,0)="",IF(TODAY()&gt;VLOOKUP(B2001,'Oficios_-_pend_criticas'!$C$3:$J$4739,5,0),"X",""),IF(VLOOKUP(B2001,'Oficios_-_pend_criticas'!$C$3:$J$4739,7,0)&gt;VLOOKUP(B2001,'Oficios_-_pend_criticas'!$C$3:$J$4739,5,0),"X",""))),""),"")</f>
        <v/>
      </c>
      <c r="V2001" s="14" t="str">
        <f ca="1">IFERROR(IF(Q2001=0,IF(VLOOKUP(B2001,'Oficios_-_pend_criticas'!$C$3:$J$4739,5,0)="","",IF(VLOOKUP(B2001,'Oficios_-_pend_criticas'!$C$3:$J$4739,7,0)="",IF(TODAY()&gt;VLOOKUP(B2001,'Oficios_-_pend_criticas'!$C$3:$J$4739,5,0),"X",""),IF(VLOOKUP(B2001,'Oficios_-_pend_criticas'!$C$3:$J$4739,7,0)&gt;VLOOKUP(B2001,'Oficios_-_pend_criticas'!$C$3:$J$4739,5,0),"X",""))),""),"")</f>
        <v/>
      </c>
      <c r="W2001" s="14" t="str">
        <f ca="1">IFERROR(IF(P2001&lt;&gt;"X",IF(Q2001&gt;0,IF(VLOOKUP(B2001,'Oficios_-_pend_criticas'!$C$4:$J$4739,5,0)="","",IF(VLOOKUP(B2001,'Oficios_-_pend_criticas'!$C$4:$J$4739,7,0)="",IF(TODAY()&gt;VLOOKUP(B2001,'Oficios_-_pend_criticas'!$C$4:$J$4739,5,0),"X",""),IF(VLOOKUP(B2001,'Oficios_-_pend_criticas'!$C$4:$J$4739,7,0)&gt;VLOOKUP(B2001,'Oficios_-_pend_criticas'!$C$4:$J$4739,5,0),"X",""))),""),""),"")</f>
        <v/>
      </c>
    </row>
    <row r="2002" spans="1:23" hidden="1" x14ac:dyDescent="0.25">
      <c r="A2002" s="9" t="str">
        <f t="shared" si="93"/>
        <v/>
      </c>
      <c r="B2002" s="24"/>
      <c r="C2002" s="22" t="str">
        <f>IF(B2002="","",VLOOKUP(B2002,#REF!,6,0))</f>
        <v/>
      </c>
      <c r="D2002" s="20" t="str">
        <f>IF(B2002="","",VLOOKUP(B2002,#REF!,22,0))</f>
        <v/>
      </c>
      <c r="E2002" s="22" t="str">
        <f>IF(B2002="","",VLOOKUP(B2002,Consultas_públicas!$A$376:$G$3879,7,0))</f>
        <v/>
      </c>
      <c r="F2002" s="20"/>
      <c r="G2002" s="21"/>
      <c r="H2002" s="14" t="str">
        <f>IFERROR(IF(VLOOKUP(B2002,'Oficios_-_pend_criticas'!$C$4:$D$4739,2,0)="","","X"),"")</f>
        <v/>
      </c>
      <c r="I2002" s="12"/>
      <c r="J2002" s="13"/>
      <c r="K2002" s="10"/>
      <c r="L2002" s="12" t="str">
        <f>IFERROR(VLOOKUP(B2002,Retorno_da_RFB!$D$3:$I$6388,5,0),"")</f>
        <v/>
      </c>
      <c r="M2002" s="13" t="str">
        <f>IFERROR(VLOOKUP(B2002,Retorno_da_RFB!$D$3:$I$6388,6,0),"")</f>
        <v/>
      </c>
      <c r="N2002" s="10" t="str">
        <f>IFERROR(VLOOKUP(B2002,Retorno_da_RFB!$D$3:$I$6388,3,0),"")</f>
        <v/>
      </c>
      <c r="O2002" s="10" t="str">
        <f>IFERROR(VLOOKUP(B2002,Retorno_da_RFB!$D$3:$I$6388,4,0),"")</f>
        <v/>
      </c>
      <c r="P2002" s="12" t="str">
        <f>IFERROR(IF(N2002="","",IF(VLOOKUP(LEFT(N2002,10),'Universo_BK-BIT'!$A$5:$E$10005,2,0)="","X",VLOOKUP(LEFT(N2002,10),'Universo_BK-BIT'!$A$5:$E$10005,2,0))),"X")</f>
        <v/>
      </c>
      <c r="Q2002" s="12" t="str">
        <f>IFERROR(IF(P2002="X","",VLOOKUP(LEFT(N2002,10),'Universo_BK-BIT'!$A$5:$E$10005,3,0)),"")</f>
        <v/>
      </c>
      <c r="R2002" s="14" t="str">
        <f t="shared" si="94"/>
        <v/>
      </c>
      <c r="S2002" s="14" t="str">
        <f t="shared" si="95"/>
        <v/>
      </c>
      <c r="T2002" s="14"/>
      <c r="U2002" s="14" t="str">
        <f ca="1">IFERROR(IF(P2002="X",IF(VLOOKUP(B2002,'Oficios_-_pend_criticas'!$C$3:$J$4739,5,0)="","",IF(VLOOKUP(B2002,'Oficios_-_pend_criticas'!$C$3:$J$4739,7,0)="",IF(TODAY()&gt;VLOOKUP(B2002,'Oficios_-_pend_criticas'!$C$3:$J$4739,5,0),"X",""),IF(VLOOKUP(B2002,'Oficios_-_pend_criticas'!$C$3:$J$4739,7,0)&gt;VLOOKUP(B2002,'Oficios_-_pend_criticas'!$C$3:$J$4739,5,0),"X",""))),""),"")</f>
        <v/>
      </c>
      <c r="V2002" s="14" t="str">
        <f ca="1">IFERROR(IF(Q2002=0,IF(VLOOKUP(B2002,'Oficios_-_pend_criticas'!$C$3:$J$4739,5,0)="","",IF(VLOOKUP(B2002,'Oficios_-_pend_criticas'!$C$3:$J$4739,7,0)="",IF(TODAY()&gt;VLOOKUP(B2002,'Oficios_-_pend_criticas'!$C$3:$J$4739,5,0),"X",""),IF(VLOOKUP(B2002,'Oficios_-_pend_criticas'!$C$3:$J$4739,7,0)&gt;VLOOKUP(B2002,'Oficios_-_pend_criticas'!$C$3:$J$4739,5,0),"X",""))),""),"")</f>
        <v/>
      </c>
      <c r="W2002" s="14" t="str">
        <f ca="1">IFERROR(IF(P2002&lt;&gt;"X",IF(Q2002&gt;0,IF(VLOOKUP(B2002,'Oficios_-_pend_criticas'!$C$4:$J$4739,5,0)="","",IF(VLOOKUP(B2002,'Oficios_-_pend_criticas'!$C$4:$J$4739,7,0)="",IF(TODAY()&gt;VLOOKUP(B2002,'Oficios_-_pend_criticas'!$C$4:$J$4739,5,0),"X",""),IF(VLOOKUP(B2002,'Oficios_-_pend_criticas'!$C$4:$J$4739,7,0)&gt;VLOOKUP(B2002,'Oficios_-_pend_criticas'!$C$4:$J$4739,5,0),"X",""))),""),""),"")</f>
        <v/>
      </c>
    </row>
    <row r="2003" spans="1:23" hidden="1" x14ac:dyDescent="0.25">
      <c r="A2003" s="9" t="str">
        <f t="shared" si="93"/>
        <v/>
      </c>
      <c r="B2003" s="24"/>
      <c r="C2003" s="22" t="str">
        <f>IF(B2003="","",VLOOKUP(B2003,#REF!,6,0))</f>
        <v/>
      </c>
      <c r="D2003" s="20" t="str">
        <f>IF(B2003="","",VLOOKUP(B2003,#REF!,22,0))</f>
        <v/>
      </c>
      <c r="E2003" s="22" t="str">
        <f>IF(B2003="","",VLOOKUP(B2003,Consultas_públicas!$A$376:$G$3879,7,0))</f>
        <v/>
      </c>
      <c r="F2003" s="20"/>
      <c r="G2003" s="21"/>
      <c r="H2003" s="14" t="str">
        <f>IFERROR(IF(VLOOKUP(B2003,'Oficios_-_pend_criticas'!$C$4:$D$4739,2,0)="","","X"),"")</f>
        <v/>
      </c>
      <c r="I2003" s="12"/>
      <c r="J2003" s="13"/>
      <c r="K2003" s="10"/>
      <c r="L2003" s="12" t="str">
        <f>IFERROR(VLOOKUP(B2003,Retorno_da_RFB!$D$3:$I$6388,5,0),"")</f>
        <v/>
      </c>
      <c r="M2003" s="13" t="str">
        <f>IFERROR(VLOOKUP(B2003,Retorno_da_RFB!$D$3:$I$6388,6,0),"")</f>
        <v/>
      </c>
      <c r="N2003" s="10" t="str">
        <f>IFERROR(VLOOKUP(B2003,Retorno_da_RFB!$D$3:$I$6388,3,0),"")</f>
        <v/>
      </c>
      <c r="O2003" s="10" t="str">
        <f>IFERROR(VLOOKUP(B2003,Retorno_da_RFB!$D$3:$I$6388,4,0),"")</f>
        <v/>
      </c>
      <c r="P2003" s="12" t="str">
        <f>IFERROR(IF(N2003="","",IF(VLOOKUP(LEFT(N2003,10),'Universo_BK-BIT'!$A$5:$E$10005,2,0)="","X",VLOOKUP(LEFT(N2003,10),'Universo_BK-BIT'!$A$5:$E$10005,2,0))),"X")</f>
        <v/>
      </c>
      <c r="Q2003" s="12" t="str">
        <f>IFERROR(IF(P2003="X","",VLOOKUP(LEFT(N2003,10),'Universo_BK-BIT'!$A$5:$E$10005,3,0)),"")</f>
        <v/>
      </c>
      <c r="R2003" s="14" t="str">
        <f t="shared" si="94"/>
        <v/>
      </c>
      <c r="S2003" s="14" t="str">
        <f t="shared" si="95"/>
        <v/>
      </c>
      <c r="T2003" s="14"/>
      <c r="U2003" s="14" t="str">
        <f ca="1">IFERROR(IF(P2003="X",IF(VLOOKUP(B2003,'Oficios_-_pend_criticas'!$C$3:$J$4739,5,0)="","",IF(VLOOKUP(B2003,'Oficios_-_pend_criticas'!$C$3:$J$4739,7,0)="",IF(TODAY()&gt;VLOOKUP(B2003,'Oficios_-_pend_criticas'!$C$3:$J$4739,5,0),"X",""),IF(VLOOKUP(B2003,'Oficios_-_pend_criticas'!$C$3:$J$4739,7,0)&gt;VLOOKUP(B2003,'Oficios_-_pend_criticas'!$C$3:$J$4739,5,0),"X",""))),""),"")</f>
        <v/>
      </c>
      <c r="V2003" s="14" t="str">
        <f ca="1">IFERROR(IF(Q2003=0,IF(VLOOKUP(B2003,'Oficios_-_pend_criticas'!$C$3:$J$4739,5,0)="","",IF(VLOOKUP(B2003,'Oficios_-_pend_criticas'!$C$3:$J$4739,7,0)="",IF(TODAY()&gt;VLOOKUP(B2003,'Oficios_-_pend_criticas'!$C$3:$J$4739,5,0),"X",""),IF(VLOOKUP(B2003,'Oficios_-_pend_criticas'!$C$3:$J$4739,7,0)&gt;VLOOKUP(B2003,'Oficios_-_pend_criticas'!$C$3:$J$4739,5,0),"X",""))),""),"")</f>
        <v/>
      </c>
      <c r="W2003" s="14" t="str">
        <f ca="1">IFERROR(IF(P2003&lt;&gt;"X",IF(Q2003&gt;0,IF(VLOOKUP(B2003,'Oficios_-_pend_criticas'!$C$4:$J$4739,5,0)="","",IF(VLOOKUP(B2003,'Oficios_-_pend_criticas'!$C$4:$J$4739,7,0)="",IF(TODAY()&gt;VLOOKUP(B2003,'Oficios_-_pend_criticas'!$C$4:$J$4739,5,0),"X",""),IF(VLOOKUP(B2003,'Oficios_-_pend_criticas'!$C$4:$J$4739,7,0)&gt;VLOOKUP(B2003,'Oficios_-_pend_criticas'!$C$4:$J$4739,5,0),"X",""))),""),""),"")</f>
        <v/>
      </c>
    </row>
    <row r="2004" spans="1:23" hidden="1" x14ac:dyDescent="0.25">
      <c r="A2004" s="9" t="str">
        <f t="shared" si="93"/>
        <v/>
      </c>
      <c r="B2004" s="24"/>
      <c r="C2004" s="22" t="str">
        <f>IF(B2004="","",VLOOKUP(B2004,#REF!,6,0))</f>
        <v/>
      </c>
      <c r="D2004" s="20" t="str">
        <f>IF(B2004="","",VLOOKUP(B2004,#REF!,22,0))</f>
        <v/>
      </c>
      <c r="E2004" s="22" t="str">
        <f>IF(B2004="","",VLOOKUP(B2004,Consultas_públicas!$A$376:$G$3879,7,0))</f>
        <v/>
      </c>
      <c r="F2004" s="20"/>
      <c r="G2004" s="21"/>
      <c r="H2004" s="14" t="str">
        <f>IFERROR(IF(VLOOKUP(B2004,'Oficios_-_pend_criticas'!$C$4:$D$4739,2,0)="","","X"),"")</f>
        <v/>
      </c>
      <c r="I2004" s="12"/>
      <c r="J2004" s="13"/>
      <c r="K2004" s="10"/>
      <c r="L2004" s="12" t="str">
        <f>IFERROR(VLOOKUP(B2004,Retorno_da_RFB!$D$3:$I$6388,5,0),"")</f>
        <v/>
      </c>
      <c r="M2004" s="13" t="str">
        <f>IFERROR(VLOOKUP(B2004,Retorno_da_RFB!$D$3:$I$6388,6,0),"")</f>
        <v/>
      </c>
      <c r="N2004" s="10" t="str">
        <f>IFERROR(VLOOKUP(B2004,Retorno_da_RFB!$D$3:$I$6388,3,0),"")</f>
        <v/>
      </c>
      <c r="O2004" s="10" t="str">
        <f>IFERROR(VLOOKUP(B2004,Retorno_da_RFB!$D$3:$I$6388,4,0),"")</f>
        <v/>
      </c>
      <c r="P2004" s="12" t="str">
        <f>IFERROR(IF(N2004="","",IF(VLOOKUP(LEFT(N2004,10),'Universo_BK-BIT'!$A$5:$E$10005,2,0)="","X",VLOOKUP(LEFT(N2004,10),'Universo_BK-BIT'!$A$5:$E$10005,2,0))),"X")</f>
        <v/>
      </c>
      <c r="Q2004" s="12" t="str">
        <f>IFERROR(IF(P2004="X","",VLOOKUP(LEFT(N2004,10),'Universo_BK-BIT'!$A$5:$E$10005,3,0)),"")</f>
        <v/>
      </c>
      <c r="R2004" s="14" t="str">
        <f t="shared" si="94"/>
        <v/>
      </c>
      <c r="S2004" s="14" t="str">
        <f t="shared" si="95"/>
        <v/>
      </c>
      <c r="T2004" s="14"/>
      <c r="U2004" s="14" t="str">
        <f ca="1">IFERROR(IF(P2004="X",IF(VLOOKUP(B2004,'Oficios_-_pend_criticas'!$C$3:$J$4739,5,0)="","",IF(VLOOKUP(B2004,'Oficios_-_pend_criticas'!$C$3:$J$4739,7,0)="",IF(TODAY()&gt;VLOOKUP(B2004,'Oficios_-_pend_criticas'!$C$3:$J$4739,5,0),"X",""),IF(VLOOKUP(B2004,'Oficios_-_pend_criticas'!$C$3:$J$4739,7,0)&gt;VLOOKUP(B2004,'Oficios_-_pend_criticas'!$C$3:$J$4739,5,0),"X",""))),""),"")</f>
        <v/>
      </c>
      <c r="V2004" s="14" t="str">
        <f ca="1">IFERROR(IF(Q2004=0,IF(VLOOKUP(B2004,'Oficios_-_pend_criticas'!$C$3:$J$4739,5,0)="","",IF(VLOOKUP(B2004,'Oficios_-_pend_criticas'!$C$3:$J$4739,7,0)="",IF(TODAY()&gt;VLOOKUP(B2004,'Oficios_-_pend_criticas'!$C$3:$J$4739,5,0),"X",""),IF(VLOOKUP(B2004,'Oficios_-_pend_criticas'!$C$3:$J$4739,7,0)&gt;VLOOKUP(B2004,'Oficios_-_pend_criticas'!$C$3:$J$4739,5,0),"X",""))),""),"")</f>
        <v/>
      </c>
      <c r="W2004" s="14" t="str">
        <f ca="1">IFERROR(IF(P2004&lt;&gt;"X",IF(Q2004&gt;0,IF(VLOOKUP(B2004,'Oficios_-_pend_criticas'!$C$4:$J$4739,5,0)="","",IF(VLOOKUP(B2004,'Oficios_-_pend_criticas'!$C$4:$J$4739,7,0)="",IF(TODAY()&gt;VLOOKUP(B2004,'Oficios_-_pend_criticas'!$C$4:$J$4739,5,0),"X",""),IF(VLOOKUP(B2004,'Oficios_-_pend_criticas'!$C$4:$J$4739,7,0)&gt;VLOOKUP(B2004,'Oficios_-_pend_criticas'!$C$4:$J$4739,5,0),"X",""))),""),""),"")</f>
        <v/>
      </c>
    </row>
    <row r="2005" spans="1:23" hidden="1" x14ac:dyDescent="0.25">
      <c r="A2005" s="9" t="str">
        <f t="shared" si="93"/>
        <v/>
      </c>
      <c r="B2005" s="24"/>
      <c r="C2005" s="22" t="str">
        <f>IF(B2005="","",VLOOKUP(B2005,#REF!,6,0))</f>
        <v/>
      </c>
      <c r="D2005" s="20" t="str">
        <f>IF(B2005="","",VLOOKUP(B2005,#REF!,22,0))</f>
        <v/>
      </c>
      <c r="E2005" s="22" t="str">
        <f>IF(B2005="","",VLOOKUP(B2005,Consultas_públicas!$A$376:$G$3879,7,0))</f>
        <v/>
      </c>
      <c r="F2005" s="20"/>
      <c r="G2005" s="21"/>
      <c r="H2005" s="14" t="str">
        <f>IFERROR(IF(VLOOKUP(B2005,'Oficios_-_pend_criticas'!$C$4:$D$4739,2,0)="","","X"),"")</f>
        <v/>
      </c>
      <c r="I2005" s="12"/>
      <c r="J2005" s="13"/>
      <c r="K2005" s="10"/>
      <c r="L2005" s="12" t="str">
        <f>IFERROR(VLOOKUP(B2005,Retorno_da_RFB!$D$3:$I$6388,5,0),"")</f>
        <v/>
      </c>
      <c r="M2005" s="13" t="str">
        <f>IFERROR(VLOOKUP(B2005,Retorno_da_RFB!$D$3:$I$6388,6,0),"")</f>
        <v/>
      </c>
      <c r="N2005" s="10" t="str">
        <f>IFERROR(VLOOKUP(B2005,Retorno_da_RFB!$D$3:$I$6388,3,0),"")</f>
        <v/>
      </c>
      <c r="O2005" s="10" t="str">
        <f>IFERROR(VLOOKUP(B2005,Retorno_da_RFB!$D$3:$I$6388,4,0),"")</f>
        <v/>
      </c>
      <c r="P2005" s="12" t="str">
        <f>IFERROR(IF(N2005="","",IF(VLOOKUP(LEFT(N2005,10),'Universo_BK-BIT'!$A$5:$E$10005,2,0)="","X",VLOOKUP(LEFT(N2005,10),'Universo_BK-BIT'!$A$5:$E$10005,2,0))),"X")</f>
        <v/>
      </c>
      <c r="Q2005" s="12" t="str">
        <f>IFERROR(IF(P2005="X","",VLOOKUP(LEFT(N2005,10),'Universo_BK-BIT'!$A$5:$E$10005,3,0)),"")</f>
        <v/>
      </c>
      <c r="R2005" s="14" t="str">
        <f t="shared" si="94"/>
        <v/>
      </c>
      <c r="S2005" s="14" t="str">
        <f t="shared" si="95"/>
        <v/>
      </c>
      <c r="T2005" s="14"/>
      <c r="U2005" s="14" t="str">
        <f ca="1">IFERROR(IF(P2005="X",IF(VLOOKUP(B2005,'Oficios_-_pend_criticas'!$C$3:$J$4739,5,0)="","",IF(VLOOKUP(B2005,'Oficios_-_pend_criticas'!$C$3:$J$4739,7,0)="",IF(TODAY()&gt;VLOOKUP(B2005,'Oficios_-_pend_criticas'!$C$3:$J$4739,5,0),"X",""),IF(VLOOKUP(B2005,'Oficios_-_pend_criticas'!$C$3:$J$4739,7,0)&gt;VLOOKUP(B2005,'Oficios_-_pend_criticas'!$C$3:$J$4739,5,0),"X",""))),""),"")</f>
        <v/>
      </c>
      <c r="V2005" s="14" t="str">
        <f ca="1">IFERROR(IF(Q2005=0,IF(VLOOKUP(B2005,'Oficios_-_pend_criticas'!$C$3:$J$4739,5,0)="","",IF(VLOOKUP(B2005,'Oficios_-_pend_criticas'!$C$3:$J$4739,7,0)="",IF(TODAY()&gt;VLOOKUP(B2005,'Oficios_-_pend_criticas'!$C$3:$J$4739,5,0),"X",""),IF(VLOOKUP(B2005,'Oficios_-_pend_criticas'!$C$3:$J$4739,7,0)&gt;VLOOKUP(B2005,'Oficios_-_pend_criticas'!$C$3:$J$4739,5,0),"X",""))),""),"")</f>
        <v/>
      </c>
      <c r="W2005" s="14" t="str">
        <f ca="1">IFERROR(IF(P2005&lt;&gt;"X",IF(Q2005&gt;0,IF(VLOOKUP(B2005,'Oficios_-_pend_criticas'!$C$4:$J$4739,5,0)="","",IF(VLOOKUP(B2005,'Oficios_-_pend_criticas'!$C$4:$J$4739,7,0)="",IF(TODAY()&gt;VLOOKUP(B2005,'Oficios_-_pend_criticas'!$C$4:$J$4739,5,0),"X",""),IF(VLOOKUP(B2005,'Oficios_-_pend_criticas'!$C$4:$J$4739,7,0)&gt;VLOOKUP(B2005,'Oficios_-_pend_criticas'!$C$4:$J$4739,5,0),"X",""))),""),""),"")</f>
        <v/>
      </c>
    </row>
    <row r="2006" spans="1:23" hidden="1" x14ac:dyDescent="0.25">
      <c r="A2006" s="9" t="str">
        <f t="shared" si="93"/>
        <v/>
      </c>
      <c r="B2006" s="24"/>
      <c r="C2006" s="22" t="str">
        <f>IF(B2006="","",VLOOKUP(B2006,#REF!,6,0))</f>
        <v/>
      </c>
      <c r="D2006" s="20" t="str">
        <f>IF(B2006="","",VLOOKUP(B2006,#REF!,22,0))</f>
        <v/>
      </c>
      <c r="E2006" s="22" t="str">
        <f>IF(B2006="","",VLOOKUP(B2006,Consultas_públicas!$A$376:$G$3879,7,0))</f>
        <v/>
      </c>
      <c r="F2006" s="20"/>
      <c r="G2006" s="21"/>
      <c r="H2006" s="14" t="str">
        <f>IFERROR(IF(VLOOKUP(B2006,'Oficios_-_pend_criticas'!$C$4:$D$4739,2,0)="","","X"),"")</f>
        <v/>
      </c>
      <c r="I2006" s="12"/>
      <c r="J2006" s="13"/>
      <c r="K2006" s="10"/>
      <c r="L2006" s="12" t="str">
        <f>IFERROR(VLOOKUP(B2006,Retorno_da_RFB!$D$3:$I$6388,5,0),"")</f>
        <v/>
      </c>
      <c r="M2006" s="13" t="str">
        <f>IFERROR(VLOOKUP(B2006,Retorno_da_RFB!$D$3:$I$6388,6,0),"")</f>
        <v/>
      </c>
      <c r="N2006" s="10" t="str">
        <f>IFERROR(VLOOKUP(B2006,Retorno_da_RFB!$D$3:$I$6388,3,0),"")</f>
        <v/>
      </c>
      <c r="O2006" s="10" t="str">
        <f>IFERROR(VLOOKUP(B2006,Retorno_da_RFB!$D$3:$I$6388,4,0),"")</f>
        <v/>
      </c>
      <c r="P2006" s="12" t="str">
        <f>IFERROR(IF(N2006="","",IF(VLOOKUP(LEFT(N2006,10),'Universo_BK-BIT'!$A$5:$E$10005,2,0)="","X",VLOOKUP(LEFT(N2006,10),'Universo_BK-BIT'!$A$5:$E$10005,2,0))),"X")</f>
        <v/>
      </c>
      <c r="Q2006" s="12" t="str">
        <f>IFERROR(IF(P2006="X","",VLOOKUP(LEFT(N2006,10),'Universo_BK-BIT'!$A$5:$E$10005,3,0)),"")</f>
        <v/>
      </c>
      <c r="R2006" s="14" t="str">
        <f t="shared" si="94"/>
        <v/>
      </c>
      <c r="S2006" s="14" t="str">
        <f t="shared" si="95"/>
        <v/>
      </c>
      <c r="T2006" s="14"/>
      <c r="U2006" s="14" t="str">
        <f ca="1">IFERROR(IF(P2006="X",IF(VLOOKUP(B2006,'Oficios_-_pend_criticas'!$C$3:$J$4739,5,0)="","",IF(VLOOKUP(B2006,'Oficios_-_pend_criticas'!$C$3:$J$4739,7,0)="",IF(TODAY()&gt;VLOOKUP(B2006,'Oficios_-_pend_criticas'!$C$3:$J$4739,5,0),"X",""),IF(VLOOKUP(B2006,'Oficios_-_pend_criticas'!$C$3:$J$4739,7,0)&gt;VLOOKUP(B2006,'Oficios_-_pend_criticas'!$C$3:$J$4739,5,0),"X",""))),""),"")</f>
        <v/>
      </c>
      <c r="V2006" s="14" t="str">
        <f ca="1">IFERROR(IF(Q2006=0,IF(VLOOKUP(B2006,'Oficios_-_pend_criticas'!$C$3:$J$4739,5,0)="","",IF(VLOOKUP(B2006,'Oficios_-_pend_criticas'!$C$3:$J$4739,7,0)="",IF(TODAY()&gt;VLOOKUP(B2006,'Oficios_-_pend_criticas'!$C$3:$J$4739,5,0),"X",""),IF(VLOOKUP(B2006,'Oficios_-_pend_criticas'!$C$3:$J$4739,7,0)&gt;VLOOKUP(B2006,'Oficios_-_pend_criticas'!$C$3:$J$4739,5,0),"X",""))),""),"")</f>
        <v/>
      </c>
      <c r="W2006" s="14" t="str">
        <f ca="1">IFERROR(IF(P2006&lt;&gt;"X",IF(Q2006&gt;0,IF(VLOOKUP(B2006,'Oficios_-_pend_criticas'!$C$4:$J$4739,5,0)="","",IF(VLOOKUP(B2006,'Oficios_-_pend_criticas'!$C$4:$J$4739,7,0)="",IF(TODAY()&gt;VLOOKUP(B2006,'Oficios_-_pend_criticas'!$C$4:$J$4739,5,0),"X",""),IF(VLOOKUP(B2006,'Oficios_-_pend_criticas'!$C$4:$J$4739,7,0)&gt;VLOOKUP(B2006,'Oficios_-_pend_criticas'!$C$4:$J$4739,5,0),"X",""))),""),""),"")</f>
        <v/>
      </c>
    </row>
    <row r="2007" spans="1:23" hidden="1" x14ac:dyDescent="0.25">
      <c r="A2007" s="9" t="str">
        <f t="shared" si="93"/>
        <v/>
      </c>
      <c r="B2007" s="24"/>
      <c r="C2007" s="22" t="str">
        <f>IF(B2007="","",VLOOKUP(B2007,#REF!,6,0))</f>
        <v/>
      </c>
      <c r="D2007" s="20" t="str">
        <f>IF(B2007="","",VLOOKUP(B2007,#REF!,22,0))</f>
        <v/>
      </c>
      <c r="E2007" s="22" t="str">
        <f>IF(B2007="","",VLOOKUP(B2007,Consultas_públicas!$A$376:$G$3879,7,0))</f>
        <v/>
      </c>
      <c r="F2007" s="20"/>
      <c r="G2007" s="21"/>
      <c r="H2007" s="14" t="str">
        <f>IFERROR(IF(VLOOKUP(B2007,'Oficios_-_pend_criticas'!$C$4:$D$4739,2,0)="","","X"),"")</f>
        <v/>
      </c>
      <c r="I2007" s="12"/>
      <c r="J2007" s="13"/>
      <c r="K2007" s="10"/>
      <c r="L2007" s="12" t="str">
        <f>IFERROR(VLOOKUP(B2007,Retorno_da_RFB!$D$3:$I$6388,5,0),"")</f>
        <v/>
      </c>
      <c r="M2007" s="13" t="str">
        <f>IFERROR(VLOOKUP(B2007,Retorno_da_RFB!$D$3:$I$6388,6,0),"")</f>
        <v/>
      </c>
      <c r="N2007" s="10" t="str">
        <f>IFERROR(VLOOKUP(B2007,Retorno_da_RFB!$D$3:$I$6388,3,0),"")</f>
        <v/>
      </c>
      <c r="O2007" s="10" t="str">
        <f>IFERROR(VLOOKUP(B2007,Retorno_da_RFB!$D$3:$I$6388,4,0),"")</f>
        <v/>
      </c>
      <c r="P2007" s="12" t="str">
        <f>IFERROR(IF(N2007="","",IF(VLOOKUP(LEFT(N2007,10),'Universo_BK-BIT'!$A$5:$E$10005,2,0)="","X",VLOOKUP(LEFT(N2007,10),'Universo_BK-BIT'!$A$5:$E$10005,2,0))),"X")</f>
        <v/>
      </c>
      <c r="Q2007" s="12" t="str">
        <f>IFERROR(IF(P2007="X","",VLOOKUP(LEFT(N2007,10),'Universo_BK-BIT'!$A$5:$E$10005,3,0)),"")</f>
        <v/>
      </c>
      <c r="R2007" s="14" t="str">
        <f t="shared" si="94"/>
        <v/>
      </c>
      <c r="S2007" s="14" t="str">
        <f t="shared" si="95"/>
        <v/>
      </c>
      <c r="T2007" s="14"/>
      <c r="U2007" s="14" t="str">
        <f ca="1">IFERROR(IF(P2007="X",IF(VLOOKUP(B2007,'Oficios_-_pend_criticas'!$C$3:$J$4739,5,0)="","",IF(VLOOKUP(B2007,'Oficios_-_pend_criticas'!$C$3:$J$4739,7,0)="",IF(TODAY()&gt;VLOOKUP(B2007,'Oficios_-_pend_criticas'!$C$3:$J$4739,5,0),"X",""),IF(VLOOKUP(B2007,'Oficios_-_pend_criticas'!$C$3:$J$4739,7,0)&gt;VLOOKUP(B2007,'Oficios_-_pend_criticas'!$C$3:$J$4739,5,0),"X",""))),""),"")</f>
        <v/>
      </c>
      <c r="V2007" s="14" t="str">
        <f ca="1">IFERROR(IF(Q2007=0,IF(VLOOKUP(B2007,'Oficios_-_pend_criticas'!$C$3:$J$4739,5,0)="","",IF(VLOOKUP(B2007,'Oficios_-_pend_criticas'!$C$3:$J$4739,7,0)="",IF(TODAY()&gt;VLOOKUP(B2007,'Oficios_-_pend_criticas'!$C$3:$J$4739,5,0),"X",""),IF(VLOOKUP(B2007,'Oficios_-_pend_criticas'!$C$3:$J$4739,7,0)&gt;VLOOKUP(B2007,'Oficios_-_pend_criticas'!$C$3:$J$4739,5,0),"X",""))),""),"")</f>
        <v/>
      </c>
      <c r="W2007" s="14" t="str">
        <f ca="1">IFERROR(IF(P2007&lt;&gt;"X",IF(Q2007&gt;0,IF(VLOOKUP(B2007,'Oficios_-_pend_criticas'!$C$4:$J$4739,5,0)="","",IF(VLOOKUP(B2007,'Oficios_-_pend_criticas'!$C$4:$J$4739,7,0)="",IF(TODAY()&gt;VLOOKUP(B2007,'Oficios_-_pend_criticas'!$C$4:$J$4739,5,0),"X",""),IF(VLOOKUP(B2007,'Oficios_-_pend_criticas'!$C$4:$J$4739,7,0)&gt;VLOOKUP(B2007,'Oficios_-_pend_criticas'!$C$4:$J$4739,5,0),"X",""))),""),""),"")</f>
        <v/>
      </c>
    </row>
    <row r="2008" spans="1:23" hidden="1" x14ac:dyDescent="0.25">
      <c r="A2008" s="9" t="str">
        <f t="shared" si="93"/>
        <v/>
      </c>
      <c r="B2008" s="24"/>
      <c r="C2008" s="22" t="str">
        <f>IF(B2008="","",VLOOKUP(B2008,#REF!,6,0))</f>
        <v/>
      </c>
      <c r="D2008" s="20" t="str">
        <f>IF(B2008="","",VLOOKUP(B2008,#REF!,22,0))</f>
        <v/>
      </c>
      <c r="E2008" s="22" t="str">
        <f>IF(B2008="","",VLOOKUP(B2008,Consultas_públicas!$A$376:$G$3879,7,0))</f>
        <v/>
      </c>
      <c r="F2008" s="20"/>
      <c r="G2008" s="21"/>
      <c r="H2008" s="14" t="str">
        <f>IFERROR(IF(VLOOKUP(B2008,'Oficios_-_pend_criticas'!$C$4:$D$4739,2,0)="","","X"),"")</f>
        <v/>
      </c>
      <c r="I2008" s="12"/>
      <c r="J2008" s="13"/>
      <c r="K2008" s="10"/>
      <c r="L2008" s="12" t="str">
        <f>IFERROR(VLOOKUP(B2008,Retorno_da_RFB!$D$3:$I$6388,5,0),"")</f>
        <v/>
      </c>
      <c r="M2008" s="13" t="str">
        <f>IFERROR(VLOOKUP(B2008,Retorno_da_RFB!$D$3:$I$6388,6,0),"")</f>
        <v/>
      </c>
      <c r="N2008" s="10" t="str">
        <f>IFERROR(VLOOKUP(B2008,Retorno_da_RFB!$D$3:$I$6388,3,0),"")</f>
        <v/>
      </c>
      <c r="O2008" s="10" t="str">
        <f>IFERROR(VLOOKUP(B2008,Retorno_da_RFB!$D$3:$I$6388,4,0),"")</f>
        <v/>
      </c>
      <c r="P2008" s="12" t="str">
        <f>IFERROR(IF(N2008="","",IF(VLOOKUP(LEFT(N2008,10),'Universo_BK-BIT'!$A$5:$E$10005,2,0)="","X",VLOOKUP(LEFT(N2008,10),'Universo_BK-BIT'!$A$5:$E$10005,2,0))),"X")</f>
        <v/>
      </c>
      <c r="Q2008" s="12" t="str">
        <f>IFERROR(IF(P2008="X","",VLOOKUP(LEFT(N2008,10),'Universo_BK-BIT'!$A$5:$E$10005,3,0)),"")</f>
        <v/>
      </c>
      <c r="R2008" s="14" t="str">
        <f t="shared" si="94"/>
        <v/>
      </c>
      <c r="S2008" s="14" t="str">
        <f t="shared" si="95"/>
        <v/>
      </c>
      <c r="T2008" s="14"/>
      <c r="U2008" s="14" t="str">
        <f ca="1">IFERROR(IF(P2008="X",IF(VLOOKUP(B2008,'Oficios_-_pend_criticas'!$C$3:$J$4739,5,0)="","",IF(VLOOKUP(B2008,'Oficios_-_pend_criticas'!$C$3:$J$4739,7,0)="",IF(TODAY()&gt;VLOOKUP(B2008,'Oficios_-_pend_criticas'!$C$3:$J$4739,5,0),"X",""),IF(VLOOKUP(B2008,'Oficios_-_pend_criticas'!$C$3:$J$4739,7,0)&gt;VLOOKUP(B2008,'Oficios_-_pend_criticas'!$C$3:$J$4739,5,0),"X",""))),""),"")</f>
        <v/>
      </c>
      <c r="V2008" s="14" t="str">
        <f ca="1">IFERROR(IF(Q2008=0,IF(VLOOKUP(B2008,'Oficios_-_pend_criticas'!$C$3:$J$4739,5,0)="","",IF(VLOOKUP(B2008,'Oficios_-_pend_criticas'!$C$3:$J$4739,7,0)="",IF(TODAY()&gt;VLOOKUP(B2008,'Oficios_-_pend_criticas'!$C$3:$J$4739,5,0),"X",""),IF(VLOOKUP(B2008,'Oficios_-_pend_criticas'!$C$3:$J$4739,7,0)&gt;VLOOKUP(B2008,'Oficios_-_pend_criticas'!$C$3:$J$4739,5,0),"X",""))),""),"")</f>
        <v/>
      </c>
      <c r="W2008" s="14" t="str">
        <f ca="1">IFERROR(IF(P2008&lt;&gt;"X",IF(Q2008&gt;0,IF(VLOOKUP(B2008,'Oficios_-_pend_criticas'!$C$4:$J$4739,5,0)="","",IF(VLOOKUP(B2008,'Oficios_-_pend_criticas'!$C$4:$J$4739,7,0)="",IF(TODAY()&gt;VLOOKUP(B2008,'Oficios_-_pend_criticas'!$C$4:$J$4739,5,0),"X",""),IF(VLOOKUP(B2008,'Oficios_-_pend_criticas'!$C$4:$J$4739,7,0)&gt;VLOOKUP(B2008,'Oficios_-_pend_criticas'!$C$4:$J$4739,5,0),"X",""))),""),""),"")</f>
        <v/>
      </c>
    </row>
    <row r="2009" spans="1:23" hidden="1" x14ac:dyDescent="0.25">
      <c r="A2009" s="9" t="str">
        <f t="shared" si="93"/>
        <v/>
      </c>
      <c r="B2009" s="24"/>
      <c r="C2009" s="22" t="str">
        <f>IF(B2009="","",VLOOKUP(B2009,#REF!,6,0))</f>
        <v/>
      </c>
      <c r="D2009" s="20" t="str">
        <f>IF(B2009="","",VLOOKUP(B2009,#REF!,22,0))</f>
        <v/>
      </c>
      <c r="E2009" s="22" t="str">
        <f>IF(B2009="","",VLOOKUP(B2009,Consultas_públicas!$A$376:$G$3879,7,0))</f>
        <v/>
      </c>
      <c r="F2009" s="20"/>
      <c r="G2009" s="21"/>
      <c r="H2009" s="14" t="str">
        <f>IFERROR(IF(VLOOKUP(B2009,'Oficios_-_pend_criticas'!$C$4:$D$4739,2,0)="","","X"),"")</f>
        <v/>
      </c>
      <c r="I2009" s="12"/>
      <c r="J2009" s="13"/>
      <c r="K2009" s="10"/>
      <c r="L2009" s="12" t="str">
        <f>IFERROR(VLOOKUP(B2009,Retorno_da_RFB!$D$3:$I$6388,5,0),"")</f>
        <v/>
      </c>
      <c r="M2009" s="13" t="str">
        <f>IFERROR(VLOOKUP(B2009,Retorno_da_RFB!$D$3:$I$6388,6,0),"")</f>
        <v/>
      </c>
      <c r="N2009" s="10" t="str">
        <f>IFERROR(VLOOKUP(B2009,Retorno_da_RFB!$D$3:$I$6388,3,0),"")</f>
        <v/>
      </c>
      <c r="O2009" s="10" t="str">
        <f>IFERROR(VLOOKUP(B2009,Retorno_da_RFB!$D$3:$I$6388,4,0),"")</f>
        <v/>
      </c>
      <c r="P2009" s="12" t="str">
        <f>IFERROR(IF(N2009="","",IF(VLOOKUP(LEFT(N2009,10),'Universo_BK-BIT'!$A$5:$E$10005,2,0)="","X",VLOOKUP(LEFT(N2009,10),'Universo_BK-BIT'!$A$5:$E$10005,2,0))),"X")</f>
        <v/>
      </c>
      <c r="Q2009" s="12" t="str">
        <f>IFERROR(IF(P2009="X","",VLOOKUP(LEFT(N2009,10),'Universo_BK-BIT'!$A$5:$E$10005,3,0)),"")</f>
        <v/>
      </c>
      <c r="R2009" s="14" t="str">
        <f t="shared" si="94"/>
        <v/>
      </c>
      <c r="S2009" s="14" t="str">
        <f t="shared" si="95"/>
        <v/>
      </c>
      <c r="T2009" s="14"/>
      <c r="U2009" s="14" t="str">
        <f ca="1">IFERROR(IF(P2009="X",IF(VLOOKUP(B2009,'Oficios_-_pend_criticas'!$C$3:$J$4739,5,0)="","",IF(VLOOKUP(B2009,'Oficios_-_pend_criticas'!$C$3:$J$4739,7,0)="",IF(TODAY()&gt;VLOOKUP(B2009,'Oficios_-_pend_criticas'!$C$3:$J$4739,5,0),"X",""),IF(VLOOKUP(B2009,'Oficios_-_pend_criticas'!$C$3:$J$4739,7,0)&gt;VLOOKUP(B2009,'Oficios_-_pend_criticas'!$C$3:$J$4739,5,0),"X",""))),""),"")</f>
        <v/>
      </c>
      <c r="V2009" s="14" t="str">
        <f ca="1">IFERROR(IF(Q2009=0,IF(VLOOKUP(B2009,'Oficios_-_pend_criticas'!$C$3:$J$4739,5,0)="","",IF(VLOOKUP(B2009,'Oficios_-_pend_criticas'!$C$3:$J$4739,7,0)="",IF(TODAY()&gt;VLOOKUP(B2009,'Oficios_-_pend_criticas'!$C$3:$J$4739,5,0),"X",""),IF(VLOOKUP(B2009,'Oficios_-_pend_criticas'!$C$3:$J$4739,7,0)&gt;VLOOKUP(B2009,'Oficios_-_pend_criticas'!$C$3:$J$4739,5,0),"X",""))),""),"")</f>
        <v/>
      </c>
      <c r="W2009" s="14" t="str">
        <f ca="1">IFERROR(IF(P2009&lt;&gt;"X",IF(Q2009&gt;0,IF(VLOOKUP(B2009,'Oficios_-_pend_criticas'!$C$4:$J$4739,5,0)="","",IF(VLOOKUP(B2009,'Oficios_-_pend_criticas'!$C$4:$J$4739,7,0)="",IF(TODAY()&gt;VLOOKUP(B2009,'Oficios_-_pend_criticas'!$C$4:$J$4739,5,0),"X",""),IF(VLOOKUP(B2009,'Oficios_-_pend_criticas'!$C$4:$J$4739,7,0)&gt;VLOOKUP(B2009,'Oficios_-_pend_criticas'!$C$4:$J$4739,5,0),"X",""))),""),""),"")</f>
        <v/>
      </c>
    </row>
    <row r="2010" spans="1:23" hidden="1" x14ac:dyDescent="0.25">
      <c r="A2010" s="9" t="str">
        <f t="shared" si="93"/>
        <v/>
      </c>
      <c r="B2010" s="24"/>
      <c r="C2010" s="22" t="str">
        <f>IF(B2010="","",VLOOKUP(B2010,#REF!,6,0))</f>
        <v/>
      </c>
      <c r="D2010" s="20" t="str">
        <f>IF(B2010="","",VLOOKUP(B2010,#REF!,22,0))</f>
        <v/>
      </c>
      <c r="E2010" s="22" t="str">
        <f>IF(B2010="","",VLOOKUP(B2010,Consultas_públicas!$A$376:$G$3879,7,0))</f>
        <v/>
      </c>
      <c r="F2010" s="20"/>
      <c r="G2010" s="21"/>
      <c r="H2010" s="14" t="str">
        <f>IFERROR(IF(VLOOKUP(B2010,'Oficios_-_pend_criticas'!$C$4:$D$4739,2,0)="","","X"),"")</f>
        <v/>
      </c>
      <c r="I2010" s="12"/>
      <c r="J2010" s="13"/>
      <c r="K2010" s="10"/>
      <c r="L2010" s="12" t="str">
        <f>IFERROR(VLOOKUP(B2010,Retorno_da_RFB!$D$3:$I$6388,5,0),"")</f>
        <v/>
      </c>
      <c r="M2010" s="13" t="str">
        <f>IFERROR(VLOOKUP(B2010,Retorno_da_RFB!$D$3:$I$6388,6,0),"")</f>
        <v/>
      </c>
      <c r="N2010" s="10" t="str">
        <f>IFERROR(VLOOKUP(B2010,Retorno_da_RFB!$D$3:$I$6388,3,0),"")</f>
        <v/>
      </c>
      <c r="O2010" s="10" t="str">
        <f>IFERROR(VLOOKUP(B2010,Retorno_da_RFB!$D$3:$I$6388,4,0),"")</f>
        <v/>
      </c>
      <c r="P2010" s="12" t="str">
        <f>IFERROR(IF(N2010="","",IF(VLOOKUP(LEFT(N2010,10),'Universo_BK-BIT'!$A$5:$E$10005,2,0)="","X",VLOOKUP(LEFT(N2010,10),'Universo_BK-BIT'!$A$5:$E$10005,2,0))),"X")</f>
        <v/>
      </c>
      <c r="Q2010" s="12" t="str">
        <f>IFERROR(IF(P2010="X","",VLOOKUP(LEFT(N2010,10),'Universo_BK-BIT'!$A$5:$E$10005,3,0)),"")</f>
        <v/>
      </c>
      <c r="R2010" s="14" t="str">
        <f t="shared" si="94"/>
        <v/>
      </c>
      <c r="S2010" s="14" t="str">
        <f t="shared" si="95"/>
        <v/>
      </c>
      <c r="T2010" s="14"/>
      <c r="U2010" s="14" t="str">
        <f ca="1">IFERROR(IF(P2010="X",IF(VLOOKUP(B2010,'Oficios_-_pend_criticas'!$C$3:$J$4739,5,0)="","",IF(VLOOKUP(B2010,'Oficios_-_pend_criticas'!$C$3:$J$4739,7,0)="",IF(TODAY()&gt;VLOOKUP(B2010,'Oficios_-_pend_criticas'!$C$3:$J$4739,5,0),"X",""),IF(VLOOKUP(B2010,'Oficios_-_pend_criticas'!$C$3:$J$4739,7,0)&gt;VLOOKUP(B2010,'Oficios_-_pend_criticas'!$C$3:$J$4739,5,0),"X",""))),""),"")</f>
        <v/>
      </c>
      <c r="V2010" s="14" t="str">
        <f ca="1">IFERROR(IF(Q2010=0,IF(VLOOKUP(B2010,'Oficios_-_pend_criticas'!$C$3:$J$4739,5,0)="","",IF(VLOOKUP(B2010,'Oficios_-_pend_criticas'!$C$3:$J$4739,7,0)="",IF(TODAY()&gt;VLOOKUP(B2010,'Oficios_-_pend_criticas'!$C$3:$J$4739,5,0),"X",""),IF(VLOOKUP(B2010,'Oficios_-_pend_criticas'!$C$3:$J$4739,7,0)&gt;VLOOKUP(B2010,'Oficios_-_pend_criticas'!$C$3:$J$4739,5,0),"X",""))),""),"")</f>
        <v/>
      </c>
      <c r="W2010" s="14" t="str">
        <f ca="1">IFERROR(IF(P2010&lt;&gt;"X",IF(Q2010&gt;0,IF(VLOOKUP(B2010,'Oficios_-_pend_criticas'!$C$4:$J$4739,5,0)="","",IF(VLOOKUP(B2010,'Oficios_-_pend_criticas'!$C$4:$J$4739,7,0)="",IF(TODAY()&gt;VLOOKUP(B2010,'Oficios_-_pend_criticas'!$C$4:$J$4739,5,0),"X",""),IF(VLOOKUP(B2010,'Oficios_-_pend_criticas'!$C$4:$J$4739,7,0)&gt;VLOOKUP(B2010,'Oficios_-_pend_criticas'!$C$4:$J$4739,5,0),"X",""))),""),""),"")</f>
        <v/>
      </c>
    </row>
    <row r="2011" spans="1:23" hidden="1" x14ac:dyDescent="0.25">
      <c r="A2011" s="9" t="str">
        <f t="shared" si="93"/>
        <v/>
      </c>
      <c r="B2011" s="24"/>
      <c r="C2011" s="22" t="str">
        <f>IF(B2011="","",VLOOKUP(B2011,#REF!,6,0))</f>
        <v/>
      </c>
      <c r="D2011" s="20" t="str">
        <f>IF(B2011="","",VLOOKUP(B2011,#REF!,22,0))</f>
        <v/>
      </c>
      <c r="E2011" s="22" t="str">
        <f>IF(B2011="","",VLOOKUP(B2011,Consultas_públicas!$A$376:$G$3879,7,0))</f>
        <v/>
      </c>
      <c r="F2011" s="20"/>
      <c r="G2011" s="21"/>
      <c r="H2011" s="14" t="str">
        <f>IFERROR(IF(VLOOKUP(B2011,'Oficios_-_pend_criticas'!$C$4:$D$4739,2,0)="","","X"),"")</f>
        <v/>
      </c>
      <c r="I2011" s="12"/>
      <c r="J2011" s="13"/>
      <c r="K2011" s="10"/>
      <c r="L2011" s="12" t="str">
        <f>IFERROR(VLOOKUP(B2011,Retorno_da_RFB!$D$3:$I$6388,5,0),"")</f>
        <v/>
      </c>
      <c r="M2011" s="13" t="str">
        <f>IFERROR(VLOOKUP(B2011,Retorno_da_RFB!$D$3:$I$6388,6,0),"")</f>
        <v/>
      </c>
      <c r="N2011" s="10" t="str">
        <f>IFERROR(VLOOKUP(B2011,Retorno_da_RFB!$D$3:$I$6388,3,0),"")</f>
        <v/>
      </c>
      <c r="O2011" s="10" t="str">
        <f>IFERROR(VLOOKUP(B2011,Retorno_da_RFB!$D$3:$I$6388,4,0),"")</f>
        <v/>
      </c>
      <c r="P2011" s="12" t="str">
        <f>IFERROR(IF(N2011="","",IF(VLOOKUP(LEFT(N2011,10),'Universo_BK-BIT'!$A$5:$E$10005,2,0)="","X",VLOOKUP(LEFT(N2011,10),'Universo_BK-BIT'!$A$5:$E$10005,2,0))),"X")</f>
        <v/>
      </c>
      <c r="Q2011" s="12" t="str">
        <f>IFERROR(IF(P2011="X","",VLOOKUP(LEFT(N2011,10),'Universo_BK-BIT'!$A$5:$E$10005,3,0)),"")</f>
        <v/>
      </c>
      <c r="R2011" s="14" t="str">
        <f t="shared" si="94"/>
        <v/>
      </c>
      <c r="S2011" s="14" t="str">
        <f t="shared" si="95"/>
        <v/>
      </c>
      <c r="T2011" s="14"/>
      <c r="U2011" s="14" t="str">
        <f ca="1">IFERROR(IF(P2011="X",IF(VLOOKUP(B2011,'Oficios_-_pend_criticas'!$C$3:$J$4739,5,0)="","",IF(VLOOKUP(B2011,'Oficios_-_pend_criticas'!$C$3:$J$4739,7,0)="",IF(TODAY()&gt;VLOOKUP(B2011,'Oficios_-_pend_criticas'!$C$3:$J$4739,5,0),"X",""),IF(VLOOKUP(B2011,'Oficios_-_pend_criticas'!$C$3:$J$4739,7,0)&gt;VLOOKUP(B2011,'Oficios_-_pend_criticas'!$C$3:$J$4739,5,0),"X",""))),""),"")</f>
        <v/>
      </c>
      <c r="V2011" s="14" t="str">
        <f ca="1">IFERROR(IF(Q2011=0,IF(VLOOKUP(B2011,'Oficios_-_pend_criticas'!$C$3:$J$4739,5,0)="","",IF(VLOOKUP(B2011,'Oficios_-_pend_criticas'!$C$3:$J$4739,7,0)="",IF(TODAY()&gt;VLOOKUP(B2011,'Oficios_-_pend_criticas'!$C$3:$J$4739,5,0),"X",""),IF(VLOOKUP(B2011,'Oficios_-_pend_criticas'!$C$3:$J$4739,7,0)&gt;VLOOKUP(B2011,'Oficios_-_pend_criticas'!$C$3:$J$4739,5,0),"X",""))),""),"")</f>
        <v/>
      </c>
      <c r="W2011" s="14" t="str">
        <f ca="1">IFERROR(IF(P2011&lt;&gt;"X",IF(Q2011&gt;0,IF(VLOOKUP(B2011,'Oficios_-_pend_criticas'!$C$4:$J$4739,5,0)="","",IF(VLOOKUP(B2011,'Oficios_-_pend_criticas'!$C$4:$J$4739,7,0)="",IF(TODAY()&gt;VLOOKUP(B2011,'Oficios_-_pend_criticas'!$C$4:$J$4739,5,0),"X",""),IF(VLOOKUP(B2011,'Oficios_-_pend_criticas'!$C$4:$J$4739,7,0)&gt;VLOOKUP(B2011,'Oficios_-_pend_criticas'!$C$4:$J$4739,5,0),"X",""))),""),""),"")</f>
        <v/>
      </c>
    </row>
    <row r="2012" spans="1:23" hidden="1" x14ac:dyDescent="0.25">
      <c r="A2012" s="9" t="str">
        <f t="shared" si="93"/>
        <v/>
      </c>
      <c r="B2012" s="24"/>
      <c r="C2012" s="22" t="str">
        <f>IF(B2012="","",VLOOKUP(B2012,#REF!,6,0))</f>
        <v/>
      </c>
      <c r="D2012" s="20" t="str">
        <f>IF(B2012="","",VLOOKUP(B2012,#REF!,22,0))</f>
        <v/>
      </c>
      <c r="E2012" s="22" t="str">
        <f>IF(B2012="","",VLOOKUP(B2012,Consultas_públicas!$A$376:$G$3879,7,0))</f>
        <v/>
      </c>
      <c r="F2012" s="20"/>
      <c r="G2012" s="21"/>
      <c r="H2012" s="14" t="str">
        <f>IFERROR(IF(VLOOKUP(B2012,'Oficios_-_pend_criticas'!$C$4:$D$4739,2,0)="","","X"),"")</f>
        <v/>
      </c>
      <c r="I2012" s="12"/>
      <c r="J2012" s="13"/>
      <c r="K2012" s="10"/>
      <c r="L2012" s="12" t="str">
        <f>IFERROR(VLOOKUP(B2012,Retorno_da_RFB!$D$3:$I$6388,5,0),"")</f>
        <v/>
      </c>
      <c r="M2012" s="13" t="str">
        <f>IFERROR(VLOOKUP(B2012,Retorno_da_RFB!$D$3:$I$6388,6,0),"")</f>
        <v/>
      </c>
      <c r="N2012" s="10" t="str">
        <f>IFERROR(VLOOKUP(B2012,Retorno_da_RFB!$D$3:$I$6388,3,0),"")</f>
        <v/>
      </c>
      <c r="O2012" s="10" t="str">
        <f>IFERROR(VLOOKUP(B2012,Retorno_da_RFB!$D$3:$I$6388,4,0),"")</f>
        <v/>
      </c>
      <c r="P2012" s="12" t="str">
        <f>IFERROR(IF(N2012="","",IF(VLOOKUP(LEFT(N2012,10),'Universo_BK-BIT'!$A$5:$E$10005,2,0)="","X",VLOOKUP(LEFT(N2012,10),'Universo_BK-BIT'!$A$5:$E$10005,2,0))),"X")</f>
        <v/>
      </c>
      <c r="Q2012" s="12" t="str">
        <f>IFERROR(IF(P2012="X","",VLOOKUP(LEFT(N2012,10),'Universo_BK-BIT'!$A$5:$E$10005,3,0)),"")</f>
        <v/>
      </c>
      <c r="R2012" s="14" t="str">
        <f t="shared" si="94"/>
        <v/>
      </c>
      <c r="S2012" s="14" t="str">
        <f t="shared" si="95"/>
        <v/>
      </c>
      <c r="T2012" s="14"/>
      <c r="U2012" s="14" t="str">
        <f ca="1">IFERROR(IF(P2012="X",IF(VLOOKUP(B2012,'Oficios_-_pend_criticas'!$C$3:$J$4739,5,0)="","",IF(VLOOKUP(B2012,'Oficios_-_pend_criticas'!$C$3:$J$4739,7,0)="",IF(TODAY()&gt;VLOOKUP(B2012,'Oficios_-_pend_criticas'!$C$3:$J$4739,5,0),"X",""),IF(VLOOKUP(B2012,'Oficios_-_pend_criticas'!$C$3:$J$4739,7,0)&gt;VLOOKUP(B2012,'Oficios_-_pend_criticas'!$C$3:$J$4739,5,0),"X",""))),""),"")</f>
        <v/>
      </c>
      <c r="V2012" s="14" t="str">
        <f ca="1">IFERROR(IF(Q2012=0,IF(VLOOKUP(B2012,'Oficios_-_pend_criticas'!$C$3:$J$4739,5,0)="","",IF(VLOOKUP(B2012,'Oficios_-_pend_criticas'!$C$3:$J$4739,7,0)="",IF(TODAY()&gt;VLOOKUP(B2012,'Oficios_-_pend_criticas'!$C$3:$J$4739,5,0),"X",""),IF(VLOOKUP(B2012,'Oficios_-_pend_criticas'!$C$3:$J$4739,7,0)&gt;VLOOKUP(B2012,'Oficios_-_pend_criticas'!$C$3:$J$4739,5,0),"X",""))),""),"")</f>
        <v/>
      </c>
      <c r="W2012" s="14" t="str">
        <f ca="1">IFERROR(IF(P2012&lt;&gt;"X",IF(Q2012&gt;0,IF(VLOOKUP(B2012,'Oficios_-_pend_criticas'!$C$4:$J$4739,5,0)="","",IF(VLOOKUP(B2012,'Oficios_-_pend_criticas'!$C$4:$J$4739,7,0)="",IF(TODAY()&gt;VLOOKUP(B2012,'Oficios_-_pend_criticas'!$C$4:$J$4739,5,0),"X",""),IF(VLOOKUP(B2012,'Oficios_-_pend_criticas'!$C$4:$J$4739,7,0)&gt;VLOOKUP(B2012,'Oficios_-_pend_criticas'!$C$4:$J$4739,5,0),"X",""))),""),""),"")</f>
        <v/>
      </c>
    </row>
    <row r="2013" spans="1:23" hidden="1" x14ac:dyDescent="0.25">
      <c r="A2013" s="9" t="str">
        <f t="shared" si="93"/>
        <v/>
      </c>
      <c r="B2013" s="24"/>
      <c r="C2013" s="22" t="str">
        <f>IF(B2013="","",VLOOKUP(B2013,#REF!,6,0))</f>
        <v/>
      </c>
      <c r="D2013" s="20" t="str">
        <f>IF(B2013="","",VLOOKUP(B2013,#REF!,22,0))</f>
        <v/>
      </c>
      <c r="E2013" s="22" t="str">
        <f>IF(B2013="","",VLOOKUP(B2013,Consultas_públicas!$A$376:$G$3879,7,0))</f>
        <v/>
      </c>
      <c r="F2013" s="20"/>
      <c r="G2013" s="21"/>
      <c r="H2013" s="14" t="str">
        <f>IFERROR(IF(VLOOKUP(B2013,'Oficios_-_pend_criticas'!$C$4:$D$4739,2,0)="","","X"),"")</f>
        <v/>
      </c>
      <c r="I2013" s="12"/>
      <c r="J2013" s="13"/>
      <c r="K2013" s="10"/>
      <c r="L2013" s="12" t="str">
        <f>IFERROR(VLOOKUP(B2013,Retorno_da_RFB!$D$3:$I$6388,5,0),"")</f>
        <v/>
      </c>
      <c r="M2013" s="13" t="str">
        <f>IFERROR(VLOOKUP(B2013,Retorno_da_RFB!$D$3:$I$6388,6,0),"")</f>
        <v/>
      </c>
      <c r="N2013" s="10" t="str">
        <f>IFERROR(VLOOKUP(B2013,Retorno_da_RFB!$D$3:$I$6388,3,0),"")</f>
        <v/>
      </c>
      <c r="O2013" s="10" t="str">
        <f>IFERROR(VLOOKUP(B2013,Retorno_da_RFB!$D$3:$I$6388,4,0),"")</f>
        <v/>
      </c>
      <c r="P2013" s="12" t="str">
        <f>IFERROR(IF(N2013="","",IF(VLOOKUP(LEFT(N2013,10),'Universo_BK-BIT'!$A$5:$E$10005,2,0)="","X",VLOOKUP(LEFT(N2013,10),'Universo_BK-BIT'!$A$5:$E$10005,2,0))),"X")</f>
        <v/>
      </c>
      <c r="Q2013" s="12" t="str">
        <f>IFERROR(IF(P2013="X","",VLOOKUP(LEFT(N2013,10),'Universo_BK-BIT'!$A$5:$E$10005,3,0)),"")</f>
        <v/>
      </c>
      <c r="R2013" s="14" t="str">
        <f t="shared" si="94"/>
        <v/>
      </c>
      <c r="S2013" s="14" t="str">
        <f t="shared" si="95"/>
        <v/>
      </c>
      <c r="T2013" s="14"/>
      <c r="U2013" s="14" t="str">
        <f ca="1">IFERROR(IF(P2013="X",IF(VLOOKUP(B2013,'Oficios_-_pend_criticas'!$C$3:$J$4739,5,0)="","",IF(VLOOKUP(B2013,'Oficios_-_pend_criticas'!$C$3:$J$4739,7,0)="",IF(TODAY()&gt;VLOOKUP(B2013,'Oficios_-_pend_criticas'!$C$3:$J$4739,5,0),"X",""),IF(VLOOKUP(B2013,'Oficios_-_pend_criticas'!$C$3:$J$4739,7,0)&gt;VLOOKUP(B2013,'Oficios_-_pend_criticas'!$C$3:$J$4739,5,0),"X",""))),""),"")</f>
        <v/>
      </c>
      <c r="V2013" s="14" t="str">
        <f ca="1">IFERROR(IF(Q2013=0,IF(VLOOKUP(B2013,'Oficios_-_pend_criticas'!$C$3:$J$4739,5,0)="","",IF(VLOOKUP(B2013,'Oficios_-_pend_criticas'!$C$3:$J$4739,7,0)="",IF(TODAY()&gt;VLOOKUP(B2013,'Oficios_-_pend_criticas'!$C$3:$J$4739,5,0),"X",""),IF(VLOOKUP(B2013,'Oficios_-_pend_criticas'!$C$3:$J$4739,7,0)&gt;VLOOKUP(B2013,'Oficios_-_pend_criticas'!$C$3:$J$4739,5,0),"X",""))),""),"")</f>
        <v/>
      </c>
      <c r="W2013" s="14" t="str">
        <f ca="1">IFERROR(IF(P2013&lt;&gt;"X",IF(Q2013&gt;0,IF(VLOOKUP(B2013,'Oficios_-_pend_criticas'!$C$4:$J$4739,5,0)="","",IF(VLOOKUP(B2013,'Oficios_-_pend_criticas'!$C$4:$J$4739,7,0)="",IF(TODAY()&gt;VLOOKUP(B2013,'Oficios_-_pend_criticas'!$C$4:$J$4739,5,0),"X",""),IF(VLOOKUP(B2013,'Oficios_-_pend_criticas'!$C$4:$J$4739,7,0)&gt;VLOOKUP(B2013,'Oficios_-_pend_criticas'!$C$4:$J$4739,5,0),"X",""))),""),""),"")</f>
        <v/>
      </c>
    </row>
    <row r="2014" spans="1:23" hidden="1" x14ac:dyDescent="0.25">
      <c r="A2014" s="9" t="str">
        <f t="shared" si="93"/>
        <v/>
      </c>
      <c r="B2014" s="24"/>
      <c r="C2014" s="22" t="str">
        <f>IF(B2014="","",VLOOKUP(B2014,#REF!,6,0))</f>
        <v/>
      </c>
      <c r="D2014" s="20" t="str">
        <f>IF(B2014="","",VLOOKUP(B2014,#REF!,22,0))</f>
        <v/>
      </c>
      <c r="E2014" s="22" t="str">
        <f>IF(B2014="","",VLOOKUP(B2014,Consultas_públicas!$A$376:$G$3879,7,0))</f>
        <v/>
      </c>
      <c r="F2014" s="20"/>
      <c r="G2014" s="21"/>
      <c r="H2014" s="14" t="str">
        <f>IFERROR(IF(VLOOKUP(B2014,'Oficios_-_pend_criticas'!$C$4:$D$4739,2,0)="","","X"),"")</f>
        <v/>
      </c>
      <c r="I2014" s="12"/>
      <c r="J2014" s="13"/>
      <c r="K2014" s="10"/>
      <c r="L2014" s="12" t="str">
        <f>IFERROR(VLOOKUP(B2014,Retorno_da_RFB!$D$3:$I$6388,5,0),"")</f>
        <v/>
      </c>
      <c r="M2014" s="13" t="str">
        <f>IFERROR(VLOOKUP(B2014,Retorno_da_RFB!$D$3:$I$6388,6,0),"")</f>
        <v/>
      </c>
      <c r="N2014" s="10" t="str">
        <f>IFERROR(VLOOKUP(B2014,Retorno_da_RFB!$D$3:$I$6388,3,0),"")</f>
        <v/>
      </c>
      <c r="O2014" s="10" t="str">
        <f>IFERROR(VLOOKUP(B2014,Retorno_da_RFB!$D$3:$I$6388,4,0),"")</f>
        <v/>
      </c>
      <c r="P2014" s="12" t="str">
        <f>IFERROR(IF(N2014="","",IF(VLOOKUP(LEFT(N2014,10),'Universo_BK-BIT'!$A$5:$E$10005,2,0)="","X",VLOOKUP(LEFT(N2014,10),'Universo_BK-BIT'!$A$5:$E$10005,2,0))),"X")</f>
        <v/>
      </c>
      <c r="Q2014" s="12" t="str">
        <f>IFERROR(IF(P2014="X","",VLOOKUP(LEFT(N2014,10),'Universo_BK-BIT'!$A$5:$E$10005,3,0)),"")</f>
        <v/>
      </c>
      <c r="R2014" s="14" t="str">
        <f t="shared" si="94"/>
        <v/>
      </c>
      <c r="S2014" s="14" t="str">
        <f t="shared" si="95"/>
        <v/>
      </c>
      <c r="T2014" s="14"/>
      <c r="U2014" s="14" t="str">
        <f ca="1">IFERROR(IF(P2014="X",IF(VLOOKUP(B2014,'Oficios_-_pend_criticas'!$C$3:$J$4739,5,0)="","",IF(VLOOKUP(B2014,'Oficios_-_pend_criticas'!$C$3:$J$4739,7,0)="",IF(TODAY()&gt;VLOOKUP(B2014,'Oficios_-_pend_criticas'!$C$3:$J$4739,5,0),"X",""),IF(VLOOKUP(B2014,'Oficios_-_pend_criticas'!$C$3:$J$4739,7,0)&gt;VLOOKUP(B2014,'Oficios_-_pend_criticas'!$C$3:$J$4739,5,0),"X",""))),""),"")</f>
        <v/>
      </c>
      <c r="V2014" s="14" t="str">
        <f ca="1">IFERROR(IF(Q2014=0,IF(VLOOKUP(B2014,'Oficios_-_pend_criticas'!$C$3:$J$4739,5,0)="","",IF(VLOOKUP(B2014,'Oficios_-_pend_criticas'!$C$3:$J$4739,7,0)="",IF(TODAY()&gt;VLOOKUP(B2014,'Oficios_-_pend_criticas'!$C$3:$J$4739,5,0),"X",""),IF(VLOOKUP(B2014,'Oficios_-_pend_criticas'!$C$3:$J$4739,7,0)&gt;VLOOKUP(B2014,'Oficios_-_pend_criticas'!$C$3:$J$4739,5,0),"X",""))),""),"")</f>
        <v/>
      </c>
      <c r="W2014" s="14" t="str">
        <f ca="1">IFERROR(IF(P2014&lt;&gt;"X",IF(Q2014&gt;0,IF(VLOOKUP(B2014,'Oficios_-_pend_criticas'!$C$4:$J$4739,5,0)="","",IF(VLOOKUP(B2014,'Oficios_-_pend_criticas'!$C$4:$J$4739,7,0)="",IF(TODAY()&gt;VLOOKUP(B2014,'Oficios_-_pend_criticas'!$C$4:$J$4739,5,0),"X",""),IF(VLOOKUP(B2014,'Oficios_-_pend_criticas'!$C$4:$J$4739,7,0)&gt;VLOOKUP(B2014,'Oficios_-_pend_criticas'!$C$4:$J$4739,5,0),"X",""))),""),""),"")</f>
        <v/>
      </c>
    </row>
    <row r="2015" spans="1:23" hidden="1" x14ac:dyDescent="0.25">
      <c r="A2015" s="9" t="str">
        <f t="shared" si="93"/>
        <v/>
      </c>
      <c r="B2015" s="24"/>
      <c r="C2015" s="22" t="str">
        <f>IF(B2015="","",VLOOKUP(B2015,#REF!,6,0))</f>
        <v/>
      </c>
      <c r="D2015" s="20" t="str">
        <f>IF(B2015="","",VLOOKUP(B2015,#REF!,22,0))</f>
        <v/>
      </c>
      <c r="E2015" s="22" t="str">
        <f>IF(B2015="","",VLOOKUP(B2015,Consultas_públicas!$A$376:$G$3879,7,0))</f>
        <v/>
      </c>
      <c r="F2015" s="20"/>
      <c r="G2015" s="21"/>
      <c r="H2015" s="14" t="str">
        <f>IFERROR(IF(VLOOKUP(B2015,'Oficios_-_pend_criticas'!$C$4:$D$4739,2,0)="","","X"),"")</f>
        <v/>
      </c>
      <c r="I2015" s="12"/>
      <c r="J2015" s="13"/>
      <c r="K2015" s="10"/>
      <c r="L2015" s="12" t="str">
        <f>IFERROR(VLOOKUP(B2015,Retorno_da_RFB!$D$3:$I$6388,5,0),"")</f>
        <v/>
      </c>
      <c r="M2015" s="13" t="str">
        <f>IFERROR(VLOOKUP(B2015,Retorno_da_RFB!$D$3:$I$6388,6,0),"")</f>
        <v/>
      </c>
      <c r="N2015" s="10" t="str">
        <f>IFERROR(VLOOKUP(B2015,Retorno_da_RFB!$D$3:$I$6388,3,0),"")</f>
        <v/>
      </c>
      <c r="O2015" s="10" t="str">
        <f>IFERROR(VLOOKUP(B2015,Retorno_da_RFB!$D$3:$I$6388,4,0),"")</f>
        <v/>
      </c>
      <c r="P2015" s="12" t="str">
        <f>IFERROR(IF(N2015="","",IF(VLOOKUP(LEFT(N2015,10),'Universo_BK-BIT'!$A$5:$E$10005,2,0)="","X",VLOOKUP(LEFT(N2015,10),'Universo_BK-BIT'!$A$5:$E$10005,2,0))),"X")</f>
        <v/>
      </c>
      <c r="Q2015" s="12" t="str">
        <f>IFERROR(IF(P2015="X","",VLOOKUP(LEFT(N2015,10),'Universo_BK-BIT'!$A$5:$E$10005,3,0)),"")</f>
        <v/>
      </c>
      <c r="R2015" s="14" t="str">
        <f t="shared" si="94"/>
        <v/>
      </c>
      <c r="S2015" s="14" t="str">
        <f t="shared" si="95"/>
        <v/>
      </c>
      <c r="T2015" s="14"/>
      <c r="U2015" s="14" t="str">
        <f ca="1">IFERROR(IF(P2015="X",IF(VLOOKUP(B2015,'Oficios_-_pend_criticas'!$C$3:$J$4739,5,0)="","",IF(VLOOKUP(B2015,'Oficios_-_pend_criticas'!$C$3:$J$4739,7,0)="",IF(TODAY()&gt;VLOOKUP(B2015,'Oficios_-_pend_criticas'!$C$3:$J$4739,5,0),"X",""),IF(VLOOKUP(B2015,'Oficios_-_pend_criticas'!$C$3:$J$4739,7,0)&gt;VLOOKUP(B2015,'Oficios_-_pend_criticas'!$C$3:$J$4739,5,0),"X",""))),""),"")</f>
        <v/>
      </c>
      <c r="V2015" s="14" t="str">
        <f ca="1">IFERROR(IF(Q2015=0,IF(VLOOKUP(B2015,'Oficios_-_pend_criticas'!$C$3:$J$4739,5,0)="","",IF(VLOOKUP(B2015,'Oficios_-_pend_criticas'!$C$3:$J$4739,7,0)="",IF(TODAY()&gt;VLOOKUP(B2015,'Oficios_-_pend_criticas'!$C$3:$J$4739,5,0),"X",""),IF(VLOOKUP(B2015,'Oficios_-_pend_criticas'!$C$3:$J$4739,7,0)&gt;VLOOKUP(B2015,'Oficios_-_pend_criticas'!$C$3:$J$4739,5,0),"X",""))),""),"")</f>
        <v/>
      </c>
      <c r="W2015" s="14" t="str">
        <f ca="1">IFERROR(IF(P2015&lt;&gt;"X",IF(Q2015&gt;0,IF(VLOOKUP(B2015,'Oficios_-_pend_criticas'!$C$4:$J$4739,5,0)="","",IF(VLOOKUP(B2015,'Oficios_-_pend_criticas'!$C$4:$J$4739,7,0)="",IF(TODAY()&gt;VLOOKUP(B2015,'Oficios_-_pend_criticas'!$C$4:$J$4739,5,0),"X",""),IF(VLOOKUP(B2015,'Oficios_-_pend_criticas'!$C$4:$J$4739,7,0)&gt;VLOOKUP(B2015,'Oficios_-_pend_criticas'!$C$4:$J$4739,5,0),"X",""))),""),""),"")</f>
        <v/>
      </c>
    </row>
    <row r="2016" spans="1:23" hidden="1" x14ac:dyDescent="0.25">
      <c r="A2016" s="9" t="str">
        <f t="shared" si="93"/>
        <v/>
      </c>
      <c r="B2016" s="24"/>
      <c r="C2016" s="22" t="str">
        <f>IF(B2016="","",VLOOKUP(B2016,#REF!,6,0))</f>
        <v/>
      </c>
      <c r="D2016" s="20" t="str">
        <f>IF(B2016="","",VLOOKUP(B2016,#REF!,22,0))</f>
        <v/>
      </c>
      <c r="E2016" s="22" t="str">
        <f>IF(B2016="","",VLOOKUP(B2016,Consultas_públicas!$A$376:$G$3879,7,0))</f>
        <v/>
      </c>
      <c r="F2016" s="20"/>
      <c r="G2016" s="21"/>
      <c r="H2016" s="14" t="str">
        <f>IFERROR(IF(VLOOKUP(B2016,'Oficios_-_pend_criticas'!$C$4:$D$4739,2,0)="","","X"),"")</f>
        <v/>
      </c>
      <c r="I2016" s="12"/>
      <c r="J2016" s="13"/>
      <c r="K2016" s="10"/>
      <c r="L2016" s="12" t="str">
        <f>IFERROR(VLOOKUP(B2016,Retorno_da_RFB!$D$3:$I$6388,5,0),"")</f>
        <v/>
      </c>
      <c r="M2016" s="13" t="str">
        <f>IFERROR(VLOOKUP(B2016,Retorno_da_RFB!$D$3:$I$6388,6,0),"")</f>
        <v/>
      </c>
      <c r="N2016" s="10" t="str">
        <f>IFERROR(VLOOKUP(B2016,Retorno_da_RFB!$D$3:$I$6388,3,0),"")</f>
        <v/>
      </c>
      <c r="O2016" s="10" t="str">
        <f>IFERROR(VLOOKUP(B2016,Retorno_da_RFB!$D$3:$I$6388,4,0),"")</f>
        <v/>
      </c>
      <c r="P2016" s="12" t="str">
        <f>IFERROR(IF(N2016="","",IF(VLOOKUP(LEFT(N2016,10),'Universo_BK-BIT'!$A$5:$E$10005,2,0)="","X",VLOOKUP(LEFT(N2016,10),'Universo_BK-BIT'!$A$5:$E$10005,2,0))),"X")</f>
        <v/>
      </c>
      <c r="Q2016" s="12" t="str">
        <f>IFERROR(IF(P2016="X","",VLOOKUP(LEFT(N2016,10),'Universo_BK-BIT'!$A$5:$E$10005,3,0)),"")</f>
        <v/>
      </c>
      <c r="R2016" s="14" t="str">
        <f t="shared" si="94"/>
        <v/>
      </c>
      <c r="S2016" s="14" t="str">
        <f t="shared" si="95"/>
        <v/>
      </c>
      <c r="T2016" s="14"/>
      <c r="U2016" s="14" t="str">
        <f ca="1">IFERROR(IF(P2016="X",IF(VLOOKUP(B2016,'Oficios_-_pend_criticas'!$C$3:$J$4739,5,0)="","",IF(VLOOKUP(B2016,'Oficios_-_pend_criticas'!$C$3:$J$4739,7,0)="",IF(TODAY()&gt;VLOOKUP(B2016,'Oficios_-_pend_criticas'!$C$3:$J$4739,5,0),"X",""),IF(VLOOKUP(B2016,'Oficios_-_pend_criticas'!$C$3:$J$4739,7,0)&gt;VLOOKUP(B2016,'Oficios_-_pend_criticas'!$C$3:$J$4739,5,0),"X",""))),""),"")</f>
        <v/>
      </c>
      <c r="V2016" s="14" t="str">
        <f ca="1">IFERROR(IF(Q2016=0,IF(VLOOKUP(B2016,'Oficios_-_pend_criticas'!$C$3:$J$4739,5,0)="","",IF(VLOOKUP(B2016,'Oficios_-_pend_criticas'!$C$3:$J$4739,7,0)="",IF(TODAY()&gt;VLOOKUP(B2016,'Oficios_-_pend_criticas'!$C$3:$J$4739,5,0),"X",""),IF(VLOOKUP(B2016,'Oficios_-_pend_criticas'!$C$3:$J$4739,7,0)&gt;VLOOKUP(B2016,'Oficios_-_pend_criticas'!$C$3:$J$4739,5,0),"X",""))),""),"")</f>
        <v/>
      </c>
      <c r="W2016" s="14" t="str">
        <f ca="1">IFERROR(IF(P2016&lt;&gt;"X",IF(Q2016&gt;0,IF(VLOOKUP(B2016,'Oficios_-_pend_criticas'!$C$4:$J$4739,5,0)="","",IF(VLOOKUP(B2016,'Oficios_-_pend_criticas'!$C$4:$J$4739,7,0)="",IF(TODAY()&gt;VLOOKUP(B2016,'Oficios_-_pend_criticas'!$C$4:$J$4739,5,0),"X",""),IF(VLOOKUP(B2016,'Oficios_-_pend_criticas'!$C$4:$J$4739,7,0)&gt;VLOOKUP(B2016,'Oficios_-_pend_criticas'!$C$4:$J$4739,5,0),"X",""))),""),""),"")</f>
        <v/>
      </c>
    </row>
    <row r="2017" spans="1:23" hidden="1" x14ac:dyDescent="0.25">
      <c r="A2017" s="9" t="str">
        <f t="shared" si="93"/>
        <v/>
      </c>
      <c r="B2017" s="24"/>
      <c r="C2017" s="22" t="str">
        <f>IF(B2017="","",VLOOKUP(B2017,#REF!,6,0))</f>
        <v/>
      </c>
      <c r="D2017" s="20" t="str">
        <f>IF(B2017="","",VLOOKUP(B2017,#REF!,22,0))</f>
        <v/>
      </c>
      <c r="E2017" s="22" t="str">
        <f>IF(B2017="","",VLOOKUP(B2017,Consultas_públicas!$A$376:$G$3879,7,0))</f>
        <v/>
      </c>
      <c r="F2017" s="20"/>
      <c r="G2017" s="21"/>
      <c r="H2017" s="14" t="str">
        <f>IFERROR(IF(VLOOKUP(B2017,'Oficios_-_pend_criticas'!$C$4:$D$4739,2,0)="","","X"),"")</f>
        <v/>
      </c>
      <c r="I2017" s="12"/>
      <c r="J2017" s="13"/>
      <c r="K2017" s="10"/>
      <c r="L2017" s="12" t="str">
        <f>IFERROR(VLOOKUP(B2017,Retorno_da_RFB!$D$3:$I$6388,5,0),"")</f>
        <v/>
      </c>
      <c r="M2017" s="13" t="str">
        <f>IFERROR(VLOOKUP(B2017,Retorno_da_RFB!$D$3:$I$6388,6,0),"")</f>
        <v/>
      </c>
      <c r="N2017" s="10" t="str">
        <f>IFERROR(VLOOKUP(B2017,Retorno_da_RFB!$D$3:$I$6388,3,0),"")</f>
        <v/>
      </c>
      <c r="O2017" s="10" t="str">
        <f>IFERROR(VLOOKUP(B2017,Retorno_da_RFB!$D$3:$I$6388,4,0),"")</f>
        <v/>
      </c>
      <c r="P2017" s="12" t="str">
        <f>IFERROR(IF(N2017="","",IF(VLOOKUP(LEFT(N2017,10),'Universo_BK-BIT'!$A$5:$E$10005,2,0)="","X",VLOOKUP(LEFT(N2017,10),'Universo_BK-BIT'!$A$5:$E$10005,2,0))),"X")</f>
        <v/>
      </c>
      <c r="Q2017" s="12" t="str">
        <f>IFERROR(IF(P2017="X","",VLOOKUP(LEFT(N2017,10),'Universo_BK-BIT'!$A$5:$E$10005,3,0)),"")</f>
        <v/>
      </c>
      <c r="R2017" s="14" t="str">
        <f t="shared" si="94"/>
        <v/>
      </c>
      <c r="S2017" s="14" t="str">
        <f t="shared" si="95"/>
        <v/>
      </c>
      <c r="T2017" s="14"/>
      <c r="U2017" s="14" t="str">
        <f ca="1">IFERROR(IF(P2017="X",IF(VLOOKUP(B2017,'Oficios_-_pend_criticas'!$C$3:$J$4739,5,0)="","",IF(VLOOKUP(B2017,'Oficios_-_pend_criticas'!$C$3:$J$4739,7,0)="",IF(TODAY()&gt;VLOOKUP(B2017,'Oficios_-_pend_criticas'!$C$3:$J$4739,5,0),"X",""),IF(VLOOKUP(B2017,'Oficios_-_pend_criticas'!$C$3:$J$4739,7,0)&gt;VLOOKUP(B2017,'Oficios_-_pend_criticas'!$C$3:$J$4739,5,0),"X",""))),""),"")</f>
        <v/>
      </c>
      <c r="V2017" s="14" t="str">
        <f ca="1">IFERROR(IF(Q2017=0,IF(VLOOKUP(B2017,'Oficios_-_pend_criticas'!$C$3:$J$4739,5,0)="","",IF(VLOOKUP(B2017,'Oficios_-_pend_criticas'!$C$3:$J$4739,7,0)="",IF(TODAY()&gt;VLOOKUP(B2017,'Oficios_-_pend_criticas'!$C$3:$J$4739,5,0),"X",""),IF(VLOOKUP(B2017,'Oficios_-_pend_criticas'!$C$3:$J$4739,7,0)&gt;VLOOKUP(B2017,'Oficios_-_pend_criticas'!$C$3:$J$4739,5,0),"X",""))),""),"")</f>
        <v/>
      </c>
      <c r="W2017" s="14" t="str">
        <f ca="1">IFERROR(IF(P2017&lt;&gt;"X",IF(Q2017&gt;0,IF(VLOOKUP(B2017,'Oficios_-_pend_criticas'!$C$4:$J$4739,5,0)="","",IF(VLOOKUP(B2017,'Oficios_-_pend_criticas'!$C$4:$J$4739,7,0)="",IF(TODAY()&gt;VLOOKUP(B2017,'Oficios_-_pend_criticas'!$C$4:$J$4739,5,0),"X",""),IF(VLOOKUP(B2017,'Oficios_-_pend_criticas'!$C$4:$J$4739,7,0)&gt;VLOOKUP(B2017,'Oficios_-_pend_criticas'!$C$4:$J$4739,5,0),"X",""))),""),""),"")</f>
        <v/>
      </c>
    </row>
    <row r="2018" spans="1:23" hidden="1" x14ac:dyDescent="0.25">
      <c r="A2018" s="9" t="str">
        <f t="shared" si="93"/>
        <v/>
      </c>
      <c r="B2018" s="24"/>
      <c r="C2018" s="22" t="str">
        <f>IF(B2018="","",VLOOKUP(B2018,#REF!,6,0))</f>
        <v/>
      </c>
      <c r="D2018" s="20" t="str">
        <f>IF(B2018="","",VLOOKUP(B2018,#REF!,22,0))</f>
        <v/>
      </c>
      <c r="E2018" s="22" t="str">
        <f>IF(B2018="","",VLOOKUP(B2018,Consultas_públicas!$A$376:$G$3879,7,0))</f>
        <v/>
      </c>
      <c r="F2018" s="20"/>
      <c r="G2018" s="21"/>
      <c r="H2018" s="14" t="str">
        <f>IFERROR(IF(VLOOKUP(B2018,'Oficios_-_pend_criticas'!$C$4:$D$4739,2,0)="","","X"),"")</f>
        <v/>
      </c>
      <c r="I2018" s="12"/>
      <c r="J2018" s="13"/>
      <c r="K2018" s="10"/>
      <c r="L2018" s="12" t="str">
        <f>IFERROR(VLOOKUP(B2018,Retorno_da_RFB!$D$3:$I$6388,5,0),"")</f>
        <v/>
      </c>
      <c r="M2018" s="13" t="str">
        <f>IFERROR(VLOOKUP(B2018,Retorno_da_RFB!$D$3:$I$6388,6,0),"")</f>
        <v/>
      </c>
      <c r="N2018" s="10" t="str">
        <f>IFERROR(VLOOKUP(B2018,Retorno_da_RFB!$D$3:$I$6388,3,0),"")</f>
        <v/>
      </c>
      <c r="O2018" s="10" t="str">
        <f>IFERROR(VLOOKUP(B2018,Retorno_da_RFB!$D$3:$I$6388,4,0),"")</f>
        <v/>
      </c>
      <c r="P2018" s="12" t="str">
        <f>IFERROR(IF(N2018="","",IF(VLOOKUP(LEFT(N2018,10),'Universo_BK-BIT'!$A$5:$E$10005,2,0)="","X",VLOOKUP(LEFT(N2018,10),'Universo_BK-BIT'!$A$5:$E$10005,2,0))),"X")</f>
        <v/>
      </c>
      <c r="Q2018" s="12" t="str">
        <f>IFERROR(IF(P2018="X","",VLOOKUP(LEFT(N2018,10),'Universo_BK-BIT'!$A$5:$E$10005,3,0)),"")</f>
        <v/>
      </c>
      <c r="R2018" s="14" t="str">
        <f t="shared" si="94"/>
        <v/>
      </c>
      <c r="S2018" s="14" t="str">
        <f t="shared" si="95"/>
        <v/>
      </c>
      <c r="T2018" s="14"/>
      <c r="U2018" s="14" t="str">
        <f ca="1">IFERROR(IF(P2018="X",IF(VLOOKUP(B2018,'Oficios_-_pend_criticas'!$C$3:$J$4739,5,0)="","",IF(VLOOKUP(B2018,'Oficios_-_pend_criticas'!$C$3:$J$4739,7,0)="",IF(TODAY()&gt;VLOOKUP(B2018,'Oficios_-_pend_criticas'!$C$3:$J$4739,5,0),"X",""),IF(VLOOKUP(B2018,'Oficios_-_pend_criticas'!$C$3:$J$4739,7,0)&gt;VLOOKUP(B2018,'Oficios_-_pend_criticas'!$C$3:$J$4739,5,0),"X",""))),""),"")</f>
        <v/>
      </c>
      <c r="V2018" s="14" t="str">
        <f ca="1">IFERROR(IF(Q2018=0,IF(VLOOKUP(B2018,'Oficios_-_pend_criticas'!$C$3:$J$4739,5,0)="","",IF(VLOOKUP(B2018,'Oficios_-_pend_criticas'!$C$3:$J$4739,7,0)="",IF(TODAY()&gt;VLOOKUP(B2018,'Oficios_-_pend_criticas'!$C$3:$J$4739,5,0),"X",""),IF(VLOOKUP(B2018,'Oficios_-_pend_criticas'!$C$3:$J$4739,7,0)&gt;VLOOKUP(B2018,'Oficios_-_pend_criticas'!$C$3:$J$4739,5,0),"X",""))),""),"")</f>
        <v/>
      </c>
      <c r="W2018" s="14" t="str">
        <f ca="1">IFERROR(IF(P2018&lt;&gt;"X",IF(Q2018&gt;0,IF(VLOOKUP(B2018,'Oficios_-_pend_criticas'!$C$4:$J$4739,5,0)="","",IF(VLOOKUP(B2018,'Oficios_-_pend_criticas'!$C$4:$J$4739,7,0)="",IF(TODAY()&gt;VLOOKUP(B2018,'Oficios_-_pend_criticas'!$C$4:$J$4739,5,0),"X",""),IF(VLOOKUP(B2018,'Oficios_-_pend_criticas'!$C$4:$J$4739,7,0)&gt;VLOOKUP(B2018,'Oficios_-_pend_criticas'!$C$4:$J$4739,5,0),"X",""))),""),""),"")</f>
        <v/>
      </c>
    </row>
    <row r="2019" spans="1:23" hidden="1" x14ac:dyDescent="0.25">
      <c r="A2019" s="9" t="str">
        <f t="shared" si="93"/>
        <v/>
      </c>
      <c r="B2019" s="24"/>
      <c r="C2019" s="22" t="str">
        <f>IF(B2019="","",VLOOKUP(B2019,#REF!,6,0))</f>
        <v/>
      </c>
      <c r="D2019" s="20" t="str">
        <f>IF(B2019="","",VLOOKUP(B2019,#REF!,22,0))</f>
        <v/>
      </c>
      <c r="E2019" s="22" t="str">
        <f>IF(B2019="","",VLOOKUP(B2019,Consultas_públicas!$A$376:$G$3879,7,0))</f>
        <v/>
      </c>
      <c r="F2019" s="20"/>
      <c r="G2019" s="21"/>
      <c r="H2019" s="14" t="str">
        <f>IFERROR(IF(VLOOKUP(B2019,'Oficios_-_pend_criticas'!$C$4:$D$4739,2,0)="","","X"),"")</f>
        <v/>
      </c>
      <c r="I2019" s="12"/>
      <c r="J2019" s="13"/>
      <c r="K2019" s="10"/>
      <c r="L2019" s="12" t="str">
        <f>IFERROR(VLOOKUP(B2019,Retorno_da_RFB!$D$3:$I$6388,5,0),"")</f>
        <v/>
      </c>
      <c r="M2019" s="13" t="str">
        <f>IFERROR(VLOOKUP(B2019,Retorno_da_RFB!$D$3:$I$6388,6,0),"")</f>
        <v/>
      </c>
      <c r="N2019" s="10" t="str">
        <f>IFERROR(VLOOKUP(B2019,Retorno_da_RFB!$D$3:$I$6388,3,0),"")</f>
        <v/>
      </c>
      <c r="O2019" s="10" t="str">
        <f>IFERROR(VLOOKUP(B2019,Retorno_da_RFB!$D$3:$I$6388,4,0),"")</f>
        <v/>
      </c>
      <c r="P2019" s="12" t="str">
        <f>IFERROR(IF(N2019="","",IF(VLOOKUP(LEFT(N2019,10),'Universo_BK-BIT'!$A$5:$E$10005,2,0)="","X",VLOOKUP(LEFT(N2019,10),'Universo_BK-BIT'!$A$5:$E$10005,2,0))),"X")</f>
        <v/>
      </c>
      <c r="Q2019" s="12" t="str">
        <f>IFERROR(IF(P2019="X","",VLOOKUP(LEFT(N2019,10),'Universo_BK-BIT'!$A$5:$E$10005,3,0)),"")</f>
        <v/>
      </c>
      <c r="R2019" s="14" t="str">
        <f t="shared" si="94"/>
        <v/>
      </c>
      <c r="S2019" s="14" t="str">
        <f t="shared" si="95"/>
        <v/>
      </c>
      <c r="T2019" s="14"/>
      <c r="U2019" s="14" t="str">
        <f ca="1">IFERROR(IF(P2019="X",IF(VLOOKUP(B2019,'Oficios_-_pend_criticas'!$C$3:$J$4739,5,0)="","",IF(VLOOKUP(B2019,'Oficios_-_pend_criticas'!$C$3:$J$4739,7,0)="",IF(TODAY()&gt;VLOOKUP(B2019,'Oficios_-_pend_criticas'!$C$3:$J$4739,5,0),"X",""),IF(VLOOKUP(B2019,'Oficios_-_pend_criticas'!$C$3:$J$4739,7,0)&gt;VLOOKUP(B2019,'Oficios_-_pend_criticas'!$C$3:$J$4739,5,0),"X",""))),""),"")</f>
        <v/>
      </c>
      <c r="V2019" s="14" t="str">
        <f ca="1">IFERROR(IF(Q2019=0,IF(VLOOKUP(B2019,'Oficios_-_pend_criticas'!$C$3:$J$4739,5,0)="","",IF(VLOOKUP(B2019,'Oficios_-_pend_criticas'!$C$3:$J$4739,7,0)="",IF(TODAY()&gt;VLOOKUP(B2019,'Oficios_-_pend_criticas'!$C$3:$J$4739,5,0),"X",""),IF(VLOOKUP(B2019,'Oficios_-_pend_criticas'!$C$3:$J$4739,7,0)&gt;VLOOKUP(B2019,'Oficios_-_pend_criticas'!$C$3:$J$4739,5,0),"X",""))),""),"")</f>
        <v/>
      </c>
      <c r="W2019" s="14" t="str">
        <f ca="1">IFERROR(IF(P2019&lt;&gt;"X",IF(Q2019&gt;0,IF(VLOOKUP(B2019,'Oficios_-_pend_criticas'!$C$4:$J$4739,5,0)="","",IF(VLOOKUP(B2019,'Oficios_-_pend_criticas'!$C$4:$J$4739,7,0)="",IF(TODAY()&gt;VLOOKUP(B2019,'Oficios_-_pend_criticas'!$C$4:$J$4739,5,0),"X",""),IF(VLOOKUP(B2019,'Oficios_-_pend_criticas'!$C$4:$J$4739,7,0)&gt;VLOOKUP(B2019,'Oficios_-_pend_criticas'!$C$4:$J$4739,5,0),"X",""))),""),""),"")</f>
        <v/>
      </c>
    </row>
    <row r="2020" spans="1:23" hidden="1" x14ac:dyDescent="0.25">
      <c r="A2020" s="9" t="str">
        <f t="shared" si="93"/>
        <v/>
      </c>
      <c r="B2020" s="24"/>
      <c r="C2020" s="22" t="str">
        <f>IF(B2020="","",VLOOKUP(B2020,#REF!,6,0))</f>
        <v/>
      </c>
      <c r="D2020" s="20" t="str">
        <f>IF(B2020="","",VLOOKUP(B2020,#REF!,22,0))</f>
        <v/>
      </c>
      <c r="E2020" s="22" t="str">
        <f>IF(B2020="","",VLOOKUP(B2020,Consultas_públicas!$A$376:$G$3879,7,0))</f>
        <v/>
      </c>
      <c r="F2020" s="20"/>
      <c r="G2020" s="21"/>
      <c r="H2020" s="14" t="str">
        <f>IFERROR(IF(VLOOKUP(B2020,'Oficios_-_pend_criticas'!$C$4:$D$4739,2,0)="","","X"),"")</f>
        <v/>
      </c>
      <c r="I2020" s="12"/>
      <c r="J2020" s="13"/>
      <c r="K2020" s="10"/>
      <c r="L2020" s="12" t="str">
        <f>IFERROR(VLOOKUP(B2020,Retorno_da_RFB!$D$3:$I$6388,5,0),"")</f>
        <v/>
      </c>
      <c r="M2020" s="13" t="str">
        <f>IFERROR(VLOOKUP(B2020,Retorno_da_RFB!$D$3:$I$6388,6,0),"")</f>
        <v/>
      </c>
      <c r="N2020" s="10" t="str">
        <f>IFERROR(VLOOKUP(B2020,Retorno_da_RFB!$D$3:$I$6388,3,0),"")</f>
        <v/>
      </c>
      <c r="O2020" s="10" t="str">
        <f>IFERROR(VLOOKUP(B2020,Retorno_da_RFB!$D$3:$I$6388,4,0),"")</f>
        <v/>
      </c>
      <c r="P2020" s="12" t="str">
        <f>IFERROR(IF(N2020="","",IF(VLOOKUP(LEFT(N2020,10),'Universo_BK-BIT'!$A$5:$E$10005,2,0)="","X",VLOOKUP(LEFT(N2020,10),'Universo_BK-BIT'!$A$5:$E$10005,2,0))),"X")</f>
        <v/>
      </c>
      <c r="Q2020" s="12" t="str">
        <f>IFERROR(IF(P2020="X","",VLOOKUP(LEFT(N2020,10),'Universo_BK-BIT'!$A$5:$E$10005,3,0)),"")</f>
        <v/>
      </c>
      <c r="R2020" s="14" t="str">
        <f t="shared" si="94"/>
        <v/>
      </c>
      <c r="S2020" s="14" t="str">
        <f t="shared" si="95"/>
        <v/>
      </c>
      <c r="T2020" s="14"/>
      <c r="U2020" s="14" t="str">
        <f ca="1">IFERROR(IF(P2020="X",IF(VLOOKUP(B2020,'Oficios_-_pend_criticas'!$C$3:$J$4739,5,0)="","",IF(VLOOKUP(B2020,'Oficios_-_pend_criticas'!$C$3:$J$4739,7,0)="",IF(TODAY()&gt;VLOOKUP(B2020,'Oficios_-_pend_criticas'!$C$3:$J$4739,5,0),"X",""),IF(VLOOKUP(B2020,'Oficios_-_pend_criticas'!$C$3:$J$4739,7,0)&gt;VLOOKUP(B2020,'Oficios_-_pend_criticas'!$C$3:$J$4739,5,0),"X",""))),""),"")</f>
        <v/>
      </c>
      <c r="V2020" s="14" t="str">
        <f ca="1">IFERROR(IF(Q2020=0,IF(VLOOKUP(B2020,'Oficios_-_pend_criticas'!$C$3:$J$4739,5,0)="","",IF(VLOOKUP(B2020,'Oficios_-_pend_criticas'!$C$3:$J$4739,7,0)="",IF(TODAY()&gt;VLOOKUP(B2020,'Oficios_-_pend_criticas'!$C$3:$J$4739,5,0),"X",""),IF(VLOOKUP(B2020,'Oficios_-_pend_criticas'!$C$3:$J$4739,7,0)&gt;VLOOKUP(B2020,'Oficios_-_pend_criticas'!$C$3:$J$4739,5,0),"X",""))),""),"")</f>
        <v/>
      </c>
      <c r="W2020" s="14" t="str">
        <f ca="1">IFERROR(IF(P2020&lt;&gt;"X",IF(Q2020&gt;0,IF(VLOOKUP(B2020,'Oficios_-_pend_criticas'!$C$4:$J$4739,5,0)="","",IF(VLOOKUP(B2020,'Oficios_-_pend_criticas'!$C$4:$J$4739,7,0)="",IF(TODAY()&gt;VLOOKUP(B2020,'Oficios_-_pend_criticas'!$C$4:$J$4739,5,0),"X",""),IF(VLOOKUP(B2020,'Oficios_-_pend_criticas'!$C$4:$J$4739,7,0)&gt;VLOOKUP(B2020,'Oficios_-_pend_criticas'!$C$4:$J$4739,5,0),"X",""))),""),""),"")</f>
        <v/>
      </c>
    </row>
    <row r="2021" spans="1:23" hidden="1" x14ac:dyDescent="0.25">
      <c r="A2021" s="9" t="str">
        <f t="shared" si="93"/>
        <v/>
      </c>
      <c r="B2021" s="24"/>
      <c r="C2021" s="22" t="str">
        <f>IF(B2021="","",VLOOKUP(B2021,#REF!,6,0))</f>
        <v/>
      </c>
      <c r="D2021" s="20" t="str">
        <f>IF(B2021="","",VLOOKUP(B2021,#REF!,22,0))</f>
        <v/>
      </c>
      <c r="E2021" s="22" t="str">
        <f>IF(B2021="","",VLOOKUP(B2021,Consultas_públicas!$A$376:$G$3879,7,0))</f>
        <v/>
      </c>
      <c r="F2021" s="20"/>
      <c r="G2021" s="21"/>
      <c r="H2021" s="14" t="str">
        <f>IFERROR(IF(VLOOKUP(B2021,'Oficios_-_pend_criticas'!$C$4:$D$4739,2,0)="","","X"),"")</f>
        <v/>
      </c>
      <c r="I2021" s="12"/>
      <c r="J2021" s="13"/>
      <c r="K2021" s="10"/>
      <c r="L2021" s="12" t="str">
        <f>IFERROR(VLOOKUP(B2021,Retorno_da_RFB!$D$3:$I$6388,5,0),"")</f>
        <v/>
      </c>
      <c r="M2021" s="13" t="str">
        <f>IFERROR(VLOOKUP(B2021,Retorno_da_RFB!$D$3:$I$6388,6,0),"")</f>
        <v/>
      </c>
      <c r="N2021" s="10" t="str">
        <f>IFERROR(VLOOKUP(B2021,Retorno_da_RFB!$D$3:$I$6388,3,0),"")</f>
        <v/>
      </c>
      <c r="O2021" s="10" t="str">
        <f>IFERROR(VLOOKUP(B2021,Retorno_da_RFB!$D$3:$I$6388,4,0),"")</f>
        <v/>
      </c>
      <c r="P2021" s="12" t="str">
        <f>IFERROR(IF(N2021="","",IF(VLOOKUP(LEFT(N2021,10),'Universo_BK-BIT'!$A$5:$E$10005,2,0)="","X",VLOOKUP(LEFT(N2021,10),'Universo_BK-BIT'!$A$5:$E$10005,2,0))),"X")</f>
        <v/>
      </c>
      <c r="Q2021" s="12" t="str">
        <f>IFERROR(IF(P2021="X","",VLOOKUP(LEFT(N2021,10),'Universo_BK-BIT'!$A$5:$E$10005,3,0)),"")</f>
        <v/>
      </c>
      <c r="R2021" s="14" t="str">
        <f t="shared" si="94"/>
        <v/>
      </c>
      <c r="S2021" s="14" t="str">
        <f t="shared" si="95"/>
        <v/>
      </c>
      <c r="T2021" s="14"/>
      <c r="U2021" s="14" t="str">
        <f ca="1">IFERROR(IF(P2021="X",IF(VLOOKUP(B2021,'Oficios_-_pend_criticas'!$C$3:$J$4739,5,0)="","",IF(VLOOKUP(B2021,'Oficios_-_pend_criticas'!$C$3:$J$4739,7,0)="",IF(TODAY()&gt;VLOOKUP(B2021,'Oficios_-_pend_criticas'!$C$3:$J$4739,5,0),"X",""),IF(VLOOKUP(B2021,'Oficios_-_pend_criticas'!$C$3:$J$4739,7,0)&gt;VLOOKUP(B2021,'Oficios_-_pend_criticas'!$C$3:$J$4739,5,0),"X",""))),""),"")</f>
        <v/>
      </c>
      <c r="V2021" s="14" t="str">
        <f ca="1">IFERROR(IF(Q2021=0,IF(VLOOKUP(B2021,'Oficios_-_pend_criticas'!$C$3:$J$4739,5,0)="","",IF(VLOOKUP(B2021,'Oficios_-_pend_criticas'!$C$3:$J$4739,7,0)="",IF(TODAY()&gt;VLOOKUP(B2021,'Oficios_-_pend_criticas'!$C$3:$J$4739,5,0),"X",""),IF(VLOOKUP(B2021,'Oficios_-_pend_criticas'!$C$3:$J$4739,7,0)&gt;VLOOKUP(B2021,'Oficios_-_pend_criticas'!$C$3:$J$4739,5,0),"X",""))),""),"")</f>
        <v/>
      </c>
      <c r="W2021" s="14" t="str">
        <f ca="1">IFERROR(IF(P2021&lt;&gt;"X",IF(Q2021&gt;0,IF(VLOOKUP(B2021,'Oficios_-_pend_criticas'!$C$4:$J$4739,5,0)="","",IF(VLOOKUP(B2021,'Oficios_-_pend_criticas'!$C$4:$J$4739,7,0)="",IF(TODAY()&gt;VLOOKUP(B2021,'Oficios_-_pend_criticas'!$C$4:$J$4739,5,0),"X",""),IF(VLOOKUP(B2021,'Oficios_-_pend_criticas'!$C$4:$J$4739,7,0)&gt;VLOOKUP(B2021,'Oficios_-_pend_criticas'!$C$4:$J$4739,5,0),"X",""))),""),""),"")</f>
        <v/>
      </c>
    </row>
    <row r="2022" spans="1:23" hidden="1" x14ac:dyDescent="0.25">
      <c r="A2022" s="9" t="str">
        <f t="shared" si="93"/>
        <v/>
      </c>
      <c r="B2022" s="24"/>
      <c r="C2022" s="22" t="str">
        <f>IF(B2022="","",VLOOKUP(B2022,#REF!,6,0))</f>
        <v/>
      </c>
      <c r="D2022" s="20" t="str">
        <f>IF(B2022="","",VLOOKUP(B2022,#REF!,22,0))</f>
        <v/>
      </c>
      <c r="E2022" s="22" t="str">
        <f>IF(B2022="","",VLOOKUP(B2022,Consultas_públicas!$A$376:$G$3879,7,0))</f>
        <v/>
      </c>
      <c r="F2022" s="20"/>
      <c r="G2022" s="21"/>
      <c r="H2022" s="14" t="str">
        <f>IFERROR(IF(VLOOKUP(B2022,'Oficios_-_pend_criticas'!$C$4:$D$4739,2,0)="","","X"),"")</f>
        <v/>
      </c>
      <c r="I2022" s="12"/>
      <c r="J2022" s="13"/>
      <c r="K2022" s="10"/>
      <c r="L2022" s="12" t="str">
        <f>IFERROR(VLOOKUP(B2022,Retorno_da_RFB!$D$3:$I$6388,5,0),"")</f>
        <v/>
      </c>
      <c r="M2022" s="13" t="str">
        <f>IFERROR(VLOOKUP(B2022,Retorno_da_RFB!$D$3:$I$6388,6,0),"")</f>
        <v/>
      </c>
      <c r="N2022" s="10" t="str">
        <f>IFERROR(VLOOKUP(B2022,Retorno_da_RFB!$D$3:$I$6388,3,0),"")</f>
        <v/>
      </c>
      <c r="O2022" s="10" t="str">
        <f>IFERROR(VLOOKUP(B2022,Retorno_da_RFB!$D$3:$I$6388,4,0),"")</f>
        <v/>
      </c>
      <c r="P2022" s="12" t="str">
        <f>IFERROR(IF(N2022="","",IF(VLOOKUP(LEFT(N2022,10),'Universo_BK-BIT'!$A$5:$E$10005,2,0)="","X",VLOOKUP(LEFT(N2022,10),'Universo_BK-BIT'!$A$5:$E$10005,2,0))),"X")</f>
        <v/>
      </c>
      <c r="Q2022" s="12" t="str">
        <f>IFERROR(IF(P2022="X","",VLOOKUP(LEFT(N2022,10),'Universo_BK-BIT'!$A$5:$E$10005,3,0)),"")</f>
        <v/>
      </c>
      <c r="R2022" s="14" t="str">
        <f t="shared" si="94"/>
        <v/>
      </c>
      <c r="S2022" s="14" t="str">
        <f t="shared" si="95"/>
        <v/>
      </c>
      <c r="T2022" s="14"/>
      <c r="U2022" s="14" t="str">
        <f ca="1">IFERROR(IF(P2022="X",IF(VLOOKUP(B2022,'Oficios_-_pend_criticas'!$C$3:$J$4739,5,0)="","",IF(VLOOKUP(B2022,'Oficios_-_pend_criticas'!$C$3:$J$4739,7,0)="",IF(TODAY()&gt;VLOOKUP(B2022,'Oficios_-_pend_criticas'!$C$3:$J$4739,5,0),"X",""),IF(VLOOKUP(B2022,'Oficios_-_pend_criticas'!$C$3:$J$4739,7,0)&gt;VLOOKUP(B2022,'Oficios_-_pend_criticas'!$C$3:$J$4739,5,0),"X",""))),""),"")</f>
        <v/>
      </c>
      <c r="V2022" s="14" t="str">
        <f ca="1">IFERROR(IF(Q2022=0,IF(VLOOKUP(B2022,'Oficios_-_pend_criticas'!$C$3:$J$4739,5,0)="","",IF(VLOOKUP(B2022,'Oficios_-_pend_criticas'!$C$3:$J$4739,7,0)="",IF(TODAY()&gt;VLOOKUP(B2022,'Oficios_-_pend_criticas'!$C$3:$J$4739,5,0),"X",""),IF(VLOOKUP(B2022,'Oficios_-_pend_criticas'!$C$3:$J$4739,7,0)&gt;VLOOKUP(B2022,'Oficios_-_pend_criticas'!$C$3:$J$4739,5,0),"X",""))),""),"")</f>
        <v/>
      </c>
      <c r="W2022" s="14" t="str">
        <f ca="1">IFERROR(IF(P2022&lt;&gt;"X",IF(Q2022&gt;0,IF(VLOOKUP(B2022,'Oficios_-_pend_criticas'!$C$4:$J$4739,5,0)="","",IF(VLOOKUP(B2022,'Oficios_-_pend_criticas'!$C$4:$J$4739,7,0)="",IF(TODAY()&gt;VLOOKUP(B2022,'Oficios_-_pend_criticas'!$C$4:$J$4739,5,0),"X",""),IF(VLOOKUP(B2022,'Oficios_-_pend_criticas'!$C$4:$J$4739,7,0)&gt;VLOOKUP(B2022,'Oficios_-_pend_criticas'!$C$4:$J$4739,5,0),"X",""))),""),""),"")</f>
        <v/>
      </c>
    </row>
    <row r="2023" spans="1:23" hidden="1" x14ac:dyDescent="0.25">
      <c r="A2023" s="9" t="str">
        <f t="shared" si="93"/>
        <v/>
      </c>
      <c r="B2023" s="24"/>
      <c r="C2023" s="22" t="str">
        <f>IF(B2023="","",VLOOKUP(B2023,#REF!,6,0))</f>
        <v/>
      </c>
      <c r="D2023" s="20" t="str">
        <f>IF(B2023="","",VLOOKUP(B2023,#REF!,22,0))</f>
        <v/>
      </c>
      <c r="E2023" s="22" t="str">
        <f>IF(B2023="","",VLOOKUP(B2023,Consultas_públicas!$A$376:$G$3879,7,0))</f>
        <v/>
      </c>
      <c r="F2023" s="20"/>
      <c r="G2023" s="21"/>
      <c r="H2023" s="14" t="str">
        <f>IFERROR(IF(VLOOKUP(B2023,'Oficios_-_pend_criticas'!$C$4:$D$4739,2,0)="","","X"),"")</f>
        <v/>
      </c>
      <c r="I2023" s="12"/>
      <c r="J2023" s="13"/>
      <c r="K2023" s="10"/>
      <c r="L2023" s="12" t="str">
        <f>IFERROR(VLOOKUP(B2023,Retorno_da_RFB!$D$3:$I$6388,5,0),"")</f>
        <v/>
      </c>
      <c r="M2023" s="13" t="str">
        <f>IFERROR(VLOOKUP(B2023,Retorno_da_RFB!$D$3:$I$6388,6,0),"")</f>
        <v/>
      </c>
      <c r="N2023" s="10" t="str">
        <f>IFERROR(VLOOKUP(B2023,Retorno_da_RFB!$D$3:$I$6388,3,0),"")</f>
        <v/>
      </c>
      <c r="O2023" s="10" t="str">
        <f>IFERROR(VLOOKUP(B2023,Retorno_da_RFB!$D$3:$I$6388,4,0),"")</f>
        <v/>
      </c>
      <c r="P2023" s="12" t="str">
        <f>IFERROR(IF(N2023="","",IF(VLOOKUP(LEFT(N2023,10),'Universo_BK-BIT'!$A$5:$E$10005,2,0)="","X",VLOOKUP(LEFT(N2023,10),'Universo_BK-BIT'!$A$5:$E$10005,2,0))),"X")</f>
        <v/>
      </c>
      <c r="Q2023" s="12" t="str">
        <f>IFERROR(IF(P2023="X","",VLOOKUP(LEFT(N2023,10),'Universo_BK-BIT'!$A$5:$E$10005,3,0)),"")</f>
        <v/>
      </c>
      <c r="R2023" s="14" t="str">
        <f t="shared" si="94"/>
        <v/>
      </c>
      <c r="S2023" s="14" t="str">
        <f t="shared" si="95"/>
        <v/>
      </c>
      <c r="T2023" s="14"/>
      <c r="U2023" s="14" t="str">
        <f ca="1">IFERROR(IF(P2023="X",IF(VLOOKUP(B2023,'Oficios_-_pend_criticas'!$C$3:$J$4739,5,0)="","",IF(VLOOKUP(B2023,'Oficios_-_pend_criticas'!$C$3:$J$4739,7,0)="",IF(TODAY()&gt;VLOOKUP(B2023,'Oficios_-_pend_criticas'!$C$3:$J$4739,5,0),"X",""),IF(VLOOKUP(B2023,'Oficios_-_pend_criticas'!$C$3:$J$4739,7,0)&gt;VLOOKUP(B2023,'Oficios_-_pend_criticas'!$C$3:$J$4739,5,0),"X",""))),""),"")</f>
        <v/>
      </c>
      <c r="V2023" s="14" t="str">
        <f ca="1">IFERROR(IF(Q2023=0,IF(VLOOKUP(B2023,'Oficios_-_pend_criticas'!$C$3:$J$4739,5,0)="","",IF(VLOOKUP(B2023,'Oficios_-_pend_criticas'!$C$3:$J$4739,7,0)="",IF(TODAY()&gt;VLOOKUP(B2023,'Oficios_-_pend_criticas'!$C$3:$J$4739,5,0),"X",""),IF(VLOOKUP(B2023,'Oficios_-_pend_criticas'!$C$3:$J$4739,7,0)&gt;VLOOKUP(B2023,'Oficios_-_pend_criticas'!$C$3:$J$4739,5,0),"X",""))),""),"")</f>
        <v/>
      </c>
      <c r="W2023" s="14" t="str">
        <f ca="1">IFERROR(IF(P2023&lt;&gt;"X",IF(Q2023&gt;0,IF(VLOOKUP(B2023,'Oficios_-_pend_criticas'!$C$4:$J$4739,5,0)="","",IF(VLOOKUP(B2023,'Oficios_-_pend_criticas'!$C$4:$J$4739,7,0)="",IF(TODAY()&gt;VLOOKUP(B2023,'Oficios_-_pend_criticas'!$C$4:$J$4739,5,0),"X",""),IF(VLOOKUP(B2023,'Oficios_-_pend_criticas'!$C$4:$J$4739,7,0)&gt;VLOOKUP(B2023,'Oficios_-_pend_criticas'!$C$4:$J$4739,5,0),"X",""))),""),""),"")</f>
        <v/>
      </c>
    </row>
    <row r="2024" spans="1:23" hidden="1" x14ac:dyDescent="0.25">
      <c r="A2024" s="9" t="str">
        <f t="shared" si="93"/>
        <v/>
      </c>
      <c r="B2024" s="24"/>
      <c r="C2024" s="22" t="str">
        <f>IF(B2024="","",VLOOKUP(B2024,#REF!,6,0))</f>
        <v/>
      </c>
      <c r="D2024" s="20" t="str">
        <f>IF(B2024="","",VLOOKUP(B2024,#REF!,22,0))</f>
        <v/>
      </c>
      <c r="E2024" s="22" t="str">
        <f>IF(B2024="","",VLOOKUP(B2024,Consultas_públicas!$A$376:$G$3879,7,0))</f>
        <v/>
      </c>
      <c r="F2024" s="20"/>
      <c r="G2024" s="21"/>
      <c r="H2024" s="14" t="str">
        <f>IFERROR(IF(VLOOKUP(B2024,'Oficios_-_pend_criticas'!$C$4:$D$4739,2,0)="","","X"),"")</f>
        <v/>
      </c>
      <c r="I2024" s="12"/>
      <c r="J2024" s="13"/>
      <c r="K2024" s="10"/>
      <c r="L2024" s="12" t="str">
        <f>IFERROR(VLOOKUP(B2024,Retorno_da_RFB!$D$3:$I$6388,5,0),"")</f>
        <v/>
      </c>
      <c r="M2024" s="13" t="str">
        <f>IFERROR(VLOOKUP(B2024,Retorno_da_RFB!$D$3:$I$6388,6,0),"")</f>
        <v/>
      </c>
      <c r="N2024" s="10" t="str">
        <f>IFERROR(VLOOKUP(B2024,Retorno_da_RFB!$D$3:$I$6388,3,0),"")</f>
        <v/>
      </c>
      <c r="O2024" s="10" t="str">
        <f>IFERROR(VLOOKUP(B2024,Retorno_da_RFB!$D$3:$I$6388,4,0),"")</f>
        <v/>
      </c>
      <c r="P2024" s="12" t="str">
        <f>IFERROR(IF(N2024="","",IF(VLOOKUP(LEFT(N2024,10),'Universo_BK-BIT'!$A$5:$E$10005,2,0)="","X",VLOOKUP(LEFT(N2024,10),'Universo_BK-BIT'!$A$5:$E$10005,2,0))),"X")</f>
        <v/>
      </c>
      <c r="Q2024" s="12" t="str">
        <f>IFERROR(IF(P2024="X","",VLOOKUP(LEFT(N2024,10),'Universo_BK-BIT'!$A$5:$E$10005,3,0)),"")</f>
        <v/>
      </c>
      <c r="R2024" s="14" t="str">
        <f t="shared" si="94"/>
        <v/>
      </c>
      <c r="S2024" s="14" t="str">
        <f t="shared" si="95"/>
        <v/>
      </c>
      <c r="T2024" s="14"/>
      <c r="U2024" s="14" t="str">
        <f ca="1">IFERROR(IF(P2024="X",IF(VLOOKUP(B2024,'Oficios_-_pend_criticas'!$C$3:$J$4739,5,0)="","",IF(VLOOKUP(B2024,'Oficios_-_pend_criticas'!$C$3:$J$4739,7,0)="",IF(TODAY()&gt;VLOOKUP(B2024,'Oficios_-_pend_criticas'!$C$3:$J$4739,5,0),"X",""),IF(VLOOKUP(B2024,'Oficios_-_pend_criticas'!$C$3:$J$4739,7,0)&gt;VLOOKUP(B2024,'Oficios_-_pend_criticas'!$C$3:$J$4739,5,0),"X",""))),""),"")</f>
        <v/>
      </c>
      <c r="V2024" s="14" t="str">
        <f ca="1">IFERROR(IF(Q2024=0,IF(VLOOKUP(B2024,'Oficios_-_pend_criticas'!$C$3:$J$4739,5,0)="","",IF(VLOOKUP(B2024,'Oficios_-_pend_criticas'!$C$3:$J$4739,7,0)="",IF(TODAY()&gt;VLOOKUP(B2024,'Oficios_-_pend_criticas'!$C$3:$J$4739,5,0),"X",""),IF(VLOOKUP(B2024,'Oficios_-_pend_criticas'!$C$3:$J$4739,7,0)&gt;VLOOKUP(B2024,'Oficios_-_pend_criticas'!$C$3:$J$4739,5,0),"X",""))),""),"")</f>
        <v/>
      </c>
      <c r="W2024" s="14" t="str">
        <f ca="1">IFERROR(IF(P2024&lt;&gt;"X",IF(Q2024&gt;0,IF(VLOOKUP(B2024,'Oficios_-_pend_criticas'!$C$4:$J$4739,5,0)="","",IF(VLOOKUP(B2024,'Oficios_-_pend_criticas'!$C$4:$J$4739,7,0)="",IF(TODAY()&gt;VLOOKUP(B2024,'Oficios_-_pend_criticas'!$C$4:$J$4739,5,0),"X",""),IF(VLOOKUP(B2024,'Oficios_-_pend_criticas'!$C$4:$J$4739,7,0)&gt;VLOOKUP(B2024,'Oficios_-_pend_criticas'!$C$4:$J$4739,5,0),"X",""))),""),""),"")</f>
        <v/>
      </c>
    </row>
    <row r="2025" spans="1:23" hidden="1" x14ac:dyDescent="0.25">
      <c r="A2025" s="9" t="str">
        <f t="shared" si="93"/>
        <v/>
      </c>
      <c r="B2025" s="24"/>
      <c r="C2025" s="22" t="str">
        <f>IF(B2025="","",VLOOKUP(B2025,#REF!,6,0))</f>
        <v/>
      </c>
      <c r="D2025" s="20" t="str">
        <f>IF(B2025="","",VLOOKUP(B2025,#REF!,22,0))</f>
        <v/>
      </c>
      <c r="E2025" s="22" t="str">
        <f>IF(B2025="","",VLOOKUP(B2025,Consultas_públicas!$A$376:$G$3879,7,0))</f>
        <v/>
      </c>
      <c r="F2025" s="20"/>
      <c r="G2025" s="21"/>
      <c r="H2025" s="14" t="str">
        <f>IFERROR(IF(VLOOKUP(B2025,'Oficios_-_pend_criticas'!$C$4:$D$4739,2,0)="","","X"),"")</f>
        <v/>
      </c>
      <c r="I2025" s="12"/>
      <c r="J2025" s="13"/>
      <c r="K2025" s="10"/>
      <c r="L2025" s="12" t="str">
        <f>IFERROR(VLOOKUP(B2025,Retorno_da_RFB!$D$3:$I$6388,5,0),"")</f>
        <v/>
      </c>
      <c r="M2025" s="13" t="str">
        <f>IFERROR(VLOOKUP(B2025,Retorno_da_RFB!$D$3:$I$6388,6,0),"")</f>
        <v/>
      </c>
      <c r="N2025" s="10" t="str">
        <f>IFERROR(VLOOKUP(B2025,Retorno_da_RFB!$D$3:$I$6388,3,0),"")</f>
        <v/>
      </c>
      <c r="O2025" s="10" t="str">
        <f>IFERROR(VLOOKUP(B2025,Retorno_da_RFB!$D$3:$I$6388,4,0),"")</f>
        <v/>
      </c>
      <c r="P2025" s="12" t="str">
        <f>IFERROR(IF(N2025="","",IF(VLOOKUP(LEFT(N2025,10),'Universo_BK-BIT'!$A$5:$E$10005,2,0)="","X",VLOOKUP(LEFT(N2025,10),'Universo_BK-BIT'!$A$5:$E$10005,2,0))),"X")</f>
        <v/>
      </c>
      <c r="Q2025" s="12" t="str">
        <f>IFERROR(IF(P2025="X","",VLOOKUP(LEFT(N2025,10),'Universo_BK-BIT'!$A$5:$E$10005,3,0)),"")</f>
        <v/>
      </c>
      <c r="R2025" s="14" t="str">
        <f t="shared" si="94"/>
        <v/>
      </c>
      <c r="S2025" s="14" t="str">
        <f t="shared" si="95"/>
        <v/>
      </c>
      <c r="T2025" s="14"/>
      <c r="U2025" s="14" t="str">
        <f ca="1">IFERROR(IF(P2025="X",IF(VLOOKUP(B2025,'Oficios_-_pend_criticas'!$C$3:$J$4739,5,0)="","",IF(VLOOKUP(B2025,'Oficios_-_pend_criticas'!$C$3:$J$4739,7,0)="",IF(TODAY()&gt;VLOOKUP(B2025,'Oficios_-_pend_criticas'!$C$3:$J$4739,5,0),"X",""),IF(VLOOKUP(B2025,'Oficios_-_pend_criticas'!$C$3:$J$4739,7,0)&gt;VLOOKUP(B2025,'Oficios_-_pend_criticas'!$C$3:$J$4739,5,0),"X",""))),""),"")</f>
        <v/>
      </c>
      <c r="V2025" s="14" t="str">
        <f ca="1">IFERROR(IF(Q2025=0,IF(VLOOKUP(B2025,'Oficios_-_pend_criticas'!$C$3:$J$4739,5,0)="","",IF(VLOOKUP(B2025,'Oficios_-_pend_criticas'!$C$3:$J$4739,7,0)="",IF(TODAY()&gt;VLOOKUP(B2025,'Oficios_-_pend_criticas'!$C$3:$J$4739,5,0),"X",""),IF(VLOOKUP(B2025,'Oficios_-_pend_criticas'!$C$3:$J$4739,7,0)&gt;VLOOKUP(B2025,'Oficios_-_pend_criticas'!$C$3:$J$4739,5,0),"X",""))),""),"")</f>
        <v/>
      </c>
      <c r="W2025" s="14" t="str">
        <f ca="1">IFERROR(IF(P2025&lt;&gt;"X",IF(Q2025&gt;0,IF(VLOOKUP(B2025,'Oficios_-_pend_criticas'!$C$4:$J$4739,5,0)="","",IF(VLOOKUP(B2025,'Oficios_-_pend_criticas'!$C$4:$J$4739,7,0)="",IF(TODAY()&gt;VLOOKUP(B2025,'Oficios_-_pend_criticas'!$C$4:$J$4739,5,0),"X",""),IF(VLOOKUP(B2025,'Oficios_-_pend_criticas'!$C$4:$J$4739,7,0)&gt;VLOOKUP(B2025,'Oficios_-_pend_criticas'!$C$4:$J$4739,5,0),"X",""))),""),""),"")</f>
        <v/>
      </c>
    </row>
    <row r="2026" spans="1:23" hidden="1" x14ac:dyDescent="0.25">
      <c r="A2026" s="9" t="str">
        <f t="shared" si="93"/>
        <v/>
      </c>
      <c r="B2026" s="24"/>
      <c r="C2026" s="22" t="str">
        <f>IF(B2026="","",VLOOKUP(B2026,#REF!,6,0))</f>
        <v/>
      </c>
      <c r="D2026" s="20" t="str">
        <f>IF(B2026="","",VLOOKUP(B2026,#REF!,22,0))</f>
        <v/>
      </c>
      <c r="E2026" s="22" t="str">
        <f>IF(B2026="","",VLOOKUP(B2026,Consultas_públicas!$A$376:$G$3879,7,0))</f>
        <v/>
      </c>
      <c r="F2026" s="20"/>
      <c r="G2026" s="21"/>
      <c r="H2026" s="14" t="str">
        <f>IFERROR(IF(VLOOKUP(B2026,'Oficios_-_pend_criticas'!$C$4:$D$4739,2,0)="","","X"),"")</f>
        <v/>
      </c>
      <c r="I2026" s="12"/>
      <c r="J2026" s="13"/>
      <c r="K2026" s="10"/>
      <c r="L2026" s="12" t="str">
        <f>IFERROR(VLOOKUP(B2026,Retorno_da_RFB!$D$3:$I$6388,5,0),"")</f>
        <v/>
      </c>
      <c r="M2026" s="13" t="str">
        <f>IFERROR(VLOOKUP(B2026,Retorno_da_RFB!$D$3:$I$6388,6,0),"")</f>
        <v/>
      </c>
      <c r="N2026" s="10" t="str">
        <f>IFERROR(VLOOKUP(B2026,Retorno_da_RFB!$D$3:$I$6388,3,0),"")</f>
        <v/>
      </c>
      <c r="O2026" s="10" t="str">
        <f>IFERROR(VLOOKUP(B2026,Retorno_da_RFB!$D$3:$I$6388,4,0),"")</f>
        <v/>
      </c>
      <c r="P2026" s="12" t="str">
        <f>IFERROR(IF(N2026="","",IF(VLOOKUP(LEFT(N2026,10),'Universo_BK-BIT'!$A$5:$E$10005,2,0)="","X",VLOOKUP(LEFT(N2026,10),'Universo_BK-BIT'!$A$5:$E$10005,2,0))),"X")</f>
        <v/>
      </c>
      <c r="Q2026" s="12" t="str">
        <f>IFERROR(IF(P2026="X","",VLOOKUP(LEFT(N2026,10),'Universo_BK-BIT'!$A$5:$E$10005,3,0)),"")</f>
        <v/>
      </c>
      <c r="R2026" s="14" t="str">
        <f t="shared" si="94"/>
        <v/>
      </c>
      <c r="S2026" s="14" t="str">
        <f t="shared" si="95"/>
        <v/>
      </c>
      <c r="T2026" s="14"/>
      <c r="U2026" s="14" t="str">
        <f ca="1">IFERROR(IF(P2026="X",IF(VLOOKUP(B2026,'Oficios_-_pend_criticas'!$C$3:$J$4739,5,0)="","",IF(VLOOKUP(B2026,'Oficios_-_pend_criticas'!$C$3:$J$4739,7,0)="",IF(TODAY()&gt;VLOOKUP(B2026,'Oficios_-_pend_criticas'!$C$3:$J$4739,5,0),"X",""),IF(VLOOKUP(B2026,'Oficios_-_pend_criticas'!$C$3:$J$4739,7,0)&gt;VLOOKUP(B2026,'Oficios_-_pend_criticas'!$C$3:$J$4739,5,0),"X",""))),""),"")</f>
        <v/>
      </c>
      <c r="V2026" s="14" t="str">
        <f ca="1">IFERROR(IF(Q2026=0,IF(VLOOKUP(B2026,'Oficios_-_pend_criticas'!$C$3:$J$4739,5,0)="","",IF(VLOOKUP(B2026,'Oficios_-_pend_criticas'!$C$3:$J$4739,7,0)="",IF(TODAY()&gt;VLOOKUP(B2026,'Oficios_-_pend_criticas'!$C$3:$J$4739,5,0),"X",""),IF(VLOOKUP(B2026,'Oficios_-_pend_criticas'!$C$3:$J$4739,7,0)&gt;VLOOKUP(B2026,'Oficios_-_pend_criticas'!$C$3:$J$4739,5,0),"X",""))),""),"")</f>
        <v/>
      </c>
      <c r="W2026" s="14" t="str">
        <f ca="1">IFERROR(IF(P2026&lt;&gt;"X",IF(Q2026&gt;0,IF(VLOOKUP(B2026,'Oficios_-_pend_criticas'!$C$4:$J$4739,5,0)="","",IF(VLOOKUP(B2026,'Oficios_-_pend_criticas'!$C$4:$J$4739,7,0)="",IF(TODAY()&gt;VLOOKUP(B2026,'Oficios_-_pend_criticas'!$C$4:$J$4739,5,0),"X",""),IF(VLOOKUP(B2026,'Oficios_-_pend_criticas'!$C$4:$J$4739,7,0)&gt;VLOOKUP(B2026,'Oficios_-_pend_criticas'!$C$4:$J$4739,5,0),"X",""))),""),""),"")</f>
        <v/>
      </c>
    </row>
    <row r="2027" spans="1:23" hidden="1" x14ac:dyDescent="0.25">
      <c r="A2027" s="9" t="str">
        <f t="shared" si="93"/>
        <v/>
      </c>
      <c r="B2027" s="24"/>
      <c r="C2027" s="22" t="str">
        <f>IF(B2027="","",VLOOKUP(B2027,#REF!,6,0))</f>
        <v/>
      </c>
      <c r="D2027" s="20" t="str">
        <f>IF(B2027="","",VLOOKUP(B2027,#REF!,22,0))</f>
        <v/>
      </c>
      <c r="E2027" s="22" t="str">
        <f>IF(B2027="","",VLOOKUP(B2027,Consultas_públicas!$A$376:$G$3879,7,0))</f>
        <v/>
      </c>
      <c r="F2027" s="20"/>
      <c r="G2027" s="21"/>
      <c r="H2027" s="14" t="str">
        <f>IFERROR(IF(VLOOKUP(B2027,'Oficios_-_pend_criticas'!$C$4:$D$4739,2,0)="","","X"),"")</f>
        <v/>
      </c>
      <c r="I2027" s="12"/>
      <c r="J2027" s="13"/>
      <c r="K2027" s="10"/>
      <c r="L2027" s="12" t="str">
        <f>IFERROR(VLOOKUP(B2027,Retorno_da_RFB!$D$3:$I$6388,5,0),"")</f>
        <v/>
      </c>
      <c r="M2027" s="13" t="str">
        <f>IFERROR(VLOOKUP(B2027,Retorno_da_RFB!$D$3:$I$6388,6,0),"")</f>
        <v/>
      </c>
      <c r="N2027" s="10" t="str">
        <f>IFERROR(VLOOKUP(B2027,Retorno_da_RFB!$D$3:$I$6388,3,0),"")</f>
        <v/>
      </c>
      <c r="O2027" s="10" t="str">
        <f>IFERROR(VLOOKUP(B2027,Retorno_da_RFB!$D$3:$I$6388,4,0),"")</f>
        <v/>
      </c>
      <c r="P2027" s="12" t="str">
        <f>IFERROR(IF(N2027="","",IF(VLOOKUP(LEFT(N2027,10),'Universo_BK-BIT'!$A$5:$E$10005,2,0)="","X",VLOOKUP(LEFT(N2027,10),'Universo_BK-BIT'!$A$5:$E$10005,2,0))),"X")</f>
        <v/>
      </c>
      <c r="Q2027" s="12" t="str">
        <f>IFERROR(IF(P2027="X","",VLOOKUP(LEFT(N2027,10),'Universo_BK-BIT'!$A$5:$E$10005,3,0)),"")</f>
        <v/>
      </c>
      <c r="R2027" s="14" t="str">
        <f t="shared" si="94"/>
        <v/>
      </c>
      <c r="S2027" s="14" t="str">
        <f t="shared" si="95"/>
        <v/>
      </c>
      <c r="T2027" s="14"/>
      <c r="U2027" s="14" t="str">
        <f ca="1">IFERROR(IF(P2027="X",IF(VLOOKUP(B2027,'Oficios_-_pend_criticas'!$C$3:$J$4739,5,0)="","",IF(VLOOKUP(B2027,'Oficios_-_pend_criticas'!$C$3:$J$4739,7,0)="",IF(TODAY()&gt;VLOOKUP(B2027,'Oficios_-_pend_criticas'!$C$3:$J$4739,5,0),"X",""),IF(VLOOKUP(B2027,'Oficios_-_pend_criticas'!$C$3:$J$4739,7,0)&gt;VLOOKUP(B2027,'Oficios_-_pend_criticas'!$C$3:$J$4739,5,0),"X",""))),""),"")</f>
        <v/>
      </c>
      <c r="V2027" s="14" t="str">
        <f ca="1">IFERROR(IF(Q2027=0,IF(VLOOKUP(B2027,'Oficios_-_pend_criticas'!$C$3:$J$4739,5,0)="","",IF(VLOOKUP(B2027,'Oficios_-_pend_criticas'!$C$3:$J$4739,7,0)="",IF(TODAY()&gt;VLOOKUP(B2027,'Oficios_-_pend_criticas'!$C$3:$J$4739,5,0),"X",""),IF(VLOOKUP(B2027,'Oficios_-_pend_criticas'!$C$3:$J$4739,7,0)&gt;VLOOKUP(B2027,'Oficios_-_pend_criticas'!$C$3:$J$4739,5,0),"X",""))),""),"")</f>
        <v/>
      </c>
      <c r="W2027" s="14" t="str">
        <f ca="1">IFERROR(IF(P2027&lt;&gt;"X",IF(Q2027&gt;0,IF(VLOOKUP(B2027,'Oficios_-_pend_criticas'!$C$4:$J$4739,5,0)="","",IF(VLOOKUP(B2027,'Oficios_-_pend_criticas'!$C$4:$J$4739,7,0)="",IF(TODAY()&gt;VLOOKUP(B2027,'Oficios_-_pend_criticas'!$C$4:$J$4739,5,0),"X",""),IF(VLOOKUP(B2027,'Oficios_-_pend_criticas'!$C$4:$J$4739,7,0)&gt;VLOOKUP(B2027,'Oficios_-_pend_criticas'!$C$4:$J$4739,5,0),"X",""))),""),""),"")</f>
        <v/>
      </c>
    </row>
    <row r="2028" spans="1:23" hidden="1" x14ac:dyDescent="0.25">
      <c r="A2028" s="9" t="str">
        <f t="shared" si="93"/>
        <v/>
      </c>
      <c r="B2028" s="24"/>
      <c r="C2028" s="22" t="str">
        <f>IF(B2028="","",VLOOKUP(B2028,#REF!,6,0))</f>
        <v/>
      </c>
      <c r="D2028" s="20" t="str">
        <f>IF(B2028="","",VLOOKUP(B2028,#REF!,22,0))</f>
        <v/>
      </c>
      <c r="E2028" s="22" t="str">
        <f>IF(B2028="","",VLOOKUP(B2028,Consultas_públicas!$A$376:$G$3879,7,0))</f>
        <v/>
      </c>
      <c r="F2028" s="20"/>
      <c r="G2028" s="21"/>
      <c r="H2028" s="14" t="str">
        <f>IFERROR(IF(VLOOKUP(B2028,'Oficios_-_pend_criticas'!$C$4:$D$4739,2,0)="","","X"),"")</f>
        <v/>
      </c>
      <c r="I2028" s="12"/>
      <c r="J2028" s="13"/>
      <c r="K2028" s="10"/>
      <c r="L2028" s="12" t="str">
        <f>IFERROR(VLOOKUP(B2028,Retorno_da_RFB!$D$3:$I$6388,5,0),"")</f>
        <v/>
      </c>
      <c r="M2028" s="13" t="str">
        <f>IFERROR(VLOOKUP(B2028,Retorno_da_RFB!$D$3:$I$6388,6,0),"")</f>
        <v/>
      </c>
      <c r="N2028" s="10" t="str">
        <f>IFERROR(VLOOKUP(B2028,Retorno_da_RFB!$D$3:$I$6388,3,0),"")</f>
        <v/>
      </c>
      <c r="O2028" s="10" t="str">
        <f>IFERROR(VLOOKUP(B2028,Retorno_da_RFB!$D$3:$I$6388,4,0),"")</f>
        <v/>
      </c>
      <c r="P2028" s="12" t="str">
        <f>IFERROR(IF(N2028="","",IF(VLOOKUP(LEFT(N2028,10),'Universo_BK-BIT'!$A$5:$E$10005,2,0)="","X",VLOOKUP(LEFT(N2028,10),'Universo_BK-BIT'!$A$5:$E$10005,2,0))),"X")</f>
        <v/>
      </c>
      <c r="Q2028" s="12" t="str">
        <f>IFERROR(IF(P2028="X","",VLOOKUP(LEFT(N2028,10),'Universo_BK-BIT'!$A$5:$E$10005,3,0)),"")</f>
        <v/>
      </c>
      <c r="R2028" s="14" t="str">
        <f t="shared" si="94"/>
        <v/>
      </c>
      <c r="S2028" s="14" t="str">
        <f t="shared" si="95"/>
        <v/>
      </c>
      <c r="T2028" s="14"/>
      <c r="U2028" s="14" t="str">
        <f ca="1">IFERROR(IF(P2028="X",IF(VLOOKUP(B2028,'Oficios_-_pend_criticas'!$C$3:$J$4739,5,0)="","",IF(VLOOKUP(B2028,'Oficios_-_pend_criticas'!$C$3:$J$4739,7,0)="",IF(TODAY()&gt;VLOOKUP(B2028,'Oficios_-_pend_criticas'!$C$3:$J$4739,5,0),"X",""),IF(VLOOKUP(B2028,'Oficios_-_pend_criticas'!$C$3:$J$4739,7,0)&gt;VLOOKUP(B2028,'Oficios_-_pend_criticas'!$C$3:$J$4739,5,0),"X",""))),""),"")</f>
        <v/>
      </c>
      <c r="V2028" s="14" t="str">
        <f ca="1">IFERROR(IF(Q2028=0,IF(VLOOKUP(B2028,'Oficios_-_pend_criticas'!$C$3:$J$4739,5,0)="","",IF(VLOOKUP(B2028,'Oficios_-_pend_criticas'!$C$3:$J$4739,7,0)="",IF(TODAY()&gt;VLOOKUP(B2028,'Oficios_-_pend_criticas'!$C$3:$J$4739,5,0),"X",""),IF(VLOOKUP(B2028,'Oficios_-_pend_criticas'!$C$3:$J$4739,7,0)&gt;VLOOKUP(B2028,'Oficios_-_pend_criticas'!$C$3:$J$4739,5,0),"X",""))),""),"")</f>
        <v/>
      </c>
      <c r="W2028" s="14" t="str">
        <f ca="1">IFERROR(IF(P2028&lt;&gt;"X",IF(Q2028&gt;0,IF(VLOOKUP(B2028,'Oficios_-_pend_criticas'!$C$4:$J$4739,5,0)="","",IF(VLOOKUP(B2028,'Oficios_-_pend_criticas'!$C$4:$J$4739,7,0)="",IF(TODAY()&gt;VLOOKUP(B2028,'Oficios_-_pend_criticas'!$C$4:$J$4739,5,0),"X",""),IF(VLOOKUP(B2028,'Oficios_-_pend_criticas'!$C$4:$J$4739,7,0)&gt;VLOOKUP(B2028,'Oficios_-_pend_criticas'!$C$4:$J$4739,5,0),"X",""))),""),""),"")</f>
        <v/>
      </c>
    </row>
    <row r="2029" spans="1:23" hidden="1" x14ac:dyDescent="0.25">
      <c r="A2029" s="9" t="str">
        <f t="shared" si="93"/>
        <v/>
      </c>
      <c r="B2029" s="24"/>
      <c r="C2029" s="22" t="str">
        <f>IF(B2029="","",VLOOKUP(B2029,#REF!,6,0))</f>
        <v/>
      </c>
      <c r="D2029" s="20" t="str">
        <f>IF(B2029="","",VLOOKUP(B2029,#REF!,22,0))</f>
        <v/>
      </c>
      <c r="E2029" s="22" t="str">
        <f>IF(B2029="","",VLOOKUP(B2029,Consultas_públicas!$A$376:$G$3879,7,0))</f>
        <v/>
      </c>
      <c r="F2029" s="20"/>
      <c r="G2029" s="21"/>
      <c r="H2029" s="14" t="str">
        <f>IFERROR(IF(VLOOKUP(B2029,'Oficios_-_pend_criticas'!$C$4:$D$4739,2,0)="","","X"),"")</f>
        <v/>
      </c>
      <c r="I2029" s="12"/>
      <c r="J2029" s="13"/>
      <c r="K2029" s="10"/>
      <c r="L2029" s="12" t="str">
        <f>IFERROR(VLOOKUP(B2029,Retorno_da_RFB!$D$3:$I$6388,5,0),"")</f>
        <v/>
      </c>
      <c r="M2029" s="13" t="str">
        <f>IFERROR(VLOOKUP(B2029,Retorno_da_RFB!$D$3:$I$6388,6,0),"")</f>
        <v/>
      </c>
      <c r="N2029" s="10" t="str">
        <f>IFERROR(VLOOKUP(B2029,Retorno_da_RFB!$D$3:$I$6388,3,0),"")</f>
        <v/>
      </c>
      <c r="O2029" s="10" t="str">
        <f>IFERROR(VLOOKUP(B2029,Retorno_da_RFB!$D$3:$I$6388,4,0),"")</f>
        <v/>
      </c>
      <c r="P2029" s="12" t="str">
        <f>IFERROR(IF(N2029="","",IF(VLOOKUP(LEFT(N2029,10),'Universo_BK-BIT'!$A$5:$E$10005,2,0)="","X",VLOOKUP(LEFT(N2029,10),'Universo_BK-BIT'!$A$5:$E$10005,2,0))),"X")</f>
        <v/>
      </c>
      <c r="Q2029" s="12" t="str">
        <f>IFERROR(IF(P2029="X","",VLOOKUP(LEFT(N2029,10),'Universo_BK-BIT'!$A$5:$E$10005,3,0)),"")</f>
        <v/>
      </c>
      <c r="R2029" s="14" t="str">
        <f t="shared" si="94"/>
        <v/>
      </c>
      <c r="S2029" s="14" t="str">
        <f t="shared" si="95"/>
        <v/>
      </c>
      <c r="T2029" s="14"/>
      <c r="U2029" s="14" t="str">
        <f ca="1">IFERROR(IF(P2029="X",IF(VLOOKUP(B2029,'Oficios_-_pend_criticas'!$C$3:$J$4739,5,0)="","",IF(VLOOKUP(B2029,'Oficios_-_pend_criticas'!$C$3:$J$4739,7,0)="",IF(TODAY()&gt;VLOOKUP(B2029,'Oficios_-_pend_criticas'!$C$3:$J$4739,5,0),"X",""),IF(VLOOKUP(B2029,'Oficios_-_pend_criticas'!$C$3:$J$4739,7,0)&gt;VLOOKUP(B2029,'Oficios_-_pend_criticas'!$C$3:$J$4739,5,0),"X",""))),""),"")</f>
        <v/>
      </c>
      <c r="V2029" s="14" t="str">
        <f ca="1">IFERROR(IF(Q2029=0,IF(VLOOKUP(B2029,'Oficios_-_pend_criticas'!$C$3:$J$4739,5,0)="","",IF(VLOOKUP(B2029,'Oficios_-_pend_criticas'!$C$3:$J$4739,7,0)="",IF(TODAY()&gt;VLOOKUP(B2029,'Oficios_-_pend_criticas'!$C$3:$J$4739,5,0),"X",""),IF(VLOOKUP(B2029,'Oficios_-_pend_criticas'!$C$3:$J$4739,7,0)&gt;VLOOKUP(B2029,'Oficios_-_pend_criticas'!$C$3:$J$4739,5,0),"X",""))),""),"")</f>
        <v/>
      </c>
      <c r="W2029" s="14" t="str">
        <f ca="1">IFERROR(IF(P2029&lt;&gt;"X",IF(Q2029&gt;0,IF(VLOOKUP(B2029,'Oficios_-_pend_criticas'!$C$4:$J$4739,5,0)="","",IF(VLOOKUP(B2029,'Oficios_-_pend_criticas'!$C$4:$J$4739,7,0)="",IF(TODAY()&gt;VLOOKUP(B2029,'Oficios_-_pend_criticas'!$C$4:$J$4739,5,0),"X",""),IF(VLOOKUP(B2029,'Oficios_-_pend_criticas'!$C$4:$J$4739,7,0)&gt;VLOOKUP(B2029,'Oficios_-_pend_criticas'!$C$4:$J$4739,5,0),"X",""))),""),""),"")</f>
        <v/>
      </c>
    </row>
    <row r="2030" spans="1:23" hidden="1" x14ac:dyDescent="0.25">
      <c r="A2030" s="9" t="str">
        <f t="shared" si="93"/>
        <v/>
      </c>
      <c r="B2030" s="24"/>
      <c r="C2030" s="22" t="str">
        <f>IF(B2030="","",VLOOKUP(B2030,#REF!,6,0))</f>
        <v/>
      </c>
      <c r="D2030" s="20" t="str">
        <f>IF(B2030="","",VLOOKUP(B2030,#REF!,22,0))</f>
        <v/>
      </c>
      <c r="E2030" s="22" t="str">
        <f>IF(B2030="","",VLOOKUP(B2030,Consultas_públicas!$A$376:$G$3879,7,0))</f>
        <v/>
      </c>
      <c r="F2030" s="20"/>
      <c r="G2030" s="21"/>
      <c r="H2030" s="14" t="str">
        <f>IFERROR(IF(VLOOKUP(B2030,'Oficios_-_pend_criticas'!$C$4:$D$4739,2,0)="","","X"),"")</f>
        <v/>
      </c>
      <c r="I2030" s="12"/>
      <c r="J2030" s="13"/>
      <c r="K2030" s="10"/>
      <c r="L2030" s="12" t="str">
        <f>IFERROR(VLOOKUP(B2030,Retorno_da_RFB!$D$3:$I$6388,5,0),"")</f>
        <v/>
      </c>
      <c r="M2030" s="13" t="str">
        <f>IFERROR(VLOOKUP(B2030,Retorno_da_RFB!$D$3:$I$6388,6,0),"")</f>
        <v/>
      </c>
      <c r="N2030" s="10" t="str">
        <f>IFERROR(VLOOKUP(B2030,Retorno_da_RFB!$D$3:$I$6388,3,0),"")</f>
        <v/>
      </c>
      <c r="O2030" s="10" t="str">
        <f>IFERROR(VLOOKUP(B2030,Retorno_da_RFB!$D$3:$I$6388,4,0),"")</f>
        <v/>
      </c>
      <c r="P2030" s="12" t="str">
        <f>IFERROR(IF(N2030="","",IF(VLOOKUP(LEFT(N2030,10),'Universo_BK-BIT'!$A$5:$E$10005,2,0)="","X",VLOOKUP(LEFT(N2030,10),'Universo_BK-BIT'!$A$5:$E$10005,2,0))),"X")</f>
        <v/>
      </c>
      <c r="Q2030" s="12" t="str">
        <f>IFERROR(IF(P2030="X","",VLOOKUP(LEFT(N2030,10),'Universo_BK-BIT'!$A$5:$E$10005,3,0)),"")</f>
        <v/>
      </c>
      <c r="R2030" s="14" t="str">
        <f t="shared" si="94"/>
        <v/>
      </c>
      <c r="S2030" s="14" t="str">
        <f t="shared" si="95"/>
        <v/>
      </c>
      <c r="T2030" s="14"/>
      <c r="U2030" s="14" t="str">
        <f ca="1">IFERROR(IF(P2030="X",IF(VLOOKUP(B2030,'Oficios_-_pend_criticas'!$C$3:$J$4739,5,0)="","",IF(VLOOKUP(B2030,'Oficios_-_pend_criticas'!$C$3:$J$4739,7,0)="",IF(TODAY()&gt;VLOOKUP(B2030,'Oficios_-_pend_criticas'!$C$3:$J$4739,5,0),"X",""),IF(VLOOKUP(B2030,'Oficios_-_pend_criticas'!$C$3:$J$4739,7,0)&gt;VLOOKUP(B2030,'Oficios_-_pend_criticas'!$C$3:$J$4739,5,0),"X",""))),""),"")</f>
        <v/>
      </c>
      <c r="V2030" s="14" t="str">
        <f ca="1">IFERROR(IF(Q2030=0,IF(VLOOKUP(B2030,'Oficios_-_pend_criticas'!$C$3:$J$4739,5,0)="","",IF(VLOOKUP(B2030,'Oficios_-_pend_criticas'!$C$3:$J$4739,7,0)="",IF(TODAY()&gt;VLOOKUP(B2030,'Oficios_-_pend_criticas'!$C$3:$J$4739,5,0),"X",""),IF(VLOOKUP(B2030,'Oficios_-_pend_criticas'!$C$3:$J$4739,7,0)&gt;VLOOKUP(B2030,'Oficios_-_pend_criticas'!$C$3:$J$4739,5,0),"X",""))),""),"")</f>
        <v/>
      </c>
      <c r="W2030" s="14" t="str">
        <f ca="1">IFERROR(IF(P2030&lt;&gt;"X",IF(Q2030&gt;0,IF(VLOOKUP(B2030,'Oficios_-_pend_criticas'!$C$4:$J$4739,5,0)="","",IF(VLOOKUP(B2030,'Oficios_-_pend_criticas'!$C$4:$J$4739,7,0)="",IF(TODAY()&gt;VLOOKUP(B2030,'Oficios_-_pend_criticas'!$C$4:$J$4739,5,0),"X",""),IF(VLOOKUP(B2030,'Oficios_-_pend_criticas'!$C$4:$J$4739,7,0)&gt;VLOOKUP(B2030,'Oficios_-_pend_criticas'!$C$4:$J$4739,5,0),"X",""))),""),""),"")</f>
        <v/>
      </c>
    </row>
    <row r="2031" spans="1:23" hidden="1" x14ac:dyDescent="0.25">
      <c r="A2031" s="9" t="str">
        <f t="shared" si="93"/>
        <v/>
      </c>
      <c r="B2031" s="24"/>
      <c r="C2031" s="22" t="str">
        <f>IF(B2031="","",VLOOKUP(B2031,#REF!,6,0))</f>
        <v/>
      </c>
      <c r="D2031" s="20" t="str">
        <f>IF(B2031="","",VLOOKUP(B2031,#REF!,22,0))</f>
        <v/>
      </c>
      <c r="E2031" s="22" t="str">
        <f>IF(B2031="","",VLOOKUP(B2031,Consultas_públicas!$A$376:$G$3879,7,0))</f>
        <v/>
      </c>
      <c r="F2031" s="20"/>
      <c r="G2031" s="21"/>
      <c r="H2031" s="14" t="str">
        <f>IFERROR(IF(VLOOKUP(B2031,'Oficios_-_pend_criticas'!$C$4:$D$4739,2,0)="","","X"),"")</f>
        <v/>
      </c>
      <c r="I2031" s="12"/>
      <c r="J2031" s="13"/>
      <c r="K2031" s="10"/>
      <c r="L2031" s="12" t="str">
        <f>IFERROR(VLOOKUP(B2031,Retorno_da_RFB!$D$3:$I$6388,5,0),"")</f>
        <v/>
      </c>
      <c r="M2031" s="13" t="str">
        <f>IFERROR(VLOOKUP(B2031,Retorno_da_RFB!$D$3:$I$6388,6,0),"")</f>
        <v/>
      </c>
      <c r="N2031" s="10" t="str">
        <f>IFERROR(VLOOKUP(B2031,Retorno_da_RFB!$D$3:$I$6388,3,0),"")</f>
        <v/>
      </c>
      <c r="O2031" s="10" t="str">
        <f>IFERROR(VLOOKUP(B2031,Retorno_da_RFB!$D$3:$I$6388,4,0),"")</f>
        <v/>
      </c>
      <c r="P2031" s="12" t="str">
        <f>IFERROR(IF(N2031="","",IF(VLOOKUP(LEFT(N2031,10),'Universo_BK-BIT'!$A$5:$E$10005,2,0)="","X",VLOOKUP(LEFT(N2031,10),'Universo_BK-BIT'!$A$5:$E$10005,2,0))),"X")</f>
        <v/>
      </c>
      <c r="Q2031" s="12" t="str">
        <f>IFERROR(IF(P2031="X","",VLOOKUP(LEFT(N2031,10),'Universo_BK-BIT'!$A$5:$E$10005,3,0)),"")</f>
        <v/>
      </c>
      <c r="R2031" s="14" t="str">
        <f t="shared" si="94"/>
        <v/>
      </c>
      <c r="S2031" s="14" t="str">
        <f t="shared" si="95"/>
        <v/>
      </c>
      <c r="T2031" s="14"/>
      <c r="U2031" s="14" t="str">
        <f ca="1">IFERROR(IF(P2031="X",IF(VLOOKUP(B2031,'Oficios_-_pend_criticas'!$C$3:$J$4739,5,0)="","",IF(VLOOKUP(B2031,'Oficios_-_pend_criticas'!$C$3:$J$4739,7,0)="",IF(TODAY()&gt;VLOOKUP(B2031,'Oficios_-_pend_criticas'!$C$3:$J$4739,5,0),"X",""),IF(VLOOKUP(B2031,'Oficios_-_pend_criticas'!$C$3:$J$4739,7,0)&gt;VLOOKUP(B2031,'Oficios_-_pend_criticas'!$C$3:$J$4739,5,0),"X",""))),""),"")</f>
        <v/>
      </c>
      <c r="V2031" s="14" t="str">
        <f ca="1">IFERROR(IF(Q2031=0,IF(VLOOKUP(B2031,'Oficios_-_pend_criticas'!$C$3:$J$4739,5,0)="","",IF(VLOOKUP(B2031,'Oficios_-_pend_criticas'!$C$3:$J$4739,7,0)="",IF(TODAY()&gt;VLOOKUP(B2031,'Oficios_-_pend_criticas'!$C$3:$J$4739,5,0),"X",""),IF(VLOOKUP(B2031,'Oficios_-_pend_criticas'!$C$3:$J$4739,7,0)&gt;VLOOKUP(B2031,'Oficios_-_pend_criticas'!$C$3:$J$4739,5,0),"X",""))),""),"")</f>
        <v/>
      </c>
      <c r="W2031" s="14" t="str">
        <f ca="1">IFERROR(IF(P2031&lt;&gt;"X",IF(Q2031&gt;0,IF(VLOOKUP(B2031,'Oficios_-_pend_criticas'!$C$4:$J$4739,5,0)="","",IF(VLOOKUP(B2031,'Oficios_-_pend_criticas'!$C$4:$J$4739,7,0)="",IF(TODAY()&gt;VLOOKUP(B2031,'Oficios_-_pend_criticas'!$C$4:$J$4739,5,0),"X",""),IF(VLOOKUP(B2031,'Oficios_-_pend_criticas'!$C$4:$J$4739,7,0)&gt;VLOOKUP(B2031,'Oficios_-_pend_criticas'!$C$4:$J$4739,5,0),"X",""))),""),""),"")</f>
        <v/>
      </c>
    </row>
    <row r="2032" spans="1:23" hidden="1" x14ac:dyDescent="0.25">
      <c r="A2032" s="9" t="str">
        <f t="shared" si="93"/>
        <v/>
      </c>
      <c r="B2032" s="24"/>
      <c r="C2032" s="22" t="str">
        <f>IF(B2032="","",VLOOKUP(B2032,#REF!,6,0))</f>
        <v/>
      </c>
      <c r="D2032" s="20" t="str">
        <f>IF(B2032="","",VLOOKUP(B2032,#REF!,22,0))</f>
        <v/>
      </c>
      <c r="E2032" s="22" t="str">
        <f>IF(B2032="","",VLOOKUP(B2032,Consultas_públicas!$A$376:$G$3879,7,0))</f>
        <v/>
      </c>
      <c r="F2032" s="20"/>
      <c r="G2032" s="21"/>
      <c r="H2032" s="14" t="str">
        <f>IFERROR(IF(VLOOKUP(B2032,'Oficios_-_pend_criticas'!$C$4:$D$4739,2,0)="","","X"),"")</f>
        <v/>
      </c>
      <c r="I2032" s="12"/>
      <c r="J2032" s="13"/>
      <c r="K2032" s="10"/>
      <c r="L2032" s="12" t="str">
        <f>IFERROR(VLOOKUP(B2032,Retorno_da_RFB!$D$3:$I$6388,5,0),"")</f>
        <v/>
      </c>
      <c r="M2032" s="13" t="str">
        <f>IFERROR(VLOOKUP(B2032,Retorno_da_RFB!$D$3:$I$6388,6,0),"")</f>
        <v/>
      </c>
      <c r="N2032" s="10" t="str">
        <f>IFERROR(VLOOKUP(B2032,Retorno_da_RFB!$D$3:$I$6388,3,0),"")</f>
        <v/>
      </c>
      <c r="O2032" s="10" t="str">
        <f>IFERROR(VLOOKUP(B2032,Retorno_da_RFB!$D$3:$I$6388,4,0),"")</f>
        <v/>
      </c>
      <c r="P2032" s="12" t="str">
        <f>IFERROR(IF(N2032="","",IF(VLOOKUP(LEFT(N2032,10),'Universo_BK-BIT'!$A$5:$E$10005,2,0)="","X",VLOOKUP(LEFT(N2032,10),'Universo_BK-BIT'!$A$5:$E$10005,2,0))),"X")</f>
        <v/>
      </c>
      <c r="Q2032" s="12" t="str">
        <f>IFERROR(IF(P2032="X","",VLOOKUP(LEFT(N2032,10),'Universo_BK-BIT'!$A$5:$E$10005,3,0)),"")</f>
        <v/>
      </c>
      <c r="R2032" s="14" t="str">
        <f t="shared" si="94"/>
        <v/>
      </c>
      <c r="S2032" s="14" t="str">
        <f t="shared" si="95"/>
        <v/>
      </c>
      <c r="T2032" s="14"/>
      <c r="U2032" s="14" t="str">
        <f ca="1">IFERROR(IF(P2032="X",IF(VLOOKUP(B2032,'Oficios_-_pend_criticas'!$C$3:$J$4739,5,0)="","",IF(VLOOKUP(B2032,'Oficios_-_pend_criticas'!$C$3:$J$4739,7,0)="",IF(TODAY()&gt;VLOOKUP(B2032,'Oficios_-_pend_criticas'!$C$3:$J$4739,5,0),"X",""),IF(VLOOKUP(B2032,'Oficios_-_pend_criticas'!$C$3:$J$4739,7,0)&gt;VLOOKUP(B2032,'Oficios_-_pend_criticas'!$C$3:$J$4739,5,0),"X",""))),""),"")</f>
        <v/>
      </c>
      <c r="V2032" s="14" t="str">
        <f ca="1">IFERROR(IF(Q2032=0,IF(VLOOKUP(B2032,'Oficios_-_pend_criticas'!$C$3:$J$4739,5,0)="","",IF(VLOOKUP(B2032,'Oficios_-_pend_criticas'!$C$3:$J$4739,7,0)="",IF(TODAY()&gt;VLOOKUP(B2032,'Oficios_-_pend_criticas'!$C$3:$J$4739,5,0),"X",""),IF(VLOOKUP(B2032,'Oficios_-_pend_criticas'!$C$3:$J$4739,7,0)&gt;VLOOKUP(B2032,'Oficios_-_pend_criticas'!$C$3:$J$4739,5,0),"X",""))),""),"")</f>
        <v/>
      </c>
      <c r="W2032" s="14" t="str">
        <f ca="1">IFERROR(IF(P2032&lt;&gt;"X",IF(Q2032&gt;0,IF(VLOOKUP(B2032,'Oficios_-_pend_criticas'!$C$4:$J$4739,5,0)="","",IF(VLOOKUP(B2032,'Oficios_-_pend_criticas'!$C$4:$J$4739,7,0)="",IF(TODAY()&gt;VLOOKUP(B2032,'Oficios_-_pend_criticas'!$C$4:$J$4739,5,0),"X",""),IF(VLOOKUP(B2032,'Oficios_-_pend_criticas'!$C$4:$J$4739,7,0)&gt;VLOOKUP(B2032,'Oficios_-_pend_criticas'!$C$4:$J$4739,5,0),"X",""))),""),""),"")</f>
        <v/>
      </c>
    </row>
    <row r="2033" spans="1:23" hidden="1" x14ac:dyDescent="0.25">
      <c r="A2033" s="9" t="str">
        <f t="shared" si="93"/>
        <v/>
      </c>
      <c r="B2033" s="24"/>
      <c r="C2033" s="22" t="str">
        <f>IF(B2033="","",VLOOKUP(B2033,#REF!,6,0))</f>
        <v/>
      </c>
      <c r="D2033" s="20" t="str">
        <f>IF(B2033="","",VLOOKUP(B2033,#REF!,22,0))</f>
        <v/>
      </c>
      <c r="E2033" s="22" t="str">
        <f>IF(B2033="","",VLOOKUP(B2033,Consultas_públicas!$A$376:$G$3879,7,0))</f>
        <v/>
      </c>
      <c r="F2033" s="20"/>
      <c r="G2033" s="21"/>
      <c r="H2033" s="14" t="str">
        <f>IFERROR(IF(VLOOKUP(B2033,'Oficios_-_pend_criticas'!$C$4:$D$4739,2,0)="","","X"),"")</f>
        <v/>
      </c>
      <c r="I2033" s="12"/>
      <c r="J2033" s="13"/>
      <c r="K2033" s="10"/>
      <c r="L2033" s="12" t="str">
        <f>IFERROR(VLOOKUP(B2033,Retorno_da_RFB!$D$3:$I$6388,5,0),"")</f>
        <v/>
      </c>
      <c r="M2033" s="13" t="str">
        <f>IFERROR(VLOOKUP(B2033,Retorno_da_RFB!$D$3:$I$6388,6,0),"")</f>
        <v/>
      </c>
      <c r="N2033" s="10" t="str">
        <f>IFERROR(VLOOKUP(B2033,Retorno_da_RFB!$D$3:$I$6388,3,0),"")</f>
        <v/>
      </c>
      <c r="O2033" s="10" t="str">
        <f>IFERROR(VLOOKUP(B2033,Retorno_da_RFB!$D$3:$I$6388,4,0),"")</f>
        <v/>
      </c>
      <c r="P2033" s="12" t="str">
        <f>IFERROR(IF(N2033="","",IF(VLOOKUP(LEFT(N2033,10),'Universo_BK-BIT'!$A$5:$E$10005,2,0)="","X",VLOOKUP(LEFT(N2033,10),'Universo_BK-BIT'!$A$5:$E$10005,2,0))),"X")</f>
        <v/>
      </c>
      <c r="Q2033" s="12" t="str">
        <f>IFERROR(IF(P2033="X","",VLOOKUP(LEFT(N2033,10),'Universo_BK-BIT'!$A$5:$E$10005,3,0)),"")</f>
        <v/>
      </c>
      <c r="R2033" s="14" t="str">
        <f t="shared" si="94"/>
        <v/>
      </c>
      <c r="S2033" s="14" t="str">
        <f t="shared" si="95"/>
        <v/>
      </c>
      <c r="T2033" s="14"/>
      <c r="U2033" s="14" t="str">
        <f ca="1">IFERROR(IF(P2033="X",IF(VLOOKUP(B2033,'Oficios_-_pend_criticas'!$C$3:$J$4739,5,0)="","",IF(VLOOKUP(B2033,'Oficios_-_pend_criticas'!$C$3:$J$4739,7,0)="",IF(TODAY()&gt;VLOOKUP(B2033,'Oficios_-_pend_criticas'!$C$3:$J$4739,5,0),"X",""),IF(VLOOKUP(B2033,'Oficios_-_pend_criticas'!$C$3:$J$4739,7,0)&gt;VLOOKUP(B2033,'Oficios_-_pend_criticas'!$C$3:$J$4739,5,0),"X",""))),""),"")</f>
        <v/>
      </c>
      <c r="V2033" s="14" t="str">
        <f ca="1">IFERROR(IF(Q2033=0,IF(VLOOKUP(B2033,'Oficios_-_pend_criticas'!$C$3:$J$4739,5,0)="","",IF(VLOOKUP(B2033,'Oficios_-_pend_criticas'!$C$3:$J$4739,7,0)="",IF(TODAY()&gt;VLOOKUP(B2033,'Oficios_-_pend_criticas'!$C$3:$J$4739,5,0),"X",""),IF(VLOOKUP(B2033,'Oficios_-_pend_criticas'!$C$3:$J$4739,7,0)&gt;VLOOKUP(B2033,'Oficios_-_pend_criticas'!$C$3:$J$4739,5,0),"X",""))),""),"")</f>
        <v/>
      </c>
      <c r="W2033" s="14" t="str">
        <f ca="1">IFERROR(IF(P2033&lt;&gt;"X",IF(Q2033&gt;0,IF(VLOOKUP(B2033,'Oficios_-_pend_criticas'!$C$4:$J$4739,5,0)="","",IF(VLOOKUP(B2033,'Oficios_-_pend_criticas'!$C$4:$J$4739,7,0)="",IF(TODAY()&gt;VLOOKUP(B2033,'Oficios_-_pend_criticas'!$C$4:$J$4739,5,0),"X",""),IF(VLOOKUP(B2033,'Oficios_-_pend_criticas'!$C$4:$J$4739,7,0)&gt;VLOOKUP(B2033,'Oficios_-_pend_criticas'!$C$4:$J$4739,5,0),"X",""))),""),""),"")</f>
        <v/>
      </c>
    </row>
    <row r="2034" spans="1:23" hidden="1" x14ac:dyDescent="0.25">
      <c r="A2034" s="9" t="str">
        <f t="shared" si="93"/>
        <v/>
      </c>
      <c r="B2034" s="24"/>
      <c r="C2034" s="22" t="str">
        <f>IF(B2034="","",VLOOKUP(B2034,#REF!,6,0))</f>
        <v/>
      </c>
      <c r="D2034" s="20" t="str">
        <f>IF(B2034="","",VLOOKUP(B2034,#REF!,22,0))</f>
        <v/>
      </c>
      <c r="E2034" s="22" t="str">
        <f>IF(B2034="","",VLOOKUP(B2034,Consultas_públicas!$A$376:$G$3879,7,0))</f>
        <v/>
      </c>
      <c r="F2034" s="20"/>
      <c r="G2034" s="21"/>
      <c r="H2034" s="14" t="str">
        <f>IFERROR(IF(VLOOKUP(B2034,'Oficios_-_pend_criticas'!$C$4:$D$4739,2,0)="","","X"),"")</f>
        <v/>
      </c>
      <c r="I2034" s="12"/>
      <c r="J2034" s="13"/>
      <c r="K2034" s="10"/>
      <c r="L2034" s="12" t="str">
        <f>IFERROR(VLOOKUP(B2034,Retorno_da_RFB!$D$3:$I$6388,5,0),"")</f>
        <v/>
      </c>
      <c r="M2034" s="13" t="str">
        <f>IFERROR(VLOOKUP(B2034,Retorno_da_RFB!$D$3:$I$6388,6,0),"")</f>
        <v/>
      </c>
      <c r="N2034" s="10" t="str">
        <f>IFERROR(VLOOKUP(B2034,Retorno_da_RFB!$D$3:$I$6388,3,0),"")</f>
        <v/>
      </c>
      <c r="O2034" s="10" t="str">
        <f>IFERROR(VLOOKUP(B2034,Retorno_da_RFB!$D$3:$I$6388,4,0),"")</f>
        <v/>
      </c>
      <c r="P2034" s="12" t="str">
        <f>IFERROR(IF(N2034="","",IF(VLOOKUP(LEFT(N2034,10),'Universo_BK-BIT'!$A$5:$E$10005,2,0)="","X",VLOOKUP(LEFT(N2034,10),'Universo_BK-BIT'!$A$5:$E$10005,2,0))),"X")</f>
        <v/>
      </c>
      <c r="Q2034" s="12" t="str">
        <f>IFERROR(IF(P2034="X","",VLOOKUP(LEFT(N2034,10),'Universo_BK-BIT'!$A$5:$E$10005,3,0)),"")</f>
        <v/>
      </c>
      <c r="R2034" s="14" t="str">
        <f t="shared" si="94"/>
        <v/>
      </c>
      <c r="S2034" s="14" t="str">
        <f t="shared" si="95"/>
        <v/>
      </c>
      <c r="T2034" s="14"/>
      <c r="U2034" s="14" t="str">
        <f ca="1">IFERROR(IF(P2034="X",IF(VLOOKUP(B2034,'Oficios_-_pend_criticas'!$C$3:$J$4739,5,0)="","",IF(VLOOKUP(B2034,'Oficios_-_pend_criticas'!$C$3:$J$4739,7,0)="",IF(TODAY()&gt;VLOOKUP(B2034,'Oficios_-_pend_criticas'!$C$3:$J$4739,5,0),"X",""),IF(VLOOKUP(B2034,'Oficios_-_pend_criticas'!$C$3:$J$4739,7,0)&gt;VLOOKUP(B2034,'Oficios_-_pend_criticas'!$C$3:$J$4739,5,0),"X",""))),""),"")</f>
        <v/>
      </c>
      <c r="V2034" s="14" t="str">
        <f ca="1">IFERROR(IF(Q2034=0,IF(VLOOKUP(B2034,'Oficios_-_pend_criticas'!$C$3:$J$4739,5,0)="","",IF(VLOOKUP(B2034,'Oficios_-_pend_criticas'!$C$3:$J$4739,7,0)="",IF(TODAY()&gt;VLOOKUP(B2034,'Oficios_-_pend_criticas'!$C$3:$J$4739,5,0),"X",""),IF(VLOOKUP(B2034,'Oficios_-_pend_criticas'!$C$3:$J$4739,7,0)&gt;VLOOKUP(B2034,'Oficios_-_pend_criticas'!$C$3:$J$4739,5,0),"X",""))),""),"")</f>
        <v/>
      </c>
      <c r="W2034" s="14" t="str">
        <f ca="1">IFERROR(IF(P2034&lt;&gt;"X",IF(Q2034&gt;0,IF(VLOOKUP(B2034,'Oficios_-_pend_criticas'!$C$4:$J$4739,5,0)="","",IF(VLOOKUP(B2034,'Oficios_-_pend_criticas'!$C$4:$J$4739,7,0)="",IF(TODAY()&gt;VLOOKUP(B2034,'Oficios_-_pend_criticas'!$C$4:$J$4739,5,0),"X",""),IF(VLOOKUP(B2034,'Oficios_-_pend_criticas'!$C$4:$J$4739,7,0)&gt;VLOOKUP(B2034,'Oficios_-_pend_criticas'!$C$4:$J$4739,5,0),"X",""))),""),""),"")</f>
        <v/>
      </c>
    </row>
    <row r="2035" spans="1:23" hidden="1" x14ac:dyDescent="0.25">
      <c r="A2035" s="9" t="str">
        <f t="shared" si="93"/>
        <v/>
      </c>
      <c r="B2035" s="24"/>
      <c r="C2035" s="22" t="str">
        <f>IF(B2035="","",VLOOKUP(B2035,#REF!,6,0))</f>
        <v/>
      </c>
      <c r="D2035" s="20" t="str">
        <f>IF(B2035="","",VLOOKUP(B2035,#REF!,22,0))</f>
        <v/>
      </c>
      <c r="E2035" s="22" t="str">
        <f>IF(B2035="","",VLOOKUP(B2035,Consultas_públicas!$A$376:$G$3879,7,0))</f>
        <v/>
      </c>
      <c r="F2035" s="20"/>
      <c r="G2035" s="21"/>
      <c r="H2035" s="14" t="str">
        <f>IFERROR(IF(VLOOKUP(B2035,'Oficios_-_pend_criticas'!$C$4:$D$4739,2,0)="","","X"),"")</f>
        <v/>
      </c>
      <c r="I2035" s="12"/>
      <c r="J2035" s="13"/>
      <c r="K2035" s="10"/>
      <c r="L2035" s="12" t="str">
        <f>IFERROR(VLOOKUP(B2035,Retorno_da_RFB!$D$3:$I$6388,5,0),"")</f>
        <v/>
      </c>
      <c r="M2035" s="13" t="str">
        <f>IFERROR(VLOOKUP(B2035,Retorno_da_RFB!$D$3:$I$6388,6,0),"")</f>
        <v/>
      </c>
      <c r="N2035" s="10" t="str">
        <f>IFERROR(VLOOKUP(B2035,Retorno_da_RFB!$D$3:$I$6388,3,0),"")</f>
        <v/>
      </c>
      <c r="O2035" s="10" t="str">
        <f>IFERROR(VLOOKUP(B2035,Retorno_da_RFB!$D$3:$I$6388,4,0),"")</f>
        <v/>
      </c>
      <c r="P2035" s="12" t="str">
        <f>IFERROR(IF(N2035="","",IF(VLOOKUP(LEFT(N2035,10),'Universo_BK-BIT'!$A$5:$E$10005,2,0)="","X",VLOOKUP(LEFT(N2035,10),'Universo_BK-BIT'!$A$5:$E$10005,2,0))),"X")</f>
        <v/>
      </c>
      <c r="Q2035" s="12" t="str">
        <f>IFERROR(IF(P2035="X","",VLOOKUP(LEFT(N2035,10),'Universo_BK-BIT'!$A$5:$E$10005,3,0)),"")</f>
        <v/>
      </c>
      <c r="R2035" s="14" t="str">
        <f t="shared" si="94"/>
        <v/>
      </c>
      <c r="S2035" s="14" t="str">
        <f t="shared" si="95"/>
        <v/>
      </c>
      <c r="T2035" s="14"/>
      <c r="U2035" s="14" t="str">
        <f ca="1">IFERROR(IF(P2035="X",IF(VLOOKUP(B2035,'Oficios_-_pend_criticas'!$C$3:$J$4739,5,0)="","",IF(VLOOKUP(B2035,'Oficios_-_pend_criticas'!$C$3:$J$4739,7,0)="",IF(TODAY()&gt;VLOOKUP(B2035,'Oficios_-_pend_criticas'!$C$3:$J$4739,5,0),"X",""),IF(VLOOKUP(B2035,'Oficios_-_pend_criticas'!$C$3:$J$4739,7,0)&gt;VLOOKUP(B2035,'Oficios_-_pend_criticas'!$C$3:$J$4739,5,0),"X",""))),""),"")</f>
        <v/>
      </c>
      <c r="V2035" s="14" t="str">
        <f ca="1">IFERROR(IF(Q2035=0,IF(VLOOKUP(B2035,'Oficios_-_pend_criticas'!$C$3:$J$4739,5,0)="","",IF(VLOOKUP(B2035,'Oficios_-_pend_criticas'!$C$3:$J$4739,7,0)="",IF(TODAY()&gt;VLOOKUP(B2035,'Oficios_-_pend_criticas'!$C$3:$J$4739,5,0),"X",""),IF(VLOOKUP(B2035,'Oficios_-_pend_criticas'!$C$3:$J$4739,7,0)&gt;VLOOKUP(B2035,'Oficios_-_pend_criticas'!$C$3:$J$4739,5,0),"X",""))),""),"")</f>
        <v/>
      </c>
      <c r="W2035" s="14" t="str">
        <f ca="1">IFERROR(IF(P2035&lt;&gt;"X",IF(Q2035&gt;0,IF(VLOOKUP(B2035,'Oficios_-_pend_criticas'!$C$4:$J$4739,5,0)="","",IF(VLOOKUP(B2035,'Oficios_-_pend_criticas'!$C$4:$J$4739,7,0)="",IF(TODAY()&gt;VLOOKUP(B2035,'Oficios_-_pend_criticas'!$C$4:$J$4739,5,0),"X",""),IF(VLOOKUP(B2035,'Oficios_-_pend_criticas'!$C$4:$J$4739,7,0)&gt;VLOOKUP(B2035,'Oficios_-_pend_criticas'!$C$4:$J$4739,5,0),"X",""))),""),""),"")</f>
        <v/>
      </c>
    </row>
    <row r="2036" spans="1:23" hidden="1" x14ac:dyDescent="0.25">
      <c r="A2036" s="9" t="str">
        <f t="shared" si="93"/>
        <v/>
      </c>
      <c r="B2036" s="24"/>
      <c r="C2036" s="22" t="str">
        <f>IF(B2036="","",VLOOKUP(B2036,#REF!,6,0))</f>
        <v/>
      </c>
      <c r="D2036" s="20" t="str">
        <f>IF(B2036="","",VLOOKUP(B2036,#REF!,22,0))</f>
        <v/>
      </c>
      <c r="E2036" s="22" t="str">
        <f>IF(B2036="","",VLOOKUP(B2036,Consultas_públicas!$A$376:$G$3879,7,0))</f>
        <v/>
      </c>
      <c r="F2036" s="20"/>
      <c r="G2036" s="21"/>
      <c r="H2036" s="14" t="str">
        <f>IFERROR(IF(VLOOKUP(B2036,'Oficios_-_pend_criticas'!$C$4:$D$4739,2,0)="","","X"),"")</f>
        <v/>
      </c>
      <c r="I2036" s="12"/>
      <c r="J2036" s="13"/>
      <c r="K2036" s="10"/>
      <c r="L2036" s="12" t="str">
        <f>IFERROR(VLOOKUP(B2036,Retorno_da_RFB!$D$3:$I$6388,5,0),"")</f>
        <v/>
      </c>
      <c r="M2036" s="13" t="str">
        <f>IFERROR(VLOOKUP(B2036,Retorno_da_RFB!$D$3:$I$6388,6,0),"")</f>
        <v/>
      </c>
      <c r="N2036" s="10" t="str">
        <f>IFERROR(VLOOKUP(B2036,Retorno_da_RFB!$D$3:$I$6388,3,0),"")</f>
        <v/>
      </c>
      <c r="O2036" s="10" t="str">
        <f>IFERROR(VLOOKUP(B2036,Retorno_da_RFB!$D$3:$I$6388,4,0),"")</f>
        <v/>
      </c>
      <c r="P2036" s="12" t="str">
        <f>IFERROR(IF(N2036="","",IF(VLOOKUP(LEFT(N2036,10),'Universo_BK-BIT'!$A$5:$E$10005,2,0)="","X",VLOOKUP(LEFT(N2036,10),'Universo_BK-BIT'!$A$5:$E$10005,2,0))),"X")</f>
        <v/>
      </c>
      <c r="Q2036" s="12" t="str">
        <f>IFERROR(IF(P2036="X","",VLOOKUP(LEFT(N2036,10),'Universo_BK-BIT'!$A$5:$E$10005,3,0)),"")</f>
        <v/>
      </c>
      <c r="R2036" s="14" t="str">
        <f t="shared" si="94"/>
        <v/>
      </c>
      <c r="S2036" s="14" t="str">
        <f t="shared" si="95"/>
        <v/>
      </c>
      <c r="T2036" s="14"/>
      <c r="U2036" s="14" t="str">
        <f ca="1">IFERROR(IF(P2036="X",IF(VLOOKUP(B2036,'Oficios_-_pend_criticas'!$C$3:$J$4739,5,0)="","",IF(VLOOKUP(B2036,'Oficios_-_pend_criticas'!$C$3:$J$4739,7,0)="",IF(TODAY()&gt;VLOOKUP(B2036,'Oficios_-_pend_criticas'!$C$3:$J$4739,5,0),"X",""),IF(VLOOKUP(B2036,'Oficios_-_pend_criticas'!$C$3:$J$4739,7,0)&gt;VLOOKUP(B2036,'Oficios_-_pend_criticas'!$C$3:$J$4739,5,0),"X",""))),""),"")</f>
        <v/>
      </c>
      <c r="V2036" s="14" t="str">
        <f ca="1">IFERROR(IF(Q2036=0,IF(VLOOKUP(B2036,'Oficios_-_pend_criticas'!$C$3:$J$4739,5,0)="","",IF(VLOOKUP(B2036,'Oficios_-_pend_criticas'!$C$3:$J$4739,7,0)="",IF(TODAY()&gt;VLOOKUP(B2036,'Oficios_-_pend_criticas'!$C$3:$J$4739,5,0),"X",""),IF(VLOOKUP(B2036,'Oficios_-_pend_criticas'!$C$3:$J$4739,7,0)&gt;VLOOKUP(B2036,'Oficios_-_pend_criticas'!$C$3:$J$4739,5,0),"X",""))),""),"")</f>
        <v/>
      </c>
      <c r="W2036" s="14" t="str">
        <f ca="1">IFERROR(IF(P2036&lt;&gt;"X",IF(Q2036&gt;0,IF(VLOOKUP(B2036,'Oficios_-_pend_criticas'!$C$4:$J$4739,5,0)="","",IF(VLOOKUP(B2036,'Oficios_-_pend_criticas'!$C$4:$J$4739,7,0)="",IF(TODAY()&gt;VLOOKUP(B2036,'Oficios_-_pend_criticas'!$C$4:$J$4739,5,0),"X",""),IF(VLOOKUP(B2036,'Oficios_-_pend_criticas'!$C$4:$J$4739,7,0)&gt;VLOOKUP(B2036,'Oficios_-_pend_criticas'!$C$4:$J$4739,5,0),"X",""))),""),""),"")</f>
        <v/>
      </c>
    </row>
    <row r="2037" spans="1:23" hidden="1" x14ac:dyDescent="0.25">
      <c r="A2037" s="9" t="str">
        <f t="shared" si="93"/>
        <v/>
      </c>
      <c r="B2037" s="24"/>
      <c r="C2037" s="22" t="str">
        <f>IF(B2037="","",VLOOKUP(B2037,#REF!,6,0))</f>
        <v/>
      </c>
      <c r="D2037" s="20" t="str">
        <f>IF(B2037="","",VLOOKUP(B2037,#REF!,22,0))</f>
        <v/>
      </c>
      <c r="E2037" s="22" t="str">
        <f>IF(B2037="","",VLOOKUP(B2037,Consultas_públicas!$A$376:$G$3879,7,0))</f>
        <v/>
      </c>
      <c r="F2037" s="20"/>
      <c r="G2037" s="21"/>
      <c r="H2037" s="14" t="str">
        <f>IFERROR(IF(VLOOKUP(B2037,'Oficios_-_pend_criticas'!$C$4:$D$4739,2,0)="","","X"),"")</f>
        <v/>
      </c>
      <c r="I2037" s="12"/>
      <c r="J2037" s="13"/>
      <c r="K2037" s="10"/>
      <c r="L2037" s="12" t="str">
        <f>IFERROR(VLOOKUP(B2037,Retorno_da_RFB!$D$3:$I$6388,5,0),"")</f>
        <v/>
      </c>
      <c r="M2037" s="13" t="str">
        <f>IFERROR(VLOOKUP(B2037,Retorno_da_RFB!$D$3:$I$6388,6,0),"")</f>
        <v/>
      </c>
      <c r="N2037" s="10" t="str">
        <f>IFERROR(VLOOKUP(B2037,Retorno_da_RFB!$D$3:$I$6388,3,0),"")</f>
        <v/>
      </c>
      <c r="O2037" s="10" t="str">
        <f>IFERROR(VLOOKUP(B2037,Retorno_da_RFB!$D$3:$I$6388,4,0),"")</f>
        <v/>
      </c>
      <c r="P2037" s="12" t="str">
        <f>IFERROR(IF(N2037="","",IF(VLOOKUP(LEFT(N2037,10),'Universo_BK-BIT'!$A$5:$E$10005,2,0)="","X",VLOOKUP(LEFT(N2037,10),'Universo_BK-BIT'!$A$5:$E$10005,2,0))),"X")</f>
        <v/>
      </c>
      <c r="Q2037" s="12" t="str">
        <f>IFERROR(IF(P2037="X","",VLOOKUP(LEFT(N2037,10),'Universo_BK-BIT'!$A$5:$E$10005,3,0)),"")</f>
        <v/>
      </c>
      <c r="R2037" s="14" t="str">
        <f t="shared" si="94"/>
        <v/>
      </c>
      <c r="S2037" s="14" t="str">
        <f t="shared" si="95"/>
        <v/>
      </c>
      <c r="T2037" s="14"/>
      <c r="U2037" s="14" t="str">
        <f ca="1">IFERROR(IF(P2037="X",IF(VLOOKUP(B2037,'Oficios_-_pend_criticas'!$C$3:$J$4739,5,0)="","",IF(VLOOKUP(B2037,'Oficios_-_pend_criticas'!$C$3:$J$4739,7,0)="",IF(TODAY()&gt;VLOOKUP(B2037,'Oficios_-_pend_criticas'!$C$3:$J$4739,5,0),"X",""),IF(VLOOKUP(B2037,'Oficios_-_pend_criticas'!$C$3:$J$4739,7,0)&gt;VLOOKUP(B2037,'Oficios_-_pend_criticas'!$C$3:$J$4739,5,0),"X",""))),""),"")</f>
        <v/>
      </c>
      <c r="V2037" s="14" t="str">
        <f ca="1">IFERROR(IF(Q2037=0,IF(VLOOKUP(B2037,'Oficios_-_pend_criticas'!$C$3:$J$4739,5,0)="","",IF(VLOOKUP(B2037,'Oficios_-_pend_criticas'!$C$3:$J$4739,7,0)="",IF(TODAY()&gt;VLOOKUP(B2037,'Oficios_-_pend_criticas'!$C$3:$J$4739,5,0),"X",""),IF(VLOOKUP(B2037,'Oficios_-_pend_criticas'!$C$3:$J$4739,7,0)&gt;VLOOKUP(B2037,'Oficios_-_pend_criticas'!$C$3:$J$4739,5,0),"X",""))),""),"")</f>
        <v/>
      </c>
      <c r="W2037" s="14" t="str">
        <f ca="1">IFERROR(IF(P2037&lt;&gt;"X",IF(Q2037&gt;0,IF(VLOOKUP(B2037,'Oficios_-_pend_criticas'!$C$4:$J$4739,5,0)="","",IF(VLOOKUP(B2037,'Oficios_-_pend_criticas'!$C$4:$J$4739,7,0)="",IF(TODAY()&gt;VLOOKUP(B2037,'Oficios_-_pend_criticas'!$C$4:$J$4739,5,0),"X",""),IF(VLOOKUP(B2037,'Oficios_-_pend_criticas'!$C$4:$J$4739,7,0)&gt;VLOOKUP(B2037,'Oficios_-_pend_criticas'!$C$4:$J$4739,5,0),"X",""))),""),""),"")</f>
        <v/>
      </c>
    </row>
    <row r="2038" spans="1:23" hidden="1" x14ac:dyDescent="0.25">
      <c r="A2038" s="9" t="str">
        <f t="shared" si="93"/>
        <v/>
      </c>
      <c r="B2038" s="24"/>
      <c r="C2038" s="22" t="str">
        <f>IF(B2038="","",VLOOKUP(B2038,#REF!,6,0))</f>
        <v/>
      </c>
      <c r="D2038" s="20" t="str">
        <f>IF(B2038="","",VLOOKUP(B2038,#REF!,22,0))</f>
        <v/>
      </c>
      <c r="E2038" s="22" t="str">
        <f>IF(B2038="","",VLOOKUP(B2038,Consultas_públicas!$A$376:$G$3879,7,0))</f>
        <v/>
      </c>
      <c r="F2038" s="20"/>
      <c r="G2038" s="21"/>
      <c r="H2038" s="14" t="str">
        <f>IFERROR(IF(VLOOKUP(B2038,'Oficios_-_pend_criticas'!$C$4:$D$4739,2,0)="","","X"),"")</f>
        <v/>
      </c>
      <c r="I2038" s="12"/>
      <c r="J2038" s="13"/>
      <c r="K2038" s="10"/>
      <c r="L2038" s="12" t="str">
        <f>IFERROR(VLOOKUP(B2038,Retorno_da_RFB!$D$3:$I$6388,5,0),"")</f>
        <v/>
      </c>
      <c r="M2038" s="13" t="str">
        <f>IFERROR(VLOOKUP(B2038,Retorno_da_RFB!$D$3:$I$6388,6,0),"")</f>
        <v/>
      </c>
      <c r="N2038" s="10" t="str">
        <f>IFERROR(VLOOKUP(B2038,Retorno_da_RFB!$D$3:$I$6388,3,0),"")</f>
        <v/>
      </c>
      <c r="O2038" s="10" t="str">
        <f>IFERROR(VLOOKUP(B2038,Retorno_da_RFB!$D$3:$I$6388,4,0),"")</f>
        <v/>
      </c>
      <c r="P2038" s="12" t="str">
        <f>IFERROR(IF(N2038="","",IF(VLOOKUP(LEFT(N2038,10),'Universo_BK-BIT'!$A$5:$E$10005,2,0)="","X",VLOOKUP(LEFT(N2038,10),'Universo_BK-BIT'!$A$5:$E$10005,2,0))),"X")</f>
        <v/>
      </c>
      <c r="Q2038" s="12" t="str">
        <f>IFERROR(IF(P2038="X","",VLOOKUP(LEFT(N2038,10),'Universo_BK-BIT'!$A$5:$E$10005,3,0)),"")</f>
        <v/>
      </c>
      <c r="R2038" s="14" t="str">
        <f t="shared" si="94"/>
        <v/>
      </c>
      <c r="S2038" s="14" t="str">
        <f t="shared" si="95"/>
        <v/>
      </c>
      <c r="T2038" s="14"/>
      <c r="U2038" s="14" t="str">
        <f ca="1">IFERROR(IF(P2038="X",IF(VLOOKUP(B2038,'Oficios_-_pend_criticas'!$C$3:$J$4739,5,0)="","",IF(VLOOKUP(B2038,'Oficios_-_pend_criticas'!$C$3:$J$4739,7,0)="",IF(TODAY()&gt;VLOOKUP(B2038,'Oficios_-_pend_criticas'!$C$3:$J$4739,5,0),"X",""),IF(VLOOKUP(B2038,'Oficios_-_pend_criticas'!$C$3:$J$4739,7,0)&gt;VLOOKUP(B2038,'Oficios_-_pend_criticas'!$C$3:$J$4739,5,0),"X",""))),""),"")</f>
        <v/>
      </c>
      <c r="V2038" s="14" t="str">
        <f ca="1">IFERROR(IF(Q2038=0,IF(VLOOKUP(B2038,'Oficios_-_pend_criticas'!$C$3:$J$4739,5,0)="","",IF(VLOOKUP(B2038,'Oficios_-_pend_criticas'!$C$3:$J$4739,7,0)="",IF(TODAY()&gt;VLOOKUP(B2038,'Oficios_-_pend_criticas'!$C$3:$J$4739,5,0),"X",""),IF(VLOOKUP(B2038,'Oficios_-_pend_criticas'!$C$3:$J$4739,7,0)&gt;VLOOKUP(B2038,'Oficios_-_pend_criticas'!$C$3:$J$4739,5,0),"X",""))),""),"")</f>
        <v/>
      </c>
      <c r="W2038" s="14" t="str">
        <f ca="1">IFERROR(IF(P2038&lt;&gt;"X",IF(Q2038&gt;0,IF(VLOOKUP(B2038,'Oficios_-_pend_criticas'!$C$4:$J$4739,5,0)="","",IF(VLOOKUP(B2038,'Oficios_-_pend_criticas'!$C$4:$J$4739,7,0)="",IF(TODAY()&gt;VLOOKUP(B2038,'Oficios_-_pend_criticas'!$C$4:$J$4739,5,0),"X",""),IF(VLOOKUP(B2038,'Oficios_-_pend_criticas'!$C$4:$J$4739,7,0)&gt;VLOOKUP(B2038,'Oficios_-_pend_criticas'!$C$4:$J$4739,5,0),"X",""))),""),""),"")</f>
        <v/>
      </c>
    </row>
    <row r="2039" spans="1:23" hidden="1" x14ac:dyDescent="0.25">
      <c r="A2039" s="9" t="str">
        <f t="shared" si="93"/>
        <v/>
      </c>
      <c r="B2039" s="24"/>
      <c r="C2039" s="22" t="str">
        <f>IF(B2039="","",VLOOKUP(B2039,#REF!,6,0))</f>
        <v/>
      </c>
      <c r="D2039" s="20" t="str">
        <f>IF(B2039="","",VLOOKUP(B2039,#REF!,22,0))</f>
        <v/>
      </c>
      <c r="E2039" s="22" t="str">
        <f>IF(B2039="","",VLOOKUP(B2039,Consultas_públicas!$A$376:$G$3879,7,0))</f>
        <v/>
      </c>
      <c r="F2039" s="20"/>
      <c r="G2039" s="21"/>
      <c r="H2039" s="14" t="str">
        <f>IFERROR(IF(VLOOKUP(B2039,'Oficios_-_pend_criticas'!$C$4:$D$4739,2,0)="","","X"),"")</f>
        <v/>
      </c>
      <c r="I2039" s="12"/>
      <c r="J2039" s="13"/>
      <c r="K2039" s="10"/>
      <c r="L2039" s="12" t="str">
        <f>IFERROR(VLOOKUP(B2039,Retorno_da_RFB!$D$3:$I$6388,5,0),"")</f>
        <v/>
      </c>
      <c r="M2039" s="13" t="str">
        <f>IFERROR(VLOOKUP(B2039,Retorno_da_RFB!$D$3:$I$6388,6,0),"")</f>
        <v/>
      </c>
      <c r="N2039" s="10" t="str">
        <f>IFERROR(VLOOKUP(B2039,Retorno_da_RFB!$D$3:$I$6388,3,0),"")</f>
        <v/>
      </c>
      <c r="O2039" s="10" t="str">
        <f>IFERROR(VLOOKUP(B2039,Retorno_da_RFB!$D$3:$I$6388,4,0),"")</f>
        <v/>
      </c>
      <c r="P2039" s="12" t="str">
        <f>IFERROR(IF(N2039="","",IF(VLOOKUP(LEFT(N2039,10),'Universo_BK-BIT'!$A$5:$E$10005,2,0)="","X",VLOOKUP(LEFT(N2039,10),'Universo_BK-BIT'!$A$5:$E$10005,2,0))),"X")</f>
        <v/>
      </c>
      <c r="Q2039" s="12" t="str">
        <f>IFERROR(IF(P2039="X","",VLOOKUP(LEFT(N2039,10),'Universo_BK-BIT'!$A$5:$E$10005,3,0)),"")</f>
        <v/>
      </c>
      <c r="R2039" s="14" t="str">
        <f t="shared" si="94"/>
        <v/>
      </c>
      <c r="S2039" s="14" t="str">
        <f t="shared" si="95"/>
        <v/>
      </c>
      <c r="T2039" s="14"/>
      <c r="U2039" s="14" t="str">
        <f ca="1">IFERROR(IF(P2039="X",IF(VLOOKUP(B2039,'Oficios_-_pend_criticas'!$C$3:$J$4739,5,0)="","",IF(VLOOKUP(B2039,'Oficios_-_pend_criticas'!$C$3:$J$4739,7,0)="",IF(TODAY()&gt;VLOOKUP(B2039,'Oficios_-_pend_criticas'!$C$3:$J$4739,5,0),"X",""),IF(VLOOKUP(B2039,'Oficios_-_pend_criticas'!$C$3:$J$4739,7,0)&gt;VLOOKUP(B2039,'Oficios_-_pend_criticas'!$C$3:$J$4739,5,0),"X",""))),""),"")</f>
        <v/>
      </c>
      <c r="V2039" s="14" t="str">
        <f ca="1">IFERROR(IF(Q2039=0,IF(VLOOKUP(B2039,'Oficios_-_pend_criticas'!$C$3:$J$4739,5,0)="","",IF(VLOOKUP(B2039,'Oficios_-_pend_criticas'!$C$3:$J$4739,7,0)="",IF(TODAY()&gt;VLOOKUP(B2039,'Oficios_-_pend_criticas'!$C$3:$J$4739,5,0),"X",""),IF(VLOOKUP(B2039,'Oficios_-_pend_criticas'!$C$3:$J$4739,7,0)&gt;VLOOKUP(B2039,'Oficios_-_pend_criticas'!$C$3:$J$4739,5,0),"X",""))),""),"")</f>
        <v/>
      </c>
      <c r="W2039" s="14" t="str">
        <f ca="1">IFERROR(IF(P2039&lt;&gt;"X",IF(Q2039&gt;0,IF(VLOOKUP(B2039,'Oficios_-_pend_criticas'!$C$4:$J$4739,5,0)="","",IF(VLOOKUP(B2039,'Oficios_-_pend_criticas'!$C$4:$J$4739,7,0)="",IF(TODAY()&gt;VLOOKUP(B2039,'Oficios_-_pend_criticas'!$C$4:$J$4739,5,0),"X",""),IF(VLOOKUP(B2039,'Oficios_-_pend_criticas'!$C$4:$J$4739,7,0)&gt;VLOOKUP(B2039,'Oficios_-_pend_criticas'!$C$4:$J$4739,5,0),"X",""))),""),""),"")</f>
        <v/>
      </c>
    </row>
    <row r="2040" spans="1:23" hidden="1" x14ac:dyDescent="0.25">
      <c r="A2040" s="9" t="str">
        <f t="shared" si="93"/>
        <v/>
      </c>
      <c r="B2040" s="24"/>
      <c r="C2040" s="22" t="str">
        <f>IF(B2040="","",VLOOKUP(B2040,#REF!,6,0))</f>
        <v/>
      </c>
      <c r="D2040" s="20" t="str">
        <f>IF(B2040="","",VLOOKUP(B2040,#REF!,22,0))</f>
        <v/>
      </c>
      <c r="E2040" s="22" t="str">
        <f>IF(B2040="","",VLOOKUP(B2040,Consultas_públicas!$A$376:$G$3879,7,0))</f>
        <v/>
      </c>
      <c r="F2040" s="20"/>
      <c r="G2040" s="21"/>
      <c r="H2040" s="14" t="str">
        <f>IFERROR(IF(VLOOKUP(B2040,'Oficios_-_pend_criticas'!$C$4:$D$4739,2,0)="","","X"),"")</f>
        <v/>
      </c>
      <c r="I2040" s="12"/>
      <c r="J2040" s="13"/>
      <c r="K2040" s="10"/>
      <c r="L2040" s="12" t="str">
        <f>IFERROR(VLOOKUP(B2040,Retorno_da_RFB!$D$3:$I$6388,5,0),"")</f>
        <v/>
      </c>
      <c r="M2040" s="13" t="str">
        <f>IFERROR(VLOOKUP(B2040,Retorno_da_RFB!$D$3:$I$6388,6,0),"")</f>
        <v/>
      </c>
      <c r="N2040" s="10" t="str">
        <f>IFERROR(VLOOKUP(B2040,Retorno_da_RFB!$D$3:$I$6388,3,0),"")</f>
        <v/>
      </c>
      <c r="O2040" s="10" t="str">
        <f>IFERROR(VLOOKUP(B2040,Retorno_da_RFB!$D$3:$I$6388,4,0),"")</f>
        <v/>
      </c>
      <c r="P2040" s="12" t="str">
        <f>IFERROR(IF(N2040="","",IF(VLOOKUP(LEFT(N2040,10),'Universo_BK-BIT'!$A$5:$E$10005,2,0)="","X",VLOOKUP(LEFT(N2040,10),'Universo_BK-BIT'!$A$5:$E$10005,2,0))),"X")</f>
        <v/>
      </c>
      <c r="Q2040" s="12" t="str">
        <f>IFERROR(IF(P2040="X","",VLOOKUP(LEFT(N2040,10),'Universo_BK-BIT'!$A$5:$E$10005,3,0)),"")</f>
        <v/>
      </c>
      <c r="R2040" s="14" t="str">
        <f t="shared" si="94"/>
        <v/>
      </c>
      <c r="S2040" s="14" t="str">
        <f t="shared" si="95"/>
        <v/>
      </c>
      <c r="T2040" s="14"/>
      <c r="U2040" s="14" t="str">
        <f ca="1">IFERROR(IF(P2040="X",IF(VLOOKUP(B2040,'Oficios_-_pend_criticas'!$C$3:$J$4739,5,0)="","",IF(VLOOKUP(B2040,'Oficios_-_pend_criticas'!$C$3:$J$4739,7,0)="",IF(TODAY()&gt;VLOOKUP(B2040,'Oficios_-_pend_criticas'!$C$3:$J$4739,5,0),"X",""),IF(VLOOKUP(B2040,'Oficios_-_pend_criticas'!$C$3:$J$4739,7,0)&gt;VLOOKUP(B2040,'Oficios_-_pend_criticas'!$C$3:$J$4739,5,0),"X",""))),""),"")</f>
        <v/>
      </c>
      <c r="V2040" s="14" t="str">
        <f ca="1">IFERROR(IF(Q2040=0,IF(VLOOKUP(B2040,'Oficios_-_pend_criticas'!$C$3:$J$4739,5,0)="","",IF(VLOOKUP(B2040,'Oficios_-_pend_criticas'!$C$3:$J$4739,7,0)="",IF(TODAY()&gt;VLOOKUP(B2040,'Oficios_-_pend_criticas'!$C$3:$J$4739,5,0),"X",""),IF(VLOOKUP(B2040,'Oficios_-_pend_criticas'!$C$3:$J$4739,7,0)&gt;VLOOKUP(B2040,'Oficios_-_pend_criticas'!$C$3:$J$4739,5,0),"X",""))),""),"")</f>
        <v/>
      </c>
      <c r="W2040" s="14" t="str">
        <f ca="1">IFERROR(IF(P2040&lt;&gt;"X",IF(Q2040&gt;0,IF(VLOOKUP(B2040,'Oficios_-_pend_criticas'!$C$4:$J$4739,5,0)="","",IF(VLOOKUP(B2040,'Oficios_-_pend_criticas'!$C$4:$J$4739,7,0)="",IF(TODAY()&gt;VLOOKUP(B2040,'Oficios_-_pend_criticas'!$C$4:$J$4739,5,0),"X",""),IF(VLOOKUP(B2040,'Oficios_-_pend_criticas'!$C$4:$J$4739,7,0)&gt;VLOOKUP(B2040,'Oficios_-_pend_criticas'!$C$4:$J$4739,5,0),"X",""))),""),""),"")</f>
        <v/>
      </c>
    </row>
    <row r="2041" spans="1:23" hidden="1" x14ac:dyDescent="0.25">
      <c r="A2041" s="9" t="str">
        <f t="shared" si="93"/>
        <v/>
      </c>
      <c r="B2041" s="24"/>
      <c r="C2041" s="22" t="str">
        <f>IF(B2041="","",VLOOKUP(B2041,#REF!,6,0))</f>
        <v/>
      </c>
      <c r="D2041" s="20" t="str">
        <f>IF(B2041="","",VLOOKUP(B2041,#REF!,22,0))</f>
        <v/>
      </c>
      <c r="E2041" s="22" t="str">
        <f>IF(B2041="","",VLOOKUP(B2041,Consultas_públicas!$A$376:$G$3879,7,0))</f>
        <v/>
      </c>
      <c r="F2041" s="20"/>
      <c r="G2041" s="21"/>
      <c r="H2041" s="14" t="str">
        <f>IFERROR(IF(VLOOKUP(B2041,'Oficios_-_pend_criticas'!$C$4:$D$4739,2,0)="","","X"),"")</f>
        <v/>
      </c>
      <c r="I2041" s="12"/>
      <c r="J2041" s="13"/>
      <c r="K2041" s="10"/>
      <c r="L2041" s="12" t="str">
        <f>IFERROR(VLOOKUP(B2041,Retorno_da_RFB!$D$3:$I$6388,5,0),"")</f>
        <v/>
      </c>
      <c r="M2041" s="13" t="str">
        <f>IFERROR(VLOOKUP(B2041,Retorno_da_RFB!$D$3:$I$6388,6,0),"")</f>
        <v/>
      </c>
      <c r="N2041" s="10" t="str">
        <f>IFERROR(VLOOKUP(B2041,Retorno_da_RFB!$D$3:$I$6388,3,0),"")</f>
        <v/>
      </c>
      <c r="O2041" s="10" t="str">
        <f>IFERROR(VLOOKUP(B2041,Retorno_da_RFB!$D$3:$I$6388,4,0),"")</f>
        <v/>
      </c>
      <c r="P2041" s="12" t="str">
        <f>IFERROR(IF(N2041="","",IF(VLOOKUP(LEFT(N2041,10),'Universo_BK-BIT'!$A$5:$E$10005,2,0)="","X",VLOOKUP(LEFT(N2041,10),'Universo_BK-BIT'!$A$5:$E$10005,2,0))),"X")</f>
        <v/>
      </c>
      <c r="Q2041" s="12" t="str">
        <f>IFERROR(IF(P2041="X","",VLOOKUP(LEFT(N2041,10),'Universo_BK-BIT'!$A$5:$E$10005,3,0)),"")</f>
        <v/>
      </c>
      <c r="R2041" s="14" t="str">
        <f t="shared" si="94"/>
        <v/>
      </c>
      <c r="S2041" s="14" t="str">
        <f t="shared" si="95"/>
        <v/>
      </c>
      <c r="T2041" s="14"/>
      <c r="U2041" s="14" t="str">
        <f ca="1">IFERROR(IF(P2041="X",IF(VLOOKUP(B2041,'Oficios_-_pend_criticas'!$C$3:$J$4739,5,0)="","",IF(VLOOKUP(B2041,'Oficios_-_pend_criticas'!$C$3:$J$4739,7,0)="",IF(TODAY()&gt;VLOOKUP(B2041,'Oficios_-_pend_criticas'!$C$3:$J$4739,5,0),"X",""),IF(VLOOKUP(B2041,'Oficios_-_pend_criticas'!$C$3:$J$4739,7,0)&gt;VLOOKUP(B2041,'Oficios_-_pend_criticas'!$C$3:$J$4739,5,0),"X",""))),""),"")</f>
        <v/>
      </c>
      <c r="V2041" s="14" t="str">
        <f ca="1">IFERROR(IF(Q2041=0,IF(VLOOKUP(B2041,'Oficios_-_pend_criticas'!$C$3:$J$4739,5,0)="","",IF(VLOOKUP(B2041,'Oficios_-_pend_criticas'!$C$3:$J$4739,7,0)="",IF(TODAY()&gt;VLOOKUP(B2041,'Oficios_-_pend_criticas'!$C$3:$J$4739,5,0),"X",""),IF(VLOOKUP(B2041,'Oficios_-_pend_criticas'!$C$3:$J$4739,7,0)&gt;VLOOKUP(B2041,'Oficios_-_pend_criticas'!$C$3:$J$4739,5,0),"X",""))),""),"")</f>
        <v/>
      </c>
      <c r="W2041" s="14" t="str">
        <f ca="1">IFERROR(IF(P2041&lt;&gt;"X",IF(Q2041&gt;0,IF(VLOOKUP(B2041,'Oficios_-_pend_criticas'!$C$4:$J$4739,5,0)="","",IF(VLOOKUP(B2041,'Oficios_-_pend_criticas'!$C$4:$J$4739,7,0)="",IF(TODAY()&gt;VLOOKUP(B2041,'Oficios_-_pend_criticas'!$C$4:$J$4739,5,0),"X",""),IF(VLOOKUP(B2041,'Oficios_-_pend_criticas'!$C$4:$J$4739,7,0)&gt;VLOOKUP(B2041,'Oficios_-_pend_criticas'!$C$4:$J$4739,5,0),"X",""))),""),""),"")</f>
        <v/>
      </c>
    </row>
    <row r="2042" spans="1:23" hidden="1" x14ac:dyDescent="0.25">
      <c r="A2042" s="9" t="str">
        <f t="shared" si="93"/>
        <v/>
      </c>
      <c r="B2042" s="24"/>
      <c r="C2042" s="22" t="str">
        <f>IF(B2042="","",VLOOKUP(B2042,#REF!,6,0))</f>
        <v/>
      </c>
      <c r="D2042" s="20" t="str">
        <f>IF(B2042="","",VLOOKUP(B2042,#REF!,22,0))</f>
        <v/>
      </c>
      <c r="E2042" s="22" t="str">
        <f>IF(B2042="","",VLOOKUP(B2042,Consultas_públicas!$A$376:$G$3879,7,0))</f>
        <v/>
      </c>
      <c r="F2042" s="20"/>
      <c r="G2042" s="21"/>
      <c r="H2042" s="14" t="str">
        <f>IFERROR(IF(VLOOKUP(B2042,'Oficios_-_pend_criticas'!$C$4:$D$4739,2,0)="","","X"),"")</f>
        <v/>
      </c>
      <c r="I2042" s="12"/>
      <c r="J2042" s="13"/>
      <c r="K2042" s="10"/>
      <c r="L2042" s="12" t="str">
        <f>IFERROR(VLOOKUP(B2042,Retorno_da_RFB!$D$3:$I$6388,5,0),"")</f>
        <v/>
      </c>
      <c r="M2042" s="13" t="str">
        <f>IFERROR(VLOOKUP(B2042,Retorno_da_RFB!$D$3:$I$6388,6,0),"")</f>
        <v/>
      </c>
      <c r="N2042" s="10" t="str">
        <f>IFERROR(VLOOKUP(B2042,Retorno_da_RFB!$D$3:$I$6388,3,0),"")</f>
        <v/>
      </c>
      <c r="O2042" s="10" t="str">
        <f>IFERROR(VLOOKUP(B2042,Retorno_da_RFB!$D$3:$I$6388,4,0),"")</f>
        <v/>
      </c>
      <c r="P2042" s="12" t="str">
        <f>IFERROR(IF(N2042="","",IF(VLOOKUP(LEFT(N2042,10),'Universo_BK-BIT'!$A$5:$E$10005,2,0)="","X",VLOOKUP(LEFT(N2042,10),'Universo_BK-BIT'!$A$5:$E$10005,2,0))),"X")</f>
        <v/>
      </c>
      <c r="Q2042" s="12" t="str">
        <f>IFERROR(IF(P2042="X","",VLOOKUP(LEFT(N2042,10),'Universo_BK-BIT'!$A$5:$E$10005,3,0)),"")</f>
        <v/>
      </c>
      <c r="R2042" s="14" t="str">
        <f t="shared" si="94"/>
        <v/>
      </c>
      <c r="S2042" s="14" t="str">
        <f t="shared" si="95"/>
        <v/>
      </c>
      <c r="T2042" s="14"/>
      <c r="U2042" s="14" t="str">
        <f ca="1">IFERROR(IF(P2042="X",IF(VLOOKUP(B2042,'Oficios_-_pend_criticas'!$C$3:$J$4739,5,0)="","",IF(VLOOKUP(B2042,'Oficios_-_pend_criticas'!$C$3:$J$4739,7,0)="",IF(TODAY()&gt;VLOOKUP(B2042,'Oficios_-_pend_criticas'!$C$3:$J$4739,5,0),"X",""),IF(VLOOKUP(B2042,'Oficios_-_pend_criticas'!$C$3:$J$4739,7,0)&gt;VLOOKUP(B2042,'Oficios_-_pend_criticas'!$C$3:$J$4739,5,0),"X",""))),""),"")</f>
        <v/>
      </c>
      <c r="V2042" s="14" t="str">
        <f ca="1">IFERROR(IF(Q2042=0,IF(VLOOKUP(B2042,'Oficios_-_pend_criticas'!$C$3:$J$4739,5,0)="","",IF(VLOOKUP(B2042,'Oficios_-_pend_criticas'!$C$3:$J$4739,7,0)="",IF(TODAY()&gt;VLOOKUP(B2042,'Oficios_-_pend_criticas'!$C$3:$J$4739,5,0),"X",""),IF(VLOOKUP(B2042,'Oficios_-_pend_criticas'!$C$3:$J$4739,7,0)&gt;VLOOKUP(B2042,'Oficios_-_pend_criticas'!$C$3:$J$4739,5,0),"X",""))),""),"")</f>
        <v/>
      </c>
      <c r="W2042" s="14" t="str">
        <f ca="1">IFERROR(IF(P2042&lt;&gt;"X",IF(Q2042&gt;0,IF(VLOOKUP(B2042,'Oficios_-_pend_criticas'!$C$4:$J$4739,5,0)="","",IF(VLOOKUP(B2042,'Oficios_-_pend_criticas'!$C$4:$J$4739,7,0)="",IF(TODAY()&gt;VLOOKUP(B2042,'Oficios_-_pend_criticas'!$C$4:$J$4739,5,0),"X",""),IF(VLOOKUP(B2042,'Oficios_-_pend_criticas'!$C$4:$J$4739,7,0)&gt;VLOOKUP(B2042,'Oficios_-_pend_criticas'!$C$4:$J$4739,5,0),"X",""))),""),""),"")</f>
        <v/>
      </c>
    </row>
    <row r="2043" spans="1:23" hidden="1" x14ac:dyDescent="0.25">
      <c r="A2043" s="9" t="str">
        <f t="shared" si="93"/>
        <v/>
      </c>
      <c r="B2043" s="24"/>
      <c r="C2043" s="22" t="str">
        <f>IF(B2043="","",VLOOKUP(B2043,#REF!,6,0))</f>
        <v/>
      </c>
      <c r="D2043" s="20" t="str">
        <f>IF(B2043="","",VLOOKUP(B2043,#REF!,22,0))</f>
        <v/>
      </c>
      <c r="E2043" s="22" t="str">
        <f>IF(B2043="","",VLOOKUP(B2043,Consultas_públicas!$A$376:$G$3879,7,0))</f>
        <v/>
      </c>
      <c r="F2043" s="20"/>
      <c r="G2043" s="21"/>
      <c r="H2043" s="14" t="str">
        <f>IFERROR(IF(VLOOKUP(B2043,'Oficios_-_pend_criticas'!$C$4:$D$4739,2,0)="","","X"),"")</f>
        <v/>
      </c>
      <c r="I2043" s="12"/>
      <c r="J2043" s="13"/>
      <c r="K2043" s="10"/>
      <c r="L2043" s="12" t="str">
        <f>IFERROR(VLOOKUP(B2043,Retorno_da_RFB!$D$3:$I$6388,5,0),"")</f>
        <v/>
      </c>
      <c r="M2043" s="13" t="str">
        <f>IFERROR(VLOOKUP(B2043,Retorno_da_RFB!$D$3:$I$6388,6,0),"")</f>
        <v/>
      </c>
      <c r="N2043" s="10" t="str">
        <f>IFERROR(VLOOKUP(B2043,Retorno_da_RFB!$D$3:$I$6388,3,0),"")</f>
        <v/>
      </c>
      <c r="O2043" s="10" t="str">
        <f>IFERROR(VLOOKUP(B2043,Retorno_da_RFB!$D$3:$I$6388,4,0),"")</f>
        <v/>
      </c>
      <c r="P2043" s="12" t="str">
        <f>IFERROR(IF(N2043="","",IF(VLOOKUP(LEFT(N2043,10),'Universo_BK-BIT'!$A$5:$E$10005,2,0)="","X",VLOOKUP(LEFT(N2043,10),'Universo_BK-BIT'!$A$5:$E$10005,2,0))),"X")</f>
        <v/>
      </c>
      <c r="Q2043" s="12" t="str">
        <f>IFERROR(IF(P2043="X","",VLOOKUP(LEFT(N2043,10),'Universo_BK-BIT'!$A$5:$E$10005,3,0)),"")</f>
        <v/>
      </c>
      <c r="R2043" s="14" t="str">
        <f t="shared" si="94"/>
        <v/>
      </c>
      <c r="S2043" s="14" t="str">
        <f t="shared" si="95"/>
        <v/>
      </c>
      <c r="T2043" s="14"/>
      <c r="U2043" s="14" t="str">
        <f ca="1">IFERROR(IF(P2043="X",IF(VLOOKUP(B2043,'Oficios_-_pend_criticas'!$C$3:$J$4739,5,0)="","",IF(VLOOKUP(B2043,'Oficios_-_pend_criticas'!$C$3:$J$4739,7,0)="",IF(TODAY()&gt;VLOOKUP(B2043,'Oficios_-_pend_criticas'!$C$3:$J$4739,5,0),"X",""),IF(VLOOKUP(B2043,'Oficios_-_pend_criticas'!$C$3:$J$4739,7,0)&gt;VLOOKUP(B2043,'Oficios_-_pend_criticas'!$C$3:$J$4739,5,0),"X",""))),""),"")</f>
        <v/>
      </c>
      <c r="V2043" s="14" t="str">
        <f ca="1">IFERROR(IF(Q2043=0,IF(VLOOKUP(B2043,'Oficios_-_pend_criticas'!$C$3:$J$4739,5,0)="","",IF(VLOOKUP(B2043,'Oficios_-_pend_criticas'!$C$3:$J$4739,7,0)="",IF(TODAY()&gt;VLOOKUP(B2043,'Oficios_-_pend_criticas'!$C$3:$J$4739,5,0),"X",""),IF(VLOOKUP(B2043,'Oficios_-_pend_criticas'!$C$3:$J$4739,7,0)&gt;VLOOKUP(B2043,'Oficios_-_pend_criticas'!$C$3:$J$4739,5,0),"X",""))),""),"")</f>
        <v/>
      </c>
      <c r="W2043" s="14" t="str">
        <f ca="1">IFERROR(IF(P2043&lt;&gt;"X",IF(Q2043&gt;0,IF(VLOOKUP(B2043,'Oficios_-_pend_criticas'!$C$4:$J$4739,5,0)="","",IF(VLOOKUP(B2043,'Oficios_-_pend_criticas'!$C$4:$J$4739,7,0)="",IF(TODAY()&gt;VLOOKUP(B2043,'Oficios_-_pend_criticas'!$C$4:$J$4739,5,0),"X",""),IF(VLOOKUP(B2043,'Oficios_-_pend_criticas'!$C$4:$J$4739,7,0)&gt;VLOOKUP(B2043,'Oficios_-_pend_criticas'!$C$4:$J$4739,5,0),"X",""))),""),""),"")</f>
        <v/>
      </c>
    </row>
    <row r="2044" spans="1:23" hidden="1" x14ac:dyDescent="0.25">
      <c r="A2044" s="9" t="str">
        <f t="shared" si="93"/>
        <v/>
      </c>
      <c r="B2044" s="24"/>
      <c r="C2044" s="22" t="str">
        <f>IF(B2044="","",VLOOKUP(B2044,#REF!,6,0))</f>
        <v/>
      </c>
      <c r="D2044" s="20" t="str">
        <f>IF(B2044="","",VLOOKUP(B2044,#REF!,22,0))</f>
        <v/>
      </c>
      <c r="E2044" s="22" t="str">
        <f>IF(B2044="","",VLOOKUP(B2044,Consultas_públicas!$A$376:$G$3879,7,0))</f>
        <v/>
      </c>
      <c r="F2044" s="20"/>
      <c r="G2044" s="21"/>
      <c r="H2044" s="14" t="str">
        <f>IFERROR(IF(VLOOKUP(B2044,'Oficios_-_pend_criticas'!$C$4:$D$4739,2,0)="","","X"),"")</f>
        <v/>
      </c>
      <c r="I2044" s="12"/>
      <c r="J2044" s="13"/>
      <c r="K2044" s="10"/>
      <c r="L2044" s="12" t="str">
        <f>IFERROR(VLOOKUP(B2044,Retorno_da_RFB!$D$3:$I$6388,5,0),"")</f>
        <v/>
      </c>
      <c r="M2044" s="13" t="str">
        <f>IFERROR(VLOOKUP(B2044,Retorno_da_RFB!$D$3:$I$6388,6,0),"")</f>
        <v/>
      </c>
      <c r="N2044" s="10" t="str">
        <f>IFERROR(VLOOKUP(B2044,Retorno_da_RFB!$D$3:$I$6388,3,0),"")</f>
        <v/>
      </c>
      <c r="O2044" s="10" t="str">
        <f>IFERROR(VLOOKUP(B2044,Retorno_da_RFB!$D$3:$I$6388,4,0),"")</f>
        <v/>
      </c>
      <c r="P2044" s="12" t="str">
        <f>IFERROR(IF(N2044="","",IF(VLOOKUP(LEFT(N2044,10),'Universo_BK-BIT'!$A$5:$E$10005,2,0)="","X",VLOOKUP(LEFT(N2044,10),'Universo_BK-BIT'!$A$5:$E$10005,2,0))),"X")</f>
        <v/>
      </c>
      <c r="Q2044" s="12" t="str">
        <f>IFERROR(IF(P2044="X","",VLOOKUP(LEFT(N2044,10),'Universo_BK-BIT'!$A$5:$E$10005,3,0)),"")</f>
        <v/>
      </c>
      <c r="R2044" s="14" t="str">
        <f t="shared" si="94"/>
        <v/>
      </c>
      <c r="S2044" s="14" t="str">
        <f t="shared" si="95"/>
        <v/>
      </c>
      <c r="T2044" s="14"/>
      <c r="U2044" s="14" t="str">
        <f ca="1">IFERROR(IF(P2044="X",IF(VLOOKUP(B2044,'Oficios_-_pend_criticas'!$C$3:$J$4739,5,0)="","",IF(VLOOKUP(B2044,'Oficios_-_pend_criticas'!$C$3:$J$4739,7,0)="",IF(TODAY()&gt;VLOOKUP(B2044,'Oficios_-_pend_criticas'!$C$3:$J$4739,5,0),"X",""),IF(VLOOKUP(B2044,'Oficios_-_pend_criticas'!$C$3:$J$4739,7,0)&gt;VLOOKUP(B2044,'Oficios_-_pend_criticas'!$C$3:$J$4739,5,0),"X",""))),""),"")</f>
        <v/>
      </c>
      <c r="V2044" s="14" t="str">
        <f ca="1">IFERROR(IF(Q2044=0,IF(VLOOKUP(B2044,'Oficios_-_pend_criticas'!$C$3:$J$4739,5,0)="","",IF(VLOOKUP(B2044,'Oficios_-_pend_criticas'!$C$3:$J$4739,7,0)="",IF(TODAY()&gt;VLOOKUP(B2044,'Oficios_-_pend_criticas'!$C$3:$J$4739,5,0),"X",""),IF(VLOOKUP(B2044,'Oficios_-_pend_criticas'!$C$3:$J$4739,7,0)&gt;VLOOKUP(B2044,'Oficios_-_pend_criticas'!$C$3:$J$4739,5,0),"X",""))),""),"")</f>
        <v/>
      </c>
      <c r="W2044" s="14" t="str">
        <f ca="1">IFERROR(IF(P2044&lt;&gt;"X",IF(Q2044&gt;0,IF(VLOOKUP(B2044,'Oficios_-_pend_criticas'!$C$4:$J$4739,5,0)="","",IF(VLOOKUP(B2044,'Oficios_-_pend_criticas'!$C$4:$J$4739,7,0)="",IF(TODAY()&gt;VLOOKUP(B2044,'Oficios_-_pend_criticas'!$C$4:$J$4739,5,0),"X",""),IF(VLOOKUP(B2044,'Oficios_-_pend_criticas'!$C$4:$J$4739,7,0)&gt;VLOOKUP(B2044,'Oficios_-_pend_criticas'!$C$4:$J$4739,5,0),"X",""))),""),""),"")</f>
        <v/>
      </c>
    </row>
    <row r="2045" spans="1:23" hidden="1" x14ac:dyDescent="0.25">
      <c r="A2045" s="9" t="str">
        <f t="shared" si="93"/>
        <v/>
      </c>
      <c r="B2045" s="24"/>
      <c r="C2045" s="22" t="str">
        <f>IF(B2045="","",VLOOKUP(B2045,#REF!,6,0))</f>
        <v/>
      </c>
      <c r="D2045" s="20" t="str">
        <f>IF(B2045="","",VLOOKUP(B2045,#REF!,22,0))</f>
        <v/>
      </c>
      <c r="E2045" s="22" t="str">
        <f>IF(B2045="","",VLOOKUP(B2045,Consultas_públicas!$A$376:$G$3879,7,0))</f>
        <v/>
      </c>
      <c r="F2045" s="20"/>
      <c r="G2045" s="21"/>
      <c r="H2045" s="14" t="str">
        <f>IFERROR(IF(VLOOKUP(B2045,'Oficios_-_pend_criticas'!$C$4:$D$4739,2,0)="","","X"),"")</f>
        <v/>
      </c>
      <c r="I2045" s="12"/>
      <c r="J2045" s="13"/>
      <c r="K2045" s="10"/>
      <c r="L2045" s="12" t="str">
        <f>IFERROR(VLOOKUP(B2045,Retorno_da_RFB!$D$3:$I$6388,5,0),"")</f>
        <v/>
      </c>
      <c r="M2045" s="13" t="str">
        <f>IFERROR(VLOOKUP(B2045,Retorno_da_RFB!$D$3:$I$6388,6,0),"")</f>
        <v/>
      </c>
      <c r="N2045" s="10" t="str">
        <f>IFERROR(VLOOKUP(B2045,Retorno_da_RFB!$D$3:$I$6388,3,0),"")</f>
        <v/>
      </c>
      <c r="O2045" s="10" t="str">
        <f>IFERROR(VLOOKUP(B2045,Retorno_da_RFB!$D$3:$I$6388,4,0),"")</f>
        <v/>
      </c>
      <c r="P2045" s="12" t="str">
        <f>IFERROR(IF(N2045="","",IF(VLOOKUP(LEFT(N2045,10),'Universo_BK-BIT'!$A$5:$E$10005,2,0)="","X",VLOOKUP(LEFT(N2045,10),'Universo_BK-BIT'!$A$5:$E$10005,2,0))),"X")</f>
        <v/>
      </c>
      <c r="Q2045" s="12" t="str">
        <f>IFERROR(IF(P2045="X","",VLOOKUP(LEFT(N2045,10),'Universo_BK-BIT'!$A$5:$E$10005,3,0)),"")</f>
        <v/>
      </c>
      <c r="R2045" s="14" t="str">
        <f t="shared" si="94"/>
        <v/>
      </c>
      <c r="S2045" s="14" t="str">
        <f t="shared" si="95"/>
        <v/>
      </c>
      <c r="T2045" s="14"/>
      <c r="U2045" s="14" t="str">
        <f ca="1">IFERROR(IF(P2045="X",IF(VLOOKUP(B2045,'Oficios_-_pend_criticas'!$C$3:$J$4739,5,0)="","",IF(VLOOKUP(B2045,'Oficios_-_pend_criticas'!$C$3:$J$4739,7,0)="",IF(TODAY()&gt;VLOOKUP(B2045,'Oficios_-_pend_criticas'!$C$3:$J$4739,5,0),"X",""),IF(VLOOKUP(B2045,'Oficios_-_pend_criticas'!$C$3:$J$4739,7,0)&gt;VLOOKUP(B2045,'Oficios_-_pend_criticas'!$C$3:$J$4739,5,0),"X",""))),""),"")</f>
        <v/>
      </c>
      <c r="V2045" s="14" t="str">
        <f ca="1">IFERROR(IF(Q2045=0,IF(VLOOKUP(B2045,'Oficios_-_pend_criticas'!$C$3:$J$4739,5,0)="","",IF(VLOOKUP(B2045,'Oficios_-_pend_criticas'!$C$3:$J$4739,7,0)="",IF(TODAY()&gt;VLOOKUP(B2045,'Oficios_-_pend_criticas'!$C$3:$J$4739,5,0),"X",""),IF(VLOOKUP(B2045,'Oficios_-_pend_criticas'!$C$3:$J$4739,7,0)&gt;VLOOKUP(B2045,'Oficios_-_pend_criticas'!$C$3:$J$4739,5,0),"X",""))),""),"")</f>
        <v/>
      </c>
      <c r="W2045" s="14" t="str">
        <f ca="1">IFERROR(IF(P2045&lt;&gt;"X",IF(Q2045&gt;0,IF(VLOOKUP(B2045,'Oficios_-_pend_criticas'!$C$4:$J$4739,5,0)="","",IF(VLOOKUP(B2045,'Oficios_-_pend_criticas'!$C$4:$J$4739,7,0)="",IF(TODAY()&gt;VLOOKUP(B2045,'Oficios_-_pend_criticas'!$C$4:$J$4739,5,0),"X",""),IF(VLOOKUP(B2045,'Oficios_-_pend_criticas'!$C$4:$J$4739,7,0)&gt;VLOOKUP(B2045,'Oficios_-_pend_criticas'!$C$4:$J$4739,5,0),"X",""))),""),""),"")</f>
        <v/>
      </c>
    </row>
    <row r="2046" spans="1:23" hidden="1" x14ac:dyDescent="0.25">
      <c r="A2046" s="9" t="str">
        <f t="shared" si="93"/>
        <v/>
      </c>
      <c r="B2046" s="24"/>
      <c r="C2046" s="22" t="str">
        <f>IF(B2046="","",VLOOKUP(B2046,#REF!,6,0))</f>
        <v/>
      </c>
      <c r="D2046" s="20" t="str">
        <f>IF(B2046="","",VLOOKUP(B2046,#REF!,22,0))</f>
        <v/>
      </c>
      <c r="E2046" s="22" t="str">
        <f>IF(B2046="","",VLOOKUP(B2046,Consultas_públicas!$A$376:$G$3879,7,0))</f>
        <v/>
      </c>
      <c r="F2046" s="20"/>
      <c r="G2046" s="21"/>
      <c r="H2046" s="14" t="str">
        <f>IFERROR(IF(VLOOKUP(B2046,'Oficios_-_pend_criticas'!$C$4:$D$4739,2,0)="","","X"),"")</f>
        <v/>
      </c>
      <c r="I2046" s="12"/>
      <c r="J2046" s="13"/>
      <c r="K2046" s="10"/>
      <c r="L2046" s="12" t="str">
        <f>IFERROR(VLOOKUP(B2046,Retorno_da_RFB!$D$3:$I$6388,5,0),"")</f>
        <v/>
      </c>
      <c r="M2046" s="13" t="str">
        <f>IFERROR(VLOOKUP(B2046,Retorno_da_RFB!$D$3:$I$6388,6,0),"")</f>
        <v/>
      </c>
      <c r="N2046" s="10" t="str">
        <f>IFERROR(VLOOKUP(B2046,Retorno_da_RFB!$D$3:$I$6388,3,0),"")</f>
        <v/>
      </c>
      <c r="O2046" s="10" t="str">
        <f>IFERROR(VLOOKUP(B2046,Retorno_da_RFB!$D$3:$I$6388,4,0),"")</f>
        <v/>
      </c>
      <c r="P2046" s="12" t="str">
        <f>IFERROR(IF(N2046="","",IF(VLOOKUP(LEFT(N2046,10),'Universo_BK-BIT'!$A$5:$E$10005,2,0)="","X",VLOOKUP(LEFT(N2046,10),'Universo_BK-BIT'!$A$5:$E$10005,2,0))),"X")</f>
        <v/>
      </c>
      <c r="Q2046" s="12" t="str">
        <f>IFERROR(IF(P2046="X","",VLOOKUP(LEFT(N2046,10),'Universo_BK-BIT'!$A$5:$E$10005,3,0)),"")</f>
        <v/>
      </c>
      <c r="R2046" s="14" t="str">
        <f t="shared" si="94"/>
        <v/>
      </c>
      <c r="S2046" s="14" t="str">
        <f t="shared" si="95"/>
        <v/>
      </c>
      <c r="T2046" s="14"/>
      <c r="U2046" s="14" t="str">
        <f ca="1">IFERROR(IF(P2046="X",IF(VLOOKUP(B2046,'Oficios_-_pend_criticas'!$C$3:$J$4739,5,0)="","",IF(VLOOKUP(B2046,'Oficios_-_pend_criticas'!$C$3:$J$4739,7,0)="",IF(TODAY()&gt;VLOOKUP(B2046,'Oficios_-_pend_criticas'!$C$3:$J$4739,5,0),"X",""),IF(VLOOKUP(B2046,'Oficios_-_pend_criticas'!$C$3:$J$4739,7,0)&gt;VLOOKUP(B2046,'Oficios_-_pend_criticas'!$C$3:$J$4739,5,0),"X",""))),""),"")</f>
        <v/>
      </c>
      <c r="V2046" s="14" t="str">
        <f ca="1">IFERROR(IF(Q2046=0,IF(VLOOKUP(B2046,'Oficios_-_pend_criticas'!$C$3:$J$4739,5,0)="","",IF(VLOOKUP(B2046,'Oficios_-_pend_criticas'!$C$3:$J$4739,7,0)="",IF(TODAY()&gt;VLOOKUP(B2046,'Oficios_-_pend_criticas'!$C$3:$J$4739,5,0),"X",""),IF(VLOOKUP(B2046,'Oficios_-_pend_criticas'!$C$3:$J$4739,7,0)&gt;VLOOKUP(B2046,'Oficios_-_pend_criticas'!$C$3:$J$4739,5,0),"X",""))),""),"")</f>
        <v/>
      </c>
      <c r="W2046" s="14" t="str">
        <f ca="1">IFERROR(IF(P2046&lt;&gt;"X",IF(Q2046&gt;0,IF(VLOOKUP(B2046,'Oficios_-_pend_criticas'!$C$4:$J$4739,5,0)="","",IF(VLOOKUP(B2046,'Oficios_-_pend_criticas'!$C$4:$J$4739,7,0)="",IF(TODAY()&gt;VLOOKUP(B2046,'Oficios_-_pend_criticas'!$C$4:$J$4739,5,0),"X",""),IF(VLOOKUP(B2046,'Oficios_-_pend_criticas'!$C$4:$J$4739,7,0)&gt;VLOOKUP(B2046,'Oficios_-_pend_criticas'!$C$4:$J$4739,5,0),"X",""))),""),""),"")</f>
        <v/>
      </c>
    </row>
    <row r="2047" spans="1:23" hidden="1" x14ac:dyDescent="0.25">
      <c r="A2047" s="9" t="str">
        <f t="shared" si="93"/>
        <v/>
      </c>
      <c r="B2047" s="24"/>
      <c r="C2047" s="22" t="str">
        <f>IF(B2047="","",VLOOKUP(B2047,#REF!,6,0))</f>
        <v/>
      </c>
      <c r="D2047" s="20" t="str">
        <f>IF(B2047="","",VLOOKUP(B2047,#REF!,22,0))</f>
        <v/>
      </c>
      <c r="E2047" s="22" t="str">
        <f>IF(B2047="","",VLOOKUP(B2047,Consultas_públicas!$A$376:$G$3879,7,0))</f>
        <v/>
      </c>
      <c r="F2047" s="20"/>
      <c r="G2047" s="21"/>
      <c r="H2047" s="14" t="str">
        <f>IFERROR(IF(VLOOKUP(B2047,'Oficios_-_pend_criticas'!$C$4:$D$4739,2,0)="","","X"),"")</f>
        <v/>
      </c>
      <c r="I2047" s="12"/>
      <c r="J2047" s="13"/>
      <c r="K2047" s="10"/>
      <c r="L2047" s="12" t="str">
        <f>IFERROR(VLOOKUP(B2047,Retorno_da_RFB!$D$3:$I$6388,5,0),"")</f>
        <v/>
      </c>
      <c r="M2047" s="13" t="str">
        <f>IFERROR(VLOOKUP(B2047,Retorno_da_RFB!$D$3:$I$6388,6,0),"")</f>
        <v/>
      </c>
      <c r="N2047" s="10" t="str">
        <f>IFERROR(VLOOKUP(B2047,Retorno_da_RFB!$D$3:$I$6388,3,0),"")</f>
        <v/>
      </c>
      <c r="O2047" s="10" t="str">
        <f>IFERROR(VLOOKUP(B2047,Retorno_da_RFB!$D$3:$I$6388,4,0),"")</f>
        <v/>
      </c>
      <c r="P2047" s="12" t="str">
        <f>IFERROR(IF(N2047="","",IF(VLOOKUP(LEFT(N2047,10),'Universo_BK-BIT'!$A$5:$E$10005,2,0)="","X",VLOOKUP(LEFT(N2047,10),'Universo_BK-BIT'!$A$5:$E$10005,2,0))),"X")</f>
        <v/>
      </c>
      <c r="Q2047" s="12" t="str">
        <f>IFERROR(IF(P2047="X","",VLOOKUP(LEFT(N2047,10),'Universo_BK-BIT'!$A$5:$E$10005,3,0)),"")</f>
        <v/>
      </c>
      <c r="R2047" s="14" t="str">
        <f t="shared" si="94"/>
        <v/>
      </c>
      <c r="S2047" s="14" t="str">
        <f t="shared" si="95"/>
        <v/>
      </c>
      <c r="T2047" s="14"/>
      <c r="U2047" s="14" t="str">
        <f ca="1">IFERROR(IF(P2047="X",IF(VLOOKUP(B2047,'Oficios_-_pend_criticas'!$C$3:$J$4739,5,0)="","",IF(VLOOKUP(B2047,'Oficios_-_pend_criticas'!$C$3:$J$4739,7,0)="",IF(TODAY()&gt;VLOOKUP(B2047,'Oficios_-_pend_criticas'!$C$3:$J$4739,5,0),"X",""),IF(VLOOKUP(B2047,'Oficios_-_pend_criticas'!$C$3:$J$4739,7,0)&gt;VLOOKUP(B2047,'Oficios_-_pend_criticas'!$C$3:$J$4739,5,0),"X",""))),""),"")</f>
        <v/>
      </c>
      <c r="V2047" s="14" t="str">
        <f ca="1">IFERROR(IF(Q2047=0,IF(VLOOKUP(B2047,'Oficios_-_pend_criticas'!$C$3:$J$4739,5,0)="","",IF(VLOOKUP(B2047,'Oficios_-_pend_criticas'!$C$3:$J$4739,7,0)="",IF(TODAY()&gt;VLOOKUP(B2047,'Oficios_-_pend_criticas'!$C$3:$J$4739,5,0),"X",""),IF(VLOOKUP(B2047,'Oficios_-_pend_criticas'!$C$3:$J$4739,7,0)&gt;VLOOKUP(B2047,'Oficios_-_pend_criticas'!$C$3:$J$4739,5,0),"X",""))),""),"")</f>
        <v/>
      </c>
      <c r="W2047" s="14" t="str">
        <f ca="1">IFERROR(IF(P2047&lt;&gt;"X",IF(Q2047&gt;0,IF(VLOOKUP(B2047,'Oficios_-_pend_criticas'!$C$4:$J$4739,5,0)="","",IF(VLOOKUP(B2047,'Oficios_-_pend_criticas'!$C$4:$J$4739,7,0)="",IF(TODAY()&gt;VLOOKUP(B2047,'Oficios_-_pend_criticas'!$C$4:$J$4739,5,0),"X",""),IF(VLOOKUP(B2047,'Oficios_-_pend_criticas'!$C$4:$J$4739,7,0)&gt;VLOOKUP(B2047,'Oficios_-_pend_criticas'!$C$4:$J$4739,5,0),"X",""))),""),""),"")</f>
        <v/>
      </c>
    </row>
    <row r="2048" spans="1:23" hidden="1" x14ac:dyDescent="0.25">
      <c r="A2048" s="9" t="str">
        <f t="shared" si="93"/>
        <v/>
      </c>
      <c r="B2048" s="24"/>
      <c r="C2048" s="22" t="str">
        <f>IF(B2048="","",VLOOKUP(B2048,#REF!,6,0))</f>
        <v/>
      </c>
      <c r="D2048" s="20" t="str">
        <f>IF(B2048="","",VLOOKUP(B2048,#REF!,22,0))</f>
        <v/>
      </c>
      <c r="E2048" s="22" t="str">
        <f>IF(B2048="","",VLOOKUP(B2048,Consultas_públicas!$A$376:$G$3879,7,0))</f>
        <v/>
      </c>
      <c r="F2048" s="20"/>
      <c r="G2048" s="21"/>
      <c r="H2048" s="14" t="str">
        <f>IFERROR(IF(VLOOKUP(B2048,'Oficios_-_pend_criticas'!$C$4:$D$4739,2,0)="","","X"),"")</f>
        <v/>
      </c>
      <c r="I2048" s="12"/>
      <c r="J2048" s="13"/>
      <c r="K2048" s="10"/>
      <c r="L2048" s="12" t="str">
        <f>IFERROR(VLOOKUP(B2048,Retorno_da_RFB!$D$3:$I$6388,5,0),"")</f>
        <v/>
      </c>
      <c r="M2048" s="13" t="str">
        <f>IFERROR(VLOOKUP(B2048,Retorno_da_RFB!$D$3:$I$6388,6,0),"")</f>
        <v/>
      </c>
      <c r="N2048" s="10" t="str">
        <f>IFERROR(VLOOKUP(B2048,Retorno_da_RFB!$D$3:$I$6388,3,0),"")</f>
        <v/>
      </c>
      <c r="O2048" s="10" t="str">
        <f>IFERROR(VLOOKUP(B2048,Retorno_da_RFB!$D$3:$I$6388,4,0),"")</f>
        <v/>
      </c>
      <c r="P2048" s="12" t="str">
        <f>IFERROR(IF(N2048="","",IF(VLOOKUP(LEFT(N2048,10),'Universo_BK-BIT'!$A$5:$E$10005,2,0)="","X",VLOOKUP(LEFT(N2048,10),'Universo_BK-BIT'!$A$5:$E$10005,2,0))),"X")</f>
        <v/>
      </c>
      <c r="Q2048" s="12" t="str">
        <f>IFERROR(IF(P2048="X","",VLOOKUP(LEFT(N2048,10),'Universo_BK-BIT'!$A$5:$E$10005,3,0)),"")</f>
        <v/>
      </c>
      <c r="R2048" s="14" t="str">
        <f t="shared" si="94"/>
        <v/>
      </c>
      <c r="S2048" s="14" t="str">
        <f t="shared" si="95"/>
        <v/>
      </c>
      <c r="T2048" s="14"/>
      <c r="U2048" s="14" t="str">
        <f ca="1">IFERROR(IF(P2048="X",IF(VLOOKUP(B2048,'Oficios_-_pend_criticas'!$C$3:$J$4739,5,0)="","",IF(VLOOKUP(B2048,'Oficios_-_pend_criticas'!$C$3:$J$4739,7,0)="",IF(TODAY()&gt;VLOOKUP(B2048,'Oficios_-_pend_criticas'!$C$3:$J$4739,5,0),"X",""),IF(VLOOKUP(B2048,'Oficios_-_pend_criticas'!$C$3:$J$4739,7,0)&gt;VLOOKUP(B2048,'Oficios_-_pend_criticas'!$C$3:$J$4739,5,0),"X",""))),""),"")</f>
        <v/>
      </c>
      <c r="V2048" s="14" t="str">
        <f ca="1">IFERROR(IF(Q2048=0,IF(VLOOKUP(B2048,'Oficios_-_pend_criticas'!$C$3:$J$4739,5,0)="","",IF(VLOOKUP(B2048,'Oficios_-_pend_criticas'!$C$3:$J$4739,7,0)="",IF(TODAY()&gt;VLOOKUP(B2048,'Oficios_-_pend_criticas'!$C$3:$J$4739,5,0),"X",""),IF(VLOOKUP(B2048,'Oficios_-_pend_criticas'!$C$3:$J$4739,7,0)&gt;VLOOKUP(B2048,'Oficios_-_pend_criticas'!$C$3:$J$4739,5,0),"X",""))),""),"")</f>
        <v/>
      </c>
      <c r="W2048" s="14" t="str">
        <f ca="1">IFERROR(IF(P2048&lt;&gt;"X",IF(Q2048&gt;0,IF(VLOOKUP(B2048,'Oficios_-_pend_criticas'!$C$4:$J$4739,5,0)="","",IF(VLOOKUP(B2048,'Oficios_-_pend_criticas'!$C$4:$J$4739,7,0)="",IF(TODAY()&gt;VLOOKUP(B2048,'Oficios_-_pend_criticas'!$C$4:$J$4739,5,0),"X",""),IF(VLOOKUP(B2048,'Oficios_-_pend_criticas'!$C$4:$J$4739,7,0)&gt;VLOOKUP(B2048,'Oficios_-_pend_criticas'!$C$4:$J$4739,5,0),"X",""))),""),""),"")</f>
        <v/>
      </c>
    </row>
    <row r="2049" spans="1:23" hidden="1" x14ac:dyDescent="0.25">
      <c r="A2049" s="9" t="str">
        <f t="shared" si="93"/>
        <v/>
      </c>
      <c r="B2049" s="24"/>
      <c r="C2049" s="22" t="str">
        <f>IF(B2049="","",VLOOKUP(B2049,#REF!,6,0))</f>
        <v/>
      </c>
      <c r="D2049" s="20" t="str">
        <f>IF(B2049="","",VLOOKUP(B2049,#REF!,22,0))</f>
        <v/>
      </c>
      <c r="E2049" s="22" t="str">
        <f>IF(B2049="","",VLOOKUP(B2049,Consultas_públicas!$A$376:$G$3879,7,0))</f>
        <v/>
      </c>
      <c r="F2049" s="20"/>
      <c r="G2049" s="21"/>
      <c r="H2049" s="14" t="str">
        <f>IFERROR(IF(VLOOKUP(B2049,'Oficios_-_pend_criticas'!$C$4:$D$4739,2,0)="","","X"),"")</f>
        <v/>
      </c>
      <c r="I2049" s="12"/>
      <c r="J2049" s="13"/>
      <c r="K2049" s="10"/>
      <c r="L2049" s="12" t="str">
        <f>IFERROR(VLOOKUP(B2049,Retorno_da_RFB!$D$3:$I$6388,5,0),"")</f>
        <v/>
      </c>
      <c r="M2049" s="13" t="str">
        <f>IFERROR(VLOOKUP(B2049,Retorno_da_RFB!$D$3:$I$6388,6,0),"")</f>
        <v/>
      </c>
      <c r="N2049" s="10" t="str">
        <f>IFERROR(VLOOKUP(B2049,Retorno_da_RFB!$D$3:$I$6388,3,0),"")</f>
        <v/>
      </c>
      <c r="O2049" s="10" t="str">
        <f>IFERROR(VLOOKUP(B2049,Retorno_da_RFB!$D$3:$I$6388,4,0),"")</f>
        <v/>
      </c>
      <c r="P2049" s="12" t="str">
        <f>IFERROR(IF(N2049="","",IF(VLOOKUP(LEFT(N2049,10),'Universo_BK-BIT'!$A$5:$E$10005,2,0)="","X",VLOOKUP(LEFT(N2049,10),'Universo_BK-BIT'!$A$5:$E$10005,2,0))),"X")</f>
        <v/>
      </c>
      <c r="Q2049" s="12" t="str">
        <f>IFERROR(IF(P2049="X","",VLOOKUP(LEFT(N2049,10),'Universo_BK-BIT'!$A$5:$E$10005,3,0)),"")</f>
        <v/>
      </c>
      <c r="R2049" s="14" t="str">
        <f t="shared" si="94"/>
        <v/>
      </c>
      <c r="S2049" s="14" t="str">
        <f t="shared" si="95"/>
        <v/>
      </c>
      <c r="T2049" s="14"/>
      <c r="U2049" s="14" t="str">
        <f ca="1">IFERROR(IF(P2049="X",IF(VLOOKUP(B2049,'Oficios_-_pend_criticas'!$C$3:$J$4739,5,0)="","",IF(VLOOKUP(B2049,'Oficios_-_pend_criticas'!$C$3:$J$4739,7,0)="",IF(TODAY()&gt;VLOOKUP(B2049,'Oficios_-_pend_criticas'!$C$3:$J$4739,5,0),"X",""),IF(VLOOKUP(B2049,'Oficios_-_pend_criticas'!$C$3:$J$4739,7,0)&gt;VLOOKUP(B2049,'Oficios_-_pend_criticas'!$C$3:$J$4739,5,0),"X",""))),""),"")</f>
        <v/>
      </c>
      <c r="V2049" s="14" t="str">
        <f ca="1">IFERROR(IF(Q2049=0,IF(VLOOKUP(B2049,'Oficios_-_pend_criticas'!$C$3:$J$4739,5,0)="","",IF(VLOOKUP(B2049,'Oficios_-_pend_criticas'!$C$3:$J$4739,7,0)="",IF(TODAY()&gt;VLOOKUP(B2049,'Oficios_-_pend_criticas'!$C$3:$J$4739,5,0),"X",""),IF(VLOOKUP(B2049,'Oficios_-_pend_criticas'!$C$3:$J$4739,7,0)&gt;VLOOKUP(B2049,'Oficios_-_pend_criticas'!$C$3:$J$4739,5,0),"X",""))),""),"")</f>
        <v/>
      </c>
      <c r="W2049" s="14" t="str">
        <f ca="1">IFERROR(IF(P2049&lt;&gt;"X",IF(Q2049&gt;0,IF(VLOOKUP(B2049,'Oficios_-_pend_criticas'!$C$4:$J$4739,5,0)="","",IF(VLOOKUP(B2049,'Oficios_-_pend_criticas'!$C$4:$J$4739,7,0)="",IF(TODAY()&gt;VLOOKUP(B2049,'Oficios_-_pend_criticas'!$C$4:$J$4739,5,0),"X",""),IF(VLOOKUP(B2049,'Oficios_-_pend_criticas'!$C$4:$J$4739,7,0)&gt;VLOOKUP(B2049,'Oficios_-_pend_criticas'!$C$4:$J$4739,5,0),"X",""))),""),""),"")</f>
        <v/>
      </c>
    </row>
    <row r="2050" spans="1:23" hidden="1" x14ac:dyDescent="0.25">
      <c r="A2050" s="9" t="str">
        <f t="shared" si="93"/>
        <v/>
      </c>
      <c r="B2050" s="24"/>
      <c r="C2050" s="22" t="str">
        <f>IF(B2050="","",VLOOKUP(B2050,#REF!,6,0))</f>
        <v/>
      </c>
      <c r="D2050" s="20" t="str">
        <f>IF(B2050="","",VLOOKUP(B2050,#REF!,22,0))</f>
        <v/>
      </c>
      <c r="E2050" s="22" t="str">
        <f>IF(B2050="","",VLOOKUP(B2050,Consultas_públicas!$A$376:$G$3879,7,0))</f>
        <v/>
      </c>
      <c r="F2050" s="20"/>
      <c r="G2050" s="21"/>
      <c r="H2050" s="14" t="str">
        <f>IFERROR(IF(VLOOKUP(B2050,'Oficios_-_pend_criticas'!$C$4:$D$4739,2,0)="","","X"),"")</f>
        <v/>
      </c>
      <c r="I2050" s="12"/>
      <c r="J2050" s="13"/>
      <c r="K2050" s="10"/>
      <c r="L2050" s="12" t="str">
        <f>IFERROR(VLOOKUP(B2050,Retorno_da_RFB!$D$3:$I$6388,5,0),"")</f>
        <v/>
      </c>
      <c r="M2050" s="13" t="str">
        <f>IFERROR(VLOOKUP(B2050,Retorno_da_RFB!$D$3:$I$6388,6,0),"")</f>
        <v/>
      </c>
      <c r="N2050" s="10" t="str">
        <f>IFERROR(VLOOKUP(B2050,Retorno_da_RFB!$D$3:$I$6388,3,0),"")</f>
        <v/>
      </c>
      <c r="O2050" s="10" t="str">
        <f>IFERROR(VLOOKUP(B2050,Retorno_da_RFB!$D$3:$I$6388,4,0),"")</f>
        <v/>
      </c>
      <c r="P2050" s="12" t="str">
        <f>IFERROR(IF(N2050="","",IF(VLOOKUP(LEFT(N2050,10),'Universo_BK-BIT'!$A$5:$E$10005,2,0)="","X",VLOOKUP(LEFT(N2050,10),'Universo_BK-BIT'!$A$5:$E$10005,2,0))),"X")</f>
        <v/>
      </c>
      <c r="Q2050" s="12" t="str">
        <f>IFERROR(IF(P2050="X","",VLOOKUP(LEFT(N2050,10),'Universo_BK-BIT'!$A$5:$E$10005,3,0)),"")</f>
        <v/>
      </c>
      <c r="R2050" s="14" t="str">
        <f t="shared" si="94"/>
        <v/>
      </c>
      <c r="S2050" s="14" t="str">
        <f t="shared" si="95"/>
        <v/>
      </c>
      <c r="T2050" s="14"/>
      <c r="U2050" s="14" t="str">
        <f ca="1">IFERROR(IF(P2050="X",IF(VLOOKUP(B2050,'Oficios_-_pend_criticas'!$C$3:$J$4739,5,0)="","",IF(VLOOKUP(B2050,'Oficios_-_pend_criticas'!$C$3:$J$4739,7,0)="",IF(TODAY()&gt;VLOOKUP(B2050,'Oficios_-_pend_criticas'!$C$3:$J$4739,5,0),"X",""),IF(VLOOKUP(B2050,'Oficios_-_pend_criticas'!$C$3:$J$4739,7,0)&gt;VLOOKUP(B2050,'Oficios_-_pend_criticas'!$C$3:$J$4739,5,0),"X",""))),""),"")</f>
        <v/>
      </c>
      <c r="V2050" s="14" t="str">
        <f ca="1">IFERROR(IF(Q2050=0,IF(VLOOKUP(B2050,'Oficios_-_pend_criticas'!$C$3:$J$4739,5,0)="","",IF(VLOOKUP(B2050,'Oficios_-_pend_criticas'!$C$3:$J$4739,7,0)="",IF(TODAY()&gt;VLOOKUP(B2050,'Oficios_-_pend_criticas'!$C$3:$J$4739,5,0),"X",""),IF(VLOOKUP(B2050,'Oficios_-_pend_criticas'!$C$3:$J$4739,7,0)&gt;VLOOKUP(B2050,'Oficios_-_pend_criticas'!$C$3:$J$4739,5,0),"X",""))),""),"")</f>
        <v/>
      </c>
      <c r="W2050" s="14" t="str">
        <f ca="1">IFERROR(IF(P2050&lt;&gt;"X",IF(Q2050&gt;0,IF(VLOOKUP(B2050,'Oficios_-_pend_criticas'!$C$4:$J$4739,5,0)="","",IF(VLOOKUP(B2050,'Oficios_-_pend_criticas'!$C$4:$J$4739,7,0)="",IF(TODAY()&gt;VLOOKUP(B2050,'Oficios_-_pend_criticas'!$C$4:$J$4739,5,0),"X",""),IF(VLOOKUP(B2050,'Oficios_-_pend_criticas'!$C$4:$J$4739,7,0)&gt;VLOOKUP(B2050,'Oficios_-_pend_criticas'!$C$4:$J$4739,5,0),"X",""))),""),""),"")</f>
        <v/>
      </c>
    </row>
    <row r="2051" spans="1:23" hidden="1" x14ac:dyDescent="0.25">
      <c r="A2051" s="9" t="str">
        <f t="shared" ref="A2051:A2114" si="96">IF(COUNTIF(B:B,B2051)&gt;1,"X","")</f>
        <v/>
      </c>
      <c r="B2051" s="24"/>
      <c r="C2051" s="22" t="str">
        <f>IF(B2051="","",VLOOKUP(B2051,#REF!,6,0))</f>
        <v/>
      </c>
      <c r="D2051" s="20" t="str">
        <f>IF(B2051="","",VLOOKUP(B2051,#REF!,22,0))</f>
        <v/>
      </c>
      <c r="E2051" s="22" t="str">
        <f>IF(B2051="","",VLOOKUP(B2051,Consultas_públicas!$A$376:$G$3879,7,0))</f>
        <v/>
      </c>
      <c r="F2051" s="20"/>
      <c r="G2051" s="21"/>
      <c r="H2051" s="14" t="str">
        <f>IFERROR(IF(VLOOKUP(B2051,'Oficios_-_pend_criticas'!$C$4:$D$4739,2,0)="","","X"),"")</f>
        <v/>
      </c>
      <c r="I2051" s="12"/>
      <c r="J2051" s="13"/>
      <c r="K2051" s="10"/>
      <c r="L2051" s="12" t="str">
        <f>IFERROR(VLOOKUP(B2051,Retorno_da_RFB!$D$3:$I$6388,5,0),"")</f>
        <v/>
      </c>
      <c r="M2051" s="13" t="str">
        <f>IFERROR(VLOOKUP(B2051,Retorno_da_RFB!$D$3:$I$6388,6,0),"")</f>
        <v/>
      </c>
      <c r="N2051" s="10" t="str">
        <f>IFERROR(VLOOKUP(B2051,Retorno_da_RFB!$D$3:$I$6388,3,0),"")</f>
        <v/>
      </c>
      <c r="O2051" s="10" t="str">
        <f>IFERROR(VLOOKUP(B2051,Retorno_da_RFB!$D$3:$I$6388,4,0),"")</f>
        <v/>
      </c>
      <c r="P2051" s="12" t="str">
        <f>IFERROR(IF(N2051="","",IF(VLOOKUP(LEFT(N2051,10),'Universo_BK-BIT'!$A$5:$E$10005,2,0)="","X",VLOOKUP(LEFT(N2051,10),'Universo_BK-BIT'!$A$5:$E$10005,2,0))),"X")</f>
        <v/>
      </c>
      <c r="Q2051" s="12" t="str">
        <f>IFERROR(IF(P2051="X","",VLOOKUP(LEFT(N2051,10),'Universo_BK-BIT'!$A$5:$E$10005,3,0)),"")</f>
        <v/>
      </c>
      <c r="R2051" s="14" t="str">
        <f t="shared" ref="R2051:R2114" si="97">IF(N2051="","",IF(LEFT(N2051,10)=LEFT(D2051,10),"","X"))</f>
        <v/>
      </c>
      <c r="S2051" s="14" t="str">
        <f t="shared" ref="S2051:S2114" si="98">IF(O2051="","",IF(LEN(O2051)&lt;=LEN(E2051)+2,IF(LEN(O2051)&gt;=LEN(E2051)-2,"","X"),"X"))</f>
        <v/>
      </c>
      <c r="T2051" s="14"/>
      <c r="U2051" s="14" t="str">
        <f ca="1">IFERROR(IF(P2051="X",IF(VLOOKUP(B2051,'Oficios_-_pend_criticas'!$C$3:$J$4739,5,0)="","",IF(VLOOKUP(B2051,'Oficios_-_pend_criticas'!$C$3:$J$4739,7,0)="",IF(TODAY()&gt;VLOOKUP(B2051,'Oficios_-_pend_criticas'!$C$3:$J$4739,5,0),"X",""),IF(VLOOKUP(B2051,'Oficios_-_pend_criticas'!$C$3:$J$4739,7,0)&gt;VLOOKUP(B2051,'Oficios_-_pend_criticas'!$C$3:$J$4739,5,0),"X",""))),""),"")</f>
        <v/>
      </c>
      <c r="V2051" s="14" t="str">
        <f ca="1">IFERROR(IF(Q2051=0,IF(VLOOKUP(B2051,'Oficios_-_pend_criticas'!$C$3:$J$4739,5,0)="","",IF(VLOOKUP(B2051,'Oficios_-_pend_criticas'!$C$3:$J$4739,7,0)="",IF(TODAY()&gt;VLOOKUP(B2051,'Oficios_-_pend_criticas'!$C$3:$J$4739,5,0),"X",""),IF(VLOOKUP(B2051,'Oficios_-_pend_criticas'!$C$3:$J$4739,7,0)&gt;VLOOKUP(B2051,'Oficios_-_pend_criticas'!$C$3:$J$4739,5,0),"X",""))),""),"")</f>
        <v/>
      </c>
      <c r="W2051" s="14" t="str">
        <f ca="1">IFERROR(IF(P2051&lt;&gt;"X",IF(Q2051&gt;0,IF(VLOOKUP(B2051,'Oficios_-_pend_criticas'!$C$4:$J$4739,5,0)="","",IF(VLOOKUP(B2051,'Oficios_-_pend_criticas'!$C$4:$J$4739,7,0)="",IF(TODAY()&gt;VLOOKUP(B2051,'Oficios_-_pend_criticas'!$C$4:$J$4739,5,0),"X",""),IF(VLOOKUP(B2051,'Oficios_-_pend_criticas'!$C$4:$J$4739,7,0)&gt;VLOOKUP(B2051,'Oficios_-_pend_criticas'!$C$4:$J$4739,5,0),"X",""))),""),""),"")</f>
        <v/>
      </c>
    </row>
    <row r="2052" spans="1:23" hidden="1" x14ac:dyDescent="0.25">
      <c r="A2052" s="9" t="str">
        <f t="shared" si="96"/>
        <v/>
      </c>
      <c r="B2052" s="24"/>
      <c r="C2052" s="22" t="str">
        <f>IF(B2052="","",VLOOKUP(B2052,#REF!,6,0))</f>
        <v/>
      </c>
      <c r="D2052" s="20" t="str">
        <f>IF(B2052="","",VLOOKUP(B2052,#REF!,22,0))</f>
        <v/>
      </c>
      <c r="E2052" s="22" t="str">
        <f>IF(B2052="","",VLOOKUP(B2052,Consultas_públicas!$A$376:$G$3879,7,0))</f>
        <v/>
      </c>
      <c r="F2052" s="20"/>
      <c r="G2052" s="21"/>
      <c r="H2052" s="14" t="str">
        <f>IFERROR(IF(VLOOKUP(B2052,'Oficios_-_pend_criticas'!$C$4:$D$4739,2,0)="","","X"),"")</f>
        <v/>
      </c>
      <c r="I2052" s="12"/>
      <c r="J2052" s="13"/>
      <c r="K2052" s="10"/>
      <c r="L2052" s="12" t="str">
        <f>IFERROR(VLOOKUP(B2052,Retorno_da_RFB!$D$3:$I$6388,5,0),"")</f>
        <v/>
      </c>
      <c r="M2052" s="13" t="str">
        <f>IFERROR(VLOOKUP(B2052,Retorno_da_RFB!$D$3:$I$6388,6,0),"")</f>
        <v/>
      </c>
      <c r="N2052" s="10" t="str">
        <f>IFERROR(VLOOKUP(B2052,Retorno_da_RFB!$D$3:$I$6388,3,0),"")</f>
        <v/>
      </c>
      <c r="O2052" s="10" t="str">
        <f>IFERROR(VLOOKUP(B2052,Retorno_da_RFB!$D$3:$I$6388,4,0),"")</f>
        <v/>
      </c>
      <c r="P2052" s="12" t="str">
        <f>IFERROR(IF(N2052="","",IF(VLOOKUP(LEFT(N2052,10),'Universo_BK-BIT'!$A$5:$E$10005,2,0)="","X",VLOOKUP(LEFT(N2052,10),'Universo_BK-BIT'!$A$5:$E$10005,2,0))),"X")</f>
        <v/>
      </c>
      <c r="Q2052" s="12" t="str">
        <f>IFERROR(IF(P2052="X","",VLOOKUP(LEFT(N2052,10),'Universo_BK-BIT'!$A$5:$E$10005,3,0)),"")</f>
        <v/>
      </c>
      <c r="R2052" s="14" t="str">
        <f t="shared" si="97"/>
        <v/>
      </c>
      <c r="S2052" s="14" t="str">
        <f t="shared" si="98"/>
        <v/>
      </c>
      <c r="T2052" s="14"/>
      <c r="U2052" s="14" t="str">
        <f ca="1">IFERROR(IF(P2052="X",IF(VLOOKUP(B2052,'Oficios_-_pend_criticas'!$C$3:$J$4739,5,0)="","",IF(VLOOKUP(B2052,'Oficios_-_pend_criticas'!$C$3:$J$4739,7,0)="",IF(TODAY()&gt;VLOOKUP(B2052,'Oficios_-_pend_criticas'!$C$3:$J$4739,5,0),"X",""),IF(VLOOKUP(B2052,'Oficios_-_pend_criticas'!$C$3:$J$4739,7,0)&gt;VLOOKUP(B2052,'Oficios_-_pend_criticas'!$C$3:$J$4739,5,0),"X",""))),""),"")</f>
        <v/>
      </c>
      <c r="V2052" s="14" t="str">
        <f ca="1">IFERROR(IF(Q2052=0,IF(VLOOKUP(B2052,'Oficios_-_pend_criticas'!$C$3:$J$4739,5,0)="","",IF(VLOOKUP(B2052,'Oficios_-_pend_criticas'!$C$3:$J$4739,7,0)="",IF(TODAY()&gt;VLOOKUP(B2052,'Oficios_-_pend_criticas'!$C$3:$J$4739,5,0),"X",""),IF(VLOOKUP(B2052,'Oficios_-_pend_criticas'!$C$3:$J$4739,7,0)&gt;VLOOKUP(B2052,'Oficios_-_pend_criticas'!$C$3:$J$4739,5,0),"X",""))),""),"")</f>
        <v/>
      </c>
      <c r="W2052" s="14" t="str">
        <f ca="1">IFERROR(IF(P2052&lt;&gt;"X",IF(Q2052&gt;0,IF(VLOOKUP(B2052,'Oficios_-_pend_criticas'!$C$4:$J$4739,5,0)="","",IF(VLOOKUP(B2052,'Oficios_-_pend_criticas'!$C$4:$J$4739,7,0)="",IF(TODAY()&gt;VLOOKUP(B2052,'Oficios_-_pend_criticas'!$C$4:$J$4739,5,0),"X",""),IF(VLOOKUP(B2052,'Oficios_-_pend_criticas'!$C$4:$J$4739,7,0)&gt;VLOOKUP(B2052,'Oficios_-_pend_criticas'!$C$4:$J$4739,5,0),"X",""))),""),""),"")</f>
        <v/>
      </c>
    </row>
    <row r="2053" spans="1:23" hidden="1" x14ac:dyDescent="0.25">
      <c r="A2053" s="9" t="str">
        <f t="shared" si="96"/>
        <v/>
      </c>
      <c r="B2053" s="24"/>
      <c r="C2053" s="22" t="str">
        <f>IF(B2053="","",VLOOKUP(B2053,#REF!,6,0))</f>
        <v/>
      </c>
      <c r="D2053" s="20" t="str">
        <f>IF(B2053="","",VLOOKUP(B2053,#REF!,22,0))</f>
        <v/>
      </c>
      <c r="E2053" s="22" t="str">
        <f>IF(B2053="","",VLOOKUP(B2053,Consultas_públicas!$A$376:$G$3879,7,0))</f>
        <v/>
      </c>
      <c r="F2053" s="20"/>
      <c r="G2053" s="21"/>
      <c r="H2053" s="14" t="str">
        <f>IFERROR(IF(VLOOKUP(B2053,'Oficios_-_pend_criticas'!$C$4:$D$4739,2,0)="","","X"),"")</f>
        <v/>
      </c>
      <c r="I2053" s="12"/>
      <c r="J2053" s="13"/>
      <c r="K2053" s="10"/>
      <c r="L2053" s="12" t="str">
        <f>IFERROR(VLOOKUP(B2053,Retorno_da_RFB!$D$3:$I$6388,5,0),"")</f>
        <v/>
      </c>
      <c r="M2053" s="13" t="str">
        <f>IFERROR(VLOOKUP(B2053,Retorno_da_RFB!$D$3:$I$6388,6,0),"")</f>
        <v/>
      </c>
      <c r="N2053" s="10" t="str">
        <f>IFERROR(VLOOKUP(B2053,Retorno_da_RFB!$D$3:$I$6388,3,0),"")</f>
        <v/>
      </c>
      <c r="O2053" s="10" t="str">
        <f>IFERROR(VLOOKUP(B2053,Retorno_da_RFB!$D$3:$I$6388,4,0),"")</f>
        <v/>
      </c>
      <c r="P2053" s="12" t="str">
        <f>IFERROR(IF(N2053="","",IF(VLOOKUP(LEFT(N2053,10),'Universo_BK-BIT'!$A$5:$E$10005,2,0)="","X",VLOOKUP(LEFT(N2053,10),'Universo_BK-BIT'!$A$5:$E$10005,2,0))),"X")</f>
        <v/>
      </c>
      <c r="Q2053" s="12" t="str">
        <f>IFERROR(IF(P2053="X","",VLOOKUP(LEFT(N2053,10),'Universo_BK-BIT'!$A$5:$E$10005,3,0)),"")</f>
        <v/>
      </c>
      <c r="R2053" s="14" t="str">
        <f t="shared" si="97"/>
        <v/>
      </c>
      <c r="S2053" s="14" t="str">
        <f t="shared" si="98"/>
        <v/>
      </c>
      <c r="T2053" s="14"/>
      <c r="U2053" s="14" t="str">
        <f ca="1">IFERROR(IF(P2053="X",IF(VLOOKUP(B2053,'Oficios_-_pend_criticas'!$C$3:$J$4739,5,0)="","",IF(VLOOKUP(B2053,'Oficios_-_pend_criticas'!$C$3:$J$4739,7,0)="",IF(TODAY()&gt;VLOOKUP(B2053,'Oficios_-_pend_criticas'!$C$3:$J$4739,5,0),"X",""),IF(VLOOKUP(B2053,'Oficios_-_pend_criticas'!$C$3:$J$4739,7,0)&gt;VLOOKUP(B2053,'Oficios_-_pend_criticas'!$C$3:$J$4739,5,0),"X",""))),""),"")</f>
        <v/>
      </c>
      <c r="V2053" s="14" t="str">
        <f ca="1">IFERROR(IF(Q2053=0,IF(VLOOKUP(B2053,'Oficios_-_pend_criticas'!$C$3:$J$4739,5,0)="","",IF(VLOOKUP(B2053,'Oficios_-_pend_criticas'!$C$3:$J$4739,7,0)="",IF(TODAY()&gt;VLOOKUP(B2053,'Oficios_-_pend_criticas'!$C$3:$J$4739,5,0),"X",""),IF(VLOOKUP(B2053,'Oficios_-_pend_criticas'!$C$3:$J$4739,7,0)&gt;VLOOKUP(B2053,'Oficios_-_pend_criticas'!$C$3:$J$4739,5,0),"X",""))),""),"")</f>
        <v/>
      </c>
      <c r="W2053" s="14" t="str">
        <f ca="1">IFERROR(IF(P2053&lt;&gt;"X",IF(Q2053&gt;0,IF(VLOOKUP(B2053,'Oficios_-_pend_criticas'!$C$4:$J$4739,5,0)="","",IF(VLOOKUP(B2053,'Oficios_-_pend_criticas'!$C$4:$J$4739,7,0)="",IF(TODAY()&gt;VLOOKUP(B2053,'Oficios_-_pend_criticas'!$C$4:$J$4739,5,0),"X",""),IF(VLOOKUP(B2053,'Oficios_-_pend_criticas'!$C$4:$J$4739,7,0)&gt;VLOOKUP(B2053,'Oficios_-_pend_criticas'!$C$4:$J$4739,5,0),"X",""))),""),""),"")</f>
        <v/>
      </c>
    </row>
    <row r="2054" spans="1:23" hidden="1" x14ac:dyDescent="0.25">
      <c r="A2054" s="9" t="str">
        <f t="shared" si="96"/>
        <v/>
      </c>
      <c r="B2054" s="24"/>
      <c r="C2054" s="22" t="str">
        <f>IF(B2054="","",VLOOKUP(B2054,#REF!,6,0))</f>
        <v/>
      </c>
      <c r="D2054" s="20" t="str">
        <f>IF(B2054="","",VLOOKUP(B2054,#REF!,22,0))</f>
        <v/>
      </c>
      <c r="E2054" s="22" t="str">
        <f>IF(B2054="","",VLOOKUP(B2054,Consultas_públicas!$A$376:$G$3879,7,0))</f>
        <v/>
      </c>
      <c r="F2054" s="20"/>
      <c r="G2054" s="21"/>
      <c r="H2054" s="14" t="str">
        <f>IFERROR(IF(VLOOKUP(B2054,'Oficios_-_pend_criticas'!$C$4:$D$4739,2,0)="","","X"),"")</f>
        <v/>
      </c>
      <c r="I2054" s="12"/>
      <c r="J2054" s="13"/>
      <c r="K2054" s="10"/>
      <c r="L2054" s="12" t="str">
        <f>IFERROR(VLOOKUP(B2054,Retorno_da_RFB!$D$3:$I$6388,5,0),"")</f>
        <v/>
      </c>
      <c r="M2054" s="13" t="str">
        <f>IFERROR(VLOOKUP(B2054,Retorno_da_RFB!$D$3:$I$6388,6,0),"")</f>
        <v/>
      </c>
      <c r="N2054" s="10" t="str">
        <f>IFERROR(VLOOKUP(B2054,Retorno_da_RFB!$D$3:$I$6388,3,0),"")</f>
        <v/>
      </c>
      <c r="O2054" s="10" t="str">
        <f>IFERROR(VLOOKUP(B2054,Retorno_da_RFB!$D$3:$I$6388,4,0),"")</f>
        <v/>
      </c>
      <c r="P2054" s="12" t="str">
        <f>IFERROR(IF(N2054="","",IF(VLOOKUP(LEFT(N2054,10),'Universo_BK-BIT'!$A$5:$E$10005,2,0)="","X",VLOOKUP(LEFT(N2054,10),'Universo_BK-BIT'!$A$5:$E$10005,2,0))),"X")</f>
        <v/>
      </c>
      <c r="Q2054" s="12" t="str">
        <f>IFERROR(IF(P2054="X","",VLOOKUP(LEFT(N2054,10),'Universo_BK-BIT'!$A$5:$E$10005,3,0)),"")</f>
        <v/>
      </c>
      <c r="R2054" s="14" t="str">
        <f t="shared" si="97"/>
        <v/>
      </c>
      <c r="S2054" s="14" t="str">
        <f t="shared" si="98"/>
        <v/>
      </c>
      <c r="T2054" s="14"/>
      <c r="U2054" s="14" t="str">
        <f ca="1">IFERROR(IF(P2054="X",IF(VLOOKUP(B2054,'Oficios_-_pend_criticas'!$C$3:$J$4739,5,0)="","",IF(VLOOKUP(B2054,'Oficios_-_pend_criticas'!$C$3:$J$4739,7,0)="",IF(TODAY()&gt;VLOOKUP(B2054,'Oficios_-_pend_criticas'!$C$3:$J$4739,5,0),"X",""),IF(VLOOKUP(B2054,'Oficios_-_pend_criticas'!$C$3:$J$4739,7,0)&gt;VLOOKUP(B2054,'Oficios_-_pend_criticas'!$C$3:$J$4739,5,0),"X",""))),""),"")</f>
        <v/>
      </c>
      <c r="V2054" s="14" t="str">
        <f ca="1">IFERROR(IF(Q2054=0,IF(VLOOKUP(B2054,'Oficios_-_pend_criticas'!$C$3:$J$4739,5,0)="","",IF(VLOOKUP(B2054,'Oficios_-_pend_criticas'!$C$3:$J$4739,7,0)="",IF(TODAY()&gt;VLOOKUP(B2054,'Oficios_-_pend_criticas'!$C$3:$J$4739,5,0),"X",""),IF(VLOOKUP(B2054,'Oficios_-_pend_criticas'!$C$3:$J$4739,7,0)&gt;VLOOKUP(B2054,'Oficios_-_pend_criticas'!$C$3:$J$4739,5,0),"X",""))),""),"")</f>
        <v/>
      </c>
      <c r="W2054" s="14" t="str">
        <f ca="1">IFERROR(IF(P2054&lt;&gt;"X",IF(Q2054&gt;0,IF(VLOOKUP(B2054,'Oficios_-_pend_criticas'!$C$4:$J$4739,5,0)="","",IF(VLOOKUP(B2054,'Oficios_-_pend_criticas'!$C$4:$J$4739,7,0)="",IF(TODAY()&gt;VLOOKUP(B2054,'Oficios_-_pend_criticas'!$C$4:$J$4739,5,0),"X",""),IF(VLOOKUP(B2054,'Oficios_-_pend_criticas'!$C$4:$J$4739,7,0)&gt;VLOOKUP(B2054,'Oficios_-_pend_criticas'!$C$4:$J$4739,5,0),"X",""))),""),""),"")</f>
        <v/>
      </c>
    </row>
    <row r="2055" spans="1:23" hidden="1" x14ac:dyDescent="0.25">
      <c r="A2055" s="9" t="str">
        <f t="shared" si="96"/>
        <v/>
      </c>
      <c r="B2055" s="24"/>
      <c r="C2055" s="22" t="str">
        <f>IF(B2055="","",VLOOKUP(B2055,#REF!,6,0))</f>
        <v/>
      </c>
      <c r="D2055" s="20" t="str">
        <f>IF(B2055="","",VLOOKUP(B2055,#REF!,22,0))</f>
        <v/>
      </c>
      <c r="E2055" s="22" t="str">
        <f>IF(B2055="","",VLOOKUP(B2055,Consultas_públicas!$A$376:$G$3879,7,0))</f>
        <v/>
      </c>
      <c r="F2055" s="20"/>
      <c r="G2055" s="21"/>
      <c r="H2055" s="14" t="str">
        <f>IFERROR(IF(VLOOKUP(B2055,'Oficios_-_pend_criticas'!$C$4:$D$4739,2,0)="","","X"),"")</f>
        <v/>
      </c>
      <c r="I2055" s="12"/>
      <c r="J2055" s="13"/>
      <c r="K2055" s="10"/>
      <c r="L2055" s="12" t="str">
        <f>IFERROR(VLOOKUP(B2055,Retorno_da_RFB!$D$3:$I$6388,5,0),"")</f>
        <v/>
      </c>
      <c r="M2055" s="13" t="str">
        <f>IFERROR(VLOOKUP(B2055,Retorno_da_RFB!$D$3:$I$6388,6,0),"")</f>
        <v/>
      </c>
      <c r="N2055" s="10" t="str">
        <f>IFERROR(VLOOKUP(B2055,Retorno_da_RFB!$D$3:$I$6388,3,0),"")</f>
        <v/>
      </c>
      <c r="O2055" s="10" t="str">
        <f>IFERROR(VLOOKUP(B2055,Retorno_da_RFB!$D$3:$I$6388,4,0),"")</f>
        <v/>
      </c>
      <c r="P2055" s="12" t="str">
        <f>IFERROR(IF(N2055="","",IF(VLOOKUP(LEFT(N2055,10),'Universo_BK-BIT'!$A$5:$E$10005,2,0)="","X",VLOOKUP(LEFT(N2055,10),'Universo_BK-BIT'!$A$5:$E$10005,2,0))),"X")</f>
        <v/>
      </c>
      <c r="Q2055" s="12" t="str">
        <f>IFERROR(IF(P2055="X","",VLOOKUP(LEFT(N2055,10),'Universo_BK-BIT'!$A$5:$E$10005,3,0)),"")</f>
        <v/>
      </c>
      <c r="R2055" s="14" t="str">
        <f t="shared" si="97"/>
        <v/>
      </c>
      <c r="S2055" s="14" t="str">
        <f t="shared" si="98"/>
        <v/>
      </c>
      <c r="T2055" s="14"/>
      <c r="U2055" s="14" t="str">
        <f ca="1">IFERROR(IF(P2055="X",IF(VLOOKUP(B2055,'Oficios_-_pend_criticas'!$C$3:$J$4739,5,0)="","",IF(VLOOKUP(B2055,'Oficios_-_pend_criticas'!$C$3:$J$4739,7,0)="",IF(TODAY()&gt;VLOOKUP(B2055,'Oficios_-_pend_criticas'!$C$3:$J$4739,5,0),"X",""),IF(VLOOKUP(B2055,'Oficios_-_pend_criticas'!$C$3:$J$4739,7,0)&gt;VLOOKUP(B2055,'Oficios_-_pend_criticas'!$C$3:$J$4739,5,0),"X",""))),""),"")</f>
        <v/>
      </c>
      <c r="V2055" s="14" t="str">
        <f ca="1">IFERROR(IF(Q2055=0,IF(VLOOKUP(B2055,'Oficios_-_pend_criticas'!$C$3:$J$4739,5,0)="","",IF(VLOOKUP(B2055,'Oficios_-_pend_criticas'!$C$3:$J$4739,7,0)="",IF(TODAY()&gt;VLOOKUP(B2055,'Oficios_-_pend_criticas'!$C$3:$J$4739,5,0),"X",""),IF(VLOOKUP(B2055,'Oficios_-_pend_criticas'!$C$3:$J$4739,7,0)&gt;VLOOKUP(B2055,'Oficios_-_pend_criticas'!$C$3:$J$4739,5,0),"X",""))),""),"")</f>
        <v/>
      </c>
      <c r="W2055" s="14" t="str">
        <f ca="1">IFERROR(IF(P2055&lt;&gt;"X",IF(Q2055&gt;0,IF(VLOOKUP(B2055,'Oficios_-_pend_criticas'!$C$4:$J$4739,5,0)="","",IF(VLOOKUP(B2055,'Oficios_-_pend_criticas'!$C$4:$J$4739,7,0)="",IF(TODAY()&gt;VLOOKUP(B2055,'Oficios_-_pend_criticas'!$C$4:$J$4739,5,0),"X",""),IF(VLOOKUP(B2055,'Oficios_-_pend_criticas'!$C$4:$J$4739,7,0)&gt;VLOOKUP(B2055,'Oficios_-_pend_criticas'!$C$4:$J$4739,5,0),"X",""))),""),""),"")</f>
        <v/>
      </c>
    </row>
    <row r="2056" spans="1:23" hidden="1" x14ac:dyDescent="0.25">
      <c r="A2056" s="9" t="str">
        <f t="shared" si="96"/>
        <v/>
      </c>
      <c r="B2056" s="24"/>
      <c r="C2056" s="22" t="str">
        <f>IF(B2056="","",VLOOKUP(B2056,#REF!,6,0))</f>
        <v/>
      </c>
      <c r="D2056" s="20" t="str">
        <f>IF(B2056="","",VLOOKUP(B2056,#REF!,22,0))</f>
        <v/>
      </c>
      <c r="E2056" s="22" t="str">
        <f>IF(B2056="","",VLOOKUP(B2056,Consultas_públicas!$A$376:$G$3879,7,0))</f>
        <v/>
      </c>
      <c r="F2056" s="20"/>
      <c r="G2056" s="21"/>
      <c r="H2056" s="14" t="str">
        <f>IFERROR(IF(VLOOKUP(B2056,'Oficios_-_pend_criticas'!$C$4:$D$4739,2,0)="","","X"),"")</f>
        <v/>
      </c>
      <c r="I2056" s="12"/>
      <c r="J2056" s="13"/>
      <c r="K2056" s="10"/>
      <c r="L2056" s="12" t="str">
        <f>IFERROR(VLOOKUP(B2056,Retorno_da_RFB!$D$3:$I$6388,5,0),"")</f>
        <v/>
      </c>
      <c r="M2056" s="13" t="str">
        <f>IFERROR(VLOOKUP(B2056,Retorno_da_RFB!$D$3:$I$6388,6,0),"")</f>
        <v/>
      </c>
      <c r="N2056" s="10" t="str">
        <f>IFERROR(VLOOKUP(B2056,Retorno_da_RFB!$D$3:$I$6388,3,0),"")</f>
        <v/>
      </c>
      <c r="O2056" s="10" t="str">
        <f>IFERROR(VLOOKUP(B2056,Retorno_da_RFB!$D$3:$I$6388,4,0),"")</f>
        <v/>
      </c>
      <c r="P2056" s="12" t="str">
        <f>IFERROR(IF(N2056="","",IF(VLOOKUP(LEFT(N2056,10),'Universo_BK-BIT'!$A$5:$E$10005,2,0)="","X",VLOOKUP(LEFT(N2056,10),'Universo_BK-BIT'!$A$5:$E$10005,2,0))),"X")</f>
        <v/>
      </c>
      <c r="Q2056" s="12" t="str">
        <f>IFERROR(IF(P2056="X","",VLOOKUP(LEFT(N2056,10),'Universo_BK-BIT'!$A$5:$E$10005,3,0)),"")</f>
        <v/>
      </c>
      <c r="R2056" s="14" t="str">
        <f t="shared" si="97"/>
        <v/>
      </c>
      <c r="S2056" s="14" t="str">
        <f t="shared" si="98"/>
        <v/>
      </c>
      <c r="T2056" s="14"/>
      <c r="U2056" s="14" t="str">
        <f ca="1">IFERROR(IF(P2056="X",IF(VLOOKUP(B2056,'Oficios_-_pend_criticas'!$C$3:$J$4739,5,0)="","",IF(VLOOKUP(B2056,'Oficios_-_pend_criticas'!$C$3:$J$4739,7,0)="",IF(TODAY()&gt;VLOOKUP(B2056,'Oficios_-_pend_criticas'!$C$3:$J$4739,5,0),"X",""),IF(VLOOKUP(B2056,'Oficios_-_pend_criticas'!$C$3:$J$4739,7,0)&gt;VLOOKUP(B2056,'Oficios_-_pend_criticas'!$C$3:$J$4739,5,0),"X",""))),""),"")</f>
        <v/>
      </c>
      <c r="V2056" s="14" t="str">
        <f ca="1">IFERROR(IF(Q2056=0,IF(VLOOKUP(B2056,'Oficios_-_pend_criticas'!$C$3:$J$4739,5,0)="","",IF(VLOOKUP(B2056,'Oficios_-_pend_criticas'!$C$3:$J$4739,7,0)="",IF(TODAY()&gt;VLOOKUP(B2056,'Oficios_-_pend_criticas'!$C$3:$J$4739,5,0),"X",""),IF(VLOOKUP(B2056,'Oficios_-_pend_criticas'!$C$3:$J$4739,7,0)&gt;VLOOKUP(B2056,'Oficios_-_pend_criticas'!$C$3:$J$4739,5,0),"X",""))),""),"")</f>
        <v/>
      </c>
      <c r="W2056" s="14" t="str">
        <f ca="1">IFERROR(IF(P2056&lt;&gt;"X",IF(Q2056&gt;0,IF(VLOOKUP(B2056,'Oficios_-_pend_criticas'!$C$4:$J$4739,5,0)="","",IF(VLOOKUP(B2056,'Oficios_-_pend_criticas'!$C$4:$J$4739,7,0)="",IF(TODAY()&gt;VLOOKUP(B2056,'Oficios_-_pend_criticas'!$C$4:$J$4739,5,0),"X",""),IF(VLOOKUP(B2056,'Oficios_-_pend_criticas'!$C$4:$J$4739,7,0)&gt;VLOOKUP(B2056,'Oficios_-_pend_criticas'!$C$4:$J$4739,5,0),"X",""))),""),""),"")</f>
        <v/>
      </c>
    </row>
    <row r="2057" spans="1:23" hidden="1" x14ac:dyDescent="0.25">
      <c r="A2057" s="9" t="str">
        <f t="shared" si="96"/>
        <v/>
      </c>
      <c r="B2057" s="24"/>
      <c r="C2057" s="22" t="str">
        <f>IF(B2057="","",VLOOKUP(B2057,#REF!,6,0))</f>
        <v/>
      </c>
      <c r="D2057" s="20" t="str">
        <f>IF(B2057="","",VLOOKUP(B2057,#REF!,22,0))</f>
        <v/>
      </c>
      <c r="E2057" s="22" t="str">
        <f>IF(B2057="","",VLOOKUP(B2057,Consultas_públicas!$A$376:$G$3879,7,0))</f>
        <v/>
      </c>
      <c r="F2057" s="20"/>
      <c r="G2057" s="21"/>
      <c r="H2057" s="14" t="str">
        <f>IFERROR(IF(VLOOKUP(B2057,'Oficios_-_pend_criticas'!$C$4:$D$4739,2,0)="","","X"),"")</f>
        <v/>
      </c>
      <c r="I2057" s="12"/>
      <c r="J2057" s="13"/>
      <c r="K2057" s="10"/>
      <c r="L2057" s="12" t="str">
        <f>IFERROR(VLOOKUP(B2057,Retorno_da_RFB!$D$3:$I$6388,5,0),"")</f>
        <v/>
      </c>
      <c r="M2057" s="13" t="str">
        <f>IFERROR(VLOOKUP(B2057,Retorno_da_RFB!$D$3:$I$6388,6,0),"")</f>
        <v/>
      </c>
      <c r="N2057" s="10" t="str">
        <f>IFERROR(VLOOKUP(B2057,Retorno_da_RFB!$D$3:$I$6388,3,0),"")</f>
        <v/>
      </c>
      <c r="O2057" s="10" t="str">
        <f>IFERROR(VLOOKUP(B2057,Retorno_da_RFB!$D$3:$I$6388,4,0),"")</f>
        <v/>
      </c>
      <c r="P2057" s="12" t="str">
        <f>IFERROR(IF(N2057="","",IF(VLOOKUP(LEFT(N2057,10),'Universo_BK-BIT'!$A$5:$E$10005,2,0)="","X",VLOOKUP(LEFT(N2057,10),'Universo_BK-BIT'!$A$5:$E$10005,2,0))),"X")</f>
        <v/>
      </c>
      <c r="Q2057" s="12" t="str">
        <f>IFERROR(IF(P2057="X","",VLOOKUP(LEFT(N2057,10),'Universo_BK-BIT'!$A$5:$E$10005,3,0)),"")</f>
        <v/>
      </c>
      <c r="R2057" s="14" t="str">
        <f t="shared" si="97"/>
        <v/>
      </c>
      <c r="S2057" s="14" t="str">
        <f t="shared" si="98"/>
        <v/>
      </c>
      <c r="T2057" s="14"/>
      <c r="U2057" s="14" t="str">
        <f ca="1">IFERROR(IF(P2057="X",IF(VLOOKUP(B2057,'Oficios_-_pend_criticas'!$C$3:$J$4739,5,0)="","",IF(VLOOKUP(B2057,'Oficios_-_pend_criticas'!$C$3:$J$4739,7,0)="",IF(TODAY()&gt;VLOOKUP(B2057,'Oficios_-_pend_criticas'!$C$3:$J$4739,5,0),"X",""),IF(VLOOKUP(B2057,'Oficios_-_pend_criticas'!$C$3:$J$4739,7,0)&gt;VLOOKUP(B2057,'Oficios_-_pend_criticas'!$C$3:$J$4739,5,0),"X",""))),""),"")</f>
        <v/>
      </c>
      <c r="V2057" s="14" t="str">
        <f ca="1">IFERROR(IF(Q2057=0,IF(VLOOKUP(B2057,'Oficios_-_pend_criticas'!$C$3:$J$4739,5,0)="","",IF(VLOOKUP(B2057,'Oficios_-_pend_criticas'!$C$3:$J$4739,7,0)="",IF(TODAY()&gt;VLOOKUP(B2057,'Oficios_-_pend_criticas'!$C$3:$J$4739,5,0),"X",""),IF(VLOOKUP(B2057,'Oficios_-_pend_criticas'!$C$3:$J$4739,7,0)&gt;VLOOKUP(B2057,'Oficios_-_pend_criticas'!$C$3:$J$4739,5,0),"X",""))),""),"")</f>
        <v/>
      </c>
      <c r="W2057" s="14" t="str">
        <f ca="1">IFERROR(IF(P2057&lt;&gt;"X",IF(Q2057&gt;0,IF(VLOOKUP(B2057,'Oficios_-_pend_criticas'!$C$4:$J$4739,5,0)="","",IF(VLOOKUP(B2057,'Oficios_-_pend_criticas'!$C$4:$J$4739,7,0)="",IF(TODAY()&gt;VLOOKUP(B2057,'Oficios_-_pend_criticas'!$C$4:$J$4739,5,0),"X",""),IF(VLOOKUP(B2057,'Oficios_-_pend_criticas'!$C$4:$J$4739,7,0)&gt;VLOOKUP(B2057,'Oficios_-_pend_criticas'!$C$4:$J$4739,5,0),"X",""))),""),""),"")</f>
        <v/>
      </c>
    </row>
    <row r="2058" spans="1:23" hidden="1" x14ac:dyDescent="0.25">
      <c r="A2058" s="9" t="str">
        <f t="shared" si="96"/>
        <v/>
      </c>
      <c r="B2058" s="24"/>
      <c r="C2058" s="22" t="str">
        <f>IF(B2058="","",VLOOKUP(B2058,#REF!,6,0))</f>
        <v/>
      </c>
      <c r="D2058" s="20" t="str">
        <f>IF(B2058="","",VLOOKUP(B2058,#REF!,22,0))</f>
        <v/>
      </c>
      <c r="E2058" s="22" t="str">
        <f>IF(B2058="","",VLOOKUP(B2058,Consultas_públicas!$A$376:$G$3879,7,0))</f>
        <v/>
      </c>
      <c r="F2058" s="20"/>
      <c r="G2058" s="21"/>
      <c r="H2058" s="14" t="str">
        <f>IFERROR(IF(VLOOKUP(B2058,'Oficios_-_pend_criticas'!$C$4:$D$4739,2,0)="","","X"),"")</f>
        <v/>
      </c>
      <c r="I2058" s="12"/>
      <c r="J2058" s="13"/>
      <c r="K2058" s="10"/>
      <c r="L2058" s="12" t="str">
        <f>IFERROR(VLOOKUP(B2058,Retorno_da_RFB!$D$3:$I$6388,5,0),"")</f>
        <v/>
      </c>
      <c r="M2058" s="13" t="str">
        <f>IFERROR(VLOOKUP(B2058,Retorno_da_RFB!$D$3:$I$6388,6,0),"")</f>
        <v/>
      </c>
      <c r="N2058" s="10" t="str">
        <f>IFERROR(VLOOKUP(B2058,Retorno_da_RFB!$D$3:$I$6388,3,0),"")</f>
        <v/>
      </c>
      <c r="O2058" s="10" t="str">
        <f>IFERROR(VLOOKUP(B2058,Retorno_da_RFB!$D$3:$I$6388,4,0),"")</f>
        <v/>
      </c>
      <c r="P2058" s="12" t="str">
        <f>IFERROR(IF(N2058="","",IF(VLOOKUP(LEFT(N2058,10),'Universo_BK-BIT'!$A$5:$E$10005,2,0)="","X",VLOOKUP(LEFT(N2058,10),'Universo_BK-BIT'!$A$5:$E$10005,2,0))),"X")</f>
        <v/>
      </c>
      <c r="Q2058" s="12" t="str">
        <f>IFERROR(IF(P2058="X","",VLOOKUP(LEFT(N2058,10),'Universo_BK-BIT'!$A$5:$E$10005,3,0)),"")</f>
        <v/>
      </c>
      <c r="R2058" s="14" t="str">
        <f t="shared" si="97"/>
        <v/>
      </c>
      <c r="S2058" s="14" t="str">
        <f t="shared" si="98"/>
        <v/>
      </c>
      <c r="T2058" s="14"/>
      <c r="U2058" s="14" t="str">
        <f ca="1">IFERROR(IF(P2058="X",IF(VLOOKUP(B2058,'Oficios_-_pend_criticas'!$C$3:$J$4739,5,0)="","",IF(VLOOKUP(B2058,'Oficios_-_pend_criticas'!$C$3:$J$4739,7,0)="",IF(TODAY()&gt;VLOOKUP(B2058,'Oficios_-_pend_criticas'!$C$3:$J$4739,5,0),"X",""),IF(VLOOKUP(B2058,'Oficios_-_pend_criticas'!$C$3:$J$4739,7,0)&gt;VLOOKUP(B2058,'Oficios_-_pend_criticas'!$C$3:$J$4739,5,0),"X",""))),""),"")</f>
        <v/>
      </c>
      <c r="V2058" s="14" t="str">
        <f ca="1">IFERROR(IF(Q2058=0,IF(VLOOKUP(B2058,'Oficios_-_pend_criticas'!$C$3:$J$4739,5,0)="","",IF(VLOOKUP(B2058,'Oficios_-_pend_criticas'!$C$3:$J$4739,7,0)="",IF(TODAY()&gt;VLOOKUP(B2058,'Oficios_-_pend_criticas'!$C$3:$J$4739,5,0),"X",""),IF(VLOOKUP(B2058,'Oficios_-_pend_criticas'!$C$3:$J$4739,7,0)&gt;VLOOKUP(B2058,'Oficios_-_pend_criticas'!$C$3:$J$4739,5,0),"X",""))),""),"")</f>
        <v/>
      </c>
      <c r="W2058" s="14" t="str">
        <f ca="1">IFERROR(IF(P2058&lt;&gt;"X",IF(Q2058&gt;0,IF(VLOOKUP(B2058,'Oficios_-_pend_criticas'!$C$4:$J$4739,5,0)="","",IF(VLOOKUP(B2058,'Oficios_-_pend_criticas'!$C$4:$J$4739,7,0)="",IF(TODAY()&gt;VLOOKUP(B2058,'Oficios_-_pend_criticas'!$C$4:$J$4739,5,0),"X",""),IF(VLOOKUP(B2058,'Oficios_-_pend_criticas'!$C$4:$J$4739,7,0)&gt;VLOOKUP(B2058,'Oficios_-_pend_criticas'!$C$4:$J$4739,5,0),"X",""))),""),""),"")</f>
        <v/>
      </c>
    </row>
    <row r="2059" spans="1:23" hidden="1" x14ac:dyDescent="0.25">
      <c r="A2059" s="9" t="str">
        <f t="shared" si="96"/>
        <v/>
      </c>
      <c r="B2059" s="24"/>
      <c r="C2059" s="22" t="str">
        <f>IF(B2059="","",VLOOKUP(B2059,#REF!,6,0))</f>
        <v/>
      </c>
      <c r="D2059" s="20" t="str">
        <f>IF(B2059="","",VLOOKUP(B2059,#REF!,22,0))</f>
        <v/>
      </c>
      <c r="E2059" s="22" t="str">
        <f>IF(B2059="","",VLOOKUP(B2059,Consultas_públicas!$A$376:$G$3879,7,0))</f>
        <v/>
      </c>
      <c r="F2059" s="20"/>
      <c r="G2059" s="21"/>
      <c r="H2059" s="14" t="str">
        <f>IFERROR(IF(VLOOKUP(B2059,'Oficios_-_pend_criticas'!$C$4:$D$4739,2,0)="","","X"),"")</f>
        <v/>
      </c>
      <c r="I2059" s="12"/>
      <c r="J2059" s="13"/>
      <c r="K2059" s="10"/>
      <c r="L2059" s="12" t="str">
        <f>IFERROR(VLOOKUP(B2059,Retorno_da_RFB!$D$3:$I$6388,5,0),"")</f>
        <v/>
      </c>
      <c r="M2059" s="13" t="str">
        <f>IFERROR(VLOOKUP(B2059,Retorno_da_RFB!$D$3:$I$6388,6,0),"")</f>
        <v/>
      </c>
      <c r="N2059" s="10" t="str">
        <f>IFERROR(VLOOKUP(B2059,Retorno_da_RFB!$D$3:$I$6388,3,0),"")</f>
        <v/>
      </c>
      <c r="O2059" s="10" t="str">
        <f>IFERROR(VLOOKUP(B2059,Retorno_da_RFB!$D$3:$I$6388,4,0),"")</f>
        <v/>
      </c>
      <c r="P2059" s="12" t="str">
        <f>IFERROR(IF(N2059="","",IF(VLOOKUP(LEFT(N2059,10),'Universo_BK-BIT'!$A$5:$E$10005,2,0)="","X",VLOOKUP(LEFT(N2059,10),'Universo_BK-BIT'!$A$5:$E$10005,2,0))),"X")</f>
        <v/>
      </c>
      <c r="Q2059" s="12" t="str">
        <f>IFERROR(IF(P2059="X","",VLOOKUP(LEFT(N2059,10),'Universo_BK-BIT'!$A$5:$E$10005,3,0)),"")</f>
        <v/>
      </c>
      <c r="R2059" s="14" t="str">
        <f t="shared" si="97"/>
        <v/>
      </c>
      <c r="S2059" s="14" t="str">
        <f t="shared" si="98"/>
        <v/>
      </c>
      <c r="T2059" s="14"/>
      <c r="U2059" s="14" t="str">
        <f ca="1">IFERROR(IF(P2059="X",IF(VLOOKUP(B2059,'Oficios_-_pend_criticas'!$C$3:$J$4739,5,0)="","",IF(VLOOKUP(B2059,'Oficios_-_pend_criticas'!$C$3:$J$4739,7,0)="",IF(TODAY()&gt;VLOOKUP(B2059,'Oficios_-_pend_criticas'!$C$3:$J$4739,5,0),"X",""),IF(VLOOKUP(B2059,'Oficios_-_pend_criticas'!$C$3:$J$4739,7,0)&gt;VLOOKUP(B2059,'Oficios_-_pend_criticas'!$C$3:$J$4739,5,0),"X",""))),""),"")</f>
        <v/>
      </c>
      <c r="V2059" s="14" t="str">
        <f ca="1">IFERROR(IF(Q2059=0,IF(VLOOKUP(B2059,'Oficios_-_pend_criticas'!$C$3:$J$4739,5,0)="","",IF(VLOOKUP(B2059,'Oficios_-_pend_criticas'!$C$3:$J$4739,7,0)="",IF(TODAY()&gt;VLOOKUP(B2059,'Oficios_-_pend_criticas'!$C$3:$J$4739,5,0),"X",""),IF(VLOOKUP(B2059,'Oficios_-_pend_criticas'!$C$3:$J$4739,7,0)&gt;VLOOKUP(B2059,'Oficios_-_pend_criticas'!$C$3:$J$4739,5,0),"X",""))),""),"")</f>
        <v/>
      </c>
      <c r="W2059" s="14" t="str">
        <f ca="1">IFERROR(IF(P2059&lt;&gt;"X",IF(Q2059&gt;0,IF(VLOOKUP(B2059,'Oficios_-_pend_criticas'!$C$4:$J$4739,5,0)="","",IF(VLOOKUP(B2059,'Oficios_-_pend_criticas'!$C$4:$J$4739,7,0)="",IF(TODAY()&gt;VLOOKUP(B2059,'Oficios_-_pend_criticas'!$C$4:$J$4739,5,0),"X",""),IF(VLOOKUP(B2059,'Oficios_-_pend_criticas'!$C$4:$J$4739,7,0)&gt;VLOOKUP(B2059,'Oficios_-_pend_criticas'!$C$4:$J$4739,5,0),"X",""))),""),""),"")</f>
        <v/>
      </c>
    </row>
    <row r="2060" spans="1:23" hidden="1" x14ac:dyDescent="0.25">
      <c r="A2060" s="9" t="str">
        <f t="shared" si="96"/>
        <v/>
      </c>
      <c r="B2060" s="24"/>
      <c r="C2060" s="22" t="str">
        <f>IF(B2060="","",VLOOKUP(B2060,#REF!,6,0))</f>
        <v/>
      </c>
      <c r="D2060" s="20" t="str">
        <f>IF(B2060="","",VLOOKUP(B2060,#REF!,22,0))</f>
        <v/>
      </c>
      <c r="E2060" s="22" t="str">
        <f>IF(B2060="","",VLOOKUP(B2060,Consultas_públicas!$A$376:$G$3879,7,0))</f>
        <v/>
      </c>
      <c r="F2060" s="20"/>
      <c r="G2060" s="21"/>
      <c r="H2060" s="14" t="str">
        <f>IFERROR(IF(VLOOKUP(B2060,'Oficios_-_pend_criticas'!$C$4:$D$4739,2,0)="","","X"),"")</f>
        <v/>
      </c>
      <c r="I2060" s="12"/>
      <c r="J2060" s="13"/>
      <c r="K2060" s="10"/>
      <c r="L2060" s="12" t="str">
        <f>IFERROR(VLOOKUP(B2060,Retorno_da_RFB!$D$3:$I$6388,5,0),"")</f>
        <v/>
      </c>
      <c r="M2060" s="13" t="str">
        <f>IFERROR(VLOOKUP(B2060,Retorno_da_RFB!$D$3:$I$6388,6,0),"")</f>
        <v/>
      </c>
      <c r="N2060" s="10" t="str">
        <f>IFERROR(VLOOKUP(B2060,Retorno_da_RFB!$D$3:$I$6388,3,0),"")</f>
        <v/>
      </c>
      <c r="O2060" s="10" t="str">
        <f>IFERROR(VLOOKUP(B2060,Retorno_da_RFB!$D$3:$I$6388,4,0),"")</f>
        <v/>
      </c>
      <c r="P2060" s="12" t="str">
        <f>IFERROR(IF(N2060="","",IF(VLOOKUP(LEFT(N2060,10),'Universo_BK-BIT'!$A$5:$E$10005,2,0)="","X",VLOOKUP(LEFT(N2060,10),'Universo_BK-BIT'!$A$5:$E$10005,2,0))),"X")</f>
        <v/>
      </c>
      <c r="Q2060" s="12" t="str">
        <f>IFERROR(IF(P2060="X","",VLOOKUP(LEFT(N2060,10),'Universo_BK-BIT'!$A$5:$E$10005,3,0)),"")</f>
        <v/>
      </c>
      <c r="R2060" s="14" t="str">
        <f t="shared" si="97"/>
        <v/>
      </c>
      <c r="S2060" s="14" t="str">
        <f t="shared" si="98"/>
        <v/>
      </c>
      <c r="T2060" s="14"/>
      <c r="U2060" s="14" t="str">
        <f ca="1">IFERROR(IF(P2060="X",IF(VLOOKUP(B2060,'Oficios_-_pend_criticas'!$C$3:$J$4739,5,0)="","",IF(VLOOKUP(B2060,'Oficios_-_pend_criticas'!$C$3:$J$4739,7,0)="",IF(TODAY()&gt;VLOOKUP(B2060,'Oficios_-_pend_criticas'!$C$3:$J$4739,5,0),"X",""),IF(VLOOKUP(B2060,'Oficios_-_pend_criticas'!$C$3:$J$4739,7,0)&gt;VLOOKUP(B2060,'Oficios_-_pend_criticas'!$C$3:$J$4739,5,0),"X",""))),""),"")</f>
        <v/>
      </c>
      <c r="V2060" s="14" t="str">
        <f ca="1">IFERROR(IF(Q2060=0,IF(VLOOKUP(B2060,'Oficios_-_pend_criticas'!$C$3:$J$4739,5,0)="","",IF(VLOOKUP(B2060,'Oficios_-_pend_criticas'!$C$3:$J$4739,7,0)="",IF(TODAY()&gt;VLOOKUP(B2060,'Oficios_-_pend_criticas'!$C$3:$J$4739,5,0),"X",""),IF(VLOOKUP(B2060,'Oficios_-_pend_criticas'!$C$3:$J$4739,7,0)&gt;VLOOKUP(B2060,'Oficios_-_pend_criticas'!$C$3:$J$4739,5,0),"X",""))),""),"")</f>
        <v/>
      </c>
      <c r="W2060" s="14" t="str">
        <f ca="1">IFERROR(IF(P2060&lt;&gt;"X",IF(Q2060&gt;0,IF(VLOOKUP(B2060,'Oficios_-_pend_criticas'!$C$4:$J$4739,5,0)="","",IF(VLOOKUP(B2060,'Oficios_-_pend_criticas'!$C$4:$J$4739,7,0)="",IF(TODAY()&gt;VLOOKUP(B2060,'Oficios_-_pend_criticas'!$C$4:$J$4739,5,0),"X",""),IF(VLOOKUP(B2060,'Oficios_-_pend_criticas'!$C$4:$J$4739,7,0)&gt;VLOOKUP(B2060,'Oficios_-_pend_criticas'!$C$4:$J$4739,5,0),"X",""))),""),""),"")</f>
        <v/>
      </c>
    </row>
    <row r="2061" spans="1:23" hidden="1" x14ac:dyDescent="0.25">
      <c r="A2061" s="9" t="str">
        <f t="shared" si="96"/>
        <v/>
      </c>
      <c r="B2061" s="24"/>
      <c r="C2061" s="22" t="str">
        <f>IF(B2061="","",VLOOKUP(B2061,#REF!,6,0))</f>
        <v/>
      </c>
      <c r="D2061" s="20" t="str">
        <f>IF(B2061="","",VLOOKUP(B2061,#REF!,22,0))</f>
        <v/>
      </c>
      <c r="E2061" s="22" t="str">
        <f>IF(B2061="","",VLOOKUP(B2061,Consultas_públicas!$A$376:$G$3879,7,0))</f>
        <v/>
      </c>
      <c r="F2061" s="20"/>
      <c r="G2061" s="21"/>
      <c r="H2061" s="14" t="str">
        <f>IFERROR(IF(VLOOKUP(B2061,'Oficios_-_pend_criticas'!$C$4:$D$4739,2,0)="","","X"),"")</f>
        <v/>
      </c>
      <c r="I2061" s="12"/>
      <c r="J2061" s="13"/>
      <c r="K2061" s="10"/>
      <c r="L2061" s="12" t="str">
        <f>IFERROR(VLOOKUP(B2061,Retorno_da_RFB!$D$3:$I$6388,5,0),"")</f>
        <v/>
      </c>
      <c r="M2061" s="13" t="str">
        <f>IFERROR(VLOOKUP(B2061,Retorno_da_RFB!$D$3:$I$6388,6,0),"")</f>
        <v/>
      </c>
      <c r="N2061" s="10" t="str">
        <f>IFERROR(VLOOKUP(B2061,Retorno_da_RFB!$D$3:$I$6388,3,0),"")</f>
        <v/>
      </c>
      <c r="O2061" s="10" t="str">
        <f>IFERROR(VLOOKUP(B2061,Retorno_da_RFB!$D$3:$I$6388,4,0),"")</f>
        <v/>
      </c>
      <c r="P2061" s="12" t="str">
        <f>IFERROR(IF(N2061="","",IF(VLOOKUP(LEFT(N2061,10),'Universo_BK-BIT'!$A$5:$E$10005,2,0)="","X",VLOOKUP(LEFT(N2061,10),'Universo_BK-BIT'!$A$5:$E$10005,2,0))),"X")</f>
        <v/>
      </c>
      <c r="Q2061" s="12" t="str">
        <f>IFERROR(IF(P2061="X","",VLOOKUP(LEFT(N2061,10),'Universo_BK-BIT'!$A$5:$E$10005,3,0)),"")</f>
        <v/>
      </c>
      <c r="R2061" s="14" t="str">
        <f t="shared" si="97"/>
        <v/>
      </c>
      <c r="S2061" s="14" t="str">
        <f t="shared" si="98"/>
        <v/>
      </c>
      <c r="T2061" s="14"/>
      <c r="U2061" s="14" t="str">
        <f ca="1">IFERROR(IF(P2061="X",IF(VLOOKUP(B2061,'Oficios_-_pend_criticas'!$C$3:$J$4739,5,0)="","",IF(VLOOKUP(B2061,'Oficios_-_pend_criticas'!$C$3:$J$4739,7,0)="",IF(TODAY()&gt;VLOOKUP(B2061,'Oficios_-_pend_criticas'!$C$3:$J$4739,5,0),"X",""),IF(VLOOKUP(B2061,'Oficios_-_pend_criticas'!$C$3:$J$4739,7,0)&gt;VLOOKUP(B2061,'Oficios_-_pend_criticas'!$C$3:$J$4739,5,0),"X",""))),""),"")</f>
        <v/>
      </c>
      <c r="V2061" s="14" t="str">
        <f ca="1">IFERROR(IF(Q2061=0,IF(VLOOKUP(B2061,'Oficios_-_pend_criticas'!$C$3:$J$4739,5,0)="","",IF(VLOOKUP(B2061,'Oficios_-_pend_criticas'!$C$3:$J$4739,7,0)="",IF(TODAY()&gt;VLOOKUP(B2061,'Oficios_-_pend_criticas'!$C$3:$J$4739,5,0),"X",""),IF(VLOOKUP(B2061,'Oficios_-_pend_criticas'!$C$3:$J$4739,7,0)&gt;VLOOKUP(B2061,'Oficios_-_pend_criticas'!$C$3:$J$4739,5,0),"X",""))),""),"")</f>
        <v/>
      </c>
      <c r="W2061" s="14" t="str">
        <f ca="1">IFERROR(IF(P2061&lt;&gt;"X",IF(Q2061&gt;0,IF(VLOOKUP(B2061,'Oficios_-_pend_criticas'!$C$4:$J$4739,5,0)="","",IF(VLOOKUP(B2061,'Oficios_-_pend_criticas'!$C$4:$J$4739,7,0)="",IF(TODAY()&gt;VLOOKUP(B2061,'Oficios_-_pend_criticas'!$C$4:$J$4739,5,0),"X",""),IF(VLOOKUP(B2061,'Oficios_-_pend_criticas'!$C$4:$J$4739,7,0)&gt;VLOOKUP(B2061,'Oficios_-_pend_criticas'!$C$4:$J$4739,5,0),"X",""))),""),""),"")</f>
        <v/>
      </c>
    </row>
    <row r="2062" spans="1:23" hidden="1" x14ac:dyDescent="0.25">
      <c r="A2062" s="9" t="str">
        <f t="shared" si="96"/>
        <v/>
      </c>
      <c r="B2062" s="24"/>
      <c r="C2062" s="22" t="str">
        <f>IF(B2062="","",VLOOKUP(B2062,#REF!,6,0))</f>
        <v/>
      </c>
      <c r="D2062" s="20" t="str">
        <f>IF(B2062="","",VLOOKUP(B2062,#REF!,22,0))</f>
        <v/>
      </c>
      <c r="E2062" s="22" t="str">
        <f>IF(B2062="","",VLOOKUP(B2062,Consultas_públicas!$A$376:$G$3879,7,0))</f>
        <v/>
      </c>
      <c r="F2062" s="20"/>
      <c r="G2062" s="21"/>
      <c r="H2062" s="14" t="str">
        <f>IFERROR(IF(VLOOKUP(B2062,'Oficios_-_pend_criticas'!$C$4:$D$4739,2,0)="","","X"),"")</f>
        <v/>
      </c>
      <c r="I2062" s="12"/>
      <c r="J2062" s="13"/>
      <c r="K2062" s="10"/>
      <c r="L2062" s="12" t="str">
        <f>IFERROR(VLOOKUP(B2062,Retorno_da_RFB!$D$3:$I$6388,5,0),"")</f>
        <v/>
      </c>
      <c r="M2062" s="13" t="str">
        <f>IFERROR(VLOOKUP(B2062,Retorno_da_RFB!$D$3:$I$6388,6,0),"")</f>
        <v/>
      </c>
      <c r="N2062" s="10" t="str">
        <f>IFERROR(VLOOKUP(B2062,Retorno_da_RFB!$D$3:$I$6388,3,0),"")</f>
        <v/>
      </c>
      <c r="O2062" s="10" t="str">
        <f>IFERROR(VLOOKUP(B2062,Retorno_da_RFB!$D$3:$I$6388,4,0),"")</f>
        <v/>
      </c>
      <c r="P2062" s="12" t="str">
        <f>IFERROR(IF(N2062="","",IF(VLOOKUP(LEFT(N2062,10),'Universo_BK-BIT'!$A$5:$E$10005,2,0)="","X",VLOOKUP(LEFT(N2062,10),'Universo_BK-BIT'!$A$5:$E$10005,2,0))),"X")</f>
        <v/>
      </c>
      <c r="Q2062" s="12" t="str">
        <f>IFERROR(IF(P2062="X","",VLOOKUP(LEFT(N2062,10),'Universo_BK-BIT'!$A$5:$E$10005,3,0)),"")</f>
        <v/>
      </c>
      <c r="R2062" s="14" t="str">
        <f t="shared" si="97"/>
        <v/>
      </c>
      <c r="S2062" s="14" t="str">
        <f t="shared" si="98"/>
        <v/>
      </c>
      <c r="T2062" s="14"/>
      <c r="U2062" s="14" t="str">
        <f ca="1">IFERROR(IF(P2062="X",IF(VLOOKUP(B2062,'Oficios_-_pend_criticas'!$C$3:$J$4739,5,0)="","",IF(VLOOKUP(B2062,'Oficios_-_pend_criticas'!$C$3:$J$4739,7,0)="",IF(TODAY()&gt;VLOOKUP(B2062,'Oficios_-_pend_criticas'!$C$3:$J$4739,5,0),"X",""),IF(VLOOKUP(B2062,'Oficios_-_pend_criticas'!$C$3:$J$4739,7,0)&gt;VLOOKUP(B2062,'Oficios_-_pend_criticas'!$C$3:$J$4739,5,0),"X",""))),""),"")</f>
        <v/>
      </c>
      <c r="V2062" s="14" t="str">
        <f ca="1">IFERROR(IF(Q2062=0,IF(VLOOKUP(B2062,'Oficios_-_pend_criticas'!$C$3:$J$4739,5,0)="","",IF(VLOOKUP(B2062,'Oficios_-_pend_criticas'!$C$3:$J$4739,7,0)="",IF(TODAY()&gt;VLOOKUP(B2062,'Oficios_-_pend_criticas'!$C$3:$J$4739,5,0),"X",""),IF(VLOOKUP(B2062,'Oficios_-_pend_criticas'!$C$3:$J$4739,7,0)&gt;VLOOKUP(B2062,'Oficios_-_pend_criticas'!$C$3:$J$4739,5,0),"X",""))),""),"")</f>
        <v/>
      </c>
      <c r="W2062" s="14" t="str">
        <f ca="1">IFERROR(IF(P2062&lt;&gt;"X",IF(Q2062&gt;0,IF(VLOOKUP(B2062,'Oficios_-_pend_criticas'!$C$4:$J$4739,5,0)="","",IF(VLOOKUP(B2062,'Oficios_-_pend_criticas'!$C$4:$J$4739,7,0)="",IF(TODAY()&gt;VLOOKUP(B2062,'Oficios_-_pend_criticas'!$C$4:$J$4739,5,0),"X",""),IF(VLOOKUP(B2062,'Oficios_-_pend_criticas'!$C$4:$J$4739,7,0)&gt;VLOOKUP(B2062,'Oficios_-_pend_criticas'!$C$4:$J$4739,5,0),"X",""))),""),""),"")</f>
        <v/>
      </c>
    </row>
    <row r="2063" spans="1:23" hidden="1" x14ac:dyDescent="0.25">
      <c r="A2063" s="9" t="str">
        <f t="shared" si="96"/>
        <v/>
      </c>
      <c r="B2063" s="24"/>
      <c r="C2063" s="22" t="str">
        <f>IF(B2063="","",VLOOKUP(B2063,#REF!,6,0))</f>
        <v/>
      </c>
      <c r="D2063" s="20" t="str">
        <f>IF(B2063="","",VLOOKUP(B2063,#REF!,22,0))</f>
        <v/>
      </c>
      <c r="E2063" s="22" t="str">
        <f>IF(B2063="","",VLOOKUP(B2063,Consultas_públicas!$A$376:$G$3879,7,0))</f>
        <v/>
      </c>
      <c r="F2063" s="20"/>
      <c r="G2063" s="21"/>
      <c r="H2063" s="14" t="str">
        <f>IFERROR(IF(VLOOKUP(B2063,'Oficios_-_pend_criticas'!$C$4:$D$4739,2,0)="","","X"),"")</f>
        <v/>
      </c>
      <c r="I2063" s="12"/>
      <c r="J2063" s="13"/>
      <c r="K2063" s="10"/>
      <c r="L2063" s="12" t="str">
        <f>IFERROR(VLOOKUP(B2063,Retorno_da_RFB!$D$3:$I$6388,5,0),"")</f>
        <v/>
      </c>
      <c r="M2063" s="13" t="str">
        <f>IFERROR(VLOOKUP(B2063,Retorno_da_RFB!$D$3:$I$6388,6,0),"")</f>
        <v/>
      </c>
      <c r="N2063" s="10" t="str">
        <f>IFERROR(VLOOKUP(B2063,Retorno_da_RFB!$D$3:$I$6388,3,0),"")</f>
        <v/>
      </c>
      <c r="O2063" s="10" t="str">
        <f>IFERROR(VLOOKUP(B2063,Retorno_da_RFB!$D$3:$I$6388,4,0),"")</f>
        <v/>
      </c>
      <c r="P2063" s="12" t="str">
        <f>IFERROR(IF(N2063="","",IF(VLOOKUP(LEFT(N2063,10),'Universo_BK-BIT'!$A$5:$E$10005,2,0)="","X",VLOOKUP(LEFT(N2063,10),'Universo_BK-BIT'!$A$5:$E$10005,2,0))),"X")</f>
        <v/>
      </c>
      <c r="Q2063" s="12" t="str">
        <f>IFERROR(IF(P2063="X","",VLOOKUP(LEFT(N2063,10),'Universo_BK-BIT'!$A$5:$E$10005,3,0)),"")</f>
        <v/>
      </c>
      <c r="R2063" s="14" t="str">
        <f t="shared" si="97"/>
        <v/>
      </c>
      <c r="S2063" s="14" t="str">
        <f t="shared" si="98"/>
        <v/>
      </c>
      <c r="T2063" s="14"/>
      <c r="U2063" s="14" t="str">
        <f ca="1">IFERROR(IF(P2063="X",IF(VLOOKUP(B2063,'Oficios_-_pend_criticas'!$C$3:$J$4739,5,0)="","",IF(VLOOKUP(B2063,'Oficios_-_pend_criticas'!$C$3:$J$4739,7,0)="",IF(TODAY()&gt;VLOOKUP(B2063,'Oficios_-_pend_criticas'!$C$3:$J$4739,5,0),"X",""),IF(VLOOKUP(B2063,'Oficios_-_pend_criticas'!$C$3:$J$4739,7,0)&gt;VLOOKUP(B2063,'Oficios_-_pend_criticas'!$C$3:$J$4739,5,0),"X",""))),""),"")</f>
        <v/>
      </c>
      <c r="V2063" s="14" t="str">
        <f ca="1">IFERROR(IF(Q2063=0,IF(VLOOKUP(B2063,'Oficios_-_pend_criticas'!$C$3:$J$4739,5,0)="","",IF(VLOOKUP(B2063,'Oficios_-_pend_criticas'!$C$3:$J$4739,7,0)="",IF(TODAY()&gt;VLOOKUP(B2063,'Oficios_-_pend_criticas'!$C$3:$J$4739,5,0),"X",""),IF(VLOOKUP(B2063,'Oficios_-_pend_criticas'!$C$3:$J$4739,7,0)&gt;VLOOKUP(B2063,'Oficios_-_pend_criticas'!$C$3:$J$4739,5,0),"X",""))),""),"")</f>
        <v/>
      </c>
      <c r="W2063" s="14" t="str">
        <f ca="1">IFERROR(IF(P2063&lt;&gt;"X",IF(Q2063&gt;0,IF(VLOOKUP(B2063,'Oficios_-_pend_criticas'!$C$4:$J$4739,5,0)="","",IF(VLOOKUP(B2063,'Oficios_-_pend_criticas'!$C$4:$J$4739,7,0)="",IF(TODAY()&gt;VLOOKUP(B2063,'Oficios_-_pend_criticas'!$C$4:$J$4739,5,0),"X",""),IF(VLOOKUP(B2063,'Oficios_-_pend_criticas'!$C$4:$J$4739,7,0)&gt;VLOOKUP(B2063,'Oficios_-_pend_criticas'!$C$4:$J$4739,5,0),"X",""))),""),""),"")</f>
        <v/>
      </c>
    </row>
    <row r="2064" spans="1:23" hidden="1" x14ac:dyDescent="0.25">
      <c r="A2064" s="9" t="str">
        <f t="shared" si="96"/>
        <v/>
      </c>
      <c r="B2064" s="24"/>
      <c r="C2064" s="22" t="str">
        <f>IF(B2064="","",VLOOKUP(B2064,#REF!,6,0))</f>
        <v/>
      </c>
      <c r="D2064" s="20" t="str">
        <f>IF(B2064="","",VLOOKUP(B2064,#REF!,22,0))</f>
        <v/>
      </c>
      <c r="E2064" s="22" t="str">
        <f>IF(B2064="","",VLOOKUP(B2064,Consultas_públicas!$A$376:$G$3879,7,0))</f>
        <v/>
      </c>
      <c r="F2064" s="20"/>
      <c r="G2064" s="21"/>
      <c r="H2064" s="14" t="str">
        <f>IFERROR(IF(VLOOKUP(B2064,'Oficios_-_pend_criticas'!$C$4:$D$4739,2,0)="","","X"),"")</f>
        <v/>
      </c>
      <c r="I2064" s="12"/>
      <c r="J2064" s="13"/>
      <c r="K2064" s="10"/>
      <c r="L2064" s="12" t="str">
        <f>IFERROR(VLOOKUP(B2064,Retorno_da_RFB!$D$3:$I$6388,5,0),"")</f>
        <v/>
      </c>
      <c r="M2064" s="13" t="str">
        <f>IFERROR(VLOOKUP(B2064,Retorno_da_RFB!$D$3:$I$6388,6,0),"")</f>
        <v/>
      </c>
      <c r="N2064" s="10" t="str">
        <f>IFERROR(VLOOKUP(B2064,Retorno_da_RFB!$D$3:$I$6388,3,0),"")</f>
        <v/>
      </c>
      <c r="O2064" s="10" t="str">
        <f>IFERROR(VLOOKUP(B2064,Retorno_da_RFB!$D$3:$I$6388,4,0),"")</f>
        <v/>
      </c>
      <c r="P2064" s="12" t="str">
        <f>IFERROR(IF(N2064="","",IF(VLOOKUP(LEFT(N2064,10),'Universo_BK-BIT'!$A$5:$E$10005,2,0)="","X",VLOOKUP(LEFT(N2064,10),'Universo_BK-BIT'!$A$5:$E$10005,2,0))),"X")</f>
        <v/>
      </c>
      <c r="Q2064" s="12" t="str">
        <f>IFERROR(IF(P2064="X","",VLOOKUP(LEFT(N2064,10),'Universo_BK-BIT'!$A$5:$E$10005,3,0)),"")</f>
        <v/>
      </c>
      <c r="R2064" s="14" t="str">
        <f t="shared" si="97"/>
        <v/>
      </c>
      <c r="S2064" s="14" t="str">
        <f t="shared" si="98"/>
        <v/>
      </c>
      <c r="T2064" s="14"/>
      <c r="U2064" s="14" t="str">
        <f ca="1">IFERROR(IF(P2064="X",IF(VLOOKUP(B2064,'Oficios_-_pend_criticas'!$C$3:$J$4739,5,0)="","",IF(VLOOKUP(B2064,'Oficios_-_pend_criticas'!$C$3:$J$4739,7,0)="",IF(TODAY()&gt;VLOOKUP(B2064,'Oficios_-_pend_criticas'!$C$3:$J$4739,5,0),"X",""),IF(VLOOKUP(B2064,'Oficios_-_pend_criticas'!$C$3:$J$4739,7,0)&gt;VLOOKUP(B2064,'Oficios_-_pend_criticas'!$C$3:$J$4739,5,0),"X",""))),""),"")</f>
        <v/>
      </c>
      <c r="V2064" s="14" t="str">
        <f ca="1">IFERROR(IF(Q2064=0,IF(VLOOKUP(B2064,'Oficios_-_pend_criticas'!$C$3:$J$4739,5,0)="","",IF(VLOOKUP(B2064,'Oficios_-_pend_criticas'!$C$3:$J$4739,7,0)="",IF(TODAY()&gt;VLOOKUP(B2064,'Oficios_-_pend_criticas'!$C$3:$J$4739,5,0),"X",""),IF(VLOOKUP(B2064,'Oficios_-_pend_criticas'!$C$3:$J$4739,7,0)&gt;VLOOKUP(B2064,'Oficios_-_pend_criticas'!$C$3:$J$4739,5,0),"X",""))),""),"")</f>
        <v/>
      </c>
      <c r="W2064" s="14" t="str">
        <f ca="1">IFERROR(IF(P2064&lt;&gt;"X",IF(Q2064&gt;0,IF(VLOOKUP(B2064,'Oficios_-_pend_criticas'!$C$4:$J$4739,5,0)="","",IF(VLOOKUP(B2064,'Oficios_-_pend_criticas'!$C$4:$J$4739,7,0)="",IF(TODAY()&gt;VLOOKUP(B2064,'Oficios_-_pend_criticas'!$C$4:$J$4739,5,0),"X",""),IF(VLOOKUP(B2064,'Oficios_-_pend_criticas'!$C$4:$J$4739,7,0)&gt;VLOOKUP(B2064,'Oficios_-_pend_criticas'!$C$4:$J$4739,5,0),"X",""))),""),""),"")</f>
        <v/>
      </c>
    </row>
    <row r="2065" spans="1:23" hidden="1" x14ac:dyDescent="0.25">
      <c r="A2065" s="9" t="str">
        <f t="shared" si="96"/>
        <v/>
      </c>
      <c r="B2065" s="24"/>
      <c r="C2065" s="22" t="str">
        <f>IF(B2065="","",VLOOKUP(B2065,#REF!,6,0))</f>
        <v/>
      </c>
      <c r="D2065" s="20" t="str">
        <f>IF(B2065="","",VLOOKUP(B2065,#REF!,22,0))</f>
        <v/>
      </c>
      <c r="E2065" s="22" t="str">
        <f>IF(B2065="","",VLOOKUP(B2065,Consultas_públicas!$A$376:$G$3879,7,0))</f>
        <v/>
      </c>
      <c r="F2065" s="20"/>
      <c r="G2065" s="21"/>
      <c r="H2065" s="14" t="str">
        <f>IFERROR(IF(VLOOKUP(B2065,'Oficios_-_pend_criticas'!$C$4:$D$4739,2,0)="","","X"),"")</f>
        <v/>
      </c>
      <c r="I2065" s="12"/>
      <c r="J2065" s="13"/>
      <c r="K2065" s="10"/>
      <c r="L2065" s="12" t="str">
        <f>IFERROR(VLOOKUP(B2065,Retorno_da_RFB!$D$3:$I$6388,5,0),"")</f>
        <v/>
      </c>
      <c r="M2065" s="13" t="str">
        <f>IFERROR(VLOOKUP(B2065,Retorno_da_RFB!$D$3:$I$6388,6,0),"")</f>
        <v/>
      </c>
      <c r="N2065" s="10" t="str">
        <f>IFERROR(VLOOKUP(B2065,Retorno_da_RFB!$D$3:$I$6388,3,0),"")</f>
        <v/>
      </c>
      <c r="O2065" s="10" t="str">
        <f>IFERROR(VLOOKUP(B2065,Retorno_da_RFB!$D$3:$I$6388,4,0),"")</f>
        <v/>
      </c>
      <c r="P2065" s="12" t="str">
        <f>IFERROR(IF(N2065="","",IF(VLOOKUP(LEFT(N2065,10),'Universo_BK-BIT'!$A$5:$E$10005,2,0)="","X",VLOOKUP(LEFT(N2065,10),'Universo_BK-BIT'!$A$5:$E$10005,2,0))),"X")</f>
        <v/>
      </c>
      <c r="Q2065" s="12" t="str">
        <f>IFERROR(IF(P2065="X","",VLOOKUP(LEFT(N2065,10),'Universo_BK-BIT'!$A$5:$E$10005,3,0)),"")</f>
        <v/>
      </c>
      <c r="R2065" s="14" t="str">
        <f t="shared" si="97"/>
        <v/>
      </c>
      <c r="S2065" s="14" t="str">
        <f t="shared" si="98"/>
        <v/>
      </c>
      <c r="T2065" s="14"/>
      <c r="U2065" s="14" t="str">
        <f ca="1">IFERROR(IF(P2065="X",IF(VLOOKUP(B2065,'Oficios_-_pend_criticas'!$C$3:$J$4739,5,0)="","",IF(VLOOKUP(B2065,'Oficios_-_pend_criticas'!$C$3:$J$4739,7,0)="",IF(TODAY()&gt;VLOOKUP(B2065,'Oficios_-_pend_criticas'!$C$3:$J$4739,5,0),"X",""),IF(VLOOKUP(B2065,'Oficios_-_pend_criticas'!$C$3:$J$4739,7,0)&gt;VLOOKUP(B2065,'Oficios_-_pend_criticas'!$C$3:$J$4739,5,0),"X",""))),""),"")</f>
        <v/>
      </c>
      <c r="V2065" s="14" t="str">
        <f ca="1">IFERROR(IF(Q2065=0,IF(VLOOKUP(B2065,'Oficios_-_pend_criticas'!$C$3:$J$4739,5,0)="","",IF(VLOOKUP(B2065,'Oficios_-_pend_criticas'!$C$3:$J$4739,7,0)="",IF(TODAY()&gt;VLOOKUP(B2065,'Oficios_-_pend_criticas'!$C$3:$J$4739,5,0),"X",""),IF(VLOOKUP(B2065,'Oficios_-_pend_criticas'!$C$3:$J$4739,7,0)&gt;VLOOKUP(B2065,'Oficios_-_pend_criticas'!$C$3:$J$4739,5,0),"X",""))),""),"")</f>
        <v/>
      </c>
      <c r="W2065" s="14" t="str">
        <f ca="1">IFERROR(IF(P2065&lt;&gt;"X",IF(Q2065&gt;0,IF(VLOOKUP(B2065,'Oficios_-_pend_criticas'!$C$4:$J$4739,5,0)="","",IF(VLOOKUP(B2065,'Oficios_-_pend_criticas'!$C$4:$J$4739,7,0)="",IF(TODAY()&gt;VLOOKUP(B2065,'Oficios_-_pend_criticas'!$C$4:$J$4739,5,0),"X",""),IF(VLOOKUP(B2065,'Oficios_-_pend_criticas'!$C$4:$J$4739,7,0)&gt;VLOOKUP(B2065,'Oficios_-_pend_criticas'!$C$4:$J$4739,5,0),"X",""))),""),""),"")</f>
        <v/>
      </c>
    </row>
    <row r="2066" spans="1:23" hidden="1" x14ac:dyDescent="0.25">
      <c r="A2066" s="9" t="str">
        <f t="shared" si="96"/>
        <v/>
      </c>
      <c r="B2066" s="24"/>
      <c r="C2066" s="22" t="str">
        <f>IF(B2066="","",VLOOKUP(B2066,#REF!,6,0))</f>
        <v/>
      </c>
      <c r="D2066" s="20" t="str">
        <f>IF(B2066="","",VLOOKUP(B2066,#REF!,22,0))</f>
        <v/>
      </c>
      <c r="E2066" s="22" t="str">
        <f>IF(B2066="","",VLOOKUP(B2066,Consultas_públicas!$A$376:$G$3879,7,0))</f>
        <v/>
      </c>
      <c r="F2066" s="20"/>
      <c r="G2066" s="21"/>
      <c r="H2066" s="14" t="str">
        <f>IFERROR(IF(VLOOKUP(B2066,'Oficios_-_pend_criticas'!$C$4:$D$4739,2,0)="","","X"),"")</f>
        <v/>
      </c>
      <c r="I2066" s="12"/>
      <c r="J2066" s="13"/>
      <c r="K2066" s="10"/>
      <c r="L2066" s="12" t="str">
        <f>IFERROR(VLOOKUP(B2066,Retorno_da_RFB!$D$3:$I$6388,5,0),"")</f>
        <v/>
      </c>
      <c r="M2066" s="13" t="str">
        <f>IFERROR(VLOOKUP(B2066,Retorno_da_RFB!$D$3:$I$6388,6,0),"")</f>
        <v/>
      </c>
      <c r="N2066" s="10" t="str">
        <f>IFERROR(VLOOKUP(B2066,Retorno_da_RFB!$D$3:$I$6388,3,0),"")</f>
        <v/>
      </c>
      <c r="O2066" s="10" t="str">
        <f>IFERROR(VLOOKUP(B2066,Retorno_da_RFB!$D$3:$I$6388,4,0),"")</f>
        <v/>
      </c>
      <c r="P2066" s="12" t="str">
        <f>IFERROR(IF(N2066="","",IF(VLOOKUP(LEFT(N2066,10),'Universo_BK-BIT'!$A$5:$E$10005,2,0)="","X",VLOOKUP(LEFT(N2066,10),'Universo_BK-BIT'!$A$5:$E$10005,2,0))),"X")</f>
        <v/>
      </c>
      <c r="Q2066" s="12" t="str">
        <f>IFERROR(IF(P2066="X","",VLOOKUP(LEFT(N2066,10),'Universo_BK-BIT'!$A$5:$E$10005,3,0)),"")</f>
        <v/>
      </c>
      <c r="R2066" s="14" t="str">
        <f t="shared" si="97"/>
        <v/>
      </c>
      <c r="S2066" s="14" t="str">
        <f t="shared" si="98"/>
        <v/>
      </c>
      <c r="T2066" s="14"/>
      <c r="U2066" s="14" t="str">
        <f ca="1">IFERROR(IF(P2066="X",IF(VLOOKUP(B2066,'Oficios_-_pend_criticas'!$C$3:$J$4739,5,0)="","",IF(VLOOKUP(B2066,'Oficios_-_pend_criticas'!$C$3:$J$4739,7,0)="",IF(TODAY()&gt;VLOOKUP(B2066,'Oficios_-_pend_criticas'!$C$3:$J$4739,5,0),"X",""),IF(VLOOKUP(B2066,'Oficios_-_pend_criticas'!$C$3:$J$4739,7,0)&gt;VLOOKUP(B2066,'Oficios_-_pend_criticas'!$C$3:$J$4739,5,0),"X",""))),""),"")</f>
        <v/>
      </c>
      <c r="V2066" s="14" t="str">
        <f ca="1">IFERROR(IF(Q2066=0,IF(VLOOKUP(B2066,'Oficios_-_pend_criticas'!$C$3:$J$4739,5,0)="","",IF(VLOOKUP(B2066,'Oficios_-_pend_criticas'!$C$3:$J$4739,7,0)="",IF(TODAY()&gt;VLOOKUP(B2066,'Oficios_-_pend_criticas'!$C$3:$J$4739,5,0),"X",""),IF(VLOOKUP(B2066,'Oficios_-_pend_criticas'!$C$3:$J$4739,7,0)&gt;VLOOKUP(B2066,'Oficios_-_pend_criticas'!$C$3:$J$4739,5,0),"X",""))),""),"")</f>
        <v/>
      </c>
      <c r="W2066" s="14" t="str">
        <f ca="1">IFERROR(IF(P2066&lt;&gt;"X",IF(Q2066&gt;0,IF(VLOOKUP(B2066,'Oficios_-_pend_criticas'!$C$4:$J$4739,5,0)="","",IF(VLOOKUP(B2066,'Oficios_-_pend_criticas'!$C$4:$J$4739,7,0)="",IF(TODAY()&gt;VLOOKUP(B2066,'Oficios_-_pend_criticas'!$C$4:$J$4739,5,0),"X",""),IF(VLOOKUP(B2066,'Oficios_-_pend_criticas'!$C$4:$J$4739,7,0)&gt;VLOOKUP(B2066,'Oficios_-_pend_criticas'!$C$4:$J$4739,5,0),"X",""))),""),""),"")</f>
        <v/>
      </c>
    </row>
    <row r="2067" spans="1:23" hidden="1" x14ac:dyDescent="0.25">
      <c r="A2067" s="9" t="str">
        <f t="shared" si="96"/>
        <v/>
      </c>
      <c r="B2067" s="24"/>
      <c r="C2067" s="22" t="str">
        <f>IF(B2067="","",VLOOKUP(B2067,#REF!,6,0))</f>
        <v/>
      </c>
      <c r="D2067" s="20" t="str">
        <f>IF(B2067="","",VLOOKUP(B2067,#REF!,22,0))</f>
        <v/>
      </c>
      <c r="E2067" s="22" t="str">
        <f>IF(B2067="","",VLOOKUP(B2067,Consultas_públicas!$A$376:$G$3879,7,0))</f>
        <v/>
      </c>
      <c r="F2067" s="20"/>
      <c r="G2067" s="21"/>
      <c r="H2067" s="14" t="str">
        <f>IFERROR(IF(VLOOKUP(B2067,'Oficios_-_pend_criticas'!$C$4:$D$4739,2,0)="","","X"),"")</f>
        <v/>
      </c>
      <c r="I2067" s="12"/>
      <c r="J2067" s="13"/>
      <c r="K2067" s="10"/>
      <c r="L2067" s="12" t="str">
        <f>IFERROR(VLOOKUP(B2067,Retorno_da_RFB!$D$3:$I$6388,5,0),"")</f>
        <v/>
      </c>
      <c r="M2067" s="13" t="str">
        <f>IFERROR(VLOOKUP(B2067,Retorno_da_RFB!$D$3:$I$6388,6,0),"")</f>
        <v/>
      </c>
      <c r="N2067" s="10" t="str">
        <f>IFERROR(VLOOKUP(B2067,Retorno_da_RFB!$D$3:$I$6388,3,0),"")</f>
        <v/>
      </c>
      <c r="O2067" s="10" t="str">
        <f>IFERROR(VLOOKUP(B2067,Retorno_da_RFB!$D$3:$I$6388,4,0),"")</f>
        <v/>
      </c>
      <c r="P2067" s="12" t="str">
        <f>IFERROR(IF(N2067="","",IF(VLOOKUP(LEFT(N2067,10),'Universo_BK-BIT'!$A$5:$E$10005,2,0)="","X",VLOOKUP(LEFT(N2067,10),'Universo_BK-BIT'!$A$5:$E$10005,2,0))),"X")</f>
        <v/>
      </c>
      <c r="Q2067" s="12" t="str">
        <f>IFERROR(IF(P2067="X","",VLOOKUP(LEFT(N2067,10),'Universo_BK-BIT'!$A$5:$E$10005,3,0)),"")</f>
        <v/>
      </c>
      <c r="R2067" s="14" t="str">
        <f t="shared" si="97"/>
        <v/>
      </c>
      <c r="S2067" s="14" t="str">
        <f t="shared" si="98"/>
        <v/>
      </c>
      <c r="T2067" s="14"/>
      <c r="U2067" s="14" t="str">
        <f ca="1">IFERROR(IF(P2067="X",IF(VLOOKUP(B2067,'Oficios_-_pend_criticas'!$C$3:$J$4739,5,0)="","",IF(VLOOKUP(B2067,'Oficios_-_pend_criticas'!$C$3:$J$4739,7,0)="",IF(TODAY()&gt;VLOOKUP(B2067,'Oficios_-_pend_criticas'!$C$3:$J$4739,5,0),"X",""),IF(VLOOKUP(B2067,'Oficios_-_pend_criticas'!$C$3:$J$4739,7,0)&gt;VLOOKUP(B2067,'Oficios_-_pend_criticas'!$C$3:$J$4739,5,0),"X",""))),""),"")</f>
        <v/>
      </c>
      <c r="V2067" s="14" t="str">
        <f ca="1">IFERROR(IF(Q2067=0,IF(VLOOKUP(B2067,'Oficios_-_pend_criticas'!$C$3:$J$4739,5,0)="","",IF(VLOOKUP(B2067,'Oficios_-_pend_criticas'!$C$3:$J$4739,7,0)="",IF(TODAY()&gt;VLOOKUP(B2067,'Oficios_-_pend_criticas'!$C$3:$J$4739,5,0),"X",""),IF(VLOOKUP(B2067,'Oficios_-_pend_criticas'!$C$3:$J$4739,7,0)&gt;VLOOKUP(B2067,'Oficios_-_pend_criticas'!$C$3:$J$4739,5,0),"X",""))),""),"")</f>
        <v/>
      </c>
      <c r="W2067" s="14" t="str">
        <f ca="1">IFERROR(IF(P2067&lt;&gt;"X",IF(Q2067&gt;0,IF(VLOOKUP(B2067,'Oficios_-_pend_criticas'!$C$4:$J$4739,5,0)="","",IF(VLOOKUP(B2067,'Oficios_-_pend_criticas'!$C$4:$J$4739,7,0)="",IF(TODAY()&gt;VLOOKUP(B2067,'Oficios_-_pend_criticas'!$C$4:$J$4739,5,0),"X",""),IF(VLOOKUP(B2067,'Oficios_-_pend_criticas'!$C$4:$J$4739,7,0)&gt;VLOOKUP(B2067,'Oficios_-_pend_criticas'!$C$4:$J$4739,5,0),"X",""))),""),""),"")</f>
        <v/>
      </c>
    </row>
    <row r="2068" spans="1:23" hidden="1" x14ac:dyDescent="0.25">
      <c r="A2068" s="9" t="str">
        <f t="shared" si="96"/>
        <v/>
      </c>
      <c r="B2068" s="24"/>
      <c r="C2068" s="22" t="str">
        <f>IF(B2068="","",VLOOKUP(B2068,#REF!,6,0))</f>
        <v/>
      </c>
      <c r="D2068" s="20" t="str">
        <f>IF(B2068="","",VLOOKUP(B2068,#REF!,22,0))</f>
        <v/>
      </c>
      <c r="E2068" s="22" t="str">
        <f>IF(B2068="","",VLOOKUP(B2068,Consultas_públicas!$A$376:$G$3879,7,0))</f>
        <v/>
      </c>
      <c r="F2068" s="20"/>
      <c r="G2068" s="21"/>
      <c r="H2068" s="14" t="str">
        <f>IFERROR(IF(VLOOKUP(B2068,'Oficios_-_pend_criticas'!$C$4:$D$4739,2,0)="","","X"),"")</f>
        <v/>
      </c>
      <c r="I2068" s="12"/>
      <c r="J2068" s="13"/>
      <c r="K2068" s="10"/>
      <c r="L2068" s="12" t="str">
        <f>IFERROR(VLOOKUP(B2068,Retorno_da_RFB!$D$3:$I$6388,5,0),"")</f>
        <v/>
      </c>
      <c r="M2068" s="13" t="str">
        <f>IFERROR(VLOOKUP(B2068,Retorno_da_RFB!$D$3:$I$6388,6,0),"")</f>
        <v/>
      </c>
      <c r="N2068" s="10" t="str">
        <f>IFERROR(VLOOKUP(B2068,Retorno_da_RFB!$D$3:$I$6388,3,0),"")</f>
        <v/>
      </c>
      <c r="O2068" s="10" t="str">
        <f>IFERROR(VLOOKUP(B2068,Retorno_da_RFB!$D$3:$I$6388,4,0),"")</f>
        <v/>
      </c>
      <c r="P2068" s="12" t="str">
        <f>IFERROR(IF(N2068="","",IF(VLOOKUP(LEFT(N2068,10),'Universo_BK-BIT'!$A$5:$E$10005,2,0)="","X",VLOOKUP(LEFT(N2068,10),'Universo_BK-BIT'!$A$5:$E$10005,2,0))),"X")</f>
        <v/>
      </c>
      <c r="Q2068" s="12" t="str">
        <f>IFERROR(IF(P2068="X","",VLOOKUP(LEFT(N2068,10),'Universo_BK-BIT'!$A$5:$E$10005,3,0)),"")</f>
        <v/>
      </c>
      <c r="R2068" s="14" t="str">
        <f t="shared" si="97"/>
        <v/>
      </c>
      <c r="S2068" s="14" t="str">
        <f t="shared" si="98"/>
        <v/>
      </c>
      <c r="T2068" s="14"/>
      <c r="U2068" s="14" t="str">
        <f ca="1">IFERROR(IF(P2068="X",IF(VLOOKUP(B2068,'Oficios_-_pend_criticas'!$C$3:$J$4739,5,0)="","",IF(VLOOKUP(B2068,'Oficios_-_pend_criticas'!$C$3:$J$4739,7,0)="",IF(TODAY()&gt;VLOOKUP(B2068,'Oficios_-_pend_criticas'!$C$3:$J$4739,5,0),"X",""),IF(VLOOKUP(B2068,'Oficios_-_pend_criticas'!$C$3:$J$4739,7,0)&gt;VLOOKUP(B2068,'Oficios_-_pend_criticas'!$C$3:$J$4739,5,0),"X",""))),""),"")</f>
        <v/>
      </c>
      <c r="V2068" s="14" t="str">
        <f ca="1">IFERROR(IF(Q2068=0,IF(VLOOKUP(B2068,'Oficios_-_pend_criticas'!$C$3:$J$4739,5,0)="","",IF(VLOOKUP(B2068,'Oficios_-_pend_criticas'!$C$3:$J$4739,7,0)="",IF(TODAY()&gt;VLOOKUP(B2068,'Oficios_-_pend_criticas'!$C$3:$J$4739,5,0),"X",""),IF(VLOOKUP(B2068,'Oficios_-_pend_criticas'!$C$3:$J$4739,7,0)&gt;VLOOKUP(B2068,'Oficios_-_pend_criticas'!$C$3:$J$4739,5,0),"X",""))),""),"")</f>
        <v/>
      </c>
      <c r="W2068" s="14" t="str">
        <f ca="1">IFERROR(IF(P2068&lt;&gt;"X",IF(Q2068&gt;0,IF(VLOOKUP(B2068,'Oficios_-_pend_criticas'!$C$4:$J$4739,5,0)="","",IF(VLOOKUP(B2068,'Oficios_-_pend_criticas'!$C$4:$J$4739,7,0)="",IF(TODAY()&gt;VLOOKUP(B2068,'Oficios_-_pend_criticas'!$C$4:$J$4739,5,0),"X",""),IF(VLOOKUP(B2068,'Oficios_-_pend_criticas'!$C$4:$J$4739,7,0)&gt;VLOOKUP(B2068,'Oficios_-_pend_criticas'!$C$4:$J$4739,5,0),"X",""))),""),""),"")</f>
        <v/>
      </c>
    </row>
    <row r="2069" spans="1:23" hidden="1" x14ac:dyDescent="0.25">
      <c r="A2069" s="9" t="str">
        <f t="shared" si="96"/>
        <v/>
      </c>
      <c r="B2069" s="24"/>
      <c r="C2069" s="22" t="str">
        <f>IF(B2069="","",VLOOKUP(B2069,#REF!,6,0))</f>
        <v/>
      </c>
      <c r="D2069" s="20" t="str">
        <f>IF(B2069="","",VLOOKUP(B2069,#REF!,22,0))</f>
        <v/>
      </c>
      <c r="E2069" s="22" t="str">
        <f>IF(B2069="","",VLOOKUP(B2069,Consultas_públicas!$A$376:$G$3879,7,0))</f>
        <v/>
      </c>
      <c r="F2069" s="20"/>
      <c r="G2069" s="21"/>
      <c r="H2069" s="14" t="str">
        <f>IFERROR(IF(VLOOKUP(B2069,'Oficios_-_pend_criticas'!$C$4:$D$4739,2,0)="","","X"),"")</f>
        <v/>
      </c>
      <c r="I2069" s="12"/>
      <c r="J2069" s="13"/>
      <c r="K2069" s="10"/>
      <c r="L2069" s="12" t="str">
        <f>IFERROR(VLOOKUP(B2069,Retorno_da_RFB!$D$3:$I$6388,5,0),"")</f>
        <v/>
      </c>
      <c r="M2069" s="13" t="str">
        <f>IFERROR(VLOOKUP(B2069,Retorno_da_RFB!$D$3:$I$6388,6,0),"")</f>
        <v/>
      </c>
      <c r="N2069" s="10" t="str">
        <f>IFERROR(VLOOKUP(B2069,Retorno_da_RFB!$D$3:$I$6388,3,0),"")</f>
        <v/>
      </c>
      <c r="O2069" s="10" t="str">
        <f>IFERROR(VLOOKUP(B2069,Retorno_da_RFB!$D$3:$I$6388,4,0),"")</f>
        <v/>
      </c>
      <c r="P2069" s="12" t="str">
        <f>IFERROR(IF(N2069="","",IF(VLOOKUP(LEFT(N2069,10),'Universo_BK-BIT'!$A$5:$E$10005,2,0)="","X",VLOOKUP(LEFT(N2069,10),'Universo_BK-BIT'!$A$5:$E$10005,2,0))),"X")</f>
        <v/>
      </c>
      <c r="Q2069" s="12" t="str">
        <f>IFERROR(IF(P2069="X","",VLOOKUP(LEFT(N2069,10),'Universo_BK-BIT'!$A$5:$E$10005,3,0)),"")</f>
        <v/>
      </c>
      <c r="R2069" s="14" t="str">
        <f t="shared" si="97"/>
        <v/>
      </c>
      <c r="S2069" s="14" t="str">
        <f t="shared" si="98"/>
        <v/>
      </c>
      <c r="T2069" s="14"/>
      <c r="U2069" s="14" t="str">
        <f ca="1">IFERROR(IF(P2069="X",IF(VLOOKUP(B2069,'Oficios_-_pend_criticas'!$C$3:$J$4739,5,0)="","",IF(VLOOKUP(B2069,'Oficios_-_pend_criticas'!$C$3:$J$4739,7,0)="",IF(TODAY()&gt;VLOOKUP(B2069,'Oficios_-_pend_criticas'!$C$3:$J$4739,5,0),"X",""),IF(VLOOKUP(B2069,'Oficios_-_pend_criticas'!$C$3:$J$4739,7,0)&gt;VLOOKUP(B2069,'Oficios_-_pend_criticas'!$C$3:$J$4739,5,0),"X",""))),""),"")</f>
        <v/>
      </c>
      <c r="V2069" s="14" t="str">
        <f ca="1">IFERROR(IF(Q2069=0,IF(VLOOKUP(B2069,'Oficios_-_pend_criticas'!$C$3:$J$4739,5,0)="","",IF(VLOOKUP(B2069,'Oficios_-_pend_criticas'!$C$3:$J$4739,7,0)="",IF(TODAY()&gt;VLOOKUP(B2069,'Oficios_-_pend_criticas'!$C$3:$J$4739,5,0),"X",""),IF(VLOOKUP(B2069,'Oficios_-_pend_criticas'!$C$3:$J$4739,7,0)&gt;VLOOKUP(B2069,'Oficios_-_pend_criticas'!$C$3:$J$4739,5,0),"X",""))),""),"")</f>
        <v/>
      </c>
      <c r="W2069" s="14" t="str">
        <f ca="1">IFERROR(IF(P2069&lt;&gt;"X",IF(Q2069&gt;0,IF(VLOOKUP(B2069,'Oficios_-_pend_criticas'!$C$4:$J$4739,5,0)="","",IF(VLOOKUP(B2069,'Oficios_-_pend_criticas'!$C$4:$J$4739,7,0)="",IF(TODAY()&gt;VLOOKUP(B2069,'Oficios_-_pend_criticas'!$C$4:$J$4739,5,0),"X",""),IF(VLOOKUP(B2069,'Oficios_-_pend_criticas'!$C$4:$J$4739,7,0)&gt;VLOOKUP(B2069,'Oficios_-_pend_criticas'!$C$4:$J$4739,5,0),"X",""))),""),""),"")</f>
        <v/>
      </c>
    </row>
    <row r="2070" spans="1:23" hidden="1" x14ac:dyDescent="0.25">
      <c r="A2070" s="9" t="str">
        <f t="shared" si="96"/>
        <v/>
      </c>
      <c r="B2070" s="24"/>
      <c r="C2070" s="22" t="str">
        <f>IF(B2070="","",VLOOKUP(B2070,#REF!,6,0))</f>
        <v/>
      </c>
      <c r="D2070" s="20" t="str">
        <f>IF(B2070="","",VLOOKUP(B2070,#REF!,22,0))</f>
        <v/>
      </c>
      <c r="E2070" s="22" t="str">
        <f>IF(B2070="","",VLOOKUP(B2070,Consultas_públicas!$A$376:$G$3879,7,0))</f>
        <v/>
      </c>
      <c r="F2070" s="20"/>
      <c r="G2070" s="21"/>
      <c r="H2070" s="14" t="str">
        <f>IFERROR(IF(VLOOKUP(B2070,'Oficios_-_pend_criticas'!$C$4:$D$4739,2,0)="","","X"),"")</f>
        <v/>
      </c>
      <c r="I2070" s="12"/>
      <c r="J2070" s="13"/>
      <c r="K2070" s="10"/>
      <c r="L2070" s="12" t="str">
        <f>IFERROR(VLOOKUP(B2070,Retorno_da_RFB!$D$3:$I$6388,5,0),"")</f>
        <v/>
      </c>
      <c r="M2070" s="13" t="str">
        <f>IFERROR(VLOOKUP(B2070,Retorno_da_RFB!$D$3:$I$6388,6,0),"")</f>
        <v/>
      </c>
      <c r="N2070" s="10" t="str">
        <f>IFERROR(VLOOKUP(B2070,Retorno_da_RFB!$D$3:$I$6388,3,0),"")</f>
        <v/>
      </c>
      <c r="O2070" s="10" t="str">
        <f>IFERROR(VLOOKUP(B2070,Retorno_da_RFB!$D$3:$I$6388,4,0),"")</f>
        <v/>
      </c>
      <c r="P2070" s="12" t="str">
        <f>IFERROR(IF(N2070="","",IF(VLOOKUP(LEFT(N2070,10),'Universo_BK-BIT'!$A$5:$E$10005,2,0)="","X",VLOOKUP(LEFT(N2070,10),'Universo_BK-BIT'!$A$5:$E$10005,2,0))),"X")</f>
        <v/>
      </c>
      <c r="Q2070" s="12" t="str">
        <f>IFERROR(IF(P2070="X","",VLOOKUP(LEFT(N2070,10),'Universo_BK-BIT'!$A$5:$E$10005,3,0)),"")</f>
        <v/>
      </c>
      <c r="R2070" s="14" t="str">
        <f t="shared" si="97"/>
        <v/>
      </c>
      <c r="S2070" s="14" t="str">
        <f t="shared" si="98"/>
        <v/>
      </c>
      <c r="T2070" s="14"/>
      <c r="U2070" s="14" t="str">
        <f ca="1">IFERROR(IF(P2070="X",IF(VLOOKUP(B2070,'Oficios_-_pend_criticas'!$C$3:$J$4739,5,0)="","",IF(VLOOKUP(B2070,'Oficios_-_pend_criticas'!$C$3:$J$4739,7,0)="",IF(TODAY()&gt;VLOOKUP(B2070,'Oficios_-_pend_criticas'!$C$3:$J$4739,5,0),"X",""),IF(VLOOKUP(B2070,'Oficios_-_pend_criticas'!$C$3:$J$4739,7,0)&gt;VLOOKUP(B2070,'Oficios_-_pend_criticas'!$C$3:$J$4739,5,0),"X",""))),""),"")</f>
        <v/>
      </c>
      <c r="V2070" s="14" t="str">
        <f ca="1">IFERROR(IF(Q2070=0,IF(VLOOKUP(B2070,'Oficios_-_pend_criticas'!$C$3:$J$4739,5,0)="","",IF(VLOOKUP(B2070,'Oficios_-_pend_criticas'!$C$3:$J$4739,7,0)="",IF(TODAY()&gt;VLOOKUP(B2070,'Oficios_-_pend_criticas'!$C$3:$J$4739,5,0),"X",""),IF(VLOOKUP(B2070,'Oficios_-_pend_criticas'!$C$3:$J$4739,7,0)&gt;VLOOKUP(B2070,'Oficios_-_pend_criticas'!$C$3:$J$4739,5,0),"X",""))),""),"")</f>
        <v/>
      </c>
      <c r="W2070" s="14" t="str">
        <f ca="1">IFERROR(IF(P2070&lt;&gt;"X",IF(Q2070&gt;0,IF(VLOOKUP(B2070,'Oficios_-_pend_criticas'!$C$4:$J$4739,5,0)="","",IF(VLOOKUP(B2070,'Oficios_-_pend_criticas'!$C$4:$J$4739,7,0)="",IF(TODAY()&gt;VLOOKUP(B2070,'Oficios_-_pend_criticas'!$C$4:$J$4739,5,0),"X",""),IF(VLOOKUP(B2070,'Oficios_-_pend_criticas'!$C$4:$J$4739,7,0)&gt;VLOOKUP(B2070,'Oficios_-_pend_criticas'!$C$4:$J$4739,5,0),"X",""))),""),""),"")</f>
        <v/>
      </c>
    </row>
    <row r="2071" spans="1:23" hidden="1" x14ac:dyDescent="0.25">
      <c r="A2071" s="9" t="str">
        <f t="shared" si="96"/>
        <v/>
      </c>
      <c r="B2071" s="24"/>
      <c r="C2071" s="22" t="str">
        <f>IF(B2071="","",VLOOKUP(B2071,#REF!,6,0))</f>
        <v/>
      </c>
      <c r="D2071" s="20" t="str">
        <f>IF(B2071="","",VLOOKUP(B2071,#REF!,22,0))</f>
        <v/>
      </c>
      <c r="E2071" s="22" t="str">
        <f>IF(B2071="","",VLOOKUP(B2071,Consultas_públicas!$A$376:$G$3879,7,0))</f>
        <v/>
      </c>
      <c r="F2071" s="20"/>
      <c r="G2071" s="21"/>
      <c r="H2071" s="14" t="str">
        <f>IFERROR(IF(VLOOKUP(B2071,'Oficios_-_pend_criticas'!$C$4:$D$4739,2,0)="","","X"),"")</f>
        <v/>
      </c>
      <c r="I2071" s="12"/>
      <c r="J2071" s="13"/>
      <c r="K2071" s="10"/>
      <c r="L2071" s="12" t="str">
        <f>IFERROR(VLOOKUP(B2071,Retorno_da_RFB!$D$3:$I$6388,5,0),"")</f>
        <v/>
      </c>
      <c r="M2071" s="13" t="str">
        <f>IFERROR(VLOOKUP(B2071,Retorno_da_RFB!$D$3:$I$6388,6,0),"")</f>
        <v/>
      </c>
      <c r="N2071" s="10" t="str">
        <f>IFERROR(VLOOKUP(B2071,Retorno_da_RFB!$D$3:$I$6388,3,0),"")</f>
        <v/>
      </c>
      <c r="O2071" s="10" t="str">
        <f>IFERROR(VLOOKUP(B2071,Retorno_da_RFB!$D$3:$I$6388,4,0),"")</f>
        <v/>
      </c>
      <c r="P2071" s="12" t="str">
        <f>IFERROR(IF(N2071="","",IF(VLOOKUP(LEFT(N2071,10),'Universo_BK-BIT'!$A$5:$E$10005,2,0)="","X",VLOOKUP(LEFT(N2071,10),'Universo_BK-BIT'!$A$5:$E$10005,2,0))),"X")</f>
        <v/>
      </c>
      <c r="Q2071" s="12" t="str">
        <f>IFERROR(IF(P2071="X","",VLOOKUP(LEFT(N2071,10),'Universo_BK-BIT'!$A$5:$E$10005,3,0)),"")</f>
        <v/>
      </c>
      <c r="R2071" s="14" t="str">
        <f t="shared" si="97"/>
        <v/>
      </c>
      <c r="S2071" s="14" t="str">
        <f t="shared" si="98"/>
        <v/>
      </c>
      <c r="T2071" s="14"/>
      <c r="U2071" s="14" t="str">
        <f ca="1">IFERROR(IF(P2071="X",IF(VLOOKUP(B2071,'Oficios_-_pend_criticas'!$C$3:$J$4739,5,0)="","",IF(VLOOKUP(B2071,'Oficios_-_pend_criticas'!$C$3:$J$4739,7,0)="",IF(TODAY()&gt;VLOOKUP(B2071,'Oficios_-_pend_criticas'!$C$3:$J$4739,5,0),"X",""),IF(VLOOKUP(B2071,'Oficios_-_pend_criticas'!$C$3:$J$4739,7,0)&gt;VLOOKUP(B2071,'Oficios_-_pend_criticas'!$C$3:$J$4739,5,0),"X",""))),""),"")</f>
        <v/>
      </c>
      <c r="V2071" s="14" t="str">
        <f ca="1">IFERROR(IF(Q2071=0,IF(VLOOKUP(B2071,'Oficios_-_pend_criticas'!$C$3:$J$4739,5,0)="","",IF(VLOOKUP(B2071,'Oficios_-_pend_criticas'!$C$3:$J$4739,7,0)="",IF(TODAY()&gt;VLOOKUP(B2071,'Oficios_-_pend_criticas'!$C$3:$J$4739,5,0),"X",""),IF(VLOOKUP(B2071,'Oficios_-_pend_criticas'!$C$3:$J$4739,7,0)&gt;VLOOKUP(B2071,'Oficios_-_pend_criticas'!$C$3:$J$4739,5,0),"X",""))),""),"")</f>
        <v/>
      </c>
      <c r="W2071" s="14" t="str">
        <f ca="1">IFERROR(IF(P2071&lt;&gt;"X",IF(Q2071&gt;0,IF(VLOOKUP(B2071,'Oficios_-_pend_criticas'!$C$4:$J$4739,5,0)="","",IF(VLOOKUP(B2071,'Oficios_-_pend_criticas'!$C$4:$J$4739,7,0)="",IF(TODAY()&gt;VLOOKUP(B2071,'Oficios_-_pend_criticas'!$C$4:$J$4739,5,0),"X",""),IF(VLOOKUP(B2071,'Oficios_-_pend_criticas'!$C$4:$J$4739,7,0)&gt;VLOOKUP(B2071,'Oficios_-_pend_criticas'!$C$4:$J$4739,5,0),"X",""))),""),""),"")</f>
        <v/>
      </c>
    </row>
    <row r="2072" spans="1:23" hidden="1" x14ac:dyDescent="0.25">
      <c r="A2072" s="9" t="str">
        <f t="shared" si="96"/>
        <v/>
      </c>
      <c r="B2072" s="24"/>
      <c r="C2072" s="22" t="str">
        <f>IF(B2072="","",VLOOKUP(B2072,#REF!,6,0))</f>
        <v/>
      </c>
      <c r="D2072" s="20" t="str">
        <f>IF(B2072="","",VLOOKUP(B2072,#REF!,22,0))</f>
        <v/>
      </c>
      <c r="E2072" s="22" t="str">
        <f>IF(B2072="","",VLOOKUP(B2072,Consultas_públicas!$A$376:$G$3879,7,0))</f>
        <v/>
      </c>
      <c r="F2072" s="20"/>
      <c r="G2072" s="21"/>
      <c r="H2072" s="14" t="str">
        <f>IFERROR(IF(VLOOKUP(B2072,'Oficios_-_pend_criticas'!$C$4:$D$4739,2,0)="","","X"),"")</f>
        <v/>
      </c>
      <c r="I2072" s="12"/>
      <c r="J2072" s="13"/>
      <c r="K2072" s="10"/>
      <c r="L2072" s="12" t="str">
        <f>IFERROR(VLOOKUP(B2072,Retorno_da_RFB!$D$3:$I$6388,5,0),"")</f>
        <v/>
      </c>
      <c r="M2072" s="13" t="str">
        <f>IFERROR(VLOOKUP(B2072,Retorno_da_RFB!$D$3:$I$6388,6,0),"")</f>
        <v/>
      </c>
      <c r="N2072" s="10" t="str">
        <f>IFERROR(VLOOKUP(B2072,Retorno_da_RFB!$D$3:$I$6388,3,0),"")</f>
        <v/>
      </c>
      <c r="O2072" s="10" t="str">
        <f>IFERROR(VLOOKUP(B2072,Retorno_da_RFB!$D$3:$I$6388,4,0),"")</f>
        <v/>
      </c>
      <c r="P2072" s="12" t="str">
        <f>IFERROR(IF(N2072="","",IF(VLOOKUP(LEFT(N2072,10),'Universo_BK-BIT'!$A$5:$E$10005,2,0)="","X",VLOOKUP(LEFT(N2072,10),'Universo_BK-BIT'!$A$5:$E$10005,2,0))),"X")</f>
        <v/>
      </c>
      <c r="Q2072" s="12" t="str">
        <f>IFERROR(IF(P2072="X","",VLOOKUP(LEFT(N2072,10),'Universo_BK-BIT'!$A$5:$E$10005,3,0)),"")</f>
        <v/>
      </c>
      <c r="R2072" s="14" t="str">
        <f t="shared" si="97"/>
        <v/>
      </c>
      <c r="S2072" s="14" t="str">
        <f t="shared" si="98"/>
        <v/>
      </c>
      <c r="T2072" s="14"/>
      <c r="U2072" s="14" t="str">
        <f ca="1">IFERROR(IF(P2072="X",IF(VLOOKUP(B2072,'Oficios_-_pend_criticas'!$C$3:$J$4739,5,0)="","",IF(VLOOKUP(B2072,'Oficios_-_pend_criticas'!$C$3:$J$4739,7,0)="",IF(TODAY()&gt;VLOOKUP(B2072,'Oficios_-_pend_criticas'!$C$3:$J$4739,5,0),"X",""),IF(VLOOKUP(B2072,'Oficios_-_pend_criticas'!$C$3:$J$4739,7,0)&gt;VLOOKUP(B2072,'Oficios_-_pend_criticas'!$C$3:$J$4739,5,0),"X",""))),""),"")</f>
        <v/>
      </c>
      <c r="V2072" s="14" t="str">
        <f ca="1">IFERROR(IF(Q2072=0,IF(VLOOKUP(B2072,'Oficios_-_pend_criticas'!$C$3:$J$4739,5,0)="","",IF(VLOOKUP(B2072,'Oficios_-_pend_criticas'!$C$3:$J$4739,7,0)="",IF(TODAY()&gt;VLOOKUP(B2072,'Oficios_-_pend_criticas'!$C$3:$J$4739,5,0),"X",""),IF(VLOOKUP(B2072,'Oficios_-_pend_criticas'!$C$3:$J$4739,7,0)&gt;VLOOKUP(B2072,'Oficios_-_pend_criticas'!$C$3:$J$4739,5,0),"X",""))),""),"")</f>
        <v/>
      </c>
      <c r="W2072" s="14" t="str">
        <f ca="1">IFERROR(IF(P2072&lt;&gt;"X",IF(Q2072&gt;0,IF(VLOOKUP(B2072,'Oficios_-_pend_criticas'!$C$4:$J$4739,5,0)="","",IF(VLOOKUP(B2072,'Oficios_-_pend_criticas'!$C$4:$J$4739,7,0)="",IF(TODAY()&gt;VLOOKUP(B2072,'Oficios_-_pend_criticas'!$C$4:$J$4739,5,0),"X",""),IF(VLOOKUP(B2072,'Oficios_-_pend_criticas'!$C$4:$J$4739,7,0)&gt;VLOOKUP(B2072,'Oficios_-_pend_criticas'!$C$4:$J$4739,5,0),"X",""))),""),""),"")</f>
        <v/>
      </c>
    </row>
    <row r="2073" spans="1:23" hidden="1" x14ac:dyDescent="0.25">
      <c r="A2073" s="9" t="str">
        <f t="shared" si="96"/>
        <v/>
      </c>
      <c r="B2073" s="24"/>
      <c r="C2073" s="22" t="str">
        <f>IF(B2073="","",VLOOKUP(B2073,#REF!,6,0))</f>
        <v/>
      </c>
      <c r="D2073" s="20" t="str">
        <f>IF(B2073="","",VLOOKUP(B2073,#REF!,22,0))</f>
        <v/>
      </c>
      <c r="E2073" s="22" t="str">
        <f>IF(B2073="","",VLOOKUP(B2073,Consultas_públicas!$A$376:$G$3879,7,0))</f>
        <v/>
      </c>
      <c r="F2073" s="20"/>
      <c r="G2073" s="21"/>
      <c r="H2073" s="14" t="str">
        <f>IFERROR(IF(VLOOKUP(B2073,'Oficios_-_pend_criticas'!$C$4:$D$4739,2,0)="","","X"),"")</f>
        <v/>
      </c>
      <c r="I2073" s="12"/>
      <c r="J2073" s="13"/>
      <c r="K2073" s="10"/>
      <c r="L2073" s="12" t="str">
        <f>IFERROR(VLOOKUP(B2073,Retorno_da_RFB!$D$3:$I$6388,5,0),"")</f>
        <v/>
      </c>
      <c r="M2073" s="13" t="str">
        <f>IFERROR(VLOOKUP(B2073,Retorno_da_RFB!$D$3:$I$6388,6,0),"")</f>
        <v/>
      </c>
      <c r="N2073" s="10" t="str">
        <f>IFERROR(VLOOKUP(B2073,Retorno_da_RFB!$D$3:$I$6388,3,0),"")</f>
        <v/>
      </c>
      <c r="O2073" s="10" t="str">
        <f>IFERROR(VLOOKUP(B2073,Retorno_da_RFB!$D$3:$I$6388,4,0),"")</f>
        <v/>
      </c>
      <c r="P2073" s="12" t="str">
        <f>IFERROR(IF(N2073="","",IF(VLOOKUP(LEFT(N2073,10),'Universo_BK-BIT'!$A$5:$E$10005,2,0)="","X",VLOOKUP(LEFT(N2073,10),'Universo_BK-BIT'!$A$5:$E$10005,2,0))),"X")</f>
        <v/>
      </c>
      <c r="Q2073" s="12" t="str">
        <f>IFERROR(IF(P2073="X","",VLOOKUP(LEFT(N2073,10),'Universo_BK-BIT'!$A$5:$E$10005,3,0)),"")</f>
        <v/>
      </c>
      <c r="R2073" s="14" t="str">
        <f t="shared" si="97"/>
        <v/>
      </c>
      <c r="S2073" s="14" t="str">
        <f t="shared" si="98"/>
        <v/>
      </c>
      <c r="T2073" s="14"/>
      <c r="U2073" s="14" t="str">
        <f ca="1">IFERROR(IF(P2073="X",IF(VLOOKUP(B2073,'Oficios_-_pend_criticas'!$C$3:$J$4739,5,0)="","",IF(VLOOKUP(B2073,'Oficios_-_pend_criticas'!$C$3:$J$4739,7,0)="",IF(TODAY()&gt;VLOOKUP(B2073,'Oficios_-_pend_criticas'!$C$3:$J$4739,5,0),"X",""),IF(VLOOKUP(B2073,'Oficios_-_pend_criticas'!$C$3:$J$4739,7,0)&gt;VLOOKUP(B2073,'Oficios_-_pend_criticas'!$C$3:$J$4739,5,0),"X",""))),""),"")</f>
        <v/>
      </c>
      <c r="V2073" s="14" t="str">
        <f ca="1">IFERROR(IF(Q2073=0,IF(VLOOKUP(B2073,'Oficios_-_pend_criticas'!$C$3:$J$4739,5,0)="","",IF(VLOOKUP(B2073,'Oficios_-_pend_criticas'!$C$3:$J$4739,7,0)="",IF(TODAY()&gt;VLOOKUP(B2073,'Oficios_-_pend_criticas'!$C$3:$J$4739,5,0),"X",""),IF(VLOOKUP(B2073,'Oficios_-_pend_criticas'!$C$3:$J$4739,7,0)&gt;VLOOKUP(B2073,'Oficios_-_pend_criticas'!$C$3:$J$4739,5,0),"X",""))),""),"")</f>
        <v/>
      </c>
      <c r="W2073" s="14" t="str">
        <f ca="1">IFERROR(IF(P2073&lt;&gt;"X",IF(Q2073&gt;0,IF(VLOOKUP(B2073,'Oficios_-_pend_criticas'!$C$4:$J$4739,5,0)="","",IF(VLOOKUP(B2073,'Oficios_-_pend_criticas'!$C$4:$J$4739,7,0)="",IF(TODAY()&gt;VLOOKUP(B2073,'Oficios_-_pend_criticas'!$C$4:$J$4739,5,0),"X",""),IF(VLOOKUP(B2073,'Oficios_-_pend_criticas'!$C$4:$J$4739,7,0)&gt;VLOOKUP(B2073,'Oficios_-_pend_criticas'!$C$4:$J$4739,5,0),"X",""))),""),""),"")</f>
        <v/>
      </c>
    </row>
    <row r="2074" spans="1:23" hidden="1" x14ac:dyDescent="0.25">
      <c r="A2074" s="9" t="str">
        <f t="shared" si="96"/>
        <v/>
      </c>
      <c r="B2074" s="24"/>
      <c r="C2074" s="22" t="str">
        <f>IF(B2074="","",VLOOKUP(B2074,#REF!,6,0))</f>
        <v/>
      </c>
      <c r="D2074" s="20" t="str">
        <f>IF(B2074="","",VLOOKUP(B2074,#REF!,22,0))</f>
        <v/>
      </c>
      <c r="E2074" s="22" t="str">
        <f>IF(B2074="","",VLOOKUP(B2074,Consultas_públicas!$A$376:$G$3879,7,0))</f>
        <v/>
      </c>
      <c r="F2074" s="20"/>
      <c r="G2074" s="21"/>
      <c r="H2074" s="14" t="str">
        <f>IFERROR(IF(VLOOKUP(B2074,'Oficios_-_pend_criticas'!$C$4:$D$4739,2,0)="","","X"),"")</f>
        <v/>
      </c>
      <c r="I2074" s="12"/>
      <c r="J2074" s="13"/>
      <c r="K2074" s="10"/>
      <c r="L2074" s="12" t="str">
        <f>IFERROR(VLOOKUP(B2074,Retorno_da_RFB!$D$3:$I$6388,5,0),"")</f>
        <v/>
      </c>
      <c r="M2074" s="13" t="str">
        <f>IFERROR(VLOOKUP(B2074,Retorno_da_RFB!$D$3:$I$6388,6,0),"")</f>
        <v/>
      </c>
      <c r="N2074" s="10" t="str">
        <f>IFERROR(VLOOKUP(B2074,Retorno_da_RFB!$D$3:$I$6388,3,0),"")</f>
        <v/>
      </c>
      <c r="O2074" s="10" t="str">
        <f>IFERROR(VLOOKUP(B2074,Retorno_da_RFB!$D$3:$I$6388,4,0),"")</f>
        <v/>
      </c>
      <c r="P2074" s="12" t="str">
        <f>IFERROR(IF(N2074="","",IF(VLOOKUP(LEFT(N2074,10),'Universo_BK-BIT'!$A$5:$E$10005,2,0)="","X",VLOOKUP(LEFT(N2074,10),'Universo_BK-BIT'!$A$5:$E$10005,2,0))),"X")</f>
        <v/>
      </c>
      <c r="Q2074" s="12" t="str">
        <f>IFERROR(IF(P2074="X","",VLOOKUP(LEFT(N2074,10),'Universo_BK-BIT'!$A$5:$E$10005,3,0)),"")</f>
        <v/>
      </c>
      <c r="R2074" s="14" t="str">
        <f t="shared" si="97"/>
        <v/>
      </c>
      <c r="S2074" s="14" t="str">
        <f t="shared" si="98"/>
        <v/>
      </c>
      <c r="T2074" s="14"/>
      <c r="U2074" s="14" t="str">
        <f ca="1">IFERROR(IF(P2074="X",IF(VLOOKUP(B2074,'Oficios_-_pend_criticas'!$C$3:$J$4739,5,0)="","",IF(VLOOKUP(B2074,'Oficios_-_pend_criticas'!$C$3:$J$4739,7,0)="",IF(TODAY()&gt;VLOOKUP(B2074,'Oficios_-_pend_criticas'!$C$3:$J$4739,5,0),"X",""),IF(VLOOKUP(B2074,'Oficios_-_pend_criticas'!$C$3:$J$4739,7,0)&gt;VLOOKUP(B2074,'Oficios_-_pend_criticas'!$C$3:$J$4739,5,0),"X",""))),""),"")</f>
        <v/>
      </c>
      <c r="V2074" s="14" t="str">
        <f ca="1">IFERROR(IF(Q2074=0,IF(VLOOKUP(B2074,'Oficios_-_pend_criticas'!$C$3:$J$4739,5,0)="","",IF(VLOOKUP(B2074,'Oficios_-_pend_criticas'!$C$3:$J$4739,7,0)="",IF(TODAY()&gt;VLOOKUP(B2074,'Oficios_-_pend_criticas'!$C$3:$J$4739,5,0),"X",""),IF(VLOOKUP(B2074,'Oficios_-_pend_criticas'!$C$3:$J$4739,7,0)&gt;VLOOKUP(B2074,'Oficios_-_pend_criticas'!$C$3:$J$4739,5,0),"X",""))),""),"")</f>
        <v/>
      </c>
      <c r="W2074" s="14" t="str">
        <f ca="1">IFERROR(IF(P2074&lt;&gt;"X",IF(Q2074&gt;0,IF(VLOOKUP(B2074,'Oficios_-_pend_criticas'!$C$4:$J$4739,5,0)="","",IF(VLOOKUP(B2074,'Oficios_-_pend_criticas'!$C$4:$J$4739,7,0)="",IF(TODAY()&gt;VLOOKUP(B2074,'Oficios_-_pend_criticas'!$C$4:$J$4739,5,0),"X",""),IF(VLOOKUP(B2074,'Oficios_-_pend_criticas'!$C$4:$J$4739,7,0)&gt;VLOOKUP(B2074,'Oficios_-_pend_criticas'!$C$4:$J$4739,5,0),"X",""))),""),""),"")</f>
        <v/>
      </c>
    </row>
    <row r="2075" spans="1:23" hidden="1" x14ac:dyDescent="0.25">
      <c r="A2075" s="9" t="str">
        <f t="shared" si="96"/>
        <v/>
      </c>
      <c r="B2075" s="24"/>
      <c r="C2075" s="22" t="str">
        <f>IF(B2075="","",VLOOKUP(B2075,#REF!,6,0))</f>
        <v/>
      </c>
      <c r="D2075" s="20" t="str">
        <f>IF(B2075="","",VLOOKUP(B2075,#REF!,22,0))</f>
        <v/>
      </c>
      <c r="E2075" s="22" t="str">
        <f>IF(B2075="","",VLOOKUP(B2075,Consultas_públicas!$A$376:$G$3879,7,0))</f>
        <v/>
      </c>
      <c r="F2075" s="20"/>
      <c r="G2075" s="21"/>
      <c r="H2075" s="14" t="str">
        <f>IFERROR(IF(VLOOKUP(B2075,'Oficios_-_pend_criticas'!$C$4:$D$4739,2,0)="","","X"),"")</f>
        <v/>
      </c>
      <c r="I2075" s="12"/>
      <c r="J2075" s="13"/>
      <c r="K2075" s="10"/>
      <c r="L2075" s="12" t="str">
        <f>IFERROR(VLOOKUP(B2075,Retorno_da_RFB!$D$3:$I$6388,5,0),"")</f>
        <v/>
      </c>
      <c r="M2075" s="13" t="str">
        <f>IFERROR(VLOOKUP(B2075,Retorno_da_RFB!$D$3:$I$6388,6,0),"")</f>
        <v/>
      </c>
      <c r="N2075" s="10" t="str">
        <f>IFERROR(VLOOKUP(B2075,Retorno_da_RFB!$D$3:$I$6388,3,0),"")</f>
        <v/>
      </c>
      <c r="O2075" s="10" t="str">
        <f>IFERROR(VLOOKUP(B2075,Retorno_da_RFB!$D$3:$I$6388,4,0),"")</f>
        <v/>
      </c>
      <c r="P2075" s="12" t="str">
        <f>IFERROR(IF(N2075="","",IF(VLOOKUP(LEFT(N2075,10),'Universo_BK-BIT'!$A$5:$E$10005,2,0)="","X",VLOOKUP(LEFT(N2075,10),'Universo_BK-BIT'!$A$5:$E$10005,2,0))),"X")</f>
        <v/>
      </c>
      <c r="Q2075" s="12" t="str">
        <f>IFERROR(IF(P2075="X","",VLOOKUP(LEFT(N2075,10),'Universo_BK-BIT'!$A$5:$E$10005,3,0)),"")</f>
        <v/>
      </c>
      <c r="R2075" s="14" t="str">
        <f t="shared" si="97"/>
        <v/>
      </c>
      <c r="S2075" s="14" t="str">
        <f t="shared" si="98"/>
        <v/>
      </c>
      <c r="T2075" s="14"/>
      <c r="U2075" s="14" t="str">
        <f ca="1">IFERROR(IF(P2075="X",IF(VLOOKUP(B2075,'Oficios_-_pend_criticas'!$C$3:$J$4739,5,0)="","",IF(VLOOKUP(B2075,'Oficios_-_pend_criticas'!$C$3:$J$4739,7,0)="",IF(TODAY()&gt;VLOOKUP(B2075,'Oficios_-_pend_criticas'!$C$3:$J$4739,5,0),"X",""),IF(VLOOKUP(B2075,'Oficios_-_pend_criticas'!$C$3:$J$4739,7,0)&gt;VLOOKUP(B2075,'Oficios_-_pend_criticas'!$C$3:$J$4739,5,0),"X",""))),""),"")</f>
        <v/>
      </c>
      <c r="V2075" s="14" t="str">
        <f ca="1">IFERROR(IF(Q2075=0,IF(VLOOKUP(B2075,'Oficios_-_pend_criticas'!$C$3:$J$4739,5,0)="","",IF(VLOOKUP(B2075,'Oficios_-_pend_criticas'!$C$3:$J$4739,7,0)="",IF(TODAY()&gt;VLOOKUP(B2075,'Oficios_-_pend_criticas'!$C$3:$J$4739,5,0),"X",""),IF(VLOOKUP(B2075,'Oficios_-_pend_criticas'!$C$3:$J$4739,7,0)&gt;VLOOKUP(B2075,'Oficios_-_pend_criticas'!$C$3:$J$4739,5,0),"X",""))),""),"")</f>
        <v/>
      </c>
      <c r="W2075" s="14" t="str">
        <f ca="1">IFERROR(IF(P2075&lt;&gt;"X",IF(Q2075&gt;0,IF(VLOOKUP(B2075,'Oficios_-_pend_criticas'!$C$4:$J$4739,5,0)="","",IF(VLOOKUP(B2075,'Oficios_-_pend_criticas'!$C$4:$J$4739,7,0)="",IF(TODAY()&gt;VLOOKUP(B2075,'Oficios_-_pend_criticas'!$C$4:$J$4739,5,0),"X",""),IF(VLOOKUP(B2075,'Oficios_-_pend_criticas'!$C$4:$J$4739,7,0)&gt;VLOOKUP(B2075,'Oficios_-_pend_criticas'!$C$4:$J$4739,5,0),"X",""))),""),""),"")</f>
        <v/>
      </c>
    </row>
    <row r="2076" spans="1:23" hidden="1" x14ac:dyDescent="0.25">
      <c r="A2076" s="9" t="str">
        <f t="shared" si="96"/>
        <v/>
      </c>
      <c r="B2076" s="24"/>
      <c r="C2076" s="22" t="str">
        <f>IF(B2076="","",VLOOKUP(B2076,#REF!,6,0))</f>
        <v/>
      </c>
      <c r="D2076" s="20" t="str">
        <f>IF(B2076="","",VLOOKUP(B2076,#REF!,22,0))</f>
        <v/>
      </c>
      <c r="E2076" s="22" t="str">
        <f>IF(B2076="","",VLOOKUP(B2076,Consultas_públicas!$A$376:$G$3879,7,0))</f>
        <v/>
      </c>
      <c r="F2076" s="20"/>
      <c r="G2076" s="21"/>
      <c r="H2076" s="14" t="str">
        <f>IFERROR(IF(VLOOKUP(B2076,'Oficios_-_pend_criticas'!$C$4:$D$4739,2,0)="","","X"),"")</f>
        <v/>
      </c>
      <c r="I2076" s="12"/>
      <c r="J2076" s="13"/>
      <c r="K2076" s="10"/>
      <c r="L2076" s="12" t="str">
        <f>IFERROR(VLOOKUP(B2076,Retorno_da_RFB!$D$3:$I$6388,5,0),"")</f>
        <v/>
      </c>
      <c r="M2076" s="13" t="str">
        <f>IFERROR(VLOOKUP(B2076,Retorno_da_RFB!$D$3:$I$6388,6,0),"")</f>
        <v/>
      </c>
      <c r="N2076" s="10" t="str">
        <f>IFERROR(VLOOKUP(B2076,Retorno_da_RFB!$D$3:$I$6388,3,0),"")</f>
        <v/>
      </c>
      <c r="O2076" s="10" t="str">
        <f>IFERROR(VLOOKUP(B2076,Retorno_da_RFB!$D$3:$I$6388,4,0),"")</f>
        <v/>
      </c>
      <c r="P2076" s="12" t="str">
        <f>IFERROR(IF(N2076="","",IF(VLOOKUP(LEFT(N2076,10),'Universo_BK-BIT'!$A$5:$E$10005,2,0)="","X",VLOOKUP(LEFT(N2076,10),'Universo_BK-BIT'!$A$5:$E$10005,2,0))),"X")</f>
        <v/>
      </c>
      <c r="Q2076" s="12" t="str">
        <f>IFERROR(IF(P2076="X","",VLOOKUP(LEFT(N2076,10),'Universo_BK-BIT'!$A$5:$E$10005,3,0)),"")</f>
        <v/>
      </c>
      <c r="R2076" s="14" t="str">
        <f t="shared" si="97"/>
        <v/>
      </c>
      <c r="S2076" s="14" t="str">
        <f t="shared" si="98"/>
        <v/>
      </c>
      <c r="T2076" s="14"/>
      <c r="U2076" s="14" t="str">
        <f ca="1">IFERROR(IF(P2076="X",IF(VLOOKUP(B2076,'Oficios_-_pend_criticas'!$C$3:$J$4739,5,0)="","",IF(VLOOKUP(B2076,'Oficios_-_pend_criticas'!$C$3:$J$4739,7,0)="",IF(TODAY()&gt;VLOOKUP(B2076,'Oficios_-_pend_criticas'!$C$3:$J$4739,5,0),"X",""),IF(VLOOKUP(B2076,'Oficios_-_pend_criticas'!$C$3:$J$4739,7,0)&gt;VLOOKUP(B2076,'Oficios_-_pend_criticas'!$C$3:$J$4739,5,0),"X",""))),""),"")</f>
        <v/>
      </c>
      <c r="V2076" s="14" t="str">
        <f ca="1">IFERROR(IF(Q2076=0,IF(VLOOKUP(B2076,'Oficios_-_pend_criticas'!$C$3:$J$4739,5,0)="","",IF(VLOOKUP(B2076,'Oficios_-_pend_criticas'!$C$3:$J$4739,7,0)="",IF(TODAY()&gt;VLOOKUP(B2076,'Oficios_-_pend_criticas'!$C$3:$J$4739,5,0),"X",""),IF(VLOOKUP(B2076,'Oficios_-_pend_criticas'!$C$3:$J$4739,7,0)&gt;VLOOKUP(B2076,'Oficios_-_pend_criticas'!$C$3:$J$4739,5,0),"X",""))),""),"")</f>
        <v/>
      </c>
      <c r="W2076" s="14" t="str">
        <f ca="1">IFERROR(IF(P2076&lt;&gt;"X",IF(Q2076&gt;0,IF(VLOOKUP(B2076,'Oficios_-_pend_criticas'!$C$4:$J$4739,5,0)="","",IF(VLOOKUP(B2076,'Oficios_-_pend_criticas'!$C$4:$J$4739,7,0)="",IF(TODAY()&gt;VLOOKUP(B2076,'Oficios_-_pend_criticas'!$C$4:$J$4739,5,0),"X",""),IF(VLOOKUP(B2076,'Oficios_-_pend_criticas'!$C$4:$J$4739,7,0)&gt;VLOOKUP(B2076,'Oficios_-_pend_criticas'!$C$4:$J$4739,5,0),"X",""))),""),""),"")</f>
        <v/>
      </c>
    </row>
    <row r="2077" spans="1:23" hidden="1" x14ac:dyDescent="0.25">
      <c r="A2077" s="9" t="str">
        <f t="shared" si="96"/>
        <v/>
      </c>
      <c r="B2077" s="24"/>
      <c r="C2077" s="22" t="str">
        <f>IF(B2077="","",VLOOKUP(B2077,#REF!,6,0))</f>
        <v/>
      </c>
      <c r="D2077" s="20" t="str">
        <f>IF(B2077="","",VLOOKUP(B2077,#REF!,22,0))</f>
        <v/>
      </c>
      <c r="E2077" s="22" t="str">
        <f>IF(B2077="","",VLOOKUP(B2077,Consultas_públicas!$A$376:$G$3879,7,0))</f>
        <v/>
      </c>
      <c r="F2077" s="20"/>
      <c r="G2077" s="21"/>
      <c r="H2077" s="14" t="str">
        <f>IFERROR(IF(VLOOKUP(B2077,'Oficios_-_pend_criticas'!$C$4:$D$4739,2,0)="","","X"),"")</f>
        <v/>
      </c>
      <c r="I2077" s="12"/>
      <c r="J2077" s="13"/>
      <c r="K2077" s="10"/>
      <c r="L2077" s="12" t="str">
        <f>IFERROR(VLOOKUP(B2077,Retorno_da_RFB!$D$3:$I$6388,5,0),"")</f>
        <v/>
      </c>
      <c r="M2077" s="13" t="str">
        <f>IFERROR(VLOOKUP(B2077,Retorno_da_RFB!$D$3:$I$6388,6,0),"")</f>
        <v/>
      </c>
      <c r="N2077" s="10" t="str">
        <f>IFERROR(VLOOKUP(B2077,Retorno_da_RFB!$D$3:$I$6388,3,0),"")</f>
        <v/>
      </c>
      <c r="O2077" s="10" t="str">
        <f>IFERROR(VLOOKUP(B2077,Retorno_da_RFB!$D$3:$I$6388,4,0),"")</f>
        <v/>
      </c>
      <c r="P2077" s="12" t="str">
        <f>IFERROR(IF(N2077="","",IF(VLOOKUP(LEFT(N2077,10),'Universo_BK-BIT'!$A$5:$E$10005,2,0)="","X",VLOOKUP(LEFT(N2077,10),'Universo_BK-BIT'!$A$5:$E$10005,2,0))),"X")</f>
        <v/>
      </c>
      <c r="Q2077" s="12" t="str">
        <f>IFERROR(IF(P2077="X","",VLOOKUP(LEFT(N2077,10),'Universo_BK-BIT'!$A$5:$E$10005,3,0)),"")</f>
        <v/>
      </c>
      <c r="R2077" s="14" t="str">
        <f t="shared" si="97"/>
        <v/>
      </c>
      <c r="S2077" s="14" t="str">
        <f t="shared" si="98"/>
        <v/>
      </c>
      <c r="T2077" s="14"/>
      <c r="U2077" s="14" t="str">
        <f ca="1">IFERROR(IF(P2077="X",IF(VLOOKUP(B2077,'Oficios_-_pend_criticas'!$C$3:$J$4739,5,0)="","",IF(VLOOKUP(B2077,'Oficios_-_pend_criticas'!$C$3:$J$4739,7,0)="",IF(TODAY()&gt;VLOOKUP(B2077,'Oficios_-_pend_criticas'!$C$3:$J$4739,5,0),"X",""),IF(VLOOKUP(B2077,'Oficios_-_pend_criticas'!$C$3:$J$4739,7,0)&gt;VLOOKUP(B2077,'Oficios_-_pend_criticas'!$C$3:$J$4739,5,0),"X",""))),""),"")</f>
        <v/>
      </c>
      <c r="V2077" s="14" t="str">
        <f ca="1">IFERROR(IF(Q2077=0,IF(VLOOKUP(B2077,'Oficios_-_pend_criticas'!$C$3:$J$4739,5,0)="","",IF(VLOOKUP(B2077,'Oficios_-_pend_criticas'!$C$3:$J$4739,7,0)="",IF(TODAY()&gt;VLOOKUP(B2077,'Oficios_-_pend_criticas'!$C$3:$J$4739,5,0),"X",""),IF(VLOOKUP(B2077,'Oficios_-_pend_criticas'!$C$3:$J$4739,7,0)&gt;VLOOKUP(B2077,'Oficios_-_pend_criticas'!$C$3:$J$4739,5,0),"X",""))),""),"")</f>
        <v/>
      </c>
      <c r="W2077" s="14" t="str">
        <f ca="1">IFERROR(IF(P2077&lt;&gt;"X",IF(Q2077&gt;0,IF(VLOOKUP(B2077,'Oficios_-_pend_criticas'!$C$4:$J$4739,5,0)="","",IF(VLOOKUP(B2077,'Oficios_-_pend_criticas'!$C$4:$J$4739,7,0)="",IF(TODAY()&gt;VLOOKUP(B2077,'Oficios_-_pend_criticas'!$C$4:$J$4739,5,0),"X",""),IF(VLOOKUP(B2077,'Oficios_-_pend_criticas'!$C$4:$J$4739,7,0)&gt;VLOOKUP(B2077,'Oficios_-_pend_criticas'!$C$4:$J$4739,5,0),"X",""))),""),""),"")</f>
        <v/>
      </c>
    </row>
    <row r="2078" spans="1:23" hidden="1" x14ac:dyDescent="0.25">
      <c r="A2078" s="9" t="str">
        <f t="shared" si="96"/>
        <v/>
      </c>
      <c r="B2078" s="24"/>
      <c r="C2078" s="22" t="str">
        <f>IF(B2078="","",VLOOKUP(B2078,#REF!,6,0))</f>
        <v/>
      </c>
      <c r="D2078" s="20" t="str">
        <f>IF(B2078="","",VLOOKUP(B2078,#REF!,22,0))</f>
        <v/>
      </c>
      <c r="E2078" s="22" t="str">
        <f>IF(B2078="","",VLOOKUP(B2078,Consultas_públicas!$A$376:$G$3879,7,0))</f>
        <v/>
      </c>
      <c r="F2078" s="20"/>
      <c r="G2078" s="21"/>
      <c r="H2078" s="14" t="str">
        <f>IFERROR(IF(VLOOKUP(B2078,'Oficios_-_pend_criticas'!$C$4:$D$4739,2,0)="","","X"),"")</f>
        <v/>
      </c>
      <c r="I2078" s="12"/>
      <c r="J2078" s="13"/>
      <c r="K2078" s="10"/>
      <c r="L2078" s="12" t="str">
        <f>IFERROR(VLOOKUP(B2078,Retorno_da_RFB!$D$3:$I$6388,5,0),"")</f>
        <v/>
      </c>
      <c r="M2078" s="13" t="str">
        <f>IFERROR(VLOOKUP(B2078,Retorno_da_RFB!$D$3:$I$6388,6,0),"")</f>
        <v/>
      </c>
      <c r="N2078" s="10" t="str">
        <f>IFERROR(VLOOKUP(B2078,Retorno_da_RFB!$D$3:$I$6388,3,0),"")</f>
        <v/>
      </c>
      <c r="O2078" s="10" t="str">
        <f>IFERROR(VLOOKUP(B2078,Retorno_da_RFB!$D$3:$I$6388,4,0),"")</f>
        <v/>
      </c>
      <c r="P2078" s="12" t="str">
        <f>IFERROR(IF(N2078="","",IF(VLOOKUP(LEFT(N2078,10),'Universo_BK-BIT'!$A$5:$E$10005,2,0)="","X",VLOOKUP(LEFT(N2078,10),'Universo_BK-BIT'!$A$5:$E$10005,2,0))),"X")</f>
        <v/>
      </c>
      <c r="Q2078" s="12" t="str">
        <f>IFERROR(IF(P2078="X","",VLOOKUP(LEFT(N2078,10),'Universo_BK-BIT'!$A$5:$E$10005,3,0)),"")</f>
        <v/>
      </c>
      <c r="R2078" s="14" t="str">
        <f t="shared" si="97"/>
        <v/>
      </c>
      <c r="S2078" s="14" t="str">
        <f t="shared" si="98"/>
        <v/>
      </c>
      <c r="T2078" s="14"/>
      <c r="U2078" s="14" t="str">
        <f ca="1">IFERROR(IF(P2078="X",IF(VLOOKUP(B2078,'Oficios_-_pend_criticas'!$C$3:$J$4739,5,0)="","",IF(VLOOKUP(B2078,'Oficios_-_pend_criticas'!$C$3:$J$4739,7,0)="",IF(TODAY()&gt;VLOOKUP(B2078,'Oficios_-_pend_criticas'!$C$3:$J$4739,5,0),"X",""),IF(VLOOKUP(B2078,'Oficios_-_pend_criticas'!$C$3:$J$4739,7,0)&gt;VLOOKUP(B2078,'Oficios_-_pend_criticas'!$C$3:$J$4739,5,0),"X",""))),""),"")</f>
        <v/>
      </c>
      <c r="V2078" s="14" t="str">
        <f ca="1">IFERROR(IF(Q2078=0,IF(VLOOKUP(B2078,'Oficios_-_pend_criticas'!$C$3:$J$4739,5,0)="","",IF(VLOOKUP(B2078,'Oficios_-_pend_criticas'!$C$3:$J$4739,7,0)="",IF(TODAY()&gt;VLOOKUP(B2078,'Oficios_-_pend_criticas'!$C$3:$J$4739,5,0),"X",""),IF(VLOOKUP(B2078,'Oficios_-_pend_criticas'!$C$3:$J$4739,7,0)&gt;VLOOKUP(B2078,'Oficios_-_pend_criticas'!$C$3:$J$4739,5,0),"X",""))),""),"")</f>
        <v/>
      </c>
      <c r="W2078" s="14" t="str">
        <f ca="1">IFERROR(IF(P2078&lt;&gt;"X",IF(Q2078&gt;0,IF(VLOOKUP(B2078,'Oficios_-_pend_criticas'!$C$4:$J$4739,5,0)="","",IF(VLOOKUP(B2078,'Oficios_-_pend_criticas'!$C$4:$J$4739,7,0)="",IF(TODAY()&gt;VLOOKUP(B2078,'Oficios_-_pend_criticas'!$C$4:$J$4739,5,0),"X",""),IF(VLOOKUP(B2078,'Oficios_-_pend_criticas'!$C$4:$J$4739,7,0)&gt;VLOOKUP(B2078,'Oficios_-_pend_criticas'!$C$4:$J$4739,5,0),"X",""))),""),""),"")</f>
        <v/>
      </c>
    </row>
    <row r="2079" spans="1:23" hidden="1" x14ac:dyDescent="0.25">
      <c r="A2079" s="9" t="str">
        <f t="shared" si="96"/>
        <v/>
      </c>
      <c r="B2079" s="24"/>
      <c r="C2079" s="22" t="str">
        <f>IF(B2079="","",VLOOKUP(B2079,#REF!,6,0))</f>
        <v/>
      </c>
      <c r="D2079" s="20" t="str">
        <f>IF(B2079="","",VLOOKUP(B2079,#REF!,22,0))</f>
        <v/>
      </c>
      <c r="E2079" s="22" t="str">
        <f>IF(B2079="","",VLOOKUP(B2079,Consultas_públicas!$A$376:$G$3879,7,0))</f>
        <v/>
      </c>
      <c r="F2079" s="20"/>
      <c r="G2079" s="21"/>
      <c r="H2079" s="14" t="str">
        <f>IFERROR(IF(VLOOKUP(B2079,'Oficios_-_pend_criticas'!$C$4:$D$4739,2,0)="","","X"),"")</f>
        <v/>
      </c>
      <c r="I2079" s="12"/>
      <c r="J2079" s="13"/>
      <c r="K2079" s="10"/>
      <c r="L2079" s="12" t="str">
        <f>IFERROR(VLOOKUP(B2079,Retorno_da_RFB!$D$3:$I$6388,5,0),"")</f>
        <v/>
      </c>
      <c r="M2079" s="13" t="str">
        <f>IFERROR(VLOOKUP(B2079,Retorno_da_RFB!$D$3:$I$6388,6,0),"")</f>
        <v/>
      </c>
      <c r="N2079" s="10" t="str">
        <f>IFERROR(VLOOKUP(B2079,Retorno_da_RFB!$D$3:$I$6388,3,0),"")</f>
        <v/>
      </c>
      <c r="O2079" s="10" t="str">
        <f>IFERROR(VLOOKUP(B2079,Retorno_da_RFB!$D$3:$I$6388,4,0),"")</f>
        <v/>
      </c>
      <c r="P2079" s="12" t="str">
        <f>IFERROR(IF(N2079="","",IF(VLOOKUP(LEFT(N2079,10),'Universo_BK-BIT'!$A$5:$E$10005,2,0)="","X",VLOOKUP(LEFT(N2079,10),'Universo_BK-BIT'!$A$5:$E$10005,2,0))),"X")</f>
        <v/>
      </c>
      <c r="Q2079" s="12" t="str">
        <f>IFERROR(IF(P2079="X","",VLOOKUP(LEFT(N2079,10),'Universo_BK-BIT'!$A$5:$E$10005,3,0)),"")</f>
        <v/>
      </c>
      <c r="R2079" s="14" t="str">
        <f t="shared" si="97"/>
        <v/>
      </c>
      <c r="S2079" s="14" t="str">
        <f t="shared" si="98"/>
        <v/>
      </c>
      <c r="T2079" s="14"/>
      <c r="U2079" s="14" t="str">
        <f ca="1">IFERROR(IF(P2079="X",IF(VLOOKUP(B2079,'Oficios_-_pend_criticas'!$C$3:$J$4739,5,0)="","",IF(VLOOKUP(B2079,'Oficios_-_pend_criticas'!$C$3:$J$4739,7,0)="",IF(TODAY()&gt;VLOOKUP(B2079,'Oficios_-_pend_criticas'!$C$3:$J$4739,5,0),"X",""),IF(VLOOKUP(B2079,'Oficios_-_pend_criticas'!$C$3:$J$4739,7,0)&gt;VLOOKUP(B2079,'Oficios_-_pend_criticas'!$C$3:$J$4739,5,0),"X",""))),""),"")</f>
        <v/>
      </c>
      <c r="V2079" s="14" t="str">
        <f ca="1">IFERROR(IF(Q2079=0,IF(VLOOKUP(B2079,'Oficios_-_pend_criticas'!$C$3:$J$4739,5,0)="","",IF(VLOOKUP(B2079,'Oficios_-_pend_criticas'!$C$3:$J$4739,7,0)="",IF(TODAY()&gt;VLOOKUP(B2079,'Oficios_-_pend_criticas'!$C$3:$J$4739,5,0),"X",""),IF(VLOOKUP(B2079,'Oficios_-_pend_criticas'!$C$3:$J$4739,7,0)&gt;VLOOKUP(B2079,'Oficios_-_pend_criticas'!$C$3:$J$4739,5,0),"X",""))),""),"")</f>
        <v/>
      </c>
      <c r="W2079" s="14" t="str">
        <f ca="1">IFERROR(IF(P2079&lt;&gt;"X",IF(Q2079&gt;0,IF(VLOOKUP(B2079,'Oficios_-_pend_criticas'!$C$4:$J$4739,5,0)="","",IF(VLOOKUP(B2079,'Oficios_-_pend_criticas'!$C$4:$J$4739,7,0)="",IF(TODAY()&gt;VLOOKUP(B2079,'Oficios_-_pend_criticas'!$C$4:$J$4739,5,0),"X",""),IF(VLOOKUP(B2079,'Oficios_-_pend_criticas'!$C$4:$J$4739,7,0)&gt;VLOOKUP(B2079,'Oficios_-_pend_criticas'!$C$4:$J$4739,5,0),"X",""))),""),""),"")</f>
        <v/>
      </c>
    </row>
    <row r="2080" spans="1:23" hidden="1" x14ac:dyDescent="0.25">
      <c r="A2080" s="9" t="str">
        <f t="shared" si="96"/>
        <v/>
      </c>
      <c r="B2080" s="24"/>
      <c r="C2080" s="22" t="str">
        <f>IF(B2080="","",VLOOKUP(B2080,#REF!,6,0))</f>
        <v/>
      </c>
      <c r="D2080" s="20" t="str">
        <f>IF(B2080="","",VLOOKUP(B2080,#REF!,22,0))</f>
        <v/>
      </c>
      <c r="E2080" s="22" t="str">
        <f>IF(B2080="","",VLOOKUP(B2080,Consultas_públicas!$A$376:$G$3879,7,0))</f>
        <v/>
      </c>
      <c r="F2080" s="20"/>
      <c r="G2080" s="21"/>
      <c r="H2080" s="14" t="str">
        <f>IFERROR(IF(VLOOKUP(B2080,'Oficios_-_pend_criticas'!$C$4:$D$4739,2,0)="","","X"),"")</f>
        <v/>
      </c>
      <c r="I2080" s="12"/>
      <c r="J2080" s="13"/>
      <c r="K2080" s="10"/>
      <c r="L2080" s="12" t="str">
        <f>IFERROR(VLOOKUP(B2080,Retorno_da_RFB!$D$3:$I$6388,5,0),"")</f>
        <v/>
      </c>
      <c r="M2080" s="13" t="str">
        <f>IFERROR(VLOOKUP(B2080,Retorno_da_RFB!$D$3:$I$6388,6,0),"")</f>
        <v/>
      </c>
      <c r="N2080" s="10" t="str">
        <f>IFERROR(VLOOKUP(B2080,Retorno_da_RFB!$D$3:$I$6388,3,0),"")</f>
        <v/>
      </c>
      <c r="O2080" s="10" t="str">
        <f>IFERROR(VLOOKUP(B2080,Retorno_da_RFB!$D$3:$I$6388,4,0),"")</f>
        <v/>
      </c>
      <c r="P2080" s="12" t="str">
        <f>IFERROR(IF(N2080="","",IF(VLOOKUP(LEFT(N2080,10),'Universo_BK-BIT'!$A$5:$E$10005,2,0)="","X",VLOOKUP(LEFT(N2080,10),'Universo_BK-BIT'!$A$5:$E$10005,2,0))),"X")</f>
        <v/>
      </c>
      <c r="Q2080" s="12" t="str">
        <f>IFERROR(IF(P2080="X","",VLOOKUP(LEFT(N2080,10),'Universo_BK-BIT'!$A$5:$E$10005,3,0)),"")</f>
        <v/>
      </c>
      <c r="R2080" s="14" t="str">
        <f t="shared" si="97"/>
        <v/>
      </c>
      <c r="S2080" s="14" t="str">
        <f t="shared" si="98"/>
        <v/>
      </c>
      <c r="T2080" s="14"/>
      <c r="U2080" s="14" t="str">
        <f ca="1">IFERROR(IF(P2080="X",IF(VLOOKUP(B2080,'Oficios_-_pend_criticas'!$C$3:$J$4739,5,0)="","",IF(VLOOKUP(B2080,'Oficios_-_pend_criticas'!$C$3:$J$4739,7,0)="",IF(TODAY()&gt;VLOOKUP(B2080,'Oficios_-_pend_criticas'!$C$3:$J$4739,5,0),"X",""),IF(VLOOKUP(B2080,'Oficios_-_pend_criticas'!$C$3:$J$4739,7,0)&gt;VLOOKUP(B2080,'Oficios_-_pend_criticas'!$C$3:$J$4739,5,0),"X",""))),""),"")</f>
        <v/>
      </c>
      <c r="V2080" s="14" t="str">
        <f ca="1">IFERROR(IF(Q2080=0,IF(VLOOKUP(B2080,'Oficios_-_pend_criticas'!$C$3:$J$4739,5,0)="","",IF(VLOOKUP(B2080,'Oficios_-_pend_criticas'!$C$3:$J$4739,7,0)="",IF(TODAY()&gt;VLOOKUP(B2080,'Oficios_-_pend_criticas'!$C$3:$J$4739,5,0),"X",""),IF(VLOOKUP(B2080,'Oficios_-_pend_criticas'!$C$3:$J$4739,7,0)&gt;VLOOKUP(B2080,'Oficios_-_pend_criticas'!$C$3:$J$4739,5,0),"X",""))),""),"")</f>
        <v/>
      </c>
      <c r="W2080" s="14" t="str">
        <f ca="1">IFERROR(IF(P2080&lt;&gt;"X",IF(Q2080&gt;0,IF(VLOOKUP(B2080,'Oficios_-_pend_criticas'!$C$4:$J$4739,5,0)="","",IF(VLOOKUP(B2080,'Oficios_-_pend_criticas'!$C$4:$J$4739,7,0)="",IF(TODAY()&gt;VLOOKUP(B2080,'Oficios_-_pend_criticas'!$C$4:$J$4739,5,0),"X",""),IF(VLOOKUP(B2080,'Oficios_-_pend_criticas'!$C$4:$J$4739,7,0)&gt;VLOOKUP(B2080,'Oficios_-_pend_criticas'!$C$4:$J$4739,5,0),"X",""))),""),""),"")</f>
        <v/>
      </c>
    </row>
    <row r="2081" spans="1:23" hidden="1" x14ac:dyDescent="0.25">
      <c r="A2081" s="9" t="str">
        <f t="shared" si="96"/>
        <v/>
      </c>
      <c r="B2081" s="24"/>
      <c r="C2081" s="22" t="str">
        <f>IF(B2081="","",VLOOKUP(B2081,#REF!,6,0))</f>
        <v/>
      </c>
      <c r="D2081" s="20" t="str">
        <f>IF(B2081="","",VLOOKUP(B2081,#REF!,22,0))</f>
        <v/>
      </c>
      <c r="E2081" s="22" t="str">
        <f>IF(B2081="","",VLOOKUP(B2081,Consultas_públicas!$A$376:$G$3879,7,0))</f>
        <v/>
      </c>
      <c r="F2081" s="20"/>
      <c r="G2081" s="21"/>
      <c r="H2081" s="14" t="str">
        <f>IFERROR(IF(VLOOKUP(B2081,'Oficios_-_pend_criticas'!$C$4:$D$4739,2,0)="","","X"),"")</f>
        <v/>
      </c>
      <c r="I2081" s="12"/>
      <c r="J2081" s="13"/>
      <c r="K2081" s="10"/>
      <c r="L2081" s="12" t="str">
        <f>IFERROR(VLOOKUP(B2081,Retorno_da_RFB!$D$3:$I$6388,5,0),"")</f>
        <v/>
      </c>
      <c r="M2081" s="13" t="str">
        <f>IFERROR(VLOOKUP(B2081,Retorno_da_RFB!$D$3:$I$6388,6,0),"")</f>
        <v/>
      </c>
      <c r="N2081" s="10" t="str">
        <f>IFERROR(VLOOKUP(B2081,Retorno_da_RFB!$D$3:$I$6388,3,0),"")</f>
        <v/>
      </c>
      <c r="O2081" s="10" t="str">
        <f>IFERROR(VLOOKUP(B2081,Retorno_da_RFB!$D$3:$I$6388,4,0),"")</f>
        <v/>
      </c>
      <c r="P2081" s="12" t="str">
        <f>IFERROR(IF(N2081="","",IF(VLOOKUP(LEFT(N2081,10),'Universo_BK-BIT'!$A$5:$E$10005,2,0)="","X",VLOOKUP(LEFT(N2081,10),'Universo_BK-BIT'!$A$5:$E$10005,2,0))),"X")</f>
        <v/>
      </c>
      <c r="Q2081" s="12" t="str">
        <f>IFERROR(IF(P2081="X","",VLOOKUP(LEFT(N2081,10),'Universo_BK-BIT'!$A$5:$E$10005,3,0)),"")</f>
        <v/>
      </c>
      <c r="R2081" s="14" t="str">
        <f t="shared" si="97"/>
        <v/>
      </c>
      <c r="S2081" s="14" t="str">
        <f t="shared" si="98"/>
        <v/>
      </c>
      <c r="T2081" s="14"/>
      <c r="U2081" s="14" t="str">
        <f ca="1">IFERROR(IF(P2081="X",IF(VLOOKUP(B2081,'Oficios_-_pend_criticas'!$C$3:$J$4739,5,0)="","",IF(VLOOKUP(B2081,'Oficios_-_pend_criticas'!$C$3:$J$4739,7,0)="",IF(TODAY()&gt;VLOOKUP(B2081,'Oficios_-_pend_criticas'!$C$3:$J$4739,5,0),"X",""),IF(VLOOKUP(B2081,'Oficios_-_pend_criticas'!$C$3:$J$4739,7,0)&gt;VLOOKUP(B2081,'Oficios_-_pend_criticas'!$C$3:$J$4739,5,0),"X",""))),""),"")</f>
        <v/>
      </c>
      <c r="V2081" s="14" t="str">
        <f ca="1">IFERROR(IF(Q2081=0,IF(VLOOKUP(B2081,'Oficios_-_pend_criticas'!$C$3:$J$4739,5,0)="","",IF(VLOOKUP(B2081,'Oficios_-_pend_criticas'!$C$3:$J$4739,7,0)="",IF(TODAY()&gt;VLOOKUP(B2081,'Oficios_-_pend_criticas'!$C$3:$J$4739,5,0),"X",""),IF(VLOOKUP(B2081,'Oficios_-_pend_criticas'!$C$3:$J$4739,7,0)&gt;VLOOKUP(B2081,'Oficios_-_pend_criticas'!$C$3:$J$4739,5,0),"X",""))),""),"")</f>
        <v/>
      </c>
      <c r="W2081" s="14" t="str">
        <f ca="1">IFERROR(IF(P2081&lt;&gt;"X",IF(Q2081&gt;0,IF(VLOOKUP(B2081,'Oficios_-_pend_criticas'!$C$4:$J$4739,5,0)="","",IF(VLOOKUP(B2081,'Oficios_-_pend_criticas'!$C$4:$J$4739,7,0)="",IF(TODAY()&gt;VLOOKUP(B2081,'Oficios_-_pend_criticas'!$C$4:$J$4739,5,0),"X",""),IF(VLOOKUP(B2081,'Oficios_-_pend_criticas'!$C$4:$J$4739,7,0)&gt;VLOOKUP(B2081,'Oficios_-_pend_criticas'!$C$4:$J$4739,5,0),"X",""))),""),""),"")</f>
        <v/>
      </c>
    </row>
    <row r="2082" spans="1:23" hidden="1" x14ac:dyDescent="0.25">
      <c r="A2082" s="9" t="str">
        <f t="shared" si="96"/>
        <v/>
      </c>
      <c r="B2082" s="24"/>
      <c r="C2082" s="22" t="str">
        <f>IF(B2082="","",VLOOKUP(B2082,#REF!,6,0))</f>
        <v/>
      </c>
      <c r="D2082" s="20" t="str">
        <f>IF(B2082="","",VLOOKUP(B2082,#REF!,22,0))</f>
        <v/>
      </c>
      <c r="E2082" s="22" t="str">
        <f>IF(B2082="","",VLOOKUP(B2082,Consultas_públicas!$A$376:$G$3879,7,0))</f>
        <v/>
      </c>
      <c r="F2082" s="20"/>
      <c r="G2082" s="21"/>
      <c r="H2082" s="14" t="str">
        <f>IFERROR(IF(VLOOKUP(B2082,'Oficios_-_pend_criticas'!$C$4:$D$4739,2,0)="","","X"),"")</f>
        <v/>
      </c>
      <c r="I2082" s="12"/>
      <c r="J2082" s="13"/>
      <c r="K2082" s="10"/>
      <c r="L2082" s="12" t="str">
        <f>IFERROR(VLOOKUP(B2082,Retorno_da_RFB!$D$3:$I$6388,5,0),"")</f>
        <v/>
      </c>
      <c r="M2082" s="13" t="str">
        <f>IFERROR(VLOOKUP(B2082,Retorno_da_RFB!$D$3:$I$6388,6,0),"")</f>
        <v/>
      </c>
      <c r="N2082" s="10" t="str">
        <f>IFERROR(VLOOKUP(B2082,Retorno_da_RFB!$D$3:$I$6388,3,0),"")</f>
        <v/>
      </c>
      <c r="O2082" s="10" t="str">
        <f>IFERROR(VLOOKUP(B2082,Retorno_da_RFB!$D$3:$I$6388,4,0),"")</f>
        <v/>
      </c>
      <c r="P2082" s="12" t="str">
        <f>IFERROR(IF(N2082="","",IF(VLOOKUP(LEFT(N2082,10),'Universo_BK-BIT'!$A$5:$E$10005,2,0)="","X",VLOOKUP(LEFT(N2082,10),'Universo_BK-BIT'!$A$5:$E$10005,2,0))),"X")</f>
        <v/>
      </c>
      <c r="Q2082" s="12" t="str">
        <f>IFERROR(IF(P2082="X","",VLOOKUP(LEFT(N2082,10),'Universo_BK-BIT'!$A$5:$E$10005,3,0)),"")</f>
        <v/>
      </c>
      <c r="R2082" s="14" t="str">
        <f t="shared" si="97"/>
        <v/>
      </c>
      <c r="S2082" s="14" t="str">
        <f t="shared" si="98"/>
        <v/>
      </c>
      <c r="T2082" s="14"/>
      <c r="U2082" s="14" t="str">
        <f ca="1">IFERROR(IF(P2082="X",IF(VLOOKUP(B2082,'Oficios_-_pend_criticas'!$C$3:$J$4739,5,0)="","",IF(VLOOKUP(B2082,'Oficios_-_pend_criticas'!$C$3:$J$4739,7,0)="",IF(TODAY()&gt;VLOOKUP(B2082,'Oficios_-_pend_criticas'!$C$3:$J$4739,5,0),"X",""),IF(VLOOKUP(B2082,'Oficios_-_pend_criticas'!$C$3:$J$4739,7,0)&gt;VLOOKUP(B2082,'Oficios_-_pend_criticas'!$C$3:$J$4739,5,0),"X",""))),""),"")</f>
        <v/>
      </c>
      <c r="V2082" s="14" t="str">
        <f ca="1">IFERROR(IF(Q2082=0,IF(VLOOKUP(B2082,'Oficios_-_pend_criticas'!$C$3:$J$4739,5,0)="","",IF(VLOOKUP(B2082,'Oficios_-_pend_criticas'!$C$3:$J$4739,7,0)="",IF(TODAY()&gt;VLOOKUP(B2082,'Oficios_-_pend_criticas'!$C$3:$J$4739,5,0),"X",""),IF(VLOOKUP(B2082,'Oficios_-_pend_criticas'!$C$3:$J$4739,7,0)&gt;VLOOKUP(B2082,'Oficios_-_pend_criticas'!$C$3:$J$4739,5,0),"X",""))),""),"")</f>
        <v/>
      </c>
      <c r="W2082" s="14" t="str">
        <f ca="1">IFERROR(IF(P2082&lt;&gt;"X",IF(Q2082&gt;0,IF(VLOOKUP(B2082,'Oficios_-_pend_criticas'!$C$4:$J$4739,5,0)="","",IF(VLOOKUP(B2082,'Oficios_-_pend_criticas'!$C$4:$J$4739,7,0)="",IF(TODAY()&gt;VLOOKUP(B2082,'Oficios_-_pend_criticas'!$C$4:$J$4739,5,0),"X",""),IF(VLOOKUP(B2082,'Oficios_-_pend_criticas'!$C$4:$J$4739,7,0)&gt;VLOOKUP(B2082,'Oficios_-_pend_criticas'!$C$4:$J$4739,5,0),"X",""))),""),""),"")</f>
        <v/>
      </c>
    </row>
    <row r="2083" spans="1:23" hidden="1" x14ac:dyDescent="0.25">
      <c r="A2083" s="9" t="str">
        <f t="shared" si="96"/>
        <v/>
      </c>
      <c r="B2083" s="24"/>
      <c r="C2083" s="22" t="str">
        <f>IF(B2083="","",VLOOKUP(B2083,#REF!,6,0))</f>
        <v/>
      </c>
      <c r="D2083" s="20" t="str">
        <f>IF(B2083="","",VLOOKUP(B2083,#REF!,22,0))</f>
        <v/>
      </c>
      <c r="E2083" s="22" t="str">
        <f>IF(B2083="","",VLOOKUP(B2083,Consultas_públicas!$A$376:$G$3879,7,0))</f>
        <v/>
      </c>
      <c r="F2083" s="20"/>
      <c r="G2083" s="21"/>
      <c r="H2083" s="14" t="str">
        <f>IFERROR(IF(VLOOKUP(B2083,'Oficios_-_pend_criticas'!$C$4:$D$4739,2,0)="","","X"),"")</f>
        <v/>
      </c>
      <c r="I2083" s="12"/>
      <c r="J2083" s="13"/>
      <c r="K2083" s="10"/>
      <c r="L2083" s="12" t="str">
        <f>IFERROR(VLOOKUP(B2083,Retorno_da_RFB!$D$3:$I$6388,5,0),"")</f>
        <v/>
      </c>
      <c r="M2083" s="13" t="str">
        <f>IFERROR(VLOOKUP(B2083,Retorno_da_RFB!$D$3:$I$6388,6,0),"")</f>
        <v/>
      </c>
      <c r="N2083" s="10" t="str">
        <f>IFERROR(VLOOKUP(B2083,Retorno_da_RFB!$D$3:$I$6388,3,0),"")</f>
        <v/>
      </c>
      <c r="O2083" s="10" t="str">
        <f>IFERROR(VLOOKUP(B2083,Retorno_da_RFB!$D$3:$I$6388,4,0),"")</f>
        <v/>
      </c>
      <c r="P2083" s="12" t="str">
        <f>IFERROR(IF(N2083="","",IF(VLOOKUP(LEFT(N2083,10),'Universo_BK-BIT'!$A$5:$E$10005,2,0)="","X",VLOOKUP(LEFT(N2083,10),'Universo_BK-BIT'!$A$5:$E$10005,2,0))),"X")</f>
        <v/>
      </c>
      <c r="Q2083" s="12" t="str">
        <f>IFERROR(IF(P2083="X","",VLOOKUP(LEFT(N2083,10),'Universo_BK-BIT'!$A$5:$E$10005,3,0)),"")</f>
        <v/>
      </c>
      <c r="R2083" s="14" t="str">
        <f t="shared" si="97"/>
        <v/>
      </c>
      <c r="S2083" s="14" t="str">
        <f t="shared" si="98"/>
        <v/>
      </c>
      <c r="T2083" s="14"/>
      <c r="U2083" s="14" t="str">
        <f ca="1">IFERROR(IF(P2083="X",IF(VLOOKUP(B2083,'Oficios_-_pend_criticas'!$C$3:$J$4739,5,0)="","",IF(VLOOKUP(B2083,'Oficios_-_pend_criticas'!$C$3:$J$4739,7,0)="",IF(TODAY()&gt;VLOOKUP(B2083,'Oficios_-_pend_criticas'!$C$3:$J$4739,5,0),"X",""),IF(VLOOKUP(B2083,'Oficios_-_pend_criticas'!$C$3:$J$4739,7,0)&gt;VLOOKUP(B2083,'Oficios_-_pend_criticas'!$C$3:$J$4739,5,0),"X",""))),""),"")</f>
        <v/>
      </c>
      <c r="V2083" s="14" t="str">
        <f ca="1">IFERROR(IF(Q2083=0,IF(VLOOKUP(B2083,'Oficios_-_pend_criticas'!$C$3:$J$4739,5,0)="","",IF(VLOOKUP(B2083,'Oficios_-_pend_criticas'!$C$3:$J$4739,7,0)="",IF(TODAY()&gt;VLOOKUP(B2083,'Oficios_-_pend_criticas'!$C$3:$J$4739,5,0),"X",""),IF(VLOOKUP(B2083,'Oficios_-_pend_criticas'!$C$3:$J$4739,7,0)&gt;VLOOKUP(B2083,'Oficios_-_pend_criticas'!$C$3:$J$4739,5,0),"X",""))),""),"")</f>
        <v/>
      </c>
      <c r="W2083" s="14" t="str">
        <f ca="1">IFERROR(IF(P2083&lt;&gt;"X",IF(Q2083&gt;0,IF(VLOOKUP(B2083,'Oficios_-_pend_criticas'!$C$4:$J$4739,5,0)="","",IF(VLOOKUP(B2083,'Oficios_-_pend_criticas'!$C$4:$J$4739,7,0)="",IF(TODAY()&gt;VLOOKUP(B2083,'Oficios_-_pend_criticas'!$C$4:$J$4739,5,0),"X",""),IF(VLOOKUP(B2083,'Oficios_-_pend_criticas'!$C$4:$J$4739,7,0)&gt;VLOOKUP(B2083,'Oficios_-_pend_criticas'!$C$4:$J$4739,5,0),"X",""))),""),""),"")</f>
        <v/>
      </c>
    </row>
    <row r="2084" spans="1:23" hidden="1" x14ac:dyDescent="0.25">
      <c r="A2084" s="9" t="str">
        <f t="shared" si="96"/>
        <v/>
      </c>
      <c r="B2084" s="24"/>
      <c r="C2084" s="22" t="str">
        <f>IF(B2084="","",VLOOKUP(B2084,#REF!,6,0))</f>
        <v/>
      </c>
      <c r="D2084" s="20" t="str">
        <f>IF(B2084="","",VLOOKUP(B2084,#REF!,22,0))</f>
        <v/>
      </c>
      <c r="E2084" s="22" t="str">
        <f>IF(B2084="","",VLOOKUP(B2084,Consultas_públicas!$A$376:$G$3879,7,0))</f>
        <v/>
      </c>
      <c r="F2084" s="20"/>
      <c r="G2084" s="21"/>
      <c r="H2084" s="14" t="str">
        <f>IFERROR(IF(VLOOKUP(B2084,'Oficios_-_pend_criticas'!$C$4:$D$4739,2,0)="","","X"),"")</f>
        <v/>
      </c>
      <c r="I2084" s="12"/>
      <c r="J2084" s="13"/>
      <c r="K2084" s="10"/>
      <c r="L2084" s="12" t="str">
        <f>IFERROR(VLOOKUP(B2084,Retorno_da_RFB!$D$3:$I$6388,5,0),"")</f>
        <v/>
      </c>
      <c r="M2084" s="13" t="str">
        <f>IFERROR(VLOOKUP(B2084,Retorno_da_RFB!$D$3:$I$6388,6,0),"")</f>
        <v/>
      </c>
      <c r="N2084" s="10" t="str">
        <f>IFERROR(VLOOKUP(B2084,Retorno_da_RFB!$D$3:$I$6388,3,0),"")</f>
        <v/>
      </c>
      <c r="O2084" s="10" t="str">
        <f>IFERROR(VLOOKUP(B2084,Retorno_da_RFB!$D$3:$I$6388,4,0),"")</f>
        <v/>
      </c>
      <c r="P2084" s="12" t="str">
        <f>IFERROR(IF(N2084="","",IF(VLOOKUP(LEFT(N2084,10),'Universo_BK-BIT'!$A$5:$E$10005,2,0)="","X",VLOOKUP(LEFT(N2084,10),'Universo_BK-BIT'!$A$5:$E$10005,2,0))),"X")</f>
        <v/>
      </c>
      <c r="Q2084" s="12" t="str">
        <f>IFERROR(IF(P2084="X","",VLOOKUP(LEFT(N2084,10),'Universo_BK-BIT'!$A$5:$E$10005,3,0)),"")</f>
        <v/>
      </c>
      <c r="R2084" s="14" t="str">
        <f t="shared" si="97"/>
        <v/>
      </c>
      <c r="S2084" s="14" t="str">
        <f t="shared" si="98"/>
        <v/>
      </c>
      <c r="T2084" s="14"/>
      <c r="U2084" s="14" t="str">
        <f ca="1">IFERROR(IF(P2084="X",IF(VLOOKUP(B2084,'Oficios_-_pend_criticas'!$C$3:$J$4739,5,0)="","",IF(VLOOKUP(B2084,'Oficios_-_pend_criticas'!$C$3:$J$4739,7,0)="",IF(TODAY()&gt;VLOOKUP(B2084,'Oficios_-_pend_criticas'!$C$3:$J$4739,5,0),"X",""),IF(VLOOKUP(B2084,'Oficios_-_pend_criticas'!$C$3:$J$4739,7,0)&gt;VLOOKUP(B2084,'Oficios_-_pend_criticas'!$C$3:$J$4739,5,0),"X",""))),""),"")</f>
        <v/>
      </c>
      <c r="V2084" s="14" t="str">
        <f ca="1">IFERROR(IF(Q2084=0,IF(VLOOKUP(B2084,'Oficios_-_pend_criticas'!$C$3:$J$4739,5,0)="","",IF(VLOOKUP(B2084,'Oficios_-_pend_criticas'!$C$3:$J$4739,7,0)="",IF(TODAY()&gt;VLOOKUP(B2084,'Oficios_-_pend_criticas'!$C$3:$J$4739,5,0),"X",""),IF(VLOOKUP(B2084,'Oficios_-_pend_criticas'!$C$3:$J$4739,7,0)&gt;VLOOKUP(B2084,'Oficios_-_pend_criticas'!$C$3:$J$4739,5,0),"X",""))),""),"")</f>
        <v/>
      </c>
      <c r="W2084" s="14" t="str">
        <f ca="1">IFERROR(IF(P2084&lt;&gt;"X",IF(Q2084&gt;0,IF(VLOOKUP(B2084,'Oficios_-_pend_criticas'!$C$4:$J$4739,5,0)="","",IF(VLOOKUP(B2084,'Oficios_-_pend_criticas'!$C$4:$J$4739,7,0)="",IF(TODAY()&gt;VLOOKUP(B2084,'Oficios_-_pend_criticas'!$C$4:$J$4739,5,0),"X",""),IF(VLOOKUP(B2084,'Oficios_-_pend_criticas'!$C$4:$J$4739,7,0)&gt;VLOOKUP(B2084,'Oficios_-_pend_criticas'!$C$4:$J$4739,5,0),"X",""))),""),""),"")</f>
        <v/>
      </c>
    </row>
    <row r="2085" spans="1:23" hidden="1" x14ac:dyDescent="0.25">
      <c r="A2085" s="9" t="str">
        <f t="shared" si="96"/>
        <v/>
      </c>
      <c r="B2085" s="24"/>
      <c r="C2085" s="22" t="str">
        <f>IF(B2085="","",VLOOKUP(B2085,#REF!,6,0))</f>
        <v/>
      </c>
      <c r="D2085" s="20" t="str">
        <f>IF(B2085="","",VLOOKUP(B2085,#REF!,22,0))</f>
        <v/>
      </c>
      <c r="E2085" s="22" t="str">
        <f>IF(B2085="","",VLOOKUP(B2085,Consultas_públicas!$A$376:$G$3879,7,0))</f>
        <v/>
      </c>
      <c r="F2085" s="20"/>
      <c r="G2085" s="21"/>
      <c r="H2085" s="14" t="str">
        <f>IFERROR(IF(VLOOKUP(B2085,'Oficios_-_pend_criticas'!$C$4:$D$4739,2,0)="","","X"),"")</f>
        <v/>
      </c>
      <c r="I2085" s="12"/>
      <c r="J2085" s="13"/>
      <c r="K2085" s="10"/>
      <c r="L2085" s="12" t="str">
        <f>IFERROR(VLOOKUP(B2085,Retorno_da_RFB!$D$3:$I$6388,5,0),"")</f>
        <v/>
      </c>
      <c r="M2085" s="13" t="str">
        <f>IFERROR(VLOOKUP(B2085,Retorno_da_RFB!$D$3:$I$6388,6,0),"")</f>
        <v/>
      </c>
      <c r="N2085" s="10" t="str">
        <f>IFERROR(VLOOKUP(B2085,Retorno_da_RFB!$D$3:$I$6388,3,0),"")</f>
        <v/>
      </c>
      <c r="O2085" s="10" t="str">
        <f>IFERROR(VLOOKUP(B2085,Retorno_da_RFB!$D$3:$I$6388,4,0),"")</f>
        <v/>
      </c>
      <c r="P2085" s="12" t="str">
        <f>IFERROR(IF(N2085="","",IF(VLOOKUP(LEFT(N2085,10),'Universo_BK-BIT'!$A$5:$E$10005,2,0)="","X",VLOOKUP(LEFT(N2085,10),'Universo_BK-BIT'!$A$5:$E$10005,2,0))),"X")</f>
        <v/>
      </c>
      <c r="Q2085" s="12" t="str">
        <f>IFERROR(IF(P2085="X","",VLOOKUP(LEFT(N2085,10),'Universo_BK-BIT'!$A$5:$E$10005,3,0)),"")</f>
        <v/>
      </c>
      <c r="R2085" s="14" t="str">
        <f t="shared" si="97"/>
        <v/>
      </c>
      <c r="S2085" s="14" t="str">
        <f t="shared" si="98"/>
        <v/>
      </c>
      <c r="T2085" s="14"/>
      <c r="U2085" s="14" t="str">
        <f ca="1">IFERROR(IF(P2085="X",IF(VLOOKUP(B2085,'Oficios_-_pend_criticas'!$C$3:$J$4739,5,0)="","",IF(VLOOKUP(B2085,'Oficios_-_pend_criticas'!$C$3:$J$4739,7,0)="",IF(TODAY()&gt;VLOOKUP(B2085,'Oficios_-_pend_criticas'!$C$3:$J$4739,5,0),"X",""),IF(VLOOKUP(B2085,'Oficios_-_pend_criticas'!$C$3:$J$4739,7,0)&gt;VLOOKUP(B2085,'Oficios_-_pend_criticas'!$C$3:$J$4739,5,0),"X",""))),""),"")</f>
        <v/>
      </c>
      <c r="V2085" s="14" t="str">
        <f ca="1">IFERROR(IF(Q2085=0,IF(VLOOKUP(B2085,'Oficios_-_pend_criticas'!$C$3:$J$4739,5,0)="","",IF(VLOOKUP(B2085,'Oficios_-_pend_criticas'!$C$3:$J$4739,7,0)="",IF(TODAY()&gt;VLOOKUP(B2085,'Oficios_-_pend_criticas'!$C$3:$J$4739,5,0),"X",""),IF(VLOOKUP(B2085,'Oficios_-_pend_criticas'!$C$3:$J$4739,7,0)&gt;VLOOKUP(B2085,'Oficios_-_pend_criticas'!$C$3:$J$4739,5,0),"X",""))),""),"")</f>
        <v/>
      </c>
      <c r="W2085" s="14" t="str">
        <f ca="1">IFERROR(IF(P2085&lt;&gt;"X",IF(Q2085&gt;0,IF(VLOOKUP(B2085,'Oficios_-_pend_criticas'!$C$4:$J$4739,5,0)="","",IF(VLOOKUP(B2085,'Oficios_-_pend_criticas'!$C$4:$J$4739,7,0)="",IF(TODAY()&gt;VLOOKUP(B2085,'Oficios_-_pend_criticas'!$C$4:$J$4739,5,0),"X",""),IF(VLOOKUP(B2085,'Oficios_-_pend_criticas'!$C$4:$J$4739,7,0)&gt;VLOOKUP(B2085,'Oficios_-_pend_criticas'!$C$4:$J$4739,5,0),"X",""))),""),""),"")</f>
        <v/>
      </c>
    </row>
    <row r="2086" spans="1:23" hidden="1" x14ac:dyDescent="0.25">
      <c r="A2086" s="9" t="str">
        <f t="shared" si="96"/>
        <v/>
      </c>
      <c r="B2086" s="24"/>
      <c r="C2086" s="22" t="str">
        <f>IF(B2086="","",VLOOKUP(B2086,#REF!,6,0))</f>
        <v/>
      </c>
      <c r="D2086" s="20" t="str">
        <f>IF(B2086="","",VLOOKUP(B2086,#REF!,22,0))</f>
        <v/>
      </c>
      <c r="E2086" s="22" t="str">
        <f>IF(B2086="","",VLOOKUP(B2086,Consultas_públicas!$A$376:$G$3879,7,0))</f>
        <v/>
      </c>
      <c r="F2086" s="20"/>
      <c r="G2086" s="21"/>
      <c r="H2086" s="14" t="str">
        <f>IFERROR(IF(VLOOKUP(B2086,'Oficios_-_pend_criticas'!$C$4:$D$4739,2,0)="","","X"),"")</f>
        <v/>
      </c>
      <c r="I2086" s="12"/>
      <c r="J2086" s="13"/>
      <c r="K2086" s="10"/>
      <c r="L2086" s="12" t="str">
        <f>IFERROR(VLOOKUP(B2086,Retorno_da_RFB!$D$3:$I$6388,5,0),"")</f>
        <v/>
      </c>
      <c r="M2086" s="13" t="str">
        <f>IFERROR(VLOOKUP(B2086,Retorno_da_RFB!$D$3:$I$6388,6,0),"")</f>
        <v/>
      </c>
      <c r="N2086" s="10" t="str">
        <f>IFERROR(VLOOKUP(B2086,Retorno_da_RFB!$D$3:$I$6388,3,0),"")</f>
        <v/>
      </c>
      <c r="O2086" s="10" t="str">
        <f>IFERROR(VLOOKUP(B2086,Retorno_da_RFB!$D$3:$I$6388,4,0),"")</f>
        <v/>
      </c>
      <c r="P2086" s="12" t="str">
        <f>IFERROR(IF(N2086="","",IF(VLOOKUP(LEFT(N2086,10),'Universo_BK-BIT'!$A$5:$E$10005,2,0)="","X",VLOOKUP(LEFT(N2086,10),'Universo_BK-BIT'!$A$5:$E$10005,2,0))),"X")</f>
        <v/>
      </c>
      <c r="Q2086" s="12" t="str">
        <f>IFERROR(IF(P2086="X","",VLOOKUP(LEFT(N2086,10),'Universo_BK-BIT'!$A$5:$E$10005,3,0)),"")</f>
        <v/>
      </c>
      <c r="R2086" s="14" t="str">
        <f t="shared" si="97"/>
        <v/>
      </c>
      <c r="S2086" s="14" t="str">
        <f t="shared" si="98"/>
        <v/>
      </c>
      <c r="T2086" s="14"/>
      <c r="U2086" s="14" t="str">
        <f ca="1">IFERROR(IF(P2086="X",IF(VLOOKUP(B2086,'Oficios_-_pend_criticas'!$C$3:$J$4739,5,0)="","",IF(VLOOKUP(B2086,'Oficios_-_pend_criticas'!$C$3:$J$4739,7,0)="",IF(TODAY()&gt;VLOOKUP(B2086,'Oficios_-_pend_criticas'!$C$3:$J$4739,5,0),"X",""),IF(VLOOKUP(B2086,'Oficios_-_pend_criticas'!$C$3:$J$4739,7,0)&gt;VLOOKUP(B2086,'Oficios_-_pend_criticas'!$C$3:$J$4739,5,0),"X",""))),""),"")</f>
        <v/>
      </c>
      <c r="V2086" s="14" t="str">
        <f ca="1">IFERROR(IF(Q2086=0,IF(VLOOKUP(B2086,'Oficios_-_pend_criticas'!$C$3:$J$4739,5,0)="","",IF(VLOOKUP(B2086,'Oficios_-_pend_criticas'!$C$3:$J$4739,7,0)="",IF(TODAY()&gt;VLOOKUP(B2086,'Oficios_-_pend_criticas'!$C$3:$J$4739,5,0),"X",""),IF(VLOOKUP(B2086,'Oficios_-_pend_criticas'!$C$3:$J$4739,7,0)&gt;VLOOKUP(B2086,'Oficios_-_pend_criticas'!$C$3:$J$4739,5,0),"X",""))),""),"")</f>
        <v/>
      </c>
      <c r="W2086" s="14" t="str">
        <f ca="1">IFERROR(IF(P2086&lt;&gt;"X",IF(Q2086&gt;0,IF(VLOOKUP(B2086,'Oficios_-_pend_criticas'!$C$4:$J$4739,5,0)="","",IF(VLOOKUP(B2086,'Oficios_-_pend_criticas'!$C$4:$J$4739,7,0)="",IF(TODAY()&gt;VLOOKUP(B2086,'Oficios_-_pend_criticas'!$C$4:$J$4739,5,0),"X",""),IF(VLOOKUP(B2086,'Oficios_-_pend_criticas'!$C$4:$J$4739,7,0)&gt;VLOOKUP(B2086,'Oficios_-_pend_criticas'!$C$4:$J$4739,5,0),"X",""))),""),""),"")</f>
        <v/>
      </c>
    </row>
    <row r="2087" spans="1:23" hidden="1" x14ac:dyDescent="0.25">
      <c r="A2087" s="9" t="str">
        <f t="shared" si="96"/>
        <v/>
      </c>
      <c r="B2087" s="24"/>
      <c r="C2087" s="22" t="str">
        <f>IF(B2087="","",VLOOKUP(B2087,#REF!,6,0))</f>
        <v/>
      </c>
      <c r="D2087" s="20" t="str">
        <f>IF(B2087="","",VLOOKUP(B2087,#REF!,22,0))</f>
        <v/>
      </c>
      <c r="E2087" s="22" t="str">
        <f>IF(B2087="","",VLOOKUP(B2087,Consultas_públicas!$A$376:$G$3879,7,0))</f>
        <v/>
      </c>
      <c r="F2087" s="20"/>
      <c r="G2087" s="21"/>
      <c r="H2087" s="14" t="str">
        <f>IFERROR(IF(VLOOKUP(B2087,'Oficios_-_pend_criticas'!$C$4:$D$4739,2,0)="","","X"),"")</f>
        <v/>
      </c>
      <c r="I2087" s="12"/>
      <c r="J2087" s="13"/>
      <c r="K2087" s="10"/>
      <c r="L2087" s="12" t="str">
        <f>IFERROR(VLOOKUP(B2087,Retorno_da_RFB!$D$3:$I$6388,5,0),"")</f>
        <v/>
      </c>
      <c r="M2087" s="13" t="str">
        <f>IFERROR(VLOOKUP(B2087,Retorno_da_RFB!$D$3:$I$6388,6,0),"")</f>
        <v/>
      </c>
      <c r="N2087" s="10" t="str">
        <f>IFERROR(VLOOKUP(B2087,Retorno_da_RFB!$D$3:$I$6388,3,0),"")</f>
        <v/>
      </c>
      <c r="O2087" s="10" t="str">
        <f>IFERROR(VLOOKUP(B2087,Retorno_da_RFB!$D$3:$I$6388,4,0),"")</f>
        <v/>
      </c>
      <c r="P2087" s="12" t="str">
        <f>IFERROR(IF(N2087="","",IF(VLOOKUP(LEFT(N2087,10),'Universo_BK-BIT'!$A$5:$E$10005,2,0)="","X",VLOOKUP(LEFT(N2087,10),'Universo_BK-BIT'!$A$5:$E$10005,2,0))),"X")</f>
        <v/>
      </c>
      <c r="Q2087" s="12" t="str">
        <f>IFERROR(IF(P2087="X","",VLOOKUP(LEFT(N2087,10),'Universo_BK-BIT'!$A$5:$E$10005,3,0)),"")</f>
        <v/>
      </c>
      <c r="R2087" s="14" t="str">
        <f t="shared" si="97"/>
        <v/>
      </c>
      <c r="S2087" s="14" t="str">
        <f t="shared" si="98"/>
        <v/>
      </c>
      <c r="T2087" s="14"/>
      <c r="U2087" s="14" t="str">
        <f ca="1">IFERROR(IF(P2087="X",IF(VLOOKUP(B2087,'Oficios_-_pend_criticas'!$C$3:$J$4739,5,0)="","",IF(VLOOKUP(B2087,'Oficios_-_pend_criticas'!$C$3:$J$4739,7,0)="",IF(TODAY()&gt;VLOOKUP(B2087,'Oficios_-_pend_criticas'!$C$3:$J$4739,5,0),"X",""),IF(VLOOKUP(B2087,'Oficios_-_pend_criticas'!$C$3:$J$4739,7,0)&gt;VLOOKUP(B2087,'Oficios_-_pend_criticas'!$C$3:$J$4739,5,0),"X",""))),""),"")</f>
        <v/>
      </c>
      <c r="V2087" s="14" t="str">
        <f ca="1">IFERROR(IF(Q2087=0,IF(VLOOKUP(B2087,'Oficios_-_pend_criticas'!$C$3:$J$4739,5,0)="","",IF(VLOOKUP(B2087,'Oficios_-_pend_criticas'!$C$3:$J$4739,7,0)="",IF(TODAY()&gt;VLOOKUP(B2087,'Oficios_-_pend_criticas'!$C$3:$J$4739,5,0),"X",""),IF(VLOOKUP(B2087,'Oficios_-_pend_criticas'!$C$3:$J$4739,7,0)&gt;VLOOKUP(B2087,'Oficios_-_pend_criticas'!$C$3:$J$4739,5,0),"X",""))),""),"")</f>
        <v/>
      </c>
      <c r="W2087" s="14" t="str">
        <f ca="1">IFERROR(IF(P2087&lt;&gt;"X",IF(Q2087&gt;0,IF(VLOOKUP(B2087,'Oficios_-_pend_criticas'!$C$4:$J$4739,5,0)="","",IF(VLOOKUP(B2087,'Oficios_-_pend_criticas'!$C$4:$J$4739,7,0)="",IF(TODAY()&gt;VLOOKUP(B2087,'Oficios_-_pend_criticas'!$C$4:$J$4739,5,0),"X",""),IF(VLOOKUP(B2087,'Oficios_-_pend_criticas'!$C$4:$J$4739,7,0)&gt;VLOOKUP(B2087,'Oficios_-_pend_criticas'!$C$4:$J$4739,5,0),"X",""))),""),""),"")</f>
        <v/>
      </c>
    </row>
    <row r="2088" spans="1:23" hidden="1" x14ac:dyDescent="0.25">
      <c r="A2088" s="9" t="str">
        <f t="shared" si="96"/>
        <v/>
      </c>
      <c r="B2088" s="24"/>
      <c r="C2088" s="22" t="str">
        <f>IF(B2088="","",VLOOKUP(B2088,#REF!,6,0))</f>
        <v/>
      </c>
      <c r="D2088" s="20" t="str">
        <f>IF(B2088="","",VLOOKUP(B2088,#REF!,22,0))</f>
        <v/>
      </c>
      <c r="E2088" s="22" t="str">
        <f>IF(B2088="","",VLOOKUP(B2088,Consultas_públicas!$A$376:$G$3879,7,0))</f>
        <v/>
      </c>
      <c r="F2088" s="20"/>
      <c r="G2088" s="21"/>
      <c r="H2088" s="14" t="str">
        <f>IFERROR(IF(VLOOKUP(B2088,'Oficios_-_pend_criticas'!$C$4:$D$4739,2,0)="","","X"),"")</f>
        <v/>
      </c>
      <c r="I2088" s="12"/>
      <c r="J2088" s="13"/>
      <c r="K2088" s="10"/>
      <c r="L2088" s="12" t="str">
        <f>IFERROR(VLOOKUP(B2088,Retorno_da_RFB!$D$3:$I$6388,5,0),"")</f>
        <v/>
      </c>
      <c r="M2088" s="13" t="str">
        <f>IFERROR(VLOOKUP(B2088,Retorno_da_RFB!$D$3:$I$6388,6,0),"")</f>
        <v/>
      </c>
      <c r="N2088" s="10" t="str">
        <f>IFERROR(VLOOKUP(B2088,Retorno_da_RFB!$D$3:$I$6388,3,0),"")</f>
        <v/>
      </c>
      <c r="O2088" s="10" t="str">
        <f>IFERROR(VLOOKUP(B2088,Retorno_da_RFB!$D$3:$I$6388,4,0),"")</f>
        <v/>
      </c>
      <c r="P2088" s="12" t="str">
        <f>IFERROR(IF(N2088="","",IF(VLOOKUP(LEFT(N2088,10),'Universo_BK-BIT'!$A$5:$E$10005,2,0)="","X",VLOOKUP(LEFT(N2088,10),'Universo_BK-BIT'!$A$5:$E$10005,2,0))),"X")</f>
        <v/>
      </c>
      <c r="Q2088" s="12" t="str">
        <f>IFERROR(IF(P2088="X","",VLOOKUP(LEFT(N2088,10),'Universo_BK-BIT'!$A$5:$E$10005,3,0)),"")</f>
        <v/>
      </c>
      <c r="R2088" s="14" t="str">
        <f t="shared" si="97"/>
        <v/>
      </c>
      <c r="S2088" s="14" t="str">
        <f t="shared" si="98"/>
        <v/>
      </c>
      <c r="T2088" s="14"/>
      <c r="U2088" s="14" t="str">
        <f ca="1">IFERROR(IF(P2088="X",IF(VLOOKUP(B2088,'Oficios_-_pend_criticas'!$C$3:$J$4739,5,0)="","",IF(VLOOKUP(B2088,'Oficios_-_pend_criticas'!$C$3:$J$4739,7,0)="",IF(TODAY()&gt;VLOOKUP(B2088,'Oficios_-_pend_criticas'!$C$3:$J$4739,5,0),"X",""),IF(VLOOKUP(B2088,'Oficios_-_pend_criticas'!$C$3:$J$4739,7,0)&gt;VLOOKUP(B2088,'Oficios_-_pend_criticas'!$C$3:$J$4739,5,0),"X",""))),""),"")</f>
        <v/>
      </c>
      <c r="V2088" s="14" t="str">
        <f ca="1">IFERROR(IF(Q2088=0,IF(VLOOKUP(B2088,'Oficios_-_pend_criticas'!$C$3:$J$4739,5,0)="","",IF(VLOOKUP(B2088,'Oficios_-_pend_criticas'!$C$3:$J$4739,7,0)="",IF(TODAY()&gt;VLOOKUP(B2088,'Oficios_-_pend_criticas'!$C$3:$J$4739,5,0),"X",""),IF(VLOOKUP(B2088,'Oficios_-_pend_criticas'!$C$3:$J$4739,7,0)&gt;VLOOKUP(B2088,'Oficios_-_pend_criticas'!$C$3:$J$4739,5,0),"X",""))),""),"")</f>
        <v/>
      </c>
      <c r="W2088" s="14" t="str">
        <f ca="1">IFERROR(IF(P2088&lt;&gt;"X",IF(Q2088&gt;0,IF(VLOOKUP(B2088,'Oficios_-_pend_criticas'!$C$4:$J$4739,5,0)="","",IF(VLOOKUP(B2088,'Oficios_-_pend_criticas'!$C$4:$J$4739,7,0)="",IF(TODAY()&gt;VLOOKUP(B2088,'Oficios_-_pend_criticas'!$C$4:$J$4739,5,0),"X",""),IF(VLOOKUP(B2088,'Oficios_-_pend_criticas'!$C$4:$J$4739,7,0)&gt;VLOOKUP(B2088,'Oficios_-_pend_criticas'!$C$4:$J$4739,5,0),"X",""))),""),""),"")</f>
        <v/>
      </c>
    </row>
    <row r="2089" spans="1:23" hidden="1" x14ac:dyDescent="0.25">
      <c r="A2089" s="9" t="str">
        <f t="shared" si="96"/>
        <v/>
      </c>
      <c r="B2089" s="24"/>
      <c r="C2089" s="22" t="str">
        <f>IF(B2089="","",VLOOKUP(B2089,#REF!,6,0))</f>
        <v/>
      </c>
      <c r="D2089" s="20" t="str">
        <f>IF(B2089="","",VLOOKUP(B2089,#REF!,22,0))</f>
        <v/>
      </c>
      <c r="E2089" s="22" t="str">
        <f>IF(B2089="","",VLOOKUP(B2089,Consultas_públicas!$A$376:$G$3879,7,0))</f>
        <v/>
      </c>
      <c r="F2089" s="20"/>
      <c r="G2089" s="21"/>
      <c r="H2089" s="14" t="str">
        <f>IFERROR(IF(VLOOKUP(B2089,'Oficios_-_pend_criticas'!$C$4:$D$4739,2,0)="","","X"),"")</f>
        <v/>
      </c>
      <c r="I2089" s="12"/>
      <c r="J2089" s="13"/>
      <c r="K2089" s="10"/>
      <c r="L2089" s="12" t="str">
        <f>IFERROR(VLOOKUP(B2089,Retorno_da_RFB!$D$3:$I$6388,5,0),"")</f>
        <v/>
      </c>
      <c r="M2089" s="13" t="str">
        <f>IFERROR(VLOOKUP(B2089,Retorno_da_RFB!$D$3:$I$6388,6,0),"")</f>
        <v/>
      </c>
      <c r="N2089" s="10" t="str">
        <f>IFERROR(VLOOKUP(B2089,Retorno_da_RFB!$D$3:$I$6388,3,0),"")</f>
        <v/>
      </c>
      <c r="O2089" s="10" t="str">
        <f>IFERROR(VLOOKUP(B2089,Retorno_da_RFB!$D$3:$I$6388,4,0),"")</f>
        <v/>
      </c>
      <c r="P2089" s="12" t="str">
        <f>IFERROR(IF(N2089="","",IF(VLOOKUP(LEFT(N2089,10),'Universo_BK-BIT'!$A$5:$E$10005,2,0)="","X",VLOOKUP(LEFT(N2089,10),'Universo_BK-BIT'!$A$5:$E$10005,2,0))),"X")</f>
        <v/>
      </c>
      <c r="Q2089" s="12" t="str">
        <f>IFERROR(IF(P2089="X","",VLOOKUP(LEFT(N2089,10),'Universo_BK-BIT'!$A$5:$E$10005,3,0)),"")</f>
        <v/>
      </c>
      <c r="R2089" s="14" t="str">
        <f t="shared" si="97"/>
        <v/>
      </c>
      <c r="S2089" s="14" t="str">
        <f t="shared" si="98"/>
        <v/>
      </c>
      <c r="T2089" s="14"/>
      <c r="U2089" s="14" t="str">
        <f ca="1">IFERROR(IF(P2089="X",IF(VLOOKUP(B2089,'Oficios_-_pend_criticas'!$C$3:$J$4739,5,0)="","",IF(VLOOKUP(B2089,'Oficios_-_pend_criticas'!$C$3:$J$4739,7,0)="",IF(TODAY()&gt;VLOOKUP(B2089,'Oficios_-_pend_criticas'!$C$3:$J$4739,5,0),"X",""),IF(VLOOKUP(B2089,'Oficios_-_pend_criticas'!$C$3:$J$4739,7,0)&gt;VLOOKUP(B2089,'Oficios_-_pend_criticas'!$C$3:$J$4739,5,0),"X",""))),""),"")</f>
        <v/>
      </c>
      <c r="V2089" s="14" t="str">
        <f ca="1">IFERROR(IF(Q2089=0,IF(VLOOKUP(B2089,'Oficios_-_pend_criticas'!$C$3:$J$4739,5,0)="","",IF(VLOOKUP(B2089,'Oficios_-_pend_criticas'!$C$3:$J$4739,7,0)="",IF(TODAY()&gt;VLOOKUP(B2089,'Oficios_-_pend_criticas'!$C$3:$J$4739,5,0),"X",""),IF(VLOOKUP(B2089,'Oficios_-_pend_criticas'!$C$3:$J$4739,7,0)&gt;VLOOKUP(B2089,'Oficios_-_pend_criticas'!$C$3:$J$4739,5,0),"X",""))),""),"")</f>
        <v/>
      </c>
      <c r="W2089" s="14" t="str">
        <f ca="1">IFERROR(IF(P2089&lt;&gt;"X",IF(Q2089&gt;0,IF(VLOOKUP(B2089,'Oficios_-_pend_criticas'!$C$4:$J$4739,5,0)="","",IF(VLOOKUP(B2089,'Oficios_-_pend_criticas'!$C$4:$J$4739,7,0)="",IF(TODAY()&gt;VLOOKUP(B2089,'Oficios_-_pend_criticas'!$C$4:$J$4739,5,0),"X",""),IF(VLOOKUP(B2089,'Oficios_-_pend_criticas'!$C$4:$J$4739,7,0)&gt;VLOOKUP(B2089,'Oficios_-_pend_criticas'!$C$4:$J$4739,5,0),"X",""))),""),""),"")</f>
        <v/>
      </c>
    </row>
    <row r="2090" spans="1:23" hidden="1" x14ac:dyDescent="0.25">
      <c r="A2090" s="9" t="str">
        <f t="shared" si="96"/>
        <v/>
      </c>
      <c r="B2090" s="24"/>
      <c r="C2090" s="22" t="str">
        <f>IF(B2090="","",VLOOKUP(B2090,#REF!,6,0))</f>
        <v/>
      </c>
      <c r="D2090" s="20" t="str">
        <f>IF(B2090="","",VLOOKUP(B2090,#REF!,22,0))</f>
        <v/>
      </c>
      <c r="E2090" s="22" t="str">
        <f>IF(B2090="","",VLOOKUP(B2090,Consultas_públicas!$A$376:$G$3879,7,0))</f>
        <v/>
      </c>
      <c r="F2090" s="20"/>
      <c r="G2090" s="21"/>
      <c r="H2090" s="14" t="str">
        <f>IFERROR(IF(VLOOKUP(B2090,'Oficios_-_pend_criticas'!$C$4:$D$4739,2,0)="","","X"),"")</f>
        <v/>
      </c>
      <c r="I2090" s="12"/>
      <c r="J2090" s="13"/>
      <c r="K2090" s="10"/>
      <c r="L2090" s="12" t="str">
        <f>IFERROR(VLOOKUP(B2090,Retorno_da_RFB!$D$3:$I$6388,5,0),"")</f>
        <v/>
      </c>
      <c r="M2090" s="13" t="str">
        <f>IFERROR(VLOOKUP(B2090,Retorno_da_RFB!$D$3:$I$6388,6,0),"")</f>
        <v/>
      </c>
      <c r="N2090" s="10" t="str">
        <f>IFERROR(VLOOKUP(B2090,Retorno_da_RFB!$D$3:$I$6388,3,0),"")</f>
        <v/>
      </c>
      <c r="O2090" s="10" t="str">
        <f>IFERROR(VLOOKUP(B2090,Retorno_da_RFB!$D$3:$I$6388,4,0),"")</f>
        <v/>
      </c>
      <c r="P2090" s="12" t="str">
        <f>IFERROR(IF(N2090="","",IF(VLOOKUP(LEFT(N2090,10),'Universo_BK-BIT'!$A$5:$E$10005,2,0)="","X",VLOOKUP(LEFT(N2090,10),'Universo_BK-BIT'!$A$5:$E$10005,2,0))),"X")</f>
        <v/>
      </c>
      <c r="Q2090" s="12" t="str">
        <f>IFERROR(IF(P2090="X","",VLOOKUP(LEFT(N2090,10),'Universo_BK-BIT'!$A$5:$E$10005,3,0)),"")</f>
        <v/>
      </c>
      <c r="R2090" s="14" t="str">
        <f t="shared" si="97"/>
        <v/>
      </c>
      <c r="S2090" s="14" t="str">
        <f t="shared" si="98"/>
        <v/>
      </c>
      <c r="T2090" s="14"/>
      <c r="U2090" s="14" t="str">
        <f ca="1">IFERROR(IF(P2090="X",IF(VLOOKUP(B2090,'Oficios_-_pend_criticas'!$C$3:$J$4739,5,0)="","",IF(VLOOKUP(B2090,'Oficios_-_pend_criticas'!$C$3:$J$4739,7,0)="",IF(TODAY()&gt;VLOOKUP(B2090,'Oficios_-_pend_criticas'!$C$3:$J$4739,5,0),"X",""),IF(VLOOKUP(B2090,'Oficios_-_pend_criticas'!$C$3:$J$4739,7,0)&gt;VLOOKUP(B2090,'Oficios_-_pend_criticas'!$C$3:$J$4739,5,0),"X",""))),""),"")</f>
        <v/>
      </c>
      <c r="V2090" s="14" t="str">
        <f ca="1">IFERROR(IF(Q2090=0,IF(VLOOKUP(B2090,'Oficios_-_pend_criticas'!$C$3:$J$4739,5,0)="","",IF(VLOOKUP(B2090,'Oficios_-_pend_criticas'!$C$3:$J$4739,7,0)="",IF(TODAY()&gt;VLOOKUP(B2090,'Oficios_-_pend_criticas'!$C$3:$J$4739,5,0),"X",""),IF(VLOOKUP(B2090,'Oficios_-_pend_criticas'!$C$3:$J$4739,7,0)&gt;VLOOKUP(B2090,'Oficios_-_pend_criticas'!$C$3:$J$4739,5,0),"X",""))),""),"")</f>
        <v/>
      </c>
      <c r="W2090" s="14" t="str">
        <f ca="1">IFERROR(IF(P2090&lt;&gt;"X",IF(Q2090&gt;0,IF(VLOOKUP(B2090,'Oficios_-_pend_criticas'!$C$4:$J$4739,5,0)="","",IF(VLOOKUP(B2090,'Oficios_-_pend_criticas'!$C$4:$J$4739,7,0)="",IF(TODAY()&gt;VLOOKUP(B2090,'Oficios_-_pend_criticas'!$C$4:$J$4739,5,0),"X",""),IF(VLOOKUP(B2090,'Oficios_-_pend_criticas'!$C$4:$J$4739,7,0)&gt;VLOOKUP(B2090,'Oficios_-_pend_criticas'!$C$4:$J$4739,5,0),"X",""))),""),""),"")</f>
        <v/>
      </c>
    </row>
    <row r="2091" spans="1:23" hidden="1" x14ac:dyDescent="0.25">
      <c r="A2091" s="9" t="str">
        <f t="shared" si="96"/>
        <v/>
      </c>
      <c r="B2091" s="24"/>
      <c r="C2091" s="22" t="str">
        <f>IF(B2091="","",VLOOKUP(B2091,#REF!,6,0))</f>
        <v/>
      </c>
      <c r="D2091" s="20" t="str">
        <f>IF(B2091="","",VLOOKUP(B2091,#REF!,22,0))</f>
        <v/>
      </c>
      <c r="E2091" s="22" t="str">
        <f>IF(B2091="","",VLOOKUP(B2091,Consultas_públicas!$A$376:$G$3879,7,0))</f>
        <v/>
      </c>
      <c r="F2091" s="20"/>
      <c r="G2091" s="21"/>
      <c r="H2091" s="14" t="str">
        <f>IFERROR(IF(VLOOKUP(B2091,'Oficios_-_pend_criticas'!$C$4:$D$4739,2,0)="","","X"),"")</f>
        <v/>
      </c>
      <c r="I2091" s="12"/>
      <c r="J2091" s="13"/>
      <c r="K2091" s="10"/>
      <c r="L2091" s="12" t="str">
        <f>IFERROR(VLOOKUP(B2091,Retorno_da_RFB!$D$3:$I$6388,5,0),"")</f>
        <v/>
      </c>
      <c r="M2091" s="13" t="str">
        <f>IFERROR(VLOOKUP(B2091,Retorno_da_RFB!$D$3:$I$6388,6,0),"")</f>
        <v/>
      </c>
      <c r="N2091" s="10" t="str">
        <f>IFERROR(VLOOKUP(B2091,Retorno_da_RFB!$D$3:$I$6388,3,0),"")</f>
        <v/>
      </c>
      <c r="O2091" s="10" t="str">
        <f>IFERROR(VLOOKUP(B2091,Retorno_da_RFB!$D$3:$I$6388,4,0),"")</f>
        <v/>
      </c>
      <c r="P2091" s="12" t="str">
        <f>IFERROR(IF(N2091="","",IF(VLOOKUP(LEFT(N2091,10),'Universo_BK-BIT'!$A$5:$E$10005,2,0)="","X",VLOOKUP(LEFT(N2091,10),'Universo_BK-BIT'!$A$5:$E$10005,2,0))),"X")</f>
        <v/>
      </c>
      <c r="Q2091" s="12" t="str">
        <f>IFERROR(IF(P2091="X","",VLOOKUP(LEFT(N2091,10),'Universo_BK-BIT'!$A$5:$E$10005,3,0)),"")</f>
        <v/>
      </c>
      <c r="R2091" s="14" t="str">
        <f t="shared" si="97"/>
        <v/>
      </c>
      <c r="S2091" s="14" t="str">
        <f t="shared" si="98"/>
        <v/>
      </c>
      <c r="T2091" s="14"/>
      <c r="U2091" s="14" t="str">
        <f ca="1">IFERROR(IF(P2091="X",IF(VLOOKUP(B2091,'Oficios_-_pend_criticas'!$C$3:$J$4739,5,0)="","",IF(VLOOKUP(B2091,'Oficios_-_pend_criticas'!$C$3:$J$4739,7,0)="",IF(TODAY()&gt;VLOOKUP(B2091,'Oficios_-_pend_criticas'!$C$3:$J$4739,5,0),"X",""),IF(VLOOKUP(B2091,'Oficios_-_pend_criticas'!$C$3:$J$4739,7,0)&gt;VLOOKUP(B2091,'Oficios_-_pend_criticas'!$C$3:$J$4739,5,0),"X",""))),""),"")</f>
        <v/>
      </c>
      <c r="V2091" s="14" t="str">
        <f ca="1">IFERROR(IF(Q2091=0,IF(VLOOKUP(B2091,'Oficios_-_pend_criticas'!$C$3:$J$4739,5,0)="","",IF(VLOOKUP(B2091,'Oficios_-_pend_criticas'!$C$3:$J$4739,7,0)="",IF(TODAY()&gt;VLOOKUP(B2091,'Oficios_-_pend_criticas'!$C$3:$J$4739,5,0),"X",""),IF(VLOOKUP(B2091,'Oficios_-_pend_criticas'!$C$3:$J$4739,7,0)&gt;VLOOKUP(B2091,'Oficios_-_pend_criticas'!$C$3:$J$4739,5,0),"X",""))),""),"")</f>
        <v/>
      </c>
      <c r="W2091" s="14" t="str">
        <f ca="1">IFERROR(IF(P2091&lt;&gt;"X",IF(Q2091&gt;0,IF(VLOOKUP(B2091,'Oficios_-_pend_criticas'!$C$4:$J$4739,5,0)="","",IF(VLOOKUP(B2091,'Oficios_-_pend_criticas'!$C$4:$J$4739,7,0)="",IF(TODAY()&gt;VLOOKUP(B2091,'Oficios_-_pend_criticas'!$C$4:$J$4739,5,0),"X",""),IF(VLOOKUP(B2091,'Oficios_-_pend_criticas'!$C$4:$J$4739,7,0)&gt;VLOOKUP(B2091,'Oficios_-_pend_criticas'!$C$4:$J$4739,5,0),"X",""))),""),""),"")</f>
        <v/>
      </c>
    </row>
    <row r="2092" spans="1:23" hidden="1" x14ac:dyDescent="0.25">
      <c r="A2092" s="9" t="str">
        <f t="shared" si="96"/>
        <v/>
      </c>
      <c r="B2092" s="24"/>
      <c r="C2092" s="22" t="str">
        <f>IF(B2092="","",VLOOKUP(B2092,#REF!,6,0))</f>
        <v/>
      </c>
      <c r="D2092" s="20" t="str">
        <f>IF(B2092="","",VLOOKUP(B2092,#REF!,22,0))</f>
        <v/>
      </c>
      <c r="E2092" s="22" t="str">
        <f>IF(B2092="","",VLOOKUP(B2092,Consultas_públicas!$A$376:$G$3879,7,0))</f>
        <v/>
      </c>
      <c r="F2092" s="20"/>
      <c r="G2092" s="21"/>
      <c r="H2092" s="14" t="str">
        <f>IFERROR(IF(VLOOKUP(B2092,'Oficios_-_pend_criticas'!$C$4:$D$4739,2,0)="","","X"),"")</f>
        <v/>
      </c>
      <c r="I2092" s="12"/>
      <c r="J2092" s="13"/>
      <c r="K2092" s="10"/>
      <c r="L2092" s="12" t="str">
        <f>IFERROR(VLOOKUP(B2092,Retorno_da_RFB!$D$3:$I$6388,5,0),"")</f>
        <v/>
      </c>
      <c r="M2092" s="13" t="str">
        <f>IFERROR(VLOOKUP(B2092,Retorno_da_RFB!$D$3:$I$6388,6,0),"")</f>
        <v/>
      </c>
      <c r="N2092" s="10" t="str">
        <f>IFERROR(VLOOKUP(B2092,Retorno_da_RFB!$D$3:$I$6388,3,0),"")</f>
        <v/>
      </c>
      <c r="O2092" s="10" t="str">
        <f>IFERROR(VLOOKUP(B2092,Retorno_da_RFB!$D$3:$I$6388,4,0),"")</f>
        <v/>
      </c>
      <c r="P2092" s="12" t="str">
        <f>IFERROR(IF(N2092="","",IF(VLOOKUP(LEFT(N2092,10),'Universo_BK-BIT'!$A$5:$E$10005,2,0)="","X",VLOOKUP(LEFT(N2092,10),'Universo_BK-BIT'!$A$5:$E$10005,2,0))),"X")</f>
        <v/>
      </c>
      <c r="Q2092" s="12" t="str">
        <f>IFERROR(IF(P2092="X","",VLOOKUP(LEFT(N2092,10),'Universo_BK-BIT'!$A$5:$E$10005,3,0)),"")</f>
        <v/>
      </c>
      <c r="R2092" s="14" t="str">
        <f t="shared" si="97"/>
        <v/>
      </c>
      <c r="S2092" s="14" t="str">
        <f t="shared" si="98"/>
        <v/>
      </c>
      <c r="T2092" s="14"/>
      <c r="U2092" s="14" t="str">
        <f ca="1">IFERROR(IF(P2092="X",IF(VLOOKUP(B2092,'Oficios_-_pend_criticas'!$C$3:$J$4739,5,0)="","",IF(VLOOKUP(B2092,'Oficios_-_pend_criticas'!$C$3:$J$4739,7,0)="",IF(TODAY()&gt;VLOOKUP(B2092,'Oficios_-_pend_criticas'!$C$3:$J$4739,5,0),"X",""),IF(VLOOKUP(B2092,'Oficios_-_pend_criticas'!$C$3:$J$4739,7,0)&gt;VLOOKUP(B2092,'Oficios_-_pend_criticas'!$C$3:$J$4739,5,0),"X",""))),""),"")</f>
        <v/>
      </c>
      <c r="V2092" s="14" t="str">
        <f ca="1">IFERROR(IF(Q2092=0,IF(VLOOKUP(B2092,'Oficios_-_pend_criticas'!$C$3:$J$4739,5,0)="","",IF(VLOOKUP(B2092,'Oficios_-_pend_criticas'!$C$3:$J$4739,7,0)="",IF(TODAY()&gt;VLOOKUP(B2092,'Oficios_-_pend_criticas'!$C$3:$J$4739,5,0),"X",""),IF(VLOOKUP(B2092,'Oficios_-_pend_criticas'!$C$3:$J$4739,7,0)&gt;VLOOKUP(B2092,'Oficios_-_pend_criticas'!$C$3:$J$4739,5,0),"X",""))),""),"")</f>
        <v/>
      </c>
      <c r="W2092" s="14" t="str">
        <f ca="1">IFERROR(IF(P2092&lt;&gt;"X",IF(Q2092&gt;0,IF(VLOOKUP(B2092,'Oficios_-_pend_criticas'!$C$4:$J$4739,5,0)="","",IF(VLOOKUP(B2092,'Oficios_-_pend_criticas'!$C$4:$J$4739,7,0)="",IF(TODAY()&gt;VLOOKUP(B2092,'Oficios_-_pend_criticas'!$C$4:$J$4739,5,0),"X",""),IF(VLOOKUP(B2092,'Oficios_-_pend_criticas'!$C$4:$J$4739,7,0)&gt;VLOOKUP(B2092,'Oficios_-_pend_criticas'!$C$4:$J$4739,5,0),"X",""))),""),""),"")</f>
        <v/>
      </c>
    </row>
    <row r="2093" spans="1:23" hidden="1" x14ac:dyDescent="0.25">
      <c r="A2093" s="9" t="str">
        <f t="shared" si="96"/>
        <v/>
      </c>
      <c r="B2093" s="24"/>
      <c r="C2093" s="22" t="str">
        <f>IF(B2093="","",VLOOKUP(B2093,#REF!,6,0))</f>
        <v/>
      </c>
      <c r="D2093" s="20" t="str">
        <f>IF(B2093="","",VLOOKUP(B2093,#REF!,22,0))</f>
        <v/>
      </c>
      <c r="E2093" s="22" t="str">
        <f>IF(B2093="","",VLOOKUP(B2093,Consultas_públicas!$A$376:$G$3879,7,0))</f>
        <v/>
      </c>
      <c r="F2093" s="20"/>
      <c r="G2093" s="21"/>
      <c r="H2093" s="14" t="str">
        <f>IFERROR(IF(VLOOKUP(B2093,'Oficios_-_pend_criticas'!$C$4:$D$4739,2,0)="","","X"),"")</f>
        <v/>
      </c>
      <c r="I2093" s="12"/>
      <c r="J2093" s="13"/>
      <c r="K2093" s="10"/>
      <c r="L2093" s="12" t="str">
        <f>IFERROR(VLOOKUP(B2093,Retorno_da_RFB!$D$3:$I$6388,5,0),"")</f>
        <v/>
      </c>
      <c r="M2093" s="13" t="str">
        <f>IFERROR(VLOOKUP(B2093,Retorno_da_RFB!$D$3:$I$6388,6,0),"")</f>
        <v/>
      </c>
      <c r="N2093" s="10" t="str">
        <f>IFERROR(VLOOKUP(B2093,Retorno_da_RFB!$D$3:$I$6388,3,0),"")</f>
        <v/>
      </c>
      <c r="O2093" s="10" t="str">
        <f>IFERROR(VLOOKUP(B2093,Retorno_da_RFB!$D$3:$I$6388,4,0),"")</f>
        <v/>
      </c>
      <c r="P2093" s="12" t="str">
        <f>IFERROR(IF(N2093="","",IF(VLOOKUP(LEFT(N2093,10),'Universo_BK-BIT'!$A$5:$E$10005,2,0)="","X",VLOOKUP(LEFT(N2093,10),'Universo_BK-BIT'!$A$5:$E$10005,2,0))),"X")</f>
        <v/>
      </c>
      <c r="Q2093" s="12" t="str">
        <f>IFERROR(IF(P2093="X","",VLOOKUP(LEFT(N2093,10),'Universo_BK-BIT'!$A$5:$E$10005,3,0)),"")</f>
        <v/>
      </c>
      <c r="R2093" s="14" t="str">
        <f t="shared" si="97"/>
        <v/>
      </c>
      <c r="S2093" s="14" t="str">
        <f t="shared" si="98"/>
        <v/>
      </c>
      <c r="T2093" s="14"/>
      <c r="U2093" s="14" t="str">
        <f ca="1">IFERROR(IF(P2093="X",IF(VLOOKUP(B2093,'Oficios_-_pend_criticas'!$C$3:$J$4739,5,0)="","",IF(VLOOKUP(B2093,'Oficios_-_pend_criticas'!$C$3:$J$4739,7,0)="",IF(TODAY()&gt;VLOOKUP(B2093,'Oficios_-_pend_criticas'!$C$3:$J$4739,5,0),"X",""),IF(VLOOKUP(B2093,'Oficios_-_pend_criticas'!$C$3:$J$4739,7,0)&gt;VLOOKUP(B2093,'Oficios_-_pend_criticas'!$C$3:$J$4739,5,0),"X",""))),""),"")</f>
        <v/>
      </c>
      <c r="V2093" s="14" t="str">
        <f ca="1">IFERROR(IF(Q2093=0,IF(VLOOKUP(B2093,'Oficios_-_pend_criticas'!$C$3:$J$4739,5,0)="","",IF(VLOOKUP(B2093,'Oficios_-_pend_criticas'!$C$3:$J$4739,7,0)="",IF(TODAY()&gt;VLOOKUP(B2093,'Oficios_-_pend_criticas'!$C$3:$J$4739,5,0),"X",""),IF(VLOOKUP(B2093,'Oficios_-_pend_criticas'!$C$3:$J$4739,7,0)&gt;VLOOKUP(B2093,'Oficios_-_pend_criticas'!$C$3:$J$4739,5,0),"X",""))),""),"")</f>
        <v/>
      </c>
      <c r="W2093" s="14" t="str">
        <f ca="1">IFERROR(IF(P2093&lt;&gt;"X",IF(Q2093&gt;0,IF(VLOOKUP(B2093,'Oficios_-_pend_criticas'!$C$4:$J$4739,5,0)="","",IF(VLOOKUP(B2093,'Oficios_-_pend_criticas'!$C$4:$J$4739,7,0)="",IF(TODAY()&gt;VLOOKUP(B2093,'Oficios_-_pend_criticas'!$C$4:$J$4739,5,0),"X",""),IF(VLOOKUP(B2093,'Oficios_-_pend_criticas'!$C$4:$J$4739,7,0)&gt;VLOOKUP(B2093,'Oficios_-_pend_criticas'!$C$4:$J$4739,5,0),"X",""))),""),""),"")</f>
        <v/>
      </c>
    </row>
    <row r="2094" spans="1:23" hidden="1" x14ac:dyDescent="0.25">
      <c r="A2094" s="9" t="str">
        <f t="shared" si="96"/>
        <v/>
      </c>
      <c r="B2094" s="24"/>
      <c r="C2094" s="22" t="str">
        <f>IF(B2094="","",VLOOKUP(B2094,#REF!,6,0))</f>
        <v/>
      </c>
      <c r="D2094" s="20" t="str">
        <f>IF(B2094="","",VLOOKUP(B2094,#REF!,22,0))</f>
        <v/>
      </c>
      <c r="E2094" s="22" t="str">
        <f>IF(B2094="","",VLOOKUP(B2094,Consultas_públicas!$A$376:$G$3879,7,0))</f>
        <v/>
      </c>
      <c r="F2094" s="20"/>
      <c r="G2094" s="21"/>
      <c r="H2094" s="14" t="str">
        <f>IFERROR(IF(VLOOKUP(B2094,'Oficios_-_pend_criticas'!$C$4:$D$4739,2,0)="","","X"),"")</f>
        <v/>
      </c>
      <c r="I2094" s="12"/>
      <c r="J2094" s="13"/>
      <c r="K2094" s="10"/>
      <c r="L2094" s="12" t="str">
        <f>IFERROR(VLOOKUP(B2094,Retorno_da_RFB!$D$3:$I$6388,5,0),"")</f>
        <v/>
      </c>
      <c r="M2094" s="13" t="str">
        <f>IFERROR(VLOOKUP(B2094,Retorno_da_RFB!$D$3:$I$6388,6,0),"")</f>
        <v/>
      </c>
      <c r="N2094" s="10" t="str">
        <f>IFERROR(VLOOKUP(B2094,Retorno_da_RFB!$D$3:$I$6388,3,0),"")</f>
        <v/>
      </c>
      <c r="O2094" s="10" t="str">
        <f>IFERROR(VLOOKUP(B2094,Retorno_da_RFB!$D$3:$I$6388,4,0),"")</f>
        <v/>
      </c>
      <c r="P2094" s="12" t="str">
        <f>IFERROR(IF(N2094="","",IF(VLOOKUP(LEFT(N2094,10),'Universo_BK-BIT'!$A$5:$E$10005,2,0)="","X",VLOOKUP(LEFT(N2094,10),'Universo_BK-BIT'!$A$5:$E$10005,2,0))),"X")</f>
        <v/>
      </c>
      <c r="Q2094" s="12" t="str">
        <f>IFERROR(IF(P2094="X","",VLOOKUP(LEFT(N2094,10),'Universo_BK-BIT'!$A$5:$E$10005,3,0)),"")</f>
        <v/>
      </c>
      <c r="R2094" s="14" t="str">
        <f t="shared" si="97"/>
        <v/>
      </c>
      <c r="S2094" s="14" t="str">
        <f t="shared" si="98"/>
        <v/>
      </c>
      <c r="T2094" s="14"/>
      <c r="U2094" s="14" t="str">
        <f ca="1">IFERROR(IF(P2094="X",IF(VLOOKUP(B2094,'Oficios_-_pend_criticas'!$C$3:$J$4739,5,0)="","",IF(VLOOKUP(B2094,'Oficios_-_pend_criticas'!$C$3:$J$4739,7,0)="",IF(TODAY()&gt;VLOOKUP(B2094,'Oficios_-_pend_criticas'!$C$3:$J$4739,5,0),"X",""),IF(VLOOKUP(B2094,'Oficios_-_pend_criticas'!$C$3:$J$4739,7,0)&gt;VLOOKUP(B2094,'Oficios_-_pend_criticas'!$C$3:$J$4739,5,0),"X",""))),""),"")</f>
        <v/>
      </c>
      <c r="V2094" s="14" t="str">
        <f ca="1">IFERROR(IF(Q2094=0,IF(VLOOKUP(B2094,'Oficios_-_pend_criticas'!$C$3:$J$4739,5,0)="","",IF(VLOOKUP(B2094,'Oficios_-_pend_criticas'!$C$3:$J$4739,7,0)="",IF(TODAY()&gt;VLOOKUP(B2094,'Oficios_-_pend_criticas'!$C$3:$J$4739,5,0),"X",""),IF(VLOOKUP(B2094,'Oficios_-_pend_criticas'!$C$3:$J$4739,7,0)&gt;VLOOKUP(B2094,'Oficios_-_pend_criticas'!$C$3:$J$4739,5,0),"X",""))),""),"")</f>
        <v/>
      </c>
      <c r="W2094" s="14" t="str">
        <f ca="1">IFERROR(IF(P2094&lt;&gt;"X",IF(Q2094&gt;0,IF(VLOOKUP(B2094,'Oficios_-_pend_criticas'!$C$4:$J$4739,5,0)="","",IF(VLOOKUP(B2094,'Oficios_-_pend_criticas'!$C$4:$J$4739,7,0)="",IF(TODAY()&gt;VLOOKUP(B2094,'Oficios_-_pend_criticas'!$C$4:$J$4739,5,0),"X",""),IF(VLOOKUP(B2094,'Oficios_-_pend_criticas'!$C$4:$J$4739,7,0)&gt;VLOOKUP(B2094,'Oficios_-_pend_criticas'!$C$4:$J$4739,5,0),"X",""))),""),""),"")</f>
        <v/>
      </c>
    </row>
    <row r="2095" spans="1:23" hidden="1" x14ac:dyDescent="0.25">
      <c r="A2095" s="9" t="str">
        <f t="shared" si="96"/>
        <v/>
      </c>
      <c r="B2095" s="24"/>
      <c r="C2095" s="22" t="str">
        <f>IF(B2095="","",VLOOKUP(B2095,#REF!,6,0))</f>
        <v/>
      </c>
      <c r="D2095" s="20" t="str">
        <f>IF(B2095="","",VLOOKUP(B2095,#REF!,22,0))</f>
        <v/>
      </c>
      <c r="E2095" s="22" t="str">
        <f>IF(B2095="","",VLOOKUP(B2095,Consultas_públicas!$A$376:$G$3879,7,0))</f>
        <v/>
      </c>
      <c r="F2095" s="20"/>
      <c r="G2095" s="21"/>
      <c r="H2095" s="14" t="str">
        <f>IFERROR(IF(VLOOKUP(B2095,'Oficios_-_pend_criticas'!$C$4:$D$4739,2,0)="","","X"),"")</f>
        <v/>
      </c>
      <c r="I2095" s="12"/>
      <c r="J2095" s="13"/>
      <c r="K2095" s="10"/>
      <c r="L2095" s="12" t="str">
        <f>IFERROR(VLOOKUP(B2095,Retorno_da_RFB!$D$3:$I$6388,5,0),"")</f>
        <v/>
      </c>
      <c r="M2095" s="13" t="str">
        <f>IFERROR(VLOOKUP(B2095,Retorno_da_RFB!$D$3:$I$6388,6,0),"")</f>
        <v/>
      </c>
      <c r="N2095" s="10" t="str">
        <f>IFERROR(VLOOKUP(B2095,Retorno_da_RFB!$D$3:$I$6388,3,0),"")</f>
        <v/>
      </c>
      <c r="O2095" s="10" t="str">
        <f>IFERROR(VLOOKUP(B2095,Retorno_da_RFB!$D$3:$I$6388,4,0),"")</f>
        <v/>
      </c>
      <c r="P2095" s="12" t="str">
        <f>IFERROR(IF(N2095="","",IF(VLOOKUP(LEFT(N2095,10),'Universo_BK-BIT'!$A$5:$E$10005,2,0)="","X",VLOOKUP(LEFT(N2095,10),'Universo_BK-BIT'!$A$5:$E$10005,2,0))),"X")</f>
        <v/>
      </c>
      <c r="Q2095" s="12" t="str">
        <f>IFERROR(IF(P2095="X","",VLOOKUP(LEFT(N2095,10),'Universo_BK-BIT'!$A$5:$E$10005,3,0)),"")</f>
        <v/>
      </c>
      <c r="R2095" s="14" t="str">
        <f t="shared" si="97"/>
        <v/>
      </c>
      <c r="S2095" s="14" t="str">
        <f t="shared" si="98"/>
        <v/>
      </c>
      <c r="T2095" s="14"/>
      <c r="U2095" s="14" t="str">
        <f ca="1">IFERROR(IF(P2095="X",IF(VLOOKUP(B2095,'Oficios_-_pend_criticas'!$C$3:$J$4739,5,0)="","",IF(VLOOKUP(B2095,'Oficios_-_pend_criticas'!$C$3:$J$4739,7,0)="",IF(TODAY()&gt;VLOOKUP(B2095,'Oficios_-_pend_criticas'!$C$3:$J$4739,5,0),"X",""),IF(VLOOKUP(B2095,'Oficios_-_pend_criticas'!$C$3:$J$4739,7,0)&gt;VLOOKUP(B2095,'Oficios_-_pend_criticas'!$C$3:$J$4739,5,0),"X",""))),""),"")</f>
        <v/>
      </c>
      <c r="V2095" s="14" t="str">
        <f ca="1">IFERROR(IF(Q2095=0,IF(VLOOKUP(B2095,'Oficios_-_pend_criticas'!$C$3:$J$4739,5,0)="","",IF(VLOOKUP(B2095,'Oficios_-_pend_criticas'!$C$3:$J$4739,7,0)="",IF(TODAY()&gt;VLOOKUP(B2095,'Oficios_-_pend_criticas'!$C$3:$J$4739,5,0),"X",""),IF(VLOOKUP(B2095,'Oficios_-_pend_criticas'!$C$3:$J$4739,7,0)&gt;VLOOKUP(B2095,'Oficios_-_pend_criticas'!$C$3:$J$4739,5,0),"X",""))),""),"")</f>
        <v/>
      </c>
      <c r="W2095" s="14" t="str">
        <f ca="1">IFERROR(IF(P2095&lt;&gt;"X",IF(Q2095&gt;0,IF(VLOOKUP(B2095,'Oficios_-_pend_criticas'!$C$4:$J$4739,5,0)="","",IF(VLOOKUP(B2095,'Oficios_-_pend_criticas'!$C$4:$J$4739,7,0)="",IF(TODAY()&gt;VLOOKUP(B2095,'Oficios_-_pend_criticas'!$C$4:$J$4739,5,0),"X",""),IF(VLOOKUP(B2095,'Oficios_-_pend_criticas'!$C$4:$J$4739,7,0)&gt;VLOOKUP(B2095,'Oficios_-_pend_criticas'!$C$4:$J$4739,5,0),"X",""))),""),""),"")</f>
        <v/>
      </c>
    </row>
    <row r="2096" spans="1:23" hidden="1" x14ac:dyDescent="0.25">
      <c r="A2096" s="9" t="str">
        <f t="shared" si="96"/>
        <v/>
      </c>
      <c r="B2096" s="24"/>
      <c r="C2096" s="22" t="str">
        <f>IF(B2096="","",VLOOKUP(B2096,#REF!,6,0))</f>
        <v/>
      </c>
      <c r="D2096" s="20" t="str">
        <f>IF(B2096="","",VLOOKUP(B2096,#REF!,22,0))</f>
        <v/>
      </c>
      <c r="E2096" s="22" t="str">
        <f>IF(B2096="","",VLOOKUP(B2096,Consultas_públicas!$A$376:$G$3879,7,0))</f>
        <v/>
      </c>
      <c r="F2096" s="20"/>
      <c r="G2096" s="21"/>
      <c r="H2096" s="14" t="str">
        <f>IFERROR(IF(VLOOKUP(B2096,'Oficios_-_pend_criticas'!$C$4:$D$4739,2,0)="","","X"),"")</f>
        <v/>
      </c>
      <c r="I2096" s="12"/>
      <c r="J2096" s="13"/>
      <c r="K2096" s="10"/>
      <c r="L2096" s="12" t="str">
        <f>IFERROR(VLOOKUP(B2096,Retorno_da_RFB!$D$3:$I$6388,5,0),"")</f>
        <v/>
      </c>
      <c r="M2096" s="13" t="str">
        <f>IFERROR(VLOOKUP(B2096,Retorno_da_RFB!$D$3:$I$6388,6,0),"")</f>
        <v/>
      </c>
      <c r="N2096" s="10" t="str">
        <f>IFERROR(VLOOKUP(B2096,Retorno_da_RFB!$D$3:$I$6388,3,0),"")</f>
        <v/>
      </c>
      <c r="O2096" s="10" t="str">
        <f>IFERROR(VLOOKUP(B2096,Retorno_da_RFB!$D$3:$I$6388,4,0),"")</f>
        <v/>
      </c>
      <c r="P2096" s="12" t="str">
        <f>IFERROR(IF(N2096="","",IF(VLOOKUP(LEFT(N2096,10),'Universo_BK-BIT'!$A$5:$E$10005,2,0)="","X",VLOOKUP(LEFT(N2096,10),'Universo_BK-BIT'!$A$5:$E$10005,2,0))),"X")</f>
        <v/>
      </c>
      <c r="Q2096" s="12" t="str">
        <f>IFERROR(IF(P2096="X","",VLOOKUP(LEFT(N2096,10),'Universo_BK-BIT'!$A$5:$E$10005,3,0)),"")</f>
        <v/>
      </c>
      <c r="R2096" s="14" t="str">
        <f t="shared" si="97"/>
        <v/>
      </c>
      <c r="S2096" s="14" t="str">
        <f t="shared" si="98"/>
        <v/>
      </c>
      <c r="T2096" s="14"/>
      <c r="U2096" s="14" t="str">
        <f ca="1">IFERROR(IF(P2096="X",IF(VLOOKUP(B2096,'Oficios_-_pend_criticas'!$C$3:$J$4739,5,0)="","",IF(VLOOKUP(B2096,'Oficios_-_pend_criticas'!$C$3:$J$4739,7,0)="",IF(TODAY()&gt;VLOOKUP(B2096,'Oficios_-_pend_criticas'!$C$3:$J$4739,5,0),"X",""),IF(VLOOKUP(B2096,'Oficios_-_pend_criticas'!$C$3:$J$4739,7,0)&gt;VLOOKUP(B2096,'Oficios_-_pend_criticas'!$C$3:$J$4739,5,0),"X",""))),""),"")</f>
        <v/>
      </c>
      <c r="V2096" s="14" t="str">
        <f ca="1">IFERROR(IF(Q2096=0,IF(VLOOKUP(B2096,'Oficios_-_pend_criticas'!$C$3:$J$4739,5,0)="","",IF(VLOOKUP(B2096,'Oficios_-_pend_criticas'!$C$3:$J$4739,7,0)="",IF(TODAY()&gt;VLOOKUP(B2096,'Oficios_-_pend_criticas'!$C$3:$J$4739,5,0),"X",""),IF(VLOOKUP(B2096,'Oficios_-_pend_criticas'!$C$3:$J$4739,7,0)&gt;VLOOKUP(B2096,'Oficios_-_pend_criticas'!$C$3:$J$4739,5,0),"X",""))),""),"")</f>
        <v/>
      </c>
      <c r="W2096" s="14" t="str">
        <f ca="1">IFERROR(IF(P2096&lt;&gt;"X",IF(Q2096&gt;0,IF(VLOOKUP(B2096,'Oficios_-_pend_criticas'!$C$4:$J$4739,5,0)="","",IF(VLOOKUP(B2096,'Oficios_-_pend_criticas'!$C$4:$J$4739,7,0)="",IF(TODAY()&gt;VLOOKUP(B2096,'Oficios_-_pend_criticas'!$C$4:$J$4739,5,0),"X",""),IF(VLOOKUP(B2096,'Oficios_-_pend_criticas'!$C$4:$J$4739,7,0)&gt;VLOOKUP(B2096,'Oficios_-_pend_criticas'!$C$4:$J$4739,5,0),"X",""))),""),""),"")</f>
        <v/>
      </c>
    </row>
    <row r="2097" spans="1:23" hidden="1" x14ac:dyDescent="0.25">
      <c r="A2097" s="9" t="str">
        <f t="shared" si="96"/>
        <v/>
      </c>
      <c r="B2097" s="24"/>
      <c r="C2097" s="22" t="str">
        <f>IF(B2097="","",VLOOKUP(B2097,#REF!,6,0))</f>
        <v/>
      </c>
      <c r="D2097" s="20" t="str">
        <f>IF(B2097="","",VLOOKUP(B2097,#REF!,22,0))</f>
        <v/>
      </c>
      <c r="E2097" s="22" t="str">
        <f>IF(B2097="","",VLOOKUP(B2097,Consultas_públicas!$A$376:$G$3879,7,0))</f>
        <v/>
      </c>
      <c r="F2097" s="20"/>
      <c r="G2097" s="21"/>
      <c r="H2097" s="14" t="str">
        <f>IFERROR(IF(VLOOKUP(B2097,'Oficios_-_pend_criticas'!$C$4:$D$4739,2,0)="","","X"),"")</f>
        <v/>
      </c>
      <c r="I2097" s="12"/>
      <c r="J2097" s="13"/>
      <c r="K2097" s="10"/>
      <c r="L2097" s="12" t="str">
        <f>IFERROR(VLOOKUP(B2097,Retorno_da_RFB!$D$3:$I$6388,5,0),"")</f>
        <v/>
      </c>
      <c r="M2097" s="13" t="str">
        <f>IFERROR(VLOOKUP(B2097,Retorno_da_RFB!$D$3:$I$6388,6,0),"")</f>
        <v/>
      </c>
      <c r="N2097" s="10" t="str">
        <f>IFERROR(VLOOKUP(B2097,Retorno_da_RFB!$D$3:$I$6388,3,0),"")</f>
        <v/>
      </c>
      <c r="O2097" s="10" t="str">
        <f>IFERROR(VLOOKUP(B2097,Retorno_da_RFB!$D$3:$I$6388,4,0),"")</f>
        <v/>
      </c>
      <c r="P2097" s="12" t="str">
        <f>IFERROR(IF(N2097="","",IF(VLOOKUP(LEFT(N2097,10),'Universo_BK-BIT'!$A$5:$E$10005,2,0)="","X",VLOOKUP(LEFT(N2097,10),'Universo_BK-BIT'!$A$5:$E$10005,2,0))),"X")</f>
        <v/>
      </c>
      <c r="Q2097" s="12" t="str">
        <f>IFERROR(IF(P2097="X","",VLOOKUP(LEFT(N2097,10),'Universo_BK-BIT'!$A$5:$E$10005,3,0)),"")</f>
        <v/>
      </c>
      <c r="R2097" s="14" t="str">
        <f t="shared" si="97"/>
        <v/>
      </c>
      <c r="S2097" s="14" t="str">
        <f t="shared" si="98"/>
        <v/>
      </c>
      <c r="T2097" s="14"/>
      <c r="U2097" s="14" t="str">
        <f ca="1">IFERROR(IF(P2097="X",IF(VLOOKUP(B2097,'Oficios_-_pend_criticas'!$C$3:$J$4739,5,0)="","",IF(VLOOKUP(B2097,'Oficios_-_pend_criticas'!$C$3:$J$4739,7,0)="",IF(TODAY()&gt;VLOOKUP(B2097,'Oficios_-_pend_criticas'!$C$3:$J$4739,5,0),"X",""),IF(VLOOKUP(B2097,'Oficios_-_pend_criticas'!$C$3:$J$4739,7,0)&gt;VLOOKUP(B2097,'Oficios_-_pend_criticas'!$C$3:$J$4739,5,0),"X",""))),""),"")</f>
        <v/>
      </c>
      <c r="V2097" s="14" t="str">
        <f ca="1">IFERROR(IF(Q2097=0,IF(VLOOKUP(B2097,'Oficios_-_pend_criticas'!$C$3:$J$4739,5,0)="","",IF(VLOOKUP(B2097,'Oficios_-_pend_criticas'!$C$3:$J$4739,7,0)="",IF(TODAY()&gt;VLOOKUP(B2097,'Oficios_-_pend_criticas'!$C$3:$J$4739,5,0),"X",""),IF(VLOOKUP(B2097,'Oficios_-_pend_criticas'!$C$3:$J$4739,7,0)&gt;VLOOKUP(B2097,'Oficios_-_pend_criticas'!$C$3:$J$4739,5,0),"X",""))),""),"")</f>
        <v/>
      </c>
      <c r="W2097" s="14" t="str">
        <f ca="1">IFERROR(IF(P2097&lt;&gt;"X",IF(Q2097&gt;0,IF(VLOOKUP(B2097,'Oficios_-_pend_criticas'!$C$4:$J$4739,5,0)="","",IF(VLOOKUP(B2097,'Oficios_-_pend_criticas'!$C$4:$J$4739,7,0)="",IF(TODAY()&gt;VLOOKUP(B2097,'Oficios_-_pend_criticas'!$C$4:$J$4739,5,0),"X",""),IF(VLOOKUP(B2097,'Oficios_-_pend_criticas'!$C$4:$J$4739,7,0)&gt;VLOOKUP(B2097,'Oficios_-_pend_criticas'!$C$4:$J$4739,5,0),"X",""))),""),""),"")</f>
        <v/>
      </c>
    </row>
    <row r="2098" spans="1:23" hidden="1" x14ac:dyDescent="0.25">
      <c r="A2098" s="9" t="str">
        <f t="shared" si="96"/>
        <v/>
      </c>
      <c r="B2098" s="24"/>
      <c r="C2098" s="22" t="str">
        <f>IF(B2098="","",VLOOKUP(B2098,#REF!,6,0))</f>
        <v/>
      </c>
      <c r="D2098" s="20" t="str">
        <f>IF(B2098="","",VLOOKUP(B2098,#REF!,22,0))</f>
        <v/>
      </c>
      <c r="E2098" s="22" t="str">
        <f>IF(B2098="","",VLOOKUP(B2098,Consultas_públicas!$A$376:$G$3879,7,0))</f>
        <v/>
      </c>
      <c r="F2098" s="20"/>
      <c r="G2098" s="21"/>
      <c r="H2098" s="14" t="str">
        <f>IFERROR(IF(VLOOKUP(B2098,'Oficios_-_pend_criticas'!$C$4:$D$4739,2,0)="","","X"),"")</f>
        <v/>
      </c>
      <c r="I2098" s="12"/>
      <c r="J2098" s="13"/>
      <c r="K2098" s="10"/>
      <c r="L2098" s="12" t="str">
        <f>IFERROR(VLOOKUP(B2098,Retorno_da_RFB!$D$3:$I$6388,5,0),"")</f>
        <v/>
      </c>
      <c r="M2098" s="13" t="str">
        <f>IFERROR(VLOOKUP(B2098,Retorno_da_RFB!$D$3:$I$6388,6,0),"")</f>
        <v/>
      </c>
      <c r="N2098" s="10" t="str">
        <f>IFERROR(VLOOKUP(B2098,Retorno_da_RFB!$D$3:$I$6388,3,0),"")</f>
        <v/>
      </c>
      <c r="O2098" s="10" t="str">
        <f>IFERROR(VLOOKUP(B2098,Retorno_da_RFB!$D$3:$I$6388,4,0),"")</f>
        <v/>
      </c>
      <c r="P2098" s="12" t="str">
        <f>IFERROR(IF(N2098="","",IF(VLOOKUP(LEFT(N2098,10),'Universo_BK-BIT'!$A$5:$E$10005,2,0)="","X",VLOOKUP(LEFT(N2098,10),'Universo_BK-BIT'!$A$5:$E$10005,2,0))),"X")</f>
        <v/>
      </c>
      <c r="Q2098" s="12" t="str">
        <f>IFERROR(IF(P2098="X","",VLOOKUP(LEFT(N2098,10),'Universo_BK-BIT'!$A$5:$E$10005,3,0)),"")</f>
        <v/>
      </c>
      <c r="R2098" s="14" t="str">
        <f t="shared" si="97"/>
        <v/>
      </c>
      <c r="S2098" s="14" t="str">
        <f t="shared" si="98"/>
        <v/>
      </c>
      <c r="T2098" s="14"/>
      <c r="U2098" s="14" t="str">
        <f ca="1">IFERROR(IF(P2098="X",IF(VLOOKUP(B2098,'Oficios_-_pend_criticas'!$C$3:$J$4739,5,0)="","",IF(VLOOKUP(B2098,'Oficios_-_pend_criticas'!$C$3:$J$4739,7,0)="",IF(TODAY()&gt;VLOOKUP(B2098,'Oficios_-_pend_criticas'!$C$3:$J$4739,5,0),"X",""),IF(VLOOKUP(B2098,'Oficios_-_pend_criticas'!$C$3:$J$4739,7,0)&gt;VLOOKUP(B2098,'Oficios_-_pend_criticas'!$C$3:$J$4739,5,0),"X",""))),""),"")</f>
        <v/>
      </c>
      <c r="V2098" s="14" t="str">
        <f ca="1">IFERROR(IF(Q2098=0,IF(VLOOKUP(B2098,'Oficios_-_pend_criticas'!$C$3:$J$4739,5,0)="","",IF(VLOOKUP(B2098,'Oficios_-_pend_criticas'!$C$3:$J$4739,7,0)="",IF(TODAY()&gt;VLOOKUP(B2098,'Oficios_-_pend_criticas'!$C$3:$J$4739,5,0),"X",""),IF(VLOOKUP(B2098,'Oficios_-_pend_criticas'!$C$3:$J$4739,7,0)&gt;VLOOKUP(B2098,'Oficios_-_pend_criticas'!$C$3:$J$4739,5,0),"X",""))),""),"")</f>
        <v/>
      </c>
      <c r="W2098" s="14" t="str">
        <f ca="1">IFERROR(IF(P2098&lt;&gt;"X",IF(Q2098&gt;0,IF(VLOOKUP(B2098,'Oficios_-_pend_criticas'!$C$4:$J$4739,5,0)="","",IF(VLOOKUP(B2098,'Oficios_-_pend_criticas'!$C$4:$J$4739,7,0)="",IF(TODAY()&gt;VLOOKUP(B2098,'Oficios_-_pend_criticas'!$C$4:$J$4739,5,0),"X",""),IF(VLOOKUP(B2098,'Oficios_-_pend_criticas'!$C$4:$J$4739,7,0)&gt;VLOOKUP(B2098,'Oficios_-_pend_criticas'!$C$4:$J$4739,5,0),"X",""))),""),""),"")</f>
        <v/>
      </c>
    </row>
    <row r="2099" spans="1:23" hidden="1" x14ac:dyDescent="0.25">
      <c r="A2099" s="9" t="str">
        <f t="shared" si="96"/>
        <v/>
      </c>
      <c r="B2099" s="24"/>
      <c r="C2099" s="22" t="str">
        <f>IF(B2099="","",VLOOKUP(B2099,#REF!,6,0))</f>
        <v/>
      </c>
      <c r="D2099" s="20" t="str">
        <f>IF(B2099="","",VLOOKUP(B2099,#REF!,22,0))</f>
        <v/>
      </c>
      <c r="E2099" s="22" t="str">
        <f>IF(B2099="","",VLOOKUP(B2099,Consultas_públicas!$A$376:$G$3879,7,0))</f>
        <v/>
      </c>
      <c r="F2099" s="20"/>
      <c r="G2099" s="21"/>
      <c r="H2099" s="14" t="str">
        <f>IFERROR(IF(VLOOKUP(B2099,'Oficios_-_pend_criticas'!$C$4:$D$4739,2,0)="","","X"),"")</f>
        <v/>
      </c>
      <c r="I2099" s="12"/>
      <c r="J2099" s="13"/>
      <c r="K2099" s="10"/>
      <c r="L2099" s="12" t="str">
        <f>IFERROR(VLOOKUP(B2099,Retorno_da_RFB!$D$3:$I$6388,5,0),"")</f>
        <v/>
      </c>
      <c r="M2099" s="13" t="str">
        <f>IFERROR(VLOOKUP(B2099,Retorno_da_RFB!$D$3:$I$6388,6,0),"")</f>
        <v/>
      </c>
      <c r="N2099" s="10" t="str">
        <f>IFERROR(VLOOKUP(B2099,Retorno_da_RFB!$D$3:$I$6388,3,0),"")</f>
        <v/>
      </c>
      <c r="O2099" s="10" t="str">
        <f>IFERROR(VLOOKUP(B2099,Retorno_da_RFB!$D$3:$I$6388,4,0),"")</f>
        <v/>
      </c>
      <c r="P2099" s="12" t="str">
        <f>IFERROR(IF(N2099="","",IF(VLOOKUP(LEFT(N2099,10),'Universo_BK-BIT'!$A$5:$E$10005,2,0)="","X",VLOOKUP(LEFT(N2099,10),'Universo_BK-BIT'!$A$5:$E$10005,2,0))),"X")</f>
        <v/>
      </c>
      <c r="Q2099" s="12" t="str">
        <f>IFERROR(IF(P2099="X","",VLOOKUP(LEFT(N2099,10),'Universo_BK-BIT'!$A$5:$E$10005,3,0)),"")</f>
        <v/>
      </c>
      <c r="R2099" s="14" t="str">
        <f t="shared" si="97"/>
        <v/>
      </c>
      <c r="S2099" s="14" t="str">
        <f t="shared" si="98"/>
        <v/>
      </c>
      <c r="T2099" s="14"/>
      <c r="U2099" s="14" t="str">
        <f ca="1">IFERROR(IF(P2099="X",IF(VLOOKUP(B2099,'Oficios_-_pend_criticas'!$C$3:$J$4739,5,0)="","",IF(VLOOKUP(B2099,'Oficios_-_pend_criticas'!$C$3:$J$4739,7,0)="",IF(TODAY()&gt;VLOOKUP(B2099,'Oficios_-_pend_criticas'!$C$3:$J$4739,5,0),"X",""),IF(VLOOKUP(B2099,'Oficios_-_pend_criticas'!$C$3:$J$4739,7,0)&gt;VLOOKUP(B2099,'Oficios_-_pend_criticas'!$C$3:$J$4739,5,0),"X",""))),""),"")</f>
        <v/>
      </c>
      <c r="V2099" s="14" t="str">
        <f ca="1">IFERROR(IF(Q2099=0,IF(VLOOKUP(B2099,'Oficios_-_pend_criticas'!$C$3:$J$4739,5,0)="","",IF(VLOOKUP(B2099,'Oficios_-_pend_criticas'!$C$3:$J$4739,7,0)="",IF(TODAY()&gt;VLOOKUP(B2099,'Oficios_-_pend_criticas'!$C$3:$J$4739,5,0),"X",""),IF(VLOOKUP(B2099,'Oficios_-_pend_criticas'!$C$3:$J$4739,7,0)&gt;VLOOKUP(B2099,'Oficios_-_pend_criticas'!$C$3:$J$4739,5,0),"X",""))),""),"")</f>
        <v/>
      </c>
      <c r="W2099" s="14" t="str">
        <f ca="1">IFERROR(IF(P2099&lt;&gt;"X",IF(Q2099&gt;0,IF(VLOOKUP(B2099,'Oficios_-_pend_criticas'!$C$4:$J$4739,5,0)="","",IF(VLOOKUP(B2099,'Oficios_-_pend_criticas'!$C$4:$J$4739,7,0)="",IF(TODAY()&gt;VLOOKUP(B2099,'Oficios_-_pend_criticas'!$C$4:$J$4739,5,0),"X",""),IF(VLOOKUP(B2099,'Oficios_-_pend_criticas'!$C$4:$J$4739,7,0)&gt;VLOOKUP(B2099,'Oficios_-_pend_criticas'!$C$4:$J$4739,5,0),"X",""))),""),""),"")</f>
        <v/>
      </c>
    </row>
    <row r="2100" spans="1:23" hidden="1" x14ac:dyDescent="0.25">
      <c r="A2100" s="9" t="str">
        <f t="shared" si="96"/>
        <v/>
      </c>
      <c r="B2100" s="24"/>
      <c r="C2100" s="22" t="str">
        <f>IF(B2100="","",VLOOKUP(B2100,#REF!,6,0))</f>
        <v/>
      </c>
      <c r="D2100" s="20" t="str">
        <f>IF(B2100="","",VLOOKUP(B2100,#REF!,22,0))</f>
        <v/>
      </c>
      <c r="E2100" s="22" t="str">
        <f>IF(B2100="","",VLOOKUP(B2100,Consultas_públicas!$A$376:$G$3879,7,0))</f>
        <v/>
      </c>
      <c r="F2100" s="20"/>
      <c r="G2100" s="21"/>
      <c r="H2100" s="14" t="str">
        <f>IFERROR(IF(VLOOKUP(B2100,'Oficios_-_pend_criticas'!$C$4:$D$4739,2,0)="","","X"),"")</f>
        <v/>
      </c>
      <c r="I2100" s="12"/>
      <c r="J2100" s="13"/>
      <c r="K2100" s="10"/>
      <c r="L2100" s="12" t="str">
        <f>IFERROR(VLOOKUP(B2100,Retorno_da_RFB!$D$3:$I$6388,5,0),"")</f>
        <v/>
      </c>
      <c r="M2100" s="13" t="str">
        <f>IFERROR(VLOOKUP(B2100,Retorno_da_RFB!$D$3:$I$6388,6,0),"")</f>
        <v/>
      </c>
      <c r="N2100" s="10" t="str">
        <f>IFERROR(VLOOKUP(B2100,Retorno_da_RFB!$D$3:$I$6388,3,0),"")</f>
        <v/>
      </c>
      <c r="O2100" s="10" t="str">
        <f>IFERROR(VLOOKUP(B2100,Retorno_da_RFB!$D$3:$I$6388,4,0),"")</f>
        <v/>
      </c>
      <c r="P2100" s="12" t="str">
        <f>IFERROR(IF(N2100="","",IF(VLOOKUP(LEFT(N2100,10),'Universo_BK-BIT'!$A$5:$E$10005,2,0)="","X",VLOOKUP(LEFT(N2100,10),'Universo_BK-BIT'!$A$5:$E$10005,2,0))),"X")</f>
        <v/>
      </c>
      <c r="Q2100" s="12" t="str">
        <f>IFERROR(IF(P2100="X","",VLOOKUP(LEFT(N2100,10),'Universo_BK-BIT'!$A$5:$E$10005,3,0)),"")</f>
        <v/>
      </c>
      <c r="R2100" s="14" t="str">
        <f t="shared" si="97"/>
        <v/>
      </c>
      <c r="S2100" s="14" t="str">
        <f t="shared" si="98"/>
        <v/>
      </c>
      <c r="T2100" s="14"/>
      <c r="U2100" s="14" t="str">
        <f ca="1">IFERROR(IF(P2100="X",IF(VLOOKUP(B2100,'Oficios_-_pend_criticas'!$C$3:$J$4739,5,0)="","",IF(VLOOKUP(B2100,'Oficios_-_pend_criticas'!$C$3:$J$4739,7,0)="",IF(TODAY()&gt;VLOOKUP(B2100,'Oficios_-_pend_criticas'!$C$3:$J$4739,5,0),"X",""),IF(VLOOKUP(B2100,'Oficios_-_pend_criticas'!$C$3:$J$4739,7,0)&gt;VLOOKUP(B2100,'Oficios_-_pend_criticas'!$C$3:$J$4739,5,0),"X",""))),""),"")</f>
        <v/>
      </c>
      <c r="V2100" s="14" t="str">
        <f ca="1">IFERROR(IF(Q2100=0,IF(VLOOKUP(B2100,'Oficios_-_pend_criticas'!$C$3:$J$4739,5,0)="","",IF(VLOOKUP(B2100,'Oficios_-_pend_criticas'!$C$3:$J$4739,7,0)="",IF(TODAY()&gt;VLOOKUP(B2100,'Oficios_-_pend_criticas'!$C$3:$J$4739,5,0),"X",""),IF(VLOOKUP(B2100,'Oficios_-_pend_criticas'!$C$3:$J$4739,7,0)&gt;VLOOKUP(B2100,'Oficios_-_pend_criticas'!$C$3:$J$4739,5,0),"X",""))),""),"")</f>
        <v/>
      </c>
      <c r="W2100" s="14" t="str">
        <f ca="1">IFERROR(IF(P2100&lt;&gt;"X",IF(Q2100&gt;0,IF(VLOOKUP(B2100,'Oficios_-_pend_criticas'!$C$4:$J$4739,5,0)="","",IF(VLOOKUP(B2100,'Oficios_-_pend_criticas'!$C$4:$J$4739,7,0)="",IF(TODAY()&gt;VLOOKUP(B2100,'Oficios_-_pend_criticas'!$C$4:$J$4739,5,0),"X",""),IF(VLOOKUP(B2100,'Oficios_-_pend_criticas'!$C$4:$J$4739,7,0)&gt;VLOOKUP(B2100,'Oficios_-_pend_criticas'!$C$4:$J$4739,5,0),"X",""))),""),""),"")</f>
        <v/>
      </c>
    </row>
    <row r="2101" spans="1:23" hidden="1" x14ac:dyDescent="0.25">
      <c r="A2101" s="9" t="str">
        <f t="shared" si="96"/>
        <v/>
      </c>
      <c r="B2101" s="24"/>
      <c r="C2101" s="22" t="str">
        <f>IF(B2101="","",VLOOKUP(B2101,#REF!,6,0))</f>
        <v/>
      </c>
      <c r="D2101" s="20" t="str">
        <f>IF(B2101="","",VLOOKUP(B2101,#REF!,22,0))</f>
        <v/>
      </c>
      <c r="E2101" s="22" t="str">
        <f>IF(B2101="","",VLOOKUP(B2101,Consultas_públicas!$A$376:$G$3879,7,0))</f>
        <v/>
      </c>
      <c r="F2101" s="20"/>
      <c r="G2101" s="21"/>
      <c r="H2101" s="14" t="str">
        <f>IFERROR(IF(VLOOKUP(B2101,'Oficios_-_pend_criticas'!$C$4:$D$4739,2,0)="","","X"),"")</f>
        <v/>
      </c>
      <c r="I2101" s="12"/>
      <c r="J2101" s="13"/>
      <c r="K2101" s="10"/>
      <c r="L2101" s="12" t="str">
        <f>IFERROR(VLOOKUP(B2101,Retorno_da_RFB!$D$3:$I$6388,5,0),"")</f>
        <v/>
      </c>
      <c r="M2101" s="13" t="str">
        <f>IFERROR(VLOOKUP(B2101,Retorno_da_RFB!$D$3:$I$6388,6,0),"")</f>
        <v/>
      </c>
      <c r="N2101" s="10" t="str">
        <f>IFERROR(VLOOKUP(B2101,Retorno_da_RFB!$D$3:$I$6388,3,0),"")</f>
        <v/>
      </c>
      <c r="O2101" s="10" t="str">
        <f>IFERROR(VLOOKUP(B2101,Retorno_da_RFB!$D$3:$I$6388,4,0),"")</f>
        <v/>
      </c>
      <c r="P2101" s="12" t="str">
        <f>IFERROR(IF(N2101="","",IF(VLOOKUP(LEFT(N2101,10),'Universo_BK-BIT'!$A$5:$E$10005,2,0)="","X",VLOOKUP(LEFT(N2101,10),'Universo_BK-BIT'!$A$5:$E$10005,2,0))),"X")</f>
        <v/>
      </c>
      <c r="Q2101" s="12" t="str">
        <f>IFERROR(IF(P2101="X","",VLOOKUP(LEFT(N2101,10),'Universo_BK-BIT'!$A$5:$E$10005,3,0)),"")</f>
        <v/>
      </c>
      <c r="R2101" s="14" t="str">
        <f t="shared" si="97"/>
        <v/>
      </c>
      <c r="S2101" s="14" t="str">
        <f t="shared" si="98"/>
        <v/>
      </c>
      <c r="T2101" s="14"/>
      <c r="U2101" s="14" t="str">
        <f ca="1">IFERROR(IF(P2101="X",IF(VLOOKUP(B2101,'Oficios_-_pend_criticas'!$C$3:$J$4739,5,0)="","",IF(VLOOKUP(B2101,'Oficios_-_pend_criticas'!$C$3:$J$4739,7,0)="",IF(TODAY()&gt;VLOOKUP(B2101,'Oficios_-_pend_criticas'!$C$3:$J$4739,5,0),"X",""),IF(VLOOKUP(B2101,'Oficios_-_pend_criticas'!$C$3:$J$4739,7,0)&gt;VLOOKUP(B2101,'Oficios_-_pend_criticas'!$C$3:$J$4739,5,0),"X",""))),""),"")</f>
        <v/>
      </c>
      <c r="V2101" s="14" t="str">
        <f ca="1">IFERROR(IF(Q2101=0,IF(VLOOKUP(B2101,'Oficios_-_pend_criticas'!$C$3:$J$4739,5,0)="","",IF(VLOOKUP(B2101,'Oficios_-_pend_criticas'!$C$3:$J$4739,7,0)="",IF(TODAY()&gt;VLOOKUP(B2101,'Oficios_-_pend_criticas'!$C$3:$J$4739,5,0),"X",""),IF(VLOOKUP(B2101,'Oficios_-_pend_criticas'!$C$3:$J$4739,7,0)&gt;VLOOKUP(B2101,'Oficios_-_pend_criticas'!$C$3:$J$4739,5,0),"X",""))),""),"")</f>
        <v/>
      </c>
      <c r="W2101" s="14" t="str">
        <f ca="1">IFERROR(IF(P2101&lt;&gt;"X",IF(Q2101&gt;0,IF(VLOOKUP(B2101,'Oficios_-_pend_criticas'!$C$4:$J$4739,5,0)="","",IF(VLOOKUP(B2101,'Oficios_-_pend_criticas'!$C$4:$J$4739,7,0)="",IF(TODAY()&gt;VLOOKUP(B2101,'Oficios_-_pend_criticas'!$C$4:$J$4739,5,0),"X",""),IF(VLOOKUP(B2101,'Oficios_-_pend_criticas'!$C$4:$J$4739,7,0)&gt;VLOOKUP(B2101,'Oficios_-_pend_criticas'!$C$4:$J$4739,5,0),"X",""))),""),""),"")</f>
        <v/>
      </c>
    </row>
    <row r="2102" spans="1:23" hidden="1" x14ac:dyDescent="0.25">
      <c r="A2102" s="9" t="str">
        <f t="shared" si="96"/>
        <v/>
      </c>
      <c r="B2102" s="24"/>
      <c r="C2102" s="22" t="str">
        <f>IF(B2102="","",VLOOKUP(B2102,#REF!,6,0))</f>
        <v/>
      </c>
      <c r="D2102" s="20" t="str">
        <f>IF(B2102="","",VLOOKUP(B2102,#REF!,22,0))</f>
        <v/>
      </c>
      <c r="E2102" s="22" t="str">
        <f>IF(B2102="","",VLOOKUP(B2102,Consultas_públicas!$A$376:$G$3879,7,0))</f>
        <v/>
      </c>
      <c r="F2102" s="20"/>
      <c r="G2102" s="21"/>
      <c r="H2102" s="14" t="str">
        <f>IFERROR(IF(VLOOKUP(B2102,'Oficios_-_pend_criticas'!$C$4:$D$4739,2,0)="","","X"),"")</f>
        <v/>
      </c>
      <c r="I2102" s="12"/>
      <c r="J2102" s="13"/>
      <c r="K2102" s="10"/>
      <c r="L2102" s="12" t="str">
        <f>IFERROR(VLOOKUP(B2102,Retorno_da_RFB!$D$3:$I$6388,5,0),"")</f>
        <v/>
      </c>
      <c r="M2102" s="13" t="str">
        <f>IFERROR(VLOOKUP(B2102,Retorno_da_RFB!$D$3:$I$6388,6,0),"")</f>
        <v/>
      </c>
      <c r="N2102" s="10" t="str">
        <f>IFERROR(VLOOKUP(B2102,Retorno_da_RFB!$D$3:$I$6388,3,0),"")</f>
        <v/>
      </c>
      <c r="O2102" s="10" t="str">
        <f>IFERROR(VLOOKUP(B2102,Retorno_da_RFB!$D$3:$I$6388,4,0),"")</f>
        <v/>
      </c>
      <c r="P2102" s="12" t="str">
        <f>IFERROR(IF(N2102="","",IF(VLOOKUP(LEFT(N2102,10),'Universo_BK-BIT'!$A$5:$E$10005,2,0)="","X",VLOOKUP(LEFT(N2102,10),'Universo_BK-BIT'!$A$5:$E$10005,2,0))),"X")</f>
        <v/>
      </c>
      <c r="Q2102" s="12" t="str">
        <f>IFERROR(IF(P2102="X","",VLOOKUP(LEFT(N2102,10),'Universo_BK-BIT'!$A$5:$E$10005,3,0)),"")</f>
        <v/>
      </c>
      <c r="R2102" s="14" t="str">
        <f t="shared" si="97"/>
        <v/>
      </c>
      <c r="S2102" s="14" t="str">
        <f t="shared" si="98"/>
        <v/>
      </c>
      <c r="T2102" s="14"/>
      <c r="U2102" s="14" t="str">
        <f ca="1">IFERROR(IF(P2102="X",IF(VLOOKUP(B2102,'Oficios_-_pend_criticas'!$C$3:$J$4739,5,0)="","",IF(VLOOKUP(B2102,'Oficios_-_pend_criticas'!$C$3:$J$4739,7,0)="",IF(TODAY()&gt;VLOOKUP(B2102,'Oficios_-_pend_criticas'!$C$3:$J$4739,5,0),"X",""),IF(VLOOKUP(B2102,'Oficios_-_pend_criticas'!$C$3:$J$4739,7,0)&gt;VLOOKUP(B2102,'Oficios_-_pend_criticas'!$C$3:$J$4739,5,0),"X",""))),""),"")</f>
        <v/>
      </c>
      <c r="V2102" s="14" t="str">
        <f ca="1">IFERROR(IF(Q2102=0,IF(VLOOKUP(B2102,'Oficios_-_pend_criticas'!$C$3:$J$4739,5,0)="","",IF(VLOOKUP(B2102,'Oficios_-_pend_criticas'!$C$3:$J$4739,7,0)="",IF(TODAY()&gt;VLOOKUP(B2102,'Oficios_-_pend_criticas'!$C$3:$J$4739,5,0),"X",""),IF(VLOOKUP(B2102,'Oficios_-_pend_criticas'!$C$3:$J$4739,7,0)&gt;VLOOKUP(B2102,'Oficios_-_pend_criticas'!$C$3:$J$4739,5,0),"X",""))),""),"")</f>
        <v/>
      </c>
      <c r="W2102" s="14" t="str">
        <f ca="1">IFERROR(IF(P2102&lt;&gt;"X",IF(Q2102&gt;0,IF(VLOOKUP(B2102,'Oficios_-_pend_criticas'!$C$4:$J$4739,5,0)="","",IF(VLOOKUP(B2102,'Oficios_-_pend_criticas'!$C$4:$J$4739,7,0)="",IF(TODAY()&gt;VLOOKUP(B2102,'Oficios_-_pend_criticas'!$C$4:$J$4739,5,0),"X",""),IF(VLOOKUP(B2102,'Oficios_-_pend_criticas'!$C$4:$J$4739,7,0)&gt;VLOOKUP(B2102,'Oficios_-_pend_criticas'!$C$4:$J$4739,5,0),"X",""))),""),""),"")</f>
        <v/>
      </c>
    </row>
    <row r="2103" spans="1:23" hidden="1" x14ac:dyDescent="0.25">
      <c r="A2103" s="9" t="str">
        <f t="shared" si="96"/>
        <v/>
      </c>
      <c r="B2103" s="24"/>
      <c r="C2103" s="22" t="str">
        <f>IF(B2103="","",VLOOKUP(B2103,#REF!,6,0))</f>
        <v/>
      </c>
      <c r="D2103" s="20" t="str">
        <f>IF(B2103="","",VLOOKUP(B2103,#REF!,22,0))</f>
        <v/>
      </c>
      <c r="E2103" s="22" t="str">
        <f>IF(B2103="","",VLOOKUP(B2103,Consultas_públicas!$A$376:$G$3879,7,0))</f>
        <v/>
      </c>
      <c r="F2103" s="20"/>
      <c r="G2103" s="21"/>
      <c r="H2103" s="14" t="str">
        <f>IFERROR(IF(VLOOKUP(B2103,'Oficios_-_pend_criticas'!$C$4:$D$4739,2,0)="","","X"),"")</f>
        <v/>
      </c>
      <c r="I2103" s="12"/>
      <c r="J2103" s="13"/>
      <c r="K2103" s="10"/>
      <c r="L2103" s="12" t="str">
        <f>IFERROR(VLOOKUP(B2103,Retorno_da_RFB!$D$3:$I$6388,5,0),"")</f>
        <v/>
      </c>
      <c r="M2103" s="13" t="str">
        <f>IFERROR(VLOOKUP(B2103,Retorno_da_RFB!$D$3:$I$6388,6,0),"")</f>
        <v/>
      </c>
      <c r="N2103" s="10" t="str">
        <f>IFERROR(VLOOKUP(B2103,Retorno_da_RFB!$D$3:$I$6388,3,0),"")</f>
        <v/>
      </c>
      <c r="O2103" s="10" t="str">
        <f>IFERROR(VLOOKUP(B2103,Retorno_da_RFB!$D$3:$I$6388,4,0),"")</f>
        <v/>
      </c>
      <c r="P2103" s="12" t="str">
        <f>IFERROR(IF(N2103="","",IF(VLOOKUP(LEFT(N2103,10),'Universo_BK-BIT'!$A$5:$E$10005,2,0)="","X",VLOOKUP(LEFT(N2103,10),'Universo_BK-BIT'!$A$5:$E$10005,2,0))),"X")</f>
        <v/>
      </c>
      <c r="Q2103" s="12" t="str">
        <f>IFERROR(IF(P2103="X","",VLOOKUP(LEFT(N2103,10),'Universo_BK-BIT'!$A$5:$E$10005,3,0)),"")</f>
        <v/>
      </c>
      <c r="R2103" s="14" t="str">
        <f t="shared" si="97"/>
        <v/>
      </c>
      <c r="S2103" s="14" t="str">
        <f t="shared" si="98"/>
        <v/>
      </c>
      <c r="T2103" s="14"/>
      <c r="U2103" s="14" t="str">
        <f ca="1">IFERROR(IF(P2103="X",IF(VLOOKUP(B2103,'Oficios_-_pend_criticas'!$C$3:$J$4739,5,0)="","",IF(VLOOKUP(B2103,'Oficios_-_pend_criticas'!$C$3:$J$4739,7,0)="",IF(TODAY()&gt;VLOOKUP(B2103,'Oficios_-_pend_criticas'!$C$3:$J$4739,5,0),"X",""),IF(VLOOKUP(B2103,'Oficios_-_pend_criticas'!$C$3:$J$4739,7,0)&gt;VLOOKUP(B2103,'Oficios_-_pend_criticas'!$C$3:$J$4739,5,0),"X",""))),""),"")</f>
        <v/>
      </c>
      <c r="V2103" s="14" t="str">
        <f ca="1">IFERROR(IF(Q2103=0,IF(VLOOKUP(B2103,'Oficios_-_pend_criticas'!$C$3:$J$4739,5,0)="","",IF(VLOOKUP(B2103,'Oficios_-_pend_criticas'!$C$3:$J$4739,7,0)="",IF(TODAY()&gt;VLOOKUP(B2103,'Oficios_-_pend_criticas'!$C$3:$J$4739,5,0),"X",""),IF(VLOOKUP(B2103,'Oficios_-_pend_criticas'!$C$3:$J$4739,7,0)&gt;VLOOKUP(B2103,'Oficios_-_pend_criticas'!$C$3:$J$4739,5,0),"X",""))),""),"")</f>
        <v/>
      </c>
      <c r="W2103" s="14" t="str">
        <f ca="1">IFERROR(IF(P2103&lt;&gt;"X",IF(Q2103&gt;0,IF(VLOOKUP(B2103,'Oficios_-_pend_criticas'!$C$4:$J$4739,5,0)="","",IF(VLOOKUP(B2103,'Oficios_-_pend_criticas'!$C$4:$J$4739,7,0)="",IF(TODAY()&gt;VLOOKUP(B2103,'Oficios_-_pend_criticas'!$C$4:$J$4739,5,0),"X",""),IF(VLOOKUP(B2103,'Oficios_-_pend_criticas'!$C$4:$J$4739,7,0)&gt;VLOOKUP(B2103,'Oficios_-_pend_criticas'!$C$4:$J$4739,5,0),"X",""))),""),""),"")</f>
        <v/>
      </c>
    </row>
    <row r="2104" spans="1:23" hidden="1" x14ac:dyDescent="0.25">
      <c r="A2104" s="9" t="str">
        <f t="shared" si="96"/>
        <v/>
      </c>
      <c r="B2104" s="24"/>
      <c r="C2104" s="22" t="str">
        <f>IF(B2104="","",VLOOKUP(B2104,#REF!,6,0))</f>
        <v/>
      </c>
      <c r="D2104" s="20" t="str">
        <f>IF(B2104="","",VLOOKUP(B2104,#REF!,22,0))</f>
        <v/>
      </c>
      <c r="E2104" s="22" t="str">
        <f>IF(B2104="","",VLOOKUP(B2104,Consultas_públicas!$A$376:$G$3879,7,0))</f>
        <v/>
      </c>
      <c r="F2104" s="20"/>
      <c r="G2104" s="21"/>
      <c r="H2104" s="14" t="str">
        <f>IFERROR(IF(VLOOKUP(B2104,'Oficios_-_pend_criticas'!$C$4:$D$4739,2,0)="","","X"),"")</f>
        <v/>
      </c>
      <c r="I2104" s="12"/>
      <c r="J2104" s="13"/>
      <c r="K2104" s="10"/>
      <c r="L2104" s="12" t="str">
        <f>IFERROR(VLOOKUP(B2104,Retorno_da_RFB!$D$3:$I$6388,5,0),"")</f>
        <v/>
      </c>
      <c r="M2104" s="13" t="str">
        <f>IFERROR(VLOOKUP(B2104,Retorno_da_RFB!$D$3:$I$6388,6,0),"")</f>
        <v/>
      </c>
      <c r="N2104" s="10" t="str">
        <f>IFERROR(VLOOKUP(B2104,Retorno_da_RFB!$D$3:$I$6388,3,0),"")</f>
        <v/>
      </c>
      <c r="O2104" s="10" t="str">
        <f>IFERROR(VLOOKUP(B2104,Retorno_da_RFB!$D$3:$I$6388,4,0),"")</f>
        <v/>
      </c>
      <c r="P2104" s="12" t="str">
        <f>IFERROR(IF(N2104="","",IF(VLOOKUP(LEFT(N2104,10),'Universo_BK-BIT'!$A$5:$E$10005,2,0)="","X",VLOOKUP(LEFT(N2104,10),'Universo_BK-BIT'!$A$5:$E$10005,2,0))),"X")</f>
        <v/>
      </c>
      <c r="Q2104" s="12" t="str">
        <f>IFERROR(IF(P2104="X","",VLOOKUP(LEFT(N2104,10),'Universo_BK-BIT'!$A$5:$E$10005,3,0)),"")</f>
        <v/>
      </c>
      <c r="R2104" s="14" t="str">
        <f t="shared" si="97"/>
        <v/>
      </c>
      <c r="S2104" s="14" t="str">
        <f t="shared" si="98"/>
        <v/>
      </c>
      <c r="T2104" s="14"/>
      <c r="U2104" s="14" t="str">
        <f ca="1">IFERROR(IF(P2104="X",IF(VLOOKUP(B2104,'Oficios_-_pend_criticas'!$C$3:$J$4739,5,0)="","",IF(VLOOKUP(B2104,'Oficios_-_pend_criticas'!$C$3:$J$4739,7,0)="",IF(TODAY()&gt;VLOOKUP(B2104,'Oficios_-_pend_criticas'!$C$3:$J$4739,5,0),"X",""),IF(VLOOKUP(B2104,'Oficios_-_pend_criticas'!$C$3:$J$4739,7,0)&gt;VLOOKUP(B2104,'Oficios_-_pend_criticas'!$C$3:$J$4739,5,0),"X",""))),""),"")</f>
        <v/>
      </c>
      <c r="V2104" s="14" t="str">
        <f ca="1">IFERROR(IF(Q2104=0,IF(VLOOKUP(B2104,'Oficios_-_pend_criticas'!$C$3:$J$4739,5,0)="","",IF(VLOOKUP(B2104,'Oficios_-_pend_criticas'!$C$3:$J$4739,7,0)="",IF(TODAY()&gt;VLOOKUP(B2104,'Oficios_-_pend_criticas'!$C$3:$J$4739,5,0),"X",""),IF(VLOOKUP(B2104,'Oficios_-_pend_criticas'!$C$3:$J$4739,7,0)&gt;VLOOKUP(B2104,'Oficios_-_pend_criticas'!$C$3:$J$4739,5,0),"X",""))),""),"")</f>
        <v/>
      </c>
      <c r="W2104" s="14" t="str">
        <f ca="1">IFERROR(IF(P2104&lt;&gt;"X",IF(Q2104&gt;0,IF(VLOOKUP(B2104,'Oficios_-_pend_criticas'!$C$4:$J$4739,5,0)="","",IF(VLOOKUP(B2104,'Oficios_-_pend_criticas'!$C$4:$J$4739,7,0)="",IF(TODAY()&gt;VLOOKUP(B2104,'Oficios_-_pend_criticas'!$C$4:$J$4739,5,0),"X",""),IF(VLOOKUP(B2104,'Oficios_-_pend_criticas'!$C$4:$J$4739,7,0)&gt;VLOOKUP(B2104,'Oficios_-_pend_criticas'!$C$4:$J$4739,5,0),"X",""))),""),""),"")</f>
        <v/>
      </c>
    </row>
    <row r="2105" spans="1:23" hidden="1" x14ac:dyDescent="0.25">
      <c r="A2105" s="9" t="str">
        <f t="shared" si="96"/>
        <v/>
      </c>
      <c r="B2105" s="24"/>
      <c r="C2105" s="22" t="str">
        <f>IF(B2105="","",VLOOKUP(B2105,#REF!,6,0))</f>
        <v/>
      </c>
      <c r="D2105" s="20" t="str">
        <f>IF(B2105="","",VLOOKUP(B2105,#REF!,22,0))</f>
        <v/>
      </c>
      <c r="E2105" s="22" t="str">
        <f>IF(B2105="","",VLOOKUP(B2105,Consultas_públicas!$A$376:$G$3879,7,0))</f>
        <v/>
      </c>
      <c r="F2105" s="20"/>
      <c r="G2105" s="21"/>
      <c r="H2105" s="14" t="str">
        <f>IFERROR(IF(VLOOKUP(B2105,'Oficios_-_pend_criticas'!$C$4:$D$4739,2,0)="","","X"),"")</f>
        <v/>
      </c>
      <c r="I2105" s="12"/>
      <c r="J2105" s="13"/>
      <c r="K2105" s="10"/>
      <c r="L2105" s="12" t="str">
        <f>IFERROR(VLOOKUP(B2105,Retorno_da_RFB!$D$3:$I$6388,5,0),"")</f>
        <v/>
      </c>
      <c r="M2105" s="13" t="str">
        <f>IFERROR(VLOOKUP(B2105,Retorno_da_RFB!$D$3:$I$6388,6,0),"")</f>
        <v/>
      </c>
      <c r="N2105" s="10" t="str">
        <f>IFERROR(VLOOKUP(B2105,Retorno_da_RFB!$D$3:$I$6388,3,0),"")</f>
        <v/>
      </c>
      <c r="O2105" s="10" t="str">
        <f>IFERROR(VLOOKUP(B2105,Retorno_da_RFB!$D$3:$I$6388,4,0),"")</f>
        <v/>
      </c>
      <c r="P2105" s="12" t="str">
        <f>IFERROR(IF(N2105="","",IF(VLOOKUP(LEFT(N2105,10),'Universo_BK-BIT'!$A$5:$E$10005,2,0)="","X",VLOOKUP(LEFT(N2105,10),'Universo_BK-BIT'!$A$5:$E$10005,2,0))),"X")</f>
        <v/>
      </c>
      <c r="Q2105" s="12" t="str">
        <f>IFERROR(IF(P2105="X","",VLOOKUP(LEFT(N2105,10),'Universo_BK-BIT'!$A$5:$E$10005,3,0)),"")</f>
        <v/>
      </c>
      <c r="R2105" s="14" t="str">
        <f t="shared" si="97"/>
        <v/>
      </c>
      <c r="S2105" s="14" t="str">
        <f t="shared" si="98"/>
        <v/>
      </c>
      <c r="T2105" s="14"/>
      <c r="U2105" s="14" t="str">
        <f ca="1">IFERROR(IF(P2105="X",IF(VLOOKUP(B2105,'Oficios_-_pend_criticas'!$C$3:$J$4739,5,0)="","",IF(VLOOKUP(B2105,'Oficios_-_pend_criticas'!$C$3:$J$4739,7,0)="",IF(TODAY()&gt;VLOOKUP(B2105,'Oficios_-_pend_criticas'!$C$3:$J$4739,5,0),"X",""),IF(VLOOKUP(B2105,'Oficios_-_pend_criticas'!$C$3:$J$4739,7,0)&gt;VLOOKUP(B2105,'Oficios_-_pend_criticas'!$C$3:$J$4739,5,0),"X",""))),""),"")</f>
        <v/>
      </c>
      <c r="V2105" s="14" t="str">
        <f ca="1">IFERROR(IF(Q2105=0,IF(VLOOKUP(B2105,'Oficios_-_pend_criticas'!$C$3:$J$4739,5,0)="","",IF(VLOOKUP(B2105,'Oficios_-_pend_criticas'!$C$3:$J$4739,7,0)="",IF(TODAY()&gt;VLOOKUP(B2105,'Oficios_-_pend_criticas'!$C$3:$J$4739,5,0),"X",""),IF(VLOOKUP(B2105,'Oficios_-_pend_criticas'!$C$3:$J$4739,7,0)&gt;VLOOKUP(B2105,'Oficios_-_pend_criticas'!$C$3:$J$4739,5,0),"X",""))),""),"")</f>
        <v/>
      </c>
      <c r="W2105" s="14" t="str">
        <f ca="1">IFERROR(IF(P2105&lt;&gt;"X",IF(Q2105&gt;0,IF(VLOOKUP(B2105,'Oficios_-_pend_criticas'!$C$4:$J$4739,5,0)="","",IF(VLOOKUP(B2105,'Oficios_-_pend_criticas'!$C$4:$J$4739,7,0)="",IF(TODAY()&gt;VLOOKUP(B2105,'Oficios_-_pend_criticas'!$C$4:$J$4739,5,0),"X",""),IF(VLOOKUP(B2105,'Oficios_-_pend_criticas'!$C$4:$J$4739,7,0)&gt;VLOOKUP(B2105,'Oficios_-_pend_criticas'!$C$4:$J$4739,5,0),"X",""))),""),""),"")</f>
        <v/>
      </c>
    </row>
    <row r="2106" spans="1:23" hidden="1" x14ac:dyDescent="0.25">
      <c r="A2106" s="9" t="str">
        <f t="shared" si="96"/>
        <v/>
      </c>
      <c r="B2106" s="24"/>
      <c r="C2106" s="22" t="str">
        <f>IF(B2106="","",VLOOKUP(B2106,#REF!,6,0))</f>
        <v/>
      </c>
      <c r="D2106" s="20" t="str">
        <f>IF(B2106="","",VLOOKUP(B2106,#REF!,22,0))</f>
        <v/>
      </c>
      <c r="E2106" s="22" t="str">
        <f>IF(B2106="","",VLOOKUP(B2106,Consultas_públicas!$A$376:$G$3879,7,0))</f>
        <v/>
      </c>
      <c r="F2106" s="20"/>
      <c r="G2106" s="21"/>
      <c r="H2106" s="14" t="str">
        <f>IFERROR(IF(VLOOKUP(B2106,'Oficios_-_pend_criticas'!$C$4:$D$4739,2,0)="","","X"),"")</f>
        <v/>
      </c>
      <c r="I2106" s="12"/>
      <c r="J2106" s="13"/>
      <c r="K2106" s="10"/>
      <c r="L2106" s="12" t="str">
        <f>IFERROR(VLOOKUP(B2106,Retorno_da_RFB!$D$3:$I$6388,5,0),"")</f>
        <v/>
      </c>
      <c r="M2106" s="13" t="str">
        <f>IFERROR(VLOOKUP(B2106,Retorno_da_RFB!$D$3:$I$6388,6,0),"")</f>
        <v/>
      </c>
      <c r="N2106" s="10" t="str">
        <f>IFERROR(VLOOKUP(B2106,Retorno_da_RFB!$D$3:$I$6388,3,0),"")</f>
        <v/>
      </c>
      <c r="O2106" s="10" t="str">
        <f>IFERROR(VLOOKUP(B2106,Retorno_da_RFB!$D$3:$I$6388,4,0),"")</f>
        <v/>
      </c>
      <c r="P2106" s="12" t="str">
        <f>IFERROR(IF(N2106="","",IF(VLOOKUP(LEFT(N2106,10),'Universo_BK-BIT'!$A$5:$E$10005,2,0)="","X",VLOOKUP(LEFT(N2106,10),'Universo_BK-BIT'!$A$5:$E$10005,2,0))),"X")</f>
        <v/>
      </c>
      <c r="Q2106" s="12" t="str">
        <f>IFERROR(IF(P2106="X","",VLOOKUP(LEFT(N2106,10),'Universo_BK-BIT'!$A$5:$E$10005,3,0)),"")</f>
        <v/>
      </c>
      <c r="R2106" s="14" t="str">
        <f t="shared" si="97"/>
        <v/>
      </c>
      <c r="S2106" s="14" t="str">
        <f t="shared" si="98"/>
        <v/>
      </c>
      <c r="T2106" s="14"/>
      <c r="U2106" s="14" t="str">
        <f ca="1">IFERROR(IF(P2106="X",IF(VLOOKUP(B2106,'Oficios_-_pend_criticas'!$C$3:$J$4739,5,0)="","",IF(VLOOKUP(B2106,'Oficios_-_pend_criticas'!$C$3:$J$4739,7,0)="",IF(TODAY()&gt;VLOOKUP(B2106,'Oficios_-_pend_criticas'!$C$3:$J$4739,5,0),"X",""),IF(VLOOKUP(B2106,'Oficios_-_pend_criticas'!$C$3:$J$4739,7,0)&gt;VLOOKUP(B2106,'Oficios_-_pend_criticas'!$C$3:$J$4739,5,0),"X",""))),""),"")</f>
        <v/>
      </c>
      <c r="V2106" s="14" t="str">
        <f ca="1">IFERROR(IF(Q2106=0,IF(VLOOKUP(B2106,'Oficios_-_pend_criticas'!$C$3:$J$4739,5,0)="","",IF(VLOOKUP(B2106,'Oficios_-_pend_criticas'!$C$3:$J$4739,7,0)="",IF(TODAY()&gt;VLOOKUP(B2106,'Oficios_-_pend_criticas'!$C$3:$J$4739,5,0),"X",""),IF(VLOOKUP(B2106,'Oficios_-_pend_criticas'!$C$3:$J$4739,7,0)&gt;VLOOKUP(B2106,'Oficios_-_pend_criticas'!$C$3:$J$4739,5,0),"X",""))),""),"")</f>
        <v/>
      </c>
      <c r="W2106" s="14" t="str">
        <f ca="1">IFERROR(IF(P2106&lt;&gt;"X",IF(Q2106&gt;0,IF(VLOOKUP(B2106,'Oficios_-_pend_criticas'!$C$4:$J$4739,5,0)="","",IF(VLOOKUP(B2106,'Oficios_-_pend_criticas'!$C$4:$J$4739,7,0)="",IF(TODAY()&gt;VLOOKUP(B2106,'Oficios_-_pend_criticas'!$C$4:$J$4739,5,0),"X",""),IF(VLOOKUP(B2106,'Oficios_-_pend_criticas'!$C$4:$J$4739,7,0)&gt;VLOOKUP(B2106,'Oficios_-_pend_criticas'!$C$4:$J$4739,5,0),"X",""))),""),""),"")</f>
        <v/>
      </c>
    </row>
    <row r="2107" spans="1:23" hidden="1" x14ac:dyDescent="0.25">
      <c r="A2107" s="9" t="str">
        <f t="shared" si="96"/>
        <v/>
      </c>
      <c r="B2107" s="24"/>
      <c r="C2107" s="22" t="str">
        <f>IF(B2107="","",VLOOKUP(B2107,#REF!,6,0))</f>
        <v/>
      </c>
      <c r="D2107" s="20" t="str">
        <f>IF(B2107="","",VLOOKUP(B2107,#REF!,22,0))</f>
        <v/>
      </c>
      <c r="E2107" s="22" t="str">
        <f>IF(B2107="","",VLOOKUP(B2107,Consultas_públicas!$A$376:$G$3879,7,0))</f>
        <v/>
      </c>
      <c r="F2107" s="20"/>
      <c r="G2107" s="21"/>
      <c r="H2107" s="14" t="str">
        <f>IFERROR(IF(VLOOKUP(B2107,'Oficios_-_pend_criticas'!$C$4:$D$4739,2,0)="","","X"),"")</f>
        <v/>
      </c>
      <c r="I2107" s="12"/>
      <c r="J2107" s="13"/>
      <c r="K2107" s="10"/>
      <c r="L2107" s="12" t="str">
        <f>IFERROR(VLOOKUP(B2107,Retorno_da_RFB!$D$3:$I$6388,5,0),"")</f>
        <v/>
      </c>
      <c r="M2107" s="13" t="str">
        <f>IFERROR(VLOOKUP(B2107,Retorno_da_RFB!$D$3:$I$6388,6,0),"")</f>
        <v/>
      </c>
      <c r="N2107" s="10" t="str">
        <f>IFERROR(VLOOKUP(B2107,Retorno_da_RFB!$D$3:$I$6388,3,0),"")</f>
        <v/>
      </c>
      <c r="O2107" s="10" t="str">
        <f>IFERROR(VLOOKUP(B2107,Retorno_da_RFB!$D$3:$I$6388,4,0),"")</f>
        <v/>
      </c>
      <c r="P2107" s="12" t="str">
        <f>IFERROR(IF(N2107="","",IF(VLOOKUP(LEFT(N2107,10),'Universo_BK-BIT'!$A$5:$E$10005,2,0)="","X",VLOOKUP(LEFT(N2107,10),'Universo_BK-BIT'!$A$5:$E$10005,2,0))),"X")</f>
        <v/>
      </c>
      <c r="Q2107" s="12" t="str">
        <f>IFERROR(IF(P2107="X","",VLOOKUP(LEFT(N2107,10),'Universo_BK-BIT'!$A$5:$E$10005,3,0)),"")</f>
        <v/>
      </c>
      <c r="R2107" s="14" t="str">
        <f t="shared" si="97"/>
        <v/>
      </c>
      <c r="S2107" s="14" t="str">
        <f t="shared" si="98"/>
        <v/>
      </c>
      <c r="T2107" s="14"/>
      <c r="U2107" s="14" t="str">
        <f ca="1">IFERROR(IF(P2107="X",IF(VLOOKUP(B2107,'Oficios_-_pend_criticas'!$C$3:$J$4739,5,0)="","",IF(VLOOKUP(B2107,'Oficios_-_pend_criticas'!$C$3:$J$4739,7,0)="",IF(TODAY()&gt;VLOOKUP(B2107,'Oficios_-_pend_criticas'!$C$3:$J$4739,5,0),"X",""),IF(VLOOKUP(B2107,'Oficios_-_pend_criticas'!$C$3:$J$4739,7,0)&gt;VLOOKUP(B2107,'Oficios_-_pend_criticas'!$C$3:$J$4739,5,0),"X",""))),""),"")</f>
        <v/>
      </c>
      <c r="V2107" s="14" t="str">
        <f ca="1">IFERROR(IF(Q2107=0,IF(VLOOKUP(B2107,'Oficios_-_pend_criticas'!$C$3:$J$4739,5,0)="","",IF(VLOOKUP(B2107,'Oficios_-_pend_criticas'!$C$3:$J$4739,7,0)="",IF(TODAY()&gt;VLOOKUP(B2107,'Oficios_-_pend_criticas'!$C$3:$J$4739,5,0),"X",""),IF(VLOOKUP(B2107,'Oficios_-_pend_criticas'!$C$3:$J$4739,7,0)&gt;VLOOKUP(B2107,'Oficios_-_pend_criticas'!$C$3:$J$4739,5,0),"X",""))),""),"")</f>
        <v/>
      </c>
      <c r="W2107" s="14" t="str">
        <f ca="1">IFERROR(IF(P2107&lt;&gt;"X",IF(Q2107&gt;0,IF(VLOOKUP(B2107,'Oficios_-_pend_criticas'!$C$4:$J$4739,5,0)="","",IF(VLOOKUP(B2107,'Oficios_-_pend_criticas'!$C$4:$J$4739,7,0)="",IF(TODAY()&gt;VLOOKUP(B2107,'Oficios_-_pend_criticas'!$C$4:$J$4739,5,0),"X",""),IF(VLOOKUP(B2107,'Oficios_-_pend_criticas'!$C$4:$J$4739,7,0)&gt;VLOOKUP(B2107,'Oficios_-_pend_criticas'!$C$4:$J$4739,5,0),"X",""))),""),""),"")</f>
        <v/>
      </c>
    </row>
    <row r="2108" spans="1:23" hidden="1" x14ac:dyDescent="0.25">
      <c r="A2108" s="9" t="str">
        <f t="shared" si="96"/>
        <v/>
      </c>
      <c r="B2108" s="24"/>
      <c r="C2108" s="22" t="str">
        <f>IF(B2108="","",VLOOKUP(B2108,#REF!,6,0))</f>
        <v/>
      </c>
      <c r="D2108" s="20" t="str">
        <f>IF(B2108="","",VLOOKUP(B2108,#REF!,22,0))</f>
        <v/>
      </c>
      <c r="E2108" s="22" t="str">
        <f>IF(B2108="","",VLOOKUP(B2108,Consultas_públicas!$A$376:$G$3879,7,0))</f>
        <v/>
      </c>
      <c r="F2108" s="20"/>
      <c r="G2108" s="21"/>
      <c r="H2108" s="14" t="str">
        <f>IFERROR(IF(VLOOKUP(B2108,'Oficios_-_pend_criticas'!$C$4:$D$4739,2,0)="","","X"),"")</f>
        <v/>
      </c>
      <c r="I2108" s="12"/>
      <c r="J2108" s="13"/>
      <c r="K2108" s="10"/>
      <c r="L2108" s="12" t="str">
        <f>IFERROR(VLOOKUP(B2108,Retorno_da_RFB!$D$3:$I$6388,5,0),"")</f>
        <v/>
      </c>
      <c r="M2108" s="13" t="str">
        <f>IFERROR(VLOOKUP(B2108,Retorno_da_RFB!$D$3:$I$6388,6,0),"")</f>
        <v/>
      </c>
      <c r="N2108" s="10" t="str">
        <f>IFERROR(VLOOKUP(B2108,Retorno_da_RFB!$D$3:$I$6388,3,0),"")</f>
        <v/>
      </c>
      <c r="O2108" s="10" t="str">
        <f>IFERROR(VLOOKUP(B2108,Retorno_da_RFB!$D$3:$I$6388,4,0),"")</f>
        <v/>
      </c>
      <c r="P2108" s="12" t="str">
        <f>IFERROR(IF(N2108="","",IF(VLOOKUP(LEFT(N2108,10),'Universo_BK-BIT'!$A$5:$E$10005,2,0)="","X",VLOOKUP(LEFT(N2108,10),'Universo_BK-BIT'!$A$5:$E$10005,2,0))),"X")</f>
        <v/>
      </c>
      <c r="Q2108" s="12" t="str">
        <f>IFERROR(IF(P2108="X","",VLOOKUP(LEFT(N2108,10),'Universo_BK-BIT'!$A$5:$E$10005,3,0)),"")</f>
        <v/>
      </c>
      <c r="R2108" s="14" t="str">
        <f t="shared" si="97"/>
        <v/>
      </c>
      <c r="S2108" s="14" t="str">
        <f t="shared" si="98"/>
        <v/>
      </c>
      <c r="T2108" s="14"/>
      <c r="U2108" s="14" t="str">
        <f ca="1">IFERROR(IF(P2108="X",IF(VLOOKUP(B2108,'Oficios_-_pend_criticas'!$C$3:$J$4739,5,0)="","",IF(VLOOKUP(B2108,'Oficios_-_pend_criticas'!$C$3:$J$4739,7,0)="",IF(TODAY()&gt;VLOOKUP(B2108,'Oficios_-_pend_criticas'!$C$3:$J$4739,5,0),"X",""),IF(VLOOKUP(B2108,'Oficios_-_pend_criticas'!$C$3:$J$4739,7,0)&gt;VLOOKUP(B2108,'Oficios_-_pend_criticas'!$C$3:$J$4739,5,0),"X",""))),""),"")</f>
        <v/>
      </c>
      <c r="V2108" s="14" t="str">
        <f ca="1">IFERROR(IF(Q2108=0,IF(VLOOKUP(B2108,'Oficios_-_pend_criticas'!$C$3:$J$4739,5,0)="","",IF(VLOOKUP(B2108,'Oficios_-_pend_criticas'!$C$3:$J$4739,7,0)="",IF(TODAY()&gt;VLOOKUP(B2108,'Oficios_-_pend_criticas'!$C$3:$J$4739,5,0),"X",""),IF(VLOOKUP(B2108,'Oficios_-_pend_criticas'!$C$3:$J$4739,7,0)&gt;VLOOKUP(B2108,'Oficios_-_pend_criticas'!$C$3:$J$4739,5,0),"X",""))),""),"")</f>
        <v/>
      </c>
      <c r="W2108" s="14" t="str">
        <f ca="1">IFERROR(IF(P2108&lt;&gt;"X",IF(Q2108&gt;0,IF(VLOOKUP(B2108,'Oficios_-_pend_criticas'!$C$4:$J$4739,5,0)="","",IF(VLOOKUP(B2108,'Oficios_-_pend_criticas'!$C$4:$J$4739,7,0)="",IF(TODAY()&gt;VLOOKUP(B2108,'Oficios_-_pend_criticas'!$C$4:$J$4739,5,0),"X",""),IF(VLOOKUP(B2108,'Oficios_-_pend_criticas'!$C$4:$J$4739,7,0)&gt;VLOOKUP(B2108,'Oficios_-_pend_criticas'!$C$4:$J$4739,5,0),"X",""))),""),""),"")</f>
        <v/>
      </c>
    </row>
    <row r="2109" spans="1:23" hidden="1" x14ac:dyDescent="0.25">
      <c r="A2109" s="9" t="str">
        <f t="shared" si="96"/>
        <v/>
      </c>
      <c r="B2109" s="24"/>
      <c r="C2109" s="22" t="str">
        <f>IF(B2109="","",VLOOKUP(B2109,#REF!,6,0))</f>
        <v/>
      </c>
      <c r="D2109" s="20" t="str">
        <f>IF(B2109="","",VLOOKUP(B2109,#REF!,22,0))</f>
        <v/>
      </c>
      <c r="E2109" s="22" t="str">
        <f>IF(B2109="","",VLOOKUP(B2109,Consultas_públicas!$A$376:$G$3879,7,0))</f>
        <v/>
      </c>
      <c r="F2109" s="20"/>
      <c r="G2109" s="21"/>
      <c r="H2109" s="14" t="str">
        <f>IFERROR(IF(VLOOKUP(B2109,'Oficios_-_pend_criticas'!$C$4:$D$4739,2,0)="","","X"),"")</f>
        <v/>
      </c>
      <c r="I2109" s="12"/>
      <c r="J2109" s="13"/>
      <c r="K2109" s="10"/>
      <c r="L2109" s="12" t="str">
        <f>IFERROR(VLOOKUP(B2109,Retorno_da_RFB!$D$3:$I$6388,5,0),"")</f>
        <v/>
      </c>
      <c r="M2109" s="13" t="str">
        <f>IFERROR(VLOOKUP(B2109,Retorno_da_RFB!$D$3:$I$6388,6,0),"")</f>
        <v/>
      </c>
      <c r="N2109" s="10" t="str">
        <f>IFERROR(VLOOKUP(B2109,Retorno_da_RFB!$D$3:$I$6388,3,0),"")</f>
        <v/>
      </c>
      <c r="O2109" s="10" t="str">
        <f>IFERROR(VLOOKUP(B2109,Retorno_da_RFB!$D$3:$I$6388,4,0),"")</f>
        <v/>
      </c>
      <c r="P2109" s="12" t="str">
        <f>IFERROR(IF(N2109="","",IF(VLOOKUP(LEFT(N2109,10),'Universo_BK-BIT'!$A$5:$E$10005,2,0)="","X",VLOOKUP(LEFT(N2109,10),'Universo_BK-BIT'!$A$5:$E$10005,2,0))),"X")</f>
        <v/>
      </c>
      <c r="Q2109" s="12" t="str">
        <f>IFERROR(IF(P2109="X","",VLOOKUP(LEFT(N2109,10),'Universo_BK-BIT'!$A$5:$E$10005,3,0)),"")</f>
        <v/>
      </c>
      <c r="R2109" s="14" t="str">
        <f t="shared" si="97"/>
        <v/>
      </c>
      <c r="S2109" s="14" t="str">
        <f t="shared" si="98"/>
        <v/>
      </c>
      <c r="T2109" s="14"/>
      <c r="U2109" s="14" t="str">
        <f ca="1">IFERROR(IF(P2109="X",IF(VLOOKUP(B2109,'Oficios_-_pend_criticas'!$C$3:$J$4739,5,0)="","",IF(VLOOKUP(B2109,'Oficios_-_pend_criticas'!$C$3:$J$4739,7,0)="",IF(TODAY()&gt;VLOOKUP(B2109,'Oficios_-_pend_criticas'!$C$3:$J$4739,5,0),"X",""),IF(VLOOKUP(B2109,'Oficios_-_pend_criticas'!$C$3:$J$4739,7,0)&gt;VLOOKUP(B2109,'Oficios_-_pend_criticas'!$C$3:$J$4739,5,0),"X",""))),""),"")</f>
        <v/>
      </c>
      <c r="V2109" s="14" t="str">
        <f ca="1">IFERROR(IF(Q2109=0,IF(VLOOKUP(B2109,'Oficios_-_pend_criticas'!$C$3:$J$4739,5,0)="","",IF(VLOOKUP(B2109,'Oficios_-_pend_criticas'!$C$3:$J$4739,7,0)="",IF(TODAY()&gt;VLOOKUP(B2109,'Oficios_-_pend_criticas'!$C$3:$J$4739,5,0),"X",""),IF(VLOOKUP(B2109,'Oficios_-_pend_criticas'!$C$3:$J$4739,7,0)&gt;VLOOKUP(B2109,'Oficios_-_pend_criticas'!$C$3:$J$4739,5,0),"X",""))),""),"")</f>
        <v/>
      </c>
      <c r="W2109" s="14" t="str">
        <f ca="1">IFERROR(IF(P2109&lt;&gt;"X",IF(Q2109&gt;0,IF(VLOOKUP(B2109,'Oficios_-_pend_criticas'!$C$4:$J$4739,5,0)="","",IF(VLOOKUP(B2109,'Oficios_-_pend_criticas'!$C$4:$J$4739,7,0)="",IF(TODAY()&gt;VLOOKUP(B2109,'Oficios_-_pend_criticas'!$C$4:$J$4739,5,0),"X",""),IF(VLOOKUP(B2109,'Oficios_-_pend_criticas'!$C$4:$J$4739,7,0)&gt;VLOOKUP(B2109,'Oficios_-_pend_criticas'!$C$4:$J$4739,5,0),"X",""))),""),""),"")</f>
        <v/>
      </c>
    </row>
    <row r="2110" spans="1:23" hidden="1" x14ac:dyDescent="0.25">
      <c r="A2110" s="9" t="str">
        <f t="shared" si="96"/>
        <v/>
      </c>
      <c r="B2110" s="24"/>
      <c r="C2110" s="22" t="str">
        <f>IF(B2110="","",VLOOKUP(B2110,#REF!,6,0))</f>
        <v/>
      </c>
      <c r="D2110" s="20" t="str">
        <f>IF(B2110="","",VLOOKUP(B2110,#REF!,22,0))</f>
        <v/>
      </c>
      <c r="E2110" s="22" t="str">
        <f>IF(B2110="","",VLOOKUP(B2110,Consultas_públicas!$A$376:$G$3879,7,0))</f>
        <v/>
      </c>
      <c r="F2110" s="20"/>
      <c r="G2110" s="21"/>
      <c r="H2110" s="14" t="str">
        <f>IFERROR(IF(VLOOKUP(B2110,'Oficios_-_pend_criticas'!$C$4:$D$4739,2,0)="","","X"),"")</f>
        <v/>
      </c>
      <c r="I2110" s="12"/>
      <c r="J2110" s="13"/>
      <c r="K2110" s="10"/>
      <c r="L2110" s="12" t="str">
        <f>IFERROR(VLOOKUP(B2110,Retorno_da_RFB!$D$3:$I$6388,5,0),"")</f>
        <v/>
      </c>
      <c r="M2110" s="13" t="str">
        <f>IFERROR(VLOOKUP(B2110,Retorno_da_RFB!$D$3:$I$6388,6,0),"")</f>
        <v/>
      </c>
      <c r="N2110" s="10" t="str">
        <f>IFERROR(VLOOKUP(B2110,Retorno_da_RFB!$D$3:$I$6388,3,0),"")</f>
        <v/>
      </c>
      <c r="O2110" s="10" t="str">
        <f>IFERROR(VLOOKUP(B2110,Retorno_da_RFB!$D$3:$I$6388,4,0),"")</f>
        <v/>
      </c>
      <c r="P2110" s="12" t="str">
        <f>IFERROR(IF(N2110="","",IF(VLOOKUP(LEFT(N2110,10),'Universo_BK-BIT'!$A$5:$E$10005,2,0)="","X",VLOOKUP(LEFT(N2110,10),'Universo_BK-BIT'!$A$5:$E$10005,2,0))),"X")</f>
        <v/>
      </c>
      <c r="Q2110" s="12" t="str">
        <f>IFERROR(IF(P2110="X","",VLOOKUP(LEFT(N2110,10),'Universo_BK-BIT'!$A$5:$E$10005,3,0)),"")</f>
        <v/>
      </c>
      <c r="R2110" s="14" t="str">
        <f t="shared" si="97"/>
        <v/>
      </c>
      <c r="S2110" s="14" t="str">
        <f t="shared" si="98"/>
        <v/>
      </c>
      <c r="T2110" s="14"/>
      <c r="U2110" s="14" t="str">
        <f ca="1">IFERROR(IF(P2110="X",IF(VLOOKUP(B2110,'Oficios_-_pend_criticas'!$C$3:$J$4739,5,0)="","",IF(VLOOKUP(B2110,'Oficios_-_pend_criticas'!$C$3:$J$4739,7,0)="",IF(TODAY()&gt;VLOOKUP(B2110,'Oficios_-_pend_criticas'!$C$3:$J$4739,5,0),"X",""),IF(VLOOKUP(B2110,'Oficios_-_pend_criticas'!$C$3:$J$4739,7,0)&gt;VLOOKUP(B2110,'Oficios_-_pend_criticas'!$C$3:$J$4739,5,0),"X",""))),""),"")</f>
        <v/>
      </c>
      <c r="V2110" s="14" t="str">
        <f ca="1">IFERROR(IF(Q2110=0,IF(VLOOKUP(B2110,'Oficios_-_pend_criticas'!$C$3:$J$4739,5,0)="","",IF(VLOOKUP(B2110,'Oficios_-_pend_criticas'!$C$3:$J$4739,7,0)="",IF(TODAY()&gt;VLOOKUP(B2110,'Oficios_-_pend_criticas'!$C$3:$J$4739,5,0),"X",""),IF(VLOOKUP(B2110,'Oficios_-_pend_criticas'!$C$3:$J$4739,7,0)&gt;VLOOKUP(B2110,'Oficios_-_pend_criticas'!$C$3:$J$4739,5,0),"X",""))),""),"")</f>
        <v/>
      </c>
      <c r="W2110" s="14" t="str">
        <f ca="1">IFERROR(IF(P2110&lt;&gt;"X",IF(Q2110&gt;0,IF(VLOOKUP(B2110,'Oficios_-_pend_criticas'!$C$4:$J$4739,5,0)="","",IF(VLOOKUP(B2110,'Oficios_-_pend_criticas'!$C$4:$J$4739,7,0)="",IF(TODAY()&gt;VLOOKUP(B2110,'Oficios_-_pend_criticas'!$C$4:$J$4739,5,0),"X",""),IF(VLOOKUP(B2110,'Oficios_-_pend_criticas'!$C$4:$J$4739,7,0)&gt;VLOOKUP(B2110,'Oficios_-_pend_criticas'!$C$4:$J$4739,5,0),"X",""))),""),""),"")</f>
        <v/>
      </c>
    </row>
    <row r="2111" spans="1:23" hidden="1" x14ac:dyDescent="0.25">
      <c r="A2111" s="9" t="str">
        <f t="shared" si="96"/>
        <v/>
      </c>
      <c r="B2111" s="24"/>
      <c r="C2111" s="22" t="str">
        <f>IF(B2111="","",VLOOKUP(B2111,#REF!,6,0))</f>
        <v/>
      </c>
      <c r="D2111" s="20" t="str">
        <f>IF(B2111="","",VLOOKUP(B2111,#REF!,22,0))</f>
        <v/>
      </c>
      <c r="E2111" s="22" t="str">
        <f>IF(B2111="","",VLOOKUP(B2111,Consultas_públicas!$A$376:$G$3879,7,0))</f>
        <v/>
      </c>
      <c r="F2111" s="20"/>
      <c r="G2111" s="21"/>
      <c r="H2111" s="14" t="str">
        <f>IFERROR(IF(VLOOKUP(B2111,'Oficios_-_pend_criticas'!$C$4:$D$4739,2,0)="","","X"),"")</f>
        <v/>
      </c>
      <c r="I2111" s="12"/>
      <c r="J2111" s="13"/>
      <c r="K2111" s="10"/>
      <c r="L2111" s="12" t="str">
        <f>IFERROR(VLOOKUP(B2111,Retorno_da_RFB!$D$3:$I$6388,5,0),"")</f>
        <v/>
      </c>
      <c r="M2111" s="13" t="str">
        <f>IFERROR(VLOOKUP(B2111,Retorno_da_RFB!$D$3:$I$6388,6,0),"")</f>
        <v/>
      </c>
      <c r="N2111" s="10" t="str">
        <f>IFERROR(VLOOKUP(B2111,Retorno_da_RFB!$D$3:$I$6388,3,0),"")</f>
        <v/>
      </c>
      <c r="O2111" s="10" t="str">
        <f>IFERROR(VLOOKUP(B2111,Retorno_da_RFB!$D$3:$I$6388,4,0),"")</f>
        <v/>
      </c>
      <c r="P2111" s="12" t="str">
        <f>IFERROR(IF(N2111="","",IF(VLOOKUP(LEFT(N2111,10),'Universo_BK-BIT'!$A$5:$E$10005,2,0)="","X",VLOOKUP(LEFT(N2111,10),'Universo_BK-BIT'!$A$5:$E$10005,2,0))),"X")</f>
        <v/>
      </c>
      <c r="Q2111" s="12" t="str">
        <f>IFERROR(IF(P2111="X","",VLOOKUP(LEFT(N2111,10),'Universo_BK-BIT'!$A$5:$E$10005,3,0)),"")</f>
        <v/>
      </c>
      <c r="R2111" s="14" t="str">
        <f t="shared" si="97"/>
        <v/>
      </c>
      <c r="S2111" s="14" t="str">
        <f t="shared" si="98"/>
        <v/>
      </c>
      <c r="T2111" s="14"/>
      <c r="U2111" s="14" t="str">
        <f ca="1">IFERROR(IF(P2111="X",IF(VLOOKUP(B2111,'Oficios_-_pend_criticas'!$C$3:$J$4739,5,0)="","",IF(VLOOKUP(B2111,'Oficios_-_pend_criticas'!$C$3:$J$4739,7,0)="",IF(TODAY()&gt;VLOOKUP(B2111,'Oficios_-_pend_criticas'!$C$3:$J$4739,5,0),"X",""),IF(VLOOKUP(B2111,'Oficios_-_pend_criticas'!$C$3:$J$4739,7,0)&gt;VLOOKUP(B2111,'Oficios_-_pend_criticas'!$C$3:$J$4739,5,0),"X",""))),""),"")</f>
        <v/>
      </c>
      <c r="V2111" s="14" t="str">
        <f ca="1">IFERROR(IF(Q2111=0,IF(VLOOKUP(B2111,'Oficios_-_pend_criticas'!$C$3:$J$4739,5,0)="","",IF(VLOOKUP(B2111,'Oficios_-_pend_criticas'!$C$3:$J$4739,7,0)="",IF(TODAY()&gt;VLOOKUP(B2111,'Oficios_-_pend_criticas'!$C$3:$J$4739,5,0),"X",""),IF(VLOOKUP(B2111,'Oficios_-_pend_criticas'!$C$3:$J$4739,7,0)&gt;VLOOKUP(B2111,'Oficios_-_pend_criticas'!$C$3:$J$4739,5,0),"X",""))),""),"")</f>
        <v/>
      </c>
      <c r="W2111" s="14" t="str">
        <f ca="1">IFERROR(IF(P2111&lt;&gt;"X",IF(Q2111&gt;0,IF(VLOOKUP(B2111,'Oficios_-_pend_criticas'!$C$4:$J$4739,5,0)="","",IF(VLOOKUP(B2111,'Oficios_-_pend_criticas'!$C$4:$J$4739,7,0)="",IF(TODAY()&gt;VLOOKUP(B2111,'Oficios_-_pend_criticas'!$C$4:$J$4739,5,0),"X",""),IF(VLOOKUP(B2111,'Oficios_-_pend_criticas'!$C$4:$J$4739,7,0)&gt;VLOOKUP(B2111,'Oficios_-_pend_criticas'!$C$4:$J$4739,5,0),"X",""))),""),""),"")</f>
        <v/>
      </c>
    </row>
    <row r="2112" spans="1:23" hidden="1" x14ac:dyDescent="0.25">
      <c r="A2112" s="9" t="str">
        <f t="shared" si="96"/>
        <v/>
      </c>
      <c r="B2112" s="24"/>
      <c r="C2112" s="22" t="str">
        <f>IF(B2112="","",VLOOKUP(B2112,#REF!,6,0))</f>
        <v/>
      </c>
      <c r="D2112" s="20" t="str">
        <f>IF(B2112="","",VLOOKUP(B2112,#REF!,22,0))</f>
        <v/>
      </c>
      <c r="E2112" s="22" t="str">
        <f>IF(B2112="","",VLOOKUP(B2112,Consultas_públicas!$A$376:$G$3879,7,0))</f>
        <v/>
      </c>
      <c r="F2112" s="20"/>
      <c r="G2112" s="21"/>
      <c r="H2112" s="14" t="str">
        <f>IFERROR(IF(VLOOKUP(B2112,'Oficios_-_pend_criticas'!$C$4:$D$4739,2,0)="","","X"),"")</f>
        <v/>
      </c>
      <c r="I2112" s="12"/>
      <c r="J2112" s="13"/>
      <c r="K2112" s="10"/>
      <c r="L2112" s="12" t="str">
        <f>IFERROR(VLOOKUP(B2112,Retorno_da_RFB!$D$3:$I$6388,5,0),"")</f>
        <v/>
      </c>
      <c r="M2112" s="13" t="str">
        <f>IFERROR(VLOOKUP(B2112,Retorno_da_RFB!$D$3:$I$6388,6,0),"")</f>
        <v/>
      </c>
      <c r="N2112" s="10" t="str">
        <f>IFERROR(VLOOKUP(B2112,Retorno_da_RFB!$D$3:$I$6388,3,0),"")</f>
        <v/>
      </c>
      <c r="O2112" s="10" t="str">
        <f>IFERROR(VLOOKUP(B2112,Retorno_da_RFB!$D$3:$I$6388,4,0),"")</f>
        <v/>
      </c>
      <c r="P2112" s="12" t="str">
        <f>IFERROR(IF(N2112="","",IF(VLOOKUP(LEFT(N2112,10),'Universo_BK-BIT'!$A$5:$E$10005,2,0)="","X",VLOOKUP(LEFT(N2112,10),'Universo_BK-BIT'!$A$5:$E$10005,2,0))),"X")</f>
        <v/>
      </c>
      <c r="Q2112" s="12" t="str">
        <f>IFERROR(IF(P2112="X","",VLOOKUP(LEFT(N2112,10),'Universo_BK-BIT'!$A$5:$E$10005,3,0)),"")</f>
        <v/>
      </c>
      <c r="R2112" s="14" t="str">
        <f t="shared" si="97"/>
        <v/>
      </c>
      <c r="S2112" s="14" t="str">
        <f t="shared" si="98"/>
        <v/>
      </c>
      <c r="T2112" s="14"/>
      <c r="U2112" s="14" t="str">
        <f ca="1">IFERROR(IF(P2112="X",IF(VLOOKUP(B2112,'Oficios_-_pend_criticas'!$C$3:$J$4739,5,0)="","",IF(VLOOKUP(B2112,'Oficios_-_pend_criticas'!$C$3:$J$4739,7,0)="",IF(TODAY()&gt;VLOOKUP(B2112,'Oficios_-_pend_criticas'!$C$3:$J$4739,5,0),"X",""),IF(VLOOKUP(B2112,'Oficios_-_pend_criticas'!$C$3:$J$4739,7,0)&gt;VLOOKUP(B2112,'Oficios_-_pend_criticas'!$C$3:$J$4739,5,0),"X",""))),""),"")</f>
        <v/>
      </c>
      <c r="V2112" s="14" t="str">
        <f ca="1">IFERROR(IF(Q2112=0,IF(VLOOKUP(B2112,'Oficios_-_pend_criticas'!$C$3:$J$4739,5,0)="","",IF(VLOOKUP(B2112,'Oficios_-_pend_criticas'!$C$3:$J$4739,7,0)="",IF(TODAY()&gt;VLOOKUP(B2112,'Oficios_-_pend_criticas'!$C$3:$J$4739,5,0),"X",""),IF(VLOOKUP(B2112,'Oficios_-_pend_criticas'!$C$3:$J$4739,7,0)&gt;VLOOKUP(B2112,'Oficios_-_pend_criticas'!$C$3:$J$4739,5,0),"X",""))),""),"")</f>
        <v/>
      </c>
      <c r="W2112" s="14" t="str">
        <f ca="1">IFERROR(IF(P2112&lt;&gt;"X",IF(Q2112&gt;0,IF(VLOOKUP(B2112,'Oficios_-_pend_criticas'!$C$4:$J$4739,5,0)="","",IF(VLOOKUP(B2112,'Oficios_-_pend_criticas'!$C$4:$J$4739,7,0)="",IF(TODAY()&gt;VLOOKUP(B2112,'Oficios_-_pend_criticas'!$C$4:$J$4739,5,0),"X",""),IF(VLOOKUP(B2112,'Oficios_-_pend_criticas'!$C$4:$J$4739,7,0)&gt;VLOOKUP(B2112,'Oficios_-_pend_criticas'!$C$4:$J$4739,5,0),"X",""))),""),""),"")</f>
        <v/>
      </c>
    </row>
    <row r="2113" spans="1:23" hidden="1" x14ac:dyDescent="0.25">
      <c r="A2113" s="9" t="str">
        <f t="shared" si="96"/>
        <v/>
      </c>
      <c r="B2113" s="24"/>
      <c r="C2113" s="22" t="str">
        <f>IF(B2113="","",VLOOKUP(B2113,#REF!,6,0))</f>
        <v/>
      </c>
      <c r="D2113" s="20" t="str">
        <f>IF(B2113="","",VLOOKUP(B2113,#REF!,22,0))</f>
        <v/>
      </c>
      <c r="E2113" s="22" t="str">
        <f>IF(B2113="","",VLOOKUP(B2113,Consultas_públicas!$A$376:$G$3879,7,0))</f>
        <v/>
      </c>
      <c r="F2113" s="20"/>
      <c r="G2113" s="21"/>
      <c r="H2113" s="14" t="str">
        <f>IFERROR(IF(VLOOKUP(B2113,'Oficios_-_pend_criticas'!$C$4:$D$4739,2,0)="","","X"),"")</f>
        <v/>
      </c>
      <c r="I2113" s="12"/>
      <c r="J2113" s="13"/>
      <c r="K2113" s="10"/>
      <c r="L2113" s="12" t="str">
        <f>IFERROR(VLOOKUP(B2113,Retorno_da_RFB!$D$3:$I$6388,5,0),"")</f>
        <v/>
      </c>
      <c r="M2113" s="13" t="str">
        <f>IFERROR(VLOOKUP(B2113,Retorno_da_RFB!$D$3:$I$6388,6,0),"")</f>
        <v/>
      </c>
      <c r="N2113" s="10" t="str">
        <f>IFERROR(VLOOKUP(B2113,Retorno_da_RFB!$D$3:$I$6388,3,0),"")</f>
        <v/>
      </c>
      <c r="O2113" s="10" t="str">
        <f>IFERROR(VLOOKUP(B2113,Retorno_da_RFB!$D$3:$I$6388,4,0),"")</f>
        <v/>
      </c>
      <c r="P2113" s="12" t="str">
        <f>IFERROR(IF(N2113="","",IF(VLOOKUP(LEFT(N2113,10),'Universo_BK-BIT'!$A$5:$E$10005,2,0)="","X",VLOOKUP(LEFT(N2113,10),'Universo_BK-BIT'!$A$5:$E$10005,2,0))),"X")</f>
        <v/>
      </c>
      <c r="Q2113" s="12" t="str">
        <f>IFERROR(IF(P2113="X","",VLOOKUP(LEFT(N2113,10),'Universo_BK-BIT'!$A$5:$E$10005,3,0)),"")</f>
        <v/>
      </c>
      <c r="R2113" s="14" t="str">
        <f t="shared" si="97"/>
        <v/>
      </c>
      <c r="S2113" s="14" t="str">
        <f t="shared" si="98"/>
        <v/>
      </c>
      <c r="T2113" s="14"/>
      <c r="U2113" s="14" t="str">
        <f ca="1">IFERROR(IF(P2113="X",IF(VLOOKUP(B2113,'Oficios_-_pend_criticas'!$C$3:$J$4739,5,0)="","",IF(VLOOKUP(B2113,'Oficios_-_pend_criticas'!$C$3:$J$4739,7,0)="",IF(TODAY()&gt;VLOOKUP(B2113,'Oficios_-_pend_criticas'!$C$3:$J$4739,5,0),"X",""),IF(VLOOKUP(B2113,'Oficios_-_pend_criticas'!$C$3:$J$4739,7,0)&gt;VLOOKUP(B2113,'Oficios_-_pend_criticas'!$C$3:$J$4739,5,0),"X",""))),""),"")</f>
        <v/>
      </c>
      <c r="V2113" s="14" t="str">
        <f ca="1">IFERROR(IF(Q2113=0,IF(VLOOKUP(B2113,'Oficios_-_pend_criticas'!$C$3:$J$4739,5,0)="","",IF(VLOOKUP(B2113,'Oficios_-_pend_criticas'!$C$3:$J$4739,7,0)="",IF(TODAY()&gt;VLOOKUP(B2113,'Oficios_-_pend_criticas'!$C$3:$J$4739,5,0),"X",""),IF(VLOOKUP(B2113,'Oficios_-_pend_criticas'!$C$3:$J$4739,7,0)&gt;VLOOKUP(B2113,'Oficios_-_pend_criticas'!$C$3:$J$4739,5,0),"X",""))),""),"")</f>
        <v/>
      </c>
      <c r="W2113" s="14" t="str">
        <f ca="1">IFERROR(IF(P2113&lt;&gt;"X",IF(Q2113&gt;0,IF(VLOOKUP(B2113,'Oficios_-_pend_criticas'!$C$4:$J$4739,5,0)="","",IF(VLOOKUP(B2113,'Oficios_-_pend_criticas'!$C$4:$J$4739,7,0)="",IF(TODAY()&gt;VLOOKUP(B2113,'Oficios_-_pend_criticas'!$C$4:$J$4739,5,0),"X",""),IF(VLOOKUP(B2113,'Oficios_-_pend_criticas'!$C$4:$J$4739,7,0)&gt;VLOOKUP(B2113,'Oficios_-_pend_criticas'!$C$4:$J$4739,5,0),"X",""))),""),""),"")</f>
        <v/>
      </c>
    </row>
    <row r="2114" spans="1:23" hidden="1" x14ac:dyDescent="0.25">
      <c r="A2114" s="9" t="str">
        <f t="shared" si="96"/>
        <v/>
      </c>
      <c r="B2114" s="24"/>
      <c r="C2114" s="22" t="str">
        <f>IF(B2114="","",VLOOKUP(B2114,#REF!,6,0))</f>
        <v/>
      </c>
      <c r="D2114" s="20" t="str">
        <f>IF(B2114="","",VLOOKUP(B2114,#REF!,22,0))</f>
        <v/>
      </c>
      <c r="E2114" s="22" t="str">
        <f>IF(B2114="","",VLOOKUP(B2114,Consultas_públicas!$A$376:$G$3879,7,0))</f>
        <v/>
      </c>
      <c r="F2114" s="20"/>
      <c r="G2114" s="21"/>
      <c r="H2114" s="14" t="str">
        <f>IFERROR(IF(VLOOKUP(B2114,'Oficios_-_pend_criticas'!$C$4:$D$4739,2,0)="","","X"),"")</f>
        <v/>
      </c>
      <c r="I2114" s="12"/>
      <c r="J2114" s="13"/>
      <c r="K2114" s="10"/>
      <c r="L2114" s="12" t="str">
        <f>IFERROR(VLOOKUP(B2114,Retorno_da_RFB!$D$3:$I$6388,5,0),"")</f>
        <v/>
      </c>
      <c r="M2114" s="13" t="str">
        <f>IFERROR(VLOOKUP(B2114,Retorno_da_RFB!$D$3:$I$6388,6,0),"")</f>
        <v/>
      </c>
      <c r="N2114" s="10" t="str">
        <f>IFERROR(VLOOKUP(B2114,Retorno_da_RFB!$D$3:$I$6388,3,0),"")</f>
        <v/>
      </c>
      <c r="O2114" s="10" t="str">
        <f>IFERROR(VLOOKUP(B2114,Retorno_da_RFB!$D$3:$I$6388,4,0),"")</f>
        <v/>
      </c>
      <c r="P2114" s="12" t="str">
        <f>IFERROR(IF(N2114="","",IF(VLOOKUP(LEFT(N2114,10),'Universo_BK-BIT'!$A$5:$E$10005,2,0)="","X",VLOOKUP(LEFT(N2114,10),'Universo_BK-BIT'!$A$5:$E$10005,2,0))),"X")</f>
        <v/>
      </c>
      <c r="Q2114" s="12" t="str">
        <f>IFERROR(IF(P2114="X","",VLOOKUP(LEFT(N2114,10),'Universo_BK-BIT'!$A$5:$E$10005,3,0)),"")</f>
        <v/>
      </c>
      <c r="R2114" s="14" t="str">
        <f t="shared" si="97"/>
        <v/>
      </c>
      <c r="S2114" s="14" t="str">
        <f t="shared" si="98"/>
        <v/>
      </c>
      <c r="T2114" s="14"/>
      <c r="U2114" s="14" t="str">
        <f ca="1">IFERROR(IF(P2114="X",IF(VLOOKUP(B2114,'Oficios_-_pend_criticas'!$C$3:$J$4739,5,0)="","",IF(VLOOKUP(B2114,'Oficios_-_pend_criticas'!$C$3:$J$4739,7,0)="",IF(TODAY()&gt;VLOOKUP(B2114,'Oficios_-_pend_criticas'!$C$3:$J$4739,5,0),"X",""),IF(VLOOKUP(B2114,'Oficios_-_pend_criticas'!$C$3:$J$4739,7,0)&gt;VLOOKUP(B2114,'Oficios_-_pend_criticas'!$C$3:$J$4739,5,0),"X",""))),""),"")</f>
        <v/>
      </c>
      <c r="V2114" s="14" t="str">
        <f ca="1">IFERROR(IF(Q2114=0,IF(VLOOKUP(B2114,'Oficios_-_pend_criticas'!$C$3:$J$4739,5,0)="","",IF(VLOOKUP(B2114,'Oficios_-_pend_criticas'!$C$3:$J$4739,7,0)="",IF(TODAY()&gt;VLOOKUP(B2114,'Oficios_-_pend_criticas'!$C$3:$J$4739,5,0),"X",""),IF(VLOOKUP(B2114,'Oficios_-_pend_criticas'!$C$3:$J$4739,7,0)&gt;VLOOKUP(B2114,'Oficios_-_pend_criticas'!$C$3:$J$4739,5,0),"X",""))),""),"")</f>
        <v/>
      </c>
      <c r="W2114" s="14" t="str">
        <f ca="1">IFERROR(IF(P2114&lt;&gt;"X",IF(Q2114&gt;0,IF(VLOOKUP(B2114,'Oficios_-_pend_criticas'!$C$4:$J$4739,5,0)="","",IF(VLOOKUP(B2114,'Oficios_-_pend_criticas'!$C$4:$J$4739,7,0)="",IF(TODAY()&gt;VLOOKUP(B2114,'Oficios_-_pend_criticas'!$C$4:$J$4739,5,0),"X",""),IF(VLOOKUP(B2114,'Oficios_-_pend_criticas'!$C$4:$J$4739,7,0)&gt;VLOOKUP(B2114,'Oficios_-_pend_criticas'!$C$4:$J$4739,5,0),"X",""))),""),""),"")</f>
        <v/>
      </c>
    </row>
    <row r="2115" spans="1:23" hidden="1" x14ac:dyDescent="0.25">
      <c r="A2115" s="9" t="str">
        <f t="shared" ref="A2115:A2178" si="99">IF(COUNTIF(B:B,B2115)&gt;1,"X","")</f>
        <v/>
      </c>
      <c r="B2115" s="24"/>
      <c r="C2115" s="22" t="str">
        <f>IF(B2115="","",VLOOKUP(B2115,#REF!,6,0))</f>
        <v/>
      </c>
      <c r="D2115" s="20" t="str">
        <f>IF(B2115="","",VLOOKUP(B2115,#REF!,22,0))</f>
        <v/>
      </c>
      <c r="E2115" s="22" t="str">
        <f>IF(B2115="","",VLOOKUP(B2115,Consultas_públicas!$A$376:$G$3879,7,0))</f>
        <v/>
      </c>
      <c r="F2115" s="20"/>
      <c r="G2115" s="21"/>
      <c r="H2115" s="14" t="str">
        <f>IFERROR(IF(VLOOKUP(B2115,'Oficios_-_pend_criticas'!$C$4:$D$4739,2,0)="","","X"),"")</f>
        <v/>
      </c>
      <c r="I2115" s="12"/>
      <c r="J2115" s="13"/>
      <c r="K2115" s="10"/>
      <c r="L2115" s="12" t="str">
        <f>IFERROR(VLOOKUP(B2115,Retorno_da_RFB!$D$3:$I$6388,5,0),"")</f>
        <v/>
      </c>
      <c r="M2115" s="13" t="str">
        <f>IFERROR(VLOOKUP(B2115,Retorno_da_RFB!$D$3:$I$6388,6,0),"")</f>
        <v/>
      </c>
      <c r="N2115" s="10" t="str">
        <f>IFERROR(VLOOKUP(B2115,Retorno_da_RFB!$D$3:$I$6388,3,0),"")</f>
        <v/>
      </c>
      <c r="O2115" s="10" t="str">
        <f>IFERROR(VLOOKUP(B2115,Retorno_da_RFB!$D$3:$I$6388,4,0),"")</f>
        <v/>
      </c>
      <c r="P2115" s="12" t="str">
        <f>IFERROR(IF(N2115="","",IF(VLOOKUP(LEFT(N2115,10),'Universo_BK-BIT'!$A$5:$E$10005,2,0)="","X",VLOOKUP(LEFT(N2115,10),'Universo_BK-BIT'!$A$5:$E$10005,2,0))),"X")</f>
        <v/>
      </c>
      <c r="Q2115" s="12" t="str">
        <f>IFERROR(IF(P2115="X","",VLOOKUP(LEFT(N2115,10),'Universo_BK-BIT'!$A$5:$E$10005,3,0)),"")</f>
        <v/>
      </c>
      <c r="R2115" s="14" t="str">
        <f t="shared" ref="R2115:R2178" si="100">IF(N2115="","",IF(LEFT(N2115,10)=LEFT(D2115,10),"","X"))</f>
        <v/>
      </c>
      <c r="S2115" s="14" t="str">
        <f t="shared" ref="S2115:S2178" si="101">IF(O2115="","",IF(LEN(O2115)&lt;=LEN(E2115)+2,IF(LEN(O2115)&gt;=LEN(E2115)-2,"","X"),"X"))</f>
        <v/>
      </c>
      <c r="T2115" s="14"/>
      <c r="U2115" s="14" t="str">
        <f ca="1">IFERROR(IF(P2115="X",IF(VLOOKUP(B2115,'Oficios_-_pend_criticas'!$C$3:$J$4739,5,0)="","",IF(VLOOKUP(B2115,'Oficios_-_pend_criticas'!$C$3:$J$4739,7,0)="",IF(TODAY()&gt;VLOOKUP(B2115,'Oficios_-_pend_criticas'!$C$3:$J$4739,5,0),"X",""),IF(VLOOKUP(B2115,'Oficios_-_pend_criticas'!$C$3:$J$4739,7,0)&gt;VLOOKUP(B2115,'Oficios_-_pend_criticas'!$C$3:$J$4739,5,0),"X",""))),""),"")</f>
        <v/>
      </c>
      <c r="V2115" s="14" t="str">
        <f ca="1">IFERROR(IF(Q2115=0,IF(VLOOKUP(B2115,'Oficios_-_pend_criticas'!$C$3:$J$4739,5,0)="","",IF(VLOOKUP(B2115,'Oficios_-_pend_criticas'!$C$3:$J$4739,7,0)="",IF(TODAY()&gt;VLOOKUP(B2115,'Oficios_-_pend_criticas'!$C$3:$J$4739,5,0),"X",""),IF(VLOOKUP(B2115,'Oficios_-_pend_criticas'!$C$3:$J$4739,7,0)&gt;VLOOKUP(B2115,'Oficios_-_pend_criticas'!$C$3:$J$4739,5,0),"X",""))),""),"")</f>
        <v/>
      </c>
      <c r="W2115" s="14" t="str">
        <f ca="1">IFERROR(IF(P2115&lt;&gt;"X",IF(Q2115&gt;0,IF(VLOOKUP(B2115,'Oficios_-_pend_criticas'!$C$4:$J$4739,5,0)="","",IF(VLOOKUP(B2115,'Oficios_-_pend_criticas'!$C$4:$J$4739,7,0)="",IF(TODAY()&gt;VLOOKUP(B2115,'Oficios_-_pend_criticas'!$C$4:$J$4739,5,0),"X",""),IF(VLOOKUP(B2115,'Oficios_-_pend_criticas'!$C$4:$J$4739,7,0)&gt;VLOOKUP(B2115,'Oficios_-_pend_criticas'!$C$4:$J$4739,5,0),"X",""))),""),""),"")</f>
        <v/>
      </c>
    </row>
    <row r="2116" spans="1:23" hidden="1" x14ac:dyDescent="0.25">
      <c r="A2116" s="9" t="str">
        <f t="shared" si="99"/>
        <v/>
      </c>
      <c r="B2116" s="24"/>
      <c r="C2116" s="22" t="str">
        <f>IF(B2116="","",VLOOKUP(B2116,#REF!,6,0))</f>
        <v/>
      </c>
      <c r="D2116" s="20" t="str">
        <f>IF(B2116="","",VLOOKUP(B2116,#REF!,22,0))</f>
        <v/>
      </c>
      <c r="E2116" s="22" t="str">
        <f>IF(B2116="","",VLOOKUP(B2116,Consultas_públicas!$A$376:$G$3879,7,0))</f>
        <v/>
      </c>
      <c r="F2116" s="20"/>
      <c r="G2116" s="21"/>
      <c r="H2116" s="14" t="str">
        <f>IFERROR(IF(VLOOKUP(B2116,'Oficios_-_pend_criticas'!$C$4:$D$4739,2,0)="","","X"),"")</f>
        <v/>
      </c>
      <c r="I2116" s="12"/>
      <c r="J2116" s="13"/>
      <c r="K2116" s="10"/>
      <c r="L2116" s="12" t="str">
        <f>IFERROR(VLOOKUP(B2116,Retorno_da_RFB!$D$3:$I$6388,5,0),"")</f>
        <v/>
      </c>
      <c r="M2116" s="13" t="str">
        <f>IFERROR(VLOOKUP(B2116,Retorno_da_RFB!$D$3:$I$6388,6,0),"")</f>
        <v/>
      </c>
      <c r="N2116" s="10" t="str">
        <f>IFERROR(VLOOKUP(B2116,Retorno_da_RFB!$D$3:$I$6388,3,0),"")</f>
        <v/>
      </c>
      <c r="O2116" s="10" t="str">
        <f>IFERROR(VLOOKUP(B2116,Retorno_da_RFB!$D$3:$I$6388,4,0),"")</f>
        <v/>
      </c>
      <c r="P2116" s="12" t="str">
        <f>IFERROR(IF(N2116="","",IF(VLOOKUP(LEFT(N2116,10),'Universo_BK-BIT'!$A$5:$E$10005,2,0)="","X",VLOOKUP(LEFT(N2116,10),'Universo_BK-BIT'!$A$5:$E$10005,2,0))),"X")</f>
        <v/>
      </c>
      <c r="Q2116" s="12" t="str">
        <f>IFERROR(IF(P2116="X","",VLOOKUP(LEFT(N2116,10),'Universo_BK-BIT'!$A$5:$E$10005,3,0)),"")</f>
        <v/>
      </c>
      <c r="R2116" s="14" t="str">
        <f t="shared" si="100"/>
        <v/>
      </c>
      <c r="S2116" s="14" t="str">
        <f t="shared" si="101"/>
        <v/>
      </c>
      <c r="T2116" s="14"/>
      <c r="U2116" s="14" t="str">
        <f ca="1">IFERROR(IF(P2116="X",IF(VLOOKUP(B2116,'Oficios_-_pend_criticas'!$C$3:$J$4739,5,0)="","",IF(VLOOKUP(B2116,'Oficios_-_pend_criticas'!$C$3:$J$4739,7,0)="",IF(TODAY()&gt;VLOOKUP(B2116,'Oficios_-_pend_criticas'!$C$3:$J$4739,5,0),"X",""),IF(VLOOKUP(B2116,'Oficios_-_pend_criticas'!$C$3:$J$4739,7,0)&gt;VLOOKUP(B2116,'Oficios_-_pend_criticas'!$C$3:$J$4739,5,0),"X",""))),""),"")</f>
        <v/>
      </c>
      <c r="V2116" s="14" t="str">
        <f ca="1">IFERROR(IF(Q2116=0,IF(VLOOKUP(B2116,'Oficios_-_pend_criticas'!$C$3:$J$4739,5,0)="","",IF(VLOOKUP(B2116,'Oficios_-_pend_criticas'!$C$3:$J$4739,7,0)="",IF(TODAY()&gt;VLOOKUP(B2116,'Oficios_-_pend_criticas'!$C$3:$J$4739,5,0),"X",""),IF(VLOOKUP(B2116,'Oficios_-_pend_criticas'!$C$3:$J$4739,7,0)&gt;VLOOKUP(B2116,'Oficios_-_pend_criticas'!$C$3:$J$4739,5,0),"X",""))),""),"")</f>
        <v/>
      </c>
      <c r="W2116" s="14" t="str">
        <f ca="1">IFERROR(IF(P2116&lt;&gt;"X",IF(Q2116&gt;0,IF(VLOOKUP(B2116,'Oficios_-_pend_criticas'!$C$4:$J$4739,5,0)="","",IF(VLOOKUP(B2116,'Oficios_-_pend_criticas'!$C$4:$J$4739,7,0)="",IF(TODAY()&gt;VLOOKUP(B2116,'Oficios_-_pend_criticas'!$C$4:$J$4739,5,0),"X",""),IF(VLOOKUP(B2116,'Oficios_-_pend_criticas'!$C$4:$J$4739,7,0)&gt;VLOOKUP(B2116,'Oficios_-_pend_criticas'!$C$4:$J$4739,5,0),"X",""))),""),""),"")</f>
        <v/>
      </c>
    </row>
    <row r="2117" spans="1:23" hidden="1" x14ac:dyDescent="0.25">
      <c r="A2117" s="9" t="str">
        <f t="shared" si="99"/>
        <v/>
      </c>
      <c r="B2117" s="24"/>
      <c r="C2117" s="22" t="str">
        <f>IF(B2117="","",VLOOKUP(B2117,#REF!,6,0))</f>
        <v/>
      </c>
      <c r="D2117" s="20" t="str">
        <f>IF(B2117="","",VLOOKUP(B2117,#REF!,22,0))</f>
        <v/>
      </c>
      <c r="E2117" s="22" t="str">
        <f>IF(B2117="","",VLOOKUP(B2117,Consultas_públicas!$A$376:$G$3879,7,0))</f>
        <v/>
      </c>
      <c r="F2117" s="20"/>
      <c r="G2117" s="21"/>
      <c r="H2117" s="14" t="str">
        <f>IFERROR(IF(VLOOKUP(B2117,'Oficios_-_pend_criticas'!$C$4:$D$4739,2,0)="","","X"),"")</f>
        <v/>
      </c>
      <c r="I2117" s="12"/>
      <c r="J2117" s="13"/>
      <c r="K2117" s="10"/>
      <c r="L2117" s="12" t="str">
        <f>IFERROR(VLOOKUP(B2117,Retorno_da_RFB!$D$3:$I$6388,5,0),"")</f>
        <v/>
      </c>
      <c r="M2117" s="13" t="str">
        <f>IFERROR(VLOOKUP(B2117,Retorno_da_RFB!$D$3:$I$6388,6,0),"")</f>
        <v/>
      </c>
      <c r="N2117" s="10" t="str">
        <f>IFERROR(VLOOKUP(B2117,Retorno_da_RFB!$D$3:$I$6388,3,0),"")</f>
        <v/>
      </c>
      <c r="O2117" s="10" t="str">
        <f>IFERROR(VLOOKUP(B2117,Retorno_da_RFB!$D$3:$I$6388,4,0),"")</f>
        <v/>
      </c>
      <c r="P2117" s="12" t="str">
        <f>IFERROR(IF(N2117="","",IF(VLOOKUP(LEFT(N2117,10),'Universo_BK-BIT'!$A$5:$E$10005,2,0)="","X",VLOOKUP(LEFT(N2117,10),'Universo_BK-BIT'!$A$5:$E$10005,2,0))),"X")</f>
        <v/>
      </c>
      <c r="Q2117" s="12" t="str">
        <f>IFERROR(IF(P2117="X","",VLOOKUP(LEFT(N2117,10),'Universo_BK-BIT'!$A$5:$E$10005,3,0)),"")</f>
        <v/>
      </c>
      <c r="R2117" s="14" t="str">
        <f t="shared" si="100"/>
        <v/>
      </c>
      <c r="S2117" s="14" t="str">
        <f t="shared" si="101"/>
        <v/>
      </c>
      <c r="T2117" s="14"/>
      <c r="U2117" s="14" t="str">
        <f ca="1">IFERROR(IF(P2117="X",IF(VLOOKUP(B2117,'Oficios_-_pend_criticas'!$C$3:$J$4739,5,0)="","",IF(VLOOKUP(B2117,'Oficios_-_pend_criticas'!$C$3:$J$4739,7,0)="",IF(TODAY()&gt;VLOOKUP(B2117,'Oficios_-_pend_criticas'!$C$3:$J$4739,5,0),"X",""),IF(VLOOKUP(B2117,'Oficios_-_pend_criticas'!$C$3:$J$4739,7,0)&gt;VLOOKUP(B2117,'Oficios_-_pend_criticas'!$C$3:$J$4739,5,0),"X",""))),""),"")</f>
        <v/>
      </c>
      <c r="V2117" s="14" t="str">
        <f ca="1">IFERROR(IF(Q2117=0,IF(VLOOKUP(B2117,'Oficios_-_pend_criticas'!$C$3:$J$4739,5,0)="","",IF(VLOOKUP(B2117,'Oficios_-_pend_criticas'!$C$3:$J$4739,7,0)="",IF(TODAY()&gt;VLOOKUP(B2117,'Oficios_-_pend_criticas'!$C$3:$J$4739,5,0),"X",""),IF(VLOOKUP(B2117,'Oficios_-_pend_criticas'!$C$3:$J$4739,7,0)&gt;VLOOKUP(B2117,'Oficios_-_pend_criticas'!$C$3:$J$4739,5,0),"X",""))),""),"")</f>
        <v/>
      </c>
      <c r="W2117" s="14" t="str">
        <f ca="1">IFERROR(IF(P2117&lt;&gt;"X",IF(Q2117&gt;0,IF(VLOOKUP(B2117,'Oficios_-_pend_criticas'!$C$4:$J$4739,5,0)="","",IF(VLOOKUP(B2117,'Oficios_-_pend_criticas'!$C$4:$J$4739,7,0)="",IF(TODAY()&gt;VLOOKUP(B2117,'Oficios_-_pend_criticas'!$C$4:$J$4739,5,0),"X",""),IF(VLOOKUP(B2117,'Oficios_-_pend_criticas'!$C$4:$J$4739,7,0)&gt;VLOOKUP(B2117,'Oficios_-_pend_criticas'!$C$4:$J$4739,5,0),"X",""))),""),""),"")</f>
        <v/>
      </c>
    </row>
    <row r="2118" spans="1:23" hidden="1" x14ac:dyDescent="0.25">
      <c r="A2118" s="9" t="str">
        <f t="shared" si="99"/>
        <v/>
      </c>
      <c r="B2118" s="24"/>
      <c r="C2118" s="22" t="str">
        <f>IF(B2118="","",VLOOKUP(B2118,#REF!,6,0))</f>
        <v/>
      </c>
      <c r="D2118" s="20" t="str">
        <f>IF(B2118="","",VLOOKUP(B2118,#REF!,22,0))</f>
        <v/>
      </c>
      <c r="E2118" s="22" t="str">
        <f>IF(B2118="","",VLOOKUP(B2118,Consultas_públicas!$A$376:$G$3879,7,0))</f>
        <v/>
      </c>
      <c r="F2118" s="20"/>
      <c r="G2118" s="21"/>
      <c r="H2118" s="14" t="str">
        <f>IFERROR(IF(VLOOKUP(B2118,'Oficios_-_pend_criticas'!$C$4:$D$4739,2,0)="","","X"),"")</f>
        <v/>
      </c>
      <c r="I2118" s="12"/>
      <c r="J2118" s="13"/>
      <c r="K2118" s="10"/>
      <c r="L2118" s="12" t="str">
        <f>IFERROR(VLOOKUP(B2118,Retorno_da_RFB!$D$3:$I$6388,5,0),"")</f>
        <v/>
      </c>
      <c r="M2118" s="13" t="str">
        <f>IFERROR(VLOOKUP(B2118,Retorno_da_RFB!$D$3:$I$6388,6,0),"")</f>
        <v/>
      </c>
      <c r="N2118" s="10" t="str">
        <f>IFERROR(VLOOKUP(B2118,Retorno_da_RFB!$D$3:$I$6388,3,0),"")</f>
        <v/>
      </c>
      <c r="O2118" s="10" t="str">
        <f>IFERROR(VLOOKUP(B2118,Retorno_da_RFB!$D$3:$I$6388,4,0),"")</f>
        <v/>
      </c>
      <c r="P2118" s="12" t="str">
        <f>IFERROR(IF(N2118="","",IF(VLOOKUP(LEFT(N2118,10),'Universo_BK-BIT'!$A$5:$E$10005,2,0)="","X",VLOOKUP(LEFT(N2118,10),'Universo_BK-BIT'!$A$5:$E$10005,2,0))),"X")</f>
        <v/>
      </c>
      <c r="Q2118" s="12" t="str">
        <f>IFERROR(IF(P2118="X","",VLOOKUP(LEFT(N2118,10),'Universo_BK-BIT'!$A$5:$E$10005,3,0)),"")</f>
        <v/>
      </c>
      <c r="R2118" s="14" t="str">
        <f t="shared" si="100"/>
        <v/>
      </c>
      <c r="S2118" s="14" t="str">
        <f t="shared" si="101"/>
        <v/>
      </c>
      <c r="T2118" s="14"/>
      <c r="U2118" s="14" t="str">
        <f ca="1">IFERROR(IF(P2118="X",IF(VLOOKUP(B2118,'Oficios_-_pend_criticas'!$C$3:$J$4739,5,0)="","",IF(VLOOKUP(B2118,'Oficios_-_pend_criticas'!$C$3:$J$4739,7,0)="",IF(TODAY()&gt;VLOOKUP(B2118,'Oficios_-_pend_criticas'!$C$3:$J$4739,5,0),"X",""),IF(VLOOKUP(B2118,'Oficios_-_pend_criticas'!$C$3:$J$4739,7,0)&gt;VLOOKUP(B2118,'Oficios_-_pend_criticas'!$C$3:$J$4739,5,0),"X",""))),""),"")</f>
        <v/>
      </c>
      <c r="V2118" s="14" t="str">
        <f ca="1">IFERROR(IF(Q2118=0,IF(VLOOKUP(B2118,'Oficios_-_pend_criticas'!$C$3:$J$4739,5,0)="","",IF(VLOOKUP(B2118,'Oficios_-_pend_criticas'!$C$3:$J$4739,7,0)="",IF(TODAY()&gt;VLOOKUP(B2118,'Oficios_-_pend_criticas'!$C$3:$J$4739,5,0),"X",""),IF(VLOOKUP(B2118,'Oficios_-_pend_criticas'!$C$3:$J$4739,7,0)&gt;VLOOKUP(B2118,'Oficios_-_pend_criticas'!$C$3:$J$4739,5,0),"X",""))),""),"")</f>
        <v/>
      </c>
      <c r="W2118" s="14" t="str">
        <f ca="1">IFERROR(IF(P2118&lt;&gt;"X",IF(Q2118&gt;0,IF(VLOOKUP(B2118,'Oficios_-_pend_criticas'!$C$4:$J$4739,5,0)="","",IF(VLOOKUP(B2118,'Oficios_-_pend_criticas'!$C$4:$J$4739,7,0)="",IF(TODAY()&gt;VLOOKUP(B2118,'Oficios_-_pend_criticas'!$C$4:$J$4739,5,0),"X",""),IF(VLOOKUP(B2118,'Oficios_-_pend_criticas'!$C$4:$J$4739,7,0)&gt;VLOOKUP(B2118,'Oficios_-_pend_criticas'!$C$4:$J$4739,5,0),"X",""))),""),""),"")</f>
        <v/>
      </c>
    </row>
    <row r="2119" spans="1:23" hidden="1" x14ac:dyDescent="0.25">
      <c r="A2119" s="9" t="str">
        <f t="shared" si="99"/>
        <v/>
      </c>
      <c r="B2119" s="24"/>
      <c r="C2119" s="22" t="str">
        <f>IF(B2119="","",VLOOKUP(B2119,#REF!,6,0))</f>
        <v/>
      </c>
      <c r="D2119" s="20" t="str">
        <f>IF(B2119="","",VLOOKUP(B2119,#REF!,22,0))</f>
        <v/>
      </c>
      <c r="E2119" s="22" t="str">
        <f>IF(B2119="","",VLOOKUP(B2119,Consultas_públicas!$A$376:$G$3879,7,0))</f>
        <v/>
      </c>
      <c r="F2119" s="20"/>
      <c r="G2119" s="21"/>
      <c r="H2119" s="14" t="str">
        <f>IFERROR(IF(VLOOKUP(B2119,'Oficios_-_pend_criticas'!$C$4:$D$4739,2,0)="","","X"),"")</f>
        <v/>
      </c>
      <c r="I2119" s="12"/>
      <c r="J2119" s="13"/>
      <c r="K2119" s="10"/>
      <c r="L2119" s="12" t="str">
        <f>IFERROR(VLOOKUP(B2119,Retorno_da_RFB!$D$3:$I$6388,5,0),"")</f>
        <v/>
      </c>
      <c r="M2119" s="13" t="str">
        <f>IFERROR(VLOOKUP(B2119,Retorno_da_RFB!$D$3:$I$6388,6,0),"")</f>
        <v/>
      </c>
      <c r="N2119" s="10" t="str">
        <f>IFERROR(VLOOKUP(B2119,Retorno_da_RFB!$D$3:$I$6388,3,0),"")</f>
        <v/>
      </c>
      <c r="O2119" s="10" t="str">
        <f>IFERROR(VLOOKUP(B2119,Retorno_da_RFB!$D$3:$I$6388,4,0),"")</f>
        <v/>
      </c>
      <c r="P2119" s="12" t="str">
        <f>IFERROR(IF(N2119="","",IF(VLOOKUP(LEFT(N2119,10),'Universo_BK-BIT'!$A$5:$E$10005,2,0)="","X",VLOOKUP(LEFT(N2119,10),'Universo_BK-BIT'!$A$5:$E$10005,2,0))),"X")</f>
        <v/>
      </c>
      <c r="Q2119" s="12" t="str">
        <f>IFERROR(IF(P2119="X","",VLOOKUP(LEFT(N2119,10),'Universo_BK-BIT'!$A$5:$E$10005,3,0)),"")</f>
        <v/>
      </c>
      <c r="R2119" s="14" t="str">
        <f t="shared" si="100"/>
        <v/>
      </c>
      <c r="S2119" s="14" t="str">
        <f t="shared" si="101"/>
        <v/>
      </c>
      <c r="T2119" s="14"/>
      <c r="U2119" s="14" t="str">
        <f ca="1">IFERROR(IF(P2119="X",IF(VLOOKUP(B2119,'Oficios_-_pend_criticas'!$C$3:$J$4739,5,0)="","",IF(VLOOKUP(B2119,'Oficios_-_pend_criticas'!$C$3:$J$4739,7,0)="",IF(TODAY()&gt;VLOOKUP(B2119,'Oficios_-_pend_criticas'!$C$3:$J$4739,5,0),"X",""),IF(VLOOKUP(B2119,'Oficios_-_pend_criticas'!$C$3:$J$4739,7,0)&gt;VLOOKUP(B2119,'Oficios_-_pend_criticas'!$C$3:$J$4739,5,0),"X",""))),""),"")</f>
        <v/>
      </c>
      <c r="V2119" s="14" t="str">
        <f ca="1">IFERROR(IF(Q2119=0,IF(VLOOKUP(B2119,'Oficios_-_pend_criticas'!$C$3:$J$4739,5,0)="","",IF(VLOOKUP(B2119,'Oficios_-_pend_criticas'!$C$3:$J$4739,7,0)="",IF(TODAY()&gt;VLOOKUP(B2119,'Oficios_-_pend_criticas'!$C$3:$J$4739,5,0),"X",""),IF(VLOOKUP(B2119,'Oficios_-_pend_criticas'!$C$3:$J$4739,7,0)&gt;VLOOKUP(B2119,'Oficios_-_pend_criticas'!$C$3:$J$4739,5,0),"X",""))),""),"")</f>
        <v/>
      </c>
      <c r="W2119" s="14" t="str">
        <f ca="1">IFERROR(IF(P2119&lt;&gt;"X",IF(Q2119&gt;0,IF(VLOOKUP(B2119,'Oficios_-_pend_criticas'!$C$4:$J$4739,5,0)="","",IF(VLOOKUP(B2119,'Oficios_-_pend_criticas'!$C$4:$J$4739,7,0)="",IF(TODAY()&gt;VLOOKUP(B2119,'Oficios_-_pend_criticas'!$C$4:$J$4739,5,0),"X",""),IF(VLOOKUP(B2119,'Oficios_-_pend_criticas'!$C$4:$J$4739,7,0)&gt;VLOOKUP(B2119,'Oficios_-_pend_criticas'!$C$4:$J$4739,5,0),"X",""))),""),""),"")</f>
        <v/>
      </c>
    </row>
    <row r="2120" spans="1:23" hidden="1" x14ac:dyDescent="0.25">
      <c r="A2120" s="9" t="str">
        <f t="shared" si="99"/>
        <v/>
      </c>
      <c r="B2120" s="24"/>
      <c r="C2120" s="22" t="str">
        <f>IF(B2120="","",VLOOKUP(B2120,#REF!,6,0))</f>
        <v/>
      </c>
      <c r="D2120" s="20" t="str">
        <f>IF(B2120="","",VLOOKUP(B2120,#REF!,22,0))</f>
        <v/>
      </c>
      <c r="E2120" s="22" t="str">
        <f>IF(B2120="","",VLOOKUP(B2120,Consultas_públicas!$A$376:$G$3879,7,0))</f>
        <v/>
      </c>
      <c r="F2120" s="20"/>
      <c r="G2120" s="21"/>
      <c r="H2120" s="14" t="str">
        <f>IFERROR(IF(VLOOKUP(B2120,'Oficios_-_pend_criticas'!$C$4:$D$4739,2,0)="","","X"),"")</f>
        <v/>
      </c>
      <c r="I2120" s="12"/>
      <c r="J2120" s="13"/>
      <c r="K2120" s="10"/>
      <c r="L2120" s="12" t="str">
        <f>IFERROR(VLOOKUP(B2120,Retorno_da_RFB!$D$3:$I$6388,5,0),"")</f>
        <v/>
      </c>
      <c r="M2120" s="13" t="str">
        <f>IFERROR(VLOOKUP(B2120,Retorno_da_RFB!$D$3:$I$6388,6,0),"")</f>
        <v/>
      </c>
      <c r="N2120" s="10" t="str">
        <f>IFERROR(VLOOKUP(B2120,Retorno_da_RFB!$D$3:$I$6388,3,0),"")</f>
        <v/>
      </c>
      <c r="O2120" s="10" t="str">
        <f>IFERROR(VLOOKUP(B2120,Retorno_da_RFB!$D$3:$I$6388,4,0),"")</f>
        <v/>
      </c>
      <c r="P2120" s="12" t="str">
        <f>IFERROR(IF(N2120="","",IF(VLOOKUP(LEFT(N2120,10),'Universo_BK-BIT'!$A$5:$E$10005,2,0)="","X",VLOOKUP(LEFT(N2120,10),'Universo_BK-BIT'!$A$5:$E$10005,2,0))),"X")</f>
        <v/>
      </c>
      <c r="Q2120" s="12" t="str">
        <f>IFERROR(IF(P2120="X","",VLOOKUP(LEFT(N2120,10),'Universo_BK-BIT'!$A$5:$E$10005,3,0)),"")</f>
        <v/>
      </c>
      <c r="R2120" s="14" t="str">
        <f t="shared" si="100"/>
        <v/>
      </c>
      <c r="S2120" s="14" t="str">
        <f t="shared" si="101"/>
        <v/>
      </c>
      <c r="T2120" s="14"/>
      <c r="U2120" s="14" t="str">
        <f ca="1">IFERROR(IF(P2120="X",IF(VLOOKUP(B2120,'Oficios_-_pend_criticas'!$C$3:$J$4739,5,0)="","",IF(VLOOKUP(B2120,'Oficios_-_pend_criticas'!$C$3:$J$4739,7,0)="",IF(TODAY()&gt;VLOOKUP(B2120,'Oficios_-_pend_criticas'!$C$3:$J$4739,5,0),"X",""),IF(VLOOKUP(B2120,'Oficios_-_pend_criticas'!$C$3:$J$4739,7,0)&gt;VLOOKUP(B2120,'Oficios_-_pend_criticas'!$C$3:$J$4739,5,0),"X",""))),""),"")</f>
        <v/>
      </c>
      <c r="V2120" s="14" t="str">
        <f ca="1">IFERROR(IF(Q2120=0,IF(VLOOKUP(B2120,'Oficios_-_pend_criticas'!$C$3:$J$4739,5,0)="","",IF(VLOOKUP(B2120,'Oficios_-_pend_criticas'!$C$3:$J$4739,7,0)="",IF(TODAY()&gt;VLOOKUP(B2120,'Oficios_-_pend_criticas'!$C$3:$J$4739,5,0),"X",""),IF(VLOOKUP(B2120,'Oficios_-_pend_criticas'!$C$3:$J$4739,7,0)&gt;VLOOKUP(B2120,'Oficios_-_pend_criticas'!$C$3:$J$4739,5,0),"X",""))),""),"")</f>
        <v/>
      </c>
      <c r="W2120" s="14" t="str">
        <f ca="1">IFERROR(IF(P2120&lt;&gt;"X",IF(Q2120&gt;0,IF(VLOOKUP(B2120,'Oficios_-_pend_criticas'!$C$4:$J$4739,5,0)="","",IF(VLOOKUP(B2120,'Oficios_-_pend_criticas'!$C$4:$J$4739,7,0)="",IF(TODAY()&gt;VLOOKUP(B2120,'Oficios_-_pend_criticas'!$C$4:$J$4739,5,0),"X",""),IF(VLOOKUP(B2120,'Oficios_-_pend_criticas'!$C$4:$J$4739,7,0)&gt;VLOOKUP(B2120,'Oficios_-_pend_criticas'!$C$4:$J$4739,5,0),"X",""))),""),""),"")</f>
        <v/>
      </c>
    </row>
    <row r="2121" spans="1:23" hidden="1" x14ac:dyDescent="0.25">
      <c r="A2121" s="9" t="str">
        <f t="shared" si="99"/>
        <v/>
      </c>
      <c r="B2121" s="24"/>
      <c r="C2121" s="22" t="str">
        <f>IF(B2121="","",VLOOKUP(B2121,#REF!,6,0))</f>
        <v/>
      </c>
      <c r="D2121" s="20" t="str">
        <f>IF(B2121="","",VLOOKUP(B2121,#REF!,22,0))</f>
        <v/>
      </c>
      <c r="E2121" s="22" t="str">
        <f>IF(B2121="","",VLOOKUP(B2121,Consultas_públicas!$A$376:$G$3879,7,0))</f>
        <v/>
      </c>
      <c r="F2121" s="20"/>
      <c r="G2121" s="21"/>
      <c r="H2121" s="14" t="str">
        <f>IFERROR(IF(VLOOKUP(B2121,'Oficios_-_pend_criticas'!$C$4:$D$4739,2,0)="","","X"),"")</f>
        <v/>
      </c>
      <c r="I2121" s="12"/>
      <c r="J2121" s="13"/>
      <c r="K2121" s="10"/>
      <c r="L2121" s="12" t="str">
        <f>IFERROR(VLOOKUP(B2121,Retorno_da_RFB!$D$3:$I$6388,5,0),"")</f>
        <v/>
      </c>
      <c r="M2121" s="13" t="str">
        <f>IFERROR(VLOOKUP(B2121,Retorno_da_RFB!$D$3:$I$6388,6,0),"")</f>
        <v/>
      </c>
      <c r="N2121" s="10" t="str">
        <f>IFERROR(VLOOKUP(B2121,Retorno_da_RFB!$D$3:$I$6388,3,0),"")</f>
        <v/>
      </c>
      <c r="O2121" s="10" t="str">
        <f>IFERROR(VLOOKUP(B2121,Retorno_da_RFB!$D$3:$I$6388,4,0),"")</f>
        <v/>
      </c>
      <c r="P2121" s="12" t="str">
        <f>IFERROR(IF(N2121="","",IF(VLOOKUP(LEFT(N2121,10),'Universo_BK-BIT'!$A$5:$E$10005,2,0)="","X",VLOOKUP(LEFT(N2121,10),'Universo_BK-BIT'!$A$5:$E$10005,2,0))),"X")</f>
        <v/>
      </c>
      <c r="Q2121" s="12" t="str">
        <f>IFERROR(IF(P2121="X","",VLOOKUP(LEFT(N2121,10),'Universo_BK-BIT'!$A$5:$E$10005,3,0)),"")</f>
        <v/>
      </c>
      <c r="R2121" s="14" t="str">
        <f t="shared" si="100"/>
        <v/>
      </c>
      <c r="S2121" s="14" t="str">
        <f t="shared" si="101"/>
        <v/>
      </c>
      <c r="T2121" s="14"/>
      <c r="U2121" s="14" t="str">
        <f ca="1">IFERROR(IF(P2121="X",IF(VLOOKUP(B2121,'Oficios_-_pend_criticas'!$C$3:$J$4739,5,0)="","",IF(VLOOKUP(B2121,'Oficios_-_pend_criticas'!$C$3:$J$4739,7,0)="",IF(TODAY()&gt;VLOOKUP(B2121,'Oficios_-_pend_criticas'!$C$3:$J$4739,5,0),"X",""),IF(VLOOKUP(B2121,'Oficios_-_pend_criticas'!$C$3:$J$4739,7,0)&gt;VLOOKUP(B2121,'Oficios_-_pend_criticas'!$C$3:$J$4739,5,0),"X",""))),""),"")</f>
        <v/>
      </c>
      <c r="V2121" s="14" t="str">
        <f ca="1">IFERROR(IF(Q2121=0,IF(VLOOKUP(B2121,'Oficios_-_pend_criticas'!$C$3:$J$4739,5,0)="","",IF(VLOOKUP(B2121,'Oficios_-_pend_criticas'!$C$3:$J$4739,7,0)="",IF(TODAY()&gt;VLOOKUP(B2121,'Oficios_-_pend_criticas'!$C$3:$J$4739,5,0),"X",""),IF(VLOOKUP(B2121,'Oficios_-_pend_criticas'!$C$3:$J$4739,7,0)&gt;VLOOKUP(B2121,'Oficios_-_pend_criticas'!$C$3:$J$4739,5,0),"X",""))),""),"")</f>
        <v/>
      </c>
      <c r="W2121" s="14" t="str">
        <f ca="1">IFERROR(IF(P2121&lt;&gt;"X",IF(Q2121&gt;0,IF(VLOOKUP(B2121,'Oficios_-_pend_criticas'!$C$4:$J$4739,5,0)="","",IF(VLOOKUP(B2121,'Oficios_-_pend_criticas'!$C$4:$J$4739,7,0)="",IF(TODAY()&gt;VLOOKUP(B2121,'Oficios_-_pend_criticas'!$C$4:$J$4739,5,0),"X",""),IF(VLOOKUP(B2121,'Oficios_-_pend_criticas'!$C$4:$J$4739,7,0)&gt;VLOOKUP(B2121,'Oficios_-_pend_criticas'!$C$4:$J$4739,5,0),"X",""))),""),""),"")</f>
        <v/>
      </c>
    </row>
    <row r="2122" spans="1:23" hidden="1" x14ac:dyDescent="0.25">
      <c r="A2122" s="9" t="str">
        <f t="shared" si="99"/>
        <v/>
      </c>
      <c r="B2122" s="24"/>
      <c r="C2122" s="22" t="str">
        <f>IF(B2122="","",VLOOKUP(B2122,#REF!,6,0))</f>
        <v/>
      </c>
      <c r="D2122" s="20" t="str">
        <f>IF(B2122="","",VLOOKUP(B2122,#REF!,22,0))</f>
        <v/>
      </c>
      <c r="E2122" s="22" t="str">
        <f>IF(B2122="","",VLOOKUP(B2122,Consultas_públicas!$A$376:$G$3879,7,0))</f>
        <v/>
      </c>
      <c r="F2122" s="20"/>
      <c r="G2122" s="21"/>
      <c r="H2122" s="14" t="str">
        <f>IFERROR(IF(VLOOKUP(B2122,'Oficios_-_pend_criticas'!$C$4:$D$4739,2,0)="","","X"),"")</f>
        <v/>
      </c>
      <c r="I2122" s="12"/>
      <c r="J2122" s="13"/>
      <c r="K2122" s="10"/>
      <c r="L2122" s="12" t="str">
        <f>IFERROR(VLOOKUP(B2122,Retorno_da_RFB!$D$3:$I$6388,5,0),"")</f>
        <v/>
      </c>
      <c r="M2122" s="13" t="str">
        <f>IFERROR(VLOOKUP(B2122,Retorno_da_RFB!$D$3:$I$6388,6,0),"")</f>
        <v/>
      </c>
      <c r="N2122" s="10" t="str">
        <f>IFERROR(VLOOKUP(B2122,Retorno_da_RFB!$D$3:$I$6388,3,0),"")</f>
        <v/>
      </c>
      <c r="O2122" s="10" t="str">
        <f>IFERROR(VLOOKUP(B2122,Retorno_da_RFB!$D$3:$I$6388,4,0),"")</f>
        <v/>
      </c>
      <c r="P2122" s="12" t="str">
        <f>IFERROR(IF(N2122="","",IF(VLOOKUP(LEFT(N2122,10),'Universo_BK-BIT'!$A$5:$E$10005,2,0)="","X",VLOOKUP(LEFT(N2122,10),'Universo_BK-BIT'!$A$5:$E$10005,2,0))),"X")</f>
        <v/>
      </c>
      <c r="Q2122" s="12" t="str">
        <f>IFERROR(IF(P2122="X","",VLOOKUP(LEFT(N2122,10),'Universo_BK-BIT'!$A$5:$E$10005,3,0)),"")</f>
        <v/>
      </c>
      <c r="R2122" s="14" t="str">
        <f t="shared" si="100"/>
        <v/>
      </c>
      <c r="S2122" s="14" t="str">
        <f t="shared" si="101"/>
        <v/>
      </c>
      <c r="T2122" s="14"/>
      <c r="U2122" s="14" t="str">
        <f ca="1">IFERROR(IF(P2122="X",IF(VLOOKUP(B2122,'Oficios_-_pend_criticas'!$C$3:$J$4739,5,0)="","",IF(VLOOKUP(B2122,'Oficios_-_pend_criticas'!$C$3:$J$4739,7,0)="",IF(TODAY()&gt;VLOOKUP(B2122,'Oficios_-_pend_criticas'!$C$3:$J$4739,5,0),"X",""),IF(VLOOKUP(B2122,'Oficios_-_pend_criticas'!$C$3:$J$4739,7,0)&gt;VLOOKUP(B2122,'Oficios_-_pend_criticas'!$C$3:$J$4739,5,0),"X",""))),""),"")</f>
        <v/>
      </c>
      <c r="V2122" s="14" t="str">
        <f ca="1">IFERROR(IF(Q2122=0,IF(VLOOKUP(B2122,'Oficios_-_pend_criticas'!$C$3:$J$4739,5,0)="","",IF(VLOOKUP(B2122,'Oficios_-_pend_criticas'!$C$3:$J$4739,7,0)="",IF(TODAY()&gt;VLOOKUP(B2122,'Oficios_-_pend_criticas'!$C$3:$J$4739,5,0),"X",""),IF(VLOOKUP(B2122,'Oficios_-_pend_criticas'!$C$3:$J$4739,7,0)&gt;VLOOKUP(B2122,'Oficios_-_pend_criticas'!$C$3:$J$4739,5,0),"X",""))),""),"")</f>
        <v/>
      </c>
      <c r="W2122" s="14" t="str">
        <f ca="1">IFERROR(IF(P2122&lt;&gt;"X",IF(Q2122&gt;0,IF(VLOOKUP(B2122,'Oficios_-_pend_criticas'!$C$4:$J$4739,5,0)="","",IF(VLOOKUP(B2122,'Oficios_-_pend_criticas'!$C$4:$J$4739,7,0)="",IF(TODAY()&gt;VLOOKUP(B2122,'Oficios_-_pend_criticas'!$C$4:$J$4739,5,0),"X",""),IF(VLOOKUP(B2122,'Oficios_-_pend_criticas'!$C$4:$J$4739,7,0)&gt;VLOOKUP(B2122,'Oficios_-_pend_criticas'!$C$4:$J$4739,5,0),"X",""))),""),""),"")</f>
        <v/>
      </c>
    </row>
    <row r="2123" spans="1:23" hidden="1" x14ac:dyDescent="0.25">
      <c r="A2123" s="9" t="str">
        <f t="shared" si="99"/>
        <v/>
      </c>
      <c r="B2123" s="24"/>
      <c r="C2123" s="22" t="str">
        <f>IF(B2123="","",VLOOKUP(B2123,#REF!,6,0))</f>
        <v/>
      </c>
      <c r="D2123" s="20" t="str">
        <f>IF(B2123="","",VLOOKUP(B2123,#REF!,22,0))</f>
        <v/>
      </c>
      <c r="E2123" s="22" t="str">
        <f>IF(B2123="","",VLOOKUP(B2123,Consultas_públicas!$A$376:$G$3879,7,0))</f>
        <v/>
      </c>
      <c r="F2123" s="20"/>
      <c r="G2123" s="21"/>
      <c r="H2123" s="14" t="str">
        <f>IFERROR(IF(VLOOKUP(B2123,'Oficios_-_pend_criticas'!$C$4:$D$4739,2,0)="","","X"),"")</f>
        <v/>
      </c>
      <c r="I2123" s="12"/>
      <c r="J2123" s="13"/>
      <c r="K2123" s="10"/>
      <c r="L2123" s="12" t="str">
        <f>IFERROR(VLOOKUP(B2123,Retorno_da_RFB!$D$3:$I$6388,5,0),"")</f>
        <v/>
      </c>
      <c r="M2123" s="13" t="str">
        <f>IFERROR(VLOOKUP(B2123,Retorno_da_RFB!$D$3:$I$6388,6,0),"")</f>
        <v/>
      </c>
      <c r="N2123" s="10" t="str">
        <f>IFERROR(VLOOKUP(B2123,Retorno_da_RFB!$D$3:$I$6388,3,0),"")</f>
        <v/>
      </c>
      <c r="O2123" s="10" t="str">
        <f>IFERROR(VLOOKUP(B2123,Retorno_da_RFB!$D$3:$I$6388,4,0),"")</f>
        <v/>
      </c>
      <c r="P2123" s="12" t="str">
        <f>IFERROR(IF(N2123="","",IF(VLOOKUP(LEFT(N2123,10),'Universo_BK-BIT'!$A$5:$E$10005,2,0)="","X",VLOOKUP(LEFT(N2123,10),'Universo_BK-BIT'!$A$5:$E$10005,2,0))),"X")</f>
        <v/>
      </c>
      <c r="Q2123" s="12" t="str">
        <f>IFERROR(IF(P2123="X","",VLOOKUP(LEFT(N2123,10),'Universo_BK-BIT'!$A$5:$E$10005,3,0)),"")</f>
        <v/>
      </c>
      <c r="R2123" s="14" t="str">
        <f t="shared" si="100"/>
        <v/>
      </c>
      <c r="S2123" s="14" t="str">
        <f t="shared" si="101"/>
        <v/>
      </c>
      <c r="T2123" s="14"/>
      <c r="U2123" s="14" t="str">
        <f ca="1">IFERROR(IF(P2123="X",IF(VLOOKUP(B2123,'Oficios_-_pend_criticas'!$C$3:$J$4739,5,0)="","",IF(VLOOKUP(B2123,'Oficios_-_pend_criticas'!$C$3:$J$4739,7,0)="",IF(TODAY()&gt;VLOOKUP(B2123,'Oficios_-_pend_criticas'!$C$3:$J$4739,5,0),"X",""),IF(VLOOKUP(B2123,'Oficios_-_pend_criticas'!$C$3:$J$4739,7,0)&gt;VLOOKUP(B2123,'Oficios_-_pend_criticas'!$C$3:$J$4739,5,0),"X",""))),""),"")</f>
        <v/>
      </c>
      <c r="V2123" s="14" t="str">
        <f ca="1">IFERROR(IF(Q2123=0,IF(VLOOKUP(B2123,'Oficios_-_pend_criticas'!$C$3:$J$4739,5,0)="","",IF(VLOOKUP(B2123,'Oficios_-_pend_criticas'!$C$3:$J$4739,7,0)="",IF(TODAY()&gt;VLOOKUP(B2123,'Oficios_-_pend_criticas'!$C$3:$J$4739,5,0),"X",""),IF(VLOOKUP(B2123,'Oficios_-_pend_criticas'!$C$3:$J$4739,7,0)&gt;VLOOKUP(B2123,'Oficios_-_pend_criticas'!$C$3:$J$4739,5,0),"X",""))),""),"")</f>
        <v/>
      </c>
      <c r="W2123" s="14" t="str">
        <f ca="1">IFERROR(IF(P2123&lt;&gt;"X",IF(Q2123&gt;0,IF(VLOOKUP(B2123,'Oficios_-_pend_criticas'!$C$4:$J$4739,5,0)="","",IF(VLOOKUP(B2123,'Oficios_-_pend_criticas'!$C$4:$J$4739,7,0)="",IF(TODAY()&gt;VLOOKUP(B2123,'Oficios_-_pend_criticas'!$C$4:$J$4739,5,0),"X",""),IF(VLOOKUP(B2123,'Oficios_-_pend_criticas'!$C$4:$J$4739,7,0)&gt;VLOOKUP(B2123,'Oficios_-_pend_criticas'!$C$4:$J$4739,5,0),"X",""))),""),""),"")</f>
        <v/>
      </c>
    </row>
    <row r="2124" spans="1:23" hidden="1" x14ac:dyDescent="0.25">
      <c r="A2124" s="9" t="str">
        <f t="shared" si="99"/>
        <v/>
      </c>
      <c r="B2124" s="24"/>
      <c r="C2124" s="22" t="str">
        <f>IF(B2124="","",VLOOKUP(B2124,#REF!,6,0))</f>
        <v/>
      </c>
      <c r="D2124" s="20" t="str">
        <f>IF(B2124="","",VLOOKUP(B2124,#REF!,22,0))</f>
        <v/>
      </c>
      <c r="E2124" s="22" t="str">
        <f>IF(B2124="","",VLOOKUP(B2124,Consultas_públicas!$A$376:$G$3879,7,0))</f>
        <v/>
      </c>
      <c r="F2124" s="20"/>
      <c r="G2124" s="21"/>
      <c r="H2124" s="14" t="str">
        <f>IFERROR(IF(VLOOKUP(B2124,'Oficios_-_pend_criticas'!$C$4:$D$4739,2,0)="","","X"),"")</f>
        <v/>
      </c>
      <c r="I2124" s="12"/>
      <c r="J2124" s="13"/>
      <c r="K2124" s="10"/>
      <c r="L2124" s="12" t="str">
        <f>IFERROR(VLOOKUP(B2124,Retorno_da_RFB!$D$3:$I$6388,5,0),"")</f>
        <v/>
      </c>
      <c r="M2124" s="13" t="str">
        <f>IFERROR(VLOOKUP(B2124,Retorno_da_RFB!$D$3:$I$6388,6,0),"")</f>
        <v/>
      </c>
      <c r="N2124" s="10" t="str">
        <f>IFERROR(VLOOKUP(B2124,Retorno_da_RFB!$D$3:$I$6388,3,0),"")</f>
        <v/>
      </c>
      <c r="O2124" s="10" t="str">
        <f>IFERROR(VLOOKUP(B2124,Retorno_da_RFB!$D$3:$I$6388,4,0),"")</f>
        <v/>
      </c>
      <c r="P2124" s="12" t="str">
        <f>IFERROR(IF(N2124="","",IF(VLOOKUP(LEFT(N2124,10),'Universo_BK-BIT'!$A$5:$E$10005,2,0)="","X",VLOOKUP(LEFT(N2124,10),'Universo_BK-BIT'!$A$5:$E$10005,2,0))),"X")</f>
        <v/>
      </c>
      <c r="Q2124" s="12" t="str">
        <f>IFERROR(IF(P2124="X","",VLOOKUP(LEFT(N2124,10),'Universo_BK-BIT'!$A$5:$E$10005,3,0)),"")</f>
        <v/>
      </c>
      <c r="R2124" s="14" t="str">
        <f t="shared" si="100"/>
        <v/>
      </c>
      <c r="S2124" s="14" t="str">
        <f t="shared" si="101"/>
        <v/>
      </c>
      <c r="T2124" s="14"/>
      <c r="U2124" s="14" t="str">
        <f ca="1">IFERROR(IF(P2124="X",IF(VLOOKUP(B2124,'Oficios_-_pend_criticas'!$C$3:$J$4739,5,0)="","",IF(VLOOKUP(B2124,'Oficios_-_pend_criticas'!$C$3:$J$4739,7,0)="",IF(TODAY()&gt;VLOOKUP(B2124,'Oficios_-_pend_criticas'!$C$3:$J$4739,5,0),"X",""),IF(VLOOKUP(B2124,'Oficios_-_pend_criticas'!$C$3:$J$4739,7,0)&gt;VLOOKUP(B2124,'Oficios_-_pend_criticas'!$C$3:$J$4739,5,0),"X",""))),""),"")</f>
        <v/>
      </c>
      <c r="V2124" s="14" t="str">
        <f ca="1">IFERROR(IF(Q2124=0,IF(VLOOKUP(B2124,'Oficios_-_pend_criticas'!$C$3:$J$4739,5,0)="","",IF(VLOOKUP(B2124,'Oficios_-_pend_criticas'!$C$3:$J$4739,7,0)="",IF(TODAY()&gt;VLOOKUP(B2124,'Oficios_-_pend_criticas'!$C$3:$J$4739,5,0),"X",""),IF(VLOOKUP(B2124,'Oficios_-_pend_criticas'!$C$3:$J$4739,7,0)&gt;VLOOKUP(B2124,'Oficios_-_pend_criticas'!$C$3:$J$4739,5,0),"X",""))),""),"")</f>
        <v/>
      </c>
      <c r="W2124" s="14" t="str">
        <f ca="1">IFERROR(IF(P2124&lt;&gt;"X",IF(Q2124&gt;0,IF(VLOOKUP(B2124,'Oficios_-_pend_criticas'!$C$4:$J$4739,5,0)="","",IF(VLOOKUP(B2124,'Oficios_-_pend_criticas'!$C$4:$J$4739,7,0)="",IF(TODAY()&gt;VLOOKUP(B2124,'Oficios_-_pend_criticas'!$C$4:$J$4739,5,0),"X",""),IF(VLOOKUP(B2124,'Oficios_-_pend_criticas'!$C$4:$J$4739,7,0)&gt;VLOOKUP(B2124,'Oficios_-_pend_criticas'!$C$4:$J$4739,5,0),"X",""))),""),""),"")</f>
        <v/>
      </c>
    </row>
    <row r="2125" spans="1:23" hidden="1" x14ac:dyDescent="0.25">
      <c r="A2125" s="9" t="str">
        <f t="shared" si="99"/>
        <v/>
      </c>
      <c r="B2125" s="24"/>
      <c r="C2125" s="22" t="str">
        <f>IF(B2125="","",VLOOKUP(B2125,#REF!,6,0))</f>
        <v/>
      </c>
      <c r="D2125" s="20" t="str">
        <f>IF(B2125="","",VLOOKUP(B2125,#REF!,22,0))</f>
        <v/>
      </c>
      <c r="E2125" s="22" t="str">
        <f>IF(B2125="","",VLOOKUP(B2125,Consultas_públicas!$A$376:$G$3879,7,0))</f>
        <v/>
      </c>
      <c r="F2125" s="20"/>
      <c r="G2125" s="21"/>
      <c r="H2125" s="14" t="str">
        <f>IFERROR(IF(VLOOKUP(B2125,'Oficios_-_pend_criticas'!$C$4:$D$4739,2,0)="","","X"),"")</f>
        <v/>
      </c>
      <c r="I2125" s="12"/>
      <c r="J2125" s="13"/>
      <c r="K2125" s="10"/>
      <c r="L2125" s="12" t="str">
        <f>IFERROR(VLOOKUP(B2125,Retorno_da_RFB!$D$3:$I$6388,5,0),"")</f>
        <v/>
      </c>
      <c r="M2125" s="13" t="str">
        <f>IFERROR(VLOOKUP(B2125,Retorno_da_RFB!$D$3:$I$6388,6,0),"")</f>
        <v/>
      </c>
      <c r="N2125" s="10" t="str">
        <f>IFERROR(VLOOKUP(B2125,Retorno_da_RFB!$D$3:$I$6388,3,0),"")</f>
        <v/>
      </c>
      <c r="O2125" s="10" t="str">
        <f>IFERROR(VLOOKUP(B2125,Retorno_da_RFB!$D$3:$I$6388,4,0),"")</f>
        <v/>
      </c>
      <c r="P2125" s="12" t="str">
        <f>IFERROR(IF(N2125="","",IF(VLOOKUP(LEFT(N2125,10),'Universo_BK-BIT'!$A$5:$E$10005,2,0)="","X",VLOOKUP(LEFT(N2125,10),'Universo_BK-BIT'!$A$5:$E$10005,2,0))),"X")</f>
        <v/>
      </c>
      <c r="Q2125" s="12" t="str">
        <f>IFERROR(IF(P2125="X","",VLOOKUP(LEFT(N2125,10),'Universo_BK-BIT'!$A$5:$E$10005,3,0)),"")</f>
        <v/>
      </c>
      <c r="R2125" s="14" t="str">
        <f t="shared" si="100"/>
        <v/>
      </c>
      <c r="S2125" s="14" t="str">
        <f t="shared" si="101"/>
        <v/>
      </c>
      <c r="T2125" s="14"/>
      <c r="U2125" s="14" t="str">
        <f ca="1">IFERROR(IF(P2125="X",IF(VLOOKUP(B2125,'Oficios_-_pend_criticas'!$C$3:$J$4739,5,0)="","",IF(VLOOKUP(B2125,'Oficios_-_pend_criticas'!$C$3:$J$4739,7,0)="",IF(TODAY()&gt;VLOOKUP(B2125,'Oficios_-_pend_criticas'!$C$3:$J$4739,5,0),"X",""),IF(VLOOKUP(B2125,'Oficios_-_pend_criticas'!$C$3:$J$4739,7,0)&gt;VLOOKUP(B2125,'Oficios_-_pend_criticas'!$C$3:$J$4739,5,0),"X",""))),""),"")</f>
        <v/>
      </c>
      <c r="V2125" s="14" t="str">
        <f ca="1">IFERROR(IF(Q2125=0,IF(VLOOKUP(B2125,'Oficios_-_pend_criticas'!$C$3:$J$4739,5,0)="","",IF(VLOOKUP(B2125,'Oficios_-_pend_criticas'!$C$3:$J$4739,7,0)="",IF(TODAY()&gt;VLOOKUP(B2125,'Oficios_-_pend_criticas'!$C$3:$J$4739,5,0),"X",""),IF(VLOOKUP(B2125,'Oficios_-_pend_criticas'!$C$3:$J$4739,7,0)&gt;VLOOKUP(B2125,'Oficios_-_pend_criticas'!$C$3:$J$4739,5,0),"X",""))),""),"")</f>
        <v/>
      </c>
      <c r="W2125" s="14" t="str">
        <f ca="1">IFERROR(IF(P2125&lt;&gt;"X",IF(Q2125&gt;0,IF(VLOOKUP(B2125,'Oficios_-_pend_criticas'!$C$4:$J$4739,5,0)="","",IF(VLOOKUP(B2125,'Oficios_-_pend_criticas'!$C$4:$J$4739,7,0)="",IF(TODAY()&gt;VLOOKUP(B2125,'Oficios_-_pend_criticas'!$C$4:$J$4739,5,0),"X",""),IF(VLOOKUP(B2125,'Oficios_-_pend_criticas'!$C$4:$J$4739,7,0)&gt;VLOOKUP(B2125,'Oficios_-_pend_criticas'!$C$4:$J$4739,5,0),"X",""))),""),""),"")</f>
        <v/>
      </c>
    </row>
    <row r="2126" spans="1:23" hidden="1" x14ac:dyDescent="0.25">
      <c r="A2126" s="9" t="str">
        <f t="shared" si="99"/>
        <v/>
      </c>
      <c r="B2126" s="24"/>
      <c r="C2126" s="22" t="str">
        <f>IF(B2126="","",VLOOKUP(B2126,#REF!,6,0))</f>
        <v/>
      </c>
      <c r="D2126" s="20" t="str">
        <f>IF(B2126="","",VLOOKUP(B2126,#REF!,22,0))</f>
        <v/>
      </c>
      <c r="E2126" s="22" t="str">
        <f>IF(B2126="","",VLOOKUP(B2126,Consultas_públicas!$A$376:$G$3879,7,0))</f>
        <v/>
      </c>
      <c r="F2126" s="20"/>
      <c r="G2126" s="21"/>
      <c r="H2126" s="14" t="str">
        <f>IFERROR(IF(VLOOKUP(B2126,'Oficios_-_pend_criticas'!$C$4:$D$4739,2,0)="","","X"),"")</f>
        <v/>
      </c>
      <c r="I2126" s="12"/>
      <c r="J2126" s="13"/>
      <c r="K2126" s="10"/>
      <c r="L2126" s="12" t="str">
        <f>IFERROR(VLOOKUP(B2126,Retorno_da_RFB!$D$3:$I$6388,5,0),"")</f>
        <v/>
      </c>
      <c r="M2126" s="13" t="str">
        <f>IFERROR(VLOOKUP(B2126,Retorno_da_RFB!$D$3:$I$6388,6,0),"")</f>
        <v/>
      </c>
      <c r="N2126" s="10" t="str">
        <f>IFERROR(VLOOKUP(B2126,Retorno_da_RFB!$D$3:$I$6388,3,0),"")</f>
        <v/>
      </c>
      <c r="O2126" s="10" t="str">
        <f>IFERROR(VLOOKUP(B2126,Retorno_da_RFB!$D$3:$I$6388,4,0),"")</f>
        <v/>
      </c>
      <c r="P2126" s="12" t="str">
        <f>IFERROR(IF(N2126="","",IF(VLOOKUP(LEFT(N2126,10),'Universo_BK-BIT'!$A$5:$E$10005,2,0)="","X",VLOOKUP(LEFT(N2126,10),'Universo_BK-BIT'!$A$5:$E$10005,2,0))),"X")</f>
        <v/>
      </c>
      <c r="Q2126" s="12" t="str">
        <f>IFERROR(IF(P2126="X","",VLOOKUP(LEFT(N2126,10),'Universo_BK-BIT'!$A$5:$E$10005,3,0)),"")</f>
        <v/>
      </c>
      <c r="R2126" s="14" t="str">
        <f t="shared" si="100"/>
        <v/>
      </c>
      <c r="S2126" s="14" t="str">
        <f t="shared" si="101"/>
        <v/>
      </c>
      <c r="T2126" s="14"/>
      <c r="U2126" s="14" t="str">
        <f ca="1">IFERROR(IF(P2126="X",IF(VLOOKUP(B2126,'Oficios_-_pend_criticas'!$C$3:$J$4739,5,0)="","",IF(VLOOKUP(B2126,'Oficios_-_pend_criticas'!$C$3:$J$4739,7,0)="",IF(TODAY()&gt;VLOOKUP(B2126,'Oficios_-_pend_criticas'!$C$3:$J$4739,5,0),"X",""),IF(VLOOKUP(B2126,'Oficios_-_pend_criticas'!$C$3:$J$4739,7,0)&gt;VLOOKUP(B2126,'Oficios_-_pend_criticas'!$C$3:$J$4739,5,0),"X",""))),""),"")</f>
        <v/>
      </c>
      <c r="V2126" s="14" t="str">
        <f ca="1">IFERROR(IF(Q2126=0,IF(VLOOKUP(B2126,'Oficios_-_pend_criticas'!$C$3:$J$4739,5,0)="","",IF(VLOOKUP(B2126,'Oficios_-_pend_criticas'!$C$3:$J$4739,7,0)="",IF(TODAY()&gt;VLOOKUP(B2126,'Oficios_-_pend_criticas'!$C$3:$J$4739,5,0),"X",""),IF(VLOOKUP(B2126,'Oficios_-_pend_criticas'!$C$3:$J$4739,7,0)&gt;VLOOKUP(B2126,'Oficios_-_pend_criticas'!$C$3:$J$4739,5,0),"X",""))),""),"")</f>
        <v/>
      </c>
      <c r="W2126" s="14" t="str">
        <f ca="1">IFERROR(IF(P2126&lt;&gt;"X",IF(Q2126&gt;0,IF(VLOOKUP(B2126,'Oficios_-_pend_criticas'!$C$4:$J$4739,5,0)="","",IF(VLOOKUP(B2126,'Oficios_-_pend_criticas'!$C$4:$J$4739,7,0)="",IF(TODAY()&gt;VLOOKUP(B2126,'Oficios_-_pend_criticas'!$C$4:$J$4739,5,0),"X",""),IF(VLOOKUP(B2126,'Oficios_-_pend_criticas'!$C$4:$J$4739,7,0)&gt;VLOOKUP(B2126,'Oficios_-_pend_criticas'!$C$4:$J$4739,5,0),"X",""))),""),""),"")</f>
        <v/>
      </c>
    </row>
    <row r="2127" spans="1:23" hidden="1" x14ac:dyDescent="0.25">
      <c r="A2127" s="9" t="str">
        <f t="shared" si="99"/>
        <v/>
      </c>
      <c r="B2127" s="24"/>
      <c r="C2127" s="22" t="str">
        <f>IF(B2127="","",VLOOKUP(B2127,#REF!,6,0))</f>
        <v/>
      </c>
      <c r="D2127" s="20" t="str">
        <f>IF(B2127="","",VLOOKUP(B2127,#REF!,22,0))</f>
        <v/>
      </c>
      <c r="E2127" s="22" t="str">
        <f>IF(B2127="","",VLOOKUP(B2127,Consultas_públicas!$A$376:$G$3879,7,0))</f>
        <v/>
      </c>
      <c r="F2127" s="20"/>
      <c r="G2127" s="21"/>
      <c r="H2127" s="14" t="str">
        <f>IFERROR(IF(VLOOKUP(B2127,'Oficios_-_pend_criticas'!$C$4:$D$4739,2,0)="","","X"),"")</f>
        <v/>
      </c>
      <c r="I2127" s="12"/>
      <c r="J2127" s="13"/>
      <c r="K2127" s="10"/>
      <c r="L2127" s="12" t="str">
        <f>IFERROR(VLOOKUP(B2127,Retorno_da_RFB!$D$3:$I$6388,5,0),"")</f>
        <v/>
      </c>
      <c r="M2127" s="13" t="str">
        <f>IFERROR(VLOOKUP(B2127,Retorno_da_RFB!$D$3:$I$6388,6,0),"")</f>
        <v/>
      </c>
      <c r="N2127" s="10" t="str">
        <f>IFERROR(VLOOKUP(B2127,Retorno_da_RFB!$D$3:$I$6388,3,0),"")</f>
        <v/>
      </c>
      <c r="O2127" s="10" t="str">
        <f>IFERROR(VLOOKUP(B2127,Retorno_da_RFB!$D$3:$I$6388,4,0),"")</f>
        <v/>
      </c>
      <c r="P2127" s="12" t="str">
        <f>IFERROR(IF(N2127="","",IF(VLOOKUP(LEFT(N2127,10),'Universo_BK-BIT'!$A$5:$E$10005,2,0)="","X",VLOOKUP(LEFT(N2127,10),'Universo_BK-BIT'!$A$5:$E$10005,2,0))),"X")</f>
        <v/>
      </c>
      <c r="Q2127" s="12" t="str">
        <f>IFERROR(IF(P2127="X","",VLOOKUP(LEFT(N2127,10),'Universo_BK-BIT'!$A$5:$E$10005,3,0)),"")</f>
        <v/>
      </c>
      <c r="R2127" s="14" t="str">
        <f t="shared" si="100"/>
        <v/>
      </c>
      <c r="S2127" s="14" t="str">
        <f t="shared" si="101"/>
        <v/>
      </c>
      <c r="T2127" s="14"/>
      <c r="U2127" s="14" t="str">
        <f ca="1">IFERROR(IF(P2127="X",IF(VLOOKUP(B2127,'Oficios_-_pend_criticas'!$C$3:$J$4739,5,0)="","",IF(VLOOKUP(B2127,'Oficios_-_pend_criticas'!$C$3:$J$4739,7,0)="",IF(TODAY()&gt;VLOOKUP(B2127,'Oficios_-_pend_criticas'!$C$3:$J$4739,5,0),"X",""),IF(VLOOKUP(B2127,'Oficios_-_pend_criticas'!$C$3:$J$4739,7,0)&gt;VLOOKUP(B2127,'Oficios_-_pend_criticas'!$C$3:$J$4739,5,0),"X",""))),""),"")</f>
        <v/>
      </c>
      <c r="V2127" s="14" t="str">
        <f ca="1">IFERROR(IF(Q2127=0,IF(VLOOKUP(B2127,'Oficios_-_pend_criticas'!$C$3:$J$4739,5,0)="","",IF(VLOOKUP(B2127,'Oficios_-_pend_criticas'!$C$3:$J$4739,7,0)="",IF(TODAY()&gt;VLOOKUP(B2127,'Oficios_-_pend_criticas'!$C$3:$J$4739,5,0),"X",""),IF(VLOOKUP(B2127,'Oficios_-_pend_criticas'!$C$3:$J$4739,7,0)&gt;VLOOKUP(B2127,'Oficios_-_pend_criticas'!$C$3:$J$4739,5,0),"X",""))),""),"")</f>
        <v/>
      </c>
      <c r="W2127" s="14" t="str">
        <f ca="1">IFERROR(IF(P2127&lt;&gt;"X",IF(Q2127&gt;0,IF(VLOOKUP(B2127,'Oficios_-_pend_criticas'!$C$4:$J$4739,5,0)="","",IF(VLOOKUP(B2127,'Oficios_-_pend_criticas'!$C$4:$J$4739,7,0)="",IF(TODAY()&gt;VLOOKUP(B2127,'Oficios_-_pend_criticas'!$C$4:$J$4739,5,0),"X",""),IF(VLOOKUP(B2127,'Oficios_-_pend_criticas'!$C$4:$J$4739,7,0)&gt;VLOOKUP(B2127,'Oficios_-_pend_criticas'!$C$4:$J$4739,5,0),"X",""))),""),""),"")</f>
        <v/>
      </c>
    </row>
    <row r="2128" spans="1:23" hidden="1" x14ac:dyDescent="0.25">
      <c r="A2128" s="9" t="str">
        <f t="shared" si="99"/>
        <v/>
      </c>
      <c r="B2128" s="24"/>
      <c r="C2128" s="22" t="str">
        <f>IF(B2128="","",VLOOKUP(B2128,#REF!,6,0))</f>
        <v/>
      </c>
      <c r="D2128" s="20" t="str">
        <f>IF(B2128="","",VLOOKUP(B2128,#REF!,22,0))</f>
        <v/>
      </c>
      <c r="E2128" s="22" t="str">
        <f>IF(B2128="","",VLOOKUP(B2128,Consultas_públicas!$A$376:$G$3879,7,0))</f>
        <v/>
      </c>
      <c r="F2128" s="20"/>
      <c r="G2128" s="21"/>
      <c r="H2128" s="14" t="str">
        <f>IFERROR(IF(VLOOKUP(B2128,'Oficios_-_pend_criticas'!$C$4:$D$4739,2,0)="","","X"),"")</f>
        <v/>
      </c>
      <c r="I2128" s="12"/>
      <c r="J2128" s="13"/>
      <c r="K2128" s="10"/>
      <c r="L2128" s="12" t="str">
        <f>IFERROR(VLOOKUP(B2128,Retorno_da_RFB!$D$3:$I$6388,5,0),"")</f>
        <v/>
      </c>
      <c r="M2128" s="13" t="str">
        <f>IFERROR(VLOOKUP(B2128,Retorno_da_RFB!$D$3:$I$6388,6,0),"")</f>
        <v/>
      </c>
      <c r="N2128" s="10" t="str">
        <f>IFERROR(VLOOKUP(B2128,Retorno_da_RFB!$D$3:$I$6388,3,0),"")</f>
        <v/>
      </c>
      <c r="O2128" s="10" t="str">
        <f>IFERROR(VLOOKUP(B2128,Retorno_da_RFB!$D$3:$I$6388,4,0),"")</f>
        <v/>
      </c>
      <c r="P2128" s="12" t="str">
        <f>IFERROR(IF(N2128="","",IF(VLOOKUP(LEFT(N2128,10),'Universo_BK-BIT'!$A$5:$E$10005,2,0)="","X",VLOOKUP(LEFT(N2128,10),'Universo_BK-BIT'!$A$5:$E$10005,2,0))),"X")</f>
        <v/>
      </c>
      <c r="Q2128" s="12" t="str">
        <f>IFERROR(IF(P2128="X","",VLOOKUP(LEFT(N2128,10),'Universo_BK-BIT'!$A$5:$E$10005,3,0)),"")</f>
        <v/>
      </c>
      <c r="R2128" s="14" t="str">
        <f t="shared" si="100"/>
        <v/>
      </c>
      <c r="S2128" s="14" t="str">
        <f t="shared" si="101"/>
        <v/>
      </c>
      <c r="T2128" s="14"/>
      <c r="U2128" s="14" t="str">
        <f ca="1">IFERROR(IF(P2128="X",IF(VLOOKUP(B2128,'Oficios_-_pend_criticas'!$C$3:$J$4739,5,0)="","",IF(VLOOKUP(B2128,'Oficios_-_pend_criticas'!$C$3:$J$4739,7,0)="",IF(TODAY()&gt;VLOOKUP(B2128,'Oficios_-_pend_criticas'!$C$3:$J$4739,5,0),"X",""),IF(VLOOKUP(B2128,'Oficios_-_pend_criticas'!$C$3:$J$4739,7,0)&gt;VLOOKUP(B2128,'Oficios_-_pend_criticas'!$C$3:$J$4739,5,0),"X",""))),""),"")</f>
        <v/>
      </c>
      <c r="V2128" s="14" t="str">
        <f ca="1">IFERROR(IF(Q2128=0,IF(VLOOKUP(B2128,'Oficios_-_pend_criticas'!$C$3:$J$4739,5,0)="","",IF(VLOOKUP(B2128,'Oficios_-_pend_criticas'!$C$3:$J$4739,7,0)="",IF(TODAY()&gt;VLOOKUP(B2128,'Oficios_-_pend_criticas'!$C$3:$J$4739,5,0),"X",""),IF(VLOOKUP(B2128,'Oficios_-_pend_criticas'!$C$3:$J$4739,7,0)&gt;VLOOKUP(B2128,'Oficios_-_pend_criticas'!$C$3:$J$4739,5,0),"X",""))),""),"")</f>
        <v/>
      </c>
      <c r="W2128" s="14" t="str">
        <f ca="1">IFERROR(IF(P2128&lt;&gt;"X",IF(Q2128&gt;0,IF(VLOOKUP(B2128,'Oficios_-_pend_criticas'!$C$4:$J$4739,5,0)="","",IF(VLOOKUP(B2128,'Oficios_-_pend_criticas'!$C$4:$J$4739,7,0)="",IF(TODAY()&gt;VLOOKUP(B2128,'Oficios_-_pend_criticas'!$C$4:$J$4739,5,0),"X",""),IF(VLOOKUP(B2128,'Oficios_-_pend_criticas'!$C$4:$J$4739,7,0)&gt;VLOOKUP(B2128,'Oficios_-_pend_criticas'!$C$4:$J$4739,5,0),"X",""))),""),""),"")</f>
        <v/>
      </c>
    </row>
    <row r="2129" spans="1:23" hidden="1" x14ac:dyDescent="0.25">
      <c r="A2129" s="9" t="str">
        <f t="shared" si="99"/>
        <v/>
      </c>
      <c r="B2129" s="24"/>
      <c r="C2129" s="22" t="str">
        <f>IF(B2129="","",VLOOKUP(B2129,#REF!,6,0))</f>
        <v/>
      </c>
      <c r="D2129" s="20" t="str">
        <f>IF(B2129="","",VLOOKUP(B2129,#REF!,22,0))</f>
        <v/>
      </c>
      <c r="E2129" s="22" t="str">
        <f>IF(B2129="","",VLOOKUP(B2129,Consultas_públicas!$A$376:$G$3879,7,0))</f>
        <v/>
      </c>
      <c r="F2129" s="20"/>
      <c r="G2129" s="21"/>
      <c r="H2129" s="14" t="str">
        <f>IFERROR(IF(VLOOKUP(B2129,'Oficios_-_pend_criticas'!$C$4:$D$4739,2,0)="","","X"),"")</f>
        <v/>
      </c>
      <c r="I2129" s="12"/>
      <c r="J2129" s="13"/>
      <c r="K2129" s="10"/>
      <c r="L2129" s="12" t="str">
        <f>IFERROR(VLOOKUP(B2129,Retorno_da_RFB!$D$3:$I$6388,5,0),"")</f>
        <v/>
      </c>
      <c r="M2129" s="13" t="str">
        <f>IFERROR(VLOOKUP(B2129,Retorno_da_RFB!$D$3:$I$6388,6,0),"")</f>
        <v/>
      </c>
      <c r="N2129" s="10" t="str">
        <f>IFERROR(VLOOKUP(B2129,Retorno_da_RFB!$D$3:$I$6388,3,0),"")</f>
        <v/>
      </c>
      <c r="O2129" s="10" t="str">
        <f>IFERROR(VLOOKUP(B2129,Retorno_da_RFB!$D$3:$I$6388,4,0),"")</f>
        <v/>
      </c>
      <c r="P2129" s="12" t="str">
        <f>IFERROR(IF(N2129="","",IF(VLOOKUP(LEFT(N2129,10),'Universo_BK-BIT'!$A$5:$E$10005,2,0)="","X",VLOOKUP(LEFT(N2129,10),'Universo_BK-BIT'!$A$5:$E$10005,2,0))),"X")</f>
        <v/>
      </c>
      <c r="Q2129" s="12" t="str">
        <f>IFERROR(IF(P2129="X","",VLOOKUP(LEFT(N2129,10),'Universo_BK-BIT'!$A$5:$E$10005,3,0)),"")</f>
        <v/>
      </c>
      <c r="R2129" s="14" t="str">
        <f t="shared" si="100"/>
        <v/>
      </c>
      <c r="S2129" s="14" t="str">
        <f t="shared" si="101"/>
        <v/>
      </c>
      <c r="T2129" s="14"/>
      <c r="U2129" s="14" t="str">
        <f ca="1">IFERROR(IF(P2129="X",IF(VLOOKUP(B2129,'Oficios_-_pend_criticas'!$C$3:$J$4739,5,0)="","",IF(VLOOKUP(B2129,'Oficios_-_pend_criticas'!$C$3:$J$4739,7,0)="",IF(TODAY()&gt;VLOOKUP(B2129,'Oficios_-_pend_criticas'!$C$3:$J$4739,5,0),"X",""),IF(VLOOKUP(B2129,'Oficios_-_pend_criticas'!$C$3:$J$4739,7,0)&gt;VLOOKUP(B2129,'Oficios_-_pend_criticas'!$C$3:$J$4739,5,0),"X",""))),""),"")</f>
        <v/>
      </c>
      <c r="V2129" s="14" t="str">
        <f ca="1">IFERROR(IF(Q2129=0,IF(VLOOKUP(B2129,'Oficios_-_pend_criticas'!$C$3:$J$4739,5,0)="","",IF(VLOOKUP(B2129,'Oficios_-_pend_criticas'!$C$3:$J$4739,7,0)="",IF(TODAY()&gt;VLOOKUP(B2129,'Oficios_-_pend_criticas'!$C$3:$J$4739,5,0),"X",""),IF(VLOOKUP(B2129,'Oficios_-_pend_criticas'!$C$3:$J$4739,7,0)&gt;VLOOKUP(B2129,'Oficios_-_pend_criticas'!$C$3:$J$4739,5,0),"X",""))),""),"")</f>
        <v/>
      </c>
      <c r="W2129" s="14" t="str">
        <f ca="1">IFERROR(IF(P2129&lt;&gt;"X",IF(Q2129&gt;0,IF(VLOOKUP(B2129,'Oficios_-_pend_criticas'!$C$4:$J$4739,5,0)="","",IF(VLOOKUP(B2129,'Oficios_-_pend_criticas'!$C$4:$J$4739,7,0)="",IF(TODAY()&gt;VLOOKUP(B2129,'Oficios_-_pend_criticas'!$C$4:$J$4739,5,0),"X",""),IF(VLOOKUP(B2129,'Oficios_-_pend_criticas'!$C$4:$J$4739,7,0)&gt;VLOOKUP(B2129,'Oficios_-_pend_criticas'!$C$4:$J$4739,5,0),"X",""))),""),""),"")</f>
        <v/>
      </c>
    </row>
    <row r="2130" spans="1:23" hidden="1" x14ac:dyDescent="0.25">
      <c r="A2130" s="9" t="str">
        <f t="shared" si="99"/>
        <v/>
      </c>
      <c r="B2130" s="24"/>
      <c r="C2130" s="22" t="str">
        <f>IF(B2130="","",VLOOKUP(B2130,#REF!,6,0))</f>
        <v/>
      </c>
      <c r="D2130" s="20" t="str">
        <f>IF(B2130="","",VLOOKUP(B2130,#REF!,22,0))</f>
        <v/>
      </c>
      <c r="E2130" s="22" t="str">
        <f>IF(B2130="","",VLOOKUP(B2130,Consultas_públicas!$A$376:$G$3879,7,0))</f>
        <v/>
      </c>
      <c r="F2130" s="20"/>
      <c r="G2130" s="21"/>
      <c r="H2130" s="14" t="str">
        <f>IFERROR(IF(VLOOKUP(B2130,'Oficios_-_pend_criticas'!$C$4:$D$4739,2,0)="","","X"),"")</f>
        <v/>
      </c>
      <c r="I2130" s="12"/>
      <c r="J2130" s="13"/>
      <c r="K2130" s="10"/>
      <c r="L2130" s="12" t="str">
        <f>IFERROR(VLOOKUP(B2130,Retorno_da_RFB!$D$3:$I$6388,5,0),"")</f>
        <v/>
      </c>
      <c r="M2130" s="13" t="str">
        <f>IFERROR(VLOOKUP(B2130,Retorno_da_RFB!$D$3:$I$6388,6,0),"")</f>
        <v/>
      </c>
      <c r="N2130" s="10" t="str">
        <f>IFERROR(VLOOKUP(B2130,Retorno_da_RFB!$D$3:$I$6388,3,0),"")</f>
        <v/>
      </c>
      <c r="O2130" s="10" t="str">
        <f>IFERROR(VLOOKUP(B2130,Retorno_da_RFB!$D$3:$I$6388,4,0),"")</f>
        <v/>
      </c>
      <c r="P2130" s="12" t="str">
        <f>IFERROR(IF(N2130="","",IF(VLOOKUP(LEFT(N2130,10),'Universo_BK-BIT'!$A$5:$E$10005,2,0)="","X",VLOOKUP(LEFT(N2130,10),'Universo_BK-BIT'!$A$5:$E$10005,2,0))),"X")</f>
        <v/>
      </c>
      <c r="Q2130" s="12" t="str">
        <f>IFERROR(IF(P2130="X","",VLOOKUP(LEFT(N2130,10),'Universo_BK-BIT'!$A$5:$E$10005,3,0)),"")</f>
        <v/>
      </c>
      <c r="R2130" s="14" t="str">
        <f t="shared" si="100"/>
        <v/>
      </c>
      <c r="S2130" s="14" t="str">
        <f t="shared" si="101"/>
        <v/>
      </c>
      <c r="T2130" s="14"/>
      <c r="U2130" s="14" t="str">
        <f ca="1">IFERROR(IF(P2130="X",IF(VLOOKUP(B2130,'Oficios_-_pend_criticas'!$C$3:$J$4739,5,0)="","",IF(VLOOKUP(B2130,'Oficios_-_pend_criticas'!$C$3:$J$4739,7,0)="",IF(TODAY()&gt;VLOOKUP(B2130,'Oficios_-_pend_criticas'!$C$3:$J$4739,5,0),"X",""),IF(VLOOKUP(B2130,'Oficios_-_pend_criticas'!$C$3:$J$4739,7,0)&gt;VLOOKUP(B2130,'Oficios_-_pend_criticas'!$C$3:$J$4739,5,0),"X",""))),""),"")</f>
        <v/>
      </c>
      <c r="V2130" s="14" t="str">
        <f ca="1">IFERROR(IF(Q2130=0,IF(VLOOKUP(B2130,'Oficios_-_pend_criticas'!$C$3:$J$4739,5,0)="","",IF(VLOOKUP(B2130,'Oficios_-_pend_criticas'!$C$3:$J$4739,7,0)="",IF(TODAY()&gt;VLOOKUP(B2130,'Oficios_-_pend_criticas'!$C$3:$J$4739,5,0),"X",""),IF(VLOOKUP(B2130,'Oficios_-_pend_criticas'!$C$3:$J$4739,7,0)&gt;VLOOKUP(B2130,'Oficios_-_pend_criticas'!$C$3:$J$4739,5,0),"X",""))),""),"")</f>
        <v/>
      </c>
      <c r="W2130" s="14" t="str">
        <f ca="1">IFERROR(IF(P2130&lt;&gt;"X",IF(Q2130&gt;0,IF(VLOOKUP(B2130,'Oficios_-_pend_criticas'!$C$4:$J$4739,5,0)="","",IF(VLOOKUP(B2130,'Oficios_-_pend_criticas'!$C$4:$J$4739,7,0)="",IF(TODAY()&gt;VLOOKUP(B2130,'Oficios_-_pend_criticas'!$C$4:$J$4739,5,0),"X",""),IF(VLOOKUP(B2130,'Oficios_-_pend_criticas'!$C$4:$J$4739,7,0)&gt;VLOOKUP(B2130,'Oficios_-_pend_criticas'!$C$4:$J$4739,5,0),"X",""))),""),""),"")</f>
        <v/>
      </c>
    </row>
    <row r="2131" spans="1:23" hidden="1" x14ac:dyDescent="0.25">
      <c r="A2131" s="9" t="str">
        <f t="shared" si="99"/>
        <v/>
      </c>
      <c r="B2131" s="24"/>
      <c r="C2131" s="22" t="str">
        <f>IF(B2131="","",VLOOKUP(B2131,#REF!,6,0))</f>
        <v/>
      </c>
      <c r="D2131" s="20" t="str">
        <f>IF(B2131="","",VLOOKUP(B2131,#REF!,22,0))</f>
        <v/>
      </c>
      <c r="E2131" s="22" t="str">
        <f>IF(B2131="","",VLOOKUP(B2131,Consultas_públicas!$A$376:$G$3879,7,0))</f>
        <v/>
      </c>
      <c r="F2131" s="20"/>
      <c r="G2131" s="21"/>
      <c r="H2131" s="14" t="str">
        <f>IFERROR(IF(VLOOKUP(B2131,'Oficios_-_pend_criticas'!$C$4:$D$4739,2,0)="","","X"),"")</f>
        <v/>
      </c>
      <c r="I2131" s="12"/>
      <c r="J2131" s="13"/>
      <c r="K2131" s="10"/>
      <c r="L2131" s="12" t="str">
        <f>IFERROR(VLOOKUP(B2131,Retorno_da_RFB!$D$3:$I$6388,5,0),"")</f>
        <v/>
      </c>
      <c r="M2131" s="13" t="str">
        <f>IFERROR(VLOOKUP(B2131,Retorno_da_RFB!$D$3:$I$6388,6,0),"")</f>
        <v/>
      </c>
      <c r="N2131" s="10" t="str">
        <f>IFERROR(VLOOKUP(B2131,Retorno_da_RFB!$D$3:$I$6388,3,0),"")</f>
        <v/>
      </c>
      <c r="O2131" s="10" t="str">
        <f>IFERROR(VLOOKUP(B2131,Retorno_da_RFB!$D$3:$I$6388,4,0),"")</f>
        <v/>
      </c>
      <c r="P2131" s="12" t="str">
        <f>IFERROR(IF(N2131="","",IF(VLOOKUP(LEFT(N2131,10),'Universo_BK-BIT'!$A$5:$E$10005,2,0)="","X",VLOOKUP(LEFT(N2131,10),'Universo_BK-BIT'!$A$5:$E$10005,2,0))),"X")</f>
        <v/>
      </c>
      <c r="Q2131" s="12" t="str">
        <f>IFERROR(IF(P2131="X","",VLOOKUP(LEFT(N2131,10),'Universo_BK-BIT'!$A$5:$E$10005,3,0)),"")</f>
        <v/>
      </c>
      <c r="R2131" s="14" t="str">
        <f t="shared" si="100"/>
        <v/>
      </c>
      <c r="S2131" s="14" t="str">
        <f t="shared" si="101"/>
        <v/>
      </c>
      <c r="T2131" s="14"/>
      <c r="U2131" s="14" t="str">
        <f ca="1">IFERROR(IF(P2131="X",IF(VLOOKUP(B2131,'Oficios_-_pend_criticas'!$C$3:$J$4739,5,0)="","",IF(VLOOKUP(B2131,'Oficios_-_pend_criticas'!$C$3:$J$4739,7,0)="",IF(TODAY()&gt;VLOOKUP(B2131,'Oficios_-_pend_criticas'!$C$3:$J$4739,5,0),"X",""),IF(VLOOKUP(B2131,'Oficios_-_pend_criticas'!$C$3:$J$4739,7,0)&gt;VLOOKUP(B2131,'Oficios_-_pend_criticas'!$C$3:$J$4739,5,0),"X",""))),""),"")</f>
        <v/>
      </c>
      <c r="V2131" s="14" t="str">
        <f ca="1">IFERROR(IF(Q2131=0,IF(VLOOKUP(B2131,'Oficios_-_pend_criticas'!$C$3:$J$4739,5,0)="","",IF(VLOOKUP(B2131,'Oficios_-_pend_criticas'!$C$3:$J$4739,7,0)="",IF(TODAY()&gt;VLOOKUP(B2131,'Oficios_-_pend_criticas'!$C$3:$J$4739,5,0),"X",""),IF(VLOOKUP(B2131,'Oficios_-_pend_criticas'!$C$3:$J$4739,7,0)&gt;VLOOKUP(B2131,'Oficios_-_pend_criticas'!$C$3:$J$4739,5,0),"X",""))),""),"")</f>
        <v/>
      </c>
      <c r="W2131" s="14" t="str">
        <f ca="1">IFERROR(IF(P2131&lt;&gt;"X",IF(Q2131&gt;0,IF(VLOOKUP(B2131,'Oficios_-_pend_criticas'!$C$4:$J$4739,5,0)="","",IF(VLOOKUP(B2131,'Oficios_-_pend_criticas'!$C$4:$J$4739,7,0)="",IF(TODAY()&gt;VLOOKUP(B2131,'Oficios_-_pend_criticas'!$C$4:$J$4739,5,0),"X",""),IF(VLOOKUP(B2131,'Oficios_-_pend_criticas'!$C$4:$J$4739,7,0)&gt;VLOOKUP(B2131,'Oficios_-_pend_criticas'!$C$4:$J$4739,5,0),"X",""))),""),""),"")</f>
        <v/>
      </c>
    </row>
    <row r="2132" spans="1:23" hidden="1" x14ac:dyDescent="0.25">
      <c r="A2132" s="9" t="str">
        <f t="shared" si="99"/>
        <v/>
      </c>
      <c r="B2132" s="24"/>
      <c r="C2132" s="22" t="str">
        <f>IF(B2132="","",VLOOKUP(B2132,#REF!,6,0))</f>
        <v/>
      </c>
      <c r="D2132" s="20" t="str">
        <f>IF(B2132="","",VLOOKUP(B2132,#REF!,22,0))</f>
        <v/>
      </c>
      <c r="E2132" s="22" t="str">
        <f>IF(B2132="","",VLOOKUP(B2132,Consultas_públicas!$A$376:$G$3879,7,0))</f>
        <v/>
      </c>
      <c r="F2132" s="20"/>
      <c r="G2132" s="21"/>
      <c r="H2132" s="14" t="str">
        <f>IFERROR(IF(VLOOKUP(B2132,'Oficios_-_pend_criticas'!$C$4:$D$4739,2,0)="","","X"),"")</f>
        <v/>
      </c>
      <c r="I2132" s="12"/>
      <c r="J2132" s="13"/>
      <c r="K2132" s="10"/>
      <c r="L2132" s="12" t="str">
        <f>IFERROR(VLOOKUP(B2132,Retorno_da_RFB!$D$3:$I$6388,5,0),"")</f>
        <v/>
      </c>
      <c r="M2132" s="13" t="str">
        <f>IFERROR(VLOOKUP(B2132,Retorno_da_RFB!$D$3:$I$6388,6,0),"")</f>
        <v/>
      </c>
      <c r="N2132" s="10" t="str">
        <f>IFERROR(VLOOKUP(B2132,Retorno_da_RFB!$D$3:$I$6388,3,0),"")</f>
        <v/>
      </c>
      <c r="O2132" s="10" t="str">
        <f>IFERROR(VLOOKUP(B2132,Retorno_da_RFB!$D$3:$I$6388,4,0),"")</f>
        <v/>
      </c>
      <c r="P2132" s="12" t="str">
        <f>IFERROR(IF(N2132="","",IF(VLOOKUP(LEFT(N2132,10),'Universo_BK-BIT'!$A$5:$E$10005,2,0)="","X",VLOOKUP(LEFT(N2132,10),'Universo_BK-BIT'!$A$5:$E$10005,2,0))),"X")</f>
        <v/>
      </c>
      <c r="Q2132" s="12" t="str">
        <f>IFERROR(IF(P2132="X","",VLOOKUP(LEFT(N2132,10),'Universo_BK-BIT'!$A$5:$E$10005,3,0)),"")</f>
        <v/>
      </c>
      <c r="R2132" s="14" t="str">
        <f t="shared" si="100"/>
        <v/>
      </c>
      <c r="S2132" s="14" t="str">
        <f t="shared" si="101"/>
        <v/>
      </c>
      <c r="T2132" s="14"/>
      <c r="U2132" s="14" t="str">
        <f ca="1">IFERROR(IF(P2132="X",IF(VLOOKUP(B2132,'Oficios_-_pend_criticas'!$C$3:$J$4739,5,0)="","",IF(VLOOKUP(B2132,'Oficios_-_pend_criticas'!$C$3:$J$4739,7,0)="",IF(TODAY()&gt;VLOOKUP(B2132,'Oficios_-_pend_criticas'!$C$3:$J$4739,5,0),"X",""),IF(VLOOKUP(B2132,'Oficios_-_pend_criticas'!$C$3:$J$4739,7,0)&gt;VLOOKUP(B2132,'Oficios_-_pend_criticas'!$C$3:$J$4739,5,0),"X",""))),""),"")</f>
        <v/>
      </c>
      <c r="V2132" s="14" t="str">
        <f ca="1">IFERROR(IF(Q2132=0,IF(VLOOKUP(B2132,'Oficios_-_pend_criticas'!$C$3:$J$4739,5,0)="","",IF(VLOOKUP(B2132,'Oficios_-_pend_criticas'!$C$3:$J$4739,7,0)="",IF(TODAY()&gt;VLOOKUP(B2132,'Oficios_-_pend_criticas'!$C$3:$J$4739,5,0),"X",""),IF(VLOOKUP(B2132,'Oficios_-_pend_criticas'!$C$3:$J$4739,7,0)&gt;VLOOKUP(B2132,'Oficios_-_pend_criticas'!$C$3:$J$4739,5,0),"X",""))),""),"")</f>
        <v/>
      </c>
      <c r="W2132" s="14" t="str">
        <f ca="1">IFERROR(IF(P2132&lt;&gt;"X",IF(Q2132&gt;0,IF(VLOOKUP(B2132,'Oficios_-_pend_criticas'!$C$4:$J$4739,5,0)="","",IF(VLOOKUP(B2132,'Oficios_-_pend_criticas'!$C$4:$J$4739,7,0)="",IF(TODAY()&gt;VLOOKUP(B2132,'Oficios_-_pend_criticas'!$C$4:$J$4739,5,0),"X",""),IF(VLOOKUP(B2132,'Oficios_-_pend_criticas'!$C$4:$J$4739,7,0)&gt;VLOOKUP(B2132,'Oficios_-_pend_criticas'!$C$4:$J$4739,5,0),"X",""))),""),""),"")</f>
        <v/>
      </c>
    </row>
    <row r="2133" spans="1:23" hidden="1" x14ac:dyDescent="0.25">
      <c r="A2133" s="9" t="str">
        <f t="shared" si="99"/>
        <v/>
      </c>
      <c r="B2133" s="24"/>
      <c r="C2133" s="22" t="str">
        <f>IF(B2133="","",VLOOKUP(B2133,#REF!,6,0))</f>
        <v/>
      </c>
      <c r="D2133" s="20" t="str">
        <f>IF(B2133="","",VLOOKUP(B2133,#REF!,22,0))</f>
        <v/>
      </c>
      <c r="E2133" s="22" t="str">
        <f>IF(B2133="","",VLOOKUP(B2133,Consultas_públicas!$A$376:$G$3879,7,0))</f>
        <v/>
      </c>
      <c r="F2133" s="20"/>
      <c r="G2133" s="21"/>
      <c r="H2133" s="14" t="str">
        <f>IFERROR(IF(VLOOKUP(B2133,'Oficios_-_pend_criticas'!$C$4:$D$4739,2,0)="","","X"),"")</f>
        <v/>
      </c>
      <c r="I2133" s="12"/>
      <c r="J2133" s="13"/>
      <c r="K2133" s="10"/>
      <c r="L2133" s="12" t="str">
        <f>IFERROR(VLOOKUP(B2133,Retorno_da_RFB!$D$3:$I$6388,5,0),"")</f>
        <v/>
      </c>
      <c r="M2133" s="13" t="str">
        <f>IFERROR(VLOOKUP(B2133,Retorno_da_RFB!$D$3:$I$6388,6,0),"")</f>
        <v/>
      </c>
      <c r="N2133" s="10" t="str">
        <f>IFERROR(VLOOKUP(B2133,Retorno_da_RFB!$D$3:$I$6388,3,0),"")</f>
        <v/>
      </c>
      <c r="O2133" s="10" t="str">
        <f>IFERROR(VLOOKUP(B2133,Retorno_da_RFB!$D$3:$I$6388,4,0),"")</f>
        <v/>
      </c>
      <c r="P2133" s="12" t="str">
        <f>IFERROR(IF(N2133="","",IF(VLOOKUP(LEFT(N2133,10),'Universo_BK-BIT'!$A$5:$E$10005,2,0)="","X",VLOOKUP(LEFT(N2133,10),'Universo_BK-BIT'!$A$5:$E$10005,2,0))),"X")</f>
        <v/>
      </c>
      <c r="Q2133" s="12" t="str">
        <f>IFERROR(IF(P2133="X","",VLOOKUP(LEFT(N2133,10),'Universo_BK-BIT'!$A$5:$E$10005,3,0)),"")</f>
        <v/>
      </c>
      <c r="R2133" s="14" t="str">
        <f t="shared" si="100"/>
        <v/>
      </c>
      <c r="S2133" s="14" t="str">
        <f t="shared" si="101"/>
        <v/>
      </c>
      <c r="T2133" s="14"/>
      <c r="U2133" s="14" t="str">
        <f ca="1">IFERROR(IF(P2133="X",IF(VLOOKUP(B2133,'Oficios_-_pend_criticas'!$C$3:$J$4739,5,0)="","",IF(VLOOKUP(B2133,'Oficios_-_pend_criticas'!$C$3:$J$4739,7,0)="",IF(TODAY()&gt;VLOOKUP(B2133,'Oficios_-_pend_criticas'!$C$3:$J$4739,5,0),"X",""),IF(VLOOKUP(B2133,'Oficios_-_pend_criticas'!$C$3:$J$4739,7,0)&gt;VLOOKUP(B2133,'Oficios_-_pend_criticas'!$C$3:$J$4739,5,0),"X",""))),""),"")</f>
        <v/>
      </c>
      <c r="V2133" s="14" t="str">
        <f ca="1">IFERROR(IF(Q2133=0,IF(VLOOKUP(B2133,'Oficios_-_pend_criticas'!$C$3:$J$4739,5,0)="","",IF(VLOOKUP(B2133,'Oficios_-_pend_criticas'!$C$3:$J$4739,7,0)="",IF(TODAY()&gt;VLOOKUP(B2133,'Oficios_-_pend_criticas'!$C$3:$J$4739,5,0),"X",""),IF(VLOOKUP(B2133,'Oficios_-_pend_criticas'!$C$3:$J$4739,7,0)&gt;VLOOKUP(B2133,'Oficios_-_pend_criticas'!$C$3:$J$4739,5,0),"X",""))),""),"")</f>
        <v/>
      </c>
      <c r="W2133" s="14" t="str">
        <f ca="1">IFERROR(IF(P2133&lt;&gt;"X",IF(Q2133&gt;0,IF(VLOOKUP(B2133,'Oficios_-_pend_criticas'!$C$4:$J$4739,5,0)="","",IF(VLOOKUP(B2133,'Oficios_-_pend_criticas'!$C$4:$J$4739,7,0)="",IF(TODAY()&gt;VLOOKUP(B2133,'Oficios_-_pend_criticas'!$C$4:$J$4739,5,0),"X",""),IF(VLOOKUP(B2133,'Oficios_-_pend_criticas'!$C$4:$J$4739,7,0)&gt;VLOOKUP(B2133,'Oficios_-_pend_criticas'!$C$4:$J$4739,5,0),"X",""))),""),""),"")</f>
        <v/>
      </c>
    </row>
    <row r="2134" spans="1:23" hidden="1" x14ac:dyDescent="0.25">
      <c r="A2134" s="9" t="str">
        <f t="shared" si="99"/>
        <v/>
      </c>
      <c r="B2134" s="24"/>
      <c r="C2134" s="22" t="str">
        <f>IF(B2134="","",VLOOKUP(B2134,#REF!,6,0))</f>
        <v/>
      </c>
      <c r="D2134" s="20" t="str">
        <f>IF(B2134="","",VLOOKUP(B2134,#REF!,22,0))</f>
        <v/>
      </c>
      <c r="E2134" s="22" t="str">
        <f>IF(B2134="","",VLOOKUP(B2134,Consultas_públicas!$A$376:$G$3879,7,0))</f>
        <v/>
      </c>
      <c r="F2134" s="20"/>
      <c r="G2134" s="21"/>
      <c r="H2134" s="14" t="str">
        <f>IFERROR(IF(VLOOKUP(B2134,'Oficios_-_pend_criticas'!$C$4:$D$4739,2,0)="","","X"),"")</f>
        <v/>
      </c>
      <c r="I2134" s="12"/>
      <c r="J2134" s="13"/>
      <c r="K2134" s="10"/>
      <c r="L2134" s="12" t="str">
        <f>IFERROR(VLOOKUP(B2134,Retorno_da_RFB!$D$3:$I$6388,5,0),"")</f>
        <v/>
      </c>
      <c r="M2134" s="13" t="str">
        <f>IFERROR(VLOOKUP(B2134,Retorno_da_RFB!$D$3:$I$6388,6,0),"")</f>
        <v/>
      </c>
      <c r="N2134" s="10" t="str">
        <f>IFERROR(VLOOKUP(B2134,Retorno_da_RFB!$D$3:$I$6388,3,0),"")</f>
        <v/>
      </c>
      <c r="O2134" s="10" t="str">
        <f>IFERROR(VLOOKUP(B2134,Retorno_da_RFB!$D$3:$I$6388,4,0),"")</f>
        <v/>
      </c>
      <c r="P2134" s="12" t="str">
        <f>IFERROR(IF(N2134="","",IF(VLOOKUP(LEFT(N2134,10),'Universo_BK-BIT'!$A$5:$E$10005,2,0)="","X",VLOOKUP(LEFT(N2134,10),'Universo_BK-BIT'!$A$5:$E$10005,2,0))),"X")</f>
        <v/>
      </c>
      <c r="Q2134" s="12" t="str">
        <f>IFERROR(IF(P2134="X","",VLOOKUP(LEFT(N2134,10),'Universo_BK-BIT'!$A$5:$E$10005,3,0)),"")</f>
        <v/>
      </c>
      <c r="R2134" s="14" t="str">
        <f t="shared" si="100"/>
        <v/>
      </c>
      <c r="S2134" s="14" t="str">
        <f t="shared" si="101"/>
        <v/>
      </c>
      <c r="T2134" s="14"/>
      <c r="U2134" s="14" t="str">
        <f ca="1">IFERROR(IF(P2134="X",IF(VLOOKUP(B2134,'Oficios_-_pend_criticas'!$C$3:$J$4739,5,0)="","",IF(VLOOKUP(B2134,'Oficios_-_pend_criticas'!$C$3:$J$4739,7,0)="",IF(TODAY()&gt;VLOOKUP(B2134,'Oficios_-_pend_criticas'!$C$3:$J$4739,5,0),"X",""),IF(VLOOKUP(B2134,'Oficios_-_pend_criticas'!$C$3:$J$4739,7,0)&gt;VLOOKUP(B2134,'Oficios_-_pend_criticas'!$C$3:$J$4739,5,0),"X",""))),""),"")</f>
        <v/>
      </c>
      <c r="V2134" s="14" t="str">
        <f ca="1">IFERROR(IF(Q2134=0,IF(VLOOKUP(B2134,'Oficios_-_pend_criticas'!$C$3:$J$4739,5,0)="","",IF(VLOOKUP(B2134,'Oficios_-_pend_criticas'!$C$3:$J$4739,7,0)="",IF(TODAY()&gt;VLOOKUP(B2134,'Oficios_-_pend_criticas'!$C$3:$J$4739,5,0),"X",""),IF(VLOOKUP(B2134,'Oficios_-_pend_criticas'!$C$3:$J$4739,7,0)&gt;VLOOKUP(B2134,'Oficios_-_pend_criticas'!$C$3:$J$4739,5,0),"X",""))),""),"")</f>
        <v/>
      </c>
      <c r="W2134" s="14" t="str">
        <f ca="1">IFERROR(IF(P2134&lt;&gt;"X",IF(Q2134&gt;0,IF(VLOOKUP(B2134,'Oficios_-_pend_criticas'!$C$4:$J$4739,5,0)="","",IF(VLOOKUP(B2134,'Oficios_-_pend_criticas'!$C$4:$J$4739,7,0)="",IF(TODAY()&gt;VLOOKUP(B2134,'Oficios_-_pend_criticas'!$C$4:$J$4739,5,0),"X",""),IF(VLOOKUP(B2134,'Oficios_-_pend_criticas'!$C$4:$J$4739,7,0)&gt;VLOOKUP(B2134,'Oficios_-_pend_criticas'!$C$4:$J$4739,5,0),"X",""))),""),""),"")</f>
        <v/>
      </c>
    </row>
    <row r="2135" spans="1:23" hidden="1" x14ac:dyDescent="0.25">
      <c r="A2135" s="9" t="str">
        <f t="shared" si="99"/>
        <v/>
      </c>
      <c r="B2135" s="24"/>
      <c r="C2135" s="22" t="str">
        <f>IF(B2135="","",VLOOKUP(B2135,#REF!,6,0))</f>
        <v/>
      </c>
      <c r="D2135" s="20" t="str">
        <f>IF(B2135="","",VLOOKUP(B2135,#REF!,22,0))</f>
        <v/>
      </c>
      <c r="E2135" s="22" t="str">
        <f>IF(B2135="","",VLOOKUP(B2135,Consultas_públicas!$A$376:$G$3879,7,0))</f>
        <v/>
      </c>
      <c r="F2135" s="20"/>
      <c r="G2135" s="21"/>
      <c r="H2135" s="14" t="str">
        <f>IFERROR(IF(VLOOKUP(B2135,'Oficios_-_pend_criticas'!$C$4:$D$4739,2,0)="","","X"),"")</f>
        <v/>
      </c>
      <c r="I2135" s="12"/>
      <c r="J2135" s="13"/>
      <c r="K2135" s="10"/>
      <c r="L2135" s="12" t="str">
        <f>IFERROR(VLOOKUP(B2135,Retorno_da_RFB!$D$3:$I$6388,5,0),"")</f>
        <v/>
      </c>
      <c r="M2135" s="13" t="str">
        <f>IFERROR(VLOOKUP(B2135,Retorno_da_RFB!$D$3:$I$6388,6,0),"")</f>
        <v/>
      </c>
      <c r="N2135" s="10" t="str">
        <f>IFERROR(VLOOKUP(B2135,Retorno_da_RFB!$D$3:$I$6388,3,0),"")</f>
        <v/>
      </c>
      <c r="O2135" s="10" t="str">
        <f>IFERROR(VLOOKUP(B2135,Retorno_da_RFB!$D$3:$I$6388,4,0),"")</f>
        <v/>
      </c>
      <c r="P2135" s="12" t="str">
        <f>IFERROR(IF(N2135="","",IF(VLOOKUP(LEFT(N2135,10),'Universo_BK-BIT'!$A$5:$E$10005,2,0)="","X",VLOOKUP(LEFT(N2135,10),'Universo_BK-BIT'!$A$5:$E$10005,2,0))),"X")</f>
        <v/>
      </c>
      <c r="Q2135" s="12" t="str">
        <f>IFERROR(IF(P2135="X","",VLOOKUP(LEFT(N2135,10),'Universo_BK-BIT'!$A$5:$E$10005,3,0)),"")</f>
        <v/>
      </c>
      <c r="R2135" s="14" t="str">
        <f t="shared" si="100"/>
        <v/>
      </c>
      <c r="S2135" s="14" t="str">
        <f t="shared" si="101"/>
        <v/>
      </c>
      <c r="T2135" s="14"/>
      <c r="U2135" s="14" t="str">
        <f ca="1">IFERROR(IF(P2135="X",IF(VLOOKUP(B2135,'Oficios_-_pend_criticas'!$C$3:$J$4739,5,0)="","",IF(VLOOKUP(B2135,'Oficios_-_pend_criticas'!$C$3:$J$4739,7,0)="",IF(TODAY()&gt;VLOOKUP(B2135,'Oficios_-_pend_criticas'!$C$3:$J$4739,5,0),"X",""),IF(VLOOKUP(B2135,'Oficios_-_pend_criticas'!$C$3:$J$4739,7,0)&gt;VLOOKUP(B2135,'Oficios_-_pend_criticas'!$C$3:$J$4739,5,0),"X",""))),""),"")</f>
        <v/>
      </c>
      <c r="V2135" s="14" t="str">
        <f ca="1">IFERROR(IF(Q2135=0,IF(VLOOKUP(B2135,'Oficios_-_pend_criticas'!$C$3:$J$4739,5,0)="","",IF(VLOOKUP(B2135,'Oficios_-_pend_criticas'!$C$3:$J$4739,7,0)="",IF(TODAY()&gt;VLOOKUP(B2135,'Oficios_-_pend_criticas'!$C$3:$J$4739,5,0),"X",""),IF(VLOOKUP(B2135,'Oficios_-_pend_criticas'!$C$3:$J$4739,7,0)&gt;VLOOKUP(B2135,'Oficios_-_pend_criticas'!$C$3:$J$4739,5,0),"X",""))),""),"")</f>
        <v/>
      </c>
      <c r="W2135" s="14" t="str">
        <f ca="1">IFERROR(IF(P2135&lt;&gt;"X",IF(Q2135&gt;0,IF(VLOOKUP(B2135,'Oficios_-_pend_criticas'!$C$4:$J$4739,5,0)="","",IF(VLOOKUP(B2135,'Oficios_-_pend_criticas'!$C$4:$J$4739,7,0)="",IF(TODAY()&gt;VLOOKUP(B2135,'Oficios_-_pend_criticas'!$C$4:$J$4739,5,0),"X",""),IF(VLOOKUP(B2135,'Oficios_-_pend_criticas'!$C$4:$J$4739,7,0)&gt;VLOOKUP(B2135,'Oficios_-_pend_criticas'!$C$4:$J$4739,5,0),"X",""))),""),""),"")</f>
        <v/>
      </c>
    </row>
    <row r="2136" spans="1:23" hidden="1" x14ac:dyDescent="0.25">
      <c r="A2136" s="9" t="str">
        <f t="shared" si="99"/>
        <v/>
      </c>
      <c r="B2136" s="24"/>
      <c r="C2136" s="22" t="str">
        <f>IF(B2136="","",VLOOKUP(B2136,#REF!,6,0))</f>
        <v/>
      </c>
      <c r="D2136" s="20" t="str">
        <f>IF(B2136="","",VLOOKUP(B2136,#REF!,22,0))</f>
        <v/>
      </c>
      <c r="E2136" s="22" t="str">
        <f>IF(B2136="","",VLOOKUP(B2136,Consultas_públicas!$A$376:$G$3879,7,0))</f>
        <v/>
      </c>
      <c r="F2136" s="20"/>
      <c r="G2136" s="21"/>
      <c r="H2136" s="14" t="str">
        <f>IFERROR(IF(VLOOKUP(B2136,'Oficios_-_pend_criticas'!$C$4:$D$4739,2,0)="","","X"),"")</f>
        <v/>
      </c>
      <c r="I2136" s="12"/>
      <c r="J2136" s="13"/>
      <c r="K2136" s="10"/>
      <c r="L2136" s="12" t="str">
        <f>IFERROR(VLOOKUP(B2136,Retorno_da_RFB!$D$3:$I$6388,5,0),"")</f>
        <v/>
      </c>
      <c r="M2136" s="13" t="str">
        <f>IFERROR(VLOOKUP(B2136,Retorno_da_RFB!$D$3:$I$6388,6,0),"")</f>
        <v/>
      </c>
      <c r="N2136" s="10" t="str">
        <f>IFERROR(VLOOKUP(B2136,Retorno_da_RFB!$D$3:$I$6388,3,0),"")</f>
        <v/>
      </c>
      <c r="O2136" s="10" t="str">
        <f>IFERROR(VLOOKUP(B2136,Retorno_da_RFB!$D$3:$I$6388,4,0),"")</f>
        <v/>
      </c>
      <c r="P2136" s="12" t="str">
        <f>IFERROR(IF(N2136="","",IF(VLOOKUP(LEFT(N2136,10),'Universo_BK-BIT'!$A$5:$E$10005,2,0)="","X",VLOOKUP(LEFT(N2136,10),'Universo_BK-BIT'!$A$5:$E$10005,2,0))),"X")</f>
        <v/>
      </c>
      <c r="Q2136" s="12" t="str">
        <f>IFERROR(IF(P2136="X","",VLOOKUP(LEFT(N2136,10),'Universo_BK-BIT'!$A$5:$E$10005,3,0)),"")</f>
        <v/>
      </c>
      <c r="R2136" s="14" t="str">
        <f t="shared" si="100"/>
        <v/>
      </c>
      <c r="S2136" s="14" t="str">
        <f t="shared" si="101"/>
        <v/>
      </c>
      <c r="T2136" s="14"/>
      <c r="U2136" s="14" t="str">
        <f ca="1">IFERROR(IF(P2136="X",IF(VLOOKUP(B2136,'Oficios_-_pend_criticas'!$C$3:$J$4739,5,0)="","",IF(VLOOKUP(B2136,'Oficios_-_pend_criticas'!$C$3:$J$4739,7,0)="",IF(TODAY()&gt;VLOOKUP(B2136,'Oficios_-_pend_criticas'!$C$3:$J$4739,5,0),"X",""),IF(VLOOKUP(B2136,'Oficios_-_pend_criticas'!$C$3:$J$4739,7,0)&gt;VLOOKUP(B2136,'Oficios_-_pend_criticas'!$C$3:$J$4739,5,0),"X",""))),""),"")</f>
        <v/>
      </c>
      <c r="V2136" s="14" t="str">
        <f ca="1">IFERROR(IF(Q2136=0,IF(VLOOKUP(B2136,'Oficios_-_pend_criticas'!$C$3:$J$4739,5,0)="","",IF(VLOOKUP(B2136,'Oficios_-_pend_criticas'!$C$3:$J$4739,7,0)="",IF(TODAY()&gt;VLOOKUP(B2136,'Oficios_-_pend_criticas'!$C$3:$J$4739,5,0),"X",""),IF(VLOOKUP(B2136,'Oficios_-_pend_criticas'!$C$3:$J$4739,7,0)&gt;VLOOKUP(B2136,'Oficios_-_pend_criticas'!$C$3:$J$4739,5,0),"X",""))),""),"")</f>
        <v/>
      </c>
      <c r="W2136" s="14" t="str">
        <f ca="1">IFERROR(IF(P2136&lt;&gt;"X",IF(Q2136&gt;0,IF(VLOOKUP(B2136,'Oficios_-_pend_criticas'!$C$4:$J$4739,5,0)="","",IF(VLOOKUP(B2136,'Oficios_-_pend_criticas'!$C$4:$J$4739,7,0)="",IF(TODAY()&gt;VLOOKUP(B2136,'Oficios_-_pend_criticas'!$C$4:$J$4739,5,0),"X",""),IF(VLOOKUP(B2136,'Oficios_-_pend_criticas'!$C$4:$J$4739,7,0)&gt;VLOOKUP(B2136,'Oficios_-_pend_criticas'!$C$4:$J$4739,5,0),"X",""))),""),""),"")</f>
        <v/>
      </c>
    </row>
    <row r="2137" spans="1:23" hidden="1" x14ac:dyDescent="0.25">
      <c r="A2137" s="9" t="str">
        <f t="shared" si="99"/>
        <v/>
      </c>
      <c r="B2137" s="24"/>
      <c r="C2137" s="22" t="str">
        <f>IF(B2137="","",VLOOKUP(B2137,#REF!,6,0))</f>
        <v/>
      </c>
      <c r="D2137" s="20" t="str">
        <f>IF(B2137="","",VLOOKUP(B2137,#REF!,22,0))</f>
        <v/>
      </c>
      <c r="E2137" s="22" t="str">
        <f>IF(B2137="","",VLOOKUP(B2137,Consultas_públicas!$A$376:$G$3879,7,0))</f>
        <v/>
      </c>
      <c r="F2137" s="20"/>
      <c r="G2137" s="21"/>
      <c r="H2137" s="14" t="str">
        <f>IFERROR(IF(VLOOKUP(B2137,'Oficios_-_pend_criticas'!$C$4:$D$4739,2,0)="","","X"),"")</f>
        <v/>
      </c>
      <c r="I2137" s="12"/>
      <c r="J2137" s="13"/>
      <c r="K2137" s="10"/>
      <c r="L2137" s="12" t="str">
        <f>IFERROR(VLOOKUP(B2137,Retorno_da_RFB!$D$3:$I$6388,5,0),"")</f>
        <v/>
      </c>
      <c r="M2137" s="13" t="str">
        <f>IFERROR(VLOOKUP(B2137,Retorno_da_RFB!$D$3:$I$6388,6,0),"")</f>
        <v/>
      </c>
      <c r="N2137" s="10" t="str">
        <f>IFERROR(VLOOKUP(B2137,Retorno_da_RFB!$D$3:$I$6388,3,0),"")</f>
        <v/>
      </c>
      <c r="O2137" s="10" t="str">
        <f>IFERROR(VLOOKUP(B2137,Retorno_da_RFB!$D$3:$I$6388,4,0),"")</f>
        <v/>
      </c>
      <c r="P2137" s="12" t="str">
        <f>IFERROR(IF(N2137="","",IF(VLOOKUP(LEFT(N2137,10),'Universo_BK-BIT'!$A$5:$E$10005,2,0)="","X",VLOOKUP(LEFT(N2137,10),'Universo_BK-BIT'!$A$5:$E$10005,2,0))),"X")</f>
        <v/>
      </c>
      <c r="Q2137" s="12" t="str">
        <f>IFERROR(IF(P2137="X","",VLOOKUP(LEFT(N2137,10),'Universo_BK-BIT'!$A$5:$E$10005,3,0)),"")</f>
        <v/>
      </c>
      <c r="R2137" s="14" t="str">
        <f t="shared" si="100"/>
        <v/>
      </c>
      <c r="S2137" s="14" t="str">
        <f t="shared" si="101"/>
        <v/>
      </c>
      <c r="T2137" s="14"/>
      <c r="U2137" s="14" t="str">
        <f ca="1">IFERROR(IF(P2137="X",IF(VLOOKUP(B2137,'Oficios_-_pend_criticas'!$C$3:$J$4739,5,0)="","",IF(VLOOKUP(B2137,'Oficios_-_pend_criticas'!$C$3:$J$4739,7,0)="",IF(TODAY()&gt;VLOOKUP(B2137,'Oficios_-_pend_criticas'!$C$3:$J$4739,5,0),"X",""),IF(VLOOKUP(B2137,'Oficios_-_pend_criticas'!$C$3:$J$4739,7,0)&gt;VLOOKUP(B2137,'Oficios_-_pend_criticas'!$C$3:$J$4739,5,0),"X",""))),""),"")</f>
        <v/>
      </c>
      <c r="V2137" s="14" t="str">
        <f ca="1">IFERROR(IF(Q2137=0,IF(VLOOKUP(B2137,'Oficios_-_pend_criticas'!$C$3:$J$4739,5,0)="","",IF(VLOOKUP(B2137,'Oficios_-_pend_criticas'!$C$3:$J$4739,7,0)="",IF(TODAY()&gt;VLOOKUP(B2137,'Oficios_-_pend_criticas'!$C$3:$J$4739,5,0),"X",""),IF(VLOOKUP(B2137,'Oficios_-_pend_criticas'!$C$3:$J$4739,7,0)&gt;VLOOKUP(B2137,'Oficios_-_pend_criticas'!$C$3:$J$4739,5,0),"X",""))),""),"")</f>
        <v/>
      </c>
      <c r="W2137" s="14" t="str">
        <f ca="1">IFERROR(IF(P2137&lt;&gt;"X",IF(Q2137&gt;0,IF(VLOOKUP(B2137,'Oficios_-_pend_criticas'!$C$4:$J$4739,5,0)="","",IF(VLOOKUP(B2137,'Oficios_-_pend_criticas'!$C$4:$J$4739,7,0)="",IF(TODAY()&gt;VLOOKUP(B2137,'Oficios_-_pend_criticas'!$C$4:$J$4739,5,0),"X",""),IF(VLOOKUP(B2137,'Oficios_-_pend_criticas'!$C$4:$J$4739,7,0)&gt;VLOOKUP(B2137,'Oficios_-_pend_criticas'!$C$4:$J$4739,5,0),"X",""))),""),""),"")</f>
        <v/>
      </c>
    </row>
    <row r="2138" spans="1:23" hidden="1" x14ac:dyDescent="0.25">
      <c r="A2138" s="9" t="str">
        <f t="shared" si="99"/>
        <v/>
      </c>
      <c r="B2138" s="24"/>
      <c r="C2138" s="22" t="str">
        <f>IF(B2138="","",VLOOKUP(B2138,#REF!,6,0))</f>
        <v/>
      </c>
      <c r="D2138" s="20" t="str">
        <f>IF(B2138="","",VLOOKUP(B2138,#REF!,22,0))</f>
        <v/>
      </c>
      <c r="E2138" s="22" t="str">
        <f>IF(B2138="","",VLOOKUP(B2138,Consultas_públicas!$A$376:$G$3879,7,0))</f>
        <v/>
      </c>
      <c r="F2138" s="20"/>
      <c r="G2138" s="21"/>
      <c r="H2138" s="14" t="str">
        <f>IFERROR(IF(VLOOKUP(B2138,'Oficios_-_pend_criticas'!$C$4:$D$4739,2,0)="","","X"),"")</f>
        <v/>
      </c>
      <c r="I2138" s="12"/>
      <c r="J2138" s="13"/>
      <c r="K2138" s="10"/>
      <c r="L2138" s="12" t="str">
        <f>IFERROR(VLOOKUP(B2138,Retorno_da_RFB!$D$3:$I$6388,5,0),"")</f>
        <v/>
      </c>
      <c r="M2138" s="13" t="str">
        <f>IFERROR(VLOOKUP(B2138,Retorno_da_RFB!$D$3:$I$6388,6,0),"")</f>
        <v/>
      </c>
      <c r="N2138" s="10" t="str">
        <f>IFERROR(VLOOKUP(B2138,Retorno_da_RFB!$D$3:$I$6388,3,0),"")</f>
        <v/>
      </c>
      <c r="O2138" s="10" t="str">
        <f>IFERROR(VLOOKUP(B2138,Retorno_da_RFB!$D$3:$I$6388,4,0),"")</f>
        <v/>
      </c>
      <c r="P2138" s="12" t="str">
        <f>IFERROR(IF(N2138="","",IF(VLOOKUP(LEFT(N2138,10),'Universo_BK-BIT'!$A$5:$E$10005,2,0)="","X",VLOOKUP(LEFT(N2138,10),'Universo_BK-BIT'!$A$5:$E$10005,2,0))),"X")</f>
        <v/>
      </c>
      <c r="Q2138" s="12" t="str">
        <f>IFERROR(IF(P2138="X","",VLOOKUP(LEFT(N2138,10),'Universo_BK-BIT'!$A$5:$E$10005,3,0)),"")</f>
        <v/>
      </c>
      <c r="R2138" s="14" t="str">
        <f t="shared" si="100"/>
        <v/>
      </c>
      <c r="S2138" s="14" t="str">
        <f t="shared" si="101"/>
        <v/>
      </c>
      <c r="T2138" s="14"/>
      <c r="U2138" s="14" t="str">
        <f ca="1">IFERROR(IF(P2138="X",IF(VLOOKUP(B2138,'Oficios_-_pend_criticas'!$C$3:$J$4739,5,0)="","",IF(VLOOKUP(B2138,'Oficios_-_pend_criticas'!$C$3:$J$4739,7,0)="",IF(TODAY()&gt;VLOOKUP(B2138,'Oficios_-_pend_criticas'!$C$3:$J$4739,5,0),"X",""),IF(VLOOKUP(B2138,'Oficios_-_pend_criticas'!$C$3:$J$4739,7,0)&gt;VLOOKUP(B2138,'Oficios_-_pend_criticas'!$C$3:$J$4739,5,0),"X",""))),""),"")</f>
        <v/>
      </c>
      <c r="V2138" s="14" t="str">
        <f ca="1">IFERROR(IF(Q2138=0,IF(VLOOKUP(B2138,'Oficios_-_pend_criticas'!$C$3:$J$4739,5,0)="","",IF(VLOOKUP(B2138,'Oficios_-_pend_criticas'!$C$3:$J$4739,7,0)="",IF(TODAY()&gt;VLOOKUP(B2138,'Oficios_-_pend_criticas'!$C$3:$J$4739,5,0),"X",""),IF(VLOOKUP(B2138,'Oficios_-_pend_criticas'!$C$3:$J$4739,7,0)&gt;VLOOKUP(B2138,'Oficios_-_pend_criticas'!$C$3:$J$4739,5,0),"X",""))),""),"")</f>
        <v/>
      </c>
      <c r="W2138" s="14" t="str">
        <f ca="1">IFERROR(IF(P2138&lt;&gt;"X",IF(Q2138&gt;0,IF(VLOOKUP(B2138,'Oficios_-_pend_criticas'!$C$4:$J$4739,5,0)="","",IF(VLOOKUP(B2138,'Oficios_-_pend_criticas'!$C$4:$J$4739,7,0)="",IF(TODAY()&gt;VLOOKUP(B2138,'Oficios_-_pend_criticas'!$C$4:$J$4739,5,0),"X",""),IF(VLOOKUP(B2138,'Oficios_-_pend_criticas'!$C$4:$J$4739,7,0)&gt;VLOOKUP(B2138,'Oficios_-_pend_criticas'!$C$4:$J$4739,5,0),"X",""))),""),""),"")</f>
        <v/>
      </c>
    </row>
    <row r="2139" spans="1:23" hidden="1" x14ac:dyDescent="0.25">
      <c r="A2139" s="9" t="str">
        <f t="shared" si="99"/>
        <v/>
      </c>
      <c r="B2139" s="24"/>
      <c r="C2139" s="22" t="str">
        <f>IF(B2139="","",VLOOKUP(B2139,#REF!,6,0))</f>
        <v/>
      </c>
      <c r="D2139" s="20" t="str">
        <f>IF(B2139="","",VLOOKUP(B2139,#REF!,22,0))</f>
        <v/>
      </c>
      <c r="E2139" s="22" t="str">
        <f>IF(B2139="","",VLOOKUP(B2139,Consultas_públicas!$A$376:$G$3879,7,0))</f>
        <v/>
      </c>
      <c r="F2139" s="20"/>
      <c r="G2139" s="21"/>
      <c r="H2139" s="14" t="str">
        <f>IFERROR(IF(VLOOKUP(B2139,'Oficios_-_pend_criticas'!$C$4:$D$4739,2,0)="","","X"),"")</f>
        <v/>
      </c>
      <c r="I2139" s="12"/>
      <c r="J2139" s="13"/>
      <c r="K2139" s="10"/>
      <c r="L2139" s="12" t="str">
        <f>IFERROR(VLOOKUP(B2139,Retorno_da_RFB!$D$3:$I$6388,5,0),"")</f>
        <v/>
      </c>
      <c r="M2139" s="13" t="str">
        <f>IFERROR(VLOOKUP(B2139,Retorno_da_RFB!$D$3:$I$6388,6,0),"")</f>
        <v/>
      </c>
      <c r="N2139" s="10" t="str">
        <f>IFERROR(VLOOKUP(B2139,Retorno_da_RFB!$D$3:$I$6388,3,0),"")</f>
        <v/>
      </c>
      <c r="O2139" s="10" t="str">
        <f>IFERROR(VLOOKUP(B2139,Retorno_da_RFB!$D$3:$I$6388,4,0),"")</f>
        <v/>
      </c>
      <c r="P2139" s="12" t="str">
        <f>IFERROR(IF(N2139="","",IF(VLOOKUP(LEFT(N2139,10),'Universo_BK-BIT'!$A$5:$E$10005,2,0)="","X",VLOOKUP(LEFT(N2139,10),'Universo_BK-BIT'!$A$5:$E$10005,2,0))),"X")</f>
        <v/>
      </c>
      <c r="Q2139" s="12" t="str">
        <f>IFERROR(IF(P2139="X","",VLOOKUP(LEFT(N2139,10),'Universo_BK-BIT'!$A$5:$E$10005,3,0)),"")</f>
        <v/>
      </c>
      <c r="R2139" s="14" t="str">
        <f t="shared" si="100"/>
        <v/>
      </c>
      <c r="S2139" s="14" t="str">
        <f t="shared" si="101"/>
        <v/>
      </c>
      <c r="T2139" s="14"/>
      <c r="U2139" s="14" t="str">
        <f ca="1">IFERROR(IF(P2139="X",IF(VLOOKUP(B2139,'Oficios_-_pend_criticas'!$C$3:$J$4739,5,0)="","",IF(VLOOKUP(B2139,'Oficios_-_pend_criticas'!$C$3:$J$4739,7,0)="",IF(TODAY()&gt;VLOOKUP(B2139,'Oficios_-_pend_criticas'!$C$3:$J$4739,5,0),"X",""),IF(VLOOKUP(B2139,'Oficios_-_pend_criticas'!$C$3:$J$4739,7,0)&gt;VLOOKUP(B2139,'Oficios_-_pend_criticas'!$C$3:$J$4739,5,0),"X",""))),""),"")</f>
        <v/>
      </c>
      <c r="V2139" s="14" t="str">
        <f ca="1">IFERROR(IF(Q2139=0,IF(VLOOKUP(B2139,'Oficios_-_pend_criticas'!$C$3:$J$4739,5,0)="","",IF(VLOOKUP(B2139,'Oficios_-_pend_criticas'!$C$3:$J$4739,7,0)="",IF(TODAY()&gt;VLOOKUP(B2139,'Oficios_-_pend_criticas'!$C$3:$J$4739,5,0),"X",""),IF(VLOOKUP(B2139,'Oficios_-_pend_criticas'!$C$3:$J$4739,7,0)&gt;VLOOKUP(B2139,'Oficios_-_pend_criticas'!$C$3:$J$4739,5,0),"X",""))),""),"")</f>
        <v/>
      </c>
      <c r="W2139" s="14" t="str">
        <f ca="1">IFERROR(IF(P2139&lt;&gt;"X",IF(Q2139&gt;0,IF(VLOOKUP(B2139,'Oficios_-_pend_criticas'!$C$4:$J$4739,5,0)="","",IF(VLOOKUP(B2139,'Oficios_-_pend_criticas'!$C$4:$J$4739,7,0)="",IF(TODAY()&gt;VLOOKUP(B2139,'Oficios_-_pend_criticas'!$C$4:$J$4739,5,0),"X",""),IF(VLOOKUP(B2139,'Oficios_-_pend_criticas'!$C$4:$J$4739,7,0)&gt;VLOOKUP(B2139,'Oficios_-_pend_criticas'!$C$4:$J$4739,5,0),"X",""))),""),""),"")</f>
        <v/>
      </c>
    </row>
    <row r="2140" spans="1:23" hidden="1" x14ac:dyDescent="0.25">
      <c r="A2140" s="9" t="str">
        <f t="shared" si="99"/>
        <v/>
      </c>
      <c r="B2140" s="24"/>
      <c r="C2140" s="22" t="str">
        <f>IF(B2140="","",VLOOKUP(B2140,#REF!,6,0))</f>
        <v/>
      </c>
      <c r="D2140" s="20" t="str">
        <f>IF(B2140="","",VLOOKUP(B2140,#REF!,22,0))</f>
        <v/>
      </c>
      <c r="E2140" s="22" t="str">
        <f>IF(B2140="","",VLOOKUP(B2140,Consultas_públicas!$A$376:$G$3879,7,0))</f>
        <v/>
      </c>
      <c r="F2140" s="20"/>
      <c r="G2140" s="21"/>
      <c r="H2140" s="14" t="str">
        <f>IFERROR(IF(VLOOKUP(B2140,'Oficios_-_pend_criticas'!$C$4:$D$4739,2,0)="","","X"),"")</f>
        <v/>
      </c>
      <c r="I2140" s="12"/>
      <c r="J2140" s="13"/>
      <c r="K2140" s="10"/>
      <c r="L2140" s="12" t="str">
        <f>IFERROR(VLOOKUP(B2140,Retorno_da_RFB!$D$3:$I$6388,5,0),"")</f>
        <v/>
      </c>
      <c r="M2140" s="13" t="str">
        <f>IFERROR(VLOOKUP(B2140,Retorno_da_RFB!$D$3:$I$6388,6,0),"")</f>
        <v/>
      </c>
      <c r="N2140" s="10" t="str">
        <f>IFERROR(VLOOKUP(B2140,Retorno_da_RFB!$D$3:$I$6388,3,0),"")</f>
        <v/>
      </c>
      <c r="O2140" s="10" t="str">
        <f>IFERROR(VLOOKUP(B2140,Retorno_da_RFB!$D$3:$I$6388,4,0),"")</f>
        <v/>
      </c>
      <c r="P2140" s="12" t="str">
        <f>IFERROR(IF(N2140="","",IF(VLOOKUP(LEFT(N2140,10),'Universo_BK-BIT'!$A$5:$E$10005,2,0)="","X",VLOOKUP(LEFT(N2140,10),'Universo_BK-BIT'!$A$5:$E$10005,2,0))),"X")</f>
        <v/>
      </c>
      <c r="Q2140" s="12" t="str">
        <f>IFERROR(IF(P2140="X","",VLOOKUP(LEFT(N2140,10),'Universo_BK-BIT'!$A$5:$E$10005,3,0)),"")</f>
        <v/>
      </c>
      <c r="R2140" s="14" t="str">
        <f t="shared" si="100"/>
        <v/>
      </c>
      <c r="S2140" s="14" t="str">
        <f t="shared" si="101"/>
        <v/>
      </c>
      <c r="T2140" s="14"/>
      <c r="U2140" s="14" t="str">
        <f ca="1">IFERROR(IF(P2140="X",IF(VLOOKUP(B2140,'Oficios_-_pend_criticas'!$C$3:$J$4739,5,0)="","",IF(VLOOKUP(B2140,'Oficios_-_pend_criticas'!$C$3:$J$4739,7,0)="",IF(TODAY()&gt;VLOOKUP(B2140,'Oficios_-_pend_criticas'!$C$3:$J$4739,5,0),"X",""),IF(VLOOKUP(B2140,'Oficios_-_pend_criticas'!$C$3:$J$4739,7,0)&gt;VLOOKUP(B2140,'Oficios_-_pend_criticas'!$C$3:$J$4739,5,0),"X",""))),""),"")</f>
        <v/>
      </c>
      <c r="V2140" s="14" t="str">
        <f ca="1">IFERROR(IF(Q2140=0,IF(VLOOKUP(B2140,'Oficios_-_pend_criticas'!$C$3:$J$4739,5,0)="","",IF(VLOOKUP(B2140,'Oficios_-_pend_criticas'!$C$3:$J$4739,7,0)="",IF(TODAY()&gt;VLOOKUP(B2140,'Oficios_-_pend_criticas'!$C$3:$J$4739,5,0),"X",""),IF(VLOOKUP(B2140,'Oficios_-_pend_criticas'!$C$3:$J$4739,7,0)&gt;VLOOKUP(B2140,'Oficios_-_pend_criticas'!$C$3:$J$4739,5,0),"X",""))),""),"")</f>
        <v/>
      </c>
      <c r="W2140" s="14" t="str">
        <f ca="1">IFERROR(IF(P2140&lt;&gt;"X",IF(Q2140&gt;0,IF(VLOOKUP(B2140,'Oficios_-_pend_criticas'!$C$4:$J$4739,5,0)="","",IF(VLOOKUP(B2140,'Oficios_-_pend_criticas'!$C$4:$J$4739,7,0)="",IF(TODAY()&gt;VLOOKUP(B2140,'Oficios_-_pend_criticas'!$C$4:$J$4739,5,0),"X",""),IF(VLOOKUP(B2140,'Oficios_-_pend_criticas'!$C$4:$J$4739,7,0)&gt;VLOOKUP(B2140,'Oficios_-_pend_criticas'!$C$4:$J$4739,5,0),"X",""))),""),""),"")</f>
        <v/>
      </c>
    </row>
    <row r="2141" spans="1:23" hidden="1" x14ac:dyDescent="0.25">
      <c r="A2141" s="9" t="str">
        <f t="shared" si="99"/>
        <v/>
      </c>
      <c r="B2141" s="24"/>
      <c r="C2141" s="22" t="str">
        <f>IF(B2141="","",VLOOKUP(B2141,#REF!,6,0))</f>
        <v/>
      </c>
      <c r="D2141" s="20" t="str">
        <f>IF(B2141="","",VLOOKUP(B2141,#REF!,22,0))</f>
        <v/>
      </c>
      <c r="E2141" s="22" t="str">
        <f>IF(B2141="","",VLOOKUP(B2141,Consultas_públicas!$A$376:$G$3879,7,0))</f>
        <v/>
      </c>
      <c r="F2141" s="20"/>
      <c r="G2141" s="21"/>
      <c r="H2141" s="14" t="str">
        <f>IFERROR(IF(VLOOKUP(B2141,'Oficios_-_pend_criticas'!$C$4:$D$4739,2,0)="","","X"),"")</f>
        <v/>
      </c>
      <c r="I2141" s="12"/>
      <c r="J2141" s="13"/>
      <c r="K2141" s="10"/>
      <c r="L2141" s="12" t="str">
        <f>IFERROR(VLOOKUP(B2141,Retorno_da_RFB!$D$3:$I$6388,5,0),"")</f>
        <v/>
      </c>
      <c r="M2141" s="13" t="str">
        <f>IFERROR(VLOOKUP(B2141,Retorno_da_RFB!$D$3:$I$6388,6,0),"")</f>
        <v/>
      </c>
      <c r="N2141" s="10" t="str">
        <f>IFERROR(VLOOKUP(B2141,Retorno_da_RFB!$D$3:$I$6388,3,0),"")</f>
        <v/>
      </c>
      <c r="O2141" s="10" t="str">
        <f>IFERROR(VLOOKUP(B2141,Retorno_da_RFB!$D$3:$I$6388,4,0),"")</f>
        <v/>
      </c>
      <c r="P2141" s="12" t="str">
        <f>IFERROR(IF(N2141="","",IF(VLOOKUP(LEFT(N2141,10),'Universo_BK-BIT'!$A$5:$E$10005,2,0)="","X",VLOOKUP(LEFT(N2141,10),'Universo_BK-BIT'!$A$5:$E$10005,2,0))),"X")</f>
        <v/>
      </c>
      <c r="Q2141" s="12" t="str">
        <f>IFERROR(IF(P2141="X","",VLOOKUP(LEFT(N2141,10),'Universo_BK-BIT'!$A$5:$E$10005,3,0)),"")</f>
        <v/>
      </c>
      <c r="R2141" s="14" t="str">
        <f t="shared" si="100"/>
        <v/>
      </c>
      <c r="S2141" s="14" t="str">
        <f t="shared" si="101"/>
        <v/>
      </c>
      <c r="T2141" s="14"/>
      <c r="U2141" s="14" t="str">
        <f ca="1">IFERROR(IF(P2141="X",IF(VLOOKUP(B2141,'Oficios_-_pend_criticas'!$C$3:$J$4739,5,0)="","",IF(VLOOKUP(B2141,'Oficios_-_pend_criticas'!$C$3:$J$4739,7,0)="",IF(TODAY()&gt;VLOOKUP(B2141,'Oficios_-_pend_criticas'!$C$3:$J$4739,5,0),"X",""),IF(VLOOKUP(B2141,'Oficios_-_pend_criticas'!$C$3:$J$4739,7,0)&gt;VLOOKUP(B2141,'Oficios_-_pend_criticas'!$C$3:$J$4739,5,0),"X",""))),""),"")</f>
        <v/>
      </c>
      <c r="V2141" s="14" t="str">
        <f ca="1">IFERROR(IF(Q2141=0,IF(VLOOKUP(B2141,'Oficios_-_pend_criticas'!$C$3:$J$4739,5,0)="","",IF(VLOOKUP(B2141,'Oficios_-_pend_criticas'!$C$3:$J$4739,7,0)="",IF(TODAY()&gt;VLOOKUP(B2141,'Oficios_-_pend_criticas'!$C$3:$J$4739,5,0),"X",""),IF(VLOOKUP(B2141,'Oficios_-_pend_criticas'!$C$3:$J$4739,7,0)&gt;VLOOKUP(B2141,'Oficios_-_pend_criticas'!$C$3:$J$4739,5,0),"X",""))),""),"")</f>
        <v/>
      </c>
      <c r="W2141" s="14" t="str">
        <f ca="1">IFERROR(IF(P2141&lt;&gt;"X",IF(Q2141&gt;0,IF(VLOOKUP(B2141,'Oficios_-_pend_criticas'!$C$4:$J$4739,5,0)="","",IF(VLOOKUP(B2141,'Oficios_-_pend_criticas'!$C$4:$J$4739,7,0)="",IF(TODAY()&gt;VLOOKUP(B2141,'Oficios_-_pend_criticas'!$C$4:$J$4739,5,0),"X",""),IF(VLOOKUP(B2141,'Oficios_-_pend_criticas'!$C$4:$J$4739,7,0)&gt;VLOOKUP(B2141,'Oficios_-_pend_criticas'!$C$4:$J$4739,5,0),"X",""))),""),""),"")</f>
        <v/>
      </c>
    </row>
    <row r="2142" spans="1:23" hidden="1" x14ac:dyDescent="0.25">
      <c r="A2142" s="9" t="str">
        <f t="shared" si="99"/>
        <v/>
      </c>
      <c r="B2142" s="24"/>
      <c r="C2142" s="22" t="str">
        <f>IF(B2142="","",VLOOKUP(B2142,#REF!,6,0))</f>
        <v/>
      </c>
      <c r="D2142" s="20" t="str">
        <f>IF(B2142="","",VLOOKUP(B2142,#REF!,22,0))</f>
        <v/>
      </c>
      <c r="E2142" s="22" t="str">
        <f>IF(B2142="","",VLOOKUP(B2142,Consultas_públicas!$A$376:$G$3879,7,0))</f>
        <v/>
      </c>
      <c r="F2142" s="20"/>
      <c r="G2142" s="21"/>
      <c r="H2142" s="14" t="str">
        <f>IFERROR(IF(VLOOKUP(B2142,'Oficios_-_pend_criticas'!$C$4:$D$4739,2,0)="","","X"),"")</f>
        <v/>
      </c>
      <c r="I2142" s="12"/>
      <c r="J2142" s="13"/>
      <c r="K2142" s="10"/>
      <c r="L2142" s="12" t="str">
        <f>IFERROR(VLOOKUP(B2142,Retorno_da_RFB!$D$3:$I$6388,5,0),"")</f>
        <v/>
      </c>
      <c r="M2142" s="13" t="str">
        <f>IFERROR(VLOOKUP(B2142,Retorno_da_RFB!$D$3:$I$6388,6,0),"")</f>
        <v/>
      </c>
      <c r="N2142" s="10" t="str">
        <f>IFERROR(VLOOKUP(B2142,Retorno_da_RFB!$D$3:$I$6388,3,0),"")</f>
        <v/>
      </c>
      <c r="O2142" s="10" t="str">
        <f>IFERROR(VLOOKUP(B2142,Retorno_da_RFB!$D$3:$I$6388,4,0),"")</f>
        <v/>
      </c>
      <c r="P2142" s="12" t="str">
        <f>IFERROR(IF(N2142="","",IF(VLOOKUP(LEFT(N2142,10),'Universo_BK-BIT'!$A$5:$E$10005,2,0)="","X",VLOOKUP(LEFT(N2142,10),'Universo_BK-BIT'!$A$5:$E$10005,2,0))),"X")</f>
        <v/>
      </c>
      <c r="Q2142" s="12" t="str">
        <f>IFERROR(IF(P2142="X","",VLOOKUP(LEFT(N2142,10),'Universo_BK-BIT'!$A$5:$E$10005,3,0)),"")</f>
        <v/>
      </c>
      <c r="R2142" s="14" t="str">
        <f t="shared" si="100"/>
        <v/>
      </c>
      <c r="S2142" s="14" t="str">
        <f t="shared" si="101"/>
        <v/>
      </c>
      <c r="T2142" s="14"/>
      <c r="U2142" s="14" t="str">
        <f ca="1">IFERROR(IF(P2142="X",IF(VLOOKUP(B2142,'Oficios_-_pend_criticas'!$C$3:$J$4739,5,0)="","",IF(VLOOKUP(B2142,'Oficios_-_pend_criticas'!$C$3:$J$4739,7,0)="",IF(TODAY()&gt;VLOOKUP(B2142,'Oficios_-_pend_criticas'!$C$3:$J$4739,5,0),"X",""),IF(VLOOKUP(B2142,'Oficios_-_pend_criticas'!$C$3:$J$4739,7,0)&gt;VLOOKUP(B2142,'Oficios_-_pend_criticas'!$C$3:$J$4739,5,0),"X",""))),""),"")</f>
        <v/>
      </c>
      <c r="V2142" s="14" t="str">
        <f ca="1">IFERROR(IF(Q2142=0,IF(VLOOKUP(B2142,'Oficios_-_pend_criticas'!$C$3:$J$4739,5,0)="","",IF(VLOOKUP(B2142,'Oficios_-_pend_criticas'!$C$3:$J$4739,7,0)="",IF(TODAY()&gt;VLOOKUP(B2142,'Oficios_-_pend_criticas'!$C$3:$J$4739,5,0),"X",""),IF(VLOOKUP(B2142,'Oficios_-_pend_criticas'!$C$3:$J$4739,7,0)&gt;VLOOKUP(B2142,'Oficios_-_pend_criticas'!$C$3:$J$4739,5,0),"X",""))),""),"")</f>
        <v/>
      </c>
      <c r="W2142" s="14" t="str">
        <f ca="1">IFERROR(IF(P2142&lt;&gt;"X",IF(Q2142&gt;0,IF(VLOOKUP(B2142,'Oficios_-_pend_criticas'!$C$4:$J$4739,5,0)="","",IF(VLOOKUP(B2142,'Oficios_-_pend_criticas'!$C$4:$J$4739,7,0)="",IF(TODAY()&gt;VLOOKUP(B2142,'Oficios_-_pend_criticas'!$C$4:$J$4739,5,0),"X",""),IF(VLOOKUP(B2142,'Oficios_-_pend_criticas'!$C$4:$J$4739,7,0)&gt;VLOOKUP(B2142,'Oficios_-_pend_criticas'!$C$4:$J$4739,5,0),"X",""))),""),""),"")</f>
        <v/>
      </c>
    </row>
    <row r="2143" spans="1:23" hidden="1" x14ac:dyDescent="0.25">
      <c r="A2143" s="9" t="str">
        <f t="shared" si="99"/>
        <v/>
      </c>
      <c r="B2143" s="24"/>
      <c r="C2143" s="22" t="str">
        <f>IF(B2143="","",VLOOKUP(B2143,#REF!,6,0))</f>
        <v/>
      </c>
      <c r="D2143" s="20" t="str">
        <f>IF(B2143="","",VLOOKUP(B2143,#REF!,22,0))</f>
        <v/>
      </c>
      <c r="E2143" s="22" t="str">
        <f>IF(B2143="","",VLOOKUP(B2143,Consultas_públicas!$A$376:$G$3879,7,0))</f>
        <v/>
      </c>
      <c r="F2143" s="20"/>
      <c r="G2143" s="21"/>
      <c r="H2143" s="14" t="str">
        <f>IFERROR(IF(VLOOKUP(B2143,'Oficios_-_pend_criticas'!$C$4:$D$4739,2,0)="","","X"),"")</f>
        <v/>
      </c>
      <c r="I2143" s="12"/>
      <c r="J2143" s="13"/>
      <c r="K2143" s="10"/>
      <c r="L2143" s="12" t="str">
        <f>IFERROR(VLOOKUP(B2143,Retorno_da_RFB!$D$3:$I$6388,5,0),"")</f>
        <v/>
      </c>
      <c r="M2143" s="13" t="str">
        <f>IFERROR(VLOOKUP(B2143,Retorno_da_RFB!$D$3:$I$6388,6,0),"")</f>
        <v/>
      </c>
      <c r="N2143" s="10" t="str">
        <f>IFERROR(VLOOKUP(B2143,Retorno_da_RFB!$D$3:$I$6388,3,0),"")</f>
        <v/>
      </c>
      <c r="O2143" s="10" t="str">
        <f>IFERROR(VLOOKUP(B2143,Retorno_da_RFB!$D$3:$I$6388,4,0),"")</f>
        <v/>
      </c>
      <c r="P2143" s="12" t="str">
        <f>IFERROR(IF(N2143="","",IF(VLOOKUP(LEFT(N2143,10),'Universo_BK-BIT'!$A$5:$E$10005,2,0)="","X",VLOOKUP(LEFT(N2143,10),'Universo_BK-BIT'!$A$5:$E$10005,2,0))),"X")</f>
        <v/>
      </c>
      <c r="Q2143" s="12" t="str">
        <f>IFERROR(IF(P2143="X","",VLOOKUP(LEFT(N2143,10),'Universo_BK-BIT'!$A$5:$E$10005,3,0)),"")</f>
        <v/>
      </c>
      <c r="R2143" s="14" t="str">
        <f t="shared" si="100"/>
        <v/>
      </c>
      <c r="S2143" s="14" t="str">
        <f t="shared" si="101"/>
        <v/>
      </c>
      <c r="T2143" s="14"/>
      <c r="U2143" s="14" t="str">
        <f ca="1">IFERROR(IF(P2143="X",IF(VLOOKUP(B2143,'Oficios_-_pend_criticas'!$C$3:$J$4739,5,0)="","",IF(VLOOKUP(B2143,'Oficios_-_pend_criticas'!$C$3:$J$4739,7,0)="",IF(TODAY()&gt;VLOOKUP(B2143,'Oficios_-_pend_criticas'!$C$3:$J$4739,5,0),"X",""),IF(VLOOKUP(B2143,'Oficios_-_pend_criticas'!$C$3:$J$4739,7,0)&gt;VLOOKUP(B2143,'Oficios_-_pend_criticas'!$C$3:$J$4739,5,0),"X",""))),""),"")</f>
        <v/>
      </c>
      <c r="V2143" s="14" t="str">
        <f ca="1">IFERROR(IF(Q2143=0,IF(VLOOKUP(B2143,'Oficios_-_pend_criticas'!$C$3:$J$4739,5,0)="","",IF(VLOOKUP(B2143,'Oficios_-_pend_criticas'!$C$3:$J$4739,7,0)="",IF(TODAY()&gt;VLOOKUP(B2143,'Oficios_-_pend_criticas'!$C$3:$J$4739,5,0),"X",""),IF(VLOOKUP(B2143,'Oficios_-_pend_criticas'!$C$3:$J$4739,7,0)&gt;VLOOKUP(B2143,'Oficios_-_pend_criticas'!$C$3:$J$4739,5,0),"X",""))),""),"")</f>
        <v/>
      </c>
      <c r="W2143" s="14" t="str">
        <f ca="1">IFERROR(IF(P2143&lt;&gt;"X",IF(Q2143&gt;0,IF(VLOOKUP(B2143,'Oficios_-_pend_criticas'!$C$4:$J$4739,5,0)="","",IF(VLOOKUP(B2143,'Oficios_-_pend_criticas'!$C$4:$J$4739,7,0)="",IF(TODAY()&gt;VLOOKUP(B2143,'Oficios_-_pend_criticas'!$C$4:$J$4739,5,0),"X",""),IF(VLOOKUP(B2143,'Oficios_-_pend_criticas'!$C$4:$J$4739,7,0)&gt;VLOOKUP(B2143,'Oficios_-_pend_criticas'!$C$4:$J$4739,5,0),"X",""))),""),""),"")</f>
        <v/>
      </c>
    </row>
    <row r="2144" spans="1:23" hidden="1" x14ac:dyDescent="0.25">
      <c r="A2144" s="9" t="str">
        <f t="shared" si="99"/>
        <v/>
      </c>
      <c r="B2144" s="24"/>
      <c r="C2144" s="22" t="str">
        <f>IF(B2144="","",VLOOKUP(B2144,#REF!,6,0))</f>
        <v/>
      </c>
      <c r="D2144" s="20" t="str">
        <f>IF(B2144="","",VLOOKUP(B2144,#REF!,22,0))</f>
        <v/>
      </c>
      <c r="E2144" s="22" t="str">
        <f>IF(B2144="","",VLOOKUP(B2144,Consultas_públicas!$A$376:$G$3879,7,0))</f>
        <v/>
      </c>
      <c r="F2144" s="20"/>
      <c r="G2144" s="21"/>
      <c r="H2144" s="14" t="str">
        <f>IFERROR(IF(VLOOKUP(B2144,'Oficios_-_pend_criticas'!$C$4:$D$4739,2,0)="","","X"),"")</f>
        <v/>
      </c>
      <c r="I2144" s="12"/>
      <c r="J2144" s="13"/>
      <c r="K2144" s="10"/>
      <c r="L2144" s="12" t="str">
        <f>IFERROR(VLOOKUP(B2144,Retorno_da_RFB!$D$3:$I$6388,5,0),"")</f>
        <v/>
      </c>
      <c r="M2144" s="13" t="str">
        <f>IFERROR(VLOOKUP(B2144,Retorno_da_RFB!$D$3:$I$6388,6,0),"")</f>
        <v/>
      </c>
      <c r="N2144" s="10" t="str">
        <f>IFERROR(VLOOKUP(B2144,Retorno_da_RFB!$D$3:$I$6388,3,0),"")</f>
        <v/>
      </c>
      <c r="O2144" s="10" t="str">
        <f>IFERROR(VLOOKUP(B2144,Retorno_da_RFB!$D$3:$I$6388,4,0),"")</f>
        <v/>
      </c>
      <c r="P2144" s="12" t="str">
        <f>IFERROR(IF(N2144="","",IF(VLOOKUP(LEFT(N2144,10),'Universo_BK-BIT'!$A$5:$E$10005,2,0)="","X",VLOOKUP(LEFT(N2144,10),'Universo_BK-BIT'!$A$5:$E$10005,2,0))),"X")</f>
        <v/>
      </c>
      <c r="Q2144" s="12" t="str">
        <f>IFERROR(IF(P2144="X","",VLOOKUP(LEFT(N2144,10),'Universo_BK-BIT'!$A$5:$E$10005,3,0)),"")</f>
        <v/>
      </c>
      <c r="R2144" s="14" t="str">
        <f t="shared" si="100"/>
        <v/>
      </c>
      <c r="S2144" s="14" t="str">
        <f t="shared" si="101"/>
        <v/>
      </c>
      <c r="T2144" s="14"/>
      <c r="U2144" s="14" t="str">
        <f ca="1">IFERROR(IF(P2144="X",IF(VLOOKUP(B2144,'Oficios_-_pend_criticas'!$C$3:$J$4739,5,0)="","",IF(VLOOKUP(B2144,'Oficios_-_pend_criticas'!$C$3:$J$4739,7,0)="",IF(TODAY()&gt;VLOOKUP(B2144,'Oficios_-_pend_criticas'!$C$3:$J$4739,5,0),"X",""),IF(VLOOKUP(B2144,'Oficios_-_pend_criticas'!$C$3:$J$4739,7,0)&gt;VLOOKUP(B2144,'Oficios_-_pend_criticas'!$C$3:$J$4739,5,0),"X",""))),""),"")</f>
        <v/>
      </c>
      <c r="V2144" s="14" t="str">
        <f ca="1">IFERROR(IF(Q2144=0,IF(VLOOKUP(B2144,'Oficios_-_pend_criticas'!$C$3:$J$4739,5,0)="","",IF(VLOOKUP(B2144,'Oficios_-_pend_criticas'!$C$3:$J$4739,7,0)="",IF(TODAY()&gt;VLOOKUP(B2144,'Oficios_-_pend_criticas'!$C$3:$J$4739,5,0),"X",""),IF(VLOOKUP(B2144,'Oficios_-_pend_criticas'!$C$3:$J$4739,7,0)&gt;VLOOKUP(B2144,'Oficios_-_pend_criticas'!$C$3:$J$4739,5,0),"X",""))),""),"")</f>
        <v/>
      </c>
      <c r="W2144" s="14" t="str">
        <f ca="1">IFERROR(IF(P2144&lt;&gt;"X",IF(Q2144&gt;0,IF(VLOOKUP(B2144,'Oficios_-_pend_criticas'!$C$4:$J$4739,5,0)="","",IF(VLOOKUP(B2144,'Oficios_-_pend_criticas'!$C$4:$J$4739,7,0)="",IF(TODAY()&gt;VLOOKUP(B2144,'Oficios_-_pend_criticas'!$C$4:$J$4739,5,0),"X",""),IF(VLOOKUP(B2144,'Oficios_-_pend_criticas'!$C$4:$J$4739,7,0)&gt;VLOOKUP(B2144,'Oficios_-_pend_criticas'!$C$4:$J$4739,5,0),"X",""))),""),""),"")</f>
        <v/>
      </c>
    </row>
    <row r="2145" spans="1:23" hidden="1" x14ac:dyDescent="0.25">
      <c r="A2145" s="9" t="str">
        <f t="shared" si="99"/>
        <v/>
      </c>
      <c r="B2145" s="24"/>
      <c r="C2145" s="22" t="str">
        <f>IF(B2145="","",VLOOKUP(B2145,#REF!,6,0))</f>
        <v/>
      </c>
      <c r="D2145" s="20" t="str">
        <f>IF(B2145="","",VLOOKUP(B2145,#REF!,22,0))</f>
        <v/>
      </c>
      <c r="E2145" s="22" t="str">
        <f>IF(B2145="","",VLOOKUP(B2145,Consultas_públicas!$A$376:$G$3879,7,0))</f>
        <v/>
      </c>
      <c r="F2145" s="20"/>
      <c r="G2145" s="21"/>
      <c r="H2145" s="14" t="str">
        <f>IFERROR(IF(VLOOKUP(B2145,'Oficios_-_pend_criticas'!$C$4:$D$4739,2,0)="","","X"),"")</f>
        <v/>
      </c>
      <c r="I2145" s="12"/>
      <c r="J2145" s="13"/>
      <c r="K2145" s="10"/>
      <c r="L2145" s="12" t="str">
        <f>IFERROR(VLOOKUP(B2145,Retorno_da_RFB!$D$3:$I$6388,5,0),"")</f>
        <v/>
      </c>
      <c r="M2145" s="13" t="str">
        <f>IFERROR(VLOOKUP(B2145,Retorno_da_RFB!$D$3:$I$6388,6,0),"")</f>
        <v/>
      </c>
      <c r="N2145" s="10" t="str">
        <f>IFERROR(VLOOKUP(B2145,Retorno_da_RFB!$D$3:$I$6388,3,0),"")</f>
        <v/>
      </c>
      <c r="O2145" s="10" t="str">
        <f>IFERROR(VLOOKUP(B2145,Retorno_da_RFB!$D$3:$I$6388,4,0),"")</f>
        <v/>
      </c>
      <c r="P2145" s="12" t="str">
        <f>IFERROR(IF(N2145="","",IF(VLOOKUP(LEFT(N2145,10),'Universo_BK-BIT'!$A$5:$E$10005,2,0)="","X",VLOOKUP(LEFT(N2145,10),'Universo_BK-BIT'!$A$5:$E$10005,2,0))),"X")</f>
        <v/>
      </c>
      <c r="Q2145" s="12" t="str">
        <f>IFERROR(IF(P2145="X","",VLOOKUP(LEFT(N2145,10),'Universo_BK-BIT'!$A$5:$E$10005,3,0)),"")</f>
        <v/>
      </c>
      <c r="R2145" s="14" t="str">
        <f t="shared" si="100"/>
        <v/>
      </c>
      <c r="S2145" s="14" t="str">
        <f t="shared" si="101"/>
        <v/>
      </c>
      <c r="T2145" s="14"/>
      <c r="U2145" s="14" t="str">
        <f ca="1">IFERROR(IF(P2145="X",IF(VLOOKUP(B2145,'Oficios_-_pend_criticas'!$C$3:$J$4739,5,0)="","",IF(VLOOKUP(B2145,'Oficios_-_pend_criticas'!$C$3:$J$4739,7,0)="",IF(TODAY()&gt;VLOOKUP(B2145,'Oficios_-_pend_criticas'!$C$3:$J$4739,5,0),"X",""),IF(VLOOKUP(B2145,'Oficios_-_pend_criticas'!$C$3:$J$4739,7,0)&gt;VLOOKUP(B2145,'Oficios_-_pend_criticas'!$C$3:$J$4739,5,0),"X",""))),""),"")</f>
        <v/>
      </c>
      <c r="V2145" s="14" t="str">
        <f ca="1">IFERROR(IF(Q2145=0,IF(VLOOKUP(B2145,'Oficios_-_pend_criticas'!$C$3:$J$4739,5,0)="","",IF(VLOOKUP(B2145,'Oficios_-_pend_criticas'!$C$3:$J$4739,7,0)="",IF(TODAY()&gt;VLOOKUP(B2145,'Oficios_-_pend_criticas'!$C$3:$J$4739,5,0),"X",""),IF(VLOOKUP(B2145,'Oficios_-_pend_criticas'!$C$3:$J$4739,7,0)&gt;VLOOKUP(B2145,'Oficios_-_pend_criticas'!$C$3:$J$4739,5,0),"X",""))),""),"")</f>
        <v/>
      </c>
      <c r="W2145" s="14" t="str">
        <f ca="1">IFERROR(IF(P2145&lt;&gt;"X",IF(Q2145&gt;0,IF(VLOOKUP(B2145,'Oficios_-_pend_criticas'!$C$4:$J$4739,5,0)="","",IF(VLOOKUP(B2145,'Oficios_-_pend_criticas'!$C$4:$J$4739,7,0)="",IF(TODAY()&gt;VLOOKUP(B2145,'Oficios_-_pend_criticas'!$C$4:$J$4739,5,0),"X",""),IF(VLOOKUP(B2145,'Oficios_-_pend_criticas'!$C$4:$J$4739,7,0)&gt;VLOOKUP(B2145,'Oficios_-_pend_criticas'!$C$4:$J$4739,5,0),"X",""))),""),""),"")</f>
        <v/>
      </c>
    </row>
    <row r="2146" spans="1:23" hidden="1" x14ac:dyDescent="0.25">
      <c r="A2146" s="9" t="str">
        <f t="shared" si="99"/>
        <v/>
      </c>
      <c r="B2146" s="24"/>
      <c r="C2146" s="22" t="str">
        <f>IF(B2146="","",VLOOKUP(B2146,#REF!,6,0))</f>
        <v/>
      </c>
      <c r="D2146" s="20" t="str">
        <f>IF(B2146="","",VLOOKUP(B2146,#REF!,22,0))</f>
        <v/>
      </c>
      <c r="E2146" s="22" t="str">
        <f>IF(B2146="","",VLOOKUP(B2146,Consultas_públicas!$A$376:$G$3879,7,0))</f>
        <v/>
      </c>
      <c r="F2146" s="20"/>
      <c r="G2146" s="21"/>
      <c r="H2146" s="14" t="str">
        <f>IFERROR(IF(VLOOKUP(B2146,'Oficios_-_pend_criticas'!$C$4:$D$4739,2,0)="","","X"),"")</f>
        <v/>
      </c>
      <c r="I2146" s="12"/>
      <c r="J2146" s="13"/>
      <c r="K2146" s="10"/>
      <c r="L2146" s="12" t="str">
        <f>IFERROR(VLOOKUP(B2146,Retorno_da_RFB!$D$3:$I$6388,5,0),"")</f>
        <v/>
      </c>
      <c r="M2146" s="13" t="str">
        <f>IFERROR(VLOOKUP(B2146,Retorno_da_RFB!$D$3:$I$6388,6,0),"")</f>
        <v/>
      </c>
      <c r="N2146" s="10" t="str">
        <f>IFERROR(VLOOKUP(B2146,Retorno_da_RFB!$D$3:$I$6388,3,0),"")</f>
        <v/>
      </c>
      <c r="O2146" s="10" t="str">
        <f>IFERROR(VLOOKUP(B2146,Retorno_da_RFB!$D$3:$I$6388,4,0),"")</f>
        <v/>
      </c>
      <c r="P2146" s="12" t="str">
        <f>IFERROR(IF(N2146="","",IF(VLOOKUP(LEFT(N2146,10),'Universo_BK-BIT'!$A$5:$E$10005,2,0)="","X",VLOOKUP(LEFT(N2146,10),'Universo_BK-BIT'!$A$5:$E$10005,2,0))),"X")</f>
        <v/>
      </c>
      <c r="Q2146" s="12" t="str">
        <f>IFERROR(IF(P2146="X","",VLOOKUP(LEFT(N2146,10),'Universo_BK-BIT'!$A$5:$E$10005,3,0)),"")</f>
        <v/>
      </c>
      <c r="R2146" s="14" t="str">
        <f t="shared" si="100"/>
        <v/>
      </c>
      <c r="S2146" s="14" t="str">
        <f t="shared" si="101"/>
        <v/>
      </c>
      <c r="T2146" s="14"/>
      <c r="U2146" s="14" t="str">
        <f ca="1">IFERROR(IF(P2146="X",IF(VLOOKUP(B2146,'Oficios_-_pend_criticas'!$C$3:$J$4739,5,0)="","",IF(VLOOKUP(B2146,'Oficios_-_pend_criticas'!$C$3:$J$4739,7,0)="",IF(TODAY()&gt;VLOOKUP(B2146,'Oficios_-_pend_criticas'!$C$3:$J$4739,5,0),"X",""),IF(VLOOKUP(B2146,'Oficios_-_pend_criticas'!$C$3:$J$4739,7,0)&gt;VLOOKUP(B2146,'Oficios_-_pend_criticas'!$C$3:$J$4739,5,0),"X",""))),""),"")</f>
        <v/>
      </c>
      <c r="V2146" s="14" t="str">
        <f ca="1">IFERROR(IF(Q2146=0,IF(VLOOKUP(B2146,'Oficios_-_pend_criticas'!$C$3:$J$4739,5,0)="","",IF(VLOOKUP(B2146,'Oficios_-_pend_criticas'!$C$3:$J$4739,7,0)="",IF(TODAY()&gt;VLOOKUP(B2146,'Oficios_-_pend_criticas'!$C$3:$J$4739,5,0),"X",""),IF(VLOOKUP(B2146,'Oficios_-_pend_criticas'!$C$3:$J$4739,7,0)&gt;VLOOKUP(B2146,'Oficios_-_pend_criticas'!$C$3:$J$4739,5,0),"X",""))),""),"")</f>
        <v/>
      </c>
      <c r="W2146" s="14" t="str">
        <f ca="1">IFERROR(IF(P2146&lt;&gt;"X",IF(Q2146&gt;0,IF(VLOOKUP(B2146,'Oficios_-_pend_criticas'!$C$4:$J$4739,5,0)="","",IF(VLOOKUP(B2146,'Oficios_-_pend_criticas'!$C$4:$J$4739,7,0)="",IF(TODAY()&gt;VLOOKUP(B2146,'Oficios_-_pend_criticas'!$C$4:$J$4739,5,0),"X",""),IF(VLOOKUP(B2146,'Oficios_-_pend_criticas'!$C$4:$J$4739,7,0)&gt;VLOOKUP(B2146,'Oficios_-_pend_criticas'!$C$4:$J$4739,5,0),"X",""))),""),""),"")</f>
        <v/>
      </c>
    </row>
    <row r="2147" spans="1:23" hidden="1" x14ac:dyDescent="0.25">
      <c r="A2147" s="9" t="str">
        <f t="shared" si="99"/>
        <v/>
      </c>
      <c r="B2147" s="24"/>
      <c r="C2147" s="22" t="str">
        <f>IF(B2147="","",VLOOKUP(B2147,#REF!,6,0))</f>
        <v/>
      </c>
      <c r="D2147" s="20" t="str">
        <f>IF(B2147="","",VLOOKUP(B2147,#REF!,22,0))</f>
        <v/>
      </c>
      <c r="E2147" s="22" t="str">
        <f>IF(B2147="","",VLOOKUP(B2147,Consultas_públicas!$A$376:$G$3879,7,0))</f>
        <v/>
      </c>
      <c r="F2147" s="20"/>
      <c r="G2147" s="21"/>
      <c r="H2147" s="14" t="str">
        <f>IFERROR(IF(VLOOKUP(B2147,'Oficios_-_pend_criticas'!$C$4:$D$4739,2,0)="","","X"),"")</f>
        <v/>
      </c>
      <c r="I2147" s="12"/>
      <c r="J2147" s="13"/>
      <c r="K2147" s="10"/>
      <c r="L2147" s="12" t="str">
        <f>IFERROR(VLOOKUP(B2147,Retorno_da_RFB!$D$3:$I$6388,5,0),"")</f>
        <v/>
      </c>
      <c r="M2147" s="13" t="str">
        <f>IFERROR(VLOOKUP(B2147,Retorno_da_RFB!$D$3:$I$6388,6,0),"")</f>
        <v/>
      </c>
      <c r="N2147" s="10" t="str">
        <f>IFERROR(VLOOKUP(B2147,Retorno_da_RFB!$D$3:$I$6388,3,0),"")</f>
        <v/>
      </c>
      <c r="O2147" s="10" t="str">
        <f>IFERROR(VLOOKUP(B2147,Retorno_da_RFB!$D$3:$I$6388,4,0),"")</f>
        <v/>
      </c>
      <c r="P2147" s="12" t="str">
        <f>IFERROR(IF(N2147="","",IF(VLOOKUP(LEFT(N2147,10),'Universo_BK-BIT'!$A$5:$E$10005,2,0)="","X",VLOOKUP(LEFT(N2147,10),'Universo_BK-BIT'!$A$5:$E$10005,2,0))),"X")</f>
        <v/>
      </c>
      <c r="Q2147" s="12" t="str">
        <f>IFERROR(IF(P2147="X","",VLOOKUP(LEFT(N2147,10),'Universo_BK-BIT'!$A$5:$E$10005,3,0)),"")</f>
        <v/>
      </c>
      <c r="R2147" s="14" t="str">
        <f t="shared" si="100"/>
        <v/>
      </c>
      <c r="S2147" s="14" t="str">
        <f t="shared" si="101"/>
        <v/>
      </c>
      <c r="T2147" s="14"/>
      <c r="U2147" s="14" t="str">
        <f ca="1">IFERROR(IF(P2147="X",IF(VLOOKUP(B2147,'Oficios_-_pend_criticas'!$C$3:$J$4739,5,0)="","",IF(VLOOKUP(B2147,'Oficios_-_pend_criticas'!$C$3:$J$4739,7,0)="",IF(TODAY()&gt;VLOOKUP(B2147,'Oficios_-_pend_criticas'!$C$3:$J$4739,5,0),"X",""),IF(VLOOKUP(B2147,'Oficios_-_pend_criticas'!$C$3:$J$4739,7,0)&gt;VLOOKUP(B2147,'Oficios_-_pend_criticas'!$C$3:$J$4739,5,0),"X",""))),""),"")</f>
        <v/>
      </c>
      <c r="V2147" s="14" t="str">
        <f ca="1">IFERROR(IF(Q2147=0,IF(VLOOKUP(B2147,'Oficios_-_pend_criticas'!$C$3:$J$4739,5,0)="","",IF(VLOOKUP(B2147,'Oficios_-_pend_criticas'!$C$3:$J$4739,7,0)="",IF(TODAY()&gt;VLOOKUP(B2147,'Oficios_-_pend_criticas'!$C$3:$J$4739,5,0),"X",""),IF(VLOOKUP(B2147,'Oficios_-_pend_criticas'!$C$3:$J$4739,7,0)&gt;VLOOKUP(B2147,'Oficios_-_pend_criticas'!$C$3:$J$4739,5,0),"X",""))),""),"")</f>
        <v/>
      </c>
      <c r="W2147" s="14" t="str">
        <f ca="1">IFERROR(IF(P2147&lt;&gt;"X",IF(Q2147&gt;0,IF(VLOOKUP(B2147,'Oficios_-_pend_criticas'!$C$4:$J$4739,5,0)="","",IF(VLOOKUP(B2147,'Oficios_-_pend_criticas'!$C$4:$J$4739,7,0)="",IF(TODAY()&gt;VLOOKUP(B2147,'Oficios_-_pend_criticas'!$C$4:$J$4739,5,0),"X",""),IF(VLOOKUP(B2147,'Oficios_-_pend_criticas'!$C$4:$J$4739,7,0)&gt;VLOOKUP(B2147,'Oficios_-_pend_criticas'!$C$4:$J$4739,5,0),"X",""))),""),""),"")</f>
        <v/>
      </c>
    </row>
    <row r="2148" spans="1:23" hidden="1" x14ac:dyDescent="0.25">
      <c r="A2148" s="9" t="str">
        <f t="shared" si="99"/>
        <v/>
      </c>
      <c r="B2148" s="24"/>
      <c r="C2148" s="22" t="str">
        <f>IF(B2148="","",VLOOKUP(B2148,#REF!,6,0))</f>
        <v/>
      </c>
      <c r="D2148" s="20" t="str">
        <f>IF(B2148="","",VLOOKUP(B2148,#REF!,22,0))</f>
        <v/>
      </c>
      <c r="E2148" s="22" t="str">
        <f>IF(B2148="","",VLOOKUP(B2148,Consultas_públicas!$A$376:$G$3879,7,0))</f>
        <v/>
      </c>
      <c r="F2148" s="20"/>
      <c r="G2148" s="21"/>
      <c r="H2148" s="14" t="str">
        <f>IFERROR(IF(VLOOKUP(B2148,'Oficios_-_pend_criticas'!$C$4:$D$4739,2,0)="","","X"),"")</f>
        <v/>
      </c>
      <c r="I2148" s="12"/>
      <c r="J2148" s="13"/>
      <c r="K2148" s="10"/>
      <c r="L2148" s="12" t="str">
        <f>IFERROR(VLOOKUP(B2148,Retorno_da_RFB!$D$3:$I$6388,5,0),"")</f>
        <v/>
      </c>
      <c r="M2148" s="13" t="str">
        <f>IFERROR(VLOOKUP(B2148,Retorno_da_RFB!$D$3:$I$6388,6,0),"")</f>
        <v/>
      </c>
      <c r="N2148" s="10" t="str">
        <f>IFERROR(VLOOKUP(B2148,Retorno_da_RFB!$D$3:$I$6388,3,0),"")</f>
        <v/>
      </c>
      <c r="O2148" s="10" t="str">
        <f>IFERROR(VLOOKUP(B2148,Retorno_da_RFB!$D$3:$I$6388,4,0),"")</f>
        <v/>
      </c>
      <c r="P2148" s="12" t="str">
        <f>IFERROR(IF(N2148="","",IF(VLOOKUP(LEFT(N2148,10),'Universo_BK-BIT'!$A$5:$E$10005,2,0)="","X",VLOOKUP(LEFT(N2148,10),'Universo_BK-BIT'!$A$5:$E$10005,2,0))),"X")</f>
        <v/>
      </c>
      <c r="Q2148" s="12" t="str">
        <f>IFERROR(IF(P2148="X","",VLOOKUP(LEFT(N2148,10),'Universo_BK-BIT'!$A$5:$E$10005,3,0)),"")</f>
        <v/>
      </c>
      <c r="R2148" s="14" t="str">
        <f t="shared" si="100"/>
        <v/>
      </c>
      <c r="S2148" s="14" t="str">
        <f t="shared" si="101"/>
        <v/>
      </c>
      <c r="T2148" s="14"/>
      <c r="U2148" s="14" t="str">
        <f ca="1">IFERROR(IF(P2148="X",IF(VLOOKUP(B2148,'Oficios_-_pend_criticas'!$C$3:$J$4739,5,0)="","",IF(VLOOKUP(B2148,'Oficios_-_pend_criticas'!$C$3:$J$4739,7,0)="",IF(TODAY()&gt;VLOOKUP(B2148,'Oficios_-_pend_criticas'!$C$3:$J$4739,5,0),"X",""),IF(VLOOKUP(B2148,'Oficios_-_pend_criticas'!$C$3:$J$4739,7,0)&gt;VLOOKUP(B2148,'Oficios_-_pend_criticas'!$C$3:$J$4739,5,0),"X",""))),""),"")</f>
        <v/>
      </c>
      <c r="V2148" s="14" t="str">
        <f ca="1">IFERROR(IF(Q2148=0,IF(VLOOKUP(B2148,'Oficios_-_pend_criticas'!$C$3:$J$4739,5,0)="","",IF(VLOOKUP(B2148,'Oficios_-_pend_criticas'!$C$3:$J$4739,7,0)="",IF(TODAY()&gt;VLOOKUP(B2148,'Oficios_-_pend_criticas'!$C$3:$J$4739,5,0),"X",""),IF(VLOOKUP(B2148,'Oficios_-_pend_criticas'!$C$3:$J$4739,7,0)&gt;VLOOKUP(B2148,'Oficios_-_pend_criticas'!$C$3:$J$4739,5,0),"X",""))),""),"")</f>
        <v/>
      </c>
      <c r="W2148" s="14" t="str">
        <f ca="1">IFERROR(IF(P2148&lt;&gt;"X",IF(Q2148&gt;0,IF(VLOOKUP(B2148,'Oficios_-_pend_criticas'!$C$4:$J$4739,5,0)="","",IF(VLOOKUP(B2148,'Oficios_-_pend_criticas'!$C$4:$J$4739,7,0)="",IF(TODAY()&gt;VLOOKUP(B2148,'Oficios_-_pend_criticas'!$C$4:$J$4739,5,0),"X",""),IF(VLOOKUP(B2148,'Oficios_-_pend_criticas'!$C$4:$J$4739,7,0)&gt;VLOOKUP(B2148,'Oficios_-_pend_criticas'!$C$4:$J$4739,5,0),"X",""))),""),""),"")</f>
        <v/>
      </c>
    </row>
    <row r="2149" spans="1:23" hidden="1" x14ac:dyDescent="0.25">
      <c r="A2149" s="9" t="str">
        <f t="shared" si="99"/>
        <v/>
      </c>
      <c r="B2149" s="24"/>
      <c r="C2149" s="22" t="str">
        <f>IF(B2149="","",VLOOKUP(B2149,#REF!,6,0))</f>
        <v/>
      </c>
      <c r="D2149" s="20" t="str">
        <f>IF(B2149="","",VLOOKUP(B2149,#REF!,22,0))</f>
        <v/>
      </c>
      <c r="E2149" s="22" t="str">
        <f>IF(B2149="","",VLOOKUP(B2149,Consultas_públicas!$A$376:$G$3879,7,0))</f>
        <v/>
      </c>
      <c r="F2149" s="20"/>
      <c r="G2149" s="21"/>
      <c r="H2149" s="14" t="str">
        <f>IFERROR(IF(VLOOKUP(B2149,'Oficios_-_pend_criticas'!$C$4:$D$4739,2,0)="","","X"),"")</f>
        <v/>
      </c>
      <c r="I2149" s="12"/>
      <c r="J2149" s="13"/>
      <c r="K2149" s="10"/>
      <c r="L2149" s="12" t="str">
        <f>IFERROR(VLOOKUP(B2149,Retorno_da_RFB!$D$3:$I$6388,5,0),"")</f>
        <v/>
      </c>
      <c r="M2149" s="13" t="str">
        <f>IFERROR(VLOOKUP(B2149,Retorno_da_RFB!$D$3:$I$6388,6,0),"")</f>
        <v/>
      </c>
      <c r="N2149" s="10" t="str">
        <f>IFERROR(VLOOKUP(B2149,Retorno_da_RFB!$D$3:$I$6388,3,0),"")</f>
        <v/>
      </c>
      <c r="O2149" s="10" t="str">
        <f>IFERROR(VLOOKUP(B2149,Retorno_da_RFB!$D$3:$I$6388,4,0),"")</f>
        <v/>
      </c>
      <c r="P2149" s="12" t="str">
        <f>IFERROR(IF(N2149="","",IF(VLOOKUP(LEFT(N2149,10),'Universo_BK-BIT'!$A$5:$E$10005,2,0)="","X",VLOOKUP(LEFT(N2149,10),'Universo_BK-BIT'!$A$5:$E$10005,2,0))),"X")</f>
        <v/>
      </c>
      <c r="Q2149" s="12" t="str">
        <f>IFERROR(IF(P2149="X","",VLOOKUP(LEFT(N2149,10),'Universo_BK-BIT'!$A$5:$E$10005,3,0)),"")</f>
        <v/>
      </c>
      <c r="R2149" s="14" t="str">
        <f t="shared" si="100"/>
        <v/>
      </c>
      <c r="S2149" s="14" t="str">
        <f t="shared" si="101"/>
        <v/>
      </c>
      <c r="T2149" s="14"/>
      <c r="U2149" s="14" t="str">
        <f ca="1">IFERROR(IF(P2149="X",IF(VLOOKUP(B2149,'Oficios_-_pend_criticas'!$C$3:$J$4739,5,0)="","",IF(VLOOKUP(B2149,'Oficios_-_pend_criticas'!$C$3:$J$4739,7,0)="",IF(TODAY()&gt;VLOOKUP(B2149,'Oficios_-_pend_criticas'!$C$3:$J$4739,5,0),"X",""),IF(VLOOKUP(B2149,'Oficios_-_pend_criticas'!$C$3:$J$4739,7,0)&gt;VLOOKUP(B2149,'Oficios_-_pend_criticas'!$C$3:$J$4739,5,0),"X",""))),""),"")</f>
        <v/>
      </c>
      <c r="V2149" s="14" t="str">
        <f ca="1">IFERROR(IF(Q2149=0,IF(VLOOKUP(B2149,'Oficios_-_pend_criticas'!$C$3:$J$4739,5,0)="","",IF(VLOOKUP(B2149,'Oficios_-_pend_criticas'!$C$3:$J$4739,7,0)="",IF(TODAY()&gt;VLOOKUP(B2149,'Oficios_-_pend_criticas'!$C$3:$J$4739,5,0),"X",""),IF(VLOOKUP(B2149,'Oficios_-_pend_criticas'!$C$3:$J$4739,7,0)&gt;VLOOKUP(B2149,'Oficios_-_pend_criticas'!$C$3:$J$4739,5,0),"X",""))),""),"")</f>
        <v/>
      </c>
      <c r="W2149" s="14" t="str">
        <f ca="1">IFERROR(IF(P2149&lt;&gt;"X",IF(Q2149&gt;0,IF(VLOOKUP(B2149,'Oficios_-_pend_criticas'!$C$4:$J$4739,5,0)="","",IF(VLOOKUP(B2149,'Oficios_-_pend_criticas'!$C$4:$J$4739,7,0)="",IF(TODAY()&gt;VLOOKUP(B2149,'Oficios_-_pend_criticas'!$C$4:$J$4739,5,0),"X",""),IF(VLOOKUP(B2149,'Oficios_-_pend_criticas'!$C$4:$J$4739,7,0)&gt;VLOOKUP(B2149,'Oficios_-_pend_criticas'!$C$4:$J$4739,5,0),"X",""))),""),""),"")</f>
        <v/>
      </c>
    </row>
    <row r="2150" spans="1:23" hidden="1" x14ac:dyDescent="0.25">
      <c r="A2150" s="9" t="str">
        <f t="shared" si="99"/>
        <v/>
      </c>
      <c r="B2150" s="24"/>
      <c r="C2150" s="22" t="str">
        <f>IF(B2150="","",VLOOKUP(B2150,#REF!,6,0))</f>
        <v/>
      </c>
      <c r="D2150" s="20" t="str">
        <f>IF(B2150="","",VLOOKUP(B2150,#REF!,22,0))</f>
        <v/>
      </c>
      <c r="E2150" s="22" t="str">
        <f>IF(B2150="","",VLOOKUP(B2150,Consultas_públicas!$A$376:$G$3879,7,0))</f>
        <v/>
      </c>
      <c r="F2150" s="20"/>
      <c r="G2150" s="21"/>
      <c r="H2150" s="14" t="str">
        <f>IFERROR(IF(VLOOKUP(B2150,'Oficios_-_pend_criticas'!$C$4:$D$4739,2,0)="","","X"),"")</f>
        <v/>
      </c>
      <c r="I2150" s="12"/>
      <c r="J2150" s="13"/>
      <c r="K2150" s="10"/>
      <c r="L2150" s="12" t="str">
        <f>IFERROR(VLOOKUP(B2150,Retorno_da_RFB!$D$3:$I$6388,5,0),"")</f>
        <v/>
      </c>
      <c r="M2150" s="13" t="str">
        <f>IFERROR(VLOOKUP(B2150,Retorno_da_RFB!$D$3:$I$6388,6,0),"")</f>
        <v/>
      </c>
      <c r="N2150" s="10" t="str">
        <f>IFERROR(VLOOKUP(B2150,Retorno_da_RFB!$D$3:$I$6388,3,0),"")</f>
        <v/>
      </c>
      <c r="O2150" s="10" t="str">
        <f>IFERROR(VLOOKUP(B2150,Retorno_da_RFB!$D$3:$I$6388,4,0),"")</f>
        <v/>
      </c>
      <c r="P2150" s="12" t="str">
        <f>IFERROR(IF(N2150="","",IF(VLOOKUP(LEFT(N2150,10),'Universo_BK-BIT'!$A$5:$E$10005,2,0)="","X",VLOOKUP(LEFT(N2150,10),'Universo_BK-BIT'!$A$5:$E$10005,2,0))),"X")</f>
        <v/>
      </c>
      <c r="Q2150" s="12" t="str">
        <f>IFERROR(IF(P2150="X","",VLOOKUP(LEFT(N2150,10),'Universo_BK-BIT'!$A$5:$E$10005,3,0)),"")</f>
        <v/>
      </c>
      <c r="R2150" s="14" t="str">
        <f t="shared" si="100"/>
        <v/>
      </c>
      <c r="S2150" s="14" t="str">
        <f t="shared" si="101"/>
        <v/>
      </c>
      <c r="T2150" s="14"/>
      <c r="U2150" s="14" t="str">
        <f ca="1">IFERROR(IF(P2150="X",IF(VLOOKUP(B2150,'Oficios_-_pend_criticas'!$C$3:$J$4739,5,0)="","",IF(VLOOKUP(B2150,'Oficios_-_pend_criticas'!$C$3:$J$4739,7,0)="",IF(TODAY()&gt;VLOOKUP(B2150,'Oficios_-_pend_criticas'!$C$3:$J$4739,5,0),"X",""),IF(VLOOKUP(B2150,'Oficios_-_pend_criticas'!$C$3:$J$4739,7,0)&gt;VLOOKUP(B2150,'Oficios_-_pend_criticas'!$C$3:$J$4739,5,0),"X",""))),""),"")</f>
        <v/>
      </c>
      <c r="V2150" s="14" t="str">
        <f ca="1">IFERROR(IF(Q2150=0,IF(VLOOKUP(B2150,'Oficios_-_pend_criticas'!$C$3:$J$4739,5,0)="","",IF(VLOOKUP(B2150,'Oficios_-_pend_criticas'!$C$3:$J$4739,7,0)="",IF(TODAY()&gt;VLOOKUP(B2150,'Oficios_-_pend_criticas'!$C$3:$J$4739,5,0),"X",""),IF(VLOOKUP(B2150,'Oficios_-_pend_criticas'!$C$3:$J$4739,7,0)&gt;VLOOKUP(B2150,'Oficios_-_pend_criticas'!$C$3:$J$4739,5,0),"X",""))),""),"")</f>
        <v/>
      </c>
      <c r="W2150" s="14" t="str">
        <f ca="1">IFERROR(IF(P2150&lt;&gt;"X",IF(Q2150&gt;0,IF(VLOOKUP(B2150,'Oficios_-_pend_criticas'!$C$4:$J$4739,5,0)="","",IF(VLOOKUP(B2150,'Oficios_-_pend_criticas'!$C$4:$J$4739,7,0)="",IF(TODAY()&gt;VLOOKUP(B2150,'Oficios_-_pend_criticas'!$C$4:$J$4739,5,0),"X",""),IF(VLOOKUP(B2150,'Oficios_-_pend_criticas'!$C$4:$J$4739,7,0)&gt;VLOOKUP(B2150,'Oficios_-_pend_criticas'!$C$4:$J$4739,5,0),"X",""))),""),""),"")</f>
        <v/>
      </c>
    </row>
    <row r="2151" spans="1:23" hidden="1" x14ac:dyDescent="0.25">
      <c r="A2151" s="9" t="str">
        <f t="shared" si="99"/>
        <v/>
      </c>
      <c r="B2151" s="24"/>
      <c r="C2151" s="22" t="str">
        <f>IF(B2151="","",VLOOKUP(B2151,#REF!,6,0))</f>
        <v/>
      </c>
      <c r="D2151" s="20" t="str">
        <f>IF(B2151="","",VLOOKUP(B2151,#REF!,22,0))</f>
        <v/>
      </c>
      <c r="E2151" s="22" t="str">
        <f>IF(B2151="","",VLOOKUP(B2151,Consultas_públicas!$A$376:$G$3879,7,0))</f>
        <v/>
      </c>
      <c r="F2151" s="20"/>
      <c r="G2151" s="21"/>
      <c r="H2151" s="14" t="str">
        <f>IFERROR(IF(VLOOKUP(B2151,'Oficios_-_pend_criticas'!$C$4:$D$4739,2,0)="","","X"),"")</f>
        <v/>
      </c>
      <c r="I2151" s="12"/>
      <c r="J2151" s="13"/>
      <c r="K2151" s="10"/>
      <c r="L2151" s="12" t="str">
        <f>IFERROR(VLOOKUP(B2151,Retorno_da_RFB!$D$3:$I$6388,5,0),"")</f>
        <v/>
      </c>
      <c r="M2151" s="13" t="str">
        <f>IFERROR(VLOOKUP(B2151,Retorno_da_RFB!$D$3:$I$6388,6,0),"")</f>
        <v/>
      </c>
      <c r="N2151" s="10" t="str">
        <f>IFERROR(VLOOKUP(B2151,Retorno_da_RFB!$D$3:$I$6388,3,0),"")</f>
        <v/>
      </c>
      <c r="O2151" s="10" t="str">
        <f>IFERROR(VLOOKUP(B2151,Retorno_da_RFB!$D$3:$I$6388,4,0),"")</f>
        <v/>
      </c>
      <c r="P2151" s="12" t="str">
        <f>IFERROR(IF(N2151="","",IF(VLOOKUP(LEFT(N2151,10),'Universo_BK-BIT'!$A$5:$E$10005,2,0)="","X",VLOOKUP(LEFT(N2151,10),'Universo_BK-BIT'!$A$5:$E$10005,2,0))),"X")</f>
        <v/>
      </c>
      <c r="Q2151" s="12" t="str">
        <f>IFERROR(IF(P2151="X","",VLOOKUP(LEFT(N2151,10),'Universo_BK-BIT'!$A$5:$E$10005,3,0)),"")</f>
        <v/>
      </c>
      <c r="R2151" s="14" t="str">
        <f t="shared" si="100"/>
        <v/>
      </c>
      <c r="S2151" s="14" t="str">
        <f t="shared" si="101"/>
        <v/>
      </c>
      <c r="T2151" s="14"/>
      <c r="U2151" s="14" t="str">
        <f ca="1">IFERROR(IF(P2151="X",IF(VLOOKUP(B2151,'Oficios_-_pend_criticas'!$C$3:$J$4739,5,0)="","",IF(VLOOKUP(B2151,'Oficios_-_pend_criticas'!$C$3:$J$4739,7,0)="",IF(TODAY()&gt;VLOOKUP(B2151,'Oficios_-_pend_criticas'!$C$3:$J$4739,5,0),"X",""),IF(VLOOKUP(B2151,'Oficios_-_pend_criticas'!$C$3:$J$4739,7,0)&gt;VLOOKUP(B2151,'Oficios_-_pend_criticas'!$C$3:$J$4739,5,0),"X",""))),""),"")</f>
        <v/>
      </c>
      <c r="V2151" s="14" t="str">
        <f ca="1">IFERROR(IF(Q2151=0,IF(VLOOKUP(B2151,'Oficios_-_pend_criticas'!$C$3:$J$4739,5,0)="","",IF(VLOOKUP(B2151,'Oficios_-_pend_criticas'!$C$3:$J$4739,7,0)="",IF(TODAY()&gt;VLOOKUP(B2151,'Oficios_-_pend_criticas'!$C$3:$J$4739,5,0),"X",""),IF(VLOOKUP(B2151,'Oficios_-_pend_criticas'!$C$3:$J$4739,7,0)&gt;VLOOKUP(B2151,'Oficios_-_pend_criticas'!$C$3:$J$4739,5,0),"X",""))),""),"")</f>
        <v/>
      </c>
      <c r="W2151" s="14" t="str">
        <f ca="1">IFERROR(IF(P2151&lt;&gt;"X",IF(Q2151&gt;0,IF(VLOOKUP(B2151,'Oficios_-_pend_criticas'!$C$4:$J$4739,5,0)="","",IF(VLOOKUP(B2151,'Oficios_-_pend_criticas'!$C$4:$J$4739,7,0)="",IF(TODAY()&gt;VLOOKUP(B2151,'Oficios_-_pend_criticas'!$C$4:$J$4739,5,0),"X",""),IF(VLOOKUP(B2151,'Oficios_-_pend_criticas'!$C$4:$J$4739,7,0)&gt;VLOOKUP(B2151,'Oficios_-_pend_criticas'!$C$4:$J$4739,5,0),"X",""))),""),""),"")</f>
        <v/>
      </c>
    </row>
    <row r="2152" spans="1:23" hidden="1" x14ac:dyDescent="0.25">
      <c r="A2152" s="9" t="str">
        <f t="shared" si="99"/>
        <v/>
      </c>
      <c r="B2152" s="24"/>
      <c r="C2152" s="22" t="str">
        <f>IF(B2152="","",VLOOKUP(B2152,#REF!,6,0))</f>
        <v/>
      </c>
      <c r="D2152" s="20" t="str">
        <f>IF(B2152="","",VLOOKUP(B2152,#REF!,22,0))</f>
        <v/>
      </c>
      <c r="E2152" s="22" t="str">
        <f>IF(B2152="","",VLOOKUP(B2152,Consultas_públicas!$A$376:$G$3879,7,0))</f>
        <v/>
      </c>
      <c r="F2152" s="20"/>
      <c r="G2152" s="21"/>
      <c r="H2152" s="14" t="str">
        <f>IFERROR(IF(VLOOKUP(B2152,'Oficios_-_pend_criticas'!$C$4:$D$4739,2,0)="","","X"),"")</f>
        <v/>
      </c>
      <c r="I2152" s="12"/>
      <c r="J2152" s="13"/>
      <c r="K2152" s="10"/>
      <c r="L2152" s="12" t="str">
        <f>IFERROR(VLOOKUP(B2152,Retorno_da_RFB!$D$3:$I$6388,5,0),"")</f>
        <v/>
      </c>
      <c r="M2152" s="13" t="str">
        <f>IFERROR(VLOOKUP(B2152,Retorno_da_RFB!$D$3:$I$6388,6,0),"")</f>
        <v/>
      </c>
      <c r="N2152" s="10" t="str">
        <f>IFERROR(VLOOKUP(B2152,Retorno_da_RFB!$D$3:$I$6388,3,0),"")</f>
        <v/>
      </c>
      <c r="O2152" s="10" t="str">
        <f>IFERROR(VLOOKUP(B2152,Retorno_da_RFB!$D$3:$I$6388,4,0),"")</f>
        <v/>
      </c>
      <c r="P2152" s="12" t="str">
        <f>IFERROR(IF(N2152="","",IF(VLOOKUP(LEFT(N2152,10),'Universo_BK-BIT'!$A$5:$E$10005,2,0)="","X",VLOOKUP(LEFT(N2152,10),'Universo_BK-BIT'!$A$5:$E$10005,2,0))),"X")</f>
        <v/>
      </c>
      <c r="Q2152" s="12" t="str">
        <f>IFERROR(IF(P2152="X","",VLOOKUP(LEFT(N2152,10),'Universo_BK-BIT'!$A$5:$E$10005,3,0)),"")</f>
        <v/>
      </c>
      <c r="R2152" s="14" t="str">
        <f t="shared" si="100"/>
        <v/>
      </c>
      <c r="S2152" s="14" t="str">
        <f t="shared" si="101"/>
        <v/>
      </c>
      <c r="T2152" s="14"/>
      <c r="U2152" s="14" t="str">
        <f ca="1">IFERROR(IF(P2152="X",IF(VLOOKUP(B2152,'Oficios_-_pend_criticas'!$C$3:$J$4739,5,0)="","",IF(VLOOKUP(B2152,'Oficios_-_pend_criticas'!$C$3:$J$4739,7,0)="",IF(TODAY()&gt;VLOOKUP(B2152,'Oficios_-_pend_criticas'!$C$3:$J$4739,5,0),"X",""),IF(VLOOKUP(B2152,'Oficios_-_pend_criticas'!$C$3:$J$4739,7,0)&gt;VLOOKUP(B2152,'Oficios_-_pend_criticas'!$C$3:$J$4739,5,0),"X",""))),""),"")</f>
        <v/>
      </c>
      <c r="V2152" s="14" t="str">
        <f ca="1">IFERROR(IF(Q2152=0,IF(VLOOKUP(B2152,'Oficios_-_pend_criticas'!$C$3:$J$4739,5,0)="","",IF(VLOOKUP(B2152,'Oficios_-_pend_criticas'!$C$3:$J$4739,7,0)="",IF(TODAY()&gt;VLOOKUP(B2152,'Oficios_-_pend_criticas'!$C$3:$J$4739,5,0),"X",""),IF(VLOOKUP(B2152,'Oficios_-_pend_criticas'!$C$3:$J$4739,7,0)&gt;VLOOKUP(B2152,'Oficios_-_pend_criticas'!$C$3:$J$4739,5,0),"X",""))),""),"")</f>
        <v/>
      </c>
      <c r="W2152" s="14" t="str">
        <f ca="1">IFERROR(IF(P2152&lt;&gt;"X",IF(Q2152&gt;0,IF(VLOOKUP(B2152,'Oficios_-_pend_criticas'!$C$4:$J$4739,5,0)="","",IF(VLOOKUP(B2152,'Oficios_-_pend_criticas'!$C$4:$J$4739,7,0)="",IF(TODAY()&gt;VLOOKUP(B2152,'Oficios_-_pend_criticas'!$C$4:$J$4739,5,0),"X",""),IF(VLOOKUP(B2152,'Oficios_-_pend_criticas'!$C$4:$J$4739,7,0)&gt;VLOOKUP(B2152,'Oficios_-_pend_criticas'!$C$4:$J$4739,5,0),"X",""))),""),""),"")</f>
        <v/>
      </c>
    </row>
    <row r="2153" spans="1:23" hidden="1" x14ac:dyDescent="0.25">
      <c r="A2153" s="9" t="str">
        <f t="shared" si="99"/>
        <v/>
      </c>
      <c r="B2153" s="24"/>
      <c r="C2153" s="22" t="str">
        <f>IF(B2153="","",VLOOKUP(B2153,#REF!,6,0))</f>
        <v/>
      </c>
      <c r="D2153" s="20" t="str">
        <f>IF(B2153="","",VLOOKUP(B2153,#REF!,22,0))</f>
        <v/>
      </c>
      <c r="E2153" s="22" t="str">
        <f>IF(B2153="","",VLOOKUP(B2153,Consultas_públicas!$A$376:$G$3879,7,0))</f>
        <v/>
      </c>
      <c r="F2153" s="20"/>
      <c r="G2153" s="21"/>
      <c r="H2153" s="14" t="str">
        <f>IFERROR(IF(VLOOKUP(B2153,'Oficios_-_pend_criticas'!$C$4:$D$4739,2,0)="","","X"),"")</f>
        <v/>
      </c>
      <c r="I2153" s="12"/>
      <c r="J2153" s="13"/>
      <c r="K2153" s="10"/>
      <c r="L2153" s="12" t="str">
        <f>IFERROR(VLOOKUP(B2153,Retorno_da_RFB!$D$3:$I$6388,5,0),"")</f>
        <v/>
      </c>
      <c r="M2153" s="13" t="str">
        <f>IFERROR(VLOOKUP(B2153,Retorno_da_RFB!$D$3:$I$6388,6,0),"")</f>
        <v/>
      </c>
      <c r="N2153" s="10" t="str">
        <f>IFERROR(VLOOKUP(B2153,Retorno_da_RFB!$D$3:$I$6388,3,0),"")</f>
        <v/>
      </c>
      <c r="O2153" s="10" t="str">
        <f>IFERROR(VLOOKUP(B2153,Retorno_da_RFB!$D$3:$I$6388,4,0),"")</f>
        <v/>
      </c>
      <c r="P2153" s="12" t="str">
        <f>IFERROR(IF(N2153="","",IF(VLOOKUP(LEFT(N2153,10),'Universo_BK-BIT'!$A$5:$E$10005,2,0)="","X",VLOOKUP(LEFT(N2153,10),'Universo_BK-BIT'!$A$5:$E$10005,2,0))),"X")</f>
        <v/>
      </c>
      <c r="Q2153" s="12" t="str">
        <f>IFERROR(IF(P2153="X","",VLOOKUP(LEFT(N2153,10),'Universo_BK-BIT'!$A$5:$E$10005,3,0)),"")</f>
        <v/>
      </c>
      <c r="R2153" s="14" t="str">
        <f t="shared" si="100"/>
        <v/>
      </c>
      <c r="S2153" s="14" t="str">
        <f t="shared" si="101"/>
        <v/>
      </c>
      <c r="T2153" s="14"/>
      <c r="U2153" s="14" t="str">
        <f ca="1">IFERROR(IF(P2153="X",IF(VLOOKUP(B2153,'Oficios_-_pend_criticas'!$C$3:$J$4739,5,0)="","",IF(VLOOKUP(B2153,'Oficios_-_pend_criticas'!$C$3:$J$4739,7,0)="",IF(TODAY()&gt;VLOOKUP(B2153,'Oficios_-_pend_criticas'!$C$3:$J$4739,5,0),"X",""),IF(VLOOKUP(B2153,'Oficios_-_pend_criticas'!$C$3:$J$4739,7,0)&gt;VLOOKUP(B2153,'Oficios_-_pend_criticas'!$C$3:$J$4739,5,0),"X",""))),""),"")</f>
        <v/>
      </c>
      <c r="V2153" s="14" t="str">
        <f ca="1">IFERROR(IF(Q2153=0,IF(VLOOKUP(B2153,'Oficios_-_pend_criticas'!$C$3:$J$4739,5,0)="","",IF(VLOOKUP(B2153,'Oficios_-_pend_criticas'!$C$3:$J$4739,7,0)="",IF(TODAY()&gt;VLOOKUP(B2153,'Oficios_-_pend_criticas'!$C$3:$J$4739,5,0),"X",""),IF(VLOOKUP(B2153,'Oficios_-_pend_criticas'!$C$3:$J$4739,7,0)&gt;VLOOKUP(B2153,'Oficios_-_pend_criticas'!$C$3:$J$4739,5,0),"X",""))),""),"")</f>
        <v/>
      </c>
      <c r="W2153" s="14" t="str">
        <f ca="1">IFERROR(IF(P2153&lt;&gt;"X",IF(Q2153&gt;0,IF(VLOOKUP(B2153,'Oficios_-_pend_criticas'!$C$4:$J$4739,5,0)="","",IF(VLOOKUP(B2153,'Oficios_-_pend_criticas'!$C$4:$J$4739,7,0)="",IF(TODAY()&gt;VLOOKUP(B2153,'Oficios_-_pend_criticas'!$C$4:$J$4739,5,0),"X",""),IF(VLOOKUP(B2153,'Oficios_-_pend_criticas'!$C$4:$J$4739,7,0)&gt;VLOOKUP(B2153,'Oficios_-_pend_criticas'!$C$4:$J$4739,5,0),"X",""))),""),""),"")</f>
        <v/>
      </c>
    </row>
    <row r="2154" spans="1:23" hidden="1" x14ac:dyDescent="0.25">
      <c r="A2154" s="9" t="str">
        <f t="shared" si="99"/>
        <v/>
      </c>
      <c r="B2154" s="24"/>
      <c r="C2154" s="22" t="str">
        <f>IF(B2154="","",VLOOKUP(B2154,#REF!,6,0))</f>
        <v/>
      </c>
      <c r="D2154" s="20" t="str">
        <f>IF(B2154="","",VLOOKUP(B2154,#REF!,22,0))</f>
        <v/>
      </c>
      <c r="E2154" s="22" t="str">
        <f>IF(B2154="","",VLOOKUP(B2154,Consultas_públicas!$A$376:$G$3879,7,0))</f>
        <v/>
      </c>
      <c r="F2154" s="20"/>
      <c r="G2154" s="21"/>
      <c r="H2154" s="14" t="str">
        <f>IFERROR(IF(VLOOKUP(B2154,'Oficios_-_pend_criticas'!$C$4:$D$4739,2,0)="","","X"),"")</f>
        <v/>
      </c>
      <c r="I2154" s="12"/>
      <c r="J2154" s="13"/>
      <c r="K2154" s="10"/>
      <c r="L2154" s="12" t="str">
        <f>IFERROR(VLOOKUP(B2154,Retorno_da_RFB!$D$3:$I$6388,5,0),"")</f>
        <v/>
      </c>
      <c r="M2154" s="13" t="str">
        <f>IFERROR(VLOOKUP(B2154,Retorno_da_RFB!$D$3:$I$6388,6,0),"")</f>
        <v/>
      </c>
      <c r="N2154" s="10" t="str">
        <f>IFERROR(VLOOKUP(B2154,Retorno_da_RFB!$D$3:$I$6388,3,0),"")</f>
        <v/>
      </c>
      <c r="O2154" s="10" t="str">
        <f>IFERROR(VLOOKUP(B2154,Retorno_da_RFB!$D$3:$I$6388,4,0),"")</f>
        <v/>
      </c>
      <c r="P2154" s="12" t="str">
        <f>IFERROR(IF(N2154="","",IF(VLOOKUP(LEFT(N2154,10),'Universo_BK-BIT'!$A$5:$E$10005,2,0)="","X",VLOOKUP(LEFT(N2154,10),'Universo_BK-BIT'!$A$5:$E$10005,2,0))),"X")</f>
        <v/>
      </c>
      <c r="Q2154" s="12" t="str">
        <f>IFERROR(IF(P2154="X","",VLOOKUP(LEFT(N2154,10),'Universo_BK-BIT'!$A$5:$E$10005,3,0)),"")</f>
        <v/>
      </c>
      <c r="R2154" s="14" t="str">
        <f t="shared" si="100"/>
        <v/>
      </c>
      <c r="S2154" s="14" t="str">
        <f t="shared" si="101"/>
        <v/>
      </c>
      <c r="T2154" s="14"/>
      <c r="U2154" s="14" t="str">
        <f ca="1">IFERROR(IF(P2154="X",IF(VLOOKUP(B2154,'Oficios_-_pend_criticas'!$C$3:$J$4739,5,0)="","",IF(VLOOKUP(B2154,'Oficios_-_pend_criticas'!$C$3:$J$4739,7,0)="",IF(TODAY()&gt;VLOOKUP(B2154,'Oficios_-_pend_criticas'!$C$3:$J$4739,5,0),"X",""),IF(VLOOKUP(B2154,'Oficios_-_pend_criticas'!$C$3:$J$4739,7,0)&gt;VLOOKUP(B2154,'Oficios_-_pend_criticas'!$C$3:$J$4739,5,0),"X",""))),""),"")</f>
        <v/>
      </c>
      <c r="V2154" s="14" t="str">
        <f ca="1">IFERROR(IF(Q2154=0,IF(VLOOKUP(B2154,'Oficios_-_pend_criticas'!$C$3:$J$4739,5,0)="","",IF(VLOOKUP(B2154,'Oficios_-_pend_criticas'!$C$3:$J$4739,7,0)="",IF(TODAY()&gt;VLOOKUP(B2154,'Oficios_-_pend_criticas'!$C$3:$J$4739,5,0),"X",""),IF(VLOOKUP(B2154,'Oficios_-_pend_criticas'!$C$3:$J$4739,7,0)&gt;VLOOKUP(B2154,'Oficios_-_pend_criticas'!$C$3:$J$4739,5,0),"X",""))),""),"")</f>
        <v/>
      </c>
      <c r="W2154" s="14" t="str">
        <f ca="1">IFERROR(IF(P2154&lt;&gt;"X",IF(Q2154&gt;0,IF(VLOOKUP(B2154,'Oficios_-_pend_criticas'!$C$4:$J$4739,5,0)="","",IF(VLOOKUP(B2154,'Oficios_-_pend_criticas'!$C$4:$J$4739,7,0)="",IF(TODAY()&gt;VLOOKUP(B2154,'Oficios_-_pend_criticas'!$C$4:$J$4739,5,0),"X",""),IF(VLOOKUP(B2154,'Oficios_-_pend_criticas'!$C$4:$J$4739,7,0)&gt;VLOOKUP(B2154,'Oficios_-_pend_criticas'!$C$4:$J$4739,5,0),"X",""))),""),""),"")</f>
        <v/>
      </c>
    </row>
    <row r="2155" spans="1:23" hidden="1" x14ac:dyDescent="0.25">
      <c r="A2155" s="9" t="str">
        <f t="shared" si="99"/>
        <v/>
      </c>
      <c r="B2155" s="24"/>
      <c r="C2155" s="22" t="str">
        <f>IF(B2155="","",VLOOKUP(B2155,#REF!,6,0))</f>
        <v/>
      </c>
      <c r="D2155" s="20" t="str">
        <f>IF(B2155="","",VLOOKUP(B2155,#REF!,22,0))</f>
        <v/>
      </c>
      <c r="E2155" s="22" t="str">
        <f>IF(B2155="","",VLOOKUP(B2155,Consultas_públicas!$A$376:$G$3879,7,0))</f>
        <v/>
      </c>
      <c r="F2155" s="20"/>
      <c r="G2155" s="21"/>
      <c r="H2155" s="14" t="str">
        <f>IFERROR(IF(VLOOKUP(B2155,'Oficios_-_pend_criticas'!$C$4:$D$4739,2,0)="","","X"),"")</f>
        <v/>
      </c>
      <c r="I2155" s="12"/>
      <c r="J2155" s="13"/>
      <c r="K2155" s="10"/>
      <c r="L2155" s="12" t="str">
        <f>IFERROR(VLOOKUP(B2155,Retorno_da_RFB!$D$3:$I$6388,5,0),"")</f>
        <v/>
      </c>
      <c r="M2155" s="13" t="str">
        <f>IFERROR(VLOOKUP(B2155,Retorno_da_RFB!$D$3:$I$6388,6,0),"")</f>
        <v/>
      </c>
      <c r="N2155" s="10" t="str">
        <f>IFERROR(VLOOKUP(B2155,Retorno_da_RFB!$D$3:$I$6388,3,0),"")</f>
        <v/>
      </c>
      <c r="O2155" s="10" t="str">
        <f>IFERROR(VLOOKUP(B2155,Retorno_da_RFB!$D$3:$I$6388,4,0),"")</f>
        <v/>
      </c>
      <c r="P2155" s="12" t="str">
        <f>IFERROR(IF(N2155="","",IF(VLOOKUP(LEFT(N2155,10),'Universo_BK-BIT'!$A$5:$E$10005,2,0)="","X",VLOOKUP(LEFT(N2155,10),'Universo_BK-BIT'!$A$5:$E$10005,2,0))),"X")</f>
        <v/>
      </c>
      <c r="Q2155" s="12" t="str">
        <f>IFERROR(IF(P2155="X","",VLOOKUP(LEFT(N2155,10),'Universo_BK-BIT'!$A$5:$E$10005,3,0)),"")</f>
        <v/>
      </c>
      <c r="R2155" s="14" t="str">
        <f t="shared" si="100"/>
        <v/>
      </c>
      <c r="S2155" s="14" t="str">
        <f t="shared" si="101"/>
        <v/>
      </c>
      <c r="T2155" s="14"/>
      <c r="U2155" s="14" t="str">
        <f ca="1">IFERROR(IF(P2155="X",IF(VLOOKUP(B2155,'Oficios_-_pend_criticas'!$C$3:$J$4739,5,0)="","",IF(VLOOKUP(B2155,'Oficios_-_pend_criticas'!$C$3:$J$4739,7,0)="",IF(TODAY()&gt;VLOOKUP(B2155,'Oficios_-_pend_criticas'!$C$3:$J$4739,5,0),"X",""),IF(VLOOKUP(B2155,'Oficios_-_pend_criticas'!$C$3:$J$4739,7,0)&gt;VLOOKUP(B2155,'Oficios_-_pend_criticas'!$C$3:$J$4739,5,0),"X",""))),""),"")</f>
        <v/>
      </c>
      <c r="V2155" s="14" t="str">
        <f ca="1">IFERROR(IF(Q2155=0,IF(VLOOKUP(B2155,'Oficios_-_pend_criticas'!$C$3:$J$4739,5,0)="","",IF(VLOOKUP(B2155,'Oficios_-_pend_criticas'!$C$3:$J$4739,7,0)="",IF(TODAY()&gt;VLOOKUP(B2155,'Oficios_-_pend_criticas'!$C$3:$J$4739,5,0),"X",""),IF(VLOOKUP(B2155,'Oficios_-_pend_criticas'!$C$3:$J$4739,7,0)&gt;VLOOKUP(B2155,'Oficios_-_pend_criticas'!$C$3:$J$4739,5,0),"X",""))),""),"")</f>
        <v/>
      </c>
      <c r="W2155" s="14" t="str">
        <f ca="1">IFERROR(IF(P2155&lt;&gt;"X",IF(Q2155&gt;0,IF(VLOOKUP(B2155,'Oficios_-_pend_criticas'!$C$4:$J$4739,5,0)="","",IF(VLOOKUP(B2155,'Oficios_-_pend_criticas'!$C$4:$J$4739,7,0)="",IF(TODAY()&gt;VLOOKUP(B2155,'Oficios_-_pend_criticas'!$C$4:$J$4739,5,0),"X",""),IF(VLOOKUP(B2155,'Oficios_-_pend_criticas'!$C$4:$J$4739,7,0)&gt;VLOOKUP(B2155,'Oficios_-_pend_criticas'!$C$4:$J$4739,5,0),"X",""))),""),""),"")</f>
        <v/>
      </c>
    </row>
    <row r="2156" spans="1:23" hidden="1" x14ac:dyDescent="0.25">
      <c r="A2156" s="9" t="str">
        <f t="shared" si="99"/>
        <v/>
      </c>
      <c r="B2156" s="24"/>
      <c r="C2156" s="22" t="str">
        <f>IF(B2156="","",VLOOKUP(B2156,#REF!,6,0))</f>
        <v/>
      </c>
      <c r="D2156" s="20" t="str">
        <f>IF(B2156="","",VLOOKUP(B2156,#REF!,22,0))</f>
        <v/>
      </c>
      <c r="E2156" s="22" t="str">
        <f>IF(B2156="","",VLOOKUP(B2156,Consultas_públicas!$A$376:$G$3879,7,0))</f>
        <v/>
      </c>
      <c r="F2156" s="20"/>
      <c r="G2156" s="21"/>
      <c r="H2156" s="14" t="str">
        <f>IFERROR(IF(VLOOKUP(B2156,'Oficios_-_pend_criticas'!$C$4:$D$4739,2,0)="","","X"),"")</f>
        <v/>
      </c>
      <c r="I2156" s="12"/>
      <c r="J2156" s="13"/>
      <c r="K2156" s="10"/>
      <c r="L2156" s="12" t="str">
        <f>IFERROR(VLOOKUP(B2156,Retorno_da_RFB!$D$3:$I$6388,5,0),"")</f>
        <v/>
      </c>
      <c r="M2156" s="13" t="str">
        <f>IFERROR(VLOOKUP(B2156,Retorno_da_RFB!$D$3:$I$6388,6,0),"")</f>
        <v/>
      </c>
      <c r="N2156" s="10" t="str">
        <f>IFERROR(VLOOKUP(B2156,Retorno_da_RFB!$D$3:$I$6388,3,0),"")</f>
        <v/>
      </c>
      <c r="O2156" s="10" t="str">
        <f>IFERROR(VLOOKUP(B2156,Retorno_da_RFB!$D$3:$I$6388,4,0),"")</f>
        <v/>
      </c>
      <c r="P2156" s="12" t="str">
        <f>IFERROR(IF(N2156="","",IF(VLOOKUP(LEFT(N2156,10),'Universo_BK-BIT'!$A$5:$E$10005,2,0)="","X",VLOOKUP(LEFT(N2156,10),'Universo_BK-BIT'!$A$5:$E$10005,2,0))),"X")</f>
        <v/>
      </c>
      <c r="Q2156" s="12" t="str">
        <f>IFERROR(IF(P2156="X","",VLOOKUP(LEFT(N2156,10),'Universo_BK-BIT'!$A$5:$E$10005,3,0)),"")</f>
        <v/>
      </c>
      <c r="R2156" s="14" t="str">
        <f t="shared" si="100"/>
        <v/>
      </c>
      <c r="S2156" s="14" t="str">
        <f t="shared" si="101"/>
        <v/>
      </c>
      <c r="T2156" s="14"/>
      <c r="U2156" s="14" t="str">
        <f ca="1">IFERROR(IF(P2156="X",IF(VLOOKUP(B2156,'Oficios_-_pend_criticas'!$C$3:$J$4739,5,0)="","",IF(VLOOKUP(B2156,'Oficios_-_pend_criticas'!$C$3:$J$4739,7,0)="",IF(TODAY()&gt;VLOOKUP(B2156,'Oficios_-_pend_criticas'!$C$3:$J$4739,5,0),"X",""),IF(VLOOKUP(B2156,'Oficios_-_pend_criticas'!$C$3:$J$4739,7,0)&gt;VLOOKUP(B2156,'Oficios_-_pend_criticas'!$C$3:$J$4739,5,0),"X",""))),""),"")</f>
        <v/>
      </c>
      <c r="V2156" s="14" t="str">
        <f ca="1">IFERROR(IF(Q2156=0,IF(VLOOKUP(B2156,'Oficios_-_pend_criticas'!$C$3:$J$4739,5,0)="","",IF(VLOOKUP(B2156,'Oficios_-_pend_criticas'!$C$3:$J$4739,7,0)="",IF(TODAY()&gt;VLOOKUP(B2156,'Oficios_-_pend_criticas'!$C$3:$J$4739,5,0),"X",""),IF(VLOOKUP(B2156,'Oficios_-_pend_criticas'!$C$3:$J$4739,7,0)&gt;VLOOKUP(B2156,'Oficios_-_pend_criticas'!$C$3:$J$4739,5,0),"X",""))),""),"")</f>
        <v/>
      </c>
      <c r="W2156" s="14" t="str">
        <f ca="1">IFERROR(IF(P2156&lt;&gt;"X",IF(Q2156&gt;0,IF(VLOOKUP(B2156,'Oficios_-_pend_criticas'!$C$4:$J$4739,5,0)="","",IF(VLOOKUP(B2156,'Oficios_-_pend_criticas'!$C$4:$J$4739,7,0)="",IF(TODAY()&gt;VLOOKUP(B2156,'Oficios_-_pend_criticas'!$C$4:$J$4739,5,0),"X",""),IF(VLOOKUP(B2156,'Oficios_-_pend_criticas'!$C$4:$J$4739,7,0)&gt;VLOOKUP(B2156,'Oficios_-_pend_criticas'!$C$4:$J$4739,5,0),"X",""))),""),""),"")</f>
        <v/>
      </c>
    </row>
    <row r="2157" spans="1:23" hidden="1" x14ac:dyDescent="0.25">
      <c r="A2157" s="9" t="str">
        <f t="shared" si="99"/>
        <v/>
      </c>
      <c r="B2157" s="24"/>
      <c r="C2157" s="22" t="str">
        <f>IF(B2157="","",VLOOKUP(B2157,#REF!,6,0))</f>
        <v/>
      </c>
      <c r="D2157" s="20" t="str">
        <f>IF(B2157="","",VLOOKUP(B2157,#REF!,22,0))</f>
        <v/>
      </c>
      <c r="E2157" s="22" t="str">
        <f>IF(B2157="","",VLOOKUP(B2157,Consultas_públicas!$A$376:$G$3879,7,0))</f>
        <v/>
      </c>
      <c r="F2157" s="20"/>
      <c r="G2157" s="21"/>
      <c r="H2157" s="14" t="str">
        <f>IFERROR(IF(VLOOKUP(B2157,'Oficios_-_pend_criticas'!$C$4:$D$4739,2,0)="","","X"),"")</f>
        <v/>
      </c>
      <c r="I2157" s="12"/>
      <c r="J2157" s="13"/>
      <c r="K2157" s="10"/>
      <c r="L2157" s="12" t="str">
        <f>IFERROR(VLOOKUP(B2157,Retorno_da_RFB!$D$3:$I$6388,5,0),"")</f>
        <v/>
      </c>
      <c r="M2157" s="13" t="str">
        <f>IFERROR(VLOOKUP(B2157,Retorno_da_RFB!$D$3:$I$6388,6,0),"")</f>
        <v/>
      </c>
      <c r="N2157" s="10" t="str">
        <f>IFERROR(VLOOKUP(B2157,Retorno_da_RFB!$D$3:$I$6388,3,0),"")</f>
        <v/>
      </c>
      <c r="O2157" s="10" t="str">
        <f>IFERROR(VLOOKUP(B2157,Retorno_da_RFB!$D$3:$I$6388,4,0),"")</f>
        <v/>
      </c>
      <c r="P2157" s="12" t="str">
        <f>IFERROR(IF(N2157="","",IF(VLOOKUP(LEFT(N2157,10),'Universo_BK-BIT'!$A$5:$E$10005,2,0)="","X",VLOOKUP(LEFT(N2157,10),'Universo_BK-BIT'!$A$5:$E$10005,2,0))),"X")</f>
        <v/>
      </c>
      <c r="Q2157" s="12" t="str">
        <f>IFERROR(IF(P2157="X","",VLOOKUP(LEFT(N2157,10),'Universo_BK-BIT'!$A$5:$E$10005,3,0)),"")</f>
        <v/>
      </c>
      <c r="R2157" s="14" t="str">
        <f t="shared" si="100"/>
        <v/>
      </c>
      <c r="S2157" s="14" t="str">
        <f t="shared" si="101"/>
        <v/>
      </c>
      <c r="T2157" s="14"/>
      <c r="U2157" s="14" t="str">
        <f ca="1">IFERROR(IF(P2157="X",IF(VLOOKUP(B2157,'Oficios_-_pend_criticas'!$C$3:$J$4739,5,0)="","",IF(VLOOKUP(B2157,'Oficios_-_pend_criticas'!$C$3:$J$4739,7,0)="",IF(TODAY()&gt;VLOOKUP(B2157,'Oficios_-_pend_criticas'!$C$3:$J$4739,5,0),"X",""),IF(VLOOKUP(B2157,'Oficios_-_pend_criticas'!$C$3:$J$4739,7,0)&gt;VLOOKUP(B2157,'Oficios_-_pend_criticas'!$C$3:$J$4739,5,0),"X",""))),""),"")</f>
        <v/>
      </c>
      <c r="V2157" s="14" t="str">
        <f ca="1">IFERROR(IF(Q2157=0,IF(VLOOKUP(B2157,'Oficios_-_pend_criticas'!$C$3:$J$4739,5,0)="","",IF(VLOOKUP(B2157,'Oficios_-_pend_criticas'!$C$3:$J$4739,7,0)="",IF(TODAY()&gt;VLOOKUP(B2157,'Oficios_-_pend_criticas'!$C$3:$J$4739,5,0),"X",""),IF(VLOOKUP(B2157,'Oficios_-_pend_criticas'!$C$3:$J$4739,7,0)&gt;VLOOKUP(B2157,'Oficios_-_pend_criticas'!$C$3:$J$4739,5,0),"X",""))),""),"")</f>
        <v/>
      </c>
      <c r="W2157" s="14" t="str">
        <f ca="1">IFERROR(IF(P2157&lt;&gt;"X",IF(Q2157&gt;0,IF(VLOOKUP(B2157,'Oficios_-_pend_criticas'!$C$4:$J$4739,5,0)="","",IF(VLOOKUP(B2157,'Oficios_-_pend_criticas'!$C$4:$J$4739,7,0)="",IF(TODAY()&gt;VLOOKUP(B2157,'Oficios_-_pend_criticas'!$C$4:$J$4739,5,0),"X",""),IF(VLOOKUP(B2157,'Oficios_-_pend_criticas'!$C$4:$J$4739,7,0)&gt;VLOOKUP(B2157,'Oficios_-_pend_criticas'!$C$4:$J$4739,5,0),"X",""))),""),""),"")</f>
        <v/>
      </c>
    </row>
    <row r="2158" spans="1:23" hidden="1" x14ac:dyDescent="0.25">
      <c r="A2158" s="9" t="str">
        <f t="shared" si="99"/>
        <v/>
      </c>
      <c r="B2158" s="24"/>
      <c r="C2158" s="22" t="str">
        <f>IF(B2158="","",VLOOKUP(B2158,#REF!,6,0))</f>
        <v/>
      </c>
      <c r="D2158" s="20" t="str">
        <f>IF(B2158="","",VLOOKUP(B2158,#REF!,22,0))</f>
        <v/>
      </c>
      <c r="E2158" s="22" t="str">
        <f>IF(B2158="","",VLOOKUP(B2158,Consultas_públicas!$A$376:$G$3879,7,0))</f>
        <v/>
      </c>
      <c r="F2158" s="20"/>
      <c r="G2158" s="21"/>
      <c r="H2158" s="14" t="str">
        <f>IFERROR(IF(VLOOKUP(B2158,'Oficios_-_pend_criticas'!$C$4:$D$4739,2,0)="","","X"),"")</f>
        <v/>
      </c>
      <c r="I2158" s="12"/>
      <c r="J2158" s="13"/>
      <c r="K2158" s="10"/>
      <c r="L2158" s="12" t="str">
        <f>IFERROR(VLOOKUP(B2158,Retorno_da_RFB!$D$3:$I$6388,5,0),"")</f>
        <v/>
      </c>
      <c r="M2158" s="13" t="str">
        <f>IFERROR(VLOOKUP(B2158,Retorno_da_RFB!$D$3:$I$6388,6,0),"")</f>
        <v/>
      </c>
      <c r="N2158" s="10" t="str">
        <f>IFERROR(VLOOKUP(B2158,Retorno_da_RFB!$D$3:$I$6388,3,0),"")</f>
        <v/>
      </c>
      <c r="O2158" s="10" t="str">
        <f>IFERROR(VLOOKUP(B2158,Retorno_da_RFB!$D$3:$I$6388,4,0),"")</f>
        <v/>
      </c>
      <c r="P2158" s="12" t="str">
        <f>IFERROR(IF(N2158="","",IF(VLOOKUP(LEFT(N2158,10),'Universo_BK-BIT'!$A$5:$E$10005,2,0)="","X",VLOOKUP(LEFT(N2158,10),'Universo_BK-BIT'!$A$5:$E$10005,2,0))),"X")</f>
        <v/>
      </c>
      <c r="Q2158" s="12" t="str">
        <f>IFERROR(IF(P2158="X","",VLOOKUP(LEFT(N2158,10),'Universo_BK-BIT'!$A$5:$E$10005,3,0)),"")</f>
        <v/>
      </c>
      <c r="R2158" s="14" t="str">
        <f t="shared" si="100"/>
        <v/>
      </c>
      <c r="S2158" s="14" t="str">
        <f t="shared" si="101"/>
        <v/>
      </c>
      <c r="T2158" s="14"/>
      <c r="U2158" s="14" t="str">
        <f ca="1">IFERROR(IF(P2158="X",IF(VLOOKUP(B2158,'Oficios_-_pend_criticas'!$C$3:$J$4739,5,0)="","",IF(VLOOKUP(B2158,'Oficios_-_pend_criticas'!$C$3:$J$4739,7,0)="",IF(TODAY()&gt;VLOOKUP(B2158,'Oficios_-_pend_criticas'!$C$3:$J$4739,5,0),"X",""),IF(VLOOKUP(B2158,'Oficios_-_pend_criticas'!$C$3:$J$4739,7,0)&gt;VLOOKUP(B2158,'Oficios_-_pend_criticas'!$C$3:$J$4739,5,0),"X",""))),""),"")</f>
        <v/>
      </c>
      <c r="V2158" s="14" t="str">
        <f ca="1">IFERROR(IF(Q2158=0,IF(VLOOKUP(B2158,'Oficios_-_pend_criticas'!$C$3:$J$4739,5,0)="","",IF(VLOOKUP(B2158,'Oficios_-_pend_criticas'!$C$3:$J$4739,7,0)="",IF(TODAY()&gt;VLOOKUP(B2158,'Oficios_-_pend_criticas'!$C$3:$J$4739,5,0),"X",""),IF(VLOOKUP(B2158,'Oficios_-_pend_criticas'!$C$3:$J$4739,7,0)&gt;VLOOKUP(B2158,'Oficios_-_pend_criticas'!$C$3:$J$4739,5,0),"X",""))),""),"")</f>
        <v/>
      </c>
      <c r="W2158" s="14" t="str">
        <f ca="1">IFERROR(IF(P2158&lt;&gt;"X",IF(Q2158&gt;0,IF(VLOOKUP(B2158,'Oficios_-_pend_criticas'!$C$4:$J$4739,5,0)="","",IF(VLOOKUP(B2158,'Oficios_-_pend_criticas'!$C$4:$J$4739,7,0)="",IF(TODAY()&gt;VLOOKUP(B2158,'Oficios_-_pend_criticas'!$C$4:$J$4739,5,0),"X",""),IF(VLOOKUP(B2158,'Oficios_-_pend_criticas'!$C$4:$J$4739,7,0)&gt;VLOOKUP(B2158,'Oficios_-_pend_criticas'!$C$4:$J$4739,5,0),"X",""))),""),""),"")</f>
        <v/>
      </c>
    </row>
    <row r="2159" spans="1:23" hidden="1" x14ac:dyDescent="0.25">
      <c r="A2159" s="9" t="str">
        <f t="shared" si="99"/>
        <v/>
      </c>
      <c r="B2159" s="24"/>
      <c r="C2159" s="22" t="str">
        <f>IF(B2159="","",VLOOKUP(B2159,#REF!,6,0))</f>
        <v/>
      </c>
      <c r="D2159" s="20" t="str">
        <f>IF(B2159="","",VLOOKUP(B2159,#REF!,22,0))</f>
        <v/>
      </c>
      <c r="E2159" s="22" t="str">
        <f>IF(B2159="","",VLOOKUP(B2159,Consultas_públicas!$A$376:$G$3879,7,0))</f>
        <v/>
      </c>
      <c r="F2159" s="20"/>
      <c r="G2159" s="21"/>
      <c r="H2159" s="14" t="str">
        <f>IFERROR(IF(VLOOKUP(B2159,'Oficios_-_pend_criticas'!$C$4:$D$4739,2,0)="","","X"),"")</f>
        <v/>
      </c>
      <c r="I2159" s="12"/>
      <c r="J2159" s="13"/>
      <c r="K2159" s="10"/>
      <c r="L2159" s="12" t="str">
        <f>IFERROR(VLOOKUP(B2159,Retorno_da_RFB!$D$3:$I$6388,5,0),"")</f>
        <v/>
      </c>
      <c r="M2159" s="13" t="str">
        <f>IFERROR(VLOOKUP(B2159,Retorno_da_RFB!$D$3:$I$6388,6,0),"")</f>
        <v/>
      </c>
      <c r="N2159" s="10" t="str">
        <f>IFERROR(VLOOKUP(B2159,Retorno_da_RFB!$D$3:$I$6388,3,0),"")</f>
        <v/>
      </c>
      <c r="O2159" s="10" t="str">
        <f>IFERROR(VLOOKUP(B2159,Retorno_da_RFB!$D$3:$I$6388,4,0),"")</f>
        <v/>
      </c>
      <c r="P2159" s="12" t="str">
        <f>IFERROR(IF(N2159="","",IF(VLOOKUP(LEFT(N2159,10),'Universo_BK-BIT'!$A$5:$E$10005,2,0)="","X",VLOOKUP(LEFT(N2159,10),'Universo_BK-BIT'!$A$5:$E$10005,2,0))),"X")</f>
        <v/>
      </c>
      <c r="Q2159" s="12" t="str">
        <f>IFERROR(IF(P2159="X","",VLOOKUP(LEFT(N2159,10),'Universo_BK-BIT'!$A$5:$E$10005,3,0)),"")</f>
        <v/>
      </c>
      <c r="R2159" s="14" t="str">
        <f t="shared" si="100"/>
        <v/>
      </c>
      <c r="S2159" s="14" t="str">
        <f t="shared" si="101"/>
        <v/>
      </c>
      <c r="T2159" s="14"/>
      <c r="U2159" s="14" t="str">
        <f ca="1">IFERROR(IF(P2159="X",IF(VLOOKUP(B2159,'Oficios_-_pend_criticas'!$C$3:$J$4739,5,0)="","",IF(VLOOKUP(B2159,'Oficios_-_pend_criticas'!$C$3:$J$4739,7,0)="",IF(TODAY()&gt;VLOOKUP(B2159,'Oficios_-_pend_criticas'!$C$3:$J$4739,5,0),"X",""),IF(VLOOKUP(B2159,'Oficios_-_pend_criticas'!$C$3:$J$4739,7,0)&gt;VLOOKUP(B2159,'Oficios_-_pend_criticas'!$C$3:$J$4739,5,0),"X",""))),""),"")</f>
        <v/>
      </c>
      <c r="V2159" s="14" t="str">
        <f ca="1">IFERROR(IF(Q2159=0,IF(VLOOKUP(B2159,'Oficios_-_pend_criticas'!$C$3:$J$4739,5,0)="","",IF(VLOOKUP(B2159,'Oficios_-_pend_criticas'!$C$3:$J$4739,7,0)="",IF(TODAY()&gt;VLOOKUP(B2159,'Oficios_-_pend_criticas'!$C$3:$J$4739,5,0),"X",""),IF(VLOOKUP(B2159,'Oficios_-_pend_criticas'!$C$3:$J$4739,7,0)&gt;VLOOKUP(B2159,'Oficios_-_pend_criticas'!$C$3:$J$4739,5,0),"X",""))),""),"")</f>
        <v/>
      </c>
      <c r="W2159" s="14" t="str">
        <f ca="1">IFERROR(IF(P2159&lt;&gt;"X",IF(Q2159&gt;0,IF(VLOOKUP(B2159,'Oficios_-_pend_criticas'!$C$4:$J$4739,5,0)="","",IF(VLOOKUP(B2159,'Oficios_-_pend_criticas'!$C$4:$J$4739,7,0)="",IF(TODAY()&gt;VLOOKUP(B2159,'Oficios_-_pend_criticas'!$C$4:$J$4739,5,0),"X",""),IF(VLOOKUP(B2159,'Oficios_-_pend_criticas'!$C$4:$J$4739,7,0)&gt;VLOOKUP(B2159,'Oficios_-_pend_criticas'!$C$4:$J$4739,5,0),"X",""))),""),""),"")</f>
        <v/>
      </c>
    </row>
    <row r="2160" spans="1:23" hidden="1" x14ac:dyDescent="0.25">
      <c r="A2160" s="9" t="str">
        <f t="shared" si="99"/>
        <v/>
      </c>
      <c r="B2160" s="24"/>
      <c r="C2160" s="22" t="str">
        <f>IF(B2160="","",VLOOKUP(B2160,#REF!,6,0))</f>
        <v/>
      </c>
      <c r="D2160" s="20" t="str">
        <f>IF(B2160="","",VLOOKUP(B2160,#REF!,22,0))</f>
        <v/>
      </c>
      <c r="E2160" s="22" t="str">
        <f>IF(B2160="","",VLOOKUP(B2160,Consultas_públicas!$A$376:$G$3879,7,0))</f>
        <v/>
      </c>
      <c r="F2160" s="20"/>
      <c r="G2160" s="21"/>
      <c r="H2160" s="14" t="str">
        <f>IFERROR(IF(VLOOKUP(B2160,'Oficios_-_pend_criticas'!$C$4:$D$4739,2,0)="","","X"),"")</f>
        <v/>
      </c>
      <c r="I2160" s="12"/>
      <c r="J2160" s="13"/>
      <c r="K2160" s="10"/>
      <c r="L2160" s="12" t="str">
        <f>IFERROR(VLOOKUP(B2160,Retorno_da_RFB!$D$3:$I$6388,5,0),"")</f>
        <v/>
      </c>
      <c r="M2160" s="13" t="str">
        <f>IFERROR(VLOOKUP(B2160,Retorno_da_RFB!$D$3:$I$6388,6,0),"")</f>
        <v/>
      </c>
      <c r="N2160" s="10" t="str">
        <f>IFERROR(VLOOKUP(B2160,Retorno_da_RFB!$D$3:$I$6388,3,0),"")</f>
        <v/>
      </c>
      <c r="O2160" s="10" t="str">
        <f>IFERROR(VLOOKUP(B2160,Retorno_da_RFB!$D$3:$I$6388,4,0),"")</f>
        <v/>
      </c>
      <c r="P2160" s="12" t="str">
        <f>IFERROR(IF(N2160="","",IF(VLOOKUP(LEFT(N2160,10),'Universo_BK-BIT'!$A$5:$E$10005,2,0)="","X",VLOOKUP(LEFT(N2160,10),'Universo_BK-BIT'!$A$5:$E$10005,2,0))),"X")</f>
        <v/>
      </c>
      <c r="Q2160" s="12" t="str">
        <f>IFERROR(IF(P2160="X","",VLOOKUP(LEFT(N2160,10),'Universo_BK-BIT'!$A$5:$E$10005,3,0)),"")</f>
        <v/>
      </c>
      <c r="R2160" s="14" t="str">
        <f t="shared" si="100"/>
        <v/>
      </c>
      <c r="S2160" s="14" t="str">
        <f t="shared" si="101"/>
        <v/>
      </c>
      <c r="T2160" s="14"/>
      <c r="U2160" s="14" t="str">
        <f ca="1">IFERROR(IF(P2160="X",IF(VLOOKUP(B2160,'Oficios_-_pend_criticas'!$C$3:$J$4739,5,0)="","",IF(VLOOKUP(B2160,'Oficios_-_pend_criticas'!$C$3:$J$4739,7,0)="",IF(TODAY()&gt;VLOOKUP(B2160,'Oficios_-_pend_criticas'!$C$3:$J$4739,5,0),"X",""),IF(VLOOKUP(B2160,'Oficios_-_pend_criticas'!$C$3:$J$4739,7,0)&gt;VLOOKUP(B2160,'Oficios_-_pend_criticas'!$C$3:$J$4739,5,0),"X",""))),""),"")</f>
        <v/>
      </c>
      <c r="V2160" s="14" t="str">
        <f ca="1">IFERROR(IF(Q2160=0,IF(VLOOKUP(B2160,'Oficios_-_pend_criticas'!$C$3:$J$4739,5,0)="","",IF(VLOOKUP(B2160,'Oficios_-_pend_criticas'!$C$3:$J$4739,7,0)="",IF(TODAY()&gt;VLOOKUP(B2160,'Oficios_-_pend_criticas'!$C$3:$J$4739,5,0),"X",""),IF(VLOOKUP(B2160,'Oficios_-_pend_criticas'!$C$3:$J$4739,7,0)&gt;VLOOKUP(B2160,'Oficios_-_pend_criticas'!$C$3:$J$4739,5,0),"X",""))),""),"")</f>
        <v/>
      </c>
      <c r="W2160" s="14" t="str">
        <f ca="1">IFERROR(IF(P2160&lt;&gt;"X",IF(Q2160&gt;0,IF(VLOOKUP(B2160,'Oficios_-_pend_criticas'!$C$4:$J$4739,5,0)="","",IF(VLOOKUP(B2160,'Oficios_-_pend_criticas'!$C$4:$J$4739,7,0)="",IF(TODAY()&gt;VLOOKUP(B2160,'Oficios_-_pend_criticas'!$C$4:$J$4739,5,0),"X",""),IF(VLOOKUP(B2160,'Oficios_-_pend_criticas'!$C$4:$J$4739,7,0)&gt;VLOOKUP(B2160,'Oficios_-_pend_criticas'!$C$4:$J$4739,5,0),"X",""))),""),""),"")</f>
        <v/>
      </c>
    </row>
    <row r="2161" spans="1:23" hidden="1" x14ac:dyDescent="0.25">
      <c r="A2161" s="9" t="str">
        <f t="shared" si="99"/>
        <v/>
      </c>
      <c r="B2161" s="24"/>
      <c r="C2161" s="22" t="str">
        <f>IF(B2161="","",VLOOKUP(B2161,#REF!,6,0))</f>
        <v/>
      </c>
      <c r="D2161" s="20" t="str">
        <f>IF(B2161="","",VLOOKUP(B2161,#REF!,22,0))</f>
        <v/>
      </c>
      <c r="E2161" s="22" t="str">
        <f>IF(B2161="","",VLOOKUP(B2161,Consultas_públicas!$A$376:$G$3879,7,0))</f>
        <v/>
      </c>
      <c r="F2161" s="20"/>
      <c r="G2161" s="21"/>
      <c r="H2161" s="14" t="str">
        <f>IFERROR(IF(VLOOKUP(B2161,'Oficios_-_pend_criticas'!$C$4:$D$4739,2,0)="","","X"),"")</f>
        <v/>
      </c>
      <c r="I2161" s="12"/>
      <c r="J2161" s="13"/>
      <c r="K2161" s="10"/>
      <c r="L2161" s="12" t="str">
        <f>IFERROR(VLOOKUP(B2161,Retorno_da_RFB!$D$3:$I$6388,5,0),"")</f>
        <v/>
      </c>
      <c r="M2161" s="13" t="str">
        <f>IFERROR(VLOOKUP(B2161,Retorno_da_RFB!$D$3:$I$6388,6,0),"")</f>
        <v/>
      </c>
      <c r="N2161" s="10" t="str">
        <f>IFERROR(VLOOKUP(B2161,Retorno_da_RFB!$D$3:$I$6388,3,0),"")</f>
        <v/>
      </c>
      <c r="O2161" s="10" t="str">
        <f>IFERROR(VLOOKUP(B2161,Retorno_da_RFB!$D$3:$I$6388,4,0),"")</f>
        <v/>
      </c>
      <c r="P2161" s="12" t="str">
        <f>IFERROR(IF(N2161="","",IF(VLOOKUP(LEFT(N2161,10),'Universo_BK-BIT'!$A$5:$E$10005,2,0)="","X",VLOOKUP(LEFT(N2161,10),'Universo_BK-BIT'!$A$5:$E$10005,2,0))),"X")</f>
        <v/>
      </c>
      <c r="Q2161" s="12" t="str">
        <f>IFERROR(IF(P2161="X","",VLOOKUP(LEFT(N2161,10),'Universo_BK-BIT'!$A$5:$E$10005,3,0)),"")</f>
        <v/>
      </c>
      <c r="R2161" s="14" t="str">
        <f t="shared" si="100"/>
        <v/>
      </c>
      <c r="S2161" s="14" t="str">
        <f t="shared" si="101"/>
        <v/>
      </c>
      <c r="T2161" s="14"/>
      <c r="U2161" s="14" t="str">
        <f ca="1">IFERROR(IF(P2161="X",IF(VLOOKUP(B2161,'Oficios_-_pend_criticas'!$C$3:$J$4739,5,0)="","",IF(VLOOKUP(B2161,'Oficios_-_pend_criticas'!$C$3:$J$4739,7,0)="",IF(TODAY()&gt;VLOOKUP(B2161,'Oficios_-_pend_criticas'!$C$3:$J$4739,5,0),"X",""),IF(VLOOKUP(B2161,'Oficios_-_pend_criticas'!$C$3:$J$4739,7,0)&gt;VLOOKUP(B2161,'Oficios_-_pend_criticas'!$C$3:$J$4739,5,0),"X",""))),""),"")</f>
        <v/>
      </c>
      <c r="V2161" s="14" t="str">
        <f ca="1">IFERROR(IF(Q2161=0,IF(VLOOKUP(B2161,'Oficios_-_pend_criticas'!$C$3:$J$4739,5,0)="","",IF(VLOOKUP(B2161,'Oficios_-_pend_criticas'!$C$3:$J$4739,7,0)="",IF(TODAY()&gt;VLOOKUP(B2161,'Oficios_-_pend_criticas'!$C$3:$J$4739,5,0),"X",""),IF(VLOOKUP(B2161,'Oficios_-_pend_criticas'!$C$3:$J$4739,7,0)&gt;VLOOKUP(B2161,'Oficios_-_pend_criticas'!$C$3:$J$4739,5,0),"X",""))),""),"")</f>
        <v/>
      </c>
      <c r="W2161" s="14" t="str">
        <f ca="1">IFERROR(IF(P2161&lt;&gt;"X",IF(Q2161&gt;0,IF(VLOOKUP(B2161,'Oficios_-_pend_criticas'!$C$4:$J$4739,5,0)="","",IF(VLOOKUP(B2161,'Oficios_-_pend_criticas'!$C$4:$J$4739,7,0)="",IF(TODAY()&gt;VLOOKUP(B2161,'Oficios_-_pend_criticas'!$C$4:$J$4739,5,0),"X",""),IF(VLOOKUP(B2161,'Oficios_-_pend_criticas'!$C$4:$J$4739,7,0)&gt;VLOOKUP(B2161,'Oficios_-_pend_criticas'!$C$4:$J$4739,5,0),"X",""))),""),""),"")</f>
        <v/>
      </c>
    </row>
    <row r="2162" spans="1:23" hidden="1" x14ac:dyDescent="0.25">
      <c r="A2162" s="9" t="str">
        <f t="shared" si="99"/>
        <v/>
      </c>
      <c r="B2162" s="24"/>
      <c r="C2162" s="22" t="str">
        <f>IF(B2162="","",VLOOKUP(B2162,#REF!,6,0))</f>
        <v/>
      </c>
      <c r="D2162" s="20" t="str">
        <f>IF(B2162="","",VLOOKUP(B2162,#REF!,22,0))</f>
        <v/>
      </c>
      <c r="E2162" s="22" t="str">
        <f>IF(B2162="","",VLOOKUP(B2162,Consultas_públicas!$A$376:$G$3879,7,0))</f>
        <v/>
      </c>
      <c r="F2162" s="20"/>
      <c r="G2162" s="21"/>
      <c r="H2162" s="14" t="str">
        <f>IFERROR(IF(VLOOKUP(B2162,'Oficios_-_pend_criticas'!$C$4:$D$4739,2,0)="","","X"),"")</f>
        <v/>
      </c>
      <c r="I2162" s="12"/>
      <c r="J2162" s="13"/>
      <c r="K2162" s="10"/>
      <c r="L2162" s="12" t="str">
        <f>IFERROR(VLOOKUP(B2162,Retorno_da_RFB!$D$3:$I$6388,5,0),"")</f>
        <v/>
      </c>
      <c r="M2162" s="13" t="str">
        <f>IFERROR(VLOOKUP(B2162,Retorno_da_RFB!$D$3:$I$6388,6,0),"")</f>
        <v/>
      </c>
      <c r="N2162" s="10" t="str">
        <f>IFERROR(VLOOKUP(B2162,Retorno_da_RFB!$D$3:$I$6388,3,0),"")</f>
        <v/>
      </c>
      <c r="O2162" s="10" t="str">
        <f>IFERROR(VLOOKUP(B2162,Retorno_da_RFB!$D$3:$I$6388,4,0),"")</f>
        <v/>
      </c>
      <c r="P2162" s="12" t="str">
        <f>IFERROR(IF(N2162="","",IF(VLOOKUP(LEFT(N2162,10),'Universo_BK-BIT'!$A$5:$E$10005,2,0)="","X",VLOOKUP(LEFT(N2162,10),'Universo_BK-BIT'!$A$5:$E$10005,2,0))),"X")</f>
        <v/>
      </c>
      <c r="Q2162" s="12" t="str">
        <f>IFERROR(IF(P2162="X","",VLOOKUP(LEFT(N2162,10),'Universo_BK-BIT'!$A$5:$E$10005,3,0)),"")</f>
        <v/>
      </c>
      <c r="R2162" s="14" t="str">
        <f t="shared" si="100"/>
        <v/>
      </c>
      <c r="S2162" s="14" t="str">
        <f t="shared" si="101"/>
        <v/>
      </c>
      <c r="T2162" s="14"/>
      <c r="U2162" s="14" t="str">
        <f ca="1">IFERROR(IF(P2162="X",IF(VLOOKUP(B2162,'Oficios_-_pend_criticas'!$C$3:$J$4739,5,0)="","",IF(VLOOKUP(B2162,'Oficios_-_pend_criticas'!$C$3:$J$4739,7,0)="",IF(TODAY()&gt;VLOOKUP(B2162,'Oficios_-_pend_criticas'!$C$3:$J$4739,5,0),"X",""),IF(VLOOKUP(B2162,'Oficios_-_pend_criticas'!$C$3:$J$4739,7,0)&gt;VLOOKUP(B2162,'Oficios_-_pend_criticas'!$C$3:$J$4739,5,0),"X",""))),""),"")</f>
        <v/>
      </c>
      <c r="V2162" s="14" t="str">
        <f ca="1">IFERROR(IF(Q2162=0,IF(VLOOKUP(B2162,'Oficios_-_pend_criticas'!$C$3:$J$4739,5,0)="","",IF(VLOOKUP(B2162,'Oficios_-_pend_criticas'!$C$3:$J$4739,7,0)="",IF(TODAY()&gt;VLOOKUP(B2162,'Oficios_-_pend_criticas'!$C$3:$J$4739,5,0),"X",""),IF(VLOOKUP(B2162,'Oficios_-_pend_criticas'!$C$3:$J$4739,7,0)&gt;VLOOKUP(B2162,'Oficios_-_pend_criticas'!$C$3:$J$4739,5,0),"X",""))),""),"")</f>
        <v/>
      </c>
      <c r="W2162" s="14" t="str">
        <f ca="1">IFERROR(IF(P2162&lt;&gt;"X",IF(Q2162&gt;0,IF(VLOOKUP(B2162,'Oficios_-_pend_criticas'!$C$4:$J$4739,5,0)="","",IF(VLOOKUP(B2162,'Oficios_-_pend_criticas'!$C$4:$J$4739,7,0)="",IF(TODAY()&gt;VLOOKUP(B2162,'Oficios_-_pend_criticas'!$C$4:$J$4739,5,0),"X",""),IF(VLOOKUP(B2162,'Oficios_-_pend_criticas'!$C$4:$J$4739,7,0)&gt;VLOOKUP(B2162,'Oficios_-_pend_criticas'!$C$4:$J$4739,5,0),"X",""))),""),""),"")</f>
        <v/>
      </c>
    </row>
    <row r="2163" spans="1:23" hidden="1" x14ac:dyDescent="0.25">
      <c r="A2163" s="9" t="str">
        <f t="shared" si="99"/>
        <v/>
      </c>
      <c r="B2163" s="24"/>
      <c r="C2163" s="22" t="str">
        <f>IF(B2163="","",VLOOKUP(B2163,#REF!,6,0))</f>
        <v/>
      </c>
      <c r="D2163" s="20" t="str">
        <f>IF(B2163="","",VLOOKUP(B2163,#REF!,22,0))</f>
        <v/>
      </c>
      <c r="E2163" s="22" t="str">
        <f>IF(B2163="","",VLOOKUP(B2163,Consultas_públicas!$A$376:$G$3879,7,0))</f>
        <v/>
      </c>
      <c r="F2163" s="20"/>
      <c r="G2163" s="21"/>
      <c r="H2163" s="14" t="str">
        <f>IFERROR(IF(VLOOKUP(B2163,'Oficios_-_pend_criticas'!$C$4:$D$4739,2,0)="","","X"),"")</f>
        <v/>
      </c>
      <c r="I2163" s="12"/>
      <c r="J2163" s="13"/>
      <c r="K2163" s="10"/>
      <c r="L2163" s="12" t="str">
        <f>IFERROR(VLOOKUP(B2163,Retorno_da_RFB!$D$3:$I$6388,5,0),"")</f>
        <v/>
      </c>
      <c r="M2163" s="13" t="str">
        <f>IFERROR(VLOOKUP(B2163,Retorno_da_RFB!$D$3:$I$6388,6,0),"")</f>
        <v/>
      </c>
      <c r="N2163" s="10" t="str">
        <f>IFERROR(VLOOKUP(B2163,Retorno_da_RFB!$D$3:$I$6388,3,0),"")</f>
        <v/>
      </c>
      <c r="O2163" s="10" t="str">
        <f>IFERROR(VLOOKUP(B2163,Retorno_da_RFB!$D$3:$I$6388,4,0),"")</f>
        <v/>
      </c>
      <c r="P2163" s="12" t="str">
        <f>IFERROR(IF(N2163="","",IF(VLOOKUP(LEFT(N2163,10),'Universo_BK-BIT'!$A$5:$E$10005,2,0)="","X",VLOOKUP(LEFT(N2163,10),'Universo_BK-BIT'!$A$5:$E$10005,2,0))),"X")</f>
        <v/>
      </c>
      <c r="Q2163" s="12" t="str">
        <f>IFERROR(IF(P2163="X","",VLOOKUP(LEFT(N2163,10),'Universo_BK-BIT'!$A$5:$E$10005,3,0)),"")</f>
        <v/>
      </c>
      <c r="R2163" s="14" t="str">
        <f t="shared" si="100"/>
        <v/>
      </c>
      <c r="S2163" s="14" t="str">
        <f t="shared" si="101"/>
        <v/>
      </c>
      <c r="T2163" s="14"/>
      <c r="U2163" s="14" t="str">
        <f ca="1">IFERROR(IF(P2163="X",IF(VLOOKUP(B2163,'Oficios_-_pend_criticas'!$C$3:$J$4739,5,0)="","",IF(VLOOKUP(B2163,'Oficios_-_pend_criticas'!$C$3:$J$4739,7,0)="",IF(TODAY()&gt;VLOOKUP(B2163,'Oficios_-_pend_criticas'!$C$3:$J$4739,5,0),"X",""),IF(VLOOKUP(B2163,'Oficios_-_pend_criticas'!$C$3:$J$4739,7,0)&gt;VLOOKUP(B2163,'Oficios_-_pend_criticas'!$C$3:$J$4739,5,0),"X",""))),""),"")</f>
        <v/>
      </c>
      <c r="V2163" s="14" t="str">
        <f ca="1">IFERROR(IF(Q2163=0,IF(VLOOKUP(B2163,'Oficios_-_pend_criticas'!$C$3:$J$4739,5,0)="","",IF(VLOOKUP(B2163,'Oficios_-_pend_criticas'!$C$3:$J$4739,7,0)="",IF(TODAY()&gt;VLOOKUP(B2163,'Oficios_-_pend_criticas'!$C$3:$J$4739,5,0),"X",""),IF(VLOOKUP(B2163,'Oficios_-_pend_criticas'!$C$3:$J$4739,7,0)&gt;VLOOKUP(B2163,'Oficios_-_pend_criticas'!$C$3:$J$4739,5,0),"X",""))),""),"")</f>
        <v/>
      </c>
      <c r="W2163" s="14" t="str">
        <f ca="1">IFERROR(IF(P2163&lt;&gt;"X",IF(Q2163&gt;0,IF(VLOOKUP(B2163,'Oficios_-_pend_criticas'!$C$4:$J$4739,5,0)="","",IF(VLOOKUP(B2163,'Oficios_-_pend_criticas'!$C$4:$J$4739,7,0)="",IF(TODAY()&gt;VLOOKUP(B2163,'Oficios_-_pend_criticas'!$C$4:$J$4739,5,0),"X",""),IF(VLOOKUP(B2163,'Oficios_-_pend_criticas'!$C$4:$J$4739,7,0)&gt;VLOOKUP(B2163,'Oficios_-_pend_criticas'!$C$4:$J$4739,5,0),"X",""))),""),""),"")</f>
        <v/>
      </c>
    </row>
    <row r="2164" spans="1:23" hidden="1" x14ac:dyDescent="0.25">
      <c r="A2164" s="9" t="str">
        <f t="shared" si="99"/>
        <v/>
      </c>
      <c r="B2164" s="24"/>
      <c r="C2164" s="22" t="str">
        <f>IF(B2164="","",VLOOKUP(B2164,#REF!,6,0))</f>
        <v/>
      </c>
      <c r="D2164" s="20" t="str">
        <f>IF(B2164="","",VLOOKUP(B2164,#REF!,22,0))</f>
        <v/>
      </c>
      <c r="E2164" s="22" t="str">
        <f>IF(B2164="","",VLOOKUP(B2164,Consultas_públicas!$A$376:$G$3879,7,0))</f>
        <v/>
      </c>
      <c r="F2164" s="20"/>
      <c r="G2164" s="21"/>
      <c r="H2164" s="14" t="str">
        <f>IFERROR(IF(VLOOKUP(B2164,'Oficios_-_pend_criticas'!$C$4:$D$4739,2,0)="","","X"),"")</f>
        <v/>
      </c>
      <c r="I2164" s="12"/>
      <c r="J2164" s="13"/>
      <c r="K2164" s="10"/>
      <c r="L2164" s="12" t="str">
        <f>IFERROR(VLOOKUP(B2164,Retorno_da_RFB!$D$3:$I$6388,5,0),"")</f>
        <v/>
      </c>
      <c r="M2164" s="13" t="str">
        <f>IFERROR(VLOOKUP(B2164,Retorno_da_RFB!$D$3:$I$6388,6,0),"")</f>
        <v/>
      </c>
      <c r="N2164" s="10" t="str">
        <f>IFERROR(VLOOKUP(B2164,Retorno_da_RFB!$D$3:$I$6388,3,0),"")</f>
        <v/>
      </c>
      <c r="O2164" s="10" t="str">
        <f>IFERROR(VLOOKUP(B2164,Retorno_da_RFB!$D$3:$I$6388,4,0),"")</f>
        <v/>
      </c>
      <c r="P2164" s="12" t="str">
        <f>IFERROR(IF(N2164="","",IF(VLOOKUP(LEFT(N2164,10),'Universo_BK-BIT'!$A$5:$E$10005,2,0)="","X",VLOOKUP(LEFT(N2164,10),'Universo_BK-BIT'!$A$5:$E$10005,2,0))),"X")</f>
        <v/>
      </c>
      <c r="Q2164" s="12" t="str">
        <f>IFERROR(IF(P2164="X","",VLOOKUP(LEFT(N2164,10),'Universo_BK-BIT'!$A$5:$E$10005,3,0)),"")</f>
        <v/>
      </c>
      <c r="R2164" s="14" t="str">
        <f t="shared" si="100"/>
        <v/>
      </c>
      <c r="S2164" s="14" t="str">
        <f t="shared" si="101"/>
        <v/>
      </c>
      <c r="T2164" s="14"/>
      <c r="U2164" s="14" t="str">
        <f ca="1">IFERROR(IF(P2164="X",IF(VLOOKUP(B2164,'Oficios_-_pend_criticas'!$C$3:$J$4739,5,0)="","",IF(VLOOKUP(B2164,'Oficios_-_pend_criticas'!$C$3:$J$4739,7,0)="",IF(TODAY()&gt;VLOOKUP(B2164,'Oficios_-_pend_criticas'!$C$3:$J$4739,5,0),"X",""),IF(VLOOKUP(B2164,'Oficios_-_pend_criticas'!$C$3:$J$4739,7,0)&gt;VLOOKUP(B2164,'Oficios_-_pend_criticas'!$C$3:$J$4739,5,0),"X",""))),""),"")</f>
        <v/>
      </c>
      <c r="V2164" s="14" t="str">
        <f ca="1">IFERROR(IF(Q2164=0,IF(VLOOKUP(B2164,'Oficios_-_pend_criticas'!$C$3:$J$4739,5,0)="","",IF(VLOOKUP(B2164,'Oficios_-_pend_criticas'!$C$3:$J$4739,7,0)="",IF(TODAY()&gt;VLOOKUP(B2164,'Oficios_-_pend_criticas'!$C$3:$J$4739,5,0),"X",""),IF(VLOOKUP(B2164,'Oficios_-_pend_criticas'!$C$3:$J$4739,7,0)&gt;VLOOKUP(B2164,'Oficios_-_pend_criticas'!$C$3:$J$4739,5,0),"X",""))),""),"")</f>
        <v/>
      </c>
      <c r="W2164" s="14" t="str">
        <f ca="1">IFERROR(IF(P2164&lt;&gt;"X",IF(Q2164&gt;0,IF(VLOOKUP(B2164,'Oficios_-_pend_criticas'!$C$4:$J$4739,5,0)="","",IF(VLOOKUP(B2164,'Oficios_-_pend_criticas'!$C$4:$J$4739,7,0)="",IF(TODAY()&gt;VLOOKUP(B2164,'Oficios_-_pend_criticas'!$C$4:$J$4739,5,0),"X",""),IF(VLOOKUP(B2164,'Oficios_-_pend_criticas'!$C$4:$J$4739,7,0)&gt;VLOOKUP(B2164,'Oficios_-_pend_criticas'!$C$4:$J$4739,5,0),"X",""))),""),""),"")</f>
        <v/>
      </c>
    </row>
    <row r="2165" spans="1:23" hidden="1" x14ac:dyDescent="0.25">
      <c r="A2165" s="9" t="str">
        <f t="shared" si="99"/>
        <v/>
      </c>
      <c r="B2165" s="24"/>
      <c r="C2165" s="22" t="str">
        <f>IF(B2165="","",VLOOKUP(B2165,#REF!,6,0))</f>
        <v/>
      </c>
      <c r="D2165" s="20" t="str">
        <f>IF(B2165="","",VLOOKUP(B2165,#REF!,22,0))</f>
        <v/>
      </c>
      <c r="E2165" s="22" t="str">
        <f>IF(B2165="","",VLOOKUP(B2165,Consultas_públicas!$A$376:$G$3879,7,0))</f>
        <v/>
      </c>
      <c r="F2165" s="20"/>
      <c r="G2165" s="21"/>
      <c r="H2165" s="14" t="str">
        <f>IFERROR(IF(VLOOKUP(B2165,'Oficios_-_pend_criticas'!$C$4:$D$4739,2,0)="","","X"),"")</f>
        <v/>
      </c>
      <c r="I2165" s="12"/>
      <c r="J2165" s="13"/>
      <c r="K2165" s="10"/>
      <c r="L2165" s="12" t="str">
        <f>IFERROR(VLOOKUP(B2165,Retorno_da_RFB!$D$3:$I$6388,5,0),"")</f>
        <v/>
      </c>
      <c r="M2165" s="13" t="str">
        <f>IFERROR(VLOOKUP(B2165,Retorno_da_RFB!$D$3:$I$6388,6,0),"")</f>
        <v/>
      </c>
      <c r="N2165" s="10" t="str">
        <f>IFERROR(VLOOKUP(B2165,Retorno_da_RFB!$D$3:$I$6388,3,0),"")</f>
        <v/>
      </c>
      <c r="O2165" s="10" t="str">
        <f>IFERROR(VLOOKUP(B2165,Retorno_da_RFB!$D$3:$I$6388,4,0),"")</f>
        <v/>
      </c>
      <c r="P2165" s="12" t="str">
        <f>IFERROR(IF(N2165="","",IF(VLOOKUP(LEFT(N2165,10),'Universo_BK-BIT'!$A$5:$E$10005,2,0)="","X",VLOOKUP(LEFT(N2165,10),'Universo_BK-BIT'!$A$5:$E$10005,2,0))),"X")</f>
        <v/>
      </c>
      <c r="Q2165" s="12" t="str">
        <f>IFERROR(IF(P2165="X","",VLOOKUP(LEFT(N2165,10),'Universo_BK-BIT'!$A$5:$E$10005,3,0)),"")</f>
        <v/>
      </c>
      <c r="R2165" s="14" t="str">
        <f t="shared" si="100"/>
        <v/>
      </c>
      <c r="S2165" s="14" t="str">
        <f t="shared" si="101"/>
        <v/>
      </c>
      <c r="T2165" s="14"/>
      <c r="U2165" s="14" t="str">
        <f ca="1">IFERROR(IF(P2165="X",IF(VLOOKUP(B2165,'Oficios_-_pend_criticas'!$C$3:$J$4739,5,0)="","",IF(VLOOKUP(B2165,'Oficios_-_pend_criticas'!$C$3:$J$4739,7,0)="",IF(TODAY()&gt;VLOOKUP(B2165,'Oficios_-_pend_criticas'!$C$3:$J$4739,5,0),"X",""),IF(VLOOKUP(B2165,'Oficios_-_pend_criticas'!$C$3:$J$4739,7,0)&gt;VLOOKUP(B2165,'Oficios_-_pend_criticas'!$C$3:$J$4739,5,0),"X",""))),""),"")</f>
        <v/>
      </c>
      <c r="V2165" s="14" t="str">
        <f ca="1">IFERROR(IF(Q2165=0,IF(VLOOKUP(B2165,'Oficios_-_pend_criticas'!$C$3:$J$4739,5,0)="","",IF(VLOOKUP(B2165,'Oficios_-_pend_criticas'!$C$3:$J$4739,7,0)="",IF(TODAY()&gt;VLOOKUP(B2165,'Oficios_-_pend_criticas'!$C$3:$J$4739,5,0),"X",""),IF(VLOOKUP(B2165,'Oficios_-_pend_criticas'!$C$3:$J$4739,7,0)&gt;VLOOKUP(B2165,'Oficios_-_pend_criticas'!$C$3:$J$4739,5,0),"X",""))),""),"")</f>
        <v/>
      </c>
      <c r="W2165" s="14" t="str">
        <f ca="1">IFERROR(IF(P2165&lt;&gt;"X",IF(Q2165&gt;0,IF(VLOOKUP(B2165,'Oficios_-_pend_criticas'!$C$4:$J$4739,5,0)="","",IF(VLOOKUP(B2165,'Oficios_-_pend_criticas'!$C$4:$J$4739,7,0)="",IF(TODAY()&gt;VLOOKUP(B2165,'Oficios_-_pend_criticas'!$C$4:$J$4739,5,0),"X",""),IF(VLOOKUP(B2165,'Oficios_-_pend_criticas'!$C$4:$J$4739,7,0)&gt;VLOOKUP(B2165,'Oficios_-_pend_criticas'!$C$4:$J$4739,5,0),"X",""))),""),""),"")</f>
        <v/>
      </c>
    </row>
    <row r="2166" spans="1:23" hidden="1" x14ac:dyDescent="0.25">
      <c r="A2166" s="9" t="str">
        <f t="shared" si="99"/>
        <v/>
      </c>
      <c r="B2166" s="24"/>
      <c r="C2166" s="22" t="str">
        <f>IF(B2166="","",VLOOKUP(B2166,#REF!,6,0))</f>
        <v/>
      </c>
      <c r="D2166" s="20" t="str">
        <f>IF(B2166="","",VLOOKUP(B2166,#REF!,22,0))</f>
        <v/>
      </c>
      <c r="E2166" s="22" t="str">
        <f>IF(B2166="","",VLOOKUP(B2166,Consultas_públicas!$A$376:$G$3879,7,0))</f>
        <v/>
      </c>
      <c r="F2166" s="20"/>
      <c r="G2166" s="21"/>
      <c r="H2166" s="14" t="str">
        <f>IFERROR(IF(VLOOKUP(B2166,'Oficios_-_pend_criticas'!$C$4:$D$4739,2,0)="","","X"),"")</f>
        <v/>
      </c>
      <c r="I2166" s="12"/>
      <c r="J2166" s="13"/>
      <c r="K2166" s="10"/>
      <c r="L2166" s="12" t="str">
        <f>IFERROR(VLOOKUP(B2166,Retorno_da_RFB!$D$3:$I$6388,5,0),"")</f>
        <v/>
      </c>
      <c r="M2166" s="13" t="str">
        <f>IFERROR(VLOOKUP(B2166,Retorno_da_RFB!$D$3:$I$6388,6,0),"")</f>
        <v/>
      </c>
      <c r="N2166" s="10" t="str">
        <f>IFERROR(VLOOKUP(B2166,Retorno_da_RFB!$D$3:$I$6388,3,0),"")</f>
        <v/>
      </c>
      <c r="O2166" s="10" t="str">
        <f>IFERROR(VLOOKUP(B2166,Retorno_da_RFB!$D$3:$I$6388,4,0),"")</f>
        <v/>
      </c>
      <c r="P2166" s="12" t="str">
        <f>IFERROR(IF(N2166="","",IF(VLOOKUP(LEFT(N2166,10),'Universo_BK-BIT'!$A$5:$E$10005,2,0)="","X",VLOOKUP(LEFT(N2166,10),'Universo_BK-BIT'!$A$5:$E$10005,2,0))),"X")</f>
        <v/>
      </c>
      <c r="Q2166" s="12" t="str">
        <f>IFERROR(IF(P2166="X","",VLOOKUP(LEFT(N2166,10),'Universo_BK-BIT'!$A$5:$E$10005,3,0)),"")</f>
        <v/>
      </c>
      <c r="R2166" s="14" t="str">
        <f t="shared" si="100"/>
        <v/>
      </c>
      <c r="S2166" s="14" t="str">
        <f t="shared" si="101"/>
        <v/>
      </c>
      <c r="T2166" s="14"/>
      <c r="U2166" s="14" t="str">
        <f ca="1">IFERROR(IF(P2166="X",IF(VLOOKUP(B2166,'Oficios_-_pend_criticas'!$C$3:$J$4739,5,0)="","",IF(VLOOKUP(B2166,'Oficios_-_pend_criticas'!$C$3:$J$4739,7,0)="",IF(TODAY()&gt;VLOOKUP(B2166,'Oficios_-_pend_criticas'!$C$3:$J$4739,5,0),"X",""),IF(VLOOKUP(B2166,'Oficios_-_pend_criticas'!$C$3:$J$4739,7,0)&gt;VLOOKUP(B2166,'Oficios_-_pend_criticas'!$C$3:$J$4739,5,0),"X",""))),""),"")</f>
        <v/>
      </c>
      <c r="V2166" s="14" t="str">
        <f ca="1">IFERROR(IF(Q2166=0,IF(VLOOKUP(B2166,'Oficios_-_pend_criticas'!$C$3:$J$4739,5,0)="","",IF(VLOOKUP(B2166,'Oficios_-_pend_criticas'!$C$3:$J$4739,7,0)="",IF(TODAY()&gt;VLOOKUP(B2166,'Oficios_-_pend_criticas'!$C$3:$J$4739,5,0),"X",""),IF(VLOOKUP(B2166,'Oficios_-_pend_criticas'!$C$3:$J$4739,7,0)&gt;VLOOKUP(B2166,'Oficios_-_pend_criticas'!$C$3:$J$4739,5,0),"X",""))),""),"")</f>
        <v/>
      </c>
      <c r="W2166" s="14" t="str">
        <f ca="1">IFERROR(IF(P2166&lt;&gt;"X",IF(Q2166&gt;0,IF(VLOOKUP(B2166,'Oficios_-_pend_criticas'!$C$4:$J$4739,5,0)="","",IF(VLOOKUP(B2166,'Oficios_-_pend_criticas'!$C$4:$J$4739,7,0)="",IF(TODAY()&gt;VLOOKUP(B2166,'Oficios_-_pend_criticas'!$C$4:$J$4739,5,0),"X",""),IF(VLOOKUP(B2166,'Oficios_-_pend_criticas'!$C$4:$J$4739,7,0)&gt;VLOOKUP(B2166,'Oficios_-_pend_criticas'!$C$4:$J$4739,5,0),"X",""))),""),""),"")</f>
        <v/>
      </c>
    </row>
    <row r="2167" spans="1:23" hidden="1" x14ac:dyDescent="0.25">
      <c r="A2167" s="9" t="str">
        <f t="shared" si="99"/>
        <v/>
      </c>
      <c r="B2167" s="24"/>
      <c r="C2167" s="22" t="str">
        <f>IF(B2167="","",VLOOKUP(B2167,#REF!,6,0))</f>
        <v/>
      </c>
      <c r="D2167" s="20" t="str">
        <f>IF(B2167="","",VLOOKUP(B2167,#REF!,22,0))</f>
        <v/>
      </c>
      <c r="E2167" s="22" t="str">
        <f>IF(B2167="","",VLOOKUP(B2167,Consultas_públicas!$A$376:$G$3879,7,0))</f>
        <v/>
      </c>
      <c r="F2167" s="20"/>
      <c r="G2167" s="21"/>
      <c r="H2167" s="14" t="str">
        <f>IFERROR(IF(VLOOKUP(B2167,'Oficios_-_pend_criticas'!$C$4:$D$4739,2,0)="","","X"),"")</f>
        <v/>
      </c>
      <c r="I2167" s="12"/>
      <c r="J2167" s="13"/>
      <c r="K2167" s="10"/>
      <c r="L2167" s="12" t="str">
        <f>IFERROR(VLOOKUP(B2167,Retorno_da_RFB!$D$3:$I$6388,5,0),"")</f>
        <v/>
      </c>
      <c r="M2167" s="13" t="str">
        <f>IFERROR(VLOOKUP(B2167,Retorno_da_RFB!$D$3:$I$6388,6,0),"")</f>
        <v/>
      </c>
      <c r="N2167" s="10" t="str">
        <f>IFERROR(VLOOKUP(B2167,Retorno_da_RFB!$D$3:$I$6388,3,0),"")</f>
        <v/>
      </c>
      <c r="O2167" s="10" t="str">
        <f>IFERROR(VLOOKUP(B2167,Retorno_da_RFB!$D$3:$I$6388,4,0),"")</f>
        <v/>
      </c>
      <c r="P2167" s="12" t="str">
        <f>IFERROR(IF(N2167="","",IF(VLOOKUP(LEFT(N2167,10),'Universo_BK-BIT'!$A$5:$E$10005,2,0)="","X",VLOOKUP(LEFT(N2167,10),'Universo_BK-BIT'!$A$5:$E$10005,2,0))),"X")</f>
        <v/>
      </c>
      <c r="Q2167" s="12" t="str">
        <f>IFERROR(IF(P2167="X","",VLOOKUP(LEFT(N2167,10),'Universo_BK-BIT'!$A$5:$E$10005,3,0)),"")</f>
        <v/>
      </c>
      <c r="R2167" s="14" t="str">
        <f t="shared" si="100"/>
        <v/>
      </c>
      <c r="S2167" s="14" t="str">
        <f t="shared" si="101"/>
        <v/>
      </c>
      <c r="T2167" s="14"/>
      <c r="U2167" s="14" t="str">
        <f ca="1">IFERROR(IF(P2167="X",IF(VLOOKUP(B2167,'Oficios_-_pend_criticas'!$C$3:$J$4739,5,0)="","",IF(VLOOKUP(B2167,'Oficios_-_pend_criticas'!$C$3:$J$4739,7,0)="",IF(TODAY()&gt;VLOOKUP(B2167,'Oficios_-_pend_criticas'!$C$3:$J$4739,5,0),"X",""),IF(VLOOKUP(B2167,'Oficios_-_pend_criticas'!$C$3:$J$4739,7,0)&gt;VLOOKUP(B2167,'Oficios_-_pend_criticas'!$C$3:$J$4739,5,0),"X",""))),""),"")</f>
        <v/>
      </c>
      <c r="V2167" s="14" t="str">
        <f ca="1">IFERROR(IF(Q2167=0,IF(VLOOKUP(B2167,'Oficios_-_pend_criticas'!$C$3:$J$4739,5,0)="","",IF(VLOOKUP(B2167,'Oficios_-_pend_criticas'!$C$3:$J$4739,7,0)="",IF(TODAY()&gt;VLOOKUP(B2167,'Oficios_-_pend_criticas'!$C$3:$J$4739,5,0),"X",""),IF(VLOOKUP(B2167,'Oficios_-_pend_criticas'!$C$3:$J$4739,7,0)&gt;VLOOKUP(B2167,'Oficios_-_pend_criticas'!$C$3:$J$4739,5,0),"X",""))),""),"")</f>
        <v/>
      </c>
      <c r="W2167" s="14" t="str">
        <f ca="1">IFERROR(IF(P2167&lt;&gt;"X",IF(Q2167&gt;0,IF(VLOOKUP(B2167,'Oficios_-_pend_criticas'!$C$4:$J$4739,5,0)="","",IF(VLOOKUP(B2167,'Oficios_-_pend_criticas'!$C$4:$J$4739,7,0)="",IF(TODAY()&gt;VLOOKUP(B2167,'Oficios_-_pend_criticas'!$C$4:$J$4739,5,0),"X",""),IF(VLOOKUP(B2167,'Oficios_-_pend_criticas'!$C$4:$J$4739,7,0)&gt;VLOOKUP(B2167,'Oficios_-_pend_criticas'!$C$4:$J$4739,5,0),"X",""))),""),""),"")</f>
        <v/>
      </c>
    </row>
    <row r="2168" spans="1:23" hidden="1" x14ac:dyDescent="0.25">
      <c r="A2168" s="9" t="str">
        <f t="shared" si="99"/>
        <v/>
      </c>
      <c r="B2168" s="24"/>
      <c r="C2168" s="22" t="str">
        <f>IF(B2168="","",VLOOKUP(B2168,#REF!,6,0))</f>
        <v/>
      </c>
      <c r="D2168" s="20" t="str">
        <f>IF(B2168="","",VLOOKUP(B2168,#REF!,22,0))</f>
        <v/>
      </c>
      <c r="E2168" s="22" t="str">
        <f>IF(B2168="","",VLOOKUP(B2168,Consultas_públicas!$A$376:$G$3879,7,0))</f>
        <v/>
      </c>
      <c r="F2168" s="20"/>
      <c r="G2168" s="21"/>
      <c r="H2168" s="14" t="str">
        <f>IFERROR(IF(VLOOKUP(B2168,'Oficios_-_pend_criticas'!$C$4:$D$4739,2,0)="","","X"),"")</f>
        <v/>
      </c>
      <c r="I2168" s="12"/>
      <c r="J2168" s="13"/>
      <c r="K2168" s="10"/>
      <c r="L2168" s="12" t="str">
        <f>IFERROR(VLOOKUP(B2168,Retorno_da_RFB!$D$3:$I$6388,5,0),"")</f>
        <v/>
      </c>
      <c r="M2168" s="13" t="str">
        <f>IFERROR(VLOOKUP(B2168,Retorno_da_RFB!$D$3:$I$6388,6,0),"")</f>
        <v/>
      </c>
      <c r="N2168" s="10" t="str">
        <f>IFERROR(VLOOKUP(B2168,Retorno_da_RFB!$D$3:$I$6388,3,0),"")</f>
        <v/>
      </c>
      <c r="O2168" s="10" t="str">
        <f>IFERROR(VLOOKUP(B2168,Retorno_da_RFB!$D$3:$I$6388,4,0),"")</f>
        <v/>
      </c>
      <c r="P2168" s="12" t="str">
        <f>IFERROR(IF(N2168="","",IF(VLOOKUP(LEFT(N2168,10),'Universo_BK-BIT'!$A$5:$E$10005,2,0)="","X",VLOOKUP(LEFT(N2168,10),'Universo_BK-BIT'!$A$5:$E$10005,2,0))),"X")</f>
        <v/>
      </c>
      <c r="Q2168" s="12" t="str">
        <f>IFERROR(IF(P2168="X","",VLOOKUP(LEFT(N2168,10),'Universo_BK-BIT'!$A$5:$E$10005,3,0)),"")</f>
        <v/>
      </c>
      <c r="R2168" s="14" t="str">
        <f t="shared" si="100"/>
        <v/>
      </c>
      <c r="S2168" s="14" t="str">
        <f t="shared" si="101"/>
        <v/>
      </c>
      <c r="T2168" s="14"/>
      <c r="U2168" s="14" t="str">
        <f ca="1">IFERROR(IF(P2168="X",IF(VLOOKUP(B2168,'Oficios_-_pend_criticas'!$C$3:$J$4739,5,0)="","",IF(VLOOKUP(B2168,'Oficios_-_pend_criticas'!$C$3:$J$4739,7,0)="",IF(TODAY()&gt;VLOOKUP(B2168,'Oficios_-_pend_criticas'!$C$3:$J$4739,5,0),"X",""),IF(VLOOKUP(B2168,'Oficios_-_pend_criticas'!$C$3:$J$4739,7,0)&gt;VLOOKUP(B2168,'Oficios_-_pend_criticas'!$C$3:$J$4739,5,0),"X",""))),""),"")</f>
        <v/>
      </c>
      <c r="V2168" s="14" t="str">
        <f ca="1">IFERROR(IF(Q2168=0,IF(VLOOKUP(B2168,'Oficios_-_pend_criticas'!$C$3:$J$4739,5,0)="","",IF(VLOOKUP(B2168,'Oficios_-_pend_criticas'!$C$3:$J$4739,7,0)="",IF(TODAY()&gt;VLOOKUP(B2168,'Oficios_-_pend_criticas'!$C$3:$J$4739,5,0),"X",""),IF(VLOOKUP(B2168,'Oficios_-_pend_criticas'!$C$3:$J$4739,7,0)&gt;VLOOKUP(B2168,'Oficios_-_pend_criticas'!$C$3:$J$4739,5,0),"X",""))),""),"")</f>
        <v/>
      </c>
      <c r="W2168" s="14" t="str">
        <f ca="1">IFERROR(IF(P2168&lt;&gt;"X",IF(Q2168&gt;0,IF(VLOOKUP(B2168,'Oficios_-_pend_criticas'!$C$4:$J$4739,5,0)="","",IF(VLOOKUP(B2168,'Oficios_-_pend_criticas'!$C$4:$J$4739,7,0)="",IF(TODAY()&gt;VLOOKUP(B2168,'Oficios_-_pend_criticas'!$C$4:$J$4739,5,0),"X",""),IF(VLOOKUP(B2168,'Oficios_-_pend_criticas'!$C$4:$J$4739,7,0)&gt;VLOOKUP(B2168,'Oficios_-_pend_criticas'!$C$4:$J$4739,5,0),"X",""))),""),""),"")</f>
        <v/>
      </c>
    </row>
    <row r="2169" spans="1:23" hidden="1" x14ac:dyDescent="0.25">
      <c r="A2169" s="9" t="str">
        <f t="shared" si="99"/>
        <v/>
      </c>
      <c r="B2169" s="24"/>
      <c r="C2169" s="22" t="str">
        <f>IF(B2169="","",VLOOKUP(B2169,#REF!,6,0))</f>
        <v/>
      </c>
      <c r="D2169" s="20" t="str">
        <f>IF(B2169="","",VLOOKUP(B2169,#REF!,22,0))</f>
        <v/>
      </c>
      <c r="E2169" s="22" t="str">
        <f>IF(B2169="","",VLOOKUP(B2169,Consultas_públicas!$A$376:$G$3879,7,0))</f>
        <v/>
      </c>
      <c r="F2169" s="20"/>
      <c r="G2169" s="21"/>
      <c r="H2169" s="14" t="str">
        <f>IFERROR(IF(VLOOKUP(B2169,'Oficios_-_pend_criticas'!$C$4:$D$4739,2,0)="","","X"),"")</f>
        <v/>
      </c>
      <c r="I2169" s="12"/>
      <c r="J2169" s="13"/>
      <c r="K2169" s="10"/>
      <c r="L2169" s="12" t="str">
        <f>IFERROR(VLOOKUP(B2169,Retorno_da_RFB!$D$3:$I$6388,5,0),"")</f>
        <v/>
      </c>
      <c r="M2169" s="13" t="str">
        <f>IFERROR(VLOOKUP(B2169,Retorno_da_RFB!$D$3:$I$6388,6,0),"")</f>
        <v/>
      </c>
      <c r="N2169" s="10" t="str">
        <f>IFERROR(VLOOKUP(B2169,Retorno_da_RFB!$D$3:$I$6388,3,0),"")</f>
        <v/>
      </c>
      <c r="O2169" s="10" t="str">
        <f>IFERROR(VLOOKUP(B2169,Retorno_da_RFB!$D$3:$I$6388,4,0),"")</f>
        <v/>
      </c>
      <c r="P2169" s="12" t="str">
        <f>IFERROR(IF(N2169="","",IF(VLOOKUP(LEFT(N2169,10),'Universo_BK-BIT'!$A$5:$E$10005,2,0)="","X",VLOOKUP(LEFT(N2169,10),'Universo_BK-BIT'!$A$5:$E$10005,2,0))),"X")</f>
        <v/>
      </c>
      <c r="Q2169" s="12" t="str">
        <f>IFERROR(IF(P2169="X","",VLOOKUP(LEFT(N2169,10),'Universo_BK-BIT'!$A$5:$E$10005,3,0)),"")</f>
        <v/>
      </c>
      <c r="R2169" s="14" t="str">
        <f t="shared" si="100"/>
        <v/>
      </c>
      <c r="S2169" s="14" t="str">
        <f t="shared" si="101"/>
        <v/>
      </c>
      <c r="T2169" s="14"/>
      <c r="U2169" s="14" t="str">
        <f ca="1">IFERROR(IF(P2169="X",IF(VLOOKUP(B2169,'Oficios_-_pend_criticas'!$C$3:$J$4739,5,0)="","",IF(VLOOKUP(B2169,'Oficios_-_pend_criticas'!$C$3:$J$4739,7,0)="",IF(TODAY()&gt;VLOOKUP(B2169,'Oficios_-_pend_criticas'!$C$3:$J$4739,5,0),"X",""),IF(VLOOKUP(B2169,'Oficios_-_pend_criticas'!$C$3:$J$4739,7,0)&gt;VLOOKUP(B2169,'Oficios_-_pend_criticas'!$C$3:$J$4739,5,0),"X",""))),""),"")</f>
        <v/>
      </c>
      <c r="V2169" s="14" t="str">
        <f ca="1">IFERROR(IF(Q2169=0,IF(VLOOKUP(B2169,'Oficios_-_pend_criticas'!$C$3:$J$4739,5,0)="","",IF(VLOOKUP(B2169,'Oficios_-_pend_criticas'!$C$3:$J$4739,7,0)="",IF(TODAY()&gt;VLOOKUP(B2169,'Oficios_-_pend_criticas'!$C$3:$J$4739,5,0),"X",""),IF(VLOOKUP(B2169,'Oficios_-_pend_criticas'!$C$3:$J$4739,7,0)&gt;VLOOKUP(B2169,'Oficios_-_pend_criticas'!$C$3:$J$4739,5,0),"X",""))),""),"")</f>
        <v/>
      </c>
      <c r="W2169" s="14" t="str">
        <f ca="1">IFERROR(IF(P2169&lt;&gt;"X",IF(Q2169&gt;0,IF(VLOOKUP(B2169,'Oficios_-_pend_criticas'!$C$4:$J$4739,5,0)="","",IF(VLOOKUP(B2169,'Oficios_-_pend_criticas'!$C$4:$J$4739,7,0)="",IF(TODAY()&gt;VLOOKUP(B2169,'Oficios_-_pend_criticas'!$C$4:$J$4739,5,0),"X",""),IF(VLOOKUP(B2169,'Oficios_-_pend_criticas'!$C$4:$J$4739,7,0)&gt;VLOOKUP(B2169,'Oficios_-_pend_criticas'!$C$4:$J$4739,5,0),"X",""))),""),""),"")</f>
        <v/>
      </c>
    </row>
    <row r="2170" spans="1:23" hidden="1" x14ac:dyDescent="0.25">
      <c r="A2170" s="9" t="str">
        <f t="shared" si="99"/>
        <v/>
      </c>
      <c r="B2170" s="24"/>
      <c r="C2170" s="22" t="str">
        <f>IF(B2170="","",VLOOKUP(B2170,#REF!,6,0))</f>
        <v/>
      </c>
      <c r="D2170" s="20" t="str">
        <f>IF(B2170="","",VLOOKUP(B2170,#REF!,22,0))</f>
        <v/>
      </c>
      <c r="E2170" s="22" t="str">
        <f>IF(B2170="","",VLOOKUP(B2170,Consultas_públicas!$A$376:$G$3879,7,0))</f>
        <v/>
      </c>
      <c r="F2170" s="20"/>
      <c r="G2170" s="21"/>
      <c r="H2170" s="14" t="str">
        <f>IFERROR(IF(VLOOKUP(B2170,'Oficios_-_pend_criticas'!$C$4:$D$4739,2,0)="","","X"),"")</f>
        <v/>
      </c>
      <c r="I2170" s="12"/>
      <c r="J2170" s="13"/>
      <c r="K2170" s="10"/>
      <c r="L2170" s="12" t="str">
        <f>IFERROR(VLOOKUP(B2170,Retorno_da_RFB!$D$3:$I$6388,5,0),"")</f>
        <v/>
      </c>
      <c r="M2170" s="13" t="str">
        <f>IFERROR(VLOOKUP(B2170,Retorno_da_RFB!$D$3:$I$6388,6,0),"")</f>
        <v/>
      </c>
      <c r="N2170" s="10" t="str">
        <f>IFERROR(VLOOKUP(B2170,Retorno_da_RFB!$D$3:$I$6388,3,0),"")</f>
        <v/>
      </c>
      <c r="O2170" s="10" t="str">
        <f>IFERROR(VLOOKUP(B2170,Retorno_da_RFB!$D$3:$I$6388,4,0),"")</f>
        <v/>
      </c>
      <c r="P2170" s="12" t="str">
        <f>IFERROR(IF(N2170="","",IF(VLOOKUP(LEFT(N2170,10),'Universo_BK-BIT'!$A$5:$E$10005,2,0)="","X",VLOOKUP(LEFT(N2170,10),'Universo_BK-BIT'!$A$5:$E$10005,2,0))),"X")</f>
        <v/>
      </c>
      <c r="Q2170" s="12" t="str">
        <f>IFERROR(IF(P2170="X","",VLOOKUP(LEFT(N2170,10),'Universo_BK-BIT'!$A$5:$E$10005,3,0)),"")</f>
        <v/>
      </c>
      <c r="R2170" s="14" t="str">
        <f t="shared" si="100"/>
        <v/>
      </c>
      <c r="S2170" s="14" t="str">
        <f t="shared" si="101"/>
        <v/>
      </c>
      <c r="T2170" s="14"/>
      <c r="U2170" s="14" t="str">
        <f ca="1">IFERROR(IF(P2170="X",IF(VLOOKUP(B2170,'Oficios_-_pend_criticas'!$C$3:$J$4739,5,0)="","",IF(VLOOKUP(B2170,'Oficios_-_pend_criticas'!$C$3:$J$4739,7,0)="",IF(TODAY()&gt;VLOOKUP(B2170,'Oficios_-_pend_criticas'!$C$3:$J$4739,5,0),"X",""),IF(VLOOKUP(B2170,'Oficios_-_pend_criticas'!$C$3:$J$4739,7,0)&gt;VLOOKUP(B2170,'Oficios_-_pend_criticas'!$C$3:$J$4739,5,0),"X",""))),""),"")</f>
        <v/>
      </c>
      <c r="V2170" s="14" t="str">
        <f ca="1">IFERROR(IF(Q2170=0,IF(VLOOKUP(B2170,'Oficios_-_pend_criticas'!$C$3:$J$4739,5,0)="","",IF(VLOOKUP(B2170,'Oficios_-_pend_criticas'!$C$3:$J$4739,7,0)="",IF(TODAY()&gt;VLOOKUP(B2170,'Oficios_-_pend_criticas'!$C$3:$J$4739,5,0),"X",""),IF(VLOOKUP(B2170,'Oficios_-_pend_criticas'!$C$3:$J$4739,7,0)&gt;VLOOKUP(B2170,'Oficios_-_pend_criticas'!$C$3:$J$4739,5,0),"X",""))),""),"")</f>
        <v/>
      </c>
      <c r="W2170" s="14" t="str">
        <f ca="1">IFERROR(IF(P2170&lt;&gt;"X",IF(Q2170&gt;0,IF(VLOOKUP(B2170,'Oficios_-_pend_criticas'!$C$4:$J$4739,5,0)="","",IF(VLOOKUP(B2170,'Oficios_-_pend_criticas'!$C$4:$J$4739,7,0)="",IF(TODAY()&gt;VLOOKUP(B2170,'Oficios_-_pend_criticas'!$C$4:$J$4739,5,0),"X",""),IF(VLOOKUP(B2170,'Oficios_-_pend_criticas'!$C$4:$J$4739,7,0)&gt;VLOOKUP(B2170,'Oficios_-_pend_criticas'!$C$4:$J$4739,5,0),"X",""))),""),""),"")</f>
        <v/>
      </c>
    </row>
    <row r="2171" spans="1:23" hidden="1" x14ac:dyDescent="0.25">
      <c r="A2171" s="9" t="str">
        <f t="shared" si="99"/>
        <v/>
      </c>
      <c r="B2171" s="24"/>
      <c r="C2171" s="22" t="str">
        <f>IF(B2171="","",VLOOKUP(B2171,#REF!,6,0))</f>
        <v/>
      </c>
      <c r="D2171" s="20" t="str">
        <f>IF(B2171="","",VLOOKUP(B2171,#REF!,22,0))</f>
        <v/>
      </c>
      <c r="E2171" s="22" t="str">
        <f>IF(B2171="","",VLOOKUP(B2171,Consultas_públicas!$A$376:$G$3879,7,0))</f>
        <v/>
      </c>
      <c r="F2171" s="20"/>
      <c r="G2171" s="21"/>
      <c r="H2171" s="14" t="str">
        <f>IFERROR(IF(VLOOKUP(B2171,'Oficios_-_pend_criticas'!$C$4:$D$4739,2,0)="","","X"),"")</f>
        <v/>
      </c>
      <c r="I2171" s="12"/>
      <c r="J2171" s="13"/>
      <c r="K2171" s="10"/>
      <c r="L2171" s="12" t="str">
        <f>IFERROR(VLOOKUP(B2171,Retorno_da_RFB!$D$3:$I$6388,5,0),"")</f>
        <v/>
      </c>
      <c r="M2171" s="13" t="str">
        <f>IFERROR(VLOOKUP(B2171,Retorno_da_RFB!$D$3:$I$6388,6,0),"")</f>
        <v/>
      </c>
      <c r="N2171" s="10" t="str">
        <f>IFERROR(VLOOKUP(B2171,Retorno_da_RFB!$D$3:$I$6388,3,0),"")</f>
        <v/>
      </c>
      <c r="O2171" s="10" t="str">
        <f>IFERROR(VLOOKUP(B2171,Retorno_da_RFB!$D$3:$I$6388,4,0),"")</f>
        <v/>
      </c>
      <c r="P2171" s="12" t="str">
        <f>IFERROR(IF(N2171="","",IF(VLOOKUP(LEFT(N2171,10),'Universo_BK-BIT'!$A$5:$E$10005,2,0)="","X",VLOOKUP(LEFT(N2171,10),'Universo_BK-BIT'!$A$5:$E$10005,2,0))),"X")</f>
        <v/>
      </c>
      <c r="Q2171" s="12" t="str">
        <f>IFERROR(IF(P2171="X","",VLOOKUP(LEFT(N2171,10),'Universo_BK-BIT'!$A$5:$E$10005,3,0)),"")</f>
        <v/>
      </c>
      <c r="R2171" s="14" t="str">
        <f t="shared" si="100"/>
        <v/>
      </c>
      <c r="S2171" s="14" t="str">
        <f t="shared" si="101"/>
        <v/>
      </c>
      <c r="T2171" s="14"/>
      <c r="U2171" s="14" t="str">
        <f ca="1">IFERROR(IF(P2171="X",IF(VLOOKUP(B2171,'Oficios_-_pend_criticas'!$C$3:$J$4739,5,0)="","",IF(VLOOKUP(B2171,'Oficios_-_pend_criticas'!$C$3:$J$4739,7,0)="",IF(TODAY()&gt;VLOOKUP(B2171,'Oficios_-_pend_criticas'!$C$3:$J$4739,5,0),"X",""),IF(VLOOKUP(B2171,'Oficios_-_pend_criticas'!$C$3:$J$4739,7,0)&gt;VLOOKUP(B2171,'Oficios_-_pend_criticas'!$C$3:$J$4739,5,0),"X",""))),""),"")</f>
        <v/>
      </c>
      <c r="V2171" s="14" t="str">
        <f ca="1">IFERROR(IF(Q2171=0,IF(VLOOKUP(B2171,'Oficios_-_pend_criticas'!$C$3:$J$4739,5,0)="","",IF(VLOOKUP(B2171,'Oficios_-_pend_criticas'!$C$3:$J$4739,7,0)="",IF(TODAY()&gt;VLOOKUP(B2171,'Oficios_-_pend_criticas'!$C$3:$J$4739,5,0),"X",""),IF(VLOOKUP(B2171,'Oficios_-_pend_criticas'!$C$3:$J$4739,7,0)&gt;VLOOKUP(B2171,'Oficios_-_pend_criticas'!$C$3:$J$4739,5,0),"X",""))),""),"")</f>
        <v/>
      </c>
      <c r="W2171" s="14" t="str">
        <f ca="1">IFERROR(IF(P2171&lt;&gt;"X",IF(Q2171&gt;0,IF(VLOOKUP(B2171,'Oficios_-_pend_criticas'!$C$4:$J$4739,5,0)="","",IF(VLOOKUP(B2171,'Oficios_-_pend_criticas'!$C$4:$J$4739,7,0)="",IF(TODAY()&gt;VLOOKUP(B2171,'Oficios_-_pend_criticas'!$C$4:$J$4739,5,0),"X",""),IF(VLOOKUP(B2171,'Oficios_-_pend_criticas'!$C$4:$J$4739,7,0)&gt;VLOOKUP(B2171,'Oficios_-_pend_criticas'!$C$4:$J$4739,5,0),"X",""))),""),""),"")</f>
        <v/>
      </c>
    </row>
    <row r="2172" spans="1:23" hidden="1" x14ac:dyDescent="0.25">
      <c r="A2172" s="9" t="str">
        <f t="shared" si="99"/>
        <v/>
      </c>
      <c r="B2172" s="24"/>
      <c r="C2172" s="22" t="str">
        <f>IF(B2172="","",VLOOKUP(B2172,#REF!,6,0))</f>
        <v/>
      </c>
      <c r="D2172" s="20" t="str">
        <f>IF(B2172="","",VLOOKUP(B2172,#REF!,22,0))</f>
        <v/>
      </c>
      <c r="E2172" s="22" t="str">
        <f>IF(B2172="","",VLOOKUP(B2172,Consultas_públicas!$A$376:$G$3879,7,0))</f>
        <v/>
      </c>
      <c r="F2172" s="20"/>
      <c r="G2172" s="21"/>
      <c r="H2172" s="14" t="str">
        <f>IFERROR(IF(VLOOKUP(B2172,'Oficios_-_pend_criticas'!$C$4:$D$4739,2,0)="","","X"),"")</f>
        <v/>
      </c>
      <c r="I2172" s="12"/>
      <c r="J2172" s="13"/>
      <c r="K2172" s="10"/>
      <c r="L2172" s="12" t="str">
        <f>IFERROR(VLOOKUP(B2172,Retorno_da_RFB!$D$3:$I$6388,5,0),"")</f>
        <v/>
      </c>
      <c r="M2172" s="13" t="str">
        <f>IFERROR(VLOOKUP(B2172,Retorno_da_RFB!$D$3:$I$6388,6,0),"")</f>
        <v/>
      </c>
      <c r="N2172" s="10" t="str">
        <f>IFERROR(VLOOKUP(B2172,Retorno_da_RFB!$D$3:$I$6388,3,0),"")</f>
        <v/>
      </c>
      <c r="O2172" s="10" t="str">
        <f>IFERROR(VLOOKUP(B2172,Retorno_da_RFB!$D$3:$I$6388,4,0),"")</f>
        <v/>
      </c>
      <c r="P2172" s="12" t="str">
        <f>IFERROR(IF(N2172="","",IF(VLOOKUP(LEFT(N2172,10),'Universo_BK-BIT'!$A$5:$E$10005,2,0)="","X",VLOOKUP(LEFT(N2172,10),'Universo_BK-BIT'!$A$5:$E$10005,2,0))),"X")</f>
        <v/>
      </c>
      <c r="Q2172" s="12" t="str">
        <f>IFERROR(IF(P2172="X","",VLOOKUP(LEFT(N2172,10),'Universo_BK-BIT'!$A$5:$E$10005,3,0)),"")</f>
        <v/>
      </c>
      <c r="R2172" s="14" t="str">
        <f t="shared" si="100"/>
        <v/>
      </c>
      <c r="S2172" s="14" t="str">
        <f t="shared" si="101"/>
        <v/>
      </c>
      <c r="T2172" s="14"/>
      <c r="U2172" s="14" t="str">
        <f ca="1">IFERROR(IF(P2172="X",IF(VLOOKUP(B2172,'Oficios_-_pend_criticas'!$C$3:$J$4739,5,0)="","",IF(VLOOKUP(B2172,'Oficios_-_pend_criticas'!$C$3:$J$4739,7,0)="",IF(TODAY()&gt;VLOOKUP(B2172,'Oficios_-_pend_criticas'!$C$3:$J$4739,5,0),"X",""),IF(VLOOKUP(B2172,'Oficios_-_pend_criticas'!$C$3:$J$4739,7,0)&gt;VLOOKUP(B2172,'Oficios_-_pend_criticas'!$C$3:$J$4739,5,0),"X",""))),""),"")</f>
        <v/>
      </c>
      <c r="V2172" s="14" t="str">
        <f ca="1">IFERROR(IF(Q2172=0,IF(VLOOKUP(B2172,'Oficios_-_pend_criticas'!$C$3:$J$4739,5,0)="","",IF(VLOOKUP(B2172,'Oficios_-_pend_criticas'!$C$3:$J$4739,7,0)="",IF(TODAY()&gt;VLOOKUP(B2172,'Oficios_-_pend_criticas'!$C$3:$J$4739,5,0),"X",""),IF(VLOOKUP(B2172,'Oficios_-_pend_criticas'!$C$3:$J$4739,7,0)&gt;VLOOKUP(B2172,'Oficios_-_pend_criticas'!$C$3:$J$4739,5,0),"X",""))),""),"")</f>
        <v/>
      </c>
      <c r="W2172" s="14" t="str">
        <f ca="1">IFERROR(IF(P2172&lt;&gt;"X",IF(Q2172&gt;0,IF(VLOOKUP(B2172,'Oficios_-_pend_criticas'!$C$4:$J$4739,5,0)="","",IF(VLOOKUP(B2172,'Oficios_-_pend_criticas'!$C$4:$J$4739,7,0)="",IF(TODAY()&gt;VLOOKUP(B2172,'Oficios_-_pend_criticas'!$C$4:$J$4739,5,0),"X",""),IF(VLOOKUP(B2172,'Oficios_-_pend_criticas'!$C$4:$J$4739,7,0)&gt;VLOOKUP(B2172,'Oficios_-_pend_criticas'!$C$4:$J$4739,5,0),"X",""))),""),""),"")</f>
        <v/>
      </c>
    </row>
    <row r="2173" spans="1:23" hidden="1" x14ac:dyDescent="0.25">
      <c r="A2173" s="9" t="str">
        <f t="shared" si="99"/>
        <v/>
      </c>
      <c r="B2173" s="24"/>
      <c r="C2173" s="22" t="str">
        <f>IF(B2173="","",VLOOKUP(B2173,#REF!,6,0))</f>
        <v/>
      </c>
      <c r="D2173" s="20" t="str">
        <f>IF(B2173="","",VLOOKUP(B2173,#REF!,22,0))</f>
        <v/>
      </c>
      <c r="E2173" s="22" t="str">
        <f>IF(B2173="","",VLOOKUP(B2173,Consultas_públicas!$A$376:$G$3879,7,0))</f>
        <v/>
      </c>
      <c r="F2173" s="20"/>
      <c r="G2173" s="21"/>
      <c r="H2173" s="14" t="str">
        <f>IFERROR(IF(VLOOKUP(B2173,'Oficios_-_pend_criticas'!$C$4:$D$4739,2,0)="","","X"),"")</f>
        <v/>
      </c>
      <c r="I2173" s="12"/>
      <c r="J2173" s="13"/>
      <c r="K2173" s="10"/>
      <c r="L2173" s="12" t="str">
        <f>IFERROR(VLOOKUP(B2173,Retorno_da_RFB!$D$3:$I$6388,5,0),"")</f>
        <v/>
      </c>
      <c r="M2173" s="13" t="str">
        <f>IFERROR(VLOOKUP(B2173,Retorno_da_RFB!$D$3:$I$6388,6,0),"")</f>
        <v/>
      </c>
      <c r="N2173" s="10" t="str">
        <f>IFERROR(VLOOKUP(B2173,Retorno_da_RFB!$D$3:$I$6388,3,0),"")</f>
        <v/>
      </c>
      <c r="O2173" s="10" t="str">
        <f>IFERROR(VLOOKUP(B2173,Retorno_da_RFB!$D$3:$I$6388,4,0),"")</f>
        <v/>
      </c>
      <c r="P2173" s="12" t="str">
        <f>IFERROR(IF(N2173="","",IF(VLOOKUP(LEFT(N2173,10),'Universo_BK-BIT'!$A$5:$E$10005,2,0)="","X",VLOOKUP(LEFT(N2173,10),'Universo_BK-BIT'!$A$5:$E$10005,2,0))),"X")</f>
        <v/>
      </c>
      <c r="Q2173" s="12" t="str">
        <f>IFERROR(IF(P2173="X","",VLOOKUP(LEFT(N2173,10),'Universo_BK-BIT'!$A$5:$E$10005,3,0)),"")</f>
        <v/>
      </c>
      <c r="R2173" s="14" t="str">
        <f t="shared" si="100"/>
        <v/>
      </c>
      <c r="S2173" s="14" t="str">
        <f t="shared" si="101"/>
        <v/>
      </c>
      <c r="T2173" s="14"/>
      <c r="U2173" s="14" t="str">
        <f ca="1">IFERROR(IF(P2173="X",IF(VLOOKUP(B2173,'Oficios_-_pend_criticas'!$C$3:$J$4739,5,0)="","",IF(VLOOKUP(B2173,'Oficios_-_pend_criticas'!$C$3:$J$4739,7,0)="",IF(TODAY()&gt;VLOOKUP(B2173,'Oficios_-_pend_criticas'!$C$3:$J$4739,5,0),"X",""),IF(VLOOKUP(B2173,'Oficios_-_pend_criticas'!$C$3:$J$4739,7,0)&gt;VLOOKUP(B2173,'Oficios_-_pend_criticas'!$C$3:$J$4739,5,0),"X",""))),""),"")</f>
        <v/>
      </c>
      <c r="V2173" s="14" t="str">
        <f ca="1">IFERROR(IF(Q2173=0,IF(VLOOKUP(B2173,'Oficios_-_pend_criticas'!$C$3:$J$4739,5,0)="","",IF(VLOOKUP(B2173,'Oficios_-_pend_criticas'!$C$3:$J$4739,7,0)="",IF(TODAY()&gt;VLOOKUP(B2173,'Oficios_-_pend_criticas'!$C$3:$J$4739,5,0),"X",""),IF(VLOOKUP(B2173,'Oficios_-_pend_criticas'!$C$3:$J$4739,7,0)&gt;VLOOKUP(B2173,'Oficios_-_pend_criticas'!$C$3:$J$4739,5,0),"X",""))),""),"")</f>
        <v/>
      </c>
      <c r="W2173" s="14" t="str">
        <f ca="1">IFERROR(IF(P2173&lt;&gt;"X",IF(Q2173&gt;0,IF(VLOOKUP(B2173,'Oficios_-_pend_criticas'!$C$4:$J$4739,5,0)="","",IF(VLOOKUP(B2173,'Oficios_-_pend_criticas'!$C$4:$J$4739,7,0)="",IF(TODAY()&gt;VLOOKUP(B2173,'Oficios_-_pend_criticas'!$C$4:$J$4739,5,0),"X",""),IF(VLOOKUP(B2173,'Oficios_-_pend_criticas'!$C$4:$J$4739,7,0)&gt;VLOOKUP(B2173,'Oficios_-_pend_criticas'!$C$4:$J$4739,5,0),"X",""))),""),""),"")</f>
        <v/>
      </c>
    </row>
    <row r="2174" spans="1:23" hidden="1" x14ac:dyDescent="0.25">
      <c r="A2174" s="9" t="str">
        <f t="shared" si="99"/>
        <v/>
      </c>
      <c r="B2174" s="24"/>
      <c r="C2174" s="22" t="str">
        <f>IF(B2174="","",VLOOKUP(B2174,#REF!,6,0))</f>
        <v/>
      </c>
      <c r="D2174" s="20" t="str">
        <f>IF(B2174="","",VLOOKUP(B2174,#REF!,22,0))</f>
        <v/>
      </c>
      <c r="E2174" s="22" t="str">
        <f>IF(B2174="","",VLOOKUP(B2174,Consultas_públicas!$A$376:$G$3879,7,0))</f>
        <v/>
      </c>
      <c r="F2174" s="20"/>
      <c r="G2174" s="21"/>
      <c r="H2174" s="14" t="str">
        <f>IFERROR(IF(VLOOKUP(B2174,'Oficios_-_pend_criticas'!$C$4:$D$4739,2,0)="","","X"),"")</f>
        <v/>
      </c>
      <c r="I2174" s="12"/>
      <c r="J2174" s="13"/>
      <c r="K2174" s="10"/>
      <c r="L2174" s="12" t="str">
        <f>IFERROR(VLOOKUP(B2174,Retorno_da_RFB!$D$3:$I$6388,5,0),"")</f>
        <v/>
      </c>
      <c r="M2174" s="13" t="str">
        <f>IFERROR(VLOOKUP(B2174,Retorno_da_RFB!$D$3:$I$6388,6,0),"")</f>
        <v/>
      </c>
      <c r="N2174" s="10" t="str">
        <f>IFERROR(VLOOKUP(B2174,Retorno_da_RFB!$D$3:$I$6388,3,0),"")</f>
        <v/>
      </c>
      <c r="O2174" s="10" t="str">
        <f>IFERROR(VLOOKUP(B2174,Retorno_da_RFB!$D$3:$I$6388,4,0),"")</f>
        <v/>
      </c>
      <c r="P2174" s="12" t="str">
        <f>IFERROR(IF(N2174="","",IF(VLOOKUP(LEFT(N2174,10),'Universo_BK-BIT'!$A$5:$E$10005,2,0)="","X",VLOOKUP(LEFT(N2174,10),'Universo_BK-BIT'!$A$5:$E$10005,2,0))),"X")</f>
        <v/>
      </c>
      <c r="Q2174" s="12" t="str">
        <f>IFERROR(IF(P2174="X","",VLOOKUP(LEFT(N2174,10),'Universo_BK-BIT'!$A$5:$E$10005,3,0)),"")</f>
        <v/>
      </c>
      <c r="R2174" s="14" t="str">
        <f t="shared" si="100"/>
        <v/>
      </c>
      <c r="S2174" s="14" t="str">
        <f t="shared" si="101"/>
        <v/>
      </c>
      <c r="T2174" s="14"/>
      <c r="U2174" s="14" t="str">
        <f ca="1">IFERROR(IF(P2174="X",IF(VLOOKUP(B2174,'Oficios_-_pend_criticas'!$C$3:$J$4739,5,0)="","",IF(VLOOKUP(B2174,'Oficios_-_pend_criticas'!$C$3:$J$4739,7,0)="",IF(TODAY()&gt;VLOOKUP(B2174,'Oficios_-_pend_criticas'!$C$3:$J$4739,5,0),"X",""),IF(VLOOKUP(B2174,'Oficios_-_pend_criticas'!$C$3:$J$4739,7,0)&gt;VLOOKUP(B2174,'Oficios_-_pend_criticas'!$C$3:$J$4739,5,0),"X",""))),""),"")</f>
        <v/>
      </c>
      <c r="V2174" s="14" t="str">
        <f ca="1">IFERROR(IF(Q2174=0,IF(VLOOKUP(B2174,'Oficios_-_pend_criticas'!$C$3:$J$4739,5,0)="","",IF(VLOOKUP(B2174,'Oficios_-_pend_criticas'!$C$3:$J$4739,7,0)="",IF(TODAY()&gt;VLOOKUP(B2174,'Oficios_-_pend_criticas'!$C$3:$J$4739,5,0),"X",""),IF(VLOOKUP(B2174,'Oficios_-_pend_criticas'!$C$3:$J$4739,7,0)&gt;VLOOKUP(B2174,'Oficios_-_pend_criticas'!$C$3:$J$4739,5,0),"X",""))),""),"")</f>
        <v/>
      </c>
      <c r="W2174" s="14" t="str">
        <f ca="1">IFERROR(IF(P2174&lt;&gt;"X",IF(Q2174&gt;0,IF(VLOOKUP(B2174,'Oficios_-_pend_criticas'!$C$4:$J$4739,5,0)="","",IF(VLOOKUP(B2174,'Oficios_-_pend_criticas'!$C$4:$J$4739,7,0)="",IF(TODAY()&gt;VLOOKUP(B2174,'Oficios_-_pend_criticas'!$C$4:$J$4739,5,0),"X",""),IF(VLOOKUP(B2174,'Oficios_-_pend_criticas'!$C$4:$J$4739,7,0)&gt;VLOOKUP(B2174,'Oficios_-_pend_criticas'!$C$4:$J$4739,5,0),"X",""))),""),""),"")</f>
        <v/>
      </c>
    </row>
    <row r="2175" spans="1:23" hidden="1" x14ac:dyDescent="0.25">
      <c r="A2175" s="9" t="str">
        <f t="shared" si="99"/>
        <v/>
      </c>
      <c r="B2175" s="24"/>
      <c r="C2175" s="22" t="str">
        <f>IF(B2175="","",VLOOKUP(B2175,#REF!,6,0))</f>
        <v/>
      </c>
      <c r="D2175" s="20" t="str">
        <f>IF(B2175="","",VLOOKUP(B2175,#REF!,22,0))</f>
        <v/>
      </c>
      <c r="E2175" s="22" t="str">
        <f>IF(B2175="","",VLOOKUP(B2175,Consultas_públicas!$A$376:$G$3879,7,0))</f>
        <v/>
      </c>
      <c r="F2175" s="20"/>
      <c r="G2175" s="21"/>
      <c r="H2175" s="14" t="str">
        <f>IFERROR(IF(VLOOKUP(B2175,'Oficios_-_pend_criticas'!$C$4:$D$4739,2,0)="","","X"),"")</f>
        <v/>
      </c>
      <c r="I2175" s="12"/>
      <c r="J2175" s="13"/>
      <c r="K2175" s="10"/>
      <c r="L2175" s="12" t="str">
        <f>IFERROR(VLOOKUP(B2175,Retorno_da_RFB!$D$3:$I$6388,5,0),"")</f>
        <v/>
      </c>
      <c r="M2175" s="13" t="str">
        <f>IFERROR(VLOOKUP(B2175,Retorno_da_RFB!$D$3:$I$6388,6,0),"")</f>
        <v/>
      </c>
      <c r="N2175" s="10" t="str">
        <f>IFERROR(VLOOKUP(B2175,Retorno_da_RFB!$D$3:$I$6388,3,0),"")</f>
        <v/>
      </c>
      <c r="O2175" s="10" t="str">
        <f>IFERROR(VLOOKUP(B2175,Retorno_da_RFB!$D$3:$I$6388,4,0),"")</f>
        <v/>
      </c>
      <c r="P2175" s="12" t="str">
        <f>IFERROR(IF(N2175="","",IF(VLOOKUP(LEFT(N2175,10),'Universo_BK-BIT'!$A$5:$E$10005,2,0)="","X",VLOOKUP(LEFT(N2175,10),'Universo_BK-BIT'!$A$5:$E$10005,2,0))),"X")</f>
        <v/>
      </c>
      <c r="Q2175" s="12" t="str">
        <f>IFERROR(IF(P2175="X","",VLOOKUP(LEFT(N2175,10),'Universo_BK-BIT'!$A$5:$E$10005,3,0)),"")</f>
        <v/>
      </c>
      <c r="R2175" s="14" t="str">
        <f t="shared" si="100"/>
        <v/>
      </c>
      <c r="S2175" s="14" t="str">
        <f t="shared" si="101"/>
        <v/>
      </c>
      <c r="T2175" s="14"/>
      <c r="U2175" s="14" t="str">
        <f ca="1">IFERROR(IF(P2175="X",IF(VLOOKUP(B2175,'Oficios_-_pend_criticas'!$C$3:$J$4739,5,0)="","",IF(VLOOKUP(B2175,'Oficios_-_pend_criticas'!$C$3:$J$4739,7,0)="",IF(TODAY()&gt;VLOOKUP(B2175,'Oficios_-_pend_criticas'!$C$3:$J$4739,5,0),"X",""),IF(VLOOKUP(B2175,'Oficios_-_pend_criticas'!$C$3:$J$4739,7,0)&gt;VLOOKUP(B2175,'Oficios_-_pend_criticas'!$C$3:$J$4739,5,0),"X",""))),""),"")</f>
        <v/>
      </c>
      <c r="V2175" s="14" t="str">
        <f ca="1">IFERROR(IF(Q2175=0,IF(VLOOKUP(B2175,'Oficios_-_pend_criticas'!$C$3:$J$4739,5,0)="","",IF(VLOOKUP(B2175,'Oficios_-_pend_criticas'!$C$3:$J$4739,7,0)="",IF(TODAY()&gt;VLOOKUP(B2175,'Oficios_-_pend_criticas'!$C$3:$J$4739,5,0),"X",""),IF(VLOOKUP(B2175,'Oficios_-_pend_criticas'!$C$3:$J$4739,7,0)&gt;VLOOKUP(B2175,'Oficios_-_pend_criticas'!$C$3:$J$4739,5,0),"X",""))),""),"")</f>
        <v/>
      </c>
      <c r="W2175" s="14" t="str">
        <f ca="1">IFERROR(IF(P2175&lt;&gt;"X",IF(Q2175&gt;0,IF(VLOOKUP(B2175,'Oficios_-_pend_criticas'!$C$4:$J$4739,5,0)="","",IF(VLOOKUP(B2175,'Oficios_-_pend_criticas'!$C$4:$J$4739,7,0)="",IF(TODAY()&gt;VLOOKUP(B2175,'Oficios_-_pend_criticas'!$C$4:$J$4739,5,0),"X",""),IF(VLOOKUP(B2175,'Oficios_-_pend_criticas'!$C$4:$J$4739,7,0)&gt;VLOOKUP(B2175,'Oficios_-_pend_criticas'!$C$4:$J$4739,5,0),"X",""))),""),""),"")</f>
        <v/>
      </c>
    </row>
    <row r="2176" spans="1:23" hidden="1" x14ac:dyDescent="0.25">
      <c r="A2176" s="9" t="str">
        <f t="shared" si="99"/>
        <v/>
      </c>
      <c r="B2176" s="24"/>
      <c r="C2176" s="22" t="str">
        <f>IF(B2176="","",VLOOKUP(B2176,#REF!,6,0))</f>
        <v/>
      </c>
      <c r="D2176" s="20" t="str">
        <f>IF(B2176="","",VLOOKUP(B2176,#REF!,22,0))</f>
        <v/>
      </c>
      <c r="E2176" s="22" t="str">
        <f>IF(B2176="","",VLOOKUP(B2176,Consultas_públicas!$A$376:$G$3879,7,0))</f>
        <v/>
      </c>
      <c r="F2176" s="20"/>
      <c r="G2176" s="21"/>
      <c r="H2176" s="14" t="str">
        <f>IFERROR(IF(VLOOKUP(B2176,'Oficios_-_pend_criticas'!$C$4:$D$4739,2,0)="","","X"),"")</f>
        <v/>
      </c>
      <c r="I2176" s="12"/>
      <c r="J2176" s="13"/>
      <c r="K2176" s="10"/>
      <c r="L2176" s="12" t="str">
        <f>IFERROR(VLOOKUP(B2176,Retorno_da_RFB!$D$3:$I$6388,5,0),"")</f>
        <v/>
      </c>
      <c r="M2176" s="13" t="str">
        <f>IFERROR(VLOOKUP(B2176,Retorno_da_RFB!$D$3:$I$6388,6,0),"")</f>
        <v/>
      </c>
      <c r="N2176" s="10" t="str">
        <f>IFERROR(VLOOKUP(B2176,Retorno_da_RFB!$D$3:$I$6388,3,0),"")</f>
        <v/>
      </c>
      <c r="O2176" s="10" t="str">
        <f>IFERROR(VLOOKUP(B2176,Retorno_da_RFB!$D$3:$I$6388,4,0),"")</f>
        <v/>
      </c>
      <c r="P2176" s="12" t="str">
        <f>IFERROR(IF(N2176="","",IF(VLOOKUP(LEFT(N2176,10),'Universo_BK-BIT'!$A$5:$E$10005,2,0)="","X",VLOOKUP(LEFT(N2176,10),'Universo_BK-BIT'!$A$5:$E$10005,2,0))),"X")</f>
        <v/>
      </c>
      <c r="Q2176" s="12" t="str">
        <f>IFERROR(IF(P2176="X","",VLOOKUP(LEFT(N2176,10),'Universo_BK-BIT'!$A$5:$E$10005,3,0)),"")</f>
        <v/>
      </c>
      <c r="R2176" s="14" t="str">
        <f t="shared" si="100"/>
        <v/>
      </c>
      <c r="S2176" s="14" t="str">
        <f t="shared" si="101"/>
        <v/>
      </c>
      <c r="T2176" s="14"/>
      <c r="U2176" s="14" t="str">
        <f ca="1">IFERROR(IF(P2176="X",IF(VLOOKUP(B2176,'Oficios_-_pend_criticas'!$C$3:$J$4739,5,0)="","",IF(VLOOKUP(B2176,'Oficios_-_pend_criticas'!$C$3:$J$4739,7,0)="",IF(TODAY()&gt;VLOOKUP(B2176,'Oficios_-_pend_criticas'!$C$3:$J$4739,5,0),"X",""),IF(VLOOKUP(B2176,'Oficios_-_pend_criticas'!$C$3:$J$4739,7,0)&gt;VLOOKUP(B2176,'Oficios_-_pend_criticas'!$C$3:$J$4739,5,0),"X",""))),""),"")</f>
        <v/>
      </c>
      <c r="V2176" s="14" t="str">
        <f ca="1">IFERROR(IF(Q2176=0,IF(VLOOKUP(B2176,'Oficios_-_pend_criticas'!$C$3:$J$4739,5,0)="","",IF(VLOOKUP(B2176,'Oficios_-_pend_criticas'!$C$3:$J$4739,7,0)="",IF(TODAY()&gt;VLOOKUP(B2176,'Oficios_-_pend_criticas'!$C$3:$J$4739,5,0),"X",""),IF(VLOOKUP(B2176,'Oficios_-_pend_criticas'!$C$3:$J$4739,7,0)&gt;VLOOKUP(B2176,'Oficios_-_pend_criticas'!$C$3:$J$4739,5,0),"X",""))),""),"")</f>
        <v/>
      </c>
      <c r="W2176" s="14" t="str">
        <f ca="1">IFERROR(IF(P2176&lt;&gt;"X",IF(Q2176&gt;0,IF(VLOOKUP(B2176,'Oficios_-_pend_criticas'!$C$4:$J$4739,5,0)="","",IF(VLOOKUP(B2176,'Oficios_-_pend_criticas'!$C$4:$J$4739,7,0)="",IF(TODAY()&gt;VLOOKUP(B2176,'Oficios_-_pend_criticas'!$C$4:$J$4739,5,0),"X",""),IF(VLOOKUP(B2176,'Oficios_-_pend_criticas'!$C$4:$J$4739,7,0)&gt;VLOOKUP(B2176,'Oficios_-_pend_criticas'!$C$4:$J$4739,5,0),"X",""))),""),""),"")</f>
        <v/>
      </c>
    </row>
    <row r="2177" spans="1:23" hidden="1" x14ac:dyDescent="0.25">
      <c r="A2177" s="9" t="str">
        <f t="shared" si="99"/>
        <v/>
      </c>
      <c r="B2177" s="24"/>
      <c r="C2177" s="22" t="str">
        <f>IF(B2177="","",VLOOKUP(B2177,#REF!,6,0))</f>
        <v/>
      </c>
      <c r="D2177" s="20" t="str">
        <f>IF(B2177="","",VLOOKUP(B2177,#REF!,22,0))</f>
        <v/>
      </c>
      <c r="E2177" s="22" t="str">
        <f>IF(B2177="","",VLOOKUP(B2177,Consultas_públicas!$A$376:$G$3879,7,0))</f>
        <v/>
      </c>
      <c r="F2177" s="20"/>
      <c r="G2177" s="21"/>
      <c r="H2177" s="14" t="str">
        <f>IFERROR(IF(VLOOKUP(B2177,'Oficios_-_pend_criticas'!$C$4:$D$4739,2,0)="","","X"),"")</f>
        <v/>
      </c>
      <c r="I2177" s="12"/>
      <c r="J2177" s="13"/>
      <c r="K2177" s="10"/>
      <c r="L2177" s="12" t="str">
        <f>IFERROR(VLOOKUP(B2177,Retorno_da_RFB!$D$3:$I$6388,5,0),"")</f>
        <v/>
      </c>
      <c r="M2177" s="13" t="str">
        <f>IFERROR(VLOOKUP(B2177,Retorno_da_RFB!$D$3:$I$6388,6,0),"")</f>
        <v/>
      </c>
      <c r="N2177" s="10" t="str">
        <f>IFERROR(VLOOKUP(B2177,Retorno_da_RFB!$D$3:$I$6388,3,0),"")</f>
        <v/>
      </c>
      <c r="O2177" s="10" t="str">
        <f>IFERROR(VLOOKUP(B2177,Retorno_da_RFB!$D$3:$I$6388,4,0),"")</f>
        <v/>
      </c>
      <c r="P2177" s="12" t="str">
        <f>IFERROR(IF(N2177="","",IF(VLOOKUP(LEFT(N2177,10),'Universo_BK-BIT'!$A$5:$E$10005,2,0)="","X",VLOOKUP(LEFT(N2177,10),'Universo_BK-BIT'!$A$5:$E$10005,2,0))),"X")</f>
        <v/>
      </c>
      <c r="Q2177" s="12" t="str">
        <f>IFERROR(IF(P2177="X","",VLOOKUP(LEFT(N2177,10),'Universo_BK-BIT'!$A$5:$E$10005,3,0)),"")</f>
        <v/>
      </c>
      <c r="R2177" s="14" t="str">
        <f t="shared" si="100"/>
        <v/>
      </c>
      <c r="S2177" s="14" t="str">
        <f t="shared" si="101"/>
        <v/>
      </c>
      <c r="T2177" s="14"/>
      <c r="U2177" s="14" t="str">
        <f ca="1">IFERROR(IF(P2177="X",IF(VLOOKUP(B2177,'Oficios_-_pend_criticas'!$C$3:$J$4739,5,0)="","",IF(VLOOKUP(B2177,'Oficios_-_pend_criticas'!$C$3:$J$4739,7,0)="",IF(TODAY()&gt;VLOOKUP(B2177,'Oficios_-_pend_criticas'!$C$3:$J$4739,5,0),"X",""),IF(VLOOKUP(B2177,'Oficios_-_pend_criticas'!$C$3:$J$4739,7,0)&gt;VLOOKUP(B2177,'Oficios_-_pend_criticas'!$C$3:$J$4739,5,0),"X",""))),""),"")</f>
        <v/>
      </c>
      <c r="V2177" s="14" t="str">
        <f ca="1">IFERROR(IF(Q2177=0,IF(VLOOKUP(B2177,'Oficios_-_pend_criticas'!$C$3:$J$4739,5,0)="","",IF(VLOOKUP(B2177,'Oficios_-_pend_criticas'!$C$3:$J$4739,7,0)="",IF(TODAY()&gt;VLOOKUP(B2177,'Oficios_-_pend_criticas'!$C$3:$J$4739,5,0),"X",""),IF(VLOOKUP(B2177,'Oficios_-_pend_criticas'!$C$3:$J$4739,7,0)&gt;VLOOKUP(B2177,'Oficios_-_pend_criticas'!$C$3:$J$4739,5,0),"X",""))),""),"")</f>
        <v/>
      </c>
      <c r="W2177" s="14" t="str">
        <f ca="1">IFERROR(IF(P2177&lt;&gt;"X",IF(Q2177&gt;0,IF(VLOOKUP(B2177,'Oficios_-_pend_criticas'!$C$4:$J$4739,5,0)="","",IF(VLOOKUP(B2177,'Oficios_-_pend_criticas'!$C$4:$J$4739,7,0)="",IF(TODAY()&gt;VLOOKUP(B2177,'Oficios_-_pend_criticas'!$C$4:$J$4739,5,0),"X",""),IF(VLOOKUP(B2177,'Oficios_-_pend_criticas'!$C$4:$J$4739,7,0)&gt;VLOOKUP(B2177,'Oficios_-_pend_criticas'!$C$4:$J$4739,5,0),"X",""))),""),""),"")</f>
        <v/>
      </c>
    </row>
    <row r="2178" spans="1:23" hidden="1" x14ac:dyDescent="0.25">
      <c r="A2178" s="9" t="str">
        <f t="shared" si="99"/>
        <v/>
      </c>
      <c r="B2178" s="24"/>
      <c r="C2178" s="22" t="str">
        <f>IF(B2178="","",VLOOKUP(B2178,#REF!,6,0))</f>
        <v/>
      </c>
      <c r="D2178" s="20" t="str">
        <f>IF(B2178="","",VLOOKUP(B2178,#REF!,22,0))</f>
        <v/>
      </c>
      <c r="E2178" s="22" t="str">
        <f>IF(B2178="","",VLOOKUP(B2178,Consultas_públicas!$A$376:$G$3879,7,0))</f>
        <v/>
      </c>
      <c r="F2178" s="20"/>
      <c r="G2178" s="21"/>
      <c r="H2178" s="14" t="str">
        <f>IFERROR(IF(VLOOKUP(B2178,'Oficios_-_pend_criticas'!$C$4:$D$4739,2,0)="","","X"),"")</f>
        <v/>
      </c>
      <c r="I2178" s="12"/>
      <c r="J2178" s="13"/>
      <c r="K2178" s="10"/>
      <c r="L2178" s="12" t="str">
        <f>IFERROR(VLOOKUP(B2178,Retorno_da_RFB!$D$3:$I$6388,5,0),"")</f>
        <v/>
      </c>
      <c r="M2178" s="13" t="str">
        <f>IFERROR(VLOOKUP(B2178,Retorno_da_RFB!$D$3:$I$6388,6,0),"")</f>
        <v/>
      </c>
      <c r="N2178" s="10" t="str">
        <f>IFERROR(VLOOKUP(B2178,Retorno_da_RFB!$D$3:$I$6388,3,0),"")</f>
        <v/>
      </c>
      <c r="O2178" s="10" t="str">
        <f>IFERROR(VLOOKUP(B2178,Retorno_da_RFB!$D$3:$I$6388,4,0),"")</f>
        <v/>
      </c>
      <c r="P2178" s="12" t="str">
        <f>IFERROR(IF(N2178="","",IF(VLOOKUP(LEFT(N2178,10),'Universo_BK-BIT'!$A$5:$E$10005,2,0)="","X",VLOOKUP(LEFT(N2178,10),'Universo_BK-BIT'!$A$5:$E$10005,2,0))),"X")</f>
        <v/>
      </c>
      <c r="Q2178" s="12" t="str">
        <f>IFERROR(IF(P2178="X","",VLOOKUP(LEFT(N2178,10),'Universo_BK-BIT'!$A$5:$E$10005,3,0)),"")</f>
        <v/>
      </c>
      <c r="R2178" s="14" t="str">
        <f t="shared" si="100"/>
        <v/>
      </c>
      <c r="S2178" s="14" t="str">
        <f t="shared" si="101"/>
        <v/>
      </c>
      <c r="T2178" s="14"/>
      <c r="U2178" s="14" t="str">
        <f ca="1">IFERROR(IF(P2178="X",IF(VLOOKUP(B2178,'Oficios_-_pend_criticas'!$C$3:$J$4739,5,0)="","",IF(VLOOKUP(B2178,'Oficios_-_pend_criticas'!$C$3:$J$4739,7,0)="",IF(TODAY()&gt;VLOOKUP(B2178,'Oficios_-_pend_criticas'!$C$3:$J$4739,5,0),"X",""),IF(VLOOKUP(B2178,'Oficios_-_pend_criticas'!$C$3:$J$4739,7,0)&gt;VLOOKUP(B2178,'Oficios_-_pend_criticas'!$C$3:$J$4739,5,0),"X",""))),""),"")</f>
        <v/>
      </c>
      <c r="V2178" s="14" t="str">
        <f ca="1">IFERROR(IF(Q2178=0,IF(VLOOKUP(B2178,'Oficios_-_pend_criticas'!$C$3:$J$4739,5,0)="","",IF(VLOOKUP(B2178,'Oficios_-_pend_criticas'!$C$3:$J$4739,7,0)="",IF(TODAY()&gt;VLOOKUP(B2178,'Oficios_-_pend_criticas'!$C$3:$J$4739,5,0),"X",""),IF(VLOOKUP(B2178,'Oficios_-_pend_criticas'!$C$3:$J$4739,7,0)&gt;VLOOKUP(B2178,'Oficios_-_pend_criticas'!$C$3:$J$4739,5,0),"X",""))),""),"")</f>
        <v/>
      </c>
      <c r="W2178" s="14" t="str">
        <f ca="1">IFERROR(IF(P2178&lt;&gt;"X",IF(Q2178&gt;0,IF(VLOOKUP(B2178,'Oficios_-_pend_criticas'!$C$4:$J$4739,5,0)="","",IF(VLOOKUP(B2178,'Oficios_-_pend_criticas'!$C$4:$J$4739,7,0)="",IF(TODAY()&gt;VLOOKUP(B2178,'Oficios_-_pend_criticas'!$C$4:$J$4739,5,0),"X",""),IF(VLOOKUP(B2178,'Oficios_-_pend_criticas'!$C$4:$J$4739,7,0)&gt;VLOOKUP(B2178,'Oficios_-_pend_criticas'!$C$4:$J$4739,5,0),"X",""))),""),""),"")</f>
        <v/>
      </c>
    </row>
    <row r="2179" spans="1:23" hidden="1" x14ac:dyDescent="0.25">
      <c r="A2179" s="9" t="str">
        <f t="shared" ref="A2179:A2242" si="102">IF(COUNTIF(B:B,B2179)&gt;1,"X","")</f>
        <v/>
      </c>
      <c r="B2179" s="24"/>
      <c r="C2179" s="22" t="str">
        <f>IF(B2179="","",VLOOKUP(B2179,#REF!,6,0))</f>
        <v/>
      </c>
      <c r="D2179" s="20" t="str">
        <f>IF(B2179="","",VLOOKUP(B2179,#REF!,22,0))</f>
        <v/>
      </c>
      <c r="E2179" s="22" t="str">
        <f>IF(B2179="","",VLOOKUP(B2179,Consultas_públicas!$A$376:$G$3879,7,0))</f>
        <v/>
      </c>
      <c r="F2179" s="20"/>
      <c r="G2179" s="21"/>
      <c r="H2179" s="14" t="str">
        <f>IFERROR(IF(VLOOKUP(B2179,'Oficios_-_pend_criticas'!$C$4:$D$4739,2,0)="","","X"),"")</f>
        <v/>
      </c>
      <c r="I2179" s="12"/>
      <c r="J2179" s="13"/>
      <c r="K2179" s="10"/>
      <c r="L2179" s="12" t="str">
        <f>IFERROR(VLOOKUP(B2179,Retorno_da_RFB!$D$3:$I$6388,5,0),"")</f>
        <v/>
      </c>
      <c r="M2179" s="13" t="str">
        <f>IFERROR(VLOOKUP(B2179,Retorno_da_RFB!$D$3:$I$6388,6,0),"")</f>
        <v/>
      </c>
      <c r="N2179" s="10" t="str">
        <f>IFERROR(VLOOKUP(B2179,Retorno_da_RFB!$D$3:$I$6388,3,0),"")</f>
        <v/>
      </c>
      <c r="O2179" s="10" t="str">
        <f>IFERROR(VLOOKUP(B2179,Retorno_da_RFB!$D$3:$I$6388,4,0),"")</f>
        <v/>
      </c>
      <c r="P2179" s="12" t="str">
        <f>IFERROR(IF(N2179="","",IF(VLOOKUP(LEFT(N2179,10),'Universo_BK-BIT'!$A$5:$E$10005,2,0)="","X",VLOOKUP(LEFT(N2179,10),'Universo_BK-BIT'!$A$5:$E$10005,2,0))),"X")</f>
        <v/>
      </c>
      <c r="Q2179" s="12" t="str">
        <f>IFERROR(IF(P2179="X","",VLOOKUP(LEFT(N2179,10),'Universo_BK-BIT'!$A$5:$E$10005,3,0)),"")</f>
        <v/>
      </c>
      <c r="R2179" s="14" t="str">
        <f t="shared" ref="R2179:R2199" si="103">IF(N2179="","",IF(LEFT(N2179,10)=LEFT(D2179,10),"","X"))</f>
        <v/>
      </c>
      <c r="S2179" s="14" t="str">
        <f t="shared" ref="S2179:S2199" si="104">IF(O2179="","",IF(LEN(O2179)&lt;=LEN(E2179)+2,IF(LEN(O2179)&gt;=LEN(E2179)-2,"","X"),"X"))</f>
        <v/>
      </c>
      <c r="T2179" s="14"/>
      <c r="U2179" s="14" t="str">
        <f ca="1">IFERROR(IF(P2179="X",IF(VLOOKUP(B2179,'Oficios_-_pend_criticas'!$C$3:$J$4739,5,0)="","",IF(VLOOKUP(B2179,'Oficios_-_pend_criticas'!$C$3:$J$4739,7,0)="",IF(TODAY()&gt;VLOOKUP(B2179,'Oficios_-_pend_criticas'!$C$3:$J$4739,5,0),"X",""),IF(VLOOKUP(B2179,'Oficios_-_pend_criticas'!$C$3:$J$4739,7,0)&gt;VLOOKUP(B2179,'Oficios_-_pend_criticas'!$C$3:$J$4739,5,0),"X",""))),""),"")</f>
        <v/>
      </c>
      <c r="V2179" s="14" t="str">
        <f ca="1">IFERROR(IF(Q2179=0,IF(VLOOKUP(B2179,'Oficios_-_pend_criticas'!$C$3:$J$4739,5,0)="","",IF(VLOOKUP(B2179,'Oficios_-_pend_criticas'!$C$3:$J$4739,7,0)="",IF(TODAY()&gt;VLOOKUP(B2179,'Oficios_-_pend_criticas'!$C$3:$J$4739,5,0),"X",""),IF(VLOOKUP(B2179,'Oficios_-_pend_criticas'!$C$3:$J$4739,7,0)&gt;VLOOKUP(B2179,'Oficios_-_pend_criticas'!$C$3:$J$4739,5,0),"X",""))),""),"")</f>
        <v/>
      </c>
      <c r="W2179" s="14" t="str">
        <f ca="1">IFERROR(IF(P2179&lt;&gt;"X",IF(Q2179&gt;0,IF(VLOOKUP(B2179,'Oficios_-_pend_criticas'!$C$4:$J$4739,5,0)="","",IF(VLOOKUP(B2179,'Oficios_-_pend_criticas'!$C$4:$J$4739,7,0)="",IF(TODAY()&gt;VLOOKUP(B2179,'Oficios_-_pend_criticas'!$C$4:$J$4739,5,0),"X",""),IF(VLOOKUP(B2179,'Oficios_-_pend_criticas'!$C$4:$J$4739,7,0)&gt;VLOOKUP(B2179,'Oficios_-_pend_criticas'!$C$4:$J$4739,5,0),"X",""))),""),""),"")</f>
        <v/>
      </c>
    </row>
    <row r="2180" spans="1:23" hidden="1" x14ac:dyDescent="0.25">
      <c r="A2180" s="9" t="str">
        <f t="shared" si="102"/>
        <v/>
      </c>
      <c r="B2180" s="24"/>
      <c r="C2180" s="22" t="str">
        <f>IF(B2180="","",VLOOKUP(B2180,#REF!,6,0))</f>
        <v/>
      </c>
      <c r="D2180" s="20" t="str">
        <f>IF(B2180="","",VLOOKUP(B2180,#REF!,22,0))</f>
        <v/>
      </c>
      <c r="E2180" s="22" t="str">
        <f>IF(B2180="","",VLOOKUP(B2180,Consultas_públicas!$A$376:$G$3879,7,0))</f>
        <v/>
      </c>
      <c r="F2180" s="20"/>
      <c r="G2180" s="21"/>
      <c r="H2180" s="14" t="str">
        <f>IFERROR(IF(VLOOKUP(B2180,'Oficios_-_pend_criticas'!$C$4:$D$4739,2,0)="","","X"),"")</f>
        <v/>
      </c>
      <c r="I2180" s="12"/>
      <c r="J2180" s="13"/>
      <c r="K2180" s="10"/>
      <c r="L2180" s="12" t="str">
        <f>IFERROR(VLOOKUP(B2180,Retorno_da_RFB!$D$3:$I$6388,5,0),"")</f>
        <v/>
      </c>
      <c r="M2180" s="13" t="str">
        <f>IFERROR(VLOOKUP(B2180,Retorno_da_RFB!$D$3:$I$6388,6,0),"")</f>
        <v/>
      </c>
      <c r="N2180" s="10" t="str">
        <f>IFERROR(VLOOKUP(B2180,Retorno_da_RFB!$D$3:$I$6388,3,0),"")</f>
        <v/>
      </c>
      <c r="O2180" s="10" t="str">
        <f>IFERROR(VLOOKUP(B2180,Retorno_da_RFB!$D$3:$I$6388,4,0),"")</f>
        <v/>
      </c>
      <c r="P2180" s="12" t="str">
        <f>IFERROR(IF(N2180="","",IF(VLOOKUP(LEFT(N2180,10),'Universo_BK-BIT'!$A$5:$E$10005,2,0)="","X",VLOOKUP(LEFT(N2180,10),'Universo_BK-BIT'!$A$5:$E$10005,2,0))),"X")</f>
        <v/>
      </c>
      <c r="Q2180" s="12" t="str">
        <f>IFERROR(IF(P2180="X","",VLOOKUP(LEFT(N2180,10),'Universo_BK-BIT'!$A$5:$E$10005,3,0)),"")</f>
        <v/>
      </c>
      <c r="R2180" s="14" t="str">
        <f t="shared" si="103"/>
        <v/>
      </c>
      <c r="S2180" s="14" t="str">
        <f t="shared" si="104"/>
        <v/>
      </c>
      <c r="T2180" s="14"/>
      <c r="U2180" s="14" t="str">
        <f ca="1">IFERROR(IF(P2180="X",IF(VLOOKUP(B2180,'Oficios_-_pend_criticas'!$C$3:$J$4739,5,0)="","",IF(VLOOKUP(B2180,'Oficios_-_pend_criticas'!$C$3:$J$4739,7,0)="",IF(TODAY()&gt;VLOOKUP(B2180,'Oficios_-_pend_criticas'!$C$3:$J$4739,5,0),"X",""),IF(VLOOKUP(B2180,'Oficios_-_pend_criticas'!$C$3:$J$4739,7,0)&gt;VLOOKUP(B2180,'Oficios_-_pend_criticas'!$C$3:$J$4739,5,0),"X",""))),""),"")</f>
        <v/>
      </c>
      <c r="V2180" s="14" t="str">
        <f ca="1">IFERROR(IF(Q2180=0,IF(VLOOKUP(B2180,'Oficios_-_pend_criticas'!$C$3:$J$4739,5,0)="","",IF(VLOOKUP(B2180,'Oficios_-_pend_criticas'!$C$3:$J$4739,7,0)="",IF(TODAY()&gt;VLOOKUP(B2180,'Oficios_-_pend_criticas'!$C$3:$J$4739,5,0),"X",""),IF(VLOOKUP(B2180,'Oficios_-_pend_criticas'!$C$3:$J$4739,7,0)&gt;VLOOKUP(B2180,'Oficios_-_pend_criticas'!$C$3:$J$4739,5,0),"X",""))),""),"")</f>
        <v/>
      </c>
      <c r="W2180" s="14" t="str">
        <f ca="1">IFERROR(IF(P2180&lt;&gt;"X",IF(Q2180&gt;0,IF(VLOOKUP(B2180,'Oficios_-_pend_criticas'!$C$4:$J$4739,5,0)="","",IF(VLOOKUP(B2180,'Oficios_-_pend_criticas'!$C$4:$J$4739,7,0)="",IF(TODAY()&gt;VLOOKUP(B2180,'Oficios_-_pend_criticas'!$C$4:$J$4739,5,0),"X",""),IF(VLOOKUP(B2180,'Oficios_-_pend_criticas'!$C$4:$J$4739,7,0)&gt;VLOOKUP(B2180,'Oficios_-_pend_criticas'!$C$4:$J$4739,5,0),"X",""))),""),""),"")</f>
        <v/>
      </c>
    </row>
    <row r="2181" spans="1:23" hidden="1" x14ac:dyDescent="0.25">
      <c r="A2181" s="9" t="str">
        <f t="shared" si="102"/>
        <v/>
      </c>
      <c r="B2181" s="24"/>
      <c r="C2181" s="22" t="str">
        <f>IF(B2181="","",VLOOKUP(B2181,#REF!,6,0))</f>
        <v/>
      </c>
      <c r="D2181" s="20" t="str">
        <f>IF(B2181="","",VLOOKUP(B2181,#REF!,22,0))</f>
        <v/>
      </c>
      <c r="E2181" s="22" t="str">
        <f>IF(B2181="","",VLOOKUP(B2181,Consultas_públicas!$A$376:$G$3879,7,0))</f>
        <v/>
      </c>
      <c r="F2181" s="20"/>
      <c r="G2181" s="21"/>
      <c r="H2181" s="14" t="str">
        <f>IFERROR(IF(VLOOKUP(B2181,'Oficios_-_pend_criticas'!$C$4:$D$4739,2,0)="","","X"),"")</f>
        <v/>
      </c>
      <c r="I2181" s="12"/>
      <c r="J2181" s="13"/>
      <c r="K2181" s="10"/>
      <c r="L2181" s="12" t="str">
        <f>IFERROR(VLOOKUP(B2181,Retorno_da_RFB!$D$3:$I$6388,5,0),"")</f>
        <v/>
      </c>
      <c r="M2181" s="13" t="str">
        <f>IFERROR(VLOOKUP(B2181,Retorno_da_RFB!$D$3:$I$6388,6,0),"")</f>
        <v/>
      </c>
      <c r="N2181" s="10" t="str">
        <f>IFERROR(VLOOKUP(B2181,Retorno_da_RFB!$D$3:$I$6388,3,0),"")</f>
        <v/>
      </c>
      <c r="O2181" s="10" t="str">
        <f>IFERROR(VLOOKUP(B2181,Retorno_da_RFB!$D$3:$I$6388,4,0),"")</f>
        <v/>
      </c>
      <c r="P2181" s="12" t="str">
        <f>IFERROR(IF(N2181="","",IF(VLOOKUP(LEFT(N2181,10),'Universo_BK-BIT'!$A$5:$E$10005,2,0)="","X",VLOOKUP(LEFT(N2181,10),'Universo_BK-BIT'!$A$5:$E$10005,2,0))),"X")</f>
        <v/>
      </c>
      <c r="Q2181" s="12" t="str">
        <f>IFERROR(IF(P2181="X","",VLOOKUP(LEFT(N2181,10),'Universo_BK-BIT'!$A$5:$E$10005,3,0)),"")</f>
        <v/>
      </c>
      <c r="R2181" s="14" t="str">
        <f t="shared" si="103"/>
        <v/>
      </c>
      <c r="S2181" s="14" t="str">
        <f t="shared" si="104"/>
        <v/>
      </c>
      <c r="T2181" s="14"/>
      <c r="U2181" s="14" t="str">
        <f ca="1">IFERROR(IF(P2181="X",IF(VLOOKUP(B2181,'Oficios_-_pend_criticas'!$C$3:$J$4739,5,0)="","",IF(VLOOKUP(B2181,'Oficios_-_pend_criticas'!$C$3:$J$4739,7,0)="",IF(TODAY()&gt;VLOOKUP(B2181,'Oficios_-_pend_criticas'!$C$3:$J$4739,5,0),"X",""),IF(VLOOKUP(B2181,'Oficios_-_pend_criticas'!$C$3:$J$4739,7,0)&gt;VLOOKUP(B2181,'Oficios_-_pend_criticas'!$C$3:$J$4739,5,0),"X",""))),""),"")</f>
        <v/>
      </c>
      <c r="V2181" s="14" t="str">
        <f ca="1">IFERROR(IF(Q2181=0,IF(VLOOKUP(B2181,'Oficios_-_pend_criticas'!$C$3:$J$4739,5,0)="","",IF(VLOOKUP(B2181,'Oficios_-_pend_criticas'!$C$3:$J$4739,7,0)="",IF(TODAY()&gt;VLOOKUP(B2181,'Oficios_-_pend_criticas'!$C$3:$J$4739,5,0),"X",""),IF(VLOOKUP(B2181,'Oficios_-_pend_criticas'!$C$3:$J$4739,7,0)&gt;VLOOKUP(B2181,'Oficios_-_pend_criticas'!$C$3:$J$4739,5,0),"X",""))),""),"")</f>
        <v/>
      </c>
      <c r="W2181" s="14" t="str">
        <f ca="1">IFERROR(IF(P2181&lt;&gt;"X",IF(Q2181&gt;0,IF(VLOOKUP(B2181,'Oficios_-_pend_criticas'!$C$4:$J$4739,5,0)="","",IF(VLOOKUP(B2181,'Oficios_-_pend_criticas'!$C$4:$J$4739,7,0)="",IF(TODAY()&gt;VLOOKUP(B2181,'Oficios_-_pend_criticas'!$C$4:$J$4739,5,0),"X",""),IF(VLOOKUP(B2181,'Oficios_-_pend_criticas'!$C$4:$J$4739,7,0)&gt;VLOOKUP(B2181,'Oficios_-_pend_criticas'!$C$4:$J$4739,5,0),"X",""))),""),""),"")</f>
        <v/>
      </c>
    </row>
    <row r="2182" spans="1:23" hidden="1" x14ac:dyDescent="0.25">
      <c r="A2182" s="9" t="str">
        <f t="shared" si="102"/>
        <v/>
      </c>
      <c r="B2182" s="24"/>
      <c r="C2182" s="22" t="str">
        <f>IF(B2182="","",VLOOKUP(B2182,#REF!,6,0))</f>
        <v/>
      </c>
      <c r="D2182" s="20" t="str">
        <f>IF(B2182="","",VLOOKUP(B2182,#REF!,22,0))</f>
        <v/>
      </c>
      <c r="E2182" s="22" t="str">
        <f>IF(B2182="","",VLOOKUP(B2182,Consultas_públicas!$A$376:$G$3879,7,0))</f>
        <v/>
      </c>
      <c r="F2182" s="20"/>
      <c r="G2182" s="21"/>
      <c r="H2182" s="14" t="str">
        <f>IFERROR(IF(VLOOKUP(B2182,'Oficios_-_pend_criticas'!$C$4:$D$4739,2,0)="","","X"),"")</f>
        <v/>
      </c>
      <c r="I2182" s="12"/>
      <c r="J2182" s="13"/>
      <c r="K2182" s="10"/>
      <c r="L2182" s="12" t="str">
        <f>IFERROR(VLOOKUP(B2182,Retorno_da_RFB!$D$3:$I$6388,5,0),"")</f>
        <v/>
      </c>
      <c r="M2182" s="13" t="str">
        <f>IFERROR(VLOOKUP(B2182,Retorno_da_RFB!$D$3:$I$6388,6,0),"")</f>
        <v/>
      </c>
      <c r="N2182" s="10" t="str">
        <f>IFERROR(VLOOKUP(B2182,Retorno_da_RFB!$D$3:$I$6388,3,0),"")</f>
        <v/>
      </c>
      <c r="O2182" s="10" t="str">
        <f>IFERROR(VLOOKUP(B2182,Retorno_da_RFB!$D$3:$I$6388,4,0),"")</f>
        <v/>
      </c>
      <c r="P2182" s="12" t="str">
        <f>IFERROR(IF(N2182="","",IF(VLOOKUP(LEFT(N2182,10),'Universo_BK-BIT'!$A$5:$E$10005,2,0)="","X",VLOOKUP(LEFT(N2182,10),'Universo_BK-BIT'!$A$5:$E$10005,2,0))),"X")</f>
        <v/>
      </c>
      <c r="Q2182" s="12" t="str">
        <f>IFERROR(IF(P2182="X","",VLOOKUP(LEFT(N2182,10),'Universo_BK-BIT'!$A$5:$E$10005,3,0)),"")</f>
        <v/>
      </c>
      <c r="R2182" s="14" t="str">
        <f t="shared" si="103"/>
        <v/>
      </c>
      <c r="S2182" s="14" t="str">
        <f t="shared" si="104"/>
        <v/>
      </c>
      <c r="T2182" s="14"/>
      <c r="U2182" s="14" t="str">
        <f ca="1">IFERROR(IF(P2182="X",IF(VLOOKUP(B2182,'Oficios_-_pend_criticas'!$C$3:$J$4739,5,0)="","",IF(VLOOKUP(B2182,'Oficios_-_pend_criticas'!$C$3:$J$4739,7,0)="",IF(TODAY()&gt;VLOOKUP(B2182,'Oficios_-_pend_criticas'!$C$3:$J$4739,5,0),"X",""),IF(VLOOKUP(B2182,'Oficios_-_pend_criticas'!$C$3:$J$4739,7,0)&gt;VLOOKUP(B2182,'Oficios_-_pend_criticas'!$C$3:$J$4739,5,0),"X",""))),""),"")</f>
        <v/>
      </c>
      <c r="V2182" s="14" t="str">
        <f ca="1">IFERROR(IF(Q2182=0,IF(VLOOKUP(B2182,'Oficios_-_pend_criticas'!$C$3:$J$4739,5,0)="","",IF(VLOOKUP(B2182,'Oficios_-_pend_criticas'!$C$3:$J$4739,7,0)="",IF(TODAY()&gt;VLOOKUP(B2182,'Oficios_-_pend_criticas'!$C$3:$J$4739,5,0),"X",""),IF(VLOOKUP(B2182,'Oficios_-_pend_criticas'!$C$3:$J$4739,7,0)&gt;VLOOKUP(B2182,'Oficios_-_pend_criticas'!$C$3:$J$4739,5,0),"X",""))),""),"")</f>
        <v/>
      </c>
      <c r="W2182" s="14" t="str">
        <f ca="1">IFERROR(IF(P2182&lt;&gt;"X",IF(Q2182&gt;0,IF(VLOOKUP(B2182,'Oficios_-_pend_criticas'!$C$4:$J$4739,5,0)="","",IF(VLOOKUP(B2182,'Oficios_-_pend_criticas'!$C$4:$J$4739,7,0)="",IF(TODAY()&gt;VLOOKUP(B2182,'Oficios_-_pend_criticas'!$C$4:$J$4739,5,0),"X",""),IF(VLOOKUP(B2182,'Oficios_-_pend_criticas'!$C$4:$J$4739,7,0)&gt;VLOOKUP(B2182,'Oficios_-_pend_criticas'!$C$4:$J$4739,5,0),"X",""))),""),""),"")</f>
        <v/>
      </c>
    </row>
    <row r="2183" spans="1:23" hidden="1" x14ac:dyDescent="0.25">
      <c r="A2183" s="9" t="str">
        <f t="shared" si="102"/>
        <v/>
      </c>
      <c r="B2183" s="24"/>
      <c r="C2183" s="22" t="str">
        <f>IF(B2183="","",VLOOKUP(B2183,#REF!,6,0))</f>
        <v/>
      </c>
      <c r="D2183" s="20" t="str">
        <f>IF(B2183="","",VLOOKUP(B2183,#REF!,22,0))</f>
        <v/>
      </c>
      <c r="E2183" s="22" t="str">
        <f>IF(B2183="","",VLOOKUP(B2183,Consultas_públicas!$A$376:$G$3879,7,0))</f>
        <v/>
      </c>
      <c r="F2183" s="20"/>
      <c r="G2183" s="21"/>
      <c r="H2183" s="14" t="str">
        <f>IFERROR(IF(VLOOKUP(B2183,'Oficios_-_pend_criticas'!$C$4:$D$4739,2,0)="","","X"),"")</f>
        <v/>
      </c>
      <c r="I2183" s="12"/>
      <c r="J2183" s="13"/>
      <c r="K2183" s="10"/>
      <c r="L2183" s="12" t="str">
        <f>IFERROR(VLOOKUP(B2183,Retorno_da_RFB!$D$3:$I$6388,5,0),"")</f>
        <v/>
      </c>
      <c r="M2183" s="13" t="str">
        <f>IFERROR(VLOOKUP(B2183,Retorno_da_RFB!$D$3:$I$6388,6,0),"")</f>
        <v/>
      </c>
      <c r="N2183" s="10" t="str">
        <f>IFERROR(VLOOKUP(B2183,Retorno_da_RFB!$D$3:$I$6388,3,0),"")</f>
        <v/>
      </c>
      <c r="O2183" s="10" t="str">
        <f>IFERROR(VLOOKUP(B2183,Retorno_da_RFB!$D$3:$I$6388,4,0),"")</f>
        <v/>
      </c>
      <c r="P2183" s="12" t="str">
        <f>IFERROR(IF(N2183="","",IF(VLOOKUP(LEFT(N2183,10),'Universo_BK-BIT'!$A$5:$E$10005,2,0)="","X",VLOOKUP(LEFT(N2183,10),'Universo_BK-BIT'!$A$5:$E$10005,2,0))),"X")</f>
        <v/>
      </c>
      <c r="Q2183" s="12" t="str">
        <f>IFERROR(IF(P2183="X","",VLOOKUP(LEFT(N2183,10),'Universo_BK-BIT'!$A$5:$E$10005,3,0)),"")</f>
        <v/>
      </c>
      <c r="R2183" s="14" t="str">
        <f t="shared" si="103"/>
        <v/>
      </c>
      <c r="S2183" s="14" t="str">
        <f t="shared" si="104"/>
        <v/>
      </c>
      <c r="T2183" s="14"/>
      <c r="U2183" s="14" t="str">
        <f ca="1">IFERROR(IF(P2183="X",IF(VLOOKUP(B2183,'Oficios_-_pend_criticas'!$C$3:$J$4739,5,0)="","",IF(VLOOKUP(B2183,'Oficios_-_pend_criticas'!$C$3:$J$4739,7,0)="",IF(TODAY()&gt;VLOOKUP(B2183,'Oficios_-_pend_criticas'!$C$3:$J$4739,5,0),"X",""),IF(VLOOKUP(B2183,'Oficios_-_pend_criticas'!$C$3:$J$4739,7,0)&gt;VLOOKUP(B2183,'Oficios_-_pend_criticas'!$C$3:$J$4739,5,0),"X",""))),""),"")</f>
        <v/>
      </c>
      <c r="V2183" s="14" t="str">
        <f ca="1">IFERROR(IF(Q2183=0,IF(VLOOKUP(B2183,'Oficios_-_pend_criticas'!$C$3:$J$4739,5,0)="","",IF(VLOOKUP(B2183,'Oficios_-_pend_criticas'!$C$3:$J$4739,7,0)="",IF(TODAY()&gt;VLOOKUP(B2183,'Oficios_-_pend_criticas'!$C$3:$J$4739,5,0),"X",""),IF(VLOOKUP(B2183,'Oficios_-_pend_criticas'!$C$3:$J$4739,7,0)&gt;VLOOKUP(B2183,'Oficios_-_pend_criticas'!$C$3:$J$4739,5,0),"X",""))),""),"")</f>
        <v/>
      </c>
      <c r="W2183" s="14" t="str">
        <f ca="1">IFERROR(IF(P2183&lt;&gt;"X",IF(Q2183&gt;0,IF(VLOOKUP(B2183,'Oficios_-_pend_criticas'!$C$4:$J$4739,5,0)="","",IF(VLOOKUP(B2183,'Oficios_-_pend_criticas'!$C$4:$J$4739,7,0)="",IF(TODAY()&gt;VLOOKUP(B2183,'Oficios_-_pend_criticas'!$C$4:$J$4739,5,0),"X",""),IF(VLOOKUP(B2183,'Oficios_-_pend_criticas'!$C$4:$J$4739,7,0)&gt;VLOOKUP(B2183,'Oficios_-_pend_criticas'!$C$4:$J$4739,5,0),"X",""))),""),""),"")</f>
        <v/>
      </c>
    </row>
    <row r="2184" spans="1:23" hidden="1" x14ac:dyDescent="0.25">
      <c r="A2184" s="9" t="str">
        <f t="shared" si="102"/>
        <v/>
      </c>
      <c r="B2184" s="24"/>
      <c r="C2184" s="22" t="str">
        <f>IF(B2184="","",VLOOKUP(B2184,#REF!,6,0))</f>
        <v/>
      </c>
      <c r="D2184" s="20" t="str">
        <f>IF(B2184="","",VLOOKUP(B2184,#REF!,22,0))</f>
        <v/>
      </c>
      <c r="E2184" s="22" t="str">
        <f>IF(B2184="","",VLOOKUP(B2184,Consultas_públicas!$A$376:$G$3879,7,0))</f>
        <v/>
      </c>
      <c r="F2184" s="20"/>
      <c r="G2184" s="21"/>
      <c r="H2184" s="14" t="str">
        <f>IFERROR(IF(VLOOKUP(B2184,'Oficios_-_pend_criticas'!$C$4:$D$4739,2,0)="","","X"),"")</f>
        <v/>
      </c>
      <c r="I2184" s="12"/>
      <c r="J2184" s="13"/>
      <c r="K2184" s="10"/>
      <c r="L2184" s="12" t="str">
        <f>IFERROR(VLOOKUP(B2184,Retorno_da_RFB!$D$3:$I$6388,5,0),"")</f>
        <v/>
      </c>
      <c r="M2184" s="13" t="str">
        <f>IFERROR(VLOOKUP(B2184,Retorno_da_RFB!$D$3:$I$6388,6,0),"")</f>
        <v/>
      </c>
      <c r="N2184" s="10" t="str">
        <f>IFERROR(VLOOKUP(B2184,Retorno_da_RFB!$D$3:$I$6388,3,0),"")</f>
        <v/>
      </c>
      <c r="O2184" s="10" t="str">
        <f>IFERROR(VLOOKUP(B2184,Retorno_da_RFB!$D$3:$I$6388,4,0),"")</f>
        <v/>
      </c>
      <c r="P2184" s="12" t="str">
        <f>IFERROR(IF(N2184="","",IF(VLOOKUP(LEFT(N2184,10),'Universo_BK-BIT'!$A$5:$E$10005,2,0)="","X",VLOOKUP(LEFT(N2184,10),'Universo_BK-BIT'!$A$5:$E$10005,2,0))),"X")</f>
        <v/>
      </c>
      <c r="Q2184" s="12" t="str">
        <f>IFERROR(IF(P2184="X","",VLOOKUP(LEFT(N2184,10),'Universo_BK-BIT'!$A$5:$E$10005,3,0)),"")</f>
        <v/>
      </c>
      <c r="R2184" s="14" t="str">
        <f t="shared" si="103"/>
        <v/>
      </c>
      <c r="S2184" s="14" t="str">
        <f t="shared" si="104"/>
        <v/>
      </c>
      <c r="T2184" s="14"/>
      <c r="U2184" s="14" t="str">
        <f ca="1">IFERROR(IF(P2184="X",IF(VLOOKUP(B2184,'Oficios_-_pend_criticas'!$C$3:$J$4739,5,0)="","",IF(VLOOKUP(B2184,'Oficios_-_pend_criticas'!$C$3:$J$4739,7,0)="",IF(TODAY()&gt;VLOOKUP(B2184,'Oficios_-_pend_criticas'!$C$3:$J$4739,5,0),"X",""),IF(VLOOKUP(B2184,'Oficios_-_pend_criticas'!$C$3:$J$4739,7,0)&gt;VLOOKUP(B2184,'Oficios_-_pend_criticas'!$C$3:$J$4739,5,0),"X",""))),""),"")</f>
        <v/>
      </c>
      <c r="V2184" s="14" t="str">
        <f ca="1">IFERROR(IF(Q2184=0,IF(VLOOKUP(B2184,'Oficios_-_pend_criticas'!$C$3:$J$4739,5,0)="","",IF(VLOOKUP(B2184,'Oficios_-_pend_criticas'!$C$3:$J$4739,7,0)="",IF(TODAY()&gt;VLOOKUP(B2184,'Oficios_-_pend_criticas'!$C$3:$J$4739,5,0),"X",""),IF(VLOOKUP(B2184,'Oficios_-_pend_criticas'!$C$3:$J$4739,7,0)&gt;VLOOKUP(B2184,'Oficios_-_pend_criticas'!$C$3:$J$4739,5,0),"X",""))),""),"")</f>
        <v/>
      </c>
      <c r="W2184" s="14" t="str">
        <f ca="1">IFERROR(IF(P2184&lt;&gt;"X",IF(Q2184&gt;0,IF(VLOOKUP(B2184,'Oficios_-_pend_criticas'!$C$4:$J$4739,5,0)="","",IF(VLOOKUP(B2184,'Oficios_-_pend_criticas'!$C$4:$J$4739,7,0)="",IF(TODAY()&gt;VLOOKUP(B2184,'Oficios_-_pend_criticas'!$C$4:$J$4739,5,0),"X",""),IF(VLOOKUP(B2184,'Oficios_-_pend_criticas'!$C$4:$J$4739,7,0)&gt;VLOOKUP(B2184,'Oficios_-_pend_criticas'!$C$4:$J$4739,5,0),"X",""))),""),""),"")</f>
        <v/>
      </c>
    </row>
    <row r="2185" spans="1:23" hidden="1" x14ac:dyDescent="0.25">
      <c r="A2185" s="9" t="str">
        <f t="shared" si="102"/>
        <v/>
      </c>
      <c r="B2185" s="24"/>
      <c r="C2185" s="22" t="str">
        <f>IF(B2185="","",VLOOKUP(B2185,#REF!,6,0))</f>
        <v/>
      </c>
      <c r="D2185" s="20" t="str">
        <f>IF(B2185="","",VLOOKUP(B2185,#REF!,22,0))</f>
        <v/>
      </c>
      <c r="E2185" s="22" t="str">
        <f>IF(B2185="","",VLOOKUP(B2185,Consultas_públicas!$A$376:$G$3879,7,0))</f>
        <v/>
      </c>
      <c r="F2185" s="20"/>
      <c r="G2185" s="21"/>
      <c r="H2185" s="14" t="str">
        <f>IFERROR(IF(VLOOKUP(B2185,'Oficios_-_pend_criticas'!$C$4:$D$4739,2,0)="","","X"),"")</f>
        <v/>
      </c>
      <c r="I2185" s="12"/>
      <c r="J2185" s="13"/>
      <c r="K2185" s="10"/>
      <c r="L2185" s="12" t="str">
        <f>IFERROR(VLOOKUP(B2185,Retorno_da_RFB!$D$3:$I$6388,5,0),"")</f>
        <v/>
      </c>
      <c r="M2185" s="13" t="str">
        <f>IFERROR(VLOOKUP(B2185,Retorno_da_RFB!$D$3:$I$6388,6,0),"")</f>
        <v/>
      </c>
      <c r="N2185" s="10" t="str">
        <f>IFERROR(VLOOKUP(B2185,Retorno_da_RFB!$D$3:$I$6388,3,0),"")</f>
        <v/>
      </c>
      <c r="O2185" s="10" t="str">
        <f>IFERROR(VLOOKUP(B2185,Retorno_da_RFB!$D$3:$I$6388,4,0),"")</f>
        <v/>
      </c>
      <c r="P2185" s="12" t="str">
        <f>IFERROR(IF(N2185="","",IF(VLOOKUP(LEFT(N2185,10),'Universo_BK-BIT'!$A$5:$E$10005,2,0)="","X",VLOOKUP(LEFT(N2185,10),'Universo_BK-BIT'!$A$5:$E$10005,2,0))),"X")</f>
        <v/>
      </c>
      <c r="Q2185" s="12" t="str">
        <f>IFERROR(IF(P2185="X","",VLOOKUP(LEFT(N2185,10),'Universo_BK-BIT'!$A$5:$E$10005,3,0)),"")</f>
        <v/>
      </c>
      <c r="R2185" s="14" t="str">
        <f t="shared" si="103"/>
        <v/>
      </c>
      <c r="S2185" s="14" t="str">
        <f t="shared" si="104"/>
        <v/>
      </c>
      <c r="T2185" s="14"/>
      <c r="U2185" s="14" t="str">
        <f ca="1">IFERROR(IF(P2185="X",IF(VLOOKUP(B2185,'Oficios_-_pend_criticas'!$C$3:$J$4739,5,0)="","",IF(VLOOKUP(B2185,'Oficios_-_pend_criticas'!$C$3:$J$4739,7,0)="",IF(TODAY()&gt;VLOOKUP(B2185,'Oficios_-_pend_criticas'!$C$3:$J$4739,5,0),"X",""),IF(VLOOKUP(B2185,'Oficios_-_pend_criticas'!$C$3:$J$4739,7,0)&gt;VLOOKUP(B2185,'Oficios_-_pend_criticas'!$C$3:$J$4739,5,0),"X",""))),""),"")</f>
        <v/>
      </c>
      <c r="V2185" s="14" t="str">
        <f ca="1">IFERROR(IF(Q2185=0,IF(VLOOKUP(B2185,'Oficios_-_pend_criticas'!$C$3:$J$4739,5,0)="","",IF(VLOOKUP(B2185,'Oficios_-_pend_criticas'!$C$3:$J$4739,7,0)="",IF(TODAY()&gt;VLOOKUP(B2185,'Oficios_-_pend_criticas'!$C$3:$J$4739,5,0),"X",""),IF(VLOOKUP(B2185,'Oficios_-_pend_criticas'!$C$3:$J$4739,7,0)&gt;VLOOKUP(B2185,'Oficios_-_pend_criticas'!$C$3:$J$4739,5,0),"X",""))),""),"")</f>
        <v/>
      </c>
      <c r="W2185" s="14" t="str">
        <f ca="1">IFERROR(IF(P2185&lt;&gt;"X",IF(Q2185&gt;0,IF(VLOOKUP(B2185,'Oficios_-_pend_criticas'!$C$4:$J$4739,5,0)="","",IF(VLOOKUP(B2185,'Oficios_-_pend_criticas'!$C$4:$J$4739,7,0)="",IF(TODAY()&gt;VLOOKUP(B2185,'Oficios_-_pend_criticas'!$C$4:$J$4739,5,0),"X",""),IF(VLOOKUP(B2185,'Oficios_-_pend_criticas'!$C$4:$J$4739,7,0)&gt;VLOOKUP(B2185,'Oficios_-_pend_criticas'!$C$4:$J$4739,5,0),"X",""))),""),""),"")</f>
        <v/>
      </c>
    </row>
    <row r="2186" spans="1:23" hidden="1" x14ac:dyDescent="0.25">
      <c r="A2186" s="9" t="str">
        <f t="shared" si="102"/>
        <v/>
      </c>
      <c r="B2186" s="24"/>
      <c r="C2186" s="22" t="str">
        <f>IF(B2186="","",VLOOKUP(B2186,#REF!,6,0))</f>
        <v/>
      </c>
      <c r="D2186" s="20" t="str">
        <f>IF(B2186="","",VLOOKUP(B2186,#REF!,22,0))</f>
        <v/>
      </c>
      <c r="E2186" s="22" t="str">
        <f>IF(B2186="","",VLOOKUP(B2186,Consultas_públicas!$A$376:$G$3879,7,0))</f>
        <v/>
      </c>
      <c r="F2186" s="20"/>
      <c r="G2186" s="21"/>
      <c r="H2186" s="14" t="str">
        <f>IFERROR(IF(VLOOKUP(B2186,'Oficios_-_pend_criticas'!$C$4:$D$4739,2,0)="","","X"),"")</f>
        <v/>
      </c>
      <c r="I2186" s="12"/>
      <c r="J2186" s="13"/>
      <c r="K2186" s="10"/>
      <c r="L2186" s="12" t="str">
        <f>IFERROR(VLOOKUP(B2186,Retorno_da_RFB!$D$3:$I$6388,5,0),"")</f>
        <v/>
      </c>
      <c r="M2186" s="13" t="str">
        <f>IFERROR(VLOOKUP(B2186,Retorno_da_RFB!$D$3:$I$6388,6,0),"")</f>
        <v/>
      </c>
      <c r="N2186" s="10" t="str">
        <f>IFERROR(VLOOKUP(B2186,Retorno_da_RFB!$D$3:$I$6388,3,0),"")</f>
        <v/>
      </c>
      <c r="O2186" s="10" t="str">
        <f>IFERROR(VLOOKUP(B2186,Retorno_da_RFB!$D$3:$I$6388,4,0),"")</f>
        <v/>
      </c>
      <c r="P2186" s="12" t="str">
        <f>IFERROR(IF(N2186="","",IF(VLOOKUP(LEFT(N2186,10),'Universo_BK-BIT'!$A$5:$E$10005,2,0)="","X",VLOOKUP(LEFT(N2186,10),'Universo_BK-BIT'!$A$5:$E$10005,2,0))),"X")</f>
        <v/>
      </c>
      <c r="Q2186" s="12" t="str">
        <f>IFERROR(IF(P2186="X","",VLOOKUP(LEFT(N2186,10),'Universo_BK-BIT'!$A$5:$E$10005,3,0)),"")</f>
        <v/>
      </c>
      <c r="R2186" s="14" t="str">
        <f t="shared" si="103"/>
        <v/>
      </c>
      <c r="S2186" s="14" t="str">
        <f t="shared" si="104"/>
        <v/>
      </c>
      <c r="T2186" s="14"/>
      <c r="U2186" s="14" t="str">
        <f ca="1">IFERROR(IF(P2186="X",IF(VLOOKUP(B2186,'Oficios_-_pend_criticas'!$C$3:$J$4739,5,0)="","",IF(VLOOKUP(B2186,'Oficios_-_pend_criticas'!$C$3:$J$4739,7,0)="",IF(TODAY()&gt;VLOOKUP(B2186,'Oficios_-_pend_criticas'!$C$3:$J$4739,5,0),"X",""),IF(VLOOKUP(B2186,'Oficios_-_pend_criticas'!$C$3:$J$4739,7,0)&gt;VLOOKUP(B2186,'Oficios_-_pend_criticas'!$C$3:$J$4739,5,0),"X",""))),""),"")</f>
        <v/>
      </c>
      <c r="V2186" s="14" t="str">
        <f ca="1">IFERROR(IF(Q2186=0,IF(VLOOKUP(B2186,'Oficios_-_pend_criticas'!$C$3:$J$4739,5,0)="","",IF(VLOOKUP(B2186,'Oficios_-_pend_criticas'!$C$3:$J$4739,7,0)="",IF(TODAY()&gt;VLOOKUP(B2186,'Oficios_-_pend_criticas'!$C$3:$J$4739,5,0),"X",""),IF(VLOOKUP(B2186,'Oficios_-_pend_criticas'!$C$3:$J$4739,7,0)&gt;VLOOKUP(B2186,'Oficios_-_pend_criticas'!$C$3:$J$4739,5,0),"X",""))),""),"")</f>
        <v/>
      </c>
      <c r="W2186" s="14" t="str">
        <f ca="1">IFERROR(IF(P2186&lt;&gt;"X",IF(Q2186&gt;0,IF(VLOOKUP(B2186,'Oficios_-_pend_criticas'!$C$4:$J$4739,5,0)="","",IF(VLOOKUP(B2186,'Oficios_-_pend_criticas'!$C$4:$J$4739,7,0)="",IF(TODAY()&gt;VLOOKUP(B2186,'Oficios_-_pend_criticas'!$C$4:$J$4739,5,0),"X",""),IF(VLOOKUP(B2186,'Oficios_-_pend_criticas'!$C$4:$J$4739,7,0)&gt;VLOOKUP(B2186,'Oficios_-_pend_criticas'!$C$4:$J$4739,5,0),"X",""))),""),""),"")</f>
        <v/>
      </c>
    </row>
    <row r="2187" spans="1:23" hidden="1" x14ac:dyDescent="0.25">
      <c r="A2187" s="9" t="str">
        <f t="shared" si="102"/>
        <v/>
      </c>
      <c r="B2187" s="24"/>
      <c r="C2187" s="22" t="str">
        <f>IF(B2187="","",VLOOKUP(B2187,#REF!,6,0))</f>
        <v/>
      </c>
      <c r="D2187" s="20" t="str">
        <f>IF(B2187="","",VLOOKUP(B2187,#REF!,22,0))</f>
        <v/>
      </c>
      <c r="E2187" s="22" t="str">
        <f>IF(B2187="","",VLOOKUP(B2187,Consultas_públicas!$A$376:$G$3879,7,0))</f>
        <v/>
      </c>
      <c r="F2187" s="20"/>
      <c r="G2187" s="21"/>
      <c r="H2187" s="14" t="str">
        <f>IFERROR(IF(VLOOKUP(B2187,'Oficios_-_pend_criticas'!$C$4:$D$4739,2,0)="","","X"),"")</f>
        <v/>
      </c>
      <c r="I2187" s="12"/>
      <c r="J2187" s="13"/>
      <c r="K2187" s="10"/>
      <c r="L2187" s="12" t="str">
        <f>IFERROR(VLOOKUP(B2187,Retorno_da_RFB!$D$3:$I$6388,5,0),"")</f>
        <v/>
      </c>
      <c r="M2187" s="13" t="str">
        <f>IFERROR(VLOOKUP(B2187,Retorno_da_RFB!$D$3:$I$6388,6,0),"")</f>
        <v/>
      </c>
      <c r="N2187" s="10" t="str">
        <f>IFERROR(VLOOKUP(B2187,Retorno_da_RFB!$D$3:$I$6388,3,0),"")</f>
        <v/>
      </c>
      <c r="O2187" s="10" t="str">
        <f>IFERROR(VLOOKUP(B2187,Retorno_da_RFB!$D$3:$I$6388,4,0),"")</f>
        <v/>
      </c>
      <c r="P2187" s="12" t="str">
        <f>IFERROR(IF(N2187="","",IF(VLOOKUP(LEFT(N2187,10),'Universo_BK-BIT'!$A$5:$E$10005,2,0)="","X",VLOOKUP(LEFT(N2187,10),'Universo_BK-BIT'!$A$5:$E$10005,2,0))),"X")</f>
        <v/>
      </c>
      <c r="Q2187" s="12" t="str">
        <f>IFERROR(IF(P2187="X","",VLOOKUP(LEFT(N2187,10),'Universo_BK-BIT'!$A$5:$E$10005,3,0)),"")</f>
        <v/>
      </c>
      <c r="R2187" s="14" t="str">
        <f t="shared" si="103"/>
        <v/>
      </c>
      <c r="S2187" s="14" t="str">
        <f t="shared" si="104"/>
        <v/>
      </c>
      <c r="T2187" s="14"/>
      <c r="U2187" s="14" t="str">
        <f ca="1">IFERROR(IF(P2187="X",IF(VLOOKUP(B2187,'Oficios_-_pend_criticas'!$C$3:$J$4739,5,0)="","",IF(VLOOKUP(B2187,'Oficios_-_pend_criticas'!$C$3:$J$4739,7,0)="",IF(TODAY()&gt;VLOOKUP(B2187,'Oficios_-_pend_criticas'!$C$3:$J$4739,5,0),"X",""),IF(VLOOKUP(B2187,'Oficios_-_pend_criticas'!$C$3:$J$4739,7,0)&gt;VLOOKUP(B2187,'Oficios_-_pend_criticas'!$C$3:$J$4739,5,0),"X",""))),""),"")</f>
        <v/>
      </c>
      <c r="V2187" s="14" t="str">
        <f ca="1">IFERROR(IF(Q2187=0,IF(VLOOKUP(B2187,'Oficios_-_pend_criticas'!$C$3:$J$4739,5,0)="","",IF(VLOOKUP(B2187,'Oficios_-_pend_criticas'!$C$3:$J$4739,7,0)="",IF(TODAY()&gt;VLOOKUP(B2187,'Oficios_-_pend_criticas'!$C$3:$J$4739,5,0),"X",""),IF(VLOOKUP(B2187,'Oficios_-_pend_criticas'!$C$3:$J$4739,7,0)&gt;VLOOKUP(B2187,'Oficios_-_pend_criticas'!$C$3:$J$4739,5,0),"X",""))),""),"")</f>
        <v/>
      </c>
      <c r="W2187" s="14" t="str">
        <f ca="1">IFERROR(IF(P2187&lt;&gt;"X",IF(Q2187&gt;0,IF(VLOOKUP(B2187,'Oficios_-_pend_criticas'!$C$4:$J$4739,5,0)="","",IF(VLOOKUP(B2187,'Oficios_-_pend_criticas'!$C$4:$J$4739,7,0)="",IF(TODAY()&gt;VLOOKUP(B2187,'Oficios_-_pend_criticas'!$C$4:$J$4739,5,0),"X",""),IF(VLOOKUP(B2187,'Oficios_-_pend_criticas'!$C$4:$J$4739,7,0)&gt;VLOOKUP(B2187,'Oficios_-_pend_criticas'!$C$4:$J$4739,5,0),"X",""))),""),""),"")</f>
        <v/>
      </c>
    </row>
    <row r="2188" spans="1:23" hidden="1" x14ac:dyDescent="0.25">
      <c r="A2188" s="9" t="str">
        <f t="shared" si="102"/>
        <v/>
      </c>
      <c r="B2188" s="24"/>
      <c r="C2188" s="22" t="str">
        <f>IF(B2188="","",VLOOKUP(B2188,#REF!,6,0))</f>
        <v/>
      </c>
      <c r="D2188" s="20" t="str">
        <f>IF(B2188="","",VLOOKUP(B2188,#REF!,22,0))</f>
        <v/>
      </c>
      <c r="E2188" s="22" t="str">
        <f>IF(B2188="","",VLOOKUP(B2188,Consultas_públicas!$A$376:$G$3879,7,0))</f>
        <v/>
      </c>
      <c r="F2188" s="20"/>
      <c r="G2188" s="21"/>
      <c r="H2188" s="14" t="str">
        <f>IFERROR(IF(VLOOKUP(B2188,'Oficios_-_pend_criticas'!$C$4:$D$4739,2,0)="","","X"),"")</f>
        <v/>
      </c>
      <c r="I2188" s="12"/>
      <c r="J2188" s="13"/>
      <c r="K2188" s="10"/>
      <c r="L2188" s="12" t="str">
        <f>IFERROR(VLOOKUP(B2188,Retorno_da_RFB!$D$3:$I$6388,5,0),"")</f>
        <v/>
      </c>
      <c r="M2188" s="13" t="str">
        <f>IFERROR(VLOOKUP(B2188,Retorno_da_RFB!$D$3:$I$6388,6,0),"")</f>
        <v/>
      </c>
      <c r="N2188" s="10" t="str">
        <f>IFERROR(VLOOKUP(B2188,Retorno_da_RFB!$D$3:$I$6388,3,0),"")</f>
        <v/>
      </c>
      <c r="O2188" s="10" t="str">
        <f>IFERROR(VLOOKUP(B2188,Retorno_da_RFB!$D$3:$I$6388,4,0),"")</f>
        <v/>
      </c>
      <c r="P2188" s="12" t="str">
        <f>IFERROR(IF(N2188="","",IF(VLOOKUP(LEFT(N2188,10),'Universo_BK-BIT'!$A$5:$E$10005,2,0)="","X",VLOOKUP(LEFT(N2188,10),'Universo_BK-BIT'!$A$5:$E$10005,2,0))),"X")</f>
        <v/>
      </c>
      <c r="Q2188" s="12" t="str">
        <f>IFERROR(IF(P2188="X","",VLOOKUP(LEFT(N2188,10),'Universo_BK-BIT'!$A$5:$E$10005,3,0)),"")</f>
        <v/>
      </c>
      <c r="R2188" s="14" t="str">
        <f t="shared" si="103"/>
        <v/>
      </c>
      <c r="S2188" s="14" t="str">
        <f t="shared" si="104"/>
        <v/>
      </c>
      <c r="T2188" s="14"/>
      <c r="U2188" s="14" t="str">
        <f ca="1">IFERROR(IF(P2188="X",IF(VLOOKUP(B2188,'Oficios_-_pend_criticas'!$C$3:$J$4739,5,0)="","",IF(VLOOKUP(B2188,'Oficios_-_pend_criticas'!$C$3:$J$4739,7,0)="",IF(TODAY()&gt;VLOOKUP(B2188,'Oficios_-_pend_criticas'!$C$3:$J$4739,5,0),"X",""),IF(VLOOKUP(B2188,'Oficios_-_pend_criticas'!$C$3:$J$4739,7,0)&gt;VLOOKUP(B2188,'Oficios_-_pend_criticas'!$C$3:$J$4739,5,0),"X",""))),""),"")</f>
        <v/>
      </c>
      <c r="V2188" s="14" t="str">
        <f ca="1">IFERROR(IF(Q2188=0,IF(VLOOKUP(B2188,'Oficios_-_pend_criticas'!$C$3:$J$4739,5,0)="","",IF(VLOOKUP(B2188,'Oficios_-_pend_criticas'!$C$3:$J$4739,7,0)="",IF(TODAY()&gt;VLOOKUP(B2188,'Oficios_-_pend_criticas'!$C$3:$J$4739,5,0),"X",""),IF(VLOOKUP(B2188,'Oficios_-_pend_criticas'!$C$3:$J$4739,7,0)&gt;VLOOKUP(B2188,'Oficios_-_pend_criticas'!$C$3:$J$4739,5,0),"X",""))),""),"")</f>
        <v/>
      </c>
      <c r="W2188" s="14" t="str">
        <f ca="1">IFERROR(IF(P2188&lt;&gt;"X",IF(Q2188&gt;0,IF(VLOOKUP(B2188,'Oficios_-_pend_criticas'!$C$4:$J$4739,5,0)="","",IF(VLOOKUP(B2188,'Oficios_-_pend_criticas'!$C$4:$J$4739,7,0)="",IF(TODAY()&gt;VLOOKUP(B2188,'Oficios_-_pend_criticas'!$C$4:$J$4739,5,0),"X",""),IF(VLOOKUP(B2188,'Oficios_-_pend_criticas'!$C$4:$J$4739,7,0)&gt;VLOOKUP(B2188,'Oficios_-_pend_criticas'!$C$4:$J$4739,5,0),"X",""))),""),""),"")</f>
        <v/>
      </c>
    </row>
    <row r="2189" spans="1:23" hidden="1" x14ac:dyDescent="0.25">
      <c r="A2189" s="9" t="str">
        <f t="shared" si="102"/>
        <v/>
      </c>
      <c r="B2189" s="24"/>
      <c r="C2189" s="22" t="str">
        <f>IF(B2189="","",VLOOKUP(B2189,#REF!,6,0))</f>
        <v/>
      </c>
      <c r="D2189" s="20" t="str">
        <f>IF(B2189="","",VLOOKUP(B2189,#REF!,22,0))</f>
        <v/>
      </c>
      <c r="E2189" s="22" t="str">
        <f>IF(B2189="","",VLOOKUP(B2189,Consultas_públicas!$A$376:$G$3879,7,0))</f>
        <v/>
      </c>
      <c r="F2189" s="20"/>
      <c r="G2189" s="21"/>
      <c r="H2189" s="14" t="str">
        <f>IFERROR(IF(VLOOKUP(B2189,'Oficios_-_pend_criticas'!$C$4:$D$4739,2,0)="","","X"),"")</f>
        <v/>
      </c>
      <c r="I2189" s="12"/>
      <c r="J2189" s="13"/>
      <c r="K2189" s="10"/>
      <c r="L2189" s="12" t="str">
        <f>IFERROR(VLOOKUP(B2189,Retorno_da_RFB!$D$3:$I$6388,5,0),"")</f>
        <v/>
      </c>
      <c r="M2189" s="13" t="str">
        <f>IFERROR(VLOOKUP(B2189,Retorno_da_RFB!$D$3:$I$6388,6,0),"")</f>
        <v/>
      </c>
      <c r="N2189" s="10" t="str">
        <f>IFERROR(VLOOKUP(B2189,Retorno_da_RFB!$D$3:$I$6388,3,0),"")</f>
        <v/>
      </c>
      <c r="O2189" s="10" t="str">
        <f>IFERROR(VLOOKUP(B2189,Retorno_da_RFB!$D$3:$I$6388,4,0),"")</f>
        <v/>
      </c>
      <c r="P2189" s="12" t="str">
        <f>IFERROR(IF(N2189="","",IF(VLOOKUP(LEFT(N2189,10),'Universo_BK-BIT'!$A$5:$E$10005,2,0)="","X",VLOOKUP(LEFT(N2189,10),'Universo_BK-BIT'!$A$5:$E$10005,2,0))),"X")</f>
        <v/>
      </c>
      <c r="Q2189" s="12" t="str">
        <f>IFERROR(IF(P2189="X","",VLOOKUP(LEFT(N2189,10),'Universo_BK-BIT'!$A$5:$E$10005,3,0)),"")</f>
        <v/>
      </c>
      <c r="R2189" s="14" t="str">
        <f t="shared" si="103"/>
        <v/>
      </c>
      <c r="S2189" s="14" t="str">
        <f t="shared" si="104"/>
        <v/>
      </c>
      <c r="T2189" s="14"/>
      <c r="U2189" s="14" t="str">
        <f ca="1">IFERROR(IF(P2189="X",IF(VLOOKUP(B2189,'Oficios_-_pend_criticas'!$C$3:$J$4739,5,0)="","",IF(VLOOKUP(B2189,'Oficios_-_pend_criticas'!$C$3:$J$4739,7,0)="",IF(TODAY()&gt;VLOOKUP(B2189,'Oficios_-_pend_criticas'!$C$3:$J$4739,5,0),"X",""),IF(VLOOKUP(B2189,'Oficios_-_pend_criticas'!$C$3:$J$4739,7,0)&gt;VLOOKUP(B2189,'Oficios_-_pend_criticas'!$C$3:$J$4739,5,0),"X",""))),""),"")</f>
        <v/>
      </c>
      <c r="V2189" s="14" t="str">
        <f ca="1">IFERROR(IF(Q2189=0,IF(VLOOKUP(B2189,'Oficios_-_pend_criticas'!$C$3:$J$4739,5,0)="","",IF(VLOOKUP(B2189,'Oficios_-_pend_criticas'!$C$3:$J$4739,7,0)="",IF(TODAY()&gt;VLOOKUP(B2189,'Oficios_-_pend_criticas'!$C$3:$J$4739,5,0),"X",""),IF(VLOOKUP(B2189,'Oficios_-_pend_criticas'!$C$3:$J$4739,7,0)&gt;VLOOKUP(B2189,'Oficios_-_pend_criticas'!$C$3:$J$4739,5,0),"X",""))),""),"")</f>
        <v/>
      </c>
      <c r="W2189" s="14" t="str">
        <f ca="1">IFERROR(IF(P2189&lt;&gt;"X",IF(Q2189&gt;0,IF(VLOOKUP(B2189,'Oficios_-_pend_criticas'!$C$4:$J$4739,5,0)="","",IF(VLOOKUP(B2189,'Oficios_-_pend_criticas'!$C$4:$J$4739,7,0)="",IF(TODAY()&gt;VLOOKUP(B2189,'Oficios_-_pend_criticas'!$C$4:$J$4739,5,0),"X",""),IF(VLOOKUP(B2189,'Oficios_-_pend_criticas'!$C$4:$J$4739,7,0)&gt;VLOOKUP(B2189,'Oficios_-_pend_criticas'!$C$4:$J$4739,5,0),"X",""))),""),""),"")</f>
        <v/>
      </c>
    </row>
    <row r="2190" spans="1:23" hidden="1" x14ac:dyDescent="0.25">
      <c r="A2190" s="9" t="str">
        <f t="shared" si="102"/>
        <v/>
      </c>
      <c r="B2190" s="24"/>
      <c r="C2190" s="22" t="str">
        <f>IF(B2190="","",VLOOKUP(B2190,#REF!,6,0))</f>
        <v/>
      </c>
      <c r="D2190" s="20" t="str">
        <f>IF(B2190="","",VLOOKUP(B2190,#REF!,22,0))</f>
        <v/>
      </c>
      <c r="E2190" s="22" t="str">
        <f>IF(B2190="","",VLOOKUP(B2190,Consultas_públicas!$A$376:$G$3879,7,0))</f>
        <v/>
      </c>
      <c r="F2190" s="20"/>
      <c r="G2190" s="21"/>
      <c r="H2190" s="14" t="str">
        <f>IFERROR(IF(VLOOKUP(B2190,'Oficios_-_pend_criticas'!$C$4:$D$4739,2,0)="","","X"),"")</f>
        <v/>
      </c>
      <c r="I2190" s="12"/>
      <c r="J2190" s="13"/>
      <c r="K2190" s="10"/>
      <c r="L2190" s="12" t="str">
        <f>IFERROR(VLOOKUP(B2190,Retorno_da_RFB!$D$3:$I$6388,5,0),"")</f>
        <v/>
      </c>
      <c r="M2190" s="13" t="str">
        <f>IFERROR(VLOOKUP(B2190,Retorno_da_RFB!$D$3:$I$6388,6,0),"")</f>
        <v/>
      </c>
      <c r="N2190" s="10" t="str">
        <f>IFERROR(VLOOKUP(B2190,Retorno_da_RFB!$D$3:$I$6388,3,0),"")</f>
        <v/>
      </c>
      <c r="O2190" s="10" t="str">
        <f>IFERROR(VLOOKUP(B2190,Retorno_da_RFB!$D$3:$I$6388,4,0),"")</f>
        <v/>
      </c>
      <c r="P2190" s="12" t="str">
        <f>IFERROR(IF(N2190="","",IF(VLOOKUP(LEFT(N2190,10),'Universo_BK-BIT'!$A$5:$E$10005,2,0)="","X",VLOOKUP(LEFT(N2190,10),'Universo_BK-BIT'!$A$5:$E$10005,2,0))),"X")</f>
        <v/>
      </c>
      <c r="Q2190" s="12" t="str">
        <f>IFERROR(IF(P2190="X","",VLOOKUP(LEFT(N2190,10),'Universo_BK-BIT'!$A$5:$E$10005,3,0)),"")</f>
        <v/>
      </c>
      <c r="R2190" s="14" t="str">
        <f t="shared" si="103"/>
        <v/>
      </c>
      <c r="S2190" s="14" t="str">
        <f t="shared" si="104"/>
        <v/>
      </c>
      <c r="T2190" s="14"/>
      <c r="U2190" s="14" t="str">
        <f ca="1">IFERROR(IF(P2190="X",IF(VLOOKUP(B2190,'Oficios_-_pend_criticas'!$C$3:$J$4739,5,0)="","",IF(VLOOKUP(B2190,'Oficios_-_pend_criticas'!$C$3:$J$4739,7,0)="",IF(TODAY()&gt;VLOOKUP(B2190,'Oficios_-_pend_criticas'!$C$3:$J$4739,5,0),"X",""),IF(VLOOKUP(B2190,'Oficios_-_pend_criticas'!$C$3:$J$4739,7,0)&gt;VLOOKUP(B2190,'Oficios_-_pend_criticas'!$C$3:$J$4739,5,0),"X",""))),""),"")</f>
        <v/>
      </c>
      <c r="V2190" s="14" t="str">
        <f ca="1">IFERROR(IF(Q2190=0,IF(VLOOKUP(B2190,'Oficios_-_pend_criticas'!$C$3:$J$4739,5,0)="","",IF(VLOOKUP(B2190,'Oficios_-_pend_criticas'!$C$3:$J$4739,7,0)="",IF(TODAY()&gt;VLOOKUP(B2190,'Oficios_-_pend_criticas'!$C$3:$J$4739,5,0),"X",""),IF(VLOOKUP(B2190,'Oficios_-_pend_criticas'!$C$3:$J$4739,7,0)&gt;VLOOKUP(B2190,'Oficios_-_pend_criticas'!$C$3:$J$4739,5,0),"X",""))),""),"")</f>
        <v/>
      </c>
      <c r="W2190" s="14" t="str">
        <f ca="1">IFERROR(IF(P2190&lt;&gt;"X",IF(Q2190&gt;0,IF(VLOOKUP(B2190,'Oficios_-_pend_criticas'!$C$4:$J$4739,5,0)="","",IF(VLOOKUP(B2190,'Oficios_-_pend_criticas'!$C$4:$J$4739,7,0)="",IF(TODAY()&gt;VLOOKUP(B2190,'Oficios_-_pend_criticas'!$C$4:$J$4739,5,0),"X",""),IF(VLOOKUP(B2190,'Oficios_-_pend_criticas'!$C$4:$J$4739,7,0)&gt;VLOOKUP(B2190,'Oficios_-_pend_criticas'!$C$4:$J$4739,5,0),"X",""))),""),""),"")</f>
        <v/>
      </c>
    </row>
    <row r="2191" spans="1:23" hidden="1" x14ac:dyDescent="0.25">
      <c r="A2191" s="9" t="str">
        <f t="shared" si="102"/>
        <v/>
      </c>
      <c r="B2191" s="24"/>
      <c r="C2191" s="22" t="str">
        <f>IF(B2191="","",VLOOKUP(B2191,#REF!,6,0))</f>
        <v/>
      </c>
      <c r="D2191" s="20" t="str">
        <f>IF(B2191="","",VLOOKUP(B2191,#REF!,22,0))</f>
        <v/>
      </c>
      <c r="E2191" s="22" t="str">
        <f>IF(B2191="","",VLOOKUP(B2191,Consultas_públicas!$A$376:$G$3879,7,0))</f>
        <v/>
      </c>
      <c r="F2191" s="20"/>
      <c r="G2191" s="21"/>
      <c r="H2191" s="14" t="str">
        <f>IFERROR(IF(VLOOKUP(B2191,'Oficios_-_pend_criticas'!$C$4:$D$4739,2,0)="","","X"),"")</f>
        <v/>
      </c>
      <c r="I2191" s="12"/>
      <c r="J2191" s="13"/>
      <c r="K2191" s="10"/>
      <c r="L2191" s="12" t="str">
        <f>IFERROR(VLOOKUP(B2191,Retorno_da_RFB!$D$3:$I$6388,5,0),"")</f>
        <v/>
      </c>
      <c r="M2191" s="13" t="str">
        <f>IFERROR(VLOOKUP(B2191,Retorno_da_RFB!$D$3:$I$6388,6,0),"")</f>
        <v/>
      </c>
      <c r="N2191" s="10" t="str">
        <f>IFERROR(VLOOKUP(B2191,Retorno_da_RFB!$D$3:$I$6388,3,0),"")</f>
        <v/>
      </c>
      <c r="O2191" s="10" t="str">
        <f>IFERROR(VLOOKUP(B2191,Retorno_da_RFB!$D$3:$I$6388,4,0),"")</f>
        <v/>
      </c>
      <c r="P2191" s="12" t="str">
        <f>IFERROR(IF(N2191="","",IF(VLOOKUP(LEFT(N2191,10),'Universo_BK-BIT'!$A$5:$E$10005,2,0)="","X",VLOOKUP(LEFT(N2191,10),'Universo_BK-BIT'!$A$5:$E$10005,2,0))),"X")</f>
        <v/>
      </c>
      <c r="Q2191" s="12" t="str">
        <f>IFERROR(IF(P2191="X","",VLOOKUP(LEFT(N2191,10),'Universo_BK-BIT'!$A$5:$E$10005,3,0)),"")</f>
        <v/>
      </c>
      <c r="R2191" s="14" t="str">
        <f t="shared" si="103"/>
        <v/>
      </c>
      <c r="S2191" s="14" t="str">
        <f t="shared" si="104"/>
        <v/>
      </c>
      <c r="T2191" s="14"/>
      <c r="U2191" s="14" t="str">
        <f ca="1">IFERROR(IF(P2191="X",IF(VLOOKUP(B2191,'Oficios_-_pend_criticas'!$C$3:$J$4739,5,0)="","",IF(VLOOKUP(B2191,'Oficios_-_pend_criticas'!$C$3:$J$4739,7,0)="",IF(TODAY()&gt;VLOOKUP(B2191,'Oficios_-_pend_criticas'!$C$3:$J$4739,5,0),"X",""),IF(VLOOKUP(B2191,'Oficios_-_pend_criticas'!$C$3:$J$4739,7,0)&gt;VLOOKUP(B2191,'Oficios_-_pend_criticas'!$C$3:$J$4739,5,0),"X",""))),""),"")</f>
        <v/>
      </c>
      <c r="V2191" s="14" t="str">
        <f ca="1">IFERROR(IF(Q2191=0,IF(VLOOKUP(B2191,'Oficios_-_pend_criticas'!$C$3:$J$4739,5,0)="","",IF(VLOOKUP(B2191,'Oficios_-_pend_criticas'!$C$3:$J$4739,7,0)="",IF(TODAY()&gt;VLOOKUP(B2191,'Oficios_-_pend_criticas'!$C$3:$J$4739,5,0),"X",""),IF(VLOOKUP(B2191,'Oficios_-_pend_criticas'!$C$3:$J$4739,7,0)&gt;VLOOKUP(B2191,'Oficios_-_pend_criticas'!$C$3:$J$4739,5,0),"X",""))),""),"")</f>
        <v/>
      </c>
      <c r="W2191" s="14" t="str">
        <f ca="1">IFERROR(IF(P2191&lt;&gt;"X",IF(Q2191&gt;0,IF(VLOOKUP(B2191,'Oficios_-_pend_criticas'!$C$4:$J$4739,5,0)="","",IF(VLOOKUP(B2191,'Oficios_-_pend_criticas'!$C$4:$J$4739,7,0)="",IF(TODAY()&gt;VLOOKUP(B2191,'Oficios_-_pend_criticas'!$C$4:$J$4739,5,0),"X",""),IF(VLOOKUP(B2191,'Oficios_-_pend_criticas'!$C$4:$J$4739,7,0)&gt;VLOOKUP(B2191,'Oficios_-_pend_criticas'!$C$4:$J$4739,5,0),"X",""))),""),""),"")</f>
        <v/>
      </c>
    </row>
    <row r="2192" spans="1:23" hidden="1" x14ac:dyDescent="0.25">
      <c r="A2192" s="9" t="str">
        <f t="shared" si="102"/>
        <v/>
      </c>
      <c r="B2192" s="24"/>
      <c r="C2192" s="22" t="str">
        <f>IF(B2192="","",VLOOKUP(B2192,#REF!,6,0))</f>
        <v/>
      </c>
      <c r="D2192" s="20" t="str">
        <f>IF(B2192="","",VLOOKUP(B2192,#REF!,22,0))</f>
        <v/>
      </c>
      <c r="E2192" s="22" t="str">
        <f>IF(B2192="","",VLOOKUP(B2192,Consultas_públicas!$A$376:$G$3879,7,0))</f>
        <v/>
      </c>
      <c r="F2192" s="20"/>
      <c r="G2192" s="21"/>
      <c r="H2192" s="14" t="str">
        <f>IFERROR(IF(VLOOKUP(B2192,'Oficios_-_pend_criticas'!$C$4:$D$4739,2,0)="","","X"),"")</f>
        <v/>
      </c>
      <c r="I2192" s="12"/>
      <c r="J2192" s="13"/>
      <c r="K2192" s="10"/>
      <c r="L2192" s="12" t="str">
        <f>IFERROR(VLOOKUP(B2192,Retorno_da_RFB!$D$3:$I$6388,5,0),"")</f>
        <v/>
      </c>
      <c r="M2192" s="13" t="str">
        <f>IFERROR(VLOOKUP(B2192,Retorno_da_RFB!$D$3:$I$6388,6,0),"")</f>
        <v/>
      </c>
      <c r="N2192" s="10" t="str">
        <f>IFERROR(VLOOKUP(B2192,Retorno_da_RFB!$D$3:$I$6388,3,0),"")</f>
        <v/>
      </c>
      <c r="O2192" s="10" t="str">
        <f>IFERROR(VLOOKUP(B2192,Retorno_da_RFB!$D$3:$I$6388,4,0),"")</f>
        <v/>
      </c>
      <c r="P2192" s="12" t="str">
        <f>IFERROR(IF(N2192="","",IF(VLOOKUP(LEFT(N2192,10),'Universo_BK-BIT'!$A$5:$E$10005,2,0)="","X",VLOOKUP(LEFT(N2192,10),'Universo_BK-BIT'!$A$5:$E$10005,2,0))),"X")</f>
        <v/>
      </c>
      <c r="Q2192" s="12" t="str">
        <f>IFERROR(IF(P2192="X","",VLOOKUP(LEFT(N2192,10),'Universo_BK-BIT'!$A$5:$E$10005,3,0)),"")</f>
        <v/>
      </c>
      <c r="R2192" s="14" t="str">
        <f t="shared" si="103"/>
        <v/>
      </c>
      <c r="S2192" s="14" t="str">
        <f t="shared" si="104"/>
        <v/>
      </c>
      <c r="T2192" s="14"/>
      <c r="U2192" s="14" t="str">
        <f ca="1">IFERROR(IF(P2192="X",IF(VLOOKUP(B2192,'Oficios_-_pend_criticas'!$C$3:$J$4739,5,0)="","",IF(VLOOKUP(B2192,'Oficios_-_pend_criticas'!$C$3:$J$4739,7,0)="",IF(TODAY()&gt;VLOOKUP(B2192,'Oficios_-_pend_criticas'!$C$3:$J$4739,5,0),"X",""),IF(VLOOKUP(B2192,'Oficios_-_pend_criticas'!$C$3:$J$4739,7,0)&gt;VLOOKUP(B2192,'Oficios_-_pend_criticas'!$C$3:$J$4739,5,0),"X",""))),""),"")</f>
        <v/>
      </c>
      <c r="V2192" s="14" t="str">
        <f ca="1">IFERROR(IF(Q2192=0,IF(VLOOKUP(B2192,'Oficios_-_pend_criticas'!$C$3:$J$4739,5,0)="","",IF(VLOOKUP(B2192,'Oficios_-_pend_criticas'!$C$3:$J$4739,7,0)="",IF(TODAY()&gt;VLOOKUP(B2192,'Oficios_-_pend_criticas'!$C$3:$J$4739,5,0),"X",""),IF(VLOOKUP(B2192,'Oficios_-_pend_criticas'!$C$3:$J$4739,7,0)&gt;VLOOKUP(B2192,'Oficios_-_pend_criticas'!$C$3:$J$4739,5,0),"X",""))),""),"")</f>
        <v/>
      </c>
      <c r="W2192" s="14" t="str">
        <f ca="1">IFERROR(IF(P2192&lt;&gt;"X",IF(Q2192&gt;0,IF(VLOOKUP(B2192,'Oficios_-_pend_criticas'!$C$4:$J$4739,5,0)="","",IF(VLOOKUP(B2192,'Oficios_-_pend_criticas'!$C$4:$J$4739,7,0)="",IF(TODAY()&gt;VLOOKUP(B2192,'Oficios_-_pend_criticas'!$C$4:$J$4739,5,0),"X",""),IF(VLOOKUP(B2192,'Oficios_-_pend_criticas'!$C$4:$J$4739,7,0)&gt;VLOOKUP(B2192,'Oficios_-_pend_criticas'!$C$4:$J$4739,5,0),"X",""))),""),""),"")</f>
        <v/>
      </c>
    </row>
    <row r="2193" spans="1:23" hidden="1" x14ac:dyDescent="0.25">
      <c r="A2193" s="9" t="str">
        <f t="shared" si="102"/>
        <v/>
      </c>
      <c r="B2193" s="24"/>
      <c r="C2193" s="22" t="str">
        <f>IF(B2193="","",VLOOKUP(B2193,#REF!,6,0))</f>
        <v/>
      </c>
      <c r="D2193" s="20" t="str">
        <f>IF(B2193="","",VLOOKUP(B2193,#REF!,22,0))</f>
        <v/>
      </c>
      <c r="E2193" s="22" t="str">
        <f>IF(B2193="","",VLOOKUP(B2193,Consultas_públicas!$A$376:$G$3879,7,0))</f>
        <v/>
      </c>
      <c r="F2193" s="20"/>
      <c r="G2193" s="21"/>
      <c r="H2193" s="14" t="str">
        <f>IFERROR(IF(VLOOKUP(B2193,'Oficios_-_pend_criticas'!$C$4:$D$4739,2,0)="","","X"),"")</f>
        <v/>
      </c>
      <c r="I2193" s="12"/>
      <c r="J2193" s="13"/>
      <c r="K2193" s="10"/>
      <c r="L2193" s="12" t="str">
        <f>IFERROR(VLOOKUP(B2193,Retorno_da_RFB!$D$3:$I$6388,5,0),"")</f>
        <v/>
      </c>
      <c r="M2193" s="13" t="str">
        <f>IFERROR(VLOOKUP(B2193,Retorno_da_RFB!$D$3:$I$6388,6,0),"")</f>
        <v/>
      </c>
      <c r="N2193" s="10" t="str">
        <f>IFERROR(VLOOKUP(B2193,Retorno_da_RFB!$D$3:$I$6388,3,0),"")</f>
        <v/>
      </c>
      <c r="O2193" s="10" t="str">
        <f>IFERROR(VLOOKUP(B2193,Retorno_da_RFB!$D$3:$I$6388,4,0),"")</f>
        <v/>
      </c>
      <c r="P2193" s="12" t="str">
        <f>IFERROR(IF(N2193="","",IF(VLOOKUP(LEFT(N2193,10),'Universo_BK-BIT'!$A$5:$E$10005,2,0)="","X",VLOOKUP(LEFT(N2193,10),'Universo_BK-BIT'!$A$5:$E$10005,2,0))),"X")</f>
        <v/>
      </c>
      <c r="Q2193" s="12" t="str">
        <f>IFERROR(IF(P2193="X","",VLOOKUP(LEFT(N2193,10),'Universo_BK-BIT'!$A$5:$E$10005,3,0)),"")</f>
        <v/>
      </c>
      <c r="R2193" s="14" t="str">
        <f t="shared" si="103"/>
        <v/>
      </c>
      <c r="S2193" s="14" t="str">
        <f t="shared" si="104"/>
        <v/>
      </c>
      <c r="T2193" s="14"/>
      <c r="U2193" s="14" t="str">
        <f ca="1">IFERROR(IF(P2193="X",IF(VLOOKUP(B2193,'Oficios_-_pend_criticas'!$C$3:$J$4739,5,0)="","",IF(VLOOKUP(B2193,'Oficios_-_pend_criticas'!$C$3:$J$4739,7,0)="",IF(TODAY()&gt;VLOOKUP(B2193,'Oficios_-_pend_criticas'!$C$3:$J$4739,5,0),"X",""),IF(VLOOKUP(B2193,'Oficios_-_pend_criticas'!$C$3:$J$4739,7,0)&gt;VLOOKUP(B2193,'Oficios_-_pend_criticas'!$C$3:$J$4739,5,0),"X",""))),""),"")</f>
        <v/>
      </c>
      <c r="V2193" s="14" t="str">
        <f ca="1">IFERROR(IF(Q2193=0,IF(VLOOKUP(B2193,'Oficios_-_pend_criticas'!$C$3:$J$4739,5,0)="","",IF(VLOOKUP(B2193,'Oficios_-_pend_criticas'!$C$3:$J$4739,7,0)="",IF(TODAY()&gt;VLOOKUP(B2193,'Oficios_-_pend_criticas'!$C$3:$J$4739,5,0),"X",""),IF(VLOOKUP(B2193,'Oficios_-_pend_criticas'!$C$3:$J$4739,7,0)&gt;VLOOKUP(B2193,'Oficios_-_pend_criticas'!$C$3:$J$4739,5,0),"X",""))),""),"")</f>
        <v/>
      </c>
      <c r="W2193" s="14" t="str">
        <f ca="1">IFERROR(IF(P2193&lt;&gt;"X",IF(Q2193&gt;0,IF(VLOOKUP(B2193,'Oficios_-_pend_criticas'!$C$4:$J$4739,5,0)="","",IF(VLOOKUP(B2193,'Oficios_-_pend_criticas'!$C$4:$J$4739,7,0)="",IF(TODAY()&gt;VLOOKUP(B2193,'Oficios_-_pend_criticas'!$C$4:$J$4739,5,0),"X",""),IF(VLOOKUP(B2193,'Oficios_-_pend_criticas'!$C$4:$J$4739,7,0)&gt;VLOOKUP(B2193,'Oficios_-_pend_criticas'!$C$4:$J$4739,5,0),"X",""))),""),""),"")</f>
        <v/>
      </c>
    </row>
    <row r="2194" spans="1:23" hidden="1" x14ac:dyDescent="0.25">
      <c r="A2194" s="9" t="str">
        <f t="shared" si="102"/>
        <v/>
      </c>
      <c r="B2194" s="24"/>
      <c r="C2194" s="22" t="str">
        <f>IF(B2194="","",VLOOKUP(B2194,#REF!,6,0))</f>
        <v/>
      </c>
      <c r="D2194" s="20" t="str">
        <f>IF(B2194="","",VLOOKUP(B2194,#REF!,22,0))</f>
        <v/>
      </c>
      <c r="E2194" s="22" t="str">
        <f>IF(B2194="","",VLOOKUP(B2194,Consultas_públicas!$A$376:$G$3879,7,0))</f>
        <v/>
      </c>
      <c r="F2194" s="20"/>
      <c r="G2194" s="21"/>
      <c r="H2194" s="14" t="str">
        <f>IFERROR(IF(VLOOKUP(B2194,'Oficios_-_pend_criticas'!$C$4:$D$4739,2,0)="","","X"),"")</f>
        <v/>
      </c>
      <c r="I2194" s="12"/>
      <c r="J2194" s="13"/>
      <c r="K2194" s="10"/>
      <c r="L2194" s="12" t="str">
        <f>IFERROR(VLOOKUP(B2194,Retorno_da_RFB!$D$3:$I$6388,5,0),"")</f>
        <v/>
      </c>
      <c r="M2194" s="13" t="str">
        <f>IFERROR(VLOOKUP(B2194,Retorno_da_RFB!$D$3:$I$6388,6,0),"")</f>
        <v/>
      </c>
      <c r="N2194" s="10" t="str">
        <f>IFERROR(VLOOKUP(B2194,Retorno_da_RFB!$D$3:$I$6388,3,0),"")</f>
        <v/>
      </c>
      <c r="O2194" s="10" t="str">
        <f>IFERROR(VLOOKUP(B2194,Retorno_da_RFB!$D$3:$I$6388,4,0),"")</f>
        <v/>
      </c>
      <c r="P2194" s="12" t="str">
        <f>IFERROR(IF(N2194="","",IF(VLOOKUP(LEFT(N2194,10),'Universo_BK-BIT'!$A$5:$E$10005,2,0)="","X",VLOOKUP(LEFT(N2194,10),'Universo_BK-BIT'!$A$5:$E$10005,2,0))),"X")</f>
        <v/>
      </c>
      <c r="Q2194" s="12" t="str">
        <f>IFERROR(IF(P2194="X","",VLOOKUP(LEFT(N2194,10),'Universo_BK-BIT'!$A$5:$E$10005,3,0)),"")</f>
        <v/>
      </c>
      <c r="R2194" s="14" t="str">
        <f t="shared" si="103"/>
        <v/>
      </c>
      <c r="S2194" s="14" t="str">
        <f t="shared" si="104"/>
        <v/>
      </c>
      <c r="T2194" s="14"/>
      <c r="U2194" s="14" t="str">
        <f ca="1">IFERROR(IF(P2194="X",IF(VLOOKUP(B2194,'Oficios_-_pend_criticas'!$C$3:$J$4739,5,0)="","",IF(VLOOKUP(B2194,'Oficios_-_pend_criticas'!$C$3:$J$4739,7,0)="",IF(TODAY()&gt;VLOOKUP(B2194,'Oficios_-_pend_criticas'!$C$3:$J$4739,5,0),"X",""),IF(VLOOKUP(B2194,'Oficios_-_pend_criticas'!$C$3:$J$4739,7,0)&gt;VLOOKUP(B2194,'Oficios_-_pend_criticas'!$C$3:$J$4739,5,0),"X",""))),""),"")</f>
        <v/>
      </c>
      <c r="V2194" s="14" t="str">
        <f ca="1">IFERROR(IF(Q2194=0,IF(VLOOKUP(B2194,'Oficios_-_pend_criticas'!$C$3:$J$4739,5,0)="","",IF(VLOOKUP(B2194,'Oficios_-_pend_criticas'!$C$3:$J$4739,7,0)="",IF(TODAY()&gt;VLOOKUP(B2194,'Oficios_-_pend_criticas'!$C$3:$J$4739,5,0),"X",""),IF(VLOOKUP(B2194,'Oficios_-_pend_criticas'!$C$3:$J$4739,7,0)&gt;VLOOKUP(B2194,'Oficios_-_pend_criticas'!$C$3:$J$4739,5,0),"X",""))),""),"")</f>
        <v/>
      </c>
      <c r="W2194" s="14" t="str">
        <f ca="1">IFERROR(IF(P2194&lt;&gt;"X",IF(Q2194&gt;0,IF(VLOOKUP(B2194,'Oficios_-_pend_criticas'!$C$4:$J$4739,5,0)="","",IF(VLOOKUP(B2194,'Oficios_-_pend_criticas'!$C$4:$J$4739,7,0)="",IF(TODAY()&gt;VLOOKUP(B2194,'Oficios_-_pend_criticas'!$C$4:$J$4739,5,0),"X",""),IF(VLOOKUP(B2194,'Oficios_-_pend_criticas'!$C$4:$J$4739,7,0)&gt;VLOOKUP(B2194,'Oficios_-_pend_criticas'!$C$4:$J$4739,5,0),"X",""))),""),""),"")</f>
        <v/>
      </c>
    </row>
    <row r="2195" spans="1:23" hidden="1" x14ac:dyDescent="0.25">
      <c r="A2195" s="9" t="str">
        <f t="shared" si="102"/>
        <v/>
      </c>
      <c r="B2195" s="24"/>
      <c r="C2195" s="22" t="str">
        <f>IF(B2195="","",VLOOKUP(B2195,#REF!,6,0))</f>
        <v/>
      </c>
      <c r="D2195" s="20" t="str">
        <f>IF(B2195="","",VLOOKUP(B2195,#REF!,22,0))</f>
        <v/>
      </c>
      <c r="E2195" s="22" t="str">
        <f>IF(B2195="","",VLOOKUP(B2195,Consultas_públicas!$A$376:$G$3879,7,0))</f>
        <v/>
      </c>
      <c r="F2195" s="20"/>
      <c r="G2195" s="21"/>
      <c r="H2195" s="14" t="str">
        <f>IFERROR(IF(VLOOKUP(B2195,'Oficios_-_pend_criticas'!$C$4:$D$4739,2,0)="","","X"),"")</f>
        <v/>
      </c>
      <c r="I2195" s="12"/>
      <c r="J2195" s="13"/>
      <c r="K2195" s="10"/>
      <c r="L2195" s="12" t="str">
        <f>IFERROR(VLOOKUP(B2195,Retorno_da_RFB!$D$3:$I$6388,5,0),"")</f>
        <v/>
      </c>
      <c r="M2195" s="13" t="str">
        <f>IFERROR(VLOOKUP(B2195,Retorno_da_RFB!$D$3:$I$6388,6,0),"")</f>
        <v/>
      </c>
      <c r="N2195" s="10" t="str">
        <f>IFERROR(VLOOKUP(B2195,Retorno_da_RFB!$D$3:$I$6388,3,0),"")</f>
        <v/>
      </c>
      <c r="O2195" s="10" t="str">
        <f>IFERROR(VLOOKUP(B2195,Retorno_da_RFB!$D$3:$I$6388,4,0),"")</f>
        <v/>
      </c>
      <c r="P2195" s="12" t="str">
        <f>IFERROR(IF(N2195="","",IF(VLOOKUP(LEFT(N2195,10),'Universo_BK-BIT'!$A$5:$E$10005,2,0)="","X",VLOOKUP(LEFT(N2195,10),'Universo_BK-BIT'!$A$5:$E$10005,2,0))),"X")</f>
        <v/>
      </c>
      <c r="Q2195" s="12" t="str">
        <f>IFERROR(IF(P2195="X","",VLOOKUP(LEFT(N2195,10),'Universo_BK-BIT'!$A$5:$E$10005,3,0)),"")</f>
        <v/>
      </c>
      <c r="R2195" s="14" t="str">
        <f t="shared" si="103"/>
        <v/>
      </c>
      <c r="S2195" s="14" t="str">
        <f t="shared" si="104"/>
        <v/>
      </c>
      <c r="T2195" s="14"/>
      <c r="U2195" s="14" t="str">
        <f ca="1">IFERROR(IF(P2195="X",IF(VLOOKUP(B2195,'Oficios_-_pend_criticas'!$C$3:$J$4739,5,0)="","",IF(VLOOKUP(B2195,'Oficios_-_pend_criticas'!$C$3:$J$4739,7,0)="",IF(TODAY()&gt;VLOOKUP(B2195,'Oficios_-_pend_criticas'!$C$3:$J$4739,5,0),"X",""),IF(VLOOKUP(B2195,'Oficios_-_pend_criticas'!$C$3:$J$4739,7,0)&gt;VLOOKUP(B2195,'Oficios_-_pend_criticas'!$C$3:$J$4739,5,0),"X",""))),""),"")</f>
        <v/>
      </c>
      <c r="V2195" s="14" t="str">
        <f ca="1">IFERROR(IF(Q2195=0,IF(VLOOKUP(B2195,'Oficios_-_pend_criticas'!$C$3:$J$4739,5,0)="","",IF(VLOOKUP(B2195,'Oficios_-_pend_criticas'!$C$3:$J$4739,7,0)="",IF(TODAY()&gt;VLOOKUP(B2195,'Oficios_-_pend_criticas'!$C$3:$J$4739,5,0),"X",""),IF(VLOOKUP(B2195,'Oficios_-_pend_criticas'!$C$3:$J$4739,7,0)&gt;VLOOKUP(B2195,'Oficios_-_pend_criticas'!$C$3:$J$4739,5,0),"X",""))),""),"")</f>
        <v/>
      </c>
      <c r="W2195" s="14" t="str">
        <f ca="1">IFERROR(IF(P2195&lt;&gt;"X",IF(Q2195&gt;0,IF(VLOOKUP(B2195,'Oficios_-_pend_criticas'!$C$4:$J$4739,5,0)="","",IF(VLOOKUP(B2195,'Oficios_-_pend_criticas'!$C$4:$J$4739,7,0)="",IF(TODAY()&gt;VLOOKUP(B2195,'Oficios_-_pend_criticas'!$C$4:$J$4739,5,0),"X",""),IF(VLOOKUP(B2195,'Oficios_-_pend_criticas'!$C$4:$J$4739,7,0)&gt;VLOOKUP(B2195,'Oficios_-_pend_criticas'!$C$4:$J$4739,5,0),"X",""))),""),""),"")</f>
        <v/>
      </c>
    </row>
    <row r="2196" spans="1:23" hidden="1" x14ac:dyDescent="0.25">
      <c r="A2196" s="9" t="str">
        <f t="shared" si="102"/>
        <v/>
      </c>
      <c r="B2196" s="24"/>
      <c r="C2196" s="22" t="str">
        <f>IF(B2196="","",VLOOKUP(B2196,#REF!,6,0))</f>
        <v/>
      </c>
      <c r="D2196" s="20" t="str">
        <f>IF(B2196="","",VLOOKUP(B2196,#REF!,22,0))</f>
        <v/>
      </c>
      <c r="E2196" s="22" t="str">
        <f>IF(B2196="","",VLOOKUP(B2196,Consultas_públicas!$A$376:$G$3879,7,0))</f>
        <v/>
      </c>
      <c r="F2196" s="20"/>
      <c r="G2196" s="21"/>
      <c r="H2196" s="14" t="str">
        <f>IFERROR(IF(VLOOKUP(B2196,'Oficios_-_pend_criticas'!$C$4:$D$4739,2,0)="","","X"),"")</f>
        <v/>
      </c>
      <c r="I2196" s="12"/>
      <c r="J2196" s="13"/>
      <c r="K2196" s="10"/>
      <c r="L2196" s="12" t="str">
        <f>IFERROR(VLOOKUP(B2196,Retorno_da_RFB!$D$3:$I$6388,5,0),"")</f>
        <v/>
      </c>
      <c r="M2196" s="13" t="str">
        <f>IFERROR(VLOOKUP(B2196,Retorno_da_RFB!$D$3:$I$6388,6,0),"")</f>
        <v/>
      </c>
      <c r="N2196" s="10" t="str">
        <f>IFERROR(VLOOKUP(B2196,Retorno_da_RFB!$D$3:$I$6388,3,0),"")</f>
        <v/>
      </c>
      <c r="O2196" s="10" t="str">
        <f>IFERROR(VLOOKUP(B2196,Retorno_da_RFB!$D$3:$I$6388,4,0),"")</f>
        <v/>
      </c>
      <c r="P2196" s="12" t="str">
        <f>IFERROR(IF(N2196="","",IF(VLOOKUP(LEFT(N2196,10),'Universo_BK-BIT'!$A$5:$E$10005,2,0)="","X",VLOOKUP(LEFT(N2196,10),'Universo_BK-BIT'!$A$5:$E$10005,2,0))),"X")</f>
        <v/>
      </c>
      <c r="Q2196" s="12" t="str">
        <f>IFERROR(IF(P2196="X","",VLOOKUP(LEFT(N2196,10),'Universo_BK-BIT'!$A$5:$E$10005,3,0)),"")</f>
        <v/>
      </c>
      <c r="R2196" s="14" t="str">
        <f t="shared" si="103"/>
        <v/>
      </c>
      <c r="S2196" s="14" t="str">
        <f t="shared" si="104"/>
        <v/>
      </c>
      <c r="T2196" s="14"/>
      <c r="U2196" s="14" t="str">
        <f ca="1">IFERROR(IF(P2196="X",IF(VLOOKUP(B2196,'Oficios_-_pend_criticas'!$C$3:$J$4739,5,0)="","",IF(VLOOKUP(B2196,'Oficios_-_pend_criticas'!$C$3:$J$4739,7,0)="",IF(TODAY()&gt;VLOOKUP(B2196,'Oficios_-_pend_criticas'!$C$3:$J$4739,5,0),"X",""),IF(VLOOKUP(B2196,'Oficios_-_pend_criticas'!$C$3:$J$4739,7,0)&gt;VLOOKUP(B2196,'Oficios_-_pend_criticas'!$C$3:$J$4739,5,0),"X",""))),""),"")</f>
        <v/>
      </c>
      <c r="V2196" s="14" t="str">
        <f ca="1">IFERROR(IF(Q2196=0,IF(VLOOKUP(B2196,'Oficios_-_pend_criticas'!$C$3:$J$4739,5,0)="","",IF(VLOOKUP(B2196,'Oficios_-_pend_criticas'!$C$3:$J$4739,7,0)="",IF(TODAY()&gt;VLOOKUP(B2196,'Oficios_-_pend_criticas'!$C$3:$J$4739,5,0),"X",""),IF(VLOOKUP(B2196,'Oficios_-_pend_criticas'!$C$3:$J$4739,7,0)&gt;VLOOKUP(B2196,'Oficios_-_pend_criticas'!$C$3:$J$4739,5,0),"X",""))),""),"")</f>
        <v/>
      </c>
      <c r="W2196" s="14" t="str">
        <f ca="1">IFERROR(IF(P2196&lt;&gt;"X",IF(Q2196&gt;0,IF(VLOOKUP(B2196,'Oficios_-_pend_criticas'!$C$4:$J$4739,5,0)="","",IF(VLOOKUP(B2196,'Oficios_-_pend_criticas'!$C$4:$J$4739,7,0)="",IF(TODAY()&gt;VLOOKUP(B2196,'Oficios_-_pend_criticas'!$C$4:$J$4739,5,0),"X",""),IF(VLOOKUP(B2196,'Oficios_-_pend_criticas'!$C$4:$J$4739,7,0)&gt;VLOOKUP(B2196,'Oficios_-_pend_criticas'!$C$4:$J$4739,5,0),"X",""))),""),""),"")</f>
        <v/>
      </c>
    </row>
    <row r="2197" spans="1:23" hidden="1" x14ac:dyDescent="0.25">
      <c r="A2197" s="9" t="str">
        <f t="shared" si="102"/>
        <v/>
      </c>
      <c r="B2197" s="24"/>
      <c r="C2197" s="22" t="str">
        <f>IF(B2197="","",VLOOKUP(B2197,#REF!,6,0))</f>
        <v/>
      </c>
      <c r="D2197" s="20" t="str">
        <f>IF(B2197="","",VLOOKUP(B2197,#REF!,22,0))</f>
        <v/>
      </c>
      <c r="E2197" s="22" t="str">
        <f>IF(B2197="","",VLOOKUP(B2197,Consultas_públicas!$A$376:$G$3879,7,0))</f>
        <v/>
      </c>
      <c r="F2197" s="20"/>
      <c r="G2197" s="21"/>
      <c r="H2197" s="14" t="str">
        <f>IFERROR(IF(VLOOKUP(B2197,'Oficios_-_pend_criticas'!$C$4:$D$4739,2,0)="","","X"),"")</f>
        <v/>
      </c>
      <c r="I2197" s="12"/>
      <c r="J2197" s="13"/>
      <c r="K2197" s="10"/>
      <c r="L2197" s="12" t="str">
        <f>IFERROR(VLOOKUP(B2197,Retorno_da_RFB!$D$3:$I$6388,5,0),"")</f>
        <v/>
      </c>
      <c r="M2197" s="13" t="str">
        <f>IFERROR(VLOOKUP(B2197,Retorno_da_RFB!$D$3:$I$6388,6,0),"")</f>
        <v/>
      </c>
      <c r="N2197" s="10" t="str">
        <f>IFERROR(VLOOKUP(B2197,Retorno_da_RFB!$D$3:$I$6388,3,0),"")</f>
        <v/>
      </c>
      <c r="O2197" s="10" t="str">
        <f>IFERROR(VLOOKUP(B2197,Retorno_da_RFB!$D$3:$I$6388,4,0),"")</f>
        <v/>
      </c>
      <c r="P2197" s="12" t="str">
        <f>IFERROR(IF(N2197="","",IF(VLOOKUP(LEFT(N2197,10),'Universo_BK-BIT'!$A$5:$E$10005,2,0)="","X",VLOOKUP(LEFT(N2197,10),'Universo_BK-BIT'!$A$5:$E$10005,2,0))),"X")</f>
        <v/>
      </c>
      <c r="Q2197" s="12" t="str">
        <f>IFERROR(IF(P2197="X","",VLOOKUP(LEFT(N2197,10),'Universo_BK-BIT'!$A$5:$E$10005,3,0)),"")</f>
        <v/>
      </c>
      <c r="R2197" s="14" t="str">
        <f t="shared" si="103"/>
        <v/>
      </c>
      <c r="S2197" s="14" t="str">
        <f t="shared" si="104"/>
        <v/>
      </c>
      <c r="T2197" s="14"/>
      <c r="U2197" s="14" t="str">
        <f ca="1">IFERROR(IF(P2197="X",IF(VLOOKUP(B2197,'Oficios_-_pend_criticas'!$C$3:$J$4739,5,0)="","",IF(VLOOKUP(B2197,'Oficios_-_pend_criticas'!$C$3:$J$4739,7,0)="",IF(TODAY()&gt;VLOOKUP(B2197,'Oficios_-_pend_criticas'!$C$3:$J$4739,5,0),"X",""),IF(VLOOKUP(B2197,'Oficios_-_pend_criticas'!$C$3:$J$4739,7,0)&gt;VLOOKUP(B2197,'Oficios_-_pend_criticas'!$C$3:$J$4739,5,0),"X",""))),""),"")</f>
        <v/>
      </c>
      <c r="V2197" s="14" t="str">
        <f ca="1">IFERROR(IF(Q2197=0,IF(VLOOKUP(B2197,'Oficios_-_pend_criticas'!$C$3:$J$4739,5,0)="","",IF(VLOOKUP(B2197,'Oficios_-_pend_criticas'!$C$3:$J$4739,7,0)="",IF(TODAY()&gt;VLOOKUP(B2197,'Oficios_-_pend_criticas'!$C$3:$J$4739,5,0),"X",""),IF(VLOOKUP(B2197,'Oficios_-_pend_criticas'!$C$3:$J$4739,7,0)&gt;VLOOKUP(B2197,'Oficios_-_pend_criticas'!$C$3:$J$4739,5,0),"X",""))),""),"")</f>
        <v/>
      </c>
      <c r="W2197" s="14" t="str">
        <f ca="1">IFERROR(IF(P2197&lt;&gt;"X",IF(Q2197&gt;0,IF(VLOOKUP(B2197,'Oficios_-_pend_criticas'!$C$4:$J$4739,5,0)="","",IF(VLOOKUP(B2197,'Oficios_-_pend_criticas'!$C$4:$J$4739,7,0)="",IF(TODAY()&gt;VLOOKUP(B2197,'Oficios_-_pend_criticas'!$C$4:$J$4739,5,0),"X",""),IF(VLOOKUP(B2197,'Oficios_-_pend_criticas'!$C$4:$J$4739,7,0)&gt;VLOOKUP(B2197,'Oficios_-_pend_criticas'!$C$4:$J$4739,5,0),"X",""))),""),""),"")</f>
        <v/>
      </c>
    </row>
    <row r="2198" spans="1:23" hidden="1" x14ac:dyDescent="0.25">
      <c r="A2198" s="9" t="str">
        <f t="shared" si="102"/>
        <v/>
      </c>
      <c r="B2198" s="24"/>
      <c r="C2198" s="22" t="str">
        <f>IF(B2198="","",VLOOKUP(B2198,#REF!,6,0))</f>
        <v/>
      </c>
      <c r="D2198" s="20" t="str">
        <f>IF(B2198="","",VLOOKUP(B2198,#REF!,22,0))</f>
        <v/>
      </c>
      <c r="E2198" s="22" t="str">
        <f>IF(B2198="","",VLOOKUP(B2198,Consultas_públicas!$A$376:$G$3879,7,0))</f>
        <v/>
      </c>
      <c r="F2198" s="20"/>
      <c r="G2198" s="21"/>
      <c r="H2198" s="14" t="str">
        <f>IFERROR(IF(VLOOKUP(B2198,'Oficios_-_pend_criticas'!$C$4:$D$4739,2,0)="","","X"),"")</f>
        <v/>
      </c>
      <c r="I2198" s="12"/>
      <c r="J2198" s="13"/>
      <c r="K2198" s="10"/>
      <c r="L2198" s="12" t="str">
        <f>IFERROR(VLOOKUP(B2198,Retorno_da_RFB!$D$3:$I$6388,5,0),"")</f>
        <v/>
      </c>
      <c r="M2198" s="13" t="str">
        <f>IFERROR(VLOOKUP(B2198,Retorno_da_RFB!$D$3:$I$6388,6,0),"")</f>
        <v/>
      </c>
      <c r="N2198" s="10" t="str">
        <f>IFERROR(VLOOKUP(B2198,Retorno_da_RFB!$D$3:$I$6388,3,0),"")</f>
        <v/>
      </c>
      <c r="O2198" s="10" t="str">
        <f>IFERROR(VLOOKUP(B2198,Retorno_da_RFB!$D$3:$I$6388,4,0),"")</f>
        <v/>
      </c>
      <c r="P2198" s="12" t="str">
        <f>IFERROR(IF(N2198="","",IF(VLOOKUP(LEFT(N2198,10),'Universo_BK-BIT'!$A$5:$E$10005,2,0)="","X",VLOOKUP(LEFT(N2198,10),'Universo_BK-BIT'!$A$5:$E$10005,2,0))),"X")</f>
        <v/>
      </c>
      <c r="Q2198" s="12" t="str">
        <f>IFERROR(IF(P2198="X","",VLOOKUP(LEFT(N2198,10),'Universo_BK-BIT'!$A$5:$E$10005,3,0)),"")</f>
        <v/>
      </c>
      <c r="R2198" s="14" t="str">
        <f t="shared" si="103"/>
        <v/>
      </c>
      <c r="S2198" s="14" t="str">
        <f t="shared" si="104"/>
        <v/>
      </c>
      <c r="T2198" s="14"/>
      <c r="U2198" s="14" t="str">
        <f ca="1">IFERROR(IF(P2198="X",IF(VLOOKUP(B2198,'Oficios_-_pend_criticas'!$C$3:$J$4739,5,0)="","",IF(VLOOKUP(B2198,'Oficios_-_pend_criticas'!$C$3:$J$4739,7,0)="",IF(TODAY()&gt;VLOOKUP(B2198,'Oficios_-_pend_criticas'!$C$3:$J$4739,5,0),"X",""),IF(VLOOKUP(B2198,'Oficios_-_pend_criticas'!$C$3:$J$4739,7,0)&gt;VLOOKUP(B2198,'Oficios_-_pend_criticas'!$C$3:$J$4739,5,0),"X",""))),""),"")</f>
        <v/>
      </c>
      <c r="V2198" s="14" t="str">
        <f ca="1">IFERROR(IF(Q2198=0,IF(VLOOKUP(B2198,'Oficios_-_pend_criticas'!$C$3:$J$4739,5,0)="","",IF(VLOOKUP(B2198,'Oficios_-_pend_criticas'!$C$3:$J$4739,7,0)="",IF(TODAY()&gt;VLOOKUP(B2198,'Oficios_-_pend_criticas'!$C$3:$J$4739,5,0),"X",""),IF(VLOOKUP(B2198,'Oficios_-_pend_criticas'!$C$3:$J$4739,7,0)&gt;VLOOKUP(B2198,'Oficios_-_pend_criticas'!$C$3:$J$4739,5,0),"X",""))),""),"")</f>
        <v/>
      </c>
      <c r="W2198" s="14" t="str">
        <f ca="1">IFERROR(IF(P2198&lt;&gt;"X",IF(Q2198&gt;0,IF(VLOOKUP(B2198,'Oficios_-_pend_criticas'!$C$4:$J$4739,5,0)="","",IF(VLOOKUP(B2198,'Oficios_-_pend_criticas'!$C$4:$J$4739,7,0)="",IF(TODAY()&gt;VLOOKUP(B2198,'Oficios_-_pend_criticas'!$C$4:$J$4739,5,0),"X",""),IF(VLOOKUP(B2198,'Oficios_-_pend_criticas'!$C$4:$J$4739,7,0)&gt;VLOOKUP(B2198,'Oficios_-_pend_criticas'!$C$4:$J$4739,5,0),"X",""))),""),""),"")</f>
        <v/>
      </c>
    </row>
    <row r="2199" spans="1:23" hidden="1" x14ac:dyDescent="0.25">
      <c r="A2199" s="9" t="str">
        <f t="shared" si="102"/>
        <v/>
      </c>
      <c r="B2199" s="24"/>
      <c r="C2199" s="22" t="str">
        <f>IF(B2199="","",VLOOKUP(B2199,#REF!,6,0))</f>
        <v/>
      </c>
      <c r="D2199" s="20" t="str">
        <f>IF(B2199="","",VLOOKUP(B2199,#REF!,22,0))</f>
        <v/>
      </c>
      <c r="E2199" s="22" t="str">
        <f>IF(B2199="","",VLOOKUP(B2199,Consultas_públicas!$A$376:$G$3879,7,0))</f>
        <v/>
      </c>
      <c r="F2199" s="20"/>
      <c r="G2199" s="21"/>
      <c r="H2199" s="14" t="str">
        <f>IFERROR(IF(VLOOKUP(B2199,'Oficios_-_pend_criticas'!$C$4:$D$4739,2,0)="","","X"),"")</f>
        <v/>
      </c>
      <c r="I2199" s="12"/>
      <c r="J2199" s="13"/>
      <c r="K2199" s="10"/>
      <c r="L2199" s="12" t="str">
        <f>IFERROR(VLOOKUP(B2199,Retorno_da_RFB!$D$3:$I$6388,5,0),"")</f>
        <v/>
      </c>
      <c r="M2199" s="13" t="str">
        <f>IFERROR(VLOOKUP(B2199,Retorno_da_RFB!$D$3:$I$6388,6,0),"")</f>
        <v/>
      </c>
      <c r="N2199" s="10" t="str">
        <f>IFERROR(VLOOKUP(B2199,Retorno_da_RFB!$D$3:$I$6388,3,0),"")</f>
        <v/>
      </c>
      <c r="O2199" s="10" t="str">
        <f>IFERROR(VLOOKUP(B2199,Retorno_da_RFB!$D$3:$I$6388,4,0),"")</f>
        <v/>
      </c>
      <c r="P2199" s="12" t="str">
        <f>IFERROR(IF(N2199="","",IF(VLOOKUP(LEFT(N2199,10),'Universo_BK-BIT'!$A$5:$E$10005,2,0)="","X",VLOOKUP(LEFT(N2199,10),'Universo_BK-BIT'!$A$5:$E$10005,2,0))),"X")</f>
        <v/>
      </c>
      <c r="Q2199" s="12" t="str">
        <f>IFERROR(IF(P2199="X","",VLOOKUP(LEFT(N2199,10),'Universo_BK-BIT'!$A$5:$E$10005,3,0)),"")</f>
        <v/>
      </c>
      <c r="R2199" s="14" t="str">
        <f t="shared" si="103"/>
        <v/>
      </c>
      <c r="S2199" s="14" t="str">
        <f t="shared" si="104"/>
        <v/>
      </c>
      <c r="T2199" s="14"/>
      <c r="U2199" s="14" t="str">
        <f ca="1">IFERROR(IF(P2199="X",IF(VLOOKUP(B2199,'Oficios_-_pend_criticas'!$C$3:$J$4739,5,0)="","",IF(VLOOKUP(B2199,'Oficios_-_pend_criticas'!$C$3:$J$4739,7,0)="",IF(TODAY()&gt;VLOOKUP(B2199,'Oficios_-_pend_criticas'!$C$3:$J$4739,5,0),"X",""),IF(VLOOKUP(B2199,'Oficios_-_pend_criticas'!$C$3:$J$4739,7,0)&gt;VLOOKUP(B2199,'Oficios_-_pend_criticas'!$C$3:$J$4739,5,0),"X",""))),""),"")</f>
        <v/>
      </c>
      <c r="V2199" s="14" t="str">
        <f ca="1">IFERROR(IF(Q2199=0,IF(VLOOKUP(B2199,'Oficios_-_pend_criticas'!$C$3:$J$4739,5,0)="","",IF(VLOOKUP(B2199,'Oficios_-_pend_criticas'!$C$3:$J$4739,7,0)="",IF(TODAY()&gt;VLOOKUP(B2199,'Oficios_-_pend_criticas'!$C$3:$J$4739,5,0),"X",""),IF(VLOOKUP(B2199,'Oficios_-_pend_criticas'!$C$3:$J$4739,7,0)&gt;VLOOKUP(B2199,'Oficios_-_pend_criticas'!$C$3:$J$4739,5,0),"X",""))),""),"")</f>
        <v/>
      </c>
      <c r="W2199" s="14" t="str">
        <f ca="1">IFERROR(IF(P2199&lt;&gt;"X",IF(Q2199&gt;0,IF(VLOOKUP(B2199,'Oficios_-_pend_criticas'!$C$4:$J$4739,5,0)="","",IF(VLOOKUP(B2199,'Oficios_-_pend_criticas'!$C$4:$J$4739,7,0)="",IF(TODAY()&gt;VLOOKUP(B2199,'Oficios_-_pend_criticas'!$C$4:$J$4739,5,0),"X",""),IF(VLOOKUP(B2199,'Oficios_-_pend_criticas'!$C$4:$J$4739,7,0)&gt;VLOOKUP(B2199,'Oficios_-_pend_criticas'!$C$4:$J$4739,5,0),"X",""))),""),""),"")</f>
        <v/>
      </c>
    </row>
  </sheetData>
  <autoFilter ref="A2:XFD2199">
    <filterColumn colId="5">
      <filters>
        <filter val="020"/>
      </filters>
    </filterColumn>
  </autoFilter>
  <mergeCells count="5">
    <mergeCell ref="B1:E1"/>
    <mergeCell ref="F1:G1"/>
    <mergeCell ref="H1:K1"/>
    <mergeCell ref="L1:S1"/>
    <mergeCell ref="T1:W1"/>
  </mergeCells>
  <conditionalFormatting sqref="R3:S2199">
    <cfRule type="cellIs" dxfId="0" priority="1" stopIfTrue="1" operator="equal">
      <formula>"X"</formula>
    </cfRule>
  </conditionalFormatting>
  <pageMargins left="0.70000000000000007" right="0.70000000000000007" top="0.75" bottom="0.75" header="0.30000000000000004" footer="0.3000000000000000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1"/>
  <sheetViews>
    <sheetView workbookViewId="0"/>
  </sheetViews>
  <sheetFormatPr defaultRowHeight="15" x14ac:dyDescent="0.25"/>
  <cols>
    <col min="1" max="1" width="25.7109375" customWidth="1"/>
    <col min="2" max="2" width="30.7109375" customWidth="1"/>
    <col min="3" max="3" width="10" customWidth="1"/>
    <col min="4" max="4" width="9.28515625" customWidth="1"/>
    <col min="5" max="6" width="11.42578125" customWidth="1"/>
    <col min="7" max="7" width="36.140625" customWidth="1"/>
    <col min="8" max="8" width="12.7109375" customWidth="1"/>
    <col min="9" max="9" width="13" customWidth="1"/>
    <col min="10" max="10" width="9.140625" customWidth="1"/>
  </cols>
  <sheetData>
    <row r="1" spans="1:9" ht="26.25" customHeight="1" x14ac:dyDescent="0.25">
      <c r="A1" s="31"/>
      <c r="B1" s="31"/>
      <c r="C1" s="31"/>
      <c r="D1" s="40" t="s">
        <v>3956</v>
      </c>
      <c r="E1" s="40"/>
      <c r="F1" s="41" t="s">
        <v>3957</v>
      </c>
      <c r="G1" s="41"/>
      <c r="H1" s="41"/>
      <c r="I1" s="41"/>
    </row>
    <row r="2" spans="1:9" ht="54" customHeight="1" x14ac:dyDescent="0.25">
      <c r="A2" s="32" t="s">
        <v>3958</v>
      </c>
      <c r="B2" s="32" t="s">
        <v>3959</v>
      </c>
      <c r="C2" s="32" t="s">
        <v>3960</v>
      </c>
      <c r="D2" s="5" t="s">
        <v>10</v>
      </c>
      <c r="E2" s="33" t="s">
        <v>11</v>
      </c>
      <c r="F2" s="6" t="s">
        <v>3961</v>
      </c>
      <c r="G2" s="6" t="s">
        <v>3962</v>
      </c>
      <c r="H2" s="6" t="s">
        <v>3963</v>
      </c>
      <c r="I2" s="6" t="s">
        <v>3964</v>
      </c>
    </row>
    <row r="3" spans="1:9" s="38" customFormat="1" ht="27" customHeight="1" x14ac:dyDescent="0.25">
      <c r="A3" s="34" t="s">
        <v>3965</v>
      </c>
      <c r="B3" s="34" t="s">
        <v>3966</v>
      </c>
      <c r="C3" s="34" t="s">
        <v>583</v>
      </c>
      <c r="D3" s="34" t="s">
        <v>558</v>
      </c>
      <c r="E3" s="35">
        <v>43542</v>
      </c>
      <c r="F3" s="36">
        <v>43614</v>
      </c>
      <c r="G3" s="37">
        <f t="shared" ref="G3:G34" si="0">IF(H3="",IF(F3="","",F3+30),F3+30+H3)</f>
        <v>43644</v>
      </c>
      <c r="H3" s="34"/>
      <c r="I3" s="34"/>
    </row>
    <row r="4" spans="1:9" s="38" customFormat="1" ht="27" customHeight="1" x14ac:dyDescent="0.25">
      <c r="A4" s="34" t="s">
        <v>3967</v>
      </c>
      <c r="B4" s="34" t="s">
        <v>3966</v>
      </c>
      <c r="C4" s="34" t="s">
        <v>619</v>
      </c>
      <c r="D4" s="34" t="s">
        <v>558</v>
      </c>
      <c r="E4" s="35">
        <v>43542</v>
      </c>
      <c r="F4" s="36">
        <v>43614</v>
      </c>
      <c r="G4" s="37">
        <f t="shared" si="0"/>
        <v>43644</v>
      </c>
      <c r="H4" s="34"/>
      <c r="I4" s="34"/>
    </row>
    <row r="5" spans="1:9" s="38" customFormat="1" ht="27" customHeight="1" x14ac:dyDescent="0.25">
      <c r="A5" s="34" t="s">
        <v>3968</v>
      </c>
      <c r="B5" s="34" t="s">
        <v>3966</v>
      </c>
      <c r="C5" s="34" t="s">
        <v>1323</v>
      </c>
      <c r="D5" s="34" t="s">
        <v>1228</v>
      </c>
      <c r="E5" s="35">
        <v>43549</v>
      </c>
      <c r="F5" s="36">
        <v>43614</v>
      </c>
      <c r="G5" s="37">
        <f t="shared" si="0"/>
        <v>43644</v>
      </c>
      <c r="H5" s="34"/>
      <c r="I5" s="34"/>
    </row>
    <row r="6" spans="1:9" s="38" customFormat="1" ht="27" customHeight="1" x14ac:dyDescent="0.25">
      <c r="A6" s="34" t="s">
        <v>3969</v>
      </c>
      <c r="B6" s="34" t="s">
        <v>3966</v>
      </c>
      <c r="C6" s="34" t="s">
        <v>1599</v>
      </c>
      <c r="D6" s="34" t="s">
        <v>1477</v>
      </c>
      <c r="E6" s="35">
        <v>43563</v>
      </c>
      <c r="F6" s="36">
        <v>43614</v>
      </c>
      <c r="G6" s="37">
        <f t="shared" si="0"/>
        <v>43644</v>
      </c>
      <c r="H6" s="34"/>
      <c r="I6" s="34"/>
    </row>
    <row r="7" spans="1:9" s="38" customFormat="1" ht="27" customHeight="1" x14ac:dyDescent="0.25">
      <c r="A7" s="34" t="s">
        <v>3970</v>
      </c>
      <c r="B7" s="34" t="s">
        <v>3966</v>
      </c>
      <c r="C7" s="34" t="s">
        <v>1621</v>
      </c>
      <c r="D7" s="34" t="s">
        <v>1477</v>
      </c>
      <c r="E7" s="35">
        <v>43563</v>
      </c>
      <c r="F7" s="36">
        <v>43614</v>
      </c>
      <c r="G7" s="37">
        <f t="shared" si="0"/>
        <v>43644</v>
      </c>
      <c r="H7" s="34"/>
      <c r="I7" s="36">
        <v>43640</v>
      </c>
    </row>
    <row r="8" spans="1:9" s="38" customFormat="1" ht="27" customHeight="1" x14ac:dyDescent="0.25">
      <c r="A8" s="34" t="s">
        <v>3971</v>
      </c>
      <c r="B8" s="34" t="s">
        <v>3972</v>
      </c>
      <c r="C8" s="34" t="s">
        <v>3376</v>
      </c>
      <c r="D8" s="34" t="s">
        <v>3261</v>
      </c>
      <c r="E8" s="35">
        <v>43619</v>
      </c>
      <c r="F8" s="35">
        <v>43626</v>
      </c>
      <c r="G8" s="37">
        <f t="shared" si="0"/>
        <v>43656</v>
      </c>
      <c r="H8" s="34"/>
      <c r="I8" s="34"/>
    </row>
    <row r="9" spans="1:9" s="38" customFormat="1" ht="27" customHeight="1" x14ac:dyDescent="0.25">
      <c r="A9" s="34"/>
      <c r="B9" s="34"/>
      <c r="C9" s="34"/>
      <c r="D9" s="34"/>
      <c r="E9" s="35"/>
      <c r="F9" s="36"/>
      <c r="G9" s="37" t="str">
        <f t="shared" si="0"/>
        <v/>
      </c>
      <c r="H9" s="34"/>
      <c r="I9" s="34"/>
    </row>
    <row r="10" spans="1:9" s="38" customFormat="1" ht="27" customHeight="1" x14ac:dyDescent="0.25">
      <c r="A10" s="34"/>
      <c r="B10" s="34"/>
      <c r="C10" s="34"/>
      <c r="D10" s="34"/>
      <c r="E10" s="35"/>
      <c r="F10" s="36"/>
      <c r="G10" s="37" t="str">
        <f t="shared" si="0"/>
        <v/>
      </c>
      <c r="H10" s="34"/>
      <c r="I10" s="34"/>
    </row>
    <row r="11" spans="1:9" s="38" customFormat="1" ht="27" customHeight="1" x14ac:dyDescent="0.25">
      <c r="A11" s="34"/>
      <c r="B11" s="34"/>
      <c r="C11" s="34"/>
      <c r="D11" s="34"/>
      <c r="E11" s="35"/>
      <c r="F11" s="36"/>
      <c r="G11" s="37" t="str">
        <f t="shared" si="0"/>
        <v/>
      </c>
      <c r="H11" s="34"/>
      <c r="I11" s="34"/>
    </row>
    <row r="12" spans="1:9" s="38" customFormat="1" ht="27" customHeight="1" x14ac:dyDescent="0.25">
      <c r="A12" s="34"/>
      <c r="B12" s="34"/>
      <c r="C12" s="34"/>
      <c r="D12" s="34"/>
      <c r="E12" s="35"/>
      <c r="F12" s="36"/>
      <c r="G12" s="37" t="str">
        <f t="shared" si="0"/>
        <v/>
      </c>
      <c r="H12" s="34"/>
      <c r="I12" s="34"/>
    </row>
    <row r="13" spans="1:9" s="38" customFormat="1" ht="27" customHeight="1" x14ac:dyDescent="0.25">
      <c r="A13" s="34"/>
      <c r="B13" s="34"/>
      <c r="C13" s="34"/>
      <c r="D13" s="34"/>
      <c r="E13" s="35"/>
      <c r="F13" s="36"/>
      <c r="G13" s="37" t="str">
        <f t="shared" si="0"/>
        <v/>
      </c>
      <c r="H13" s="34"/>
      <c r="I13" s="34"/>
    </row>
    <row r="14" spans="1:9" s="38" customFormat="1" ht="27" customHeight="1" x14ac:dyDescent="0.25">
      <c r="A14" s="34"/>
      <c r="B14" s="34"/>
      <c r="C14" s="34"/>
      <c r="D14" s="34"/>
      <c r="E14" s="35"/>
      <c r="F14" s="36"/>
      <c r="G14" s="37" t="str">
        <f t="shared" si="0"/>
        <v/>
      </c>
      <c r="H14" s="34"/>
      <c r="I14" s="34"/>
    </row>
    <row r="15" spans="1:9" s="38" customFormat="1" ht="27" customHeight="1" x14ac:dyDescent="0.25">
      <c r="A15" s="34"/>
      <c r="B15" s="34"/>
      <c r="C15" s="34"/>
      <c r="D15" s="34"/>
      <c r="E15" s="35"/>
      <c r="F15" s="36"/>
      <c r="G15" s="37" t="str">
        <f t="shared" si="0"/>
        <v/>
      </c>
      <c r="H15" s="34"/>
      <c r="I15" s="34"/>
    </row>
    <row r="16" spans="1:9" s="38" customFormat="1" ht="27" customHeight="1" x14ac:dyDescent="0.25">
      <c r="A16" s="34"/>
      <c r="B16" s="34"/>
      <c r="C16" s="34"/>
      <c r="D16" s="34"/>
      <c r="E16" s="35"/>
      <c r="F16" s="36"/>
      <c r="G16" s="37" t="str">
        <f t="shared" si="0"/>
        <v/>
      </c>
      <c r="H16" s="34"/>
      <c r="I16" s="34"/>
    </row>
    <row r="17" spans="1:9" s="38" customFormat="1" ht="27" customHeight="1" x14ac:dyDescent="0.25">
      <c r="A17" s="34"/>
      <c r="B17" s="34"/>
      <c r="C17" s="34"/>
      <c r="D17" s="34"/>
      <c r="E17" s="35"/>
      <c r="F17" s="36"/>
      <c r="G17" s="37" t="str">
        <f t="shared" si="0"/>
        <v/>
      </c>
      <c r="H17" s="34"/>
      <c r="I17" s="34"/>
    </row>
    <row r="18" spans="1:9" s="38" customFormat="1" ht="27" customHeight="1" x14ac:dyDescent="0.25">
      <c r="A18" s="34"/>
      <c r="B18" s="34"/>
      <c r="C18" s="34"/>
      <c r="D18" s="34"/>
      <c r="E18" s="35"/>
      <c r="F18" s="36"/>
      <c r="G18" s="37" t="str">
        <f t="shared" si="0"/>
        <v/>
      </c>
      <c r="H18" s="34"/>
      <c r="I18" s="34"/>
    </row>
    <row r="19" spans="1:9" s="38" customFormat="1" ht="27" customHeight="1" x14ac:dyDescent="0.25">
      <c r="A19" s="34"/>
      <c r="B19" s="34"/>
      <c r="C19" s="34"/>
      <c r="D19" s="34"/>
      <c r="E19" s="35"/>
      <c r="F19" s="36"/>
      <c r="G19" s="37" t="str">
        <f t="shared" si="0"/>
        <v/>
      </c>
      <c r="H19" s="34"/>
      <c r="I19" s="34"/>
    </row>
    <row r="20" spans="1:9" s="38" customFormat="1" ht="27" customHeight="1" x14ac:dyDescent="0.25">
      <c r="A20" s="34"/>
      <c r="B20" s="34"/>
      <c r="C20" s="34"/>
      <c r="D20" s="34"/>
      <c r="E20" s="35"/>
      <c r="F20" s="36"/>
      <c r="G20" s="37" t="str">
        <f t="shared" si="0"/>
        <v/>
      </c>
      <c r="H20" s="34"/>
      <c r="I20" s="34"/>
    </row>
    <row r="21" spans="1:9" s="38" customFormat="1" ht="27" customHeight="1" x14ac:dyDescent="0.25">
      <c r="A21" s="34"/>
      <c r="B21" s="34"/>
      <c r="C21" s="34"/>
      <c r="D21" s="34"/>
      <c r="E21" s="35"/>
      <c r="F21" s="36"/>
      <c r="G21" s="37" t="str">
        <f t="shared" si="0"/>
        <v/>
      </c>
      <c r="H21" s="34"/>
      <c r="I21" s="34"/>
    </row>
    <row r="22" spans="1:9" s="38" customFormat="1" ht="27" customHeight="1" x14ac:dyDescent="0.25">
      <c r="A22" s="34"/>
      <c r="B22" s="34"/>
      <c r="C22" s="34"/>
      <c r="D22" s="34"/>
      <c r="E22" s="35"/>
      <c r="F22" s="36"/>
      <c r="G22" s="37" t="str">
        <f t="shared" si="0"/>
        <v/>
      </c>
      <c r="H22" s="34"/>
      <c r="I22" s="34"/>
    </row>
    <row r="23" spans="1:9" s="38" customFormat="1" ht="27" customHeight="1" x14ac:dyDescent="0.25">
      <c r="A23" s="34"/>
      <c r="B23" s="34"/>
      <c r="C23" s="34"/>
      <c r="D23" s="34"/>
      <c r="E23" s="35"/>
      <c r="F23" s="36"/>
      <c r="G23" s="37" t="str">
        <f t="shared" si="0"/>
        <v/>
      </c>
      <c r="H23" s="34"/>
      <c r="I23" s="34"/>
    </row>
    <row r="24" spans="1:9" s="38" customFormat="1" ht="27" customHeight="1" x14ac:dyDescent="0.25">
      <c r="A24" s="34"/>
      <c r="B24" s="34"/>
      <c r="C24" s="34"/>
      <c r="D24" s="34"/>
      <c r="E24" s="35"/>
      <c r="F24" s="36"/>
      <c r="G24" s="37" t="str">
        <f t="shared" si="0"/>
        <v/>
      </c>
      <c r="H24" s="34"/>
      <c r="I24" s="34"/>
    </row>
    <row r="25" spans="1:9" s="38" customFormat="1" ht="27" customHeight="1" x14ac:dyDescent="0.25">
      <c r="A25" s="34"/>
      <c r="B25" s="34"/>
      <c r="C25" s="34"/>
      <c r="D25" s="34"/>
      <c r="E25" s="35"/>
      <c r="F25" s="36"/>
      <c r="G25" s="37" t="str">
        <f t="shared" si="0"/>
        <v/>
      </c>
      <c r="H25" s="34"/>
      <c r="I25" s="34"/>
    </row>
    <row r="26" spans="1:9" s="38" customFormat="1" ht="27" customHeight="1" x14ac:dyDescent="0.25">
      <c r="A26" s="34"/>
      <c r="B26" s="34"/>
      <c r="C26" s="34"/>
      <c r="D26" s="34"/>
      <c r="E26" s="35"/>
      <c r="F26" s="36"/>
      <c r="G26" s="37" t="str">
        <f t="shared" si="0"/>
        <v/>
      </c>
      <c r="H26" s="34"/>
      <c r="I26" s="34"/>
    </row>
    <row r="27" spans="1:9" s="38" customFormat="1" ht="27" customHeight="1" x14ac:dyDescent="0.25">
      <c r="A27" s="34"/>
      <c r="B27" s="34"/>
      <c r="C27" s="34"/>
      <c r="D27" s="34"/>
      <c r="E27" s="35"/>
      <c r="F27" s="36"/>
      <c r="G27" s="37" t="str">
        <f t="shared" si="0"/>
        <v/>
      </c>
      <c r="H27" s="34"/>
      <c r="I27" s="34"/>
    </row>
    <row r="28" spans="1:9" s="38" customFormat="1" ht="27" customHeight="1" x14ac:dyDescent="0.25">
      <c r="A28" s="34"/>
      <c r="B28" s="34"/>
      <c r="C28" s="34"/>
      <c r="D28" s="34"/>
      <c r="E28" s="35"/>
      <c r="F28" s="36"/>
      <c r="G28" s="37" t="str">
        <f t="shared" si="0"/>
        <v/>
      </c>
      <c r="H28" s="34"/>
      <c r="I28" s="34"/>
    </row>
    <row r="29" spans="1:9" s="38" customFormat="1" ht="27" customHeight="1" x14ac:dyDescent="0.25">
      <c r="A29" s="34"/>
      <c r="B29" s="34"/>
      <c r="C29" s="34"/>
      <c r="D29" s="34"/>
      <c r="E29" s="35"/>
      <c r="F29" s="36"/>
      <c r="G29" s="37" t="str">
        <f t="shared" si="0"/>
        <v/>
      </c>
      <c r="H29" s="34"/>
      <c r="I29" s="34"/>
    </row>
    <row r="30" spans="1:9" s="38" customFormat="1" ht="27" customHeight="1" x14ac:dyDescent="0.25">
      <c r="A30" s="34"/>
      <c r="B30" s="34"/>
      <c r="C30" s="34"/>
      <c r="D30" s="34"/>
      <c r="E30" s="35"/>
      <c r="F30" s="36"/>
      <c r="G30" s="37" t="str">
        <f t="shared" si="0"/>
        <v/>
      </c>
      <c r="H30" s="34"/>
      <c r="I30" s="34"/>
    </row>
    <row r="31" spans="1:9" s="38" customFormat="1" ht="27" customHeight="1" x14ac:dyDescent="0.25">
      <c r="A31" s="34"/>
      <c r="B31" s="34"/>
      <c r="C31" s="34"/>
      <c r="D31" s="34"/>
      <c r="E31" s="35"/>
      <c r="F31" s="36"/>
      <c r="G31" s="37" t="str">
        <f t="shared" si="0"/>
        <v/>
      </c>
      <c r="H31" s="34"/>
      <c r="I31" s="34"/>
    </row>
    <row r="32" spans="1:9" s="38" customFormat="1" ht="27" customHeight="1" x14ac:dyDescent="0.25">
      <c r="A32" s="34"/>
      <c r="B32" s="34"/>
      <c r="C32" s="34"/>
      <c r="D32" s="34"/>
      <c r="E32" s="35"/>
      <c r="F32" s="36"/>
      <c r="G32" s="37" t="str">
        <f t="shared" si="0"/>
        <v/>
      </c>
      <c r="H32" s="34"/>
      <c r="I32" s="34"/>
    </row>
    <row r="33" spans="1:9" s="38" customFormat="1" ht="27" customHeight="1" x14ac:dyDescent="0.25">
      <c r="A33" s="34"/>
      <c r="B33" s="34"/>
      <c r="C33" s="34"/>
      <c r="D33" s="34"/>
      <c r="E33" s="35"/>
      <c r="F33" s="36"/>
      <c r="G33" s="37" t="str">
        <f t="shared" si="0"/>
        <v/>
      </c>
      <c r="H33" s="34"/>
      <c r="I33" s="34"/>
    </row>
    <row r="34" spans="1:9" s="38" customFormat="1" ht="27" customHeight="1" x14ac:dyDescent="0.25">
      <c r="A34" s="34"/>
      <c r="B34" s="34"/>
      <c r="C34" s="34"/>
      <c r="D34" s="34"/>
      <c r="E34" s="35"/>
      <c r="F34" s="36"/>
      <c r="G34" s="37" t="str">
        <f t="shared" si="0"/>
        <v/>
      </c>
      <c r="H34" s="34"/>
      <c r="I34" s="34"/>
    </row>
    <row r="35" spans="1:9" s="38" customFormat="1" ht="27" customHeight="1" x14ac:dyDescent="0.25">
      <c r="A35" s="34"/>
      <c r="B35" s="34"/>
      <c r="C35" s="34"/>
      <c r="D35" s="34"/>
      <c r="E35" s="35"/>
      <c r="F35" s="36"/>
      <c r="G35" s="37" t="str">
        <f t="shared" ref="G35:G66" si="1">IF(H35="",IF(F35="","",F35+30),F35+30+H35)</f>
        <v/>
      </c>
      <c r="H35" s="34"/>
      <c r="I35" s="34"/>
    </row>
    <row r="36" spans="1:9" s="38" customFormat="1" ht="27" customHeight="1" x14ac:dyDescent="0.25">
      <c r="A36" s="34"/>
      <c r="B36" s="34"/>
      <c r="C36" s="34"/>
      <c r="D36" s="34"/>
      <c r="E36" s="35"/>
      <c r="F36" s="36"/>
      <c r="G36" s="37" t="str">
        <f t="shared" si="1"/>
        <v/>
      </c>
      <c r="H36" s="34"/>
      <c r="I36" s="34"/>
    </row>
    <row r="37" spans="1:9" s="38" customFormat="1" ht="27" customHeight="1" x14ac:dyDescent="0.25">
      <c r="A37" s="34"/>
      <c r="B37" s="34"/>
      <c r="C37" s="34"/>
      <c r="D37" s="34"/>
      <c r="E37" s="35"/>
      <c r="F37" s="36"/>
      <c r="G37" s="37" t="str">
        <f t="shared" si="1"/>
        <v/>
      </c>
      <c r="H37" s="34"/>
      <c r="I37" s="34"/>
    </row>
    <row r="38" spans="1:9" s="38" customFormat="1" ht="27" customHeight="1" x14ac:dyDescent="0.25">
      <c r="A38" s="34"/>
      <c r="B38" s="34"/>
      <c r="C38" s="34"/>
      <c r="D38" s="34"/>
      <c r="E38" s="35"/>
      <c r="F38" s="36"/>
      <c r="G38" s="37" t="str">
        <f t="shared" si="1"/>
        <v/>
      </c>
      <c r="H38" s="34"/>
      <c r="I38" s="34"/>
    </row>
    <row r="39" spans="1:9" s="38" customFormat="1" ht="27" customHeight="1" x14ac:dyDescent="0.25">
      <c r="A39" s="34"/>
      <c r="B39" s="34"/>
      <c r="C39" s="34"/>
      <c r="D39" s="34"/>
      <c r="E39" s="35"/>
      <c r="F39" s="36"/>
      <c r="G39" s="37" t="str">
        <f t="shared" si="1"/>
        <v/>
      </c>
      <c r="H39" s="34"/>
      <c r="I39" s="34"/>
    </row>
    <row r="40" spans="1:9" s="38" customFormat="1" ht="27" customHeight="1" x14ac:dyDescent="0.25">
      <c r="A40" s="34"/>
      <c r="B40" s="34"/>
      <c r="C40" s="34"/>
      <c r="D40" s="34"/>
      <c r="E40" s="35"/>
      <c r="F40" s="36"/>
      <c r="G40" s="37" t="str">
        <f t="shared" si="1"/>
        <v/>
      </c>
      <c r="H40" s="34"/>
      <c r="I40" s="34"/>
    </row>
    <row r="41" spans="1:9" s="38" customFormat="1" ht="27" customHeight="1" x14ac:dyDescent="0.25">
      <c r="A41" s="34"/>
      <c r="B41" s="34"/>
      <c r="C41" s="34"/>
      <c r="D41" s="34"/>
      <c r="E41" s="35"/>
      <c r="F41" s="36"/>
      <c r="G41" s="37" t="str">
        <f t="shared" si="1"/>
        <v/>
      </c>
      <c r="H41" s="34"/>
      <c r="I41" s="34"/>
    </row>
    <row r="42" spans="1:9" s="38" customFormat="1" ht="27" customHeight="1" x14ac:dyDescent="0.25">
      <c r="A42" s="34"/>
      <c r="B42" s="34"/>
      <c r="C42" s="34"/>
      <c r="D42" s="34"/>
      <c r="E42" s="35"/>
      <c r="F42" s="36"/>
      <c r="G42" s="37" t="str">
        <f t="shared" si="1"/>
        <v/>
      </c>
      <c r="H42" s="34"/>
      <c r="I42" s="34"/>
    </row>
    <row r="43" spans="1:9" s="38" customFormat="1" ht="27" customHeight="1" x14ac:dyDescent="0.25">
      <c r="A43" s="34"/>
      <c r="B43" s="34"/>
      <c r="C43" s="34"/>
      <c r="D43" s="34"/>
      <c r="E43" s="35"/>
      <c r="F43" s="36"/>
      <c r="G43" s="37" t="str">
        <f t="shared" si="1"/>
        <v/>
      </c>
      <c r="H43" s="34"/>
      <c r="I43" s="34"/>
    </row>
    <row r="44" spans="1:9" s="38" customFormat="1" ht="27" customHeight="1" x14ac:dyDescent="0.25">
      <c r="A44" s="34"/>
      <c r="B44" s="34"/>
      <c r="C44" s="34"/>
      <c r="D44" s="34"/>
      <c r="E44" s="35"/>
      <c r="F44" s="36"/>
      <c r="G44" s="37" t="str">
        <f t="shared" si="1"/>
        <v/>
      </c>
      <c r="H44" s="34"/>
      <c r="I44" s="34"/>
    </row>
    <row r="45" spans="1:9" s="38" customFormat="1" ht="27" customHeight="1" x14ac:dyDescent="0.25">
      <c r="A45" s="34"/>
      <c r="B45" s="34"/>
      <c r="C45" s="34"/>
      <c r="D45" s="34"/>
      <c r="E45" s="35"/>
      <c r="F45" s="36"/>
      <c r="G45" s="37" t="str">
        <f t="shared" si="1"/>
        <v/>
      </c>
      <c r="H45" s="34"/>
      <c r="I45" s="34"/>
    </row>
    <row r="46" spans="1:9" s="38" customFormat="1" ht="27" customHeight="1" x14ac:dyDescent="0.25">
      <c r="A46" s="34"/>
      <c r="B46" s="34"/>
      <c r="C46" s="34"/>
      <c r="D46" s="34"/>
      <c r="E46" s="35"/>
      <c r="F46" s="36"/>
      <c r="G46" s="37" t="str">
        <f t="shared" si="1"/>
        <v/>
      </c>
      <c r="H46" s="34"/>
      <c r="I46" s="34"/>
    </row>
    <row r="47" spans="1:9" s="38" customFormat="1" ht="27" customHeight="1" x14ac:dyDescent="0.25">
      <c r="A47" s="34"/>
      <c r="B47" s="34"/>
      <c r="C47" s="34"/>
      <c r="D47" s="34"/>
      <c r="E47" s="35"/>
      <c r="F47" s="36"/>
      <c r="G47" s="37" t="str">
        <f t="shared" si="1"/>
        <v/>
      </c>
      <c r="H47" s="34"/>
      <c r="I47" s="34"/>
    </row>
    <row r="48" spans="1:9" s="38" customFormat="1" ht="27" customHeight="1" x14ac:dyDescent="0.25">
      <c r="A48" s="34"/>
      <c r="B48" s="34"/>
      <c r="C48" s="34"/>
      <c r="D48" s="34"/>
      <c r="E48" s="35"/>
      <c r="F48" s="36"/>
      <c r="G48" s="37" t="str">
        <f t="shared" si="1"/>
        <v/>
      </c>
      <c r="H48" s="34"/>
      <c r="I48" s="34"/>
    </row>
    <row r="49" spans="1:9" s="38" customFormat="1" ht="27" customHeight="1" x14ac:dyDescent="0.25">
      <c r="A49" s="34"/>
      <c r="B49" s="34"/>
      <c r="C49" s="34"/>
      <c r="D49" s="34"/>
      <c r="E49" s="35"/>
      <c r="F49" s="36"/>
      <c r="G49" s="37" t="str">
        <f t="shared" si="1"/>
        <v/>
      </c>
      <c r="H49" s="34"/>
      <c r="I49" s="34"/>
    </row>
    <row r="50" spans="1:9" s="38" customFormat="1" ht="27" customHeight="1" x14ac:dyDescent="0.25">
      <c r="A50" s="34"/>
      <c r="B50" s="34"/>
      <c r="C50" s="34"/>
      <c r="D50" s="34"/>
      <c r="E50" s="35"/>
      <c r="F50" s="36"/>
      <c r="G50" s="37" t="str">
        <f t="shared" si="1"/>
        <v/>
      </c>
      <c r="H50" s="34"/>
      <c r="I50" s="34"/>
    </row>
    <row r="51" spans="1:9" s="38" customFormat="1" ht="27" customHeight="1" x14ac:dyDescent="0.25">
      <c r="A51" s="34"/>
      <c r="B51" s="34"/>
      <c r="C51" s="34"/>
      <c r="D51" s="34"/>
      <c r="E51" s="35"/>
      <c r="F51" s="36"/>
      <c r="G51" s="37" t="str">
        <f t="shared" si="1"/>
        <v/>
      </c>
      <c r="H51" s="34"/>
      <c r="I51" s="34"/>
    </row>
    <row r="52" spans="1:9" s="38" customFormat="1" ht="27" customHeight="1" x14ac:dyDescent="0.25">
      <c r="A52" s="34"/>
      <c r="B52" s="34"/>
      <c r="C52" s="34"/>
      <c r="D52" s="34"/>
      <c r="E52" s="35"/>
      <c r="F52" s="36"/>
      <c r="G52" s="37" t="str">
        <f t="shared" si="1"/>
        <v/>
      </c>
      <c r="H52" s="34"/>
      <c r="I52" s="34"/>
    </row>
    <row r="53" spans="1:9" s="38" customFormat="1" ht="27" customHeight="1" x14ac:dyDescent="0.25">
      <c r="A53" s="34"/>
      <c r="B53" s="34"/>
      <c r="C53" s="34"/>
      <c r="D53" s="34"/>
      <c r="E53" s="35"/>
      <c r="F53" s="36"/>
      <c r="G53" s="37" t="str">
        <f t="shared" si="1"/>
        <v/>
      </c>
      <c r="H53" s="34"/>
      <c r="I53" s="34"/>
    </row>
    <row r="54" spans="1:9" s="38" customFormat="1" ht="27" customHeight="1" x14ac:dyDescent="0.25">
      <c r="A54" s="34"/>
      <c r="B54" s="34"/>
      <c r="C54" s="34"/>
      <c r="D54" s="34"/>
      <c r="E54" s="35"/>
      <c r="F54" s="36"/>
      <c r="G54" s="37" t="str">
        <f t="shared" si="1"/>
        <v/>
      </c>
      <c r="H54" s="34"/>
      <c r="I54" s="34"/>
    </row>
    <row r="55" spans="1:9" s="38" customFormat="1" ht="27" customHeight="1" x14ac:dyDescent="0.25">
      <c r="A55" s="34"/>
      <c r="B55" s="34"/>
      <c r="C55" s="34"/>
      <c r="D55" s="34"/>
      <c r="E55" s="35"/>
      <c r="F55" s="36"/>
      <c r="G55" s="37" t="str">
        <f t="shared" si="1"/>
        <v/>
      </c>
      <c r="H55" s="34"/>
      <c r="I55" s="34"/>
    </row>
    <row r="56" spans="1:9" s="38" customFormat="1" ht="27" customHeight="1" x14ac:dyDescent="0.25">
      <c r="A56" s="34"/>
      <c r="B56" s="34"/>
      <c r="C56" s="34"/>
      <c r="D56" s="34"/>
      <c r="E56" s="35"/>
      <c r="F56" s="36"/>
      <c r="G56" s="37" t="str">
        <f t="shared" si="1"/>
        <v/>
      </c>
      <c r="H56" s="34"/>
      <c r="I56" s="34"/>
    </row>
    <row r="57" spans="1:9" s="38" customFormat="1" ht="27" customHeight="1" x14ac:dyDescent="0.25">
      <c r="A57" s="34"/>
      <c r="B57" s="34"/>
      <c r="C57" s="34"/>
      <c r="D57" s="34"/>
      <c r="E57" s="35"/>
      <c r="F57" s="36"/>
      <c r="G57" s="37" t="str">
        <f t="shared" si="1"/>
        <v/>
      </c>
      <c r="H57" s="34"/>
      <c r="I57" s="34"/>
    </row>
    <row r="58" spans="1:9" s="38" customFormat="1" ht="27" customHeight="1" x14ac:dyDescent="0.25">
      <c r="A58" s="34"/>
      <c r="B58" s="34"/>
      <c r="C58" s="34"/>
      <c r="D58" s="34"/>
      <c r="E58" s="35"/>
      <c r="F58" s="36"/>
      <c r="G58" s="37" t="str">
        <f t="shared" si="1"/>
        <v/>
      </c>
      <c r="H58" s="34"/>
      <c r="I58" s="34"/>
    </row>
    <row r="59" spans="1:9" s="38" customFormat="1" ht="27" customHeight="1" x14ac:dyDescent="0.25">
      <c r="A59" s="34"/>
      <c r="B59" s="34"/>
      <c r="C59" s="34"/>
      <c r="D59" s="34"/>
      <c r="E59" s="35"/>
      <c r="F59" s="36"/>
      <c r="G59" s="37" t="str">
        <f t="shared" si="1"/>
        <v/>
      </c>
      <c r="H59" s="34"/>
      <c r="I59" s="34"/>
    </row>
    <row r="60" spans="1:9" s="38" customFormat="1" ht="27" customHeight="1" x14ac:dyDescent="0.25">
      <c r="A60" s="34"/>
      <c r="B60" s="34"/>
      <c r="C60" s="34"/>
      <c r="D60" s="34"/>
      <c r="E60" s="35"/>
      <c r="F60" s="36"/>
      <c r="G60" s="37" t="str">
        <f t="shared" si="1"/>
        <v/>
      </c>
      <c r="H60" s="34"/>
      <c r="I60" s="34"/>
    </row>
    <row r="61" spans="1:9" s="38" customFormat="1" ht="27" customHeight="1" x14ac:dyDescent="0.25">
      <c r="A61" s="34"/>
      <c r="B61" s="34"/>
      <c r="C61" s="34"/>
      <c r="D61" s="34"/>
      <c r="E61" s="35"/>
      <c r="F61" s="36"/>
      <c r="G61" s="37" t="str">
        <f t="shared" si="1"/>
        <v/>
      </c>
      <c r="H61" s="34"/>
      <c r="I61" s="34"/>
    </row>
    <row r="62" spans="1:9" s="38" customFormat="1" ht="27" customHeight="1" x14ac:dyDescent="0.25">
      <c r="A62" s="34"/>
      <c r="B62" s="34"/>
      <c r="C62" s="34"/>
      <c r="D62" s="34"/>
      <c r="E62" s="35"/>
      <c r="F62" s="36"/>
      <c r="G62" s="37" t="str">
        <f t="shared" si="1"/>
        <v/>
      </c>
      <c r="H62" s="34"/>
      <c r="I62" s="34"/>
    </row>
    <row r="63" spans="1:9" s="38" customFormat="1" ht="27" customHeight="1" x14ac:dyDescent="0.25">
      <c r="A63" s="34"/>
      <c r="B63" s="34"/>
      <c r="C63" s="34"/>
      <c r="D63" s="34"/>
      <c r="E63" s="35"/>
      <c r="F63" s="36"/>
      <c r="G63" s="37" t="str">
        <f t="shared" si="1"/>
        <v/>
      </c>
      <c r="H63" s="34"/>
      <c r="I63" s="34"/>
    </row>
    <row r="64" spans="1:9" s="38" customFormat="1" ht="27" customHeight="1" x14ac:dyDescent="0.25">
      <c r="A64" s="34"/>
      <c r="B64" s="34"/>
      <c r="C64" s="34"/>
      <c r="D64" s="34"/>
      <c r="E64" s="35"/>
      <c r="F64" s="36"/>
      <c r="G64" s="37" t="str">
        <f t="shared" si="1"/>
        <v/>
      </c>
      <c r="H64" s="34"/>
      <c r="I64" s="34"/>
    </row>
    <row r="65" spans="1:9" s="38" customFormat="1" ht="27" customHeight="1" x14ac:dyDescent="0.25">
      <c r="A65" s="34"/>
      <c r="B65" s="34"/>
      <c r="C65" s="34"/>
      <c r="D65" s="34"/>
      <c r="E65" s="35"/>
      <c r="F65" s="36"/>
      <c r="G65" s="37" t="str">
        <f t="shared" si="1"/>
        <v/>
      </c>
      <c r="H65" s="34"/>
      <c r="I65" s="34"/>
    </row>
    <row r="66" spans="1:9" s="38" customFormat="1" ht="27" customHeight="1" x14ac:dyDescent="0.25">
      <c r="A66" s="34"/>
      <c r="B66" s="34"/>
      <c r="C66" s="34"/>
      <c r="D66" s="34"/>
      <c r="E66" s="35"/>
      <c r="F66" s="36"/>
      <c r="G66" s="37" t="str">
        <f t="shared" si="1"/>
        <v/>
      </c>
      <c r="H66" s="34"/>
      <c r="I66" s="34"/>
    </row>
    <row r="67" spans="1:9" s="38" customFormat="1" ht="27" customHeight="1" x14ac:dyDescent="0.25">
      <c r="A67" s="34"/>
      <c r="B67" s="34"/>
      <c r="C67" s="34"/>
      <c r="D67" s="34"/>
      <c r="E67" s="35"/>
      <c r="F67" s="36"/>
      <c r="G67" s="37" t="str">
        <f t="shared" ref="G67:G98" si="2">IF(H67="",IF(F67="","",F67+30),F67+30+H67)</f>
        <v/>
      </c>
      <c r="H67" s="34"/>
      <c r="I67" s="34"/>
    </row>
    <row r="68" spans="1:9" s="38" customFormat="1" ht="27" customHeight="1" x14ac:dyDescent="0.25">
      <c r="A68" s="34"/>
      <c r="B68" s="34"/>
      <c r="C68" s="34"/>
      <c r="D68" s="34"/>
      <c r="E68" s="35"/>
      <c r="F68" s="36"/>
      <c r="G68" s="37" t="str">
        <f t="shared" si="2"/>
        <v/>
      </c>
      <c r="H68" s="34"/>
      <c r="I68" s="34"/>
    </row>
    <row r="69" spans="1:9" s="38" customFormat="1" ht="27" customHeight="1" x14ac:dyDescent="0.25">
      <c r="A69" s="34"/>
      <c r="B69" s="34"/>
      <c r="C69" s="34"/>
      <c r="D69" s="34"/>
      <c r="E69" s="35"/>
      <c r="F69" s="36"/>
      <c r="G69" s="37" t="str">
        <f t="shared" si="2"/>
        <v/>
      </c>
      <c r="H69" s="34"/>
      <c r="I69" s="34"/>
    </row>
    <row r="70" spans="1:9" s="38" customFormat="1" ht="27" customHeight="1" x14ac:dyDescent="0.25">
      <c r="A70" s="34"/>
      <c r="B70" s="34"/>
      <c r="C70" s="34"/>
      <c r="D70" s="34"/>
      <c r="E70" s="35"/>
      <c r="F70" s="36"/>
      <c r="G70" s="37" t="str">
        <f t="shared" si="2"/>
        <v/>
      </c>
      <c r="H70" s="34"/>
      <c r="I70" s="34"/>
    </row>
    <row r="71" spans="1:9" s="38" customFormat="1" ht="27" customHeight="1" x14ac:dyDescent="0.25">
      <c r="A71" s="34"/>
      <c r="B71" s="34"/>
      <c r="C71" s="34"/>
      <c r="D71" s="34"/>
      <c r="E71" s="35"/>
      <c r="F71" s="36"/>
      <c r="G71" s="37" t="str">
        <f t="shared" si="2"/>
        <v/>
      </c>
      <c r="H71" s="34"/>
      <c r="I71" s="34"/>
    </row>
    <row r="72" spans="1:9" s="38" customFormat="1" ht="27" customHeight="1" x14ac:dyDescent="0.25">
      <c r="A72" s="34"/>
      <c r="B72" s="34"/>
      <c r="C72" s="34"/>
      <c r="D72" s="34"/>
      <c r="E72" s="35"/>
      <c r="F72" s="36"/>
      <c r="G72" s="37" t="str">
        <f t="shared" si="2"/>
        <v/>
      </c>
      <c r="H72" s="34"/>
      <c r="I72" s="34"/>
    </row>
    <row r="73" spans="1:9" s="38" customFormat="1" ht="27" customHeight="1" x14ac:dyDescent="0.25">
      <c r="A73" s="34"/>
      <c r="B73" s="34"/>
      <c r="C73" s="34"/>
      <c r="D73" s="34"/>
      <c r="E73" s="35"/>
      <c r="F73" s="36"/>
      <c r="G73" s="37" t="str">
        <f t="shared" si="2"/>
        <v/>
      </c>
      <c r="H73" s="34"/>
      <c r="I73" s="34"/>
    </row>
    <row r="74" spans="1:9" s="38" customFormat="1" ht="27" customHeight="1" x14ac:dyDescent="0.25">
      <c r="A74" s="34"/>
      <c r="B74" s="34"/>
      <c r="C74" s="34"/>
      <c r="D74" s="34"/>
      <c r="E74" s="35"/>
      <c r="F74" s="36"/>
      <c r="G74" s="37" t="str">
        <f t="shared" si="2"/>
        <v/>
      </c>
      <c r="H74" s="34"/>
      <c r="I74" s="34"/>
    </row>
    <row r="75" spans="1:9" s="38" customFormat="1" ht="27" customHeight="1" x14ac:dyDescent="0.25">
      <c r="A75" s="34"/>
      <c r="B75" s="34"/>
      <c r="C75" s="34"/>
      <c r="D75" s="34"/>
      <c r="E75" s="35"/>
      <c r="F75" s="36"/>
      <c r="G75" s="37" t="str">
        <f t="shared" si="2"/>
        <v/>
      </c>
      <c r="H75" s="34"/>
      <c r="I75" s="34"/>
    </row>
    <row r="76" spans="1:9" s="38" customFormat="1" ht="27" customHeight="1" x14ac:dyDescent="0.25">
      <c r="A76" s="34"/>
      <c r="B76" s="34"/>
      <c r="C76" s="34"/>
      <c r="D76" s="34"/>
      <c r="E76" s="35"/>
      <c r="F76" s="36"/>
      <c r="G76" s="37" t="str">
        <f t="shared" si="2"/>
        <v/>
      </c>
      <c r="H76" s="34"/>
      <c r="I76" s="34"/>
    </row>
    <row r="77" spans="1:9" s="38" customFormat="1" ht="27" customHeight="1" x14ac:dyDescent="0.25">
      <c r="A77" s="34"/>
      <c r="B77" s="34"/>
      <c r="C77" s="34"/>
      <c r="D77" s="34"/>
      <c r="E77" s="35"/>
      <c r="F77" s="36"/>
      <c r="G77" s="37" t="str">
        <f t="shared" si="2"/>
        <v/>
      </c>
      <c r="H77" s="34"/>
      <c r="I77" s="34"/>
    </row>
    <row r="78" spans="1:9" s="38" customFormat="1" ht="27" customHeight="1" x14ac:dyDescent="0.25">
      <c r="A78" s="34"/>
      <c r="B78" s="34"/>
      <c r="C78" s="34"/>
      <c r="D78" s="34"/>
      <c r="E78" s="35"/>
      <c r="F78" s="36"/>
      <c r="G78" s="37" t="str">
        <f t="shared" si="2"/>
        <v/>
      </c>
      <c r="H78" s="34"/>
      <c r="I78" s="34"/>
    </row>
    <row r="79" spans="1:9" s="38" customFormat="1" ht="27" customHeight="1" x14ac:dyDescent="0.25">
      <c r="A79" s="34"/>
      <c r="B79" s="34"/>
      <c r="C79" s="34"/>
      <c r="D79" s="34"/>
      <c r="E79" s="35"/>
      <c r="F79" s="36"/>
      <c r="G79" s="37" t="str">
        <f t="shared" si="2"/>
        <v/>
      </c>
      <c r="H79" s="34"/>
      <c r="I79" s="34"/>
    </row>
    <row r="80" spans="1:9" s="38" customFormat="1" ht="27" customHeight="1" x14ac:dyDescent="0.25">
      <c r="A80" s="34"/>
      <c r="B80" s="34"/>
      <c r="C80" s="34"/>
      <c r="D80" s="34"/>
      <c r="E80" s="35"/>
      <c r="F80" s="36"/>
      <c r="G80" s="37" t="str">
        <f t="shared" si="2"/>
        <v/>
      </c>
      <c r="H80" s="34"/>
      <c r="I80" s="34"/>
    </row>
    <row r="81" spans="7:7" x14ac:dyDescent="0.25">
      <c r="G81" s="39"/>
    </row>
    <row r="82" spans="7:7" x14ac:dyDescent="0.25">
      <c r="G82" s="39"/>
    </row>
    <row r="83" spans="7:7" x14ac:dyDescent="0.25">
      <c r="G83" s="39"/>
    </row>
    <row r="84" spans="7:7" x14ac:dyDescent="0.25">
      <c r="G84" s="39"/>
    </row>
    <row r="85" spans="7:7" x14ac:dyDescent="0.25">
      <c r="G85" s="39"/>
    </row>
    <row r="86" spans="7:7" x14ac:dyDescent="0.25">
      <c r="G86" s="39"/>
    </row>
    <row r="87" spans="7:7" x14ac:dyDescent="0.25">
      <c r="G87" s="39"/>
    </row>
    <row r="88" spans="7:7" x14ac:dyDescent="0.25">
      <c r="G88" s="39"/>
    </row>
    <row r="89" spans="7:7" x14ac:dyDescent="0.25">
      <c r="G89" s="39"/>
    </row>
    <row r="90" spans="7:7" x14ac:dyDescent="0.25">
      <c r="G90" s="39"/>
    </row>
    <row r="91" spans="7:7" x14ac:dyDescent="0.25">
      <c r="G91" s="39"/>
    </row>
    <row r="92" spans="7:7" x14ac:dyDescent="0.25">
      <c r="G92" s="39"/>
    </row>
    <row r="93" spans="7:7" x14ac:dyDescent="0.25">
      <c r="G93" s="39"/>
    </row>
    <row r="94" spans="7:7" x14ac:dyDescent="0.25">
      <c r="G94" s="39"/>
    </row>
    <row r="95" spans="7:7" x14ac:dyDescent="0.25">
      <c r="G95" s="39"/>
    </row>
    <row r="96" spans="7:7" x14ac:dyDescent="0.25">
      <c r="G96" s="39"/>
    </row>
    <row r="97" spans="7:7" x14ac:dyDescent="0.25">
      <c r="G97" s="39"/>
    </row>
    <row r="98" spans="7:7" x14ac:dyDescent="0.25">
      <c r="G98" s="39"/>
    </row>
    <row r="99" spans="7:7" x14ac:dyDescent="0.25">
      <c r="G99" s="39"/>
    </row>
    <row r="100" spans="7:7" x14ac:dyDescent="0.25">
      <c r="G100" s="39"/>
    </row>
    <row r="101" spans="7:7" x14ac:dyDescent="0.25">
      <c r="G101" s="39"/>
    </row>
    <row r="102" spans="7:7" x14ac:dyDescent="0.25">
      <c r="G102" s="39"/>
    </row>
    <row r="103" spans="7:7" x14ac:dyDescent="0.25">
      <c r="G103" s="39"/>
    </row>
    <row r="104" spans="7:7" x14ac:dyDescent="0.25">
      <c r="G104" s="39"/>
    </row>
    <row r="105" spans="7:7" x14ac:dyDescent="0.25">
      <c r="G105" s="39"/>
    </row>
    <row r="106" spans="7:7" x14ac:dyDescent="0.25">
      <c r="G106" s="39"/>
    </row>
    <row r="107" spans="7:7" x14ac:dyDescent="0.25">
      <c r="G107" s="39"/>
    </row>
    <row r="108" spans="7:7" x14ac:dyDescent="0.25">
      <c r="G108" s="39"/>
    </row>
    <row r="109" spans="7:7" x14ac:dyDescent="0.25">
      <c r="G109" s="39"/>
    </row>
    <row r="110" spans="7:7" x14ac:dyDescent="0.25">
      <c r="G110" s="39"/>
    </row>
    <row r="111" spans="7:7" x14ac:dyDescent="0.25">
      <c r="G111" s="39"/>
    </row>
    <row r="112" spans="7:7" x14ac:dyDescent="0.25">
      <c r="G112" s="39"/>
    </row>
    <row r="113" spans="7:7" x14ac:dyDescent="0.25">
      <c r="G113" s="39"/>
    </row>
    <row r="114" spans="7:7" x14ac:dyDescent="0.25">
      <c r="G114" s="39"/>
    </row>
    <row r="115" spans="7:7" x14ac:dyDescent="0.25">
      <c r="G115" s="39"/>
    </row>
    <row r="116" spans="7:7" x14ac:dyDescent="0.25">
      <c r="G116" s="39"/>
    </row>
    <row r="117" spans="7:7" x14ac:dyDescent="0.25">
      <c r="G117" s="39"/>
    </row>
    <row r="118" spans="7:7" x14ac:dyDescent="0.25">
      <c r="G118" s="39"/>
    </row>
    <row r="119" spans="7:7" x14ac:dyDescent="0.25">
      <c r="G119" s="39"/>
    </row>
    <row r="120" spans="7:7" x14ac:dyDescent="0.25">
      <c r="G120" s="39"/>
    </row>
    <row r="121" spans="7:7" x14ac:dyDescent="0.25">
      <c r="G121" s="39"/>
    </row>
    <row r="122" spans="7:7" x14ac:dyDescent="0.25">
      <c r="G122" s="39"/>
    </row>
    <row r="123" spans="7:7" x14ac:dyDescent="0.25">
      <c r="G123" s="39"/>
    </row>
    <row r="124" spans="7:7" x14ac:dyDescent="0.25">
      <c r="G124" s="39"/>
    </row>
    <row r="125" spans="7:7" x14ac:dyDescent="0.25">
      <c r="G125" s="39"/>
    </row>
    <row r="126" spans="7:7" x14ac:dyDescent="0.25">
      <c r="G126" s="39"/>
    </row>
    <row r="127" spans="7:7" x14ac:dyDescent="0.25">
      <c r="G127" s="39"/>
    </row>
    <row r="128" spans="7:7" x14ac:dyDescent="0.25">
      <c r="G128" s="39"/>
    </row>
    <row r="129" spans="7:7" x14ac:dyDescent="0.25">
      <c r="G129" s="39"/>
    </row>
    <row r="130" spans="7:7" x14ac:dyDescent="0.25">
      <c r="G130" s="39"/>
    </row>
    <row r="131" spans="7:7" x14ac:dyDescent="0.25">
      <c r="G131" s="39"/>
    </row>
    <row r="132" spans="7:7" x14ac:dyDescent="0.25">
      <c r="G132" s="39"/>
    </row>
    <row r="133" spans="7:7" x14ac:dyDescent="0.25">
      <c r="G133" s="39"/>
    </row>
    <row r="134" spans="7:7" x14ac:dyDescent="0.25">
      <c r="G134" s="39"/>
    </row>
    <row r="135" spans="7:7" x14ac:dyDescent="0.25">
      <c r="G135" s="39"/>
    </row>
    <row r="136" spans="7:7" x14ac:dyDescent="0.25">
      <c r="G136" s="39"/>
    </row>
    <row r="137" spans="7:7" x14ac:dyDescent="0.25">
      <c r="G137" s="39"/>
    </row>
    <row r="138" spans="7:7" x14ac:dyDescent="0.25">
      <c r="G138" s="39"/>
    </row>
    <row r="139" spans="7:7" x14ac:dyDescent="0.25">
      <c r="G139" s="39"/>
    </row>
    <row r="140" spans="7:7" x14ac:dyDescent="0.25">
      <c r="G140" s="39"/>
    </row>
    <row r="141" spans="7:7" x14ac:dyDescent="0.25">
      <c r="G141" s="39"/>
    </row>
    <row r="142" spans="7:7" x14ac:dyDescent="0.25">
      <c r="G142" s="39"/>
    </row>
    <row r="143" spans="7:7" x14ac:dyDescent="0.25">
      <c r="G143" s="39"/>
    </row>
    <row r="144" spans="7:7" x14ac:dyDescent="0.25">
      <c r="G144" s="39"/>
    </row>
    <row r="145" spans="7:7" x14ac:dyDescent="0.25">
      <c r="G145" s="39"/>
    </row>
    <row r="146" spans="7:7" x14ac:dyDescent="0.25">
      <c r="G146" s="39"/>
    </row>
    <row r="147" spans="7:7" x14ac:dyDescent="0.25">
      <c r="G147" s="39"/>
    </row>
    <row r="148" spans="7:7" x14ac:dyDescent="0.25">
      <c r="G148" s="39"/>
    </row>
    <row r="149" spans="7:7" x14ac:dyDescent="0.25">
      <c r="G149" s="39"/>
    </row>
    <row r="150" spans="7:7" x14ac:dyDescent="0.25">
      <c r="G150" s="39"/>
    </row>
    <row r="151" spans="7:7" x14ac:dyDescent="0.25">
      <c r="G151" s="39"/>
    </row>
    <row r="152" spans="7:7" x14ac:dyDescent="0.25">
      <c r="G152" s="39"/>
    </row>
    <row r="153" spans="7:7" x14ac:dyDescent="0.25">
      <c r="G153" s="39"/>
    </row>
    <row r="154" spans="7:7" x14ac:dyDescent="0.25">
      <c r="G154" s="39"/>
    </row>
    <row r="155" spans="7:7" x14ac:dyDescent="0.25">
      <c r="G155" s="39"/>
    </row>
    <row r="156" spans="7:7" x14ac:dyDescent="0.25">
      <c r="G156" s="39"/>
    </row>
    <row r="157" spans="7:7" x14ac:dyDescent="0.25">
      <c r="G157" s="39"/>
    </row>
    <row r="158" spans="7:7" x14ac:dyDescent="0.25">
      <c r="G158" s="39"/>
    </row>
    <row r="159" spans="7:7" x14ac:dyDescent="0.25">
      <c r="G159" s="39"/>
    </row>
    <row r="160" spans="7:7" x14ac:dyDescent="0.25">
      <c r="G160" s="39"/>
    </row>
    <row r="161" spans="7:7" x14ac:dyDescent="0.25">
      <c r="G161" s="39"/>
    </row>
  </sheetData>
  <mergeCells count="2">
    <mergeCell ref="D1:E1"/>
    <mergeCell ref="F1:I1"/>
  </mergeCells>
  <pageMargins left="0.70000000000000007" right="0.70000000000000007" top="0.75" bottom="0.75" header="0.30000000000000004" footer="0.3000000000000000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M2328"/>
  <sheetViews>
    <sheetView workbookViewId="0"/>
  </sheetViews>
  <sheetFormatPr defaultRowHeight="15" x14ac:dyDescent="0.25"/>
  <cols>
    <col min="1" max="1" width="9.140625" style="50" customWidth="1"/>
    <col min="2" max="2" width="12" customWidth="1"/>
    <col min="3" max="3" width="49.140625" customWidth="1"/>
    <col min="4" max="4" width="16.28515625" customWidth="1"/>
    <col min="5" max="5" width="31.42578125" customWidth="1"/>
    <col min="6" max="6" width="11.85546875" customWidth="1"/>
    <col min="7" max="7" width="46.5703125" customWidth="1"/>
    <col min="8" max="8" width="9.140625" customWidth="1"/>
    <col min="9" max="9" width="13.7109375" customWidth="1"/>
    <col min="10" max="10" width="9.140625" customWidth="1"/>
  </cols>
  <sheetData>
    <row r="1" spans="1:10" ht="18.75" x14ac:dyDescent="0.25">
      <c r="A1" s="42"/>
      <c r="B1" s="51" t="s">
        <v>3973</v>
      </c>
      <c r="C1" s="51" t="s">
        <v>3974</v>
      </c>
      <c r="D1" s="51" t="s">
        <v>3975</v>
      </c>
      <c r="E1" s="51" t="s">
        <v>3958</v>
      </c>
      <c r="F1" s="31"/>
      <c r="G1" s="31"/>
      <c r="H1" s="52" t="s">
        <v>3956</v>
      </c>
      <c r="I1" s="52"/>
    </row>
    <row r="2" spans="1:10" ht="20.25" customHeight="1" x14ac:dyDescent="0.25">
      <c r="A2" s="43" t="s">
        <v>3976</v>
      </c>
      <c r="B2" s="51"/>
      <c r="C2" s="51"/>
      <c r="D2" s="51"/>
      <c r="E2" s="51"/>
      <c r="F2" s="44" t="s">
        <v>3973</v>
      </c>
      <c r="G2" s="44" t="s">
        <v>3974</v>
      </c>
      <c r="H2" s="45" t="s">
        <v>10</v>
      </c>
      <c r="I2" s="45" t="s">
        <v>11</v>
      </c>
    </row>
    <row r="3" spans="1:10" ht="28.5" hidden="1" customHeight="1" x14ac:dyDescent="0.25">
      <c r="A3" s="42" t="str">
        <f t="shared" ref="A3:A66" si="0">IF(LEFT(D3,3)="Ver","",IF(COUNTIF(D:D,D3)&gt;1,"X",""))</f>
        <v/>
      </c>
      <c r="B3" s="10" t="s">
        <v>29</v>
      </c>
      <c r="C3" s="10" t="s">
        <v>30</v>
      </c>
      <c r="D3" s="10" t="s">
        <v>26</v>
      </c>
      <c r="E3" s="10" t="s">
        <v>3977</v>
      </c>
      <c r="F3" s="10" t="str">
        <f t="shared" ref="F3:F66" si="1">IF(B3="","",LEFT(B3,10))</f>
        <v>8515.21.00</v>
      </c>
      <c r="G3" s="10" t="str">
        <f t="shared" ref="G3:G66" si="2">IF(C3="","",C3)</f>
        <v>Máquinas para a montagem de painéis monolíticos, formados por telas de arame galvanizado e núcleo Poliestireno Expandido – EPS, por meio de solda por resistência elétrica, largura máxima do painel de 1.200mm, velocidade máxima de 30 ciclos/min composta essencialmente de  mesa central de solda com 6 cabeças de solda cada uma, 6 porta bobinas simples para a inserção de conectores individuais, mesa de alimentação com ajuste automático para a espessura do painel, central de controle dotada de gabinete e mesa de controle, CLP para a gestão do ciclo da máquina e controle da solda e monitor vídeo "touchscreen".</v>
      </c>
      <c r="H3" s="10" t="s">
        <v>28</v>
      </c>
      <c r="I3" s="13">
        <v>43482</v>
      </c>
      <c r="J3" s="46"/>
    </row>
    <row r="4" spans="1:10" ht="28.5" hidden="1" customHeight="1" x14ac:dyDescent="0.25">
      <c r="A4" s="42" t="str">
        <f t="shared" si="0"/>
        <v/>
      </c>
      <c r="B4" s="10"/>
      <c r="C4" s="10"/>
      <c r="D4" s="10" t="s">
        <v>3978</v>
      </c>
      <c r="E4" s="10"/>
      <c r="F4" s="10" t="str">
        <f t="shared" si="1"/>
        <v/>
      </c>
      <c r="G4" s="10" t="str">
        <f t="shared" si="2"/>
        <v/>
      </c>
      <c r="H4" s="10" t="s">
        <v>28</v>
      </c>
      <c r="I4" s="13">
        <v>43482</v>
      </c>
      <c r="J4" s="46"/>
    </row>
    <row r="5" spans="1:10" ht="28.5" hidden="1" customHeight="1" x14ac:dyDescent="0.25">
      <c r="A5" s="42" t="str">
        <f t="shared" si="0"/>
        <v/>
      </c>
      <c r="B5" s="10" t="s">
        <v>29</v>
      </c>
      <c r="C5" s="10" t="s">
        <v>33</v>
      </c>
      <c r="D5" s="10" t="s">
        <v>32</v>
      </c>
      <c r="E5" s="10" t="s">
        <v>3979</v>
      </c>
      <c r="F5" s="10" t="str">
        <f t="shared" si="1"/>
        <v>8515.21.00</v>
      </c>
      <c r="G5" s="10" t="str">
        <f t="shared" si="2"/>
        <v>Máquinas para a fabricação de telas de arame galvanizado por meio da solda por resistência elétrica, a partir de barras pré-cortadas posicionadas de forma longitudinal e transversal, largura máxima da tela de 1.250mm, comprimento máximo de 6.000mm,diâmetros do arame entre 2,4  e 4mm, dotadas essencialmente de 19 canais de coleta para os arames longitudinais, mesa central de solda, 10 grupos de prensas de solda de eletrodo duplo e 4 pinças pneumáticas de duplo-efeito para a fixação dos fios transversais, central de controle dotada de gabinete e mesa de controle, CLP para a gestão do ciclo da máquina e controle da solda, monitor vídeo "touchscreen" e 1 mesa para descarga automática das telas, velocidade máxima de 120 soldas/min.</v>
      </c>
      <c r="H5" s="10" t="s">
        <v>28</v>
      </c>
      <c r="I5" s="13">
        <v>43482</v>
      </c>
      <c r="J5" s="46"/>
    </row>
    <row r="6" spans="1:10" ht="28.5" hidden="1" customHeight="1" x14ac:dyDescent="0.25">
      <c r="A6" s="42" t="str">
        <f t="shared" si="0"/>
        <v/>
      </c>
      <c r="B6" s="10"/>
      <c r="C6" s="10"/>
      <c r="D6" s="10" t="s">
        <v>3978</v>
      </c>
      <c r="E6" s="10"/>
      <c r="F6" s="10" t="str">
        <f t="shared" si="1"/>
        <v/>
      </c>
      <c r="G6" s="10" t="str">
        <f t="shared" si="2"/>
        <v/>
      </c>
      <c r="H6" s="10" t="s">
        <v>28</v>
      </c>
      <c r="I6" s="13">
        <v>43482</v>
      </c>
      <c r="J6" s="46"/>
    </row>
    <row r="7" spans="1:10" ht="28.5" hidden="1" customHeight="1" x14ac:dyDescent="0.25">
      <c r="A7" s="42" t="str">
        <f t="shared" si="0"/>
        <v/>
      </c>
      <c r="B7" s="10" t="s">
        <v>35</v>
      </c>
      <c r="C7" s="10" t="s">
        <v>36</v>
      </c>
      <c r="D7" s="10" t="s">
        <v>34</v>
      </c>
      <c r="E7" s="10" t="s">
        <v>3980</v>
      </c>
      <c r="F7" s="10" t="str">
        <f t="shared" si="1"/>
        <v>8441.10.90</v>
      </c>
      <c r="G7" s="10" t="str">
        <f t="shared" si="2"/>
        <v>Máquinas para corte de papel, tipo guilhotina, com largura máxima de corte igual ou superior a 56cm, capacidade máxima igual ou superior a 37ciclos/min, altura de corte mínima igual ou superior a 8,0cm, capacidade de salvar e armazenar no mínimo 198 programas de corte.</v>
      </c>
      <c r="H7" s="10" t="s">
        <v>28</v>
      </c>
      <c r="I7" s="13">
        <v>43482</v>
      </c>
      <c r="J7" s="46"/>
    </row>
    <row r="8" spans="1:10" ht="28.5" hidden="1" customHeight="1" x14ac:dyDescent="0.25">
      <c r="A8" s="42" t="str">
        <f t="shared" si="0"/>
        <v/>
      </c>
      <c r="B8" s="10"/>
      <c r="C8" s="10"/>
      <c r="D8" s="10" t="s">
        <v>3978</v>
      </c>
      <c r="E8" s="10"/>
      <c r="F8" s="10" t="str">
        <f t="shared" si="1"/>
        <v/>
      </c>
      <c r="G8" s="10" t="str">
        <f t="shared" si="2"/>
        <v/>
      </c>
      <c r="H8" s="10" t="s">
        <v>28</v>
      </c>
      <c r="I8" s="13">
        <v>43482</v>
      </c>
      <c r="J8" s="46"/>
    </row>
    <row r="9" spans="1:10" ht="28.5" hidden="1" customHeight="1" x14ac:dyDescent="0.25">
      <c r="A9" s="42" t="str">
        <f t="shared" si="0"/>
        <v/>
      </c>
      <c r="B9" s="10" t="s">
        <v>45</v>
      </c>
      <c r="C9" s="10" t="s">
        <v>46</v>
      </c>
      <c r="D9" s="10" t="s">
        <v>44</v>
      </c>
      <c r="E9" s="10" t="s">
        <v>3981</v>
      </c>
      <c r="F9" s="10" t="str">
        <f t="shared" si="1"/>
        <v>8419.40.90</v>
      </c>
      <c r="G9" s="10" t="str">
        <f t="shared" si="2"/>
        <v>Unidades automáticas de destilação atmosférica segundo normas ASTM D86, ASTM D850, ASTM D1078, ISO 3405, IP 123, IP 195,  operado por software integrado e controlado por tela sensível ao toque de 10" TFT, PCAP, com correção barométrica integrada, Pt-100 com múltiplos pontos de calibração, detecção de volume por sistema estáticos de barreiras de luz, resfriamento por Peltier, dispositivos de segurança, tais como desligamento automático, proteção contra superaquecimento e contra transbordamento, sistema automático de extinção de incêndio e bloqueio por senha, detectores de presença de proveta, placa de gotejamento, Pt-100, ponto seco (opcional), posição da câmara e de sensores mal conectados ou com defeito, extração de dados via USB e Ethernet, ranges de temperatura  vapor (0-450ºC), condensador (0-80ºC), câmara (0-60ºC); resoluções: Pt-100,: 0,1 ºC; barreiras luz: 0,01mL (exatidão: 0,1mL), com tecnologias “ multiplug” 5 em 1  e detecção automática de tamanho do balão de destilação e diâmetro do furo da placa de suporte do balão.</v>
      </c>
      <c r="H9" s="10" t="s">
        <v>28</v>
      </c>
      <c r="I9" s="13">
        <v>43482</v>
      </c>
      <c r="J9" s="46"/>
    </row>
    <row r="10" spans="1:10" ht="28.5" hidden="1" customHeight="1" x14ac:dyDescent="0.25">
      <c r="A10" s="42" t="str">
        <f t="shared" si="0"/>
        <v/>
      </c>
      <c r="B10" s="10"/>
      <c r="C10" s="10"/>
      <c r="D10" s="10" t="s">
        <v>3978</v>
      </c>
      <c r="E10" s="10"/>
      <c r="F10" s="10" t="str">
        <f t="shared" si="1"/>
        <v/>
      </c>
      <c r="G10" s="10" t="str">
        <f t="shared" si="2"/>
        <v/>
      </c>
      <c r="H10" s="10" t="s">
        <v>28</v>
      </c>
      <c r="I10" s="13">
        <v>43482</v>
      </c>
      <c r="J10" s="46"/>
    </row>
    <row r="11" spans="1:10" ht="28.5" hidden="1" customHeight="1" x14ac:dyDescent="0.25">
      <c r="A11" s="42" t="str">
        <f t="shared" si="0"/>
        <v/>
      </c>
      <c r="B11" s="10" t="s">
        <v>48</v>
      </c>
      <c r="C11" s="10" t="s">
        <v>49</v>
      </c>
      <c r="D11" s="10" t="s">
        <v>47</v>
      </c>
      <c r="E11" s="10" t="s">
        <v>3982</v>
      </c>
      <c r="F11" s="10" t="str">
        <f t="shared" si="1"/>
        <v>9012.10.90</v>
      </c>
      <c r="G11" s="10" t="str">
        <f t="shared" si="2"/>
        <v>Microscópios de força atômica para obtenção de imagens topográficas em nano escala por meio da interação entre a ponta de um cantiléver em uma ou mais amostras comportadas em uma plataforma com movimentação automática, possibilitando medidas em amostras com diâmetro, altura e peso máximos de 90mm, 25mm e &lt; 600g respectivamente, com frequência de ressonância do cantiléver de 60kHz a 1,3MHz,  inserção do cantiléver no corpo do atuador  feita através da ferramenta “probemaster”,  varreduras feitas por dois scanners desacoplados, um para os  eixos X e Y e o outro para o eixo Z, com área máxima de varredura nos eixos X e Y de 100µm por 100µm e ruído de 0,3nm RMS e área máxima de varredura de 15µm no eixo Z com precisão de medição &lt; ± 5% de 0,02µm até 15µm, ambos estágios X e Y e Z motorizados, com cursos  de 100mm e de 85mm respectivamente e repetibilidade de posição (unidirecional) &lt; 1µm,  com duas câmeras para visualização das amostras sendo uma colorida, para visualização panorâmica, com 5 mega pixels de resolução e sensor CMOS, campo de visão de 1,73 x 1,73mm, foco motorizado e resolução espacial de 5µm, e outra câmera preta e branca, para visualização lateral, permitindo procedimento automático de engajamento do cantiléver à amostra, com alcance de visualização de 30mm e resolução espacial de 70µm., operação em modos contato, contato intermitente (incluindo imagem de fase), microscopia de força lateral, curva força x distância.</v>
      </c>
      <c r="H11" s="10" t="s">
        <v>28</v>
      </c>
      <c r="I11" s="13">
        <v>43482</v>
      </c>
      <c r="J11" s="46"/>
    </row>
    <row r="12" spans="1:10" ht="28.5" hidden="1" customHeight="1" x14ac:dyDescent="0.25">
      <c r="A12" s="42" t="str">
        <f t="shared" si="0"/>
        <v/>
      </c>
      <c r="B12" s="10"/>
      <c r="C12" s="10"/>
      <c r="D12" s="10" t="s">
        <v>3978</v>
      </c>
      <c r="E12" s="10"/>
      <c r="F12" s="10" t="str">
        <f t="shared" si="1"/>
        <v/>
      </c>
      <c r="G12" s="10" t="str">
        <f t="shared" si="2"/>
        <v/>
      </c>
      <c r="H12" s="10" t="s">
        <v>28</v>
      </c>
      <c r="I12" s="13">
        <v>43482</v>
      </c>
      <c r="J12" s="46"/>
    </row>
    <row r="13" spans="1:10" ht="28.5" hidden="1" customHeight="1" x14ac:dyDescent="0.25">
      <c r="A13" s="42" t="str">
        <f t="shared" si="0"/>
        <v/>
      </c>
      <c r="B13" s="10" t="s">
        <v>38</v>
      </c>
      <c r="C13" s="10" t="s">
        <v>39</v>
      </c>
      <c r="D13" s="10" t="s">
        <v>37</v>
      </c>
      <c r="E13" s="10" t="s">
        <v>3983</v>
      </c>
      <c r="F13" s="10" t="str">
        <f t="shared" si="1"/>
        <v>9027.80.99</v>
      </c>
      <c r="G13" s="10" t="str">
        <f t="shared" si="2"/>
        <v>Analisadores de bebidas combinado para medição de °Brix, %Diet ou Acidez total (TA), CO2, teor alcoólico, inversão de açúcar, extrato original, extrato real e temperatura com faixa de medição de 0 a 50 °Brix ou 0 a 15 °Brix ou 0 a 150%Diet ou 0 a 12,5 °Brix, precisão menor 0,02 °Brix ou menor que 1% ou +/- 0,1°Brix, faixa concentração de CO2 0 a 6 volumes, 0 g/L a 12g/L, precisão de 0,025 vol. (0,05 g/L), ou +/- 0,05 g/L (+/- 0,025 vol.), teor alcoólico 0% a 16% w/w ou 0% a 20% v/v, precisão 0,04 %w/w, faixa de temperatura de 0 a 30°C ou 0 a 25°C ou -3°C a 30°C. ou configuração exclusiva para cerveja com medição de extrato real faixa 0 a 12°Plato, extrato original 0 a 35 °Plato, precisão 0,04% w/w, concentração de CO2 0 a 6 vol., 0g/L a 12g/L, precisão 0,025vol (0,05 g/L), faixa medição álcool 0 a 12%w/w ou 0 a 15%v/v, precisão 0,02 %w/w, faixa temperatura -3 a 25°C. ou configuração exclusiva para vinhos com medição extrato de faixa 0 a 10 %w/w, precisão 0,04% w/w, medição CO2 0 a 6 vol. ou 0 a 12 g/L, precisão de 0,025vol (0,05g/L), faixa medição de álcool 0 a 16 %w/w ou 0 a 20 %v/v, precisão 0,04% w/w.</v>
      </c>
      <c r="H13" s="10" t="s">
        <v>28</v>
      </c>
      <c r="I13" s="13">
        <v>43482</v>
      </c>
      <c r="J13" s="46"/>
    </row>
    <row r="14" spans="1:10" ht="28.5" hidden="1" customHeight="1" x14ac:dyDescent="0.25">
      <c r="A14" s="42" t="str">
        <f t="shared" si="0"/>
        <v/>
      </c>
      <c r="B14" s="10"/>
      <c r="C14" s="10"/>
      <c r="D14" s="10" t="s">
        <v>3978</v>
      </c>
      <c r="E14" s="10"/>
      <c r="F14" s="10" t="str">
        <f t="shared" si="1"/>
        <v/>
      </c>
      <c r="G14" s="10" t="str">
        <f t="shared" si="2"/>
        <v/>
      </c>
      <c r="H14" s="10" t="s">
        <v>28</v>
      </c>
      <c r="I14" s="13">
        <v>43482</v>
      </c>
      <c r="J14" s="46"/>
    </row>
    <row r="15" spans="1:10" ht="28.5" hidden="1" customHeight="1" x14ac:dyDescent="0.25">
      <c r="A15" s="42" t="str">
        <f t="shared" si="0"/>
        <v/>
      </c>
      <c r="B15" s="10" t="s">
        <v>38</v>
      </c>
      <c r="C15" s="10" t="s">
        <v>41</v>
      </c>
      <c r="D15" s="10" t="s">
        <v>40</v>
      </c>
      <c r="E15" s="10" t="s">
        <v>3983</v>
      </c>
      <c r="F15" s="10" t="str">
        <f t="shared" si="1"/>
        <v>9027.80.99</v>
      </c>
      <c r="G15" s="10" t="str">
        <f t="shared" si="2"/>
        <v>Instrumentos de teste automático para a determinação rápida e confiável da estabilidade oxidativa, em produtos como: comida, cosméticos, sabores e fragrâncias e produtos farmacêuticos, trabalhando em faixa de pressão de até 1.800kPa, entrada de oxigênio máximo 800kPa, faixa de temperatura de até 180°C, permitindo trabalhar com o software opcional. </v>
      </c>
      <c r="H15" s="10" t="s">
        <v>28</v>
      </c>
      <c r="I15" s="13">
        <v>43482</v>
      </c>
      <c r="J15" s="46"/>
    </row>
    <row r="16" spans="1:10" ht="28.5" hidden="1" customHeight="1" x14ac:dyDescent="0.25">
      <c r="A16" s="42" t="str">
        <f t="shared" si="0"/>
        <v/>
      </c>
      <c r="B16" s="10"/>
      <c r="C16" s="10"/>
      <c r="D16" s="10" t="s">
        <v>3978</v>
      </c>
      <c r="E16" s="10"/>
      <c r="F16" s="10" t="str">
        <f t="shared" si="1"/>
        <v/>
      </c>
      <c r="G16" s="10" t="str">
        <f t="shared" si="2"/>
        <v/>
      </c>
      <c r="H16" s="10" t="s">
        <v>28</v>
      </c>
      <c r="I16" s="13">
        <v>43482</v>
      </c>
      <c r="J16" s="46"/>
    </row>
    <row r="17" spans="1:10" ht="28.5" hidden="1" customHeight="1" x14ac:dyDescent="0.25">
      <c r="A17" s="42" t="str">
        <f t="shared" si="0"/>
        <v/>
      </c>
      <c r="B17" s="10" t="s">
        <v>38</v>
      </c>
      <c r="C17" s="10" t="s">
        <v>43</v>
      </c>
      <c r="D17" s="10" t="s">
        <v>42</v>
      </c>
      <c r="E17" s="10" t="s">
        <v>3983</v>
      </c>
      <c r="F17" s="10" t="str">
        <f t="shared" si="1"/>
        <v>9027.80.99</v>
      </c>
      <c r="G17" s="10" t="str">
        <f t="shared" si="2"/>
        <v>Medidores de densidade portátil de líquidos pelo método do tubo em U oscilante, com sensor de temperatura para medição da amostra diretamente na célula de medição, com controle do instrumento por meio de celular smartphone, com o uso de App, conexão via "bluetooth", faixa de medição de densidade de 0,7 a 1,2g/cm3, temperatura de 5 a 30°C, exatidão de 0,005g/cm3,  resolução de 0,001g/cm3, repetibilidade de 0,002g/cm3; volume de amostra de 2mL.</v>
      </c>
      <c r="H17" s="10" t="s">
        <v>28</v>
      </c>
      <c r="I17" s="13">
        <v>43482</v>
      </c>
      <c r="J17" s="46"/>
    </row>
    <row r="18" spans="1:10" ht="28.5" hidden="1" customHeight="1" x14ac:dyDescent="0.25">
      <c r="A18" s="42" t="str">
        <f t="shared" si="0"/>
        <v/>
      </c>
      <c r="B18" s="10"/>
      <c r="C18" s="10"/>
      <c r="D18" s="10" t="s">
        <v>3978</v>
      </c>
      <c r="E18" s="10"/>
      <c r="F18" s="10" t="str">
        <f t="shared" si="1"/>
        <v/>
      </c>
      <c r="G18" s="10" t="str">
        <f t="shared" si="2"/>
        <v/>
      </c>
      <c r="H18" s="10" t="s">
        <v>28</v>
      </c>
      <c r="I18" s="13">
        <v>43482</v>
      </c>
      <c r="J18" s="46"/>
    </row>
    <row r="19" spans="1:10" ht="28.5" hidden="1" customHeight="1" x14ac:dyDescent="0.25">
      <c r="A19" s="42" t="str">
        <f t="shared" si="0"/>
        <v/>
      </c>
      <c r="B19" s="10" t="s">
        <v>38</v>
      </c>
      <c r="C19" s="10" t="s">
        <v>53</v>
      </c>
      <c r="D19" s="10" t="s">
        <v>50</v>
      </c>
      <c r="E19" s="10" t="s">
        <v>3983</v>
      </c>
      <c r="F19" s="10" t="str">
        <f t="shared" si="1"/>
        <v>9027.80.99</v>
      </c>
      <c r="G19" s="10" t="str">
        <f t="shared" si="2"/>
        <v>Equipamentos portáteis para analises de concentração de líquidos binários através da tecnologia do tubo U oscilante, para uso geral ou área classificada (II 2 G Ex ib IIC T4), com faixa de trabalho de 0 a 3g/cm3, temperatura de 0 a 40°C, operação em temperatura ambiente de -10 a + 50°C ou -10 a +40°C, precisão de 0,001g/cm3, precisão de temperatura de 0,2°C, repetibilidade de 0,0005g/cm3, para operar com volume de amostra de 2ml, capacidade de armazenamento interno de 1.024 resultados medidos, e interface de comunicação Bluetooth e RFID.</v>
      </c>
      <c r="H19" s="10" t="s">
        <v>52</v>
      </c>
      <c r="I19" s="13">
        <v>43487</v>
      </c>
      <c r="J19" s="46"/>
    </row>
    <row r="20" spans="1:10" ht="28.5" hidden="1" customHeight="1" x14ac:dyDescent="0.25">
      <c r="A20" s="42" t="str">
        <f t="shared" si="0"/>
        <v/>
      </c>
      <c r="B20" s="10"/>
      <c r="C20" s="10"/>
      <c r="D20" s="10" t="s">
        <v>3978</v>
      </c>
      <c r="E20" s="10"/>
      <c r="F20" s="10" t="str">
        <f t="shared" si="1"/>
        <v/>
      </c>
      <c r="G20" s="10" t="str">
        <f t="shared" si="2"/>
        <v/>
      </c>
      <c r="H20" s="10" t="s">
        <v>52</v>
      </c>
      <c r="I20" s="13">
        <v>43487</v>
      </c>
      <c r="J20" s="46"/>
    </row>
    <row r="21" spans="1:10" ht="28.5" hidden="1" customHeight="1" x14ac:dyDescent="0.25">
      <c r="A21" s="42" t="str">
        <f t="shared" si="0"/>
        <v/>
      </c>
      <c r="B21" s="10" t="s">
        <v>55</v>
      </c>
      <c r="C21" s="10" t="s">
        <v>56</v>
      </c>
      <c r="D21" s="10" t="s">
        <v>54</v>
      </c>
      <c r="E21" s="10" t="s">
        <v>3983</v>
      </c>
      <c r="F21" s="10" t="str">
        <f t="shared" si="1"/>
        <v>9027.30.19</v>
      </c>
      <c r="G21" s="10" t="str">
        <f t="shared" si="2"/>
        <v>Espectrômetros portáteis para análises de amostras, líquidas, géis, sólidos ou pós, com especificações de comprimento de onda 785nm, potência saída 300mW (maior que 215mW na amostra), faixa espectral 400 a 2.300cm-1, resolução 10cm-1, detector linear CCD, tela TFT com iluminação por LED, conexão por USB 2.0, bateria recarregável, temperatura de operação -20 a +40°C.</v>
      </c>
      <c r="H21" s="10" t="s">
        <v>52</v>
      </c>
      <c r="I21" s="13">
        <v>43487</v>
      </c>
      <c r="J21" s="46"/>
    </row>
    <row r="22" spans="1:10" ht="28.5" hidden="1" customHeight="1" x14ac:dyDescent="0.25">
      <c r="A22" s="42" t="str">
        <f t="shared" si="0"/>
        <v/>
      </c>
      <c r="B22" s="10"/>
      <c r="C22" s="10"/>
      <c r="D22" s="10" t="s">
        <v>3978</v>
      </c>
      <c r="E22" s="10"/>
      <c r="F22" s="10" t="str">
        <f t="shared" si="1"/>
        <v/>
      </c>
      <c r="G22" s="10" t="str">
        <f t="shared" si="2"/>
        <v/>
      </c>
      <c r="H22" s="10" t="s">
        <v>52</v>
      </c>
      <c r="I22" s="13">
        <v>43487</v>
      </c>
      <c r="J22" s="46"/>
    </row>
    <row r="23" spans="1:10" ht="28.5" hidden="1" customHeight="1" x14ac:dyDescent="0.25">
      <c r="A23" s="42" t="str">
        <f t="shared" si="0"/>
        <v/>
      </c>
      <c r="B23" s="10" t="s">
        <v>58</v>
      </c>
      <c r="C23" s="10" t="s">
        <v>59</v>
      </c>
      <c r="D23" s="10" t="s">
        <v>57</v>
      </c>
      <c r="E23" s="10" t="s">
        <v>3983</v>
      </c>
      <c r="F23" s="10" t="str">
        <f t="shared" si="1"/>
        <v>9024.10.90</v>
      </c>
      <c r="G23" s="10" t="str">
        <f t="shared" si="2"/>
        <v>Equipamentos para ensaio de abrasão para determinação de espessura de revestimentos de 0,1 a 50 µm por meio do método de desgaste micro abrasivo por esferas rotativas com diâmetros de 10, 15, 20, 25,4 ou 30mm, com motor bidirecional de potência de 15W e unidade controladora para ajuste das faixas de velocidade (10 a 3000rpm) e de tempo de abrasão (1 a 10.000 segundos) e com 10 rotinas predefinidas programáveis, precisão da medida de espessura entre 1% e 5%, com suporte de amostra.</v>
      </c>
      <c r="H23" s="10" t="s">
        <v>52</v>
      </c>
      <c r="I23" s="13">
        <v>43487</v>
      </c>
      <c r="J23" s="46"/>
    </row>
    <row r="24" spans="1:10" ht="28.5" hidden="1" customHeight="1" x14ac:dyDescent="0.25">
      <c r="A24" s="42" t="str">
        <f t="shared" si="0"/>
        <v/>
      </c>
      <c r="B24" s="10"/>
      <c r="C24" s="10"/>
      <c r="D24" s="10" t="s">
        <v>3978</v>
      </c>
      <c r="E24" s="10"/>
      <c r="F24" s="10" t="str">
        <f t="shared" si="1"/>
        <v/>
      </c>
      <c r="G24" s="10" t="str">
        <f t="shared" si="2"/>
        <v/>
      </c>
      <c r="H24" s="10" t="s">
        <v>52</v>
      </c>
      <c r="I24" s="13">
        <v>43487</v>
      </c>
      <c r="J24" s="46"/>
    </row>
    <row r="25" spans="1:10" ht="28.5" hidden="1" customHeight="1" x14ac:dyDescent="0.25">
      <c r="A25" s="42" t="str">
        <f t="shared" si="0"/>
        <v/>
      </c>
      <c r="B25" s="10" t="s">
        <v>61</v>
      </c>
      <c r="C25" s="10" t="s">
        <v>62</v>
      </c>
      <c r="D25" s="10" t="s">
        <v>60</v>
      </c>
      <c r="E25" s="10" t="s">
        <v>3984</v>
      </c>
      <c r="F25" s="10" t="str">
        <f t="shared" si="1"/>
        <v>8480.71.00</v>
      </c>
      <c r="G25" s="10" t="str">
        <f t="shared" si="2"/>
        <v>Moldes de injeção de 24 cavidades para fabricação de tampas plásticas de espessura 1,5mm para embalagens de detergente líquido, com cavidades e demais componentes da zona moldante produzidos em aços especiais, 24 sistemas de canais quentes utilizados para alimentar o plástico fundido a uma temperatura de 215°C, com capacidade máxima de produção de 8.200 tampas/h.</v>
      </c>
      <c r="H25" s="10" t="s">
        <v>52</v>
      </c>
      <c r="I25" s="13">
        <v>43487</v>
      </c>
      <c r="J25" s="46"/>
    </row>
    <row r="26" spans="1:10" ht="28.5" hidden="1" customHeight="1" x14ac:dyDescent="0.25">
      <c r="A26" s="42" t="str">
        <f t="shared" si="0"/>
        <v/>
      </c>
      <c r="B26" s="10"/>
      <c r="C26" s="10"/>
      <c r="D26" s="10" t="s">
        <v>3978</v>
      </c>
      <c r="E26" s="10"/>
      <c r="F26" s="10" t="str">
        <f t="shared" si="1"/>
        <v/>
      </c>
      <c r="G26" s="10" t="str">
        <f t="shared" si="2"/>
        <v/>
      </c>
      <c r="H26" s="10" t="s">
        <v>52</v>
      </c>
      <c r="I26" s="13">
        <v>43487</v>
      </c>
      <c r="J26" s="46"/>
    </row>
    <row r="27" spans="1:10" ht="28.5" hidden="1" customHeight="1" x14ac:dyDescent="0.25">
      <c r="A27" s="42" t="str">
        <f t="shared" si="0"/>
        <v/>
      </c>
      <c r="B27" s="10" t="s">
        <v>64</v>
      </c>
      <c r="C27" s="10" t="s">
        <v>65</v>
      </c>
      <c r="D27" s="10" t="s">
        <v>63</v>
      </c>
      <c r="E27" s="10" t="s">
        <v>3985</v>
      </c>
      <c r="F27" s="10" t="str">
        <f t="shared" si="1"/>
        <v>8408.90.90</v>
      </c>
      <c r="G27" s="10" t="str">
        <f t="shared" si="2"/>
        <v>Motores de combustão interna a pistão, ciclo diesel, para aplicações estacionárias, com bomba mecânica de combustível e sistema de injeção direta, com opcional para aplicação de regulador eletrônico de velocidade, com 4 cilindros em linha e volume (cilindrada) entre 2,2 e 2,4 litros, refrigerados a água, com faixa de rotação entre 700 e 1.900rpm e potência disponível no eixo entre 20 a 65kW, dotados ou não de turbocompressores.</v>
      </c>
      <c r="H27" s="10" t="s">
        <v>52</v>
      </c>
      <c r="I27" s="13">
        <v>43487</v>
      </c>
      <c r="J27" s="46"/>
    </row>
    <row r="28" spans="1:10" ht="28.5" hidden="1" customHeight="1" x14ac:dyDescent="0.25">
      <c r="A28" s="42" t="str">
        <f t="shared" si="0"/>
        <v/>
      </c>
      <c r="B28" s="10"/>
      <c r="C28" s="10"/>
      <c r="D28" s="10" t="s">
        <v>3978</v>
      </c>
      <c r="E28" s="10"/>
      <c r="F28" s="10" t="str">
        <f t="shared" si="1"/>
        <v/>
      </c>
      <c r="G28" s="10" t="str">
        <f t="shared" si="2"/>
        <v/>
      </c>
      <c r="H28" s="10" t="s">
        <v>52</v>
      </c>
      <c r="I28" s="13">
        <v>43487</v>
      </c>
      <c r="J28" s="46"/>
    </row>
    <row r="29" spans="1:10" ht="28.5" hidden="1" customHeight="1" x14ac:dyDescent="0.25">
      <c r="A29" s="42" t="str">
        <f t="shared" si="0"/>
        <v/>
      </c>
      <c r="B29" s="10" t="s">
        <v>67</v>
      </c>
      <c r="C29" s="10" t="s">
        <v>68</v>
      </c>
      <c r="D29" s="10" t="s">
        <v>66</v>
      </c>
      <c r="E29" s="10" t="s">
        <v>3986</v>
      </c>
      <c r="F29" s="10" t="str">
        <f t="shared" si="1"/>
        <v>8515.19.00</v>
      </c>
      <c r="G29" s="10" t="str">
        <f t="shared" si="2"/>
        <v>Máquinas geradoras de solda e brasagem à hidrogênio do tipo Oxy-hydrogene com pré-mixagem de hidrogênio e oxigênio para aplicação industrial em processos de solda e brasagem de metais, em modelos de capacidade diferenciada de geração de hidrogênio de 500, 1.200, 2.400, 5.000 e 7.500L/h e produção de chama regulável com poder calorífico de até 3.560°C, equipadas com sistema de tocha regulável, com dispositivo de ignição automática ou manual e munido com dispositivo de segurança anti-retorno da chama do tipo flashback arrestor e sistema de regulagem de intensidade da chama através da qual  cada gerador poderá alimentar uma ou mais tochas simultaneamente e de forma independente, o equipamento opera com pressões reguláveis dos gases inferiores a 0,5bar.</v>
      </c>
      <c r="H29" s="10" t="s">
        <v>52</v>
      </c>
      <c r="I29" s="13">
        <v>43487</v>
      </c>
      <c r="J29" s="46"/>
    </row>
    <row r="30" spans="1:10" ht="28.5" hidden="1" customHeight="1" x14ac:dyDescent="0.25">
      <c r="A30" s="42" t="str">
        <f t="shared" si="0"/>
        <v/>
      </c>
      <c r="B30" s="10"/>
      <c r="C30" s="10"/>
      <c r="D30" s="10" t="s">
        <v>3978</v>
      </c>
      <c r="E30" s="10"/>
      <c r="F30" s="10" t="str">
        <f t="shared" si="1"/>
        <v/>
      </c>
      <c r="G30" s="10" t="str">
        <f t="shared" si="2"/>
        <v/>
      </c>
      <c r="H30" s="10" t="s">
        <v>52</v>
      </c>
      <c r="I30" s="13">
        <v>43487</v>
      </c>
      <c r="J30" s="46"/>
    </row>
    <row r="31" spans="1:10" ht="28.5" hidden="1" customHeight="1" x14ac:dyDescent="0.25">
      <c r="A31" s="42" t="str">
        <f t="shared" si="0"/>
        <v/>
      </c>
      <c r="B31" s="10" t="s">
        <v>70</v>
      </c>
      <c r="C31" s="10" t="s">
        <v>71</v>
      </c>
      <c r="D31" s="10" t="s">
        <v>69</v>
      </c>
      <c r="E31" s="10" t="s">
        <v>3987</v>
      </c>
      <c r="F31" s="10" t="str">
        <f t="shared" si="1"/>
        <v>8460.19.00</v>
      </c>
      <c r="G31" s="10" t="str">
        <f t="shared" si="2"/>
        <v>Retificas planas tangenciais de portal para alisar faces planas de placas metálicas, com mesa de 4.000x2.500x800mm (CxLxA); distância entre colunas de 3.000mm; ranhura em T da mesa de 9x28mm; comprimento máximo da mesa de 4.100mm; comprimento transversal do cabeçote retificador de 2.600mm; comprimento vertical do cabeçote retificador de 850mm; velocidade longitudinal da mesa (eixo x) entre 5.000 e 27.000mm/min; velocidade transversal do cabeçote (eixo y) de 2.400mm/min; velocidade vertical do cabeçote (eixo z) de 400mm/min; distância mínima de deslocamento vertical do cabeçote de 0,005mm; carga máxima sobre a mesa de 15.600kg; motor do eixo árvore do cabeçote de 22.5kW/30hp; rebolo cilíndrico com diâmetro externo de 500mm, largura de 100mm e diâmetro interno de 203mm; rugosidade superficial Ra 0,63 mícron; unidade hidráulica com motor de 30hp.</v>
      </c>
      <c r="H31" s="10" t="s">
        <v>52</v>
      </c>
      <c r="I31" s="13">
        <v>43487</v>
      </c>
      <c r="J31" s="46"/>
    </row>
    <row r="32" spans="1:10" ht="28.5" hidden="1" customHeight="1" x14ac:dyDescent="0.25">
      <c r="A32" s="42" t="str">
        <f t="shared" si="0"/>
        <v/>
      </c>
      <c r="B32" s="10"/>
      <c r="C32" s="10"/>
      <c r="D32" s="10" t="s">
        <v>3978</v>
      </c>
      <c r="E32" s="10"/>
      <c r="F32" s="10" t="str">
        <f t="shared" si="1"/>
        <v/>
      </c>
      <c r="G32" s="10" t="str">
        <f t="shared" si="2"/>
        <v/>
      </c>
      <c r="H32" s="10" t="s">
        <v>52</v>
      </c>
      <c r="I32" s="13">
        <v>43487</v>
      </c>
      <c r="J32" s="46"/>
    </row>
    <row r="33" spans="1:10" ht="28.5" hidden="1" customHeight="1" x14ac:dyDescent="0.25">
      <c r="A33" s="42" t="str">
        <f t="shared" si="0"/>
        <v/>
      </c>
      <c r="B33" s="10" t="s">
        <v>73</v>
      </c>
      <c r="C33" s="10" t="s">
        <v>74</v>
      </c>
      <c r="D33" s="10" t="s">
        <v>72</v>
      </c>
      <c r="E33" s="10" t="s">
        <v>3988</v>
      </c>
      <c r="F33" s="10" t="str">
        <f t="shared" si="1"/>
        <v>8460.23.00</v>
      </c>
      <c r="G33" s="10" t="str">
        <f t="shared" si="2"/>
        <v>Retificas para munhões, moentes e diâmetro sede engrenagem distribuição de eixos virabrequins com usinagem simultânea (interpolação), dotadas de comando numérico computadorizado (CNC), com 6 eixos controlados, com dois carros, com dois rebolos de CBN (nitreto cubico de boro) e de diâmetro de 500mm montado em 2 eixos hidrostáticos perpendiculares a mesa com avanço efetuado por fusos hidrostáticos, com diâmetros de passagem máxima 280mm, com comprimento máximo de retificação 750mm, com velocidade periférica controlada e balanceador automático com compensação automática dos diâmetros da peca por meio de medidores “in process”, apresentando distância máxima entre pontas igual a 1.200mm, sistema de dressagem por disco diamantado automaticoretifica para munhões, moentes e diâmetro sede engrenagem distribuição de eixos virabrequins com usinagem simultânea (interpolação), dotada de comando numérico computadorizado (CNC), com 6 eixos controlados, com dois carros, com dois rebolos de CBN (nitreto cubico de boro) e de diâmetro de 500mm montado em 2 eixos hidrostáticos perpendiculares a mesa com avanço efetuado por fusos hidrostáticos, com diâmetros de passagem máxima 280mm, com comprimento máximo de retificação 750mm, com velocidade periférica controlada e balanceador automático com compensação automática dos diâmetros da peca por meio de medidores “in process”, apresentando distância máxima entre pontas igual a 1.200mm, sistema de dressagem por disco diamantado automático.</v>
      </c>
      <c r="H33" s="10" t="s">
        <v>52</v>
      </c>
      <c r="I33" s="13">
        <v>43487</v>
      </c>
      <c r="J33" s="46"/>
    </row>
    <row r="34" spans="1:10" ht="28.5" hidden="1" customHeight="1" x14ac:dyDescent="0.25">
      <c r="A34" s="42" t="str">
        <f t="shared" si="0"/>
        <v/>
      </c>
      <c r="B34" s="10"/>
      <c r="C34" s="10"/>
      <c r="D34" s="10" t="s">
        <v>3978</v>
      </c>
      <c r="E34" s="10"/>
      <c r="F34" s="10" t="str">
        <f t="shared" si="1"/>
        <v/>
      </c>
      <c r="G34" s="10" t="str">
        <f t="shared" si="2"/>
        <v/>
      </c>
      <c r="H34" s="10" t="s">
        <v>52</v>
      </c>
      <c r="I34" s="13">
        <v>43487</v>
      </c>
      <c r="J34" s="46"/>
    </row>
    <row r="35" spans="1:10" ht="28.5" hidden="1" customHeight="1" x14ac:dyDescent="0.25">
      <c r="A35" s="42" t="str">
        <f t="shared" si="0"/>
        <v/>
      </c>
      <c r="B35" s="10" t="s">
        <v>29</v>
      </c>
      <c r="C35" s="10" t="s">
        <v>76</v>
      </c>
      <c r="D35" s="10" t="s">
        <v>75</v>
      </c>
      <c r="E35" s="10" t="s">
        <v>3989</v>
      </c>
      <c r="F35" s="10" t="str">
        <f t="shared" si="1"/>
        <v>8515.21.00</v>
      </c>
      <c r="G35" s="10" t="str">
        <f t="shared" si="2"/>
        <v>Máquinas para solda de grades metálicas utilizadas na fabricação de IBCs (Intermediate Bulk Containers); com fonte de energia de 3PH ~380V/60Hz; com sistema de proteção de fusível de 400A; com sistema de ar comprimido dotadas de tubulação de abastecimento de 1 polegada, com pressão de operação de 6bar e consumo de ar de 0,8m³/min; com refrigeração à água dotada de tubulação de abastecimento de 1 ½ pol e tubulação de recirculação de 1 ½ pol, com vazão de 3m³/hr e min 4bar.</v>
      </c>
      <c r="H35" s="10" t="s">
        <v>52</v>
      </c>
      <c r="I35" s="13">
        <v>43487</v>
      </c>
      <c r="J35" s="46"/>
    </row>
    <row r="36" spans="1:10" ht="28.5" hidden="1" customHeight="1" x14ac:dyDescent="0.25">
      <c r="A36" s="42" t="str">
        <f t="shared" si="0"/>
        <v/>
      </c>
      <c r="B36" s="10"/>
      <c r="C36" s="10"/>
      <c r="D36" s="10" t="s">
        <v>3978</v>
      </c>
      <c r="E36" s="10"/>
      <c r="F36" s="10" t="str">
        <f t="shared" si="1"/>
        <v/>
      </c>
      <c r="G36" s="10" t="str">
        <f t="shared" si="2"/>
        <v/>
      </c>
      <c r="H36" s="10" t="s">
        <v>52</v>
      </c>
      <c r="I36" s="13">
        <v>43487</v>
      </c>
      <c r="J36" s="46"/>
    </row>
    <row r="37" spans="1:10" ht="28.5" hidden="1" customHeight="1" x14ac:dyDescent="0.25">
      <c r="A37" s="42" t="str">
        <f t="shared" si="0"/>
        <v/>
      </c>
      <c r="B37" s="10" t="s">
        <v>78</v>
      </c>
      <c r="C37" s="10" t="s">
        <v>79</v>
      </c>
      <c r="D37" s="10" t="s">
        <v>77</v>
      </c>
      <c r="E37" s="10" t="s">
        <v>3990</v>
      </c>
      <c r="F37" s="10" t="str">
        <f t="shared" si="1"/>
        <v>8517.62.55</v>
      </c>
      <c r="G37" s="10" t="str">
        <f t="shared" si="2"/>
        <v>Terminais Switch Agregador com 2RU de altura, com 12 slots para alocação de placas sendo dois exclusivos para fonte de alimentação de -48VDC de forma a se implementar redundância 1+1, dois exclusivos para unidades de ventilação (Fan Unit) de forma a se implementar redundância 1+1, dois para a unidade núcleo (core) de forma a se implementar redundância 1+1, quatro slots disponíveis para utilização unidades de interface de rádio (para comunicação com transceptores digitais de categoria II) e dois exclusivos para placas de unidades de linha (placas de interface de clientes) com capacidade de tratar 100Gbps full duplex sendo 60Gbps direcionados ao porção de Rádio e 40Gbps direcionados a porção de linha, capacidade de até 12 interfaces 10GbE SFP+ sendo 4 (2 mais 2 em proteção) para uso como interface de linha  e 8 para comunicação com terminais de rádio Full Outdoor, Múltiplas portas 1Gbps, até 4 elétricas e 4 óticas para cada slot, sendo que as óticas também podem ter a velocidade de 2,5Gbps dependendo do módulo SFP utilizado, para uso como interface de linha, múltiplos E1s nativos ou emulados utilizando PWE3 (até 8 E1s), múltiplas interfaces STM-1 elétricas ou óticas, dependendo do módulo SFP utilizado, sendo no máximo o total de 2 e múltiplas interfaces de FI, no máximo o total de 8, para comunicação com transceptores digitais de categoria II (ODU) com modulador de 4QAM até 4096QAM.</v>
      </c>
      <c r="H37" s="10" t="s">
        <v>52</v>
      </c>
      <c r="I37" s="13">
        <v>43487</v>
      </c>
      <c r="J37" s="46"/>
    </row>
    <row r="38" spans="1:10" ht="28.5" hidden="1" customHeight="1" x14ac:dyDescent="0.25">
      <c r="A38" s="42" t="str">
        <f t="shared" si="0"/>
        <v/>
      </c>
      <c r="B38" s="10"/>
      <c r="C38" s="10"/>
      <c r="D38" s="10" t="s">
        <v>3978</v>
      </c>
      <c r="E38" s="10"/>
      <c r="F38" s="10" t="str">
        <f t="shared" si="1"/>
        <v/>
      </c>
      <c r="G38" s="10" t="str">
        <f t="shared" si="2"/>
        <v/>
      </c>
      <c r="H38" s="10" t="s">
        <v>52</v>
      </c>
      <c r="I38" s="13">
        <v>43487</v>
      </c>
      <c r="J38" s="46"/>
    </row>
    <row r="39" spans="1:10" ht="28.5" hidden="1" customHeight="1" x14ac:dyDescent="0.25">
      <c r="A39" s="42" t="str">
        <f t="shared" si="0"/>
        <v/>
      </c>
      <c r="B39" s="10" t="s">
        <v>82</v>
      </c>
      <c r="C39" s="10" t="s">
        <v>83</v>
      </c>
      <c r="D39" s="10" t="s">
        <v>81</v>
      </c>
      <c r="E39" s="10" t="s">
        <v>3991</v>
      </c>
      <c r="F39" s="10" t="str">
        <f t="shared" si="1"/>
        <v>8481.80.99</v>
      </c>
      <c r="G39" s="10" t="str">
        <f t="shared" si="2"/>
        <v>Válvulas moduladoras automáticas de extrusão do misturador-extrusor de pasta anódica com produção contínua constituído por flaps, raspador, dentes, pinos, portas de inspeção, mecanismos de internos de acionamento, carcaça bipartida e revestimentos internos</v>
      </c>
      <c r="H39" s="10" t="s">
        <v>52</v>
      </c>
      <c r="I39" s="13">
        <v>43487</v>
      </c>
      <c r="J39" s="46"/>
    </row>
    <row r="40" spans="1:10" ht="28.5" hidden="1" customHeight="1" x14ac:dyDescent="0.25">
      <c r="A40" s="42" t="str">
        <f t="shared" si="0"/>
        <v/>
      </c>
      <c r="B40" s="10"/>
      <c r="C40" s="10"/>
      <c r="D40" s="10" t="s">
        <v>3978</v>
      </c>
      <c r="E40" s="10"/>
      <c r="F40" s="10" t="str">
        <f t="shared" si="1"/>
        <v/>
      </c>
      <c r="G40" s="10" t="str">
        <f t="shared" si="2"/>
        <v/>
      </c>
      <c r="H40" s="10" t="s">
        <v>52</v>
      </c>
      <c r="I40" s="13">
        <v>43487</v>
      </c>
      <c r="J40" s="46"/>
    </row>
    <row r="41" spans="1:10" ht="28.5" hidden="1" customHeight="1" x14ac:dyDescent="0.25">
      <c r="A41" s="42" t="str">
        <f t="shared" si="0"/>
        <v/>
      </c>
      <c r="B41" s="10" t="s">
        <v>85</v>
      </c>
      <c r="C41" s="10" t="s">
        <v>86</v>
      </c>
      <c r="D41" s="10" t="s">
        <v>84</v>
      </c>
      <c r="E41" s="10" t="s">
        <v>3992</v>
      </c>
      <c r="F41" s="10" t="str">
        <f t="shared" si="1"/>
        <v>8462.99.90</v>
      </c>
      <c r="G41" s="10" t="str">
        <f t="shared" si="2"/>
        <v>Prensas mecânicas excêntricas “transfer's” de alta velocidade, para conformação de peças automotivas, com capacidade de pressão máxima de 30.000kN até 12,7mm do BDC; compressão mecânica por meio de 4 bielas, sendo distribuída por estações, 1º 12.000kN, 2º 12.000kN, 3º 8.000kN, 4º 8.000kN, com ciclos constante de 30 golpes/minuto, capacidade de trabalho: 600KJ (15 a 30 min-1), curso de deslizamento: 800mm, distância entre moldes de avanço: 900, 1.200, 1.500, 1.800mm; dimensões do martelo: 6.400x2.400mm, capacidade máxima de suspensão de 0,7Mpa, dimensões da mesa: 6.400mm com ajuste de 350mm, altura de fechamento: 1.100mm, base de reforço: 6.400x2.400x 300mm, dimensões da almofada: 1.100x2.000mm com capacidade de 150 tons; motor principal inversor de 400kW, com velocidade de avanço de 7 a 8min-1, freio redutor: 5,5kW×4P; servo-motor de 60Hz; abertura e rampa para retirada da sucata; sistema de lubrificação central para equipamentos pneumáticos; cortina de luz para evitar invasão com a prensa em funcionamento; painel com controle CLP, configuração para até 400 tipos binários.</v>
      </c>
      <c r="H41" s="10" t="s">
        <v>52</v>
      </c>
      <c r="I41" s="13">
        <v>43487</v>
      </c>
      <c r="J41" s="46"/>
    </row>
    <row r="42" spans="1:10" ht="28.5" hidden="1" customHeight="1" x14ac:dyDescent="0.25">
      <c r="A42" s="42" t="str">
        <f t="shared" si="0"/>
        <v/>
      </c>
      <c r="B42" s="10"/>
      <c r="C42" s="10"/>
      <c r="D42" s="10" t="s">
        <v>3978</v>
      </c>
      <c r="E42" s="10"/>
      <c r="F42" s="10" t="str">
        <f t="shared" si="1"/>
        <v/>
      </c>
      <c r="G42" s="10" t="str">
        <f t="shared" si="2"/>
        <v/>
      </c>
      <c r="H42" s="10" t="s">
        <v>52</v>
      </c>
      <c r="I42" s="13">
        <v>43487</v>
      </c>
      <c r="J42" s="46"/>
    </row>
    <row r="43" spans="1:10" ht="28.5" hidden="1" customHeight="1" x14ac:dyDescent="0.25">
      <c r="A43" s="42" t="str">
        <f t="shared" si="0"/>
        <v/>
      </c>
      <c r="B43" s="10" t="s">
        <v>88</v>
      </c>
      <c r="C43" s="10" t="s">
        <v>89</v>
      </c>
      <c r="D43" s="10" t="s">
        <v>87</v>
      </c>
      <c r="E43" s="10" t="s">
        <v>3993</v>
      </c>
      <c r="F43" s="10" t="str">
        <f t="shared" si="1"/>
        <v>8413.50.90</v>
      </c>
      <c r="G43" s="10" t="str">
        <f t="shared" si="2"/>
        <v>Bombas de engrenagem para extrusão de termoplásticos, com capacidade de produção igual ou inferior a 15.000kg/h, pressão máxima de descarga igual ou inferior a 500bar.</v>
      </c>
      <c r="H43" s="10" t="s">
        <v>52</v>
      </c>
      <c r="I43" s="13">
        <v>43487</v>
      </c>
      <c r="J43" s="46"/>
    </row>
    <row r="44" spans="1:10" ht="28.5" hidden="1" customHeight="1" x14ac:dyDescent="0.25">
      <c r="A44" s="42" t="str">
        <f t="shared" si="0"/>
        <v/>
      </c>
      <c r="B44" s="10"/>
      <c r="C44" s="10"/>
      <c r="D44" s="10" t="s">
        <v>3978</v>
      </c>
      <c r="E44" s="10"/>
      <c r="F44" s="10" t="str">
        <f t="shared" si="1"/>
        <v/>
      </c>
      <c r="G44" s="10" t="str">
        <f t="shared" si="2"/>
        <v/>
      </c>
      <c r="H44" s="10" t="s">
        <v>52</v>
      </c>
      <c r="I44" s="13">
        <v>43487</v>
      </c>
      <c r="J44" s="46"/>
    </row>
    <row r="45" spans="1:10" ht="28.5" hidden="1" customHeight="1" x14ac:dyDescent="0.25">
      <c r="A45" s="42" t="str">
        <f t="shared" si="0"/>
        <v/>
      </c>
      <c r="B45" s="10" t="s">
        <v>91</v>
      </c>
      <c r="C45" s="10" t="s">
        <v>92</v>
      </c>
      <c r="D45" s="10" t="s">
        <v>90</v>
      </c>
      <c r="E45" s="10" t="s">
        <v>3994</v>
      </c>
      <c r="F45" s="10" t="str">
        <f t="shared" si="1"/>
        <v>8543.70.99</v>
      </c>
      <c r="G45" s="10" t="str">
        <f t="shared" si="2"/>
        <v xml:space="preserve">Máquinas elétricas, manuais, com função, com funcionamento por meio de bateria de lítio 14.4V/2.6AH, utilizadas na colocação de cintas (correias) PP com espessura de 0,6-1,0mm, e PET com espessura de 0,51,0mm, com selagem de calor de fricção de vedação, com alça própria para ser manipulada com uma das mãos, acompanhada de um carregador e 02 Baterás de Lítio 14.4V / 2.6AH, duração da bateria 350-450 cintas (correias) para uma carga. </v>
      </c>
      <c r="H45" s="10" t="s">
        <v>52</v>
      </c>
      <c r="I45" s="13">
        <v>43487</v>
      </c>
      <c r="J45" s="46"/>
    </row>
    <row r="46" spans="1:10" ht="28.5" hidden="1" customHeight="1" x14ac:dyDescent="0.25">
      <c r="A46" s="42" t="str">
        <f t="shared" si="0"/>
        <v/>
      </c>
      <c r="B46" s="10"/>
      <c r="C46" s="10"/>
      <c r="D46" s="10" t="s">
        <v>3978</v>
      </c>
      <c r="E46" s="10"/>
      <c r="F46" s="10" t="str">
        <f t="shared" si="1"/>
        <v/>
      </c>
      <c r="G46" s="10" t="str">
        <f t="shared" si="2"/>
        <v/>
      </c>
      <c r="H46" s="10" t="s">
        <v>52</v>
      </c>
      <c r="I46" s="13">
        <v>43487</v>
      </c>
      <c r="J46" s="46"/>
    </row>
    <row r="47" spans="1:10" ht="28.5" hidden="1" customHeight="1" x14ac:dyDescent="0.25">
      <c r="A47" s="42" t="str">
        <f t="shared" si="0"/>
        <v/>
      </c>
      <c r="B47" s="10" t="s">
        <v>94</v>
      </c>
      <c r="C47" s="10" t="s">
        <v>95</v>
      </c>
      <c r="D47" s="10" t="s">
        <v>93</v>
      </c>
      <c r="E47" s="10" t="s">
        <v>3995</v>
      </c>
      <c r="F47" s="10" t="str">
        <f t="shared" si="1"/>
        <v>8473.30.99</v>
      </c>
      <c r="G47" s="10" t="str">
        <f t="shared" si="2"/>
        <v>Óculos para utilização em aplicações de realidade virtual, apresentado sob a forma de um Kit contendo o próprio óculos (headset, com tela AMOLED integrada, de resolução combinada de 2,160x1,200 pixels e taxa de atualização ou “refresh rate” de 90Hz), dois controles sem fio multifunção e dois sensores externos de movimento (estações base) para rastreamento em 360 graus.</v>
      </c>
      <c r="H47" s="10" t="s">
        <v>52</v>
      </c>
      <c r="I47" s="13">
        <v>43487</v>
      </c>
      <c r="J47" s="46"/>
    </row>
    <row r="48" spans="1:10" ht="28.5" hidden="1" customHeight="1" x14ac:dyDescent="0.25">
      <c r="A48" s="42" t="str">
        <f t="shared" si="0"/>
        <v/>
      </c>
      <c r="B48" s="10"/>
      <c r="C48" s="10"/>
      <c r="D48" s="10" t="s">
        <v>3978</v>
      </c>
      <c r="E48" s="10"/>
      <c r="F48" s="10" t="str">
        <f t="shared" si="1"/>
        <v/>
      </c>
      <c r="G48" s="10" t="str">
        <f t="shared" si="2"/>
        <v/>
      </c>
      <c r="H48" s="10" t="s">
        <v>52</v>
      </c>
      <c r="I48" s="13">
        <v>43487</v>
      </c>
      <c r="J48" s="46"/>
    </row>
    <row r="49" spans="1:10" ht="28.5" hidden="1" customHeight="1" x14ac:dyDescent="0.25">
      <c r="A49" s="42" t="str">
        <f t="shared" si="0"/>
        <v/>
      </c>
      <c r="B49" s="10" t="s">
        <v>97</v>
      </c>
      <c r="C49" s="10" t="s">
        <v>98</v>
      </c>
      <c r="D49" s="10" t="s">
        <v>96</v>
      </c>
      <c r="E49" s="10" t="s">
        <v>3996</v>
      </c>
      <c r="F49" s="10" t="str">
        <f t="shared" si="1"/>
        <v>8419.39.00</v>
      </c>
      <c r="G49" s="10" t="str">
        <f t="shared" si="2"/>
        <v>Secadores verticais continuos, para secagem de produtos granulados e cereais laminados e extrudados, destinados a ração para cães e gatos, com capacidade de produção igual ou superior a 3.200kg/h, tamanho do produto com diâmetro de até 5mm, densidade do produto de 430kg/m3, redução da umidade do produto de 23% para no máximo 7%, com eficiência energética  de 2.525kj por kg de água, com descarregamento sequencial por meio de comportas acionadas hidraulicamente e comandadas por controle lógico programável.</v>
      </c>
      <c r="H49" s="10" t="s">
        <v>52</v>
      </c>
      <c r="I49" s="13">
        <v>43487</v>
      </c>
      <c r="J49" s="46"/>
    </row>
    <row r="50" spans="1:10" ht="28.5" hidden="1" customHeight="1" x14ac:dyDescent="0.25">
      <c r="A50" s="42" t="str">
        <f t="shared" si="0"/>
        <v/>
      </c>
      <c r="B50" s="10"/>
      <c r="C50" s="10"/>
      <c r="D50" s="10" t="s">
        <v>3978</v>
      </c>
      <c r="E50" s="10"/>
      <c r="F50" s="10" t="str">
        <f t="shared" si="1"/>
        <v/>
      </c>
      <c r="G50" s="10" t="str">
        <f t="shared" si="2"/>
        <v/>
      </c>
      <c r="H50" s="10" t="s">
        <v>52</v>
      </c>
      <c r="I50" s="13">
        <v>43487</v>
      </c>
      <c r="J50" s="46"/>
    </row>
    <row r="51" spans="1:10" ht="28.5" hidden="1" customHeight="1" x14ac:dyDescent="0.25">
      <c r="A51" s="42" t="str">
        <f t="shared" si="0"/>
        <v/>
      </c>
      <c r="B51" s="10" t="s">
        <v>94</v>
      </c>
      <c r="C51" s="10" t="s">
        <v>95</v>
      </c>
      <c r="D51" s="10" t="s">
        <v>99</v>
      </c>
      <c r="E51" s="10" t="s">
        <v>3995</v>
      </c>
      <c r="F51" s="10" t="str">
        <f t="shared" si="1"/>
        <v>8473.30.99</v>
      </c>
      <c r="G51" s="10" t="str">
        <f t="shared" si="2"/>
        <v>Óculos para utilização em aplicações de realidade virtual, apresentado sob a forma de um Kit contendo o próprio óculos (headset, com tela AMOLED integrada, de resolução combinada de 2,160x1,200 pixels e taxa de atualização ou “refresh rate” de 90Hz), dois controles sem fio multifunção e dois sensores externos de movimento (estações base) para rastreamento em 360 graus.</v>
      </c>
      <c r="H51" s="10" t="s">
        <v>52</v>
      </c>
      <c r="I51" s="13">
        <v>43487</v>
      </c>
      <c r="J51" s="46"/>
    </row>
    <row r="52" spans="1:10" ht="28.5" hidden="1" customHeight="1" x14ac:dyDescent="0.25">
      <c r="A52" s="42" t="str">
        <f t="shared" si="0"/>
        <v/>
      </c>
      <c r="B52" s="10"/>
      <c r="C52" s="10"/>
      <c r="D52" s="10" t="s">
        <v>3978</v>
      </c>
      <c r="E52" s="10"/>
      <c r="F52" s="10" t="str">
        <f t="shared" si="1"/>
        <v/>
      </c>
      <c r="G52" s="10" t="str">
        <f t="shared" si="2"/>
        <v/>
      </c>
      <c r="H52" s="10" t="s">
        <v>52</v>
      </c>
      <c r="I52" s="13">
        <v>43487</v>
      </c>
      <c r="J52" s="46"/>
    </row>
    <row r="53" spans="1:10" ht="28.5" hidden="1" customHeight="1" x14ac:dyDescent="0.25">
      <c r="A53" s="42" t="str">
        <f t="shared" si="0"/>
        <v/>
      </c>
      <c r="B53" s="10" t="s">
        <v>101</v>
      </c>
      <c r="C53" s="10" t="s">
        <v>102</v>
      </c>
      <c r="D53" s="10" t="s">
        <v>100</v>
      </c>
      <c r="E53" s="10" t="s">
        <v>3997</v>
      </c>
      <c r="F53" s="10" t="str">
        <f t="shared" si="1"/>
        <v>9031.80.20</v>
      </c>
      <c r="G53" s="10" t="str">
        <f t="shared" si="2"/>
        <v>Equipamentos para medição tridimensional 3D, portáteis e/ou sobre rodas, com aquisição de dados por meio de Scanner a laser terrestre, dotados de um espelho giratório multifacetado e com sistema para digitalização do eco, com alcance até 4.000m e taxa de medição de até 500.000 pontos por segundo e varredura de até 360° na horizontal e até 130 ° na vertical, utilizados em topografia, dotados de scanner a laser, bateria recarregável, carregador automático, mala de transporte, adaptador para acoplagem de GPS, cabos, base para inclinação manual do Scanner em até 90°, bases para acoplar o scanner em veículo, equipamento controlador e cabos, PC industrial com módulos de comunicação e energia, estação meteorológica, base nivelante, antena 4G e cabos.</v>
      </c>
      <c r="H53" s="10" t="s">
        <v>52</v>
      </c>
      <c r="I53" s="13">
        <v>43487</v>
      </c>
      <c r="J53" s="46"/>
    </row>
    <row r="54" spans="1:10" ht="28.5" hidden="1" customHeight="1" x14ac:dyDescent="0.25">
      <c r="A54" s="42" t="str">
        <f t="shared" si="0"/>
        <v/>
      </c>
      <c r="B54" s="10"/>
      <c r="C54" s="10"/>
      <c r="D54" s="10" t="s">
        <v>3978</v>
      </c>
      <c r="E54" s="10"/>
      <c r="F54" s="10" t="str">
        <f t="shared" si="1"/>
        <v/>
      </c>
      <c r="G54" s="10" t="str">
        <f t="shared" si="2"/>
        <v/>
      </c>
      <c r="H54" s="10" t="s">
        <v>52</v>
      </c>
      <c r="I54" s="13">
        <v>43487</v>
      </c>
      <c r="J54" s="46"/>
    </row>
    <row r="55" spans="1:10" ht="28.5" hidden="1" customHeight="1" x14ac:dyDescent="0.25">
      <c r="A55" s="42" t="str">
        <f t="shared" si="0"/>
        <v/>
      </c>
      <c r="B55" s="10" t="s">
        <v>104</v>
      </c>
      <c r="C55" s="10" t="s">
        <v>105</v>
      </c>
      <c r="D55" s="10" t="s">
        <v>103</v>
      </c>
      <c r="E55" s="10" t="s">
        <v>3969</v>
      </c>
      <c r="F55" s="10" t="str">
        <f t="shared" si="1"/>
        <v>8466.93.20</v>
      </c>
      <c r="G55" s="10" t="str">
        <f t="shared" si="2"/>
        <v>Fixadores giratórios hidráulicos com curso total de 7 a 100mm; pressão máxima de 120 a 500bar; giro de 0 a 90° no sentido horário ou anti-horário; usados em dispositivos de fixação de centros de usinagem</v>
      </c>
      <c r="H55" s="10" t="s">
        <v>52</v>
      </c>
      <c r="I55" s="13">
        <v>43487</v>
      </c>
      <c r="J55" s="46"/>
    </row>
    <row r="56" spans="1:10" ht="28.5" hidden="1" customHeight="1" x14ac:dyDescent="0.25">
      <c r="A56" s="42" t="str">
        <f t="shared" si="0"/>
        <v/>
      </c>
      <c r="B56" s="10"/>
      <c r="C56" s="10"/>
      <c r="D56" s="10" t="s">
        <v>3978</v>
      </c>
      <c r="E56" s="10"/>
      <c r="F56" s="10" t="str">
        <f t="shared" si="1"/>
        <v/>
      </c>
      <c r="G56" s="10" t="str">
        <f t="shared" si="2"/>
        <v/>
      </c>
      <c r="H56" s="10" t="s">
        <v>52</v>
      </c>
      <c r="I56" s="13">
        <v>43487</v>
      </c>
      <c r="J56" s="46"/>
    </row>
    <row r="57" spans="1:10" ht="28.5" hidden="1" customHeight="1" x14ac:dyDescent="0.25">
      <c r="A57" s="42" t="str">
        <f t="shared" si="0"/>
        <v/>
      </c>
      <c r="B57" s="10" t="s">
        <v>107</v>
      </c>
      <c r="C57" s="10" t="s">
        <v>108</v>
      </c>
      <c r="D57" s="10" t="s">
        <v>106</v>
      </c>
      <c r="E57" s="10" t="s">
        <v>3998</v>
      </c>
      <c r="F57" s="10" t="str">
        <f t="shared" si="1"/>
        <v>8402.19.00</v>
      </c>
      <c r="G57" s="10" t="str">
        <f t="shared" si="2"/>
        <v>Geradores de vapor limpo estéril e livre de pirogênios que condensam com água destilada (água para injeção), por meio da recirculação natural em caldeira, de dois corpos paralelos, construídos em aço inoxidável AISI 316 L, montados sobre skid, com capacidade de geração, de fluxo de vapor puro igual ou superior a 750kg/hora, com controle de condutividade de vapor puro, tanque de resíduo frio não pressurizado e controle por PLC (Controlador Lógico Programável).</v>
      </c>
      <c r="H57" s="10" t="s">
        <v>52</v>
      </c>
      <c r="I57" s="13">
        <v>43487</v>
      </c>
      <c r="J57" s="46"/>
    </row>
    <row r="58" spans="1:10" ht="28.5" hidden="1" customHeight="1" x14ac:dyDescent="0.25">
      <c r="A58" s="42" t="str">
        <f t="shared" si="0"/>
        <v/>
      </c>
      <c r="B58" s="10"/>
      <c r="C58" s="10"/>
      <c r="D58" s="10" t="s">
        <v>3978</v>
      </c>
      <c r="E58" s="10"/>
      <c r="F58" s="10" t="str">
        <f t="shared" si="1"/>
        <v/>
      </c>
      <c r="G58" s="10" t="str">
        <f t="shared" si="2"/>
        <v/>
      </c>
      <c r="H58" s="10" t="s">
        <v>52</v>
      </c>
      <c r="I58" s="13">
        <v>43487</v>
      </c>
      <c r="J58" s="46"/>
    </row>
    <row r="59" spans="1:10" ht="28.5" hidden="1" customHeight="1" x14ac:dyDescent="0.25">
      <c r="A59" s="42" t="str">
        <f t="shared" si="0"/>
        <v/>
      </c>
      <c r="B59" s="10" t="s">
        <v>101</v>
      </c>
      <c r="C59" s="10" t="s">
        <v>110</v>
      </c>
      <c r="D59" s="10" t="s">
        <v>109</v>
      </c>
      <c r="E59" s="10" t="s">
        <v>3999</v>
      </c>
      <c r="F59" s="10" t="str">
        <f t="shared" si="1"/>
        <v>9031.80.20</v>
      </c>
      <c r="G59" s="10" t="str">
        <f t="shared" si="2"/>
        <v>Sistemas com dois escâneres 3D de toras de madeira equipados com dois módulos de quatro câmeras de triangulação a laser, cada um integrado com um software para medição e otimização de padrões de corte predefinidos, com reconhecimento de formas das toras, detecção de ovalização e conicidade, cantos e prismas, com resolução de 1mm, com até 1.000 quadros por segundo, range de operação de comprimento de toras pré-definidos, com diâmetro da tora entre 120 a 350mm, controlados por um PC industrial, com velocidade da esteira transportadora de até 300m/minutos.</v>
      </c>
      <c r="H59" s="10" t="s">
        <v>52</v>
      </c>
      <c r="I59" s="13">
        <v>43487</v>
      </c>
      <c r="J59" s="46"/>
    </row>
    <row r="60" spans="1:10" ht="28.5" hidden="1" customHeight="1" x14ac:dyDescent="0.25">
      <c r="A60" s="42" t="str">
        <f t="shared" si="0"/>
        <v/>
      </c>
      <c r="B60" s="10"/>
      <c r="C60" s="10"/>
      <c r="D60" s="10" t="s">
        <v>3978</v>
      </c>
      <c r="E60" s="10"/>
      <c r="F60" s="10" t="str">
        <f t="shared" si="1"/>
        <v/>
      </c>
      <c r="G60" s="10" t="str">
        <f t="shared" si="2"/>
        <v/>
      </c>
      <c r="H60" s="10" t="s">
        <v>52</v>
      </c>
      <c r="I60" s="13">
        <v>43487</v>
      </c>
      <c r="J60" s="46"/>
    </row>
    <row r="61" spans="1:10" ht="28.5" hidden="1" customHeight="1" x14ac:dyDescent="0.25">
      <c r="A61" s="42" t="str">
        <f t="shared" si="0"/>
        <v/>
      </c>
      <c r="B61" s="10" t="s">
        <v>112</v>
      </c>
      <c r="C61" s="10" t="s">
        <v>113</v>
      </c>
      <c r="D61" s="10" t="s">
        <v>111</v>
      </c>
      <c r="E61" s="10" t="s">
        <v>4000</v>
      </c>
      <c r="F61" s="10" t="str">
        <f t="shared" si="1"/>
        <v>8479.89.99</v>
      </c>
      <c r="G61" s="10" t="str">
        <f t="shared" si="2"/>
        <v>Máquinas automáticas com controlador lógico programável (CLP), para limpeza de formas plásticas de produtos com chocolate, dimensões 650 x 350 x 30mm, velocidade máxima de 1,6 metros por minuto e produção máxima de 526 formas por hora, comprimento total de 7.300mm.</v>
      </c>
      <c r="H61" s="10" t="s">
        <v>52</v>
      </c>
      <c r="I61" s="13">
        <v>43487</v>
      </c>
      <c r="J61" s="46"/>
    </row>
    <row r="62" spans="1:10" ht="28.5" hidden="1" customHeight="1" x14ac:dyDescent="0.25">
      <c r="A62" s="42" t="str">
        <f t="shared" si="0"/>
        <v/>
      </c>
      <c r="B62" s="10"/>
      <c r="C62" s="10"/>
      <c r="D62" s="10" t="s">
        <v>3978</v>
      </c>
      <c r="E62" s="10"/>
      <c r="F62" s="10" t="str">
        <f t="shared" si="1"/>
        <v/>
      </c>
      <c r="G62" s="10" t="str">
        <f t="shared" si="2"/>
        <v/>
      </c>
      <c r="H62" s="10" t="s">
        <v>52</v>
      </c>
      <c r="I62" s="13">
        <v>43487</v>
      </c>
      <c r="J62" s="46"/>
    </row>
    <row r="63" spans="1:10" ht="28.5" hidden="1" customHeight="1" x14ac:dyDescent="0.25">
      <c r="A63" s="42" t="str">
        <f t="shared" si="0"/>
        <v/>
      </c>
      <c r="B63" s="10" t="s">
        <v>115</v>
      </c>
      <c r="C63" s="10" t="s">
        <v>116</v>
      </c>
      <c r="D63" s="10" t="s">
        <v>114</v>
      </c>
      <c r="E63" s="10" t="s">
        <v>4001</v>
      </c>
      <c r="F63" s="10" t="str">
        <f t="shared" si="1"/>
        <v>8477.80.90</v>
      </c>
      <c r="G63" s="10" t="str">
        <f t="shared" si="2"/>
        <v>Máquinas pneumáticas e eletrônicas para construção das bolsas de borracha para eixo com gomos (covulada) eixo reto e cabine de caminhão, com sistema de laser para marcação de posicionamento, com 1 alimentador de borracha para 4 modelos de rolo de manta, com 1 alimentador de tecido para 2 modelos de rolos, com diâmetro dos produtos enroláveis entre 50 e 500mm., com velocidade do eixo principal entre 30 e 550rpm.</v>
      </c>
      <c r="H63" s="10" t="s">
        <v>52</v>
      </c>
      <c r="I63" s="13">
        <v>43487</v>
      </c>
      <c r="J63" s="46"/>
    </row>
    <row r="64" spans="1:10" ht="28.5" hidden="1" customHeight="1" x14ac:dyDescent="0.25">
      <c r="A64" s="42" t="str">
        <f t="shared" si="0"/>
        <v/>
      </c>
      <c r="B64" s="10"/>
      <c r="C64" s="10"/>
      <c r="D64" s="10" t="s">
        <v>3978</v>
      </c>
      <c r="E64" s="10"/>
      <c r="F64" s="10" t="str">
        <f t="shared" si="1"/>
        <v/>
      </c>
      <c r="G64" s="10" t="str">
        <f t="shared" si="2"/>
        <v/>
      </c>
      <c r="H64" s="10" t="s">
        <v>52</v>
      </c>
      <c r="I64" s="13">
        <v>43487</v>
      </c>
      <c r="J64" s="46"/>
    </row>
    <row r="65" spans="1:13" ht="28.5" hidden="1" customHeight="1" x14ac:dyDescent="0.25">
      <c r="A65" s="42" t="str">
        <f t="shared" si="0"/>
        <v/>
      </c>
      <c r="B65" s="10" t="s">
        <v>115</v>
      </c>
      <c r="C65" s="10" t="s">
        <v>118</v>
      </c>
      <c r="D65" s="10" t="s">
        <v>117</v>
      </c>
      <c r="E65" s="10" t="s">
        <v>4001</v>
      </c>
      <c r="F65" s="10" t="str">
        <f t="shared" si="1"/>
        <v>8477.80.90</v>
      </c>
      <c r="G65" s="10" t="str">
        <f t="shared" si="2"/>
        <v>Máquinas pneumáticas para pré-forma com gomos (covulada) do tubo de borracha moldada, com 7 cilindros para abertura, fechamento e fixação do tubo de borracha, com capacidade de moldagem dos tubos entre 100 e 520mm, com controlador lógico programável (CLP), com sistema de vedação das extremidades dos tubos de borracha.</v>
      </c>
      <c r="H65" s="10" t="s">
        <v>52</v>
      </c>
      <c r="I65" s="13">
        <v>43487</v>
      </c>
      <c r="J65" s="46"/>
    </row>
    <row r="66" spans="1:13" ht="28.5" hidden="1" customHeight="1" x14ac:dyDescent="0.25">
      <c r="A66" s="42" t="str">
        <f t="shared" si="0"/>
        <v/>
      </c>
      <c r="B66" s="10"/>
      <c r="C66" s="10"/>
      <c r="D66" s="10" t="s">
        <v>3978</v>
      </c>
      <c r="E66" s="10"/>
      <c r="F66" s="10" t="str">
        <f t="shared" si="1"/>
        <v/>
      </c>
      <c r="G66" s="10" t="str">
        <f t="shared" si="2"/>
        <v/>
      </c>
      <c r="H66" s="10" t="s">
        <v>52</v>
      </c>
      <c r="I66" s="13">
        <v>43487</v>
      </c>
      <c r="J66" s="46"/>
    </row>
    <row r="67" spans="1:13" ht="28.5" hidden="1" customHeight="1" x14ac:dyDescent="0.25">
      <c r="A67" s="42" t="str">
        <f t="shared" ref="A67:A130" si="3">IF(LEFT(D67,3)="Ver","",IF(COUNTIF(D:D,D67)&gt;1,"X",""))</f>
        <v/>
      </c>
      <c r="B67" s="10" t="s">
        <v>115</v>
      </c>
      <c r="C67" s="10" t="s">
        <v>120</v>
      </c>
      <c r="D67" s="10" t="s">
        <v>119</v>
      </c>
      <c r="E67" s="10" t="s">
        <v>4001</v>
      </c>
      <c r="F67" s="10" t="str">
        <f t="shared" ref="F67:F130" si="4">IF(B67="","",LEFT(B67,10))</f>
        <v>8477.80.90</v>
      </c>
      <c r="G67" s="10" t="str">
        <f t="shared" ref="G67:G130" si="5">IF(C67="","",C67)</f>
        <v>Máquinas de cortes automáticos de manta de borracha com ângulos de no mínimo 38° e máximo 90° com tamanhos variados com tolerância angular de ±,0,5° controlado por um controlador lógico programável (CLP) com tela “touchscreen”, com servo motor para controlar a dimensão do corte, com capacidade produtiva de 25 cortes por minuto, equipados com sistema de carga e descarga das bobinas de borracha, com sistema de rebobinar as mantas após corte, com esteira transportadora com tecido especial para evitar o deslizamento da manta.</v>
      </c>
      <c r="H67" s="10" t="s">
        <v>52</v>
      </c>
      <c r="I67" s="13">
        <v>43487</v>
      </c>
      <c r="J67" s="46"/>
      <c r="K67" s="47"/>
      <c r="L67" s="47"/>
      <c r="M67" s="47"/>
    </row>
    <row r="68" spans="1:13" ht="28.5" hidden="1" customHeight="1" x14ac:dyDescent="0.25">
      <c r="A68" s="42" t="str">
        <f t="shared" si="3"/>
        <v/>
      </c>
      <c r="B68" s="10"/>
      <c r="C68" s="10"/>
      <c r="D68" s="10" t="s">
        <v>3978</v>
      </c>
      <c r="E68" s="10"/>
      <c r="F68" s="10" t="str">
        <f t="shared" si="4"/>
        <v/>
      </c>
      <c r="G68" s="10" t="str">
        <f t="shared" si="5"/>
        <v/>
      </c>
      <c r="H68" s="10" t="s">
        <v>52</v>
      </c>
      <c r="I68" s="13">
        <v>43487</v>
      </c>
      <c r="J68" s="46"/>
      <c r="K68" s="47"/>
      <c r="L68" s="47"/>
      <c r="M68" s="47"/>
    </row>
    <row r="69" spans="1:13" ht="28.5" hidden="1" customHeight="1" x14ac:dyDescent="0.25">
      <c r="A69" s="42" t="str">
        <f t="shared" si="3"/>
        <v/>
      </c>
      <c r="B69" s="10" t="s">
        <v>122</v>
      </c>
      <c r="C69" s="10" t="s">
        <v>123</v>
      </c>
      <c r="D69" s="10" t="s">
        <v>121</v>
      </c>
      <c r="E69" s="10" t="s">
        <v>4002</v>
      </c>
      <c r="F69" s="10" t="str">
        <f t="shared" si="4"/>
        <v>8419.81.90</v>
      </c>
      <c r="G69" s="10" t="str">
        <f t="shared" si="5"/>
        <v>Máquinas automáticas de bebidas solúveis em água quente; dotadas entre 1 a 6 recipientes com capacidade variável entre 1,3 até 5,3L; rendimento aproximado de 30L ou 240 xícaras até 120L ou 960 xícaras de bebida solúvel por hora; display em LED, torneira de ajuste manual com altura variável entre 106 a 24mm e com potência de 2.230 até 3.500W.</v>
      </c>
      <c r="H69" s="10" t="s">
        <v>52</v>
      </c>
      <c r="I69" s="13">
        <v>43487</v>
      </c>
      <c r="J69" s="47"/>
      <c r="K69" s="47"/>
      <c r="L69" s="47"/>
      <c r="M69" s="47"/>
    </row>
    <row r="70" spans="1:13" ht="28.5" hidden="1" customHeight="1" x14ac:dyDescent="0.25">
      <c r="A70" s="42" t="str">
        <f t="shared" si="3"/>
        <v/>
      </c>
      <c r="B70" s="10"/>
      <c r="C70" s="10"/>
      <c r="D70" s="10" t="s">
        <v>3978</v>
      </c>
      <c r="E70" s="10"/>
      <c r="F70" s="10" t="str">
        <f t="shared" si="4"/>
        <v/>
      </c>
      <c r="G70" s="10" t="str">
        <f t="shared" si="5"/>
        <v/>
      </c>
      <c r="H70" s="10" t="s">
        <v>52</v>
      </c>
      <c r="I70" s="13">
        <v>43487</v>
      </c>
      <c r="J70" s="47"/>
      <c r="K70" s="47"/>
      <c r="L70" s="47"/>
      <c r="M70" s="47"/>
    </row>
    <row r="71" spans="1:13" ht="28.5" hidden="1" customHeight="1" x14ac:dyDescent="0.25">
      <c r="A71" s="42" t="str">
        <f t="shared" si="3"/>
        <v/>
      </c>
      <c r="B71" s="10" t="s">
        <v>122</v>
      </c>
      <c r="C71" s="10" t="s">
        <v>125</v>
      </c>
      <c r="D71" s="10" t="s">
        <v>124</v>
      </c>
      <c r="E71" s="10" t="s">
        <v>4003</v>
      </c>
      <c r="F71" s="10" t="str">
        <f t="shared" si="4"/>
        <v>8419.81.90</v>
      </c>
      <c r="G71" s="10" t="str">
        <f t="shared" si="5"/>
        <v>Máquinas automáticas de café torrado e moído e outras bebidas solúveis em água quente; dotadas de 1 canister exclusivo para café torrado e moído com capacidade de até 3,2L e 2 canisters exclusivos para bebidas instantâneas com capacidade de 1,3 até 2,3L; rendimento aproximado de 20L ou 160 xícaras por hora de café e 30L ou 240 xícaras de solúvel(instantâneo) por hora; iluminação do painel por LED, torneira de ajuste manual com altura entre 123 a 179 mm, pressão de água mínima de 1 bar e potência nominal de 230V~ 50Hz 2.560W.</v>
      </c>
      <c r="H71" s="10" t="s">
        <v>52</v>
      </c>
      <c r="I71" s="13">
        <v>43487</v>
      </c>
      <c r="J71" s="47"/>
      <c r="K71" s="47"/>
      <c r="L71" s="47"/>
      <c r="M71" s="47"/>
    </row>
    <row r="72" spans="1:13" ht="28.5" hidden="1" customHeight="1" x14ac:dyDescent="0.25">
      <c r="A72" s="42" t="str">
        <f t="shared" si="3"/>
        <v/>
      </c>
      <c r="B72" s="10"/>
      <c r="C72" s="10"/>
      <c r="D72" s="10" t="s">
        <v>3978</v>
      </c>
      <c r="E72" s="10"/>
      <c r="F72" s="10" t="str">
        <f t="shared" si="4"/>
        <v/>
      </c>
      <c r="G72" s="10" t="str">
        <f t="shared" si="5"/>
        <v/>
      </c>
      <c r="H72" s="10" t="s">
        <v>52</v>
      </c>
      <c r="I72" s="13">
        <v>43487</v>
      </c>
      <c r="J72" s="47"/>
      <c r="K72" s="47"/>
      <c r="L72" s="47"/>
      <c r="M72" s="47"/>
    </row>
    <row r="73" spans="1:13" ht="28.5" hidden="1" customHeight="1" x14ac:dyDescent="0.25">
      <c r="A73" s="42" t="str">
        <f t="shared" si="3"/>
        <v/>
      </c>
      <c r="B73" s="10" t="s">
        <v>122</v>
      </c>
      <c r="C73" s="10" t="s">
        <v>127</v>
      </c>
      <c r="D73" s="10" t="s">
        <v>126</v>
      </c>
      <c r="E73" s="10" t="s">
        <v>4002</v>
      </c>
      <c r="F73" s="10" t="str">
        <f t="shared" si="4"/>
        <v>8419.81.90</v>
      </c>
      <c r="G73" s="10" t="str">
        <f t="shared" si="5"/>
        <v>Máquinas para preparação de café expresso, modelo comercial (não doméstico), dotadas de 2 ou 3 saídas exclusivas para café, equipadas com controlador individual de temperatura, pressão, pré-infusão, microcaldeira exclusiva e 1 saída exclusiva para água quente , ligadas diretamente na rede hidráulica e sem trânsito interno pela caldeira de aquecimento central, com sistema de aquecedor de xícaras, bomba volumétrica com capacidade até 180L/h, sistema de dosagem volumétrica, bandeja ajustável, capacidade do boiler de 10 até 15 litros.</v>
      </c>
      <c r="H73" s="10" t="s">
        <v>52</v>
      </c>
      <c r="I73" s="13">
        <v>43487</v>
      </c>
      <c r="J73" s="47"/>
      <c r="K73" s="47"/>
      <c r="L73" s="47"/>
      <c r="M73" s="47"/>
    </row>
    <row r="74" spans="1:13" ht="28.5" hidden="1" customHeight="1" x14ac:dyDescent="0.25">
      <c r="A74" s="42" t="str">
        <f t="shared" si="3"/>
        <v/>
      </c>
      <c r="B74" s="10"/>
      <c r="C74" s="10"/>
      <c r="D74" s="10" t="s">
        <v>3978</v>
      </c>
      <c r="E74" s="10"/>
      <c r="F74" s="10" t="str">
        <f t="shared" si="4"/>
        <v/>
      </c>
      <c r="G74" s="10" t="str">
        <f t="shared" si="5"/>
        <v/>
      </c>
      <c r="H74" s="10" t="s">
        <v>52</v>
      </c>
      <c r="I74" s="13">
        <v>43487</v>
      </c>
      <c r="J74" s="47"/>
      <c r="K74" s="47"/>
      <c r="L74" s="47"/>
      <c r="M74" s="47"/>
    </row>
    <row r="75" spans="1:13" ht="28.5" hidden="1" customHeight="1" x14ac:dyDescent="0.25">
      <c r="A75" s="42" t="str">
        <f t="shared" si="3"/>
        <v/>
      </c>
      <c r="B75" s="10" t="s">
        <v>129</v>
      </c>
      <c r="C75" s="10" t="s">
        <v>130</v>
      </c>
      <c r="D75" s="10" t="s">
        <v>128</v>
      </c>
      <c r="E75" s="10" t="s">
        <v>4004</v>
      </c>
      <c r="F75" s="10" t="str">
        <f t="shared" si="4"/>
        <v>8422.40.90</v>
      </c>
      <c r="G75" s="10" t="str">
        <f t="shared" si="5"/>
        <v>Máquinas automáticas para encartuchamento contínuo de gomas de gelatina, previamente embaladas em pacotes  de até 17 gramas, em displays de papel cartão pré-cortados, com divisor no meio, sem tampa, tipo “wrap around”, dotadas de servo-motores, lubrificação automática com central programável, doze pistas de alimentação de produtos, com capacidade de alimentação total de até 720 pacotes/minuto, dotada de controle de rejeição de produtos, estação de agrupamento e transferência de pacotes, estação de alimentação automática de cartões planos por ventosas, dobragem e fechamento dos cartões displays com “hot melt“ (cola quente), com produtividade de até 60 displays/minuto e  painel de controle com tela tipo “touchscreen“ e controlador lógico programável (CLP).</v>
      </c>
      <c r="H75" s="10" t="s">
        <v>52</v>
      </c>
      <c r="I75" s="13">
        <v>43487</v>
      </c>
      <c r="J75" s="47"/>
      <c r="K75" s="47"/>
      <c r="L75" s="47"/>
      <c r="M75" s="47"/>
    </row>
    <row r="76" spans="1:13" ht="28.5" hidden="1" customHeight="1" x14ac:dyDescent="0.25">
      <c r="A76" s="42" t="str">
        <f t="shared" si="3"/>
        <v/>
      </c>
      <c r="B76" s="10"/>
      <c r="C76" s="10"/>
      <c r="D76" s="10" t="s">
        <v>3978</v>
      </c>
      <c r="E76" s="10"/>
      <c r="F76" s="10" t="str">
        <f t="shared" si="4"/>
        <v/>
      </c>
      <c r="G76" s="10" t="str">
        <f t="shared" si="5"/>
        <v/>
      </c>
      <c r="H76" s="10" t="s">
        <v>52</v>
      </c>
      <c r="I76" s="13">
        <v>43487</v>
      </c>
      <c r="J76" s="47"/>
      <c r="K76" s="47"/>
      <c r="L76" s="47"/>
      <c r="M76" s="47"/>
    </row>
    <row r="77" spans="1:13" ht="28.5" hidden="1" customHeight="1" x14ac:dyDescent="0.25">
      <c r="A77" s="42" t="str">
        <f t="shared" si="3"/>
        <v/>
      </c>
      <c r="B77" s="10" t="s">
        <v>132</v>
      </c>
      <c r="C77" s="10" t="s">
        <v>133</v>
      </c>
      <c r="D77" s="10" t="s">
        <v>131</v>
      </c>
      <c r="E77" s="10" t="s">
        <v>4005</v>
      </c>
      <c r="F77" s="10" t="str">
        <f t="shared" si="4"/>
        <v>9018.50.90</v>
      </c>
      <c r="G77" s="10" t="str">
        <f t="shared" si="5"/>
        <v>Topógrafos de córnea, compactos e portáteis, com interface USB, operados por computador, que utiliza o princípio de Plácido para medir até 22 mil pontos de curvatura da superfície ocular com plataforma de software apresenta as medidas topográficas e ceratométricas de forma numérica e através de mapas de cores, e possui módulo de análise e classificação topográfica do ceratocone, análise de frente de ondas, de elevação, de adaptação de lentes de contato e análise comparativa dos resultados para seguimento.</v>
      </c>
      <c r="H77" s="10" t="s">
        <v>52</v>
      </c>
      <c r="I77" s="13">
        <v>43487</v>
      </c>
      <c r="J77" s="47"/>
      <c r="K77" s="47"/>
      <c r="L77" s="47"/>
      <c r="M77" s="47"/>
    </row>
    <row r="78" spans="1:13" ht="28.5" hidden="1" customHeight="1" x14ac:dyDescent="0.25">
      <c r="A78" s="42" t="str">
        <f t="shared" si="3"/>
        <v/>
      </c>
      <c r="B78" s="10"/>
      <c r="C78" s="10"/>
      <c r="D78" s="10" t="s">
        <v>3978</v>
      </c>
      <c r="E78" s="10"/>
      <c r="F78" s="10" t="str">
        <f t="shared" si="4"/>
        <v/>
      </c>
      <c r="G78" s="10" t="str">
        <f t="shared" si="5"/>
        <v/>
      </c>
      <c r="H78" s="10" t="s">
        <v>52</v>
      </c>
      <c r="I78" s="13">
        <v>43487</v>
      </c>
      <c r="J78" s="47"/>
      <c r="K78" s="47"/>
      <c r="L78" s="47"/>
      <c r="M78" s="47"/>
    </row>
    <row r="79" spans="1:13" ht="28.5" hidden="1" customHeight="1" x14ac:dyDescent="0.25">
      <c r="A79" s="42" t="str">
        <f t="shared" si="3"/>
        <v/>
      </c>
      <c r="B79" s="10" t="s">
        <v>135</v>
      </c>
      <c r="C79" s="10" t="s">
        <v>136</v>
      </c>
      <c r="D79" s="10" t="s">
        <v>134</v>
      </c>
      <c r="E79" s="10" t="s">
        <v>4006</v>
      </c>
      <c r="F79" s="10" t="str">
        <f t="shared" si="4"/>
        <v>9031.49.90</v>
      </c>
      <c r="G79" s="10" t="str">
        <f t="shared" si="5"/>
        <v>Escâneres dotados de dois módulos com duas câmeras e laser de triangulação para detectar os defeitos das tábuas de madeira serradas por reconhecimento e reconstrução de imagem de cada peça, com resolução de 5mm no comprimento e 1mm na espessura, com 2.000 quadros por segundo, para detectar as irregularidades e curvaturas ao longo das peças de madeira para otimizar o aproveitamento do corte longitudinal de cada tábua, com controle de posicionamento de até três serras de corte longitudinal, com range de comprimento de tábuas pré definido e largura da tábua entre 62 e 300mm, controlados por um  PC industrial sendo o Wanescan L com direcionamento linear com velocidade de 500m/min e Wanescan C com direcionamento transversal com velocidade de 240 empuxos/min.</v>
      </c>
      <c r="H79" s="10" t="s">
        <v>52</v>
      </c>
      <c r="I79" s="13">
        <v>43487</v>
      </c>
      <c r="J79" s="47"/>
      <c r="K79" s="47"/>
      <c r="L79" s="47"/>
      <c r="M79" s="47"/>
    </row>
    <row r="80" spans="1:13" ht="28.5" hidden="1" customHeight="1" x14ac:dyDescent="0.25">
      <c r="A80" s="42" t="str">
        <f t="shared" si="3"/>
        <v/>
      </c>
      <c r="B80" s="10"/>
      <c r="C80" s="10"/>
      <c r="D80" s="10" t="s">
        <v>3978</v>
      </c>
      <c r="E80" s="10"/>
      <c r="F80" s="10" t="str">
        <f t="shared" si="4"/>
        <v/>
      </c>
      <c r="G80" s="10" t="str">
        <f t="shared" si="5"/>
        <v/>
      </c>
      <c r="H80" s="10" t="s">
        <v>52</v>
      </c>
      <c r="I80" s="13">
        <v>43487</v>
      </c>
      <c r="J80" s="47"/>
      <c r="K80" s="47"/>
      <c r="L80" s="47"/>
      <c r="M80" s="47"/>
    </row>
    <row r="81" spans="1:13" ht="28.5" hidden="1" customHeight="1" x14ac:dyDescent="0.25">
      <c r="A81" s="42" t="str">
        <f t="shared" si="3"/>
        <v/>
      </c>
      <c r="B81" s="10" t="s">
        <v>82</v>
      </c>
      <c r="C81" s="10" t="s">
        <v>138</v>
      </c>
      <c r="D81" s="10" t="s">
        <v>137</v>
      </c>
      <c r="E81" s="10" t="s">
        <v>4007</v>
      </c>
      <c r="F81" s="10" t="str">
        <f t="shared" si="4"/>
        <v>8481.80.99</v>
      </c>
      <c r="G81" s="10" t="str">
        <f t="shared" si="5"/>
        <v>Módulos de eficiência energética dotados de válvula elétrica de abertura e fechamento, módulo de rede EtherNet/IP, sensor de pressão e sensor de vazão, capaz de identificar a parada da máquina na qual está instalado, detectar vazamentos no sistema e realizar o monitoramento da pressão, vazão e consumo do ar comprimido, operando a uma pressão de 4 a 10bar e vazão de até 4.400 L/min.</v>
      </c>
      <c r="H81" s="10" t="s">
        <v>52</v>
      </c>
      <c r="I81" s="13">
        <v>43487</v>
      </c>
      <c r="J81" s="47"/>
      <c r="K81" s="47"/>
      <c r="L81" s="47"/>
      <c r="M81" s="47"/>
    </row>
    <row r="82" spans="1:13" ht="28.5" hidden="1" customHeight="1" x14ac:dyDescent="0.25">
      <c r="A82" s="42" t="str">
        <f t="shared" si="3"/>
        <v/>
      </c>
      <c r="B82" s="10"/>
      <c r="C82" s="10"/>
      <c r="D82" s="10" t="s">
        <v>3978</v>
      </c>
      <c r="E82" s="10"/>
      <c r="F82" s="10" t="str">
        <f t="shared" si="4"/>
        <v/>
      </c>
      <c r="G82" s="10" t="str">
        <f t="shared" si="5"/>
        <v/>
      </c>
      <c r="H82" s="10" t="s">
        <v>52</v>
      </c>
      <c r="I82" s="13">
        <v>43487</v>
      </c>
      <c r="J82" s="47"/>
      <c r="K82" s="47"/>
      <c r="L82" s="47"/>
      <c r="M82" s="47"/>
    </row>
    <row r="83" spans="1:13" ht="28.5" hidden="1" customHeight="1" x14ac:dyDescent="0.25">
      <c r="A83" s="42" t="str">
        <f t="shared" si="3"/>
        <v/>
      </c>
      <c r="B83" s="10" t="s">
        <v>112</v>
      </c>
      <c r="C83" s="10" t="s">
        <v>140</v>
      </c>
      <c r="D83" s="10" t="s">
        <v>139</v>
      </c>
      <c r="E83" s="10" t="s">
        <v>4008</v>
      </c>
      <c r="F83" s="10" t="str">
        <f t="shared" si="4"/>
        <v>8479.89.99</v>
      </c>
      <c r="G83" s="10" t="str">
        <f t="shared" si="5"/>
        <v>Máquinas pneumáticas e eletrônicas de montagem do anel metálico de vários diâmetros na extremidade das bolsas de borracha do eixo, com movimento de expansão por castanhas, com potência do motor de 1,1KW. </v>
      </c>
      <c r="H83" s="10" t="s">
        <v>52</v>
      </c>
      <c r="I83" s="13">
        <v>43487</v>
      </c>
      <c r="J83" s="47"/>
      <c r="K83" s="47"/>
      <c r="L83" s="47"/>
      <c r="M83" s="47"/>
    </row>
    <row r="84" spans="1:13" ht="28.5" hidden="1" customHeight="1" x14ac:dyDescent="0.25">
      <c r="A84" s="42" t="str">
        <f t="shared" si="3"/>
        <v/>
      </c>
      <c r="B84" s="10"/>
      <c r="C84" s="10"/>
      <c r="D84" s="10" t="s">
        <v>3978</v>
      </c>
      <c r="E84" s="10"/>
      <c r="F84" s="10" t="str">
        <f t="shared" si="4"/>
        <v/>
      </c>
      <c r="G84" s="10" t="str">
        <f t="shared" si="5"/>
        <v/>
      </c>
      <c r="H84" s="10" t="s">
        <v>52</v>
      </c>
      <c r="I84" s="13">
        <v>43487</v>
      </c>
      <c r="J84" s="47"/>
      <c r="K84" s="47"/>
      <c r="L84" s="47"/>
      <c r="M84" s="47"/>
    </row>
    <row r="85" spans="1:13" ht="28.5" hidden="1" customHeight="1" x14ac:dyDescent="0.25">
      <c r="A85" s="42" t="str">
        <f t="shared" si="3"/>
        <v/>
      </c>
      <c r="B85" s="10" t="s">
        <v>112</v>
      </c>
      <c r="C85" s="10" t="s">
        <v>142</v>
      </c>
      <c r="D85" s="10" t="s">
        <v>141</v>
      </c>
      <c r="E85" s="10" t="s">
        <v>4001</v>
      </c>
      <c r="F85" s="10" t="str">
        <f t="shared" si="4"/>
        <v>8479.89.99</v>
      </c>
      <c r="G85" s="10" t="str">
        <f t="shared" si="5"/>
        <v>Máquinas pneumáticas semiautomáticas, para teste de estanqueidade do fluído (ar) para verificação de defeitos em bolsas de borracha para suspensão à ar, com tanque para colocar a peça submersa na água com dimensão de 575x480x350mm. com suporte para diferentes gabaritos, com manômetro para controle da pressão interna da bolsa de borracha.</v>
      </c>
      <c r="H85" s="10" t="s">
        <v>52</v>
      </c>
      <c r="I85" s="13">
        <v>43487</v>
      </c>
      <c r="J85" s="47"/>
      <c r="K85" s="47"/>
      <c r="L85" s="47"/>
      <c r="M85" s="47"/>
    </row>
    <row r="86" spans="1:13" ht="28.5" hidden="1" customHeight="1" x14ac:dyDescent="0.25">
      <c r="A86" s="42" t="str">
        <f t="shared" si="3"/>
        <v/>
      </c>
      <c r="B86" s="10"/>
      <c r="C86" s="10"/>
      <c r="D86" s="10" t="s">
        <v>3978</v>
      </c>
      <c r="E86" s="10"/>
      <c r="F86" s="10" t="str">
        <f t="shared" si="4"/>
        <v/>
      </c>
      <c r="G86" s="10" t="str">
        <f t="shared" si="5"/>
        <v/>
      </c>
      <c r="H86" s="10" t="s">
        <v>52</v>
      </c>
      <c r="I86" s="13">
        <v>43487</v>
      </c>
      <c r="J86" s="47"/>
      <c r="K86" s="47"/>
      <c r="L86" s="47"/>
      <c r="M86" s="47"/>
    </row>
    <row r="87" spans="1:13" ht="28.5" hidden="1" customHeight="1" x14ac:dyDescent="0.25">
      <c r="A87" s="42" t="str">
        <f t="shared" si="3"/>
        <v/>
      </c>
      <c r="B87" s="10" t="s">
        <v>144</v>
      </c>
      <c r="C87" s="10" t="s">
        <v>145</v>
      </c>
      <c r="D87" s="10" t="s">
        <v>143</v>
      </c>
      <c r="E87" s="10" t="s">
        <v>3969</v>
      </c>
      <c r="F87" s="10" t="str">
        <f t="shared" si="4"/>
        <v>8466.93.19</v>
      </c>
      <c r="G87" s="10" t="str">
        <f t="shared" si="5"/>
        <v>Cilindros hidráulicos de efeito duplo ou simples com retorno por mola, movimento retilíneo, corpo de aço, roscado ou em bloco, curso total de 4 a 200mm, pressão de 120 a 500bar; usados em dispositivos de fixação em centros de usinagem.</v>
      </c>
      <c r="H87" s="10" t="s">
        <v>52</v>
      </c>
      <c r="I87" s="13">
        <v>43487</v>
      </c>
      <c r="J87" s="47"/>
      <c r="K87" s="47"/>
      <c r="L87" s="47"/>
      <c r="M87" s="47"/>
    </row>
    <row r="88" spans="1:13" ht="28.5" hidden="1" customHeight="1" x14ac:dyDescent="0.25">
      <c r="A88" s="42" t="str">
        <f t="shared" si="3"/>
        <v/>
      </c>
      <c r="B88" s="10"/>
      <c r="C88" s="10"/>
      <c r="D88" s="10" t="s">
        <v>3978</v>
      </c>
      <c r="E88" s="10"/>
      <c r="F88" s="10" t="str">
        <f t="shared" si="4"/>
        <v/>
      </c>
      <c r="G88" s="10" t="str">
        <f t="shared" si="5"/>
        <v/>
      </c>
      <c r="H88" s="10" t="s">
        <v>52</v>
      </c>
      <c r="I88" s="13">
        <v>43487</v>
      </c>
      <c r="J88" s="47"/>
      <c r="K88" s="47"/>
      <c r="L88" s="47"/>
      <c r="M88" s="47"/>
    </row>
    <row r="89" spans="1:13" ht="28.5" hidden="1" customHeight="1" x14ac:dyDescent="0.25">
      <c r="A89" s="42" t="str">
        <f t="shared" si="3"/>
        <v/>
      </c>
      <c r="B89" s="10" t="s">
        <v>147</v>
      </c>
      <c r="C89" s="10" t="s">
        <v>148</v>
      </c>
      <c r="D89" s="10" t="s">
        <v>146</v>
      </c>
      <c r="E89" s="10" t="s">
        <v>4009</v>
      </c>
      <c r="F89" s="10" t="str">
        <f t="shared" si="4"/>
        <v>8422.30.29</v>
      </c>
      <c r="G89" s="10" t="str">
        <f t="shared" si="5"/>
        <v>Máquinas automáticas, verticais, para formar, encher e fechar embalagens plásticas, com ou sem balança dosadora de múltiplos cabeçotes, com até  8 servomotores, mordente rotativo (plano, único ou duplo), com área dos mordentes iluminada por “leds”, com ou sem faca aquecida para a separação de pacotes, velocidade máxima de operação de 250 pacotes/min, garantindo variações de peso entre as embalagens menores que 1% (eficiência de 99%), para embalagens com comprimento mínimo igual a 75mm, comprimento máximo maior ou igual a 711mm, largura mínima igual a 70mm, largura máxima maior ou igual a 330mm, com ou sem detector de metal de queda livre por gravidade “free falling”, com verificadores de data, código do filme e embalagem, com ou sem transportadores de remoção de pacotes, com ajuste automático do filme através da leitura da fotocélula, com ou sem balança verificadora de peso dinâmica “DACS”, com ou sem verificadores de selagem, com controlador lógico programável (CLP) com interface homem máquina (IHM) em português “touchscreen” colorido de 15,3”e “software” dedicado. </v>
      </c>
      <c r="H89" s="10" t="s">
        <v>52</v>
      </c>
      <c r="I89" s="13">
        <v>43487</v>
      </c>
      <c r="J89" s="47"/>
      <c r="K89" s="47"/>
      <c r="L89" s="47"/>
      <c r="M89" s="47"/>
    </row>
    <row r="90" spans="1:13" ht="28.5" hidden="1" customHeight="1" x14ac:dyDescent="0.25">
      <c r="A90" s="42" t="str">
        <f t="shared" si="3"/>
        <v/>
      </c>
      <c r="B90" s="10"/>
      <c r="C90" s="10"/>
      <c r="D90" s="10" t="s">
        <v>3978</v>
      </c>
      <c r="E90" s="10"/>
      <c r="F90" s="10" t="str">
        <f t="shared" si="4"/>
        <v/>
      </c>
      <c r="G90" s="10" t="str">
        <f t="shared" si="5"/>
        <v/>
      </c>
      <c r="H90" s="10" t="s">
        <v>52</v>
      </c>
      <c r="I90" s="13">
        <v>43487</v>
      </c>
      <c r="J90" s="47"/>
      <c r="K90" s="47"/>
      <c r="L90" s="47"/>
      <c r="M90" s="47"/>
    </row>
    <row r="91" spans="1:13" ht="28.5" hidden="1" customHeight="1" x14ac:dyDescent="0.25">
      <c r="A91" s="42" t="str">
        <f t="shared" si="3"/>
        <v/>
      </c>
      <c r="B91" s="10" t="s">
        <v>151</v>
      </c>
      <c r="C91" s="10" t="s">
        <v>152</v>
      </c>
      <c r="D91" s="10" t="s">
        <v>149</v>
      </c>
      <c r="E91" s="10" t="s">
        <v>4010</v>
      </c>
      <c r="F91" s="10" t="str">
        <f t="shared" si="4"/>
        <v>8443.19.90</v>
      </c>
      <c r="G91" s="10" t="str">
        <f t="shared" si="5"/>
        <v>Máquinas multifuncionais operando por rotogravuras, alimentadas por bobina, para aplicação de processos diversos como impressão direta, aplicação de adesivos PSA acrílicos base aquosa e laminação em "liner" siliconado para a fabricação de substratos autoadesivos, produção de etiquetas de bagagem, produção de laminado para embalagens flexíveis, contendo unidade de desbobinamento, diâmetro máximo da bobina igual ou superior a 700mm, 02 unidades de rotogravura híbridas com capacidade para oferecer gravura convencional base solvente, gravura reversa base água com ou sem suporte (para “coating” ou laminação) ou microgravura para “coating” de precisão base água ou solvente, com secagem IR e/ou ar quente, unidade de laminação, dispositivo de inversão da banda, duas unidades de corte magnéticas semi-rotativas reversíveis com precisão no corte de adesivo: ± 0.15mm, 2 rebobinadores na saída com diâmetros máximos iguais ou superiores a 600mm, largura máxima do material de 420mm.</v>
      </c>
      <c r="H91" s="10" t="s">
        <v>150</v>
      </c>
      <c r="I91" s="13">
        <v>43502</v>
      </c>
      <c r="J91" s="47"/>
      <c r="K91" s="47"/>
      <c r="L91" s="47"/>
      <c r="M91" s="47"/>
    </row>
    <row r="92" spans="1:13" ht="28.5" hidden="1" customHeight="1" x14ac:dyDescent="0.25">
      <c r="A92" s="42" t="str">
        <f t="shared" si="3"/>
        <v/>
      </c>
      <c r="B92" s="10" t="s">
        <v>154</v>
      </c>
      <c r="C92" s="10" t="s">
        <v>155</v>
      </c>
      <c r="D92" s="10" t="s">
        <v>153</v>
      </c>
      <c r="E92" s="10" t="s">
        <v>4011</v>
      </c>
      <c r="F92" s="10" t="str">
        <f t="shared" si="4"/>
        <v>8517.62.59</v>
      </c>
      <c r="G92" s="10" t="str">
        <f t="shared" si="5"/>
        <v>Dispositivos para divisão de sinal transmitido por meio de fibras ópticas, na proporção de 1:2 efetuada por meio de fusão de núcleo óptico, obtido por tecnologia FBT (Fused Biconical Taper), com os desbalanceamentos de 01/99, 02/98, 05/95, 10/90, 15/85, 20/80, 25/75, 30/70, 35/65, 40/60, 45/55 ou 50/50 podendo ou não conter conectorização nos padrões SC/APC ou SC/UPC, comercialmente denominado “splitter” óptico ou divisor óptico, utilizados principalmente em redes ópticas de acesso de banda larga (voz, vídeo e dados), do tipo FTTH (Fiber to the Home) ou em redes ópticas de telecomunicações em geral.</v>
      </c>
      <c r="H92" s="10" t="s">
        <v>150</v>
      </c>
      <c r="I92" s="13">
        <v>43502</v>
      </c>
      <c r="J92" s="47"/>
      <c r="K92" s="47"/>
      <c r="L92" s="47"/>
      <c r="M92" s="47"/>
    </row>
    <row r="93" spans="1:13" ht="28.5" hidden="1" customHeight="1" x14ac:dyDescent="0.25">
      <c r="A93" s="42" t="str">
        <f t="shared" si="3"/>
        <v/>
      </c>
      <c r="B93" s="10" t="s">
        <v>157</v>
      </c>
      <c r="C93" s="10" t="s">
        <v>158</v>
      </c>
      <c r="D93" s="10" t="s">
        <v>156</v>
      </c>
      <c r="E93" s="10" t="s">
        <v>4012</v>
      </c>
      <c r="F93" s="10" t="str">
        <f t="shared" si="4"/>
        <v>8541.21.99</v>
      </c>
      <c r="G93" s="10" t="str">
        <f t="shared" si="5"/>
        <v>Transistores bipolares eletrônicos 30A, 90V 200W de silicone de alta potência, polaridade do transistor: NPN, Coletor - VCEO máx. de voltagem do emissor: 90V, coletor VCBO de voltagem básica: 100V , emissor - VEBO de tensão de base: 4 V , tensão de saturação do coletor - emissor: 0.8V , corrente do coletor DC máxima: 30 A, Corrente do coletor DC máxima: 30A , Produto fT da largura de banda de ganho: 2MHz , temperatura operacional mínima: - 65C, temperatura operacional máxima: + 150C, usado como um dispositivo de saída em amplificador de áudio de 100 watts de potência por canal, alto ganho de corrente hFE = 25−100 @ IC = 7.5A, excelente área de operação segura, pacote Pb-Free disponível.</v>
      </c>
      <c r="H93" s="10" t="s">
        <v>150</v>
      </c>
      <c r="I93" s="13">
        <v>43502</v>
      </c>
      <c r="J93" s="47"/>
      <c r="K93" s="47"/>
      <c r="L93" s="47"/>
      <c r="M93" s="47"/>
    </row>
    <row r="94" spans="1:13" ht="28.5" hidden="1" customHeight="1" x14ac:dyDescent="0.25">
      <c r="A94" s="42" t="str">
        <f t="shared" si="3"/>
        <v/>
      </c>
      <c r="B94" s="10" t="s">
        <v>160</v>
      </c>
      <c r="C94" s="10" t="s">
        <v>161</v>
      </c>
      <c r="D94" s="10" t="s">
        <v>159</v>
      </c>
      <c r="E94" s="10" t="s">
        <v>4012</v>
      </c>
      <c r="F94" s="10" t="str">
        <f t="shared" si="4"/>
        <v>8541.60.10</v>
      </c>
      <c r="G94" s="10" t="str">
        <f t="shared" si="5"/>
        <v>Unidades de cristal para comunicações móveis, sem fio de curto alcance OA / AV, ultracompacto e ultrafino, dimensões 3,2 x 2,5 x 0,55mm, oscila a frequência de alta estabilidade com a frequência ressoante natural de vibração, resistência ao calor e ao choque, conexão “bluetooth” e aplicação de LAN sem fio (wireless), não possui chumbo e atende aos requisitos de refluxo usando solda, alcance de frequência: 12 a 54MHz.</v>
      </c>
      <c r="H94" s="10" t="s">
        <v>150</v>
      </c>
      <c r="I94" s="13">
        <v>43502</v>
      </c>
      <c r="J94" s="47"/>
      <c r="K94" s="47"/>
      <c r="L94" s="47"/>
      <c r="M94" s="47"/>
    </row>
    <row r="95" spans="1:13" ht="28.5" hidden="1" customHeight="1" x14ac:dyDescent="0.25">
      <c r="A95" s="42" t="str">
        <f t="shared" si="3"/>
        <v/>
      </c>
      <c r="B95" s="10" t="s">
        <v>132</v>
      </c>
      <c r="C95" s="10" t="s">
        <v>163</v>
      </c>
      <c r="D95" s="10" t="s">
        <v>162</v>
      </c>
      <c r="E95" s="10" t="s">
        <v>4013</v>
      </c>
      <c r="F95" s="10" t="str">
        <f t="shared" si="4"/>
        <v>9018.50.90</v>
      </c>
      <c r="G95" s="10" t="str">
        <f t="shared" si="5"/>
        <v>Aparelhos para cirurgia oftalmológica de retina e corpo vítreo, microscópio oftalmológico binocular indireto com o sistema de liga de aço inoxidável e de titânio  com lente de redução e lente dourada ,com angulo de campo visual de 60 até 125° de observação sem contato no polo posterior, distância de foco de 175 ou 200mm.</v>
      </c>
      <c r="H95" s="10" t="s">
        <v>150</v>
      </c>
      <c r="I95" s="13">
        <v>43502</v>
      </c>
      <c r="J95" s="47"/>
      <c r="K95" s="47"/>
      <c r="L95" s="47"/>
      <c r="M95" s="47"/>
    </row>
    <row r="96" spans="1:13" ht="28.5" hidden="1" customHeight="1" x14ac:dyDescent="0.25">
      <c r="A96" s="42" t="str">
        <f t="shared" si="3"/>
        <v/>
      </c>
      <c r="B96" s="10" t="s">
        <v>165</v>
      </c>
      <c r="C96" s="10" t="s">
        <v>166</v>
      </c>
      <c r="D96" s="10" t="s">
        <v>164</v>
      </c>
      <c r="E96" s="10" t="s">
        <v>4014</v>
      </c>
      <c r="F96" s="10" t="str">
        <f t="shared" si="4"/>
        <v>8438.50.00</v>
      </c>
      <c r="G96" s="10" t="str">
        <f t="shared" si="5"/>
        <v>Equipamentos para desmoldagem de presunto e bacon por meio de injeção de ar comprimido, capacidade para produtos com comprimento de 1.000 a 1.200mm e largura de 100 a 130mm, elevador para posicionamento dos moldes na mesa ergonômica para manuseio dos moldes, placas base para descompressão, capacidade de desmoldagem de 7 peças por minuto, esteira para transporte do produto acabado, consumo de ar comprimido de 25 a 45 litros, pressão requerida 5bar, potência de 2 a 5hp.</v>
      </c>
      <c r="H96" s="10" t="s">
        <v>150</v>
      </c>
      <c r="I96" s="13">
        <v>43502</v>
      </c>
      <c r="J96" s="47"/>
      <c r="K96" s="47"/>
      <c r="L96" s="47"/>
      <c r="M96" s="47"/>
    </row>
    <row r="97" spans="1:13" ht="28.5" hidden="1" customHeight="1" x14ac:dyDescent="0.25">
      <c r="A97" s="42" t="str">
        <f t="shared" si="3"/>
        <v/>
      </c>
      <c r="B97" s="10" t="s">
        <v>165</v>
      </c>
      <c r="C97" s="10" t="s">
        <v>168</v>
      </c>
      <c r="D97" s="10" t="s">
        <v>167</v>
      </c>
      <c r="E97" s="10" t="s">
        <v>4014</v>
      </c>
      <c r="F97" s="10" t="str">
        <f t="shared" si="4"/>
        <v>8438.50.00</v>
      </c>
      <c r="G97" s="10" t="str">
        <f t="shared" si="5"/>
        <v>Equipamentos multifôrmas para moldar produtos cárneos como presunto e bacon, capacidade de produção para até 60 moldes, entrada para acoplamento de carro de aperto para prensagem da massa cárnea, capacidade de prensagem de 100 a 120 peças/30 segundos, sistema "flow vent"" no interior da torre para circulação de vapor, comprimento dos produtos de 1.000 a 1.200mm, largura dos produtos de 100 a 130mm, cubas aço inoxidável AISI 304L.</v>
      </c>
      <c r="H97" s="10" t="s">
        <v>150</v>
      </c>
      <c r="I97" s="13">
        <v>43502</v>
      </c>
      <c r="J97" s="47"/>
      <c r="K97" s="47"/>
      <c r="L97" s="47"/>
      <c r="M97" s="47"/>
    </row>
    <row r="98" spans="1:13" ht="28.5" hidden="1" customHeight="1" x14ac:dyDescent="0.25">
      <c r="A98" s="42" t="str">
        <f t="shared" si="3"/>
        <v/>
      </c>
      <c r="B98" s="10" t="s">
        <v>165</v>
      </c>
      <c r="C98" s="10" t="s">
        <v>170</v>
      </c>
      <c r="D98" s="10" t="s">
        <v>169</v>
      </c>
      <c r="E98" s="10" t="s">
        <v>4014</v>
      </c>
      <c r="F98" s="10" t="str">
        <f t="shared" si="4"/>
        <v>8438.50.00</v>
      </c>
      <c r="G98" s="10" t="str">
        <f t="shared" si="5"/>
        <v>Equipamentos para moldagem de presunto e bacon, por meio de sistema de prensagem por transmissão interna "self press", carro de aperto elétrico potência de 1,2kW, capacidade de compressão para racks com 10 níveis e 6 moldes por nível, estrutura em aço inoxidável AISI 304L, capacidade de moldagem 60 presuntos por ciclo de compressão, dimensões do produto acabado até 1.200 x 130 x 100mm, rack com capacidade para 60 moldes e sistema de molas superior para compressão homogênea.</v>
      </c>
      <c r="H98" s="10" t="s">
        <v>150</v>
      </c>
      <c r="I98" s="13">
        <v>43502</v>
      </c>
      <c r="J98" s="47"/>
      <c r="K98" s="47"/>
      <c r="L98" s="47"/>
      <c r="M98" s="47"/>
    </row>
    <row r="99" spans="1:13" ht="28.5" hidden="1" customHeight="1" x14ac:dyDescent="0.25">
      <c r="A99" s="42" t="str">
        <f t="shared" si="3"/>
        <v/>
      </c>
      <c r="B99" s="10" t="s">
        <v>172</v>
      </c>
      <c r="C99" s="10" t="s">
        <v>173</v>
      </c>
      <c r="D99" s="10" t="s">
        <v>171</v>
      </c>
      <c r="E99" s="10" t="s">
        <v>4015</v>
      </c>
      <c r="F99" s="10" t="str">
        <f t="shared" si="4"/>
        <v>8451.80.00</v>
      </c>
      <c r="G99" s="10" t="str">
        <f t="shared" si="5"/>
        <v>Máquinas para aplicação automática em calçados e jeans de elementos em “strass”, rebites planos, meia pérolas e outros, compostas por 04 potes para elementos a serem aplicados, 01 braço robótico que funciona com ar comprimido, 01 estação de corte, bicos intercambiáveis e vasos de retenção variáveis para acomodar os diferentes elementos, tamanho dos elementos varia de SS6 a SS36 (2 a 8mm), a máquina manipula até 7.000 elementos por hora e aplica elementos de diferentes cores e tamanhos.</v>
      </c>
      <c r="H99" s="10" t="s">
        <v>150</v>
      </c>
      <c r="I99" s="13">
        <v>43502</v>
      </c>
      <c r="J99" s="47"/>
      <c r="K99" s="47"/>
      <c r="L99" s="47"/>
      <c r="M99" s="47"/>
    </row>
    <row r="100" spans="1:13" ht="28.5" hidden="1" customHeight="1" x14ac:dyDescent="0.25">
      <c r="A100" s="42" t="str">
        <f t="shared" si="3"/>
        <v/>
      </c>
      <c r="B100" s="10" t="s">
        <v>175</v>
      </c>
      <c r="C100" s="10" t="s">
        <v>176</v>
      </c>
      <c r="D100" s="10" t="s">
        <v>174</v>
      </c>
      <c r="E100" s="10" t="s">
        <v>4015</v>
      </c>
      <c r="F100" s="10" t="str">
        <f t="shared" si="4"/>
        <v>8442.30.10</v>
      </c>
      <c r="G100" s="10" t="str">
        <f t="shared" si="5"/>
        <v>Máquinas de compor por processo fotográfico, com gravação digital de matrizes serigráficas, operação com cabeçote bidirecional e movimentação horizontal, aplica máscara de jato de cera líquido e tem exposição por luz led integrada ao sistema, processa imagens de até 89 x 86cm e suporta formatos de matrizes de 51 x 51cm até 107 x 107cm, gravação por cabeçote de impressão xerox, com resolução de até 1.200dpi, interface de rede: ethernet 100/1.000mbps.</v>
      </c>
      <c r="H100" s="10" t="s">
        <v>150</v>
      </c>
      <c r="I100" s="13">
        <v>43502</v>
      </c>
      <c r="J100" s="47"/>
      <c r="K100" s="47"/>
      <c r="L100" s="47"/>
      <c r="M100" s="47"/>
    </row>
    <row r="101" spans="1:13" ht="28.5" hidden="1" customHeight="1" x14ac:dyDescent="0.25">
      <c r="A101" s="42" t="str">
        <f t="shared" si="3"/>
        <v/>
      </c>
      <c r="B101" s="10" t="s">
        <v>178</v>
      </c>
      <c r="C101" s="10" t="s">
        <v>179</v>
      </c>
      <c r="D101" s="10" t="s">
        <v>177</v>
      </c>
      <c r="E101" s="10" t="s">
        <v>4016</v>
      </c>
      <c r="F101" s="10" t="str">
        <f t="shared" si="4"/>
        <v>8479.82.10</v>
      </c>
      <c r="G101" s="10" t="str">
        <f t="shared" si="5"/>
        <v>Combinações de máquinas para fabricação de pós e granulados farmacêuticos, com mistura e homogeneização, moagem, transporte/descarga pneumático, sensor de segurança, terminal de operação remoto com CLP e tela colorida tipo "touchscreen" para coleta, armazenamento e impressão de dados de processo e criação de receitas, compostas de: misturador de "bins" com dupla inclinação, rotação do "bin" no sentido horário e anti-horário, acionados por motorredutor, ajuste de velocidade por inversor compreendida entre 6 e 20rpm, preparados para trabalhar com recipientes intercambiáveis do tipo "bin" com volume máximo de até 600 litros e válvula tipo borboleta para descarga do produto conectado  com a alimentação e descarga do “bin” realizada por meio de elevador móvel de 2.000mm e capacidade de 350 g, sistema acoplado de transferência pneumático e moinho cônico com capacidade de transferência e moagem de 700 a 800kg/hora, bomba de vácuo, válvulas borboleta e acoplamentos para conexão no “bin” e mangueiras de transferência/alimentação; descarga pneumática do bin, com capacidade máxima de 100kg por hora, bomba de vácuo, controle pneumático para descarga, válvulas borboleta e acoplamentos para conexão no “bin” e mangueiras de descarga.</v>
      </c>
      <c r="H101" s="10" t="s">
        <v>150</v>
      </c>
      <c r="I101" s="13">
        <v>43502</v>
      </c>
      <c r="J101" s="47"/>
      <c r="K101" s="47"/>
      <c r="L101" s="47"/>
      <c r="M101" s="47"/>
    </row>
    <row r="102" spans="1:13" ht="28.5" hidden="1" customHeight="1" x14ac:dyDescent="0.25">
      <c r="A102" s="42" t="str">
        <f t="shared" si="3"/>
        <v/>
      </c>
      <c r="B102" s="10" t="s">
        <v>181</v>
      </c>
      <c r="C102" s="10" t="s">
        <v>182</v>
      </c>
      <c r="D102" s="10" t="s">
        <v>180</v>
      </c>
      <c r="E102" s="10" t="s">
        <v>3971</v>
      </c>
      <c r="F102" s="10" t="str">
        <f t="shared" si="4"/>
        <v>8465.99.00</v>
      </c>
      <c r="G102" s="10" t="str">
        <f t="shared" si="5"/>
        <v>Máquinas para furar, fresar e/ou serrar painéis de madeiras compensadas ou de partículas com dimensões máximas do painel de X = ilimitado, Y = 920mm ou 1.250mm e Z = 50mm, com sistema de furação ponto a ponto, com sistema de pinças sincronizadas DDT (Doble Dynamic Transport), com 3 ou 4 eixos controlados por controle numérico computadorizado (CNC) com tela “touchscreen”, com redutor helicoidal e fuso de alta precisão, com duplo ponto "0" (zero), com sensor a laser para leitura do painel, com 9 ou 12 mandris verticais; com 6 ou 8 mandris horizontais, com grupo fresador de 3,3 ou 5,0kW, com grupo de serra no sentido X, com leitor de código de barras.</v>
      </c>
      <c r="H102" s="10" t="s">
        <v>150</v>
      </c>
      <c r="I102" s="13">
        <v>43502</v>
      </c>
      <c r="J102" s="47"/>
      <c r="K102" s="47"/>
      <c r="L102" s="47"/>
      <c r="M102" s="47"/>
    </row>
    <row r="103" spans="1:13" ht="28.5" hidden="1" customHeight="1" x14ac:dyDescent="0.25">
      <c r="A103" s="42" t="str">
        <f t="shared" si="3"/>
        <v/>
      </c>
      <c r="B103" s="10" t="s">
        <v>165</v>
      </c>
      <c r="C103" s="10" t="s">
        <v>184</v>
      </c>
      <c r="D103" s="10" t="s">
        <v>183</v>
      </c>
      <c r="E103" s="10" t="s">
        <v>4017</v>
      </c>
      <c r="F103" s="10" t="str">
        <f t="shared" si="4"/>
        <v>8438.50.00</v>
      </c>
      <c r="G103" s="10" t="str">
        <f t="shared" si="5"/>
        <v>Equipamentos para divisão de carcaças suínas com capacidade de até 650 carcaças por hora, dotados de uma guia para determinar o ponto correto do corte da espinha e sincronização com transportador aéreo por meio de “encoder”, sistema de higienização automática da serra a cada ciclo de processo e painel de comando.</v>
      </c>
      <c r="H103" s="10" t="s">
        <v>150</v>
      </c>
      <c r="I103" s="13">
        <v>43502</v>
      </c>
      <c r="J103" s="47"/>
      <c r="K103" s="47"/>
      <c r="L103" s="47"/>
      <c r="M103" s="47"/>
    </row>
    <row r="104" spans="1:13" ht="28.5" hidden="1" customHeight="1" x14ac:dyDescent="0.25">
      <c r="A104" s="42" t="str">
        <f t="shared" si="3"/>
        <v/>
      </c>
      <c r="B104" s="10" t="s">
        <v>35</v>
      </c>
      <c r="C104" s="10" t="s">
        <v>186</v>
      </c>
      <c r="D104" s="10" t="s">
        <v>185</v>
      </c>
      <c r="E104" s="10" t="s">
        <v>4018</v>
      </c>
      <c r="F104" s="10" t="str">
        <f t="shared" si="4"/>
        <v>8441.10.90</v>
      </c>
      <c r="G104" s="10" t="str">
        <f t="shared" si="5"/>
        <v>Máquinas cortadeiras de papel, de tela plástica, de fibra em aço, de não tecido, de manta filtrante, dentre outros, alimentadas por bobinas de até 250kg, de diâmetro de até 650mm e de largura de 800 a 1.600mm, com sistema de corte do tipo tesoura rotativa (tangencial), com velocidade máxima de operação igual ou inferior a 150m/min, com 1 desbobinador e com 1 rebobinador com velocidades controladas por servo motores, com interface homem-máquina e controle por CLP.</v>
      </c>
      <c r="H104" s="10" t="s">
        <v>150</v>
      </c>
      <c r="I104" s="13">
        <v>43502</v>
      </c>
      <c r="J104" s="47"/>
      <c r="K104" s="47"/>
      <c r="L104" s="47"/>
      <c r="M104" s="47"/>
    </row>
    <row r="105" spans="1:13" ht="28.5" hidden="1" customHeight="1" x14ac:dyDescent="0.25">
      <c r="A105" s="42" t="str">
        <f t="shared" si="3"/>
        <v/>
      </c>
      <c r="B105" s="10" t="s">
        <v>147</v>
      </c>
      <c r="C105" s="10" t="s">
        <v>188</v>
      </c>
      <c r="D105" s="10" t="s">
        <v>187</v>
      </c>
      <c r="E105" s="10" t="s">
        <v>4019</v>
      </c>
      <c r="F105" s="10" t="str">
        <f t="shared" si="4"/>
        <v>8422.30.29</v>
      </c>
      <c r="G105" s="10" t="str">
        <f t="shared" si="5"/>
        <v>Máquinas de embalagem vertical automáticas para formar, encher e fechar embalagens plásticas, com balança dosadora, própria para trabalhar com alimentos, com movimento contínuo operando com dois tubos de formação paralelos alimentados a partir de um único tubo alimentador, e possibilidade de utilização de rolos de filme separados para cada unidade permitindo o preenchimento simultâneo de pacotes de diferentes tamanhos e modelos, composta por tubo de formação/alimentação, ombro do tubo de moldagem, tubo moldagem de filme plano ou retangular, barra de vedação vertical para junção da borda do filme, correia de transporte a vácuo na área de formação, garras de vedação para vedação superior e inferior da embalagem, operando com capacidade de produção de até 500 pacotes por minuto (conforme tipo de embalagem), largura máxima de pacote de 145mm, Painel de controle CLP com funções de gerenciamento e ajuste automáticos de desempenho e produção.</v>
      </c>
      <c r="H105" s="10" t="s">
        <v>150</v>
      </c>
      <c r="I105" s="13">
        <v>43502</v>
      </c>
      <c r="J105" s="47"/>
      <c r="K105" s="47"/>
      <c r="L105" s="47"/>
      <c r="M105" s="47"/>
    </row>
    <row r="106" spans="1:13" ht="28.5" hidden="1" customHeight="1" x14ac:dyDescent="0.25">
      <c r="A106" s="42" t="str">
        <f t="shared" si="3"/>
        <v/>
      </c>
      <c r="B106" s="10" t="s">
        <v>112</v>
      </c>
      <c r="C106" s="10" t="s">
        <v>190</v>
      </c>
      <c r="D106" s="10" t="s">
        <v>189</v>
      </c>
      <c r="E106" s="10" t="s">
        <v>4018</v>
      </c>
      <c r="F106" s="10" t="str">
        <f t="shared" si="4"/>
        <v>8479.89.99</v>
      </c>
      <c r="G106" s="10" t="str">
        <f t="shared" si="5"/>
        <v>Máquinas para cortes de meios filtrantes plissados, com mesa de transporte do meio filtrante, com faca octogonal rotativa com velocidade máxima de rotação igual ou inferior a 160rpm, com sistema de corte programável através de interface homem máquina e controle por CLP.</v>
      </c>
      <c r="H106" s="10" t="s">
        <v>150</v>
      </c>
      <c r="I106" s="13">
        <v>43502</v>
      </c>
      <c r="J106" s="47"/>
      <c r="K106" s="47"/>
      <c r="L106" s="47"/>
      <c r="M106" s="47"/>
    </row>
    <row r="107" spans="1:13" ht="28.5" hidden="1" customHeight="1" x14ac:dyDescent="0.25">
      <c r="A107" s="42" t="str">
        <f t="shared" si="3"/>
        <v/>
      </c>
      <c r="B107" s="10" t="s">
        <v>192</v>
      </c>
      <c r="C107" s="10" t="s">
        <v>193</v>
      </c>
      <c r="D107" s="10" t="s">
        <v>191</v>
      </c>
      <c r="E107" s="10" t="s">
        <v>3969</v>
      </c>
      <c r="F107" s="10" t="str">
        <f t="shared" si="4"/>
        <v>8458.11.99</v>
      </c>
      <c r="G107" s="10" t="str">
        <f t="shared" si="5"/>
        <v>Centros de torneamento e fresamento horizontal, multieixos, de alta precisão, com comando numérico computadorizado (CNC), para usinagem de peças de metálicas, com diâmetro torneável de 700mm, comprimento torneável mínimo de 2.000mm, cursos no eixo X / Y / Z: 800 (-25), +/- 210 e 2.050mm, com avanço rápido de 50m/min no X e Z, eixo B com extensão de giro de +/- 120º, deslocamento no eixo Z de 2.050mm e tração de 18kN, eixo C com rotação de no mínimo 550U/min, torque de 600Nm, fuso principal com potência entre 35 e 45kW, rotação de 4.000rpm,  fuso de torneamento/fresamento com potência entre 27 e 36kW, rotação de 12.000U/min e torque de 160/220Nm, com magazine e trocador automático de ferramentas, com capacidade de 120 ferramentas HSK A-63 e comprimento máximo da ferramenta de 500mm.</v>
      </c>
      <c r="H107" s="10" t="s">
        <v>150</v>
      </c>
      <c r="I107" s="13">
        <v>43502</v>
      </c>
      <c r="J107" s="47"/>
      <c r="K107" s="47"/>
      <c r="L107" s="47"/>
      <c r="M107" s="47"/>
    </row>
    <row r="108" spans="1:13" ht="28.5" hidden="1" customHeight="1" x14ac:dyDescent="0.25">
      <c r="A108" s="42" t="str">
        <f t="shared" si="3"/>
        <v/>
      </c>
      <c r="B108" s="10" t="s">
        <v>115</v>
      </c>
      <c r="C108" s="10" t="s">
        <v>195</v>
      </c>
      <c r="D108" s="10" t="s">
        <v>194</v>
      </c>
      <c r="E108" s="10" t="s">
        <v>4020</v>
      </c>
      <c r="F108" s="10" t="str">
        <f t="shared" si="4"/>
        <v>8477.80.90</v>
      </c>
      <c r="G108" s="10" t="str">
        <f t="shared" si="5"/>
        <v>Impressoras 3D para a produção de modelos tridimensionais físicos (prototipagem rápida) a partir de modelos e arquivos virtuais, que operam através da tecnologia SLA – Estereolitografia. Capacidade de fabricação de peças em resina fotossensível com volume de construção de 100 x 600 x 600mm(23.6x23.6x3.9 polegadas) com tanque raso, e de até 400 x 600 x 600mm(23.6x23.6x15.7 polegadas) com tanque cheio, espessuras de camada de impressão de 0,05 a 0,25mm., tamanhos dos feixes: Feixe A= 0,12 – 0,20mm, e Feixe B  = 0,12 – 0,8 mm.</v>
      </c>
      <c r="H108" s="10" t="s">
        <v>150</v>
      </c>
      <c r="I108" s="13">
        <v>43502</v>
      </c>
      <c r="J108" s="47"/>
      <c r="K108" s="47"/>
      <c r="L108" s="47"/>
      <c r="M108" s="47"/>
    </row>
    <row r="109" spans="1:13" ht="28.5" hidden="1" customHeight="1" x14ac:dyDescent="0.25">
      <c r="A109" s="42" t="str">
        <f t="shared" si="3"/>
        <v/>
      </c>
      <c r="B109" s="10" t="s">
        <v>197</v>
      </c>
      <c r="C109" s="10" t="s">
        <v>198</v>
      </c>
      <c r="D109" s="10" t="s">
        <v>196</v>
      </c>
      <c r="E109" s="10" t="s">
        <v>4021</v>
      </c>
      <c r="F109" s="10" t="str">
        <f t="shared" si="4"/>
        <v>9031.80.99</v>
      </c>
      <c r="G109" s="10" t="str">
        <f t="shared" si="5"/>
        <v>Scanneres Laser 3D para medição de distâncias, para aplicação em ambientes industriais IP67, principalmente em medição de pilhas de minério, com alcance de até 300 metros com 100% de reflexão, varredura vertical de 90 graus e varredura horizontal de 360 graus, com 20.000 pontos/segundo em cada varredura vertical e taxa de imagem (04 digitalizações) de 40 ou 20Hz.</v>
      </c>
      <c r="H109" s="10" t="s">
        <v>150</v>
      </c>
      <c r="I109" s="13">
        <v>43502</v>
      </c>
      <c r="J109" s="47"/>
      <c r="K109" s="47"/>
      <c r="L109" s="47"/>
      <c r="M109" s="47"/>
    </row>
    <row r="110" spans="1:13" ht="28.5" hidden="1" customHeight="1" x14ac:dyDescent="0.25">
      <c r="A110" s="42" t="str">
        <f t="shared" si="3"/>
        <v/>
      </c>
      <c r="B110" s="10" t="s">
        <v>200</v>
      </c>
      <c r="C110" s="10" t="s">
        <v>201</v>
      </c>
      <c r="D110" s="10" t="s">
        <v>199</v>
      </c>
      <c r="E110" s="10" t="s">
        <v>4022</v>
      </c>
      <c r="F110" s="10" t="str">
        <f t="shared" si="4"/>
        <v>8457.10.00</v>
      </c>
      <c r="G110" s="10" t="str">
        <f t="shared" si="5"/>
        <v>Centros de usinagem vertical de dupla coluna e travessa fixa, com comando numérico computadorizado (CNC) com 3 eixos controlados simultaneamente, capazes de fresar, furar, rosquear e mandrilar metais e não metais, com distância entre colunas de 3.800mm, com curso de trabalho no eixo X de 6.200mm, eixo Y de 4.200mm,  eixo Z de 1250mm, dimensões da mesa de 6.000 x 2.500mm, capacidade máxima de carga sobre a mesa de até 30.000kg, velocidade do eixo-árvore de até 6.000rpm com caixa engrenada, refrigeração de alta pressão pelo centro da ferramenta, magazine de ferramentas com sistema de troca automática (ATC) com capacidade para 40 ferramentas, escalas lineares nos 3 eixos XYZ, transportadores de cavaco, equipada com cabeçote de extensão e cabeçote angular, ambos com fixação e indexação automática.</v>
      </c>
      <c r="H110" s="10" t="s">
        <v>150</v>
      </c>
      <c r="I110" s="13">
        <v>43502</v>
      </c>
      <c r="J110" s="47"/>
      <c r="K110" s="47"/>
      <c r="L110" s="47"/>
      <c r="M110" s="47"/>
    </row>
    <row r="111" spans="1:13" ht="28.5" hidden="1" customHeight="1" x14ac:dyDescent="0.25">
      <c r="A111" s="42" t="str">
        <f t="shared" si="3"/>
        <v/>
      </c>
      <c r="B111" s="10" t="s">
        <v>204</v>
      </c>
      <c r="C111" s="10" t="s">
        <v>205</v>
      </c>
      <c r="D111" s="10" t="s">
        <v>202</v>
      </c>
      <c r="E111" s="10" t="s">
        <v>3999</v>
      </c>
      <c r="F111" s="10" t="str">
        <f t="shared" si="4"/>
        <v>8462.21.00</v>
      </c>
      <c r="G111" s="10" t="str">
        <f t="shared" si="5"/>
        <v>Endireitadores automáticos para usinagem completa de serras fita com velocidade de trabalho de aproximadamente 15m/minuto e estação de medição patenteada, lâmina de serra é simultaneamente tensionada e endireitada podendo ser programadas em tela sensível ao toque no display, um sensor de medição eletrônico mede os desvios, dois pares de rolos controlados por CNC, positivos e negativos.</v>
      </c>
      <c r="H111" s="10" t="s">
        <v>150</v>
      </c>
      <c r="I111" s="13">
        <v>43502</v>
      </c>
      <c r="J111" s="47"/>
      <c r="K111" s="47"/>
      <c r="L111" s="47"/>
      <c r="M111" s="47"/>
    </row>
    <row r="112" spans="1:13" ht="28.5" hidden="1" customHeight="1" x14ac:dyDescent="0.25">
      <c r="A112" s="42" t="str">
        <f t="shared" si="3"/>
        <v/>
      </c>
      <c r="B112" s="10" t="s">
        <v>207</v>
      </c>
      <c r="C112" s="10" t="s">
        <v>208</v>
      </c>
      <c r="D112" s="10" t="s">
        <v>206</v>
      </c>
      <c r="E112" s="10" t="s">
        <v>3999</v>
      </c>
      <c r="F112" s="10" t="str">
        <f t="shared" si="4"/>
        <v>8460.29.00</v>
      </c>
      <c r="G112" s="10" t="str">
        <f t="shared" si="5"/>
        <v>Bancadas de alinhamento de lâminas de serra fita R410 de 6,0 – 10,0m /R510 de 9,0 – 12,0m, face da bigorna com 02 variantes sendo a variante 1 de 220 x 1.000 x 60mm e largura da lâmina de até 230mm, na variante 2 de 700 x 270x 60mm com largura da lâmina de até 300mm.</v>
      </c>
      <c r="H112" s="10" t="s">
        <v>150</v>
      </c>
      <c r="I112" s="13">
        <v>43502</v>
      </c>
      <c r="J112" s="47"/>
      <c r="K112" s="47"/>
      <c r="L112" s="47"/>
      <c r="M112" s="47"/>
    </row>
    <row r="113" spans="1:13" ht="28.5" hidden="1" customHeight="1" x14ac:dyDescent="0.25">
      <c r="A113" s="42" t="str">
        <f t="shared" si="3"/>
        <v/>
      </c>
      <c r="B113" s="10" t="s">
        <v>197</v>
      </c>
      <c r="C113" s="10" t="s">
        <v>210</v>
      </c>
      <c r="D113" s="10" t="s">
        <v>209</v>
      </c>
      <c r="E113" s="10" t="s">
        <v>4023</v>
      </c>
      <c r="F113" s="10" t="str">
        <f t="shared" si="4"/>
        <v>9031.80.99</v>
      </c>
      <c r="G113" s="10" t="str">
        <f t="shared" si="5"/>
        <v>Escâneres-radares 2D utilizados para monitoramento de rodovias, pilhas de minério, detecção de obstáculos, com medição baseada no princípio de radares, com varredura de 360 graus, alcance entre 50 e 500m e resolução entre 6.25 e 25cm, frequência de operação de 76-77GHz e taxa de medição de 4Hz.</v>
      </c>
      <c r="H113" s="10" t="s">
        <v>150</v>
      </c>
      <c r="I113" s="13">
        <v>43502</v>
      </c>
      <c r="J113" s="47"/>
      <c r="K113" s="47"/>
      <c r="L113" s="47"/>
      <c r="M113" s="47"/>
    </row>
    <row r="114" spans="1:13" ht="28.5" hidden="1" customHeight="1" x14ac:dyDescent="0.25">
      <c r="A114" s="42" t="str">
        <f t="shared" si="3"/>
        <v/>
      </c>
      <c r="B114" s="10" t="s">
        <v>207</v>
      </c>
      <c r="C114" s="10" t="s">
        <v>212</v>
      </c>
      <c r="D114" s="10" t="s">
        <v>211</v>
      </c>
      <c r="E114" s="10" t="s">
        <v>3999</v>
      </c>
      <c r="F114" s="10" t="str">
        <f t="shared" si="4"/>
        <v>8460.29.00</v>
      </c>
      <c r="G114" s="10" t="str">
        <f t="shared" si="5"/>
        <v>Retificadoras de flancos úmidos para serras de fita, circulares e alternativas com comando hidráulico automático, possui distância entre dentes 3-127mm, ângulo de frente do dente ( corte ortogonal ) 0-35°, ângulo livre do flanco na face do dente 0 - 7°, ângulo livre de flanco nas costas do dente 0 -7° e conexão elétrica de 400V trifásico N e potência de ligação de 5,5kVA.</v>
      </c>
      <c r="H114" s="10" t="s">
        <v>150</v>
      </c>
      <c r="I114" s="13">
        <v>43502</v>
      </c>
      <c r="J114" s="47"/>
      <c r="K114" s="47"/>
      <c r="L114" s="47"/>
      <c r="M114" s="47"/>
    </row>
    <row r="115" spans="1:13" ht="28.5" hidden="1" customHeight="1" x14ac:dyDescent="0.25">
      <c r="A115" s="42" t="str">
        <f t="shared" si="3"/>
        <v/>
      </c>
      <c r="B115" s="10" t="s">
        <v>214</v>
      </c>
      <c r="C115" s="10" t="s">
        <v>215</v>
      </c>
      <c r="D115" s="10" t="s">
        <v>213</v>
      </c>
      <c r="E115" s="10" t="s">
        <v>3999</v>
      </c>
      <c r="F115" s="10" t="str">
        <f t="shared" si="4"/>
        <v>8515.31.90</v>
      </c>
      <c r="G115" s="10" t="str">
        <f t="shared" si="5"/>
        <v>Mesas de soldagem automática para serras de fita no processo de soldagem “mig” com gás de proteção, possuindo placa de soldagem com possibilidade de soldar em ângulos de 90, 75 e 60°, pré-aquecimento e recozimento no mesmo lugar da mesa de soldagem e com temperatura regulável através do termostato.</v>
      </c>
      <c r="H115" s="10" t="s">
        <v>150</v>
      </c>
      <c r="I115" s="13">
        <v>43502</v>
      </c>
      <c r="J115" s="47"/>
      <c r="K115" s="47"/>
      <c r="L115" s="47"/>
      <c r="M115" s="47"/>
    </row>
    <row r="116" spans="1:13" ht="28.5" hidden="1" customHeight="1" x14ac:dyDescent="0.25">
      <c r="A116" s="42" t="str">
        <f t="shared" si="3"/>
        <v/>
      </c>
      <c r="B116" s="10" t="s">
        <v>217</v>
      </c>
      <c r="C116" s="10" t="s">
        <v>218</v>
      </c>
      <c r="D116" s="10" t="s">
        <v>216</v>
      </c>
      <c r="E116" s="10" t="s">
        <v>4024</v>
      </c>
      <c r="F116" s="10" t="str">
        <f t="shared" si="4"/>
        <v>8443.99.70</v>
      </c>
      <c r="G116" s="10" t="str">
        <f t="shared" si="5"/>
        <v>Bandejas para armazenamento de folhas de papel, podendo ser única ou múltiplas, com capacidade máxima de armazenamento inferior ou igual a 3.500 folhas, e com detecção automática de presença e tamanho do papel.</v>
      </c>
      <c r="H116" s="10" t="s">
        <v>150</v>
      </c>
      <c r="I116" s="13">
        <v>43502</v>
      </c>
      <c r="J116" s="47"/>
      <c r="K116" s="47"/>
      <c r="L116" s="47"/>
      <c r="M116" s="47"/>
    </row>
    <row r="117" spans="1:13" ht="28.5" hidden="1" customHeight="1" x14ac:dyDescent="0.25">
      <c r="A117" s="42" t="str">
        <f t="shared" si="3"/>
        <v/>
      </c>
      <c r="B117" s="10" t="s">
        <v>220</v>
      </c>
      <c r="C117" s="10" t="s">
        <v>221</v>
      </c>
      <c r="D117" s="10" t="s">
        <v>219</v>
      </c>
      <c r="E117" s="10" t="s">
        <v>4025</v>
      </c>
      <c r="F117" s="10" t="str">
        <f t="shared" si="4"/>
        <v>8456.30.19</v>
      </c>
      <c r="G117" s="10" t="str">
        <f t="shared" si="5"/>
        <v>Máquinas-ferramentas para cortar peças metálicas, por eletroerosão a fio, com deslocamento dos eixos x=630mm, y=800mm, com altura máxima de corte entre 300 e 800mm, com inclinação de corte entre 3 e 60 graus, para peças de peso máximo igual a 3.000kg, com comando numérico computadorizado (CNC).</v>
      </c>
      <c r="H117" s="10" t="s">
        <v>150</v>
      </c>
      <c r="I117" s="13">
        <v>43502</v>
      </c>
      <c r="J117" s="47"/>
      <c r="K117" s="47"/>
      <c r="L117" s="47"/>
      <c r="M117" s="47"/>
    </row>
    <row r="118" spans="1:13" ht="28.5" hidden="1" customHeight="1" x14ac:dyDescent="0.25">
      <c r="A118" s="42" t="str">
        <f t="shared" si="3"/>
        <v/>
      </c>
      <c r="B118" s="10" t="s">
        <v>200</v>
      </c>
      <c r="C118" s="10" t="s">
        <v>223</v>
      </c>
      <c r="D118" s="10" t="s">
        <v>222</v>
      </c>
      <c r="E118" s="10" t="s">
        <v>4022</v>
      </c>
      <c r="F118" s="10" t="str">
        <f t="shared" si="4"/>
        <v>8457.10.00</v>
      </c>
      <c r="G118" s="10" t="str">
        <f t="shared" si="5"/>
        <v>Centros de usinagem vertical de dupla coluna e travessa fixa, com comando numérico computadorizado (CNC) com 3 eixos controlados simultaneamente, podendo conter um 4° eixo interpolado, capazes de fresar, furar, rosquear e mandrilar metais e não metais, com distância entre colunas de 2.300 ou 2.800mm, com curso de trabalho no eixo X de 5.200mm, eixo Y compreendido entre 2.300 a 3.200mm, eixo Z de 1.000mm, podendo opcionalmente ser de 1.200mm, dimensões da mesa de 5.000 x 2.000mm, capacidade máxima de carga sobre a mesa de 23.000kg, velocidade do eixo-árvore de até 6.000rpm com caixa engrenada, avanço rápido nos eixos X, Y, Z de 12, 15, 12m/min respectivamente, avanço de corte nos eixos X, Y, Z de até 6.000mm/min e magazine de ferramentas com sistema de troca automática (ATC) com capacidade para 24 ou 32 ferramentas.</v>
      </c>
      <c r="H118" s="10" t="s">
        <v>150</v>
      </c>
      <c r="I118" s="13">
        <v>43502</v>
      </c>
      <c r="J118" s="47"/>
      <c r="K118" s="47"/>
      <c r="L118" s="47"/>
      <c r="M118" s="47"/>
    </row>
    <row r="119" spans="1:13" ht="28.5" hidden="1" customHeight="1" x14ac:dyDescent="0.25">
      <c r="A119" s="42" t="str">
        <f t="shared" si="3"/>
        <v/>
      </c>
      <c r="B119" s="10" t="s">
        <v>225</v>
      </c>
      <c r="C119" s="10" t="s">
        <v>226</v>
      </c>
      <c r="D119" s="10" t="s">
        <v>224</v>
      </c>
      <c r="E119" s="10" t="s">
        <v>4026</v>
      </c>
      <c r="F119" s="10" t="str">
        <f t="shared" si="4"/>
        <v>8474.90.00</v>
      </c>
      <c r="G119" s="10" t="str">
        <f t="shared" si="5"/>
        <v>Revestimentos côncavos, completos, feitos em aço manganês austenítico, conforme norma ASTM A128 grau C, com peso unitário superior a 60 kg, para aplicação em britadores giratórios.</v>
      </c>
      <c r="H119" s="10" t="s">
        <v>150</v>
      </c>
      <c r="I119" s="13">
        <v>43502</v>
      </c>
      <c r="J119" s="47"/>
      <c r="K119" s="47"/>
      <c r="L119" s="47"/>
      <c r="M119" s="47"/>
    </row>
    <row r="120" spans="1:13" ht="28.5" hidden="1" customHeight="1" x14ac:dyDescent="0.25">
      <c r="A120" s="42" t="str">
        <f t="shared" si="3"/>
        <v/>
      </c>
      <c r="B120" s="10" t="s">
        <v>214</v>
      </c>
      <c r="C120" s="10" t="s">
        <v>228</v>
      </c>
      <c r="D120" s="10" t="s">
        <v>227</v>
      </c>
      <c r="E120" s="10" t="s">
        <v>3999</v>
      </c>
      <c r="F120" s="10" t="str">
        <f t="shared" si="4"/>
        <v>8515.31.90</v>
      </c>
      <c r="G120" s="10" t="str">
        <f t="shared" si="5"/>
        <v>Soldadoras de estelites totalmente automáticas para montagem de dentes de serras, estelites redondos diâmetro de 3,2/4,0/5,0/6,4mm e estelites formatados P 2,5 – 6,5, estelites soldados por resistência e verticalmente podendo ser ajustado longitudinalmente em 4-10mm, dotadas de regulagem central de altura o que assegura a inserção cômoda das serras.</v>
      </c>
      <c r="H120" s="10" t="s">
        <v>150</v>
      </c>
      <c r="I120" s="13">
        <v>43502</v>
      </c>
      <c r="J120" s="47"/>
      <c r="K120" s="47"/>
      <c r="L120" s="47"/>
      <c r="M120" s="47"/>
    </row>
    <row r="121" spans="1:13" ht="28.5" hidden="1" customHeight="1" x14ac:dyDescent="0.25">
      <c r="A121" s="42" t="str">
        <f t="shared" si="3"/>
        <v/>
      </c>
      <c r="B121" s="10" t="s">
        <v>230</v>
      </c>
      <c r="C121" s="10" t="s">
        <v>231</v>
      </c>
      <c r="D121" s="10" t="s">
        <v>229</v>
      </c>
      <c r="E121" s="10" t="s">
        <v>4027</v>
      </c>
      <c r="F121" s="10" t="str">
        <f t="shared" si="4"/>
        <v>8408.10.90</v>
      </c>
      <c r="G121" s="10" t="str">
        <f t="shared" si="5"/>
        <v>Motores marítimos de pistão, de ignição por compressão (ciclo diesel), 4 tempos, refrigerados à água com ou sem trocador de calor, turboalimentados, injeção direta, potência nominal igual ou superior a 204,0kW, mas igual ou inferior a 515,0kW a rotação igual ou superior a 1.880rpm, mas igual ou inferior a 2.700rpm, com ou sem transmissão do tipo reversor.</v>
      </c>
      <c r="H121" s="10" t="s">
        <v>150</v>
      </c>
      <c r="I121" s="13">
        <v>43502</v>
      </c>
      <c r="J121" s="47"/>
      <c r="K121" s="47"/>
      <c r="L121" s="47"/>
      <c r="M121" s="47"/>
    </row>
    <row r="122" spans="1:13" ht="28.5" hidden="1" customHeight="1" x14ac:dyDescent="0.25">
      <c r="A122" s="42" t="str">
        <f t="shared" si="3"/>
        <v/>
      </c>
      <c r="B122" s="10" t="s">
        <v>115</v>
      </c>
      <c r="C122" s="10" t="s">
        <v>233</v>
      </c>
      <c r="D122" s="10" t="s">
        <v>232</v>
      </c>
      <c r="E122" s="10" t="s">
        <v>4001</v>
      </c>
      <c r="F122" s="10" t="str">
        <f t="shared" si="4"/>
        <v>8477.80.90</v>
      </c>
      <c r="G122" s="10" t="str">
        <f t="shared" si="5"/>
        <v>Máquinas automáticas com cabeçote duplo de corte automático das extremidades das bolsas de borracha pneumática para cabines de caminhões, com capacidade de corte de diversos tamanhos de no máximo 620mm, controladas por um CLP com tela “touchsreen”, com motor com potência de 2,2kW, com sistema do eixo com deslizamento da bolsa, com servo motor para controle da precisão do corte, com diâmetro do mandril de no máximo Ø120mm.</v>
      </c>
      <c r="H122" s="10" t="s">
        <v>150</v>
      </c>
      <c r="I122" s="13">
        <v>43502</v>
      </c>
      <c r="J122" s="47"/>
      <c r="K122" s="47"/>
      <c r="L122" s="47"/>
      <c r="M122" s="47"/>
    </row>
    <row r="123" spans="1:13" ht="28.5" hidden="1" customHeight="1" x14ac:dyDescent="0.25">
      <c r="A123" s="42" t="str">
        <f t="shared" si="3"/>
        <v/>
      </c>
      <c r="B123" s="10" t="s">
        <v>192</v>
      </c>
      <c r="C123" s="10" t="s">
        <v>235</v>
      </c>
      <c r="D123" s="10" t="s">
        <v>234</v>
      </c>
      <c r="E123" s="10" t="s">
        <v>4028</v>
      </c>
      <c r="F123" s="10" t="str">
        <f t="shared" si="4"/>
        <v>8458.11.99</v>
      </c>
      <c r="G123" s="10" t="str">
        <f t="shared" si="5"/>
        <v>Centros de torneamento horizontal para usinagem de peças metálicas, com comando numérico computadorizado (CNC), para tornear, furar, fresar e rosquear (inclusive fora de centro), com 2 fusos contrapostos, capazes de usinar simultaneamente com os 2 fusos, 2 torres porta-ferramentas com capacidade igual ou superior a 10 ferramentas, sendo a torre inferior com 10 ou mais estações e a torre superior (torre multifuncional) dotados com sistema de troca automática de ferramentas com capacidade para 40 ou mais ferramentas, com capacidade para diâmetro máximo torneável de 700mm, comprimento máximo torneável igual ou superior a 1.000mm, cursos dos eixos X, Y, Z, W, C e B todos igual ou superior, sendo Xa = 500mm, Xb = 200mm, Y = 200mm, Z = 1.000mm, W = 1.000mm, eixo C com inclinação de 360° e precisão de posicionamento de 0,001º, rotação máxima do fuso C 5.500rpm, eixo B com inclinação de 240º, potência do motor principal de igual ou superior a 15kW e potência do motor do sub spindlle igual ou superior 11kW.</v>
      </c>
      <c r="H123" s="10" t="s">
        <v>150</v>
      </c>
      <c r="I123" s="13">
        <v>43502</v>
      </c>
      <c r="J123" s="47"/>
      <c r="K123" s="47"/>
      <c r="L123" s="47"/>
      <c r="M123" s="47"/>
    </row>
    <row r="124" spans="1:13" ht="28.5" hidden="1" customHeight="1" x14ac:dyDescent="0.25">
      <c r="A124" s="42" t="str">
        <f t="shared" si="3"/>
        <v/>
      </c>
      <c r="B124" s="10" t="s">
        <v>237</v>
      </c>
      <c r="C124" s="10" t="s">
        <v>238</v>
      </c>
      <c r="D124" s="10" t="s">
        <v>236</v>
      </c>
      <c r="E124" s="10" t="s">
        <v>4029</v>
      </c>
      <c r="F124" s="10" t="str">
        <f t="shared" si="4"/>
        <v>8418.50.90</v>
      </c>
      <c r="G124" s="10" t="str">
        <f t="shared" si="5"/>
        <v>Vitrines profissionais verticais, para exposição e armazenamento do tipo “pozzetto” de sorvetes, com largura de 810 a 4.060mm, profundidade de 728mm e altura de 1.000mm, dotadas de sistema de reserva e armazenamento em carapinas empilháveis, equipadas com vidro térmico e pirolítico, com regulagens de temperaturas e fechamento hermético, com capacidade para operação com temperaturas negativas de -02 a -18°C (sorvetes), potência elétrica compreendida de 504 à 838W, classe climática nível 6.</v>
      </c>
      <c r="H124" s="10" t="s">
        <v>150</v>
      </c>
      <c r="I124" s="13">
        <v>43502</v>
      </c>
      <c r="J124" s="47"/>
      <c r="K124" s="47"/>
      <c r="L124" s="47"/>
      <c r="M124" s="47"/>
    </row>
    <row r="125" spans="1:13" ht="28.5" hidden="1" customHeight="1" x14ac:dyDescent="0.25">
      <c r="A125" s="42" t="str">
        <f t="shared" si="3"/>
        <v/>
      </c>
      <c r="B125" s="10" t="s">
        <v>240</v>
      </c>
      <c r="C125" s="10" t="s">
        <v>241</v>
      </c>
      <c r="D125" s="10" t="s">
        <v>239</v>
      </c>
      <c r="E125" s="10" t="s">
        <v>4030</v>
      </c>
      <c r="F125" s="10" t="str">
        <f t="shared" si="4"/>
        <v>8460.12.00</v>
      </c>
      <c r="G125" s="10" t="str">
        <f t="shared" si="5"/>
        <v>Máquinas para lapidação de conjuntos de engrenagens cônicas espirais e hipoidais com controle numérico computadorizado (CNC) dotadas de três eixos lineares X, Y e Z para ajuste da distância de acoplamento das engrenagens e “offset” dos eixos, dois fusos, sendo um para a coroa de 0 a 2000rpm e um para o pinhão de 0 a 3.000rpm, sistema de fixação das peças mecânico-pneumático, unidade do composto de lapidação com agitador, haste magnética filtrante, aquecedor, bomba de lapidação, mostrador de temperatura e válvula para controle individual dos bocais de projeção do composto de lapidação, tremonha de preenchimento com mostrador de monitoramento do nível mínimo para operação, servo motor trifásico com potência de 5.5kW para os movimentos dos fusos e potência de 1kW para os movimentos dos eixos, com funções automáticas de detecção da redução do conjunto de engrenagens detecção de rebarbas e pequenos entalhes e variação automática da velocidade de rotação do torque com base no curso de lapidação.</v>
      </c>
      <c r="H125" s="10" t="s">
        <v>150</v>
      </c>
      <c r="I125" s="13">
        <v>43502</v>
      </c>
      <c r="J125" s="47"/>
      <c r="K125" s="47"/>
      <c r="L125" s="47"/>
      <c r="M125" s="47"/>
    </row>
    <row r="126" spans="1:13" ht="28.5" hidden="1" customHeight="1" x14ac:dyDescent="0.25">
      <c r="A126" s="42" t="str">
        <f t="shared" si="3"/>
        <v/>
      </c>
      <c r="B126" s="10" t="s">
        <v>243</v>
      </c>
      <c r="C126" s="10" t="s">
        <v>244</v>
      </c>
      <c r="D126" s="10" t="s">
        <v>242</v>
      </c>
      <c r="E126" s="10" t="s">
        <v>4031</v>
      </c>
      <c r="F126" s="10" t="str">
        <f t="shared" si="4"/>
        <v>8515.80.90</v>
      </c>
      <c r="G126" s="10" t="str">
        <f t="shared" si="5"/>
        <v>Máquinas de manufatura aditiva a laser para a fabricação de peças metálicas em 3D a partir do pó metálico, com controle numérico computadorizado (CNC), volume de construção (cilindro) de diâmetro de até 100mm e altura de até 100mm, volume de construção efetivo de diâmetro 98mm e a altura de até 100mm, espessura da camada de impressão de 10-50μm (micrômetro), potência máxima laser de 200W, velocidade de impressão máxima (camada de pó) de 3m/s e diâmetro de focagem de 55μm (micrômetro).</v>
      </c>
      <c r="H126" s="10" t="s">
        <v>150</v>
      </c>
      <c r="I126" s="13">
        <v>43502</v>
      </c>
      <c r="J126" s="47"/>
      <c r="K126" s="47"/>
      <c r="L126" s="47"/>
      <c r="M126" s="47"/>
    </row>
    <row r="127" spans="1:13" ht="28.5" hidden="1" customHeight="1" x14ac:dyDescent="0.25">
      <c r="A127" s="42" t="str">
        <f t="shared" si="3"/>
        <v/>
      </c>
      <c r="B127" s="10" t="s">
        <v>246</v>
      </c>
      <c r="C127" s="10" t="s">
        <v>247</v>
      </c>
      <c r="D127" s="10" t="s">
        <v>245</v>
      </c>
      <c r="E127" s="10" t="s">
        <v>4032</v>
      </c>
      <c r="F127" s="10" t="str">
        <f t="shared" si="4"/>
        <v>8462.10.90</v>
      </c>
      <c r="G127" s="10" t="str">
        <f t="shared" si="5"/>
        <v>Máquinas conformadoras a frio multi-estágio, para fabricação de peças metálicas a partir de arames em rolo pelo processo de conformação a frio para produção de autopeças, porcas, buchas, roletes e assemelhados com capacidade de corte inferior a 35mm com 06 matrizes, capacidade de produção de até 120 peças/min, dotadas de sistema de lubrificação; equipadas com extração-positiva nos 6 punções, “transfer” universal (reto+180°) e monitor de processo para proteção de ferramental contra sobrecarga, com painel de controle (CLP).</v>
      </c>
      <c r="H127" s="10" t="s">
        <v>150</v>
      </c>
      <c r="I127" s="13">
        <v>43502</v>
      </c>
      <c r="J127" s="47"/>
      <c r="K127" s="47"/>
      <c r="L127" s="47"/>
      <c r="M127" s="47"/>
    </row>
    <row r="128" spans="1:13" ht="28.5" hidden="1" customHeight="1" x14ac:dyDescent="0.25">
      <c r="A128" s="42" t="str">
        <f t="shared" si="3"/>
        <v/>
      </c>
      <c r="B128" s="10" t="s">
        <v>249</v>
      </c>
      <c r="C128" s="10" t="s">
        <v>250</v>
      </c>
      <c r="D128" s="10" t="s">
        <v>248</v>
      </c>
      <c r="E128" s="10" t="s">
        <v>4033</v>
      </c>
      <c r="F128" s="10" t="str">
        <f t="shared" si="4"/>
        <v>9032.89.30</v>
      </c>
      <c r="G128" s="10" t="str">
        <f t="shared" si="5"/>
        <v>Unidades de controle para veículos ferroviários, atuando nas interfaces entre o sistema de controle da locomotiva e componentes como alavanca de aceleração, chave reversora, controle de iluminação, sino, buzina, entre outros dotadas com um módulo eletrônico processador de alta performance que consolida os processos críticos de controle da locomotiva, módulos de entrada e saída digital, sinais analógicos e frequência para medição e acionamento de componentes da locomotiva, alimentadas pelas fontes de alimentação de sistemas eletrônicas da locomotiva com a tensão de 75V de corrente contínua.</v>
      </c>
      <c r="H128" s="10" t="s">
        <v>150</v>
      </c>
      <c r="I128" s="13">
        <v>43502</v>
      </c>
      <c r="J128" s="47"/>
      <c r="K128" s="47"/>
      <c r="L128" s="47"/>
      <c r="M128" s="47"/>
    </row>
    <row r="129" spans="1:13" ht="28.5" hidden="1" customHeight="1" x14ac:dyDescent="0.25">
      <c r="A129" s="42" t="str">
        <f t="shared" si="3"/>
        <v/>
      </c>
      <c r="B129" s="10" t="s">
        <v>322</v>
      </c>
      <c r="C129" s="10" t="s">
        <v>323</v>
      </c>
      <c r="D129" s="10" t="s">
        <v>321</v>
      </c>
      <c r="E129" s="10" t="s">
        <v>4034</v>
      </c>
      <c r="F129" s="10" t="str">
        <f t="shared" si="4"/>
        <v>8436.10.00</v>
      </c>
      <c r="G129" s="10" t="str">
        <f t="shared" si="5"/>
        <v>Misturadores verticais para ração animal, autopropulsados, com capacidade de carga máxima igual ou superior a 13m3, mas inferior ou igual a 33m3, com sistema misturador helicoidal cônico vertical dotados de 1 ou 2 ou 3 roscas verticais de aço, com facas ajustáveis de aço com ou sem revestimento de tungsténio, equipados com contra faca manual ou hidráulica, acionados por motor turbo diesel igual ou superior a 140HP, mas inferior ou igual a 245HP, com mecanismo de carregamento dotados por esteira transportadora e fresa cilíndrica de movimentação circular nos dois sentidos com alcance vertical máximo igual ou superior a 5,03m, mas inferior ou igual a 5,70m, com mecanismo de descarregamento da ração por portas de descargas ou esteira normal ou esteira estendida, com transmissão hidrostática e acionamento do controle total da fresa carregadora por “joystick“.</v>
      </c>
      <c r="H129" s="10" t="s">
        <v>253</v>
      </c>
      <c r="I129" s="13">
        <v>43504</v>
      </c>
      <c r="J129" s="47"/>
      <c r="K129" s="47"/>
      <c r="L129" s="47"/>
      <c r="M129" s="47"/>
    </row>
    <row r="130" spans="1:13" ht="28.5" hidden="1" customHeight="1" x14ac:dyDescent="0.25">
      <c r="A130" s="42" t="str">
        <f t="shared" si="3"/>
        <v/>
      </c>
      <c r="B130" s="10" t="s">
        <v>97</v>
      </c>
      <c r="C130" s="10" t="s">
        <v>330</v>
      </c>
      <c r="D130" s="10" t="s">
        <v>329</v>
      </c>
      <c r="E130" s="10" t="s">
        <v>4035</v>
      </c>
      <c r="F130" s="10" t="str">
        <f t="shared" si="4"/>
        <v>8419.39.00</v>
      </c>
      <c r="G130" s="10" t="str">
        <f t="shared" si="5"/>
        <v xml:space="preserve">Secadores infravermelhos de tambor rotativo para secagem, desumidificação e cristalização de resinas termoplásticas higroscópicas, com controle 100% automático por meio de controlador lógico programável, para produção de 1.800kg/h de resina pet em forma de flocos, com umidade residual final de 200ppm em 45 minutos. </v>
      </c>
      <c r="H130" s="10" t="s">
        <v>253</v>
      </c>
      <c r="I130" s="13">
        <v>43504</v>
      </c>
      <c r="J130" s="47"/>
      <c r="K130" s="47"/>
      <c r="L130" s="47"/>
      <c r="M130" s="47"/>
    </row>
    <row r="131" spans="1:13" ht="28.5" hidden="1" customHeight="1" x14ac:dyDescent="0.25">
      <c r="A131" s="42" t="str">
        <f t="shared" ref="A131:A194" si="6">IF(LEFT(D131,3)="Ver","",IF(COUNTIF(D:D,D131)&gt;1,"X",""))</f>
        <v/>
      </c>
      <c r="B131" s="10" t="s">
        <v>254</v>
      </c>
      <c r="C131" s="10" t="s">
        <v>255</v>
      </c>
      <c r="D131" s="10" t="s">
        <v>251</v>
      </c>
      <c r="E131" s="10" t="s">
        <v>4036</v>
      </c>
      <c r="F131" s="10" t="str">
        <f t="shared" ref="F131:F194" si="7">IF(B131="","",LEFT(B131,10))</f>
        <v>8431.20.11</v>
      </c>
      <c r="G131" s="10" t="str">
        <f t="shared" ref="G131:G194" si="8">IF(C131="","",C131)</f>
        <v>Hastes de direção com 515,5mm de comprimento no braço articulado maior e 383,4 mm no braço menor.</v>
      </c>
      <c r="H131" s="10" t="s">
        <v>253</v>
      </c>
      <c r="I131" s="13">
        <v>43504</v>
      </c>
      <c r="J131" s="47"/>
      <c r="K131" s="47"/>
      <c r="L131" s="47"/>
      <c r="M131" s="47"/>
    </row>
    <row r="132" spans="1:13" ht="28.5" hidden="1" customHeight="1" x14ac:dyDescent="0.25">
      <c r="A132" s="42" t="str">
        <f t="shared" si="6"/>
        <v/>
      </c>
      <c r="B132" s="10" t="s">
        <v>254</v>
      </c>
      <c r="C132" s="10" t="s">
        <v>257</v>
      </c>
      <c r="D132" s="10" t="s">
        <v>256</v>
      </c>
      <c r="E132" s="10" t="s">
        <v>4036</v>
      </c>
      <c r="F132" s="10" t="str">
        <f t="shared" si="7"/>
        <v>8431.20.11</v>
      </c>
      <c r="G132" s="10" t="str">
        <f t="shared" si="8"/>
        <v>Conjuntos soldados com abertura interna entre roletes de 440mm a 680mm.</v>
      </c>
      <c r="H132" s="10" t="s">
        <v>253</v>
      </c>
      <c r="I132" s="13">
        <v>43504</v>
      </c>
      <c r="J132" s="47"/>
      <c r="K132" s="47"/>
      <c r="L132" s="47"/>
      <c r="M132" s="47"/>
    </row>
    <row r="133" spans="1:13" ht="28.5" hidden="1" customHeight="1" x14ac:dyDescent="0.25">
      <c r="A133" s="42" t="str">
        <f t="shared" si="6"/>
        <v/>
      </c>
      <c r="B133" s="10" t="s">
        <v>254</v>
      </c>
      <c r="C133" s="10" t="s">
        <v>259</v>
      </c>
      <c r="D133" s="10" t="s">
        <v>258</v>
      </c>
      <c r="E133" s="10" t="s">
        <v>4036</v>
      </c>
      <c r="F133" s="10" t="str">
        <f t="shared" si="7"/>
        <v>8431.20.11</v>
      </c>
      <c r="G133" s="10" t="str">
        <f t="shared" si="8"/>
        <v>Apoios de braço com 4 minialavancas sensoriais de movimentações, com 532,6mm de comprimento e 168,6 mm de altura e 170,3mm de largura.</v>
      </c>
      <c r="H133" s="10" t="s">
        <v>253</v>
      </c>
      <c r="I133" s="13">
        <v>43504</v>
      </c>
      <c r="J133" s="47"/>
      <c r="K133" s="47"/>
      <c r="L133" s="47"/>
      <c r="M133" s="47"/>
    </row>
    <row r="134" spans="1:13" ht="28.5" hidden="1" customHeight="1" x14ac:dyDescent="0.25">
      <c r="A134" s="42" t="str">
        <f t="shared" si="6"/>
        <v/>
      </c>
      <c r="B134" s="10" t="s">
        <v>200</v>
      </c>
      <c r="C134" s="10" t="s">
        <v>269</v>
      </c>
      <c r="D134" s="10" t="s">
        <v>268</v>
      </c>
      <c r="E134" s="10" t="s">
        <v>4037</v>
      </c>
      <c r="F134" s="10" t="str">
        <f t="shared" si="7"/>
        <v>8457.10.00</v>
      </c>
      <c r="G134" s="10" t="str">
        <f t="shared" si="8"/>
        <v>Centros de usinagem vertical com coluna móvel, de comando numérico computadorizado (CNC) com 5 eixos controlados capazes de trabalhar os cinco lados da peça em uma única fixação, dotados de função de torneamento e fresamento, cursos nos eixos X, Y e Z respectivamente iguais ou superiores a 4.000, 1.300 e 1.800mm, avanço rápido no eixo X de 45m/min e nos eixos Y e Z de 35m/min., equipados com mesa de fresamento e torneamento (4°eixo) com diâmetro de 1.600mm, com rotação de até 400rpm, integrada à mesa da máquina de dimensões 4.000 x 1.240mm, capacidade máxima de carga igual ou inferior a 3.000kg no modo de torneamento e de 8.000kg no modo fresamento, fuso principal com rotação igual ou inferior a 4.000rpm, cabeçote multitarefa com capacidade de variação do ângulo do fuso (eixo B), magazine de ferramentas com 120 posições HSK 100A, equipados com unidade hidráulica, transportadores de cavacos, unidades de resfriamento “chillers”, exaustor de nevoas, com tanque de refrigeração, com unidade de controle de temperatura do tanque de refrigeração.</v>
      </c>
      <c r="H134" s="10" t="s">
        <v>253</v>
      </c>
      <c r="I134" s="13">
        <v>43504</v>
      </c>
      <c r="J134" s="47"/>
      <c r="K134" s="47"/>
      <c r="L134" s="47"/>
      <c r="M134" s="47"/>
    </row>
    <row r="135" spans="1:13" ht="28.5" hidden="1" customHeight="1" x14ac:dyDescent="0.25">
      <c r="A135" s="42" t="str">
        <f t="shared" si="6"/>
        <v/>
      </c>
      <c r="B135" s="10" t="s">
        <v>322</v>
      </c>
      <c r="C135" s="10" t="s">
        <v>328</v>
      </c>
      <c r="D135" s="10" t="s">
        <v>327</v>
      </c>
      <c r="E135" s="10" t="s">
        <v>4038</v>
      </c>
      <c r="F135" s="10" t="str">
        <f t="shared" si="7"/>
        <v>8436.10.00</v>
      </c>
      <c r="G135" s="10" t="str">
        <f t="shared" si="8"/>
        <v>Moinhos para moagem de alimentos tipo pet, dotados de martelos de impacto, com rotor com diâmetro de 1.200mm balanceado dinamicamente, com sistema de troca rápida de martelo, com  motor trifásico de 250HP, equipados com um sistema de peneiramento classificatório de granulometria, com transportador helicoidal com variador de frequência para ajuste da sua velocidade, com um separador por densidade para retirada de corpos estranhos, com sensores de temperatura e vibração, com um exaustor centrífugo, com uma caixa de expansão dotada de um sistema de elementos filtrantes.</v>
      </c>
      <c r="H135" s="10" t="s">
        <v>253</v>
      </c>
      <c r="I135" s="13">
        <v>43504</v>
      </c>
      <c r="J135" s="47"/>
      <c r="K135" s="47"/>
      <c r="L135" s="47"/>
      <c r="M135" s="47"/>
    </row>
    <row r="136" spans="1:13" ht="28.5" hidden="1" customHeight="1" x14ac:dyDescent="0.25">
      <c r="A136" s="42" t="str">
        <f t="shared" si="6"/>
        <v/>
      </c>
      <c r="B136" s="10" t="s">
        <v>165</v>
      </c>
      <c r="C136" s="10" t="s">
        <v>291</v>
      </c>
      <c r="D136" s="10" t="s">
        <v>290</v>
      </c>
      <c r="E136" s="10" t="s">
        <v>4039</v>
      </c>
      <c r="F136" s="10" t="str">
        <f t="shared" si="7"/>
        <v>8438.50.00</v>
      </c>
      <c r="G136" s="10" t="str">
        <f t="shared" si="8"/>
        <v>Máquinas para formação e porcionamento contínuo de carnes e massas diversas por meio de tambor rotativo, com capacidade de produção de até 5.000kg/h e velocidade máxima de tambor de 34rpm (aprox. 32m/min), com até 340 batidas por minuto, utilizando sistema de ar comprimido para liberação das peças formadas no rolo para a esteira (sem contato humano), própria para formação de produtos 2D e 3D, dotadas de: rolo com largura (eliminamos a de 600mm) 1.000mm de largura, bomba de massa, estrutura para armazenamento de até 4 tambores e equipamento para lavação de tambores com ciclo ininterrupto de produção até parada para limpeza de até 18h, CLP programável com tela “Touch” e função de gerenciamento de receitas e sistema CIP de limpeza automatizada.</v>
      </c>
      <c r="H136" s="10" t="s">
        <v>253</v>
      </c>
      <c r="I136" s="13">
        <v>43504</v>
      </c>
      <c r="J136" s="47"/>
      <c r="K136" s="47"/>
      <c r="L136" s="47"/>
      <c r="M136" s="47"/>
    </row>
    <row r="137" spans="1:13" ht="28.5" hidden="1" customHeight="1" x14ac:dyDescent="0.25">
      <c r="A137" s="42" t="str">
        <f t="shared" si="6"/>
        <v/>
      </c>
      <c r="B137" s="10" t="s">
        <v>386</v>
      </c>
      <c r="C137" s="10" t="s">
        <v>387</v>
      </c>
      <c r="D137" s="10" t="s">
        <v>385</v>
      </c>
      <c r="E137" s="10" t="s">
        <v>4040</v>
      </c>
      <c r="F137" s="10" t="str">
        <f t="shared" si="7"/>
        <v>8477.10.11</v>
      </c>
      <c r="G137" s="10" t="str">
        <f t="shared" si="8"/>
        <v>Injetoras horizontais para moldar por injeção pré-formas de politereftalato de etileno (PET), com força de fechamento de 350 toneladas métricas com unidade de fechamento atuada por motor elétrico, curso máximo de abertura 700mm, distanciamento entre as colunas na vertical e horizontal compreendido entre 780 e 1.120mm, calibração  automática de altura do molde, painel de operação com programação de perfil de injeção dedicado para pré-formas PET, controle de servo-válvula de injeção, controle proporcional de velocidade e pressão de extração, unidade de potência hidráulica enclausurada com 2 motores elétricos refrigerados por ar, sistema de filtragem de óleo com interruptor de pressão, funções de injeção e plastificação simultâneas, interligadas, baixa geração de acetaldeído (AA), capacidade de injeção máxima de 7.600g de PET, volume de injeção máxima de 6.770cm3, capacidade de plastificação máxima até 1.400kg/h de PET, pressão de injeção máxima de 1.250bar, sistema de extração de pré-formas com três ou quatro estágios e resfriamento forçado e controlado das superfícies interna e externa das pré-formas, desumidificador de ar dedicado, controle baseado em PC industrial com conexão EtherCAT, disponibilidade de monitoração e diagnóstico remoto, transdutores de posição com resolução de 5 mícrons, circuitos de controle de entradas e saídas com comunicação EtherCAT.</v>
      </c>
      <c r="H137" s="10" t="s">
        <v>253</v>
      </c>
      <c r="I137" s="13">
        <v>43504</v>
      </c>
      <c r="J137" s="47"/>
      <c r="K137" s="47"/>
      <c r="L137" s="47"/>
      <c r="M137" s="47"/>
    </row>
    <row r="138" spans="1:13" ht="28.5" hidden="1" customHeight="1" x14ac:dyDescent="0.25">
      <c r="A138" s="42" t="str">
        <f t="shared" si="6"/>
        <v/>
      </c>
      <c r="B138" s="10" t="s">
        <v>281</v>
      </c>
      <c r="C138" s="10" t="s">
        <v>282</v>
      </c>
      <c r="D138" s="10" t="s">
        <v>280</v>
      </c>
      <c r="E138" s="10" t="s">
        <v>4041</v>
      </c>
      <c r="F138" s="10" t="str">
        <f t="shared" si="7"/>
        <v>8441.80.00</v>
      </c>
      <c r="G138" s="10" t="str">
        <f t="shared" si="8"/>
        <v>Máquinas automáticas para corte e vinco com decapagem para formato máximo de corte e vinco de 1.040 x 730mm (mínimo)/740mm (máximo), gramatura de papel/papelão entre 80 e 2.000g/m² e papel ondulado até 4mm de espessura, com esquadros laterais em ambos os lados com conversão para empuxo ou tração, pressão máxima de corte e vinco de 300 toneladas com regulagem de pressão através de comando elétrico e velocidade máxima mecânica de 7.500 ciclos por hora com painel “touchscreen”.</v>
      </c>
      <c r="H138" s="10" t="s">
        <v>253</v>
      </c>
      <c r="I138" s="13">
        <v>43504</v>
      </c>
      <c r="J138" s="47"/>
      <c r="K138" s="47"/>
      <c r="L138" s="47"/>
      <c r="M138" s="47"/>
    </row>
    <row r="139" spans="1:13" ht="28.5" hidden="1" customHeight="1" x14ac:dyDescent="0.25">
      <c r="A139" s="42" t="str">
        <f t="shared" si="6"/>
        <v/>
      </c>
      <c r="B139" s="10" t="s">
        <v>115</v>
      </c>
      <c r="C139" s="10" t="s">
        <v>340</v>
      </c>
      <c r="D139" s="10" t="s">
        <v>339</v>
      </c>
      <c r="E139" s="10" t="s">
        <v>4001</v>
      </c>
      <c r="F139" s="10" t="str">
        <f t="shared" si="7"/>
        <v>8477.80.90</v>
      </c>
      <c r="G139" s="10" t="str">
        <f t="shared" si="8"/>
        <v>Máquinas pneumáticas para montagem manual do anel metálico central das bolas com gomos (covuladas), com bexiga de borracha inflada, com controle da pressão por manômetro, com três posições de montagem do anel metálico, com bancada para suporte das bexigas, com pressão de trabalho de até 8bar.</v>
      </c>
      <c r="H139" s="10" t="s">
        <v>253</v>
      </c>
      <c r="I139" s="13">
        <v>43504</v>
      </c>
      <c r="J139" s="47"/>
      <c r="K139" s="47"/>
      <c r="L139" s="47"/>
      <c r="M139" s="47"/>
    </row>
    <row r="140" spans="1:13" ht="28.5" hidden="1" customHeight="1" x14ac:dyDescent="0.25">
      <c r="A140" s="42" t="str">
        <f t="shared" si="6"/>
        <v/>
      </c>
      <c r="B140" s="10" t="s">
        <v>352</v>
      </c>
      <c r="C140" s="10" t="s">
        <v>353</v>
      </c>
      <c r="D140" s="10" t="s">
        <v>351</v>
      </c>
      <c r="E140" s="10" t="s">
        <v>4042</v>
      </c>
      <c r="F140" s="10" t="str">
        <f t="shared" si="7"/>
        <v>8471.50.10</v>
      </c>
      <c r="G140" s="10" t="str">
        <f t="shared" si="8"/>
        <v>Controladores industriais para controle de inversor de frequência de média tensão, baseado em processadores com dois núcleos 1.4GHz, DDR3/DDR3L 1333/1600; 2GB de memória RAM, com expansão de dois slots, com tensão de entrada de 24VCC, corrente nominal de 6µA, com disco rígido SSD incluso, entrada para teclado, 4 entradas usb sendo duas 3.0 e duas 4.0, entrada CFAST para conexões com máxima transferência de dados com dispositivos tipo memória flash, entrada de display, 5 entradas para comunicação IP(ethernet), temperatura de armazenamento de -40 a 70°C, altitude máxima de operação de 2000m.</v>
      </c>
      <c r="H140" s="10" t="s">
        <v>253</v>
      </c>
      <c r="I140" s="13">
        <v>43504</v>
      </c>
      <c r="J140" s="47"/>
      <c r="K140" s="47"/>
      <c r="L140" s="47"/>
      <c r="M140" s="47"/>
    </row>
    <row r="141" spans="1:13" ht="28.5" hidden="1" customHeight="1" x14ac:dyDescent="0.25">
      <c r="A141" s="42" t="str">
        <f t="shared" si="6"/>
        <v/>
      </c>
      <c r="B141" s="10" t="s">
        <v>366</v>
      </c>
      <c r="C141" s="10" t="s">
        <v>367</v>
      </c>
      <c r="D141" s="10" t="s">
        <v>365</v>
      </c>
      <c r="E141" s="10" t="s">
        <v>4043</v>
      </c>
      <c r="F141" s="10" t="str">
        <f t="shared" si="7"/>
        <v>8483.40.10</v>
      </c>
      <c r="G141" s="10" t="str">
        <f t="shared" si="8"/>
        <v>Reversores com relação de redução real de 5.06:1 à frente e à ré; relação de redução nominal 5:1 para acoplamento em motores diesel com potência máxima de 77.5kW (0.031kW/(r-min-1)) e rotação de saída máxima a 2.500rpm, destinados à aplicação em trabalho contínuo em embarcações.</v>
      </c>
      <c r="H141" s="10" t="s">
        <v>253</v>
      </c>
      <c r="I141" s="13">
        <v>43504</v>
      </c>
      <c r="J141" s="47"/>
      <c r="K141" s="47"/>
      <c r="L141" s="47"/>
      <c r="M141" s="47"/>
    </row>
    <row r="142" spans="1:13" ht="28.5" hidden="1" customHeight="1" x14ac:dyDescent="0.25">
      <c r="A142" s="42" t="str">
        <f t="shared" si="6"/>
        <v/>
      </c>
      <c r="B142" s="10" t="s">
        <v>366</v>
      </c>
      <c r="C142" s="10" t="s">
        <v>369</v>
      </c>
      <c r="D142" s="10" t="s">
        <v>368</v>
      </c>
      <c r="E142" s="10" t="s">
        <v>4043</v>
      </c>
      <c r="F142" s="10" t="str">
        <f t="shared" si="7"/>
        <v>8483.40.10</v>
      </c>
      <c r="G142" s="10" t="str">
        <f t="shared" si="8"/>
        <v>Reversores com relação de redução real entre 2.81:1 e 3,73:1 à frente e à ré; relação de redução nominal entre 3:1 e 4:1, para acoplamento em motores diesel com potência máxima entre 140 e 176kW e rotação de saída máxima a 2.000rpm, destinados à aplicação em trabalho contínuo em embarcações.</v>
      </c>
      <c r="H142" s="10" t="s">
        <v>253</v>
      </c>
      <c r="I142" s="13">
        <v>43504</v>
      </c>
      <c r="J142" s="47"/>
      <c r="K142" s="47"/>
      <c r="L142" s="47"/>
      <c r="M142" s="47"/>
    </row>
    <row r="143" spans="1:13" ht="28.5" hidden="1" customHeight="1" x14ac:dyDescent="0.25">
      <c r="A143" s="42" t="str">
        <f t="shared" si="6"/>
        <v/>
      </c>
      <c r="B143" s="10" t="s">
        <v>366</v>
      </c>
      <c r="C143" s="10" t="s">
        <v>371</v>
      </c>
      <c r="D143" s="10" t="s">
        <v>370</v>
      </c>
      <c r="E143" s="10" t="s">
        <v>4043</v>
      </c>
      <c r="F143" s="10" t="str">
        <f t="shared" si="7"/>
        <v>8483.40.10</v>
      </c>
      <c r="G143" s="10" t="str">
        <f t="shared" si="8"/>
        <v>Reversores com relação de redução real entre  3.04:1 e 4,05:1 à frente e à ré; relação de redução nominal entre 3:1 e 4:1 para acoplamento em motores diesel com potência máxima entre 42 e 55,2kW; rotação de saída máxima a 3.000rpm, destinados à aplicação em trabalho contínuo em embarcações.</v>
      </c>
      <c r="H143" s="10" t="s">
        <v>253</v>
      </c>
      <c r="I143" s="13">
        <v>43504</v>
      </c>
      <c r="J143" s="47"/>
      <c r="K143" s="47"/>
      <c r="L143" s="47"/>
      <c r="M143" s="47"/>
    </row>
    <row r="144" spans="1:13" ht="28.5" hidden="1" customHeight="1" x14ac:dyDescent="0.25">
      <c r="A144" s="42" t="str">
        <f t="shared" si="6"/>
        <v/>
      </c>
      <c r="B144" s="10" t="s">
        <v>366</v>
      </c>
      <c r="C144" s="10" t="s">
        <v>373</v>
      </c>
      <c r="D144" s="10" t="s">
        <v>372</v>
      </c>
      <c r="E144" s="10" t="s">
        <v>4043</v>
      </c>
      <c r="F144" s="10" t="str">
        <f t="shared" si="7"/>
        <v>8483.40.10</v>
      </c>
      <c r="G144" s="10" t="str">
        <f t="shared" si="8"/>
        <v>Reversores com relação de redução real de 2.95:1 à frente e à ré; relação de redução nominal 3:1 para acoplamento em motores diesel com potência máxima de 43.78kW (0.0199kW/(r-min-1)) e rotação de saída máxima a 2.500rpm, destinados à aplicação em trabalho contínuo em embarcações.</v>
      </c>
      <c r="H144" s="10" t="s">
        <v>253</v>
      </c>
      <c r="I144" s="13">
        <v>43504</v>
      </c>
      <c r="J144" s="47"/>
      <c r="K144" s="47"/>
      <c r="L144" s="47"/>
      <c r="M144" s="47"/>
    </row>
    <row r="145" spans="1:13" ht="28.5" hidden="1" customHeight="1" x14ac:dyDescent="0.25">
      <c r="A145" s="42" t="str">
        <f t="shared" si="6"/>
        <v/>
      </c>
      <c r="B145" s="10" t="s">
        <v>366</v>
      </c>
      <c r="C145" s="10" t="s">
        <v>375</v>
      </c>
      <c r="D145" s="10" t="s">
        <v>374</v>
      </c>
      <c r="E145" s="10" t="s">
        <v>4043</v>
      </c>
      <c r="F145" s="10" t="str">
        <f t="shared" si="7"/>
        <v>8483.40.10</v>
      </c>
      <c r="G145" s="10" t="str">
        <f t="shared" si="8"/>
        <v>Reversores com relação de redução real de 3.83:1:1 à frente e 3.61:1 à ré; relação de redução nominal 4:1 para acoplamento em motores diesel com potência máxima de 44.25kW (0.0177kW/(r-min-1)) e rotação de saída máxima a 2.500rpm, destinados à aplicação em trabalho contínuo em embarcações.</v>
      </c>
      <c r="H145" s="10" t="s">
        <v>253</v>
      </c>
      <c r="I145" s="13">
        <v>43504</v>
      </c>
      <c r="J145" s="47"/>
      <c r="K145" s="47"/>
      <c r="L145" s="47"/>
      <c r="M145" s="47"/>
    </row>
    <row r="146" spans="1:13" ht="28.5" hidden="1" customHeight="1" x14ac:dyDescent="0.25">
      <c r="A146" s="42" t="str">
        <f t="shared" si="6"/>
        <v/>
      </c>
      <c r="B146" s="10" t="s">
        <v>366</v>
      </c>
      <c r="C146" s="10" t="s">
        <v>377</v>
      </c>
      <c r="D146" s="10" t="s">
        <v>376</v>
      </c>
      <c r="E146" s="10" t="s">
        <v>4043</v>
      </c>
      <c r="F146" s="10" t="str">
        <f t="shared" si="7"/>
        <v>8483.40.10</v>
      </c>
      <c r="G146" s="10" t="str">
        <f t="shared" si="8"/>
        <v>Reversores com relação de redução real de 2,52:1 à frente e 2,50:1 à ré; relação de redução nominal 2,5:1 para acoplamento em motores diesel com potência máxima de 9.24kW (0.0044kW/(r-min-1)) e rotação de saída máxima a 2.100rpm, destinados à aplicação em trabalho contínuo em embarcações.</v>
      </c>
      <c r="H146" s="10" t="s">
        <v>253</v>
      </c>
      <c r="I146" s="13">
        <v>43504</v>
      </c>
      <c r="J146" s="47"/>
      <c r="K146" s="47"/>
      <c r="L146" s="47"/>
      <c r="M146" s="47"/>
    </row>
    <row r="147" spans="1:13" ht="28.5" hidden="1" customHeight="1" x14ac:dyDescent="0.25">
      <c r="A147" s="42" t="str">
        <f t="shared" si="6"/>
        <v/>
      </c>
      <c r="B147" s="10" t="s">
        <v>366</v>
      </c>
      <c r="C147" s="10" t="s">
        <v>379</v>
      </c>
      <c r="D147" s="10" t="s">
        <v>378</v>
      </c>
      <c r="E147" s="10" t="s">
        <v>4043</v>
      </c>
      <c r="F147" s="10" t="str">
        <f t="shared" si="7"/>
        <v>8483.40.10</v>
      </c>
      <c r="G147" s="10" t="str">
        <f t="shared" si="8"/>
        <v>Reversores com relação de redução real de 2,95:1 à frente e 2,95:1 à ré; relação de redução nominal 3:1 para acoplamento em motores diesel com potência máxima de 25.2kW (0.012kW/(r-min-1)) e rotação de saída máxima a 2.100rpm, destinados à aplicação em trabalho contínuo em embarcações.</v>
      </c>
      <c r="H147" s="10" t="s">
        <v>253</v>
      </c>
      <c r="I147" s="13">
        <v>43504</v>
      </c>
      <c r="J147" s="47"/>
      <c r="K147" s="47"/>
      <c r="L147" s="47"/>
      <c r="M147" s="47"/>
    </row>
    <row r="148" spans="1:13" ht="28.5" hidden="1" customHeight="1" x14ac:dyDescent="0.25">
      <c r="A148" s="42" t="str">
        <f t="shared" si="6"/>
        <v/>
      </c>
      <c r="B148" s="10" t="s">
        <v>366</v>
      </c>
      <c r="C148" s="10" t="s">
        <v>397</v>
      </c>
      <c r="D148" s="10" t="s">
        <v>396</v>
      </c>
      <c r="E148" s="10" t="s">
        <v>4043</v>
      </c>
      <c r="F148" s="10" t="str">
        <f t="shared" si="7"/>
        <v>8483.40.10</v>
      </c>
      <c r="G148" s="10" t="str">
        <f t="shared" si="8"/>
        <v>Reversores com relação de redução real entre 3.04:1 e 5.06:1 à frente e à ré; relação de redução nominal entre 3:1 e 5:1 para acoplamento em motores diesel com potência máxima entre 202 e 230kW e rotação de saída máxima a 2.000rpm, destinados à aplicação em trabalho contínuo em embarcações.</v>
      </c>
      <c r="H148" s="10" t="s">
        <v>253</v>
      </c>
      <c r="I148" s="13">
        <v>43504</v>
      </c>
      <c r="J148" s="47"/>
      <c r="K148" s="47"/>
      <c r="L148" s="47"/>
      <c r="M148" s="47"/>
    </row>
    <row r="149" spans="1:13" ht="28.5" hidden="1" customHeight="1" x14ac:dyDescent="0.25">
      <c r="A149" s="42" t="str">
        <f t="shared" si="6"/>
        <v/>
      </c>
      <c r="B149" s="10" t="s">
        <v>366</v>
      </c>
      <c r="C149" s="10" t="s">
        <v>399</v>
      </c>
      <c r="D149" s="10" t="s">
        <v>398</v>
      </c>
      <c r="E149" s="10" t="s">
        <v>4043</v>
      </c>
      <c r="F149" s="10" t="str">
        <f t="shared" si="7"/>
        <v>8483.40.10</v>
      </c>
      <c r="G149" s="10" t="str">
        <f t="shared" si="8"/>
        <v>Reversores com relação de redução real de 3.11:1 à frente e à ré; relação de redução nominal 3:1 para acoplamento em motores diesel com potência máxima de 22.2kW (0.0074kW/(r-min-1)) e rotação de saída máxima a 3.000rpm, destinados à aplicação em trabalho contínuo em embarcações.</v>
      </c>
      <c r="H149" s="10" t="s">
        <v>253</v>
      </c>
      <c r="I149" s="13">
        <v>43504</v>
      </c>
      <c r="J149" s="47"/>
      <c r="K149" s="47"/>
      <c r="L149" s="47"/>
      <c r="M149" s="47"/>
    </row>
    <row r="150" spans="1:13" ht="28.5" hidden="1" customHeight="1" x14ac:dyDescent="0.25">
      <c r="A150" s="42" t="str">
        <f t="shared" si="6"/>
        <v/>
      </c>
      <c r="B150" s="10" t="s">
        <v>366</v>
      </c>
      <c r="C150" s="10" t="s">
        <v>401</v>
      </c>
      <c r="D150" s="10" t="s">
        <v>400</v>
      </c>
      <c r="E150" s="10" t="s">
        <v>4043</v>
      </c>
      <c r="F150" s="10" t="str">
        <f t="shared" si="7"/>
        <v>8483.40.10</v>
      </c>
      <c r="G150" s="10" t="str">
        <f t="shared" si="8"/>
        <v>Reversores com relação de redução real entre 1.97:1 e 3.95:1 à frente e à ré; relação de redução nominal entre 2:1 e 4:1 para acoplamento em motores diesel com potência máxima entre 57,5 e 75kW e rotação de saída máxima a 2.500rpm, destinados à aplicação em trabalho contínuo em embarcações.</v>
      </c>
      <c r="H150" s="10" t="s">
        <v>253</v>
      </c>
      <c r="I150" s="13">
        <v>43504</v>
      </c>
      <c r="J150" s="47"/>
      <c r="K150" s="47"/>
      <c r="L150" s="47"/>
      <c r="M150" s="47"/>
    </row>
    <row r="151" spans="1:13" ht="28.5" hidden="1" customHeight="1" x14ac:dyDescent="0.25">
      <c r="A151" s="42" t="str">
        <f t="shared" si="6"/>
        <v/>
      </c>
      <c r="B151" s="10" t="s">
        <v>301</v>
      </c>
      <c r="C151" s="10" t="s">
        <v>302</v>
      </c>
      <c r="D151" s="10" t="s">
        <v>300</v>
      </c>
      <c r="E151" s="10" t="s">
        <v>3980</v>
      </c>
      <c r="F151" s="10" t="str">
        <f t="shared" si="7"/>
        <v>8428.20.90</v>
      </c>
      <c r="G151" s="10" t="str">
        <f t="shared" si="8"/>
        <v>Elevadores de carga com rampa e capacidade para elevar paletes com capacidade mínima de 450 até 1.200kg de papel, dispondo de sensor de acionamento para subida ou descida automática da rampa contendo o palete de papel, formato mínimo do palete 60 x 86cm</v>
      </c>
      <c r="H151" s="10" t="s">
        <v>253</v>
      </c>
      <c r="I151" s="13">
        <v>43504</v>
      </c>
      <c r="J151" s="47"/>
      <c r="K151" s="47"/>
      <c r="L151" s="47"/>
      <c r="M151" s="47"/>
    </row>
    <row r="152" spans="1:13" ht="28.5" hidden="1" customHeight="1" x14ac:dyDescent="0.25">
      <c r="A152" s="42" t="str">
        <f t="shared" si="6"/>
        <v/>
      </c>
      <c r="B152" s="10" t="s">
        <v>312</v>
      </c>
      <c r="C152" s="10" t="s">
        <v>313</v>
      </c>
      <c r="D152" s="10" t="s">
        <v>311</v>
      </c>
      <c r="E152" s="10" t="s">
        <v>4044</v>
      </c>
      <c r="F152" s="10" t="str">
        <f t="shared" si="7"/>
        <v>8424.30.90</v>
      </c>
      <c r="G152" s="10" t="str">
        <f t="shared" si="8"/>
        <v>Máquinas automáticas para acabamento (texturização), por jateamento de granalha abrasiva, de cilindros de moagem de trigo de diâmetro superior ou igual a 210mm e comprimento máximo superior ou igual a 1.800mm, dotadas de unidade de filtragem.</v>
      </c>
      <c r="H152" s="10" t="s">
        <v>253</v>
      </c>
      <c r="I152" s="13">
        <v>43504</v>
      </c>
      <c r="J152" s="47"/>
      <c r="K152" s="47"/>
      <c r="L152" s="47"/>
      <c r="M152" s="47"/>
    </row>
    <row r="153" spans="1:13" ht="28.5" hidden="1" customHeight="1" x14ac:dyDescent="0.25">
      <c r="A153" s="42" t="str">
        <f t="shared" si="6"/>
        <v/>
      </c>
      <c r="B153" s="10" t="s">
        <v>325</v>
      </c>
      <c r="C153" s="10" t="s">
        <v>326</v>
      </c>
      <c r="D153" s="10" t="s">
        <v>324</v>
      </c>
      <c r="E153" s="10" t="s">
        <v>4001</v>
      </c>
      <c r="F153" s="10" t="str">
        <f t="shared" si="7"/>
        <v>8477.59.11</v>
      </c>
      <c r="G153" s="10" t="str">
        <f t="shared" si="8"/>
        <v>Prensas automáticas de vulcanização para bolsas de gomos (covulada) de borracha com movimento simultâneos em eixos verticais e horizontais, para vulcanização das bolsas de borracha com diversas dimensões, com força de fechamento de 150bar, com capacidade de vulcanizar bolsas de borracha com diâmetros entre Ø120 –Ø550mm, controlada por um controlador logico programável (CLP) com tela sensível ao toque, com movimentos hidráulicos das mesas com eixos independentes com movimentos simultâneos, com sistema de aquecimento do ar no interior da bolsa, com pressão de trabalho entre 20 e 30bar, com 5 sensores térmicos, com função automática de exaustão de calor e ar.</v>
      </c>
      <c r="H153" s="10" t="s">
        <v>253</v>
      </c>
      <c r="I153" s="13">
        <v>43504</v>
      </c>
      <c r="J153" s="47"/>
      <c r="K153" s="47"/>
      <c r="L153" s="47"/>
      <c r="M153" s="47"/>
    </row>
    <row r="154" spans="1:13" ht="28.5" hidden="1" customHeight="1" x14ac:dyDescent="0.25">
      <c r="A154" s="42" t="str">
        <f t="shared" si="6"/>
        <v/>
      </c>
      <c r="B154" s="10" t="s">
        <v>284</v>
      </c>
      <c r="C154" s="10" t="s">
        <v>285</v>
      </c>
      <c r="D154" s="10" t="s">
        <v>283</v>
      </c>
      <c r="E154" s="10" t="s">
        <v>4024</v>
      </c>
      <c r="F154" s="10" t="str">
        <f t="shared" si="7"/>
        <v>8471.80.00</v>
      </c>
      <c r="G154" s="10" t="str">
        <f t="shared" si="8"/>
        <v>Conjuntos para aplicação em Realidade Virtual, de uso exclusivo em maquinas de processamento de dados, contendo equipamento de imersão tipo “óculos” para realidade virtual em 3D com Tela LCD display com resolução máxima combinada de até 2.880 x 1.600 pixels e frequência de 90Hz, podendo conter: microfone, fone de ouvido, 2 controles de movimento sem fio multifunção, sensores de movimento (estações base) para visualização em 360 graus, cabos e almofadas de rosto adicionais para substituição</v>
      </c>
      <c r="H154" s="10" t="s">
        <v>253</v>
      </c>
      <c r="I154" s="13">
        <v>43504</v>
      </c>
      <c r="J154" s="47"/>
      <c r="K154" s="47"/>
      <c r="L154" s="47"/>
      <c r="M154" s="47"/>
    </row>
    <row r="155" spans="1:13" ht="28.5" hidden="1" customHeight="1" x14ac:dyDescent="0.25">
      <c r="A155" s="42" t="str">
        <f t="shared" si="6"/>
        <v/>
      </c>
      <c r="B155" s="10" t="s">
        <v>61</v>
      </c>
      <c r="C155" s="10" t="s">
        <v>318</v>
      </c>
      <c r="D155" s="10" t="s">
        <v>317</v>
      </c>
      <c r="E155" s="10" t="s">
        <v>4045</v>
      </c>
      <c r="F155" s="10" t="str">
        <f t="shared" si="7"/>
        <v>8480.71.00</v>
      </c>
      <c r="G155" s="10" t="str">
        <f t="shared" si="8"/>
        <v>Moldes para injeção de peças plásticas para embalagens funcionais, formado por cavidades em conjuntos quádruplos até o máximo de 64 cavidades idênticas, construídos sob projetos de engenharia com ajustes e dimensionais especificados, constituídos de peças e componentes fabricados com metais estreitamente especiais, contendo placa com canais que formam sistema de refrigeração das cavidades do molde, fabricadas com aços inoxidável com elevado teor de cromo e níquel.</v>
      </c>
      <c r="H155" s="10" t="s">
        <v>253</v>
      </c>
      <c r="I155" s="13">
        <v>43504</v>
      </c>
      <c r="J155" s="47"/>
      <c r="K155" s="47"/>
      <c r="L155" s="47"/>
      <c r="M155" s="47"/>
    </row>
    <row r="156" spans="1:13" ht="28.5" hidden="1" customHeight="1" x14ac:dyDescent="0.25">
      <c r="A156" s="42" t="str">
        <f t="shared" si="6"/>
        <v>X</v>
      </c>
      <c r="B156" s="10" t="s">
        <v>284</v>
      </c>
      <c r="C156" s="10" t="s">
        <v>347</v>
      </c>
      <c r="D156" s="10" t="s">
        <v>344</v>
      </c>
      <c r="E156" s="10" t="s">
        <v>4024</v>
      </c>
      <c r="F156" s="10" t="str">
        <f t="shared" si="7"/>
        <v>8471.80.00</v>
      </c>
      <c r="G156" s="10" t="str">
        <f t="shared" si="8"/>
        <v>Adaptadores replicadores de porta de acesso para uso com unidades de máquinas automáticas para processamento de dados, converte porta HDMI para conexões VGA e/ou DVI.</v>
      </c>
      <c r="H156" s="10" t="s">
        <v>346</v>
      </c>
      <c r="I156" s="13">
        <v>43549</v>
      </c>
      <c r="J156" s="47"/>
      <c r="K156" s="47"/>
      <c r="L156" s="47"/>
      <c r="M156" s="47"/>
    </row>
    <row r="157" spans="1:13" ht="28.5" hidden="1" customHeight="1" x14ac:dyDescent="0.25">
      <c r="A157" s="42" t="str">
        <f t="shared" si="6"/>
        <v>X</v>
      </c>
      <c r="B157" s="10" t="s">
        <v>284</v>
      </c>
      <c r="C157" s="10" t="s">
        <v>347</v>
      </c>
      <c r="D157" s="10" t="s">
        <v>344</v>
      </c>
      <c r="E157" s="10" t="s">
        <v>4024</v>
      </c>
      <c r="F157" s="10" t="str">
        <f t="shared" si="7"/>
        <v>8471.80.00</v>
      </c>
      <c r="G157" s="10" t="str">
        <f t="shared" si="8"/>
        <v>Adaptadores replicadores de porta de acesso para uso com unidades de máquinas automáticas para processamento de dados, converte porta HDMI para conexões VGA e/ou DVI.</v>
      </c>
      <c r="H157" s="10" t="s">
        <v>253</v>
      </c>
      <c r="I157" s="13">
        <v>43504</v>
      </c>
      <c r="J157" s="47"/>
      <c r="K157" s="47"/>
      <c r="L157" s="47"/>
      <c r="M157" s="47"/>
    </row>
    <row r="158" spans="1:13" ht="28.5" hidden="1" customHeight="1" x14ac:dyDescent="0.25">
      <c r="A158" s="42" t="str">
        <f t="shared" si="6"/>
        <v/>
      </c>
      <c r="B158" s="10" t="s">
        <v>129</v>
      </c>
      <c r="C158" s="10" t="s">
        <v>293</v>
      </c>
      <c r="D158" s="10" t="s">
        <v>292</v>
      </c>
      <c r="E158" s="10" t="s">
        <v>4046</v>
      </c>
      <c r="F158" s="10" t="str">
        <f t="shared" si="7"/>
        <v>8422.40.90</v>
      </c>
      <c r="G158" s="10" t="str">
        <f t="shared" si="8"/>
        <v>Máquinas formadoras e seladoras de embalagens tipo "stand up pouch", a partir de bobinas de filmes plásticos laminados e impressos, com velocidade mecânica máxima de 200 ciclos/min, largura máxima da bobinas de 840 mm, podendo operar com duas bobinas de até 420 mm de  largura, contendo desbobinador para inserção do "gusset", dispositivo de dobra e inserção do fundo, dispositivos de solda longitudinal e transversal, cortes longitudinal e transversal e esteira de saída.</v>
      </c>
      <c r="H158" s="10" t="s">
        <v>253</v>
      </c>
      <c r="I158" s="13">
        <v>43504</v>
      </c>
      <c r="J158" s="47"/>
      <c r="K158" s="47"/>
      <c r="L158" s="47"/>
      <c r="M158" s="47"/>
    </row>
    <row r="159" spans="1:13" ht="28.5" hidden="1" customHeight="1" x14ac:dyDescent="0.25">
      <c r="A159" s="42" t="str">
        <f t="shared" si="6"/>
        <v/>
      </c>
      <c r="B159" s="10" t="s">
        <v>275</v>
      </c>
      <c r="C159" s="10" t="s">
        <v>276</v>
      </c>
      <c r="D159" s="10" t="s">
        <v>274</v>
      </c>
      <c r="E159" s="10" t="s">
        <v>4047</v>
      </c>
      <c r="F159" s="10" t="str">
        <f t="shared" si="7"/>
        <v>8428.39.90</v>
      </c>
      <c r="G159" s="10" t="str">
        <f t="shared" si="8"/>
        <v>Transportadores-classificadores de pedidos, tipo bandeja, com capacidade nominal de separação de até 8.425 bandejas/hora, de ação contínua, com uma ou mais estações de indução manual, calhas de destino de expedição, uma estação de saída de caixas cheias, dispositivos de leitura, sensores automáticos, com controlador lógico programável.</v>
      </c>
      <c r="H159" s="10" t="s">
        <v>253</v>
      </c>
      <c r="I159" s="13">
        <v>43504</v>
      </c>
      <c r="J159" s="47"/>
      <c r="K159" s="47"/>
      <c r="L159" s="47"/>
      <c r="M159" s="47"/>
    </row>
    <row r="160" spans="1:13" ht="28.5" hidden="1" customHeight="1" x14ac:dyDescent="0.25">
      <c r="A160" s="42" t="str">
        <f t="shared" si="6"/>
        <v/>
      </c>
      <c r="B160" s="10" t="s">
        <v>392</v>
      </c>
      <c r="C160" s="10" t="s">
        <v>393</v>
      </c>
      <c r="D160" s="10" t="s">
        <v>391</v>
      </c>
      <c r="E160" s="10" t="s">
        <v>4048</v>
      </c>
      <c r="F160" s="10" t="str">
        <f t="shared" si="7"/>
        <v>8426.41.90</v>
      </c>
      <c r="G160" s="10" t="str">
        <f t="shared" si="8"/>
        <v>Manipuladores para a movimentação de materiais, autopropulsados sobre pneus maciços ou inflados, com 2 eixos e tração nas 4 rodas, dotados de estabilizadores, equipados com cabine com elevação hidráulica ou fixa, implemento frontal de trabalho articulado (lança e braço) com alcance igual ou superior a 15m (ao nível do solo), equipados ou não com ferramentas de trabalho, tais como: garras hidráulicas (de diversos usos), eletroímã, "clamshell" e tesoura hidráulica entre outros, acionada por motor diesel com potência igual ou superior a 350kW, sistema hidráulico com sensor de carga (load sensing) e controle de torque com prioridade para giro, peso operacional igual ou superior a 70.000kg.</v>
      </c>
      <c r="H160" s="10" t="s">
        <v>253</v>
      </c>
      <c r="I160" s="13">
        <v>43504</v>
      </c>
      <c r="J160" s="47"/>
      <c r="K160" s="47"/>
      <c r="L160" s="47"/>
      <c r="M160" s="47"/>
    </row>
    <row r="161" spans="1:13" ht="28.5" hidden="1" customHeight="1" x14ac:dyDescent="0.25">
      <c r="A161" s="42" t="str">
        <f t="shared" si="6"/>
        <v/>
      </c>
      <c r="B161" s="10" t="s">
        <v>246</v>
      </c>
      <c r="C161" s="10" t="s">
        <v>273</v>
      </c>
      <c r="D161" s="10" t="s">
        <v>272</v>
      </c>
      <c r="E161" s="10" t="s">
        <v>4049</v>
      </c>
      <c r="F161" s="10" t="str">
        <f t="shared" si="7"/>
        <v>8462.10.90</v>
      </c>
      <c r="G161" s="10" t="str">
        <f t="shared" si="8"/>
        <v>Prensas para fabricação de aletas de alumínio utilizadas em trocador de calor, com potência nominal de 75 toneladas e velocidade de até 320GPM, compostas de: painel de comando por PLC com display alfanumérico e autodiagnostico, desbobinador que utiliza como matéria prima fitas de alumínio de largura máxima da bobina de 620mm e espessuras de 0,10 a 0,20mm, tanque de lubrificação das fitas, unidade de sucção (sistema de vácuo) para fixação da matéria prima no momento do corte com inversão de sucção, unidade empilhadora de duas posições, caixa coletora de cavacos e ferramenta de estampagem de progressão dupla com 24 filas, geometria de 25 x 21,65mm para aletas com furos de 9.9mm e fabricação de colarinhos de 1,8 a 5mm.</v>
      </c>
      <c r="H161" s="10" t="s">
        <v>253</v>
      </c>
      <c r="I161" s="13">
        <v>43504</v>
      </c>
      <c r="J161" s="47"/>
      <c r="K161" s="47"/>
      <c r="L161" s="47"/>
      <c r="M161" s="47"/>
    </row>
    <row r="162" spans="1:13" ht="28.5" hidden="1" customHeight="1" x14ac:dyDescent="0.25">
      <c r="A162" s="42" t="str">
        <f t="shared" si="6"/>
        <v/>
      </c>
      <c r="B162" s="10" t="s">
        <v>246</v>
      </c>
      <c r="C162" s="10" t="s">
        <v>310</v>
      </c>
      <c r="D162" s="10" t="s">
        <v>309</v>
      </c>
      <c r="E162" s="10" t="s">
        <v>4050</v>
      </c>
      <c r="F162" s="10" t="str">
        <f t="shared" si="7"/>
        <v>8462.10.90</v>
      </c>
      <c r="G162" s="10" t="str">
        <f t="shared" si="8"/>
        <v>Prensas rotativas para conformação e estampagem (gravação) da cabeça de estojos, a serem utilizados em munição tipo cartucho de calibre .22, com taxa de produção de até 50.000 peças/hora (850rpm), dotadas de sistema de alimentação de componentes com dois silos, plataforma com 4 rodas duplas e seus transportadores, unidade de classificação por diâmetro, armário elétrico contendo CLP, console de comando com monitor com tela de toque e HMI.</v>
      </c>
      <c r="H162" s="10" t="s">
        <v>253</v>
      </c>
      <c r="I162" s="13">
        <v>43504</v>
      </c>
      <c r="J162" s="47"/>
      <c r="K162" s="47"/>
      <c r="L162" s="47"/>
      <c r="M162" s="47"/>
    </row>
    <row r="163" spans="1:13" ht="28.5" hidden="1" customHeight="1" x14ac:dyDescent="0.25">
      <c r="A163" s="42" t="str">
        <f t="shared" si="6"/>
        <v/>
      </c>
      <c r="B163" s="10" t="s">
        <v>178</v>
      </c>
      <c r="C163" s="10" t="s">
        <v>289</v>
      </c>
      <c r="D163" s="10" t="s">
        <v>288</v>
      </c>
      <c r="E163" s="10" t="s">
        <v>4051</v>
      </c>
      <c r="F163" s="10" t="str">
        <f t="shared" si="7"/>
        <v>8479.82.10</v>
      </c>
      <c r="G163" s="10" t="str">
        <f t="shared" si="8"/>
        <v>Parafusos de aquecimento (ou Cabeçote de Aquecimento) do fuso de mistura e extrusão do misturador-extrusor tipo “kneader” utilizado na produção de pasta anódica dotados de corpo, válvula de desaeração, tampa, chapa de segurança, anéis, luneta, mancais, rolamentos, gaxetas, pinos, mancais, suportes.</v>
      </c>
      <c r="H163" s="10" t="s">
        <v>253</v>
      </c>
      <c r="I163" s="13">
        <v>43504</v>
      </c>
      <c r="J163" s="47"/>
      <c r="K163" s="47"/>
      <c r="L163" s="47"/>
      <c r="M163" s="47"/>
    </row>
    <row r="164" spans="1:13" ht="28.5" hidden="1" customHeight="1" x14ac:dyDescent="0.25">
      <c r="A164" s="42" t="str">
        <f t="shared" si="6"/>
        <v/>
      </c>
      <c r="B164" s="10" t="s">
        <v>383</v>
      </c>
      <c r="C164" s="10" t="s">
        <v>384</v>
      </c>
      <c r="D164" s="10" t="s">
        <v>382</v>
      </c>
      <c r="E164" s="10" t="s">
        <v>4052</v>
      </c>
      <c r="F164" s="10" t="str">
        <f t="shared" si="7"/>
        <v>8464.90.19</v>
      </c>
      <c r="G164" s="10" t="str">
        <f t="shared" si="8"/>
        <v>Prensas elétricas para curvar vidros automotivos temperados com dimensões máximas de 2.100 por 1.520mm e espessura compreendida entre 1,6 e 6,0mm, acionadas por servomotores elétricos que garantem uma precisão de repetibilidade de 0,1mm, com tempo de ciclo de 8 segundos e capacidade máxima de 450 peças por hora (referida a uma peça por vez), dotadas de circuito de controle de níveis de vácuo para a curvatura.</v>
      </c>
      <c r="H164" s="10" t="s">
        <v>253</v>
      </c>
      <c r="I164" s="13">
        <v>43504</v>
      </c>
      <c r="J164" s="47"/>
      <c r="K164" s="47"/>
      <c r="L164" s="47"/>
      <c r="M164" s="47"/>
    </row>
    <row r="165" spans="1:13" ht="28.5" hidden="1" customHeight="1" x14ac:dyDescent="0.25">
      <c r="A165" s="42" t="str">
        <f t="shared" si="6"/>
        <v/>
      </c>
      <c r="B165" s="10" t="s">
        <v>358</v>
      </c>
      <c r="C165" s="10" t="s">
        <v>359</v>
      </c>
      <c r="D165" s="10" t="s">
        <v>357</v>
      </c>
      <c r="E165" s="10" t="s">
        <v>4053</v>
      </c>
      <c r="F165" s="10" t="str">
        <f t="shared" si="7"/>
        <v>8433.59.90</v>
      </c>
      <c r="G165" s="10" t="str">
        <f t="shared" si="8"/>
        <v>Plataformas recolhedoras de culturas utilizadas em colheitadeiras com largura mínima de 4,40m e largura máxima de 5,66m do recolhedor (com os braços dos sinhaleiros extendidos) e largura efetiva de recolhimento de 4,52m, rodas auxiliares que giram 360°, esteiras com estrutura de 1.125mm de largura equipadas com sistema de roletes com pista em ranhura guia “V” na extremidade direita, com sistema de flutuação por molas e sensor de controle automático de altura.</v>
      </c>
      <c r="H165" s="10" t="s">
        <v>253</v>
      </c>
      <c r="I165" s="13">
        <v>43504</v>
      </c>
      <c r="J165" s="47"/>
      <c r="K165" s="47"/>
      <c r="L165" s="47"/>
      <c r="M165" s="47"/>
    </row>
    <row r="166" spans="1:13" ht="28.5" hidden="1" customHeight="1" x14ac:dyDescent="0.25">
      <c r="A166" s="42" t="str">
        <f t="shared" si="6"/>
        <v/>
      </c>
      <c r="B166" s="10" t="s">
        <v>361</v>
      </c>
      <c r="C166" s="10" t="s">
        <v>362</v>
      </c>
      <c r="D166" s="10" t="s">
        <v>360</v>
      </c>
      <c r="E166" s="10" t="s">
        <v>4054</v>
      </c>
      <c r="F166" s="10" t="str">
        <f t="shared" si="7"/>
        <v>8424.89.90</v>
      </c>
      <c r="G166" s="10" t="str">
        <f t="shared" si="8"/>
        <v>Máquinas para lavagem química de latas metálicas, com 7 estágios de lavagem, capacidade para trabalhar latas com dimensões variadas, velocidade máxima igual ou superior a 3.000 latas por minuto, com tanque separador de óleo (coalescer), painel de controle com CLP e protocolo de comunicação ethernet.</v>
      </c>
      <c r="H166" s="10" t="s">
        <v>253</v>
      </c>
      <c r="I166" s="13">
        <v>43504</v>
      </c>
      <c r="J166" s="47"/>
      <c r="K166" s="47"/>
      <c r="L166" s="47"/>
      <c r="M166" s="47"/>
    </row>
    <row r="167" spans="1:13" ht="28.5" hidden="1" customHeight="1" x14ac:dyDescent="0.25">
      <c r="A167" s="42" t="str">
        <f t="shared" si="6"/>
        <v/>
      </c>
      <c r="B167" s="10" t="s">
        <v>361</v>
      </c>
      <c r="C167" s="10" t="s">
        <v>364</v>
      </c>
      <c r="D167" s="10" t="s">
        <v>363</v>
      </c>
      <c r="E167" s="10" t="s">
        <v>4054</v>
      </c>
      <c r="F167" s="10" t="str">
        <f t="shared" si="7"/>
        <v>8424.89.90</v>
      </c>
      <c r="G167" s="10" t="str">
        <f t="shared" si="8"/>
        <v>Máquinas para aplicação de verniz no interior e domo (fundo) de latas de alumínio para bebidas através de pulverização (spray), compostas de: 9 unidades de torre dupla com 12 bolsos, com ou sem aplicador de ponto de tinta não visível a olho nu (ink dot), montadas em paralelo; acompanhada de unidade de alimentação de verniz e controle de temperatura duplos, sistema de eliminação de névoa, painel de comando com controlador logico programável e protocolo de comunicação ethernet, conjuntos para troca de tamanho de latas e com capacidade de produção máxima de até 350 latas por minuto/unidade.</v>
      </c>
      <c r="H167" s="10" t="s">
        <v>253</v>
      </c>
      <c r="I167" s="13">
        <v>43504</v>
      </c>
      <c r="J167" s="47"/>
      <c r="K167" s="47"/>
      <c r="L167" s="47"/>
      <c r="M167" s="47"/>
    </row>
    <row r="168" spans="1:13" ht="28.5" hidden="1" customHeight="1" x14ac:dyDescent="0.25">
      <c r="A168" s="42" t="str">
        <f t="shared" si="6"/>
        <v/>
      </c>
      <c r="B168" s="10" t="s">
        <v>304</v>
      </c>
      <c r="C168" s="10" t="s">
        <v>305</v>
      </c>
      <c r="D168" s="10" t="s">
        <v>303</v>
      </c>
      <c r="E168" s="10" t="s">
        <v>4055</v>
      </c>
      <c r="F168" s="10" t="str">
        <f t="shared" si="7"/>
        <v>8477.40.90</v>
      </c>
      <c r="G168" s="10" t="str">
        <f t="shared" si="8"/>
        <v>Máquinas automáticas de termoformar rotativas, para fabricação de solas de EVA através de moldagem quente e frio, dotadas de 3 mesas rotativas integradas, sendo a primeira mesa central compostas por 4 estações de trabalho, com sistema automático para troca de moldes do quente para o frio e vice versa, contendo sistema de abertura automático, a segunda mesa composta por 8 estações de aquecimento com prensas individuais para cada molde, com aquecimento integrado individual e força de fechamento de 40 toneladas para vulcanização das solas, que após este processo são trocadas automaticamente para a terceira mesa compostas por 10 estações de resfriamento, com força de fechamento de 25 toneladas e unidade de refrigeração para os porta moldes, com sistema automático de abertura/ fechamento e unidade hidráulica  de comando através de servo motores (energy saving).</v>
      </c>
      <c r="H168" s="10" t="s">
        <v>253</v>
      </c>
      <c r="I168" s="13">
        <v>43504</v>
      </c>
      <c r="J168" s="47"/>
      <c r="K168" s="47"/>
      <c r="L168" s="47"/>
      <c r="M168" s="47"/>
    </row>
    <row r="169" spans="1:13" ht="28.5" hidden="1" customHeight="1" x14ac:dyDescent="0.25">
      <c r="A169" s="42" t="str">
        <f t="shared" si="6"/>
        <v/>
      </c>
      <c r="B169" s="10" t="s">
        <v>295</v>
      </c>
      <c r="C169" s="10" t="s">
        <v>296</v>
      </c>
      <c r="D169" s="10" t="s">
        <v>294</v>
      </c>
      <c r="E169" s="10" t="s">
        <v>4056</v>
      </c>
      <c r="F169" s="10" t="str">
        <f t="shared" si="7"/>
        <v>8517.61.30</v>
      </c>
      <c r="G169" s="10" t="str">
        <f t="shared" si="8"/>
        <v>Dispositivos de propagação de sinais de rádio frequência baseados em uma rede E-UTRA com suporte a OFDMA e SC-FDMA funcionando com os protocolos S1-AP, GTP-U e X2-AP com as interfaces S1-MME, S1-U e X2 podendo operar por divisão duplexadora de tempo ou frequência, dotados de designe que permite a instalação da estação rádio base em um único equipamento, equipamentos podem suportar sistemas de multitransmissão de 2 recepções e 2 transmissões até 4 transmissões e 4 recepções operando com larguras de bandas de 5 até 40Mhz com GPS integrado para sincronização de dados, podendo operar nas frequências de 703 a 2.690MHz podendo trabalhar com canal único ou com canais separados, opera com limites de potência de transmissão de 30, 40ou 43dBm.</v>
      </c>
      <c r="H169" s="10" t="s">
        <v>253</v>
      </c>
      <c r="I169" s="13">
        <v>43504</v>
      </c>
      <c r="J169" s="47"/>
      <c r="K169" s="47"/>
      <c r="L169" s="47"/>
      <c r="M169" s="47"/>
    </row>
    <row r="170" spans="1:13" ht="28.5" hidden="1" customHeight="1" x14ac:dyDescent="0.25">
      <c r="A170" s="42" t="str">
        <f t="shared" si="6"/>
        <v/>
      </c>
      <c r="B170" s="10" t="s">
        <v>332</v>
      </c>
      <c r="C170" s="10" t="s">
        <v>333</v>
      </c>
      <c r="D170" s="10" t="s">
        <v>331</v>
      </c>
      <c r="E170" s="10" t="s">
        <v>4057</v>
      </c>
      <c r="F170" s="10" t="str">
        <f t="shared" si="7"/>
        <v>8428.90.90</v>
      </c>
      <c r="G170" s="10" t="str">
        <f t="shared" si="8"/>
        <v>Gôndolas automáticas permanentes apoiadas sobre a laje de cobertura para limpeza e manutenção de fachadas prediais, constituídas por um carro guincho móvel que se desloca sobre um caminho de rolamento metálico, uma lança com um alcance entre 4 e 15m equilibradas com contrapesos, uma coroa giratória, cestas paralelepipedal içada por cabos de aço, guinchos elétricos de cabo passante de aço acoplados com enrolador automático de cabo, altura de trabalho do guincho: até 190m; dispositivo de controle de velocidade automático com sistema de frenagem antiqueda.</v>
      </c>
      <c r="H170" s="10" t="s">
        <v>253</v>
      </c>
      <c r="I170" s="13">
        <v>43504</v>
      </c>
      <c r="J170" s="47"/>
      <c r="K170" s="47"/>
      <c r="L170" s="47"/>
      <c r="M170" s="47"/>
    </row>
    <row r="171" spans="1:13" ht="28.5" hidden="1" customHeight="1" x14ac:dyDescent="0.25">
      <c r="A171" s="42" t="str">
        <f t="shared" si="6"/>
        <v/>
      </c>
      <c r="B171" s="10" t="s">
        <v>315</v>
      </c>
      <c r="C171" s="10" t="s">
        <v>316</v>
      </c>
      <c r="D171" s="10" t="s">
        <v>314</v>
      </c>
      <c r="E171" s="10" t="s">
        <v>4058</v>
      </c>
      <c r="F171" s="10" t="str">
        <f t="shared" si="7"/>
        <v>8603.10.00</v>
      </c>
      <c r="G171" s="10" t="str">
        <f t="shared" si="8"/>
        <v>Litorinas cremalheira / aderência, compostas por 2 módulos motorizados unidos entre si por meio de articulações traseiras; com 2 truques ferroviários e 2 rodas dentadas em cada módulo; com capacidade máxima de até 154 passageiros com 75kg cada; com velocidade máxima de subida de até 25km/h; com velocidade máxima de descida de até 18km/h; com força máxima de tração de 200kN (4 x 50kN); equipados com sistema de iluminação; sistema de freios elétricos, pneumáticos e mecânicos; sistema de alimentação principal e auxiliar; sistema de monitoramento e controle de dados; equipamentos de bordo e dispositivos de segurança.</v>
      </c>
      <c r="H171" s="10" t="s">
        <v>253</v>
      </c>
      <c r="I171" s="13">
        <v>43504</v>
      </c>
      <c r="J171" s="47"/>
      <c r="K171" s="47"/>
      <c r="L171" s="47"/>
      <c r="M171" s="47"/>
    </row>
    <row r="172" spans="1:13" ht="28.5" hidden="1" customHeight="1" x14ac:dyDescent="0.25">
      <c r="A172" s="42" t="str">
        <f t="shared" si="6"/>
        <v/>
      </c>
      <c r="B172" s="10" t="s">
        <v>278</v>
      </c>
      <c r="C172" s="10" t="s">
        <v>279</v>
      </c>
      <c r="D172" s="10" t="s">
        <v>277</v>
      </c>
      <c r="E172" s="10" t="s">
        <v>4024</v>
      </c>
      <c r="F172" s="10" t="str">
        <f t="shared" si="7"/>
        <v>8443.99.80</v>
      </c>
      <c r="G172" s="10" t="str">
        <f t="shared" si="8"/>
        <v>Alimentadores de papel ou documentos, automáticos, comercialmente conhecidos como “ADF - Automatic Document Feeder”, com capacidade máxima de até 250 folhas.</v>
      </c>
      <c r="H172" s="10" t="s">
        <v>253</v>
      </c>
      <c r="I172" s="13">
        <v>43504</v>
      </c>
      <c r="J172" s="47"/>
      <c r="K172" s="47"/>
      <c r="L172" s="47"/>
      <c r="M172" s="47"/>
    </row>
    <row r="173" spans="1:13" ht="28.5" hidden="1" customHeight="1" x14ac:dyDescent="0.25">
      <c r="A173" s="42" t="str">
        <f t="shared" si="6"/>
        <v/>
      </c>
      <c r="B173" s="10" t="s">
        <v>278</v>
      </c>
      <c r="C173" s="10" t="s">
        <v>287</v>
      </c>
      <c r="D173" s="10" t="s">
        <v>286</v>
      </c>
      <c r="E173" s="10" t="s">
        <v>4024</v>
      </c>
      <c r="F173" s="10" t="str">
        <f t="shared" si="7"/>
        <v>8443.99.80</v>
      </c>
      <c r="G173" s="10" t="str">
        <f t="shared" si="8"/>
        <v>Mecanismos de triagem de papel, documentos ou folhetos, com bandeja empilhadora de saída simples ou duplex, superior com capacidade de até 350 folhas e inferior até 3.000 folhas, podendo conter grampeador de folhas integrado.</v>
      </c>
      <c r="H173" s="10" t="s">
        <v>253</v>
      </c>
      <c r="I173" s="13">
        <v>43504</v>
      </c>
      <c r="J173" s="47"/>
      <c r="K173" s="47"/>
      <c r="L173" s="47"/>
      <c r="M173" s="47"/>
    </row>
    <row r="174" spans="1:13" ht="28.5" hidden="1" customHeight="1" x14ac:dyDescent="0.25">
      <c r="A174" s="42" t="str">
        <f t="shared" si="6"/>
        <v/>
      </c>
      <c r="B174" s="10" t="s">
        <v>349</v>
      </c>
      <c r="C174" s="10" t="s">
        <v>350</v>
      </c>
      <c r="D174" s="10" t="s">
        <v>348</v>
      </c>
      <c r="E174" s="10" t="s">
        <v>4042</v>
      </c>
      <c r="F174" s="10" t="str">
        <f t="shared" si="7"/>
        <v>8538.90.10</v>
      </c>
      <c r="G174" s="10" t="str">
        <f t="shared" si="8"/>
        <v>Circuitos impressos com componentes elétricos, montados, com duas saídas “off”, 16 caminhos de fibra HCS I/O, tensão de alimentação 24V CC, com um processador padrão de x86, com conexão padrão EtherCAT ( ECAT I/O ),a placa central possui interface em tempo real com o link EtherCAT; Provisão de interface de fábrica para pulsos de disparos ajustados - de fibra ou de cobre, unidades opcionais extras PIB e (Placa de Interface de Energia EtherCat); Entradas analógicas: 8 entradas que possuem alta impedância( podem ser usadas como proteção contra sobrecarga) e ponte de diodos para dois conjuntos de transformadores de corrente trifásicos;   1 interface de encoder, canal A, B e marcador de pulso; Entradas digitais: 8 entradas, ±24VCC, opto-isolada; hardware de pulso ativo derivado de uma das entradas digitais; Saídas digitais: 4 saídas, ±24 VCC, opto-isolada; Função “watchdog” que qualifica todas as saídas digitais; Interface de sincronismo em laço: entrada e saída RS422.</v>
      </c>
      <c r="H174" s="10" t="s">
        <v>253</v>
      </c>
      <c r="I174" s="13">
        <v>43504</v>
      </c>
      <c r="J174" s="47"/>
      <c r="K174" s="47"/>
      <c r="L174" s="47"/>
      <c r="M174" s="47"/>
    </row>
    <row r="175" spans="1:13" ht="28.5" hidden="1" customHeight="1" x14ac:dyDescent="0.25">
      <c r="A175" s="42" t="str">
        <f t="shared" si="6"/>
        <v/>
      </c>
      <c r="B175" s="10" t="s">
        <v>342</v>
      </c>
      <c r="C175" s="10" t="s">
        <v>343</v>
      </c>
      <c r="D175" s="10" t="s">
        <v>341</v>
      </c>
      <c r="E175" s="10" t="s">
        <v>4044</v>
      </c>
      <c r="F175" s="10" t="str">
        <f t="shared" si="7"/>
        <v>8460.90.90</v>
      </c>
      <c r="G175" s="10" t="str">
        <f t="shared" si="8"/>
        <v>Máquinas automáticas combinadas para retificar ou estriar cilindros de moagem de trigo, com diâmetro entre 200 e 450mm e comprimento máximo igual ou superior a 1.500mm, com capacidade de 150 até 2.000 estrias no perímetro, dotadas de unidade hidráulica e de refrigeração.</v>
      </c>
      <c r="H175" s="10" t="s">
        <v>253</v>
      </c>
      <c r="I175" s="13">
        <v>43504</v>
      </c>
      <c r="J175" s="47"/>
      <c r="K175" s="47"/>
      <c r="L175" s="47"/>
      <c r="M175" s="47"/>
    </row>
    <row r="176" spans="1:13" ht="28.5" hidden="1" customHeight="1" x14ac:dyDescent="0.25">
      <c r="A176" s="42" t="str">
        <f t="shared" si="6"/>
        <v/>
      </c>
      <c r="B176" s="10" t="s">
        <v>261</v>
      </c>
      <c r="C176" s="10" t="s">
        <v>262</v>
      </c>
      <c r="D176" s="10" t="s">
        <v>260</v>
      </c>
      <c r="E176" s="10" t="s">
        <v>4012</v>
      </c>
      <c r="F176" s="10" t="str">
        <f t="shared" si="7"/>
        <v>8517.62.62</v>
      </c>
      <c r="G176" s="10" t="str">
        <f t="shared" si="8"/>
        <v>Módulos de banda dupla e quad-band, opção de nível automotivo, baixo consumo de energia e um fator de forma LGA em miniatura, incluindo um extenso conjunto de protocolos de internet (TCP, UDP, HTTP, FTP e SMTP), acesso totalmente integrado aos chips de posicionamento GNSS da u-blox e módulos, fornece funcionalidades de “bit pipe” GSM / GPRS, suporta eCall e ERA-GLONASS, CellLocate indoor posicionamento e integração GNSS / A-GNSS.</v>
      </c>
      <c r="H176" s="10" t="s">
        <v>253</v>
      </c>
      <c r="I176" s="13">
        <v>43504</v>
      </c>
      <c r="J176" s="47"/>
      <c r="K176" s="47"/>
      <c r="L176" s="47"/>
      <c r="M176" s="47"/>
    </row>
    <row r="177" spans="1:13" ht="28.5" hidden="1" customHeight="1" x14ac:dyDescent="0.25">
      <c r="A177" s="42" t="str">
        <f t="shared" si="6"/>
        <v/>
      </c>
      <c r="B177" s="10" t="s">
        <v>261</v>
      </c>
      <c r="C177" s="10" t="s">
        <v>264</v>
      </c>
      <c r="D177" s="10" t="s">
        <v>263</v>
      </c>
      <c r="E177" s="10" t="s">
        <v>4012</v>
      </c>
      <c r="F177" s="10" t="str">
        <f t="shared" si="7"/>
        <v>8517.62.62</v>
      </c>
      <c r="G177" s="10" t="str">
        <f t="shared" si="8"/>
        <v>Módulos amplificadores para transmissão de dados e voz quad-band Gsm/Gprs, compactos, baixo consumo de energia, transmissão de dados Gsm/Gprs classe 10 com capacidade para voz, combina com banda base, transceptor RF, unidade de gerenciamento de energia e amplificador de potência em uma única solução.</v>
      </c>
      <c r="H177" s="10" t="s">
        <v>253</v>
      </c>
      <c r="I177" s="13">
        <v>43504</v>
      </c>
      <c r="J177" s="47"/>
      <c r="K177" s="47"/>
      <c r="L177" s="47"/>
      <c r="M177" s="47"/>
    </row>
    <row r="178" spans="1:13" ht="28.5" hidden="1" customHeight="1" x14ac:dyDescent="0.25">
      <c r="A178" s="42" t="str">
        <f t="shared" si="6"/>
        <v/>
      </c>
      <c r="B178" s="10" t="s">
        <v>115</v>
      </c>
      <c r="C178" s="10" t="s">
        <v>395</v>
      </c>
      <c r="D178" s="10" t="s">
        <v>394</v>
      </c>
      <c r="E178" s="10" t="s">
        <v>4059</v>
      </c>
      <c r="F178" s="10" t="str">
        <f t="shared" si="7"/>
        <v>8477.80.90</v>
      </c>
      <c r="G178" s="10" t="str">
        <f t="shared" si="8"/>
        <v>Impressoras 3D que materializa os objetos por tecnologia do tipo estereolitografia (stereolithography apparatus - SLA) por meio de um projetor de luz UV (tecnologia DLP) com comprimento de onda de 405nm com a construção de objetos tridimensionais a partir de resina fotossensível; área de impressão de 120 x 67,5 x 150mm e tamanho do pixel de 62,5 micrômetros.</v>
      </c>
      <c r="H178" s="10" t="s">
        <v>253</v>
      </c>
      <c r="I178" s="13">
        <v>43504</v>
      </c>
      <c r="J178" s="47"/>
      <c r="K178" s="47"/>
      <c r="L178" s="47"/>
      <c r="M178" s="47"/>
    </row>
    <row r="179" spans="1:13" ht="28.5" hidden="1" customHeight="1" x14ac:dyDescent="0.25">
      <c r="A179" s="42" t="str">
        <f t="shared" si="6"/>
        <v/>
      </c>
      <c r="B179" s="10" t="s">
        <v>355</v>
      </c>
      <c r="C179" s="10" t="s">
        <v>356</v>
      </c>
      <c r="D179" s="10" t="s">
        <v>354</v>
      </c>
      <c r="E179" s="10" t="s">
        <v>4042</v>
      </c>
      <c r="F179" s="10" t="str">
        <f t="shared" si="7"/>
        <v>8541.10.99</v>
      </c>
      <c r="G179" s="10" t="str">
        <f t="shared" si="8"/>
        <v>Módulos de diodos alojados em um invólucro retangular plano apresentando tanto vedação de vidro-metal quanto de vidro-cerâmica com pinos para conexões aparentes nas extremidades; tensão reversa de 6.500V, corrente nominal de 750A corrente contínua (CC), corrente máxima absoluta de 1.500 - 1ms, temperatura de trabalho de -40 a +125°C, isolação no terminal-1, terminal-2 e terminal-base de 10.200VRMS (AC 1 minuto), queda de tensão mínima de 3.75V e máx. de 4.65V, tempo de recuperação reverso de 1.6µs, resistência nos terminais de 0.3mΩ por arm.</v>
      </c>
      <c r="H179" s="10" t="s">
        <v>253</v>
      </c>
      <c r="I179" s="13">
        <v>43504</v>
      </c>
      <c r="J179" s="47"/>
      <c r="K179" s="47"/>
      <c r="L179" s="47"/>
      <c r="M179" s="47"/>
    </row>
    <row r="180" spans="1:13" ht="28.5" hidden="1" customHeight="1" x14ac:dyDescent="0.25">
      <c r="A180" s="42" t="str">
        <f t="shared" si="6"/>
        <v/>
      </c>
      <c r="B180" s="10" t="s">
        <v>307</v>
      </c>
      <c r="C180" s="10" t="s">
        <v>308</v>
      </c>
      <c r="D180" s="10" t="s">
        <v>306</v>
      </c>
      <c r="E180" s="10" t="s">
        <v>4060</v>
      </c>
      <c r="F180" s="10" t="str">
        <f t="shared" si="7"/>
        <v>8479.82.90</v>
      </c>
      <c r="G180" s="10" t="str">
        <f t="shared" si="8"/>
        <v>Prensas tipo rolo para briquetagem e compactação de MgO, com diâmetro de rolo de 20” até 26”; largura do rolo de até 10”; força máxima de separação de rolo em até 220 toneladas força (1.956kN/rolete); 1 ou 2 motores de acionamento com potência máxima de 90kW/cada e capacidade de produção de briquete de 2,2 até 10ton/h.</v>
      </c>
      <c r="H180" s="10" t="s">
        <v>253</v>
      </c>
      <c r="I180" s="13">
        <v>43504</v>
      </c>
      <c r="J180" s="47"/>
      <c r="K180" s="47"/>
      <c r="L180" s="47"/>
      <c r="M180" s="47"/>
    </row>
    <row r="181" spans="1:13" ht="28.5" hidden="1" customHeight="1" x14ac:dyDescent="0.25">
      <c r="A181" s="42" t="str">
        <f t="shared" si="6"/>
        <v/>
      </c>
      <c r="B181" s="10" t="s">
        <v>389</v>
      </c>
      <c r="C181" s="10" t="s">
        <v>390</v>
      </c>
      <c r="D181" s="10" t="s">
        <v>388</v>
      </c>
      <c r="E181" s="10" t="s">
        <v>4061</v>
      </c>
      <c r="F181" s="10" t="str">
        <f t="shared" si="7"/>
        <v>8517.62.79</v>
      </c>
      <c r="G181" s="10" t="str">
        <f t="shared" si="8"/>
        <v>Transceptores digitais de categoria II, operando nas faixas de 71 a 76GHz e 81 a 86GHz, de montagem Full Outdoor (totalmente externa), alimentado por -48VDC ou PoE (LTPoE++), para transmissão de dados ponto a ponto, níveis de modulação de QPSK a 256QAM, espaçamento de canais de 62.5MHz, 125MHz, 250MHz, 500MHz, 750MHz, 1000MHz e 2000MHz, taxa de transmissão  de máxima nominal de 10Gbps em uma única portadora, equipados com uma interface DCN RJ-45 (PoE), duas interfaces LAN SFP+ 1000BASE-SX/LX ou 10GBASE-SR/LR para dados ETH.</v>
      </c>
      <c r="H181" s="10" t="s">
        <v>253</v>
      </c>
      <c r="I181" s="13">
        <v>43504</v>
      </c>
      <c r="J181" s="47"/>
      <c r="K181" s="47"/>
      <c r="L181" s="47"/>
      <c r="M181" s="47"/>
    </row>
    <row r="182" spans="1:13" ht="28.5" hidden="1" customHeight="1" x14ac:dyDescent="0.25">
      <c r="A182" s="42" t="str">
        <f t="shared" si="6"/>
        <v/>
      </c>
      <c r="B182" s="10" t="s">
        <v>266</v>
      </c>
      <c r="C182" s="10" t="s">
        <v>267</v>
      </c>
      <c r="D182" s="10" t="s">
        <v>265</v>
      </c>
      <c r="E182" s="10" t="s">
        <v>4012</v>
      </c>
      <c r="F182" s="10" t="str">
        <f t="shared" si="7"/>
        <v>8542.33.90</v>
      </c>
      <c r="G182" s="10" t="str">
        <f t="shared" si="8"/>
        <v>Geradores de ondas rápidas senoidais, som programável, contendo três geradores de ondas quadradas e um gerador de ruído branco, cada um dos quais capaz de produzir sons de várias frequências em dezesseis níveis de volume, a frequência das ondas quadradas produzidas em cada canal deriva de dois fatores: a frequência do "clock" externo e um valor fornecido por um registrador de controle de cada canal (denominado N), a frequência de cada canal é obtida dividindo-se o "clock" por 32 e então dividindo-se o resultado por N.</v>
      </c>
      <c r="H182" s="10" t="s">
        <v>253</v>
      </c>
      <c r="I182" s="13">
        <v>43504</v>
      </c>
      <c r="J182" s="47"/>
      <c r="K182" s="47"/>
      <c r="L182" s="47"/>
      <c r="M182" s="47"/>
    </row>
    <row r="183" spans="1:13" ht="28.5" hidden="1" customHeight="1" x14ac:dyDescent="0.25">
      <c r="A183" s="42" t="str">
        <f t="shared" si="6"/>
        <v/>
      </c>
      <c r="B183" s="10" t="s">
        <v>112</v>
      </c>
      <c r="C183" s="10" t="s">
        <v>320</v>
      </c>
      <c r="D183" s="10" t="s">
        <v>319</v>
      </c>
      <c r="E183" s="10" t="s">
        <v>4062</v>
      </c>
      <c r="F183" s="10" t="str">
        <f t="shared" si="7"/>
        <v>8479.89.99</v>
      </c>
      <c r="G183" s="10" t="str">
        <f t="shared" si="8"/>
        <v>Máquinas de revestimento por pulverização catódica para metalização de peças tridimensionais de polímero automotivo, com área de substrato para carregamento (dimensões do pilar) de diâmetro de 711 mm/28 polegadas, altura 1.219 mm/48 polegadas, com conexão de linha trifásica, potência máxima de conexão de 220 KVA, potência média de produção de 89 KVA, pressão da água de arrefecimento de máximo 6Bar, diferença de pressão entre entrada e saída de no mínimo 3,5Bar e temperatura de entrada de água entre 20 e 25º C.</v>
      </c>
      <c r="H183" s="10" t="s">
        <v>253</v>
      </c>
      <c r="I183" s="13">
        <v>43504</v>
      </c>
      <c r="J183" s="47"/>
      <c r="K183" s="47"/>
      <c r="L183" s="47"/>
      <c r="M183" s="47"/>
    </row>
    <row r="184" spans="1:13" ht="28.5" hidden="1" customHeight="1" x14ac:dyDescent="0.25">
      <c r="A184" s="42" t="str">
        <f t="shared" si="6"/>
        <v/>
      </c>
      <c r="B184" s="10" t="s">
        <v>112</v>
      </c>
      <c r="C184" s="10" t="s">
        <v>335</v>
      </c>
      <c r="D184" s="10" t="s">
        <v>334</v>
      </c>
      <c r="E184" s="10" t="s">
        <v>4063</v>
      </c>
      <c r="F184" s="10" t="str">
        <f t="shared" si="7"/>
        <v>8479.89.99</v>
      </c>
      <c r="G184" s="10" t="str">
        <f t="shared" si="8"/>
        <v>Unidades hidráulicas modulares para acionamento de motores hidráulicos de alto torque, com gabinete fechado e isolamento acústico fabricada conforme diretiva CE 2006/42/CE, pintadas de acordo com a norma SS-EN ISO 12944; vazão de até 3.000LPM a 1.500rpm ou até 3.600LPM a 1.800rpm, com motores elétricos com faixas de potência até 2x 500Kw; pressão operacional máxima de até 350bar, equipadas com uma ou mais bombas hidráulicas de pistão axial com fluxo variável, tanque de aço inox 1.4301 com capacidade de até 835L soldado de acordo com SS-ISO 5817, equipadas com sensores para monitoramento on-line através de controlador dedicado parametrizável conforme diretiva EMC 2014/30/UE para controle de velocidade, limitação de potência, pressão, fluxo, atrito, e suporte a comunicação com redes.</v>
      </c>
      <c r="H184" s="10" t="s">
        <v>253</v>
      </c>
      <c r="I184" s="13">
        <v>43504</v>
      </c>
      <c r="J184" s="47"/>
      <c r="K184" s="47"/>
      <c r="L184" s="47"/>
      <c r="M184" s="47"/>
    </row>
    <row r="185" spans="1:13" ht="28.5" hidden="1" customHeight="1" x14ac:dyDescent="0.25">
      <c r="A185" s="42" t="str">
        <f t="shared" si="6"/>
        <v/>
      </c>
      <c r="B185" s="10" t="s">
        <v>298</v>
      </c>
      <c r="C185" s="10" t="s">
        <v>299</v>
      </c>
      <c r="D185" s="10" t="s">
        <v>297</v>
      </c>
      <c r="E185" s="10" t="s">
        <v>4064</v>
      </c>
      <c r="F185" s="10" t="str">
        <f t="shared" si="7"/>
        <v>8604.00.90</v>
      </c>
      <c r="G185" s="10" t="str">
        <f t="shared" si="8"/>
        <v>Máquinas reguladoras de lastro bidirecional equipadas com dois arados laterais, um arado central e uma vassoura de limpeza de lastro, diâmetro das rodas de 840mm, com bitola igual ou superior a 1.000mm, cabine climatizada instalada na parte traseira do equipamento, com velocidade de deslocamento de 80km/h em modo autônomo, capacidade de combustível de 800L, com motor a diesel de potência igual ou superior a 265HP (197,61kW), e peso bruto igual ou superior a 22.000kg.</v>
      </c>
      <c r="H185" s="10" t="s">
        <v>253</v>
      </c>
      <c r="I185" s="13">
        <v>43504</v>
      </c>
      <c r="J185" s="47"/>
      <c r="K185" s="47"/>
      <c r="L185" s="47"/>
      <c r="M185" s="47"/>
    </row>
    <row r="186" spans="1:13" ht="28.5" hidden="1" customHeight="1" x14ac:dyDescent="0.25">
      <c r="A186" s="42" t="str">
        <f t="shared" si="6"/>
        <v/>
      </c>
      <c r="B186" s="10" t="s">
        <v>337</v>
      </c>
      <c r="C186" s="10" t="s">
        <v>338</v>
      </c>
      <c r="D186" s="10" t="s">
        <v>336</v>
      </c>
      <c r="E186" s="10" t="s">
        <v>4065</v>
      </c>
      <c r="F186" s="10" t="str">
        <f t="shared" si="7"/>
        <v>9030.10.10</v>
      </c>
      <c r="G186" s="10" t="str">
        <f t="shared" si="8"/>
        <v>Dosímetros com tecnologia luminescente oticamente estimulada (OSL) para monitoração da radiação X, gama e beta, em serviço de dosimetria utilizando detectores de oxido de alumínio (AOC) para medir a exposição à radiação.</v>
      </c>
      <c r="H186" s="10" t="s">
        <v>253</v>
      </c>
      <c r="I186" s="13">
        <v>43504</v>
      </c>
      <c r="J186" s="47"/>
      <c r="K186" s="47"/>
      <c r="L186" s="47"/>
      <c r="M186" s="47"/>
    </row>
    <row r="187" spans="1:13" ht="28.5" hidden="1" customHeight="1" x14ac:dyDescent="0.25">
      <c r="A187" s="42" t="str">
        <f t="shared" si="6"/>
        <v/>
      </c>
      <c r="B187" s="10" t="s">
        <v>135</v>
      </c>
      <c r="C187" s="10" t="s">
        <v>271</v>
      </c>
      <c r="D187" s="10" t="s">
        <v>270</v>
      </c>
      <c r="E187" s="10" t="s">
        <v>4066</v>
      </c>
      <c r="F187" s="10" t="str">
        <f t="shared" si="7"/>
        <v>9031.49.90</v>
      </c>
      <c r="G187" s="10" t="str">
        <f t="shared" si="8"/>
        <v>Escâneres de toras com resolução de diâmetro de 1mm (0,04”) a 2mm (0,08”), integrado com software “Winlog” para medição por infravermelho em dois níveis dos aspectos geométricos das toras, diâmetro e comprimento e endereçando a boxes pré-definidos com os aspectos geométricos das toras, range de operação pré-definido de comprimento entre 2.100 a 3100mm e diâmetro entre 120 a 350mm, controlado por um PC industrial montado em rack próprio, módulos de escaneamento em infravermelho paralelos com área de medição 320 a 1280mm, com 2 fontes de infravermelho angulares e 2 sensores de alta resolução com área de medição entre 500 a 1000mm.</v>
      </c>
      <c r="H187" s="10" t="s">
        <v>253</v>
      </c>
      <c r="I187" s="13">
        <v>43504</v>
      </c>
      <c r="J187" s="47"/>
      <c r="K187" s="47"/>
      <c r="L187" s="47"/>
      <c r="M187" s="47"/>
    </row>
    <row r="188" spans="1:13" ht="28.5" hidden="1" customHeight="1" x14ac:dyDescent="0.25">
      <c r="A188" s="42" t="str">
        <f t="shared" si="6"/>
        <v/>
      </c>
      <c r="B188" s="10" t="s">
        <v>38</v>
      </c>
      <c r="C188" s="10" t="s">
        <v>381</v>
      </c>
      <c r="D188" s="10" t="s">
        <v>380</v>
      </c>
      <c r="E188" s="10" t="s">
        <v>4067</v>
      </c>
      <c r="F188" s="10" t="str">
        <f t="shared" si="7"/>
        <v>9027.80.99</v>
      </c>
      <c r="G188" s="10" t="str">
        <f t="shared" si="8"/>
        <v>Analisadores bioquímicos automáticos para análises laboratoriais e clínicos, por via química seca, com capacidade de até 945 testes por hora, com volume de amostra por teste de 2 a 80µm, com 150 posições de reagente, com metodologia de química seca e quimioluminiscência, carga e descarga contínua, com controles das funções do tipo “touchscreen” e gerenciados por programa dedicado.</v>
      </c>
      <c r="H188" s="10" t="s">
        <v>253</v>
      </c>
      <c r="I188" s="13">
        <v>43504</v>
      </c>
      <c r="J188" s="47"/>
      <c r="K188" s="47"/>
      <c r="L188" s="47"/>
      <c r="M188" s="47"/>
    </row>
    <row r="189" spans="1:13" ht="28.5" hidden="1" customHeight="1" x14ac:dyDescent="0.25">
      <c r="A189" s="42" t="str">
        <f t="shared" si="6"/>
        <v/>
      </c>
      <c r="B189" s="10" t="s">
        <v>405</v>
      </c>
      <c r="C189" s="10" t="s">
        <v>406</v>
      </c>
      <c r="D189" s="10" t="s">
        <v>402</v>
      </c>
      <c r="E189" s="10" t="s">
        <v>4068</v>
      </c>
      <c r="F189" s="10" t="str">
        <f t="shared" si="7"/>
        <v>8483.40.90</v>
      </c>
      <c r="G189" s="10" t="str">
        <f t="shared" si="8"/>
        <v>Kits de coroa e pinhão com engrenagem de 310,63 milímetros de diâmetro externo e espessura de 37,8 milímetros.</v>
      </c>
      <c r="H189" s="10" t="s">
        <v>404</v>
      </c>
      <c r="I189" s="13">
        <v>43507</v>
      </c>
      <c r="J189" s="47"/>
      <c r="K189" s="47"/>
      <c r="L189" s="47"/>
      <c r="M189" s="47"/>
    </row>
    <row r="190" spans="1:13" ht="28.5" hidden="1" customHeight="1" x14ac:dyDescent="0.25">
      <c r="A190" s="42" t="str">
        <f t="shared" si="6"/>
        <v/>
      </c>
      <c r="B190" s="10"/>
      <c r="C190" s="10"/>
      <c r="D190" s="10" t="s">
        <v>3978</v>
      </c>
      <c r="E190" s="10"/>
      <c r="F190" s="10" t="str">
        <f t="shared" si="7"/>
        <v/>
      </c>
      <c r="G190" s="10" t="str">
        <f t="shared" si="8"/>
        <v/>
      </c>
      <c r="H190" s="10" t="s">
        <v>404</v>
      </c>
      <c r="I190" s="13">
        <v>43507</v>
      </c>
      <c r="J190" s="47"/>
      <c r="K190" s="47"/>
      <c r="L190" s="47"/>
      <c r="M190" s="47"/>
    </row>
    <row r="191" spans="1:13" ht="28.5" hidden="1" customHeight="1" x14ac:dyDescent="0.25">
      <c r="A191" s="42" t="str">
        <f t="shared" si="6"/>
        <v/>
      </c>
      <c r="B191" s="10" t="s">
        <v>408</v>
      </c>
      <c r="C191" s="10" t="s">
        <v>409</v>
      </c>
      <c r="D191" s="10" t="s">
        <v>407</v>
      </c>
      <c r="E191" s="10" t="s">
        <v>4012</v>
      </c>
      <c r="F191" s="10" t="str">
        <f t="shared" si="7"/>
        <v>8536.90.40</v>
      </c>
      <c r="G191" s="10" t="str">
        <f t="shared" si="8"/>
        <v>Interruptores tácteis 6 x 6mm, botão interruptor inteligente, clique nítido, um polo de acionamento, “feedback” tátil, potência MAX 50mA 24VDC, tensão de suporte dielétrico 250VAC durante 1 minuto, faixa de temperatura operacional -20～+70.</v>
      </c>
      <c r="H191" s="10" t="s">
        <v>404</v>
      </c>
      <c r="I191" s="13">
        <v>43507</v>
      </c>
      <c r="J191" s="47"/>
      <c r="K191" s="47"/>
      <c r="L191" s="47"/>
      <c r="M191" s="47"/>
    </row>
    <row r="192" spans="1:13" ht="28.5" hidden="1" customHeight="1" x14ac:dyDescent="0.25">
      <c r="A192" s="42" t="str">
        <f t="shared" si="6"/>
        <v/>
      </c>
      <c r="B192" s="10" t="s">
        <v>135</v>
      </c>
      <c r="C192" s="10" t="s">
        <v>411</v>
      </c>
      <c r="D192" s="10" t="s">
        <v>410</v>
      </c>
      <c r="E192" s="10" t="s">
        <v>4069</v>
      </c>
      <c r="F192" s="10" t="str">
        <f t="shared" si="7"/>
        <v>9031.49.90</v>
      </c>
      <c r="G192" s="10" t="str">
        <f t="shared" si="8"/>
        <v>Equipamentos de alinhamento e controle de posição de corte de chapas pré-impressas de papelão ondulado, utilizados em máquinas vincadeiras/cortadeiras longitudinais e cortadeiras transversais, aptos para linhas de produção de chapas com largura máxima de trabalho igual a 2.500mm e velocidade operacional máxima igual a 350m/min (variável em função das características das chapas), com dispositivo alinhador para cortadeiras/vincadeiras dotado de câmeras para leitura e alinhamento preciso do corte e vinco do papel, dispositivo de controle de corte transversal com cabeçote de leitura para detecção das marcas de corte e impressão, com reposicionamento automático nas trocas de pedido.</v>
      </c>
      <c r="H192" s="10" t="s">
        <v>404</v>
      </c>
      <c r="I192" s="13">
        <v>43507</v>
      </c>
      <c r="J192" s="47"/>
      <c r="K192" s="47"/>
      <c r="L192" s="47"/>
      <c r="M192" s="47"/>
    </row>
    <row r="193" spans="1:13" ht="28.5" hidden="1" customHeight="1" x14ac:dyDescent="0.25">
      <c r="A193" s="42" t="str">
        <f t="shared" si="6"/>
        <v/>
      </c>
      <c r="B193" s="10"/>
      <c r="C193" s="10"/>
      <c r="D193" s="10" t="s">
        <v>3978</v>
      </c>
      <c r="E193" s="10"/>
      <c r="F193" s="10" t="str">
        <f t="shared" si="7"/>
        <v/>
      </c>
      <c r="G193" s="10" t="str">
        <f t="shared" si="8"/>
        <v/>
      </c>
      <c r="H193" s="10" t="s">
        <v>404</v>
      </c>
      <c r="I193" s="13">
        <v>43507</v>
      </c>
      <c r="J193" s="47"/>
      <c r="K193" s="47"/>
      <c r="L193" s="47"/>
      <c r="M193" s="47"/>
    </row>
    <row r="194" spans="1:13" ht="28.5" hidden="1" customHeight="1" x14ac:dyDescent="0.25">
      <c r="A194" s="42" t="str">
        <f t="shared" si="6"/>
        <v/>
      </c>
      <c r="B194" s="10" t="s">
        <v>413</v>
      </c>
      <c r="C194" s="10" t="s">
        <v>414</v>
      </c>
      <c r="D194" s="10" t="s">
        <v>412</v>
      </c>
      <c r="E194" s="10" t="s">
        <v>4070</v>
      </c>
      <c r="F194" s="10" t="str">
        <f t="shared" si="7"/>
        <v>8412.21.10</v>
      </c>
      <c r="G194" s="10" t="str">
        <f t="shared" si="8"/>
        <v>Cilindros de elevação com conjunto selado, diâmetro externo do tubo principal de 50 a 75 milímetros, com posição retraída de 1.900 a 3.600 milímetros, pressão normal de 19 a 23 mega pascal, máxima de 28 mega pascal e temperatura de -30 a +85 graus Celsius aplicado a linha de empilhadeiras elétricas retráteis.</v>
      </c>
      <c r="H194" s="10" t="s">
        <v>404</v>
      </c>
      <c r="I194" s="13">
        <v>43507</v>
      </c>
      <c r="J194" s="47"/>
      <c r="K194" s="47"/>
      <c r="L194" s="47"/>
      <c r="M194" s="47"/>
    </row>
    <row r="195" spans="1:13" ht="28.5" hidden="1" customHeight="1" x14ac:dyDescent="0.25">
      <c r="A195" s="42" t="str">
        <f t="shared" ref="A195:A258" si="9">IF(LEFT(D195,3)="Ver","",IF(COUNTIF(D:D,D195)&gt;1,"X",""))</f>
        <v/>
      </c>
      <c r="B195" s="10"/>
      <c r="C195" s="10"/>
      <c r="D195" s="10" t="s">
        <v>3978</v>
      </c>
      <c r="E195" s="10"/>
      <c r="F195" s="10" t="str">
        <f t="shared" ref="F195:F258" si="10">IF(B195="","",LEFT(B195,10))</f>
        <v/>
      </c>
      <c r="G195" s="10" t="str">
        <f t="shared" ref="G195:G258" si="11">IF(C195="","",C195)</f>
        <v/>
      </c>
      <c r="H195" s="10" t="s">
        <v>404</v>
      </c>
      <c r="I195" s="13">
        <v>43507</v>
      </c>
      <c r="J195" s="47"/>
      <c r="K195" s="47"/>
      <c r="L195" s="47"/>
      <c r="M195" s="47"/>
    </row>
    <row r="196" spans="1:13" ht="28.5" hidden="1" customHeight="1" x14ac:dyDescent="0.25">
      <c r="A196" s="42" t="str">
        <f t="shared" si="9"/>
        <v/>
      </c>
      <c r="B196" s="10" t="s">
        <v>254</v>
      </c>
      <c r="C196" s="10" t="s">
        <v>416</v>
      </c>
      <c r="D196" s="10" t="s">
        <v>415</v>
      </c>
      <c r="E196" s="10" t="s">
        <v>4070</v>
      </c>
      <c r="F196" s="10" t="str">
        <f t="shared" si="10"/>
        <v>8431.20.11</v>
      </c>
      <c r="G196" s="10" t="str">
        <f t="shared" si="11"/>
        <v>Rodas de tração de carga, com diâmetro externo de 285 a 343 milímetros, largura de 100 a 140 milímetros, dureza de 92SH, capacidade de carga de até 3.750 quilogramas, velocidades de até 14 quilômetros por hora.</v>
      </c>
      <c r="H196" s="10" t="s">
        <v>404</v>
      </c>
      <c r="I196" s="13">
        <v>43507</v>
      </c>
      <c r="J196" s="47"/>
      <c r="K196" s="47"/>
      <c r="L196" s="47"/>
      <c r="M196" s="47"/>
    </row>
    <row r="197" spans="1:13" ht="28.5" hidden="1" customHeight="1" x14ac:dyDescent="0.25">
      <c r="A197" s="42" t="str">
        <f t="shared" si="9"/>
        <v/>
      </c>
      <c r="B197" s="10"/>
      <c r="C197" s="10"/>
      <c r="D197" s="10" t="s">
        <v>3978</v>
      </c>
      <c r="E197" s="10"/>
      <c r="F197" s="10" t="str">
        <f t="shared" si="10"/>
        <v/>
      </c>
      <c r="G197" s="10" t="str">
        <f t="shared" si="11"/>
        <v/>
      </c>
      <c r="H197" s="10" t="s">
        <v>404</v>
      </c>
      <c r="I197" s="13">
        <v>43507</v>
      </c>
      <c r="J197" s="47"/>
      <c r="K197" s="47"/>
      <c r="L197" s="47"/>
      <c r="M197" s="47"/>
    </row>
    <row r="198" spans="1:13" ht="28.5" hidden="1" customHeight="1" x14ac:dyDescent="0.25">
      <c r="A198" s="42" t="str">
        <f t="shared" si="9"/>
        <v/>
      </c>
      <c r="B198" s="10" t="s">
        <v>418</v>
      </c>
      <c r="C198" s="10" t="s">
        <v>419</v>
      </c>
      <c r="D198" s="10" t="s">
        <v>417</v>
      </c>
      <c r="E198" s="10" t="s">
        <v>4071</v>
      </c>
      <c r="F198" s="10" t="str">
        <f t="shared" si="10"/>
        <v>8415.90.90</v>
      </c>
      <c r="G198" s="10" t="str">
        <f t="shared" si="11"/>
        <v>Unidades eletrônicas supressoras de ruído, compostas por placa de circuito, bornes para alimentação, varistores, bobinas, fusíveis, capacitores e demais componentes eletrônicos soldados, tendo por objetivo agir como filtro de ruído e interferências eletromagnéticas, utilizadas em unidades condensadoras com tecnologia VRF.</v>
      </c>
      <c r="H198" s="10" t="s">
        <v>404</v>
      </c>
      <c r="I198" s="13">
        <v>43507</v>
      </c>
      <c r="J198" s="47"/>
      <c r="K198" s="47"/>
      <c r="L198" s="47"/>
      <c r="M198" s="47"/>
    </row>
    <row r="199" spans="1:13" ht="28.5" hidden="1" customHeight="1" x14ac:dyDescent="0.25">
      <c r="A199" s="42" t="str">
        <f t="shared" si="9"/>
        <v>X</v>
      </c>
      <c r="B199" s="10" t="s">
        <v>422</v>
      </c>
      <c r="C199" s="10" t="s">
        <v>423</v>
      </c>
      <c r="D199" s="10" t="s">
        <v>420</v>
      </c>
      <c r="E199" s="10" t="s">
        <v>4072</v>
      </c>
      <c r="F199" s="10" t="str">
        <f t="shared" si="10"/>
        <v>8456.11.19</v>
      </c>
      <c r="G199" s="10" t="str">
        <f t="shared" si="11"/>
        <v>Máquinas de corte a laser de fibra para processamento de tubos, perfilados e chapas metálicas, com tamanho máximo de chapas de 3.070 x 1.550mm e com capacidade máxima de carregamento de mesa de 920kg, tubos e perfilados com comprimento máximo até 6.000mm e com peso máximo de 200kg, com passagem automática do corte de tubos para chapas e de chapas para tubos, com velocidade máxima de posicionamento dos eixos X e Y de 170m/min, com trocador automático de até 16 bicos e com comando numérico computadorizado (CNC).</v>
      </c>
      <c r="H199" s="10" t="s">
        <v>421</v>
      </c>
      <c r="I199" s="13">
        <v>43544</v>
      </c>
      <c r="J199" s="47"/>
      <c r="K199" s="47"/>
      <c r="L199" s="47"/>
      <c r="M199" s="47"/>
    </row>
    <row r="200" spans="1:13" ht="28.5" hidden="1" customHeight="1" x14ac:dyDescent="0.25">
      <c r="A200" s="42" t="str">
        <f t="shared" si="9"/>
        <v>X</v>
      </c>
      <c r="B200" s="10" t="s">
        <v>422</v>
      </c>
      <c r="C200" s="10" t="s">
        <v>4073</v>
      </c>
      <c r="D200" s="10" t="s">
        <v>420</v>
      </c>
      <c r="E200" s="10" t="s">
        <v>4072</v>
      </c>
      <c r="F200" s="10" t="str">
        <f t="shared" si="10"/>
        <v>8456.11.19</v>
      </c>
      <c r="G200" s="10" t="str">
        <f t="shared" si="11"/>
        <v>Máquinas para corte de chapas metálicas por laser de fibra, com capacidade de corte de chapas com dimensões máximas do material de 3.050 x 1.525mm, capacidade máxima de carregamento de mesa de 920kg, com manipulador de carga e descarga automática (MPL) para fardos de matéria prima de até 2 toneladas e ciclos de 50 segundos, com velocidade máxima de posicionamento dos eixos X e Y de 170m/min, com trocador automático de até 16 bicos, com comando numérico computadorizado (CNC).</v>
      </c>
      <c r="H200" s="10" t="s">
        <v>404</v>
      </c>
      <c r="I200" s="13">
        <v>43507</v>
      </c>
      <c r="J200" s="47"/>
      <c r="K200" s="47"/>
      <c r="L200" s="47"/>
      <c r="M200" s="47"/>
    </row>
    <row r="201" spans="1:13" ht="28.5" hidden="1" customHeight="1" x14ac:dyDescent="0.25">
      <c r="A201" s="42" t="str">
        <f t="shared" si="9"/>
        <v/>
      </c>
      <c r="B201" s="10"/>
      <c r="C201" s="10"/>
      <c r="D201" s="10" t="s">
        <v>3978</v>
      </c>
      <c r="E201" s="10"/>
      <c r="F201" s="10" t="str">
        <f t="shared" si="10"/>
        <v/>
      </c>
      <c r="G201" s="10" t="str">
        <f t="shared" si="11"/>
        <v/>
      </c>
      <c r="H201" s="10" t="s">
        <v>404</v>
      </c>
      <c r="I201" s="13">
        <v>43507</v>
      </c>
      <c r="J201" s="47"/>
      <c r="K201" s="47"/>
      <c r="L201" s="47"/>
      <c r="M201" s="47"/>
    </row>
    <row r="202" spans="1:13" ht="28.5" hidden="1" customHeight="1" x14ac:dyDescent="0.25">
      <c r="A202" s="42" t="str">
        <f t="shared" si="9"/>
        <v/>
      </c>
      <c r="B202" s="10" t="s">
        <v>204</v>
      </c>
      <c r="C202" s="10" t="s">
        <v>425</v>
      </c>
      <c r="D202" s="10" t="s">
        <v>424</v>
      </c>
      <c r="E202" s="10" t="s">
        <v>4074</v>
      </c>
      <c r="F202" s="10" t="str">
        <f t="shared" si="10"/>
        <v>8462.21.00</v>
      </c>
      <c r="G202" s="10" t="str">
        <f t="shared" si="11"/>
        <v>Máquinas para dobrar chapas metálicas com comprimento de dobra de 3.000 até 4.000mm, com força de dobra de 135 até 220 toneladas, com 10 eixos ou mais, controlados por 01 único CNC, dotadas de sistema de armazenamento e carga/descarga das ferramentas de processo de forma automática, 2 sistemas de manipulação de ferramentas com 03 eixos cada (X1R1Z1 e X2R2Z2) controlados pelo CNC, que fazem a colocação das ferramentas de processo em conformidade com a programação CNC, tendo o magazine capacidade de armazenamento de 3.750mm até 17.280mm para os punções e de 17.640 até 40.320mm de comprimento da dobra para as matrizes, o sistema executa a preparação da máquina para o trabalho seguinte, em conformidade com a programação CNC feita em software a distância, eliminando o trabalho de preparação manual e reduzindo drasticamente os tempos de preparação.</v>
      </c>
      <c r="H202" s="10" t="s">
        <v>404</v>
      </c>
      <c r="I202" s="13">
        <v>43507</v>
      </c>
      <c r="J202" s="47"/>
      <c r="K202" s="47"/>
      <c r="L202" s="47"/>
      <c r="M202" s="47"/>
    </row>
    <row r="203" spans="1:13" ht="28.5" hidden="1" customHeight="1" x14ac:dyDescent="0.25">
      <c r="A203" s="42" t="str">
        <f t="shared" si="9"/>
        <v/>
      </c>
      <c r="B203" s="10"/>
      <c r="C203" s="10"/>
      <c r="D203" s="10" t="s">
        <v>3978</v>
      </c>
      <c r="E203" s="10"/>
      <c r="F203" s="10" t="str">
        <f t="shared" si="10"/>
        <v/>
      </c>
      <c r="G203" s="10" t="str">
        <f t="shared" si="11"/>
        <v/>
      </c>
      <c r="H203" s="10" t="s">
        <v>404</v>
      </c>
      <c r="I203" s="13">
        <v>43507</v>
      </c>
      <c r="J203" s="47"/>
      <c r="K203" s="47"/>
      <c r="L203" s="47"/>
      <c r="M203" s="47"/>
    </row>
    <row r="204" spans="1:13" ht="28.5" hidden="1" customHeight="1" x14ac:dyDescent="0.25">
      <c r="A204" s="42" t="str">
        <f t="shared" si="9"/>
        <v/>
      </c>
      <c r="B204" s="10" t="s">
        <v>427</v>
      </c>
      <c r="C204" s="10" t="s">
        <v>428</v>
      </c>
      <c r="D204" s="10" t="s">
        <v>426</v>
      </c>
      <c r="E204" s="10" t="s">
        <v>4075</v>
      </c>
      <c r="F204" s="10" t="str">
        <f t="shared" si="10"/>
        <v>8543.30.00</v>
      </c>
      <c r="G204" s="10" t="str">
        <f t="shared" si="11"/>
        <v>Células eletrolíticas monopolares completas, para produção de Clorato de Sódio por eletrólise de salmoura, com capacidade anual de produção de 600t, com revestimento das células e anodos em Titânio e catodos em aço carbono, com tamanho aproximado de 3150x680x950mm, peso de 1.550kg, área do anodo de 41,5m2, voltagem da célula menor que 3V, consumo de energia de 4.500 - 4.600kWh/t durante a eletrólise, projetadas com materiais e design específicos a fim de evitar fuga de corrente elétrica, resistir à corrosão e otimizar o consumo de energia elétrica.</v>
      </c>
      <c r="H204" s="10" t="s">
        <v>404</v>
      </c>
      <c r="I204" s="13">
        <v>43507</v>
      </c>
      <c r="J204" s="47"/>
      <c r="K204" s="47"/>
      <c r="L204" s="47"/>
      <c r="M204" s="47"/>
    </row>
    <row r="205" spans="1:13" ht="28.5" hidden="1" customHeight="1" x14ac:dyDescent="0.25">
      <c r="A205" s="42" t="str">
        <f t="shared" si="9"/>
        <v/>
      </c>
      <c r="B205" s="10"/>
      <c r="C205" s="10"/>
      <c r="D205" s="10" t="s">
        <v>3978</v>
      </c>
      <c r="E205" s="10"/>
      <c r="F205" s="10" t="str">
        <f t="shared" si="10"/>
        <v/>
      </c>
      <c r="G205" s="10" t="str">
        <f t="shared" si="11"/>
        <v/>
      </c>
      <c r="H205" s="10" t="s">
        <v>404</v>
      </c>
      <c r="I205" s="13">
        <v>43507</v>
      </c>
      <c r="J205" s="47"/>
      <c r="K205" s="47"/>
      <c r="L205" s="47"/>
      <c r="M205" s="47"/>
    </row>
    <row r="206" spans="1:13" ht="28.5" hidden="1" customHeight="1" x14ac:dyDescent="0.25">
      <c r="A206" s="42" t="str">
        <f t="shared" si="9"/>
        <v/>
      </c>
      <c r="B206" s="10" t="s">
        <v>4076</v>
      </c>
      <c r="C206" s="10" t="s">
        <v>431</v>
      </c>
      <c r="D206" s="10" t="s">
        <v>429</v>
      </c>
      <c r="E206" s="10" t="s">
        <v>4035</v>
      </c>
      <c r="F206" s="10" t="str">
        <f t="shared" si="10"/>
        <v>8477.20.10</v>
      </c>
      <c r="G206" s="10" t="str">
        <f t="shared" si="11"/>
        <v>Extrusoras de Dupla Rosca Cônica Corrotante de diâmetro de 174mm (inicial) /90mm (Final) e comprimento de 2.500mm, com áreas de degasagem, para processamento de polímero PET sob vácuo, com Controlador Lógico Programável e um Alimentador Gravimétrico para trabalho com material a temperaturas de até 100°C e produção de 1.800kg/h.</v>
      </c>
      <c r="H206" s="10" t="s">
        <v>404</v>
      </c>
      <c r="I206" s="13">
        <v>43507</v>
      </c>
      <c r="J206" s="47"/>
      <c r="K206" s="47"/>
      <c r="L206" s="47"/>
      <c r="M206" s="47"/>
    </row>
    <row r="207" spans="1:13" ht="28.5" hidden="1" customHeight="1" x14ac:dyDescent="0.25">
      <c r="A207" s="42" t="str">
        <f t="shared" si="9"/>
        <v/>
      </c>
      <c r="B207" s="10"/>
      <c r="C207" s="10"/>
      <c r="D207" s="10" t="s">
        <v>3978</v>
      </c>
      <c r="E207" s="10"/>
      <c r="F207" s="10" t="str">
        <f t="shared" si="10"/>
        <v/>
      </c>
      <c r="G207" s="10" t="str">
        <f t="shared" si="11"/>
        <v/>
      </c>
      <c r="H207" s="10" t="s">
        <v>404</v>
      </c>
      <c r="I207" s="13">
        <v>43507</v>
      </c>
      <c r="J207" s="47"/>
      <c r="K207" s="47"/>
      <c r="L207" s="47"/>
      <c r="M207" s="47"/>
    </row>
    <row r="208" spans="1:13" ht="28.5" hidden="1" customHeight="1" x14ac:dyDescent="0.25">
      <c r="A208" s="42" t="str">
        <f t="shared" si="9"/>
        <v/>
      </c>
      <c r="B208" s="10" t="s">
        <v>433</v>
      </c>
      <c r="C208" s="10" t="s">
        <v>434</v>
      </c>
      <c r="D208" s="10" t="s">
        <v>432</v>
      </c>
      <c r="E208" s="10" t="s">
        <v>4077</v>
      </c>
      <c r="F208" s="10" t="str">
        <f t="shared" si="10"/>
        <v>8481.10.00</v>
      </c>
      <c r="G208" s="10" t="str">
        <f t="shared" si="11"/>
        <v>Válvulas redutoras/controladoras de vazão e pressão, do tipo: fluxo anular, dotadas de caixa redutora isolada contendo obturador axial operado linearmente para ajuste fino de abertura/fechamento do fluxo de vazão e pressão, com capacidade de suportar uma pressão nominal de 10 a 100bar, diâmetros de entrada e saída de 50 a 3.000mm e atuadores do tipo: manual, pneumático ou elétrico.</v>
      </c>
      <c r="H208" s="10" t="s">
        <v>404</v>
      </c>
      <c r="I208" s="13">
        <v>43507</v>
      </c>
      <c r="J208" s="47"/>
      <c r="K208" s="47"/>
      <c r="L208" s="47"/>
      <c r="M208" s="47"/>
    </row>
    <row r="209" spans="1:13" ht="28.5" hidden="1" customHeight="1" x14ac:dyDescent="0.25">
      <c r="A209" s="42" t="str">
        <f t="shared" si="9"/>
        <v/>
      </c>
      <c r="B209" s="10"/>
      <c r="C209" s="10"/>
      <c r="D209" s="10" t="s">
        <v>3978</v>
      </c>
      <c r="E209" s="10"/>
      <c r="F209" s="10" t="str">
        <f t="shared" si="10"/>
        <v/>
      </c>
      <c r="G209" s="10" t="str">
        <f t="shared" si="11"/>
        <v/>
      </c>
      <c r="H209" s="10" t="s">
        <v>404</v>
      </c>
      <c r="I209" s="13">
        <v>43507</v>
      </c>
      <c r="J209" s="47"/>
      <c r="K209" s="47"/>
      <c r="L209" s="47"/>
      <c r="M209" s="47"/>
    </row>
    <row r="210" spans="1:13" ht="28.5" hidden="1" customHeight="1" x14ac:dyDescent="0.25">
      <c r="A210" s="42" t="str">
        <f t="shared" si="9"/>
        <v/>
      </c>
      <c r="B210" s="10" t="s">
        <v>436</v>
      </c>
      <c r="C210" s="10" t="s">
        <v>437</v>
      </c>
      <c r="D210" s="10" t="s">
        <v>435</v>
      </c>
      <c r="E210" s="10" t="s">
        <v>4078</v>
      </c>
      <c r="F210" s="10" t="str">
        <f t="shared" si="10"/>
        <v>8479.30.00</v>
      </c>
      <c r="G210" s="10" t="str">
        <f t="shared" si="11"/>
        <v>Prensas para a produção de pellets de madeira dura "hardwood", com matriz com diâmetro de 825mm, largura de 6mm e superfície de 6.220cm² para fabricar pellets de 5000mm, com potência de 330kW, com capacidade de produção máxima de 5t/hora, com matriz plana estática, com cabeçote giratório de 2 rolos compressores, com sistema hidráulico, painéis de comando e controle equipados com controlador lógico programável (CLP).</v>
      </c>
      <c r="H210" s="10" t="s">
        <v>404</v>
      </c>
      <c r="I210" s="13">
        <v>43507</v>
      </c>
      <c r="J210" s="47"/>
      <c r="K210" s="47"/>
      <c r="L210" s="47"/>
      <c r="M210" s="47"/>
    </row>
    <row r="211" spans="1:13" ht="28.5" hidden="1" customHeight="1" x14ac:dyDescent="0.25">
      <c r="A211" s="42" t="str">
        <f t="shared" si="9"/>
        <v/>
      </c>
      <c r="B211" s="10"/>
      <c r="C211" s="10"/>
      <c r="D211" s="10" t="s">
        <v>3978</v>
      </c>
      <c r="E211" s="10"/>
      <c r="F211" s="10" t="str">
        <f t="shared" si="10"/>
        <v/>
      </c>
      <c r="G211" s="10" t="str">
        <f t="shared" si="11"/>
        <v/>
      </c>
      <c r="H211" s="10" t="s">
        <v>404</v>
      </c>
      <c r="I211" s="13">
        <v>43507</v>
      </c>
      <c r="J211" s="47"/>
      <c r="K211" s="47"/>
      <c r="L211" s="47"/>
      <c r="M211" s="47"/>
    </row>
    <row r="212" spans="1:13" ht="28.5" hidden="1" customHeight="1" x14ac:dyDescent="0.25">
      <c r="A212" s="42" t="str">
        <f t="shared" si="9"/>
        <v/>
      </c>
      <c r="B212" s="10" t="s">
        <v>129</v>
      </c>
      <c r="C212" s="10" t="s">
        <v>439</v>
      </c>
      <c r="D212" s="10" t="s">
        <v>438</v>
      </c>
      <c r="E212" s="10" t="s">
        <v>4079</v>
      </c>
      <c r="F212" s="10" t="str">
        <f t="shared" si="10"/>
        <v>8422.40.90</v>
      </c>
      <c r="G212" s="10" t="str">
        <f t="shared" si="11"/>
        <v>Máquinas automáticas para agrupar e embalar confeitos de gomas de gelatina com dimensões aproximadas entre 15 e 25mm de diâmetro e 4 e 15mm de espessura, em rolos com filme de polipropileno com dupla torção em ambas as extremidades laterais, com dimensões finais aproximadas entre 15 e 25mm de diâmetro e 40 e 140mm de comprimento, contendo aproximadamente entre 4 e 25 confeitos por rolo, dotadas de alimentador vibratório com transportador de corrente, sensores fotoelétrico de rejeição de produto e segurança, placas e escovas para agrupamento e montagem do rolo, sistema alimentador de filme PP com bobinas, dispositivo de corte do filme, cabeçote de embalagem  e torção rotativa, com ou sem dispositivo de selagem longitudinal com “hot melt“ (cola quente), com produtividade aproximada de até 140rolos/minuto e  painel de controle com tela tipo “touchscreen“ e controlador lógico programável (CLP). </v>
      </c>
      <c r="H212" s="10" t="s">
        <v>404</v>
      </c>
      <c r="I212" s="13">
        <v>43507</v>
      </c>
      <c r="J212" s="47"/>
      <c r="K212" s="47"/>
      <c r="L212" s="47"/>
      <c r="M212" s="47"/>
    </row>
    <row r="213" spans="1:13" ht="28.5" hidden="1" customHeight="1" x14ac:dyDescent="0.25">
      <c r="A213" s="42" t="str">
        <f t="shared" si="9"/>
        <v/>
      </c>
      <c r="B213" s="10"/>
      <c r="C213" s="10"/>
      <c r="D213" s="10" t="s">
        <v>3978</v>
      </c>
      <c r="E213" s="10"/>
      <c r="F213" s="10" t="str">
        <f t="shared" si="10"/>
        <v/>
      </c>
      <c r="G213" s="10" t="str">
        <f t="shared" si="11"/>
        <v/>
      </c>
      <c r="H213" s="10" t="s">
        <v>404</v>
      </c>
      <c r="I213" s="13">
        <v>43507</v>
      </c>
      <c r="J213" s="47"/>
      <c r="K213" s="47"/>
      <c r="L213" s="47"/>
      <c r="M213" s="47"/>
    </row>
    <row r="214" spans="1:13" ht="28.5" hidden="1" customHeight="1" x14ac:dyDescent="0.25">
      <c r="A214" s="42" t="str">
        <f t="shared" si="9"/>
        <v/>
      </c>
      <c r="B214" s="10" t="s">
        <v>115</v>
      </c>
      <c r="C214" s="10" t="s">
        <v>441</v>
      </c>
      <c r="D214" s="10" t="s">
        <v>440</v>
      </c>
      <c r="E214" s="10" t="s">
        <v>4080</v>
      </c>
      <c r="F214" s="10" t="str">
        <f t="shared" si="10"/>
        <v>8477.80.90</v>
      </c>
      <c r="G214" s="10" t="str">
        <f t="shared" si="11"/>
        <v>Máquinas metalizadoras, com controlador lógico programável – PLC, para metalização com alumínio de filmes poliéster (PET) de espessura entre 8 e 50μm, com capacidade de metalizar bobinas entre 1.225 e 2.450mm de largura e diâmetro máximo de 1.270mm, com velocidade de operação de até 1.000m/min, dotadas de: sistema de bobinamento, composto por uma unidade de desenrolamento e uma unidade de enrolamento, com utilização de eixos internos para sustentação das bobinas e motores de corrente alternada, controlados por inversores de frequência, para controle de tensão de bobinamento do filme;  sistema de evaporação de alumínio, composto por 34 evaporadores alimentados por transformadores com controle tiristorizado de potência de aquecimento e alimentação de alumínio por motores de passo individuais; sistema de vácuo, composto por um conjunto de bombas para geração de vácuo ao nível de 5 x 10-4mBar; sistema para medição e controle automático da deposição de alumínio no filme (Hawkeye); unidade de pré-tratamento do filme por plasma; unidade de refrigeração/aquecimento (Chiller) para controle da temperatura dos cilindros de processo até -15°C.</v>
      </c>
      <c r="H214" s="10" t="s">
        <v>404</v>
      </c>
      <c r="I214" s="13">
        <v>43507</v>
      </c>
      <c r="J214" s="47"/>
      <c r="K214" s="47"/>
      <c r="L214" s="47"/>
      <c r="M214" s="47"/>
    </row>
    <row r="215" spans="1:13" ht="28.5" hidden="1" customHeight="1" x14ac:dyDescent="0.25">
      <c r="A215" s="42" t="str">
        <f t="shared" si="9"/>
        <v/>
      </c>
      <c r="B215" s="10"/>
      <c r="C215" s="10"/>
      <c r="D215" s="10" t="s">
        <v>3978</v>
      </c>
      <c r="E215" s="10"/>
      <c r="F215" s="10" t="str">
        <f t="shared" si="10"/>
        <v/>
      </c>
      <c r="G215" s="10" t="str">
        <f t="shared" si="11"/>
        <v/>
      </c>
      <c r="H215" s="10" t="s">
        <v>404</v>
      </c>
      <c r="I215" s="13">
        <v>43507</v>
      </c>
      <c r="J215" s="47"/>
      <c r="K215" s="47"/>
      <c r="L215" s="47"/>
      <c r="M215" s="47"/>
    </row>
    <row r="216" spans="1:13" ht="28.5" hidden="1" customHeight="1" x14ac:dyDescent="0.25">
      <c r="A216" s="42" t="str">
        <f t="shared" si="9"/>
        <v/>
      </c>
      <c r="B216" s="10" t="s">
        <v>197</v>
      </c>
      <c r="C216" s="10" t="s">
        <v>443</v>
      </c>
      <c r="D216" s="10" t="s">
        <v>442</v>
      </c>
      <c r="E216" s="10" t="s">
        <v>4081</v>
      </c>
      <c r="F216" s="10" t="str">
        <f t="shared" si="10"/>
        <v>9031.80.99</v>
      </c>
      <c r="G216" s="10" t="str">
        <f t="shared" si="11"/>
        <v>Detectores automáticos de contaminantes metálicos em túnel com largura de abertura de 500mm e altura de 250mm, estrutura em aço inoxidável com monitoramento de condição e controle automático de equilíbrio, display “touchscreen” intuitivo, faixa de temperadora de operação entre -10 a +45  /  -10 a +50  Graus C, para trabalho continuo em esteira transportadora de produtos cárneos.</v>
      </c>
      <c r="H216" s="10" t="s">
        <v>404</v>
      </c>
      <c r="I216" s="13">
        <v>43507</v>
      </c>
      <c r="J216" s="47"/>
      <c r="K216" s="47"/>
      <c r="L216" s="47"/>
      <c r="M216" s="47"/>
    </row>
    <row r="217" spans="1:13" ht="28.5" hidden="1" customHeight="1" x14ac:dyDescent="0.25">
      <c r="A217" s="42" t="str">
        <f t="shared" si="9"/>
        <v/>
      </c>
      <c r="B217" s="10"/>
      <c r="C217" s="10"/>
      <c r="D217" s="10" t="s">
        <v>3978</v>
      </c>
      <c r="E217" s="10"/>
      <c r="F217" s="10" t="str">
        <f t="shared" si="10"/>
        <v/>
      </c>
      <c r="G217" s="10" t="str">
        <f t="shared" si="11"/>
        <v/>
      </c>
      <c r="H217" s="10" t="s">
        <v>404</v>
      </c>
      <c r="I217" s="13">
        <v>43507</v>
      </c>
      <c r="J217" s="47"/>
      <c r="K217" s="47"/>
      <c r="L217" s="47"/>
      <c r="M217" s="47"/>
    </row>
    <row r="218" spans="1:13" ht="28.5" hidden="1" customHeight="1" x14ac:dyDescent="0.25">
      <c r="A218" s="42" t="str">
        <f t="shared" si="9"/>
        <v/>
      </c>
      <c r="B218" s="10" t="s">
        <v>445</v>
      </c>
      <c r="C218" s="10" t="s">
        <v>446</v>
      </c>
      <c r="D218" s="10" t="s">
        <v>444</v>
      </c>
      <c r="E218" s="10" t="s">
        <v>4026</v>
      </c>
      <c r="F218" s="10" t="str">
        <f t="shared" si="10"/>
        <v>8417.90.00</v>
      </c>
      <c r="G218" s="10" t="str">
        <f t="shared" si="11"/>
        <v>Corpos de carros de grelha móvel (parte central), feitos em aço fundido ASTM A217 grau WC6, sem contra flecha, de peso superior à 5.000kg, para aplicação em forno industrial.</v>
      </c>
      <c r="H218" s="10" t="s">
        <v>404</v>
      </c>
      <c r="I218" s="13">
        <v>43507</v>
      </c>
      <c r="J218" s="47"/>
      <c r="K218" s="47"/>
      <c r="L218" s="47"/>
      <c r="M218" s="47"/>
    </row>
    <row r="219" spans="1:13" ht="28.5" hidden="1" customHeight="1" x14ac:dyDescent="0.25">
      <c r="A219" s="42" t="str">
        <f t="shared" si="9"/>
        <v/>
      </c>
      <c r="B219" s="10"/>
      <c r="C219" s="10"/>
      <c r="D219" s="10" t="s">
        <v>3978</v>
      </c>
      <c r="E219" s="10"/>
      <c r="F219" s="10" t="str">
        <f t="shared" si="10"/>
        <v/>
      </c>
      <c r="G219" s="10" t="str">
        <f t="shared" si="11"/>
        <v/>
      </c>
      <c r="H219" s="10" t="s">
        <v>404</v>
      </c>
      <c r="I219" s="13">
        <v>43507</v>
      </c>
      <c r="J219" s="47"/>
      <c r="K219" s="47"/>
      <c r="L219" s="47"/>
      <c r="M219" s="47"/>
    </row>
    <row r="220" spans="1:13" ht="28.5" hidden="1" customHeight="1" x14ac:dyDescent="0.25">
      <c r="A220" s="42" t="str">
        <f t="shared" si="9"/>
        <v/>
      </c>
      <c r="B220" s="10" t="s">
        <v>448</v>
      </c>
      <c r="C220" s="10" t="s">
        <v>449</v>
      </c>
      <c r="D220" s="10" t="s">
        <v>447</v>
      </c>
      <c r="E220" s="10" t="s">
        <v>4082</v>
      </c>
      <c r="F220" s="10" t="str">
        <f t="shared" si="10"/>
        <v>8464.10.00</v>
      </c>
      <c r="G220" s="10" t="str">
        <f t="shared" si="11"/>
        <v>Serras contornadoras automáticas, tipo ponte, para cortar chapas de mármore, granito, pedra e aglomerados, com estrutura em aço eletro soldado, com 5 eixos interpolados; cabeça para disco diâmetro entre 400 a 625mm virando sua cabeça de 0 a 330º; inclinação manual do disco de diamante de até 46º para cortes inclinados; controle Numérico (CNC) com tela "touchscreen”, com comandos para operar no automático ou manual; cabeça giratória de -90 a 365º inclinando de 0 até 90º; equipadas com eletro-fuso de 15kW, equipadas com lazer para alinhamento das lajes/chapas de pedra e indicação do corte, velocidade de rotação do disco: 1.450g/1.</v>
      </c>
      <c r="H220" s="10" t="s">
        <v>404</v>
      </c>
      <c r="I220" s="13">
        <v>43507</v>
      </c>
      <c r="J220" s="47"/>
      <c r="K220" s="47"/>
      <c r="L220" s="47"/>
      <c r="M220" s="47"/>
    </row>
    <row r="221" spans="1:13" ht="28.5" hidden="1" customHeight="1" x14ac:dyDescent="0.25">
      <c r="A221" s="42" t="str">
        <f t="shared" si="9"/>
        <v/>
      </c>
      <c r="B221" s="10"/>
      <c r="C221" s="10"/>
      <c r="D221" s="10" t="s">
        <v>3978</v>
      </c>
      <c r="E221" s="10"/>
      <c r="F221" s="10" t="str">
        <f t="shared" si="10"/>
        <v/>
      </c>
      <c r="G221" s="10" t="str">
        <f t="shared" si="11"/>
        <v/>
      </c>
      <c r="H221" s="10" t="s">
        <v>404</v>
      </c>
      <c r="I221" s="13">
        <v>43507</v>
      </c>
      <c r="J221" s="47"/>
      <c r="K221" s="47"/>
      <c r="L221" s="47"/>
      <c r="M221" s="47"/>
    </row>
    <row r="222" spans="1:13" ht="28.5" hidden="1" customHeight="1" x14ac:dyDescent="0.25">
      <c r="A222" s="42" t="str">
        <f t="shared" si="9"/>
        <v/>
      </c>
      <c r="B222" s="10" t="s">
        <v>451</v>
      </c>
      <c r="C222" s="10" t="s">
        <v>452</v>
      </c>
      <c r="D222" s="10" t="s">
        <v>450</v>
      </c>
      <c r="E222" s="10" t="s">
        <v>4083</v>
      </c>
      <c r="F222" s="10" t="str">
        <f t="shared" si="10"/>
        <v>8422.30.10</v>
      </c>
      <c r="G222" s="10" t="str">
        <f t="shared" si="11"/>
        <v>Máquinas de empacotamento automático horizontal, com controlador “touchscreen” CLP, controladores de foto células e pneumáticos, alimentação forçada, opção de operação manual/automático, sistema de desarme de segurança para sobrecarga ou falta de material, gravador de lotes, fabricação e validade em baixo relevo, com regulador manual de aletas e esteira, aplicador de “Hot Melt”, alimentador de embalagens, dobradores de 1 ou 4 abas. Velocidade de 30-120 embalagens/minuto.</v>
      </c>
      <c r="H222" s="10" t="s">
        <v>404</v>
      </c>
      <c r="I222" s="13">
        <v>43507</v>
      </c>
      <c r="J222" s="47"/>
      <c r="K222" s="47"/>
      <c r="L222" s="47"/>
      <c r="M222" s="47"/>
    </row>
    <row r="223" spans="1:13" ht="28.5" hidden="1" customHeight="1" x14ac:dyDescent="0.25">
      <c r="A223" s="42" t="str">
        <f t="shared" si="9"/>
        <v/>
      </c>
      <c r="B223" s="10"/>
      <c r="C223" s="10"/>
      <c r="D223" s="10" t="s">
        <v>3978</v>
      </c>
      <c r="E223" s="10"/>
      <c r="F223" s="10" t="str">
        <f t="shared" si="10"/>
        <v/>
      </c>
      <c r="G223" s="10" t="str">
        <f t="shared" si="11"/>
        <v/>
      </c>
      <c r="H223" s="10" t="s">
        <v>404</v>
      </c>
      <c r="I223" s="13">
        <v>43507</v>
      </c>
      <c r="J223" s="47"/>
      <c r="K223" s="47"/>
      <c r="L223" s="47"/>
      <c r="M223" s="47"/>
    </row>
    <row r="224" spans="1:13" ht="28.5" hidden="1" customHeight="1" x14ac:dyDescent="0.25">
      <c r="A224" s="42" t="str">
        <f t="shared" si="9"/>
        <v/>
      </c>
      <c r="B224" s="10" t="s">
        <v>451</v>
      </c>
      <c r="C224" s="10" t="s">
        <v>454</v>
      </c>
      <c r="D224" s="10" t="s">
        <v>453</v>
      </c>
      <c r="E224" s="10" t="s">
        <v>4083</v>
      </c>
      <c r="F224" s="10" t="str">
        <f t="shared" si="10"/>
        <v>8422.30.10</v>
      </c>
      <c r="G224" s="10" t="str">
        <f t="shared" si="11"/>
        <v>Máquinas de embalagem/Blister (ALU-ALU), (ALUPVC), (ALU-PVDC) com componentes elétricos, mecânicos, e pneumáticos, todos controlados por CLP, Power 6kW, frequência de corte de 10 50 peças por minuto, podendo controlar automaticamente todo processo de alimentação, definição de formas, selagem térmica, corte e vinco, compatível com os sistemas Plástico-Alumínio, Papel-Alumínio e Alumínio-Alumínio, dotadas de: uma estação de moldagem e selagem térmica de mais de 1,6m de comprimento, com detector fotossensível; matriz com cavidades em posição central, que também pode ser utilizado como trilho para facilitar o setup; pista de 250mm, funil e alimentador em escovas, dispositivo fotossensível para inspeção, com capacidade produtiva do equipamento: 18.000 a 236.000 peças por hora.</v>
      </c>
      <c r="H224" s="10" t="s">
        <v>404</v>
      </c>
      <c r="I224" s="13">
        <v>43507</v>
      </c>
      <c r="J224" s="47"/>
      <c r="K224" s="47"/>
      <c r="L224" s="47"/>
      <c r="M224" s="47"/>
    </row>
    <row r="225" spans="1:13" ht="28.5" hidden="1" customHeight="1" x14ac:dyDescent="0.25">
      <c r="A225" s="42" t="str">
        <f t="shared" si="9"/>
        <v/>
      </c>
      <c r="B225" s="10"/>
      <c r="C225" s="10"/>
      <c r="D225" s="10" t="s">
        <v>3978</v>
      </c>
      <c r="E225" s="10"/>
      <c r="F225" s="10" t="str">
        <f t="shared" si="10"/>
        <v/>
      </c>
      <c r="G225" s="10" t="str">
        <f t="shared" si="11"/>
        <v/>
      </c>
      <c r="H225" s="10" t="s">
        <v>404</v>
      </c>
      <c r="I225" s="13">
        <v>43507</v>
      </c>
      <c r="J225" s="47"/>
      <c r="K225" s="47"/>
      <c r="L225" s="47"/>
      <c r="M225" s="47"/>
    </row>
    <row r="226" spans="1:13" ht="28.5" hidden="1" customHeight="1" x14ac:dyDescent="0.25">
      <c r="A226" s="42" t="str">
        <f t="shared" si="9"/>
        <v/>
      </c>
      <c r="B226" s="10" t="s">
        <v>456</v>
      </c>
      <c r="C226" s="10" t="s">
        <v>457</v>
      </c>
      <c r="D226" s="10" t="s">
        <v>455</v>
      </c>
      <c r="E226" s="10" t="s">
        <v>4084</v>
      </c>
      <c r="F226" s="10" t="str">
        <f t="shared" si="10"/>
        <v>8407.21.10</v>
      </c>
      <c r="G226" s="10" t="str">
        <f t="shared" si="11"/>
        <v>Motores marítimos de pistão, de ignição por centelha, 2 ou 4 tempos, de fixação externa na popa do casco, com 1 cilindro, de potência igual ou inferior a 8HP, com rabeta.</v>
      </c>
      <c r="H226" s="10" t="s">
        <v>404</v>
      </c>
      <c r="I226" s="13">
        <v>43507</v>
      </c>
      <c r="J226" s="47"/>
      <c r="K226" s="47"/>
      <c r="L226" s="47"/>
      <c r="M226" s="47"/>
    </row>
    <row r="227" spans="1:13" ht="28.5" hidden="1" customHeight="1" x14ac:dyDescent="0.25">
      <c r="A227" s="42" t="str">
        <f t="shared" si="9"/>
        <v/>
      </c>
      <c r="B227" s="10"/>
      <c r="C227" s="10"/>
      <c r="D227" s="10" t="s">
        <v>3978</v>
      </c>
      <c r="E227" s="10"/>
      <c r="F227" s="10" t="str">
        <f t="shared" si="10"/>
        <v/>
      </c>
      <c r="G227" s="10" t="str">
        <f t="shared" si="11"/>
        <v/>
      </c>
      <c r="H227" s="10" t="s">
        <v>404</v>
      </c>
      <c r="I227" s="13">
        <v>43507</v>
      </c>
      <c r="J227" s="47"/>
      <c r="K227" s="47"/>
      <c r="L227" s="47"/>
      <c r="M227" s="47"/>
    </row>
    <row r="228" spans="1:13" ht="28.5" hidden="1" customHeight="1" x14ac:dyDescent="0.25">
      <c r="A228" s="42" t="str">
        <f t="shared" si="9"/>
        <v>X</v>
      </c>
      <c r="B228" s="10" t="s">
        <v>461</v>
      </c>
      <c r="C228" s="10" t="s">
        <v>462</v>
      </c>
      <c r="D228" s="10" t="s">
        <v>458</v>
      </c>
      <c r="E228" s="10" t="s">
        <v>4085</v>
      </c>
      <c r="F228" s="10" t="str">
        <f t="shared" si="10"/>
        <v>8529.90.20</v>
      </c>
      <c r="G228" s="10" t="str">
        <f t="shared" si="11"/>
        <v>Grampos de união do pedestal, fabricados em aço inoxidável tipo 301, de uso exclusivo em monitores de computadores com displays de 14 à 86" polegadas na diagonal.</v>
      </c>
      <c r="H228" s="10" t="s">
        <v>460</v>
      </c>
      <c r="I228" s="13">
        <v>43515</v>
      </c>
      <c r="J228" s="47"/>
      <c r="K228" s="47"/>
      <c r="L228" s="47"/>
      <c r="M228" s="47"/>
    </row>
    <row r="229" spans="1:13" ht="28.5" hidden="1" customHeight="1" x14ac:dyDescent="0.25">
      <c r="A229" s="42" t="str">
        <f t="shared" si="9"/>
        <v/>
      </c>
      <c r="B229" s="10"/>
      <c r="C229" s="10"/>
      <c r="D229" s="10" t="s">
        <v>3978</v>
      </c>
      <c r="E229" s="10"/>
      <c r="F229" s="10" t="str">
        <f t="shared" si="10"/>
        <v/>
      </c>
      <c r="G229" s="10" t="str">
        <f t="shared" si="11"/>
        <v/>
      </c>
      <c r="H229" s="10" t="s">
        <v>460</v>
      </c>
      <c r="I229" s="13">
        <v>43515</v>
      </c>
      <c r="J229" s="47"/>
      <c r="K229" s="47"/>
      <c r="L229" s="47"/>
      <c r="M229" s="47"/>
    </row>
    <row r="230" spans="1:13" ht="28.5" hidden="1" customHeight="1" x14ac:dyDescent="0.25">
      <c r="A230" s="42" t="str">
        <f t="shared" si="9"/>
        <v>X</v>
      </c>
      <c r="B230" s="10" t="s">
        <v>461</v>
      </c>
      <c r="C230" s="10" t="s">
        <v>4086</v>
      </c>
      <c r="D230" s="10" t="s">
        <v>458</v>
      </c>
      <c r="E230" s="10" t="s">
        <v>4085</v>
      </c>
      <c r="F230" s="10" t="str">
        <f t="shared" si="10"/>
        <v>8529.90.20</v>
      </c>
      <c r="G230" s="10" t="str">
        <f t="shared" si="11"/>
        <v>Grampos de união do pedestal, fabricado em aço eletro galvanizado grau secc, de uso exclusivo em monitores de computadores com displays de 14 a 86” na diagonal.</v>
      </c>
      <c r="H230" s="10" t="s">
        <v>404</v>
      </c>
      <c r="I230" s="13">
        <v>43507</v>
      </c>
      <c r="J230" s="47"/>
      <c r="K230" s="47"/>
      <c r="L230" s="47"/>
      <c r="M230" s="47"/>
    </row>
    <row r="231" spans="1:13" ht="28.5" hidden="1" customHeight="1" x14ac:dyDescent="0.25">
      <c r="A231" s="42" t="str">
        <f t="shared" si="9"/>
        <v/>
      </c>
      <c r="B231" s="10"/>
      <c r="C231" s="10"/>
      <c r="D231" s="10" t="s">
        <v>3978</v>
      </c>
      <c r="E231" s="10"/>
      <c r="F231" s="10" t="str">
        <f t="shared" si="10"/>
        <v/>
      </c>
      <c r="G231" s="10" t="str">
        <f t="shared" si="11"/>
        <v/>
      </c>
      <c r="H231" s="10" t="s">
        <v>404</v>
      </c>
      <c r="I231" s="13">
        <v>43507</v>
      </c>
      <c r="J231" s="47"/>
      <c r="K231" s="47"/>
      <c r="L231" s="47"/>
      <c r="M231" s="47"/>
    </row>
    <row r="232" spans="1:13" ht="28.5" hidden="1" customHeight="1" x14ac:dyDescent="0.25">
      <c r="A232" s="42" t="str">
        <f t="shared" si="9"/>
        <v/>
      </c>
      <c r="B232" s="10" t="s">
        <v>464</v>
      </c>
      <c r="C232" s="10" t="s">
        <v>465</v>
      </c>
      <c r="D232" s="10" t="s">
        <v>463</v>
      </c>
      <c r="E232" s="10" t="s">
        <v>4087</v>
      </c>
      <c r="F232" s="10" t="str">
        <f t="shared" si="10"/>
        <v>8480.79.00</v>
      </c>
      <c r="G232" s="10" t="str">
        <f t="shared" si="11"/>
        <v>Moldes horizontais em alumínio laminado ou fundido, para a produção de peças em polidiciclopentadieno com peso superior a 3kg, pressurizada por nitrogênio e assistida por sucção a vácuo.</v>
      </c>
      <c r="H232" s="10" t="s">
        <v>404</v>
      </c>
      <c r="I232" s="13">
        <v>43507</v>
      </c>
      <c r="J232" s="47"/>
      <c r="K232" s="47"/>
      <c r="L232" s="47"/>
      <c r="M232" s="47"/>
    </row>
    <row r="233" spans="1:13" ht="28.5" hidden="1" customHeight="1" x14ac:dyDescent="0.25">
      <c r="A233" s="42" t="str">
        <f t="shared" si="9"/>
        <v/>
      </c>
      <c r="B233" s="10"/>
      <c r="C233" s="10"/>
      <c r="D233" s="10" t="s">
        <v>3978</v>
      </c>
      <c r="E233" s="10"/>
      <c r="F233" s="10" t="str">
        <f t="shared" si="10"/>
        <v/>
      </c>
      <c r="G233" s="10" t="str">
        <f t="shared" si="11"/>
        <v/>
      </c>
      <c r="H233" s="10" t="s">
        <v>404</v>
      </c>
      <c r="I233" s="13">
        <v>43507</v>
      </c>
      <c r="J233" s="47"/>
      <c r="K233" s="47"/>
      <c r="L233" s="47"/>
      <c r="M233" s="47"/>
    </row>
    <row r="234" spans="1:13" ht="28.5" hidden="1" customHeight="1" x14ac:dyDescent="0.25">
      <c r="A234" s="42" t="str">
        <f t="shared" si="9"/>
        <v/>
      </c>
      <c r="B234" s="10" t="s">
        <v>467</v>
      </c>
      <c r="C234" s="10" t="s">
        <v>468</v>
      </c>
      <c r="D234" s="10" t="s">
        <v>466</v>
      </c>
      <c r="E234" s="10" t="s">
        <v>4088</v>
      </c>
      <c r="F234" s="10" t="str">
        <f t="shared" si="10"/>
        <v>8436.99.00</v>
      </c>
      <c r="G234" s="10" t="str">
        <f t="shared" si="11"/>
        <v>Cabeçotes florestais para corte, desgalhe e cortes sucessivos em comprimentos desejados de árvores plantadas ou de reflorestamento, com abertura das facas superiores entre 517 e 800mm.</v>
      </c>
      <c r="H234" s="10" t="s">
        <v>404</v>
      </c>
      <c r="I234" s="13">
        <v>43507</v>
      </c>
      <c r="J234" s="47"/>
      <c r="K234" s="47"/>
      <c r="L234" s="47"/>
      <c r="M234" s="47"/>
    </row>
    <row r="235" spans="1:13" ht="28.5" hidden="1" customHeight="1" x14ac:dyDescent="0.25">
      <c r="A235" s="42" t="str">
        <f t="shared" si="9"/>
        <v/>
      </c>
      <c r="B235" s="10"/>
      <c r="C235" s="10"/>
      <c r="D235" s="10" t="s">
        <v>3978</v>
      </c>
      <c r="E235" s="10"/>
      <c r="F235" s="10" t="str">
        <f t="shared" si="10"/>
        <v/>
      </c>
      <c r="G235" s="10" t="str">
        <f t="shared" si="11"/>
        <v/>
      </c>
      <c r="H235" s="10" t="s">
        <v>404</v>
      </c>
      <c r="I235" s="13">
        <v>43507</v>
      </c>
      <c r="J235" s="47"/>
      <c r="K235" s="47"/>
      <c r="L235" s="47"/>
      <c r="M235" s="47"/>
    </row>
    <row r="236" spans="1:13" ht="28.5" hidden="1" customHeight="1" x14ac:dyDescent="0.25">
      <c r="A236" s="42" t="str">
        <f t="shared" si="9"/>
        <v/>
      </c>
      <c r="B236" s="10" t="s">
        <v>470</v>
      </c>
      <c r="C236" s="10" t="s">
        <v>471</v>
      </c>
      <c r="D236" s="10" t="s">
        <v>469</v>
      </c>
      <c r="E236" s="10" t="s">
        <v>4089</v>
      </c>
      <c r="F236" s="10" t="str">
        <f t="shared" si="10"/>
        <v>8462.99.20</v>
      </c>
      <c r="G236" s="10" t="str">
        <f t="shared" si="11"/>
        <v>Máquinas para conformação de pescoço, conformação da flange e reforma do fundo de latas de alumínio para bebidas, para tamanhos de latas variados, com capacidade de produção de até 3.400 latas/min, dotadas de: conjunto de matrizes para conformação do pescoço da lata; conjunto de matrizes para conformação da flange do pescoço da lata; conjunto de matrizes para a reforma do fundo da lata; encerador (waxer); equipamentos de teste por foto detecção; três entradas de latas; painel de comando com Controlador Lógico Programável (CLP) e protocolo de comunicação ethernet.</v>
      </c>
      <c r="H236" s="10" t="s">
        <v>404</v>
      </c>
      <c r="I236" s="13">
        <v>43507</v>
      </c>
      <c r="J236" s="47"/>
      <c r="K236" s="47"/>
      <c r="L236" s="47"/>
      <c r="M236" s="47"/>
    </row>
    <row r="237" spans="1:13" ht="28.5" hidden="1" customHeight="1" x14ac:dyDescent="0.25">
      <c r="A237" s="42" t="str">
        <f t="shared" si="9"/>
        <v/>
      </c>
      <c r="B237" s="10"/>
      <c r="C237" s="10"/>
      <c r="D237" s="10" t="s">
        <v>3978</v>
      </c>
      <c r="E237" s="10"/>
      <c r="F237" s="10" t="str">
        <f t="shared" si="10"/>
        <v/>
      </c>
      <c r="G237" s="10" t="str">
        <f t="shared" si="11"/>
        <v/>
      </c>
      <c r="H237" s="10" t="s">
        <v>404</v>
      </c>
      <c r="I237" s="13">
        <v>43507</v>
      </c>
      <c r="J237" s="47"/>
      <c r="K237" s="47"/>
      <c r="L237" s="47"/>
      <c r="M237" s="47"/>
    </row>
    <row r="238" spans="1:13" ht="28.5" hidden="1" customHeight="1" x14ac:dyDescent="0.25">
      <c r="A238" s="42" t="str">
        <f t="shared" si="9"/>
        <v/>
      </c>
      <c r="B238" s="10" t="s">
        <v>473</v>
      </c>
      <c r="C238" s="10" t="s">
        <v>474</v>
      </c>
      <c r="D238" s="10" t="s">
        <v>472</v>
      </c>
      <c r="E238" s="10" t="s">
        <v>4089</v>
      </c>
      <c r="F238" s="10" t="str">
        <f t="shared" si="10"/>
        <v>8417.80.90</v>
      </c>
      <c r="G238" s="10" t="str">
        <f t="shared" si="11"/>
        <v>Fornos industriais horizontais a gás liquefeito de petróleo (GLP), com 3 zonas de secagem e cura de verniz interno de latas de alumínio para bebidas e uma zona de resfriamento, capacidade de produção de 3.000 latas por minuto ou mais, com temperatura de trabalho de 395 /400°F (201 a 204°C), dotados de esteira em fibra de vidro revestida em teflon (PTFE), painel de controle com controlador lógico programável e protocolo de comunicação ethernet.</v>
      </c>
      <c r="H238" s="10" t="s">
        <v>404</v>
      </c>
      <c r="I238" s="13">
        <v>43507</v>
      </c>
      <c r="J238" s="47"/>
      <c r="K238" s="47"/>
      <c r="L238" s="47"/>
      <c r="M238" s="47"/>
    </row>
    <row r="239" spans="1:13" ht="28.5" hidden="1" customHeight="1" x14ac:dyDescent="0.25">
      <c r="A239" s="42" t="str">
        <f t="shared" si="9"/>
        <v/>
      </c>
      <c r="B239" s="10"/>
      <c r="C239" s="10"/>
      <c r="D239" s="10" t="s">
        <v>3978</v>
      </c>
      <c r="E239" s="10"/>
      <c r="F239" s="10" t="str">
        <f t="shared" si="10"/>
        <v/>
      </c>
      <c r="G239" s="10" t="str">
        <f t="shared" si="11"/>
        <v/>
      </c>
      <c r="H239" s="10" t="s">
        <v>404</v>
      </c>
      <c r="I239" s="13">
        <v>43507</v>
      </c>
      <c r="J239" s="47"/>
      <c r="K239" s="47"/>
      <c r="L239" s="47"/>
      <c r="M239" s="47"/>
    </row>
    <row r="240" spans="1:13" ht="28.5" hidden="1" customHeight="1" x14ac:dyDescent="0.25">
      <c r="A240" s="42" t="str">
        <f t="shared" si="9"/>
        <v/>
      </c>
      <c r="B240" s="10" t="s">
        <v>473</v>
      </c>
      <c r="C240" s="10" t="s">
        <v>476</v>
      </c>
      <c r="D240" s="10" t="s">
        <v>475</v>
      </c>
      <c r="E240" s="10" t="s">
        <v>4089</v>
      </c>
      <c r="F240" s="10" t="str">
        <f t="shared" si="10"/>
        <v>8417.80.90</v>
      </c>
      <c r="G240" s="10" t="str">
        <f t="shared" si="11"/>
        <v>Fornos industriais de corrente de pinos, a gás liquefeito de petróleo (GLP), para secagem de rótulos de latas de alumínio para bebidas, com capacidade de produção de até 2.400 latas por minuto, com temperatura de trabalho de 202 a 213°C (395 a 415°F), painel de controle com controlador lógico programável e protocolo de comunicação ethernet.</v>
      </c>
      <c r="H240" s="10" t="s">
        <v>404</v>
      </c>
      <c r="I240" s="13">
        <v>43507</v>
      </c>
      <c r="J240" s="47"/>
      <c r="K240" s="47"/>
      <c r="L240" s="47"/>
      <c r="M240" s="47"/>
    </row>
    <row r="241" spans="1:13" ht="28.5" hidden="1" customHeight="1" x14ac:dyDescent="0.25">
      <c r="A241" s="42" t="str">
        <f t="shared" si="9"/>
        <v/>
      </c>
      <c r="B241" s="10"/>
      <c r="C241" s="10"/>
      <c r="D241" s="10" t="s">
        <v>3978</v>
      </c>
      <c r="E241" s="10"/>
      <c r="F241" s="10" t="str">
        <f t="shared" si="10"/>
        <v/>
      </c>
      <c r="G241" s="10" t="str">
        <f t="shared" si="11"/>
        <v/>
      </c>
      <c r="H241" s="10" t="s">
        <v>404</v>
      </c>
      <c r="I241" s="13">
        <v>43507</v>
      </c>
      <c r="J241" s="47"/>
      <c r="K241" s="47"/>
      <c r="L241" s="47"/>
      <c r="M241" s="47"/>
    </row>
    <row r="242" spans="1:13" ht="28.5" hidden="1" customHeight="1" x14ac:dyDescent="0.25">
      <c r="A242" s="42" t="str">
        <f t="shared" si="9"/>
        <v/>
      </c>
      <c r="B242" s="10" t="s">
        <v>478</v>
      </c>
      <c r="C242" s="10" t="s">
        <v>479</v>
      </c>
      <c r="D242" s="10" t="s">
        <v>477</v>
      </c>
      <c r="E242" s="10" t="s">
        <v>4090</v>
      </c>
      <c r="F242" s="10" t="str">
        <f t="shared" si="10"/>
        <v>8477.10.21</v>
      </c>
      <c r="G242" s="10" t="str">
        <f t="shared" si="11"/>
        <v>Máquinas injetoras elétricas horizontais, tricolor, para moldar materiais termoplásticos com força de fechamento de 13.000kN, com diâmetros de rosca do primeiro cilindro na posição horizontal de 80mm, do segundo cilindro na posição inclinada a 45° de 50mm, do terceiro cilindro na posição horizontal no lado oposto do operador de 30mm, curso de abertura do molde de 2.350mm, equipadas com uma mesa giratória de 3 estações com diâmetro de 2.000mm com possibilidade de trabalhar com giro de 2 x 180° ou 3 x 120°, com mesa rotativa de 2 estações sendo parada de giro fixo, mesa rotativa de 3 estações: giro com parada de energia (o came pode ser movido hidraulicamente), movimento rotativo de 3 x 120° ou 2 x 180°, transmissão rotativa de oito circuitos, dezesseis portas (R1 / 2 ") máxima temperatura da água 90 graus C (194 graus F), pressão máxima hidráulica 200bar (2900,1 lb / pol²) com 4 circuitos de água e 4 circuitos hidráulicos e elétricos.</v>
      </c>
      <c r="H242" s="10" t="s">
        <v>404</v>
      </c>
      <c r="I242" s="13">
        <v>43507</v>
      </c>
      <c r="J242" s="47"/>
      <c r="K242" s="47"/>
      <c r="L242" s="47"/>
      <c r="M242" s="47"/>
    </row>
    <row r="243" spans="1:13" ht="28.5" hidden="1" customHeight="1" x14ac:dyDescent="0.25">
      <c r="A243" s="42" t="str">
        <f t="shared" si="9"/>
        <v/>
      </c>
      <c r="B243" s="10"/>
      <c r="C243" s="10"/>
      <c r="D243" s="10" t="s">
        <v>3978</v>
      </c>
      <c r="E243" s="10"/>
      <c r="F243" s="10" t="str">
        <f t="shared" si="10"/>
        <v/>
      </c>
      <c r="G243" s="10" t="str">
        <f t="shared" si="11"/>
        <v/>
      </c>
      <c r="H243" s="10" t="s">
        <v>404</v>
      </c>
      <c r="I243" s="13">
        <v>43507</v>
      </c>
      <c r="J243" s="47"/>
      <c r="K243" s="47"/>
      <c r="L243" s="47"/>
      <c r="M243" s="47"/>
    </row>
    <row r="244" spans="1:13" ht="28.5" hidden="1" customHeight="1" x14ac:dyDescent="0.25">
      <c r="A244" s="42" t="str">
        <f t="shared" si="9"/>
        <v/>
      </c>
      <c r="B244" s="10" t="s">
        <v>481</v>
      </c>
      <c r="C244" s="10" t="s">
        <v>482</v>
      </c>
      <c r="D244" s="10" t="s">
        <v>480</v>
      </c>
      <c r="E244" s="10" t="s">
        <v>3969</v>
      </c>
      <c r="F244" s="10" t="str">
        <f t="shared" si="10"/>
        <v>8501.52.90</v>
      </c>
      <c r="G244" s="10" t="str">
        <f t="shared" si="11"/>
        <v>Motores principais trifásicos, assíncronos, com rotor tipo gaiola de esquilo ou síncrono com rotor de ímãs permanentes, com ventilação forçada ou refrigerado a água, equipado com sistemas de medição ótico incremental ou absoluto com resolução de até 22bit, com potências nominais entre 2,8 a 250kW, rotações nominais  variáveis de acordo com o inversor de frequência entre 400 a 5.000 L/min, torques nominais entre 10 a 1700Nm, altura do eixo entre 80 a 280mm, com sobrecarga de trabalho entre 20 a 90% da potência nominal e sobrecarga de partida de até 4 vezes a potência nominal e nível de ruído entre 68 a 74dB, utilizado na fabricação de máquinas-ferramentas especiais para promover o giro da ferramenta de corte e consequentemente a usinagem do produto.</v>
      </c>
      <c r="H244" s="10" t="s">
        <v>404</v>
      </c>
      <c r="I244" s="13">
        <v>43507</v>
      </c>
      <c r="J244" s="47"/>
      <c r="K244" s="47"/>
      <c r="L244" s="47"/>
      <c r="M244" s="47"/>
    </row>
    <row r="245" spans="1:13" ht="28.5" hidden="1" customHeight="1" x14ac:dyDescent="0.25">
      <c r="A245" s="42" t="str">
        <f t="shared" si="9"/>
        <v/>
      </c>
      <c r="B245" s="10"/>
      <c r="C245" s="10"/>
      <c r="D245" s="10" t="s">
        <v>3978</v>
      </c>
      <c r="E245" s="10"/>
      <c r="F245" s="10" t="str">
        <f t="shared" si="10"/>
        <v/>
      </c>
      <c r="G245" s="10" t="str">
        <f t="shared" si="11"/>
        <v/>
      </c>
      <c r="H245" s="10" t="s">
        <v>404</v>
      </c>
      <c r="I245" s="13">
        <v>43507</v>
      </c>
      <c r="J245" s="47"/>
      <c r="K245" s="47"/>
      <c r="L245" s="47"/>
      <c r="M245" s="47"/>
    </row>
    <row r="246" spans="1:13" ht="28.5" hidden="1" customHeight="1" x14ac:dyDescent="0.25">
      <c r="A246" s="42" t="str">
        <f t="shared" si="9"/>
        <v/>
      </c>
      <c r="B246" s="10" t="s">
        <v>147</v>
      </c>
      <c r="C246" s="10" t="s">
        <v>484</v>
      </c>
      <c r="D246" s="10" t="s">
        <v>483</v>
      </c>
      <c r="E246" s="10" t="s">
        <v>4091</v>
      </c>
      <c r="F246" s="10" t="str">
        <f t="shared" si="10"/>
        <v>8422.30.29</v>
      </c>
      <c r="G246" s="10" t="str">
        <f t="shared" si="11"/>
        <v>Máquinas automáticas para envase de café torrado e moído em cápsulas com atmosfera modificada, capacidade de 5 a 6g de café́, unidade de dosagem, unidade de prensagem, unidade de fechamento hermético e sistema de controle de peso com feedback, empacotadas individualmente ou em 10 unidades, capacidade de produção de 80 a 160 cápsulas/minuto.</v>
      </c>
      <c r="H246" s="10" t="s">
        <v>404</v>
      </c>
      <c r="I246" s="13">
        <v>43507</v>
      </c>
      <c r="J246" s="47"/>
      <c r="K246" s="47"/>
      <c r="L246" s="47"/>
      <c r="M246" s="47"/>
    </row>
    <row r="247" spans="1:13" ht="28.5" hidden="1" customHeight="1" x14ac:dyDescent="0.25">
      <c r="A247" s="42" t="str">
        <f t="shared" si="9"/>
        <v/>
      </c>
      <c r="B247" s="10"/>
      <c r="C247" s="10"/>
      <c r="D247" s="10" t="s">
        <v>3978</v>
      </c>
      <c r="E247" s="10"/>
      <c r="F247" s="10" t="str">
        <f t="shared" si="10"/>
        <v/>
      </c>
      <c r="G247" s="10" t="str">
        <f t="shared" si="11"/>
        <v/>
      </c>
      <c r="H247" s="10" t="s">
        <v>404</v>
      </c>
      <c r="I247" s="13">
        <v>43507</v>
      </c>
      <c r="J247" s="47"/>
      <c r="K247" s="47"/>
      <c r="L247" s="47"/>
      <c r="M247" s="47"/>
    </row>
    <row r="248" spans="1:13" ht="28.5" hidden="1" customHeight="1" x14ac:dyDescent="0.25">
      <c r="A248" s="42" t="str">
        <f t="shared" si="9"/>
        <v/>
      </c>
      <c r="B248" s="10" t="s">
        <v>486</v>
      </c>
      <c r="C248" s="10" t="s">
        <v>487</v>
      </c>
      <c r="D248" s="10" t="s">
        <v>485</v>
      </c>
      <c r="E248" s="10" t="s">
        <v>4092</v>
      </c>
      <c r="F248" s="10" t="str">
        <f t="shared" si="10"/>
        <v>8474.10.00</v>
      </c>
      <c r="G248" s="10" t="str">
        <f t="shared" si="11"/>
        <v>Máquinas denominadas mesa densimétrica, para separação à seco de materiais com densidades diferentes entre si, entre 0,5 e 80mm, com funcionamento por meio de fluxo de ar sobre material depositado em placa vibratória inclinada e parâmetros de trabalho ajustados individualmente.</v>
      </c>
      <c r="H248" s="10" t="s">
        <v>404</v>
      </c>
      <c r="I248" s="13">
        <v>43507</v>
      </c>
      <c r="J248" s="47"/>
      <c r="K248" s="47"/>
      <c r="L248" s="47"/>
      <c r="M248" s="47"/>
    </row>
    <row r="249" spans="1:13" ht="28.5" hidden="1" customHeight="1" x14ac:dyDescent="0.25">
      <c r="A249" s="42" t="str">
        <f t="shared" si="9"/>
        <v/>
      </c>
      <c r="B249" s="10"/>
      <c r="C249" s="10"/>
      <c r="D249" s="10" t="s">
        <v>3978</v>
      </c>
      <c r="E249" s="10"/>
      <c r="F249" s="10" t="str">
        <f t="shared" si="10"/>
        <v/>
      </c>
      <c r="G249" s="10" t="str">
        <f t="shared" si="11"/>
        <v/>
      </c>
      <c r="H249" s="10" t="s">
        <v>404</v>
      </c>
      <c r="I249" s="13">
        <v>43507</v>
      </c>
      <c r="J249" s="47"/>
      <c r="K249" s="47"/>
      <c r="L249" s="47"/>
      <c r="M249" s="47"/>
    </row>
    <row r="250" spans="1:13" ht="28.5" hidden="1" customHeight="1" x14ac:dyDescent="0.25">
      <c r="A250" s="42" t="str">
        <f t="shared" si="9"/>
        <v/>
      </c>
      <c r="B250" s="10" t="s">
        <v>301</v>
      </c>
      <c r="C250" s="10" t="s">
        <v>489</v>
      </c>
      <c r="D250" s="10" t="s">
        <v>488</v>
      </c>
      <c r="E250" s="10" t="s">
        <v>4093</v>
      </c>
      <c r="F250" s="10" t="str">
        <f t="shared" si="10"/>
        <v>8428.20.90</v>
      </c>
      <c r="G250" s="10" t="str">
        <f t="shared" si="11"/>
        <v>Equipamentos para armazenamento com sistema de endereçamento automático, movimentação, abastecimento e desabastecimento de chapas metálicas e peças cortadas em máquinas-ferramenta durante o funcionamento, dotados de: software de gestão e controle; estrutura metálica composta por 32 blocos de armazenamento com 814 posições, cada posição com capacidade para suportar até 5.000kg; 1 elevador central com deslocamento em trilhos; 01 carro com deslocamento em trilhos para abastecimento de chapas metálicas; 03 carros com deslocamento sobre trilhos apoiados em pedestais para retirada de peças cortadas.</v>
      </c>
      <c r="H250" s="10" t="s">
        <v>404</v>
      </c>
      <c r="I250" s="13">
        <v>43507</v>
      </c>
      <c r="J250" s="47"/>
      <c r="K250" s="47"/>
      <c r="L250" s="47"/>
      <c r="M250" s="47"/>
    </row>
    <row r="251" spans="1:13" ht="28.5" hidden="1" customHeight="1" x14ac:dyDescent="0.25">
      <c r="A251" s="42" t="str">
        <f t="shared" si="9"/>
        <v/>
      </c>
      <c r="B251" s="10"/>
      <c r="C251" s="10"/>
      <c r="D251" s="10" t="s">
        <v>3978</v>
      </c>
      <c r="E251" s="10"/>
      <c r="F251" s="10" t="str">
        <f t="shared" si="10"/>
        <v/>
      </c>
      <c r="G251" s="10" t="str">
        <f t="shared" si="11"/>
        <v/>
      </c>
      <c r="H251" s="10" t="s">
        <v>404</v>
      </c>
      <c r="I251" s="13">
        <v>43507</v>
      </c>
      <c r="J251" s="47"/>
      <c r="K251" s="47"/>
      <c r="L251" s="47"/>
      <c r="M251" s="47"/>
    </row>
    <row r="252" spans="1:13" ht="28.5" hidden="1" customHeight="1" x14ac:dyDescent="0.25">
      <c r="A252" s="42" t="str">
        <f t="shared" si="9"/>
        <v/>
      </c>
      <c r="B252" s="10" t="s">
        <v>491</v>
      </c>
      <c r="C252" s="10" t="s">
        <v>492</v>
      </c>
      <c r="D252" s="10" t="s">
        <v>490</v>
      </c>
      <c r="E252" s="10" t="s">
        <v>4094</v>
      </c>
      <c r="F252" s="10" t="str">
        <f t="shared" si="10"/>
        <v>8479.90.90</v>
      </c>
      <c r="G252" s="10" t="str">
        <f t="shared" si="11"/>
        <v>Dispositivos guias (JIG) fabricado em acrílico na parte superior, UHMW (polietileno de ultra alto peso molecular) anti-arranhão na parte inferior e com tolerância de corte de ± 0,05mm, podendo conter ou não suporte metálico de fixação, para ser utilizado em máquina semiautomática ou automática de aparafusar aparelhos portáteis de telefonia celular.</v>
      </c>
      <c r="H252" s="10" t="s">
        <v>404</v>
      </c>
      <c r="I252" s="13">
        <v>43507</v>
      </c>
      <c r="J252" s="47"/>
      <c r="K252" s="47"/>
      <c r="L252" s="47"/>
      <c r="M252" s="47"/>
    </row>
    <row r="253" spans="1:13" ht="28.5" hidden="1" customHeight="1" x14ac:dyDescent="0.25">
      <c r="A253" s="42" t="str">
        <f t="shared" si="9"/>
        <v/>
      </c>
      <c r="B253" s="10"/>
      <c r="C253" s="10"/>
      <c r="D253" s="10" t="s">
        <v>3978</v>
      </c>
      <c r="E253" s="10"/>
      <c r="F253" s="10" t="str">
        <f t="shared" si="10"/>
        <v/>
      </c>
      <c r="G253" s="10" t="str">
        <f t="shared" si="11"/>
        <v/>
      </c>
      <c r="H253" s="10" t="s">
        <v>404</v>
      </c>
      <c r="I253" s="13">
        <v>43507</v>
      </c>
      <c r="J253" s="47"/>
      <c r="K253" s="47"/>
      <c r="L253" s="47"/>
      <c r="M253" s="47"/>
    </row>
    <row r="254" spans="1:13" ht="28.5" hidden="1" customHeight="1" x14ac:dyDescent="0.25">
      <c r="A254" s="42" t="str">
        <f t="shared" si="9"/>
        <v/>
      </c>
      <c r="B254" s="10" t="s">
        <v>115</v>
      </c>
      <c r="C254" s="10" t="s">
        <v>494</v>
      </c>
      <c r="D254" s="10" t="s">
        <v>493</v>
      </c>
      <c r="E254" s="10" t="s">
        <v>4055</v>
      </c>
      <c r="F254" s="10" t="str">
        <f t="shared" si="10"/>
        <v>8477.80.90</v>
      </c>
      <c r="G254" s="10" t="str">
        <f t="shared" si="11"/>
        <v>Combinações de máquinas para reaproveitamento de aparas de EVA por meio de micronização, com capacidade de produção de 80-120kg/hora, compostas de: 01 máquina de trituração; tubos transportadores com roscas helicoidais para o material triturado; 01 silo de alimentação para câmera de micronização; 01 câmera de micronização operando com granulometria do material entre 40 e 60 mesh (EVA); 01 peneira vibratória para seleção do material; 01 silo para alimentação do misturador; 01 misturador para homogeneização e estocagem com capacidade para 1.000kg; sistema de exaustores e tubos para transporte das partículas micronizadas, com filtros para poeira e refrigeração a água.</v>
      </c>
      <c r="H254" s="10" t="s">
        <v>404</v>
      </c>
      <c r="I254" s="13">
        <v>43507</v>
      </c>
      <c r="J254" s="47"/>
      <c r="K254" s="47"/>
      <c r="L254" s="47"/>
      <c r="M254" s="47"/>
    </row>
    <row r="255" spans="1:13" ht="28.5" hidden="1" customHeight="1" x14ac:dyDescent="0.25">
      <c r="A255" s="42" t="str">
        <f t="shared" si="9"/>
        <v/>
      </c>
      <c r="B255" s="10"/>
      <c r="C255" s="10"/>
      <c r="D255" s="10" t="s">
        <v>3978</v>
      </c>
      <c r="E255" s="10"/>
      <c r="F255" s="10" t="str">
        <f t="shared" si="10"/>
        <v/>
      </c>
      <c r="G255" s="10" t="str">
        <f t="shared" si="11"/>
        <v/>
      </c>
      <c r="H255" s="10" t="s">
        <v>404</v>
      </c>
      <c r="I255" s="13">
        <v>43507</v>
      </c>
      <c r="J255" s="47"/>
      <c r="K255" s="47"/>
      <c r="L255" s="47"/>
      <c r="M255" s="47"/>
    </row>
    <row r="256" spans="1:13" ht="28.5" hidden="1" customHeight="1" x14ac:dyDescent="0.25">
      <c r="A256" s="42" t="str">
        <f t="shared" si="9"/>
        <v/>
      </c>
      <c r="B256" s="10" t="s">
        <v>281</v>
      </c>
      <c r="C256" s="10" t="s">
        <v>496</v>
      </c>
      <c r="D256" s="10" t="s">
        <v>495</v>
      </c>
      <c r="E256" s="10" t="s">
        <v>4095</v>
      </c>
      <c r="F256" s="10" t="str">
        <f t="shared" si="10"/>
        <v>8441.80.00</v>
      </c>
      <c r="G256" s="10" t="str">
        <f t="shared" si="11"/>
        <v>Máquinas automáticas para corte e vinco e aplicação de "hot-stamping", alimentadas por folhas soltas, gramatura mínima do papel de 80g/m2, gramatura máxima do cartão de 600g/m2, velocidade máxima igual a 7.500 folhas/hora e formato máximo igual a 1.050 x 750 mm.</v>
      </c>
      <c r="H256" s="10" t="s">
        <v>404</v>
      </c>
      <c r="I256" s="13">
        <v>43507</v>
      </c>
      <c r="J256" s="47"/>
      <c r="K256" s="47"/>
      <c r="L256" s="47"/>
      <c r="M256" s="47"/>
    </row>
    <row r="257" spans="1:13" ht="28.5" hidden="1" customHeight="1" x14ac:dyDescent="0.25">
      <c r="A257" s="42" t="str">
        <f t="shared" si="9"/>
        <v/>
      </c>
      <c r="B257" s="10"/>
      <c r="C257" s="10"/>
      <c r="D257" s="10" t="s">
        <v>3978</v>
      </c>
      <c r="E257" s="10"/>
      <c r="F257" s="10" t="str">
        <f t="shared" si="10"/>
        <v/>
      </c>
      <c r="G257" s="10" t="str">
        <f t="shared" si="11"/>
        <v/>
      </c>
      <c r="H257" s="10" t="s">
        <v>404</v>
      </c>
      <c r="I257" s="13">
        <v>43507</v>
      </c>
      <c r="J257" s="47"/>
      <c r="K257" s="47"/>
      <c r="L257" s="47"/>
      <c r="M257" s="47"/>
    </row>
    <row r="258" spans="1:13" ht="28.5" hidden="1" customHeight="1" x14ac:dyDescent="0.25">
      <c r="A258" s="42" t="str">
        <f t="shared" si="9"/>
        <v/>
      </c>
      <c r="B258" s="10" t="s">
        <v>498</v>
      </c>
      <c r="C258" s="10" t="s">
        <v>499</v>
      </c>
      <c r="D258" s="10" t="s">
        <v>497</v>
      </c>
      <c r="E258" s="10" t="s">
        <v>4096</v>
      </c>
      <c r="F258" s="10" t="str">
        <f t="shared" si="10"/>
        <v>8421.22.00</v>
      </c>
      <c r="G258" s="10" t="str">
        <f t="shared" si="11"/>
        <v>Filtros automáticos tangenciais para vinhos, fermentados e ou sucos de frutas, dotado de 02 cartuchos de filtragem, com superfície de filtragem 207m2 de membrana cerâmica, temperatura de trabalho de -5º a 70º C e capacidade do tanque de 500 litros.</v>
      </c>
      <c r="H258" s="10" t="s">
        <v>404</v>
      </c>
      <c r="I258" s="13">
        <v>43507</v>
      </c>
      <c r="J258" s="47"/>
      <c r="K258" s="47"/>
      <c r="L258" s="47"/>
      <c r="M258" s="47"/>
    </row>
    <row r="259" spans="1:13" ht="28.5" hidden="1" customHeight="1" x14ac:dyDescent="0.25">
      <c r="A259" s="42" t="str">
        <f t="shared" ref="A259:A322" si="12">IF(LEFT(D259,3)="Ver","",IF(COUNTIF(D:D,D259)&gt;1,"X",""))</f>
        <v/>
      </c>
      <c r="B259" s="10"/>
      <c r="C259" s="10"/>
      <c r="D259" s="10" t="s">
        <v>3978</v>
      </c>
      <c r="E259" s="10"/>
      <c r="F259" s="10" t="str">
        <f t="shared" ref="F259:F322" si="13">IF(B259="","",LEFT(B259,10))</f>
        <v/>
      </c>
      <c r="G259" s="10" t="str">
        <f t="shared" ref="G259:G322" si="14">IF(C259="","",C259)</f>
        <v/>
      </c>
      <c r="H259" s="10" t="s">
        <v>404</v>
      </c>
      <c r="I259" s="13">
        <v>43507</v>
      </c>
      <c r="J259" s="47"/>
      <c r="K259" s="47"/>
      <c r="L259" s="47"/>
      <c r="M259" s="47"/>
    </row>
    <row r="260" spans="1:13" ht="28.5" hidden="1" customHeight="1" x14ac:dyDescent="0.25">
      <c r="A260" s="42" t="str">
        <f t="shared" si="12"/>
        <v/>
      </c>
      <c r="B260" s="10" t="s">
        <v>501</v>
      </c>
      <c r="C260" s="10" t="s">
        <v>502</v>
      </c>
      <c r="D260" s="10" t="s">
        <v>500</v>
      </c>
      <c r="E260" s="10" t="s">
        <v>4097</v>
      </c>
      <c r="F260" s="10" t="str">
        <f t="shared" si="13"/>
        <v>8479.89.12</v>
      </c>
      <c r="G260" s="10" t="str">
        <f t="shared" si="14"/>
        <v>Pipetadores semi-automatizados utilizados no fluxo de amostras, responsável por processar de forma contínua as amostras e tubos, o equipamento realiza a extração do ácido nucleico e setup da placa de QPCR; dotados de configuração de PCR com placas de diferentes formatos como placas de 96 e 384 poços; volume mínimo de pipetagem 5μl (poços vazios), 5μl (poços semi preenchidos) para placas de 96 poços e de 5μl (poços vazios), 2μl (poços semi preenchidos) para placas de 384 poços; pipetagem de tubo primário e/ou setup de PCR. Com tempo de corrida de 30 a 35 minutos para as aplicações comuns. Processamento de 8 canais independentes de pipetagem de 1ml.</v>
      </c>
      <c r="H260" s="10" t="s">
        <v>404</v>
      </c>
      <c r="I260" s="13">
        <v>43507</v>
      </c>
      <c r="J260" s="47"/>
      <c r="K260" s="47"/>
      <c r="L260" s="47"/>
      <c r="M260" s="47"/>
    </row>
    <row r="261" spans="1:13" ht="28.5" hidden="1" customHeight="1" x14ac:dyDescent="0.25">
      <c r="A261" s="42" t="str">
        <f t="shared" si="12"/>
        <v/>
      </c>
      <c r="B261" s="10"/>
      <c r="C261" s="10"/>
      <c r="D261" s="10" t="s">
        <v>3978</v>
      </c>
      <c r="E261" s="10"/>
      <c r="F261" s="10" t="str">
        <f t="shared" si="13"/>
        <v/>
      </c>
      <c r="G261" s="10" t="str">
        <f t="shared" si="14"/>
        <v/>
      </c>
      <c r="H261" s="10" t="s">
        <v>404</v>
      </c>
      <c r="I261" s="13">
        <v>43507</v>
      </c>
      <c r="J261" s="47"/>
      <c r="K261" s="47"/>
      <c r="L261" s="47"/>
      <c r="M261" s="47"/>
    </row>
    <row r="262" spans="1:13" ht="28.5" hidden="1" customHeight="1" x14ac:dyDescent="0.25">
      <c r="A262" s="42" t="str">
        <f t="shared" si="12"/>
        <v/>
      </c>
      <c r="B262" s="10" t="s">
        <v>332</v>
      </c>
      <c r="C262" s="10" t="s">
        <v>504</v>
      </c>
      <c r="D262" s="10" t="s">
        <v>503</v>
      </c>
      <c r="E262" s="10" t="s">
        <v>4098</v>
      </c>
      <c r="F262" s="10" t="str">
        <f t="shared" si="13"/>
        <v>8428.90.90</v>
      </c>
      <c r="G262" s="10" t="str">
        <f t="shared" si="14"/>
        <v>Robôs industriais para carregamento e/ou descarregamento de substratos gráficos, para uso em conjunto com máquina impressora industrial a jato de tinta, operando por meio de braço articulado com movimentos orbitais de 4 a 6 graus de liberdade, contendo dispositivo de sucção à vácuo, painel de controle, detectores ultrassônicos e dispositivos de câmeras inteligentes, tamanho máximo da folha de 3.220 x 1.600mm, peso máximo de 10kg.</v>
      </c>
      <c r="H262" s="10" t="s">
        <v>404</v>
      </c>
      <c r="I262" s="13">
        <v>43507</v>
      </c>
      <c r="J262" s="47"/>
      <c r="K262" s="47"/>
      <c r="L262" s="47"/>
      <c r="M262" s="47"/>
    </row>
    <row r="263" spans="1:13" ht="28.5" hidden="1" customHeight="1" x14ac:dyDescent="0.25">
      <c r="A263" s="42" t="str">
        <f t="shared" si="12"/>
        <v/>
      </c>
      <c r="B263" s="10"/>
      <c r="C263" s="10"/>
      <c r="D263" s="10" t="s">
        <v>3978</v>
      </c>
      <c r="E263" s="10"/>
      <c r="F263" s="10" t="str">
        <f t="shared" si="13"/>
        <v/>
      </c>
      <c r="G263" s="10" t="str">
        <f t="shared" si="14"/>
        <v/>
      </c>
      <c r="H263" s="10" t="s">
        <v>404</v>
      </c>
      <c r="I263" s="13">
        <v>43507</v>
      </c>
      <c r="J263" s="47"/>
      <c r="K263" s="47"/>
      <c r="L263" s="47"/>
      <c r="M263" s="47"/>
    </row>
    <row r="264" spans="1:13" ht="28.5" hidden="1" customHeight="1" x14ac:dyDescent="0.25">
      <c r="A264" s="42" t="str">
        <f t="shared" si="12"/>
        <v/>
      </c>
      <c r="B264" s="10" t="s">
        <v>112</v>
      </c>
      <c r="C264" s="10" t="s">
        <v>506</v>
      </c>
      <c r="D264" s="10" t="s">
        <v>505</v>
      </c>
      <c r="E264" s="10" t="s">
        <v>4097</v>
      </c>
      <c r="F264" s="10" t="str">
        <f t="shared" si="13"/>
        <v>8479.89.99</v>
      </c>
      <c r="G264" s="10" t="str">
        <f t="shared" si="14"/>
        <v>Equipamentos automático utilizado na purificação de ácidos nucleicos de amostras biológicas para fins de diagnóstico in vitro, processamento de até 24 amostras em até 70 minutos, cobrindo até 10 tipos de amostra em uma mesma corrida, carregamento de tubos primários e secundários, monitor sensível ao toque.</v>
      </c>
      <c r="H264" s="10" t="s">
        <v>404</v>
      </c>
      <c r="I264" s="13">
        <v>43507</v>
      </c>
      <c r="J264" s="47"/>
      <c r="K264" s="47"/>
      <c r="L264" s="47"/>
      <c r="M264" s="47"/>
    </row>
    <row r="265" spans="1:13" ht="28.5" hidden="1" customHeight="1" x14ac:dyDescent="0.25">
      <c r="A265" s="42" t="str">
        <f t="shared" si="12"/>
        <v/>
      </c>
      <c r="B265" s="10"/>
      <c r="C265" s="10"/>
      <c r="D265" s="10" t="s">
        <v>3978</v>
      </c>
      <c r="E265" s="10"/>
      <c r="F265" s="10" t="str">
        <f t="shared" si="13"/>
        <v/>
      </c>
      <c r="G265" s="10" t="str">
        <f t="shared" si="14"/>
        <v/>
      </c>
      <c r="H265" s="10" t="s">
        <v>404</v>
      </c>
      <c r="I265" s="13">
        <v>43507</v>
      </c>
      <c r="J265" s="47"/>
      <c r="K265" s="47"/>
      <c r="L265" s="47"/>
      <c r="M265" s="47"/>
    </row>
    <row r="266" spans="1:13" ht="28.5" hidden="1" customHeight="1" x14ac:dyDescent="0.25">
      <c r="A266" s="42" t="str">
        <f t="shared" si="12"/>
        <v/>
      </c>
      <c r="B266" s="10" t="s">
        <v>38</v>
      </c>
      <c r="C266" s="10" t="s">
        <v>508</v>
      </c>
      <c r="D266" s="10" t="s">
        <v>507</v>
      </c>
      <c r="E266" s="10" t="s">
        <v>4097</v>
      </c>
      <c r="F266" s="10" t="str">
        <f t="shared" si="13"/>
        <v>9027.80.99</v>
      </c>
      <c r="G266" s="10" t="str">
        <f t="shared" si="14"/>
        <v>Analisadores automatizados destinados a realizar teste in vitro em amostras de sangue total, soro, plasma, soluções de dialisado com acetato e bicarbonato, e líquido pleural; com capacidade de processar até 31 amostras/hora; com tempo de medição total das amostras de até 120 segundos; dotado de impressora integrada, tela tátil/unidade do PC e leitor de código de barras.</v>
      </c>
      <c r="H266" s="10" t="s">
        <v>404</v>
      </c>
      <c r="I266" s="13">
        <v>43507</v>
      </c>
      <c r="J266" s="47"/>
      <c r="K266" s="47"/>
      <c r="L266" s="47"/>
      <c r="M266" s="47"/>
    </row>
    <row r="267" spans="1:13" ht="28.5" hidden="1" customHeight="1" x14ac:dyDescent="0.25">
      <c r="A267" s="42" t="str">
        <f t="shared" si="12"/>
        <v/>
      </c>
      <c r="B267" s="10"/>
      <c r="C267" s="10"/>
      <c r="D267" s="10" t="s">
        <v>3978</v>
      </c>
      <c r="E267" s="10"/>
      <c r="F267" s="10" t="str">
        <f t="shared" si="13"/>
        <v/>
      </c>
      <c r="G267" s="10" t="str">
        <f t="shared" si="14"/>
        <v/>
      </c>
      <c r="H267" s="10" t="s">
        <v>404</v>
      </c>
      <c r="I267" s="13">
        <v>43507</v>
      </c>
      <c r="J267" s="47"/>
      <c r="K267" s="47"/>
      <c r="L267" s="47"/>
      <c r="M267" s="47"/>
    </row>
    <row r="268" spans="1:13" ht="28.5" hidden="1" customHeight="1" x14ac:dyDescent="0.25">
      <c r="A268" s="42" t="str">
        <f t="shared" si="12"/>
        <v/>
      </c>
      <c r="B268" s="10" t="s">
        <v>510</v>
      </c>
      <c r="C268" s="10" t="s">
        <v>511</v>
      </c>
      <c r="D268" s="10" t="s">
        <v>509</v>
      </c>
      <c r="E268" s="10" t="s">
        <v>4097</v>
      </c>
      <c r="F268" s="10" t="str">
        <f t="shared" si="13"/>
        <v>9027.50.10</v>
      </c>
      <c r="G268" s="10" t="str">
        <f t="shared" si="14"/>
        <v>Analisadores de acessos aleatórios contínuos, utilizados para determinação in vitro de bioquímica clínica e parâmetros de electrólitos em amostras de soro, plasma, urina ou sangue total HBA1C; com capacidade de processar aproximadamente 30 amostras por dia, utilizando a análise fotométrica e uma unidade opcional para eléctrodos de iões selectivos (ISE); com velocidade para testes de fotométricos de 60 a 85 testes/hora, para testes ISE de 180 testes/hora e para testes fotométricos e ise juntos de 60 a 100 testes/hora; com carregamento contínuo de tubos de amostras primárias e secundárias em até 8 posições, com entrada de prioridade de amostras STAT; sistema de canais abertos com até 5 canais.</v>
      </c>
      <c r="H268" s="10" t="s">
        <v>404</v>
      </c>
      <c r="I268" s="13">
        <v>43507</v>
      </c>
      <c r="J268" s="47"/>
      <c r="K268" s="47"/>
      <c r="L268" s="47"/>
      <c r="M268" s="47"/>
    </row>
    <row r="269" spans="1:13" ht="28.5" hidden="1" customHeight="1" x14ac:dyDescent="0.25">
      <c r="A269" s="42" t="str">
        <f t="shared" si="12"/>
        <v/>
      </c>
      <c r="B269" s="10"/>
      <c r="C269" s="10"/>
      <c r="D269" s="10" t="s">
        <v>3978</v>
      </c>
      <c r="E269" s="10"/>
      <c r="F269" s="10" t="str">
        <f t="shared" si="13"/>
        <v/>
      </c>
      <c r="G269" s="10" t="str">
        <f t="shared" si="14"/>
        <v/>
      </c>
      <c r="H269" s="10" t="s">
        <v>404</v>
      </c>
      <c r="I269" s="13">
        <v>43507</v>
      </c>
      <c r="J269" s="47"/>
      <c r="K269" s="47"/>
      <c r="L269" s="47"/>
      <c r="M269" s="47"/>
    </row>
    <row r="270" spans="1:13" ht="28.5" hidden="1" customHeight="1" x14ac:dyDescent="0.25">
      <c r="A270" s="42" t="str">
        <f t="shared" si="12"/>
        <v/>
      </c>
      <c r="B270" s="10" t="s">
        <v>513</v>
      </c>
      <c r="C270" s="10" t="s">
        <v>514</v>
      </c>
      <c r="D270" s="10" t="s">
        <v>512</v>
      </c>
      <c r="E270" s="10" t="s">
        <v>4097</v>
      </c>
      <c r="F270" s="10" t="str">
        <f t="shared" si="13"/>
        <v>9027.50.20</v>
      </c>
      <c r="G270" s="10" t="str">
        <f t="shared" si="14"/>
        <v>Aparelhos portáteis utilizados para a medição quantitativa do nível de glicose, colesterol, triglicérides e lactato, em amostra de sangue total capilar recém coletado, por meio de medição fotométrica de reflexão realizada utilizando tiras teste; faixa de medição para glicose sanguínea de 20 a 600mg/dl, para colesterol de 150–300mg/dl, para triglicérides de 70 a 600mg/dl, para lactato (valor sanguíneo) de 0,8 a 21,7mmol/l  e para lactato (valor plasmático) de 0,7 a 26mmol/l; tempo de medição para glicose de até 12 segundos, para colesterol até 180 segundos, para triglicérides até 174 segundos e para lactato até 60 segundos; memória para armazenamento de até 100 valores medidos com data, hora e informação adicional por parâmetro de teste.</v>
      </c>
      <c r="H270" s="10" t="s">
        <v>404</v>
      </c>
      <c r="I270" s="13">
        <v>43507</v>
      </c>
      <c r="J270" s="47"/>
      <c r="K270" s="47"/>
      <c r="L270" s="47"/>
      <c r="M270" s="47"/>
    </row>
    <row r="271" spans="1:13" ht="28.5" hidden="1" customHeight="1" x14ac:dyDescent="0.25">
      <c r="A271" s="42" t="str">
        <f t="shared" si="12"/>
        <v/>
      </c>
      <c r="B271" s="10"/>
      <c r="C271" s="10"/>
      <c r="D271" s="10" t="s">
        <v>3978</v>
      </c>
      <c r="E271" s="10"/>
      <c r="F271" s="10" t="str">
        <f t="shared" si="13"/>
        <v/>
      </c>
      <c r="G271" s="10" t="str">
        <f t="shared" si="14"/>
        <v/>
      </c>
      <c r="H271" s="10" t="s">
        <v>404</v>
      </c>
      <c r="I271" s="13">
        <v>43507</v>
      </c>
      <c r="J271" s="47"/>
      <c r="K271" s="47"/>
      <c r="L271" s="47"/>
      <c r="M271" s="47"/>
    </row>
    <row r="272" spans="1:13" ht="28.5" hidden="1" customHeight="1" x14ac:dyDescent="0.25">
      <c r="A272" s="42" t="str">
        <f t="shared" si="12"/>
        <v/>
      </c>
      <c r="B272" s="10" t="s">
        <v>38</v>
      </c>
      <c r="C272" s="10" t="s">
        <v>516</v>
      </c>
      <c r="D272" s="10" t="s">
        <v>515</v>
      </c>
      <c r="E272" s="10" t="s">
        <v>4097</v>
      </c>
      <c r="F272" s="10" t="str">
        <f t="shared" si="13"/>
        <v>9027.80.99</v>
      </c>
      <c r="G272" s="10" t="str">
        <f t="shared" si="14"/>
        <v>Aparelhos portáteis utilizados para a medição quantitativa do nível de glicose, colesterol, triglicérides e lactato, em amostra de sangue total capilar recém coletado, por meio de medição fotométrica de reflexão utilizando tiras teste; faixa de medição para glicose sanguínea de 20 a 600mg/dl, para colesterol de 150–300mg/dl, para triglicérides de 70 a 600mg/dl, para lactato (valor sanguíneo) de 0,8 a 21,7mmol/l  e para lactato (valor plasmático) de 0,7 a 26mmol/l; tempo de medição para glicose de até 12 segundos, para colesterol até 180 segundos, para triglicérides até 174 segundos e para lactato até 60 segundos; memória para armazenamento até 100 valores medidos com data, hora e informação adicional por parâmetro de teste.</v>
      </c>
      <c r="H272" s="10" t="s">
        <v>404</v>
      </c>
      <c r="I272" s="13">
        <v>43507</v>
      </c>
      <c r="J272" s="47"/>
      <c r="K272" s="47"/>
      <c r="L272" s="47"/>
      <c r="M272" s="47"/>
    </row>
    <row r="273" spans="1:13" ht="28.5" hidden="1" customHeight="1" x14ac:dyDescent="0.25">
      <c r="A273" s="42" t="str">
        <f t="shared" si="12"/>
        <v/>
      </c>
      <c r="B273" s="10"/>
      <c r="C273" s="10"/>
      <c r="D273" s="10" t="s">
        <v>3978</v>
      </c>
      <c r="E273" s="10"/>
      <c r="F273" s="10" t="str">
        <f t="shared" si="13"/>
        <v/>
      </c>
      <c r="G273" s="10" t="str">
        <f t="shared" si="14"/>
        <v/>
      </c>
      <c r="H273" s="10" t="s">
        <v>404</v>
      </c>
      <c r="I273" s="13">
        <v>43507</v>
      </c>
      <c r="J273" s="47"/>
      <c r="K273" s="47"/>
      <c r="L273" s="47"/>
      <c r="M273" s="47"/>
    </row>
    <row r="274" spans="1:13" ht="28.5" hidden="1" customHeight="1" x14ac:dyDescent="0.25">
      <c r="A274" s="42" t="str">
        <f t="shared" si="12"/>
        <v/>
      </c>
      <c r="B274" s="10" t="s">
        <v>518</v>
      </c>
      <c r="C274" s="10" t="s">
        <v>516</v>
      </c>
      <c r="D274" s="10" t="s">
        <v>517</v>
      </c>
      <c r="E274" s="10" t="s">
        <v>4097</v>
      </c>
      <c r="F274" s="10" t="str">
        <f t="shared" si="13"/>
        <v>9027.50.90</v>
      </c>
      <c r="G274" s="10" t="str">
        <f t="shared" si="14"/>
        <v>Aparelhos portáteis utilizados para a medição quantitativa do nível de glicose, colesterol, triglicérides e lactato, em amostra de sangue total capilar recém coletado, por meio de medição fotométrica de reflexão utilizando tiras teste; faixa de medição para glicose sanguínea de 20 a 600mg/dl, para colesterol de 150–300mg/dl, para triglicérides de 70 a 600mg/dl, para lactato (valor sanguíneo) de 0,8 a 21,7mmol/l  e para lactato (valor plasmático) de 0,7 a 26mmol/l; tempo de medição para glicose de até 12 segundos, para colesterol até 180 segundos, para triglicérides até 174 segundos e para lactato até 60 segundos; memória para armazenamento até 100 valores medidos com data, hora e informação adicional por parâmetro de teste.</v>
      </c>
      <c r="H274" s="10" t="s">
        <v>404</v>
      </c>
      <c r="I274" s="13">
        <v>43507</v>
      </c>
      <c r="J274" s="47"/>
      <c r="K274" s="47"/>
      <c r="L274" s="47"/>
      <c r="M274" s="47"/>
    </row>
    <row r="275" spans="1:13" ht="28.5" hidden="1" customHeight="1" x14ac:dyDescent="0.25">
      <c r="A275" s="42" t="str">
        <f t="shared" si="12"/>
        <v/>
      </c>
      <c r="B275" s="10"/>
      <c r="C275" s="10"/>
      <c r="D275" s="10" t="s">
        <v>3978</v>
      </c>
      <c r="E275" s="10"/>
      <c r="F275" s="10" t="str">
        <f t="shared" si="13"/>
        <v/>
      </c>
      <c r="G275" s="10" t="str">
        <f t="shared" si="14"/>
        <v/>
      </c>
      <c r="H275" s="10" t="s">
        <v>404</v>
      </c>
      <c r="I275" s="13">
        <v>43507</v>
      </c>
      <c r="J275" s="47"/>
      <c r="K275" s="47"/>
      <c r="L275" s="47"/>
      <c r="M275" s="47"/>
    </row>
    <row r="276" spans="1:13" ht="28.5" hidden="1" customHeight="1" x14ac:dyDescent="0.25">
      <c r="A276" s="42" t="str">
        <f t="shared" si="12"/>
        <v/>
      </c>
      <c r="B276" s="10" t="s">
        <v>112</v>
      </c>
      <c r="C276" s="10" t="s">
        <v>520</v>
      </c>
      <c r="D276" s="10" t="s">
        <v>519</v>
      </c>
      <c r="E276" s="10" t="s">
        <v>4097</v>
      </c>
      <c r="F276" s="10" t="str">
        <f t="shared" si="13"/>
        <v>8479.89.99</v>
      </c>
      <c r="G276" s="10" t="str">
        <f t="shared" si="14"/>
        <v>Equipamentos automatizados para fase de pré-analise das amostras, o equipamento automatiza as etapas de registro, classificação e armazenamento dos tubos, com velocidade até 1.100 tubos por hora (destampamento e distribuição com câmara TTI), identificação da amostra identificação via código de barras, aceita tubo de amostra de 3, 5, 7 ou 10ml, possibilita a abertura de tubos com tampas “hemogard”, borracha ou de rosca.</v>
      </c>
      <c r="H276" s="10" t="s">
        <v>404</v>
      </c>
      <c r="I276" s="13">
        <v>43507</v>
      </c>
      <c r="J276" s="47"/>
      <c r="K276" s="47"/>
      <c r="L276" s="47"/>
      <c r="M276" s="47"/>
    </row>
    <row r="277" spans="1:13" ht="28.5" hidden="1" customHeight="1" x14ac:dyDescent="0.25">
      <c r="A277" s="42" t="str">
        <f t="shared" si="12"/>
        <v/>
      </c>
      <c r="B277" s="10"/>
      <c r="C277" s="10"/>
      <c r="D277" s="10" t="s">
        <v>3978</v>
      </c>
      <c r="E277" s="10"/>
      <c r="F277" s="10" t="str">
        <f t="shared" si="13"/>
        <v/>
      </c>
      <c r="G277" s="10" t="str">
        <f t="shared" si="14"/>
        <v/>
      </c>
      <c r="H277" s="10" t="s">
        <v>404</v>
      </c>
      <c r="I277" s="13">
        <v>43507</v>
      </c>
      <c r="J277" s="47"/>
      <c r="K277" s="47"/>
      <c r="L277" s="47"/>
      <c r="M277" s="47"/>
    </row>
    <row r="278" spans="1:13" ht="30.75" hidden="1" customHeight="1" x14ac:dyDescent="0.25">
      <c r="A278" s="42" t="str">
        <f t="shared" si="12"/>
        <v/>
      </c>
      <c r="B278" s="10" t="s">
        <v>518</v>
      </c>
      <c r="C278" s="10" t="s">
        <v>522</v>
      </c>
      <c r="D278" s="10" t="s">
        <v>521</v>
      </c>
      <c r="E278" s="10" t="s">
        <v>4097</v>
      </c>
      <c r="F278" s="10" t="str">
        <f t="shared" si="13"/>
        <v>9027.50.90</v>
      </c>
      <c r="G278" s="10" t="str">
        <f t="shared" si="14"/>
        <v>Analisadores hematológicos automatizados, quantitativo e de multiparâmetros previsto para diagnósticos in vitro, classifica e enumera os parâmetros seguintes em sangue total e com modo para líquidos biológicos; realiza a análise de amostras em tubos abertos; utiliza tecnologia de citometria de fluxo fluorescente para contar e analisar as células; com velocidade de processamento de até 70 amostras por hora.</v>
      </c>
      <c r="H278" s="10" t="s">
        <v>404</v>
      </c>
      <c r="I278" s="13">
        <v>43507</v>
      </c>
      <c r="J278" s="47"/>
      <c r="K278" s="47"/>
      <c r="L278" s="47"/>
      <c r="M278" s="47"/>
    </row>
    <row r="279" spans="1:13" ht="30.75" hidden="1" customHeight="1" x14ac:dyDescent="0.25">
      <c r="A279" s="42" t="str">
        <f t="shared" si="12"/>
        <v/>
      </c>
      <c r="B279" s="10" t="s">
        <v>513</v>
      </c>
      <c r="C279" s="10" t="s">
        <v>524</v>
      </c>
      <c r="D279" s="10" t="s">
        <v>523</v>
      </c>
      <c r="E279" s="10" t="s">
        <v>4097</v>
      </c>
      <c r="F279" s="10" t="str">
        <f t="shared" si="13"/>
        <v>9027.50.20</v>
      </c>
      <c r="G279" s="10" t="str">
        <f t="shared" si="14"/>
        <v>Equipamentos para diagnóstico in vitro concebido para realizar testes de HBA1C e perfil lipídico, com processamento em sequência de ambos os testes em até 15 min; processamento de teste hbac1 em amostras de sangue capilar total, sangue venoso total com anticoagulante (EDTA ou heparina) e de teste LIPID em amostras de sangue capilar total, sangue venoso total com anticoagulante (EDTA), plasma com anticoagulante (EDTA); registro automático dos dados de testes realizados como hora e data do teste, ID dos operadores e doentes, informações sobre soluções CQ, disco de verificação óptica e resultados de testes.</v>
      </c>
      <c r="H279" s="10" t="s">
        <v>404</v>
      </c>
      <c r="I279" s="13">
        <v>43507</v>
      </c>
    </row>
    <row r="280" spans="1:13" ht="30.75" hidden="1" customHeight="1" x14ac:dyDescent="0.25">
      <c r="A280" s="42" t="str">
        <f t="shared" si="12"/>
        <v/>
      </c>
      <c r="B280" s="10" t="s">
        <v>526</v>
      </c>
      <c r="C280" s="10" t="s">
        <v>527</v>
      </c>
      <c r="D280" s="10" t="s">
        <v>525</v>
      </c>
      <c r="E280" s="10" t="s">
        <v>4099</v>
      </c>
      <c r="F280" s="10" t="str">
        <f t="shared" si="13"/>
        <v>9022.90.90</v>
      </c>
      <c r="G280" s="10" t="str">
        <f t="shared" si="14"/>
        <v>Tampos superiores de mesa plana de posicionamento de paciente em equipamento de tomografia computadorizada volumétrica fabricada em fibra de carbono e espuma com revestimento na superfície superior.</v>
      </c>
      <c r="H280" s="10" t="s">
        <v>404</v>
      </c>
      <c r="I280" s="13">
        <v>43507</v>
      </c>
    </row>
    <row r="281" spans="1:13" ht="30.75" hidden="1" customHeight="1" x14ac:dyDescent="0.25">
      <c r="A281" s="42" t="str">
        <f t="shared" si="12"/>
        <v/>
      </c>
      <c r="B281" s="10" t="s">
        <v>529</v>
      </c>
      <c r="C281" s="10" t="s">
        <v>530</v>
      </c>
      <c r="D281" s="10" t="s">
        <v>528</v>
      </c>
      <c r="E281" s="10" t="s">
        <v>4100</v>
      </c>
      <c r="F281" s="10" t="str">
        <f t="shared" si="13"/>
        <v>8709.11.00</v>
      </c>
      <c r="G281" s="10" t="str">
        <f t="shared" si="14"/>
        <v>Veículos rebocadores autopropulsados, equipados com amortecedores nas rodas para operação em ambientes externos, acionados por motor elétrico de tração de corrente alternada (ac) de 20kW, alimentados por bateria de 80V, direção hidráulica, capacidade para tracionar reboques de até 28.000kg, velocidade de deslocamento com/sem carga de 12km/h e 25km/h respectivamente.</v>
      </c>
      <c r="H281" s="10" t="s">
        <v>404</v>
      </c>
      <c r="I281" s="13">
        <v>43507</v>
      </c>
    </row>
    <row r="282" spans="1:13" ht="30.75" hidden="1" customHeight="1" x14ac:dyDescent="0.25">
      <c r="A282" s="42" t="str">
        <f t="shared" si="12"/>
        <v/>
      </c>
      <c r="B282" s="10" t="s">
        <v>112</v>
      </c>
      <c r="C282" s="10" t="s">
        <v>532</v>
      </c>
      <c r="D282" s="10" t="s">
        <v>531</v>
      </c>
      <c r="E282" s="10" t="s">
        <v>4101</v>
      </c>
      <c r="F282" s="10" t="str">
        <f t="shared" si="13"/>
        <v>8479.89.99</v>
      </c>
      <c r="G282" s="10" t="str">
        <f t="shared" si="14"/>
        <v>Máquinas para empilhamento de revestimentos cerâmicos e revestimentos de outros materiais, capazes de operar com revestimentos de dimensões iguais ou inferiores a 1.200 x 1800mm e espessura igual ou inferior a 25mm, dotadas de 18 ou menos pontos de extração.</v>
      </c>
      <c r="H282" s="10" t="s">
        <v>404</v>
      </c>
      <c r="I282" s="13">
        <v>43507</v>
      </c>
    </row>
    <row r="283" spans="1:13" ht="30.75" hidden="1" customHeight="1" x14ac:dyDescent="0.25">
      <c r="A283" s="42" t="str">
        <f t="shared" si="12"/>
        <v/>
      </c>
      <c r="B283" s="10" t="s">
        <v>135</v>
      </c>
      <c r="C283" s="10" t="s">
        <v>534</v>
      </c>
      <c r="D283" s="10" t="s">
        <v>533</v>
      </c>
      <c r="E283" s="10" t="s">
        <v>4101</v>
      </c>
      <c r="F283" s="10" t="str">
        <f t="shared" si="13"/>
        <v>9031.49.90</v>
      </c>
      <c r="G283" s="10" t="str">
        <f t="shared" si="14"/>
        <v>Aparelhos para controle estrutural e de tonalidade de revestimentos cerâmicos, com gerenciamento da classificação, operando através de sistema óptico de visão por tele câmaras, associados a sistema de iluminação, com capacidade para operar com revestimentos de dimensões iguais ou inferiores a 1.200x1.800mm.</v>
      </c>
      <c r="H283" s="10" t="s">
        <v>404</v>
      </c>
      <c r="I283" s="13">
        <v>43507</v>
      </c>
    </row>
    <row r="284" spans="1:13" ht="30.75" hidden="1" customHeight="1" x14ac:dyDescent="0.25">
      <c r="A284" s="42" t="str">
        <f t="shared" si="12"/>
        <v/>
      </c>
      <c r="B284" s="10" t="s">
        <v>536</v>
      </c>
      <c r="C284" s="10" t="s">
        <v>537</v>
      </c>
      <c r="D284" s="10" t="s">
        <v>535</v>
      </c>
      <c r="E284" s="10" t="s">
        <v>4100</v>
      </c>
      <c r="F284" s="10" t="str">
        <f t="shared" si="13"/>
        <v>8427.10.19</v>
      </c>
      <c r="G284" s="10" t="str">
        <f t="shared" si="14"/>
        <v>Empilhadeiras autopropulsadas retráteis, com motor elétrico de tração de corrente alternada (AC), com sistema de rodagem com pneus super elásticos que permitem operações externas em pisos asfálticos e irregulares, capacidade máxima de carga de 1.600 ou 2.000kg, altura máxima de elevação dos garfos entre 4.550 e 7.400mm (incluindo os limites).</v>
      </c>
      <c r="H284" s="10" t="s">
        <v>404</v>
      </c>
      <c r="I284" s="13">
        <v>43507</v>
      </c>
    </row>
    <row r="285" spans="1:13" ht="30.75" hidden="1" customHeight="1" x14ac:dyDescent="0.25">
      <c r="A285" s="42" t="str">
        <f t="shared" si="12"/>
        <v/>
      </c>
      <c r="B285" s="10" t="s">
        <v>539</v>
      </c>
      <c r="C285" s="10" t="s">
        <v>540</v>
      </c>
      <c r="D285" s="10" t="s">
        <v>538</v>
      </c>
      <c r="E285" s="10" t="s">
        <v>4100</v>
      </c>
      <c r="F285" s="10" t="str">
        <f t="shared" si="13"/>
        <v>8427.10.90</v>
      </c>
      <c r="G285" s="10" t="str">
        <f t="shared" si="14"/>
        <v>Selecionadoras de pedidos verticais, autopropulsadas, de motor elétrico de tração de corrente alternada (AC), com cabine para operador a bordo acoplada ao mastro elevável, capacidade máxima de carga de 1.000kg ou 1.200kg, altura máxima de elevação dos garfos entre 1.000 e 10.310mm (limites inclusos).</v>
      </c>
      <c r="H285" s="10" t="s">
        <v>404</v>
      </c>
      <c r="I285" s="13">
        <v>43507</v>
      </c>
    </row>
    <row r="286" spans="1:13" ht="30.75" hidden="1" customHeight="1" x14ac:dyDescent="0.25">
      <c r="A286" s="42" t="str">
        <f t="shared" si="12"/>
        <v/>
      </c>
      <c r="B286" s="10" t="s">
        <v>332</v>
      </c>
      <c r="C286" s="10" t="s">
        <v>542</v>
      </c>
      <c r="D286" s="10" t="s">
        <v>541</v>
      </c>
      <c r="E286" s="10" t="s">
        <v>4101</v>
      </c>
      <c r="F286" s="10" t="str">
        <f t="shared" si="13"/>
        <v>8428.90.90</v>
      </c>
      <c r="G286" s="10" t="str">
        <f t="shared" si="14"/>
        <v>Máquinas para paletização de caixas de revestimentos cerâmicos, capazes de operar com caixas de revestimentos com dimensões iguais ou inferiores a 120 x 180cm, dotadas de pinça motorizada com movimento automático em 5 eixos.</v>
      </c>
      <c r="H286" s="10" t="s">
        <v>404</v>
      </c>
      <c r="I286" s="13">
        <v>43507</v>
      </c>
    </row>
    <row r="287" spans="1:13" ht="30.75" hidden="1" customHeight="1" x14ac:dyDescent="0.25">
      <c r="A287" s="42" t="str">
        <f t="shared" si="12"/>
        <v/>
      </c>
      <c r="B287" s="10" t="s">
        <v>544</v>
      </c>
      <c r="C287" s="10" t="s">
        <v>545</v>
      </c>
      <c r="D287" s="10" t="s">
        <v>543</v>
      </c>
      <c r="E287" s="10" t="s">
        <v>4102</v>
      </c>
      <c r="F287" s="10" t="str">
        <f t="shared" si="13"/>
        <v>8515.90.00</v>
      </c>
      <c r="G287" s="10" t="str">
        <f t="shared" si="14"/>
        <v>Cabeças óptica de processamento, utilizadas em equipamento de solda a laser, com comprimento de onda de 900 a 1.080Nm e potência máxima de 6kW.</v>
      </c>
      <c r="H287" s="10" t="s">
        <v>404</v>
      </c>
      <c r="I287" s="13">
        <v>43507</v>
      </c>
    </row>
    <row r="288" spans="1:13" ht="30.75" hidden="1" customHeight="1" x14ac:dyDescent="0.25">
      <c r="A288" s="42" t="str">
        <f t="shared" si="12"/>
        <v/>
      </c>
      <c r="B288" s="10" t="s">
        <v>547</v>
      </c>
      <c r="C288" s="10" t="s">
        <v>548</v>
      </c>
      <c r="D288" s="10" t="s">
        <v>546</v>
      </c>
      <c r="E288" s="10" t="s">
        <v>4103</v>
      </c>
      <c r="F288" s="10" t="str">
        <f t="shared" si="13"/>
        <v>8420.10.90</v>
      </c>
      <c r="G288" s="10" t="str">
        <f t="shared" si="14"/>
        <v>Calandras para termo transferência, termo fixação e dublagem, com alimentação dupla de tecido e papel de até 400mm de diâmetro, com pressão adicional contra o cilindro de aquecimento de até 14kg, com cilindros lacrados sem necessidade de troca de óleo.</v>
      </c>
      <c r="H288" s="10" t="s">
        <v>404</v>
      </c>
      <c r="I288" s="13">
        <v>43507</v>
      </c>
    </row>
    <row r="289" spans="1:9" ht="30.75" hidden="1" customHeight="1" x14ac:dyDescent="0.25">
      <c r="A289" s="42" t="str">
        <f t="shared" si="12"/>
        <v/>
      </c>
      <c r="B289" s="10" t="s">
        <v>550</v>
      </c>
      <c r="C289" s="10" t="s">
        <v>551</v>
      </c>
      <c r="D289" s="10" t="s">
        <v>549</v>
      </c>
      <c r="E289" s="10" t="s">
        <v>4104</v>
      </c>
      <c r="F289" s="10" t="str">
        <f t="shared" si="13"/>
        <v>8443.32.99</v>
      </c>
      <c r="G289" s="10" t="str">
        <f t="shared" si="14"/>
        <v>Máquinas de termo transferência utilizadas para impressão de cartões plásticos tipo PVC ou poliéster com acabamento em PVC polido, podendo operar com cartões de memória óptica com acabamento em PVC ou cartões regraváveis, utilizando transferência térmica de resina “dye sublimation”, trabalha com cartões de espessura mínima de 0,229mm e máxima de 1,092mm, podendo conter alimentador de entrada única (100 cartões) ou dupla (200 cartões), resolução de impressão tom contínuo de 300dpi, podendo receber módulo de codificação em tarja magnética ISO, dupla coercividade alta e baixa, trilhas 1, 2 e 3, podendo operar com embaralhamento dos dados impressos por meio das fitas tintadas doadoras de cor ao cartão, podendo imprimir com velocidade máxima de impressão, de 6 segundos por cartão (K), de 6 a 8 segundos por cartão (KO), de 16 segundos por cartão (YMCKO) e de 24 segundos por cartão (YMCKOK), para impressão uma face, capacidade de 32Mb de memória RAM, podendo conter visor gráfico do tipo "smartscreen" e botões de status que mudam de cor.</v>
      </c>
      <c r="H289" s="10" t="s">
        <v>404</v>
      </c>
      <c r="I289" s="13">
        <v>43507</v>
      </c>
    </row>
    <row r="290" spans="1:9" ht="30.75" hidden="1" customHeight="1" x14ac:dyDescent="0.25">
      <c r="A290" s="42" t="str">
        <f t="shared" si="12"/>
        <v/>
      </c>
      <c r="B290" s="10" t="s">
        <v>550</v>
      </c>
      <c r="C290" s="10" t="s">
        <v>553</v>
      </c>
      <c r="D290" s="10" t="s">
        <v>552</v>
      </c>
      <c r="E290" s="10" t="s">
        <v>4104</v>
      </c>
      <c r="F290" s="10" t="str">
        <f t="shared" si="13"/>
        <v>8443.32.99</v>
      </c>
      <c r="G290" s="10" t="str">
        <f t="shared" si="14"/>
        <v>Máquinas de termo transferência utilizadas para impressão de cartões plásticos (ABS, PVC laminado, PET, PETG, proximidade, cartões inteligentes e com tarja magnética, cartões de memória ótica), utilizando transferência térmica de resina “dye sublimation”, trabalha com cartões padrão CR-80 e área de impressão borda a borda do cartão, resolução mínima de impressão tom contínuo de 300dpi e máximo de 600dpi, , espessura aceitável do cartão mínima de 0,762mm e máxima de 1,27mm, velocidade máxima de impressão em lote igual a 24 segundos por cartão (YMC com transfer); 29 segundos por cartão (YMCK com transfer);  40 segundos por cartão (YMCKK com transfer); 35 segundos por cartão (YMCK com transfer e laminação simultânea frente e verso); 48 segundos por cartão (YMCKK com transfer e laminação simultânea frente e verso), munida de painel de controle LCD "smartscreen" de fácil controle.</v>
      </c>
      <c r="H290" s="10" t="s">
        <v>404</v>
      </c>
      <c r="I290" s="13">
        <v>43507</v>
      </c>
    </row>
    <row r="291" spans="1:9" ht="30.75" hidden="1" customHeight="1" x14ac:dyDescent="0.25">
      <c r="A291" s="42" t="str">
        <f t="shared" si="12"/>
        <v/>
      </c>
      <c r="B291" s="10" t="s">
        <v>498</v>
      </c>
      <c r="C291" s="10" t="s">
        <v>555</v>
      </c>
      <c r="D291" s="10" t="s">
        <v>554</v>
      </c>
      <c r="E291" s="10" t="s">
        <v>4105</v>
      </c>
      <c r="F291" s="10" t="str">
        <f t="shared" si="13"/>
        <v>8421.22.00</v>
      </c>
      <c r="G291" s="10" t="str">
        <f t="shared" si="14"/>
        <v>Filtros tangenciais para suco de maçã com dois módulos de cartucho com total de 207mq de membrana de cerâmica com passagem hidráulica de 3,5mm e porosidade 0,2 microns nominal, incluso programa para o controle remoto do filtro - versão 4 entradas e 4 saídas.</v>
      </c>
      <c r="H291" s="10" t="s">
        <v>404</v>
      </c>
      <c r="I291" s="13">
        <v>43507</v>
      </c>
    </row>
    <row r="292" spans="1:9" ht="30.75" hidden="1" customHeight="1" x14ac:dyDescent="0.25">
      <c r="A292" s="42" t="str">
        <f t="shared" si="12"/>
        <v/>
      </c>
      <c r="B292" s="10" t="s">
        <v>129</v>
      </c>
      <c r="C292" s="10" t="s">
        <v>919</v>
      </c>
      <c r="D292" s="10" t="s">
        <v>916</v>
      </c>
      <c r="E292" s="10" t="s">
        <v>4106</v>
      </c>
      <c r="F292" s="10" t="str">
        <f t="shared" si="13"/>
        <v>8422.40.90</v>
      </c>
      <c r="G292" s="10" t="str">
        <f t="shared" si="14"/>
        <v>Máquinas automáticas para carregamento de produtos pré-embalados em caixas de papelão tipo RSC, com controlador lógico programável, painel de comando central, compostas de cadeia de 02 transportadores dotados de mini caçambas intercambiáveis montadas em correia dentada, com sistema de rejeição de pacotes desordenados através de identificação por fotocélulas,  01 unidade de montagem e transporte de caixas vazias, 01 unidade robótica para carregamento das caixas por transferência suspensa dos pacotes através de ventosas com aspiração por geração de vácuo, com  controle de camadas para abastecimento pelo topo das caixas, 01 transportador de caixas cheias, sistema HMI com tela sensível ao toque, dispositivo óptico de contagem, identificação e rejeição de caixas com produtos faltantes.</v>
      </c>
      <c r="H292" s="10" t="s">
        <v>918</v>
      </c>
      <c r="I292" s="13">
        <v>43543</v>
      </c>
    </row>
    <row r="293" spans="1:9" ht="30.75" hidden="1" customHeight="1" x14ac:dyDescent="0.25">
      <c r="A293" s="42" t="str">
        <f t="shared" si="12"/>
        <v/>
      </c>
      <c r="B293" s="10" t="s">
        <v>275</v>
      </c>
      <c r="C293" s="10" t="s">
        <v>921</v>
      </c>
      <c r="D293" s="10" t="s">
        <v>920</v>
      </c>
      <c r="E293" s="10" t="s">
        <v>4107</v>
      </c>
      <c r="F293" s="10" t="str">
        <f t="shared" si="13"/>
        <v>8428.39.90</v>
      </c>
      <c r="G293" s="10" t="str">
        <f t="shared" si="14"/>
        <v>Sistemas de roscas helicoidais para a extração em silos de fundo plano ou inclinado de produtos e/ou materiais difíceis, pesados ou leves, pulverulentos ou fibrosos, secos ou úmidos que apresentam um péssimo escoamento natural em silos, acionado por um motor hidráulico realizando um giro planetário (360°), garantindo uma extração do material segundo o princípio PEPS (primeiro a entrar, primeiro a sair) e uma partida em condição de silo cheio a partir de qualquer posição do helicoide sem intervenção humana dentro do silo.</v>
      </c>
      <c r="H293" s="10" t="s">
        <v>918</v>
      </c>
      <c r="I293" s="13">
        <v>43543</v>
      </c>
    </row>
    <row r="294" spans="1:9" ht="30.75" hidden="1" customHeight="1" x14ac:dyDescent="0.25">
      <c r="A294" s="42" t="str">
        <f t="shared" si="12"/>
        <v/>
      </c>
      <c r="B294" s="10" t="s">
        <v>275</v>
      </c>
      <c r="C294" s="10" t="s">
        <v>923</v>
      </c>
      <c r="D294" s="10" t="s">
        <v>922</v>
      </c>
      <c r="E294" s="10" t="s">
        <v>4107</v>
      </c>
      <c r="F294" s="10" t="str">
        <f t="shared" si="13"/>
        <v>8428.39.90</v>
      </c>
      <c r="G294" s="10" t="str">
        <f t="shared" si="14"/>
        <v>Roscas varredoras com sensor anti-encravamento, para realizar em silos de fundo plano a retirada integral do talude residual de produto com facilidade de escoamento natural em gravidade, com capacidade de 25 a 300t/h, fazendo um giro de 360° no silo, sem intervenção humana dentro do silo.</v>
      </c>
      <c r="H294" s="10" t="s">
        <v>918</v>
      </c>
      <c r="I294" s="13">
        <v>43543</v>
      </c>
    </row>
    <row r="295" spans="1:9" ht="30.75" hidden="1" customHeight="1" x14ac:dyDescent="0.25">
      <c r="A295" s="42" t="str">
        <f t="shared" si="12"/>
        <v/>
      </c>
      <c r="B295" s="10" t="s">
        <v>254</v>
      </c>
      <c r="C295" s="10" t="s">
        <v>925</v>
      </c>
      <c r="D295" s="10" t="s">
        <v>924</v>
      </c>
      <c r="E295" s="10" t="s">
        <v>3965</v>
      </c>
      <c r="F295" s="10" t="str">
        <f t="shared" si="13"/>
        <v>8431.20.11</v>
      </c>
      <c r="G295" s="10" t="str">
        <f t="shared" si="14"/>
        <v>Conjuntos soldados de fixação de torre de elevação com 380.7mm de abertura entre roletes e largura total de 700mm, altura de 449mm a 514.00mm, com proteção anticorrosiva, 204.4mm de profundidade para empilhadeiras.</v>
      </c>
      <c r="H295" s="10" t="s">
        <v>918</v>
      </c>
      <c r="I295" s="13">
        <v>43543</v>
      </c>
    </row>
    <row r="296" spans="1:9" ht="30.75" hidden="1" customHeight="1" x14ac:dyDescent="0.25">
      <c r="A296" s="42" t="str">
        <f t="shared" si="12"/>
        <v/>
      </c>
      <c r="B296" s="10" t="s">
        <v>486</v>
      </c>
      <c r="C296" s="10" t="s">
        <v>927</v>
      </c>
      <c r="D296" s="10" t="s">
        <v>926</v>
      </c>
      <c r="E296" s="10" t="s">
        <v>4108</v>
      </c>
      <c r="F296" s="10" t="str">
        <f t="shared" si="13"/>
        <v>8474.10.00</v>
      </c>
      <c r="G296" s="10" t="str">
        <f t="shared" si="14"/>
        <v>Conjuntos - coletores, distribuidores e separadores de água da escória, para sistema de granulação de escória de alto-forno, compostos de: 1 tambor cilíndrico rotativo de peneiramento e desaguamento tipo "TROMMEL" com crivo, para fluxo de até  10t/min e 0,2 a 1,2 rotações/min, paredes laterais formadas por peneira de telas filtrantes de malhas finas de aço inox AISI 316L resistentes à ferrugem, com pista de rolagem, flanges, corpo, segmento dentado, suporte das telas , cubo e conjunto de elementos de fixação das telas, telas filtrantes que são fabricados em aço inox AISI 316L, discos centrais para fixação das telas internas que são fabricados predominantemente em aço carbono.</v>
      </c>
      <c r="H296" s="10" t="s">
        <v>918</v>
      </c>
      <c r="I296" s="13">
        <v>43543</v>
      </c>
    </row>
    <row r="297" spans="1:9" ht="30.75" hidden="1" customHeight="1" x14ac:dyDescent="0.25">
      <c r="A297" s="42" t="str">
        <f t="shared" si="12"/>
        <v/>
      </c>
      <c r="B297" s="10" t="s">
        <v>332</v>
      </c>
      <c r="C297" s="10" t="s">
        <v>929</v>
      </c>
      <c r="D297" s="10" t="s">
        <v>928</v>
      </c>
      <c r="E297" s="10" t="s">
        <v>4109</v>
      </c>
      <c r="F297" s="10" t="str">
        <f t="shared" si="13"/>
        <v>8428.90.90</v>
      </c>
      <c r="G297" s="10" t="str">
        <f t="shared" si="14"/>
        <v>Curvas transportadoras de correia PVC preta estruturadas, com ângulo de 90 graus, raio interno de 660mm, largura da correia igual a 700mm, capacidade de carga de até 100kg, com rolete cônico de diâmetro externo de 100mm tracionado por um motor de potência 0,75kW e com velocidade máxima a 60Hz de 0,8m/s.</v>
      </c>
      <c r="H297" s="10" t="s">
        <v>918</v>
      </c>
      <c r="I297" s="13">
        <v>43543</v>
      </c>
    </row>
    <row r="298" spans="1:9" ht="30.75" hidden="1" customHeight="1" x14ac:dyDescent="0.25">
      <c r="A298" s="42" t="str">
        <f t="shared" si="12"/>
        <v/>
      </c>
      <c r="B298" s="10" t="s">
        <v>518</v>
      </c>
      <c r="C298" s="10" t="s">
        <v>931</v>
      </c>
      <c r="D298" s="10" t="s">
        <v>930</v>
      </c>
      <c r="E298" s="10" t="s">
        <v>4110</v>
      </c>
      <c r="F298" s="10" t="str">
        <f t="shared" si="13"/>
        <v>9027.50.90</v>
      </c>
      <c r="G298" s="10" t="str">
        <f t="shared" si="14"/>
        <v>Detectores de chamas/fogo multi-espectrum, capazes de detectarem “espectrum” de luz com comprimento de onda UV, IR e visível, com sensibilidade espectral de 185 a 260 nanômetros para UV, 400 a 700 nanômetros para luz visível e 0,7 a 3,5 microns para IR, sensibilidade ajustável entre “Muito Alta”, “Alta”, “Media” e “Baixa”, tempo de resposta entre 3 a 5 segundos para uma distância de 30 metros e entre 3 a 10 segundos para uma distância de 60 metros, anglo de visão de 90° e range de 60 metros, indicação visual AZUL para alimentação, VERMELHO para alarmes e AMARELO para falhas, 2 entradas para conexões elétricas 3/4 padrão NPT ou M25, invólucro a prova de explosão em aço inoxidável 316 polido ou alumínio com acabamento marítimo em epóxi cor vermelha, intrinsicamente seguro para uso em áreas classificadas com aprovação nacional Inmetro, índice de proteção IP66, alimentação elétrica 24Vcc, comunicação analógica e digital via 4 - 20mA, “modbus” e saídas relé, com ou sem comunicação Hart, temperatura de operação entre -40 a 85°C e humidade entre 5 a 98%, podendo ou não estar acompanhado do suporte de montagem.</v>
      </c>
      <c r="H298" s="10" t="s">
        <v>918</v>
      </c>
      <c r="I298" s="13">
        <v>43543</v>
      </c>
    </row>
    <row r="299" spans="1:9" ht="30.75" hidden="1" customHeight="1" x14ac:dyDescent="0.25">
      <c r="A299" s="42" t="str">
        <f t="shared" si="12"/>
        <v/>
      </c>
      <c r="B299" s="10" t="s">
        <v>933</v>
      </c>
      <c r="C299" s="10" t="s">
        <v>934</v>
      </c>
      <c r="D299" s="10" t="s">
        <v>932</v>
      </c>
      <c r="E299" s="10" t="s">
        <v>4099</v>
      </c>
      <c r="F299" s="10" t="str">
        <f t="shared" si="13"/>
        <v>9018.19.90</v>
      </c>
      <c r="G299" s="10" t="str">
        <f t="shared" si="14"/>
        <v>Suportes dotados por anel metálico para fixação e alinhamento de tampas de acabamento do magneto de equipamentos de ressonância magnética, possui diâmetro interno igual a 949,324mm e diâmetro externo igual a 1141,315mm; contém braços metálicos instalados radialmente no perímetro do anel (que possuem dimensão de 331,4 x 113,9mm); contém parafusos e porcas metálicas, porcas de poliamida, silicone translúcido adesivo para selagem, material selante para manutenção preventiva e gaixetas para vedação.</v>
      </c>
      <c r="H299" s="10" t="s">
        <v>918</v>
      </c>
      <c r="I299" s="13">
        <v>43543</v>
      </c>
    </row>
    <row r="300" spans="1:9" ht="30.75" hidden="1" customHeight="1" x14ac:dyDescent="0.25">
      <c r="A300" s="42" t="str">
        <f t="shared" si="12"/>
        <v/>
      </c>
      <c r="B300" s="10" t="s">
        <v>933</v>
      </c>
      <c r="C300" s="10" t="s">
        <v>936</v>
      </c>
      <c r="D300" s="10" t="s">
        <v>935</v>
      </c>
      <c r="E300" s="10" t="s">
        <v>4099</v>
      </c>
      <c r="F300" s="10" t="str">
        <f t="shared" si="13"/>
        <v>9018.19.90</v>
      </c>
      <c r="G300" s="10" t="str">
        <f t="shared" si="14"/>
        <v>Pontes base para mesa deslizante da ressonância magnética utilizadas durante o escaneamento de pacientes, com a dimensão de 1.934.7 x 546mm; constituídas por partes plásticas, uma cinta de borracha dentada presa à roldana de deslizamento e sensor de fim de curso; contém materiais metálicos constituídos por componentes paramagnéticos.</v>
      </c>
      <c r="H300" s="10" t="s">
        <v>918</v>
      </c>
      <c r="I300" s="13">
        <v>43543</v>
      </c>
    </row>
    <row r="301" spans="1:9" ht="30.75" hidden="1" customHeight="1" x14ac:dyDescent="0.25">
      <c r="A301" s="42" t="str">
        <f t="shared" si="12"/>
        <v/>
      </c>
      <c r="B301" s="10" t="s">
        <v>623</v>
      </c>
      <c r="C301" s="10" t="s">
        <v>938</v>
      </c>
      <c r="D301" s="10" t="s">
        <v>937</v>
      </c>
      <c r="E301" s="10" t="s">
        <v>4111</v>
      </c>
      <c r="F301" s="10" t="str">
        <f t="shared" si="13"/>
        <v>8428.33.00</v>
      </c>
      <c r="G301" s="10" t="str">
        <f t="shared" si="14"/>
        <v>Correias transportadoras em curva, de PVC preta, estruturada, com angulo de 60 graus, raio interno de 660mm, largura da correia igual a 800mm, capacidade de carga de até 100kgs, com rolete cônico de diâmetro externo de 100mm tracionado por um motor de potência de 1,5kW e com velocidade máxima a 60Hz de 2m/s.</v>
      </c>
      <c r="H301" s="10" t="s">
        <v>918</v>
      </c>
      <c r="I301" s="13">
        <v>43543</v>
      </c>
    </row>
    <row r="302" spans="1:9" ht="30.75" hidden="1" customHeight="1" x14ac:dyDescent="0.25">
      <c r="A302" s="42" t="str">
        <f t="shared" si="12"/>
        <v/>
      </c>
      <c r="B302" s="10" t="s">
        <v>940</v>
      </c>
      <c r="C302" s="10" t="s">
        <v>941</v>
      </c>
      <c r="D302" s="10" t="s">
        <v>939</v>
      </c>
      <c r="E302" s="10" t="s">
        <v>4112</v>
      </c>
      <c r="F302" s="10" t="str">
        <f t="shared" si="13"/>
        <v>8445.11.90</v>
      </c>
      <c r="G302" s="10" t="str">
        <f t="shared" si="14"/>
        <v>Máquinas para confecção de rolos de materiais têxteis próprios para uso em máquinas penteadeiras, operando com tecnologia de enrolamento por correia, velocidade máxima igual ou superior a 230m/min e capacidade máxima igual ou superior a 600kg/h.</v>
      </c>
      <c r="H302" s="10" t="s">
        <v>918</v>
      </c>
      <c r="I302" s="13">
        <v>43543</v>
      </c>
    </row>
    <row r="303" spans="1:9" ht="30.75" hidden="1" customHeight="1" x14ac:dyDescent="0.25">
      <c r="A303" s="42" t="str">
        <f t="shared" si="12"/>
        <v/>
      </c>
      <c r="B303" s="10" t="s">
        <v>943</v>
      </c>
      <c r="C303" s="10" t="s">
        <v>944</v>
      </c>
      <c r="D303" s="10" t="s">
        <v>942</v>
      </c>
      <c r="E303" s="10" t="s">
        <v>4113</v>
      </c>
      <c r="F303" s="10" t="str">
        <f t="shared" si="13"/>
        <v>8474.80.10</v>
      </c>
      <c r="G303" s="10" t="str">
        <f t="shared" si="14"/>
        <v>Combinações de máquinas automáticas para preparação e mistura de areia, para fabricação de machos de areia inorgânica, compostas de: misturador de areia, aditivos e resina de capacidade de 1,3t/h; sistema de umidificação automático que mantêm a viscosidade constante e carro de transporte de areia para as máquinas.</v>
      </c>
      <c r="H303" s="10" t="s">
        <v>918</v>
      </c>
      <c r="I303" s="13">
        <v>43543</v>
      </c>
    </row>
    <row r="304" spans="1:9" ht="30.75" hidden="1" customHeight="1" x14ac:dyDescent="0.25">
      <c r="A304" s="42" t="str">
        <f t="shared" si="12"/>
        <v/>
      </c>
      <c r="B304" s="10" t="s">
        <v>610</v>
      </c>
      <c r="C304" s="10" t="s">
        <v>946</v>
      </c>
      <c r="D304" s="10" t="s">
        <v>945</v>
      </c>
      <c r="E304" s="10" t="s">
        <v>4114</v>
      </c>
      <c r="F304" s="10" t="str">
        <f t="shared" si="13"/>
        <v>9019.10.00</v>
      </c>
      <c r="G304" s="10" t="str">
        <f t="shared" si="14"/>
        <v>Displays TFT 1.77" na cor branca, para utilização em comandos de massagem, de resolução 128x160RGB, com área efetiva 28.03 x 35.04mm, dimensão externa 34 x 43.78 x 2.40mm, com Interface de comunicação SPI, retro Iluminação com dois LEDs na cor Branco Frio, uniformidade da Retro Iluminação maior ou igual a 80%, contraste típico 500Cr, tempo de Resposta 8ms, choque térmico com ciclos oscilando a cada 30 minutos com a temperatura de -20 graus Celsius até 70 graus Celsius .</v>
      </c>
      <c r="H304" s="10" t="s">
        <v>918</v>
      </c>
      <c r="I304" s="13">
        <v>43543</v>
      </c>
    </row>
    <row r="305" spans="1:9" ht="30.75" hidden="1" customHeight="1" x14ac:dyDescent="0.25">
      <c r="A305" s="42" t="str">
        <f t="shared" si="12"/>
        <v/>
      </c>
      <c r="B305" s="10" t="s">
        <v>948</v>
      </c>
      <c r="C305" s="10" t="s">
        <v>949</v>
      </c>
      <c r="D305" s="10" t="s">
        <v>947</v>
      </c>
      <c r="E305" s="10" t="s">
        <v>4115</v>
      </c>
      <c r="F305" s="10" t="str">
        <f t="shared" si="13"/>
        <v>8421.21.00</v>
      </c>
      <c r="G305" s="10" t="str">
        <f t="shared" si="14"/>
        <v>Combinações de máquinas para tratamento de chorume, para filtrar a substância líquida resultante do processo de decomposição de resíduos em aterros de resíduos urbanos, utilizando tecnologia de membrana de osmose reversa Fluxo de tratamento variável Compreendido entre 100 a 250 m3/dia, através de duas etapas de tratamento, montado em contêiner marítimo de 40', composto por módulos específicos para lixiviados, bombas, instrumentação, sistema de pré-filtração, tubos de alta e baixa pressão, Filtros de cesto; Filtros de areia, Filtros de segurança, Bombas centrífugas, Bombas de pistão de alta pressão, Bomba em Linha, Módulos de osmose reversa de primeiro e segundo estágio, Bombas de dosage, Válvulas reguladoras de pressão, Trocador de íons,  Torre de desgaseificação, Soprador, Compressor, Válvulas de diafragma, Válvulas motorizada, PLC, Software para o controle, Quadro elétrico, Conversores de frequência Sensores de pressão, Pressostatos, Manômetros, Fluxômetros, Rotâmetro, Interruptores de fluxo, pH metros, Medidores de condutividade, Sensores de temperatura, Tubos de baixa pressão em PVC, Tubos de Aço de alta pressão e tubos flexíveis.</v>
      </c>
      <c r="H305" s="10" t="s">
        <v>918</v>
      </c>
      <c r="I305" s="13">
        <v>43543</v>
      </c>
    </row>
    <row r="306" spans="1:9" ht="30.75" hidden="1" customHeight="1" x14ac:dyDescent="0.25">
      <c r="A306" s="42" t="str">
        <f t="shared" si="12"/>
        <v/>
      </c>
      <c r="B306" s="10" t="s">
        <v>422</v>
      </c>
      <c r="C306" s="10" t="s">
        <v>951</v>
      </c>
      <c r="D306" s="10" t="s">
        <v>950</v>
      </c>
      <c r="E306" s="10" t="s">
        <v>4116</v>
      </c>
      <c r="F306" s="10" t="str">
        <f t="shared" si="13"/>
        <v>8456.11.19</v>
      </c>
      <c r="G306" s="10" t="str">
        <f t="shared" si="14"/>
        <v>Centros de corte a laser, com controle numérico computadorizado (CNC), com fonte laser de disco área de trabalho de corte de até 4,0 x 2,0m, com dispositivo automático de carga ou descarga de chapas metálicas, sistema para marcar, gravar ou rotular o produto, com unidade de refrigeração e coletor de pó, e sistema contra colisão magnético, trocador de bicos automáticos, com sistema de armazenamento e alimentação de chapas automático com capacidade =&gt; 5 tons.</v>
      </c>
      <c r="H306" s="10" t="s">
        <v>918</v>
      </c>
      <c r="I306" s="13">
        <v>43543</v>
      </c>
    </row>
    <row r="307" spans="1:9" ht="30.75" hidden="1" customHeight="1" x14ac:dyDescent="0.25">
      <c r="A307" s="42" t="str">
        <f t="shared" si="12"/>
        <v/>
      </c>
      <c r="B307" s="10" t="s">
        <v>332</v>
      </c>
      <c r="C307" s="10" t="s">
        <v>953</v>
      </c>
      <c r="D307" s="10" t="s">
        <v>952</v>
      </c>
      <c r="E307" s="10" t="s">
        <v>4101</v>
      </c>
      <c r="F307" s="10" t="str">
        <f t="shared" si="13"/>
        <v>8428.90.90</v>
      </c>
      <c r="G307" s="10" t="str">
        <f t="shared" si="14"/>
        <v>Máquinas automáticas para movimentação e estocagem de revestimento cerâmico, com capacidade igual ou superior a 11.000m²/dia, dotadas de carregador/descarregador dos revestimentos crus nos boxes de estocagem, carregador/descarregador dos revestimentos queimados nas plataformas de estocagem com manuseio por meio de ventosas e/ou sucção, programadores de filas, roleiras, correias e curvas de conexão.</v>
      </c>
      <c r="H307" s="10" t="s">
        <v>918</v>
      </c>
      <c r="I307" s="13">
        <v>43543</v>
      </c>
    </row>
    <row r="308" spans="1:9" ht="30.75" hidden="1" customHeight="1" x14ac:dyDescent="0.25">
      <c r="A308" s="42" t="str">
        <f t="shared" si="12"/>
        <v/>
      </c>
      <c r="B308" s="10" t="s">
        <v>955</v>
      </c>
      <c r="C308" s="10" t="s">
        <v>956</v>
      </c>
      <c r="D308" s="10" t="s">
        <v>954</v>
      </c>
      <c r="E308" s="10" t="s">
        <v>4117</v>
      </c>
      <c r="F308" s="10" t="str">
        <f t="shared" si="13"/>
        <v>8708.94.12</v>
      </c>
      <c r="G308" s="10" t="str">
        <f t="shared" si="14"/>
        <v>Colunas de direção com instrumento multifunções, desvio de direção série 2000 OMNIA CAN-bus, com sete interruptores basculantes comutadores de alternância, séries 700/1000/1200/1400/1500, interruptores de arranque de partida série 14.0322, regulagem da inclinação de 35°, regulagem telescópica da altura de 60mm e desvio de direção do volante com retorno automático dos indicadores de direção, utilizadas em pulverizadores agrícolas.</v>
      </c>
      <c r="H308" s="10" t="s">
        <v>918</v>
      </c>
      <c r="I308" s="13">
        <v>43543</v>
      </c>
    </row>
    <row r="309" spans="1:9" ht="30.75" hidden="1" customHeight="1" x14ac:dyDescent="0.25">
      <c r="A309" s="42" t="str">
        <f t="shared" si="12"/>
        <v/>
      </c>
      <c r="B309" s="10" t="s">
        <v>473</v>
      </c>
      <c r="C309" s="10" t="s">
        <v>958</v>
      </c>
      <c r="D309" s="10" t="s">
        <v>957</v>
      </c>
      <c r="E309" s="10" t="s">
        <v>4118</v>
      </c>
      <c r="F309" s="10" t="str">
        <f t="shared" si="13"/>
        <v>8417.80.90</v>
      </c>
      <c r="G309" s="10" t="str">
        <f t="shared" si="14"/>
        <v>Equipamentos automáticos de tratamento e acabamento para processo de decoração de garrafas de vidro, com aquecimento a gás, com capacidade nominal de até 149 ton/dia e velocidade nominal de processamento de até 400bpm, dotados de alimentador automático com largura de 16 pol, túnel com zona de aquecimento com 19 subzonas reguladas por temperatura e 24 pontos de regulação automática de temperatura, com termopares tipo “K”, cabeça dupla, sendo 1 cabeça para regulação de temperatura e a segunda para verificação de segurança ou leitura, zona de recozimento para plena aderência da tinta ao corpo das garrafas e resfriamento com entradas de resfriamento controladas automaticamente por servo motor, refrigeração com inversor de frequência, zona de saída, recirculadores com acionamento direto do motor (sistema MDD), sem correias para transmissão de energia e impulsor de baixo ruído de aço inoxidável, com sistema de exaustão de gases, queimadores laterais com pressão de operação de gás de 500mba, sistema misturador Venturi, controle de temperatura automático com temperatura máxima de trabalho de até 650˚C, sistema de tratamento com spray superior de ar frio com redundância, painel elétrico, controle CLP, painel de operação “touchscreen” e interface homem-máquina (IHM).</v>
      </c>
      <c r="H309" s="10" t="s">
        <v>918</v>
      </c>
      <c r="I309" s="13">
        <v>43543</v>
      </c>
    </row>
    <row r="310" spans="1:9" ht="30.75" hidden="1" customHeight="1" x14ac:dyDescent="0.25">
      <c r="A310" s="42" t="str">
        <f t="shared" si="12"/>
        <v/>
      </c>
      <c r="B310" s="10" t="s">
        <v>666</v>
      </c>
      <c r="C310" s="10" t="s">
        <v>960</v>
      </c>
      <c r="D310" s="10" t="s">
        <v>959</v>
      </c>
      <c r="E310" s="10" t="s">
        <v>4119</v>
      </c>
      <c r="F310" s="10" t="str">
        <f t="shared" si="13"/>
        <v>8421.29.30</v>
      </c>
      <c r="G310" s="10" t="str">
        <f t="shared" si="14"/>
        <v>Filtros-prensas automáticos para processamento de Lignina, com área de filtração de 11m2 compostas por 13 placas com dimensões 800mm x 800mm cada, sistema de descarga das tortas, estação de compressão de água, unidade hidráulica e painel de controle.</v>
      </c>
      <c r="H310" s="10" t="s">
        <v>918</v>
      </c>
      <c r="I310" s="13">
        <v>43543</v>
      </c>
    </row>
    <row r="311" spans="1:9" ht="30.75" hidden="1" customHeight="1" x14ac:dyDescent="0.25">
      <c r="A311" s="42" t="str">
        <f t="shared" si="12"/>
        <v/>
      </c>
      <c r="B311" s="10" t="s">
        <v>827</v>
      </c>
      <c r="C311" s="10" t="s">
        <v>962</v>
      </c>
      <c r="D311" s="10" t="s">
        <v>961</v>
      </c>
      <c r="E311" s="10" t="s">
        <v>4120</v>
      </c>
      <c r="F311" s="10" t="str">
        <f t="shared" si="13"/>
        <v>8517.70.99</v>
      </c>
      <c r="G311" s="10" t="str">
        <f t="shared" si="14"/>
        <v>Caixas de terminação para fibras ópticas para redes de banda larga, aéreas, instaladas em postes, ou subterrâneas, instaladas em galerias e plenos com caixa de manutenção e tampa nas ruas e calçadas ou condomínios residenciais, comerciais e industriais, com base e bandejas articuladas, com capacidade de até 16 assinantes via conectores de campo, interconexão entre cabos ópticos de distribuição com cabos ópticos de derivação ou de rede de assinantes tipo “Drop Cable”, até 3 dispositivos para divisão de sinais por tecnologia PLC (“Planar “Lightwave Circuits”, totalizando 16 conexões, e até 16 fusões com remontes, sistema de tranca dedicada para evitar acessos indevidos, tampa com sistema de fechamento tipo parafuso central e duas presilhas prisioneiras, confeccionada em polímero termoplástico moldado por injeção, com encaixes precisos, grau de proteção IP 65 garantindo proteção contra poeira e umidade.</v>
      </c>
      <c r="H311" s="10" t="s">
        <v>918</v>
      </c>
      <c r="I311" s="13">
        <v>43543</v>
      </c>
    </row>
    <row r="312" spans="1:9" ht="30.75" hidden="1" customHeight="1" x14ac:dyDescent="0.25">
      <c r="A312" s="42" t="str">
        <f t="shared" si="12"/>
        <v/>
      </c>
      <c r="B312" s="10" t="s">
        <v>728</v>
      </c>
      <c r="C312" s="10" t="s">
        <v>964</v>
      </c>
      <c r="D312" s="10" t="s">
        <v>963</v>
      </c>
      <c r="E312" s="10" t="s">
        <v>4121</v>
      </c>
      <c r="F312" s="10" t="str">
        <f t="shared" si="13"/>
        <v>8438.10.00</v>
      </c>
      <c r="G312" s="10" t="str">
        <f t="shared" si="14"/>
        <v>Combinações de máquinas destinadas à produção de pães de hambúrgueres, com capacidade para 6.400 unidades por hora em 4 linhas, contendo porcionador e moldador eletrônico controlado por PLC para peças de 20 a 180 gramas, roletes pressionadores, transportador de saída com seletor, dispositivo para alinhamento, estação de moldagem com 650mm de largura, correia com movimento reversível, dispensador de farinha, dispositivo para alinhamento e pressionamento, estação para aplicação de sementes e umidificação.</v>
      </c>
      <c r="H312" s="10" t="s">
        <v>918</v>
      </c>
      <c r="I312" s="13">
        <v>43543</v>
      </c>
    </row>
    <row r="313" spans="1:9" ht="30.75" hidden="1" customHeight="1" x14ac:dyDescent="0.25">
      <c r="A313" s="42" t="str">
        <f t="shared" si="12"/>
        <v/>
      </c>
      <c r="B313" s="10" t="s">
        <v>129</v>
      </c>
      <c r="C313" s="10" t="s">
        <v>966</v>
      </c>
      <c r="D313" s="10" t="s">
        <v>965</v>
      </c>
      <c r="E313" s="10" t="s">
        <v>4122</v>
      </c>
      <c r="F313" s="10" t="str">
        <f t="shared" si="13"/>
        <v>8422.40.90</v>
      </c>
      <c r="G313" s="10" t="str">
        <f t="shared" si="14"/>
        <v>Máquinas automáticas para compressão e embalagem de blocos e rolos de espuma de poliuretano com capacidade de comprimir blocos com comprimento de 1.000 a 2.200mm, largura de 800 a 2.200mm e altura de 500 a 1.250mm, rolos de espumas com largura de 1.600 a 2.200mm e diâmetro de 800 e 1.600mm, com esteira compressora e fechamento hidráulico do formato de espuma, embalagem com filme de polietileno, com corte e solda com resfriamento, capacidade de produção de 20 a 30 ciclos/hora.</v>
      </c>
      <c r="H313" s="10" t="s">
        <v>918</v>
      </c>
      <c r="I313" s="13">
        <v>43543</v>
      </c>
    </row>
    <row r="314" spans="1:9" ht="30.75" hidden="1" customHeight="1" x14ac:dyDescent="0.25">
      <c r="A314" s="42" t="str">
        <f t="shared" si="12"/>
        <v/>
      </c>
      <c r="B314" s="10" t="s">
        <v>165</v>
      </c>
      <c r="C314" s="10" t="s">
        <v>968</v>
      </c>
      <c r="D314" s="10" t="s">
        <v>967</v>
      </c>
      <c r="E314" s="10" t="s">
        <v>4123</v>
      </c>
      <c r="F314" s="10" t="str">
        <f t="shared" si="13"/>
        <v>8438.50.00</v>
      </c>
      <c r="G314" s="10" t="str">
        <f t="shared" si="14"/>
        <v>Equipamentos para preparação e injeção de salmoura em peças de carne com e sem osso, com sistema de injeção por “efeito spray”, dotados de 910 pontos de injeção distribuídos em 130 agulhas intercambiáveis e multiperfuradas, com capacidade para executar 1 ciclo por segundo, com pressão monitorada para injeção estática (sem movimento da agulha) em cada peça, volume de injeção regulável, equipadas com dois sistemas de filtragem independentes e capacidade máxima de 4.000kg/h.</v>
      </c>
      <c r="H314" s="10" t="s">
        <v>918</v>
      </c>
      <c r="I314" s="13">
        <v>43543</v>
      </c>
    </row>
    <row r="315" spans="1:9" ht="30.75" hidden="1" customHeight="1" x14ac:dyDescent="0.25">
      <c r="A315" s="42" t="str">
        <f t="shared" si="12"/>
        <v/>
      </c>
      <c r="B315" s="10" t="s">
        <v>970</v>
      </c>
      <c r="C315" s="10" t="s">
        <v>971</v>
      </c>
      <c r="D315" s="10" t="s">
        <v>969</v>
      </c>
      <c r="E315" s="10" t="s">
        <v>4124</v>
      </c>
      <c r="F315" s="10" t="str">
        <f t="shared" si="13"/>
        <v>8454.10.00</v>
      </c>
      <c r="G315" s="10" t="str">
        <f t="shared" si="14"/>
        <v>Fornos conversores para transformação, por corrente de oxigênio, de gusa em aço líquido; com capacidade de produção de até 180 toneladas por corrida, dotados de vaso principal equipado com canais de refrigeração a água de 50m³/h no cone superior e tubulações do sistema de agitação por Nitrogênio de até 1.700N.m³/h no fundo, anel com munhões equipados com sistema de ventilação a ar de até 350m³/min (ventiladores, tubulações e motores) e lamelas de sustentação, escudo de proteção de escória, juntas rotativas para entrada de gases, água e o sistema de medição de temperatura online Q-TEMP.</v>
      </c>
      <c r="H315" s="10" t="s">
        <v>918</v>
      </c>
      <c r="I315" s="13">
        <v>43543</v>
      </c>
    </row>
    <row r="316" spans="1:9" ht="30.75" hidden="1" customHeight="1" x14ac:dyDescent="0.25">
      <c r="A316" s="42" t="str">
        <f t="shared" si="12"/>
        <v/>
      </c>
      <c r="B316" s="10" t="s">
        <v>55</v>
      </c>
      <c r="C316" s="10" t="s">
        <v>973</v>
      </c>
      <c r="D316" s="10" t="s">
        <v>972</v>
      </c>
      <c r="E316" s="10" t="s">
        <v>4125</v>
      </c>
      <c r="F316" s="10" t="str">
        <f t="shared" si="13"/>
        <v>9027.30.19</v>
      </c>
      <c r="G316" s="10" t="str">
        <f t="shared" si="14"/>
        <v>Espectrômetros de emissão óptica por plasma acoplado indutivamente, alimentados por tensão de 208/230V a 60Hz, cobertura espectral de 166 a 847nm, resolução de 7pm a 200nm, com capacidade de observação do plasma em via axial e radial, para análise de concentrações baixas e altas na mesma amostra, composto por: sistema óptico tipo policromador com grade echelle e prisma de dispersão cruza; trocador de calor com capacidade de resfriamento para 1.000W; banco óptico purgado (com argônio ou nitrogênio), com distância focal de 383mm e estabilizado termicamente a 38°C; detector de estado sólido para cobertura simultânea de toda gama de comprimentos de onda; caixa de gás automática, com controlador de fluxo mássico; fenda de entrada para baixos e altos comprimentos de onda; câmara de nebulização ciclônica; e sistema de introdução de amostras, de fácil acesso, composto por minibomba peristáltica.</v>
      </c>
      <c r="H316" s="10" t="s">
        <v>918</v>
      </c>
      <c r="I316" s="13">
        <v>43543</v>
      </c>
    </row>
    <row r="317" spans="1:9" ht="30.75" hidden="1" customHeight="1" x14ac:dyDescent="0.25">
      <c r="A317" s="42" t="str">
        <f t="shared" si="12"/>
        <v/>
      </c>
      <c r="B317" s="10" t="s">
        <v>975</v>
      </c>
      <c r="C317" s="10" t="s">
        <v>976</v>
      </c>
      <c r="D317" s="10" t="s">
        <v>974</v>
      </c>
      <c r="E317" s="10" t="s">
        <v>4126</v>
      </c>
      <c r="F317" s="10" t="str">
        <f t="shared" si="13"/>
        <v>8429.52.19</v>
      </c>
      <c r="G317" s="10" t="str">
        <f t="shared" si="14"/>
        <v>Escavadeiras hidráulicas com capacidade de rotação da estrutura superior de 360 graus com velocidade de giro 11,5rpm, potência no volante igual a 43kW / 57,66HP a 2.200rpm, com esteiras de aço, e lâmina no chassi inferior capacidade de carga com caçamba padrão de  0,28m³ ,com força de escavação na caçamba de 56kn e força de escavação no braço de 38kN, e peso operacional de 7.280kg, com profundidade máxima de escavação de 4.020mm, velocidade máxima de deslocamento 4,4km/h, raio e giro traseiro de 1800mm.</v>
      </c>
      <c r="H317" s="10" t="s">
        <v>918</v>
      </c>
      <c r="I317" s="13">
        <v>43543</v>
      </c>
    </row>
    <row r="318" spans="1:9" ht="30.75" hidden="1" customHeight="1" x14ac:dyDescent="0.25">
      <c r="A318" s="42" t="str">
        <f t="shared" si="12"/>
        <v/>
      </c>
      <c r="B318" s="10" t="s">
        <v>430</v>
      </c>
      <c r="C318" s="10" t="s">
        <v>978</v>
      </c>
      <c r="D318" s="10" t="s">
        <v>977</v>
      </c>
      <c r="E318" s="10" t="s">
        <v>4127</v>
      </c>
      <c r="F318" s="10" t="str">
        <f t="shared" si="13"/>
        <v>8477.20.10</v>
      </c>
      <c r="G318" s="10" t="str">
        <f t="shared" si="14"/>
        <v>Combinações de máquinas, controladas por software “touchscreen”, para fabricação de monofilamentos por extrusão, com cristalização e desumidificação de PET, para fabricação de escovas e vassouras a partir de lascas de garrafa PET recicladas; com produção de monofilamentos de PET plumável e liso de 0, 18 a 2,00 de diâmetro (seção redonda) e monofilamentos de PP plumável de 0,20 a 1,50mm de diâmetro (seção redonda); com temperaturas de fusão de até 300ºC; com capacidade de produção máxima de 200 Kg/h (quando alimentada por “flakes” de PET) e de 120 K/h (quando alimentada por PP homopolímero), com sistema de troca automática de filtros; com sistema de desumidificação com ponto de orvalho abaixo de -40ºC.</v>
      </c>
      <c r="H318" s="10" t="s">
        <v>918</v>
      </c>
      <c r="I318" s="13">
        <v>43543</v>
      </c>
    </row>
    <row r="319" spans="1:9" ht="30.75" hidden="1" customHeight="1" x14ac:dyDescent="0.25">
      <c r="A319" s="42" t="str">
        <f t="shared" si="12"/>
        <v/>
      </c>
      <c r="B319" s="10" t="s">
        <v>980</v>
      </c>
      <c r="C319" s="10" t="s">
        <v>981</v>
      </c>
      <c r="D319" s="10" t="s">
        <v>979</v>
      </c>
      <c r="E319" s="10" t="s">
        <v>4128</v>
      </c>
      <c r="F319" s="10" t="str">
        <f t="shared" si="13"/>
        <v>8421.19.90</v>
      </c>
      <c r="G319" s="10" t="str">
        <f t="shared" si="14"/>
        <v>Centrífugas “decanters” horizontais, cilíndricas/cônicas para a separação de sólidos em meios líquidos, com diâmetro de tambor de 529mm e relação de comprimento/diâmetro 1:4, com comprimento x largura x altura (aproximadamente) de 4500 x 1600 x 1.150mm, velocidade de rotação máxima de 3.500rpm (variável), fator de aceleração máxima de 3.300G, velocidade diferencial 1-30rpm (variável), com capacidade entre 20 e 60m³/h, acabamento sanitário, projetado conforme diretrizes para proteção contra explosão, dotado de unidade de inertização com dimensões aproximadas de 1.000 x 800 x 300mm, para introdução de gás inerte de nitrogênio com pressão de entrada de 4-6bar; com painel elétrico e painel de controle integrados; dotado de variador de regulagem em rotação do tipo impeller com acionamento automático.</v>
      </c>
      <c r="H319" s="10" t="s">
        <v>918</v>
      </c>
      <c r="I319" s="13">
        <v>43543</v>
      </c>
    </row>
    <row r="320" spans="1:9" ht="30.75" hidden="1" customHeight="1" x14ac:dyDescent="0.25">
      <c r="A320" s="42" t="str">
        <f t="shared" si="12"/>
        <v/>
      </c>
      <c r="B320" s="10" t="s">
        <v>933</v>
      </c>
      <c r="C320" s="10" t="s">
        <v>983</v>
      </c>
      <c r="D320" s="10" t="s">
        <v>982</v>
      </c>
      <c r="E320" s="10" t="s">
        <v>4099</v>
      </c>
      <c r="F320" s="10" t="str">
        <f t="shared" si="13"/>
        <v>9018.19.90</v>
      </c>
      <c r="G320" s="10" t="str">
        <f t="shared" si="14"/>
        <v>Conjuntos de tampas para magneto de ressonância magnética com capacidade de proteção da parte eletrônica interna do equipamento contra poeira e umidade do ambiente; dotados de quinze grandes partes fabricadas em material plástico anti-chamas, com adição de fibra de vidro, subdivididas em partes plásticas menores, contendo miscelâneas de fixação (parafusos, porcas, arruelas) fabricadas em liga metálica paramagnética e partes eletrônicas (cabeamentos e conectores eletrônicos, LED laser de alinhamento, LED de iluminação, microfone, autofalantes, etc.); componentes em conformidade com padrão RoH.</v>
      </c>
      <c r="H320" s="10" t="s">
        <v>918</v>
      </c>
      <c r="I320" s="13">
        <v>43543</v>
      </c>
    </row>
    <row r="321" spans="1:9" ht="30.75" hidden="1" customHeight="1" x14ac:dyDescent="0.25">
      <c r="A321" s="42" t="str">
        <f t="shared" si="12"/>
        <v/>
      </c>
      <c r="B321" s="10" t="s">
        <v>985</v>
      </c>
      <c r="C321" s="10" t="s">
        <v>986</v>
      </c>
      <c r="D321" s="10" t="s">
        <v>984</v>
      </c>
      <c r="E321" s="10" t="s">
        <v>4129</v>
      </c>
      <c r="F321" s="10" t="str">
        <f t="shared" si="13"/>
        <v>8501.53.10</v>
      </c>
      <c r="G321" s="10" t="str">
        <f t="shared" si="14"/>
        <v>Servo motores elétricos resfriados a água e etileno glicol, de corrente alternada, trifásico, potência de 468kW, com rotor de imãs permanentes, tensão de 400V, rotação de 300rpm, com 48 polos, dotados de acoplamento com rolamento de pressão axial, sistema de resfriamento e painel elétrico de comando, apresentado em corpo único, próprio para movimentação de roscas de extrusão de polietileno.</v>
      </c>
      <c r="H321" s="10" t="s">
        <v>918</v>
      </c>
      <c r="I321" s="13">
        <v>43543</v>
      </c>
    </row>
    <row r="322" spans="1:9" ht="30.75" hidden="1" customHeight="1" x14ac:dyDescent="0.25">
      <c r="A322" s="42" t="str">
        <f t="shared" si="12"/>
        <v/>
      </c>
      <c r="B322" s="10" t="s">
        <v>38</v>
      </c>
      <c r="C322" s="10" t="s">
        <v>988</v>
      </c>
      <c r="D322" s="10" t="s">
        <v>987</v>
      </c>
      <c r="E322" s="10" t="s">
        <v>4130</v>
      </c>
      <c r="F322" s="10" t="str">
        <f t="shared" si="13"/>
        <v>9027.80.99</v>
      </c>
      <c r="G322" s="10" t="str">
        <f t="shared" si="14"/>
        <v>Analisadores de tamanho de partículas (granulômetros), para pó e/ou suspensões, por difração a laser ou espalhamento de luz e/ou com medição de potencial zeta em conjunto ou isoladamente, com faixas analíticas de 0,1 a 1.000 micra ou 0,1 a 2.600 micra ou 0,02 a 2.600 micra ou 0,01 a 3.500 micra ou 1 nanômetro a 9.500 nanômetros.</v>
      </c>
      <c r="H322" s="10" t="s">
        <v>918</v>
      </c>
      <c r="I322" s="13">
        <v>43543</v>
      </c>
    </row>
    <row r="323" spans="1:9" ht="30.75" hidden="1" customHeight="1" x14ac:dyDescent="0.25">
      <c r="A323" s="42" t="str">
        <f t="shared" ref="A323:A386" si="15">IF(LEFT(D323,3)="Ver","",IF(COUNTIF(D:D,D323)&gt;1,"X",""))</f>
        <v/>
      </c>
      <c r="B323" s="10" t="s">
        <v>933</v>
      </c>
      <c r="C323" s="10" t="s">
        <v>990</v>
      </c>
      <c r="D323" s="10" t="s">
        <v>989</v>
      </c>
      <c r="E323" s="10" t="s">
        <v>4099</v>
      </c>
      <c r="F323" s="10" t="str">
        <f t="shared" ref="F323:F386" si="16">IF(B323="","",LEFT(B323,10))</f>
        <v>9018.19.90</v>
      </c>
      <c r="G323" s="10" t="str">
        <f t="shared" ref="G323:G386" si="17">IF(C323="","",C323)</f>
        <v>Suportes metálicos de sustentação e fixação da ponte para deslocamento de mesa com paciente para a parte interna do equipamento de ressonância magnética durante a realização de exames, com as dimensões 333.25mm de comprimento, 339.5mm de altura e 120mm de largura; dotados de partes metálicas, soldadas em pontos específicos, contendo baixa histerese magnética e alta resistência mecânica; contato entre os braços de fixação e o magneto contém espumas de uretano celular de alta densidade porosa, fixadas por meio de cola específica.</v>
      </c>
      <c r="H323" s="10" t="s">
        <v>918</v>
      </c>
      <c r="I323" s="13">
        <v>43543</v>
      </c>
    </row>
    <row r="324" spans="1:9" ht="30.75" hidden="1" customHeight="1" x14ac:dyDescent="0.25">
      <c r="A324" s="42" t="str">
        <f t="shared" si="15"/>
        <v/>
      </c>
      <c r="B324" s="10" t="s">
        <v>992</v>
      </c>
      <c r="C324" s="10" t="s">
        <v>993</v>
      </c>
      <c r="D324" s="10" t="s">
        <v>991</v>
      </c>
      <c r="E324" s="10" t="s">
        <v>3967</v>
      </c>
      <c r="F324" s="10" t="str">
        <f t="shared" si="16"/>
        <v>9022.14.19</v>
      </c>
      <c r="G324" s="10" t="str">
        <f t="shared" si="17"/>
        <v>Aparelhos móveis para aquisição de imagens por raios X em procedimentos cirúrgicos, desmontados ou montados, compreendendo arco móvel em "C"; console; gerador de raios-X de 40kHz; ânodo estacionário; intensificador de imagem de 9” em modo triplo; dispositivo de visualização; computador e unidades de entrada de dados.</v>
      </c>
      <c r="H324" s="10" t="s">
        <v>918</v>
      </c>
      <c r="I324" s="13">
        <v>43543</v>
      </c>
    </row>
    <row r="325" spans="1:9" ht="30.75" hidden="1" customHeight="1" x14ac:dyDescent="0.25">
      <c r="A325" s="42" t="str">
        <f t="shared" si="15"/>
        <v/>
      </c>
      <c r="B325" s="10" t="s">
        <v>827</v>
      </c>
      <c r="C325" s="10" t="s">
        <v>995</v>
      </c>
      <c r="D325" s="10" t="s">
        <v>994</v>
      </c>
      <c r="E325" s="10" t="s">
        <v>4131</v>
      </c>
      <c r="F325" s="10" t="str">
        <f t="shared" si="16"/>
        <v>8517.70.99</v>
      </c>
      <c r="G325" s="10" t="str">
        <f t="shared" si="17"/>
        <v>Subconjuntos para aparelho emissor com receptor incorporado, digital, com tela sensível ao toque “smartwatch” podendo conter, tela de visualização “display” com dispositivo sensível ao toque, estruturas de fixação, suportes, coroa, calços, protetores, conectores, motores de "vibracall", microfones, alto-falantes, sensores, teclas, botões, antenas, cabos, contatos elétricos, visores, lentes, etiquetas, elementos de fixação, adesivos, molduras, coberturas decorativas, imãs ou dispositivos magnéticos, películas, vedações, circuitos impressos.</v>
      </c>
      <c r="H325" s="10" t="s">
        <v>918</v>
      </c>
      <c r="I325" s="13">
        <v>43543</v>
      </c>
    </row>
    <row r="326" spans="1:9" ht="30.75" hidden="1" customHeight="1" x14ac:dyDescent="0.25">
      <c r="A326" s="42" t="str">
        <f t="shared" si="15"/>
        <v/>
      </c>
      <c r="B326" s="10" t="s">
        <v>793</v>
      </c>
      <c r="C326" s="10" t="s">
        <v>997</v>
      </c>
      <c r="D326" s="10" t="s">
        <v>996</v>
      </c>
      <c r="E326" s="10" t="s">
        <v>4132</v>
      </c>
      <c r="F326" s="10" t="str">
        <f t="shared" si="16"/>
        <v>8419.89.99</v>
      </c>
      <c r="G326" s="10" t="str">
        <f t="shared" si="17"/>
        <v>Sistemas de extração paralela por solvente automatizado com 5 tipos diferentes de extração “Soxhlet” aquecido, fluxo contínuo, extração a quente e extração contínua econômica, com Grau 2 de poluição do meio-ambiente, para até 6 extrações simultâneas, capacidade para até 2 litros de solvente, com sensor de proteção de analitos e display “touchscreen” colorido de 7 polegadas.</v>
      </c>
      <c r="H326" s="10" t="s">
        <v>918</v>
      </c>
      <c r="I326" s="13">
        <v>43543</v>
      </c>
    </row>
    <row r="327" spans="1:9" ht="30.75" hidden="1" customHeight="1" x14ac:dyDescent="0.25">
      <c r="A327" s="42" t="str">
        <f t="shared" si="15"/>
        <v/>
      </c>
      <c r="B327" s="10" t="s">
        <v>933</v>
      </c>
      <c r="C327" s="10" t="s">
        <v>999</v>
      </c>
      <c r="D327" s="10" t="s">
        <v>998</v>
      </c>
      <c r="E327" s="10" t="s">
        <v>4099</v>
      </c>
      <c r="F327" s="10" t="str">
        <f t="shared" si="16"/>
        <v>9018.19.90</v>
      </c>
      <c r="G327" s="10" t="str">
        <f t="shared" si="17"/>
        <v>Conjuntos de hardwares de computador que se conectam diretamente em um slot PCI da placa-mãe do computador da ressonância magnética, dotados de duas placas (placa de função básica e placa de função estendida), cabo “ribbon” e um cabo de alimentação; ambas as placas de circuito impresso de fibra de vidro (FR4), possuindo a superfície com duas faces, repleta de trilhas condutoras e componentes SMD soldados na placa, produzidas seguindo as normas de ROHS “compliance”; sendo o cabo “ribbon” dotado por um condutor flat de 28AWG (American Wire Gauge) e de conectores IDC (Insulation-displacement Connector) de 34 vias, com o material isolante de PVC e comprimento igual a 300mm (com tolerância de + 6mm), responsável pela transmissão de dados entre as placa de função básica e placa de função estendida; O cabo de alimentação é composto por material condutor (cobre estanhado) de 18 AWG, com o material isolante de PVC e comprimento igual a 235mm (com tolerância de + 20mm).</v>
      </c>
      <c r="H327" s="10" t="s">
        <v>918</v>
      </c>
      <c r="I327" s="13">
        <v>43543</v>
      </c>
    </row>
    <row r="328" spans="1:9" ht="30.75" hidden="1" customHeight="1" x14ac:dyDescent="0.25">
      <c r="A328" s="42" t="str">
        <f t="shared" si="15"/>
        <v/>
      </c>
      <c r="B328" s="10" t="s">
        <v>451</v>
      </c>
      <c r="C328" s="10" t="s">
        <v>1001</v>
      </c>
      <c r="D328" s="10" t="s">
        <v>1000</v>
      </c>
      <c r="E328" s="10" t="s">
        <v>4133</v>
      </c>
      <c r="F328" s="10" t="str">
        <f t="shared" si="16"/>
        <v>8422.30.10</v>
      </c>
      <c r="G328" s="10" t="str">
        <f t="shared" si="17"/>
        <v>Máquinas automáticas rotativas para aplicação de rótulos em frascos formados de politereftalato de etileno (PET), orientadora (MDO) de dupla estações de bobinas independentes com medidas de 138 à 535mm, e dispositivo de controle de tensão do filme, sistema contínuo de correção automática de posição vertical, controlado por servo-motores e aplicador automático de cola quente (HOT-MELT), com 9 à 20 cabeçotes e medida de recipiente de 40 à 160mm, com velocidade máxima de 60.000rph, com controladores lógicos programáveis (CLP’s), dotadas de painel de operação com tela tipo “touchscreen”.</v>
      </c>
      <c r="H328" s="10" t="s">
        <v>918</v>
      </c>
      <c r="I328" s="13">
        <v>43543</v>
      </c>
    </row>
    <row r="329" spans="1:9" ht="30.75" hidden="1" customHeight="1" x14ac:dyDescent="0.25">
      <c r="A329" s="42" t="str">
        <f t="shared" si="15"/>
        <v/>
      </c>
      <c r="B329" s="10" t="s">
        <v>1003</v>
      </c>
      <c r="C329" s="10" t="s">
        <v>1004</v>
      </c>
      <c r="D329" s="10" t="s">
        <v>1002</v>
      </c>
      <c r="E329" s="10" t="s">
        <v>4134</v>
      </c>
      <c r="F329" s="10" t="str">
        <f t="shared" si="16"/>
        <v>8514.20.11</v>
      </c>
      <c r="G329" s="10" t="str">
        <f t="shared" si="17"/>
        <v>Fornos tubulares para sinterização de liga de NdFeB, turbo-molecular, de aquecimento por indução, de alto vácuo, temperatura operacional máxima de 1.200°C, pressão de vácuo de 10-5mbar, potência máxima de 2kW, potência de retenção de 1,6kW, dotados: medidor de pressão dos tipos Pirani e Penning, para monitoramento de alto vácuo e baixo vácuo; válvula de operação; tubo de trabalho com 50mm de diâmetro interno, para comprimento de aquecimento de 550 mm, com blindagem térmica, hermeticamente vedado, acessado por meio de flange de vácuo de aço inoxidável removível; possibilita trabalho em atmosferas especiais. Sistema seguro, automático e preciso de controle de temperatura e pressão pelo sistema digital integrado – CLP.</v>
      </c>
      <c r="H329" s="10" t="s">
        <v>918</v>
      </c>
      <c r="I329" s="13">
        <v>43543</v>
      </c>
    </row>
    <row r="330" spans="1:9" ht="30.75" hidden="1" customHeight="1" x14ac:dyDescent="0.25">
      <c r="A330" s="42" t="str">
        <f t="shared" si="15"/>
        <v/>
      </c>
      <c r="B330" s="10" t="s">
        <v>332</v>
      </c>
      <c r="C330" s="10" t="s">
        <v>1006</v>
      </c>
      <c r="D330" s="10" t="s">
        <v>1005</v>
      </c>
      <c r="E330" s="10" t="s">
        <v>4135</v>
      </c>
      <c r="F330" s="10" t="str">
        <f t="shared" si="16"/>
        <v>8428.90.90</v>
      </c>
      <c r="G330" s="10" t="str">
        <f t="shared" si="17"/>
        <v>Máquinas para carregar e descarregar peças cerâmicas em plataformas metálicas, dispondo-as em planos sobrepostos, dotadas de ventosas ou dispositivo aspirante para fixação das peças, com respectivos alimentadores de entrada e de saída e formadores de filas.</v>
      </c>
      <c r="H330" s="10" t="s">
        <v>918</v>
      </c>
      <c r="I330" s="13">
        <v>43543</v>
      </c>
    </row>
    <row r="331" spans="1:9" ht="30.75" hidden="1" customHeight="1" x14ac:dyDescent="0.25">
      <c r="A331" s="42" t="str">
        <f t="shared" si="15"/>
        <v/>
      </c>
      <c r="B331" s="10" t="s">
        <v>617</v>
      </c>
      <c r="C331" s="10" t="s">
        <v>1008</v>
      </c>
      <c r="D331" s="10" t="s">
        <v>1007</v>
      </c>
      <c r="E331" s="10" t="s">
        <v>4136</v>
      </c>
      <c r="F331" s="10" t="str">
        <f t="shared" si="16"/>
        <v>8431.39.00</v>
      </c>
      <c r="G331" s="10" t="str">
        <f t="shared" si="17"/>
        <v>Componentes eletrônicos para separação de pedidos por meio de "displays" luminosos que indicam posição e quantidade a ser separada para uso em separador automatizado, contendo entre 500 a 600 "displays" coloridos de 4 dígitos, entre 500 a 600 lâmpadas de orientação para a parte traseira da estação.</v>
      </c>
      <c r="H331" s="10" t="s">
        <v>918</v>
      </c>
      <c r="I331" s="13">
        <v>43543</v>
      </c>
    </row>
    <row r="332" spans="1:9" ht="30.75" hidden="1" customHeight="1" x14ac:dyDescent="0.25">
      <c r="A332" s="42" t="str">
        <f t="shared" si="15"/>
        <v/>
      </c>
      <c r="B332" s="10" t="s">
        <v>518</v>
      </c>
      <c r="C332" s="10" t="s">
        <v>1010</v>
      </c>
      <c r="D332" s="10" t="s">
        <v>1009</v>
      </c>
      <c r="E332" s="10" t="s">
        <v>4137</v>
      </c>
      <c r="F332" s="10" t="str">
        <f t="shared" si="16"/>
        <v>9027.50.90</v>
      </c>
      <c r="G332" s="10" t="str">
        <f t="shared" si="17"/>
        <v>Analisadores computadorizados do móvel para medição de partículas em produtos triturados, através de difração a laser e processamento das imagens em um sistema para determinar a distribuição do tamanho de partículas, com capacidade de medição do tamanho das partículas na faixa de 10 a 5.000µm, consumo de 0,25kW e ar comprimido de 10 a 15Nm³/h.</v>
      </c>
      <c r="H332" s="10" t="s">
        <v>918</v>
      </c>
      <c r="I332" s="13">
        <v>43543</v>
      </c>
    </row>
    <row r="333" spans="1:9" ht="30.75" hidden="1" customHeight="1" x14ac:dyDescent="0.25">
      <c r="A333" s="42" t="str">
        <f t="shared" si="15"/>
        <v/>
      </c>
      <c r="B333" s="10" t="s">
        <v>135</v>
      </c>
      <c r="C333" s="10" t="s">
        <v>1012</v>
      </c>
      <c r="D333" s="10" t="s">
        <v>1011</v>
      </c>
      <c r="E333" s="10" t="s">
        <v>4135</v>
      </c>
      <c r="F333" s="10" t="str">
        <f t="shared" si="16"/>
        <v>9031.49.90</v>
      </c>
      <c r="G333" s="10" t="str">
        <f t="shared" si="17"/>
        <v>Aparelhos para controle estrutural e de tonalidade de revestimentos cerâmicos, com gerenciamento da classificação, operando através de sistema óptico de visão por tele câmaras, associados à sistema de iluminação, com capacidade para operar com revestimentos de dimensões iguais ou inferiores a 1.200x1.800mm.</v>
      </c>
      <c r="H333" s="10" t="s">
        <v>918</v>
      </c>
      <c r="I333" s="13">
        <v>43543</v>
      </c>
    </row>
    <row r="334" spans="1:9" ht="30.75" hidden="1" customHeight="1" x14ac:dyDescent="0.25">
      <c r="A334" s="42" t="str">
        <f t="shared" si="15"/>
        <v/>
      </c>
      <c r="B334" s="10" t="s">
        <v>526</v>
      </c>
      <c r="C334" s="10" t="s">
        <v>1014</v>
      </c>
      <c r="D334" s="10" t="s">
        <v>1013</v>
      </c>
      <c r="E334" s="10" t="s">
        <v>4099</v>
      </c>
      <c r="F334" s="10" t="str">
        <f t="shared" si="16"/>
        <v>9022.90.90</v>
      </c>
      <c r="G334" s="10" t="str">
        <f t="shared" si="17"/>
        <v>Placas de circuito impresso de fibra de vidro (FR4), possuindo a superfície com duas faces, repleta de trilhas condutoras e componentes SMD soldados na placa; contém dois canais de interface serial de alta velocidade entre o DAS (Data Acquisition System) e o computador da console, sendo utilizada no modelo de tomografia computadorizada; possui a função principal de armazenar os dados de imagem captadas pelo detector do gantry da tomografia computadorizada, obtidos durante o disparo de raio-X no exame clínico</v>
      </c>
      <c r="H334" s="10" t="s">
        <v>918</v>
      </c>
      <c r="I334" s="13">
        <v>43543</v>
      </c>
    </row>
    <row r="335" spans="1:9" ht="30.75" hidden="1" customHeight="1" x14ac:dyDescent="0.25">
      <c r="A335" s="42" t="str">
        <f t="shared" si="15"/>
        <v/>
      </c>
      <c r="B335" s="10" t="s">
        <v>129</v>
      </c>
      <c r="C335" s="10" t="s">
        <v>1016</v>
      </c>
      <c r="D335" s="10" t="s">
        <v>1015</v>
      </c>
      <c r="E335" s="10" t="s">
        <v>4138</v>
      </c>
      <c r="F335" s="10" t="str">
        <f t="shared" si="16"/>
        <v>8422.40.90</v>
      </c>
      <c r="G335" s="10" t="str">
        <f t="shared" si="17"/>
        <v>Máquinas automáticas verticais eletrônicas continua para formação, montagem, enchimento e fechamento de caixa de papelão com dimensões de 8.280 x 2.200mm, sistema eletrônico de dimensionamento e seleção de caixas com velocidade de 70 à 100ppm, sistema eletrônico de dupla comando de separação, com sistema de seleção e formação de frascos controlados por 2 servo-motores de 4 pinças, com velocidade máxima de formação de 30caixas/min, sistema mecânico de fechamento e vedação por meio de bicos perpendiculares para aplicação de cola quente (HOT-MELT), com controladores lógicos programáveis (CLP’s), dotadas de painel de operação com tela tipo “touchscreen”.</v>
      </c>
      <c r="H335" s="10" t="s">
        <v>918</v>
      </c>
      <c r="I335" s="13">
        <v>43543</v>
      </c>
    </row>
    <row r="336" spans="1:9" ht="30.75" hidden="1" customHeight="1" x14ac:dyDescent="0.25">
      <c r="A336" s="42" t="str">
        <f t="shared" si="15"/>
        <v/>
      </c>
      <c r="B336" s="10" t="s">
        <v>332</v>
      </c>
      <c r="C336" s="10" t="s">
        <v>542</v>
      </c>
      <c r="D336" s="10" t="s">
        <v>1017</v>
      </c>
      <c r="E336" s="10" t="s">
        <v>4135</v>
      </c>
      <c r="F336" s="10" t="str">
        <f t="shared" si="16"/>
        <v>8428.90.90</v>
      </c>
      <c r="G336" s="10" t="str">
        <f t="shared" si="17"/>
        <v>Máquinas para paletização de caixas de revestimentos cerâmicos, capazes de operar com caixas de revestimentos com dimensões iguais ou inferiores a 120 x 180cm, dotadas de pinça motorizada com movimento automático em 5 eixos.</v>
      </c>
      <c r="H336" s="10" t="s">
        <v>918</v>
      </c>
      <c r="I336" s="13">
        <v>43543</v>
      </c>
    </row>
    <row r="337" spans="1:9" ht="30.75" hidden="1" customHeight="1" x14ac:dyDescent="0.25">
      <c r="A337" s="42" t="str">
        <f t="shared" si="15"/>
        <v/>
      </c>
      <c r="B337" s="10" t="s">
        <v>899</v>
      </c>
      <c r="C337" s="10" t="s">
        <v>1019</v>
      </c>
      <c r="D337" s="10" t="s">
        <v>1018</v>
      </c>
      <c r="E337" s="10" t="s">
        <v>4139</v>
      </c>
      <c r="F337" s="10" t="str">
        <f t="shared" si="16"/>
        <v>8481.80.92</v>
      </c>
      <c r="G337" s="10" t="str">
        <f t="shared" si="17"/>
        <v>Válvulas direcionais proporcionais, para controle de vazão “óleo-hidráulica” de cilindros hidráulicos, operadas com “feedback” elétrico de posição integrado, pressão máxima de operação inferior ou igual a 200bar e vazão máxima inferior ou igual a 500 litros/minutos @ delta P = 1bar e nível de integridade de segurança SIL 2 “Safety Integrity Level”, posição de segurança com retorno por mola.</v>
      </c>
      <c r="H337" s="10" t="s">
        <v>918</v>
      </c>
      <c r="I337" s="13">
        <v>43543</v>
      </c>
    </row>
    <row r="338" spans="1:9" ht="30.75" hidden="1" customHeight="1" x14ac:dyDescent="0.25">
      <c r="A338" s="42" t="str">
        <f t="shared" si="15"/>
        <v/>
      </c>
      <c r="B338" s="10" t="s">
        <v>361</v>
      </c>
      <c r="C338" s="10" t="s">
        <v>1021</v>
      </c>
      <c r="D338" s="10" t="s">
        <v>1020</v>
      </c>
      <c r="E338" s="10" t="s">
        <v>4140</v>
      </c>
      <c r="F338" s="10" t="str">
        <f t="shared" si="16"/>
        <v>8424.89.90</v>
      </c>
      <c r="G338" s="10" t="str">
        <f t="shared" si="17"/>
        <v>Máquinas para aplicação de películas de revestimento em comprimidos farmacêuticos, por pulverização, para processamento de aproximadamente 90kg/batelada (variável em função das características dos produtos em processamento), dotadas de: tambor de revestimento perfurado com formação cônica nas suas extremidades e cilíndrica ao centro, volume igual a 125 litros; sistema de pulverização central com barra giratória e removível, com 3 bocais de pulverização e bomba peristáltica; sistema de tratamento do ar de admissão com desumidificador, controle de temperatura e monitoramento de pressão; sistema de exaustão com coletor de pó, filtro e silenciador; sistema automático de limpeza “Wash-In-Place” (WIP); dispositivo de descarga dos comprimidos; com controlador lógico programável (CLP), painel de interface homem-máquina, sistema de controle automatizado atendendo aos requisitos da norma 21 CFR parte 11 do FDA (Food and Drug Administration), aptas para o processamento de produtos com base solvente inflamável sem risco de explosões.</v>
      </c>
      <c r="H338" s="10" t="s">
        <v>918</v>
      </c>
      <c r="I338" s="13">
        <v>43543</v>
      </c>
    </row>
    <row r="339" spans="1:9" ht="30.75" hidden="1" customHeight="1" x14ac:dyDescent="0.25">
      <c r="A339" s="42" t="str">
        <f t="shared" si="15"/>
        <v/>
      </c>
      <c r="B339" s="10" t="s">
        <v>147</v>
      </c>
      <c r="C339" s="10" t="s">
        <v>1023</v>
      </c>
      <c r="D339" s="10" t="s">
        <v>1022</v>
      </c>
      <c r="E339" s="10" t="s">
        <v>4123</v>
      </c>
      <c r="F339" s="10" t="str">
        <f t="shared" si="16"/>
        <v>8422.30.29</v>
      </c>
      <c r="G339" s="10" t="str">
        <f t="shared" si="17"/>
        <v>Máquinas envasadoras verticais automáticas, para formar, encher e selar embalagens de 3 soldas, com conteúdo mínimo de 900g e máximo de 5kg, com capacidade máxima de até 3.000 embalagens/hora, para bobinas de até 850mm de largura, com motor sem escovas, mordaças com lamina de corte acionada por cilindro pneumático, com sistema de arrefecimento da soldadura horizontal por ar, com sistema de arraste por corrente perfurada e à vácuo, com sistema de zíper, desbobinador automático e motorizado, centragem automática das bobinas, detecção das uniões das bobinas, com controlador lógico programável (CLP) com sistema de acesso remoto.</v>
      </c>
      <c r="H339" s="10" t="s">
        <v>918</v>
      </c>
      <c r="I339" s="13">
        <v>43543</v>
      </c>
    </row>
    <row r="340" spans="1:9" ht="30.75" hidden="1" customHeight="1" x14ac:dyDescent="0.25">
      <c r="A340" s="42" t="str">
        <f t="shared" si="15"/>
        <v/>
      </c>
      <c r="B340" s="10" t="s">
        <v>332</v>
      </c>
      <c r="C340" s="10" t="s">
        <v>1025</v>
      </c>
      <c r="D340" s="10" t="s">
        <v>1024</v>
      </c>
      <c r="E340" s="10" t="s">
        <v>4141</v>
      </c>
      <c r="F340" s="10" t="str">
        <f t="shared" si="16"/>
        <v>8428.90.90</v>
      </c>
      <c r="G340" s="10" t="str">
        <f t="shared" si="17"/>
        <v>Unidade funcional para descarregamento de gás natural de unidade marítima para gasoduto onshore, com capacidade de movimentação nominal de 14M (N).m3/dia para uma pressão de 50 barg e 05°C, e na condição de pico com capacidade de movimentação de 21 M (N).m3/dia para uma pressão de 80 barg e 05°C por braço, composta de: dois braços de descarregamento  marítimo de aço, com duplo contrapeso tipo DCMA, com aproximadamente, diâmetro de 12”, largura de 55” e altura de 18,1m, contendo dispositivos de engate e desengate rápidos nas extremidades móveis; painel de controle elétrico e dispositivo de controle a distância; armário com dispositivo controlador lógico programável, tipo PLC; unidade de potência hidráulica; dois conjuntos acumuladores de energia tipo ERS; duas unidades de seleção de válvulas; tubos e cabos elétricos de conexão.</v>
      </c>
      <c r="H340" s="10" t="s">
        <v>918</v>
      </c>
      <c r="I340" s="13">
        <v>43543</v>
      </c>
    </row>
    <row r="341" spans="1:9" ht="30.75" hidden="1" customHeight="1" x14ac:dyDescent="0.25">
      <c r="A341" s="42" t="str">
        <f t="shared" si="15"/>
        <v/>
      </c>
      <c r="B341" s="10" t="s">
        <v>597</v>
      </c>
      <c r="C341" s="10" t="s">
        <v>1027</v>
      </c>
      <c r="D341" s="10" t="s">
        <v>1026</v>
      </c>
      <c r="E341" s="10" t="s">
        <v>4142</v>
      </c>
      <c r="F341" s="10" t="str">
        <f t="shared" si="16"/>
        <v>8462.29.00</v>
      </c>
      <c r="G341" s="10" t="str">
        <f t="shared" si="17"/>
        <v>Máquinas para a conformação de chapas metálicas em helicoides com acionamentos hidráulicos, para fabricação de roscas transportadoras e roscas sem fim, equipadas com duplo acionamento axial para a formação de helicoides com a mão esquerda ou direita, sendo totalmente programáveis, podendo formar hélices de materiais de até 15mm de espessura, com passo máximo da helicoide (comprimento) de até 600mm, com capacidade de conformar chapas de aço carbono e até chapas de aço inoxidável, com limite elástico de até 400N/mm2, diâmetro externo entre 145 a 360mm e diâmetro interno entre 50,8 a 101,4mm, possuindo mandíbulas hidráulicas para produção rápida e eficiente com o mínimo de manuseio do operador (equipadas com dois motores de 0,37kW para acionamentos de movimentos, e dois motores de 3,0kW para acionamentos hidráulicos), sendo controlada por um único operador a partir de um console integrado à máquina, a IHM (Interface Homem-Máquina, cuja tela é de 5,7”, sensível ao toque, com resolução de 640 x 480 pixels) pode ser conectada para dados via “Ethernet”, RS232 &amp; RS422/485 e saídas USB (frontal e traseira).</v>
      </c>
      <c r="H341" s="10" t="s">
        <v>918</v>
      </c>
      <c r="I341" s="13">
        <v>43543</v>
      </c>
    </row>
    <row r="342" spans="1:9" ht="30.75" hidden="1" customHeight="1" x14ac:dyDescent="0.25">
      <c r="A342" s="42" t="str">
        <f t="shared" si="15"/>
        <v/>
      </c>
      <c r="B342" s="10" t="s">
        <v>332</v>
      </c>
      <c r="C342" s="10" t="s">
        <v>1029</v>
      </c>
      <c r="D342" s="10" t="s">
        <v>1028</v>
      </c>
      <c r="E342" s="10" t="s">
        <v>4047</v>
      </c>
      <c r="F342" s="10" t="str">
        <f t="shared" si="16"/>
        <v>8428.90.90</v>
      </c>
      <c r="G342" s="10" t="str">
        <f t="shared" si="17"/>
        <v>Equipamentos automáticos para transporte, movimentação e recuperação de caixas, para montagem de pedidos, com separação de itens produto-ao-homem orientada por sinais luminosos por meio de projetores ( sistema “pick-to-light”), com 297 robôs de deslocamento horizontal bidirecional , cada um com capacidade de carga de 30kg, velocidade de deslocamento de 3,1m/s e elevação de 1,6m/s; estações de entrada de materiais; estações de saída do tipo carrossel; com painéis elétricos com controladores lógicos programáveis; grades de proteção; grades guias e estruturas próprias para deslocamento horizontal dos robôs e suporte do equipamento, sensores, carregadores de bateria dos robôs, componentes elétricos e eletrônicos para seu funcionamento.</v>
      </c>
      <c r="H342" s="10" t="s">
        <v>918</v>
      </c>
      <c r="I342" s="13">
        <v>43543</v>
      </c>
    </row>
    <row r="343" spans="1:9" ht="30.75" hidden="1" customHeight="1" x14ac:dyDescent="0.25">
      <c r="A343" s="42" t="str">
        <f t="shared" si="15"/>
        <v/>
      </c>
      <c r="B343" s="10" t="s">
        <v>1031</v>
      </c>
      <c r="C343" s="10" t="s">
        <v>1032</v>
      </c>
      <c r="D343" s="10" t="s">
        <v>1030</v>
      </c>
      <c r="E343" s="10" t="s">
        <v>4143</v>
      </c>
      <c r="F343" s="10" t="str">
        <f t="shared" si="16"/>
        <v>8459.39.00</v>
      </c>
      <c r="G343" s="10" t="str">
        <f t="shared" si="17"/>
        <v>Fresadoras orbitais com Comando Numérico Computadorizado (CNC) para fresamento excêntrico em desbaste dos mancais principais, contrapesos e mancais de biela de virabrequins, com estrutura inclinada em polímero de concreto, trilhos em ferro fundido integrados dotadas de: gabinetes acusticamente isolados, estabilidade dos fusos de tamanho A11, principal e oposto, através de sistema com rolamentos duplos de 180mm de diâmetro; monitoramento de fixação e posicionamento via transdutores lineares, suporte giratório da peça, lunetas com 2 vias de pressão, transportador de cavacos com posicionamento flexível; gerador de programas de usinagem, carcaça do cabeçote de fresamento em aço coquilhado, compensação de temperatura via sensor de monitoramento IR; sistema patenteado de controle da força de corte. rotação máxima nos cabeçotes de fresamento de 430rpm e torque máximo de 2.918Nm.</v>
      </c>
      <c r="H343" s="10" t="s">
        <v>918</v>
      </c>
      <c r="I343" s="13">
        <v>43543</v>
      </c>
    </row>
    <row r="344" spans="1:9" ht="30.75" hidden="1" customHeight="1" x14ac:dyDescent="0.25">
      <c r="A344" s="42" t="str">
        <f t="shared" si="15"/>
        <v/>
      </c>
      <c r="B344" s="10" t="s">
        <v>669</v>
      </c>
      <c r="C344" s="10" t="s">
        <v>1034</v>
      </c>
      <c r="D344" s="10" t="s">
        <v>1033</v>
      </c>
      <c r="E344" s="10" t="s">
        <v>4144</v>
      </c>
      <c r="F344" s="10" t="str">
        <f t="shared" si="16"/>
        <v>8443.39.10</v>
      </c>
      <c r="G344" s="10" t="str">
        <f t="shared" si="17"/>
        <v>Máquinas de impressão digital, por jato de tinta, com recorte conjugado, de uso industrial, com 1 cabeça de impressão micropiezoelétrica, 1.440 injetores, alta qualidade de impressão, com resolução operando entre 540 e 1.440dpi, e tamanhos de gotas entre 4 e 14 picolitros, impressão de no mínimo 4 cores (C, M, Y, K) e no máximo 7 cores (C, M, Y, K, Lc, Lm, W), operadas com tinta à base de solvente, velocidade de impressão de até 17,5m2/h; especificação de materiais a serem impressos com 1mm de espessura máxima, com largura máxima de impressão de 161cm.</v>
      </c>
      <c r="H344" s="10" t="s">
        <v>918</v>
      </c>
      <c r="I344" s="13">
        <v>43543</v>
      </c>
    </row>
    <row r="345" spans="1:9" ht="30.75" hidden="1" customHeight="1" x14ac:dyDescent="0.25">
      <c r="A345" s="42" t="str">
        <f t="shared" si="15"/>
        <v/>
      </c>
      <c r="B345" s="10" t="s">
        <v>669</v>
      </c>
      <c r="C345" s="10" t="s">
        <v>1036</v>
      </c>
      <c r="D345" s="10" t="s">
        <v>1035</v>
      </c>
      <c r="E345" s="10" t="s">
        <v>4144</v>
      </c>
      <c r="F345" s="10" t="str">
        <f t="shared" si="16"/>
        <v>8443.39.10</v>
      </c>
      <c r="G345" s="10" t="str">
        <f t="shared" si="17"/>
        <v>Máquinas de impressão digital, por jato de tinta, de uso industrial, com 4 cabeças de impressão micropiezoelétrica, 1.440 injetores por cabeça, alta qualidade de impressão, com resolução operando entre 540 e 1.440dpi, e tamanhos de gotas entre 3 e 35 picolitros, impressão de no mínimo 4 cores (C ou Bl, M, Y, K) e no máximo 6 cores (C, M, Y, K, LC, LM), operadas com tinta à base de água para impressão em papel para sublimação, ou tinta solvente para impressão de mídias à base de PVC; velocidade de impressão de até 58m2/h, especificação de materiais a serem impressos com 1mm de espessura máxima, com largura máxima de impressão de 162cm.</v>
      </c>
      <c r="H345" s="10" t="s">
        <v>918</v>
      </c>
      <c r="I345" s="13">
        <v>43543</v>
      </c>
    </row>
    <row r="346" spans="1:9" ht="30.75" hidden="1" customHeight="1" x14ac:dyDescent="0.25">
      <c r="A346" s="42" t="str">
        <f t="shared" si="15"/>
        <v/>
      </c>
      <c r="B346" s="10" t="s">
        <v>669</v>
      </c>
      <c r="C346" s="10" t="s">
        <v>1038</v>
      </c>
      <c r="D346" s="10" t="s">
        <v>1037</v>
      </c>
      <c r="E346" s="10" t="s">
        <v>4144</v>
      </c>
      <c r="F346" s="10" t="str">
        <f t="shared" si="16"/>
        <v>8443.39.10</v>
      </c>
      <c r="G346" s="10" t="str">
        <f t="shared" si="17"/>
        <v>Máquinas de impressão digital, por jato de tinta, de uso industrial, com 2 cabeças de impressão micropiezoelétrica, alta qualidade de impressão, com resolução operando entre 360 e 1.440dpi, e tamanhos de gotas inferiores a 35 picolitros, impressão de no mínimo 4 cores (Bl, M, Y, K) e no máximo 6 cores (Bl, M, Y, K, LB, LM), operadas com tinta à base de água para impressão em papel para sublimação, velocidade de impressão de até 32m2/h, especificação de materiais a serem impressos com 1mm de espessura máxima, com largura máxima de impressão de 190cm.</v>
      </c>
      <c r="H346" s="10" t="s">
        <v>918</v>
      </c>
      <c r="I346" s="13">
        <v>43543</v>
      </c>
    </row>
    <row r="347" spans="1:9" ht="30.75" hidden="1" customHeight="1" x14ac:dyDescent="0.25">
      <c r="A347" s="42" t="str">
        <f t="shared" si="15"/>
        <v/>
      </c>
      <c r="B347" s="10" t="s">
        <v>669</v>
      </c>
      <c r="C347" s="10" t="s">
        <v>1040</v>
      </c>
      <c r="D347" s="10" t="s">
        <v>1039</v>
      </c>
      <c r="E347" s="10" t="s">
        <v>4144</v>
      </c>
      <c r="F347" s="10" t="str">
        <f t="shared" si="16"/>
        <v>8443.39.10</v>
      </c>
      <c r="G347" s="10" t="str">
        <f t="shared" si="17"/>
        <v>Máquinas de impressão digital, por jato de tinta, de uso industrial, com 6 cabeças de impressão micropiezoelétrica, 1.280 injetores por cabeça, alta qualidade de impressão, com resolução operando entre 300 e 1.200dpi, e tamanhos de gotas entre 7 e 21 picolitros, impressão de no mínimo 4 cores (Bl, M, Y, K) e no máximo 6 cores (Bl, M, Y, K, LBl, LM), operadas com tinta à base de água para impressão em papel para sublimação, velocidade de impressão de até 150m2/h, especificação de materiais a serem impressos com 1mm de espessura máxima, com largura máxima de impressão de 189cm.</v>
      </c>
      <c r="H347" s="10" t="s">
        <v>918</v>
      </c>
      <c r="I347" s="13">
        <v>43543</v>
      </c>
    </row>
    <row r="348" spans="1:9" ht="30.75" hidden="1" customHeight="1" x14ac:dyDescent="0.25">
      <c r="A348" s="42" t="str">
        <f t="shared" si="15"/>
        <v/>
      </c>
      <c r="B348" s="10" t="s">
        <v>1042</v>
      </c>
      <c r="C348" s="10" t="s">
        <v>1043</v>
      </c>
      <c r="D348" s="10" t="s">
        <v>1041</v>
      </c>
      <c r="E348" s="10" t="s">
        <v>4145</v>
      </c>
      <c r="F348" s="10" t="str">
        <f t="shared" si="16"/>
        <v>8504.90.30</v>
      </c>
      <c r="G348" s="10" t="str">
        <f t="shared" si="17"/>
        <v>Buchas condensivas para uso em alta extra tensão para faixa acima de 245 até 1.200kV, de papel impregnado em óleo (OIP) ou de papel impregnado em resina (RIP) ou de isolante sintético impregnado com resina (RIS).</v>
      </c>
      <c r="H348" s="10" t="s">
        <v>918</v>
      </c>
      <c r="I348" s="13">
        <v>43543</v>
      </c>
    </row>
    <row r="349" spans="1:9" ht="30.75" hidden="1" customHeight="1" x14ac:dyDescent="0.25">
      <c r="A349" s="42" t="str">
        <f t="shared" si="15"/>
        <v/>
      </c>
      <c r="B349" s="10" t="s">
        <v>1045</v>
      </c>
      <c r="C349" s="10" t="s">
        <v>1046</v>
      </c>
      <c r="D349" s="10" t="s">
        <v>1044</v>
      </c>
      <c r="E349" s="10" t="s">
        <v>4146</v>
      </c>
      <c r="F349" s="10" t="str">
        <f t="shared" si="16"/>
        <v>8421.29.90</v>
      </c>
      <c r="G349" s="10" t="str">
        <f t="shared" si="17"/>
        <v>Filtros automáticos, rotativo, de discos cerâmicos para filtração capilar, com descarga de sólidos por raspadores, com área de filtragem de 144m2, dotados de 15 (quinze) discos de 3.800mm de diâmetro cada um com 12 (doze) setores, totalizando 180 (cento e oitenta) setores filtrantes e reservatório para polpa de minério, com volume de 35m3.</v>
      </c>
      <c r="H349" s="10" t="s">
        <v>918</v>
      </c>
      <c r="I349" s="13">
        <v>43543</v>
      </c>
    </row>
    <row r="350" spans="1:9" ht="30.75" hidden="1" customHeight="1" x14ac:dyDescent="0.25">
      <c r="A350" s="42" t="str">
        <f t="shared" si="15"/>
        <v/>
      </c>
      <c r="B350" s="10" t="s">
        <v>669</v>
      </c>
      <c r="C350" s="10" t="s">
        <v>1048</v>
      </c>
      <c r="D350" s="10" t="s">
        <v>1047</v>
      </c>
      <c r="E350" s="10" t="s">
        <v>4147</v>
      </c>
      <c r="F350" s="10" t="str">
        <f t="shared" si="16"/>
        <v>8443.39.10</v>
      </c>
      <c r="G350" s="10" t="str">
        <f t="shared" si="17"/>
        <v>Impressoras de etiquetas digitais de alta qualidade imprimindo com tecnologia jato de tinta de 7 cores (preto mate e preto, ciano, magenta, amarelo, verde, laranja, branco) sem necessidade de pré-tratamento dos suportes de etiquetas, operando com velocidade de impressão de até 8,2 metros lineares p/min e tamanhos de imagem máximo de 315,2 x 914,4mm, e resolução máxima de 1.440 x 720dpi, trabalhando com bobinas de 80 a 334mm (ajustável a qualquer largura dentro desta margem), dotadas de: desbobinador com capacidade de desbobinagem máxima de 100kg de peso/600mm de diâmetro com um cilindro interior de 76mm, matriz de cabeças de impressão com micro injetores com tecnologia de gotas de tinta de tamanho variável, sistema de suavização de bordas, sistema duplo de secagem por aquecedor e secagem com ar, sistema de rebobinagem, totalmente controlada por CLP interno e painel “touch” com interface intuitiva.</v>
      </c>
      <c r="H350" s="10" t="s">
        <v>918</v>
      </c>
      <c r="I350" s="13">
        <v>43543</v>
      </c>
    </row>
    <row r="351" spans="1:9" ht="30.75" hidden="1" customHeight="1" x14ac:dyDescent="0.25">
      <c r="A351" s="42" t="str">
        <f t="shared" si="15"/>
        <v/>
      </c>
      <c r="B351" s="10" t="s">
        <v>1050</v>
      </c>
      <c r="C351" s="10" t="s">
        <v>1051</v>
      </c>
      <c r="D351" s="10" t="s">
        <v>1049</v>
      </c>
      <c r="E351" s="10" t="s">
        <v>4148</v>
      </c>
      <c r="F351" s="10" t="str">
        <f t="shared" si="16"/>
        <v>8430.41.20</v>
      </c>
      <c r="G351" s="10" t="str">
        <f t="shared" si="17"/>
        <v>Máquinas perfuratrizes rotativas direcional, horizontal, autopropulsada, movida sobre esteiras, equipadas com motor de 6 cilindros, potência bruta máxima de 190HP, módulo ECU para controle e leitura do motor; empuxo e puxada da máquina de 27.200kg (60.000lbs); mandril com torque de até 12.000Nm e velocidade máxima de rotação de 210rpm; velocidade máxima de deslocamento 4,4km/h; sistema de fluído de perfuração com fluxo de até 492L/min;  sistema de morsa com abertura superior; carregador de hastes semiautomático com barras de segurança; sistema CAN projetado em tela LED; bloqueio hidráulico remoto; sistema de alerta de colisão elétrico.</v>
      </c>
      <c r="H351" s="10" t="s">
        <v>918</v>
      </c>
      <c r="I351" s="13">
        <v>43543</v>
      </c>
    </row>
    <row r="352" spans="1:9" ht="30.75" hidden="1" customHeight="1" x14ac:dyDescent="0.25">
      <c r="A352" s="42" t="str">
        <f t="shared" si="15"/>
        <v/>
      </c>
      <c r="B352" s="10" t="s">
        <v>1053</v>
      </c>
      <c r="C352" s="10" t="s">
        <v>1054</v>
      </c>
      <c r="D352" s="10" t="s">
        <v>1052</v>
      </c>
      <c r="E352" s="10" t="s">
        <v>4149</v>
      </c>
      <c r="F352" s="10" t="str">
        <f t="shared" si="16"/>
        <v>8459.21.99</v>
      </c>
      <c r="G352" s="10" t="str">
        <f t="shared" si="17"/>
        <v>Máquinas exclusivas para furação profunda horizontal de peças não cilíndricas, com profundidade de furação controlada por comando numérico computadorizado (CNC) ou controle lógico programável (CLP), para furação de barras, placas e peças de aço e materiais não ferrosos, com mesa de 600 x 1.000mm, diâmetro de furação mínimo de 10mm e máximo de 25mm, comprimento máximo de furação de 500mm, eixo árvore com velocidade máxima de 6.000rpm, curso do eixo X de 600mm, curso do eixo Y de 380mm, bomba de refrigeração com vazão entre 30 a 60litros/min, equipada com transportador de cavacos e carenagem completa.</v>
      </c>
      <c r="H352" s="10" t="s">
        <v>918</v>
      </c>
      <c r="I352" s="13">
        <v>43543</v>
      </c>
    </row>
    <row r="353" spans="1:9" ht="30.75" hidden="1" customHeight="1" x14ac:dyDescent="0.25">
      <c r="A353" s="42" t="str">
        <f t="shared" si="15"/>
        <v/>
      </c>
      <c r="B353" s="10" t="s">
        <v>132</v>
      </c>
      <c r="C353" s="10" t="s">
        <v>1056</v>
      </c>
      <c r="D353" s="10" t="s">
        <v>1055</v>
      </c>
      <c r="E353" s="10" t="s">
        <v>4150</v>
      </c>
      <c r="F353" s="10" t="str">
        <f t="shared" si="16"/>
        <v>9018.50.90</v>
      </c>
      <c r="G353" s="10" t="str">
        <f t="shared" si="17"/>
        <v>Pupilômetros digitais, para medições de distância interpupilar, com medições de distância, pupilar binocular de 45~82mm, e com lente para operador de + 1,5d.</v>
      </c>
      <c r="H353" s="10" t="s">
        <v>918</v>
      </c>
      <c r="I353" s="13">
        <v>43543</v>
      </c>
    </row>
    <row r="354" spans="1:9" ht="30.75" hidden="1" customHeight="1" x14ac:dyDescent="0.25">
      <c r="A354" s="42" t="str">
        <f t="shared" si="15"/>
        <v/>
      </c>
      <c r="B354" s="10" t="s">
        <v>197</v>
      </c>
      <c r="C354" s="10" t="s">
        <v>1058</v>
      </c>
      <c r="D354" s="10" t="s">
        <v>1057</v>
      </c>
      <c r="E354" s="10" t="s">
        <v>4151</v>
      </c>
      <c r="F354" s="10" t="str">
        <f t="shared" si="16"/>
        <v>9031.80.99</v>
      </c>
      <c r="G354" s="10" t="str">
        <f t="shared" si="17"/>
        <v>Aparelhos para inspeção de produtos têxteis e/ou papéis, por meio de sensores indutivos e de análise digital, utilizados para detectar partículas de metais magnéticos e não magnéticos em feltros ou produtos têxteis e/ou papéis, dotados de cabeçotes sensores, caixa de controle com 10 unidades eletrônicas, base de suporte, conjunto de cabos de ligação, gabinete de controle e PC industrial e software para operação e monitoramento remoto, com velocidade igual ou superior a 300 metros/minuto.</v>
      </c>
      <c r="H354" s="10" t="s">
        <v>918</v>
      </c>
      <c r="I354" s="13">
        <v>43543</v>
      </c>
    </row>
    <row r="355" spans="1:9" ht="30.75" hidden="1" customHeight="1" x14ac:dyDescent="0.25">
      <c r="A355" s="42" t="str">
        <f t="shared" si="15"/>
        <v/>
      </c>
      <c r="B355" s="10" t="s">
        <v>539</v>
      </c>
      <c r="C355" s="10" t="s">
        <v>1060</v>
      </c>
      <c r="D355" s="10" t="s">
        <v>1059</v>
      </c>
      <c r="E355" s="10" t="s">
        <v>4152</v>
      </c>
      <c r="F355" s="10" t="str">
        <f t="shared" si="16"/>
        <v>8427.10.90</v>
      </c>
      <c r="G355" s="10" t="str">
        <f t="shared" si="17"/>
        <v>Veículos de condução automática (AVG) para transporte de carretéis com pesos de até 1.400kg a 600mm de baricentro, sem estabilizadores, com capacidade de elevação de até 2,35m, dotados de sistema de navegação a laser, sensores ópticos de proximidade e controlados por supervisório AVG com tecnologia sem fio, com sistema de limpeza.</v>
      </c>
      <c r="H355" s="10" t="s">
        <v>918</v>
      </c>
      <c r="I355" s="13">
        <v>43543</v>
      </c>
    </row>
    <row r="356" spans="1:9" ht="30.75" hidden="1" customHeight="1" x14ac:dyDescent="0.25">
      <c r="A356" s="42" t="str">
        <f t="shared" si="15"/>
        <v/>
      </c>
      <c r="B356" s="10" t="s">
        <v>112</v>
      </c>
      <c r="C356" s="10" t="s">
        <v>1062</v>
      </c>
      <c r="D356" s="10" t="s">
        <v>1061</v>
      </c>
      <c r="E356" s="10" t="s">
        <v>4047</v>
      </c>
      <c r="F356" s="10" t="str">
        <f t="shared" si="16"/>
        <v>8479.89.99</v>
      </c>
      <c r="G356" s="10" t="str">
        <f t="shared" si="17"/>
        <v>Separadores balísticos para classificação de resíduos sólidos urbanos domésticos, resíduos da coleta seletiva e industriais, com fluxo volumétrico igual ou inferior 200m³/h, com pás de triagem perfuradas, com malha de peneiramento padrão de triagem de dimensão e forma variáveis, sendo possível obter diferentes tamanhos de finos de acordo com a malha de peneiramento, e parte externa do equipamento fixa e constantemente apoiada na estrutura de suporte sem variar a inclinação.</v>
      </c>
      <c r="H356" s="10" t="s">
        <v>918</v>
      </c>
      <c r="I356" s="13">
        <v>43543</v>
      </c>
    </row>
    <row r="357" spans="1:9" ht="30.75" hidden="1" customHeight="1" x14ac:dyDescent="0.25">
      <c r="A357" s="42" t="str">
        <f t="shared" si="15"/>
        <v/>
      </c>
      <c r="B357" s="10" t="s">
        <v>1064</v>
      </c>
      <c r="C357" s="10" t="s">
        <v>1065</v>
      </c>
      <c r="D357" s="10" t="s">
        <v>1063</v>
      </c>
      <c r="E357" s="10" t="s">
        <v>4153</v>
      </c>
      <c r="F357" s="10" t="str">
        <f t="shared" si="16"/>
        <v>8464.20.90</v>
      </c>
      <c r="G357" s="10" t="str">
        <f t="shared" si="17"/>
        <v>Combinações de máquinas para tratamento de superfície de chapas de rochas ornamentais, compostas de até 5 plataformas giratórias duplas para chapas, com capacidade de até 68t; 1 carregador automático com ventosa e 1 transportador de rolos a pente para paginação, com painel elétrico independente e até 3 mesas de rolos para conexão entre as unidades; 1 máquina para levigamento e polimento de chapas com até 2.200mm de largura com 20 mandris Rotor planetários verticais e bimotores para 20 cabeças com 7 porta-abrasivos para o polimento, e com até 4 cabeças intercambiáveis com 5 pratos orbitais para coroas diamantadas destinadas ao levigamento; 1 escova rotativa motorizada para lavagem da chapa; trave móvel única com 3 pontos de apoio com velocidade de deslizamento transversal de 0 a 60m/s; painel elétrico principal e painel de comando com tela “touchscreen”; 1 barra de leitura da entrada da chapa com sensores e sonar; controle de espessura do abrasivo com transonar; grupo de até 3 ventiladores de secagem da chapa; até 3 mesas de rolos para conexão entre as unidades; 1 descarregador basculante intermediário e automático para as chapas levigadas, com painel elétrico independente e capacidade de até 1.200kg; 1 enceratriz automática com 4 mandris e painel elétrico independente; 1 mesa de rolos para conexão entre as unidades; 1 aplicador de produto anti-risco com painel elétrico independente; 3 mesas de rolos para conexão entre as unidades; 1 descarregador automático com ventosas duplo para chapas polidas; 1 transportador de rolos a pente para paginação com painel elétrico independente; e 2 passarelas para o transportador de rolos.</v>
      </c>
      <c r="H357" s="10" t="s">
        <v>918</v>
      </c>
      <c r="I357" s="13">
        <v>43543</v>
      </c>
    </row>
    <row r="358" spans="1:9" ht="30.75" hidden="1" customHeight="1" x14ac:dyDescent="0.25">
      <c r="A358" s="42" t="str">
        <f t="shared" si="15"/>
        <v/>
      </c>
      <c r="B358" s="10" t="s">
        <v>1067</v>
      </c>
      <c r="C358" s="10" t="s">
        <v>1068</v>
      </c>
      <c r="D358" s="10" t="s">
        <v>1066</v>
      </c>
      <c r="E358" s="10" t="s">
        <v>4154</v>
      </c>
      <c r="F358" s="10" t="str">
        <f t="shared" si="16"/>
        <v>8440.10.90</v>
      </c>
      <c r="G358" s="10" t="str">
        <f t="shared" si="17"/>
        <v>Máquinas formadoras de capas duras para livros, para acoplamento do cartão rígido ao forro da capa, alimentação manual do forro, posicionamento do cartão, prensagem do conjunto, operando com duas estações sequenciais de processamento, formato máximo da capa de 500 x 700mm, espessura máxima do cartão de 5mm, capacidade máxima de 400 peças/hora.</v>
      </c>
      <c r="H358" s="10" t="s">
        <v>918</v>
      </c>
      <c r="I358" s="13">
        <v>43543</v>
      </c>
    </row>
    <row r="359" spans="1:9" ht="30.75" hidden="1" customHeight="1" x14ac:dyDescent="0.25">
      <c r="A359" s="42" t="str">
        <f t="shared" si="15"/>
        <v/>
      </c>
      <c r="B359" s="10" t="s">
        <v>1067</v>
      </c>
      <c r="C359" s="10" t="s">
        <v>1070</v>
      </c>
      <c r="D359" s="10" t="s">
        <v>1069</v>
      </c>
      <c r="E359" s="10" t="s">
        <v>4154</v>
      </c>
      <c r="F359" s="10" t="str">
        <f t="shared" si="16"/>
        <v>8440.10.90</v>
      </c>
      <c r="G359" s="10" t="str">
        <f t="shared" si="17"/>
        <v>Máquinas para colagem das guardas de livros em gaze, com formato máximo de 420 x 350mm e espessura máxima de 80mm, capacidade máxima de 400 peças/minuto.</v>
      </c>
      <c r="H359" s="10" t="s">
        <v>918</v>
      </c>
      <c r="I359" s="13">
        <v>43543</v>
      </c>
    </row>
    <row r="360" spans="1:9" ht="30.75" hidden="1" customHeight="1" x14ac:dyDescent="0.25">
      <c r="A360" s="42" t="str">
        <f t="shared" si="15"/>
        <v/>
      </c>
      <c r="B360" s="10" t="s">
        <v>1067</v>
      </c>
      <c r="C360" s="10" t="s">
        <v>1072</v>
      </c>
      <c r="D360" s="10" t="s">
        <v>1071</v>
      </c>
      <c r="E360" s="10" t="s">
        <v>4154</v>
      </c>
      <c r="F360" s="10" t="str">
        <f t="shared" si="16"/>
        <v>8440.10.90</v>
      </c>
      <c r="G360" s="10" t="str">
        <f t="shared" si="17"/>
        <v>Máquinas para aplicação automática de cabeceado em miolos de livros de capa dura, alimentação manual, com duas estações de aplicação de cabeceado, formato máximo de 450 x 350mm, espessura máxima de 80mm e capacidade máxima de 700 ciclos/hora.</v>
      </c>
      <c r="H360" s="10" t="s">
        <v>918</v>
      </c>
      <c r="I360" s="13">
        <v>43543</v>
      </c>
    </row>
    <row r="361" spans="1:9" ht="30.75" hidden="1" customHeight="1" x14ac:dyDescent="0.25">
      <c r="A361" s="42" t="str">
        <f t="shared" si="15"/>
        <v/>
      </c>
      <c r="B361" s="10" t="s">
        <v>1074</v>
      </c>
      <c r="C361" s="10" t="s">
        <v>1075</v>
      </c>
      <c r="D361" s="10" t="s">
        <v>1073</v>
      </c>
      <c r="E361" s="10" t="s">
        <v>4155</v>
      </c>
      <c r="F361" s="10" t="str">
        <f t="shared" si="16"/>
        <v>8514.10.10</v>
      </c>
      <c r="G361" s="10" t="str">
        <f t="shared" si="17"/>
        <v>Fornos horizontais com sistema de aquecimento por recirculação de ar e radiação, para curvatura e laminação de vidros automotivos, operando com moldes na medida de até 1.475mm de comprimento por 2.700mm de largura e 450mm de altura para vidros com espessura de 2,1+2,1mm até 3,0+3,0mm, capacidade de produção entre 180 a 370 peças por turno de 8 horas com 16 vagões.</v>
      </c>
      <c r="H361" s="10" t="s">
        <v>918</v>
      </c>
      <c r="I361" s="13">
        <v>43543</v>
      </c>
    </row>
    <row r="362" spans="1:9" ht="30.75" hidden="1" customHeight="1" x14ac:dyDescent="0.25">
      <c r="A362" s="42" t="str">
        <f t="shared" si="15"/>
        <v/>
      </c>
      <c r="B362" s="10" t="s">
        <v>112</v>
      </c>
      <c r="C362" s="10" t="s">
        <v>1077</v>
      </c>
      <c r="D362" s="10" t="s">
        <v>1076</v>
      </c>
      <c r="E362" s="10" t="s">
        <v>4156</v>
      </c>
      <c r="F362" s="10" t="str">
        <f t="shared" si="16"/>
        <v>8479.89.99</v>
      </c>
      <c r="G362" s="10" t="str">
        <f t="shared" si="17"/>
        <v>Separadores balísticos para classificação de papel, papel cartão e papelão, com fluxo volumétrico de até 60m³/h dispondo de 6 pás de peneiramento em formato Z, sendo possível obter diferentes tamanhos de finos de acordo com a malha, e parte externa do equipamento fixa e constantemente apoiada na estrutura de suporte sem variar a inclinação.</v>
      </c>
      <c r="H362" s="10" t="s">
        <v>918</v>
      </c>
      <c r="I362" s="13">
        <v>43543</v>
      </c>
    </row>
    <row r="363" spans="1:9" ht="30.75" hidden="1" customHeight="1" x14ac:dyDescent="0.25">
      <c r="A363" s="42" t="str">
        <f t="shared" si="15"/>
        <v/>
      </c>
      <c r="B363" s="10" t="s">
        <v>332</v>
      </c>
      <c r="C363" s="10" t="s">
        <v>1079</v>
      </c>
      <c r="D363" s="10" t="s">
        <v>1078</v>
      </c>
      <c r="E363" s="10" t="s">
        <v>4157</v>
      </c>
      <c r="F363" s="10" t="str">
        <f t="shared" si="16"/>
        <v>8428.90.90</v>
      </c>
      <c r="G363" s="10" t="str">
        <f t="shared" si="17"/>
        <v>Máquinas de armazenamento vertical, com seleção automática individual de bandejas, para carga, descarga e transporte de chapas de aço com dimensão máxima de 4.100 x 2.070mm e espessura máxima de 25mm, dotadas de 1 torre com altura de 4.000 a 6.700mm e armazenamento com até 80 bandejas, dispositivo de sucção por ventosas com capacidade máxima de carga de 1.600kg, estação de entrada e saída com controlador lógico programável (CLP).</v>
      </c>
      <c r="H363" s="10" t="s">
        <v>918</v>
      </c>
      <c r="I363" s="13">
        <v>43543</v>
      </c>
    </row>
    <row r="364" spans="1:9" ht="30.75" hidden="1" customHeight="1" x14ac:dyDescent="0.25">
      <c r="A364" s="42" t="str">
        <f t="shared" si="15"/>
        <v/>
      </c>
      <c r="B364" s="10" t="s">
        <v>1081</v>
      </c>
      <c r="C364" s="10" t="s">
        <v>1082</v>
      </c>
      <c r="D364" s="10" t="s">
        <v>1080</v>
      </c>
      <c r="E364" s="10" t="s">
        <v>4026</v>
      </c>
      <c r="F364" s="10" t="str">
        <f t="shared" si="16"/>
        <v>8427.90.00</v>
      </c>
      <c r="G364" s="10" t="str">
        <f t="shared" si="17"/>
        <v>Plataformas elevatórias hidráulicas para trabalhos aéreos, tipo tesoura, com capacidade de carga igual ou superior a 10 toneladas, com elevação máxima da plataforma igual ou superior a 6.950mm, de peso líquido igual ou superior a 6.000kg, dotadas de uma estrutura pantográfica contendo cilindros hidráulicos, e de uma cabine contendo um painel de comando (PLC) e um conjunto composto por motor, bomba e tanque de armazenamento de óleo.</v>
      </c>
      <c r="H364" s="10" t="s">
        <v>918</v>
      </c>
      <c r="I364" s="13">
        <v>43543</v>
      </c>
    </row>
    <row r="365" spans="1:9" ht="30.75" hidden="1" customHeight="1" x14ac:dyDescent="0.25">
      <c r="A365" s="42" t="str">
        <f t="shared" si="15"/>
        <v/>
      </c>
      <c r="B365" s="10" t="s">
        <v>112</v>
      </c>
      <c r="C365" s="10" t="s">
        <v>1084</v>
      </c>
      <c r="D365" s="10" t="s">
        <v>1083</v>
      </c>
      <c r="E365" s="10" t="s">
        <v>4156</v>
      </c>
      <c r="F365" s="10" t="str">
        <f t="shared" si="16"/>
        <v>8479.89.99</v>
      </c>
      <c r="G365" s="10" t="str">
        <f t="shared" si="17"/>
        <v>Separadores balísticos para classificação de resíduos sólidos urbanos domésticos, resíduos da coleta seletiva e industriais, com fluxo volumétrico igual ou inferior 200m³/h, dispondo de pás de triagem com regulagem de inclinação manual compreendida entre 0 e 25° com ou sem auxílio de dispositivo hidráulico; parte externa do equipamento fixa e constantemente apoiada na estrutura de suporte sem variar a inclinação; e malha de peneiramento de resíduos finos sendo possível obter diferentes tamanhos.</v>
      </c>
      <c r="H365" s="10" t="s">
        <v>918</v>
      </c>
      <c r="I365" s="13">
        <v>43543</v>
      </c>
    </row>
    <row r="366" spans="1:9" ht="30.75" hidden="1" customHeight="1" x14ac:dyDescent="0.25">
      <c r="A366" s="42" t="str">
        <f t="shared" si="15"/>
        <v/>
      </c>
      <c r="B366" s="10" t="s">
        <v>1053</v>
      </c>
      <c r="C366" s="10" t="s">
        <v>1086</v>
      </c>
      <c r="D366" s="10" t="s">
        <v>1085</v>
      </c>
      <c r="E366" s="10" t="s">
        <v>4158</v>
      </c>
      <c r="F366" s="10" t="str">
        <f t="shared" si="16"/>
        <v>8459.21.99</v>
      </c>
      <c r="G366" s="10" t="str">
        <f t="shared" si="17"/>
        <v>Máquinas exclusivas para furação profunda horizontal de barras, controladas por controle numérico computadorizado (CNC) ou controle lógico programável (CLP), para furação de barras redondas de aço e materiais não ferrosos, dotadas de 1, 2 ou 4 estações de trabalho, diâmetro de furação mínimo de 3mm e máximo de 12mm, comprimento máximo de furação de 500, podendo opcionalmente chegar até 1.000mm, eixo árvore com velocidade máxima de 6000rpm, velocidade de movimentação de até 5000m/min, bomba de refrigeração com vazão entre 30 a 80 litros/min, equipadas com transportador de cavacos e carenagem completa.</v>
      </c>
      <c r="H366" s="10" t="s">
        <v>918</v>
      </c>
      <c r="I366" s="13">
        <v>43543</v>
      </c>
    </row>
    <row r="367" spans="1:9" ht="30.75" hidden="1" customHeight="1" x14ac:dyDescent="0.25">
      <c r="A367" s="42" t="str">
        <f t="shared" si="15"/>
        <v/>
      </c>
      <c r="B367" s="10" t="s">
        <v>112</v>
      </c>
      <c r="C367" s="10" t="s">
        <v>753</v>
      </c>
      <c r="D367" s="10" t="s">
        <v>752</v>
      </c>
      <c r="E367" s="10" t="s">
        <v>4159</v>
      </c>
      <c r="F367" s="10" t="str">
        <f t="shared" si="16"/>
        <v>8479.89.99</v>
      </c>
      <c r="G367" s="10" t="str">
        <f t="shared" si="17"/>
        <v>Unidades funcionais, montadas em SKID, para especificação do ponto de orvalho do gás natural através de refrigeração mecânica, com capacidade volumétrica de até 500.000m³/dia e temperatura de até -9.98°C a 45.89kgf/cm2, compostas de: 1 permutador de calor gás /líquido; 1 permutador de gás/gás; 1 refrigerador de gás; 1 vaso recuperador de óleo; 1 vaso separador a frio; sensores e medidores para instrumentação e controle; sistemas de alívio; válvulas e tubulações de interligação.</v>
      </c>
      <c r="H367" s="10" t="s">
        <v>421</v>
      </c>
      <c r="I367" s="13">
        <v>43544</v>
      </c>
    </row>
    <row r="368" spans="1:9" ht="30.75" hidden="1" customHeight="1" x14ac:dyDescent="0.25">
      <c r="A368" s="42" t="str">
        <f t="shared" si="15"/>
        <v/>
      </c>
      <c r="B368" s="10" t="s">
        <v>491</v>
      </c>
      <c r="C368" s="10" t="s">
        <v>755</v>
      </c>
      <c r="D368" s="10" t="s">
        <v>754</v>
      </c>
      <c r="E368" s="10" t="s">
        <v>4160</v>
      </c>
      <c r="F368" s="10" t="str">
        <f t="shared" si="16"/>
        <v>8479.90.90</v>
      </c>
      <c r="G368" s="10" t="str">
        <f t="shared" si="17"/>
        <v>Dromos mandris, parte própria para máquina bobinadora mecânica para enrolamento e tratamento de tiras de aço a quente.</v>
      </c>
      <c r="H368" s="10" t="s">
        <v>421</v>
      </c>
      <c r="I368" s="13">
        <v>43544</v>
      </c>
    </row>
    <row r="369" spans="1:9" ht="30.75" hidden="1" customHeight="1" x14ac:dyDescent="0.25">
      <c r="A369" s="42" t="str">
        <f t="shared" si="15"/>
        <v/>
      </c>
      <c r="B369" s="10" t="s">
        <v>254</v>
      </c>
      <c r="C369" s="10" t="s">
        <v>757</v>
      </c>
      <c r="D369" s="10" t="s">
        <v>756</v>
      </c>
      <c r="E369" s="10" t="s">
        <v>4070</v>
      </c>
      <c r="F369" s="10" t="str">
        <f t="shared" si="16"/>
        <v>8431.20.11</v>
      </c>
      <c r="G369" s="10" t="str">
        <f t="shared" si="17"/>
        <v>Esteiras portas cabos e mangueiras com comprimento de até 2.000 milímetros, dotadas de chicote elétrico, com guia articulada em forma de esteira.</v>
      </c>
      <c r="H369" s="10" t="s">
        <v>421</v>
      </c>
      <c r="I369" s="13">
        <v>43544</v>
      </c>
    </row>
    <row r="370" spans="1:9" ht="30.75" hidden="1" customHeight="1" x14ac:dyDescent="0.25">
      <c r="A370" s="42" t="str">
        <f t="shared" si="15"/>
        <v/>
      </c>
      <c r="B370" s="10" t="s">
        <v>663</v>
      </c>
      <c r="C370" s="10" t="s">
        <v>759</v>
      </c>
      <c r="D370" s="10" t="s">
        <v>758</v>
      </c>
      <c r="E370" s="10" t="s">
        <v>4161</v>
      </c>
      <c r="F370" s="10" t="str">
        <f t="shared" si="16"/>
        <v>8421.39.90</v>
      </c>
      <c r="G370" s="10" t="str">
        <f t="shared" si="17"/>
        <v>Biodigestores para produção de biogás a partir do processo de digestão anaeróbica de resíduos orgânicos, com controlador lógico e programável (CLP), biorreator, unidade de comando e unidade de armazenagem de biogás, com capacidade mínima de processamento de 1.000kg de resíduos orgânicos diários, produção de biogás mínima de 100m3/dia, com composição de metano (CH4 ) entre 50 a 70% do volume, com pressão máxima de 33mbar para geração de energia elétrica calorífica, gás biometano e fertilizantes orgânicos</v>
      </c>
      <c r="H370" s="10" t="s">
        <v>421</v>
      </c>
      <c r="I370" s="13">
        <v>43544</v>
      </c>
    </row>
    <row r="371" spans="1:9" ht="30.75" hidden="1" customHeight="1" x14ac:dyDescent="0.25">
      <c r="A371" s="42" t="str">
        <f t="shared" si="15"/>
        <v/>
      </c>
      <c r="B371" s="10" t="s">
        <v>413</v>
      </c>
      <c r="C371" s="10" t="s">
        <v>761</v>
      </c>
      <c r="D371" s="10" t="s">
        <v>760</v>
      </c>
      <c r="E371" s="10" t="s">
        <v>3965</v>
      </c>
      <c r="F371" s="10" t="str">
        <f t="shared" si="16"/>
        <v>8412.21.10</v>
      </c>
      <c r="G371" s="10" t="str">
        <f t="shared" si="17"/>
        <v>Cilindros hidráulicos de elevação do carro da torre, pressão operacional de 12 até 22 megapascal, temperatura de -30 a + 85°C, pressão de curso sem carga de 6bar, comprimento de 804 milímetros e um diâmetro de 20 milímetro, comprimento de 340 milímetros até o ponto de fixação.</v>
      </c>
      <c r="H371" s="10" t="s">
        <v>421</v>
      </c>
      <c r="I371" s="13">
        <v>43544</v>
      </c>
    </row>
    <row r="372" spans="1:9" ht="30.75" hidden="1" customHeight="1" x14ac:dyDescent="0.25">
      <c r="A372" s="42" t="str">
        <f t="shared" si="15"/>
        <v/>
      </c>
      <c r="B372" s="10" t="s">
        <v>112</v>
      </c>
      <c r="C372" s="10" t="s">
        <v>763</v>
      </c>
      <c r="D372" s="10" t="s">
        <v>762</v>
      </c>
      <c r="E372" s="10" t="s">
        <v>4162</v>
      </c>
      <c r="F372" s="10" t="str">
        <f t="shared" si="16"/>
        <v>8479.89.99</v>
      </c>
      <c r="G372" s="10" t="str">
        <f t="shared" si="17"/>
        <v>Equipamentos automáticos para aplicação de fita adesiva com força máxima de aplicação de 40N em cada fita e tempo de prensagem entre 5 e 10 segundos, para montagem do display de painel de veículo automóvel, com capacidade de aplicação e montagem de 60 peças por hora, dotados de estrutura da estação de trabalho com cabina superior, scanner para leitura de código 2D para sistema de rastreamento, cortina de luz de segurança, sistema de visão com 2 câmeras com resolução de 12Mpx com sistema de iluminação externa, válvula proporcional para controle de força, braço de posicionamento, sensores indutivos de presença dos componentes, sistema com movimentação pneumática acoplado a um sistema de vácuo para coleta dos difusores, atuadores elétricos para movimentação do carro de transporte da peça, sistema de automação com controlador lógico programável (CLP) e painel de interface homem máquina (IHM) com tela de 9 polegadas, com capacidade de comunicação em rede com ou sem fio e computador industrial.</v>
      </c>
      <c r="H372" s="10" t="s">
        <v>421</v>
      </c>
      <c r="I372" s="13">
        <v>43544</v>
      </c>
    </row>
    <row r="373" spans="1:9" ht="30.75" hidden="1" customHeight="1" x14ac:dyDescent="0.25">
      <c r="A373" s="42" t="str">
        <f t="shared" si="15"/>
        <v/>
      </c>
      <c r="B373" s="10" t="s">
        <v>765</v>
      </c>
      <c r="C373" s="10" t="s">
        <v>766</v>
      </c>
      <c r="D373" s="10" t="s">
        <v>764</v>
      </c>
      <c r="E373" s="10" t="s">
        <v>3999</v>
      </c>
      <c r="F373" s="10" t="str">
        <f t="shared" si="16"/>
        <v>8419.32.00</v>
      </c>
      <c r="G373" s="10" t="str">
        <f t="shared" si="17"/>
        <v>Secadores de madeira com capacidade útil de 311m3 com câmara de 22m de largura, 8,5m de profundidade e com 8,4m de altura, com porta de 22m de largura e 6,1m de altura; com potência térmica instalada de 5.885.359Kcal (6.843kW); sistema de recuperação de energia e perdas de transmissão nas estruturas das paredes e exaustão, sistema de dispersão de água fria a alta pressão com HPS 100bar e medição da umidade da madeira por zonas de medição dentro da câmara.</v>
      </c>
      <c r="H373" s="10" t="s">
        <v>421</v>
      </c>
      <c r="I373" s="13">
        <v>43544</v>
      </c>
    </row>
    <row r="374" spans="1:9" ht="30.75" hidden="1" customHeight="1" x14ac:dyDescent="0.25">
      <c r="A374" s="42" t="str">
        <f t="shared" si="15"/>
        <v/>
      </c>
      <c r="B374" s="10" t="s">
        <v>768</v>
      </c>
      <c r="C374" s="10" t="s">
        <v>769</v>
      </c>
      <c r="D374" s="10" t="s">
        <v>767</v>
      </c>
      <c r="E374" s="10" t="s">
        <v>4163</v>
      </c>
      <c r="F374" s="10" t="str">
        <f t="shared" si="16"/>
        <v>9030.33.90</v>
      </c>
      <c r="G374" s="10" t="str">
        <f t="shared" si="17"/>
        <v>Equipamentos para controle da tensão, proteção e funcionamento de instalações de reatância capacitiva, dotados de varistores de óxido metálico, resistores de amortecimento, links ópticos, dispositivos de proteção rápido "CAPTHOR", painel de operação “OSU” e capacitor de acoplamento, corrente de curto circuito nominal igual ou superior a 63kArms/0,50s, nível de isolação igual ou superior a 343,62kV pico, dispositivo de desvio de corrente isolado a gás SF6 “Bypass Breaker”, tensão nominal para a terra 550kV e tensão nominal do polo igual ou superior 170kV, nível de isolação para terra igual ou superior 1.550kV pico, corrente nominal igual ou superior 2.000A e corrente de fechamento igual ou superior a 89,6kA pico, tensão de reinserção igual ou superior a 360kV, mecanismo de operação a mola, e elo de conexão da plataforma ao solo por intermédio de até 6 colunas de sinais (2 por fase), tensão nominal 550kV, distância de escoamento de no mínimo 11.000mm, quantidade de fibras ópticas igual ou superior a 16 unidades.</v>
      </c>
      <c r="H374" s="10" t="s">
        <v>421</v>
      </c>
      <c r="I374" s="13">
        <v>43544</v>
      </c>
    </row>
    <row r="375" spans="1:9" ht="30.75" hidden="1" customHeight="1" x14ac:dyDescent="0.25">
      <c r="A375" s="42" t="str">
        <f t="shared" si="15"/>
        <v/>
      </c>
      <c r="B375" s="10" t="s">
        <v>771</v>
      </c>
      <c r="C375" s="10" t="s">
        <v>772</v>
      </c>
      <c r="D375" s="10" t="s">
        <v>770</v>
      </c>
      <c r="E375" s="10" t="s">
        <v>4163</v>
      </c>
      <c r="F375" s="10" t="str">
        <f t="shared" si="16"/>
        <v>8537.10.20</v>
      </c>
      <c r="G375" s="10" t="str">
        <f t="shared" si="17"/>
        <v>Sistemas de proteção, controle e supervisão MACH de banco de capacitores tipo série para instalação em linhas de transmissão, montados em painel metálico padrão com controlador lógico programável de dados, módulos de entradas e saídas analógicas, digitais, conversores de interface ótica, switches, computadores, GPS, fonte de alimentação, hardwares de comunicação com portas Ethernet e performance de até 1,2GHz, e softwares compatíveis e dotado de comunicação óptica com os sensores de corrente da plataforma.</v>
      </c>
      <c r="H375" s="10" t="s">
        <v>421</v>
      </c>
      <c r="I375" s="13">
        <v>43544</v>
      </c>
    </row>
    <row r="376" spans="1:9" ht="30.75" hidden="1" customHeight="1" x14ac:dyDescent="0.25">
      <c r="A376" s="42" t="str">
        <f t="shared" si="15"/>
        <v/>
      </c>
      <c r="B376" s="10" t="s">
        <v>165</v>
      </c>
      <c r="C376" s="10" t="s">
        <v>774</v>
      </c>
      <c r="D376" s="10" t="s">
        <v>773</v>
      </c>
      <c r="E376" s="10" t="s">
        <v>4123</v>
      </c>
      <c r="F376" s="10" t="str">
        <f t="shared" si="16"/>
        <v>8438.50.00</v>
      </c>
      <c r="G376" s="10" t="str">
        <f t="shared" si="17"/>
        <v>Máquinas para produção de bifes industriais, dotados de tecnologia massageadora para achatar produtos de carne com 2 esteiras de largura de 800mm, com 2 reguladores de ajuste milimétrico e espessura máxima de até 40mm, com sistema de pré-seleção de peças cárneas, com capacidade de 2 x 150 pesagens/minuto e com sistema de saída formador de porções pré-determinadas compreendidas entre 500g até 5Kg dispostas em bolsas plásticas ou caixas de alta capacidade.</v>
      </c>
      <c r="H376" s="10" t="s">
        <v>421</v>
      </c>
      <c r="I376" s="13">
        <v>43544</v>
      </c>
    </row>
    <row r="377" spans="1:9" ht="30.75" hidden="1" customHeight="1" x14ac:dyDescent="0.25">
      <c r="A377" s="42" t="str">
        <f t="shared" si="15"/>
        <v/>
      </c>
      <c r="B377" s="10" t="s">
        <v>55</v>
      </c>
      <c r="C377" s="10" t="s">
        <v>776</v>
      </c>
      <c r="D377" s="10" t="s">
        <v>775</v>
      </c>
      <c r="E377" s="10" t="s">
        <v>4164</v>
      </c>
      <c r="F377" s="10" t="str">
        <f t="shared" si="16"/>
        <v>9027.30.19</v>
      </c>
      <c r="G377" s="10" t="str">
        <f t="shared" si="17"/>
        <v xml:space="preserve">Espectrofotômetros de Infravermelho próximo por reflectância com faixa de 950 a 1.650nm, para análise quantitativa de diversos materiais através da interação da energia radiante com a matéria, bem como seus acessórios e consumíveis, com detector de InGaAs de 256 pixels, possui sistema de segurança classe IP - 65 resistente a poeira e a umidade, dotados de um microcomputador e monitor com interface “touchscreen” integrado ao equipamento. </v>
      </c>
      <c r="H377" s="10" t="s">
        <v>421</v>
      </c>
      <c r="I377" s="13">
        <v>43544</v>
      </c>
    </row>
    <row r="378" spans="1:9" ht="30.75" hidden="1" customHeight="1" x14ac:dyDescent="0.25">
      <c r="A378" s="42" t="str">
        <f t="shared" si="15"/>
        <v/>
      </c>
      <c r="B378" s="10" t="s">
        <v>778</v>
      </c>
      <c r="C378" s="10" t="s">
        <v>779</v>
      </c>
      <c r="D378" s="10" t="s">
        <v>777</v>
      </c>
      <c r="E378" s="10" t="s">
        <v>4163</v>
      </c>
      <c r="F378" s="10" t="str">
        <f t="shared" si="16"/>
        <v>8544.70.10</v>
      </c>
      <c r="G378" s="10" t="str">
        <f t="shared" si="17"/>
        <v>Colunas de cabos de fibra óptica com revestimento externo de material dielétrico, 62,5/125µm, para sistemas de compensação série de até 2.000A, contendo links para conexão e utilizados para interligação entre equipamentos e coluna HV para passagem de fibra óptica e interligação com sistema de proteção e controle.</v>
      </c>
      <c r="H378" s="10" t="s">
        <v>421</v>
      </c>
      <c r="I378" s="13">
        <v>43544</v>
      </c>
    </row>
    <row r="379" spans="1:9" ht="30.75" hidden="1" customHeight="1" x14ac:dyDescent="0.25">
      <c r="A379" s="42" t="str">
        <f t="shared" si="15"/>
        <v/>
      </c>
      <c r="B379" s="10" t="s">
        <v>550</v>
      </c>
      <c r="C379" s="10" t="s">
        <v>781</v>
      </c>
      <c r="D379" s="10" t="s">
        <v>780</v>
      </c>
      <c r="E379" s="10" t="s">
        <v>4147</v>
      </c>
      <c r="F379" s="10" t="str">
        <f t="shared" si="16"/>
        <v>8443.32.99</v>
      </c>
      <c r="G379" s="10" t="str">
        <f t="shared" si="17"/>
        <v>Impressoras a jato de tinta colorida, para uso corporativo e alto volume de impressão, com ciclo de trabalho mensal de até 45.000 páginas e capacidade total de entrada de papel de até 830 folhas com bandeja adicional instalada, tamanho de folha máximo de 216 x 60.000mm, função de impressão frente e verso automática, sistema jato de tinta de 4 cores (ciano, magenta, amarelo e preto) com 800 injetores em preto e 800 injetores por cada cor alimentado por Bolsas de tinta individuais, resolução máxima de impressão 4.800 x 1.200dpi, velocidade máxima de impressão de 34ppm em preto ou em cores e saída rápida da primeira página sem necessidade de aquecimento, conectividade USB, "Wireless", rede cabeada Ethernet, Wi-Fi "Direct", e sistema de impressão remota, com tela táctil a cores de 2,4", baixo consumo de energia sendo 21W quando em funcionamento.</v>
      </c>
      <c r="H379" s="10" t="s">
        <v>421</v>
      </c>
      <c r="I379" s="13">
        <v>43544</v>
      </c>
    </row>
    <row r="380" spans="1:9" ht="30.75" hidden="1" customHeight="1" x14ac:dyDescent="0.25">
      <c r="A380" s="42" t="str">
        <f t="shared" si="15"/>
        <v/>
      </c>
      <c r="B380" s="10" t="s">
        <v>312</v>
      </c>
      <c r="C380" s="10" t="s">
        <v>783</v>
      </c>
      <c r="D380" s="10" t="s">
        <v>782</v>
      </c>
      <c r="E380" s="10" t="s">
        <v>4165</v>
      </c>
      <c r="F380" s="10" t="str">
        <f t="shared" si="16"/>
        <v>8424.30.90</v>
      </c>
      <c r="G380" s="10" t="str">
        <f t="shared" si="17"/>
        <v>Lavadoras de amortecedores composta por uma mesa rotativa de 6 estações, com carga/descarga manual do amortecedor, escovamento, lavagem por spray com desengraxante de caráter neutro a alcalino a 50°C com pressão de 7,5bar e vazão de 100L/min, enxague por spray com água a temperatura ambiente, pressão de 7,5bar e vazão de 100L/min, sopro de ar frio por meio de ventilador de 500mc/h a 0,75kPa, secagem com ar quente por meio de secador de 800L/min a 8.000Pa e 250W.</v>
      </c>
      <c r="H380" s="10" t="s">
        <v>421</v>
      </c>
      <c r="I380" s="13">
        <v>43544</v>
      </c>
    </row>
    <row r="381" spans="1:9" ht="30.75" hidden="1" customHeight="1" x14ac:dyDescent="0.25">
      <c r="A381" s="42" t="str">
        <f t="shared" si="15"/>
        <v/>
      </c>
      <c r="B381" s="10" t="s">
        <v>101</v>
      </c>
      <c r="C381" s="10" t="s">
        <v>785</v>
      </c>
      <c r="D381" s="10" t="s">
        <v>784</v>
      </c>
      <c r="E381" s="10" t="s">
        <v>4166</v>
      </c>
      <c r="F381" s="10" t="str">
        <f t="shared" si="16"/>
        <v>9031.80.20</v>
      </c>
      <c r="G381" s="10" t="str">
        <f t="shared" si="17"/>
        <v>Equipamentos para medição tridimensional de barras de aço especial em tempo real por sistema óptico de visão computacional, capazes de medir espessura, largura, raio, ângulo, diagonal e área com geometria quadrada e redonda, variando entre 65 e 270mm, com uma resolução de £0,01mm e precisão de -+0,05mm, dentro de uma exposição mínima de 0,1ms.</v>
      </c>
      <c r="H381" s="10" t="s">
        <v>421</v>
      </c>
      <c r="I381" s="13">
        <v>43544</v>
      </c>
    </row>
    <row r="382" spans="1:9" ht="30.75" hidden="1" customHeight="1" x14ac:dyDescent="0.25">
      <c r="A382" s="42" t="str">
        <f t="shared" si="15"/>
        <v/>
      </c>
      <c r="B382" s="10" t="s">
        <v>61</v>
      </c>
      <c r="C382" s="10" t="s">
        <v>787</v>
      </c>
      <c r="D382" s="10" t="s">
        <v>786</v>
      </c>
      <c r="E382" s="10" t="s">
        <v>4167</v>
      </c>
      <c r="F382" s="10" t="str">
        <f t="shared" si="16"/>
        <v>8480.71.00</v>
      </c>
      <c r="G382" s="10" t="str">
        <f t="shared" si="17"/>
        <v>Moldes para injeção de 32 cavidades para fabricação do componente atuador para embalagens de aerossol, em polipropileno, tamanho máximo aproximado de 596 x 696 x 615mm, com capacidade máxima de produção entre 10.000 e 12.000unid/h, “full hot runner” (sem produção de galhos) cavidades e demais componentes da zona moldante fabricados em aços especiais como DIN 1.2085, 1.2343, 1.2379, 1.2162, e/ou bronze alumínio, com tratamentos distintos para endurecimento e/ou resistência a brasão, com jogo completo de postiços e pinos para injeção de segundo tipo de atuador.</v>
      </c>
      <c r="H382" s="10" t="s">
        <v>421</v>
      </c>
      <c r="I382" s="13">
        <v>43544</v>
      </c>
    </row>
    <row r="383" spans="1:9" ht="30.75" hidden="1" customHeight="1" x14ac:dyDescent="0.25">
      <c r="A383" s="42" t="str">
        <f t="shared" si="15"/>
        <v/>
      </c>
      <c r="B383" s="10" t="s">
        <v>61</v>
      </c>
      <c r="C383" s="10" t="s">
        <v>789</v>
      </c>
      <c r="D383" s="10" t="s">
        <v>788</v>
      </c>
      <c r="E383" s="10" t="s">
        <v>4167</v>
      </c>
      <c r="F383" s="10" t="str">
        <f t="shared" si="16"/>
        <v>8480.71.00</v>
      </c>
      <c r="G383" s="10" t="str">
        <f t="shared" si="17"/>
        <v>Moldes para injeção de 24 cavidades para fabricação do componente sobre tampa para embalagens de aerossol, em polipropileno, tamanho máximo aproximado de 446 x 646 x 500mm, com capacidade máxima de produção entre 10.000 e 12.000unid/h, “full rot runner” (sem produção de galhos), cavidades e demais componentes da zona moldante fabricados em aços especiais como DIN 1.2085, 1.2083, 1.2343, com tratamentos distintos para endurecimento e/ou resistência à abrasão.</v>
      </c>
      <c r="H383" s="10" t="s">
        <v>421</v>
      </c>
      <c r="I383" s="13">
        <v>43544</v>
      </c>
    </row>
    <row r="384" spans="1:9" ht="30.75" hidden="1" customHeight="1" x14ac:dyDescent="0.25">
      <c r="A384" s="42" t="str">
        <f t="shared" si="15"/>
        <v/>
      </c>
      <c r="B384" s="10" t="s">
        <v>129</v>
      </c>
      <c r="C384" s="10" t="s">
        <v>791</v>
      </c>
      <c r="D384" s="10" t="s">
        <v>790</v>
      </c>
      <c r="E384" s="10" t="s">
        <v>4168</v>
      </c>
      <c r="F384" s="10" t="str">
        <f t="shared" si="16"/>
        <v>8422.40.90</v>
      </c>
      <c r="G384" s="10" t="str">
        <f t="shared" si="17"/>
        <v>Máquinas embaladoras de bobinas de papel, para aplicação de filme plástico estirável, em todas as faces das bobinas, para sua conservação, proteção, transporte e armazenamento, com capacidade para embalar bobinas de 1.500 a 3.000mm de diâmetro e 2.500 a 3.000mm de largura, com produção estimada que alcança 15 jumbos por hora, densidade mínima de 140kg/m3, peso máximo de 5.000kg, dotadas de rampa de conexão, transportador das bobinas, berço rotativo com cabeçote de filme plástico estirável, verticalizador, levantador de bobinas, esteiras de roletes, carro transportador sobre trilhos, elevador hidráulico com esteira, esteiras para bobinas na vertical, painel de botões e interface homem/máquina, com potência estimada de 50kW e Controlador Lógico Programável – CLP.</v>
      </c>
      <c r="H384" s="10" t="s">
        <v>421</v>
      </c>
      <c r="I384" s="13">
        <v>43544</v>
      </c>
    </row>
    <row r="385" spans="1:9" ht="30.75" hidden="1" customHeight="1" x14ac:dyDescent="0.25">
      <c r="A385" s="42" t="str">
        <f t="shared" si="15"/>
        <v/>
      </c>
      <c r="B385" s="10" t="s">
        <v>807</v>
      </c>
      <c r="C385" s="10" t="s">
        <v>808</v>
      </c>
      <c r="D385" s="10" t="s">
        <v>806</v>
      </c>
      <c r="E385" s="10" t="s">
        <v>4169</v>
      </c>
      <c r="F385" s="10" t="str">
        <f t="shared" si="16"/>
        <v>8465.95.11</v>
      </c>
      <c r="G385" s="10" t="str">
        <f t="shared" si="17"/>
        <v>Máquinas-ferramentas automáticas para furar painéis laminados, painéis dotados de partículas de madeira ou madeiras maciças, com inserção automática de cola e/ou cavilha, controladas por um controle numérico computadorizado (CNC), com área de trabalho de 900mm ou superior no eixo X, espessura da peça a ser trabalhada de no mínimo 10mm e no máximo 40mm, com ou sem grupo furação vertical, com um ou dois dispositivos de vibração.</v>
      </c>
      <c r="H385" s="10" t="s">
        <v>421</v>
      </c>
      <c r="I385" s="13">
        <v>43544</v>
      </c>
    </row>
    <row r="386" spans="1:9" ht="30.75" hidden="1" customHeight="1" x14ac:dyDescent="0.25">
      <c r="A386" s="42" t="str">
        <f t="shared" si="15"/>
        <v/>
      </c>
      <c r="B386" s="10" t="s">
        <v>571</v>
      </c>
      <c r="C386" s="10" t="s">
        <v>810</v>
      </c>
      <c r="D386" s="10" t="s">
        <v>809</v>
      </c>
      <c r="E386" s="10" t="s">
        <v>4170</v>
      </c>
      <c r="F386" s="10" t="str">
        <f t="shared" si="16"/>
        <v>8474.20.90</v>
      </c>
      <c r="G386" s="10" t="str">
        <f t="shared" si="17"/>
        <v>Reatores de decriptação a hidrogênio para fragmentação grosseira de liga de Neodímio-Ferro-Boro e outras ligas para ímãs de terras raras, utilizados para processamento de pequenas quantidades de liga metálica, profundidade interna 267mm, diâmetro interno 95,3mm, composto por: vaso de pressão, com capacidade de 1.800mL, temperatura máxima de 600°C, pressão máxima (em 350°C) de 413bar, pressão máxima (em 600°C) de 290bar; cabeçote, cilindro, e partes internas construídas em aço T316SS; conexões externas construídas em aço inoxidável; cabeçote com manômetro de pressão, disco de ruptura em inconel, termopar tipo J, transdutor de pressão, e conjunto de válvulas; suporte para piso com levantamento pneumático para o vaso aquecedor; controlador de temperatura.</v>
      </c>
      <c r="H386" s="10" t="s">
        <v>421</v>
      </c>
      <c r="I386" s="13">
        <v>43544</v>
      </c>
    </row>
    <row r="387" spans="1:9" ht="30.75" hidden="1" customHeight="1" x14ac:dyDescent="0.25">
      <c r="A387" s="42" t="str">
        <f t="shared" ref="A387:A450" si="18">IF(LEFT(D387,3)="Ver","",IF(COUNTIF(D:D,D387)&gt;1,"X",""))</f>
        <v/>
      </c>
      <c r="B387" s="10" t="s">
        <v>38</v>
      </c>
      <c r="C387" s="10" t="s">
        <v>812</v>
      </c>
      <c r="D387" s="10" t="s">
        <v>811</v>
      </c>
      <c r="E387" s="10" t="s">
        <v>4125</v>
      </c>
      <c r="F387" s="10" t="str">
        <f t="shared" ref="F387:F450" si="19">IF(B387="","",LEFT(B387,10))</f>
        <v>9027.80.99</v>
      </c>
      <c r="G387" s="10" t="str">
        <f t="shared" ref="G387:G450" si="20">IF(C387="","",C387)</f>
        <v>Equipamentos para dissolução de amostras em ácidos ou bases em laboratório, por micro-ondas, com potência máxima de 1.900W; cavidade de micro-ondas capaz de suportar volume de até 70,5 litros; porta responsiva fabricada em aço inoxidável, com 4 travas internas para prevenir a emissão de radiação de micro-ondas em caso de fechamento inadequado ou desalinhamento; capacidade de processamento de no máximo 44 amostras simultaneamente com volumes de 100mL; controle individual de temperatura interna de todos os vasos por meio de sensor de temperatura sem contato direto, com terminal de controle com tela LCD.</v>
      </c>
      <c r="H387" s="10" t="s">
        <v>421</v>
      </c>
      <c r="I387" s="13">
        <v>43544</v>
      </c>
    </row>
    <row r="388" spans="1:9" ht="30.75" hidden="1" customHeight="1" x14ac:dyDescent="0.25">
      <c r="A388" s="42" t="str">
        <f t="shared" si="18"/>
        <v/>
      </c>
      <c r="B388" s="10" t="s">
        <v>550</v>
      </c>
      <c r="C388" s="10" t="s">
        <v>814</v>
      </c>
      <c r="D388" s="10" t="s">
        <v>813</v>
      </c>
      <c r="E388" s="10" t="s">
        <v>4171</v>
      </c>
      <c r="F388" s="10" t="str">
        <f t="shared" si="19"/>
        <v>8443.32.99</v>
      </c>
      <c r="G388" s="10" t="str">
        <f t="shared" si="20"/>
        <v>Máquinas de impressão e de personalização de cartões plásticos (PVC e composto de PVC) para identificação de bens e pessoas, por meio dos processos de sublimação de cores “Dye Sublimation” e transferência térmica monocromática, de borda a borda em um lado do cartão, utilizando fitas “ribbons” com “Smartchips” embutidos, com resolução de impressão de 300dpi, velocidade de impressão monocromática máxima de 700cartões/h, velocidade de impressão a cores (YMCKO) máxima de 150 cartões/hora e espessura do cartão de 0,25 a 1,02mm, com alimentação manual de cartões com indicação por meio de LED, dotadas de alimentador de cartão com ajuste automático da espessura e capacidade para 100 cartões (30 mil) e recipiente de saída de cartão com capacidade para 100 cartões (30 mil), e podendo conter um ou mais dos seguintes opcionais: codificação de cartões, por meio de porta USB ou Ethernet, utilizando codificador de tarja magnética (ISO 7811) e/ou kit de integração de codificador sem contato de terceiros; programas específicos para criação de cartões e de crachás; interfaces (portas) de comunicação Ethernet 10/100 integrado e/ou 802.11ac com Mfi; tampa da máquina com fechamento por meio de chave para evitar roubo de cartões.</v>
      </c>
      <c r="H388" s="10" t="s">
        <v>421</v>
      </c>
      <c r="I388" s="13">
        <v>43544</v>
      </c>
    </row>
    <row r="389" spans="1:9" ht="30.75" hidden="1" customHeight="1" x14ac:dyDescent="0.25">
      <c r="A389" s="42" t="str">
        <f t="shared" si="18"/>
        <v/>
      </c>
      <c r="B389" s="10" t="s">
        <v>816</v>
      </c>
      <c r="C389" s="10" t="s">
        <v>817</v>
      </c>
      <c r="D389" s="10" t="s">
        <v>815</v>
      </c>
      <c r="E389" s="10" t="s">
        <v>4028</v>
      </c>
      <c r="F389" s="10" t="str">
        <f t="shared" si="19"/>
        <v>8504.40.40</v>
      </c>
      <c r="G389" s="10" t="str">
        <f t="shared" si="20"/>
        <v>Equipamentos de alimentação ininterrupta de energia (UPS ou no break) para alimentação de instalações de processamentos de dados com capacidade de 300 a 1.200kW, alimentação trifásica 480V (3F+N) e tensão de saída trifásica 480V (3F+N) podendo ser, intervalo de frequência de entrada 45 a 65Hz com tecnologia on-line dupla conversão de eficiência otimizada com sistema de gerenciamento variável de módulos (VMMS), fator de potência de saída igual a 1 maximizando a potência disponível, display LCD.</v>
      </c>
      <c r="H389" s="10" t="s">
        <v>421</v>
      </c>
      <c r="I389" s="13">
        <v>43544</v>
      </c>
    </row>
    <row r="390" spans="1:9" ht="30.75" hidden="1" customHeight="1" x14ac:dyDescent="0.25">
      <c r="A390" s="42" t="str">
        <f t="shared" si="18"/>
        <v/>
      </c>
      <c r="B390" s="10" t="s">
        <v>312</v>
      </c>
      <c r="C390" s="10" t="s">
        <v>819</v>
      </c>
      <c r="D390" s="10" t="s">
        <v>818</v>
      </c>
      <c r="E390" s="10" t="s">
        <v>4028</v>
      </c>
      <c r="F390" s="10" t="str">
        <f t="shared" si="19"/>
        <v>8424.30.90</v>
      </c>
      <c r="G390" s="10" t="str">
        <f t="shared" si="20"/>
        <v>Máquinas CNC para jateamento de eixos e engrenagens com granalha de aço, com uma mesa indexável controlada por CNC com capacidade para 400kg e precisão de 0,15mm, de quatro estações, sendo duas para carga e descarga, e duas para processamento de peças, com oito bicos de curso vertical 1.000mm, curso horizontal 500mm e inclinação de -75º a 90º em relação ao plano horizontal controlados por CNC, com controle de pressão e vazão de granalha via CNC.</v>
      </c>
      <c r="H390" s="10" t="s">
        <v>421</v>
      </c>
      <c r="I390" s="13">
        <v>43544</v>
      </c>
    </row>
    <row r="391" spans="1:9" ht="30.75" hidden="1" customHeight="1" x14ac:dyDescent="0.25">
      <c r="A391" s="42" t="str">
        <f t="shared" si="18"/>
        <v/>
      </c>
      <c r="B391" s="10" t="s">
        <v>383</v>
      </c>
      <c r="C391" s="10" t="s">
        <v>821</v>
      </c>
      <c r="D391" s="10" t="s">
        <v>820</v>
      </c>
      <c r="E391" s="10" t="s">
        <v>4172</v>
      </c>
      <c r="F391" s="10" t="str">
        <f t="shared" si="19"/>
        <v>8464.90.19</v>
      </c>
      <c r="G391" s="10" t="str">
        <f t="shared" si="20"/>
        <v>Máquinas para lapidação e polimentos das 4 laterais de chapas de vidro com perfis arredondados de espessura de 3 a 8mm e/ou de 3 a 12mm, dotadas de: 2 lapidadoras bilaterais, sendo uma com dimensão trabalhável máxima igual a 1.200 x 2.000mm e mínimo 80 x 140mm, e a outra de no máximo 2.000 x 1.200mm e mínimo 150 x 80mm, com velocidade de avanço máxima igual a 10m/min, com dispositivo de enquadramento e alinhamento das chapas de vidro, com dispositivo para desbastar as bordas das lâminas através de mandris, com rebolos diamantados com ajustes independentes, com rebolos de polimento automáticos com avanço acionado por comando eletropneumático controlado por um programador lógico programável (PLC), com sistema de refrigeração dos rebolos em circuito fechado da água, com reservatório para a recirculação da água, com dispositivo de desbaste dos cantos da chapa de vidro, com 1 mesa de translação angular para transporte das chapas de vidro entre as lapidadoras bilaterais.</v>
      </c>
      <c r="H391" s="10" t="s">
        <v>421</v>
      </c>
      <c r="I391" s="13">
        <v>43544</v>
      </c>
    </row>
    <row r="392" spans="1:9" ht="30.75" hidden="1" customHeight="1" x14ac:dyDescent="0.25">
      <c r="A392" s="42" t="str">
        <f t="shared" si="18"/>
        <v/>
      </c>
      <c r="B392" s="10" t="s">
        <v>635</v>
      </c>
      <c r="C392" s="10" t="s">
        <v>823</v>
      </c>
      <c r="D392" s="10" t="s">
        <v>822</v>
      </c>
      <c r="E392" s="10" t="s">
        <v>4173</v>
      </c>
      <c r="F392" s="10" t="str">
        <f t="shared" si="19"/>
        <v>8427.20.90</v>
      </c>
      <c r="G392" s="10" t="str">
        <f t="shared" si="20"/>
        <v>Empilhadeiras autopropulsadas, acionadas por motor a gasolina, diesel ou GLP (gás liquefeito de petróleo), para transporte e armazenagem de cargas; com centro de carga igual e/ou acima de 500mm; com dois tipos de mastros duplex (dois estágios) ou tríplex (três estágios); com elevação dos garfos até 7.000mm; dotadas de sistema de estabilidade SAS (sistema de estabilidade ativa) que proporciona maior segurança, conferido pelo eixo direcional que dispõem de cilindro hidráulico bloqueador ativado por controle eletrônico, controle de velocidade e inclinação do mastro de elevação com sensor de carga e de altura de elevação, nivelamento automático de inclinação dos garfos acionado por botão localizado na alavanca de inclinação e sistema de sincronização do volante com as rodas traseiras (direcionais).</v>
      </c>
      <c r="H392" s="10" t="s">
        <v>421</v>
      </c>
      <c r="I392" s="13">
        <v>43544</v>
      </c>
    </row>
    <row r="393" spans="1:9" ht="30.75" hidden="1" customHeight="1" x14ac:dyDescent="0.25">
      <c r="A393" s="42" t="str">
        <f t="shared" si="18"/>
        <v/>
      </c>
      <c r="B393" s="10" t="s">
        <v>61</v>
      </c>
      <c r="C393" s="10" t="s">
        <v>825</v>
      </c>
      <c r="D393" s="10" t="s">
        <v>824</v>
      </c>
      <c r="E393" s="10" t="s">
        <v>4174</v>
      </c>
      <c r="F393" s="10" t="str">
        <f t="shared" si="19"/>
        <v>8480.71.00</v>
      </c>
      <c r="G393" s="10" t="str">
        <f t="shared" si="20"/>
        <v>Moldes para injeção de 32 cavidades para fabricação do componente atuador para embalagens de aerossol, em polipropileno, tamanho máximo aproximado de 446 x 646 x 490mm, com capacidade máxima de produção entre 13.000 e 15.500 unidades/h, “full hot runner “(sem produção de galhos), cavidades e demais componentes da zona moldante fabricado em aços especiais como DIN 1.2085, 1.2343, 1.2379, 1,2162, e/ou bronze alumínio, com tratamentos distintos para endurecimento e/ou resistência à abrasão, com jogo completo de postiços e pinos para injeção de segundo tipo de atuador.</v>
      </c>
      <c r="H393" s="10" t="s">
        <v>421</v>
      </c>
      <c r="I393" s="13">
        <v>43544</v>
      </c>
    </row>
    <row r="394" spans="1:9" ht="30.75" hidden="1" customHeight="1" x14ac:dyDescent="0.25">
      <c r="A394" s="42" t="str">
        <f t="shared" si="18"/>
        <v/>
      </c>
      <c r="B394" s="10" t="s">
        <v>827</v>
      </c>
      <c r="C394" s="10" t="s">
        <v>828</v>
      </c>
      <c r="D394" s="10" t="s">
        <v>826</v>
      </c>
      <c r="E394" s="10" t="s">
        <v>4175</v>
      </c>
      <c r="F394" s="10" t="str">
        <f t="shared" si="19"/>
        <v>8517.70.99</v>
      </c>
      <c r="G394" s="10" t="str">
        <f t="shared" si="20"/>
        <v xml:space="preserve">Blocos compactos para telefonia, para conexões em centrais telefônicas e centrais de redistribuição nas redes de Banda Larga com conexões metálicas, conexões metálicas em linha, e engates rápidos do tipo permanente, para bastidor de perfil cilíndrico sem selante, sendo o corpo do bloco confeccionado em blenda de polímeros termoplásticos de engenharia, PBT/PC, (Polibutileno Terefitalado/Policarbonato), moldados por injeção, garantindo precisão dimensional e baixa variação dimensional dentro do range de temperaturas de operação, temperatura máxima de operação de até + 55°C; terminais e conexões confeccionados em materiais metálicos com tratamento superficial, que garantem alta condutibilidade e maior fluxo de dados nas conexões. </v>
      </c>
      <c r="H394" s="10" t="s">
        <v>421</v>
      </c>
      <c r="I394" s="13">
        <v>43544</v>
      </c>
    </row>
    <row r="395" spans="1:9" ht="30.75" hidden="1" customHeight="1" x14ac:dyDescent="0.25">
      <c r="A395" s="42" t="str">
        <f t="shared" si="18"/>
        <v/>
      </c>
      <c r="B395" s="10" t="s">
        <v>830</v>
      </c>
      <c r="C395" s="10" t="s">
        <v>831</v>
      </c>
      <c r="D395" s="10" t="s">
        <v>829</v>
      </c>
      <c r="E395" s="10" t="s">
        <v>4176</v>
      </c>
      <c r="F395" s="10" t="str">
        <f t="shared" si="19"/>
        <v>9011.80.90</v>
      </c>
      <c r="G395" s="10" t="str">
        <f t="shared" si="20"/>
        <v>Microscópios cirúrgicos com zoom motorizado apocromático com fator 1:6, objetiva variável de 200 a 625mm sem troca de objetivas, Iluminação através de fonte integrada de LED ou lâmpada Xenon de 300W, autobalanceamento e aspiração de ar da capa cirúrgica, câmera de vídeo 1CCD Full HD 1.080p ou 3CCD Full HD 1080p ou 3CCD 4K 2160p dentro do corpo do aparelho, tela de vídeo touchscreen de 24” HD acoplada em braço extensível, podendo ter configurações opcionais incluindo ou não movimento XY angulado, sistema de fluorescência intraoperatória, monitor de vídeo, sistema de coobservação, sistema frente à frente, pedal de comando, sistema de focagem automática no centro do campo da câmera com o pressionar de um botão, sistema que permite conectar um sinal HD externo (por exemplo, imagem endoscópica) e exibir as imagens externas no monitor integrado do sistema.</v>
      </c>
      <c r="H395" s="10" t="s">
        <v>421</v>
      </c>
      <c r="I395" s="13">
        <v>43544</v>
      </c>
    </row>
    <row r="396" spans="1:9" ht="30.75" hidden="1" customHeight="1" x14ac:dyDescent="0.25">
      <c r="A396" s="42" t="str">
        <f t="shared" si="18"/>
        <v/>
      </c>
      <c r="B396" s="10" t="s">
        <v>833</v>
      </c>
      <c r="C396" s="10" t="s">
        <v>834</v>
      </c>
      <c r="D396" s="10" t="s">
        <v>832</v>
      </c>
      <c r="E396" s="10" t="s">
        <v>4177</v>
      </c>
      <c r="F396" s="10" t="str">
        <f t="shared" si="19"/>
        <v>8439.10.30</v>
      </c>
      <c r="G396" s="10" t="str">
        <f t="shared" si="20"/>
        <v>Desfibradores totalmente automáticos, autopressurizados, para a produção de microfibras de madeira com granulometria inferior a 0,05mm, controlados por um controlador lógico programável (PLC), com diâmetro do rotor com 509mm, com potência 75kW, com controle de temperatura automático, com 108 martelos de aço temperado, com condutor vibratório, com um separador gravimétrico de média pressão, com separador rotativo de granulometria, com roscas cônicas de alimentação equipadas por um motor de 6 polos W22 DIP zona 21 ABNT (anti-incêndio, anti-explosão automático), 1 joeira vibradora, com eletro ventilador de extração com sistema ciclone, com ciclone de sedimentação para o moinho de martelos, com sistema de detecção de faíscas e extinção incêndio.</v>
      </c>
      <c r="H396" s="10" t="s">
        <v>421</v>
      </c>
      <c r="I396" s="13">
        <v>43544</v>
      </c>
    </row>
    <row r="397" spans="1:9" ht="30.75" hidden="1" customHeight="1" x14ac:dyDescent="0.25">
      <c r="A397" s="42" t="str">
        <f t="shared" si="18"/>
        <v/>
      </c>
      <c r="B397" s="10" t="s">
        <v>38</v>
      </c>
      <c r="C397" s="10" t="s">
        <v>836</v>
      </c>
      <c r="D397" s="10" t="s">
        <v>835</v>
      </c>
      <c r="E397" s="10" t="s">
        <v>4134</v>
      </c>
      <c r="F397" s="10" t="str">
        <f t="shared" si="19"/>
        <v>9027.80.99</v>
      </c>
      <c r="G397" s="10" t="str">
        <f t="shared" si="20"/>
        <v>Equipamentos analisadores de tamanho de partículas por difração a laser, com range de 0,01 até 3.500µm (dependendo da preparação e tipo de amostra) em faixa de lente única de alinhamento automático; alimentado por tensão de 100/240V, 50/60Hz, potência máxima 200W; dimensões: largura 690mm, profundidade 300mm, altura 450mm; taxa de aquisição de dados 10kHz; com módulos de dispersão de amostra de pós secos, suspensões e emulsões.</v>
      </c>
      <c r="H397" s="10" t="s">
        <v>421</v>
      </c>
      <c r="I397" s="13">
        <v>43544</v>
      </c>
    </row>
    <row r="398" spans="1:9" ht="30.75" hidden="1" customHeight="1" x14ac:dyDescent="0.25">
      <c r="A398" s="42" t="str">
        <f t="shared" si="18"/>
        <v/>
      </c>
      <c r="B398" s="10" t="s">
        <v>663</v>
      </c>
      <c r="C398" s="10" t="s">
        <v>838</v>
      </c>
      <c r="D398" s="10" t="s">
        <v>837</v>
      </c>
      <c r="E398" s="10" t="s">
        <v>4177</v>
      </c>
      <c r="F398" s="10" t="str">
        <f t="shared" si="19"/>
        <v>8421.39.90</v>
      </c>
      <c r="G398" s="10" t="str">
        <f t="shared" si="20"/>
        <v>Filtros totalmente automático em painéis de aço galvanizado com tratamento de pintura ante corrosão salina para limpeza do ar, com ar comprimido de 189 mangas, continuo, controlado por um controlador logico programável (PLC), equipado com 1 motor de 44,5kW, com capacidade total de ar de 24.500m³/h, com emissão máxima de 15mg/Nm³, com superfície filtrante de 312m², com válvulas certificadas sem retorno ante explosão com ciclo automático ajustável de auto regulação com dispositivo de controle de limpeza, com dispositivo de frequência de reversão do ar, com portas ante explosão, com sistema de circuito fechado da expulsão do pó, com sistema de aspiração assistido com sistema ante incêndio, com barreira perimetral permanente ante deflagração, com válvula rotativa.</v>
      </c>
      <c r="H398" s="10" t="s">
        <v>421</v>
      </c>
      <c r="I398" s="13">
        <v>43544</v>
      </c>
    </row>
    <row r="399" spans="1:9" ht="30.75" hidden="1" customHeight="1" x14ac:dyDescent="0.25">
      <c r="A399" s="42" t="str">
        <f t="shared" si="18"/>
        <v/>
      </c>
      <c r="B399" s="10" t="s">
        <v>436</v>
      </c>
      <c r="C399" s="10" t="s">
        <v>840</v>
      </c>
      <c r="D399" s="10" t="s">
        <v>839</v>
      </c>
      <c r="E399" s="10" t="s">
        <v>4177</v>
      </c>
      <c r="F399" s="10" t="str">
        <f t="shared" si="19"/>
        <v>8479.30.00</v>
      </c>
      <c r="G399" s="10" t="str">
        <f t="shared" si="20"/>
        <v>Prensas para a produção de pellets de madeira dura "hardwood”, totalmente em aço inox, com matriz com diâmetro interno de 660mm para fabricar pellets de 6mm, com potência de 220kW, com capacidade de produção mínima aproximada de 2ton/hora, com matriz giratória, com cabeçote estático de 2 rolos compressores, com sistema hidráulico, painéis de comando e controle equipados com controlador lógico programável (PLC) controle de temperatura e umidade, equipadas com sistema detector de faíscas extintor e incêndio.</v>
      </c>
      <c r="H399" s="10" t="s">
        <v>421</v>
      </c>
      <c r="I399" s="13">
        <v>43544</v>
      </c>
    </row>
    <row r="400" spans="1:9" ht="30.75" hidden="1" customHeight="1" x14ac:dyDescent="0.25">
      <c r="A400" s="42" t="str">
        <f t="shared" si="18"/>
        <v/>
      </c>
      <c r="B400" s="10" t="s">
        <v>842</v>
      </c>
      <c r="C400" s="10" t="s">
        <v>843</v>
      </c>
      <c r="D400" s="10" t="s">
        <v>841</v>
      </c>
      <c r="E400" s="10" t="s">
        <v>4177</v>
      </c>
      <c r="F400" s="10" t="str">
        <f t="shared" si="19"/>
        <v>8418.69.99</v>
      </c>
      <c r="G400" s="10" t="str">
        <f t="shared" si="20"/>
        <v>Resfriadores em contracorrente em aço inox para pellets de madeira, com capacidade de 3t/h, capacidade do ar em contracorrente de 7.000m³/h, com porta de acesso vertical, com válvula de alimentação rotativa, com 2 sensores de nível, equipados com uma tremonha de descarga em aço inox, dotados com um sensor de transbordamento e de temperatura, dispositivo de descarga com grade acionado por motorredutor de movimento excêntrico, equipados com detector de faíscas e extintor antincendio.</v>
      </c>
      <c r="H400" s="10" t="s">
        <v>421</v>
      </c>
      <c r="I400" s="13">
        <v>43544</v>
      </c>
    </row>
    <row r="401" spans="1:9" ht="30.75" hidden="1" customHeight="1" x14ac:dyDescent="0.25">
      <c r="A401" s="42" t="str">
        <f t="shared" si="18"/>
        <v/>
      </c>
      <c r="B401" s="10" t="s">
        <v>845</v>
      </c>
      <c r="C401" s="10" t="s">
        <v>846</v>
      </c>
      <c r="D401" s="10" t="s">
        <v>844</v>
      </c>
      <c r="E401" s="10" t="s">
        <v>4178</v>
      </c>
      <c r="F401" s="10" t="str">
        <f t="shared" si="19"/>
        <v>8426.49.90</v>
      </c>
      <c r="G401" s="10" t="str">
        <f t="shared" si="20"/>
        <v>Manipuladores hidráulicos para movimentação de materiais, autopropulsados sobre esteiras ou trilhos e distância na parte inferior de até 10m e largura inferior a 8m adequado para passagem de caminhões e vagões ferroviários, equipados com cabine a frente, implemento frontal industrial articulado (lança e braço) com alcance igual ou superior a 1m (ao nível do solo) e equipados ou não com ferramentas de trabalho, tais como: garras hidráulicas (de diversos usos), eletroímã, “clamshell” e tesoura hidráulica, entre outros, acionados por motor diesel ou elétrico com potência igual ou superior a 135HP ou 135kW e peso total igual ou superior 20ton.</v>
      </c>
      <c r="H401" s="10" t="s">
        <v>421</v>
      </c>
      <c r="I401" s="13">
        <v>43544</v>
      </c>
    </row>
    <row r="402" spans="1:9" ht="30.75" hidden="1" customHeight="1" x14ac:dyDescent="0.25">
      <c r="A402" s="42" t="str">
        <f t="shared" si="18"/>
        <v/>
      </c>
      <c r="B402" s="10" t="s">
        <v>486</v>
      </c>
      <c r="C402" s="10" t="s">
        <v>848</v>
      </c>
      <c r="D402" s="10" t="s">
        <v>847</v>
      </c>
      <c r="E402" s="10" t="s">
        <v>4179</v>
      </c>
      <c r="F402" s="10" t="str">
        <f t="shared" si="19"/>
        <v>8474.10.00</v>
      </c>
      <c r="G402" s="10" t="str">
        <f t="shared" si="20"/>
        <v>Máquinas para separação de resíduos ferrosos para pós (massa cerâmica), deferrizador a rolo de ação contínua, com estrutura em aço inox, dotadas de válvula de distribuição, rolo de separação dos resíduos ferrosos com diâmetro de 300mm, imãs em neodímio com potência magnética nominal de 16.000 Gauss, com capacidade máxima de alimentação igual ou inferior a 40t/h.</v>
      </c>
      <c r="H402" s="10" t="s">
        <v>421</v>
      </c>
      <c r="I402" s="13">
        <v>43544</v>
      </c>
    </row>
    <row r="403" spans="1:9" ht="30.75" hidden="1" customHeight="1" x14ac:dyDescent="0.25">
      <c r="A403" s="42" t="str">
        <f t="shared" si="18"/>
        <v/>
      </c>
      <c r="B403" s="10" t="s">
        <v>655</v>
      </c>
      <c r="C403" s="10" t="s">
        <v>850</v>
      </c>
      <c r="D403" s="10" t="s">
        <v>849</v>
      </c>
      <c r="E403" s="10" t="s">
        <v>4180</v>
      </c>
      <c r="F403" s="10" t="str">
        <f t="shared" si="19"/>
        <v>9031.20.90</v>
      </c>
      <c r="G403" s="10" t="str">
        <f t="shared" si="20"/>
        <v>Equipamentos para a realização de ensaios não destrutivos, por meio da técnica de vazamento de fluxo magnético para inspeção automática de tubos de aço sem costura, com faixa de diâmetro externo de 168,3 a 420,0mm, espessura de 5,0 a 60,0mm e comprimento de 6,0 a 15,0 metros, compostos por: 2 módulos de teste, 1 sistema de marcação das regiões do tubo com indicações de descontinuidade, medidores de velocidade do tubo, 1 unidade de desmagnetização, e sistema de acionadores mecânicos para transporte e estabilização do tubo durante o ensaio.</v>
      </c>
      <c r="H403" s="10" t="s">
        <v>421</v>
      </c>
      <c r="I403" s="13">
        <v>43544</v>
      </c>
    </row>
    <row r="404" spans="1:9" ht="30.75" hidden="1" customHeight="1" x14ac:dyDescent="0.25">
      <c r="A404" s="42" t="str">
        <f t="shared" si="18"/>
        <v/>
      </c>
      <c r="B404" s="10" t="s">
        <v>97</v>
      </c>
      <c r="C404" s="10" t="s">
        <v>852</v>
      </c>
      <c r="D404" s="10" t="s">
        <v>851</v>
      </c>
      <c r="E404" s="10" t="s">
        <v>4179</v>
      </c>
      <c r="F404" s="10" t="str">
        <f t="shared" si="19"/>
        <v>8419.39.00</v>
      </c>
      <c r="G404" s="10" t="str">
        <f t="shared" si="20"/>
        <v>Secadores industriais horizontais, a gás, monocanais a rolos, com 5 plano, para secagem final de pisos e revestimentos cerâmicos, instalado anteriormente ao processo de queima, completo de ventiladores e motores, com largura do canal de secagem 2.850mm e comprimento do canal de 31,1m.</v>
      </c>
      <c r="H404" s="10" t="s">
        <v>421</v>
      </c>
      <c r="I404" s="13">
        <v>43544</v>
      </c>
    </row>
    <row r="405" spans="1:9" ht="30.75" hidden="1" customHeight="1" x14ac:dyDescent="0.25">
      <c r="A405" s="42" t="str">
        <f t="shared" si="18"/>
        <v/>
      </c>
      <c r="B405" s="10" t="s">
        <v>97</v>
      </c>
      <c r="C405" s="10" t="s">
        <v>854</v>
      </c>
      <c r="D405" s="10" t="s">
        <v>853</v>
      </c>
      <c r="E405" s="10" t="s">
        <v>4179</v>
      </c>
      <c r="F405" s="10" t="str">
        <f t="shared" si="19"/>
        <v>8419.39.00</v>
      </c>
      <c r="G405" s="10" t="str">
        <f t="shared" si="20"/>
        <v>Secadores industriais horizontais, a gás, monocanais a rolos, com 1 plano, para secagem final de pisos e revestimentos cerâmicos, instalado anteriormente ao processo de queima, completo de ventiladores e motores, com largura do canal de secagem 2.950mm e comprimento do canal de 18,9m.</v>
      </c>
      <c r="H405" s="10" t="s">
        <v>421</v>
      </c>
      <c r="I405" s="13">
        <v>43544</v>
      </c>
    </row>
    <row r="406" spans="1:9" ht="30.75" hidden="1" customHeight="1" x14ac:dyDescent="0.25">
      <c r="A406" s="42" t="str">
        <f t="shared" si="18"/>
        <v/>
      </c>
      <c r="B406" s="10" t="s">
        <v>856</v>
      </c>
      <c r="C406" s="10" t="s">
        <v>857</v>
      </c>
      <c r="D406" s="10" t="s">
        <v>855</v>
      </c>
      <c r="E406" s="10" t="s">
        <v>4181</v>
      </c>
      <c r="F406" s="10" t="str">
        <f t="shared" si="19"/>
        <v>8407.90.00</v>
      </c>
      <c r="G406" s="10" t="str">
        <f t="shared" si="20"/>
        <v>Motores de combustão interna de 4 tempos operados com mistura de gasolina e óleo, monocilindro, com deslocamento do pistão de 53cc, diâmetro x curso do pistão de 43.5 x 35.8mm, potência de 3,35HP a 8.500rpm, torque máximo de 2.5Nm a 4.500rpm, com refrigeração por meio de ventilação forçada por ar, carburador de diafragma e partida manual por meio do cordel auto retrátil.</v>
      </c>
      <c r="H406" s="10" t="s">
        <v>421</v>
      </c>
      <c r="I406" s="13">
        <v>43544</v>
      </c>
    </row>
    <row r="407" spans="1:9" ht="30.75" hidden="1" customHeight="1" x14ac:dyDescent="0.25">
      <c r="A407" s="42" t="str">
        <f t="shared" si="18"/>
        <v/>
      </c>
      <c r="B407" s="10" t="s">
        <v>725</v>
      </c>
      <c r="C407" s="10" t="s">
        <v>859</v>
      </c>
      <c r="D407" s="10" t="s">
        <v>858</v>
      </c>
      <c r="E407" s="10" t="s">
        <v>4089</v>
      </c>
      <c r="F407" s="10" t="str">
        <f t="shared" si="19"/>
        <v>8462.91.19</v>
      </c>
      <c r="G407" s="10" t="str">
        <f t="shared" si="20"/>
        <v>Prensas hidráulicas automáticas para compactar e enfardar latas de alumínio; com câmara para redução de volume com pressão específica de 400N/cm2; força de compactação de 680kN; abertura de entrada de 800 x 400mm; êmbolo de compactação e duas unidades de corte especiais; capacidade de produção de 600kg por hora com produção de fardos de 450x450x200 a 300mm (ajustável) de densidade de até 650kg/m3; placas de desgaste substituíveis fabricadas em aço de alta resistência à abrasão (HARDOX); painel de comando e monitoramento com controlador lógico programável (CLP), protocolo de comunicação ethernet  e refrigeração interna por ar condicionado; sistema de resfriamento do fluido hidráulico a ar (resfriador) e mesas de movimentação de fardos com sensores e fim de curso.</v>
      </c>
      <c r="H407" s="10" t="s">
        <v>421</v>
      </c>
      <c r="I407" s="13">
        <v>43544</v>
      </c>
    </row>
    <row r="408" spans="1:9" ht="30.75" hidden="1" customHeight="1" x14ac:dyDescent="0.25">
      <c r="A408" s="42" t="str">
        <f t="shared" si="18"/>
        <v/>
      </c>
      <c r="B408" s="10" t="s">
        <v>861</v>
      </c>
      <c r="C408" s="10" t="s">
        <v>862</v>
      </c>
      <c r="D408" s="10" t="s">
        <v>860</v>
      </c>
      <c r="E408" s="10" t="s">
        <v>4089</v>
      </c>
      <c r="F408" s="10" t="str">
        <f t="shared" si="19"/>
        <v>8427.20.10</v>
      </c>
      <c r="G408" s="10" t="str">
        <f t="shared" si="20"/>
        <v>Empilhadeiras autopropulsadas, acionadas por gás liquefeito de petróleo (GLP), com capacidade de carga de 35.000 libras (15,8ton), com torre elevadora de dois estágios, inclinação de 9 graus para a frente e para trás, com capacidade de deslocamento horizontal dos garfos, com transmissão de troca automática de 3 velocidades, eixo de transmissão planetário e pneus sólidos de borracha.</v>
      </c>
      <c r="H408" s="10" t="s">
        <v>421</v>
      </c>
      <c r="I408" s="13">
        <v>43544</v>
      </c>
    </row>
    <row r="409" spans="1:9" ht="30.75" hidden="1" customHeight="1" x14ac:dyDescent="0.25">
      <c r="A409" s="42" t="str">
        <f t="shared" si="18"/>
        <v/>
      </c>
      <c r="B409" s="10" t="s">
        <v>725</v>
      </c>
      <c r="C409" s="10" t="s">
        <v>864</v>
      </c>
      <c r="D409" s="10" t="s">
        <v>863</v>
      </c>
      <c r="E409" s="10" t="s">
        <v>4182</v>
      </c>
      <c r="F409" s="10" t="str">
        <f t="shared" si="19"/>
        <v>8462.91.19</v>
      </c>
      <c r="G409" s="10" t="str">
        <f t="shared" si="20"/>
        <v>Prensas hidráulicas para prensar, compactar e enfardar sucatas de latas e rebarbas do processo de produção de latas de alumínio, com no mínimo 3 cilindros hidráulicos, com câmara para redução de volume com compactação por 3 lados, com pressão específica igual ou superior a 509N/cm2, com força de compressão igual ou superior a 800kN, com abertura da câmara de compactação de 1.400 x 900mm, dimensão do fardo de 450 x 450 x 200 a 400mm, com capacidade de produzir 1.600kg/hora ou mais de sucata de alumínio compactada com densidade mínima de 600kg/m3, com placas de desgaste substituíveis fabricadas em aço de alta resistência à abrasão; painel elétrico de comando e monitoramento com controlador lógico programável (CLP), tela sensível ao toque "touchscreen", refrigeração interna por ar condicionado e protocolo de comunicação Ethernet; sistema de resfriamento do fluído hidráulico por "chiller".</v>
      </c>
      <c r="H409" s="10" t="s">
        <v>421</v>
      </c>
      <c r="I409" s="13">
        <v>43544</v>
      </c>
    </row>
    <row r="410" spans="1:9" ht="30.75" hidden="1" customHeight="1" x14ac:dyDescent="0.25">
      <c r="A410" s="42" t="str">
        <f t="shared" si="18"/>
        <v/>
      </c>
      <c r="B410" s="10" t="s">
        <v>151</v>
      </c>
      <c r="C410" s="10" t="s">
        <v>866</v>
      </c>
      <c r="D410" s="10" t="s">
        <v>865</v>
      </c>
      <c r="E410" s="10" t="s">
        <v>4183</v>
      </c>
      <c r="F410" s="10" t="str">
        <f t="shared" si="19"/>
        <v>8443.19.90</v>
      </c>
      <c r="G410" s="10" t="str">
        <f t="shared" si="20"/>
        <v>Máquinas rotativas para impressão em tecido por cilindros, de largura de impressão de até 225cm, até 12 cores, velocidade de até 100m/min, com dispositivos de limpeza e centralizador de tecidos, com tapete dotados de sistema automático de aplicação de cola e lavagem.</v>
      </c>
      <c r="H410" s="10" t="s">
        <v>421</v>
      </c>
      <c r="I410" s="13">
        <v>43544</v>
      </c>
    </row>
    <row r="411" spans="1:9" ht="30.75" hidden="1" customHeight="1" x14ac:dyDescent="0.25">
      <c r="A411" s="42" t="str">
        <f t="shared" si="18"/>
        <v/>
      </c>
      <c r="B411" s="10" t="s">
        <v>868</v>
      </c>
      <c r="C411" s="10" t="s">
        <v>869</v>
      </c>
      <c r="D411" s="10" t="s">
        <v>867</v>
      </c>
      <c r="E411" s="10" t="s">
        <v>4184</v>
      </c>
      <c r="F411" s="10" t="str">
        <f t="shared" si="19"/>
        <v>8481.80.21</v>
      </c>
      <c r="G411" s="10" t="str">
        <f t="shared" si="20"/>
        <v>Purgadores com cápsula de expansão termostática, para drenagem de linha de vapor limpo ou puro utilizados em áreas classificadas como estéreis de indústrias farmacêuticas , fabricados com corpo e tampa em aço inoxidável AISI 316L, atendendo a norma ASME BPE e PED, elemento termostático interno em aço inoxidável, anel “o ring” em FKM, acabamento de superfície interno de 1,6 a 3,2 Ra, pressão máxima de operação de 7bar, temperatura máxima de operação de 170°C, diâmetro nominal de 1/2 polegada e conexões sanitárias “tri clamp”, com certificação FDA, USP e ADI.</v>
      </c>
      <c r="H411" s="10" t="s">
        <v>421</v>
      </c>
      <c r="I411" s="13">
        <v>43544</v>
      </c>
    </row>
    <row r="412" spans="1:9" ht="30.75" hidden="1" customHeight="1" x14ac:dyDescent="0.25">
      <c r="A412" s="42" t="str">
        <f t="shared" si="18"/>
        <v/>
      </c>
      <c r="B412" s="10" t="s">
        <v>4185</v>
      </c>
      <c r="C412" s="10" t="s">
        <v>871</v>
      </c>
      <c r="D412" s="10" t="s">
        <v>870</v>
      </c>
      <c r="E412" s="10" t="s">
        <v>4186</v>
      </c>
      <c r="F412" s="10" t="str">
        <f t="shared" si="19"/>
        <v>8474.20.90</v>
      </c>
      <c r="G412" s="10" t="str">
        <f t="shared" si="20"/>
        <v>Britadores cônicos para processamento mineral, ajustáveis por meio de sistema de regulagem automática conectado a um sistema hidráulico “hydroset”, com estrutura principal construída sem partes móveis; eixo principal bi apoiado nas extremidades do britador; chassi sobre amortecedores de borracha; acionado por motor elétrico com potência igual ou superior a 500kW, com sistema de alívio da câmara para material não britável por meio de válvula de alívio elétrica controlada eletronicamente com Controlador Lógico Programável (PLC);sistemas de proteção contra poeira do tipo pressurizado; sensor de nível do tipo radar; silo de alimentação de aço revestido de borracha com duas escotilhas para inspeção; com excentricidades variáveis entre 30 e 70mm; faixa de APF variável entre 10 e 44mm ou entre 13 e 51mm, comprimento máximo de 5.902mm, largura máxima de 3.150mm, altura total máxima igual ou inferior a 4.353mm; tanque de óleo do sistema de lubrificação e “hydroset”; sistema de monitoramento dos instrumentos do tanque; sistema de refrigeração do óleo contendo dois ventiladores; filtro off-line para lubrificação principal, com capacidade nominal igual ou superior a 100t/h.</v>
      </c>
      <c r="H412" s="10" t="s">
        <v>421</v>
      </c>
      <c r="I412" s="13">
        <v>43544</v>
      </c>
    </row>
    <row r="413" spans="1:9" ht="30.75" hidden="1" customHeight="1" x14ac:dyDescent="0.25">
      <c r="A413" s="42" t="str">
        <f t="shared" si="18"/>
        <v/>
      </c>
      <c r="B413" s="10" t="s">
        <v>873</v>
      </c>
      <c r="C413" s="10" t="s">
        <v>874</v>
      </c>
      <c r="D413" s="10" t="s">
        <v>872</v>
      </c>
      <c r="E413" s="10" t="s">
        <v>4187</v>
      </c>
      <c r="F413" s="10" t="str">
        <f t="shared" si="19"/>
        <v>8430.41.90</v>
      </c>
      <c r="G413" s="10" t="str">
        <f t="shared" si="20"/>
        <v>Equipamentos para perfuração de rochas, auto propulsoras sobre esteiras, equipadas com motor diesel de 403kW e um compressor do tipo parafuso, de vazão de ar de 28,3m³/min, pressão de trabalho até 30bar, com um braço fixo, dotadas de uma perfuratriz tipo martelo de fundo (DTH) de 4", 5" ou 6", para execução de furos com diâmetros compreendidos entre 115 e 203mm, profundidade de perfuração de até 53.6m e cabine com ar condicionado e certificada FOPS/ROPS.</v>
      </c>
      <c r="H413" s="10" t="s">
        <v>421</v>
      </c>
      <c r="I413" s="13">
        <v>43544</v>
      </c>
    </row>
    <row r="414" spans="1:9" ht="30.75" hidden="1" customHeight="1" x14ac:dyDescent="0.25">
      <c r="A414" s="42" t="str">
        <f t="shared" si="18"/>
        <v/>
      </c>
      <c r="B414" s="10" t="s">
        <v>281</v>
      </c>
      <c r="C414" s="10" t="s">
        <v>876</v>
      </c>
      <c r="D414" s="10" t="s">
        <v>875</v>
      </c>
      <c r="E414" s="10" t="s">
        <v>3980</v>
      </c>
      <c r="F414" s="10" t="str">
        <f t="shared" si="19"/>
        <v>8441.80.00</v>
      </c>
      <c r="G414" s="10" t="str">
        <f t="shared" si="20"/>
        <v>Máquinas automáticas para corte e vinco e aplicação de "hot-stamping", alimentada por folhas soltas, gramatura mínima do papel de 90g/m2, gramatura máxima do cartão de 2.000g/m2, velocidade máxima igual ou superior a 5.500 folhas/hora e formato máximo igual a 750 x 1.060mm.</v>
      </c>
      <c r="H414" s="10" t="s">
        <v>421</v>
      </c>
      <c r="I414" s="13">
        <v>43544</v>
      </c>
    </row>
    <row r="415" spans="1:9" ht="30.75" hidden="1" customHeight="1" x14ac:dyDescent="0.25">
      <c r="A415" s="42" t="str">
        <f t="shared" si="18"/>
        <v/>
      </c>
      <c r="B415" s="10" t="s">
        <v>332</v>
      </c>
      <c r="C415" s="10" t="s">
        <v>878</v>
      </c>
      <c r="D415" s="10" t="s">
        <v>877</v>
      </c>
      <c r="E415" s="10" t="s">
        <v>4101</v>
      </c>
      <c r="F415" s="10" t="str">
        <f t="shared" si="19"/>
        <v>8428.90.90</v>
      </c>
      <c r="G415" s="10" t="str">
        <f t="shared" si="20"/>
        <v>Transportadores autônomos sobre rodas, com trajetória guiada por meio de pontos magnéticos, tipo AGV (automated guided vehicle), para transporte de box armazenadores de revestimento cerâmicos, plataformas de cargas e/ou silos, com capacidade máxima de carga igual ou inferior a 15.000kg, dotados de sistemas automáticos de segurança com monitoramento continuo do perímetro, com ou sem estação de recarga da bateria.</v>
      </c>
      <c r="H415" s="10" t="s">
        <v>421</v>
      </c>
      <c r="I415" s="13">
        <v>43544</v>
      </c>
    </row>
    <row r="416" spans="1:9" ht="30.75" hidden="1" customHeight="1" x14ac:dyDescent="0.25">
      <c r="A416" s="42" t="str">
        <f t="shared" si="18"/>
        <v/>
      </c>
      <c r="B416" s="10" t="s">
        <v>165</v>
      </c>
      <c r="C416" s="10" t="s">
        <v>880</v>
      </c>
      <c r="D416" s="10" t="s">
        <v>879</v>
      </c>
      <c r="E416" s="10" t="s">
        <v>4123</v>
      </c>
      <c r="F416" s="10" t="str">
        <f t="shared" si="19"/>
        <v>8438.50.00</v>
      </c>
      <c r="G416" s="10" t="str">
        <f t="shared" si="20"/>
        <v>Máquinas para preparar massa de hambúrguer, dotadas de moedor de peças cárneas resfriadas ou congeladas com até -18ºC, com capacidade máxima igual ou superior a 7.000kg/h, dotados de dispositivo ejetor hidráulico da rosca de moagem e conjunto de corte e discos de 200mm, com carrinho elevador de alimentação.</v>
      </c>
      <c r="H416" s="10" t="s">
        <v>421</v>
      </c>
      <c r="I416" s="13">
        <v>43544</v>
      </c>
    </row>
    <row r="417" spans="1:9" ht="30.75" hidden="1" customHeight="1" x14ac:dyDescent="0.25">
      <c r="A417" s="42" t="str">
        <f t="shared" si="18"/>
        <v/>
      </c>
      <c r="B417" s="10" t="s">
        <v>882</v>
      </c>
      <c r="C417" s="10" t="s">
        <v>883</v>
      </c>
      <c r="D417" s="10" t="s">
        <v>881</v>
      </c>
      <c r="E417" s="10" t="s">
        <v>4047</v>
      </c>
      <c r="F417" s="10" t="str">
        <f t="shared" si="19"/>
        <v>8433.60.90</v>
      </c>
      <c r="G417" s="10" t="str">
        <f t="shared" si="20"/>
        <v>Selecionadoras de vegetais, grãos, cereais e outros produtos por meio da visualização da cor, tamanho, formato e textura, para produtos com dimensões variadas, capacidade de seleção de até 12 toneladas/h, esteira com velocidade de até 3m/seg., câmeras com sistema tri-cromático de cores e scanners a laser para inspeção dos produtos, dotadas de 1 alimentador vibratório e 1 esteira transportadora de cinta para aceleração, gabinete com componentes elétricos e eletrônicos e software para múltiplas aplicações.</v>
      </c>
      <c r="H417" s="10" t="s">
        <v>421</v>
      </c>
      <c r="I417" s="13">
        <v>43544</v>
      </c>
    </row>
    <row r="418" spans="1:9" ht="30.75" hidden="1" customHeight="1" x14ac:dyDescent="0.25">
      <c r="A418" s="42" t="str">
        <f t="shared" si="18"/>
        <v/>
      </c>
      <c r="B418" s="10" t="s">
        <v>91</v>
      </c>
      <c r="C418" s="10" t="s">
        <v>885</v>
      </c>
      <c r="D418" s="10" t="s">
        <v>884</v>
      </c>
      <c r="E418" s="10" t="s">
        <v>4188</v>
      </c>
      <c r="F418" s="10" t="str">
        <f t="shared" si="19"/>
        <v>8543.70.99</v>
      </c>
      <c r="G418" s="10" t="str">
        <f t="shared" si="20"/>
        <v>Dispositivos eletrônicos destinados a controle de iluminação, microprocessados, com capacidade de operação e controle autônomo e/ou via wireless, tensão de alimentação de 90 a 305Vca, corrente de carga de até 10A, utilizados em luminárias de vias públicas, dotados de: conector (soquete) padrão: nema, sensor de luz, medidor de energia, antena RF, controlador de relé e alarme.</v>
      </c>
      <c r="H418" s="10" t="s">
        <v>421</v>
      </c>
      <c r="I418" s="13">
        <v>43544</v>
      </c>
    </row>
    <row r="419" spans="1:9" ht="30.75" hidden="1" customHeight="1" x14ac:dyDescent="0.25">
      <c r="A419" s="42" t="str">
        <f t="shared" si="18"/>
        <v/>
      </c>
      <c r="B419" s="10" t="s">
        <v>91</v>
      </c>
      <c r="C419" s="10" t="s">
        <v>887</v>
      </c>
      <c r="D419" s="10" t="s">
        <v>886</v>
      </c>
      <c r="E419" s="10" t="s">
        <v>4189</v>
      </c>
      <c r="F419" s="10" t="str">
        <f t="shared" si="19"/>
        <v>8543.70.99</v>
      </c>
      <c r="G419" s="10" t="str">
        <f t="shared" si="20"/>
        <v>Equipamentos eletrônicos de processamento e/ou controle de sinais de imagens e vídeos, próprios para utilização em painéis de LED, autônomos, montados em gabinete especifico, com resolução máxima compreendida entre 800 x 600 e 4.092 x 2.160 pixels; interfaces de configuração via porta USB, DVI e/ou RJ45; tensão de alimentação entre 100 e 240V; frequência de operação (rede) de 50/60Hz.</v>
      </c>
      <c r="H419" s="10" t="s">
        <v>421</v>
      </c>
      <c r="I419" s="13">
        <v>43544</v>
      </c>
    </row>
    <row r="420" spans="1:9" ht="30.75" hidden="1" customHeight="1" x14ac:dyDescent="0.25">
      <c r="A420" s="42" t="str">
        <f t="shared" si="18"/>
        <v/>
      </c>
      <c r="B420" s="10" t="s">
        <v>889</v>
      </c>
      <c r="C420" s="10" t="s">
        <v>890</v>
      </c>
      <c r="D420" s="10" t="s">
        <v>888</v>
      </c>
      <c r="E420" s="10" t="s">
        <v>4118</v>
      </c>
      <c r="F420" s="10" t="str">
        <f t="shared" si="19"/>
        <v>8443.19.10</v>
      </c>
      <c r="G420" s="10" t="str">
        <f t="shared" si="20"/>
        <v>Máquinas automáticas de impressão serigráfica para decoração simultânea de corpo e ombro de garrafas de vidro, aplicando até 5 cores podendo ser cores cerâmicas, UV (ultra violeta)  e orgânicas, com precisão de registro de cor a cor de +/- 0,2mm, com capacidade para processar garrafas com altura de 76 a 304mm, diâmetro do corpo de 44 a 96mm e diâmetro do ombro de 26 e 88mm, com capacidade de produção nominal de até 200 garrafas/min, com sentido de operação da esquerda para a direita ou da direita para a esquerda, dotada de esteira transportadora, “stacker” de alimentação, cinco panelas dispensadoras, dois painéis registradores óticos, sistema de refrigeração integrado, PLC (controlador lógico programável), painel de controle de operação tipo "touchscreen", IHM.</v>
      </c>
      <c r="H420" s="10" t="s">
        <v>421</v>
      </c>
      <c r="I420" s="13">
        <v>43544</v>
      </c>
    </row>
    <row r="421" spans="1:9" ht="30.75" hidden="1" customHeight="1" x14ac:dyDescent="0.25">
      <c r="A421" s="42" t="str">
        <f t="shared" si="18"/>
        <v/>
      </c>
      <c r="B421" s="10" t="s">
        <v>827</v>
      </c>
      <c r="C421" s="10" t="s">
        <v>892</v>
      </c>
      <c r="D421" s="10" t="s">
        <v>891</v>
      </c>
      <c r="E421" s="10" t="s">
        <v>4175</v>
      </c>
      <c r="F421" s="10" t="str">
        <f t="shared" si="19"/>
        <v>8517.70.99</v>
      </c>
      <c r="G421" s="10" t="str">
        <f t="shared" si="20"/>
        <v>Caixas para emendas, fusões e derivações de fibras ópticas para redes de banda larga aéreas e subterrâneas, compostas por uma base oval, que deriva até oito saídas cilíndricas, e até seis bandejas de acomodação para fusão de fibras, com anel mecânico e domos cilíndricos, para a acomodação física de cabos aéreos ou subterrâneos, com capacidade de entrada para receber feixes de cabos de até 25mm de diâmetro e capacidade de saída para feixes de cabos de até 10mm de diâmetro, confeccionadas em polímero termoplástico moldado por injeção, encaixes precisos e Grau de Proteção IP 65, garantindo proteção às emendas, fusões e derivações contra poeira e umidade.</v>
      </c>
      <c r="H421" s="10" t="s">
        <v>421</v>
      </c>
      <c r="I421" s="13">
        <v>43544</v>
      </c>
    </row>
    <row r="422" spans="1:9" ht="30.75" hidden="1" customHeight="1" x14ac:dyDescent="0.25">
      <c r="A422" s="42" t="str">
        <f t="shared" si="18"/>
        <v/>
      </c>
      <c r="B422" s="10" t="s">
        <v>894</v>
      </c>
      <c r="C422" s="10" t="s">
        <v>895</v>
      </c>
      <c r="D422" s="10" t="s">
        <v>893</v>
      </c>
      <c r="E422" s="10" t="s">
        <v>4190</v>
      </c>
      <c r="F422" s="10" t="str">
        <f t="shared" si="19"/>
        <v>8425.39.10</v>
      </c>
      <c r="G422" s="10" t="str">
        <f t="shared" si="20"/>
        <v xml:space="preserve">Puxadores hidráulicos rebocáveis sobre 2 rodas, para lançamento de 1 cabo com diâmetro máximo de 16mm, em redes de transmissão de energia elétrica, tração máxima de 50kN à velocidade de 2km/h, velocidade máxima de lançamento de 5km/h à tração de 17kN, roda-guia com diâmetro de 400mm, massa de 2.500kg, motor diesel de 55,4kW refrigerado a água, transmissão hidráulica com circuito fechado e pré-ajuste para regulação automática da velocidade de tração, freio hidráulico negativo auto atuante, sistema de resfriamento do óleo hidráulico, eixo rígido para reboque à velocidade máxima de 30km/h com freio de estacionamento mecânico, enrolador automático de carretel incorporado com auto carregamento e enrolamento de nível automático, estabilizador de lâmina frontal com atuação hidráulica, garra de tração de cabo com atuação hidráulica para mudança de carretel, ponto de ligação à terra, tela a cores 7", gravador de tração e velocidade integrado, controle remoto por rádio, sistema de diagnóstico remoto com localização GPS. </v>
      </c>
      <c r="H422" s="10" t="s">
        <v>421</v>
      </c>
      <c r="I422" s="13">
        <v>43544</v>
      </c>
    </row>
    <row r="423" spans="1:9" ht="30.75" hidden="1" customHeight="1" x14ac:dyDescent="0.25">
      <c r="A423" s="42" t="str">
        <f t="shared" si="18"/>
        <v/>
      </c>
      <c r="B423" s="10" t="s">
        <v>728</v>
      </c>
      <c r="C423" s="10" t="s">
        <v>897</v>
      </c>
      <c r="D423" s="10" t="s">
        <v>896</v>
      </c>
      <c r="E423" s="10" t="s">
        <v>4191</v>
      </c>
      <c r="F423" s="10" t="str">
        <f t="shared" si="19"/>
        <v>8438.10.00</v>
      </c>
      <c r="G423" s="10" t="str">
        <f t="shared" si="20"/>
        <v>Máquinas automáticas para fermentação de massa de pães, dotadas de câmara de fermentação com 38 níveis e 1.100 ou menos bandejas, com capacidade de fermentação igual ou inferior a 2.860kg/hora, ajuste automático de temperatura e humidade e controlador lógico programável.</v>
      </c>
      <c r="H423" s="10" t="s">
        <v>421</v>
      </c>
      <c r="I423" s="13">
        <v>43544</v>
      </c>
    </row>
    <row r="424" spans="1:9" ht="30.75" hidden="1" customHeight="1" x14ac:dyDescent="0.25">
      <c r="A424" s="42" t="str">
        <f t="shared" si="18"/>
        <v/>
      </c>
      <c r="B424" s="10" t="s">
        <v>899</v>
      </c>
      <c r="C424" s="10" t="s">
        <v>900</v>
      </c>
      <c r="D424" s="10" t="s">
        <v>898</v>
      </c>
      <c r="E424" s="10" t="s">
        <v>4192</v>
      </c>
      <c r="F424" s="10" t="str">
        <f t="shared" si="19"/>
        <v>8481.80.92</v>
      </c>
      <c r="G424" s="10" t="str">
        <f t="shared" si="20"/>
        <v>Válvulas solenoides de 3 vias, normalmente fechadas, para fluxo de ar, gases e líquidos leves, com taxa de vazamento máximo de 150µL/min de ar na porta normalmente fechada, volume interno máximo de 72µL e pressão de operação máxima de 30 PSID, a serem usadas em ventiladores mecânicos para pacientes neonatais, pediátricos ou adultos.</v>
      </c>
      <c r="H424" s="10" t="s">
        <v>421</v>
      </c>
      <c r="I424" s="13">
        <v>43544</v>
      </c>
    </row>
    <row r="425" spans="1:9" ht="30.75" hidden="1" customHeight="1" x14ac:dyDescent="0.25">
      <c r="A425" s="42" t="str">
        <f t="shared" si="18"/>
        <v/>
      </c>
      <c r="B425" s="10" t="s">
        <v>902</v>
      </c>
      <c r="C425" s="10" t="s">
        <v>903</v>
      </c>
      <c r="D425" s="10" t="s">
        <v>901</v>
      </c>
      <c r="E425" s="10" t="s">
        <v>4164</v>
      </c>
      <c r="F425" s="10" t="str">
        <f t="shared" si="19"/>
        <v>9027.80.12</v>
      </c>
      <c r="G425" s="10" t="str">
        <f t="shared" si="20"/>
        <v>Viscosímetros utilizados para medir a viscosidade de um fluído estático através de uma paleta que gira em uma velocidade controlada e pré-determinada com variação de velocidade de 20-2000rpm e em geral a variação da viscosidade: 20-50.000cP em 80rpm e 10-25.000cP em 160rpm; amplitude térmica do sistema de 0 até 99,9°C e com taxa de aquecimento de até 14°C/min.</v>
      </c>
      <c r="H425" s="10" t="s">
        <v>421</v>
      </c>
      <c r="I425" s="13">
        <v>43544</v>
      </c>
    </row>
    <row r="426" spans="1:9" ht="30.75" hidden="1" customHeight="1" x14ac:dyDescent="0.25">
      <c r="A426" s="42" t="str">
        <f t="shared" si="18"/>
        <v/>
      </c>
      <c r="B426" s="10" t="s">
        <v>905</v>
      </c>
      <c r="C426" s="10" t="s">
        <v>906</v>
      </c>
      <c r="D426" s="10" t="s">
        <v>904</v>
      </c>
      <c r="E426" s="10" t="s">
        <v>4193</v>
      </c>
      <c r="F426" s="10" t="str">
        <f t="shared" si="19"/>
        <v>8457.30.90</v>
      </c>
      <c r="G426" s="10" t="str">
        <f t="shared" si="20"/>
        <v>Máquinas de estações múltiplas com 4 estações de operação sendo: orientação de rotação 1, orientação de rotação 2, expansão 1 e 1 dispositivo de gravação em alto relevo para produção de latas retangulares (1-5) litros com capacidade para (30 – 35) latas por minutos, com transportador de saída comandada por controlador lógico programável (CLP).</v>
      </c>
      <c r="H426" s="10" t="s">
        <v>421</v>
      </c>
      <c r="I426" s="13">
        <v>43544</v>
      </c>
    </row>
    <row r="427" spans="1:9" ht="30.75" hidden="1" customHeight="1" x14ac:dyDescent="0.25">
      <c r="A427" s="42" t="str">
        <f t="shared" si="18"/>
        <v/>
      </c>
      <c r="B427" s="10" t="s">
        <v>29</v>
      </c>
      <c r="C427" s="10" t="s">
        <v>908</v>
      </c>
      <c r="D427" s="10" t="s">
        <v>907</v>
      </c>
      <c r="E427" s="10" t="s">
        <v>4193</v>
      </c>
      <c r="F427" s="10" t="str">
        <f t="shared" si="19"/>
        <v>8515.21.00</v>
      </c>
      <c r="G427" s="10" t="str">
        <f t="shared" si="20"/>
        <v>Máquinas de solda por costura de folha de flandres com capacidade de até 100 latas por minuto com transpasse na costura de 0,6mm, livre de mercúrio no rolete inferior dotada de dupla coroa sincronizada via CLP e acionamentos por meio de servo motores com transportador de saída e sistema de refrigeração a água.</v>
      </c>
      <c r="H427" s="10" t="s">
        <v>421</v>
      </c>
      <c r="I427" s="13">
        <v>43544</v>
      </c>
    </row>
    <row r="428" spans="1:9" ht="30.75" hidden="1" customHeight="1" x14ac:dyDescent="0.25">
      <c r="A428" s="42" t="str">
        <f t="shared" si="18"/>
        <v/>
      </c>
      <c r="B428" s="10" t="s">
        <v>332</v>
      </c>
      <c r="C428" s="10" t="s">
        <v>910</v>
      </c>
      <c r="D428" s="10" t="s">
        <v>909</v>
      </c>
      <c r="E428" s="10" t="s">
        <v>4194</v>
      </c>
      <c r="F428" s="10" t="str">
        <f t="shared" si="19"/>
        <v>8428.90.90</v>
      </c>
      <c r="G428" s="10" t="str">
        <f t="shared" si="20"/>
        <v>Máquinas para transferência automática e estanque de suspensões bifásicas (sólido e líquido) de insumos farmacêuticos ativos altamente tóxicos entre equipamentos, por meio de sucção à vácuo por bomba com velocidade de sucção de 300nm3/h e potência de 8,60kW, em tanque com volume de 19 litros.</v>
      </c>
      <c r="H428" s="10" t="s">
        <v>421</v>
      </c>
      <c r="I428" s="13">
        <v>43544</v>
      </c>
    </row>
    <row r="429" spans="1:9" ht="30.75" hidden="1" customHeight="1" x14ac:dyDescent="0.25">
      <c r="A429" s="42" t="str">
        <f t="shared" si="18"/>
        <v/>
      </c>
      <c r="B429" s="10" t="s">
        <v>912</v>
      </c>
      <c r="C429" s="10" t="s">
        <v>913</v>
      </c>
      <c r="D429" s="10" t="s">
        <v>911</v>
      </c>
      <c r="E429" s="10" t="s">
        <v>4195</v>
      </c>
      <c r="F429" s="10" t="str">
        <f t="shared" si="19"/>
        <v>8414.80.11</v>
      </c>
      <c r="G429" s="10" t="str">
        <f t="shared" si="20"/>
        <v>Compressores de ar de deslocamento alternativo estacionários de pistão, isentos de óleo na câmara de compressão, com ou sem motor sem eixo (Shaftless motor), potência de 150 até 550kW, acoplado diretamente no virabrequim, com pressão de descarga de 25 a 40bar e vazão de ar entre 743 e 3.200m3/h.</v>
      </c>
      <c r="H429" s="10" t="s">
        <v>421</v>
      </c>
      <c r="I429" s="13">
        <v>43544</v>
      </c>
    </row>
    <row r="430" spans="1:9" ht="30.75" hidden="1" customHeight="1" x14ac:dyDescent="0.25">
      <c r="A430" s="42" t="str">
        <f t="shared" si="18"/>
        <v/>
      </c>
      <c r="B430" s="10" t="s">
        <v>35</v>
      </c>
      <c r="C430" s="10" t="s">
        <v>915</v>
      </c>
      <c r="D430" s="10" t="s">
        <v>914</v>
      </c>
      <c r="E430" s="10" t="s">
        <v>4196</v>
      </c>
      <c r="F430" s="10" t="str">
        <f t="shared" si="19"/>
        <v>8441.10.90</v>
      </c>
      <c r="G430" s="10" t="str">
        <f t="shared" si="20"/>
        <v>Cortadeiras automáticas de rótulos e etiquetas capazes de operar com papel adesivado com espessura entre 35 até 250micras, por troquelagem com largura máxima de repetição de 457mm, corte rotativo com velocidade mecânica máxima de 120m/min ou semi-rotativo (Híbrido) “Easy Change” com velocidade mecânica máxima de 60m/min, contendo alinhador ultrassônico, mesa de emenda, sensor de final de bobina com diâmetro máximo de 700mm, sistema de remoção esqueleto, unidade flexográfica com secagem UV rotativa para aplicação em registro de “cold foil”, laminação ou verniz, unidade de corte longitudinal e rebobinador duplo com 700mm de diâmetro em cada rebobinador.</v>
      </c>
      <c r="H430" s="10" t="s">
        <v>421</v>
      </c>
      <c r="I430" s="13">
        <v>43544</v>
      </c>
    </row>
    <row r="431" spans="1:9" ht="30.75" hidden="1" customHeight="1" x14ac:dyDescent="0.25">
      <c r="A431" s="42" t="str">
        <f t="shared" si="18"/>
        <v/>
      </c>
      <c r="B431" s="10" t="s">
        <v>793</v>
      </c>
      <c r="C431" s="10" t="s">
        <v>794</v>
      </c>
      <c r="D431" s="10" t="s">
        <v>792</v>
      </c>
      <c r="E431" s="10" t="s">
        <v>4197</v>
      </c>
      <c r="F431" s="10" t="str">
        <f t="shared" si="19"/>
        <v>8419.89.99</v>
      </c>
      <c r="G431" s="10" t="str">
        <f t="shared" si="20"/>
        <v>Desumidificadores para retirada de umidade excessiva de sala fria com capacidade de 34,47kg de ar/hora, dotados de recuperador de calor para economia de até 22% de energia elétrica, 3 filtros de ar e painel de controle.</v>
      </c>
      <c r="H431" s="10" t="s">
        <v>421</v>
      </c>
      <c r="I431" s="13">
        <v>43544</v>
      </c>
    </row>
    <row r="432" spans="1:9" ht="30.75" hidden="1" customHeight="1" x14ac:dyDescent="0.25">
      <c r="A432" s="42" t="str">
        <f t="shared" si="18"/>
        <v/>
      </c>
      <c r="B432" s="10" t="s">
        <v>725</v>
      </c>
      <c r="C432" s="10" t="s">
        <v>796</v>
      </c>
      <c r="D432" s="10" t="s">
        <v>795</v>
      </c>
      <c r="E432" s="10" t="s">
        <v>4198</v>
      </c>
      <c r="F432" s="10" t="str">
        <f t="shared" si="19"/>
        <v>8462.91.19</v>
      </c>
      <c r="G432" s="10" t="str">
        <f t="shared" si="20"/>
        <v>Prensas hidráulicas para ajustes de estampo de pressofusão versão para fosso, força de fechamento de 400ton, plano superior basculante em 180°, curso de extração alongado em 850mm, paralelismo com controle eletrônico, carro para cilindros auxiliares, sistema hidráulico para movimentação de 4 + 4 radiais do estampo, armário elétrico com ar condicionado, painel de comando lateral com IHM, iluminação em LED, cilindro de extração hidráulico, pacote para 4.0, atendimento a NR12 e sistema de segurança integrado ao PLC, tensão de 380V, 60Hz, comandos em 24Vcc, documentação técnica na metodologia WCM, manuais, desenhos e lista de peças de reposição.</v>
      </c>
      <c r="H432" s="10" t="s">
        <v>421</v>
      </c>
      <c r="I432" s="13">
        <v>43544</v>
      </c>
    </row>
    <row r="433" spans="1:9" ht="30.75" hidden="1" customHeight="1" x14ac:dyDescent="0.25">
      <c r="A433" s="42" t="str">
        <f t="shared" si="18"/>
        <v/>
      </c>
      <c r="B433" s="10" t="s">
        <v>448</v>
      </c>
      <c r="C433" s="10" t="s">
        <v>798</v>
      </c>
      <c r="D433" s="10" t="s">
        <v>797</v>
      </c>
      <c r="E433" s="10" t="s">
        <v>4153</v>
      </c>
      <c r="F433" s="10" t="str">
        <f t="shared" si="19"/>
        <v>8464.10.00</v>
      </c>
      <c r="G433" s="10" t="str">
        <f t="shared" si="20"/>
        <v>Serras automáticas tipo ponte de controle numérico com eixos interpolados, equipadas com 5 cabeçotes de corte para discos até Ø450mm orientável de 370º, cabeçote central inclinável automático de 0º a 90º e curso vertical de 300mm sobre trenó com guias lineares com recirculação de esferas, composta de: 1 barreira de segurança fixa com portão de acesso e fechadura de segurança; ventosas incluindo respectivo software de administração e carter disco de até Ø 500mm; 1 carrinho de carregamento automático com 8 rolos motorizados, 1 câmera Nikon para capturar a imagem de contornos; 1 leitor de diâmetro de ferramenta para detecção de desgaste; 1 leitor de espessura das chapas; 1 roleira motorizada de carga; até 3 ventiladores de secagem de peças; 1 esteira transportadora curta para zona de corte; 1 esteira transportadora curta de descarga, 1 climatizador de 800w com filtro para quadro elétrico.</v>
      </c>
      <c r="H433" s="10" t="s">
        <v>421</v>
      </c>
      <c r="I433" s="13">
        <v>43544</v>
      </c>
    </row>
    <row r="434" spans="1:9" ht="30.75" hidden="1" customHeight="1" x14ac:dyDescent="0.25">
      <c r="A434" s="42" t="str">
        <f t="shared" si="18"/>
        <v/>
      </c>
      <c r="B434" s="10" t="s">
        <v>112</v>
      </c>
      <c r="C434" s="10" t="s">
        <v>800</v>
      </c>
      <c r="D434" s="10" t="s">
        <v>799</v>
      </c>
      <c r="E434" s="10" t="s">
        <v>4197</v>
      </c>
      <c r="F434" s="10" t="str">
        <f t="shared" si="19"/>
        <v>8479.89.99</v>
      </c>
      <c r="G434" s="10" t="str">
        <f t="shared" si="20"/>
        <v>Cortinas de ar (Modelo Compact) para produção de fluxo de ar de alta pressão para bloqueio de até 80% de transferência de calor natural, com dimensão de 400 x 400 x 2.600mm e temperatura de trabalho entre -25 e +40◦C, dotadas de painel de controle, módulo exaustor para descarte do ar não utilizado e módulo cooler para controle de velocidade do ventilador da cortina de ar.</v>
      </c>
      <c r="H434" s="10" t="s">
        <v>421</v>
      </c>
      <c r="I434" s="13">
        <v>43544</v>
      </c>
    </row>
    <row r="435" spans="1:9" ht="30.75" hidden="1" customHeight="1" x14ac:dyDescent="0.25">
      <c r="A435" s="42" t="str">
        <f t="shared" si="18"/>
        <v/>
      </c>
      <c r="B435" s="10" t="s">
        <v>112</v>
      </c>
      <c r="C435" s="10" t="s">
        <v>802</v>
      </c>
      <c r="D435" s="10" t="s">
        <v>801</v>
      </c>
      <c r="E435" s="10" t="s">
        <v>4197</v>
      </c>
      <c r="F435" s="10" t="str">
        <f t="shared" si="19"/>
        <v>8479.89.99</v>
      </c>
      <c r="G435" s="10" t="str">
        <f t="shared" si="20"/>
        <v>Cortinas de ar (Modelo Basic) para produção de fluxo de ar de alta pressão para bloqueio de até 80% de transferência de calor natural, com dimensão de 400 x 400 x 2.600mm e temperatura de trabalho entre -27 e +16°C, dotadas de módulo exaustor para controlar a saída de ar e controlador de fluxo.</v>
      </c>
      <c r="H435" s="10" t="s">
        <v>421</v>
      </c>
      <c r="I435" s="13">
        <v>43544</v>
      </c>
    </row>
    <row r="436" spans="1:9" ht="30.75" hidden="1" customHeight="1" x14ac:dyDescent="0.25">
      <c r="A436" s="42" t="str">
        <f t="shared" si="18"/>
        <v/>
      </c>
      <c r="B436" s="10" t="s">
        <v>804</v>
      </c>
      <c r="C436" s="10" t="s">
        <v>805</v>
      </c>
      <c r="D436" s="10" t="s">
        <v>803</v>
      </c>
      <c r="E436" s="10" t="s">
        <v>4199</v>
      </c>
      <c r="F436" s="10" t="str">
        <f t="shared" si="19"/>
        <v>8445.19.22</v>
      </c>
      <c r="G436" s="10" t="str">
        <f t="shared" si="20"/>
        <v>Máquinas descaroçadeiras de algodão de 98" de largura com 201 serras de até 16" de diâmetro, 330 dentes por serra, 615rpm, com capacidade de produção de até 25 fardos de fibra por hora, rolo agitador de 5rpm de discos inclinados, rolo aplicador de 504rpm, 2 estágios de recuperação de semente, calha do piolho, cilindro de escova de 1.550rpm e rosca de impureza de 93rpm.</v>
      </c>
      <c r="H436" s="10" t="s">
        <v>421</v>
      </c>
      <c r="I436" s="13">
        <v>43544</v>
      </c>
    </row>
    <row r="437" spans="1:9" ht="30.75" hidden="1" customHeight="1" x14ac:dyDescent="0.25">
      <c r="A437" s="42" t="str">
        <f t="shared" si="18"/>
        <v/>
      </c>
      <c r="B437" s="10" t="s">
        <v>1229</v>
      </c>
      <c r="C437" s="10" t="s">
        <v>1230</v>
      </c>
      <c r="D437" s="10" t="s">
        <v>1226</v>
      </c>
      <c r="E437" s="10" t="s">
        <v>4179</v>
      </c>
      <c r="F437" s="10" t="str">
        <f t="shared" si="19"/>
        <v>8417.80.10</v>
      </c>
      <c r="G437" s="10" t="str">
        <f t="shared" si="20"/>
        <v>Fornos industriais de aquecimento a gás para indústria de revestimento cerâmico, largura interna do canal do forno 2.950mm, comprimento do forno 210,0m, com recuperação de ar quente de alta eficiência, isolação de baixa condução térmica e sistema de gestão do setor de resfriamento rápido com incorporação de trocador de calor interno, instalação de conjunto de flautas sopradoras transversal e longitudinalmente ao forno e instalação de queimadores oportunamente localizados para atuação durante a presença de vazios na alimentação do forno, com sistema de combustão de ar/gás modulantes.</v>
      </c>
      <c r="H437" s="10" t="s">
        <v>1228</v>
      </c>
      <c r="I437" s="13">
        <v>43549</v>
      </c>
    </row>
    <row r="438" spans="1:9" ht="30.75" hidden="1" customHeight="1" x14ac:dyDescent="0.25">
      <c r="A438" s="42" t="str">
        <f t="shared" si="18"/>
        <v/>
      </c>
      <c r="B438" s="10" t="s">
        <v>147</v>
      </c>
      <c r="C438" s="10" t="s">
        <v>1235</v>
      </c>
      <c r="D438" s="10" t="s">
        <v>1234</v>
      </c>
      <c r="E438" s="10" t="s">
        <v>4200</v>
      </c>
      <c r="F438" s="10" t="str">
        <f t="shared" si="19"/>
        <v>8422.30.29</v>
      </c>
      <c r="G438" s="10" t="str">
        <f t="shared" si="20"/>
        <v>Equipamentos de embalagem e rotulagem automática de caixas para tubos de coleta de materiais biológicos, com plataforma de carregamento de tubos de capacidade até 500 embalagens/hora, para tubos de diâmetro externo de 13mm e de 65 a 90mm de altura, com painel para controle tipo monitor "touchscreen", contendo centrifugadora, esteiras transportadoras e/ou módulos para descarregar e carregar tubos em embalagem etiquetadas em plataforma, mesa ou similar, movimentações pneumáticas por ventosas e painel de controle tipo computador com tela “touchscreen” de ajuste do processo operacional com controlador lógico.</v>
      </c>
      <c r="H438" s="10" t="s">
        <v>1228</v>
      </c>
      <c r="I438" s="13">
        <v>43549</v>
      </c>
    </row>
    <row r="439" spans="1:9" ht="30.75" hidden="1" customHeight="1" x14ac:dyDescent="0.25">
      <c r="A439" s="42" t="str">
        <f t="shared" si="18"/>
        <v/>
      </c>
      <c r="B439" s="10" t="s">
        <v>1266</v>
      </c>
      <c r="C439" s="10" t="s">
        <v>1267</v>
      </c>
      <c r="D439" s="10" t="s">
        <v>1265</v>
      </c>
      <c r="E439" s="10" t="s">
        <v>4201</v>
      </c>
      <c r="F439" s="10" t="str">
        <f t="shared" si="19"/>
        <v>8460.31.00</v>
      </c>
      <c r="G439" s="10" t="str">
        <f t="shared" si="20"/>
        <v>Máquina-Ferramentas para fabricar, afiar e/ou reafir ferramentas de aço, metal duro, e/ou diamante policristalino, de comando numérico computadorizado (CNC), com 5 ou mais eixos controlados, base da máquina em concreto com polímeros, com eixos de deslocamento X/Y/Z lineares, eixo rotativo A com capacidade para fixar e rotacionar ferramentas de no máximo 220mm de diâmetro e peso não exceder 20kg, eixo C rotativo bidirecional instalado em coluna fixa com motor bidirecional rotação máxima de 10.000rpm, potência de 13.2 a 18.2Kva , e todos os acionamentos diretos sem polias e/ou correias.</v>
      </c>
      <c r="H439" s="10" t="s">
        <v>1228</v>
      </c>
      <c r="I439" s="13">
        <v>43549</v>
      </c>
    </row>
    <row r="440" spans="1:9" ht="30.75" hidden="1" customHeight="1" x14ac:dyDescent="0.25">
      <c r="A440" s="42" t="str">
        <f t="shared" si="18"/>
        <v/>
      </c>
      <c r="B440" s="10" t="s">
        <v>1239</v>
      </c>
      <c r="C440" s="10" t="s">
        <v>1240</v>
      </c>
      <c r="D440" s="10" t="s">
        <v>1238</v>
      </c>
      <c r="E440" s="10" t="s">
        <v>4202</v>
      </c>
      <c r="F440" s="10" t="str">
        <f t="shared" si="19"/>
        <v>8426.19.00</v>
      </c>
      <c r="G440" s="10" t="str">
        <f t="shared" si="20"/>
        <v>Unidades de propulsão automáticas, operadas por um painel de controle remoto e desenvolvido para o fornecimento de camadas de fibra de vidro em um rolo durante a produção de pás eólicas, idealizado para se deslocar em trilho pré-projetado, fixado no chão, variando de 40 a 110 metros; dotados de barras de aço, possuindo laser de distância, carrinhos, painel de controle e um cortador de fibra de vidro; capacidade para deslocamento em três eixos (X,Y,Z).</v>
      </c>
      <c r="H440" s="10" t="s">
        <v>1228</v>
      </c>
      <c r="I440" s="13">
        <v>43549</v>
      </c>
    </row>
    <row r="441" spans="1:9" ht="30.75" hidden="1" customHeight="1" x14ac:dyDescent="0.25">
      <c r="A441" s="42" t="str">
        <f t="shared" si="18"/>
        <v/>
      </c>
      <c r="B441" s="10" t="s">
        <v>112</v>
      </c>
      <c r="C441" s="10" t="s">
        <v>1288</v>
      </c>
      <c r="D441" s="10" t="s">
        <v>1287</v>
      </c>
      <c r="E441" s="10" t="s">
        <v>4203</v>
      </c>
      <c r="F441" s="10" t="str">
        <f t="shared" si="19"/>
        <v>8479.89.99</v>
      </c>
      <c r="G441" s="10" t="str">
        <f t="shared" si="20"/>
        <v>Unidades automatizadas utilizadas para preparar lâminas hematológicas, esfregaços de sangue humano com anticoagulante adicionado, dotadas de automação para aplicar um dos métodos de coloração geral ao esfregaço; com velocidade de preparação de até 75 esfregaços/hora, com tempo de preparação de até 20 minutos e com volume de aspiração da amostra de até 70μl.</v>
      </c>
      <c r="H441" s="10" t="s">
        <v>1228</v>
      </c>
      <c r="I441" s="13">
        <v>43549</v>
      </c>
    </row>
    <row r="442" spans="1:9" ht="30.75" hidden="1" customHeight="1" x14ac:dyDescent="0.25">
      <c r="A442" s="42" t="str">
        <f t="shared" si="18"/>
        <v/>
      </c>
      <c r="B442" s="10" t="s">
        <v>1259</v>
      </c>
      <c r="C442" s="10" t="s">
        <v>1260</v>
      </c>
      <c r="D442" s="10" t="s">
        <v>1258</v>
      </c>
      <c r="E442" s="10" t="s">
        <v>4204</v>
      </c>
      <c r="F442" s="10" t="str">
        <f t="shared" si="19"/>
        <v>8451.90.90</v>
      </c>
      <c r="G442" s="10" t="str">
        <f t="shared" si="20"/>
        <v>Caixas de gomas para fios têxteis, com sistema puxador vertical de saída, com células de carga que mantém o tensionamento adequado da manta e sistema de controle de temperatura e umidade acoplado, com cabeceira de largura 1.800 a 4.000mm, diâmetro da flange do carretel de 800 a 1.250mm, capacidade de 200 a 500 litros e velocidade máxima de até 150m/min.</v>
      </c>
      <c r="H442" s="10" t="s">
        <v>1228</v>
      </c>
      <c r="I442" s="13">
        <v>43549</v>
      </c>
    </row>
    <row r="443" spans="1:9" ht="30.75" hidden="1" customHeight="1" x14ac:dyDescent="0.25">
      <c r="A443" s="42" t="str">
        <f t="shared" si="18"/>
        <v/>
      </c>
      <c r="B443" s="10" t="s">
        <v>214</v>
      </c>
      <c r="C443" s="10" t="s">
        <v>1298</v>
      </c>
      <c r="D443" s="10" t="s">
        <v>1297</v>
      </c>
      <c r="E443" s="10" t="s">
        <v>4205</v>
      </c>
      <c r="F443" s="10" t="str">
        <f t="shared" si="19"/>
        <v>8515.31.90</v>
      </c>
      <c r="G443" s="10" t="str">
        <f t="shared" si="20"/>
        <v>Equipamentos de montagem de flange de 10.140 x 3.594 x 3.400mm (A x L x P) composto por: coluna de encaixe de flange, que se move em guias lineares com cilindros hidráulicos com diâmetro mínimo de 2.200mm e máximo de 5.000mm; conjunto especial de esteiras auto compensadoras para suporte da carcaça, com capacidade total de 25 toneladas, rodas inteiramente de PU (poliuretano) com 8 peças por unidade, unidade de potência estacionária com 2 rodas motrizes, unidade de acionamento movendo-se em trilhos com cilindro hidráulico, unidade do rolo de fim de curso na extremidade da lata ajustável com o cilindro hidráulico (para ser usado no caso de a soldagem ser realizada com a estação); sistema de controle com controlador remoto para todas as funções da máquina, incluindo parada de segurança, armário elétrico central com todos os dispositivos elétricos e interruptor principal, botão de parada de segurança e display de função na porta do gabinete elétrico, com fornecimento de energia de 14kVA, 480V, trifásico, 60Hz e classe de proteção IP 54.</v>
      </c>
      <c r="H443" s="10" t="s">
        <v>1228</v>
      </c>
      <c r="I443" s="13">
        <v>43549</v>
      </c>
    </row>
    <row r="444" spans="1:9" ht="30.75" hidden="1" customHeight="1" x14ac:dyDescent="0.25">
      <c r="A444" s="42" t="str">
        <f t="shared" si="18"/>
        <v/>
      </c>
      <c r="B444" s="10" t="s">
        <v>386</v>
      </c>
      <c r="C444" s="10" t="s">
        <v>1278</v>
      </c>
      <c r="D444" s="10" t="s">
        <v>1277</v>
      </c>
      <c r="E444" s="10" t="s">
        <v>4206</v>
      </c>
      <c r="F444" s="10" t="str">
        <f t="shared" si="19"/>
        <v>8477.10.11</v>
      </c>
      <c r="G444" s="10" t="str">
        <f t="shared" si="20"/>
        <v>Máquinas injetoras horizontais hidráulicas monocolor para moldar e processar materiais termoplásticos, com unidade de fechamento em sistema três placas, com acionamento hidráulico direto via pistão diferencial com aplicação da força de fechamento central na placa móvel, placa móvel em peça única fundida constituída de duas placas ligadas por quatro barras e guiada por oito pontos, denominada sistema box, com capacidade para suportar moldes com peso máximo de 2.200kg sendo máximo de 1.500kg na placa móvel, acoplamento rápido do extrator, força de fechamento de 200t ou 2.000kN, distância entre colunas de 570 x 570mm, dimensional da placa para fixação do molde de 795 x 795mm, com possibilidade de montagem de moldes com dimensões maiores que a distância entre as colunas (até 843 x 843mm), com unidades de injeção (norma EUROMAP) tamanho 800, com rosca plastificadora de 50mm, com pressão máxima de injeção de 20.000bar, fluxo de injeção de 214cm³/s e peso máximo de injeção de 359g (PS), com regulagem de curso, pressão, velocidade, fluxo, força e torque de todos os movimentos executados via sistema “closed loop”, com ciclo vazio de 2,6 segundos, no curso de abertura de 399mm (de acordo com norma EUROMAP 06), comando multiprocessador com editor de sequência, sensível ao toque "touchscreen", com tela de 15 polegadas equipado com software especial denominado “set-up assistant” para programação automática do ciclo e parâmetros da máquina via banco de dados interno, programação de sequência do ciclo via fluxograma gráfico, com teste instantâneo de plausibilidade, telas e protocolos de controle de qualidade via cartão de memória e liberação de acesso via cartão “transponder” com 3 diferentes níveis de acesso programáveis, unidade seletora de peças pilotada por meio do software de controle de qualidade da máquina para seleção automática de peças boas e defeituosas e também separação de canal de injeção com 6 circuitos adicionais para controle da temperatura do molde, com no máximo 2kW / 230V cada, (HAN 24 E, conforme HASCO, sem cabo de conexão da máquina para o molde) apropriados para circuitos de aquecimento com aumento de temperatura até máximo 20°C por segundo, com interface para robô, conforme EUROMAP 67 e conector com 50 pólos.</v>
      </c>
      <c r="H444" s="10" t="s">
        <v>1228</v>
      </c>
      <c r="I444" s="13">
        <v>43549</v>
      </c>
    </row>
    <row r="445" spans="1:9" ht="30.75" hidden="1" customHeight="1" x14ac:dyDescent="0.25">
      <c r="A445" s="42" t="str">
        <f t="shared" si="18"/>
        <v/>
      </c>
      <c r="B445" s="10" t="s">
        <v>151</v>
      </c>
      <c r="C445" s="10" t="s">
        <v>1254</v>
      </c>
      <c r="D445" s="10" t="s">
        <v>1253</v>
      </c>
      <c r="E445" s="10" t="s">
        <v>4207</v>
      </c>
      <c r="F445" s="10" t="str">
        <f t="shared" si="19"/>
        <v>8443.19.90</v>
      </c>
      <c r="G445" s="10" t="str">
        <f t="shared" si="20"/>
        <v>Máquinas automáticas rotativas compacta para impressão tampográfica de tampas plásticas de ø 30mm, em 3 cores, com capacidade produtiva de até 120.000 tampas/hora, constituída por: posicionador tipo cascata, alimentador giratório, unidade de pré-tratamento, cabeçotes de impressão, unidade de secagem, painel de comando central com monitor “touchscreen” e sistema de controle de qualidade ótico eletrônico com câmeras e central de comando independente.</v>
      </c>
      <c r="H445" s="10" t="s">
        <v>1228</v>
      </c>
      <c r="I445" s="13">
        <v>43549</v>
      </c>
    </row>
    <row r="446" spans="1:9" ht="30.75" hidden="1" customHeight="1" x14ac:dyDescent="0.25">
      <c r="A446" s="42" t="str">
        <f t="shared" si="18"/>
        <v/>
      </c>
      <c r="B446" s="10" t="s">
        <v>1185</v>
      </c>
      <c r="C446" s="10" t="s">
        <v>1248</v>
      </c>
      <c r="D446" s="10" t="s">
        <v>1247</v>
      </c>
      <c r="E446" s="10" t="s">
        <v>4208</v>
      </c>
      <c r="F446" s="10" t="str">
        <f t="shared" si="19"/>
        <v>8437.90.00</v>
      </c>
      <c r="G446" s="10" t="str">
        <f t="shared" si="20"/>
        <v>Placas de captura de imagem CCD para máquinas selecionadoras de grãos, com resolução de 0,15mm, com processamento através de componentes FPGA e micro controladores, lente acoplada com ajuste de foco e centralização, transferência de dados através de cabo de processamento RJ45 e carcaça de policarbonato para fixação e proteção da placa.</v>
      </c>
      <c r="H446" s="10" t="s">
        <v>1228</v>
      </c>
      <c r="I446" s="13">
        <v>43549</v>
      </c>
    </row>
    <row r="447" spans="1:9" ht="30.75" hidden="1" customHeight="1" x14ac:dyDescent="0.25">
      <c r="A447" s="42" t="str">
        <f t="shared" si="18"/>
        <v/>
      </c>
      <c r="B447" s="10" t="s">
        <v>332</v>
      </c>
      <c r="C447" s="10" t="s">
        <v>1244</v>
      </c>
      <c r="D447" s="10" t="s">
        <v>1243</v>
      </c>
      <c r="E447" s="10" t="s">
        <v>4209</v>
      </c>
      <c r="F447" s="10" t="str">
        <f t="shared" si="19"/>
        <v>8428.90.90</v>
      </c>
      <c r="G447" s="10" t="str">
        <f t="shared" si="20"/>
        <v>Máquinas para paletização automática de latas de alumínio para bebidas, com velocidade nominal de produção máxima de 3.800 latas por minuto; capazes de paletizar latas de 16, 12, 9.1 e 7.5 onças e dimensões 202/211x413, 202/211x603, 200/204x402 e 200/204x413; dotadas de: mesa de entrada de latas; sistema de guias para alinhamento da camada do palete; sistema automático de retirada do palete do magazine de paletes vazios e seu posicionamento para carregamento de latas; elevador/abaixador do palete; sistema de varredura de latas para posicionamento das latas sobre o palete; sistemas automático para retirada e posicionamento de folha separadoras de camadas de latas e de quadros de topo “pick and place”; dispositivo de recirculação de latas; plataformas de manutenção, operação e proteção; cortinas de luz; magazines de estocagem de materiais de embalagem; painéis de comando com controlador logico programável (CLP) e protocolo de comunicação ethernet.</v>
      </c>
      <c r="H447" s="10" t="s">
        <v>1228</v>
      </c>
      <c r="I447" s="13">
        <v>43549</v>
      </c>
    </row>
    <row r="448" spans="1:9" ht="30.75" hidden="1" customHeight="1" x14ac:dyDescent="0.25">
      <c r="A448" s="42" t="str">
        <f t="shared" si="18"/>
        <v/>
      </c>
      <c r="B448" s="10" t="s">
        <v>197</v>
      </c>
      <c r="C448" s="10" t="s">
        <v>1322</v>
      </c>
      <c r="D448" s="10" t="s">
        <v>1321</v>
      </c>
      <c r="E448" s="10" t="s">
        <v>4063</v>
      </c>
      <c r="F448" s="10" t="str">
        <f t="shared" si="19"/>
        <v>9031.80.99</v>
      </c>
      <c r="G448" s="10" t="str">
        <f t="shared" si="20"/>
        <v>Aparelhos eletrônicos programáveis micro controlado, dotados de sensores de medição de múltiplas grandezas, dotados de: sensor de temperatura com capacidade de medição compreendida entre -20 a 60ºC; sensor de humidade com capacidade de medição compreendida entre 10 a 90%rH; sensor de pressão com capacidade de medição compreendida entre 300 e 1.100hPa; sensor de Força do campo magnético com capacidade de medição entre ±1.300μT (eixos X e Y) e ± 2.500μT (eixo Z); sensor acelerômetro com capacidade de medição entre 2 e 16g (programável); sensor giroscópio com capacidade de medição entre ±125 e ± 2.000º/s (programável); sensor de luminosidade com capacidade de medição entre 0.045 lux e 188,000 lux; com interface de comunicação WiFi 802.11b/g/n e Bluetooth e cabo USB, montado com bateria recarregável.</v>
      </c>
      <c r="H448" s="10" t="s">
        <v>1228</v>
      </c>
      <c r="I448" s="13">
        <v>43549</v>
      </c>
    </row>
    <row r="449" spans="1:9" ht="30.75" hidden="1" customHeight="1" x14ac:dyDescent="0.25">
      <c r="A449" s="42" t="str">
        <f t="shared" si="18"/>
        <v/>
      </c>
      <c r="B449" s="10" t="s">
        <v>254</v>
      </c>
      <c r="C449" s="10" t="s">
        <v>1246</v>
      </c>
      <c r="D449" s="10" t="s">
        <v>1245</v>
      </c>
      <c r="E449" s="10" t="s">
        <v>3965</v>
      </c>
      <c r="F449" s="10" t="str">
        <f t="shared" si="19"/>
        <v>8431.20.11</v>
      </c>
      <c r="G449" s="10" t="str">
        <f t="shared" si="20"/>
        <v>Carenagens do motor de empilhadeira, polímero poliamida 66 preto, com 323mm de altura, 704mm de comprimento, 496mm de largura, texturizado, com nervuras reforçadas de fixação.</v>
      </c>
      <c r="H449" s="10" t="s">
        <v>1228</v>
      </c>
      <c r="I449" s="13">
        <v>43549</v>
      </c>
    </row>
    <row r="450" spans="1:9" ht="30.75" hidden="1" customHeight="1" x14ac:dyDescent="0.25">
      <c r="A450" s="42" t="str">
        <f t="shared" si="18"/>
        <v/>
      </c>
      <c r="B450" s="10" t="s">
        <v>430</v>
      </c>
      <c r="C450" s="10" t="s">
        <v>1284</v>
      </c>
      <c r="D450" s="10" t="s">
        <v>1283</v>
      </c>
      <c r="E450" s="10" t="s">
        <v>4210</v>
      </c>
      <c r="F450" s="10" t="str">
        <f t="shared" si="19"/>
        <v>8477.20.10</v>
      </c>
      <c r="G450" s="10" t="str">
        <f t="shared" si="20"/>
        <v>Combinações de máquinas co-extrusoras destinadas à produção de “filme stretch" e “filme PP Cast“ com espessura mínima de 10µ e máxima de 50µ; com capacidade total instalada de 900Kg/h; compostas de: 1 extrusora monorosca com diâmetro de 90mm L/D 33 e 3 extrusoras monorosca com diâmetro de 60mm L/D 28; 1 sistema de alimentação com dosadores gravimétricos; com “feedblock“ de 5 camadas; com matriz plana automática de 2.050mm; com cilindro resfriador “Chill Roll“ de 1.600mm de diâmetro; com medidor de espessura para o controle automático da matriz por sensor ótico; com reciclador de borda/refilo com alimentação automática; com 1 unidade de tratamento corona; com bobinador automático com alimentação automatizada para tubetes de 3”e 6”; com velocidade mecânica máxima de 650m/min e diâmetro máximo de embobinamento de 980mm; com largura máxima útil do filme 1.660mm; com PLC central interligado com as unidades periféricas com programação e visualização dos parâmetros do trabalho e supervisão em tela “touchscreen”.</v>
      </c>
      <c r="H450" s="10" t="s">
        <v>1228</v>
      </c>
      <c r="I450" s="13">
        <v>43549</v>
      </c>
    </row>
    <row r="451" spans="1:9" ht="30.75" hidden="1" customHeight="1" x14ac:dyDescent="0.25">
      <c r="A451" s="42" t="str">
        <f t="shared" ref="A451:A514" si="21">IF(LEFT(D451,3)="Ver","",IF(COUNTIF(D:D,D451)&gt;1,"X",""))</f>
        <v/>
      </c>
      <c r="B451" s="10" t="s">
        <v>129</v>
      </c>
      <c r="C451" s="10" t="s">
        <v>1237</v>
      </c>
      <c r="D451" s="10" t="s">
        <v>1236</v>
      </c>
      <c r="E451" s="10" t="s">
        <v>4211</v>
      </c>
      <c r="F451" s="10" t="str">
        <f t="shared" ref="F451:F514" si="22">IF(B451="","",LEFT(B451,10))</f>
        <v>8422.40.90</v>
      </c>
      <c r="G451" s="10" t="str">
        <f t="shared" ref="G451:G514" si="23">IF(C451="","",C451)</f>
        <v>Máquinas automáticas para carregamento de produtos pré-embalados em “blísters” plásticos em caixas de papel cartão, em ciclos de até 50 caixas por minuto, com controlador lógico programável, painel de comando central, 02 transportadores dotados de mini-caçambas intercambiáveis montadas em correia dentada, sistema de rejeição de “blísters” desordenados por meio de identificação por fotocélulas, 01 unidade de conformação e transporte de caixas vazias, 03 unidade de carregamento dos “blísters” nas caixas por meio de empurradores horizontais, 01 transportador de caixas cheias, 01 unidade de lacração de caixas através de cola quente, sistema HMI com tela sensível ao toque.</v>
      </c>
      <c r="H451" s="10" t="s">
        <v>1228</v>
      </c>
      <c r="I451" s="13">
        <v>43549</v>
      </c>
    </row>
    <row r="452" spans="1:9" ht="30.75" hidden="1" customHeight="1" x14ac:dyDescent="0.25">
      <c r="A452" s="42" t="str">
        <f t="shared" si="21"/>
        <v/>
      </c>
      <c r="B452" s="10" t="s">
        <v>112</v>
      </c>
      <c r="C452" s="10" t="s">
        <v>1290</v>
      </c>
      <c r="D452" s="10" t="s">
        <v>1289</v>
      </c>
      <c r="E452" s="10" t="s">
        <v>4212</v>
      </c>
      <c r="F452" s="10" t="str">
        <f t="shared" si="22"/>
        <v>8479.89.99</v>
      </c>
      <c r="G452" s="10" t="str">
        <f t="shared" si="23"/>
        <v>Combinações de máquinas automáticas para fabricação do “Isolador Montado” (componente da Vela de Ignição para motores de combustão interna), e composta por: 01 Prensa de Selagem Vítrea, 01 Forno de Selagem Vítrea e 01 Unidade de Inspeção por Imagem e Ordenadeira de Isoladores, dotadas de corrente com estampos (suportes) para o transporte dos isoladores; dispositivo de alimentação de isoladores; dispositivo de alimentação de Eletrodo Central; dispositivo de inspeção de Eletrodo Central; dispositivo de alimentação do Material de Selagem Vítrea e de Material Resistivo (4 estações); dispositivo de Prensagem e Inspeção do Material de Selagem Vítrea e de Material Resistivo (4 estações); dispositivo de limpeza do Isolador; dispositivo de corte do Eletrodo Central (CP); dispositivo de inspeção do corte do Eletrodo Central (CP); dispositivo de alimentação do Pino Terminal; dispositivo de inspeção do Pino Terminal; dispositivo de alimentação de Anel Cerâmico; dispositivo de inspeção de Anel Cerâmico; dispositivo de retirada de peça “não conforme”; conjunto de transferência dos Isoladores para a esteira de transporte; esteira de transporte; conjunto de transferência dos Isoladores para o Forno de Selagem Vítrea; dispositivo de elevação do estampo cerâmico; câmara de aquecimento (dos isoladores); dispositivo de prensagem do Pino Terminal no Isolador; dispositivo de liberação da prensagem; câmara de resfriamento; dispositivo de descida do estampo cerâmico; dispositivo de retirada do anel cerâmico; dispositivo de retirada dos Isoladores do Forno; dispositivo de alimentação de Isolador na mesa rotativa de inspeção; dispositivo de inspeção de resistência ôhmica; dispositivo de inspeção por imagem; dispositivo de retirada de peça “não conforme”; dispositivo de transferência dos Isoladores para a Ordenadeira; dispositivo de inserção dos Isoladores na tela perfurada; dispositivo de empilhamento das telas perfuradas; bancada de inspeção de isoladores em tela; dispositivo para teste de durabilidade do Isolador Montado e painéis elétricos de comando com controlador lógico programável (CLP), com capacidade de produção aproximada de 3.790 peças/hora.</v>
      </c>
      <c r="H452" s="10" t="s">
        <v>1228</v>
      </c>
      <c r="I452" s="13">
        <v>43549</v>
      </c>
    </row>
    <row r="453" spans="1:9" ht="30.75" hidden="1" customHeight="1" x14ac:dyDescent="0.25">
      <c r="A453" s="42" t="str">
        <f t="shared" si="21"/>
        <v/>
      </c>
      <c r="B453" s="10" t="s">
        <v>181</v>
      </c>
      <c r="C453" s="10" t="s">
        <v>1274</v>
      </c>
      <c r="D453" s="10" t="s">
        <v>1273</v>
      </c>
      <c r="E453" s="10" t="s">
        <v>4213</v>
      </c>
      <c r="F453" s="10" t="str">
        <f t="shared" si="22"/>
        <v>8465.99.00</v>
      </c>
      <c r="G453" s="10" t="str">
        <f t="shared" si="23"/>
        <v>Combinações  de máquinas automáticas para usinagem e aplicação de fita “hot stamping” nos topos e furação das peças em três lados, com operação bilateral para peças estreitas retangulares de MDF, MDP, madeira e similares, com dimensões da peça igual ou inferior a 2.500 x 160 x 30mm, com controle PLC, compostas por: 1 máquina de usinagem e aplicação de fita “hot stamping” nos topos, com magazine vertical de carregamento, com estação de fresagem do topo das peças, com duas estações de “hot stamping” por lado, com grupo de polimento; 1 máquina furadeira, com estação de furação horizontal, com portal superior para fixação de duas unidades de furação vertical, com indicação para posicionamento semiautomático das unidades de furação, com estação de inserção de cavilha para até 3 cavilhas por lado, com monitoramento eletrônico de medição do fluxo de cola aplicada.</v>
      </c>
      <c r="H453" s="10" t="s">
        <v>1228</v>
      </c>
      <c r="I453" s="13">
        <v>43549</v>
      </c>
    </row>
    <row r="454" spans="1:9" ht="30.75" hidden="1" customHeight="1" x14ac:dyDescent="0.25">
      <c r="A454" s="42" t="str">
        <f t="shared" si="21"/>
        <v/>
      </c>
      <c r="B454" s="10" t="s">
        <v>342</v>
      </c>
      <c r="C454" s="10" t="s">
        <v>1272</v>
      </c>
      <c r="D454" s="10" t="s">
        <v>1271</v>
      </c>
      <c r="E454" s="10" t="s">
        <v>4214</v>
      </c>
      <c r="F454" s="10" t="str">
        <f t="shared" si="22"/>
        <v>8460.90.90</v>
      </c>
      <c r="G454" s="10" t="str">
        <f t="shared" si="23"/>
        <v>Máquinas automáticas para o polimento em úmido para bobinas e chapas em aços inoxidáveis com largura até 1.300mm, com controle automático de pressão da lixa sobre o material, com controle eletrônico via painel central provido de controladores lógicos programáveis (PLC’s), com gabinetes fechados para retenção e recuperação da névoa, com capacidade total instalada de 380kW, a máquina é composta pelas secções: porta-bobinas, alimentador de chapas, aplainador e rolos tensionadores de chapa, 4 unidades de escovamento com rolos emborrachados e tensionadores da lixa, tubulação de lubrificação forçada centralizada, por bomba elétrica, uma unidade de lavagem e secagem, duas unidades aplicadoras de filme plástico (PVC), um bobinador e uma mesa de saída para o caso de chapas, integrado possui sistema de tratamento do líquido refrigerante, com filtragem e remoção de sólidos, deixando-os em condição de recirculação/reaproveitamento no processo, em sistema fechado.</v>
      </c>
      <c r="H454" s="10" t="s">
        <v>1228</v>
      </c>
      <c r="I454" s="13">
        <v>43549</v>
      </c>
    </row>
    <row r="455" spans="1:9" ht="30.75" hidden="1" customHeight="1" x14ac:dyDescent="0.25">
      <c r="A455" s="42" t="str">
        <f t="shared" si="21"/>
        <v/>
      </c>
      <c r="B455" s="10" t="s">
        <v>1269</v>
      </c>
      <c r="C455" s="10" t="s">
        <v>1270</v>
      </c>
      <c r="D455" s="10" t="s">
        <v>1268</v>
      </c>
      <c r="E455" s="10" t="s">
        <v>4215</v>
      </c>
      <c r="F455" s="10" t="str">
        <f t="shared" si="22"/>
        <v>8460.39.00</v>
      </c>
      <c r="G455" s="10" t="str">
        <f t="shared" si="23"/>
        <v>Máquinas computadorizadas equipadas com controles computadorizados PLC/CNC, especificamente dimensionadas para a produção de laminas auto afiantes “doctor blades” que se destinam a raspagem e nivelamento do excesso de tinta em impressoras de rotogravura e flexografia, através de perfil retificado de desenho especial “lamella tip” em apenas uma das bordas de fitas continuas de aço alto carbono temperado, de espessuras entre 0,10 e 1,27mm e larguras padrão entre 20 e 130mm, contendo 3 cabeçotes retificadores, cada um deles com acoplado a rebolos especiais de diâmetro 150mm, 2 deles posicionados verticalmente operando a uma velocidade ajustável entre 2.800 a 6.000rpm e 1 deles posicionado horizontalmente operando na velocidade de 2.800rpm.</v>
      </c>
      <c r="H455" s="10" t="s">
        <v>1228</v>
      </c>
      <c r="I455" s="13">
        <v>43549</v>
      </c>
    </row>
    <row r="456" spans="1:9" ht="30.75" hidden="1" customHeight="1" x14ac:dyDescent="0.25">
      <c r="A456" s="42" t="str">
        <f t="shared" si="21"/>
        <v/>
      </c>
      <c r="B456" s="10" t="s">
        <v>192</v>
      </c>
      <c r="C456" s="10" t="s">
        <v>1264</v>
      </c>
      <c r="D456" s="10" t="s">
        <v>1263</v>
      </c>
      <c r="E456" s="10" t="s">
        <v>4216</v>
      </c>
      <c r="F456" s="10" t="str">
        <f t="shared" si="22"/>
        <v>8458.11.99</v>
      </c>
      <c r="G456" s="10" t="str">
        <f t="shared" si="23"/>
        <v>Tornos de rodeios horizontais com comando numérico computadorizado (CNC) e sistemas e controles automáticos para correção de perfis de roda gastos e execução de novos perfis e reperfilamento de rodas montadas no eixo simultaneamente, com largura da bitola compreendida entre 1.000 e 1.676mm, diâmetro da roda compreendida entre 600 e 1.400mm, peso máximo admissível de até 37.000 daN por eixo da locomotiva, sem fuso, com 4 ferramentas fixas (duas internas e duas externas), potência total instalada de até 110kW, com triturador e transportador de cavacos acoplado e carro suporte para usinagem de rodeiros individuais.</v>
      </c>
      <c r="H456" s="10" t="s">
        <v>1228</v>
      </c>
      <c r="I456" s="13">
        <v>43549</v>
      </c>
    </row>
    <row r="457" spans="1:9" ht="30.75" hidden="1" customHeight="1" x14ac:dyDescent="0.25">
      <c r="A457" s="42" t="str">
        <f t="shared" si="21"/>
        <v/>
      </c>
      <c r="B457" s="10" t="s">
        <v>165</v>
      </c>
      <c r="C457" s="10" t="s">
        <v>1250</v>
      </c>
      <c r="D457" s="10" t="s">
        <v>1249</v>
      </c>
      <c r="E457" s="10" t="s">
        <v>4217</v>
      </c>
      <c r="F457" s="10" t="str">
        <f t="shared" si="22"/>
        <v>8438.50.00</v>
      </c>
      <c r="G457" s="10" t="str">
        <f t="shared" si="23"/>
        <v>Descoureadeiras manuais pneumáticas, para pele, para cortes de suíno como pernil e paleta, potência de 0,73kW a 8,0bar de pressão do ar, largura da lâmina de 77mm, consumo de ar de 300L/min.</v>
      </c>
      <c r="H457" s="10" t="s">
        <v>1228</v>
      </c>
      <c r="I457" s="13">
        <v>43549</v>
      </c>
    </row>
    <row r="458" spans="1:9" ht="30.75" hidden="1" customHeight="1" x14ac:dyDescent="0.25">
      <c r="A458" s="42" t="str">
        <f t="shared" si="21"/>
        <v/>
      </c>
      <c r="B458" s="10" t="s">
        <v>78</v>
      </c>
      <c r="C458" s="10" t="s">
        <v>1302</v>
      </c>
      <c r="D458" s="10" t="s">
        <v>1301</v>
      </c>
      <c r="E458" s="10" t="s">
        <v>4218</v>
      </c>
      <c r="F458" s="10" t="str">
        <f t="shared" si="22"/>
        <v>8517.62.55</v>
      </c>
      <c r="G458" s="10" t="str">
        <f t="shared" si="23"/>
        <v>Moduladores/Demoduladores de sinais ópticos para elétricos e vice-versa, denominado modem óptico ONU (Optical Network Unit) com interface de conexão óptica padrão SC e interface de rede tipo ethernet RJ-45 de até 1.000Mbps, utilizados em redes de telecomunicação com tecnologia FTTH (Fiber To The Home), com capacidade de transmissão de dados superior a 1Gbps e potência óptica entre 1 e 5 dBm, operando em comprimento de onda compreendido entre 1.310 e 1.550nm e com sensibilidade óptica de até -28dBm.</v>
      </c>
      <c r="H458" s="10" t="s">
        <v>1228</v>
      </c>
      <c r="I458" s="13">
        <v>43549</v>
      </c>
    </row>
    <row r="459" spans="1:9" ht="30.75" hidden="1" customHeight="1" x14ac:dyDescent="0.25">
      <c r="A459" s="42" t="str">
        <f t="shared" si="21"/>
        <v/>
      </c>
      <c r="B459" s="10" t="s">
        <v>602</v>
      </c>
      <c r="C459" s="10" t="s">
        <v>1282</v>
      </c>
      <c r="D459" s="10" t="s">
        <v>1281</v>
      </c>
      <c r="E459" s="10" t="s">
        <v>4219</v>
      </c>
      <c r="F459" s="10" t="str">
        <f t="shared" si="22"/>
        <v>8477.10.99</v>
      </c>
      <c r="G459" s="10" t="str">
        <f t="shared" si="23"/>
        <v>Máquinas Injetoras rotativas, dotadas de 10 estações de trabalho independentes, para a injeção de bases de escovas, vassouras e cabos de trinchas e pincéis, em material termoplástico com capacidade de injeção igual ou inferior a 1.040g (PP), e força de fechamento de 70kN, curso de abertura de 250mm, espessura mínima do molde de 150mm, dimensões da placa móvel de 400x350mm, distanciamento entre as colunas de 320x165 mm, diâmetro da rosca de 62mm, 4 zonas de aquecimento termo reguladas, potência instalada de aquecimento de 25,5kW, painel de controle por CNC.</v>
      </c>
      <c r="H459" s="10" t="s">
        <v>1228</v>
      </c>
      <c r="I459" s="13">
        <v>43549</v>
      </c>
    </row>
    <row r="460" spans="1:9" ht="30.75" hidden="1" customHeight="1" x14ac:dyDescent="0.25">
      <c r="A460" s="42" t="str">
        <f t="shared" si="21"/>
        <v/>
      </c>
      <c r="B460" s="10" t="s">
        <v>1324</v>
      </c>
      <c r="C460" s="10" t="s">
        <v>1325</v>
      </c>
      <c r="D460" s="10" t="s">
        <v>1323</v>
      </c>
      <c r="E460" s="10" t="s">
        <v>3968</v>
      </c>
      <c r="F460" s="10" t="str">
        <f t="shared" si="22"/>
        <v>9406.90.90</v>
      </c>
      <c r="G460" s="10" t="str">
        <f t="shared" si="23"/>
        <v>Construções pré-fabricadas, de alojamento de folhas extrudadas de polietileno, para bezerro, tamanho externo: 220 x 122 x 138cm; tamanho interno: 212 x 114 x 122cm; peso: 33kg; dotadas de: uma porta traseira, em formato que possibilita ventilação natural - com duto de ar; cor opaca – protege temperatura; com proteção UV; revestido: não adere sujeira - resistente à agentes patogénicos; projetada para que cada bezerro possa usufruir de um microambiente ideal; Alimentação feita pela parte exterior; ventilação Ajustável - Fluxo de ar adequado.</v>
      </c>
      <c r="H460" s="10" t="s">
        <v>1228</v>
      </c>
      <c r="I460" s="13">
        <v>43549</v>
      </c>
    </row>
    <row r="461" spans="1:9" ht="33" hidden="1" customHeight="1" x14ac:dyDescent="0.25">
      <c r="A461" s="42" t="str">
        <f t="shared" si="21"/>
        <v/>
      </c>
      <c r="B461" s="10" t="s">
        <v>571</v>
      </c>
      <c r="C461" s="10" t="s">
        <v>1276</v>
      </c>
      <c r="D461" s="10" t="s">
        <v>1275</v>
      </c>
      <c r="E461" s="10" t="s">
        <v>4134</v>
      </c>
      <c r="F461" s="10" t="str">
        <f t="shared" si="22"/>
        <v>8474.20.90</v>
      </c>
      <c r="G461" s="10" t="str">
        <f t="shared" si="23"/>
        <v>Moinhos de escala laboratorial com atmosfera protetiva para moagem ultrafina e seca de material metálico através de jato opostos de partículas em alta velocidade, ocasionando o choque entre as partículas e a moagem do material, com capacidade de moagem de 0,1 a 5kg/h, composto por: balde do produto com conexão para cobertura do gás inerte; módulo básico para multiprocessamento; classificador rotativo horizontal de partículas, com diâmetro de 50mm e velocidade máxima de 22.000rpm; ciclone com entrada de ar integrado para separação do material do fluxo de gás; sistema para monitoramento de oxigênio e sistema para automação de processo via PLC.</v>
      </c>
      <c r="H461" s="10" t="s">
        <v>1228</v>
      </c>
      <c r="I461" s="13">
        <v>43549</v>
      </c>
    </row>
    <row r="462" spans="1:9" ht="33" hidden="1" customHeight="1" x14ac:dyDescent="0.25">
      <c r="A462" s="42" t="str">
        <f t="shared" si="21"/>
        <v/>
      </c>
      <c r="B462" s="10" t="s">
        <v>200</v>
      </c>
      <c r="C462" s="10" t="s">
        <v>1262</v>
      </c>
      <c r="D462" s="10" t="s">
        <v>1261</v>
      </c>
      <c r="E462" s="10" t="s">
        <v>4220</v>
      </c>
      <c r="F462" s="10" t="str">
        <f t="shared" si="22"/>
        <v>8457.10.00</v>
      </c>
      <c r="G462" s="10" t="str">
        <f t="shared" si="23"/>
        <v>Centros de usinagem vertical para usinagem de peças metálicas, com comando numérico computadorizado (CNC), com capacidade de controlar 4 eixos simultaneamente, podendo fresar, mandrilar, furar, roscar, com deslocamento na área de trabalho X, Y, Z, iguais a  3.000 x 850 x 800mm, respectivamente, eixo b com curso 220°(-110° +110°), avanço rápido para os eixos X, Y , Z de 40m/min e avanço de trabalho de 20m/min, eixo b com avanço rápido de 50rpm e 7200deg/min de avanço de usinagem, precisão de posicionamento para os eixos X, Y, Z (curso completo) de ±0,005mm e repetitividade de ±0,002mm, precisão de posicionamento para o eixo b de 7”, mesa de trabalho no tamanho 3.500 x 870mm com capacidade máxima de carga de 3.500kg, eixo-árvore tipo “built-in” com rotação máxima de até 12.000rpm, 18.5/22kW e torque máximo de 204nm, cone de fixação da ferramenta cat40 “big plus”, magazine com capacidade para 60 ferramentas com diâmetro máximo de 130mm e comprimento máximo de 300mm, com transportador de cavacos, refrigeração pelo centro do eixo-árvore pressão 20 bar, interface do tipo comunicação rádio para conexão de apalpadores de medição, função de compensação de cinemática 5 eixos, sistema de monitoramento de carga de usinagem, sistema de lavagem da carenagem com via de separação de óleo “oil skimmer”, fusos de esferas e eixo arvore refrigerados por óleo, com mesa rotativa (eixo C) de diâmetro de 500mm com curso de 360°, capacidade de carga de até 600kg e precisão de posicionamento de +/- 6”, montado sobre a mesa da máquina.</v>
      </c>
      <c r="H462" s="10" t="s">
        <v>1228</v>
      </c>
      <c r="I462" s="13">
        <v>43549</v>
      </c>
    </row>
    <row r="463" spans="1:9" ht="33" hidden="1" customHeight="1" x14ac:dyDescent="0.25">
      <c r="A463" s="42" t="str">
        <f t="shared" si="21"/>
        <v/>
      </c>
      <c r="B463" s="10" t="s">
        <v>386</v>
      </c>
      <c r="C463" s="10" t="s">
        <v>1280</v>
      </c>
      <c r="D463" s="10" t="s">
        <v>1279</v>
      </c>
      <c r="E463" s="10" t="s">
        <v>4206</v>
      </c>
      <c r="F463" s="10" t="str">
        <f t="shared" si="22"/>
        <v>8477.10.11</v>
      </c>
      <c r="G463" s="10" t="str">
        <f t="shared" si="23"/>
        <v>Máquinas injetoras hidráulicas horizontais monocolores para moldar peças plásticas por injeção-compressão com força de fechamento de 3.200kN e capacidade de injeção 984g PS; unidade de fechamento de pistão duplo hidráulico com sistema de três placas e acionamento hidráulico direto via pistão diferencial com aplicação da força de fechamento central na placa móvel; placa móvel em peça única fundida constituída de duas placas ligadas por quatro barras e guiada por oito pontos, denominada “sistema box”, com guia de 4 pontos para a placa móvel do molde, com ajuste automático da altura do molde, com extrator hidráulico programável, que permite acoplamento de robô (pré-furação); sistema servoregulado em todos os eixos, com instalação hidráulica de 2 bombas reguláveis para movimentos simultâneos; comando multiprocessador com editor de sequência, sensível ao toque "touchscreen", com tela de 15 polegadas; com sistema “set up assistent”.</v>
      </c>
      <c r="H463" s="10" t="s">
        <v>1228</v>
      </c>
      <c r="I463" s="13">
        <v>43549</v>
      </c>
    </row>
    <row r="464" spans="1:9" ht="33" hidden="1" customHeight="1" x14ac:dyDescent="0.25">
      <c r="A464" s="42" t="str">
        <f t="shared" si="21"/>
        <v/>
      </c>
      <c r="B464" s="10" t="s">
        <v>1304</v>
      </c>
      <c r="C464" s="10" t="s">
        <v>1305</v>
      </c>
      <c r="D464" s="10" t="s">
        <v>1303</v>
      </c>
      <c r="E464" s="10" t="s">
        <v>4221</v>
      </c>
      <c r="F464" s="10" t="str">
        <f t="shared" si="22"/>
        <v>9018.90.10</v>
      </c>
      <c r="G464" s="10" t="str">
        <f t="shared" si="23"/>
        <v>Bombas de infusão volumétrica de pequeno porte para infusão contínua de líquidos parenterais e enterais, também utilizado para administrar medicamentos indicados para o tratamento de infusão, com sistema de alarme visual e sonoro, possuindo bateria, com pré-seleção de volume de 0,1 a 10.00ml em incrementos de 0,01 a 1ml.</v>
      </c>
      <c r="H464" s="10" t="s">
        <v>1228</v>
      </c>
      <c r="I464" s="13">
        <v>43549</v>
      </c>
    </row>
    <row r="465" spans="1:9" ht="33" hidden="1" customHeight="1" x14ac:dyDescent="0.25">
      <c r="A465" s="42" t="str">
        <f t="shared" si="21"/>
        <v/>
      </c>
      <c r="B465" s="10" t="s">
        <v>539</v>
      </c>
      <c r="C465" s="10" t="s">
        <v>1242</v>
      </c>
      <c r="D465" s="10" t="s">
        <v>1241</v>
      </c>
      <c r="E465" s="10" t="s">
        <v>4222</v>
      </c>
      <c r="F465" s="10" t="str">
        <f t="shared" si="22"/>
        <v>8427.10.90</v>
      </c>
      <c r="G465" s="10" t="str">
        <f t="shared" si="23"/>
        <v>Transpaleteiras elétricas autopropulsadas, com capacidade de carga de 5.000kg, braço duplo, altura de elevação dos garfos entre 95 e 225mm, distância externa dos garfos de 800mm, comprimento dos garfos de até 1.500mm, comando por meio de alavanca multifuncional, plataforma fixa para operador, potência do motor elétrico de 2,5kW, alimentada por acumulador elétrico de 24v.</v>
      </c>
      <c r="H465" s="10" t="s">
        <v>1228</v>
      </c>
      <c r="I465" s="13">
        <v>43549</v>
      </c>
    </row>
    <row r="466" spans="1:9" ht="33" hidden="1" customHeight="1" x14ac:dyDescent="0.25">
      <c r="A466" s="42" t="str">
        <f t="shared" si="21"/>
        <v/>
      </c>
      <c r="B466" s="10" t="s">
        <v>243</v>
      </c>
      <c r="C466" s="10" t="s">
        <v>1300</v>
      </c>
      <c r="D466" s="10" t="s">
        <v>1299</v>
      </c>
      <c r="E466" s="10" t="s">
        <v>4223</v>
      </c>
      <c r="F466" s="10" t="str">
        <f t="shared" si="22"/>
        <v>8515.80.90</v>
      </c>
      <c r="G466" s="10" t="str">
        <f t="shared" si="23"/>
        <v>Máquinas de fusão de fibra ótica para emenda com alinhamento pelo núcleo em 7s e aquecimento típico de tubete em 18s, com 33 modos de emenda pré-instalados e mais 70 modos pelo usuário, 9 modos de aquecimento pré-instalados e mais 23 modos pelo usuário, com monitor colorido de LCD de 4,3 polegadas tipo “touchscreen” com vidro temperado, ampliação por zoom em 300 vezes e sistema de observação simultânea de eixo duplo (X e Y), com entrada mini HDMI para comunicação com PC, 2 baterias com mínimo de 5.000mA cada para 400 ciclos, eletrodos com vida útil para mais de 3.500 emendas, memória interna para 2.000 registros e 2.000 imagens de emendas, compatível com conector SOC, 2 câmeras CCD, tendo um tamanho de 138 x 122 x 124mm e peso de 1,31kg sem bateria, forno automático ou manual, à prova de queda,  à prova de poeira, resistente à água, proteção contra vento de até 15m/s, unidade relativa de 0-95% , temperatura ambiente de  trabalho de -40 a +80°C, teste de tensão padrão de 1,96 a 2,25N, acompanha maleta protetora e multifuncional.</v>
      </c>
      <c r="H466" s="10" t="s">
        <v>1228</v>
      </c>
      <c r="I466" s="13">
        <v>43549</v>
      </c>
    </row>
    <row r="467" spans="1:9" ht="33" hidden="1" customHeight="1" x14ac:dyDescent="0.25">
      <c r="A467" s="42" t="str">
        <f t="shared" si="21"/>
        <v/>
      </c>
      <c r="B467" s="10" t="s">
        <v>1256</v>
      </c>
      <c r="C467" s="10" t="s">
        <v>1257</v>
      </c>
      <c r="D467" s="10" t="s">
        <v>1255</v>
      </c>
      <c r="E467" s="10" t="s">
        <v>4024</v>
      </c>
      <c r="F467" s="10" t="str">
        <f t="shared" si="22"/>
        <v>8443.99.90</v>
      </c>
      <c r="G467" s="10" t="str">
        <f t="shared" si="23"/>
        <v>Cartuchos ou bandejas de limpeza para cabeças de impressão por jato de tinta, para impressoras de grande e médio porte digitais, podendo conter borrachas flexíveis, filtros, funil, coletor de tinta, tecidos para limpeza por contato direto com a cabeça de impressão, com temperatura de operação e de armazenamento entre -35° a 65°C.</v>
      </c>
      <c r="H467" s="10" t="s">
        <v>1228</v>
      </c>
      <c r="I467" s="13">
        <v>43549</v>
      </c>
    </row>
    <row r="468" spans="1:9" ht="33" hidden="1" customHeight="1" x14ac:dyDescent="0.25">
      <c r="A468" s="42" t="str">
        <f t="shared" si="21"/>
        <v/>
      </c>
      <c r="B468" s="10" t="s">
        <v>1304</v>
      </c>
      <c r="C468" s="10" t="s">
        <v>1307</v>
      </c>
      <c r="D468" s="10" t="s">
        <v>1306</v>
      </c>
      <c r="E468" s="10" t="s">
        <v>4221</v>
      </c>
      <c r="F468" s="10" t="str">
        <f t="shared" si="22"/>
        <v>9018.90.10</v>
      </c>
      <c r="G468" s="10" t="str">
        <f t="shared" si="23"/>
        <v>Perfusores destinados a extensão de equipos de infusão parenteral, adaptáveis à utilização em bombas de infusão, apresentando tubo em polietileno (PE) de diâmetro reduzido de 150 a 200cm, volume de preenchimento “priming” de 1,5 a 1,9ml, com terminação “luer” fêmea, e “luer” macho com rosca.</v>
      </c>
      <c r="H468" s="10" t="s">
        <v>1228</v>
      </c>
      <c r="I468" s="13">
        <v>43549</v>
      </c>
    </row>
    <row r="469" spans="1:9" ht="33" hidden="1" customHeight="1" x14ac:dyDescent="0.25">
      <c r="A469" s="42" t="str">
        <f t="shared" si="21"/>
        <v/>
      </c>
      <c r="B469" s="10" t="s">
        <v>115</v>
      </c>
      <c r="C469" s="10" t="s">
        <v>1286</v>
      </c>
      <c r="D469" s="10" t="s">
        <v>1285</v>
      </c>
      <c r="E469" s="10" t="s">
        <v>4224</v>
      </c>
      <c r="F469" s="10" t="str">
        <f t="shared" si="22"/>
        <v>8477.80.90</v>
      </c>
      <c r="G469" s="10" t="str">
        <f t="shared" si="23"/>
        <v xml:space="preserve">Máquinas automáticas destinadas à produção de sacos tipo "stand up pouch" com zíper ou velcro em formatos irregulares e sacos com sanfona lateral com largura de 50 a 650mm e altura de 30 a 300mm, à velocidade de 180 ciclos por minuto (45 metros/min), dotadas de: desbobinador com eixo expansível a ar para rolos de até 1.200mm de largura e 800mm de diâmetro, dobrador/sanfonador, alimentador com controle pneumático, alinhamento a laser para troca de bobinas, desbobinador de zíper ou velcro, barras de aquecimento e de resfriamento, rolo de comando controlado por servomotor, sensor ótico a laser para alinhamento, selagem transversal por ultrassom acoplado à estação de esmagamento de alta velocidade, unidades furadoras de filme, lâminas de faca, esticador de filme, eliminador de estática, mesa transportadora, rebobinador, faca de corte duplo, controle PLC com tela sensível ao toque e acesso WiFi. </v>
      </c>
      <c r="H469" s="10" t="s">
        <v>1228</v>
      </c>
      <c r="I469" s="13">
        <v>43549</v>
      </c>
    </row>
    <row r="470" spans="1:9" ht="33" hidden="1" customHeight="1" x14ac:dyDescent="0.25">
      <c r="A470" s="42" t="str">
        <f t="shared" si="21"/>
        <v/>
      </c>
      <c r="B470" s="10" t="s">
        <v>112</v>
      </c>
      <c r="C470" s="10" t="s">
        <v>1292</v>
      </c>
      <c r="D470" s="10" t="s">
        <v>1291</v>
      </c>
      <c r="E470" s="10" t="s">
        <v>4203</v>
      </c>
      <c r="F470" s="10" t="str">
        <f t="shared" si="22"/>
        <v>8479.89.99</v>
      </c>
      <c r="G470" s="10" t="str">
        <f t="shared" si="23"/>
        <v>Equipamentos automatizados pós analíticos, utilizados no armazenamento automatizado de amostras para exames, em ambiente de temperatura controlada, com capacidade de armazenamento de até 27.000 tubos, com velocidade de armazenamento de até 400 tubos/hora, armazenamento em racks de 41 posições, com retampamento automático de tubos para armazenamento e com segregação automática de amostras sem código de barras ou com código de barras ilegível.</v>
      </c>
      <c r="H470" s="10" t="s">
        <v>1228</v>
      </c>
      <c r="I470" s="13">
        <v>43549</v>
      </c>
    </row>
    <row r="471" spans="1:9" ht="33" hidden="1" customHeight="1" x14ac:dyDescent="0.25">
      <c r="A471" s="42" t="str">
        <f t="shared" si="21"/>
        <v/>
      </c>
      <c r="B471" s="10" t="s">
        <v>518</v>
      </c>
      <c r="C471" s="10" t="s">
        <v>1309</v>
      </c>
      <c r="D471" s="10" t="s">
        <v>1308</v>
      </c>
      <c r="E471" s="10" t="s">
        <v>4203</v>
      </c>
      <c r="F471" s="10" t="str">
        <f t="shared" si="22"/>
        <v>9027.50.90</v>
      </c>
      <c r="G471" s="10" t="str">
        <f t="shared" si="23"/>
        <v>Analisadores automáticos portáteis, utilizados para determinar quantitativamente o tempo de protrombina “PT”, utilizando amostra de sangue capilar ou sangue total (sangue total venoso não anticoagulado), ideal para monitorar valores de coagulação, analisador com visor eletrônico e funcionamento a pilhas/bateria, sendo 4 pilhas de 1,5 v tipo aa ou bateria especial recarregável, equipamento com memória capaz de armazenar até 2.000 testes, com tamanho de amostras de 8μl e resultado de teste em até 60 segundos.</v>
      </c>
      <c r="H471" s="10" t="s">
        <v>1228</v>
      </c>
      <c r="I471" s="13">
        <v>43549</v>
      </c>
    </row>
    <row r="472" spans="1:9" ht="33" hidden="1" customHeight="1" x14ac:dyDescent="0.25">
      <c r="A472" s="42" t="str">
        <f t="shared" si="21"/>
        <v/>
      </c>
      <c r="B472" s="10" t="s">
        <v>165</v>
      </c>
      <c r="C472" s="10" t="s">
        <v>1252</v>
      </c>
      <c r="D472" s="10" t="s">
        <v>1251</v>
      </c>
      <c r="E472" s="10" t="s">
        <v>4225</v>
      </c>
      <c r="F472" s="10" t="str">
        <f t="shared" si="22"/>
        <v>8438.50.00</v>
      </c>
      <c r="G472" s="10" t="str">
        <f t="shared" si="23"/>
        <v>Serras automáticas de carcaça para suínos e bovinos, separa a mesma em duas bandas, dividindo a carcaça de modo contínuo e automático, sem paradas no processo ou nória, realizando esterilização das lâminas automaticamente com vapor, com uma potência instalada: 0,37 – 1,5 kW, podendo a velocidade do processo variar de 60 carcaças/hora até 450 carcaças/hora.</v>
      </c>
      <c r="H472" s="10" t="s">
        <v>1228</v>
      </c>
      <c r="I472" s="13">
        <v>43549</v>
      </c>
    </row>
    <row r="473" spans="1:9" ht="33" hidden="1" customHeight="1" x14ac:dyDescent="0.25">
      <c r="A473" s="42" t="str">
        <f t="shared" si="21"/>
        <v/>
      </c>
      <c r="B473" s="10" t="s">
        <v>112</v>
      </c>
      <c r="C473" s="10" t="s">
        <v>1294</v>
      </c>
      <c r="D473" s="10" t="s">
        <v>1293</v>
      </c>
      <c r="E473" s="10" t="s">
        <v>4203</v>
      </c>
      <c r="F473" s="10" t="str">
        <f t="shared" si="22"/>
        <v>8479.89.99</v>
      </c>
      <c r="G473" s="10" t="str">
        <f t="shared" si="23"/>
        <v>Plataformas automatizadas, dotadas de: um instrumento, software e reagentes, utilizadas para a coloração com hematoxylin e eosina de secções histológicas de tecidos fixados em formol e impregnados em parafina, equipamento tem capacidade de transportar 20 lâminas por tabuleiro, com operação simultânea de até 10 tabuleiros no sistema e produtividade de 180 a 200 lâminas por hora.</v>
      </c>
      <c r="H473" s="10" t="s">
        <v>1228</v>
      </c>
      <c r="I473" s="13">
        <v>43549</v>
      </c>
    </row>
    <row r="474" spans="1:9" ht="33" hidden="1" customHeight="1" x14ac:dyDescent="0.25">
      <c r="A474" s="42" t="str">
        <f t="shared" si="21"/>
        <v/>
      </c>
      <c r="B474" s="10" t="s">
        <v>1232</v>
      </c>
      <c r="C474" s="10" t="s">
        <v>1233</v>
      </c>
      <c r="D474" s="10" t="s">
        <v>1231</v>
      </c>
      <c r="E474" s="10" t="s">
        <v>4203</v>
      </c>
      <c r="F474" s="10" t="str">
        <f t="shared" si="22"/>
        <v>8421.19.10</v>
      </c>
      <c r="G474" s="10" t="str">
        <f t="shared" si="23"/>
        <v>Unidades centrífugas automáticas controladas por computador para a detecção, registro e centrifugação de amostras, utilizada para a centrifugação de tubos primários, dotadas de componentes para reconhecimento de tubos, para transporte das amostras e para a centrifugação; com capacidade de centrifugar até 76 tubos de uma vez, capazes de processar tubos plásticos de 3, 5, 7 ou 10ml com diâmetro externo entre 11.5 e 15.5mm e altura entre 65.5 e 108mm na mesma rotina, com velocidade de processamento de até 380 tubos por hora, podendo ser refrigerada operando entre -20°c e +40°C.</v>
      </c>
      <c r="H474" s="10" t="s">
        <v>1228</v>
      </c>
      <c r="I474" s="13">
        <v>43549</v>
      </c>
    </row>
    <row r="475" spans="1:9" ht="33" hidden="1" customHeight="1" x14ac:dyDescent="0.25">
      <c r="A475" s="42" t="str">
        <f t="shared" si="21"/>
        <v/>
      </c>
      <c r="B475" s="10" t="s">
        <v>38</v>
      </c>
      <c r="C475" s="10" t="s">
        <v>1311</v>
      </c>
      <c r="D475" s="10" t="s">
        <v>1310</v>
      </c>
      <c r="E475" s="10" t="s">
        <v>4203</v>
      </c>
      <c r="F475" s="10" t="str">
        <f t="shared" si="22"/>
        <v>9027.80.99</v>
      </c>
      <c r="G475" s="10" t="str">
        <f t="shared" si="23"/>
        <v>Analisadores automáticos portáteis, utilizados para realizar testes de coagulação e determinar quantitativamente o tempo de protrombina “PT” ou tempo de tromboplastina parcial ativada (APTT), utilizando amostra de sangue arterial, venoso e capilar, ideal para monitorar valores de coagulação, analisador com visor eletrônico e funcionamento a bateria universal, equipamento com memória capaz de armazenar até 2.000 testes, com tamanho de amostras de 8μl e resultado de teste em até 5 minutos.</v>
      </c>
      <c r="H475" s="10" t="s">
        <v>1228</v>
      </c>
      <c r="I475" s="13">
        <v>43549</v>
      </c>
    </row>
    <row r="476" spans="1:9" ht="33" hidden="1" customHeight="1" x14ac:dyDescent="0.25">
      <c r="A476" s="42" t="str">
        <f t="shared" si="21"/>
        <v/>
      </c>
      <c r="B476" s="10" t="s">
        <v>112</v>
      </c>
      <c r="C476" s="10" t="s">
        <v>1296</v>
      </c>
      <c r="D476" s="10" t="s">
        <v>1295</v>
      </c>
      <c r="E476" s="10" t="s">
        <v>4203</v>
      </c>
      <c r="F476" s="10" t="str">
        <f t="shared" si="22"/>
        <v>8479.89.99</v>
      </c>
      <c r="G476" s="10" t="str">
        <f t="shared" si="23"/>
        <v>Equipamentos automáticos utilizados para distribuir tubos de ensaio com código de barras abertos, fechados e centrifugados, para descapsular tubos de ensaio, para registro de  tubos de ensaio com código de barras; equipamento com velocidade de processamento de até 450 tubos por hora, com capacidade de carga de até 600 tubos de amostras, capaz de processar tubos de diâmetro externo de 11,6 até 15,5mm e altura total de 65,5 até 108mm.</v>
      </c>
      <c r="H476" s="10" t="s">
        <v>1228</v>
      </c>
      <c r="I476" s="13">
        <v>43549</v>
      </c>
    </row>
    <row r="477" spans="1:9" ht="33" hidden="1" customHeight="1" x14ac:dyDescent="0.25">
      <c r="A477" s="42" t="str">
        <f t="shared" si="21"/>
        <v/>
      </c>
      <c r="B477" s="10" t="s">
        <v>38</v>
      </c>
      <c r="C477" s="10" t="s">
        <v>1313</v>
      </c>
      <c r="D477" s="10" t="s">
        <v>1312</v>
      </c>
      <c r="E477" s="10" t="s">
        <v>4203</v>
      </c>
      <c r="F477" s="10" t="str">
        <f t="shared" si="22"/>
        <v>9027.80.99</v>
      </c>
      <c r="G477" s="10" t="str">
        <f t="shared" si="23"/>
        <v>Analisadores hematológicos automatizados, utilizados na contagem de células sanguíneas, com diferencial leucocitário de 3-partes, metodologia de detecção por corrente direta, método HGB fotometria livre de cianeto; com aplicação de parâmetros padrões em sangue total ou pré-diluído; com capacidade de processar até 60 amostras/h; com modo de análise em tubos abertos; tela sensível ao toque.</v>
      </c>
      <c r="H477" s="10" t="s">
        <v>1228</v>
      </c>
      <c r="I477" s="13">
        <v>43549</v>
      </c>
    </row>
    <row r="478" spans="1:9" ht="33" hidden="1" customHeight="1" x14ac:dyDescent="0.25">
      <c r="A478" s="42" t="str">
        <f t="shared" si="21"/>
        <v/>
      </c>
      <c r="B478" s="10" t="s">
        <v>1315</v>
      </c>
      <c r="C478" s="10" t="s">
        <v>1316</v>
      </c>
      <c r="D478" s="10" t="s">
        <v>1314</v>
      </c>
      <c r="E478" s="10" t="s">
        <v>4120</v>
      </c>
      <c r="F478" s="10" t="str">
        <f t="shared" si="22"/>
        <v>9030.40.90</v>
      </c>
      <c r="G478" s="10" t="str">
        <f t="shared" si="23"/>
        <v>Aparelhos localizadores de falhas e medição de redes em sistemas de telecomunicações, xDSL/DLA, “Digital Subscriber Line/ Linha Digital de Assinante”, com Sistema Operacional Aberto “Android”, operados por tela de LCD de 5 polegadas sensível ao toque com tecnologia refletiva para trabalho sob a luz do sol, com bateria de 8.200mAh para carga completa em 4 horas e autonomia de 9 horas continuas para trabalho na função XDSL, ou até e 720 horas em modo de espera; dotados de: Smartphone, Testes xDSL, GPS, Medidor de Potência Óptica, Fonte Óptica de Luz Visível, Testes para IPTV, Localização de Pares, Testador de Continuidade em cabo UTP,” Par Trançado Não Blindado”, Teste de Conectividade de Rede, Mapeador de Rede Lan, Testador de Velocidade de Download, FTP Cliente, ”File Transfer Protocol/Protocolo de Transferência de Arquivos”, Leitor de código de Barras, e Câmera Fotográfica. Proteção contra poeira, umidade e água borrifada, resistente a quedas de até 1,2 metros.</v>
      </c>
      <c r="H478" s="10" t="s">
        <v>1228</v>
      </c>
      <c r="I478" s="13">
        <v>43549</v>
      </c>
    </row>
    <row r="479" spans="1:9" ht="33" hidden="1" customHeight="1" x14ac:dyDescent="0.25">
      <c r="A479" s="42" t="str">
        <f t="shared" si="21"/>
        <v/>
      </c>
      <c r="B479" s="10" t="s">
        <v>101</v>
      </c>
      <c r="C479" s="10" t="s">
        <v>1318</v>
      </c>
      <c r="D479" s="10" t="s">
        <v>1317</v>
      </c>
      <c r="E479" s="10" t="s">
        <v>4226</v>
      </c>
      <c r="F479" s="10" t="str">
        <f t="shared" si="22"/>
        <v>9031.80.20</v>
      </c>
      <c r="G479" s="10" t="str">
        <f t="shared" si="23"/>
        <v>Equipamentos de medição tridimensional por contato, portáteis, com sistema de rastreamento óptico por meio de uma trave com 2 câmeras não intercambiáveis com volume de medição de 16,6m3 expansível, apalpador manual e portátil com peso de 0,5kg, imunes a vibração durante a medição, precisão a partir de 0,025mm, utilizados para levantamento de coordenadas 3D de pontos de superfície, controle de qualidade e/ou engenharia reversa, dotados de: maleta de transporte, rastreador com 2 câmeras, controladora, tripé, cabo ethernet, cabo de conexão USB, barra de calibração, fonte de energia, etiquetas de referência, adaptador USB 3.0, podendo conter ou não o kit de referências magnéticas e kit de pontas e extensões</v>
      </c>
      <c r="H479" s="10" t="s">
        <v>1228</v>
      </c>
      <c r="I479" s="13">
        <v>43549</v>
      </c>
    </row>
    <row r="480" spans="1:9" ht="33" hidden="1" customHeight="1" x14ac:dyDescent="0.25">
      <c r="A480" s="42" t="str">
        <f t="shared" si="21"/>
        <v/>
      </c>
      <c r="B480" s="10" t="s">
        <v>101</v>
      </c>
      <c r="C480" s="10" t="s">
        <v>1320</v>
      </c>
      <c r="D480" s="10" t="s">
        <v>1319</v>
      </c>
      <c r="E480" s="10" t="s">
        <v>4226</v>
      </c>
      <c r="F480" s="10" t="str">
        <f t="shared" si="22"/>
        <v>9031.80.20</v>
      </c>
      <c r="G480" s="10" t="str">
        <f t="shared" si="23"/>
        <v>Equipamentos de medição tridimensional sem contato à laser, portátil, com peso de 1,38kg, imune a vibração durante a medição, precisão a partir de 0,030mm, utilizados para levantamento de coordenadas 3D de pontos de superfície, controle de qualidade e/ou engenharia reversa, composto por: maleta de transporte, cabeçote do scanner 3D, cabo de conexão USB, placa de calibração.</v>
      </c>
      <c r="H480" s="10" t="s">
        <v>1228</v>
      </c>
      <c r="I480" s="13">
        <v>43549</v>
      </c>
    </row>
    <row r="481" spans="1:9" ht="33" hidden="1" customHeight="1" x14ac:dyDescent="0.25">
      <c r="A481" s="42" t="str">
        <f t="shared" si="21"/>
        <v/>
      </c>
      <c r="B481" s="10" t="s">
        <v>559</v>
      </c>
      <c r="C481" s="10" t="s">
        <v>560</v>
      </c>
      <c r="D481" s="10" t="s">
        <v>556</v>
      </c>
      <c r="E481" s="10" t="s">
        <v>4227</v>
      </c>
      <c r="F481" s="10" t="str">
        <f t="shared" si="22"/>
        <v>8421.29.20</v>
      </c>
      <c r="G481" s="10" t="str">
        <f t="shared" si="23"/>
        <v>Unidades funcionais para filtração líquidos pelo princípio de filtração por osmose inversa, utilizando da tecnologia de Microfiltração (MF), Ultrafiltração (UF), e Nanofiltração (NF) formando um sistema único de operação, para a obtenção do isolado proteico de soro de leite com 90% de proteína (WPI90) com concentração de 38% de Sólidos Totais, a partir de um concentrado proteico de soro de leite com 35% de proteína (WPC35), composta por: Unidade de microfiltração em skid com 10 estágios, com membranas de microfiltração, com 2.143m2 de área, operando a um fluxo médio de 7,9Lm²h (L/m2/h), com bombas, tanques e válvulas sanitárias; Unidade de Ultrafiltração em skid com 5 estágios, com membranas de Ultrafiltração, com 1.830m2 de aérea, operando a um fluxo médio de 11,6Lm²h (L/m2/h), com bombas, tanques, válvulas sanitárias e rota de reaproveitamento de produto com baixo sólidos/baixa proteína no final da produção; Unidade de Nanofiltração em” skid” com 2 estágios, com membranas de Nanofiltração, com 245m de aérea, operando a um fluxo médio de 1,1Lm²h (L/m2/h), com bombas, tanques e rota de reaproveitamento de produto com baixo sólidos/baixa proteína no final da produção.</v>
      </c>
      <c r="H481" s="10" t="s">
        <v>558</v>
      </c>
      <c r="I481" s="13">
        <v>43542</v>
      </c>
    </row>
    <row r="482" spans="1:9" ht="33" hidden="1" customHeight="1" x14ac:dyDescent="0.25">
      <c r="A482" s="42" t="str">
        <f t="shared" si="21"/>
        <v/>
      </c>
      <c r="B482" s="10" t="s">
        <v>562</v>
      </c>
      <c r="C482" s="10" t="s">
        <v>563</v>
      </c>
      <c r="D482" s="10" t="s">
        <v>561</v>
      </c>
      <c r="E482" s="10" t="s">
        <v>4228</v>
      </c>
      <c r="F482" s="10" t="str">
        <f t="shared" si="22"/>
        <v>8441.30.90</v>
      </c>
      <c r="G482" s="10" t="str">
        <f t="shared" si="23"/>
        <v>Combinações de máquinas para fabricação de embalagens de papelão ondulado, com capacidade para chapas com espessura mínima de 1,0mm e máxima de 9mm, tamanho mínimo da chapa de 460 x 600mm, e tamanho máximo de 1530 x 2800mm, altura da linha de trabalho de 2200 mm com velocidade mecânica máxima de 10.000 chapas/hora, composta por: pré-alimentador; alimentador; 5 Unidades de impressão flexográficas com carro porta cilindro para troca automática de cilindro e troca do clichê e cilindro durante a produção; câmera de controle de registro e regulagem para controle da impressão ponto a ponto e controle dimensional para correção automática de ajuste de registro longitudinal, lateral e angular durante a produção; Unidade de transferência com sistema de vácuo; Secador infravermelho; Unidade de duplo corte e vinco com acesso direto à unidade para ajustes do próximo pedido durante a produção, com sistema de trava rápida no cilindro porta forma de corte tipo “SERRAPID” e sistema de retífica da manta tipo “MICROGRIND”; Empilhador de pacotes; Unidade de controle CNC.</v>
      </c>
      <c r="H482" s="10" t="s">
        <v>558</v>
      </c>
      <c r="I482" s="13">
        <v>43542</v>
      </c>
    </row>
    <row r="483" spans="1:9" ht="33" hidden="1" customHeight="1" x14ac:dyDescent="0.25">
      <c r="A483" s="42" t="str">
        <f t="shared" si="21"/>
        <v/>
      </c>
      <c r="B483" s="10" t="s">
        <v>135</v>
      </c>
      <c r="C483" s="10" t="s">
        <v>565</v>
      </c>
      <c r="D483" s="10" t="s">
        <v>564</v>
      </c>
      <c r="E483" s="10" t="s">
        <v>3999</v>
      </c>
      <c r="F483" s="10" t="str">
        <f t="shared" si="22"/>
        <v>9031.49.90</v>
      </c>
      <c r="G483" s="10" t="str">
        <f t="shared" si="23"/>
        <v>Sistemas de gerenciamento de classificação de comprimento, largura e espessura de tábuas serradas, dotados de: um escâner com infravermelho modelo IR4400 com faixa de escaneamento pré definidas com escâner infravermelho, sensores de distância, triangulação 3D por laser e câmeras multisensoriais ; uma unidade ótica de medição de espessura e de largura para tábuas refiladas; controle de destopo de aproveitamento de comprimento (trimmer); controle de direcionamento e alocação das tábuas em 20 diferentes boxes de acordo com parâmetros de classificação definido em software próprio; controle do terminal de empilhamento contabilizando número de peças e volume de cada pacote de madeira empilhada e geração de etiquetas com dados de cada produto empilhado, sistema controlado por um PC industrial montado em rack próprio.</v>
      </c>
      <c r="H483" s="10" t="s">
        <v>558</v>
      </c>
      <c r="I483" s="13">
        <v>43542</v>
      </c>
    </row>
    <row r="484" spans="1:9" ht="33" hidden="1" customHeight="1" x14ac:dyDescent="0.25">
      <c r="A484" s="42" t="str">
        <f t="shared" si="21"/>
        <v/>
      </c>
      <c r="B484" s="10" t="s">
        <v>135</v>
      </c>
      <c r="C484" s="10" t="s">
        <v>567</v>
      </c>
      <c r="D484" s="10" t="s">
        <v>566</v>
      </c>
      <c r="E484" s="10" t="s">
        <v>4229</v>
      </c>
      <c r="F484" s="10" t="str">
        <f t="shared" si="22"/>
        <v>9031.49.90</v>
      </c>
      <c r="G484" s="10" t="str">
        <f t="shared" si="23"/>
        <v>Scanner's de identificação e visualização de defeitos em peças de madeiras maciça de comando numérico computadorizado, com capacidade de otimizar os cortes transversais ou longitudinais, por meio de identificação por lasers e câmeras, com sistema de refrigeração para as câmeras, com ou sem sistema de mecanização, com espessura máxima da madeira de 100mm, com velocidade mínima de 100m/min., com comprimento máximo da peça de 6.500mm.</v>
      </c>
      <c r="H484" s="10" t="s">
        <v>558</v>
      </c>
      <c r="I484" s="13">
        <v>43542</v>
      </c>
    </row>
    <row r="485" spans="1:9" ht="33" hidden="1" customHeight="1" x14ac:dyDescent="0.25">
      <c r="A485" s="42" t="str">
        <f t="shared" si="21"/>
        <v/>
      </c>
      <c r="B485" s="10" t="s">
        <v>29</v>
      </c>
      <c r="C485" s="10" t="s">
        <v>569</v>
      </c>
      <c r="D485" s="10" t="s">
        <v>568</v>
      </c>
      <c r="E485" s="10" t="s">
        <v>4230</v>
      </c>
      <c r="F485" s="10" t="str">
        <f t="shared" si="22"/>
        <v>8515.21.00</v>
      </c>
      <c r="G485" s="10" t="str">
        <f t="shared" si="23"/>
        <v>Máquinas automáticas para soldar corpo de latas cilíndricas por resistência, com sistema para formar e soldar as linguetas no corpo da lata, isenta de mercúrio, para latas de diâmetro compreendido de 52 a 105mm; altura compreendida de 50 a 254mm; com velocidade máxima de solda de até 35m/min; com capacidade máxima de produção igual ou superior a 150 latas/min, compostas de: alimentador dos recortes com ejeção de folha dupla; braço inferior de solda; transportador superior de saída; alimentador do fio de cobre DAS; monitor de solda; sistema automático para rejeição de cilindros defeituosos; braço inferior preparado para aplicação do pó eletrostático; unidade de esfriamento com aplicação de gás inerte e controlador lógico programável (CLP).</v>
      </c>
      <c r="H485" s="10" t="s">
        <v>558</v>
      </c>
      <c r="I485" s="13">
        <v>43542</v>
      </c>
    </row>
    <row r="486" spans="1:9" ht="33" hidden="1" customHeight="1" x14ac:dyDescent="0.25">
      <c r="A486" s="42" t="str">
        <f t="shared" si="21"/>
        <v/>
      </c>
      <c r="B486" s="10" t="s">
        <v>571</v>
      </c>
      <c r="C486" s="10" t="s">
        <v>572</v>
      </c>
      <c r="D486" s="10" t="s">
        <v>570</v>
      </c>
      <c r="E486" s="10" t="s">
        <v>4231</v>
      </c>
      <c r="F486" s="10" t="str">
        <f t="shared" si="22"/>
        <v>8474.20.90</v>
      </c>
      <c r="G486" s="10" t="str">
        <f t="shared" si="23"/>
        <v>Moinhos classificadores de impacto mecânico, dotados de uma zona de moagem, com velocidade periférica máxima de até 130m/s, um classificador dinâmico na parte superior para controlar o tamanho máximo de partícula do produto micronizado, com sistema único de mancal com eixos coaxiais; com capacidade de suportar pressão de até 10bar (g), com uma vazão de ar nominal de 3.600m3/h.</v>
      </c>
      <c r="H486" s="10" t="s">
        <v>558</v>
      </c>
      <c r="I486" s="13">
        <v>43542</v>
      </c>
    </row>
    <row r="487" spans="1:9" ht="33" hidden="1" customHeight="1" x14ac:dyDescent="0.25">
      <c r="A487" s="42" t="str">
        <f t="shared" si="21"/>
        <v/>
      </c>
      <c r="B487" s="10" t="s">
        <v>571</v>
      </c>
      <c r="C487" s="10" t="s">
        <v>574</v>
      </c>
      <c r="D487" s="10" t="s">
        <v>573</v>
      </c>
      <c r="E487" s="10" t="s">
        <v>4231</v>
      </c>
      <c r="F487" s="10" t="str">
        <f t="shared" si="22"/>
        <v>8474.20.90</v>
      </c>
      <c r="G487" s="10" t="str">
        <f t="shared" si="23"/>
        <v>Moinhos de jatos opostos e bases fluidizadas, dotados de zona de moagem de jatos opostos com bicos de quatro orifícios, para aceleração partículas contra elas próprias a velocidades mínima de 500m/s e  sistema de classificação dotado de uma roda classificadora, com capacidade de operação com ar comprimido na faixa de 4 a 9bar (g), possui uma vazão de ar nominal de 1.900m3/h, com capacidade  suportar pressões de até 10bar (g).</v>
      </c>
      <c r="H487" s="10" t="s">
        <v>558</v>
      </c>
      <c r="I487" s="13">
        <v>43542</v>
      </c>
    </row>
    <row r="488" spans="1:9" ht="33" hidden="1" customHeight="1" x14ac:dyDescent="0.25">
      <c r="A488" s="42" t="str">
        <f t="shared" si="21"/>
        <v/>
      </c>
      <c r="B488" s="10" t="s">
        <v>115</v>
      </c>
      <c r="C488" s="10" t="s">
        <v>576</v>
      </c>
      <c r="D488" s="10" t="s">
        <v>575</v>
      </c>
      <c r="E488" s="10" t="s">
        <v>4232</v>
      </c>
      <c r="F488" s="10" t="str">
        <f t="shared" si="22"/>
        <v>8477.80.90</v>
      </c>
      <c r="G488" s="10" t="str">
        <f t="shared" si="23"/>
        <v>Combinações de máquinas para produção de fitas dobradas em polipropileno (PP), velocidade máxima de produção de 500m/min, compostas de: 01 (uma) extrusora com estrutura móvel, dosador gravimétrico, misturador da resina, rosca de diâmetro de 110mm, plastificação máxima de 450g/h e matriz plana de largura de 1.350mm, 01 (uma) unidade de resfriamento e secagem do filme por meio de trocadores de calor com bomba de agua e controle de fluxo; (uma) unidade de corte do filme em fita; 01 (um) sistema de retroalimentação (retenção) do refile; um conjunto de estiragem e de retenção de fitas com cilindros normais ou aquecidos , 01 (um) conjunto de dobrador de fitas, 01 (uma) estufa térmica de aquecimento de ar com 06 metros de comprimento; 01 (uma) unidade de estiramento de fitas por meio de conjunto de cilindros; 01 (uma) unidade de fixação; 01 (uma) unidade de resfriamento; 01 (um) conjunto antiestático, 01 (um) sistema a vácuo para a sucção de aparas e deposito em contêiner, 01 (um) conjunto de painéis elétricos de controle e comando, equipado com controlador lógico programável (CLP).</v>
      </c>
      <c r="H488" s="10" t="s">
        <v>558</v>
      </c>
      <c r="I488" s="13">
        <v>43542</v>
      </c>
    </row>
    <row r="489" spans="1:9" ht="33" hidden="1" customHeight="1" x14ac:dyDescent="0.25">
      <c r="A489" s="42" t="str">
        <f t="shared" si="21"/>
        <v/>
      </c>
      <c r="B489" s="10" t="s">
        <v>254</v>
      </c>
      <c r="C489" s="10" t="s">
        <v>578</v>
      </c>
      <c r="D489" s="10" t="s">
        <v>577</v>
      </c>
      <c r="E489" s="10" t="s">
        <v>3965</v>
      </c>
      <c r="F489" s="10" t="str">
        <f t="shared" si="22"/>
        <v>8431.20.11</v>
      </c>
      <c r="G489" s="10" t="str">
        <f t="shared" si="23"/>
        <v>Travessas de aço liga fundida com resistência a tração de 724 mega pascal, força de rendimento de 586 mega pascal, alongamento de 50mm e redução de área de 25%, aplicadas a empilhadeiras elétricas ou combustão.</v>
      </c>
      <c r="H489" s="10" t="s">
        <v>558</v>
      </c>
      <c r="I489" s="13">
        <v>43542</v>
      </c>
    </row>
    <row r="490" spans="1:9" ht="33" hidden="1" customHeight="1" x14ac:dyDescent="0.25">
      <c r="A490" s="42" t="str">
        <f t="shared" si="21"/>
        <v/>
      </c>
      <c r="B490" s="10" t="s">
        <v>254</v>
      </c>
      <c r="C490" s="10" t="s">
        <v>580</v>
      </c>
      <c r="D490" s="10" t="s">
        <v>579</v>
      </c>
      <c r="E490" s="10" t="s">
        <v>3965</v>
      </c>
      <c r="F490" s="10" t="str">
        <f t="shared" si="22"/>
        <v>8431.20.11</v>
      </c>
      <c r="G490" s="10" t="str">
        <f t="shared" si="23"/>
        <v>Conjuntos de freios com diâmetro máximo de 31mm e espessura mínima de 1mm, lubrificados com óleo vegetal, cilindro com diâmetro de 28.58mm, aplicados a linha de empilhadeiras a combustão.</v>
      </c>
      <c r="H490" s="10" t="s">
        <v>558</v>
      </c>
      <c r="I490" s="13">
        <v>43542</v>
      </c>
    </row>
    <row r="491" spans="1:9" ht="33" hidden="1" customHeight="1" x14ac:dyDescent="0.25">
      <c r="A491" s="42" t="str">
        <f t="shared" si="21"/>
        <v/>
      </c>
      <c r="B491" s="10" t="s">
        <v>254</v>
      </c>
      <c r="C491" s="10" t="s">
        <v>582</v>
      </c>
      <c r="D491" s="10" t="s">
        <v>581</v>
      </c>
      <c r="E491" s="10" t="s">
        <v>3965</v>
      </c>
      <c r="F491" s="10" t="str">
        <f t="shared" si="22"/>
        <v>8431.20.11</v>
      </c>
      <c r="G491" s="10" t="str">
        <f t="shared" si="23"/>
        <v>Pedais do acelerador com 129,71mm de largura, 267.1mm de comprimento, 5mm de espessura da base, ângulo de abertura de 22 graus e rotação da mola de 16 graus aplicados a empilhadeiras elétricas ou combustão.</v>
      </c>
      <c r="H491" s="10" t="s">
        <v>558</v>
      </c>
      <c r="I491" s="13">
        <v>43542</v>
      </c>
    </row>
    <row r="492" spans="1:9" ht="33" hidden="1" customHeight="1" x14ac:dyDescent="0.25">
      <c r="A492" s="42" t="str">
        <f t="shared" si="21"/>
        <v/>
      </c>
      <c r="B492" s="10" t="s">
        <v>587</v>
      </c>
      <c r="C492" s="10" t="s">
        <v>588</v>
      </c>
      <c r="D492" s="10" t="s">
        <v>586</v>
      </c>
      <c r="E492" s="10" t="s">
        <v>4072</v>
      </c>
      <c r="F492" s="10" t="str">
        <f t="shared" si="22"/>
        <v>8456.11.11</v>
      </c>
      <c r="G492" s="10" t="str">
        <f t="shared" si="23"/>
        <v>Máquinas para corte de chapas metálicas por laser de fibra, com capacidade de corte de chapas com dimensões máximas do material de 3.050 x 1.525mm, capacidade máxima de carregamento de mesa de 920Kg, com manipulador de carga e descarga automática (MPL) para fardos de matéria prima de até 2 toneladas e ciclos de 50 segundos, com velocidade máxima de posicionamento dos eixos X e Y de 170m/min, com trocador automático de até 16 bicos, com comando numérico computadorizado (CNC).</v>
      </c>
      <c r="H492" s="10" t="s">
        <v>558</v>
      </c>
      <c r="I492" s="13">
        <v>43542</v>
      </c>
    </row>
    <row r="493" spans="1:9" ht="33" hidden="1" customHeight="1" x14ac:dyDescent="0.25">
      <c r="A493" s="42" t="str">
        <f t="shared" si="21"/>
        <v/>
      </c>
      <c r="B493" s="10" t="s">
        <v>590</v>
      </c>
      <c r="C493" s="10" t="s">
        <v>591</v>
      </c>
      <c r="D493" s="10" t="s">
        <v>589</v>
      </c>
      <c r="E493" s="10" t="s">
        <v>4233</v>
      </c>
      <c r="F493" s="10" t="str">
        <f t="shared" si="22"/>
        <v>8517.62.72</v>
      </c>
      <c r="G493" s="10" t="str">
        <f t="shared" si="23"/>
        <v>Aparelhos receptores e emissores de dados para comunicação em rede sem fio de longo alcance, com baixo consumo de energia, baseada em topologia estrela, operando na faixa de frequência de 923MHZ, com taxa de transmissão de até 300KBP/s, próprio para coleta e transmissão de dados, equipados com sensor de GPS/GLONASS, sensor acelerômetro de 3 eixos, sensor de temperatura, sensor de comunicação “bluetooth” e sensor de comunicação por aproximação (NFC) para acesso e configuração, dotados de bateria de íon de lítio.</v>
      </c>
      <c r="H493" s="10" t="s">
        <v>558</v>
      </c>
      <c r="I493" s="13">
        <v>43542</v>
      </c>
    </row>
    <row r="494" spans="1:9" ht="33" hidden="1" customHeight="1" x14ac:dyDescent="0.25">
      <c r="A494" s="42" t="str">
        <f t="shared" si="21"/>
        <v/>
      </c>
      <c r="B494" s="10" t="s">
        <v>129</v>
      </c>
      <c r="C494" s="10" t="s">
        <v>593</v>
      </c>
      <c r="D494" s="10" t="s">
        <v>592</v>
      </c>
      <c r="E494" s="10" t="s">
        <v>4004</v>
      </c>
      <c r="F494" s="10" t="str">
        <f t="shared" si="22"/>
        <v>8422.40.90</v>
      </c>
      <c r="G494" s="10" t="str">
        <f t="shared" si="23"/>
        <v>Máquinas automáticas para agrupar e embalar confeitos de pastilhas comprimidas com dimensões aproximadas entre 12,2 e 16,1mm de diâmetro e 3,8 e 5,2mm de espessura, em rolos com filme de polipropileno com dupla torção em ambas as extremidades laterais, com dimensões finais aproximadas entre 12,2 e 16,1mm de diâmetro e 19 e 45,6mm de comprimento, contendo aproximadamente entre 5 e 15 confeitos por rolo, dotadas de alimentador vibratório com transportador de corrente, sensores fotoelétrico de rejeição de produto e segurança, placas e escovas para agrupamento e montagem do rolo, sistema alimentador de filme PP com bobinas, dispositivo de corte do filme, cabeçote de embalagem e torção rotativa, com ou sem dispositivo de selagem longitudinal com “hot melt“ (cola quente), com produtividade aproximada de até 140rolos/minuto e painel de controle com tela tipo “touchscreen“ e controlador lógico programável (CLP).</v>
      </c>
      <c r="H494" s="10" t="s">
        <v>558</v>
      </c>
      <c r="I494" s="13">
        <v>43542</v>
      </c>
    </row>
    <row r="495" spans="1:9" ht="33" hidden="1" customHeight="1" x14ac:dyDescent="0.25">
      <c r="A495" s="42" t="str">
        <f t="shared" si="21"/>
        <v/>
      </c>
      <c r="B495" s="10" t="s">
        <v>115</v>
      </c>
      <c r="C495" s="10" t="s">
        <v>595</v>
      </c>
      <c r="D495" s="10" t="s">
        <v>594</v>
      </c>
      <c r="E495" s="10" t="s">
        <v>4080</v>
      </c>
      <c r="F495" s="10" t="str">
        <f t="shared" si="22"/>
        <v>8477.80.90</v>
      </c>
      <c r="G495" s="10" t="str">
        <f t="shared" si="23"/>
        <v>Máquinas cortadeiras e rebobinadeiras, com controlador lógico programável – PLC, com capacidade para receber rolos de filme de poliéster (BOPET) com espessura entre 8 e 50μm, de até 4.000kg de peso, até 2.550mm de largura e até 1.300mm de diâmetro e cortar/rebobinar em bobinas de até 2.000kg de peso, com largura mínima de 325mm e diâmetro máximo de 1.200mm, com velocidade de operação de até 800m/min, dotadas de: unidade de desenrolamento do rolo máster de filme de poliéster com sistemas expansivos nas extremidades para recebimento de rolos com diâmetro interno de 6 e 10 polegadas, sem necessidade de eixo interno de sustentação; sistema de corte do filme com rolo ranhurado e 5 dispositivos para posicionamento de lâminas de corte; sistema de rebobinamento composto por 4 estações de rebobinamento independentes, sem necessidade de eixo para suporte das bobinas, compostas cada uma por um par de braços acionados por motores elétricos, com capacidade para bobinas de até 2.000kg de peso e 1.200mm de diâmetro; sistema de rolos de contato composto por 4 estações de suporte de rolos de contato independentes, uma para cada unidade de bobinamento, e rolos de contato intercambiáveis de comprimentos entre 330  e 2.350mm.</v>
      </c>
      <c r="H495" s="10" t="s">
        <v>558</v>
      </c>
      <c r="I495" s="13">
        <v>43542</v>
      </c>
    </row>
    <row r="496" spans="1:9" ht="33" hidden="1" customHeight="1" x14ac:dyDescent="0.25">
      <c r="A496" s="42" t="str">
        <f t="shared" si="21"/>
        <v/>
      </c>
      <c r="B496" s="10" t="s">
        <v>597</v>
      </c>
      <c r="C496" s="10" t="s">
        <v>598</v>
      </c>
      <c r="D496" s="10" t="s">
        <v>596</v>
      </c>
      <c r="E496" s="10" t="s">
        <v>3999</v>
      </c>
      <c r="F496" s="10" t="str">
        <f t="shared" si="22"/>
        <v>8462.29.00</v>
      </c>
      <c r="G496" s="10" t="str">
        <f t="shared" si="23"/>
        <v>Bancadas de alinhamento e laminadora para alinhamento e tensionamento de lâminas de serra fita, com lâminas de serra fita no modelo R510 de 9,0-12,0m, face de bigorna com variante 1 de 220 x 1.000 x 60mm e largura até 230mm, e com variante 2 de 700 x 270 x 60mm e largura da lâmina de até 300mm, com unidade laminadora com variação de regulagem de aproximadamente 380mm, tensão 400V, trifásico, 50Hz.</v>
      </c>
      <c r="H496" s="10" t="s">
        <v>558</v>
      </c>
      <c r="I496" s="13">
        <v>43542</v>
      </c>
    </row>
    <row r="497" spans="1:9" ht="33" hidden="1" customHeight="1" x14ac:dyDescent="0.25">
      <c r="A497" s="42" t="str">
        <f t="shared" si="21"/>
        <v/>
      </c>
      <c r="B497" s="10" t="s">
        <v>4234</v>
      </c>
      <c r="C497" s="10" t="s">
        <v>600</v>
      </c>
      <c r="D497" s="10" t="s">
        <v>599</v>
      </c>
      <c r="E497" s="10" t="s">
        <v>4089</v>
      </c>
      <c r="F497" s="10" t="str">
        <f t="shared" si="22"/>
        <v>8417.80.90</v>
      </c>
      <c r="G497" s="10" t="str">
        <f t="shared" si="23"/>
        <v>Fornos industriais horizontais a gás (GLP) de alta performance de zona única, usado para secar latas de alumínio para bebidas após lavagem, com capacidade de produção igual ou superior a 3.000 latas de 350ml com diâmetro 2” 11/16” por minuto, temperatura de trabalho de 330 a 375 ˚F [165 a 190˚C] e máxima de 450°F [232°C], com painel de controle com controlador lógico programável e protocolo de comunicação ethernet.</v>
      </c>
      <c r="H497" s="10" t="s">
        <v>558</v>
      </c>
      <c r="I497" s="13">
        <v>43542</v>
      </c>
    </row>
    <row r="498" spans="1:9" ht="33" hidden="1" customHeight="1" x14ac:dyDescent="0.25">
      <c r="A498" s="42" t="str">
        <f t="shared" si="21"/>
        <v/>
      </c>
      <c r="B498" s="10" t="s">
        <v>602</v>
      </c>
      <c r="C498" s="10" t="s">
        <v>603</v>
      </c>
      <c r="D498" s="10" t="s">
        <v>601</v>
      </c>
      <c r="E498" s="10" t="s">
        <v>4235</v>
      </c>
      <c r="F498" s="10" t="str">
        <f t="shared" si="22"/>
        <v>8477.10.99</v>
      </c>
      <c r="G498" s="10" t="str">
        <f t="shared" si="23"/>
        <v>Máquinas verticais de vulcanização por injeção de peças de elastômeros, com mesa deslizante, com sistema de extração automático, com unidade de injeção e plastificação tipo "fifo-A", com bio retrátil, com volume igual ou superior a 4.000cm³, com placas de aquecimento igual ou superior a 670 x 780mm, com temperatura máxima de até 230ºC, injeção por meio de bico único, pressão de injeção igual ou superior a 1.800bar, unidade de fechamento hidráulico com força de fechamento igual ou superior a 4.000knm, curso de abertura igual ou superior a 600mm, diâmetro rosca igual ou superior a 55mm, com controlador lógico programável (CLP), com painel operacional IHM, com tela colorida igual ou superior a 19 polegadas com toque háptico com sequência de ciclos programáveis, com controle de temperatura das placas de aquecimento em 3 zonas.</v>
      </c>
      <c r="H498" s="10" t="s">
        <v>558</v>
      </c>
      <c r="I498" s="13">
        <v>43542</v>
      </c>
    </row>
    <row r="499" spans="1:9" ht="33" hidden="1" customHeight="1" x14ac:dyDescent="0.25">
      <c r="A499" s="42" t="str">
        <f t="shared" si="21"/>
        <v/>
      </c>
      <c r="B499" s="10" t="s">
        <v>605</v>
      </c>
      <c r="C499" s="10" t="s">
        <v>606</v>
      </c>
      <c r="D499" s="10" t="s">
        <v>604</v>
      </c>
      <c r="E499" s="10" t="s">
        <v>4236</v>
      </c>
      <c r="F499" s="10" t="str">
        <f t="shared" si="22"/>
        <v>9027.10.00</v>
      </c>
      <c r="G499" s="10" t="str">
        <f t="shared" si="23"/>
        <v>Aparelhos para detecção contínua de gases tóxicos, inflamáveis e oxigênio, por tecnologia de sensor catalítico para os gases combustíveis; por tecnologia de sensor eletroquímico para amônia (NH3), Monóxido de Carbono (CO) de Baixo Range, Monóxido de Carbono (CO) de Alto Range, Monóxido de carbono (CO sem interferência de H2), Sulfeto de Hidrogênio (H2S), Cloro (CL2), Hidrogênio (H2), Cianeto de Hidrogênio (HCN), Dióxido de nitrogênio (NO2), Oxigênio (O2) e Dióxido de enxofre (SO2); por tecnologia de sensor de foto ionização para compostos Orgânicos Voláteis (COVs), com detecção simultânea de até 07 gases, portáteis, com faixas de medição entre 0 e 100% LEL em incrementos de 1% para gases combustíveis, entre 0 e 500ppm em incrementos de 1ppm para Amônia (NH3), entre 0 e 1.500ppm em incrementos de 1ppm para Monóxido de Carbono (CO) de baixo range, entre 0 e 9.999ppm em incrementos de 1ppm para Monóxido de Carbono (CO) de alto range, entre 0 e 1.000ppm em incrementos de 1ppm para Monóxido de Carbono (CO sem interferência de H2), entre 0 e 500ppm em incrementos de 0,1ppm para Sulfeto de Hidrogênio (H2S), entre 0 e 50ppm em incrementos de 0,1ppm para Cloro (CL2), entre 0 e 2.000ppm em incrementos de 1ppm para Hidrogênio (H2), entre 0 e 30ppm em incrementos de 0,01ppm para Cianeto de Hidrogênio (HCN), entre 0 e 150ppm em incrementos de 0,1ppm para Dióxido de nitrogênio (NO2), entre 0 e 30% por volume em incrementos de 0,1% para Oxigênio (O2),  entre 0 e 150ppm em incrementos de 0,1ppm para Dióxido de Enxofre (SO2), entre 0 e 2.000ppm em incrementos de 0,1ppm para Compostos Orgânicos Voláteis (COVs),  montados em material do corpo externo de ligas de policarbonato resistentes a impacto com grau de proteção IP66, dotados de visor LCD, botões de operação, alarmes sonoro de 108dB, vibratório e luminoso para presença de gás, bateria fraca, falha da bomba de sucção e falha de sensores, compatível com baterias internas recarregáveis, com faixa de temperatura operacional entre -20 a +55 graus Celsius, com faixa de umidade operacional entre 15% a 95% sem condensação (contínua), com memória de dados interna com capacidade de 90 dias de registros contínuos em intervalo de 10 em 10 segundos, possui transmissão de dados “wireless” entre os detectores (atual e mais 24 detectores) dentro do alcance do sinal de cada detector de até 300 metros, com ou sem bomba de sucção, compatível com software de gerenciamento online.</v>
      </c>
      <c r="H499" s="10" t="s">
        <v>558</v>
      </c>
      <c r="I499" s="13">
        <v>43542</v>
      </c>
    </row>
    <row r="500" spans="1:9" ht="33" hidden="1" customHeight="1" x14ac:dyDescent="0.25">
      <c r="A500" s="42" t="str">
        <f t="shared" si="21"/>
        <v/>
      </c>
      <c r="B500" s="10" t="s">
        <v>332</v>
      </c>
      <c r="C500" s="10" t="s">
        <v>608</v>
      </c>
      <c r="D500" s="10" t="s">
        <v>607</v>
      </c>
      <c r="E500" s="10" t="s">
        <v>4098</v>
      </c>
      <c r="F500" s="10" t="str">
        <f t="shared" si="22"/>
        <v>8428.90.90</v>
      </c>
      <c r="G500" s="10" t="str">
        <f t="shared" si="23"/>
        <v>Dispositivos para automação da etapa de alimentação e retirada do substrato para uso em conjunto com máquina impressora industrial a jato de tinta, operando através de braços com sucção para retirada e posicionamento do substrato a ser impresso, posicionamento do mesmo na mesa de alimentação da impressora, posterior retirada após impressão e empilhamento do material impresso, operação com até 03 folhas simultâneas, formato máximo da folha de 3,2 x 1,6m, peso máximo do substrato de 10kg, precisão de colocação de +/- 1,0mm.</v>
      </c>
      <c r="H500" s="10" t="s">
        <v>558</v>
      </c>
      <c r="I500" s="13">
        <v>43542</v>
      </c>
    </row>
    <row r="501" spans="1:9" ht="33" hidden="1" customHeight="1" x14ac:dyDescent="0.25">
      <c r="A501" s="42" t="str">
        <f t="shared" si="21"/>
        <v/>
      </c>
      <c r="B501" s="10" t="s">
        <v>610</v>
      </c>
      <c r="C501" s="10" t="s">
        <v>611</v>
      </c>
      <c r="D501" s="10" t="s">
        <v>609</v>
      </c>
      <c r="E501" s="10" t="s">
        <v>4237</v>
      </c>
      <c r="F501" s="10" t="str">
        <f t="shared" si="22"/>
        <v>9019.10.00</v>
      </c>
      <c r="G501" s="10" t="str">
        <f t="shared" si="23"/>
        <v>Aparelhos de hidromassagem em forma de poltrona em posição vertical sentado, destinados a estimulação e relaxamento muscular por jato de água por meio da tecnologia do ar, dotados de tela "touchscreen" permitindo que o usuário selecione os pontos de massagem desejada em até 10 níveis e com ajuste de velocidade de até 4 configurações.</v>
      </c>
      <c r="H501" s="10" t="s">
        <v>558</v>
      </c>
      <c r="I501" s="13">
        <v>43542</v>
      </c>
    </row>
    <row r="502" spans="1:9" ht="33" hidden="1" customHeight="1" x14ac:dyDescent="0.25">
      <c r="A502" s="42" t="str">
        <f t="shared" si="21"/>
        <v/>
      </c>
      <c r="B502" s="10" t="s">
        <v>281</v>
      </c>
      <c r="C502" s="10" t="s">
        <v>613</v>
      </c>
      <c r="D502" s="10" t="s">
        <v>612</v>
      </c>
      <c r="E502" s="10" t="s">
        <v>4238</v>
      </c>
      <c r="F502" s="10" t="str">
        <f t="shared" si="22"/>
        <v>8441.80.00</v>
      </c>
      <c r="G502" s="10" t="str">
        <f t="shared" si="23"/>
        <v>Máquinas automáticas para corte e vinco e aplicação de "hot-stamping", alimentadas por folhas soltas, espessura mínima do papel de 0,1mm, espessura máxima do cartão de 4mm, velocidade máxima igual a 8.000 folhas/hora e formato máximo de folha igual a 1060 x 760 mm, dotadas  de unidade de alimentação, unidade de corte e vinco do substrato, aplicação de acabamento superficial “hot stamping”, dispositivo de destaque e saída em pilhas.</v>
      </c>
      <c r="H502" s="10" t="s">
        <v>558</v>
      </c>
      <c r="I502" s="13">
        <v>43542</v>
      </c>
    </row>
    <row r="503" spans="1:9" ht="33" hidden="1" customHeight="1" x14ac:dyDescent="0.25">
      <c r="A503" s="42" t="str">
        <f t="shared" si="21"/>
        <v/>
      </c>
      <c r="B503" s="10" t="s">
        <v>526</v>
      </c>
      <c r="C503" s="10" t="s">
        <v>615</v>
      </c>
      <c r="D503" s="10" t="s">
        <v>614</v>
      </c>
      <c r="E503" s="10" t="s">
        <v>4099</v>
      </c>
      <c r="F503" s="10" t="str">
        <f t="shared" si="22"/>
        <v>9022.90.90</v>
      </c>
      <c r="G503" s="10" t="str">
        <f t="shared" si="23"/>
        <v>Kit's de acabamento frontal de console de controle e comando de equipamento de Tomografia Computadorizada dotados de partes plásticas injetadas, partes metálicas estampadas e parafusos de fixação.</v>
      </c>
      <c r="H503" s="10" t="s">
        <v>558</v>
      </c>
      <c r="I503" s="13">
        <v>43542</v>
      </c>
    </row>
    <row r="504" spans="1:9" ht="33" hidden="1" customHeight="1" x14ac:dyDescent="0.25">
      <c r="A504" s="42" t="str">
        <f t="shared" si="21"/>
        <v/>
      </c>
      <c r="B504" s="10" t="s">
        <v>617</v>
      </c>
      <c r="C504" s="10" t="s">
        <v>618</v>
      </c>
      <c r="D504" s="10" t="s">
        <v>616</v>
      </c>
      <c r="E504" s="10" t="s">
        <v>4109</v>
      </c>
      <c r="F504" s="10" t="str">
        <f t="shared" si="22"/>
        <v>8431.39.00</v>
      </c>
      <c r="G504" s="10" t="str">
        <f t="shared" si="23"/>
        <v>Curvas transportadoras de correia PVC preta estruturadas, com ângulo de 60 graus, raio interno de 60mm, largura da correia igual a 700mm, capacidade de carga de até 100kg, com rolete cônico de diâmetro externo de 100mm tracionado por um motor de potência 0,75kW e com velocidade máxima de 60Hz de 0,8 m/s.</v>
      </c>
      <c r="H504" s="10" t="s">
        <v>558</v>
      </c>
      <c r="I504" s="13">
        <v>43542</v>
      </c>
    </row>
    <row r="505" spans="1:9" ht="33" hidden="1" customHeight="1" x14ac:dyDescent="0.25">
      <c r="A505" s="42" t="str">
        <f t="shared" si="21"/>
        <v/>
      </c>
      <c r="B505" s="10" t="s">
        <v>623</v>
      </c>
      <c r="C505" s="10" t="s">
        <v>624</v>
      </c>
      <c r="D505" s="10" t="s">
        <v>622</v>
      </c>
      <c r="E505" s="10" t="s">
        <v>4109</v>
      </c>
      <c r="F505" s="10" t="str">
        <f t="shared" si="22"/>
        <v>8428.33.00</v>
      </c>
      <c r="G505" s="10" t="str">
        <f t="shared" si="23"/>
        <v>Transportadores de correia PU preta, angular, com ângulo de 30 graus, largura da correia igual a 700mm, capacidade de carga de até 60kg, acionada por motor e velocidade máxima a 60Hz de 0,8m/s.</v>
      </c>
      <c r="H505" s="10" t="s">
        <v>558</v>
      </c>
      <c r="I505" s="13">
        <v>43542</v>
      </c>
    </row>
    <row r="506" spans="1:9" ht="33" hidden="1" customHeight="1" x14ac:dyDescent="0.25">
      <c r="A506" s="42" t="str">
        <f t="shared" si="21"/>
        <v/>
      </c>
      <c r="B506" s="10" t="s">
        <v>392</v>
      </c>
      <c r="C506" s="10" t="s">
        <v>626</v>
      </c>
      <c r="D506" s="10" t="s">
        <v>625</v>
      </c>
      <c r="E506" s="10" t="s">
        <v>4239</v>
      </c>
      <c r="F506" s="10" t="str">
        <f t="shared" si="22"/>
        <v>8426.41.90</v>
      </c>
      <c r="G506" s="10" t="str">
        <f t="shared" si="23"/>
        <v>Guindastes autopropulsados, sobre pneumáticos, tipo "reach stacker", acionados por motor diesel de potência entre 250kW(335HP) a 265kW(355HP) a 2.100rpm, com capacidade de carga de 45ton, dotados de lança telescópica hidráulica com "spreader" para elevação máxima de 15.100mm, transporte e armazenamento de contêineres  padrão ISO de 20, 40 e 45' pés, com capacidade de empilhamento para contêiner de 9’ e 6" com 43ton na quinta altura da primeira fila e contêiner de 8' e 6" com 30ton na quinta altura da segunda fila, com "wheel base'' de 6.000mm de distância, equipados com módulo de controle integrado de sistema "can-bus, raio de giro de 8.000mm.</v>
      </c>
      <c r="H506" s="10" t="s">
        <v>558</v>
      </c>
      <c r="I506" s="13">
        <v>43542</v>
      </c>
    </row>
    <row r="507" spans="1:9" ht="33" hidden="1" customHeight="1" x14ac:dyDescent="0.25">
      <c r="A507" s="42" t="str">
        <f t="shared" si="21"/>
        <v/>
      </c>
      <c r="B507" s="10" t="s">
        <v>628</v>
      </c>
      <c r="C507" s="10" t="s">
        <v>629</v>
      </c>
      <c r="D507" s="10" t="s">
        <v>627</v>
      </c>
      <c r="E507" s="10" t="s">
        <v>4163</v>
      </c>
      <c r="F507" s="10" t="str">
        <f t="shared" si="22"/>
        <v>8504.40.30</v>
      </c>
      <c r="G507" s="10" t="str">
        <f t="shared" si="23"/>
        <v>Inversores “string” trifásicos para aplicação fotovoltaica com range de potência entre 20 e 175kw, promove a conversão de tensão DC produzida pelos arranjos fotovoltaicos em tensão AC para alimentação das cargas e sincronismo com a rede da concessionária em tensão AC (380 a 800V) em 60Hz.</v>
      </c>
      <c r="H507" s="10" t="s">
        <v>558</v>
      </c>
      <c r="I507" s="13">
        <v>43542</v>
      </c>
    </row>
    <row r="508" spans="1:9" ht="33" hidden="1" customHeight="1" x14ac:dyDescent="0.25">
      <c r="A508" s="42" t="str">
        <f t="shared" si="21"/>
        <v/>
      </c>
      <c r="B508" s="10" t="s">
        <v>165</v>
      </c>
      <c r="C508" s="10" t="s">
        <v>631</v>
      </c>
      <c r="D508" s="10" t="s">
        <v>630</v>
      </c>
      <c r="E508" s="10" t="s">
        <v>4123</v>
      </c>
      <c r="F508" s="10" t="str">
        <f t="shared" si="22"/>
        <v>8438.50.00</v>
      </c>
      <c r="G508" s="10" t="str">
        <f t="shared" si="23"/>
        <v>Máquinas porcionadoras de carne com peso controlado para produtos sem osso e não congelados, dotados de sistema de scanner 360º com 3 câmeras de precisão, com esteira em “V” e com capacidade máxima igual ou superior a 5.500kg/h, dependendo do tamanho e formato do produto.</v>
      </c>
      <c r="H508" s="10" t="s">
        <v>558</v>
      </c>
      <c r="I508" s="13">
        <v>43542</v>
      </c>
    </row>
    <row r="509" spans="1:9" ht="33" hidden="1" customHeight="1" x14ac:dyDescent="0.25">
      <c r="A509" s="42" t="str">
        <f t="shared" si="21"/>
        <v/>
      </c>
      <c r="B509" s="10" t="s">
        <v>386</v>
      </c>
      <c r="C509" s="10" t="s">
        <v>633</v>
      </c>
      <c r="D509" s="10" t="s">
        <v>632</v>
      </c>
      <c r="E509" s="10" t="s">
        <v>4240</v>
      </c>
      <c r="F509" s="10" t="str">
        <f t="shared" si="22"/>
        <v>8477.10.11</v>
      </c>
      <c r="G509" s="10" t="str">
        <f t="shared" si="23"/>
        <v>Injetoras horizontais para moldar por injeção pré-formas de politereftalato de etileno (PET), com força de fechamento de 350 toneladas métricas com unidade de fechamento atuada por motor elétrico, curso máximo de abertura 700mm, distanciamento entre as colunas na vertical e horizontal compreendido entre 920 e 920mm, calibração  automática de altura do molde, painel de operação com programação de perfil de injeção dedicado para preformas PET, controle de servo-válvula de injeção, controle proporcional de velocidade e pressão de extração, unidade de potência hidráulica enclausurada com 2 motores elétricos refrigerados por ar, sistema de filtragem de óleo com interruptor de pressão, funções de injeção e plastificação simultâneas, interligadas, baixa geração de acetaldeído (AA), capacidade de injeção máxima de 7.600g de PET, volume de injeção máxima de 6.770cm3, capacidade de plastificação máxima até 1.400kg/h de PET, pressão de injeção máxima de 1.250bar, sistema de extração de preformas com três ou quatro estágios e resfriamento forçado e controlado das superfícies interna e externa das preformas, desumidificador de ar dedicado, controle baseado em PC industrial com conexão EtherCAT, disponibilidade de monitoração e diagnóstico remoto, transdutores de posição com resolução de 5 mícrons, circuitos de controle de entradas e saídas com comunicação EtherCAT.</v>
      </c>
      <c r="H509" s="10" t="s">
        <v>558</v>
      </c>
      <c r="I509" s="13">
        <v>43542</v>
      </c>
    </row>
    <row r="510" spans="1:9" ht="33" hidden="1" customHeight="1" x14ac:dyDescent="0.25">
      <c r="A510" s="42" t="str">
        <f t="shared" si="21"/>
        <v/>
      </c>
      <c r="B510" s="10" t="s">
        <v>635</v>
      </c>
      <c r="C510" s="10" t="s">
        <v>636</v>
      </c>
      <c r="D510" s="10" t="s">
        <v>634</v>
      </c>
      <c r="E510" s="10" t="s">
        <v>3965</v>
      </c>
      <c r="F510" s="10" t="str">
        <f t="shared" si="22"/>
        <v>8427.20.90</v>
      </c>
      <c r="G510" s="10" t="str">
        <f t="shared" si="23"/>
        <v>Empilhadeiras autopropulsadas, com capacidade de carga entre 4.000 e 6.000kg, acionadas por motor a combustão com potência igual ou superior a 60HP, e um sistema de arrefecimento com radiador padrão do tipo "combi-cooler" que contempla um resfriador de óleo da transmissão, com um gerenciador do sistema veicular (VSM) que controla todas as funções elétricas da máquina e freios de banho a óleo.</v>
      </c>
      <c r="H510" s="10" t="s">
        <v>558</v>
      </c>
      <c r="I510" s="13">
        <v>43542</v>
      </c>
    </row>
    <row r="511" spans="1:9" ht="33" hidden="1" customHeight="1" x14ac:dyDescent="0.25">
      <c r="A511" s="42" t="str">
        <f t="shared" si="21"/>
        <v/>
      </c>
      <c r="B511" s="10" t="s">
        <v>638</v>
      </c>
      <c r="C511" s="10" t="s">
        <v>639</v>
      </c>
      <c r="D511" s="10" t="s">
        <v>637</v>
      </c>
      <c r="E511" s="10" t="s">
        <v>4241</v>
      </c>
      <c r="F511" s="10" t="str">
        <f t="shared" si="22"/>
        <v>8421.99.99</v>
      </c>
      <c r="G511" s="10" t="str">
        <f t="shared" si="23"/>
        <v>Pacotes de membranas de osmose reversa para uso em sistemas ST ou similares, com execução espiral modificada diâmetro 198mm, altura compreendida entre 840 a 1.000mm, pressão máxima de trabalho de até 75bar.</v>
      </c>
      <c r="H511" s="10" t="s">
        <v>558</v>
      </c>
      <c r="I511" s="13">
        <v>43542</v>
      </c>
    </row>
    <row r="512" spans="1:9" ht="33" hidden="1" customHeight="1" x14ac:dyDescent="0.25">
      <c r="A512" s="42" t="str">
        <f t="shared" si="21"/>
        <v/>
      </c>
      <c r="B512" s="10" t="s">
        <v>383</v>
      </c>
      <c r="C512" s="10" t="s">
        <v>641</v>
      </c>
      <c r="D512" s="10" t="s">
        <v>640</v>
      </c>
      <c r="E512" s="10" t="s">
        <v>4242</v>
      </c>
      <c r="F512" s="10" t="str">
        <f t="shared" si="22"/>
        <v>8464.90.19</v>
      </c>
      <c r="G512" s="10" t="str">
        <f t="shared" si="23"/>
        <v>Centros de furação para realizar de 1 a 4 furos simultaneamente em chapas de vidro com espessura máxima igual ou superior a 12mm e dimensões máximas iguais ou superiores a , diâmetro máximo de furação igual ou superior a 26mm, velocidade máxima dos eixos igual ou a 4.500rpm, com fixação automática das chapas de vidro durante a furação, com ou sem unidades rolantes de entrada e de saída.</v>
      </c>
      <c r="H512" s="10" t="s">
        <v>558</v>
      </c>
      <c r="I512" s="13">
        <v>43542</v>
      </c>
    </row>
    <row r="513" spans="1:9" ht="33" hidden="1" customHeight="1" x14ac:dyDescent="0.25">
      <c r="A513" s="42" t="str">
        <f t="shared" si="21"/>
        <v/>
      </c>
      <c r="B513" s="10" t="s">
        <v>536</v>
      </c>
      <c r="C513" s="10" t="s">
        <v>643</v>
      </c>
      <c r="D513" s="10" t="s">
        <v>642</v>
      </c>
      <c r="E513" s="10" t="s">
        <v>4100</v>
      </c>
      <c r="F513" s="10" t="str">
        <f t="shared" si="22"/>
        <v>8427.10.19</v>
      </c>
      <c r="G513" s="10" t="str">
        <f t="shared" si="23"/>
        <v>Empilhadeiras autopropulsadas de motor elétrico de tração de corrente alternada (AC), contrabalanceadas, saída lateral para bateria, capacidade máxima de carga entre 1.800 e 5.000 kg (incluindo os limites), com ou sem torre de elevação em 3 versões, altura máxima de elevação dos garfos entre 2.846 e 7.500mm (incluindo os limites).</v>
      </c>
      <c r="H513" s="10" t="s">
        <v>558</v>
      </c>
      <c r="I513" s="13">
        <v>43542</v>
      </c>
    </row>
    <row r="514" spans="1:9" ht="33" hidden="1" customHeight="1" x14ac:dyDescent="0.25">
      <c r="A514" s="42" t="str">
        <f t="shared" si="21"/>
        <v/>
      </c>
      <c r="B514" s="10" t="s">
        <v>605</v>
      </c>
      <c r="C514" s="10" t="s">
        <v>645</v>
      </c>
      <c r="D514" s="10" t="s">
        <v>644</v>
      </c>
      <c r="E514" s="10" t="s">
        <v>4236</v>
      </c>
      <c r="F514" s="10" t="str">
        <f t="shared" si="22"/>
        <v>9027.10.00</v>
      </c>
      <c r="G514" s="10" t="str">
        <f t="shared" si="23"/>
        <v>Aparelhos para detecção contínua de gases tóxicos, por tecnologia de sensor eletroquímico para Monóxido de Carbono (CO), Monóxido de carbono (CO sem interferência de H2), Sulfeto de Hidrogênio (H2S), Dióxido de Nitrogênio (NO2) e Dióxido de Enxofre (SO2), com detecção máxima de 01 gás, com tecnologia (DualSense) com dois sensores idênticos e com operação simultânea para detecção do mesmo tipo de gás, portáteis, com faixas de medição entre 0 e 1.000ppm em incrementos de 1ppm para Monóxido de Carbono (CO), entre 0 e 1.000ppm em incrementos de 1ppm para Monóxido de carbono (CO sem interferência de H2), entre 0 e 500ppm em incrementos de 0,1ppm para Sulfeto de Hidrogênio (H2S), entre 0 e 150ppm em incrementos de 0,1ppm para Dióxido de Nitrogênio (NO2), entre 0 e 150ppm em incrementos de 0,1ppm para Dióxido de Enxofre (SO2), montados em material de policarbonato com revestimento protetor emborrachado antiestático (parte superior da estrutura) e policarbonato condutor (parte inferior da estrutura), com grau de proteção IP66 e IP67, dotados de visor LCD, botões de operação, alarmes sonoro de 100dB, vibratório e luminoso para presença de gás, bateria fraca, e falha de sensores, possui bateria interna substituível, com faixa de temperatura operacional entre -40 e +50 graus Celsius, com faixa de umidade operacional entre 15% e 95% sem condensação (contínua), compatível com software de gerenciamento online.</v>
      </c>
      <c r="H514" s="10" t="s">
        <v>558</v>
      </c>
      <c r="I514" s="13">
        <v>43542</v>
      </c>
    </row>
    <row r="515" spans="1:9" ht="33" hidden="1" customHeight="1" x14ac:dyDescent="0.25">
      <c r="A515" s="42" t="str">
        <f t="shared" ref="A515:A578" si="24">IF(LEFT(D515,3)="Ver","",IF(COUNTIF(D:D,D515)&gt;1,"X",""))</f>
        <v/>
      </c>
      <c r="B515" s="10" t="s">
        <v>647</v>
      </c>
      <c r="C515" s="10" t="s">
        <v>648</v>
      </c>
      <c r="D515" s="10" t="s">
        <v>646</v>
      </c>
      <c r="E515" s="10" t="s">
        <v>4243</v>
      </c>
      <c r="F515" s="10" t="str">
        <f t="shared" ref="F515:F578" si="25">IF(B515="","",LEFT(B515,10))</f>
        <v>8443.91.99</v>
      </c>
      <c r="G515" s="10" t="str">
        <f t="shared" ref="G515:G578" si="26">IF(C515="","",C515)</f>
        <v>Máquinas automáticas para rebobinar de forma contínua filmes plásticos e materiais autoadesivos com velocidade máxima de operação de 200m/min, capazes de rebobinar filmes em bobinas com largura de até 660mm, diâmetro máximo de 1.016mm, peso máximo de 680kg e diâmetro interno do canudo de 76mm ou 152mm, tensão de trabalho de 22 a 378N, dotadas de rebobinador duplo com eixo em balanço e mandris expansíveis pneumaticamente, controle de tensão por rolo compensador e sistema de troca automática de bobinas a 200m/min (máxima velocidade), dotadas de conjunto de painéis de controle IHM e com controlador lógico programável (CLP).</v>
      </c>
      <c r="H515" s="10" t="s">
        <v>558</v>
      </c>
      <c r="I515" s="13">
        <v>43542</v>
      </c>
    </row>
    <row r="516" spans="1:9" ht="33" hidden="1" customHeight="1" x14ac:dyDescent="0.25">
      <c r="A516" s="42" t="str">
        <f t="shared" si="24"/>
        <v/>
      </c>
      <c r="B516" s="10" t="s">
        <v>165</v>
      </c>
      <c r="C516" s="10" t="s">
        <v>650</v>
      </c>
      <c r="D516" s="10" t="s">
        <v>649</v>
      </c>
      <c r="E516" s="10" t="s">
        <v>4244</v>
      </c>
      <c r="F516" s="10" t="str">
        <f t="shared" si="25"/>
        <v>8438.50.00</v>
      </c>
      <c r="G516" s="10" t="str">
        <f t="shared" si="26"/>
        <v>Máquinas automáticas porcionadoras e embutidoras a vácuo de produtos cárneos, com capacidade máxima igual ou superior a 2.000kg/h com bomba para transporte de produto, pressão de até 72bar, com sistema de torcionamento, porcionamento a partir de 5g, com tanque de armazenamento de produto em processamento, com bomba de vácuo integrada na máquina e painel para controle da operação.</v>
      </c>
      <c r="H516" s="10" t="s">
        <v>558</v>
      </c>
      <c r="I516" s="13">
        <v>43542</v>
      </c>
    </row>
    <row r="517" spans="1:9" ht="33" hidden="1" customHeight="1" x14ac:dyDescent="0.25">
      <c r="A517" s="42" t="str">
        <f t="shared" si="24"/>
        <v/>
      </c>
      <c r="B517" s="10" t="s">
        <v>652</v>
      </c>
      <c r="C517" s="10" t="s">
        <v>653</v>
      </c>
      <c r="D517" s="10" t="s">
        <v>651</v>
      </c>
      <c r="E517" s="10" t="s">
        <v>4004</v>
      </c>
      <c r="F517" s="10" t="str">
        <f t="shared" si="25"/>
        <v>8479.89.11</v>
      </c>
      <c r="G517" s="10" t="str">
        <f t="shared" si="26"/>
        <v>Máquinas compressoras rotativas automáticas para fabricação de confeitos comprimidos, com capacidade de produção compreendida entre aproximadamente 88.200 e 470.400 comprimidos/h, com força máxima de pré-compressão e compressão de 100kN, para fabricação de comprimidos com diâmetro ou comprimento máximo de aproximadamente 25mm e espessura máxima de aproximadamente 8,5mm, dotadas de torre básica (rotor) intercambiável com 49 estações de puncionamento, saída dupla, compressão de camada  única ou dupla, área de compressão vedada à prova de poeira, torre secundária (rotor) intercambiável para troca rápida de “setup” com 49 estações de puncionamento, cames de enchimento e 2 jogos de ferramental consistindo de punções superiores e inferiores tipo EU 1” - 441, matrizes para punções tipo EU 1” – 441, para comprimidos com diâmetro de 16,1mm e comprimidos retangulares de 19mm X 14mm, controladas por sistema computadorizado com software dedicado e interface homem-máquina (IHM).</v>
      </c>
      <c r="H517" s="10" t="s">
        <v>558</v>
      </c>
      <c r="I517" s="13">
        <v>43542</v>
      </c>
    </row>
    <row r="518" spans="1:9" ht="33" hidden="1" customHeight="1" x14ac:dyDescent="0.25">
      <c r="A518" s="42" t="str">
        <f t="shared" si="24"/>
        <v/>
      </c>
      <c r="B518" s="10" t="s">
        <v>655</v>
      </c>
      <c r="C518" s="10" t="s">
        <v>656</v>
      </c>
      <c r="D518" s="10" t="s">
        <v>654</v>
      </c>
      <c r="E518" s="10" t="s">
        <v>4245</v>
      </c>
      <c r="F518" s="10" t="str">
        <f t="shared" si="25"/>
        <v>9031.20.90</v>
      </c>
      <c r="G518" s="10" t="str">
        <f t="shared" si="26"/>
        <v>Racks dotados de uma bancada e dois kit’s de acessórios para testes de válvulas de controle, sendo um para válvulas de controle de locomotivas e o outro para válvulas de controle de vagões, o Rack realiza análises automáticas, configuração, regulagem e testes de funcionamento e estanqueidade de válvulas de sistemas de freio de vagões e válvulas de sistemas de freio de locomotivas controladas por computador, interface eletrônica com software para interface entre bancada e válvula e parametrização, precisão de análise pneumática de centésimo de PSI para teste de funcionamento e teste de estanqueidade, pressão máxima de trabalho de 165psi, atualização automática de softwares de válvulas do sistema de freio de locomotivas via internet.</v>
      </c>
      <c r="H518" s="10" t="s">
        <v>558</v>
      </c>
      <c r="I518" s="13">
        <v>43542</v>
      </c>
    </row>
    <row r="519" spans="1:9" ht="33" hidden="1" customHeight="1" x14ac:dyDescent="0.25">
      <c r="A519" s="42" t="str">
        <f t="shared" si="24"/>
        <v/>
      </c>
      <c r="B519" s="10" t="s">
        <v>658</v>
      </c>
      <c r="C519" s="10" t="s">
        <v>659</v>
      </c>
      <c r="D519" s="10" t="s">
        <v>657</v>
      </c>
      <c r="E519" s="10" t="s">
        <v>4037</v>
      </c>
      <c r="F519" s="10" t="str">
        <f t="shared" si="25"/>
        <v>8458.91.00</v>
      </c>
      <c r="G519" s="10" t="str">
        <f t="shared" si="26"/>
        <v>Centros de torneamento vertical para peças metálicas, de comando numérico computadorizado (CNC), para operações de torneamento e retifica, diâmetro padrão máximo da placa de até 160mm, comprimento máximo da peça de 400mm; contraponta hidráulico; luneta autocentrante; curso no eixo X igual ou inferior a 340mm, curso no eixo Z igual ou inferior a 625mm, avanço rápido nos eixos X e Z de 30m/min, dotados de base fabricada em material altamente estabilizado termicamente e de propriedade antivibratória, equipados com 1 torre tipo disco de 12 posições, 1 unidade de retificação, unidade de dressamento, unidade hidráulica; unidade de resfriamento; 1 esteira de transporte de peças; transportador de cavacos; exaustor de nevoas e unidade de refrigeração.</v>
      </c>
      <c r="H519" s="10" t="s">
        <v>558</v>
      </c>
      <c r="I519" s="13">
        <v>43542</v>
      </c>
    </row>
    <row r="520" spans="1:9" ht="33" hidden="1" customHeight="1" x14ac:dyDescent="0.25">
      <c r="A520" s="42" t="str">
        <f t="shared" si="24"/>
        <v/>
      </c>
      <c r="B520" s="10" t="s">
        <v>658</v>
      </c>
      <c r="C520" s="10" t="s">
        <v>661</v>
      </c>
      <c r="D520" s="10" t="s">
        <v>660</v>
      </c>
      <c r="E520" s="10" t="s">
        <v>4037</v>
      </c>
      <c r="F520" s="10" t="str">
        <f t="shared" si="25"/>
        <v>8458.91.00</v>
      </c>
      <c r="G520" s="10" t="str">
        <f t="shared" si="26"/>
        <v>Centros de torneamento vertical para peças metálicas, de comando numérico computadorizado (CNC), para operações de faceamento, torneamento, fresamento, furação, rosqueamento e recartilha, com 2 estações de trabalho, morsa hidráulica autocentrante, diâmetro máximo da placa igual ou inferior a 260mm, comprimento máximo da peça de 630mm; contraponta hidráulico; luneta autocentrante; curso nos eixos X, Z e Y igual ou inferior a 340mm, 740mm e 50mm, avanço rápido nos eixos X, Z e Y de 30, 40 e 10m/min respectivamente, dotados de base fabricada em material altamente estabilizado termicamente e de propriedade antivibratória, equipados com 2 torres tipo disco de 12 posições cada e 1 torre com 5 posições axiais duplas com interface vertical para 5 ferramentas na parte superior e 5 ferramentas na parte inferior e uma estação para garra de peças; unidade de transferência de peças com sistema de giro acoplado na esteira de entrada de peças, unidade hidráulica; unidade de resfriamento; esteira de saída de peças; transportador de cavacos; exaustor de nevoas e unidade de refrigeração.</v>
      </c>
      <c r="H520" s="10" t="s">
        <v>558</v>
      </c>
      <c r="I520" s="13">
        <v>43542</v>
      </c>
    </row>
    <row r="521" spans="1:9" ht="33" hidden="1" customHeight="1" x14ac:dyDescent="0.25">
      <c r="A521" s="42" t="str">
        <f t="shared" si="24"/>
        <v/>
      </c>
      <c r="B521" s="10" t="s">
        <v>663</v>
      </c>
      <c r="C521" s="10" t="s">
        <v>664</v>
      </c>
      <c r="D521" s="10" t="s">
        <v>662</v>
      </c>
      <c r="E521" s="10" t="s">
        <v>4246</v>
      </c>
      <c r="F521" s="10" t="str">
        <f t="shared" si="25"/>
        <v>8421.39.90</v>
      </c>
      <c r="G521" s="10" t="str">
        <f t="shared" si="26"/>
        <v>Equipamentos para purificação de biogás pelo princípio de adsorção cinética (kPSA), que consiste em camadas idênticas que são preenchidos com adsorventes exclusivos, com atuação de válvula única rotativa e utilizando como base materiais adsorventes como, Zeólitos, Carvão ativado, crivos moleculares e outros, podendo remover do biogás base o gás carbônico (CO2), nitrogênio (N2) e oxigênio (O2). O sistema funciona com pressão de operação de 7 a 10bar e concentrações de saída acima de 96% de metano (CH4), gás carbônico (CO2), nitrogênio (N2) e oxigênio (O2) abaixo de 2% e 0,3% respectivamente na base seca, o equipamento é dotado de vasos de adsorção, válvula rotativa, tubulações, manômetros, sensores de pressão, painéis elétricos e de controle.</v>
      </c>
      <c r="H521" s="10" t="s">
        <v>558</v>
      </c>
      <c r="I521" s="13">
        <v>43542</v>
      </c>
    </row>
    <row r="522" spans="1:9" ht="33" hidden="1" customHeight="1" x14ac:dyDescent="0.25">
      <c r="A522" s="42" t="str">
        <f t="shared" si="24"/>
        <v/>
      </c>
      <c r="B522" s="10" t="s">
        <v>666</v>
      </c>
      <c r="C522" s="10" t="s">
        <v>667</v>
      </c>
      <c r="D522" s="10" t="s">
        <v>665</v>
      </c>
      <c r="E522" s="10" t="s">
        <v>4247</v>
      </c>
      <c r="F522" s="10" t="str">
        <f t="shared" si="25"/>
        <v>8421.29.30</v>
      </c>
      <c r="G522" s="10" t="str">
        <f t="shared" si="26"/>
        <v>Filtros prensa de placas verticais utilizados para desaguar minério, com até 60 câmaras de filtragem de 30, 40 ou 50mm de profundidade, dotados de 4 cilindros hidráulicos paralelos que trabalham recuados durante a filtragem e que estão localizados nas laterais das placas verticais, com capacidade de até 250 toneladas por hora</v>
      </c>
      <c r="H522" s="10" t="s">
        <v>558</v>
      </c>
      <c r="I522" s="13">
        <v>43542</v>
      </c>
    </row>
    <row r="523" spans="1:9" ht="33" hidden="1" customHeight="1" x14ac:dyDescent="0.25">
      <c r="A523" s="42" t="str">
        <f t="shared" si="24"/>
        <v/>
      </c>
      <c r="B523" s="10" t="s">
        <v>669</v>
      </c>
      <c r="C523" s="10" t="s">
        <v>670</v>
      </c>
      <c r="D523" s="10" t="s">
        <v>668</v>
      </c>
      <c r="E523" s="10" t="s">
        <v>4144</v>
      </c>
      <c r="F523" s="10" t="str">
        <f t="shared" si="25"/>
        <v>8443.39.10</v>
      </c>
      <c r="G523" s="10" t="str">
        <f t="shared" si="26"/>
        <v>Máquinas de impressão digital, por jato de tinta, de uso industrial, com 2 ou 4 cabeças de impressão micropiezoelétrica, 1.280 injetores por cabeça, alta qualidade de impressão, com resolução operando entre 360 e 1.200dpi, e tamanhos de gotas entre 7 e 21 picolitros, impressão de até 4 cores (C, M, Y, K), operadas com tinta à base de solvente para impressão de materiais à base de PVC, como produtos de tecidos, canvas, vinil, PVC, lonas e outros materiais; velocidade de impressão de até 83m2/h; especificação de materiais a serem impressos com 1mm de espessura máxima, com largura máxima de impressão de 320cm.</v>
      </c>
      <c r="H523" s="10" t="s">
        <v>558</v>
      </c>
      <c r="I523" s="13">
        <v>43542</v>
      </c>
    </row>
    <row r="524" spans="1:9" ht="33" hidden="1" customHeight="1" x14ac:dyDescent="0.25">
      <c r="A524" s="42" t="str">
        <f t="shared" si="24"/>
        <v/>
      </c>
      <c r="B524" s="10" t="s">
        <v>635</v>
      </c>
      <c r="C524" s="10" t="s">
        <v>672</v>
      </c>
      <c r="D524" s="10" t="s">
        <v>671</v>
      </c>
      <c r="E524" s="10" t="s">
        <v>4248</v>
      </c>
      <c r="F524" s="10" t="str">
        <f t="shared" si="25"/>
        <v>8427.20.90</v>
      </c>
      <c r="G524" s="10" t="str">
        <f t="shared" si="26"/>
        <v>Empilhadeiras elétricas trilaterais para elevação, transporte, armazenagem de cargas, com capacidade de carga compreendida entre 300 e 2.000kg, altura livre do solo entre eixos de 75mm, altura do garfo abaixados em relação ao solo de 80mm, 2 motores de elevação e um motor de tração com potência mínima de 7,5kW funcionando em AC (corrente alternada), equipadas com pantógrafo extensível automático.</v>
      </c>
      <c r="H524" s="10" t="s">
        <v>558</v>
      </c>
      <c r="I524" s="13">
        <v>43542</v>
      </c>
    </row>
    <row r="525" spans="1:9" ht="33" hidden="1" customHeight="1" x14ac:dyDescent="0.25">
      <c r="A525" s="42" t="str">
        <f t="shared" si="24"/>
        <v/>
      </c>
      <c r="B525" s="10" t="s">
        <v>536</v>
      </c>
      <c r="C525" s="10" t="s">
        <v>674</v>
      </c>
      <c r="D525" s="10" t="s">
        <v>673</v>
      </c>
      <c r="E525" s="10" t="s">
        <v>4248</v>
      </c>
      <c r="F525" s="10" t="str">
        <f t="shared" si="25"/>
        <v>8427.10.19</v>
      </c>
      <c r="G525" s="10" t="str">
        <f t="shared" si="26"/>
        <v>Empilhadeiras autopropulsadas, de motor elétrico e corrente alternada (AC), contrabalanceadas, de capacidade máxima de carga entre 1.200 e 6.500kg, com torre de 2, 3 e 4 estágios, altura máxima de elevação de garfos entre 2,50 e 13,0m.</v>
      </c>
      <c r="H525" s="10" t="s">
        <v>558</v>
      </c>
      <c r="I525" s="13">
        <v>43542</v>
      </c>
    </row>
    <row r="526" spans="1:9" ht="33" hidden="1" customHeight="1" x14ac:dyDescent="0.25">
      <c r="A526" s="42" t="str">
        <f t="shared" si="24"/>
        <v/>
      </c>
      <c r="B526" s="10" t="s">
        <v>669</v>
      </c>
      <c r="C526" s="10" t="s">
        <v>676</v>
      </c>
      <c r="D526" s="10" t="s">
        <v>675</v>
      </c>
      <c r="E526" s="10" t="s">
        <v>4144</v>
      </c>
      <c r="F526" s="10" t="str">
        <f t="shared" si="25"/>
        <v>8443.39.10</v>
      </c>
      <c r="G526" s="10" t="str">
        <f t="shared" si="26"/>
        <v>Máquinas de impressão digital, por jato de tinta, de uso industrial, em formato de mesa plana, com 2 cabeças de impressão micropiezoelétrica, 1.280 injetores por cabeça, alta qualidade de impressão, com resolução operando entre 300 e 1.200dpi, e tamanhos de gotas entre 7 e 21 picolitros, impressão de no mínimo 4 cores (C, M, Y, K) e no máximo 6 cores (C, M, Y, K, W, Cl), operadas com tinta UV e cura por meio de lâmpadas LED posicionadas ao lado das cabeças de impressão, velocidade de impressão de até 25m2/h; especificação de materiais a serem impressos com até 50mm de espessura máxima, com área máxima de impressão de 250 x 130cm.</v>
      </c>
      <c r="H526" s="10" t="s">
        <v>558</v>
      </c>
      <c r="I526" s="13">
        <v>43542</v>
      </c>
    </row>
    <row r="527" spans="1:9" ht="33" hidden="1" customHeight="1" x14ac:dyDescent="0.25">
      <c r="A527" s="42" t="str">
        <f t="shared" si="24"/>
        <v/>
      </c>
      <c r="B527" s="10" t="s">
        <v>678</v>
      </c>
      <c r="C527" s="10" t="s">
        <v>679</v>
      </c>
      <c r="D527" s="10" t="s">
        <v>677</v>
      </c>
      <c r="E527" s="10" t="s">
        <v>4249</v>
      </c>
      <c r="F527" s="10" t="str">
        <f t="shared" si="25"/>
        <v>9027.30.20</v>
      </c>
      <c r="G527" s="10" t="str">
        <f t="shared" si="26"/>
        <v>Analisadores bioquímicos veterinário portáteis, resultados quantitativos, relatório, capacidade de armazenamento de 5.000 resultados, tempo de resposta de 12 minutos para a medição paralela de até 15 parâmetros para o diagnóstico clínico, analisados por métodos de colorimétrica, ponto final, cinética – turbodimetria e radioimunoensaio leitura por espectrofotometria, único sistema completo compostos reagentes liofilizados painéis dispostos em rotores selados, identificados com código de barras, para o processamento de amostras de sangue total, soro e de plasma com um volume mínimo de 100ul, tudo em um sistema de centrifugação, separação de amostras, diluição e calibração automática, resultados impressos em papel térmico autoadesivo com faixas de referência validadas em mais de 100 espécies animais; imprime indicadores de interferência de hemólise (HEM), icterícia (ITC), lipemia (LIP) e gravação da amostra de controle de qualidade, conectividade por meio de portas USB, A / B e Ethernet, entrada de CD-ROM para atualização do sistema, integração do sistema LIS, o equipamento não requer manutenção ou fluxo de água, requisito de potência mínima de 12V, possibilidade de conexão a baterias veiculares.</v>
      </c>
      <c r="H527" s="10" t="s">
        <v>558</v>
      </c>
      <c r="I527" s="13">
        <v>43542</v>
      </c>
    </row>
    <row r="528" spans="1:9" ht="33" hidden="1" customHeight="1" x14ac:dyDescent="0.25">
      <c r="A528" s="42" t="str">
        <f t="shared" si="24"/>
        <v/>
      </c>
      <c r="B528" s="10" t="s">
        <v>681</v>
      </c>
      <c r="C528" s="10" t="s">
        <v>682</v>
      </c>
      <c r="D528" s="10" t="s">
        <v>680</v>
      </c>
      <c r="E528" s="10" t="s">
        <v>4001</v>
      </c>
      <c r="F528" s="10" t="str">
        <f t="shared" si="25"/>
        <v>8487.90.00</v>
      </c>
      <c r="G528" s="10" t="str">
        <f t="shared" si="26"/>
        <v>Eixos metálicos emborrachados para as máquinas de montagem para bolsas de borracha de eixo, com diâmetro mínimo de 50 mm, com engate para troca rápida, com design especifico de uma das extremidades para a montagem do anel metálico.</v>
      </c>
      <c r="H528" s="10" t="s">
        <v>558</v>
      </c>
      <c r="I528" s="13">
        <v>43542</v>
      </c>
    </row>
    <row r="529" spans="1:9" ht="33" hidden="1" customHeight="1" x14ac:dyDescent="0.25">
      <c r="A529" s="42" t="str">
        <f t="shared" si="24"/>
        <v/>
      </c>
      <c r="B529" s="10" t="s">
        <v>684</v>
      </c>
      <c r="C529" s="10" t="s">
        <v>685</v>
      </c>
      <c r="D529" s="10" t="s">
        <v>683</v>
      </c>
      <c r="E529" s="10" t="s">
        <v>4001</v>
      </c>
      <c r="F529" s="10" t="str">
        <f t="shared" si="25"/>
        <v>8467.19.00</v>
      </c>
      <c r="G529" s="10" t="str">
        <f t="shared" si="26"/>
        <v>Máquinas pneumáticas para furação e retirada do ar nos anéis das bolsas de borracha do eixo reto e eixo com gomo (covulada), com perfuradores metálicos com diâmetro de 4mm e comprimento de 80mm, com capacidade produtiva de 8 peças/min.</v>
      </c>
      <c r="H529" s="10" t="s">
        <v>558</v>
      </c>
      <c r="I529" s="13">
        <v>43542</v>
      </c>
    </row>
    <row r="530" spans="1:9" ht="33" hidden="1" customHeight="1" x14ac:dyDescent="0.25">
      <c r="A530" s="42" t="str">
        <f t="shared" si="24"/>
        <v/>
      </c>
      <c r="B530" s="10" t="s">
        <v>638</v>
      </c>
      <c r="C530" s="10" t="s">
        <v>687</v>
      </c>
      <c r="D530" s="10" t="s">
        <v>686</v>
      </c>
      <c r="E530" s="10" t="s">
        <v>4115</v>
      </c>
      <c r="F530" s="10" t="str">
        <f t="shared" si="25"/>
        <v>8421.99.99</v>
      </c>
      <c r="G530" s="10" t="str">
        <f t="shared" si="26"/>
        <v>Módulos completos de reposição de osmose inversa para sistema DT, dotados de eixo, flange de conexão e acessórios, diâmetro 215mm, altura compreendida entre 1.200 e 1.450mm, pressão máxima de até 75bar.</v>
      </c>
      <c r="H530" s="10" t="s">
        <v>558</v>
      </c>
      <c r="I530" s="13">
        <v>43542</v>
      </c>
    </row>
    <row r="531" spans="1:9" ht="33" hidden="1" customHeight="1" x14ac:dyDescent="0.25">
      <c r="A531" s="42" t="str">
        <f t="shared" si="24"/>
        <v/>
      </c>
      <c r="B531" s="10" t="s">
        <v>638</v>
      </c>
      <c r="C531" s="10" t="s">
        <v>689</v>
      </c>
      <c r="D531" s="10" t="s">
        <v>688</v>
      </c>
      <c r="E531" s="10" t="s">
        <v>4115</v>
      </c>
      <c r="F531" s="10" t="str">
        <f t="shared" si="25"/>
        <v>8421.99.99</v>
      </c>
      <c r="G531" s="10" t="str">
        <f t="shared" si="26"/>
        <v>Membranas de osmose reversa para sistema DT, dotadas duas capas eletrosoldadas e uma almofada interna, diâmetro de 186mm.</v>
      </c>
      <c r="H531" s="10" t="s">
        <v>558</v>
      </c>
      <c r="I531" s="13">
        <v>43542</v>
      </c>
    </row>
    <row r="532" spans="1:9" ht="33" hidden="1" customHeight="1" x14ac:dyDescent="0.25">
      <c r="A532" s="42" t="str">
        <f t="shared" si="24"/>
        <v/>
      </c>
      <c r="B532" s="10" t="s">
        <v>638</v>
      </c>
      <c r="C532" s="10" t="s">
        <v>691</v>
      </c>
      <c r="D532" s="10" t="s">
        <v>690</v>
      </c>
      <c r="E532" s="10" t="s">
        <v>4250</v>
      </c>
      <c r="F532" s="10" t="str">
        <f t="shared" si="25"/>
        <v>8421.99.99</v>
      </c>
      <c r="G532" s="10" t="str">
        <f t="shared" si="26"/>
        <v>Discos hidráulicos, para suporte de membranas de osmose reversa para sistema DT, com diâmetro de 198mm.</v>
      </c>
      <c r="H532" s="10" t="s">
        <v>558</v>
      </c>
      <c r="I532" s="13">
        <v>43542</v>
      </c>
    </row>
    <row r="533" spans="1:9" ht="33" hidden="1" customHeight="1" x14ac:dyDescent="0.25">
      <c r="A533" s="42" t="str">
        <f t="shared" si="24"/>
        <v/>
      </c>
      <c r="B533" s="10" t="s">
        <v>647</v>
      </c>
      <c r="C533" s="10" t="s">
        <v>693</v>
      </c>
      <c r="D533" s="10" t="s">
        <v>692</v>
      </c>
      <c r="E533" s="10" t="s">
        <v>4243</v>
      </c>
      <c r="F533" s="10" t="str">
        <f t="shared" si="25"/>
        <v>8443.91.99</v>
      </c>
      <c r="G533" s="10" t="str">
        <f t="shared" si="26"/>
        <v>Máquinas automáticas para desbobinar de forma contínua filmes plásticos e materiais autoadesivos com velocidade máxima de operação de 200m/min, capazes de receber bobinas com larguras de até 660mm, diâmetro máximo de 1.16mm, peso máximo de 589kg e diâmetro interno do tubete de 76 ou 152mm, tensão de trabalho de 35 a 244N, dotadas de desbobinador duplo com eixos em balanço e mandris expansíveis pneumaticamente, elevadores pneumáticos de bobinas, sistema de troca automática de bobinas a 200m/min (máxima velocidade) com emenda de topo (sem sobreposição de material), painel de controle IHM e controlador lógico programável (CLP).</v>
      </c>
      <c r="H533" s="10" t="s">
        <v>558</v>
      </c>
      <c r="I533" s="13">
        <v>43542</v>
      </c>
    </row>
    <row r="534" spans="1:9" ht="33" hidden="1" customHeight="1" x14ac:dyDescent="0.25">
      <c r="A534" s="42" t="str">
        <f t="shared" si="24"/>
        <v/>
      </c>
      <c r="B534" s="10" t="s">
        <v>695</v>
      </c>
      <c r="C534" s="10" t="s">
        <v>696</v>
      </c>
      <c r="D534" s="10" t="s">
        <v>694</v>
      </c>
      <c r="E534" s="10" t="s">
        <v>4251</v>
      </c>
      <c r="F534" s="10" t="str">
        <f t="shared" si="25"/>
        <v>8504.40.90</v>
      </c>
      <c r="G534" s="10" t="str">
        <f t="shared" si="26"/>
        <v>Unidades conversoras elétricas estáticas de corrente alternada em corrente contínua com regulação por chaveamento, conjugada em rack para transporte, tem como função de simular o comportamento de uma bateria real em condições de operação entre 0% e 100% de carga para aplicação de testes de avaliação de sistemas de baterias, desenvolvimento de sistemas de energia para veículos, desenvolvimento e testes para sistemas de acionamentos de propulsão elétrica e sistemas híbridos", dotado de: fonte de alimentação com conversor elétrico estático de corrente alternada possuindo conjuntos de semicondutores como elementos conversores, com entrada de alimentação para tensões entre 380 e 480V, abrangendo faixa de potência de 0 a +/- 32kW, faixa de tensão de 0DC a 65VDC, faixa de corrente de 0 a +/-  600A, faixa de resistência interna de 0 a 110 megaohm e capacitância de saída comutável 6 / 17.2mF; Interfaces-padrão RS232 com conector D-sub de 9 pinos tipo fêmea no painel frontal ; I/O Interface X105 analógica e digital com conector D-sub de 25 pinos tipo fêmea no painel traseiro; Interface de controle e comando por intermédio de um display de LCD integrado, volante de seleção e botoeiras; Sistema de retificação e inversão PWM de corrente regulados por semicondutor IGBT, capaz de inverter as  tensões de saída para corrente continua até 65V, proteção embutida para sobre tensão e sobre corrente; módulo de gabinete móvel com proteção IP20 para instalação da fonte de alimentação e seus componentes; cabo RS232 de 1.8m, plugues dummy x101 e x105.</v>
      </c>
      <c r="H534" s="10" t="s">
        <v>558</v>
      </c>
      <c r="I534" s="13">
        <v>43542</v>
      </c>
    </row>
    <row r="535" spans="1:9" ht="33" hidden="1" customHeight="1" x14ac:dyDescent="0.25">
      <c r="A535" s="42" t="str">
        <f t="shared" si="24"/>
        <v/>
      </c>
      <c r="B535" s="10" t="s">
        <v>698</v>
      </c>
      <c r="C535" s="10" t="s">
        <v>699</v>
      </c>
      <c r="D535" s="10" t="s">
        <v>697</v>
      </c>
      <c r="E535" s="10" t="s">
        <v>4252</v>
      </c>
      <c r="F535" s="10" t="str">
        <f t="shared" si="25"/>
        <v>8436.80.00</v>
      </c>
      <c r="G535" s="10" t="str">
        <f t="shared" si="26"/>
        <v>Equipamentos despendoadores de milho semente para uso agrícola, automotor, com motor térmico, refrigeração a liquido por “água”, a diesel com deslocamento hidrostático, velocidade máxima 25km/h, pneus traseiros e dianteiros 270/95R38 integrado ao equipamento, com cabine panorâmica pressurizada classe 4, facas de corte em 6 fileiras, 1 sistema de 6 linhas com 4 pneus em cada linha para arrancar os pendoes do milho semente e 2 trituradores para triturar o milho macho com capacidade de corte de 2 linhas de milho, montados sobre o chassi.</v>
      </c>
      <c r="H535" s="10" t="s">
        <v>558</v>
      </c>
      <c r="I535" s="13">
        <v>43542</v>
      </c>
    </row>
    <row r="536" spans="1:9" ht="33" hidden="1" customHeight="1" x14ac:dyDescent="0.25">
      <c r="A536" s="42" t="str">
        <f t="shared" si="24"/>
        <v/>
      </c>
      <c r="B536" s="10" t="s">
        <v>518</v>
      </c>
      <c r="C536" s="10" t="s">
        <v>701</v>
      </c>
      <c r="D536" s="10" t="s">
        <v>700</v>
      </c>
      <c r="E536" s="10" t="s">
        <v>4110</v>
      </c>
      <c r="F536" s="10" t="str">
        <f t="shared" si="25"/>
        <v>9027.50.90</v>
      </c>
      <c r="G536" s="10" t="str">
        <f t="shared" si="26"/>
        <v>Detector de chama/fogo multi-espectrum, capazes de detectar espectrum de luz com comprimento de onda IR e visível, com sensibilidade espectral de 400 a 700 nanômetros para luz visível e 0,7 a 5 microns para IR, sensibilidade ajustável entre “Muito Alta”, “Alta”, “Media” e “Baixa”, tempo de resposta entre 3 a 5 segundos para uma distância de 30 metros e entre 3 a 10 segundos para uma distância de 60 metros, anglo de visão de 90 ou 110° e range de 60 metros, indicação visual AZUL para alimentação, VERMELHO para alarmes e AMARELO para falhas, 2 entradas para conexões elétricas 3/4 padrão NPT ou M25, invólucro a prova de explosão em aço inoxidável 316 polido ou alumínio com acabamento marítimo em epóxi cor vermelha, intrinsicamente seguro para uso em áreas classificadas com aprovação nacional Inmetro, índice de proteção IP66, alimentação elétrica 24Vcc, comunicação analógica e digital via 4 - 20mA, “modbus” e saídas relé, temperatura de operação entre -40 a 85°C para um ângulo de visão de 110º e entre -60 a 85º para um ângulo de visão de 90° e humidade entre 5 a 98%, podendo ou não estar acompanhado do suporte de montagem.</v>
      </c>
      <c r="H536" s="10" t="s">
        <v>558</v>
      </c>
      <c r="I536" s="13">
        <v>43542</v>
      </c>
    </row>
    <row r="537" spans="1:9" ht="33" hidden="1" customHeight="1" x14ac:dyDescent="0.25">
      <c r="A537" s="42" t="str">
        <f t="shared" si="24"/>
        <v/>
      </c>
      <c r="B537" s="10" t="s">
        <v>703</v>
      </c>
      <c r="C537" s="10" t="s">
        <v>704</v>
      </c>
      <c r="D537" s="10" t="s">
        <v>702</v>
      </c>
      <c r="E537" s="10" t="s">
        <v>4253</v>
      </c>
      <c r="F537" s="10" t="str">
        <f t="shared" si="25"/>
        <v>8480.60.00</v>
      </c>
      <c r="G537" s="10" t="str">
        <f t="shared" si="26"/>
        <v>Moldes corrugados, intercalares, de aço galvanizado S350GD + Z450MAC, com dimensões 5.200 x 1.087,5 x 2 mm, utilizados na fabricação de placas de fibrocimento reforçada com fios sintéticos.</v>
      </c>
      <c r="H537" s="10" t="s">
        <v>558</v>
      </c>
      <c r="I537" s="13">
        <v>43542</v>
      </c>
    </row>
    <row r="538" spans="1:9" ht="33" hidden="1" customHeight="1" x14ac:dyDescent="0.25">
      <c r="A538" s="42" t="str">
        <f t="shared" si="24"/>
        <v/>
      </c>
      <c r="B538" s="10" t="s">
        <v>129</v>
      </c>
      <c r="C538" s="10" t="s">
        <v>706</v>
      </c>
      <c r="D538" s="10" t="s">
        <v>705</v>
      </c>
      <c r="E538" s="10" t="s">
        <v>4254</v>
      </c>
      <c r="F538" s="10" t="str">
        <f t="shared" si="25"/>
        <v>8422.40.90</v>
      </c>
      <c r="G538" s="10" t="str">
        <f t="shared" si="26"/>
        <v>Máquinas embaladoras/envolvedoras/termoseladoras semiautomáticas para embalagem de alimentos, por meio de envolvimento de filmes de PVC estiráveis/extensíveis ou poliolefínico retrátil em bandejas rígidas ou de PS (poliestireno expandido), com sistema de para múltiplas bandejas, comprimento igual ou inferior a 260mm, largura igual ou inferior a 195mm e altura igual ou superior a 155mm, com alimentação manual das bandejas e velocidade de 6 a 8 bandejas/min.</v>
      </c>
      <c r="H538" s="10" t="s">
        <v>558</v>
      </c>
      <c r="I538" s="13">
        <v>43542</v>
      </c>
    </row>
    <row r="539" spans="1:9" ht="33" hidden="1" customHeight="1" x14ac:dyDescent="0.25">
      <c r="A539" s="42" t="str">
        <f t="shared" si="24"/>
        <v/>
      </c>
      <c r="B539" s="10" t="s">
        <v>708</v>
      </c>
      <c r="C539" s="10" t="s">
        <v>709</v>
      </c>
      <c r="D539" s="10" t="s">
        <v>707</v>
      </c>
      <c r="E539" s="10" t="s">
        <v>4089</v>
      </c>
      <c r="F539" s="10" t="str">
        <f t="shared" si="25"/>
        <v>8443.13.90</v>
      </c>
      <c r="G539" s="10" t="str">
        <f t="shared" si="26"/>
        <v>Impressoras "offset" para decoração e revestimento de corpos de latas de alumínio para bebidas de tamanhos e diâmetros variados, constituídas de: disco com 24 estações de mandris intercambiáveis, para impressão de até 8 cores; sistema de transferência contínua das embalagens por disco plano de 20 estações; unidades aplicadoras de verniz externo por rolo de gravura de giro reverso com mecanismo de acionamento direto e unidade extratora de névoa; tanque de verniz com controle de temperatura, viscosidade e agitação; sistemas de controle de temperatura; sistemas de lubrificação automáticos;  conjunto de reguladores de pressão de ar comprimido, 9 tinteiros de alta velocidade acompanhados de coifas de exaustão; capacidade de produção de até 2.200 latas/min; painel de controle com  controlador lógico programável (CLP) e protocolo de comunicação ethernet; motor de 125HP; acompanhada ou não de acessórios para armazenamento, setup e/ou remoção/movimentação dos tinteiros.</v>
      </c>
      <c r="H539" s="10" t="s">
        <v>558</v>
      </c>
      <c r="I539" s="13">
        <v>43542</v>
      </c>
    </row>
    <row r="540" spans="1:9" ht="33" hidden="1" customHeight="1" x14ac:dyDescent="0.25">
      <c r="A540" s="42" t="str">
        <f t="shared" si="24"/>
        <v/>
      </c>
      <c r="B540" s="10" t="s">
        <v>711</v>
      </c>
      <c r="C540" s="10" t="s">
        <v>712</v>
      </c>
      <c r="D540" s="10" t="s">
        <v>710</v>
      </c>
      <c r="E540" s="10" t="s">
        <v>4255</v>
      </c>
      <c r="F540" s="10" t="str">
        <f t="shared" si="25"/>
        <v>8454.30.90</v>
      </c>
      <c r="G540" s="10" t="str">
        <f t="shared" si="26"/>
        <v>Moldes retangulares com paredes internas revestidas de grafite de baixa aderência para converter metal líquido em placas sólidas de alumínio por gravidade por meio de sapatas de suporte com resfriamento por cortina d’água filtrada por telas, para produção de lingotes medindo entre 585 e 610mm de espessura, e entre 1.600 e 2.000mm de largura; podendo conter ou não bojões de drenagem.</v>
      </c>
      <c r="H540" s="10" t="s">
        <v>558</v>
      </c>
      <c r="I540" s="13">
        <v>43542</v>
      </c>
    </row>
    <row r="541" spans="1:9" ht="33" hidden="1" customHeight="1" x14ac:dyDescent="0.25">
      <c r="A541" s="42" t="str">
        <f t="shared" si="24"/>
        <v/>
      </c>
      <c r="B541" s="10" t="s">
        <v>714</v>
      </c>
      <c r="C541" s="10" t="s">
        <v>715</v>
      </c>
      <c r="D541" s="10" t="s">
        <v>713</v>
      </c>
      <c r="E541" s="10" t="s">
        <v>4256</v>
      </c>
      <c r="F541" s="10" t="str">
        <f t="shared" si="25"/>
        <v>8413.70.90</v>
      </c>
      <c r="G541" s="10" t="str">
        <f t="shared" si="26"/>
        <v>Bombas centrífugas com motor hidráulico acoplado, utilizados no sistema de bombeamento de soluções químicas, ácidas e corrosivas, própria para equipamentos de alta performance, sistemas de irrigação e remoção de água de inundação, contendo a bomba corpo em aço inoxidável, propulsor em polipropileno, vazão máxima de até 460gpm, motores flangeados entre 8 e 18HP com 1 eixo chaveado, pressão máxima de 145psi.</v>
      </c>
      <c r="H541" s="10" t="s">
        <v>558</v>
      </c>
      <c r="I541" s="13">
        <v>43542</v>
      </c>
    </row>
    <row r="542" spans="1:9" ht="33" hidden="1" customHeight="1" x14ac:dyDescent="0.25">
      <c r="A542" s="42" t="str">
        <f t="shared" si="24"/>
        <v/>
      </c>
      <c r="B542" s="10" t="s">
        <v>436</v>
      </c>
      <c r="C542" s="10" t="s">
        <v>717</v>
      </c>
      <c r="D542" s="10" t="s">
        <v>716</v>
      </c>
      <c r="E542" s="10" t="s">
        <v>4078</v>
      </c>
      <c r="F542" s="10" t="str">
        <f t="shared" si="25"/>
        <v>8479.30.00</v>
      </c>
      <c r="G542" s="10" t="str">
        <f t="shared" si="26"/>
        <v>Prensas para a produção de pellets de madeira dura "hardwood", com matriz com diâmetro de 825mm, com largura dos furos de 6mm e superfície de 6.220cm², com potência de 330kW, com capacidade de produção máxima de 5t/hora, com matriz plana estática, com cabeçote giratório de 2 rolos compressores, com sistema hidráulico, painéis de comando e controle equipados com controlador lógico programável (CLP).</v>
      </c>
      <c r="H542" s="10" t="s">
        <v>558</v>
      </c>
      <c r="I542" s="13">
        <v>43542</v>
      </c>
    </row>
    <row r="543" spans="1:9" ht="33" hidden="1" customHeight="1" x14ac:dyDescent="0.25">
      <c r="A543" s="42" t="str">
        <f t="shared" si="24"/>
        <v/>
      </c>
      <c r="B543" s="10" t="s">
        <v>254</v>
      </c>
      <c r="C543" s="10" t="s">
        <v>719</v>
      </c>
      <c r="D543" s="10" t="s">
        <v>718</v>
      </c>
      <c r="E543" s="10" t="s">
        <v>3965</v>
      </c>
      <c r="F543" s="10" t="str">
        <f t="shared" si="25"/>
        <v>8431.20.11</v>
      </c>
      <c r="G543" s="10" t="str">
        <f t="shared" si="26"/>
        <v>Conjuntos de carenagem em polímero com painel LCD e display, carenagem com espessura de 2.5 milímetros, injetado em estileno etileno de acrilonitrila e textura th-114.</v>
      </c>
      <c r="H543" s="10" t="s">
        <v>558</v>
      </c>
      <c r="I543" s="13">
        <v>43542</v>
      </c>
    </row>
    <row r="544" spans="1:9" ht="33" hidden="1" customHeight="1" x14ac:dyDescent="0.25">
      <c r="A544" s="42" t="str">
        <f t="shared" si="24"/>
        <v/>
      </c>
      <c r="B544" s="10" t="s">
        <v>254</v>
      </c>
      <c r="C544" s="10" t="s">
        <v>721</v>
      </c>
      <c r="D544" s="10" t="s">
        <v>720</v>
      </c>
      <c r="E544" s="10" t="s">
        <v>3965</v>
      </c>
      <c r="F544" s="10" t="str">
        <f t="shared" si="25"/>
        <v>8431.20.11</v>
      </c>
      <c r="G544" s="10" t="str">
        <f t="shared" si="26"/>
        <v>Ancoradores de corrente com rosca para empilhadeira com comprimento de 128 milímetros e um diâmetro de 25 milímetros.</v>
      </c>
      <c r="H544" s="10" t="s">
        <v>558</v>
      </c>
      <c r="I544" s="13">
        <v>43542</v>
      </c>
    </row>
    <row r="545" spans="1:9" ht="33" hidden="1" customHeight="1" x14ac:dyDescent="0.25">
      <c r="A545" s="42" t="str">
        <f t="shared" si="24"/>
        <v/>
      </c>
      <c r="B545" s="10" t="s">
        <v>254</v>
      </c>
      <c r="C545" s="10" t="s">
        <v>723</v>
      </c>
      <c r="D545" s="10" t="s">
        <v>722</v>
      </c>
      <c r="E545" s="10" t="s">
        <v>3965</v>
      </c>
      <c r="F545" s="10" t="str">
        <f t="shared" si="25"/>
        <v>8431.20.11</v>
      </c>
      <c r="G545" s="10" t="str">
        <f t="shared" si="26"/>
        <v>Pontas de eixo com filetes com raio de 5 milímetros e ângulo de 5 graus.</v>
      </c>
      <c r="H545" s="10" t="s">
        <v>558</v>
      </c>
      <c r="I545" s="13">
        <v>43542</v>
      </c>
    </row>
    <row r="546" spans="1:9" ht="33" hidden="1" customHeight="1" x14ac:dyDescent="0.25">
      <c r="A546" s="42" t="str">
        <f t="shared" si="24"/>
        <v/>
      </c>
      <c r="B546" s="10" t="s">
        <v>725</v>
      </c>
      <c r="C546" s="10" t="s">
        <v>726</v>
      </c>
      <c r="D546" s="10" t="s">
        <v>724</v>
      </c>
      <c r="E546" s="10" t="s">
        <v>4257</v>
      </c>
      <c r="F546" s="10" t="str">
        <f t="shared" si="25"/>
        <v>8462.91.19</v>
      </c>
      <c r="G546" s="10" t="str">
        <f t="shared" si="26"/>
        <v>Prensas hidráulicas para cravação de terminais em mangueiras, com mancal de deslizamento na ferramenta de prensagem isento de lubrificação, força de prensagem entre 200 e 340 toneladas, diâmetro máximo de prensagem entre 100 e 165mm, curso entre 45 e 70mm, velocidade de abertura das ferramentas entre 7,9 e 44mm/s, fechamento entre 3 e 30mm/s prensagem entre 1,3 e 2,3mm/s.</v>
      </c>
      <c r="H546" s="10" t="s">
        <v>558</v>
      </c>
      <c r="I546" s="13">
        <v>43542</v>
      </c>
    </row>
    <row r="547" spans="1:9" ht="33" hidden="1" customHeight="1" x14ac:dyDescent="0.25">
      <c r="A547" s="42" t="str">
        <f t="shared" si="24"/>
        <v/>
      </c>
      <c r="B547" s="10" t="s">
        <v>728</v>
      </c>
      <c r="C547" s="10" t="s">
        <v>729</v>
      </c>
      <c r="D547" s="10" t="s">
        <v>727</v>
      </c>
      <c r="E547" s="10" t="s">
        <v>4258</v>
      </c>
      <c r="F547" s="10" t="str">
        <f t="shared" si="25"/>
        <v>8438.10.00</v>
      </c>
      <c r="G547" s="10" t="str">
        <f t="shared" si="26"/>
        <v>Máquinas utilizadas para a fabricação de bolachas e biscoitos monocolor e bicolor, base com movimentação horizontal e vertical. Molde de colagem fixo e rotatório com capacidade máxima de produto de 80 fileiras de biscoitos por minuto equipadas com 2 tremonhas para a alimentação de duas massas diferentes simultaneamente. Cada tremonha está equipada com dois rolos de pré-alimentação de aço inox, à distância fixa, para alimentação de eixos equipados com bombas de lóbulos. Velocidade da colagem de até 80bpm (batidas por minutos). Corte de fio com velocidade de até 200bpm (batidas por minuto). Corte com diafragma com velocidade de até 80 bpm (batidas por minuto). Diafragma móvel para a produção de bolachas co-extrudadas. painel de comando numérico. contendo unidades de bomba e placas porta-moldes removíveis de fácil de extração para a troca de produto e a limpeza da máquina.</v>
      </c>
      <c r="H547" s="10" t="s">
        <v>558</v>
      </c>
      <c r="I547" s="13">
        <v>43542</v>
      </c>
    </row>
    <row r="548" spans="1:9" ht="33" hidden="1" customHeight="1" x14ac:dyDescent="0.25">
      <c r="A548" s="42" t="str">
        <f t="shared" si="24"/>
        <v/>
      </c>
      <c r="B548" s="10" t="s">
        <v>605</v>
      </c>
      <c r="C548" s="10" t="s">
        <v>731</v>
      </c>
      <c r="D548" s="10" t="s">
        <v>730</v>
      </c>
      <c r="E548" s="10" t="s">
        <v>4259</v>
      </c>
      <c r="F548" s="10" t="str">
        <f t="shared" si="25"/>
        <v>9027.10.00</v>
      </c>
      <c r="G548" s="10" t="str">
        <f t="shared" si="26"/>
        <v>Analisadores de gases, pelo método detecção de ionização de chama (FID), para medir a concentração de metano ou de hidrocarbonetos totais em uma amostra de gás, com tempo de resposta de 1,5 segundos a 90% da escala, com ponto inferior da escala de 0 a 30ppm e ponto superior da escala de 30.000ppm.</v>
      </c>
      <c r="H548" s="10" t="s">
        <v>558</v>
      </c>
      <c r="I548" s="13">
        <v>43542</v>
      </c>
    </row>
    <row r="549" spans="1:9" ht="33" hidden="1" customHeight="1" x14ac:dyDescent="0.25">
      <c r="A549" s="42" t="str">
        <f t="shared" si="24"/>
        <v/>
      </c>
      <c r="B549" s="10" t="s">
        <v>733</v>
      </c>
      <c r="C549" s="10" t="s">
        <v>734</v>
      </c>
      <c r="D549" s="10" t="s">
        <v>732</v>
      </c>
      <c r="E549" s="10" t="s">
        <v>4260</v>
      </c>
      <c r="F549" s="10" t="str">
        <f t="shared" si="25"/>
        <v>8414.59.90</v>
      </c>
      <c r="G549" s="10" t="str">
        <f t="shared" si="26"/>
        <v>Ventiladores axiais com motor de rotor externo e controle de velocidade programável por meio de software de controle interno, com protocolo de comunicação "Modbus" integrado, hélices de diâmetro entre 1.000 e 1.800mm, com potências de motor entre 6.000 e 14.000W, vazão de ar entre 8.000 e até 85.000m³/h, perda de carga entre 0 e 1.500Pa.</v>
      </c>
      <c r="H549" s="10" t="s">
        <v>558</v>
      </c>
      <c r="I549" s="13">
        <v>43542</v>
      </c>
    </row>
    <row r="550" spans="1:9" ht="33" hidden="1" customHeight="1" x14ac:dyDescent="0.25">
      <c r="A550" s="42" t="str">
        <f t="shared" si="24"/>
        <v/>
      </c>
      <c r="B550" s="10" t="s">
        <v>733</v>
      </c>
      <c r="C550" s="10" t="s">
        <v>736</v>
      </c>
      <c r="D550" s="10" t="s">
        <v>735</v>
      </c>
      <c r="E550" s="10" t="s">
        <v>4260</v>
      </c>
      <c r="F550" s="10" t="str">
        <f t="shared" si="25"/>
        <v>8414.59.90</v>
      </c>
      <c r="G550" s="10" t="str">
        <f t="shared" si="26"/>
        <v>Ventiladores axiais com motor de rotor externo e controle de velocidade programável por meio de software de controle interno, com protocolo de comunicação "Modbus" integrado, hélices hibridas "HyBlade" plástica sobreinjetada em lâmina de alumínio com diâmetro  entre 400 e 990mm, com potências de motor entre 120 e 6.000W, vazão de ar entre 4.000 e  42.000m³/h, perda de carga entre 0 e 460Pa.</v>
      </c>
      <c r="H550" s="10" t="s">
        <v>558</v>
      </c>
      <c r="I550" s="13">
        <v>43542</v>
      </c>
    </row>
    <row r="551" spans="1:9" ht="33" hidden="1" customHeight="1" x14ac:dyDescent="0.25">
      <c r="A551" s="42" t="str">
        <f t="shared" si="24"/>
        <v/>
      </c>
      <c r="B551" s="10" t="s">
        <v>392</v>
      </c>
      <c r="C551" s="10" t="s">
        <v>738</v>
      </c>
      <c r="D551" s="10" t="s">
        <v>737</v>
      </c>
      <c r="E551" s="10" t="s">
        <v>4261</v>
      </c>
      <c r="F551" s="10" t="str">
        <f t="shared" si="25"/>
        <v>8426.41.90</v>
      </c>
      <c r="G551" s="10" t="str">
        <f t="shared" si="26"/>
        <v>Guindastes hidráulicos autopropelidos sobre pneus, para uso industrial, não rodoviário, acionados por motor Diesel ou gasolina e gás (dual fuel) de 4 cilindros, com 2 eixos direcionáveis sendo 1 ou 2 eixos tracionáveis (4x2 ou 4x4) com sistema de direção independente nos eixos para modos de direção caranguejo e coordenado, freios a disco hidráulicos, sistemas de operação do guindaste computadorizado com indicador gráfico do momento de carga, capacidade de içamento entre 8,1 toneladas e 22 toneladas, comprimento de lança principal estendida entre 10,1 metros e 21,6 metros, com 3 ou 4 seções de lança principal e altura máxima da lança de 14,6 metros até 29 metros.</v>
      </c>
      <c r="H551" s="10" t="s">
        <v>558</v>
      </c>
      <c r="I551" s="13">
        <v>43542</v>
      </c>
    </row>
    <row r="552" spans="1:9" ht="33" hidden="1" customHeight="1" x14ac:dyDescent="0.25">
      <c r="A552" s="42" t="str">
        <f t="shared" si="24"/>
        <v/>
      </c>
      <c r="B552" s="10" t="s">
        <v>740</v>
      </c>
      <c r="C552" s="10" t="s">
        <v>741</v>
      </c>
      <c r="D552" s="10" t="s">
        <v>739</v>
      </c>
      <c r="E552" s="10" t="s">
        <v>4147</v>
      </c>
      <c r="F552" s="10" t="str">
        <f t="shared" si="25"/>
        <v>8443.31.11</v>
      </c>
      <c r="G552" s="10" t="str">
        <f t="shared" si="26"/>
        <v>Impressoras multifuncionais coloridas (4 cores), para uso corporativo e alto volume de impressão com capacidade de entrada de papel máxima de 830 folhas (com bandeja adicional instalada) e ciclo de trabalho mensal de até 45.000 páginas, operando com cabeça de impressão equipada com 800 injetores em preto e 800 injetores por cada cor, alimentada por sistema de bolsas de tinta individuais substituíveis nas  cores preto, ciano, magenta e amarelo, resolução máxima de impressão de 4.800x1.200dpi, e tamanho de folha máximo de 216 x 6.000mm, sistema de saída rápida da primeira folha em 4.8 segundos na cor preta e 5.3 segundos em cores sem necessidade de aquecimento, contendo: alimentador automático de documentos de 50 folhas, copiadora com tamanho máximo de cópia de 21,6cm x 35,6cm e função cópia frente e verso com eliminação de furos e sombras, capacidade de impressão frente e verso automática, realizando impressão em altas velocidades de até 34 ppm (em preto ou em cores no modo rascunho), scanner com Mesa digitalizadora colorida / Automática de face dupla e resolução máxima de 9.600 x 9.600dpi interpolada, fax preto/branco e em cores com memória para até 550 páginas, conectividade por meio de sistema de impressão wireless direta via "smartphones" e "tablets" e conexões de USB de alta velocidade (compatível com a especificação USB 2.0), LAN sem fio IEEE (802.11 b / g / n), Ethernet com fio (1000 Base-T / 100 Base-TX / 10 Base-T), Wi-Fi Direct ®, operando com reduzido consumo de energia de 0,2kwh quando em funcionamento, acionada por Visor LCD “touch” colorido de 4,3”.</v>
      </c>
      <c r="H552" s="10" t="s">
        <v>558</v>
      </c>
      <c r="I552" s="13">
        <v>43542</v>
      </c>
    </row>
    <row r="553" spans="1:9" ht="33" hidden="1" customHeight="1" x14ac:dyDescent="0.25">
      <c r="A553" s="42" t="str">
        <f t="shared" si="24"/>
        <v/>
      </c>
      <c r="B553" s="10" t="s">
        <v>200</v>
      </c>
      <c r="C553" s="10" t="s">
        <v>744</v>
      </c>
      <c r="D553" s="10" t="s">
        <v>742</v>
      </c>
      <c r="E553" s="10" t="s">
        <v>4262</v>
      </c>
      <c r="F553" s="10" t="str">
        <f t="shared" si="25"/>
        <v>8457.10.00</v>
      </c>
      <c r="G553" s="10" t="str">
        <f t="shared" si="26"/>
        <v>Centros de usinagem vertical de alta velocidade, com rotação igual ou equipado com rolamentos híbridos de cerâmica com comando numérico computadorizado (CNC), com 3 eixos com acionamento linear direto (Motor Linear) com , velocidade de avanço rápido nos eixos X, Y e Z de 61m/min, com estrutura em forma de pirâmide construído em concreto polímero, sistema de compensação de temperatura inteligente, magazine com capacidade igual ou inferior a 68 ferramentas, com trocador automático de ferramentas, transportador de cavacos, apalpador 3D infravermelho para preparação e inspeção da peça e sistema de medição de ferramentas a laser.</v>
      </c>
      <c r="H553" s="10" t="s">
        <v>558</v>
      </c>
      <c r="I553" s="13">
        <v>43542</v>
      </c>
    </row>
    <row r="554" spans="1:9" ht="33" hidden="1" customHeight="1" x14ac:dyDescent="0.25">
      <c r="A554" s="42" t="str">
        <f t="shared" si="24"/>
        <v/>
      </c>
      <c r="B554" s="10" t="s">
        <v>518</v>
      </c>
      <c r="C554" s="10" t="s">
        <v>746</v>
      </c>
      <c r="D554" s="10" t="s">
        <v>745</v>
      </c>
      <c r="E554" s="10" t="s">
        <v>4263</v>
      </c>
      <c r="F554" s="10" t="str">
        <f t="shared" si="25"/>
        <v>9027.50.90</v>
      </c>
      <c r="G554" s="10" t="str">
        <f t="shared" si="26"/>
        <v>Analisadores para determinação dos parâmetros básicos do segundo estágio da hemostasia em testes de coagulação e imunoturbidimétricos por meio de medição fotométrica por monocanal foto-ótico com comprimento de onda de 405nm, dotados de bloco de incubação para 4 amostras e 1 cavidades para reagente, aquecido a 37,4°C +/- 0,4°C.</v>
      </c>
      <c r="H554" s="10" t="s">
        <v>558</v>
      </c>
      <c r="I554" s="13">
        <v>43542</v>
      </c>
    </row>
    <row r="555" spans="1:9" ht="33" hidden="1" customHeight="1" x14ac:dyDescent="0.25">
      <c r="A555" s="42" t="str">
        <f t="shared" si="24"/>
        <v/>
      </c>
      <c r="B555" s="10" t="s">
        <v>178</v>
      </c>
      <c r="C555" s="10" t="s">
        <v>748</v>
      </c>
      <c r="D555" s="10" t="s">
        <v>747</v>
      </c>
      <c r="E555" s="10" t="s">
        <v>4264</v>
      </c>
      <c r="F555" s="10" t="str">
        <f t="shared" si="25"/>
        <v>8479.82.10</v>
      </c>
      <c r="G555" s="10" t="str">
        <f t="shared" si="26"/>
        <v>Misturadores dinâmicos, instalados em linha, para misturar vapor, oxigênio e/ou produtos químicos de alta corrosão ( dióxido de cloro ) com a corrente de polpa de celulose, diretamente no equipamento, por meio de 3 bocais de adição de fluido, com as partes em contato com a polpa celulose fabricadas em titânio, com capacidade de produção de até 6.400 toneladas secas/dia ( 6.400adt/d ).</v>
      </c>
      <c r="H555" s="10" t="s">
        <v>558</v>
      </c>
      <c r="I555" s="13">
        <v>43542</v>
      </c>
    </row>
    <row r="556" spans="1:9" ht="33" hidden="1" customHeight="1" x14ac:dyDescent="0.25">
      <c r="A556" s="42" t="str">
        <f t="shared" si="24"/>
        <v/>
      </c>
      <c r="B556" s="10" t="s">
        <v>750</v>
      </c>
      <c r="C556" s="10" t="s">
        <v>751</v>
      </c>
      <c r="D556" s="10" t="s">
        <v>749</v>
      </c>
      <c r="E556" s="10" t="s">
        <v>4265</v>
      </c>
      <c r="F556" s="10" t="str">
        <f t="shared" si="25"/>
        <v>8433.20.90</v>
      </c>
      <c r="G556" s="10" t="str">
        <f t="shared" si="26"/>
        <v>Máquinas robotizadas, hidráulica, multifuncional, sem implemento, sobre esteiras de aço ou borracha comandadas por controle remoto, com raio de ação de até 150 metros, com motor aspirado ou turbinado de potência até 250HP, para trabalhos em terrenos com inclinação de até 55 graus, com sistema de auto nivelamento e engates rápidos para acoplar implementos.</v>
      </c>
      <c r="H556" s="10" t="s">
        <v>558</v>
      </c>
      <c r="I556" s="13">
        <v>43542</v>
      </c>
    </row>
    <row r="557" spans="1:9" ht="33" hidden="1" customHeight="1" x14ac:dyDescent="0.25">
      <c r="A557" s="42" t="str">
        <f t="shared" si="24"/>
        <v/>
      </c>
      <c r="B557" s="10" t="s">
        <v>584</v>
      </c>
      <c r="C557" s="10" t="s">
        <v>585</v>
      </c>
      <c r="D557" s="10" t="s">
        <v>583</v>
      </c>
      <c r="E557" s="10" t="s">
        <v>3965</v>
      </c>
      <c r="F557" s="10" t="str">
        <f t="shared" si="25"/>
        <v>8533.40.99</v>
      </c>
      <c r="G557" s="10" t="str">
        <f t="shared" si="26"/>
        <v>Potenciômetros elétricos de classe de alta proteção com range de 50mm, resistência nominal de 2 kg ohm, temperatura de -40 a +85 graus Celsius e linearidade de 0.1%.</v>
      </c>
      <c r="H557" s="10" t="s">
        <v>558</v>
      </c>
      <c r="I557" s="13">
        <v>43542</v>
      </c>
    </row>
    <row r="558" spans="1:9" ht="33" hidden="1" customHeight="1" x14ac:dyDescent="0.25">
      <c r="A558" s="42" t="str">
        <f t="shared" si="24"/>
        <v/>
      </c>
      <c r="B558" s="10" t="s">
        <v>620</v>
      </c>
      <c r="C558" s="10" t="s">
        <v>621</v>
      </c>
      <c r="D558" s="10" t="s">
        <v>619</v>
      </c>
      <c r="E558" s="10" t="s">
        <v>3967</v>
      </c>
      <c r="F558" s="10" t="str">
        <f t="shared" si="25"/>
        <v>9405.40.90</v>
      </c>
      <c r="G558" s="10" t="str">
        <f t="shared" si="26"/>
        <v>Painéis de iluminação para aparelho de ressonância magnética</v>
      </c>
      <c r="H558" s="10" t="s">
        <v>558</v>
      </c>
      <c r="I558" s="13">
        <v>43542</v>
      </c>
    </row>
    <row r="559" spans="1:9" ht="33" hidden="1" customHeight="1" x14ac:dyDescent="0.25">
      <c r="A559" s="42" t="str">
        <f t="shared" si="24"/>
        <v/>
      </c>
      <c r="B559" s="10" t="s">
        <v>1328</v>
      </c>
      <c r="C559" s="10" t="s">
        <v>1329</v>
      </c>
      <c r="D559" s="10" t="s">
        <v>1326</v>
      </c>
      <c r="E559" s="10" t="s">
        <v>4266</v>
      </c>
      <c r="F559" s="10" t="str">
        <f t="shared" si="25"/>
        <v>8462.49.00</v>
      </c>
      <c r="G559" s="10" t="str">
        <f t="shared" si="26"/>
        <v>Combinações de máquinas, com controlador lógico programável e protocolo de comunicação ethernet, para fabricação de corpos de latas metálicas, por estiramento, para produzir latas de 12 onças, compostas de: prensa mecânica horizontal de dupla ação, com curso duplo de deslocamentos de 24,5 e 26 polegadas, dotada de conjunto de matrizes redutoras e matriz formadora da base da lata, virabrequim balanceado, embreagem e freio hidráulicos, sistema rotativo de descarga motorizada, sistemas de lubrificação automática, resfriamento e filtragem de lubrificante, integrada a máquina aparadora de topo de latas “trimmer” de 4 estações horizontais rotativas, com velocidade de produção de até 400 latas por minuto, alimentação a vácuo, torre principal, sistema à vácuo para sucção e descarte das aparas das latas, torre de descarga, trilhos guias, dispositivos para detecção automática de falha e unidade de lubrificação; acompanhada de kits para: troca rápida do tamanho de latas de 12 para 7.5, 9.1 e 16 oz, funcionamento em países de clima tropical e carregamento de acumulador de nitrogênio.</v>
      </c>
      <c r="H559" s="10" t="s">
        <v>1327</v>
      </c>
      <c r="I559" s="13">
        <v>43556</v>
      </c>
    </row>
    <row r="560" spans="1:9" ht="33" hidden="1" customHeight="1" x14ac:dyDescent="0.25">
      <c r="A560" s="42" t="str">
        <f t="shared" si="24"/>
        <v/>
      </c>
      <c r="B560" s="10" t="s">
        <v>204</v>
      </c>
      <c r="C560" s="10" t="s">
        <v>1331</v>
      </c>
      <c r="D560" s="10" t="s">
        <v>1330</v>
      </c>
      <c r="E560" s="10" t="s">
        <v>4267</v>
      </c>
      <c r="F560" s="10" t="str">
        <f t="shared" si="25"/>
        <v>8462.21.00</v>
      </c>
      <c r="G560" s="10" t="str">
        <f t="shared" si="26"/>
        <v>Combinações de máquinas para dobrar, chanfrar, arquear e modelar chapas de aço galvanizado ou galvalume com largura variável de 1000 a 1500mm e espessura entre 0,5 a 1,2mm, utilizado para fabricação de dutos para sistema de refrigeração, com velocidade máxima de alimentação de 15m/min e capacidade de fabricação de mais de 1000m2 por dia, compostas de: desbobinadeira com capacidade de carga máxima de 7 toneladas, niveladora, reviradora de bordas, entalhadora e puncionadora, cortadeira, formadora de encaixe “Pittsburgh” e flange TDF por dobra hidráulica, com comando numérico computadorizado (CNC) e motor de 28kw.</v>
      </c>
      <c r="H560" s="10" t="s">
        <v>1327</v>
      </c>
      <c r="I560" s="13">
        <v>43556</v>
      </c>
    </row>
    <row r="561" spans="1:9" ht="33" hidden="1" customHeight="1" x14ac:dyDescent="0.25">
      <c r="A561" s="42" t="str">
        <f t="shared" si="24"/>
        <v/>
      </c>
      <c r="B561" s="10" t="s">
        <v>430</v>
      </c>
      <c r="C561" s="10" t="s">
        <v>1333</v>
      </c>
      <c r="D561" s="10" t="s">
        <v>1332</v>
      </c>
      <c r="E561" s="10" t="s">
        <v>4055</v>
      </c>
      <c r="F561" s="10" t="str">
        <f t="shared" si="25"/>
        <v>8477.20.10</v>
      </c>
      <c r="G561" s="10" t="str">
        <f t="shared" si="26"/>
        <v>Combinações de máquinas para preparação de materiais termoplásticos (mistura e extrusão), formando corpo único, com capacidade de produção de até 450kg/h, compostas de: 1 extrusora monofuso com diâmetro da rosca de 165mm, velocidade de trabalho de até 35rpm, contendo alimentador forçador e homogeneizador de massas, resfriamento interno da rosca, com sistema de corte água e potência de 100HP-AC- Inversor; 1 misturador de dispersão pneumático com pressão de trabalho de até 8kg/cm2, com capacidade de 75 litros, para mistura das massas e homogeneização; 1 transportador de massas com potência de 2HP; 1 cilindro homogeneizador e resfriador com diâmetro de 22 polegadas; 1 esteira de transporte de massas com potência de 2HP; 2 tanques verticais de refrigeração à agua, para resfriamento dos grânulos; 1 turbina de ar com potência de 5HP e tubos para transporte; 2 tanques misturadores em aço inox para secagem dos grânulos, com capacidade de 1.000kg.</v>
      </c>
      <c r="H561" s="10" t="s">
        <v>1327</v>
      </c>
      <c r="I561" s="13">
        <v>43556</v>
      </c>
    </row>
    <row r="562" spans="1:9" ht="33" hidden="1" customHeight="1" x14ac:dyDescent="0.25">
      <c r="A562" s="42" t="str">
        <f t="shared" si="24"/>
        <v/>
      </c>
      <c r="B562" s="10" t="s">
        <v>943</v>
      </c>
      <c r="C562" s="10" t="s">
        <v>1335</v>
      </c>
      <c r="D562" s="10" t="s">
        <v>1334</v>
      </c>
      <c r="E562" s="10" t="s">
        <v>4268</v>
      </c>
      <c r="F562" s="10" t="str">
        <f t="shared" si="25"/>
        <v>8474.80.10</v>
      </c>
      <c r="G562" s="10" t="str">
        <f t="shared" si="26"/>
        <v>Máquinas automáticas para fabricação de moldes de areia verde, para fundição, molde com linha de divisão horizontal, aplicado na fundição de peças de ferro sem uso de caixas de fundição, com dimensões do molde sendo 510mm de largura, 610mm de comprimento e altura ajustável compreendida entre (150 e 220mm parte inferior) e (100 e 220mm parte superior), capacidade produtiva máxima de 120 moldes/h, equipamento totalmente automático controlado através de painel de comando elétrico central com CLP -Controlador Lógico Programável, enchimento de areia na câmara de molde, é feito através de sopro ar comprimido, todos os movimentos do equipamento são totalmente hidráulicos.</v>
      </c>
      <c r="H562" s="10" t="s">
        <v>1327</v>
      </c>
      <c r="I562" s="13">
        <v>43556</v>
      </c>
    </row>
    <row r="563" spans="1:9" ht="33" hidden="1" customHeight="1" x14ac:dyDescent="0.25">
      <c r="A563" s="42" t="str">
        <f t="shared" si="24"/>
        <v/>
      </c>
      <c r="B563" s="10" t="s">
        <v>275</v>
      </c>
      <c r="C563" s="10" t="s">
        <v>1337</v>
      </c>
      <c r="D563" s="10" t="s">
        <v>1336</v>
      </c>
      <c r="E563" s="10" t="s">
        <v>4179</v>
      </c>
      <c r="F563" s="10" t="str">
        <f t="shared" si="25"/>
        <v>8428.39.90</v>
      </c>
      <c r="G563" s="10" t="str">
        <f t="shared" si="26"/>
        <v>Combinações de máquinas automáticas para movimentação, classificação e separação por dimensões e estocagem de pisos e revestimentos cerâmicos queimados, provenientes da descarga de forno de queima e posterior alimentação de linhas de processo final de acabamento do produto cerâmico, compostas de: transportadores de rolos motorizados e a correias, sistema de classificação e separação automática por dimensões do produto queimado com até 6 conjuntos de calibres,  máquinas de carga e descarga das plataformas ou caixas metálicas para o acúmulo dos planos sobrepostos do produto cerâmico com auxílio de plano a ventosas ou plano aspirantes para prender, movimentar verticalmente e transladar horizontalmente o plano formado de produtos cerâmicos, com capacidade de estocagem variável em função das características do produto, com respectivos transportadores de correias, formadores de filas, mesas de translado a correias e mesas a rolos motorizados para a formação, recebimento ou transporte das filas e dos planos de carga ou descarga de produtos e quadro elétrico computadorizado.</v>
      </c>
      <c r="H563" s="10" t="s">
        <v>1327</v>
      </c>
      <c r="I563" s="13">
        <v>43556</v>
      </c>
    </row>
    <row r="564" spans="1:9" ht="33" hidden="1" customHeight="1" x14ac:dyDescent="0.25">
      <c r="A564" s="42" t="str">
        <f t="shared" si="24"/>
        <v/>
      </c>
      <c r="B564" s="10" t="s">
        <v>451</v>
      </c>
      <c r="C564" s="10" t="s">
        <v>1339</v>
      </c>
      <c r="D564" s="10" t="s">
        <v>1338</v>
      </c>
      <c r="E564" s="10" t="s">
        <v>4269</v>
      </c>
      <c r="F564" s="10" t="str">
        <f t="shared" si="25"/>
        <v>8422.30.10</v>
      </c>
      <c r="G564" s="10" t="str">
        <f t="shared" si="26"/>
        <v>Máquinas rotuladoras automáticas de duplo cabeçote para rótulo tipo manga, dotados de sistema automático de ajuste do mandril para formatação dos rótulos, de velocidade: 1.000 garrafas/minuto e trabalhando em um cabeçote até 800 garrafas/minuto com 2 interfaces, sendo que uma interface dedicada para operação da máquina e outra interface dedicada para manutenção/ interligação com a intranet da fábrica com o forno a vapor com portas em acrílico para visualização interna dos frascos.</v>
      </c>
      <c r="H564" s="10" t="s">
        <v>1327</v>
      </c>
      <c r="I564" s="13">
        <v>43556</v>
      </c>
    </row>
    <row r="565" spans="1:9" ht="33" hidden="1" customHeight="1" x14ac:dyDescent="0.25">
      <c r="A565" s="42" t="str">
        <f t="shared" si="24"/>
        <v/>
      </c>
      <c r="B565" s="10" t="s">
        <v>129</v>
      </c>
      <c r="C565" s="10" t="s">
        <v>1341</v>
      </c>
      <c r="D565" s="10" t="s">
        <v>1340</v>
      </c>
      <c r="E565" s="10" t="s">
        <v>4270</v>
      </c>
      <c r="F565" s="10" t="str">
        <f t="shared" si="25"/>
        <v>8422.40.90</v>
      </c>
      <c r="G565" s="10" t="str">
        <f t="shared" si="26"/>
        <v>Combinações de máquinas, automáticas e contínuas, para encartuchar e encaixotar frascos contendo produtos farmacêuticos e/ou cosméticos, com controladores lógicos programáveis (CLPs), sistemas de controle automatizados atendendo aos requisitos da norma 21 CFR parte 11 do FDA (Food and Drug Administration), compostas de: uma máquina encartuchadora horizontal, com capacidade de produção máxima maior ou igual a 400cartuchos/min, para cartuchos com dimensões máximas iguais a 75x70x160mm, com estação de abertura e posicionamento de cartuchos pré-colados, estação de alimentação dos produtos nos cartuchos, dispositivo de inserção de bulas, estação de fechamento dos cartuchos, sistema de aplicação de cola a quente para selagem de abas, estação de descarte de cartuchos não alimentados adequadamente; uma máquina para checagem de peso e inspeção visual, com velocidade operacional máxima maior ou igual a 300 peças/min, para cartuchos com dimensões máximas iguais a 120x100x200mm, com estação para impressão de dados variáveis nos cartuchos, estação de descarte de cartuchos não-conformes; uma máquina encaixotadora tipo "Case Packer", com capacidade de produção máxima igual a 8 caixas/min, para caixas com dimensões máximas maiores ou iguais a 500x350x350mm, estação de abertura de caixas, estação de empilhamento e alimentação dos cartuchos nas caixas, estação de fechamento das caixas.</v>
      </c>
      <c r="H565" s="10" t="s">
        <v>1327</v>
      </c>
      <c r="I565" s="13">
        <v>43556</v>
      </c>
    </row>
    <row r="566" spans="1:9" ht="33" hidden="1" customHeight="1" x14ac:dyDescent="0.25">
      <c r="A566" s="42" t="str">
        <f t="shared" si="24"/>
        <v/>
      </c>
      <c r="B566" s="10" t="s">
        <v>112</v>
      </c>
      <c r="C566" s="10" t="s">
        <v>1343</v>
      </c>
      <c r="D566" s="10" t="s">
        <v>1342</v>
      </c>
      <c r="E566" s="10" t="s">
        <v>4271</v>
      </c>
      <c r="F566" s="10" t="str">
        <f t="shared" si="25"/>
        <v>8479.89.99</v>
      </c>
      <c r="G566" s="10" t="str">
        <f t="shared" si="26"/>
        <v>Combinações de máquinas para processo de aplicação de filmes de poliéster “foil” em laminados sintéticos, couros e tecidos, composta de: 01 desbobinadeira pneumática com acumulador hidráulico de tecidos; 01 aplicador de resina; 01 estufa de aquecimento elétrico de 6m de extensão; 01 aplicador de filme de poliéster “foil”; 03 rebobinadeiras; 01 refiladora.</v>
      </c>
      <c r="H566" s="10" t="s">
        <v>1327</v>
      </c>
      <c r="I566" s="13">
        <v>43556</v>
      </c>
    </row>
    <row r="567" spans="1:9" ht="33" hidden="1" customHeight="1" x14ac:dyDescent="0.25">
      <c r="A567" s="42" t="str">
        <f t="shared" si="24"/>
        <v/>
      </c>
      <c r="B567" s="10" t="s">
        <v>275</v>
      </c>
      <c r="C567" s="10" t="s">
        <v>1345</v>
      </c>
      <c r="D567" s="10" t="s">
        <v>1344</v>
      </c>
      <c r="E567" s="10" t="s">
        <v>4228</v>
      </c>
      <c r="F567" s="10" t="str">
        <f t="shared" si="25"/>
        <v>8428.39.90</v>
      </c>
      <c r="G567" s="10" t="str">
        <f t="shared" si="26"/>
        <v>Combinação de máquinas para movimentação e paletização de pacotes de caixas de papelão, compostas de: unidade paletizadora automática para pilhas de pacotes com dimensões máximas com dois lastros simultâneos de 1500 x 1600 x 2300 mm (L x C x A) e um lastro de 3200 x 1600 x 2300mm (L x C x A) e dimensão mínima da pilha de pacotes de 600 x 700 x 600 (L x C x A) e velocidade máxima de preparação dos lastros de aproximadamente 260 lastros / hora; 2 unidades separadores de pacotes com altura de trabalho de aproximadamente 1000mm; 5 unidades de transferência 90º mono-bidirecional com manta plásticas e esferas com altura de trabalho de aproximadamente 1000mm; transportador motorizado com esteiras plásticas com altura de trabalho de aproximadamente 1000mm; 2 unidade viradora de pacotes com altura de trabalho de aproximadamente 1000mm; unidade viradora de lastros duplo com altura de trabalho de aproximadamente 1000mm; unidade formadora de lastros duplo com altura de trabalho de aproximadamente 1000mm; unidade de movimentação da chapa de base com; unidade de movimentação da chapa intermediaria com ventosas; unidade alimentadora de estrados para pilha com máximo 12 estrados; 02 transportador de piso com roletes motorizados com velocidade de translação da pilha variável até 25m/min; transportador de piso com roletes livres (roletes loucos); barreira de proteção para empilhadeira.</v>
      </c>
      <c r="H567" s="10" t="s">
        <v>1327</v>
      </c>
      <c r="I567" s="13">
        <v>43556</v>
      </c>
    </row>
    <row r="568" spans="1:9" ht="33" hidden="1" customHeight="1" x14ac:dyDescent="0.25">
      <c r="A568" s="42" t="str">
        <f t="shared" si="24"/>
        <v/>
      </c>
      <c r="B568" s="10" t="s">
        <v>1347</v>
      </c>
      <c r="C568" s="10" t="s">
        <v>1348</v>
      </c>
      <c r="D568" s="10" t="s">
        <v>1346</v>
      </c>
      <c r="E568" s="10" t="s">
        <v>4272</v>
      </c>
      <c r="F568" s="10" t="str">
        <f t="shared" si="25"/>
        <v>9032.89.89</v>
      </c>
      <c r="G568" s="10" t="str">
        <f t="shared" si="26"/>
        <v>Aparelhos eletrônicos automáticos para medição óptica do fluxo de vazão de vidro, formado por 3 câmeras de monitoramento, com medição de vazão de 0 a 25 toneladas de vidro por dia e por câmera, densidade do vidro na medição de 2.500kg/m3 e temperatura do vidro de 1.100°C, utilizado na fabricação de lã de vidro.</v>
      </c>
      <c r="H568" s="10" t="s">
        <v>1327</v>
      </c>
      <c r="I568" s="13">
        <v>43556</v>
      </c>
    </row>
    <row r="569" spans="1:9" ht="33" hidden="1" customHeight="1" x14ac:dyDescent="0.25">
      <c r="A569" s="42" t="str">
        <f t="shared" si="24"/>
        <v/>
      </c>
      <c r="B569" s="10" t="s">
        <v>413</v>
      </c>
      <c r="C569" s="10" t="s">
        <v>1350</v>
      </c>
      <c r="D569" s="10" t="s">
        <v>1349</v>
      </c>
      <c r="E569" s="10" t="s">
        <v>4273</v>
      </c>
      <c r="F569" s="10" t="str">
        <f t="shared" si="25"/>
        <v>8412.21.10</v>
      </c>
      <c r="G569" s="10" t="str">
        <f t="shared" si="26"/>
        <v>Equipamentos para elevação de escavadeiras de grande porte, conjunto de 8 cilindros hidráulicos de percurso linear, capacidade máxima de 1.500 toneladas, velocidade máxima de 5cm/min e descida de 10cm/min, sistema estrutural de levantamento, dianteiro e posterior</v>
      </c>
      <c r="H569" s="10" t="s">
        <v>1327</v>
      </c>
      <c r="I569" s="13">
        <v>43556</v>
      </c>
    </row>
    <row r="570" spans="1:9" ht="33" hidden="1" customHeight="1" x14ac:dyDescent="0.25">
      <c r="A570" s="42" t="str">
        <f t="shared" si="24"/>
        <v/>
      </c>
      <c r="B570" s="10" t="s">
        <v>655</v>
      </c>
      <c r="C570" s="10" t="s">
        <v>1352</v>
      </c>
      <c r="D570" s="10" t="s">
        <v>1351</v>
      </c>
      <c r="E570" s="10" t="s">
        <v>4274</v>
      </c>
      <c r="F570" s="10" t="str">
        <f t="shared" si="25"/>
        <v>9031.20.90</v>
      </c>
      <c r="G570" s="10" t="str">
        <f t="shared" si="26"/>
        <v>Bancos de ensaio com operação manual para as caixas de transmissão IGB - (intermediate gear box - caixa de transmissão intermediaria) e TGB - (“tail gear box” - caixa de transmissão traseira) de helicópteros, equipados com: motor elétrico de 200kW gerando rotação variável de 0 a 5.000rpm; sistema de ventilação com velocidade variável de 0 a 1.395rpm; sistema de torque variável de 0 a 500nm; sistema computadorizado e automatizado com controlador logico programável (PLC); flanges da saída dos eixos, permitindo assim a correta conexão/fixação da caixa de transmissão intermediaria ou caixa de transmissão traseira ao banco de ensaio e ferramentas de içamento e controle.</v>
      </c>
      <c r="H570" s="10" t="s">
        <v>1327</v>
      </c>
      <c r="I570" s="13">
        <v>43556</v>
      </c>
    </row>
    <row r="571" spans="1:9" ht="33" hidden="1" customHeight="1" x14ac:dyDescent="0.25">
      <c r="A571" s="42" t="str">
        <f t="shared" si="24"/>
        <v/>
      </c>
      <c r="B571" s="10" t="s">
        <v>1354</v>
      </c>
      <c r="C571" s="10" t="s">
        <v>1355</v>
      </c>
      <c r="D571" s="10" t="s">
        <v>1353</v>
      </c>
      <c r="E571" s="10" t="s">
        <v>4275</v>
      </c>
      <c r="F571" s="10" t="str">
        <f t="shared" si="25"/>
        <v>8413.70.10</v>
      </c>
      <c r="G571" s="10" t="str">
        <f t="shared" si="26"/>
        <v>Motobombas centrífugas multiestágios com motor elétrico incorporado, para operação submersa, com bocal de saída em Noryl medindo 1 1/4" e rosca do tipo BSP com válvula de retenção incorporada, eixo do bombeador e corpo em aço inox AISI 303, munida de Sistema Tri-Seal com 3 tipos de vedação em todos os estágios da bomba, rotor fechado de Celcon medindo 79mm de diâmetro, bocal intermediário, difusor e divisão em Noryl, filtro em material termoplástico, 4 estágios; acoplada a motor assíncrono encapsulado, com proteção IP68, monofásico, de 2 fios, lubrificado a água, com dois polos de frequência 60Hz, potência de 0,5CV, rotação máxima de 3500 RPM, para tensão de 230 V, com vazão de 15GPM (3,4 m³/h) e altura manométrica compreendida entre 18 e 52m.c.a.; utilizadas no bombeamento de águas subterrâneas em poços tubulares com diâmetro interno a partir de 4 polegadas, para trabalho em temperatura de até 30 graus Celsius; apresentação em caixa de papelão contendo 1 unidade.</v>
      </c>
      <c r="H571" s="10" t="s">
        <v>1327</v>
      </c>
      <c r="I571" s="13">
        <v>43556</v>
      </c>
    </row>
    <row r="572" spans="1:9" ht="33" hidden="1" customHeight="1" x14ac:dyDescent="0.25">
      <c r="A572" s="42" t="str">
        <f t="shared" si="24"/>
        <v/>
      </c>
      <c r="B572" s="10" t="s">
        <v>1354</v>
      </c>
      <c r="C572" s="10" t="s">
        <v>1357</v>
      </c>
      <c r="D572" s="10" t="s">
        <v>1356</v>
      </c>
      <c r="E572" s="10" t="s">
        <v>4275</v>
      </c>
      <c r="F572" s="10" t="str">
        <f t="shared" si="25"/>
        <v>8413.70.10</v>
      </c>
      <c r="G572" s="10" t="str">
        <f t="shared" si="26"/>
        <v>Motobombas centrífugas com motor elétrico incorporado, para operação submersa, com bocal de saída medindo 1 polegada com rosca do tipo BSP, eixo do bombeador e corpo em aço inox, rotor de fluxo radial em poliacetal, difusor em policarbonato, 9 estágios; acoplada a motor assíncrono lubrificado a óleo, rebobinável, com dois polos, potência de 0,5CV, rotação máxima de 3.400rpm, para tensão de 220V monofásico, com vazão compreendida entre 0,2 a 3,2m³/h, altura manométrica compreendida entre 2 a 52 m.c.a.; utilizada na captação de água potável em poços tubulares profundos com diâmetro de 3 polegadas, com teor máximo de areia permitido de 30g/m³, para trabalho em temperatura máxima de 35 graus Celsius; apresentação em caixa de papelão contendo 1 unidade, acompanhada de uma “control box” modelo B20 (dispositivo capacitor para auxílio no funcionamento da bomba).</v>
      </c>
      <c r="H572" s="10" t="s">
        <v>1327</v>
      </c>
      <c r="I572" s="13">
        <v>43556</v>
      </c>
    </row>
    <row r="573" spans="1:9" ht="33" hidden="1" customHeight="1" x14ac:dyDescent="0.25">
      <c r="A573" s="42" t="str">
        <f t="shared" si="24"/>
        <v/>
      </c>
      <c r="B573" s="10" t="s">
        <v>571</v>
      </c>
      <c r="C573" s="10" t="s">
        <v>1359</v>
      </c>
      <c r="D573" s="10" t="s">
        <v>1358</v>
      </c>
      <c r="E573" s="10" t="s">
        <v>4276</v>
      </c>
      <c r="F573" s="10" t="str">
        <f t="shared" si="25"/>
        <v>8474.20.90</v>
      </c>
      <c r="G573" s="10" t="str">
        <f t="shared" si="26"/>
        <v>Conjuntos estruturais de britadores cônicos, para aplicações extrapesadas em minerações com abertura de alimentação superior a 64mm, peso total superior a 120 toneladas; diâmetro máximo superior a 5.000mm, altura total superior a 3.700mm com potência de acionamento superior a 1.000HP.</v>
      </c>
      <c r="H573" s="10" t="s">
        <v>1327</v>
      </c>
      <c r="I573" s="13">
        <v>43556</v>
      </c>
    </row>
    <row r="574" spans="1:9" ht="33" hidden="1" customHeight="1" x14ac:dyDescent="0.25">
      <c r="A574" s="42" t="str">
        <f t="shared" si="24"/>
        <v/>
      </c>
      <c r="B574" s="10" t="s">
        <v>1361</v>
      </c>
      <c r="C574" s="10" t="s">
        <v>1362</v>
      </c>
      <c r="D574" s="10" t="s">
        <v>1360</v>
      </c>
      <c r="E574" s="10" t="s">
        <v>4277</v>
      </c>
      <c r="F574" s="10" t="str">
        <f t="shared" si="25"/>
        <v>8471.50.20</v>
      </c>
      <c r="G574" s="10" t="str">
        <f t="shared" si="26"/>
        <v>Unidades de processamento dados baseados em processadores para máquinas automáticas de processamento de dados, tipo controladora em tempo real, incluindo rack para 6 unidades, de servidores, com acomodação de até 8 chassis, interconectores de rede (switches) com latência menor de 600 nanosegundos; incluindo até 2 processadores escalonáveis, 24 “slots” de memória ddr4 dimm (de até 2.666 MHZ). contendo ainda 2 ou mais equipamentos híbrido de alta densidade para armazenamento de dados, unidade de duplicação de dados (backup) com 34tb de alta velocidade, bloco de “storage” e régua de energia gerenciável.</v>
      </c>
      <c r="H574" s="10" t="s">
        <v>1327</v>
      </c>
      <c r="I574" s="13">
        <v>43556</v>
      </c>
    </row>
    <row r="575" spans="1:9" ht="33" hidden="1" customHeight="1" x14ac:dyDescent="0.25">
      <c r="A575" s="42" t="str">
        <f t="shared" si="24"/>
        <v/>
      </c>
      <c r="B575" s="10" t="s">
        <v>112</v>
      </c>
      <c r="C575" s="10" t="s">
        <v>1364</v>
      </c>
      <c r="D575" s="10" t="s">
        <v>1363</v>
      </c>
      <c r="E575" s="10" t="s">
        <v>4278</v>
      </c>
      <c r="F575" s="10" t="str">
        <f t="shared" si="25"/>
        <v>8479.89.99</v>
      </c>
      <c r="G575" s="10" t="str">
        <f t="shared" si="26"/>
        <v>Combinação de máquinas para o processamento de perfis pultrusados de fibra de carbono utilizados como elementos estruturais de pás de geradores eólicos, controlada com controlador lógico programável (CLP), montada de forma containerizada (container de 40 pés), destinada ao processamento de perfis com largura mínima maior ou igual a 100mm, composta por: 1 desbobinador de perfis pultrusados, com dispositivos de içamento, manipulação e acoplamento das bobinas, unidade de acionamento e grades de proteção; 1 alimentador/direcionador do perfil, com sistema de remoção de tecido “peel ply”; 1 estação de corte transversal; 1 estação de rebarbação e formação de chanfro nas extremidades dos perfis; 1 estação de corte longitudinal angular; 1 dispositivo para extração de poeira, com estação de coleta em sacos “bigbags”; 1 mesa de aferições automáticas das geometrias dos perfis (espessura em diversos pontos, comprimento total e cálculo de planicidade transversal); 1 transportador de saída com comprimento maior ou igual a 60m, com sistema de acumulo/empilhamento dos perfis acabados; 2 puxadores/tracionandores de perfis.</v>
      </c>
      <c r="H575" s="10" t="s">
        <v>1327</v>
      </c>
      <c r="I575" s="13">
        <v>43556</v>
      </c>
    </row>
    <row r="576" spans="1:9" ht="33" hidden="1" customHeight="1" x14ac:dyDescent="0.25">
      <c r="A576" s="42" t="str">
        <f t="shared" si="24"/>
        <v/>
      </c>
      <c r="B576" s="10" t="s">
        <v>571</v>
      </c>
      <c r="C576" s="10" t="s">
        <v>1366</v>
      </c>
      <c r="D576" s="10" t="s">
        <v>1365</v>
      </c>
      <c r="E576" s="10" t="s">
        <v>4279</v>
      </c>
      <c r="F576" s="10" t="str">
        <f t="shared" si="25"/>
        <v>8474.20.90</v>
      </c>
      <c r="G576" s="10" t="str">
        <f t="shared" si="26"/>
        <v>Britadores de cone para processamento de minérios, ajustáveis hidraulicamente, com sistema de regulagem automático, com válvula de descarga elétrica e-“dump”, com sistema de sobrepressão de ar, com sensor de nível de câmara, com silo de alimentação, com abertura de admissão variável entre 100 e 370mm, com buchas excêntricas variáveis entre 24 a 70mm, com capacidade de alimentação igual ou superior a 178mtph, com peso máximo de triturador de 78.100kg, com eixo principal bi apoiado nas partes inferior e superior do britador, com carcaça superior com aranha e proteções dos braços da aranha, com carcaça inferior contendo quatro braços e duas janelas para inspeção, comprimento máximo de 6.670mm, largura máxima de 3.600mm, altura total máxima igual ou superior a 5.492mm, potência de acionamento superior a 750kW, com unidade hidráulica, com sistema de monitoramento do tanque, com trocador de calor, com motor, com “skid” sobre coxins de borracha e com revestimentos pré-configurados no equipamento.</v>
      </c>
      <c r="H576" s="10" t="s">
        <v>1327</v>
      </c>
      <c r="I576" s="13">
        <v>43556</v>
      </c>
    </row>
    <row r="577" spans="1:9" ht="33" hidden="1" customHeight="1" x14ac:dyDescent="0.25">
      <c r="A577" s="42" t="str">
        <f t="shared" si="24"/>
        <v/>
      </c>
      <c r="B577" s="10" t="s">
        <v>597</v>
      </c>
      <c r="C577" s="10" t="s">
        <v>1368</v>
      </c>
      <c r="D577" s="10" t="s">
        <v>1367</v>
      </c>
      <c r="E577" s="10" t="s">
        <v>4280</v>
      </c>
      <c r="F577" s="10" t="str">
        <f t="shared" si="25"/>
        <v>8462.29.00</v>
      </c>
      <c r="G577" s="10" t="str">
        <f t="shared" si="26"/>
        <v>Máquinas automáticas para conformar, dobrar, puncionar e cortar laminados planos metálicos na fabricação de clipes de fixação para veículos, de operação radial e linear, dotadas de 6 carros deslizantes para dobra sendo 1 normal com curso de 35 a 95mm e força nominal de 90kN, 2 carros duplos, sendo um dos acionamentos com força nominal de 30kN e curso de 45mm e o outro com força nominal de 10kN e curso de 60mm, e 3 estreitos com força nominal de 50kN e curso de 70mm; estação de prensagem com dois excêntricos para corte e conformação com força de 300kN, curso de 16 mm, ajuste da posição do curso 0 a -4mm, comprimento 540mm, largura 230mm; endireitador de tiras metálicas com 7 rolos, largura máxima da tira de 80mm; dispositivo de lubrificação precisa para ambas as faces da tira com reservatório de 10 litros, chave flutuante e filtro; dispositivo extrator de peças; cabine de proteção física e acústica do operador em construção autoportante de chapas de aço e placas de fibra mineral, com iluminação e ventilação, altura aprox. 1.300mm; painel de controle eletrônico de processo em gabinete independente 700x700x2100 mm com display TFT de 15”; capacidade de alimentação máxima de 500mm; velocidade máxima de 250 ciclos/min.</v>
      </c>
      <c r="H577" s="10" t="s">
        <v>1327</v>
      </c>
      <c r="I577" s="13">
        <v>43556</v>
      </c>
    </row>
    <row r="578" spans="1:9" ht="33" hidden="1" customHeight="1" x14ac:dyDescent="0.25">
      <c r="A578" s="42" t="str">
        <f t="shared" si="24"/>
        <v/>
      </c>
      <c r="B578" s="10" t="s">
        <v>147</v>
      </c>
      <c r="C578" s="10" t="s">
        <v>1370</v>
      </c>
      <c r="D578" s="10" t="s">
        <v>1369</v>
      </c>
      <c r="E578" s="10" t="s">
        <v>4281</v>
      </c>
      <c r="F578" s="10" t="str">
        <f t="shared" si="25"/>
        <v>8422.30.29</v>
      </c>
      <c r="G578" s="10" t="str">
        <f t="shared" si="26"/>
        <v>Combinações de máquinas automáticas para soprar, envasar, fechar, rotular, agrupar e embalar recipientes de PET (politereftalato de etileno) com bebidas sensíveis, compostas de: máquina sopradora, máquina envasadora asséptica, com capacidade nominal maior ou igual a 12.000 recipientes/hora (recipientes de 1 litro), sistema de descontaminação de recipientes e tampas através da injeção de vapor de H2O2 e ativação/secagem com ar quente, gabinete de envase com ambiente estéril, sistema de controle de envase contínuo, sistema de encapsulamento (aplicação de tampa) dos recipientes assepticamente envasados, sistema de rejeição de recipientes não conformes (e/ou coleta de amostras para inspeção de qualidade em laboratório) com impressão de código de defeito e mesa de coleta, sistema CIP-SIP para autolimpeza com esterilização, sistema COP-SOP de limpeza de superfície e sanitização; com ou sem estação de aplicação de nitrogênio; estação de aplicação de rótulos com sistema de adaptação automática de velocidade em função do fluxo de entrada de recipientes, para recipientes com diâmetros entre 55 e 130mm; estação de agrupamento de recipientes e embalo unificado, apta a agrupar e embalar os recipientes apenas com filme plástico termoencolhível, ou com bandejas de papelão e filme plástico termoencolhível, ou apenas com invólucros (caixas) de papelão, ou com filme plástico termoencolhível e invólucros (caixas) de papelão, com múltiplas linhas de alimentação, magazine de alimentação de caixas e bandejas, diâmetro máximo da bobina de filme plástico igual a 500mm; estação de paletização com aplicação de filme para estabilização de palete formado; transportadores em geral com estações pulmão e controlador lógico programável (CLP).</v>
      </c>
      <c r="H578" s="10" t="s">
        <v>1327</v>
      </c>
      <c r="I578" s="13">
        <v>43556</v>
      </c>
    </row>
    <row r="579" spans="1:9" ht="33" hidden="1" customHeight="1" x14ac:dyDescent="0.25">
      <c r="A579" s="42" t="str">
        <f t="shared" ref="A579:A642" si="27">IF(LEFT(D579,3)="Ver","",IF(COUNTIF(D:D,D579)&gt;1,"X",""))</f>
        <v/>
      </c>
      <c r="B579" s="10" t="s">
        <v>451</v>
      </c>
      <c r="C579" s="10" t="s">
        <v>1372</v>
      </c>
      <c r="D579" s="10" t="s">
        <v>1371</v>
      </c>
      <c r="E579" s="10" t="s">
        <v>4281</v>
      </c>
      <c r="F579" s="10" t="str">
        <f t="shared" ref="F579:F642" si="28">IF(B579="","",LEFT(B579,10))</f>
        <v>8422.30.10</v>
      </c>
      <c r="G579" s="10" t="str">
        <f t="shared" ref="G579:G642" si="29">IF(C579="","",C579)</f>
        <v>Máquinas automáticas rotativas para aplicação de rótulos autoadesivos em frascos de formato a partir de bobinas, controladas por sistema lógico programável (CLP), com interface de operação por meio de painel "touchscreen" colorido, sistema de segurança com portas, sensores, com sistema eletrônico para posicionamento de frascos antes da rotulagem, com rotação dos pratos controlados com motores para posicionamento de frascos, com agregados de rotulagem eletronicamente controlados de 100m/min, com painel de operação dedicado, com 3 eixos de regulagens para ajuste de altura, distância de rotulagem e Inclinação, contendo 1 prato porta bobinas e 1 rebobinador, com diâmetro de carrossel de 720mm e 12 pratos porta frascos com capacidade nominal de 9000fph).</v>
      </c>
      <c r="H579" s="10" t="s">
        <v>1327</v>
      </c>
      <c r="I579" s="13">
        <v>43556</v>
      </c>
    </row>
    <row r="580" spans="1:9" ht="33" hidden="1" customHeight="1" x14ac:dyDescent="0.25">
      <c r="A580" s="42" t="str">
        <f t="shared" si="27"/>
        <v/>
      </c>
      <c r="B580" s="10" t="s">
        <v>1304</v>
      </c>
      <c r="C580" s="10" t="s">
        <v>1374</v>
      </c>
      <c r="D580" s="10" t="s">
        <v>1373</v>
      </c>
      <c r="E580" s="10" t="s">
        <v>4221</v>
      </c>
      <c r="F580" s="10" t="str">
        <f t="shared" si="28"/>
        <v>9018.90.10</v>
      </c>
      <c r="G580" s="10" t="str">
        <f t="shared" si="29"/>
        <v>Equipos com bureta utilizados para infusão de hemoderivados e administração de soluções parenterais, possuindo ponta perfurante com tampa protetora e entrada de ar contendo filtro bacteriológico de 0,22 micra; Câmara graduada de 150ml; Filtro de partículas de 15 micra; Micro gotejador de 60 microgotas para 1ml; Válvula flutuante livre de látex; tubo PVC “DEHP-Free” menor ou igual a 230cm de comprimento e injetor lateral com membrana auto cicatrizante livre de látex.</v>
      </c>
      <c r="H580" s="10" t="s">
        <v>1327</v>
      </c>
      <c r="I580" s="13">
        <v>43556</v>
      </c>
    </row>
    <row r="581" spans="1:9" ht="33" hidden="1" customHeight="1" x14ac:dyDescent="0.25">
      <c r="A581" s="42" t="str">
        <f t="shared" si="27"/>
        <v/>
      </c>
      <c r="B581" s="10" t="s">
        <v>332</v>
      </c>
      <c r="C581" s="10" t="s">
        <v>1376</v>
      </c>
      <c r="D581" s="10" t="s">
        <v>1375</v>
      </c>
      <c r="E581" s="10" t="s">
        <v>4089</v>
      </c>
      <c r="F581" s="10" t="str">
        <f t="shared" si="28"/>
        <v>8428.90.90</v>
      </c>
      <c r="G581" s="10" t="str">
        <f t="shared" si="29"/>
        <v>Transportadores automáticos de “paletes formados” para linha de produção de latas de alumínio para bebidas, compostos de: transportadores mecânicos de corrente acionados por moto redutores, com ou sem sistemas de elevação das correntes e/ou de giro dos paletes sobre os transportadores; transportadores de roletes livres ou acionados por moto redutores; sensores; chaves secionadoras de campo; consoles de operação, painel elétrico com PLC e conexão com protocolos de comunicação Ethernet; suportes e guias metálicas revestidas ou não com plástico de engenharia; plataformas, escadas e corrimãos de proteção; dimensionados para operar com paletes de plástico ou de madeira com dimensão de 44x56 polegadas; com velocidade nominal de produção máxima de 24 pallets/hora.</v>
      </c>
      <c r="H581" s="10" t="s">
        <v>1327</v>
      </c>
      <c r="I581" s="13">
        <v>43556</v>
      </c>
    </row>
    <row r="582" spans="1:9" ht="33" hidden="1" customHeight="1" x14ac:dyDescent="0.25">
      <c r="A582" s="42" t="str">
        <f t="shared" si="27"/>
        <v/>
      </c>
      <c r="B582" s="10" t="s">
        <v>29</v>
      </c>
      <c r="C582" s="10" t="s">
        <v>1378</v>
      </c>
      <c r="D582" s="10" t="s">
        <v>1377</v>
      </c>
      <c r="E582" s="10" t="s">
        <v>4282</v>
      </c>
      <c r="F582" s="10" t="str">
        <f t="shared" si="28"/>
        <v>8515.21.00</v>
      </c>
      <c r="G582" s="10" t="str">
        <f t="shared" si="29"/>
        <v>Máquinas de soldagem elétrica por descarga capacitiva para soldagem de ventoinhas de rotores, capazes de fornecer uma corrente de até 100kA por 10ms, com curso máximo de 100mm e 600kVA de potência de saída, sendo dotados de: sistema eletrônico de controle de solda; banco de capacitores de filme fino de 900V; cilindro de duplo estágio capaz de fornecer 3.500daN a 6bar; transdutor linear para medir as dimensões da primeira parte de soldagem e afundamento após a soldagem; parte pneumática com válvulas eletropneumáticas com entrada de 0 a 10V para o ajuste da pressão de soldagem e da contrapressão; sistema de medição de força e sistema de segurança com eletro-travamento.</v>
      </c>
      <c r="H582" s="10" t="s">
        <v>1327</v>
      </c>
      <c r="I582" s="13">
        <v>43556</v>
      </c>
    </row>
    <row r="583" spans="1:9" ht="33" hidden="1" customHeight="1" x14ac:dyDescent="0.25">
      <c r="A583" s="42" t="str">
        <f t="shared" si="27"/>
        <v/>
      </c>
      <c r="B583" s="10" t="s">
        <v>1380</v>
      </c>
      <c r="C583" s="10" t="s">
        <v>1381</v>
      </c>
      <c r="D583" s="10" t="s">
        <v>1379</v>
      </c>
      <c r="E583" s="10" t="s">
        <v>4282</v>
      </c>
      <c r="F583" s="10" t="str">
        <f t="shared" si="28"/>
        <v>8459.29.00</v>
      </c>
      <c r="G583" s="10" t="str">
        <f t="shared" si="29"/>
        <v>Máquinas semiautomáticas para perfuração e testes de balanceamento de rotores de peso entre 500g e 4kg, composta por: unidade de medição eletrônica com detecção de desequilíbrio, motor elétrico e sensoriamento para detecção de posição angular do rotor; duas unidades de perfuração com diâmetro máximo da ferramenta de 7mm, velocidade de perfuração programável, ângulos de perfuração de 45° a 60°; mecanismo de rotação de 180° para rotores de carga/descarga; armário eletrônico, computador para controle; unidade de sucção para remoção de resíduos e guardas para prevenção de acidentes.</v>
      </c>
      <c r="H583" s="10" t="s">
        <v>1327</v>
      </c>
      <c r="I583" s="13">
        <v>43556</v>
      </c>
    </row>
    <row r="584" spans="1:9" ht="33" hidden="1" customHeight="1" x14ac:dyDescent="0.25">
      <c r="A584" s="42" t="str">
        <f t="shared" si="27"/>
        <v/>
      </c>
      <c r="B584" s="10" t="s">
        <v>243</v>
      </c>
      <c r="C584" s="10" t="s">
        <v>1383</v>
      </c>
      <c r="D584" s="10" t="s">
        <v>1382</v>
      </c>
      <c r="E584" s="10" t="s">
        <v>4283</v>
      </c>
      <c r="F584" s="10" t="str">
        <f t="shared" si="28"/>
        <v>8515.80.90</v>
      </c>
      <c r="G584" s="10" t="str">
        <f t="shared" si="29"/>
        <v>Máquinas para soldar, selar e cortar tubos de cobre de até 10mm de diâmetro, por solda por ultrassom, com controle de parâmetros de processo, detecção de diâmetro e espessura do tubo e iluminação de área de soldagem em LED.</v>
      </c>
      <c r="H584" s="10" t="s">
        <v>1327</v>
      </c>
      <c r="I584" s="13">
        <v>43556</v>
      </c>
    </row>
    <row r="585" spans="1:9" ht="33" hidden="1" customHeight="1" x14ac:dyDescent="0.25">
      <c r="A585" s="42" t="str">
        <f t="shared" si="27"/>
        <v/>
      </c>
      <c r="B585" s="10" t="s">
        <v>539</v>
      </c>
      <c r="C585" s="10" t="s">
        <v>1385</v>
      </c>
      <c r="D585" s="10" t="s">
        <v>1384</v>
      </c>
      <c r="E585" s="10" t="s">
        <v>4179</v>
      </c>
      <c r="F585" s="10" t="str">
        <f t="shared" si="28"/>
        <v>8427.10.90</v>
      </c>
      <c r="G585" s="10" t="str">
        <f t="shared" si="29"/>
        <v>Veículos automáticos com guia a laser para a movimentação das plataformas ou caixas metálicas de estoque de produtos cerâmicos, com ou sem plataforma de elevação, com altura inferior ou máxima de sobreposição vertical de 3.000mm e capacidade inferior ou máxima de 12.000kg (veículo + carga); quadro elétrico computadorizado para gestão da instalação.</v>
      </c>
      <c r="H585" s="10" t="s">
        <v>1327</v>
      </c>
      <c r="I585" s="13">
        <v>43556</v>
      </c>
    </row>
    <row r="586" spans="1:9" ht="33" hidden="1" customHeight="1" x14ac:dyDescent="0.25">
      <c r="A586" s="42" t="str">
        <f t="shared" si="27"/>
        <v/>
      </c>
      <c r="B586" s="10" t="s">
        <v>332</v>
      </c>
      <c r="C586" s="10" t="s">
        <v>1387</v>
      </c>
      <c r="D586" s="10" t="s">
        <v>1386</v>
      </c>
      <c r="E586" s="10" t="s">
        <v>4284</v>
      </c>
      <c r="F586" s="10" t="str">
        <f t="shared" si="28"/>
        <v>8428.90.90</v>
      </c>
      <c r="G586" s="10" t="str">
        <f t="shared" si="29"/>
        <v>Transportadores-classificadores de pedidos e/ou volumes diversos, computadorizados, tipo bandeja nas dimensões de 500 x 800mm, , que suportam até 30kg, velocidade de 1m/s e capacidade de 8.400 bandejas/h, para classificação de caixas de papelão e “flyers” com produtos nas dimensões máximas de até 450 x 750 x 400mm (comprimento x largura x altura) acionados por motores, controlados por controlador lógico programável (CLP), utilizados para movimentar e classificar produtos acabados e/ou volumes diversos, visando a sua classificação e expedição automatizada ou não, dotados de sistema de separação mecânica com aproximadamente 129m de comprimento; estações de introdução/alimentação manual e automática contendo um total de 8 induções automáticas e 4 induções manuais dotados de bandejas com impulsor para separação dos artigos; calha de saída do separador; calha de rejeição, equipada com dispositivos de escaneamento para leitura de código de barras através de um sistema câmera scanner, contendo 56 saídas.</v>
      </c>
      <c r="H586" s="10" t="s">
        <v>1327</v>
      </c>
      <c r="I586" s="13">
        <v>43556</v>
      </c>
    </row>
    <row r="587" spans="1:9" ht="33" hidden="1" customHeight="1" x14ac:dyDescent="0.25">
      <c r="A587" s="42" t="str">
        <f t="shared" si="27"/>
        <v/>
      </c>
      <c r="B587" s="10" t="s">
        <v>669</v>
      </c>
      <c r="C587" s="10" t="s">
        <v>1389</v>
      </c>
      <c r="D587" s="10" t="s">
        <v>1388</v>
      </c>
      <c r="E587" s="10" t="s">
        <v>4285</v>
      </c>
      <c r="F587" s="10" t="str">
        <f t="shared" si="28"/>
        <v>8443.39.10</v>
      </c>
      <c r="G587" s="10" t="str">
        <f t="shared" si="29"/>
        <v>Impressoras sublimáticas digitais de alta velocidade, com transporte de mídia rolo a rolo, com cabeça de impressão para tintas à base de água; com velocidades máximas de impressão de 165m2/h (600 x 1200 DPI - 2 passagens) a 320m2/h (600 x 600 DPI - 1 passagem); com resolução máxima de impressão de 600 x 1.200DPI; e com altura de impressão de 2 a 30mm.</v>
      </c>
      <c r="H587" s="10" t="s">
        <v>1327</v>
      </c>
      <c r="I587" s="13">
        <v>43556</v>
      </c>
    </row>
    <row r="588" spans="1:9" ht="33" hidden="1" customHeight="1" x14ac:dyDescent="0.25">
      <c r="A588" s="42" t="str">
        <f t="shared" si="27"/>
        <v/>
      </c>
      <c r="B588" s="10" t="s">
        <v>669</v>
      </c>
      <c r="C588" s="10" t="s">
        <v>1391</v>
      </c>
      <c r="D588" s="10" t="s">
        <v>1390</v>
      </c>
      <c r="E588" s="10" t="s">
        <v>4286</v>
      </c>
      <c r="F588" s="10" t="str">
        <f t="shared" si="28"/>
        <v>8443.39.10</v>
      </c>
      <c r="G588" s="10" t="str">
        <f t="shared" si="29"/>
        <v>Impressoras sublimáticas digitais de alta velocidade, com transporte de mídia rolo a rolo, com cabeça de impressão para tintas à base de água; com velocidades máximas de impressão de 132m2/h (600 x 1800 DPI - 6 passagens) a 368m2/h (600 x 600 DPI - 2 passagens); com resolução máxima de impressão de 600 x 1.800DPI; e com largura máxima de impressão de 1.900mm.</v>
      </c>
      <c r="H588" s="10" t="s">
        <v>1327</v>
      </c>
      <c r="I588" s="13">
        <v>43556</v>
      </c>
    </row>
    <row r="589" spans="1:9" ht="33" hidden="1" customHeight="1" x14ac:dyDescent="0.25">
      <c r="A589" s="42" t="str">
        <f t="shared" si="27"/>
        <v/>
      </c>
      <c r="B589" s="10" t="s">
        <v>200</v>
      </c>
      <c r="C589" s="10" t="s">
        <v>1393</v>
      </c>
      <c r="D589" s="10" t="s">
        <v>1392</v>
      </c>
      <c r="E589" s="10" t="s">
        <v>4287</v>
      </c>
      <c r="F589" s="10" t="str">
        <f t="shared" si="28"/>
        <v>8457.10.00</v>
      </c>
      <c r="G589" s="10" t="str">
        <f t="shared" si="29"/>
        <v>Centros de usinagem vertical tipo portal “Gantry” para usinagem de metais, com comando numérico computadorizado (CNC), com capacidade de usinagem com 5 eixos controlados simultaneamente, com colunas em cimento epóxi, curso do eixo X igual a 2.700mm, curso do eixo Y igual a 3.500mm e curso do eixo Z igual a 1.500mm, curso do eixo rotativo A igual a +110°/-110º e curso do eixo rotativo C igual a +/-360°, velocidade máxima de avanço dos eixos X,Y e Z igual a 30m/min., rotação máxima do eletromandril de 15.000rpm, com régua ótica nos eixos X,Y e Z, com cabeçote bi-rotativo com capacidade de posicionamento com resolução de 0,001º, com mesa porta-peças fixa, com trocador automático de ferramentas para 24 posições.</v>
      </c>
      <c r="H589" s="10" t="s">
        <v>1327</v>
      </c>
      <c r="I589" s="13">
        <v>43556</v>
      </c>
    </row>
    <row r="590" spans="1:9" ht="33" hidden="1" customHeight="1" x14ac:dyDescent="0.25">
      <c r="A590" s="42" t="str">
        <f t="shared" si="27"/>
        <v/>
      </c>
      <c r="B590" s="10" t="s">
        <v>1395</v>
      </c>
      <c r="C590" s="10" t="s">
        <v>1396</v>
      </c>
      <c r="D590" s="10" t="s">
        <v>1394</v>
      </c>
      <c r="E590" s="10" t="s">
        <v>4288</v>
      </c>
      <c r="F590" s="10" t="str">
        <f t="shared" si="28"/>
        <v>8438.80.90</v>
      </c>
      <c r="G590" s="10" t="str">
        <f t="shared" si="29"/>
        <v>Combinações de equipamentos para processamento, monitoramento, supervisão e controle de processos de filetagem e refile em larga escala de peixes com capacidade para até 15.000 peças por hora compostos por: pesagem dinâmica, terminais individuais de operação com IHM próprio totalmente ergonômico, sistema de destinação /controle / monitoramento com até quatro produtos finais,  monitoramento por estação e integral de desempenho total do processo, esteira secundária para agrupamento de produtos e com base para cortes opcionalmente translucida e iluminada, incluindo registro em tempo real de todas as variáveis do processo em banco de dados, por meio de software de gerenciamento para controle, monitoramento e geração de informações em múltiplas estações de trabalho.</v>
      </c>
      <c r="H590" s="10" t="s">
        <v>1327</v>
      </c>
      <c r="I590" s="13">
        <v>43556</v>
      </c>
    </row>
    <row r="591" spans="1:9" ht="33" hidden="1" customHeight="1" x14ac:dyDescent="0.25">
      <c r="A591" s="42" t="str">
        <f t="shared" si="27"/>
        <v/>
      </c>
      <c r="B591" s="10" t="s">
        <v>1398</v>
      </c>
      <c r="C591" s="10" t="s">
        <v>1399</v>
      </c>
      <c r="D591" s="10" t="s">
        <v>1397</v>
      </c>
      <c r="E591" s="10" t="s">
        <v>4289</v>
      </c>
      <c r="F591" s="10" t="str">
        <f t="shared" si="28"/>
        <v>8543.90.90</v>
      </c>
      <c r="G591" s="10" t="str">
        <f t="shared" si="29"/>
        <v>Módulos ultra compactos de comunicação, comando e monitoramento com uma entrada e uma saída, alimentação de entrada e saída via fonte auxiliar, entrada e saída com cabos conectores injetados M8, indicação luminosa de status de comunicação, alimentação entradas e saídas e conexão rápida através de perfuração do cabo com contato banhado a ouro.</v>
      </c>
      <c r="H591" s="10" t="s">
        <v>1327</v>
      </c>
      <c r="I591" s="13">
        <v>43556</v>
      </c>
    </row>
    <row r="592" spans="1:9" ht="33" hidden="1" customHeight="1" x14ac:dyDescent="0.25">
      <c r="A592" s="42" t="str">
        <f t="shared" si="27"/>
        <v/>
      </c>
      <c r="B592" s="10" t="s">
        <v>129</v>
      </c>
      <c r="C592" s="10" t="s">
        <v>1401</v>
      </c>
      <c r="D592" s="10" t="s">
        <v>1400</v>
      </c>
      <c r="E592" s="10" t="s">
        <v>4290</v>
      </c>
      <c r="F592" s="10" t="str">
        <f t="shared" si="28"/>
        <v>8422.40.90</v>
      </c>
      <c r="G592" s="10" t="str">
        <f t="shared" si="29"/>
        <v>Máquinas semiautomáticas envolvedoras de filme extensível “stretch” em pallets, com envolvimento total do pé do pallet, com programação personalizada de até 20 comandos para posições e paradas diferentes da mesa de giro ou do carro de pré-estiramento em um único ciclo, com estiramento motorizado com relações fixas de 250, com plataforma com diâmetro de 1.650mm, para embalar cargas ou produtos até 2.000kg, altura máxima do produto até 2.200mm, com controle do tensionamento contínuo do filme realizado por célula de carga que mede a tensão em tempo real, com regulagem em 4 níveis independentes pé do pallet, subida, topo e descida, com sistema de passagem do filme em S – QLS – “Quick Load Sistem”, cabeçote sem aberturas e travas, com rolos fixos côncavos na parte superior.</v>
      </c>
      <c r="H592" s="10" t="s">
        <v>1327</v>
      </c>
      <c r="I592" s="13">
        <v>43556</v>
      </c>
    </row>
    <row r="593" spans="1:9" ht="33" hidden="1" customHeight="1" x14ac:dyDescent="0.25">
      <c r="A593" s="42" t="str">
        <f t="shared" si="27"/>
        <v/>
      </c>
      <c r="B593" s="10" t="s">
        <v>933</v>
      </c>
      <c r="C593" s="10" t="s">
        <v>1403</v>
      </c>
      <c r="D593" s="10" t="s">
        <v>1402</v>
      </c>
      <c r="E593" s="10" t="s">
        <v>4099</v>
      </c>
      <c r="F593" s="10" t="str">
        <f t="shared" si="28"/>
        <v>9018.19.90</v>
      </c>
      <c r="G593" s="10" t="str">
        <f t="shared" si="29"/>
        <v>Kits de cabos da console de operação de equipamento de ressonância magnética dotados de fitas adesivas acrílicas de 25,4 x 45,0mm, cabos de comunicação com vias de fios de cobre estanhado, circuito integrado de tecnologia de soldagem em superfície de medição e registro de temperatura e umidade, cabo de comunicação com sensor/registrador termohigrômetro; todas as subpartes que compõem a coleção de cabos são fabricados utilizando materiais e processos que atendem às diretivas RoHS.</v>
      </c>
      <c r="H593" s="10" t="s">
        <v>1327</v>
      </c>
      <c r="I593" s="13">
        <v>43556</v>
      </c>
    </row>
    <row r="594" spans="1:9" ht="33" hidden="1" customHeight="1" x14ac:dyDescent="0.25">
      <c r="A594" s="42" t="str">
        <f t="shared" si="27"/>
        <v/>
      </c>
      <c r="B594" s="10" t="s">
        <v>1405</v>
      </c>
      <c r="C594" s="10" t="s">
        <v>1406</v>
      </c>
      <c r="D594" s="10" t="s">
        <v>1404</v>
      </c>
      <c r="E594" s="10" t="s">
        <v>4291</v>
      </c>
      <c r="F594" s="10" t="str">
        <f t="shared" si="28"/>
        <v>8438.60.00</v>
      </c>
      <c r="G594" s="10" t="str">
        <f t="shared" si="29"/>
        <v>Máquinas automáticas para descascar frutas: abacaxis, melões e mamões, com capacidade de processamento de 1.200 a 1.500Kg/h, produtividade de 13 frutos/min.</v>
      </c>
      <c r="H594" s="10" t="s">
        <v>1327</v>
      </c>
      <c r="I594" s="13">
        <v>43556</v>
      </c>
    </row>
    <row r="595" spans="1:9" ht="33" hidden="1" customHeight="1" x14ac:dyDescent="0.25">
      <c r="A595" s="42" t="str">
        <f t="shared" si="27"/>
        <v/>
      </c>
      <c r="B595" s="10" t="s">
        <v>1408</v>
      </c>
      <c r="C595" s="10" t="s">
        <v>1409</v>
      </c>
      <c r="D595" s="10" t="s">
        <v>1407</v>
      </c>
      <c r="E595" s="10" t="s">
        <v>4292</v>
      </c>
      <c r="F595" s="10" t="str">
        <f t="shared" si="28"/>
        <v>8474.31.00</v>
      </c>
      <c r="G595" s="10" t="str">
        <f t="shared" si="29"/>
        <v>Misturadores de concreto refratário, intensivos de pás, com sistema de carregamento abaixo da linha de cintura e descarregamento elevado pelo basculamento do misturador em ponto excêntrico, com até 6 lâminas misturadoras, com capacidade de até 1.360kg por batelada, com cada grão de tamanho máximo de 1”, motor elétrico de potência de até 50hp, com até 3 fases compreendidas em 230 a 460V, dotados de sistema de acionamento por central hidráulica; reservatório hidráulico para até 30 galões; medidor digital para adição de água e controle de rotação de mistura.</v>
      </c>
      <c r="H595" s="10" t="s">
        <v>1327</v>
      </c>
      <c r="I595" s="13">
        <v>43556</v>
      </c>
    </row>
    <row r="596" spans="1:9" ht="33" hidden="1" customHeight="1" x14ac:dyDescent="0.25">
      <c r="A596" s="42" t="str">
        <f t="shared" si="27"/>
        <v/>
      </c>
      <c r="B596" s="10" t="s">
        <v>1411</v>
      </c>
      <c r="C596" s="10" t="s">
        <v>1412</v>
      </c>
      <c r="D596" s="10" t="s">
        <v>1410</v>
      </c>
      <c r="E596" s="10" t="s">
        <v>4293</v>
      </c>
      <c r="F596" s="10" t="str">
        <f t="shared" si="28"/>
        <v>8471.41.90</v>
      </c>
      <c r="G596" s="10" t="str">
        <f t="shared" si="29"/>
        <v>Dispositivos funcionais móveis para coleta de dados via código de barras, sem teclado e com micro processador de 2GHz Octa-core, tela de 5 polegadas Sensível ao toque e resistente a choques com índice de proteção IP65, memória RAM de 3GB, disco de memória “flash” de 32GB com sistema de carregamento sem fio e sistema operacional.</v>
      </c>
      <c r="H596" s="10" t="s">
        <v>1327</v>
      </c>
      <c r="I596" s="13">
        <v>43556</v>
      </c>
    </row>
    <row r="597" spans="1:9" ht="33" hidden="1" customHeight="1" x14ac:dyDescent="0.25">
      <c r="A597" s="42" t="str">
        <f t="shared" si="27"/>
        <v/>
      </c>
      <c r="B597" s="10" t="s">
        <v>91</v>
      </c>
      <c r="C597" s="10" t="s">
        <v>1414</v>
      </c>
      <c r="D597" s="10" t="s">
        <v>1413</v>
      </c>
      <c r="E597" s="10" t="s">
        <v>4294</v>
      </c>
      <c r="F597" s="10" t="str">
        <f t="shared" si="28"/>
        <v>8543.70.99</v>
      </c>
      <c r="G597" s="10" t="str">
        <f t="shared" si="29"/>
        <v>Aparelhos de reconhecimento de padrões de voz, para comunicação com assistente virtual inteligente em redes sem fio, reprodução de música, reprodução de imagens em vídeo remoto ou em tela própria sensível ao toque, comando de dispositivos domésticos inteligentes, difusão de mensagens e de respostas recebidas em comunicação, conectividade Wi-Fi de banda dupla em redes 802.11 a/b/g/n/ac de 2.4 e 5GHz; conectividade Bluetooth A2DP para transmissão de áudio e AVRCP para áudio e vídeo por comando de voz; alto-falantes de neodímio; microfones analógicos ou em rede matriz planar; processador de 4 núcleos, 64 bits, 1,3 ou 1,44GHz; memória de 4Gb LPDDR3 + 4GB flash eMCP ou 8GB eMMC; 2GB LPDDR3; ou 8Gb LPDDR3+8GB flash eMCP, com ou sem câmera de 5MP e sensor de luz ambiente ALS.</v>
      </c>
      <c r="H597" s="10" t="s">
        <v>1327</v>
      </c>
      <c r="I597" s="13">
        <v>43556</v>
      </c>
    </row>
    <row r="598" spans="1:9" ht="33" hidden="1" customHeight="1" x14ac:dyDescent="0.25">
      <c r="A598" s="42" t="str">
        <f t="shared" si="27"/>
        <v/>
      </c>
      <c r="B598" s="10" t="s">
        <v>112</v>
      </c>
      <c r="C598" s="10" t="s">
        <v>1416</v>
      </c>
      <c r="D598" s="10" t="s">
        <v>1415</v>
      </c>
      <c r="E598" s="10" t="s">
        <v>4295</v>
      </c>
      <c r="F598" s="10" t="str">
        <f t="shared" si="28"/>
        <v>8479.89.99</v>
      </c>
      <c r="G598" s="10" t="str">
        <f t="shared" si="29"/>
        <v>Dispositivos totalmente automatizados para preparação de lâminas de hematologia, fazendo a aspiração de uma amostra de um tubo de amostra, criando um esfregaço em uma lâmina e fazendo a coloração dele; até 75 esfregaços/hora, com voltagem de 100 a 240V (50/60hz) para a unidade principal e para a unidade pneumática de 100 a 117V (50/60hz) ou 220 a 240V (50/60hz), “sampler” 24 V CC e tanque de reservatório 12 V CC.</v>
      </c>
      <c r="H598" s="10" t="s">
        <v>1327</v>
      </c>
      <c r="I598" s="13">
        <v>43556</v>
      </c>
    </row>
    <row r="599" spans="1:9" ht="33" hidden="1" customHeight="1" x14ac:dyDescent="0.25">
      <c r="A599" s="42" t="str">
        <f t="shared" si="27"/>
        <v/>
      </c>
      <c r="B599" s="10" t="s">
        <v>1418</v>
      </c>
      <c r="C599" s="10" t="s">
        <v>1419</v>
      </c>
      <c r="D599" s="10" t="s">
        <v>1417</v>
      </c>
      <c r="E599" s="10" t="s">
        <v>4296</v>
      </c>
      <c r="F599" s="10" t="str">
        <f t="shared" si="28"/>
        <v>9019.20.10</v>
      </c>
      <c r="G599" s="10" t="str">
        <f t="shared" si="29"/>
        <v>Ventiladores pulmonares, portáteis, para oxigenoterapia de pacientes adultos e pediátricos que necessitam de assistência respiratória invasiva e não invasiva, com compensação de fuga de ar, durante as operações de transporte, emergência e/ou de resgate, operando com modos ventilatórios PRVC e APRV e monitoramento da P0.1, trabalho ventilatório, índice de respiração rápida e superficial (IRRS), PEEP intrínseca e força inspiratória máxima do paciente, gravação minuto a minuto de todos os parâmetros monitorados nas últimas 72 horas, com fluxo máximo de 210L/min, concentração de O2 ajustável de 21 a 100% e oxigenoterapia de alto fluxo de O2 de 20 a 50L/min, dotados de gerador interno de ar; tela colorida sensível ao toque “touchscreen” de no mínimo 12,1”, resolução mínima de 1.280 X 800pixels e exibição de até 04 curvas de monitoramento simultaneamente na tela; bateria interna de íons de lítio, recarregável, com autonomia mínima de 2 horas de uso contínuo; sensor de fluxo autoclavável.</v>
      </c>
      <c r="H599" s="10" t="s">
        <v>1327</v>
      </c>
      <c r="I599" s="13">
        <v>43556</v>
      </c>
    </row>
    <row r="600" spans="1:9" ht="33" hidden="1" customHeight="1" x14ac:dyDescent="0.25">
      <c r="A600" s="42" t="str">
        <f t="shared" si="27"/>
        <v/>
      </c>
      <c r="B600" s="10" t="s">
        <v>902</v>
      </c>
      <c r="C600" s="10" t="s">
        <v>1421</v>
      </c>
      <c r="D600" s="10" t="s">
        <v>1420</v>
      </c>
      <c r="E600" s="10" t="s">
        <v>4297</v>
      </c>
      <c r="F600" s="10" t="str">
        <f t="shared" si="28"/>
        <v>9027.80.12</v>
      </c>
      <c r="G600" s="10" t="str">
        <f t="shared" si="29"/>
        <v>Viscosímetros cinemáticos portáteis para medição de viscosidade com temperatura controlada a 40°C; tecnologia de célula dividida com espaçamento de 100 mícrons; volume de amostra de 60µL; faixas de medição de 0 a 700cSt ou 10 a 350cSt; de acordo com ASTM D8092; cálculo de viscosidade a 100°C; precisão +/- 3% até 350cSt e +/- 5% para viscosidade maior que 350cSt; repetibilidade +/- 3% até 350cSt e +/- 5% para viscosidade maior que 350cSt; resolução de temperatura +/- 0,1°C; display colorido sensível ao toque com ângulo de cor fixo.</v>
      </c>
      <c r="H600" s="10" t="s">
        <v>1327</v>
      </c>
      <c r="I600" s="13">
        <v>43556</v>
      </c>
    </row>
    <row r="601" spans="1:9" ht="33" hidden="1" customHeight="1" x14ac:dyDescent="0.25">
      <c r="A601" s="42" t="str">
        <f t="shared" si="27"/>
        <v/>
      </c>
      <c r="B601" s="10" t="s">
        <v>703</v>
      </c>
      <c r="C601" s="10" t="s">
        <v>1423</v>
      </c>
      <c r="D601" s="10" t="s">
        <v>1422</v>
      </c>
      <c r="E601" s="10" t="s">
        <v>4298</v>
      </c>
      <c r="F601" s="10" t="str">
        <f t="shared" si="28"/>
        <v>8480.60.00</v>
      </c>
      <c r="G601" s="10" t="str">
        <f t="shared" si="29"/>
        <v>Moldes corrugados, intercalares, de aço galvanizado S350gd + Z450mac, com dimensões 6.200 x 1.150,5 x 2mm, utilizados na fabricação de telhas onduladas de fibrocimento sem amianto.</v>
      </c>
      <c r="H601" s="10" t="s">
        <v>1327</v>
      </c>
      <c r="I601" s="13">
        <v>43556</v>
      </c>
    </row>
    <row r="602" spans="1:9" ht="33" hidden="1" customHeight="1" x14ac:dyDescent="0.25">
      <c r="A602" s="42" t="str">
        <f t="shared" si="27"/>
        <v/>
      </c>
      <c r="B602" s="10" t="s">
        <v>101</v>
      </c>
      <c r="C602" s="10" t="s">
        <v>1425</v>
      </c>
      <c r="D602" s="10" t="s">
        <v>1424</v>
      </c>
      <c r="E602" s="10" t="s">
        <v>4299</v>
      </c>
      <c r="F602" s="10" t="str">
        <f t="shared" si="28"/>
        <v>9031.80.20</v>
      </c>
      <c r="G602" s="10" t="str">
        <f t="shared" si="29"/>
        <v>Equipamentos por rastreio de laser para medição de pontos tridimensionais com refletor (SMR) de 80m, com faixa de medição linear (diâmetro) de 160m, operado por bateria ou fonte de energia externa, compostos de cabeçote de emissão do laser, sensor de temperatura, cabo de energia e fonte, mala de transporte, alcance de azimute de ±320°, alcance de elevação de +79°/-59°, resolução angular de ±0.018 arco-segundos, precisão angular do sistema de 3,5µm/m.</v>
      </c>
      <c r="H602" s="10" t="s">
        <v>1327</v>
      </c>
      <c r="I602" s="13">
        <v>43556</v>
      </c>
    </row>
    <row r="603" spans="1:9" ht="33" hidden="1" customHeight="1" x14ac:dyDescent="0.25">
      <c r="A603" s="42" t="str">
        <f t="shared" si="27"/>
        <v/>
      </c>
      <c r="B603" s="10" t="s">
        <v>122</v>
      </c>
      <c r="C603" s="10" t="s">
        <v>1427</v>
      </c>
      <c r="D603" s="10" t="s">
        <v>1426</v>
      </c>
      <c r="E603" s="10" t="s">
        <v>4300</v>
      </c>
      <c r="F603" s="10" t="str">
        <f t="shared" si="28"/>
        <v>8419.81.90</v>
      </c>
      <c r="G603" s="10" t="str">
        <f t="shared" si="29"/>
        <v>Máquinas automáticas para tiragem de café, expresso, achocolatado, chá e água quente, com programação para regulagem de porções das bebidas, utilizando pacotes especiais "bag-in-box" (BIB) descartáveis, com capacidade para 1 pacote do produto para produzir 2litros (0,53 us gal) ou 1,25litros (0,33 us gal), sistema de bloqueio e desbloqueio por meio de chave USB, abastecimento de água "standard" com tubo de abastecimento de 1/2 ou 3/8" com peça de união de 3/4", tubo de água potável com válvula "stop" e temperatura de entrada máxima de água 60°C/140°F, pressão dinâmica da água min. de 0,8bar a 10L/min e pressão estática da água máx. de 10bar, caldeira com volume de 9 litros (2,4 us gal).</v>
      </c>
      <c r="H603" s="10" t="s">
        <v>1327</v>
      </c>
      <c r="I603" s="13">
        <v>43556</v>
      </c>
    </row>
    <row r="604" spans="1:9" ht="33" hidden="1" customHeight="1" x14ac:dyDescent="0.25">
      <c r="A604" s="42" t="str">
        <f t="shared" si="27"/>
        <v/>
      </c>
      <c r="B604" s="10" t="s">
        <v>38</v>
      </c>
      <c r="C604" s="10" t="s">
        <v>1429</v>
      </c>
      <c r="D604" s="10" t="s">
        <v>1428</v>
      </c>
      <c r="E604" s="10" t="s">
        <v>4297</v>
      </c>
      <c r="F604" s="10" t="str">
        <f t="shared" si="28"/>
        <v>9027.80.99</v>
      </c>
      <c r="G604" s="10" t="str">
        <f t="shared" si="29"/>
        <v>Medidores portáteis de diluição de combustível em óleos lubrificantes; sensor de vapor de superfície SAW para hidrocarbonetos; faixa de medição de combustível de 0,2 a 15% - de acordo com a ASTM D8004; repetibilidade de ±5%; possibilidade ou não de armazenamento de até 3 curvas de calibração; volume de amostra de 0,5ml; tempo de medida de 1 minuto; leitura em porcentagem; temperatura de operação de 5 a 35°C; armazenamento de dados de até 4GB; transferência de dados por USB; bateria de Li-íon recarregável e com duração de 3 a 4 horas; purga e limpeza automática do sistema.</v>
      </c>
      <c r="H604" s="10" t="s">
        <v>1327</v>
      </c>
      <c r="I604" s="13">
        <v>43556</v>
      </c>
    </row>
    <row r="605" spans="1:9" ht="33" hidden="1" customHeight="1" x14ac:dyDescent="0.25">
      <c r="A605" s="42" t="str">
        <f t="shared" si="27"/>
        <v/>
      </c>
      <c r="B605" s="10" t="s">
        <v>38</v>
      </c>
      <c r="C605" s="10" t="s">
        <v>1431</v>
      </c>
      <c r="D605" s="10" t="s">
        <v>1430</v>
      </c>
      <c r="E605" s="10" t="s">
        <v>4297</v>
      </c>
      <c r="F605" s="10" t="str">
        <f t="shared" si="28"/>
        <v>9027.80.99</v>
      </c>
      <c r="G605" s="10" t="str">
        <f t="shared" si="29"/>
        <v>Analisadores multiparâmetros para fluidos refrigerantes para medição de até 9 parâmetros; parâmetros medidos: tipo de fluido, clareza, cor, contaminação, teor de glicol (%), ponto de fervura, ponto de congelamento, nitritos (PPM), ureia (%) e DEF (%); tempo de medição de 45 segundos para os 9 parâmetro medidos; espectrômetro duplo por IR (Infravermelho) e UV/Visível; faixa de medição de 200 a 750nm para UV/Vis e 750 a 1.100 para IR; ajuste polinomial de 2 e 3° ordem; volume de amostra necessária de 15ml; temperatura de operação de 0 a 40°C; armazenamento interno de 16GB.</v>
      </c>
      <c r="H605" s="10" t="s">
        <v>1327</v>
      </c>
      <c r="I605" s="13">
        <v>43556</v>
      </c>
    </row>
    <row r="606" spans="1:9" ht="33" hidden="1" customHeight="1" x14ac:dyDescent="0.25">
      <c r="A606" s="42" t="str">
        <f t="shared" si="27"/>
        <v/>
      </c>
      <c r="B606" s="10" t="s">
        <v>38</v>
      </c>
      <c r="C606" s="10" t="s">
        <v>1433</v>
      </c>
      <c r="D606" s="10" t="s">
        <v>1432</v>
      </c>
      <c r="E606" s="10" t="s">
        <v>4297</v>
      </c>
      <c r="F606" s="10" t="str">
        <f t="shared" si="28"/>
        <v>9027.80.99</v>
      </c>
      <c r="G606" s="10" t="str">
        <f t="shared" si="29"/>
        <v>Analisadores de partículas ferrosas; de acordo com a ASTM D8120; dotados de par de bobinas magnéticas acionadas por campo magnético de partículas de ferro, níquel e cobalto; faixa de medição de 0 a 10.000ppm para óleos e opcional de 0 a 2.000ppm ou 15% para graxas; tempo de teste de 30 segundos; limite de detecção de 3ppm para óleo e de 7ppm para graxa; repetibilidade de 3%; volume de amostra de 1,5ml para óleo e de 0,75ml para graxa; armazenamento interno de dados de até 2.000 amostras; tela de 6” com display sensível ao toque.</v>
      </c>
      <c r="H606" s="10" t="s">
        <v>1327</v>
      </c>
      <c r="I606" s="13">
        <v>43556</v>
      </c>
    </row>
    <row r="607" spans="1:9" ht="33" hidden="1" customHeight="1" x14ac:dyDescent="0.25">
      <c r="A607" s="42" t="str">
        <f t="shared" si="27"/>
        <v/>
      </c>
      <c r="B607" s="10" t="s">
        <v>392</v>
      </c>
      <c r="C607" s="10" t="s">
        <v>1435</v>
      </c>
      <c r="D607" s="10" t="s">
        <v>1434</v>
      </c>
      <c r="E607" s="10" t="s">
        <v>4301</v>
      </c>
      <c r="F607" s="10" t="str">
        <f t="shared" si="28"/>
        <v>8426.41.90</v>
      </c>
      <c r="G607" s="10" t="str">
        <f t="shared" si="29"/>
        <v>Guindastes autopropulsados, sobre pneumáticos, tipo "reach stacker", acionados por motor diesel de potência 164kW(260HP) a 2.300rpm, com capacidade de carga de 10ton, dotados de lança telescópica  hidráulica com "spreader" para elevação máxima de 16.200mm, para transporte e armazenamento de contêineres padrão ISO de 20', 40' e 45' pés, com capacidade  de empilhamento para contêiner de 8' e 6" com 10ton na sexta altura da primeira fila e contêiner de 9' e 6" com 9ton na quinta altura  da segunda fila, com "wheel base'' de 5.000mm de distância, equipado com módulo de controle integrado de sistema "can-bus”, raio de giro de 6.800mm.</v>
      </c>
      <c r="H607" s="10" t="s">
        <v>1327</v>
      </c>
      <c r="I607" s="13">
        <v>43556</v>
      </c>
    </row>
    <row r="608" spans="1:9" ht="33" hidden="1" customHeight="1" x14ac:dyDescent="0.25">
      <c r="A608" s="42" t="str">
        <f t="shared" si="27"/>
        <v/>
      </c>
      <c r="B608" s="10" t="s">
        <v>445</v>
      </c>
      <c r="C608" s="10" t="s">
        <v>1437</v>
      </c>
      <c r="D608" s="10" t="s">
        <v>1436</v>
      </c>
      <c r="E608" s="10" t="s">
        <v>4302</v>
      </c>
      <c r="F608" s="10" t="str">
        <f t="shared" si="28"/>
        <v>8417.90.00</v>
      </c>
      <c r="G608" s="10" t="str">
        <f t="shared" si="29"/>
        <v>Cabeçote (extremidade) para carro de grelha móvel, feito em aço fundido GS-22 Mo 4, de peso superior à 1.000Kg, para aplicação em forno industrial.</v>
      </c>
      <c r="H608" s="10" t="s">
        <v>1327</v>
      </c>
      <c r="I608" s="13">
        <v>43556</v>
      </c>
    </row>
    <row r="609" spans="1:9" ht="33" hidden="1" customHeight="1" x14ac:dyDescent="0.25">
      <c r="A609" s="42" t="str">
        <f t="shared" si="27"/>
        <v/>
      </c>
      <c r="B609" s="10" t="s">
        <v>1190</v>
      </c>
      <c r="C609" s="10" t="s">
        <v>1439</v>
      </c>
      <c r="D609" s="10" t="s">
        <v>1438</v>
      </c>
      <c r="E609" s="10" t="s">
        <v>4303</v>
      </c>
      <c r="F609" s="10" t="str">
        <f t="shared" si="28"/>
        <v>8463.90.90</v>
      </c>
      <c r="G609" s="10" t="str">
        <f t="shared" si="29"/>
        <v>Máquinas de conformação ou conificação de curso variável de até 40 estações de processamento para modelagem de latas de alumínio de aerossóis, com mecanismo de manivela mecânica controlada em “design” horizontal com comprimento do curso 86 - 202mm, velocidade máxima de produção entre 200 e 250Latas/min, e controlador lógico programável (CLP).</v>
      </c>
      <c r="H609" s="10" t="s">
        <v>1327</v>
      </c>
      <c r="I609" s="13">
        <v>43556</v>
      </c>
    </row>
    <row r="610" spans="1:9" ht="33" hidden="1" customHeight="1" x14ac:dyDescent="0.25">
      <c r="A610" s="42" t="str">
        <f t="shared" si="27"/>
        <v/>
      </c>
      <c r="B610" s="10" t="s">
        <v>38</v>
      </c>
      <c r="C610" s="10" t="s">
        <v>1441</v>
      </c>
      <c r="D610" s="10" t="s">
        <v>1440</v>
      </c>
      <c r="E610" s="10" t="s">
        <v>4297</v>
      </c>
      <c r="F610" s="10" t="str">
        <f t="shared" si="28"/>
        <v>9027.80.99</v>
      </c>
      <c r="G610" s="10" t="str">
        <f t="shared" si="29"/>
        <v>Analisadores de microseparabilidade de água em combustível de aviação e diesel portátil; realiza medida de capacidade de separação da água em combustível com resultado expresso em porcentagem (%); atuador do êmbolo e sistema de filtração embutidos; de acordo com a ASTM D3948; volume de amostra de 50mL; resolução de 1%; temperatura de operação de 0 a 40°C; display LCD.</v>
      </c>
      <c r="H610" s="10" t="s">
        <v>1327</v>
      </c>
      <c r="I610" s="13">
        <v>43556</v>
      </c>
    </row>
    <row r="611" spans="1:9" ht="33" hidden="1" customHeight="1" x14ac:dyDescent="0.25">
      <c r="A611" s="42" t="str">
        <f t="shared" si="27"/>
        <v/>
      </c>
      <c r="B611" s="10" t="s">
        <v>1443</v>
      </c>
      <c r="C611" s="10" t="s">
        <v>1444</v>
      </c>
      <c r="D611" s="10" t="s">
        <v>1442</v>
      </c>
      <c r="E611" s="10" t="s">
        <v>4304</v>
      </c>
      <c r="F611" s="10" t="str">
        <f t="shared" si="28"/>
        <v>8479.60.00</v>
      </c>
      <c r="G611" s="10" t="str">
        <f t="shared" si="29"/>
        <v>Aparelhos portáteis com conexão USB de evaporação para arrefecimento do ar através de um filtro de fibras naturais de basalto, com potência de refrigeração de1.190, 1.200 e 1.360 BTU/h e consumo de energia de 7,5 até 12,5W.</v>
      </c>
      <c r="H611" s="10" t="s">
        <v>1327</v>
      </c>
      <c r="I611" s="13">
        <v>43556</v>
      </c>
    </row>
    <row r="612" spans="1:9" ht="33" hidden="1" customHeight="1" x14ac:dyDescent="0.25">
      <c r="A612" s="42" t="str">
        <f t="shared" si="27"/>
        <v/>
      </c>
      <c r="B612" s="10" t="s">
        <v>605</v>
      </c>
      <c r="C612" s="10" t="s">
        <v>1446</v>
      </c>
      <c r="D612" s="10" t="s">
        <v>1445</v>
      </c>
      <c r="E612" s="10" t="s">
        <v>4125</v>
      </c>
      <c r="F612" s="10" t="str">
        <f t="shared" si="28"/>
        <v>9027.10.00</v>
      </c>
      <c r="G612" s="10" t="str">
        <f t="shared" si="29"/>
        <v>Equipamentos analisadores e medidores de oxigênio, nitrogênio, e hidrogênio, em materiais inorgânicos por técnica de fusão de gás inerte, alimentados por tensão elétrica de aproximadamente 230VAC, frequência 60Hz, potência máxima consumida 12kVA, temperatura de operação de 5 a 35°C, umidade de 50 a 80%, faixas de medida: Oxigênio: 0 a 5%; Nitrogênio: 0  a 3%; Hidrogênio: 0 a 0,25%, sensibilidade de leitura de 0,001ppm, equipados com suporte de cadinhos, capazes de acoplar ao menos 95 cadinhos, com sistema de autolimpeza de eletrodos após análise, com mecanismo de introdução dupla, para introdução separada da amostra e do fluxo, com resfriador denominado vulgarmente de “Chiller” para altas temperaturas, para controle de qualidade em processo de produção de imãs de ligas de Nd-Fe-B.</v>
      </c>
      <c r="H612" s="10" t="s">
        <v>1327</v>
      </c>
      <c r="I612" s="13">
        <v>43556</v>
      </c>
    </row>
    <row r="613" spans="1:9" ht="33" hidden="1" customHeight="1" x14ac:dyDescent="0.25">
      <c r="A613" s="42" t="str">
        <f t="shared" si="27"/>
        <v/>
      </c>
      <c r="B613" s="10" t="s">
        <v>246</v>
      </c>
      <c r="C613" s="10" t="s">
        <v>1448</v>
      </c>
      <c r="D613" s="10" t="s">
        <v>1447</v>
      </c>
      <c r="E613" s="10" t="s">
        <v>4305</v>
      </c>
      <c r="F613" s="10" t="str">
        <f t="shared" si="28"/>
        <v>8462.10.90</v>
      </c>
      <c r="G613" s="10" t="str">
        <f t="shared" si="29"/>
        <v>Máquinas automáticas para estampar parafusos e rebites metálicos de alta precisão a frio de comprimento até 45mm, com arames de 2,50 a 5,0mm de diâmetro, dotadas de 1matriz e 2 punções, com controlador lógico programável (CLP), sistema de corte fechado modulo bucha, com deslizamento da barra desenfornadeira, velocidade variável de 200 a 250 peças/minuto, desempenadeira de arame vertical para remoção de irregularidade do material, dotado de sistema PKO cronometrado fixo durante forjamento e limpador mecânico de peça forjada.</v>
      </c>
      <c r="H613" s="10" t="s">
        <v>1327</v>
      </c>
      <c r="I613" s="13">
        <v>43556</v>
      </c>
    </row>
    <row r="614" spans="1:9" ht="33" hidden="1" customHeight="1" x14ac:dyDescent="0.25">
      <c r="A614" s="42" t="str">
        <f t="shared" si="27"/>
        <v/>
      </c>
      <c r="B614" s="10" t="s">
        <v>827</v>
      </c>
      <c r="C614" s="10" t="s">
        <v>1450</v>
      </c>
      <c r="D614" s="10" t="s">
        <v>1449</v>
      </c>
      <c r="E614" s="10" t="s">
        <v>4306</v>
      </c>
      <c r="F614" s="10" t="str">
        <f t="shared" si="28"/>
        <v>8517.70.99</v>
      </c>
      <c r="G614" s="10" t="str">
        <f t="shared" si="29"/>
        <v>Tampas traseiras próprias para terminal portátil de telefonia celular, podendo conter visores, protetores, fitas, adesivos, etiquetas, calços, vedações, teclas, botões, sensores, contatos elétricos, antenas, ímãs ou dispositivos magnéticos, peça de acabamento e/ou proteção das câmeras e/ou flashes.</v>
      </c>
      <c r="H614" s="10" t="s">
        <v>1327</v>
      </c>
      <c r="I614" s="13">
        <v>43556</v>
      </c>
    </row>
    <row r="615" spans="1:9" ht="33" hidden="1" customHeight="1" x14ac:dyDescent="0.25">
      <c r="A615" s="42" t="str">
        <f t="shared" si="27"/>
        <v/>
      </c>
      <c r="B615" s="10" t="s">
        <v>147</v>
      </c>
      <c r="C615" s="10" t="s">
        <v>1452</v>
      </c>
      <c r="D615" s="10" t="s">
        <v>1451</v>
      </c>
      <c r="E615" s="10" t="s">
        <v>4307</v>
      </c>
      <c r="F615" s="10" t="str">
        <f t="shared" si="28"/>
        <v>8422.30.29</v>
      </c>
      <c r="G615" s="10" t="str">
        <f t="shared" si="29"/>
        <v>Máquinas móveis rotativas alimentadoras projetadas para integrar máquinas móveis para envase de bebidas em latas, com capacidade de produção de 60 latas por minuto, dotadas de mesa rotativa alimentadora de latas entre 350 e 473ml, sem troca de peças, livre de "time out", com montagem integrada do “rinser” e impressão das latas.</v>
      </c>
      <c r="H615" s="10" t="s">
        <v>1327</v>
      </c>
      <c r="I615" s="13">
        <v>43556</v>
      </c>
    </row>
    <row r="616" spans="1:9" ht="33" hidden="1" customHeight="1" x14ac:dyDescent="0.25">
      <c r="A616" s="42" t="str">
        <f t="shared" si="27"/>
        <v/>
      </c>
      <c r="B616" s="10" t="s">
        <v>1454</v>
      </c>
      <c r="C616" s="10" t="s">
        <v>1455</v>
      </c>
      <c r="D616" s="10" t="s">
        <v>1453</v>
      </c>
      <c r="E616" s="10" t="s">
        <v>4308</v>
      </c>
      <c r="F616" s="10" t="str">
        <f t="shared" si="28"/>
        <v>8414.10.00</v>
      </c>
      <c r="G616" s="10" t="str">
        <f t="shared" si="29"/>
        <v>Bombas de vácuo de parafuso rotativo lubrificadas a óleo, acionadas por inversor de frequência, PLC, com carenagem acústica, motor elétrico incorporado com potência maior ou igual 5,5kW e menor ou igual a 90kW, com capacidade nominal da velocidade 68m³/h até 5004m³/h.</v>
      </c>
      <c r="H616" s="10" t="s">
        <v>1327</v>
      </c>
      <c r="I616" s="13">
        <v>43556</v>
      </c>
    </row>
    <row r="617" spans="1:9" ht="33" hidden="1" customHeight="1" x14ac:dyDescent="0.25">
      <c r="A617" s="42" t="str">
        <f t="shared" si="27"/>
        <v/>
      </c>
      <c r="B617" s="10" t="s">
        <v>61</v>
      </c>
      <c r="C617" s="10" t="s">
        <v>1457</v>
      </c>
      <c r="D617" s="10" t="s">
        <v>1456</v>
      </c>
      <c r="E617" s="10" t="s">
        <v>4309</v>
      </c>
      <c r="F617" s="10" t="str">
        <f t="shared" si="28"/>
        <v>8480.71.00</v>
      </c>
      <c r="G617" s="10" t="str">
        <f t="shared" si="29"/>
        <v>Moldes de 48 cavidades “cold half” e suas respectivas peças de reposição intercambiáveis, distância entre centros de cavidades  de 60(V) x 152mm(H) confeccionados em aço especial e anticorrosivo,  para fabricação de preformas de politereftalato de etileno (PET) de 18,70g e diâmetro dos gargalo (interrompidos) de 38mm, com capacidade de produção igual ou superior a 15.000 preformas/hora, com machos tratados com titânio, cavidades, suportes e demais componentes moldantes intercambiáveis, dotado de placa extratora para retirada das preformas através de ar comprimido e resfriamento duplo nas castanhas, com tubos de resfriamento, projetado e desenvolvido especificamente para uso em máquinas injetoras de 3500Kn.</v>
      </c>
      <c r="H617" s="10" t="s">
        <v>1327</v>
      </c>
      <c r="I617" s="13">
        <v>43556</v>
      </c>
    </row>
    <row r="618" spans="1:9" ht="33" hidden="1" customHeight="1" x14ac:dyDescent="0.25">
      <c r="A618" s="42" t="str">
        <f t="shared" si="27"/>
        <v/>
      </c>
      <c r="B618" s="10" t="s">
        <v>980</v>
      </c>
      <c r="C618" s="10" t="s">
        <v>1459</v>
      </c>
      <c r="D618" s="10" t="s">
        <v>1458</v>
      </c>
      <c r="E618" s="10" t="s">
        <v>4310</v>
      </c>
      <c r="F618" s="10" t="str">
        <f t="shared" si="28"/>
        <v>8421.19.90</v>
      </c>
      <c r="G618" s="10" t="str">
        <f t="shared" si="29"/>
        <v>Centrifugas de eixo horizontal, para desidratação do amido de milho úmido, diâmetro do tambor 1.600mm, velocidade de rotação do tambor 950rpm, potência do motor principal de 132kW, com limite de carga 1.000kg.</v>
      </c>
      <c r="H618" s="10" t="s">
        <v>1327</v>
      </c>
      <c r="I618" s="13">
        <v>43556</v>
      </c>
    </row>
    <row r="619" spans="1:9" ht="33" hidden="1" customHeight="1" x14ac:dyDescent="0.25">
      <c r="A619" s="42" t="str">
        <f t="shared" si="27"/>
        <v/>
      </c>
      <c r="B619" s="10" t="s">
        <v>728</v>
      </c>
      <c r="C619" s="10" t="s">
        <v>1461</v>
      </c>
      <c r="D619" s="10" t="s">
        <v>1460</v>
      </c>
      <c r="E619" s="10" t="s">
        <v>4311</v>
      </c>
      <c r="F619" s="10" t="str">
        <f t="shared" si="28"/>
        <v>8438.10.00</v>
      </c>
      <c r="G619" s="10" t="str">
        <f t="shared" si="29"/>
        <v>Tostadeiras verticais de contato construídas em aço inox, com potência de 1.900W, equipadas com dupla chapa de tostagem antiaderente e correia de inox para caramelização dos pães, painel digital para ajuste de temperatura e alarme de erros, regulagem manual para compressão das partes do pão independentes, tempo de tostagem amplamente variável, de 6 a 50 segundos.</v>
      </c>
      <c r="H619" s="10" t="s">
        <v>1327</v>
      </c>
      <c r="I619" s="13">
        <v>43556</v>
      </c>
    </row>
    <row r="620" spans="1:9" ht="33" hidden="1" customHeight="1" x14ac:dyDescent="0.25">
      <c r="A620" s="42" t="str">
        <f t="shared" si="27"/>
        <v/>
      </c>
      <c r="B620" s="10" t="s">
        <v>728</v>
      </c>
      <c r="C620" s="10" t="s">
        <v>1463</v>
      </c>
      <c r="D620" s="10" t="s">
        <v>1462</v>
      </c>
      <c r="E620" s="10" t="s">
        <v>4312</v>
      </c>
      <c r="F620" s="10" t="str">
        <f t="shared" si="28"/>
        <v>8438.10.00</v>
      </c>
      <c r="G620" s="10" t="str">
        <f t="shared" si="29"/>
        <v>Tostadeiras verticais de contato construídas em aço inox, com potência entre 4.430W e 5.250W, equipadas com dupla chapa de tostagem antiaderente para caramelização dos pães, painel digital para ajuste de temperatura e velocidade da esteira, regulagem manual para compressão das partes do pão, tempo de tostagem variável de acordo com a necessidade; acessório disponível: alimentador de pães inclinado.</v>
      </c>
      <c r="H620" s="10" t="s">
        <v>1327</v>
      </c>
      <c r="I620" s="13">
        <v>43556</v>
      </c>
    </row>
    <row r="621" spans="1:9" ht="33" hidden="1" customHeight="1" x14ac:dyDescent="0.25">
      <c r="A621" s="42" t="str">
        <f t="shared" si="27"/>
        <v/>
      </c>
      <c r="B621" s="10" t="s">
        <v>1465</v>
      </c>
      <c r="C621" s="10" t="s">
        <v>1466</v>
      </c>
      <c r="D621" s="10" t="s">
        <v>1464</v>
      </c>
      <c r="E621" s="10" t="s">
        <v>4313</v>
      </c>
      <c r="F621" s="10" t="str">
        <f t="shared" si="28"/>
        <v>8701.95.90</v>
      </c>
      <c r="G621" s="10" t="str">
        <f t="shared" si="29"/>
        <v>Tratores florestais articulados sobre rodas para baldeio de toras de madeira, com ou sem guincho auxiliar de tração, com capacidade de carga igual ou superior a 14t com tração 4 x 6 ou superior, com grua de alcance máximo igual ou superior a 7,5m e garra hidráulica, velocidade máxima de deslocamento inferior a 25km/h, potência do motor superior a 210HP, com transmissão hidrostática de 2 velocidades, denominados tecnicamente “Forwarder“.</v>
      </c>
      <c r="H621" s="10" t="s">
        <v>1327</v>
      </c>
      <c r="I621" s="13">
        <v>43556</v>
      </c>
    </row>
    <row r="622" spans="1:9" ht="33" hidden="1" customHeight="1" x14ac:dyDescent="0.25">
      <c r="A622" s="42" t="str">
        <f t="shared" si="27"/>
        <v/>
      </c>
      <c r="B622" s="10" t="s">
        <v>38</v>
      </c>
      <c r="C622" s="10" t="s">
        <v>1468</v>
      </c>
      <c r="D622" s="10" t="s">
        <v>1467</v>
      </c>
      <c r="E622" s="10" t="s">
        <v>4314</v>
      </c>
      <c r="F622" s="10" t="str">
        <f t="shared" si="28"/>
        <v>9027.80.99</v>
      </c>
      <c r="G622" s="10" t="str">
        <f t="shared" si="29"/>
        <v>Equipamentos para análise de goma com superaquecedor integrado para diesel e combustível de aviação; possibilidade ou não de 3 ou 5 postos de operação; conforme a ASTM D381 e ISO 6246; controle de temperatura por meio de um controlador proporcional integral derivativo - PID; injeção de ar quente; e possibilidade ou não de injeção de vapor de água por acoplamento ao gerador de vapor; resistor interno para aquecimento; faixa de temperatura de 140 a 260°C; volume de amostra de 100mL; monitoramento do fluxo de controle de ar e/ou vapor por meio de manômetro calibrado.</v>
      </c>
      <c r="H622" s="10" t="s">
        <v>1327</v>
      </c>
      <c r="I622" s="13">
        <v>43556</v>
      </c>
    </row>
    <row r="623" spans="1:9" ht="33" hidden="1" customHeight="1" x14ac:dyDescent="0.25">
      <c r="A623" s="42" t="str">
        <f t="shared" si="27"/>
        <v/>
      </c>
      <c r="B623" s="10" t="s">
        <v>1470</v>
      </c>
      <c r="C623" s="10" t="s">
        <v>1471</v>
      </c>
      <c r="D623" s="10" t="s">
        <v>1469</v>
      </c>
      <c r="E623" s="10" t="s">
        <v>4315</v>
      </c>
      <c r="F623" s="10" t="str">
        <f t="shared" si="28"/>
        <v>8414.90.39</v>
      </c>
      <c r="G623" s="10" t="str">
        <f t="shared" si="29"/>
        <v>Rotores próprios para compressor de ar centrífugo, com superfícies para montagem de mancais, peso de 2.869kg, comprimento de 3.238,5mm, constituído de 3 impelidores e diâmetros de 850, 950 e 1.060mm.</v>
      </c>
      <c r="H623" s="10" t="s">
        <v>1327</v>
      </c>
      <c r="I623" s="13">
        <v>43556</v>
      </c>
    </row>
    <row r="624" spans="1:9" ht="33" hidden="1" customHeight="1" x14ac:dyDescent="0.25">
      <c r="A624" s="42" t="str">
        <f t="shared" si="27"/>
        <v/>
      </c>
      <c r="B624" s="10" t="s">
        <v>1473</v>
      </c>
      <c r="C624" s="10" t="s">
        <v>1474</v>
      </c>
      <c r="D624" s="10" t="s">
        <v>1472</v>
      </c>
      <c r="E624" s="10" t="s">
        <v>4316</v>
      </c>
      <c r="F624" s="10" t="str">
        <f t="shared" si="28"/>
        <v>8414.30.99</v>
      </c>
      <c r="G624" s="10" t="str">
        <f t="shared" si="29"/>
        <v>Compressores e motocompressores semi-herméticos, tipo parafuso, para utilização em equipamentos frigoríficos, com deslocamento volumétrico acima de 165m³/h, mas não superior a 400m³/h.</v>
      </c>
      <c r="H624" s="10" t="s">
        <v>1327</v>
      </c>
      <c r="I624" s="13">
        <v>43556</v>
      </c>
    </row>
    <row r="625" spans="1:9" ht="33" hidden="1" customHeight="1" x14ac:dyDescent="0.25">
      <c r="A625" s="42" t="str">
        <f t="shared" si="27"/>
        <v/>
      </c>
      <c r="B625" s="10" t="s">
        <v>332</v>
      </c>
      <c r="C625" s="10" t="s">
        <v>1627</v>
      </c>
      <c r="D625" s="10" t="s">
        <v>1624</v>
      </c>
      <c r="E625" s="10" t="s">
        <v>4317</v>
      </c>
      <c r="F625" s="10" t="str">
        <f t="shared" si="28"/>
        <v>8428.90.90</v>
      </c>
      <c r="G625" s="10" t="str">
        <f t="shared" si="29"/>
        <v>Combinações de máquinas eletro-hidráulicas com controlador lógico programável, utilizadas para movimentar bobinas de alumínio e alimentar prensa de fabricação de copos de latas para bebidas, com capacidade para bobinas de até 30.000 libras (13,6 toneladas), compostas de: um carro transportador sobre trilhos com berço em V, de giro horizontal, movimentação vertical e com dispositivo para elevação de bobina de pequeno diâmetro; um tombador perpendicular de bobina com giro de 90 graus; um desbobinador duplo; uma estante vertical para balanceamento e alinhamento da folha de alumínio e um sistema para controle de velocidade do desenrolamento, por meio de sensores.</v>
      </c>
      <c r="H625" s="10" t="s">
        <v>1626</v>
      </c>
      <c r="I625" s="13">
        <v>43564</v>
      </c>
    </row>
    <row r="626" spans="1:9" ht="33" hidden="1" customHeight="1" x14ac:dyDescent="0.25">
      <c r="A626" s="42" t="str">
        <f t="shared" si="27"/>
        <v/>
      </c>
      <c r="B626" s="10" t="s">
        <v>486</v>
      </c>
      <c r="C626" s="10" t="s">
        <v>1629</v>
      </c>
      <c r="D626" s="10" t="s">
        <v>1628</v>
      </c>
      <c r="E626" s="10" t="s">
        <v>4318</v>
      </c>
      <c r="F626" s="10" t="str">
        <f t="shared" si="28"/>
        <v>8474.10.00</v>
      </c>
      <c r="G626" s="10" t="str">
        <f t="shared" si="29"/>
        <v>Unidades Funcionais para separar chumbo e zinco, por meio de processo de flotação, com capacidade de processamento de até 30ton/h, com teor na alimentação (na entrada) de 6 a 17% de zinco e de 1 a 6% de chumbo, produzindo concentrados finais (na saída) de galena com 45 a 69% de chumbo e esfalerita com 50 a 52% de zinco, dotadas de tanques agitadores, células de flotação, bombas de polpa, sistema automatizado de controle e estruturas metálicas.</v>
      </c>
      <c r="H626" s="10" t="s">
        <v>1626</v>
      </c>
      <c r="I626" s="13">
        <v>43564</v>
      </c>
    </row>
    <row r="627" spans="1:9" ht="33" hidden="1" customHeight="1" x14ac:dyDescent="0.25">
      <c r="A627" s="42" t="str">
        <f t="shared" si="27"/>
        <v/>
      </c>
      <c r="B627" s="10" t="s">
        <v>1045</v>
      </c>
      <c r="C627" s="10" t="s">
        <v>1631</v>
      </c>
      <c r="D627" s="10" t="s">
        <v>1630</v>
      </c>
      <c r="E627" s="10" t="s">
        <v>4318</v>
      </c>
      <c r="F627" s="10" t="str">
        <f t="shared" si="28"/>
        <v>8421.29.90</v>
      </c>
      <c r="G627" s="10" t="str">
        <f t="shared" si="29"/>
        <v>Unidades Funcionais para desaguamento de minério e resíduos, com capacidade de processamento de até 30ton/h e umidade na saída de até 12%, dotadas de espessadores, agitadores, bombas de polpa, filtros de prensa, filtro de disco, transportadores de correia, sistema de controle e estruturas metálicas.</v>
      </c>
      <c r="H627" s="10" t="s">
        <v>1626</v>
      </c>
      <c r="I627" s="13">
        <v>43564</v>
      </c>
    </row>
    <row r="628" spans="1:9" ht="33" hidden="1" customHeight="1" x14ac:dyDescent="0.25">
      <c r="A628" s="42" t="str">
        <f t="shared" si="27"/>
        <v/>
      </c>
      <c r="B628" s="10" t="s">
        <v>1633</v>
      </c>
      <c r="C628" s="10" t="s">
        <v>1634</v>
      </c>
      <c r="D628" s="10" t="s">
        <v>1632</v>
      </c>
      <c r="E628" s="10" t="s">
        <v>4319</v>
      </c>
      <c r="F628" s="10" t="str">
        <f t="shared" si="28"/>
        <v>8417.10.20</v>
      </c>
      <c r="G628" s="10" t="str">
        <f t="shared" si="29"/>
        <v>Fornos industriais horizontais à vácuo para nitretação, com aquecimento a gás, utilizados no tratamento térmico de nitrocarbonetação, pré-oxidação e citrox de metais através de névoa de água, temperatura máxima de operação de 750°C, com dimensões úteis da câmara de retorta de 900 x 900 x 1.800mm, capacidade máxima de carga para 2.500kg, vácuo máximo de 0,1mbar, fluxo de circulação na atmosfera interna de 6.000m³/h, uniformidade de temperatura programada compreendida de 350 e 700°C, com painel de comando e controle do processo de gaseificação com controlador lógico programável (CLP) e durômetro com mesa X/Y manual de leitura automática.</v>
      </c>
      <c r="H628" s="10" t="s">
        <v>1626</v>
      </c>
      <c r="I628" s="13">
        <v>43564</v>
      </c>
    </row>
    <row r="629" spans="1:9" ht="33" hidden="1" customHeight="1" x14ac:dyDescent="0.25">
      <c r="A629" s="42" t="str">
        <f t="shared" si="27"/>
        <v/>
      </c>
      <c r="B629" s="10" t="s">
        <v>165</v>
      </c>
      <c r="C629" s="10" t="s">
        <v>1636</v>
      </c>
      <c r="D629" s="10" t="s">
        <v>1635</v>
      </c>
      <c r="E629" s="10" t="s">
        <v>4217</v>
      </c>
      <c r="F629" s="10" t="str">
        <f t="shared" si="28"/>
        <v>8438.50.00</v>
      </c>
      <c r="G629" s="10" t="str">
        <f t="shared" si="29"/>
        <v>Máquinas de insensibilização por gás carbônico para atordoamento de suínos em grupos de 4 a 9 animais por cesto; com 1 a 3 unidades de cestos, tempo do ciclo médio de 150 segundos para cada cesto; velocidade de 100 até 660 suínos/hora, dotados de portões corrediços de condução de suínos até o equipamento, mesa rolante para descarga de suínos, esteira transportadora de suínos para pendura e sistema de controle por CLP e IHM</v>
      </c>
      <c r="H629" s="10" t="s">
        <v>1626</v>
      </c>
      <c r="I629" s="13">
        <v>43564</v>
      </c>
    </row>
    <row r="630" spans="1:9" ht="33" hidden="1" customHeight="1" x14ac:dyDescent="0.25">
      <c r="A630" s="42" t="str">
        <f t="shared" si="27"/>
        <v/>
      </c>
      <c r="B630" s="10" t="s">
        <v>933</v>
      </c>
      <c r="C630" s="10" t="s">
        <v>1638</v>
      </c>
      <c r="D630" s="10" t="s">
        <v>1637</v>
      </c>
      <c r="E630" s="10" t="s">
        <v>4099</v>
      </c>
      <c r="F630" s="10" t="str">
        <f t="shared" si="28"/>
        <v>9018.19.90</v>
      </c>
      <c r="G630" s="10" t="str">
        <f t="shared" si="29"/>
        <v>Kits de suporte de cabos para bobina do gradiente com comprimento de 719.2mm e largura de 720.5mm; conjunto dotados de 2 peças fabricadas em laminado fenólico a base de vidro, atendendo aos requisitos RoHS; contém espumas de uretano celular de alta densidade poroso, inseridas no plano de contato do suporte com o magneto para vedação e alinhamento das partes.</v>
      </c>
      <c r="H630" s="10" t="s">
        <v>1626</v>
      </c>
      <c r="I630" s="13">
        <v>43564</v>
      </c>
    </row>
    <row r="631" spans="1:9" ht="33" hidden="1" customHeight="1" x14ac:dyDescent="0.25">
      <c r="A631" s="42" t="str">
        <f t="shared" si="27"/>
        <v/>
      </c>
      <c r="B631" s="10" t="s">
        <v>197</v>
      </c>
      <c r="C631" s="10" t="s">
        <v>1640</v>
      </c>
      <c r="D631" s="10" t="s">
        <v>1639</v>
      </c>
      <c r="E631" s="10" t="s">
        <v>4320</v>
      </c>
      <c r="F631" s="10" t="str">
        <f t="shared" si="28"/>
        <v>9031.80.99</v>
      </c>
      <c r="G631" s="10" t="str">
        <f t="shared" si="29"/>
        <v>Aparelhos para ensaios não destrutivos para inspeção em fundo de tanque por meio do método de detecção automática da fuga de fluxo do campo magnético, MFL, em alta resolução (5.2mm x 1mm) capazes de detectar falhas superficiais em chapas de tanques de armazenamento com espessura de 6 a 20mm, com velocidade de análise de 500mm/s, sensibilidade máxima de 20%, resolução linear a partir de 0.5mm, com 48 sensores de efeito hall, completo com laptop semi-robusto ou robusto, bateria de íon-lítio e maleta de transporte.</v>
      </c>
      <c r="H631" s="10" t="s">
        <v>1626</v>
      </c>
      <c r="I631" s="13">
        <v>43564</v>
      </c>
    </row>
    <row r="632" spans="1:9" ht="33" hidden="1" customHeight="1" x14ac:dyDescent="0.25">
      <c r="A632" s="42" t="str">
        <f t="shared" si="27"/>
        <v/>
      </c>
      <c r="B632" s="10" t="s">
        <v>430</v>
      </c>
      <c r="C632" s="10" t="s">
        <v>1642</v>
      </c>
      <c r="D632" s="10" t="s">
        <v>1641</v>
      </c>
      <c r="E632" s="10" t="s">
        <v>4321</v>
      </c>
      <c r="F632" s="10" t="str">
        <f t="shared" si="28"/>
        <v>8477.20.10</v>
      </c>
      <c r="G632" s="10" t="str">
        <f t="shared" si="29"/>
        <v>Combinações de máquinas para extrusão de chapas de poliestireno expandido (EPS), para fabricação de produtos espumados, com capacidade de 400kg/h, compostas de:1 sistema de alimentação e mistura automático;1 sistema de funil magnético tipo gaveta com barras magnéticas;1 sistema de bomba de dosagem de gás de alta pressão triplo cabeçote;1 extrusora primária refrigerada a ar, com rosca de diâmetro 100mm e razão L/D 34:1;1 sistema de flanges de entrada e saída para acoplamento troca de tela hidráulico;1 sistema de acoplamento de passagem interligando extrusora primária e secundária;1 extrusora secundária, com diâmetro da rosca de 130mm e razão L/D 32:1;1 sistema de circulação e resfriamento de água para extrusora secundária;1 sistema de cabeçote anular com diâmetro próprio para formação de um tubo;1 sistema de mandril de resfriamento do tubo;1 sistema de carro de movimentação do mandril de resfriamento adaptado com lâminas laterais para transformar o tubo em 2 chapas;1 sistema de puxador com rolos para puxar as chapas;2 sistemas de bobinadeiras pneumáticas duplas para o recolhimento das chapas;1 sistema de painel de controle único e central para todo o equipamento;1 sistema de controle computadorizado com controlador lógico programável (CLP)“touchscreen” para controle de todos os sistemas que compõem a máquina;1 sistema de detecção de gás.</v>
      </c>
      <c r="H632" s="10" t="s">
        <v>1626</v>
      </c>
      <c r="I632" s="13">
        <v>43564</v>
      </c>
    </row>
    <row r="633" spans="1:9" ht="33" hidden="1" customHeight="1" x14ac:dyDescent="0.25">
      <c r="A633" s="42" t="str">
        <f t="shared" si="27"/>
        <v/>
      </c>
      <c r="B633" s="10" t="s">
        <v>1644</v>
      </c>
      <c r="C633" s="10" t="s">
        <v>1645</v>
      </c>
      <c r="D633" s="10" t="s">
        <v>1643</v>
      </c>
      <c r="E633" s="10" t="s">
        <v>4322</v>
      </c>
      <c r="F633" s="10" t="str">
        <f t="shared" si="28"/>
        <v>8439.10.90</v>
      </c>
      <c r="G633" s="10" t="str">
        <f t="shared" si="29"/>
        <v>Sistemas de drenagem de água e controle do perfil transversal de umidade da folha de papel/celulose, feitas em aço inoxidável 316L ou AL6XN, com largura entre 2 a 12m, através de introdução do vapor com difusor com design em Z, caixa deságue de 1 a 3 câmaras, com capacidade operacional de vácuo entre 60 a 75,5 kPa ou acima, réguas/coberturas cerâmicas e válvulas de controle de vácuo.</v>
      </c>
      <c r="H633" s="10" t="s">
        <v>1626</v>
      </c>
      <c r="I633" s="13">
        <v>43564</v>
      </c>
    </row>
    <row r="634" spans="1:9" ht="33" hidden="1" customHeight="1" x14ac:dyDescent="0.25">
      <c r="A634" s="42" t="str">
        <f t="shared" si="27"/>
        <v/>
      </c>
      <c r="B634" s="10" t="s">
        <v>728</v>
      </c>
      <c r="C634" s="10" t="s">
        <v>1647</v>
      </c>
      <c r="D634" s="10" t="s">
        <v>1646</v>
      </c>
      <c r="E634" s="10" t="s">
        <v>4323</v>
      </c>
      <c r="F634" s="10" t="str">
        <f t="shared" si="28"/>
        <v>8438.10.00</v>
      </c>
      <c r="G634" s="10" t="str">
        <f t="shared" si="29"/>
        <v>Masseiras com acabamento em inox com grau mínimo AISI 304/ 316, para produção de massas de pães de forma, com capacidade de até 220kg de farinha e 385kg de massa, tempo total de amassado entre 4 a 5 minutos de acordo com a receita, dotadas de controle de temperatura da massa assegurado por um sistema automático, medindo  a temperatura dos ingredientes principais e ativamente regula a temperatura da água adicionada a cada lote de massa, amassa a alta velocidade relativamente pequenos lotes a vácuo ou pressão com qualidade de massa consistente, com sistema CIP de limpeza usando água fria a alta pressão, com elevador de Massa, de capacidade de elevação de 400kg com altura de até 2.500mm, controle CLP (controle lógico programável).</v>
      </c>
      <c r="H634" s="10" t="s">
        <v>1626</v>
      </c>
      <c r="I634" s="13">
        <v>43564</v>
      </c>
    </row>
    <row r="635" spans="1:9" ht="33" hidden="1" customHeight="1" x14ac:dyDescent="0.25">
      <c r="A635" s="42" t="str">
        <f t="shared" si="27"/>
        <v/>
      </c>
      <c r="B635" s="10" t="s">
        <v>1649</v>
      </c>
      <c r="C635" s="10" t="s">
        <v>1650</v>
      </c>
      <c r="D635" s="10" t="s">
        <v>1648</v>
      </c>
      <c r="E635" s="10" t="s">
        <v>4324</v>
      </c>
      <c r="F635" s="10" t="str">
        <f t="shared" si="28"/>
        <v>9032.89.82</v>
      </c>
      <c r="G635" s="10" t="str">
        <f t="shared" si="29"/>
        <v>Controladores de fluxo de ar entre os compartimentos do freezer/refrigerador, contendo termostato para leitura de temperatura e dispositivo mecânico para abertura/fechamento do compartimento de fluxo de ar, tendo a temperatura de aplicação de -20 a 60°C, com vida útil de 300.000 ciclos de abertura e fechamento, possuindo o torque máximo de abertura e fechamento da tampa de 10kgf/cm.</v>
      </c>
      <c r="H635" s="10" t="s">
        <v>1626</v>
      </c>
      <c r="I635" s="13">
        <v>43564</v>
      </c>
    </row>
    <row r="636" spans="1:9" ht="33" hidden="1" customHeight="1" x14ac:dyDescent="0.25">
      <c r="A636" s="42" t="str">
        <f t="shared" si="27"/>
        <v/>
      </c>
      <c r="B636" s="10" t="s">
        <v>366</v>
      </c>
      <c r="C636" s="10" t="s">
        <v>1652</v>
      </c>
      <c r="D636" s="10" t="s">
        <v>1651</v>
      </c>
      <c r="E636" s="10" t="s">
        <v>4324</v>
      </c>
      <c r="F636" s="10" t="str">
        <f t="shared" si="28"/>
        <v>8483.40.10</v>
      </c>
      <c r="G636" s="10" t="str">
        <f t="shared" si="29"/>
        <v>Caixas de redução de rotação e transmissão de movimento, com freio e sem motor, de sistema de redução planetário e acionamento por motor elétrico, capazes de receber rotações de entrada igual ou inferior 800 revoluções por minuto (rpm), relação de redução de velocidades de 5,33:1, e rotação de saída igual ou inferior 150rpm somente quando o redutor de 5,33:1 estiver ativo, montada em corpo único, acoplada ao motor por meio de polias, e provida de embreagem para a comutação das fases de lavagem.</v>
      </c>
      <c r="H636" s="10" t="s">
        <v>1626</v>
      </c>
      <c r="I636" s="13">
        <v>43564</v>
      </c>
    </row>
    <row r="637" spans="1:9" ht="33" hidden="1" customHeight="1" x14ac:dyDescent="0.25">
      <c r="A637" s="42" t="str">
        <f t="shared" si="27"/>
        <v/>
      </c>
      <c r="B637" s="10" t="s">
        <v>1654</v>
      </c>
      <c r="C637" s="10" t="s">
        <v>1655</v>
      </c>
      <c r="D637" s="10" t="s">
        <v>1653</v>
      </c>
      <c r="E637" s="10" t="s">
        <v>4325</v>
      </c>
      <c r="F637" s="10" t="str">
        <f t="shared" si="28"/>
        <v>8474.80.90</v>
      </c>
      <c r="G637" s="10" t="str">
        <f t="shared" si="29"/>
        <v>Prensas hidráulicas para a produção de rebolos cilíndricos com revestimento abrasivo, constituída por 01 unidade hidráulica; 01 conjunto de molde contendo: 01 molde com 01 cavidade para produção de rebolos cilíndricos de diâmetro de 300mm, 01 molde com 02 cavidades (setup) para produção de rebolos cilíndricos de diâmetro de 150mm; pistão com força de prensagem ajustável de 40 a 250 toneladas, pressão máxima ajustável de 40 a 265 bar; 01 sistema de alimentação e transporte, dotado de esteira de alimentação, peneira vibratória funil; painel elétrico e de controle; potência instalada de 20 Kw.</v>
      </c>
      <c r="H637" s="10" t="s">
        <v>1626</v>
      </c>
      <c r="I637" s="13">
        <v>43564</v>
      </c>
    </row>
    <row r="638" spans="1:9" ht="33" hidden="1" customHeight="1" x14ac:dyDescent="0.25">
      <c r="A638" s="42" t="str">
        <f t="shared" si="27"/>
        <v/>
      </c>
      <c r="B638" s="10" t="s">
        <v>85</v>
      </c>
      <c r="C638" s="10" t="s">
        <v>1657</v>
      </c>
      <c r="D638" s="10" t="s">
        <v>1656</v>
      </c>
      <c r="E638" s="10" t="s">
        <v>4326</v>
      </c>
      <c r="F638" s="10" t="str">
        <f t="shared" si="28"/>
        <v>8462.99.90</v>
      </c>
      <c r="G638" s="10" t="str">
        <f t="shared" si="29"/>
        <v>Combinações de máquinas para extrusão de perfil de alumínio a quente, para tarugo de até 5 polegadas, dotada de forno de pré-aquecimento com temperatura máxima de trabalho de 550ºC, dispositivo de corte a quente do talão do tarugo com capacidade de 750 kg/h, prensa extrusora com força de 1.150 US toneladas, controlador lógico programável (CLP), ventiladores resfriadores de perfil extrudado, puxador de perfil extrudado com serra de corte voadora, esteira de transporte por elevação, esteira transportadora e para resfriamento, duplo esticadores de perfil com força máxima de 25 toneladas.</v>
      </c>
      <c r="H638" s="10" t="s">
        <v>1626</v>
      </c>
      <c r="I638" s="13">
        <v>43564</v>
      </c>
    </row>
    <row r="639" spans="1:9" ht="33" hidden="1" customHeight="1" x14ac:dyDescent="0.25">
      <c r="A639" s="42" t="str">
        <f t="shared" si="27"/>
        <v/>
      </c>
      <c r="B639" s="10" t="s">
        <v>1139</v>
      </c>
      <c r="C639" s="10" t="s">
        <v>1659</v>
      </c>
      <c r="D639" s="10" t="s">
        <v>1658</v>
      </c>
      <c r="E639" s="10" t="s">
        <v>4327</v>
      </c>
      <c r="F639" s="10" t="str">
        <f t="shared" si="28"/>
        <v>9031.10.00</v>
      </c>
      <c r="G639" s="10" t="str">
        <f t="shared" si="29"/>
        <v>Máquinas balanceadoras automáticas para detectar e reduzir a vibração de turbocompressores, contendo sistema de fornecimento de ar com controle de pressão, com velocidades de rotação entre 0 e 230.000rpm, unidade de controle hidráulico de temperatura do óleo com temperatura máxima de 80°C e pressão máxima do óleo 5bar, com circulação de 0 à 5 litros por minuto, sistema de detecção de posição angular de peças, sistema de fornecimento de óleo equipado com filtros, sistema de conexão automático para fornecimento de óleo a peças montadas em corrediça pneumática, sistema de sucção de óleo com bomba, dispositivo de fechamento móvel para fechamento do turbocompressor, 2 acelerômetros, sistema de posicionamento automático do turbocompressor para correção, dispositivo de posicionamento de tubo de escape, unidade de filtro de ar para montagem no teto do sistema, painel de controle operado através de controlador lógico programável (CLP) e unidade de processamento de dados do tipo computador industrial (PC) com software para análise e correção automática, montado em estrutura de aço com porta automática para carregamento e descarregamento de peças.</v>
      </c>
      <c r="H639" s="10" t="s">
        <v>1626</v>
      </c>
      <c r="I639" s="13">
        <v>43564</v>
      </c>
    </row>
    <row r="640" spans="1:9" ht="33" hidden="1" customHeight="1" x14ac:dyDescent="0.25">
      <c r="A640" s="42" t="str">
        <f t="shared" si="27"/>
        <v/>
      </c>
      <c r="B640" s="10" t="s">
        <v>386</v>
      </c>
      <c r="C640" s="10" t="s">
        <v>1661</v>
      </c>
      <c r="D640" s="10" t="s">
        <v>1660</v>
      </c>
      <c r="E640" s="10" t="s">
        <v>4328</v>
      </c>
      <c r="F640" s="10" t="str">
        <f t="shared" si="28"/>
        <v>8477.10.11</v>
      </c>
      <c r="G640" s="10" t="str">
        <f t="shared" si="29"/>
        <v>Máquinas de moldar por injeção, horizontal, de comando numérico, monocolor, para uso de materiais termoplásticos na fabricação de  lente interna do farol de veículos automotores, nova, completa com todas suas partes e acessórios para seu completo funcionamento, com capacidade de injeção inferior ou igual a 428 gramas e força de fechamento inferior ou igual a 4.500kN</v>
      </c>
      <c r="H640" s="10" t="s">
        <v>1626</v>
      </c>
      <c r="I640" s="13">
        <v>43564</v>
      </c>
    </row>
    <row r="641" spans="1:9" ht="33" hidden="1" customHeight="1" x14ac:dyDescent="0.25">
      <c r="A641" s="42" t="str">
        <f t="shared" si="27"/>
        <v/>
      </c>
      <c r="B641" s="10" t="s">
        <v>547</v>
      </c>
      <c r="C641" s="10" t="s">
        <v>1663</v>
      </c>
      <c r="D641" s="10" t="s">
        <v>1662</v>
      </c>
      <c r="E641" s="10" t="s">
        <v>4137</v>
      </c>
      <c r="F641" s="10" t="str">
        <f t="shared" si="28"/>
        <v>8420.10.90</v>
      </c>
      <c r="G641" s="10" t="str">
        <f t="shared" si="29"/>
        <v>Máquinas compactas de laminação de grãos quebrados e/ou sementes oleaginosas macias com capacidade de produção de 500 toneladas por dia, dotados de sistema integrado de alimentação e mistura, sistema de acionamento principal de baixa fricção e com apenas um motor elétrico (com ou sem o fornecimento do mesmo), monitoramento de temperatura do motor principal e dos rolamentos principais durante a operação, sistema de comando eletrônico integrado ao equipamento para análise da eficiência energética e, com regulagem da espessura dos flocos durante o funcionamento.</v>
      </c>
      <c r="H641" s="10" t="s">
        <v>1626</v>
      </c>
      <c r="I641" s="13">
        <v>43564</v>
      </c>
    </row>
    <row r="642" spans="1:9" ht="33" hidden="1" customHeight="1" x14ac:dyDescent="0.25">
      <c r="A642" s="42" t="str">
        <f t="shared" si="27"/>
        <v/>
      </c>
      <c r="B642" s="10" t="s">
        <v>1665</v>
      </c>
      <c r="C642" s="10" t="s">
        <v>1666</v>
      </c>
      <c r="D642" s="10" t="s">
        <v>1664</v>
      </c>
      <c r="E642" s="10" t="s">
        <v>4329</v>
      </c>
      <c r="F642" s="10" t="str">
        <f t="shared" si="28"/>
        <v>8432.80.00</v>
      </c>
      <c r="G642" s="10" t="str">
        <f t="shared" si="29"/>
        <v>Máquinas roçadeiras hidráulicas autopropelidas de 2 eixos sobre pneus do tipo fora de estrada “rough terrain”, acionadas por motor diesel de potência mínima de 130cv, com lança telescópica articulada e cabeça trituradora rotatória de 180º, alcance igual ou superior a 6m com cabine fixa ou giratória.</v>
      </c>
      <c r="H642" s="10" t="s">
        <v>1626</v>
      </c>
      <c r="I642" s="13">
        <v>43564</v>
      </c>
    </row>
    <row r="643" spans="1:9" ht="33" hidden="1" customHeight="1" x14ac:dyDescent="0.25">
      <c r="A643" s="42" t="str">
        <f t="shared" ref="A643:A706" si="30">IF(LEFT(D643,3)="Ver","",IF(COUNTIF(D:D,D643)&gt;1,"X",""))</f>
        <v/>
      </c>
      <c r="B643" s="10" t="s">
        <v>91</v>
      </c>
      <c r="C643" s="10" t="s">
        <v>1668</v>
      </c>
      <c r="D643" s="10" t="s">
        <v>1667</v>
      </c>
      <c r="E643" s="10" t="s">
        <v>4134</v>
      </c>
      <c r="F643" s="10" t="str">
        <f t="shared" ref="F643:F706" si="31">IF(B643="","",LEFT(B643,10))</f>
        <v>8543.70.99</v>
      </c>
      <c r="G643" s="10" t="str">
        <f t="shared" ref="G643:G706" si="32">IF(C643="","",C643)</f>
        <v>Equipamentos de magnetização permanente, tensão de carregamento máxima de 3kV, corrente máxima de saída 20kA, impedância de saída de 3 µH / 3mH (dependendo da corrente de saída), potência de carregamento 3.6kW, tempo de recarga de no máximo 9.5s, alimentado por tensão de 380VAC, frequência de 60Hz, e corrente máxima de 48A, composto por: bobina magnetizadora com diâmetro aberto de 130mm e um comprimento ativo de 120mm, com intensidade de campo de 2.700kA/m; fluxímetro para medição de campo magnético; banco com 4 capacitores, com capacitância total de 11.2mF, e potência máxima de 50.400J; máquina automática para processamento de dados, para controle do magnetizador e armazenamento de dados do processo, montada no corpo do equipamento; e circuito fechado de resfriamento das bobinas, capacidade de magnetizar ímãs acima de 1kg e de grandes dimensões.</v>
      </c>
      <c r="H643" s="10" t="s">
        <v>1626</v>
      </c>
      <c r="I643" s="13">
        <v>43564</v>
      </c>
    </row>
    <row r="644" spans="1:9" ht="33" hidden="1" customHeight="1" x14ac:dyDescent="0.25">
      <c r="A644" s="42" t="str">
        <f t="shared" si="30"/>
        <v/>
      </c>
      <c r="B644" s="10" t="s">
        <v>29</v>
      </c>
      <c r="C644" s="10" t="s">
        <v>1670</v>
      </c>
      <c r="D644" s="10" t="s">
        <v>1669</v>
      </c>
      <c r="E644" s="10" t="s">
        <v>4330</v>
      </c>
      <c r="F644" s="10" t="str">
        <f t="shared" si="31"/>
        <v>8515.21.00</v>
      </c>
      <c r="G644" s="10" t="str">
        <f t="shared" si="32"/>
        <v>Máquinas para soldar metais, por resistência, parcialmente automática, tipo gaiola para fabricação de armações (ferragens) de tubos de concreto do tipo PONTA E BOLSA, comprimento de soldagem 200mm, quantidade de fio de longitude 12pcs, potência do transformador 100Kva, 220V 60Hz 3 fases.</v>
      </c>
      <c r="H644" s="10" t="s">
        <v>1626</v>
      </c>
      <c r="I644" s="13">
        <v>43564</v>
      </c>
    </row>
    <row r="645" spans="1:9" ht="33" hidden="1" customHeight="1" x14ac:dyDescent="0.25">
      <c r="A645" s="42" t="str">
        <f t="shared" si="30"/>
        <v/>
      </c>
      <c r="B645" s="10" t="s">
        <v>1672</v>
      </c>
      <c r="C645" s="10" t="s">
        <v>1673</v>
      </c>
      <c r="D645" s="10" t="s">
        <v>1671</v>
      </c>
      <c r="E645" s="10" t="s">
        <v>4178</v>
      </c>
      <c r="F645" s="10" t="str">
        <f t="shared" si="31"/>
        <v>8419.89.40</v>
      </c>
      <c r="G645" s="10" t="str">
        <f t="shared" si="32"/>
        <v>Equipamentos para tratamentos e reaproveitamentos de efluentes residuais oriunda do processo de fabricação de painéis reconstituído de madeira, com o uso do vapor para alterar a temperatura e o estado agregado da água, concentração dos sólidos residuais de 20% para 40 % e a redução dos componentes orgânicos voláteis provenientes, para um nível &lt;150mg/l, evaporadores de superfície lamelar para transferência de temperatura, com até 02 estágios e tecnologias para recuperação da temperatura do vapor, concentragem de sólidos, remoção de orgânicos voláteis e regeneração do vapor destinando-o novamente para o sistema, painel de controle e automação - PLC e sistema de supervisão e capacidade de tratar até 60ton/h de efluente residual industrial.</v>
      </c>
      <c r="H645" s="10" t="s">
        <v>1626</v>
      </c>
      <c r="I645" s="13">
        <v>43564</v>
      </c>
    </row>
    <row r="646" spans="1:9" ht="33" hidden="1" customHeight="1" x14ac:dyDescent="0.25">
      <c r="A646" s="42" t="str">
        <f t="shared" si="30"/>
        <v/>
      </c>
      <c r="B646" s="10" t="s">
        <v>1675</v>
      </c>
      <c r="C646" s="10" t="s">
        <v>1676</v>
      </c>
      <c r="D646" s="10" t="s">
        <v>1674</v>
      </c>
      <c r="E646" s="10" t="s">
        <v>4331</v>
      </c>
      <c r="F646" s="10" t="str">
        <f t="shared" si="31"/>
        <v>8427.10.11</v>
      </c>
      <c r="G646" s="10" t="str">
        <f t="shared" si="32"/>
        <v>Empilhadeiras autopropulsadas, de motor elétrico de tração de corrente alternada (AC), contrabalançadas, saída lateral para bateria tracionaria, capacidade máxima de carga entre 6.500 e 8.000kg, altura de elevação dos garfos entre 2.750 e 8.670mm.</v>
      </c>
      <c r="H646" s="10" t="s">
        <v>1626</v>
      </c>
      <c r="I646" s="13">
        <v>43564</v>
      </c>
    </row>
    <row r="647" spans="1:9" ht="33" hidden="1" customHeight="1" x14ac:dyDescent="0.25">
      <c r="A647" s="42" t="str">
        <f t="shared" si="30"/>
        <v/>
      </c>
      <c r="B647" s="10" t="s">
        <v>536</v>
      </c>
      <c r="C647" s="10" t="s">
        <v>1678</v>
      </c>
      <c r="D647" s="10" t="s">
        <v>1677</v>
      </c>
      <c r="E647" s="10" t="s">
        <v>4331</v>
      </c>
      <c r="F647" s="10" t="str">
        <f t="shared" si="31"/>
        <v>8427.10.19</v>
      </c>
      <c r="G647" s="10" t="str">
        <f t="shared" si="32"/>
        <v>Empilhadeiras autopropulsadas, de motor elétrico de tração de corrente alternada (AC), contrabalançadas, saída lateral para bateria tracionaria, capacidade máxima de carga entre 1.800 e 6.500kg, altura de elevação dos garfos entre 2.750 e 8.670mm.</v>
      </c>
      <c r="H647" s="10" t="s">
        <v>1626</v>
      </c>
      <c r="I647" s="13">
        <v>43564</v>
      </c>
    </row>
    <row r="648" spans="1:9" ht="33" hidden="1" customHeight="1" x14ac:dyDescent="0.25">
      <c r="A648" s="42" t="str">
        <f t="shared" si="30"/>
        <v/>
      </c>
      <c r="B648" s="10" t="s">
        <v>197</v>
      </c>
      <c r="C648" s="10" t="s">
        <v>1680</v>
      </c>
      <c r="D648" s="10" t="s">
        <v>1679</v>
      </c>
      <c r="E648" s="10" t="s">
        <v>4332</v>
      </c>
      <c r="F648" s="10" t="str">
        <f t="shared" si="31"/>
        <v>9031.80.99</v>
      </c>
      <c r="G648" s="10" t="str">
        <f t="shared" si="32"/>
        <v>Cabinas centrais de operações remotas (1und), para controle a uma distância segura de equipamentos autopropulsados em mineração subterrânea, operando por comunicação Wi-Fi e Laser , completa, dotados de: câmeras (2 und), sensores a laser (ladar, 4 und), sistema de controles embarcado (1 kit), servidores de dados (1 kit), recursos computacionais (1 kit) e painéis de controle (1 kit).</v>
      </c>
      <c r="H648" s="10" t="s">
        <v>1626</v>
      </c>
      <c r="I648" s="13">
        <v>43564</v>
      </c>
    </row>
    <row r="649" spans="1:9" ht="33" hidden="1" customHeight="1" x14ac:dyDescent="0.25">
      <c r="A649" s="42" t="str">
        <f t="shared" si="30"/>
        <v/>
      </c>
      <c r="B649" s="10" t="s">
        <v>192</v>
      </c>
      <c r="C649" s="10" t="s">
        <v>1682</v>
      </c>
      <c r="D649" s="10" t="s">
        <v>1681</v>
      </c>
      <c r="E649" s="10" t="s">
        <v>4028</v>
      </c>
      <c r="F649" s="10" t="str">
        <f t="shared" si="31"/>
        <v>8458.11.99</v>
      </c>
      <c r="G649" s="10" t="str">
        <f t="shared" si="32"/>
        <v>Tornos horizontais para metais, de comando numérico computadorizado (CNC), com duas árvores paralelas frontais (bifuso), de abertura frontal, com 2 torres porta ferramentas com capacidade de 12 ferramentas cada, de 2 eixos, curso do eixo X 220mm e eixo Z 230mm, com 2 eixos motores, velocidade de cada eixo motor até 3.500rpm, carga e descarga automáticas de peças e alimentador integrado, tipo gantry.</v>
      </c>
      <c r="H649" s="10" t="s">
        <v>1626</v>
      </c>
      <c r="I649" s="13">
        <v>43564</v>
      </c>
    </row>
    <row r="650" spans="1:9" ht="33" hidden="1" customHeight="1" x14ac:dyDescent="0.25">
      <c r="A650" s="42" t="str">
        <f t="shared" si="30"/>
        <v/>
      </c>
      <c r="B650" s="10" t="s">
        <v>1684</v>
      </c>
      <c r="C650" s="10" t="s">
        <v>1685</v>
      </c>
      <c r="D650" s="10" t="s">
        <v>1683</v>
      </c>
      <c r="E650" s="10" t="s">
        <v>4333</v>
      </c>
      <c r="F650" s="10" t="str">
        <f t="shared" si="31"/>
        <v>8207.30.00</v>
      </c>
      <c r="G650" s="10" t="str">
        <f t="shared" si="32"/>
        <v>Ferramentas de estampagem, progressivas, para produção de pratos de válvula para embalagens em aerossol, com 3 linhas/pistas de estampagem, com velocidade de até 400 cursos/min., com vários sensores de segurança.</v>
      </c>
      <c r="H650" s="10" t="s">
        <v>1626</v>
      </c>
      <c r="I650" s="13">
        <v>43564</v>
      </c>
    </row>
    <row r="651" spans="1:9" ht="33" hidden="1" customHeight="1" x14ac:dyDescent="0.25">
      <c r="A651" s="42" t="str">
        <f t="shared" si="30"/>
        <v/>
      </c>
      <c r="B651" s="10" t="s">
        <v>1687</v>
      </c>
      <c r="C651" s="10" t="s">
        <v>1688</v>
      </c>
      <c r="D651" s="10" t="s">
        <v>1686</v>
      </c>
      <c r="E651" s="10" t="s">
        <v>4334</v>
      </c>
      <c r="F651" s="10" t="str">
        <f t="shared" si="31"/>
        <v>9018.11.00</v>
      </c>
      <c r="G651" s="10" t="str">
        <f t="shared" si="32"/>
        <v>Eletrocardiógrafos portáteis com medição e interpretação automáticas de resultados por tecnologia algorítmica, aquisição simultânea de 12 derivações, modos automático, manual, ritmo e análise R-R, saída USB para expansão de memória, impressora térmica interna, tela LCD de 3,5 a 21,3".</v>
      </c>
      <c r="H651" s="10" t="s">
        <v>1626</v>
      </c>
      <c r="I651" s="13">
        <v>43564</v>
      </c>
    </row>
    <row r="652" spans="1:9" ht="33" hidden="1" customHeight="1" x14ac:dyDescent="0.25">
      <c r="A652" s="42" t="str">
        <f t="shared" si="30"/>
        <v/>
      </c>
      <c r="B652" s="10" t="s">
        <v>38</v>
      </c>
      <c r="C652" s="10" t="s">
        <v>1690</v>
      </c>
      <c r="D652" s="10" t="s">
        <v>1689</v>
      </c>
      <c r="E652" s="10" t="s">
        <v>4334</v>
      </c>
      <c r="F652" s="10" t="str">
        <f t="shared" si="31"/>
        <v>9027.80.99</v>
      </c>
      <c r="G652" s="10" t="str">
        <f t="shared" si="32"/>
        <v>Analisadores de hematologia automatizados, utilizados para contagem de células do sangue, classificação de leucócitos em 5 partes e medição da concentração de hemoglobina em exames clínicos, fornece resultados de análise quantitativa para 29 parâmetros, 3 histogramas e 4 diagramas de dispersão DIFF, com metodologia de impedância elétrica para determinar os dados de RBC e PLT, método colorimétrico para a determinação de HGB e a citometria de fluxo baseada no método de dispersão a laser de três ângulos para WBC 5diff.</v>
      </c>
      <c r="H652" s="10" t="s">
        <v>1626</v>
      </c>
      <c r="I652" s="13">
        <v>43564</v>
      </c>
    </row>
    <row r="653" spans="1:9" ht="33" hidden="1" customHeight="1" x14ac:dyDescent="0.25">
      <c r="A653" s="42" t="str">
        <f t="shared" si="30"/>
        <v/>
      </c>
      <c r="B653" s="10" t="s">
        <v>1692</v>
      </c>
      <c r="C653" s="10" t="s">
        <v>1693</v>
      </c>
      <c r="D653" s="10" t="s">
        <v>1691</v>
      </c>
      <c r="E653" s="10" t="s">
        <v>4335</v>
      </c>
      <c r="F653" s="10" t="str">
        <f t="shared" si="31"/>
        <v>8414.80.21</v>
      </c>
      <c r="G653" s="10" t="str">
        <f t="shared" si="32"/>
        <v>Turbocompressores de ar com turbina de geometria variável ou geometria fixa para ciclo diesel de combustão interna, com controle da pressão obtido pela variação da área de um conjunto de palhetas guia que deslizam em sentido axial e controle do ﬂuxo do escape, acionados por atuador eletrônico externo ou pneumático e com peso até 50kg.</v>
      </c>
      <c r="H653" s="10" t="s">
        <v>1626</v>
      </c>
      <c r="I653" s="13">
        <v>43564</v>
      </c>
    </row>
    <row r="654" spans="1:9" ht="33" hidden="1" customHeight="1" x14ac:dyDescent="0.25">
      <c r="A654" s="42" t="str">
        <f t="shared" si="30"/>
        <v/>
      </c>
      <c r="B654" s="10" t="s">
        <v>178</v>
      </c>
      <c r="C654" s="10" t="s">
        <v>1695</v>
      </c>
      <c r="D654" s="10" t="s">
        <v>1694</v>
      </c>
      <c r="E654" s="10" t="s">
        <v>4336</v>
      </c>
      <c r="F654" s="10" t="str">
        <f t="shared" si="31"/>
        <v>8479.82.10</v>
      </c>
      <c r="G654" s="10" t="str">
        <f t="shared" si="32"/>
        <v>Misturadoras e dosadoras de massa à base de poliuretano, com bombas, medidores de vazão e misturadores. Potência 380 volts, 60Hz, pressão de ar necessária: 6- 8bar, ral 9010 (pure white), painel “touchscreen” 12". “flow rate” 0,50 - 1,50kg/min, taxa de mistura 6:1 partes por peso (tolerância +/- 3%), SD “card protocol”.</v>
      </c>
      <c r="H654" s="10" t="s">
        <v>1626</v>
      </c>
      <c r="I654" s="13">
        <v>43564</v>
      </c>
    </row>
    <row r="655" spans="1:9" ht="33" hidden="1" customHeight="1" x14ac:dyDescent="0.25">
      <c r="A655" s="42" t="str">
        <f t="shared" si="30"/>
        <v/>
      </c>
      <c r="B655" s="10" t="s">
        <v>112</v>
      </c>
      <c r="C655" s="10" t="s">
        <v>1697</v>
      </c>
      <c r="D655" s="10" t="s">
        <v>1696</v>
      </c>
      <c r="E655" s="10" t="s">
        <v>4302</v>
      </c>
      <c r="F655" s="10" t="str">
        <f t="shared" si="31"/>
        <v>8479.89.99</v>
      </c>
      <c r="G655" s="10" t="str">
        <f t="shared" si="32"/>
        <v>Dispositivos universais para grupos de rodas traseiras ou comandos finais, contendo olhais de içamento e cavidades para garfos de empilhadeiras, de comprimento igual ou superior a 1.600mm, largura igual ou superior a 1.400mm e altura igual ou superior a 400mm, com limite de carga de trabalho igual ou superior a 14.000kg, de peso igual ou superior a 690kg e contendo correntes de segurança, projetados para serem utilizados em mesas de trabalho variável aplicadas na manutenção de veículos fora-de-estrada e máquinas de grande porte.</v>
      </c>
      <c r="H655" s="10" t="s">
        <v>1626</v>
      </c>
      <c r="I655" s="13">
        <v>43564</v>
      </c>
    </row>
    <row r="656" spans="1:9" ht="33" hidden="1" customHeight="1" x14ac:dyDescent="0.25">
      <c r="A656" s="42" t="str">
        <f t="shared" si="30"/>
        <v/>
      </c>
      <c r="B656" s="10" t="s">
        <v>1699</v>
      </c>
      <c r="C656" s="10" t="s">
        <v>1700</v>
      </c>
      <c r="D656" s="10" t="s">
        <v>1698</v>
      </c>
      <c r="E656" s="10" t="s">
        <v>4256</v>
      </c>
      <c r="F656" s="10" t="str">
        <f t="shared" si="31"/>
        <v>8413.70.80</v>
      </c>
      <c r="G656" s="10" t="str">
        <f t="shared" si="32"/>
        <v>Bombas centrífugas utilizadas em pulverizadores agrícolas autopropelidos, dotadas de câmara com membrana de comunicação de pressão preenchida com fluído lubrificante para proteção do selo mecânico "selo molhado", com vazão máxima igual ou inferior a 200L/min e pressão máxima igual ou inferior a 102psi (7 bar).</v>
      </c>
      <c r="H656" s="10" t="s">
        <v>1626</v>
      </c>
      <c r="I656" s="13">
        <v>43564</v>
      </c>
    </row>
    <row r="657" spans="1:9" ht="33" hidden="1" customHeight="1" x14ac:dyDescent="0.25">
      <c r="A657" s="42" t="str">
        <f t="shared" si="30"/>
        <v/>
      </c>
      <c r="B657" s="10" t="s">
        <v>181</v>
      </c>
      <c r="C657" s="10" t="s">
        <v>1702</v>
      </c>
      <c r="D657" s="10" t="s">
        <v>1701</v>
      </c>
      <c r="E657" s="10" t="s">
        <v>4178</v>
      </c>
      <c r="F657" s="10" t="str">
        <f t="shared" si="31"/>
        <v>8465.99.00</v>
      </c>
      <c r="G657" s="10" t="str">
        <f t="shared" si="32"/>
        <v>Equipamentos para instalar em cepilhadores de anel antagônico para direcionamento e homogeneização de fluxo e distribuição do cavaco de madeira no interior do cepilhador, separador gravimétrico, separador de metais, para produção de partículas para a produção de painéis reconstituídos de madeira MDP.</v>
      </c>
      <c r="H657" s="10" t="s">
        <v>1626</v>
      </c>
      <c r="I657" s="13">
        <v>43564</v>
      </c>
    </row>
    <row r="658" spans="1:9" ht="33" hidden="1" customHeight="1" x14ac:dyDescent="0.25">
      <c r="A658" s="42" t="str">
        <f t="shared" si="30"/>
        <v/>
      </c>
      <c r="B658" s="10" t="s">
        <v>112</v>
      </c>
      <c r="C658" s="10" t="s">
        <v>1704</v>
      </c>
      <c r="D658" s="10" t="s">
        <v>1703</v>
      </c>
      <c r="E658" s="10" t="s">
        <v>4327</v>
      </c>
      <c r="F658" s="10" t="str">
        <f t="shared" si="31"/>
        <v>8479.89.99</v>
      </c>
      <c r="G658" s="10" t="str">
        <f t="shared" si="32"/>
        <v>Máquinas para montagem automática de tubos em carcaça central do turbocompressor, por interferência e pressão de tubulação, contendo monitoramento e controle de força, sistema hidráulico com pressão mínima de 3000 libras, sistema de posicionamento automático do turbocompressor, dispositivo de posicionamento da tubulação, painel de controle operado por meio de controlador lógico programável (CLP) e interface homem máquina (IHM), com software para gerenciamento de pressão aplicada e rastreamento da peça, montado em estrutura de alumínio e fechamento por barreiras eletrônicas de segurança, para carregamento e descarregamento de peças.</v>
      </c>
      <c r="H658" s="10" t="s">
        <v>1626</v>
      </c>
      <c r="I658" s="13">
        <v>43564</v>
      </c>
    </row>
    <row r="659" spans="1:9" ht="33" hidden="1" customHeight="1" x14ac:dyDescent="0.25">
      <c r="A659" s="42" t="str">
        <f t="shared" si="30"/>
        <v/>
      </c>
      <c r="B659" s="10" t="s">
        <v>197</v>
      </c>
      <c r="C659" s="10" t="s">
        <v>1706</v>
      </c>
      <c r="D659" s="10" t="s">
        <v>1705</v>
      </c>
      <c r="E659" s="10" t="s">
        <v>4337</v>
      </c>
      <c r="F659" s="10" t="str">
        <f t="shared" si="31"/>
        <v>9031.80.99</v>
      </c>
      <c r="G659" s="10" t="str">
        <f t="shared" si="32"/>
        <v>Equipamentos verticais para medições de grandezas físicas em árvores de cames por meio de ferramental de precisão para medidas de circularidade, retilinidade, cilindricidade, coaxilidade, concentricidade, paralelismo, batimento radial e axial, de formas geométricas de altura máxima de 880mm e raio de giro de até 150mm, por meio de apalpadores, com dispositivo de controle computadorizado, do qual são obtidos requisitos mínimos de tolerância angular de 0,00001 grau e erro de batimento de 0,00015 (mm TIR).</v>
      </c>
      <c r="H659" s="10" t="s">
        <v>1626</v>
      </c>
      <c r="I659" s="13">
        <v>43564</v>
      </c>
    </row>
    <row r="660" spans="1:9" ht="33" hidden="1" customHeight="1" x14ac:dyDescent="0.25">
      <c r="A660" s="42" t="str">
        <f t="shared" si="30"/>
        <v/>
      </c>
      <c r="B660" s="10" t="s">
        <v>728</v>
      </c>
      <c r="C660" s="10" t="s">
        <v>1708</v>
      </c>
      <c r="D660" s="10" t="s">
        <v>1707</v>
      </c>
      <c r="E660" s="10" t="s">
        <v>4338</v>
      </c>
      <c r="F660" s="10" t="str">
        <f t="shared" si="31"/>
        <v>8438.10.00</v>
      </c>
      <c r="G660" s="10" t="str">
        <f t="shared" si="32"/>
        <v>Amassadeiras automáticas de ingredientes alimentícios comandada por Controlador Logico Programável (CLP), com basculamento da caçamba até 135°, com capacidade de 1.050 litros, com circulação de liquido refrigerante, capacidade carregamento dos ingrediente de forma direta, com a saída do produto pronto com laminação e pulmão de armazenagem.</v>
      </c>
      <c r="H660" s="10" t="s">
        <v>1626</v>
      </c>
      <c r="I660" s="13">
        <v>43564</v>
      </c>
    </row>
    <row r="661" spans="1:9" ht="33" hidden="1" customHeight="1" x14ac:dyDescent="0.25">
      <c r="A661" s="42" t="str">
        <f t="shared" si="30"/>
        <v/>
      </c>
      <c r="B661" s="10" t="s">
        <v>1710</v>
      </c>
      <c r="C661" s="10" t="s">
        <v>1711</v>
      </c>
      <c r="D661" s="10" t="s">
        <v>1709</v>
      </c>
      <c r="E661" s="10" t="s">
        <v>4336</v>
      </c>
      <c r="F661" s="10" t="str">
        <f t="shared" si="31"/>
        <v>8459.61.00</v>
      </c>
      <c r="G661" s="10" t="str">
        <f t="shared" si="32"/>
        <v>Máquinas fresadoras móveis, de comando numérico, com sistema de auto ajuste na fixação da máquina ao produto, com atuação da ferramenta em um diâmetro de até 2590mm , com velocidade de avanço de até 600mm/min, profundidade de corte de até 0,5mm, motor de 2,6kW, rotação da ferramenta de até 1.400rpm e sensor de distância da ferramenta para o produto.</v>
      </c>
      <c r="H661" s="10" t="s">
        <v>1626</v>
      </c>
      <c r="I661" s="13">
        <v>43564</v>
      </c>
    </row>
    <row r="662" spans="1:9" ht="33" hidden="1" customHeight="1" x14ac:dyDescent="0.25">
      <c r="A662" s="42" t="str">
        <f t="shared" si="30"/>
        <v/>
      </c>
      <c r="B662" s="10" t="s">
        <v>948</v>
      </c>
      <c r="C662" s="10" t="s">
        <v>1713</v>
      </c>
      <c r="D662" s="10" t="s">
        <v>1712</v>
      </c>
      <c r="E662" s="10" t="s">
        <v>4339</v>
      </c>
      <c r="F662" s="10" t="str">
        <f t="shared" si="31"/>
        <v>8421.21.00</v>
      </c>
      <c r="G662" s="10" t="str">
        <f t="shared" si="32"/>
        <v>Equipamentos para desinfecção de água ou efluentes com capacidade igual ou superior a 50m3/h por tecnologia de radiação ultravioleta por meio de lâmpadas 250 ou 1.000W, do tipo baixa pressão e alta intensidade, de modulação variável por meio de reatores eletrônicos, dotados sistema de limpeza automático duplo (químico e mecânico), com acionamento hidráulico, controlado por microprocessador ou PLC.</v>
      </c>
      <c r="H662" s="10" t="s">
        <v>1626</v>
      </c>
      <c r="I662" s="13">
        <v>43564</v>
      </c>
    </row>
    <row r="663" spans="1:9" ht="33" hidden="1" customHeight="1" x14ac:dyDescent="0.25">
      <c r="A663" s="42" t="str">
        <f t="shared" si="30"/>
        <v/>
      </c>
      <c r="B663" s="10" t="s">
        <v>529</v>
      </c>
      <c r="C663" s="10" t="s">
        <v>1715</v>
      </c>
      <c r="D663" s="10" t="s">
        <v>1714</v>
      </c>
      <c r="E663" s="10" t="s">
        <v>4336</v>
      </c>
      <c r="F663" s="10" t="str">
        <f t="shared" si="31"/>
        <v>8709.11.00</v>
      </c>
      <c r="G663" s="10" t="str">
        <f t="shared" si="32"/>
        <v>Carros automóveis controlados remotamente; projetados para realizar a movimentação de pás eólicas em diferentes tipos de pavimento com capacidade para 10 toneladas.</v>
      </c>
      <c r="H663" s="10" t="s">
        <v>1626</v>
      </c>
      <c r="I663" s="13">
        <v>43564</v>
      </c>
    </row>
    <row r="664" spans="1:9" ht="33" hidden="1" customHeight="1" x14ac:dyDescent="0.25">
      <c r="A664" s="42" t="str">
        <f t="shared" si="30"/>
        <v/>
      </c>
      <c r="B664" s="10" t="s">
        <v>1717</v>
      </c>
      <c r="C664" s="10" t="s">
        <v>1718</v>
      </c>
      <c r="D664" s="10" t="s">
        <v>1716</v>
      </c>
      <c r="E664" s="10" t="s">
        <v>4340</v>
      </c>
      <c r="F664" s="10" t="str">
        <f t="shared" si="31"/>
        <v>8479.40.00</v>
      </c>
      <c r="G664" s="10" t="str">
        <f t="shared" si="32"/>
        <v>Máquinas trançadeiras de cordoalhas de alta resistência, para fabricação de cabos metálicos (Steel Cord) com características definidas por retorcimento, com velocidade linear máxima do produto de 53m/min e produção diária de 190kg/dia, dotadas de 6 conjuntos de alimentação girantes para carreteis de até 11kg, 1 conjunto retorcedor com detector eletromagnético para controle de falhas de arquitetura, 1 enrolador para carreteis com até 80kg, 1 armário elétrico com controlador lógico programável e sistema de automatismo e 1 painel elétrico de comando com IHM.</v>
      </c>
      <c r="H664" s="10" t="s">
        <v>1626</v>
      </c>
      <c r="I664" s="13">
        <v>43564</v>
      </c>
    </row>
    <row r="665" spans="1:9" ht="33" hidden="1" customHeight="1" x14ac:dyDescent="0.25">
      <c r="A665" s="42" t="str">
        <f t="shared" si="30"/>
        <v/>
      </c>
      <c r="B665" s="10" t="s">
        <v>178</v>
      </c>
      <c r="C665" s="10" t="s">
        <v>1720</v>
      </c>
      <c r="D665" s="10" t="s">
        <v>1719</v>
      </c>
      <c r="E665" s="10" t="s">
        <v>4341</v>
      </c>
      <c r="F665" s="10" t="str">
        <f t="shared" si="31"/>
        <v>8479.82.10</v>
      </c>
      <c r="G665" s="10" t="str">
        <f t="shared" si="32"/>
        <v>Máquinas automáticas para mistura e dosagem de poliuretano (pur), de baixa pressão, com capacidade de produção de até 51kg/h, com sistema de bombas, filtros e medidores de vazão, painel de controle IHM, utilizadas para a fabricação de protetores auriculares de inserção (ear plugs).</v>
      </c>
      <c r="H665" s="10" t="s">
        <v>1626</v>
      </c>
      <c r="I665" s="13">
        <v>43564</v>
      </c>
    </row>
    <row r="666" spans="1:9" ht="33" hidden="1" customHeight="1" x14ac:dyDescent="0.25">
      <c r="A666" s="42" t="str">
        <f t="shared" si="30"/>
        <v/>
      </c>
      <c r="B666" s="10" t="s">
        <v>115</v>
      </c>
      <c r="C666" s="10" t="s">
        <v>1722</v>
      </c>
      <c r="D666" s="10" t="s">
        <v>1721</v>
      </c>
      <c r="E666" s="10" t="s">
        <v>4059</v>
      </c>
      <c r="F666" s="10" t="str">
        <f t="shared" si="31"/>
        <v>8477.80.90</v>
      </c>
      <c r="G666" s="10" t="str">
        <f t="shared" si="32"/>
        <v>Impressoras 3D que materializa os objetos por tecnologia do tipo estereolitografia (stereolithography apparatus - SLA) por meio de tela LCD (liquid crystal display) e lâmpadas LED com comprimento de onda de 405nm com a construção de objetos tridimensionais a partir de resina fotossensível, área de impressão de 192 x 120 x 200mm e 75 micra de tamanho do pixel, tela “touchscreen”, cor preta, tampa cor laranja, conectividade por USB, WIFI e pen drive.</v>
      </c>
      <c r="H666" s="10" t="s">
        <v>1626</v>
      </c>
      <c r="I666" s="13">
        <v>43564</v>
      </c>
    </row>
    <row r="667" spans="1:9" ht="33" hidden="1" customHeight="1" x14ac:dyDescent="0.25">
      <c r="A667" s="42" t="str">
        <f t="shared" si="30"/>
        <v/>
      </c>
      <c r="B667" s="10" t="s">
        <v>526</v>
      </c>
      <c r="C667" s="10" t="s">
        <v>1724</v>
      </c>
      <c r="D667" s="10" t="s">
        <v>1723</v>
      </c>
      <c r="E667" s="10" t="s">
        <v>4099</v>
      </c>
      <c r="F667" s="10" t="str">
        <f t="shared" si="31"/>
        <v>9022.90.90</v>
      </c>
      <c r="G667" s="10" t="str">
        <f t="shared" si="32"/>
        <v>Conjuntos de suporte de cabeça em plano coronal para equipamento de tomografia computadorizada; contém aproximadamente 10,5 x 3,6 cm, sendo fabricado com material não metálico, contendo inserto composto por éster de espuma poliuretana e acabamento por meio de revestimento de neoprene.</v>
      </c>
      <c r="H667" s="10" t="s">
        <v>1626</v>
      </c>
      <c r="I667" s="13">
        <v>43564</v>
      </c>
    </row>
    <row r="668" spans="1:9" ht="33" hidden="1" customHeight="1" x14ac:dyDescent="0.25">
      <c r="A668" s="42" t="str">
        <f t="shared" si="30"/>
        <v/>
      </c>
      <c r="B668" s="10" t="s">
        <v>122</v>
      </c>
      <c r="C668" s="10" t="s">
        <v>1726</v>
      </c>
      <c r="D668" s="10" t="s">
        <v>1725</v>
      </c>
      <c r="E668" s="10" t="s">
        <v>4312</v>
      </c>
      <c r="F668" s="10" t="str">
        <f t="shared" si="31"/>
        <v>8419.81.90</v>
      </c>
      <c r="G668" s="10" t="str">
        <f t="shared" si="32"/>
        <v>Máquinas automáticas de café expresso e bebidas à base de café expresso, com solúveis e leite; com sistema para dispensa de leite líquido ou vaporizado, quente ou gelado; pode conter reservatório refrigerado para leite, de 5 ou 12 litros; voltado para uso não-doméstico; sem dispositivo para pagamento da bebida; capacidade de produção recomendada de até 150 xícaras por dia; conexão direta à rede de fornecimento de água; dispositivo de aquecimento de água incorporado com caldeira em aço inoxidável; reservatório de café em grãos (1 com capacidade de 2kg ou 2 com capacidade de 1,2kg cada); moinho automático de café com fresas em cerâmica (1 ou 2 moinhos); sistema e reservatórios para produtos solúveis (2 reservatórios); pressão operacional de até 8 bar; possui sistema automático de limpeza; bandeja de gotejamento e suporte de xícaras, com capacidade de 3 litros; painel de controle com tela sensível ao toque de 8 polegadas e sistema de iluminação e sinalização de mensagens LED; sistema de controle de pressão e temperatura de alta precisão, permitindo a extração correta para cada tipo desejado de café; potência entre 2.400 e 5.300W.</v>
      </c>
      <c r="H668" s="10" t="s">
        <v>1626</v>
      </c>
      <c r="I668" s="13">
        <v>43564</v>
      </c>
    </row>
    <row r="669" spans="1:9" ht="33" hidden="1" customHeight="1" x14ac:dyDescent="0.25">
      <c r="A669" s="42" t="str">
        <f t="shared" si="30"/>
        <v/>
      </c>
      <c r="B669" s="10" t="s">
        <v>448</v>
      </c>
      <c r="C669" s="10" t="s">
        <v>1728</v>
      </c>
      <c r="D669" s="10" t="s">
        <v>1727</v>
      </c>
      <c r="E669" s="10" t="s">
        <v>4342</v>
      </c>
      <c r="F669" s="10" t="str">
        <f t="shared" si="31"/>
        <v>8464.10.00</v>
      </c>
      <c r="G669" s="10" t="str">
        <f t="shared" si="32"/>
        <v>Máquinas para cortar a seco placas de revestimentos cerâmicos, dotadas de 3 ou mais unidades de corte, com regulagem transversal de corte e rotação independentes, cada unidade de corte com motor de 4kW ou superior, capazes de operar com revestimentos de dimensões iguais ou inferiores a 1.200 x 2.000mm, dotadas de respectivas esteiras de conexão, esteiras de rotação e dispositivos de fratura /quebra dos revestimentos.</v>
      </c>
      <c r="H669" s="10" t="s">
        <v>1626</v>
      </c>
      <c r="I669" s="13">
        <v>43564</v>
      </c>
    </row>
    <row r="670" spans="1:9" ht="33" hidden="1" customHeight="1" x14ac:dyDescent="0.25">
      <c r="A670" s="42" t="str">
        <f t="shared" si="30"/>
        <v/>
      </c>
      <c r="B670" s="10" t="s">
        <v>197</v>
      </c>
      <c r="C670" s="10" t="s">
        <v>1730</v>
      </c>
      <c r="D670" s="10" t="s">
        <v>1729</v>
      </c>
      <c r="E670" s="10" t="s">
        <v>4320</v>
      </c>
      <c r="F670" s="10" t="str">
        <f t="shared" si="31"/>
        <v>9031.80.99</v>
      </c>
      <c r="G670" s="10" t="str">
        <f t="shared" si="32"/>
        <v>Equipamentos de ensaios não destrutivos pelo método de ultrassom para detecção de falhas utilizando a técnica de inspeção rotativa interna (IRIS) para inspeção de trocadores de calor e caldeiras inclui software de geração de relatório com tensão do pulso 200 – 300V, largura de banda 48Mhz, frequência do transdutor 15Mhz, taxa máxima de repetição de até 13Khz, comprimento do “a-scan” de 255 pontos em escalas, velocidade da turbina até 200rps, espessura mínima da parede 0,299mm (0,009”), espessura máxima da parede 35mm (1380”), faixa de temperatura -18 a 46°C (0° a 115°F), tensão de input 100-240V- 50-60HZ com estrutura de alumínio robusto e reforçado.</v>
      </c>
      <c r="H670" s="10" t="s">
        <v>1626</v>
      </c>
      <c r="I670" s="13">
        <v>43564</v>
      </c>
    </row>
    <row r="671" spans="1:9" ht="33" hidden="1" customHeight="1" x14ac:dyDescent="0.25">
      <c r="A671" s="42" t="str">
        <f t="shared" si="30"/>
        <v/>
      </c>
      <c r="B671" s="10" t="s">
        <v>1732</v>
      </c>
      <c r="C671" s="10" t="s">
        <v>1733</v>
      </c>
      <c r="D671" s="10" t="s">
        <v>1731</v>
      </c>
      <c r="E671" s="10" t="s">
        <v>4336</v>
      </c>
      <c r="F671" s="10" t="str">
        <f t="shared" si="31"/>
        <v>8465.93.10</v>
      </c>
      <c r="G671" s="10" t="str">
        <f t="shared" si="32"/>
        <v>Máquinas móveis semiautomáticas de lixamento com sistema de extração de poeira (mínimo 2.400m³/h), painel “touchscreen”, sensores de distância e enrolador de cabo de alimentação com capacidade para 60 metros, utilizadas no lixamento de superfície externa de pás eólicas, com faixa de trabalho da ferramenta: 805 a 5.397mm em relação ao solo e um avanço de até 1.976mm, trifásico 400 volts, 60Hz.</v>
      </c>
      <c r="H671" s="10" t="s">
        <v>1626</v>
      </c>
      <c r="I671" s="13">
        <v>43564</v>
      </c>
    </row>
    <row r="672" spans="1:9" ht="33" hidden="1" customHeight="1" x14ac:dyDescent="0.25">
      <c r="A672" s="42" t="str">
        <f t="shared" si="30"/>
        <v/>
      </c>
      <c r="B672" s="10" t="s">
        <v>1735</v>
      </c>
      <c r="C672" s="10" t="s">
        <v>1736</v>
      </c>
      <c r="D672" s="10" t="s">
        <v>1734</v>
      </c>
      <c r="E672" s="10" t="s">
        <v>4343</v>
      </c>
      <c r="F672" s="10" t="str">
        <f t="shared" si="31"/>
        <v>8471.90.90</v>
      </c>
      <c r="G672" s="10" t="str">
        <f t="shared" si="32"/>
        <v>Sistemas biométricos multimodais capazes de realizar processos de registro e verificação biométricos totalmente automatizados (suporta biometria multimodal), composto de módulo de leitura de documentos, módulo de captura facial em conformidade com ICAO, e módulo de impressora.</v>
      </c>
      <c r="H672" s="10" t="s">
        <v>1626</v>
      </c>
      <c r="I672" s="13">
        <v>43564</v>
      </c>
    </row>
    <row r="673" spans="1:9" ht="33" hidden="1" customHeight="1" x14ac:dyDescent="0.25">
      <c r="A673" s="42" t="str">
        <f t="shared" si="30"/>
        <v/>
      </c>
      <c r="B673" s="10" t="s">
        <v>861</v>
      </c>
      <c r="C673" s="10" t="s">
        <v>1738</v>
      </c>
      <c r="D673" s="10" t="s">
        <v>1737</v>
      </c>
      <c r="E673" s="10" t="s">
        <v>4344</v>
      </c>
      <c r="F673" s="10" t="str">
        <f t="shared" si="31"/>
        <v>8427.20.10</v>
      </c>
      <c r="G673" s="10" t="str">
        <f t="shared" si="32"/>
        <v>Empilhadeiras autopropulsadas sobre pneumáticos, acionados por motor diesel, com potência de 261kW, transmissão eletrônica com 4 marchas a frente e 4 em reverso, dotadas de torre hidráulica do tipo telescópica duplex, possibilitando ângulo de inclinação frontal de 5° e traseiro de 10° por meio de 2 cilindros hidráulicos; torre com elevação mínima compreendida entre 4.000 e 16.000mm em relação ao solo; sistema hidráulico de deslocamento e posicionamento dos garfos com dispositivos magnéticos; tanque de óleo hidráulico do sistema de freio separado do tanque de óleo hidráulico principal; sistema de comunicação de falhas; indicação de intervalos de manutenção via display; central de lubrificação automática; próprias para a movimentação de cargas pesadas em geral, com capacidade de elevação nos garfos entre 37 e 52 toneladas a um centro de cargas de 1.200mm, com entre eixos máximo compreendido entre 5.000 e 6.000mm.</v>
      </c>
      <c r="H673" s="10" t="s">
        <v>1626</v>
      </c>
      <c r="I673" s="13">
        <v>43564</v>
      </c>
    </row>
    <row r="674" spans="1:9" ht="33" hidden="1" customHeight="1" x14ac:dyDescent="0.25">
      <c r="A674" s="42" t="str">
        <f t="shared" si="30"/>
        <v/>
      </c>
      <c r="B674" s="10" t="s">
        <v>165</v>
      </c>
      <c r="C674" s="10" t="s">
        <v>1740</v>
      </c>
      <c r="D674" s="10" t="s">
        <v>1739</v>
      </c>
      <c r="E674" s="10" t="s">
        <v>4345</v>
      </c>
      <c r="F674" s="10" t="str">
        <f t="shared" si="31"/>
        <v>8438.50.00</v>
      </c>
      <c r="G674" s="10" t="str">
        <f t="shared" si="32"/>
        <v>Máquinas fatiadoras automáticas de alta performance para produtos alimentícios tais como embutidos, frios, queijos, carnes e peixes, com estrutura fabricada em aço inoxidável, opera em velocidade de até 800 cortes/min, área útil de corte de 450mm de largura e 180mm de altura, para fatiar produtos de até 1.200mm ou até 1.600mm de comprimento, painel com tela de toque colorida "touchscreen" para controle total da operação, dotada ou não de equipamentos suplementares como: scanner a laser para medição de volume do produto com até 600mm de comprimento; balança(s) dinâmica(s) com capacidade individual de até 100 pesagens/min, unidade(s) de rejeito para porções fora do peso; conjunto de esteiras para transferência automática de porções; rack(s) para acomodação das partes que são desmontadas para higienização da máquina; equipamento especial para afiação da lâmina da fatiadora.</v>
      </c>
      <c r="H674" s="10" t="s">
        <v>1626</v>
      </c>
      <c r="I674" s="13">
        <v>43564</v>
      </c>
    </row>
    <row r="675" spans="1:9" ht="33" hidden="1" customHeight="1" x14ac:dyDescent="0.25">
      <c r="A675" s="42" t="str">
        <f t="shared" si="30"/>
        <v/>
      </c>
      <c r="B675" s="10" t="s">
        <v>332</v>
      </c>
      <c r="C675" s="10" t="s">
        <v>1742</v>
      </c>
      <c r="D675" s="10" t="s">
        <v>1741</v>
      </c>
      <c r="E675" s="10" t="s">
        <v>4346</v>
      </c>
      <c r="F675" s="10" t="str">
        <f t="shared" si="31"/>
        <v>8428.90.90</v>
      </c>
      <c r="G675" s="10" t="str">
        <f t="shared" si="32"/>
        <v>Alimentadores automáticos de barras, tubos e perfis para alimentação de tornos multifusos que trabalham com metais, movimentando barras de diâmetro até 52mm, com magazine tipo feixe com capacidade de 2 toneladas ou tipo plano.</v>
      </c>
      <c r="H675" s="10" t="s">
        <v>1626</v>
      </c>
      <c r="I675" s="13">
        <v>43564</v>
      </c>
    </row>
    <row r="676" spans="1:9" ht="33" hidden="1" customHeight="1" x14ac:dyDescent="0.25">
      <c r="A676" s="42" t="str">
        <f t="shared" si="30"/>
        <v/>
      </c>
      <c r="B676" s="10" t="s">
        <v>655</v>
      </c>
      <c r="C676" s="10" t="s">
        <v>1744</v>
      </c>
      <c r="D676" s="10" t="s">
        <v>1743</v>
      </c>
      <c r="E676" s="10" t="s">
        <v>4327</v>
      </c>
      <c r="F676" s="10" t="str">
        <f t="shared" si="31"/>
        <v>9031.20.90</v>
      </c>
      <c r="G676" s="10" t="str">
        <f t="shared" si="32"/>
        <v>Bancadas para ensaio de turbocompressores, para testes de vazamento dos dutos de circulação de ar, gases de escape, água e óleo, com capacidade de 77 testes por hora, contendo atuador pneumático, quadro elétrico principal, mesa rotativa, módulos para controle de vazamento, gabinete elétrico e painel de controle de até 400VAC, com controlador lógico programável (PLC), com funções de segurança para parada de emergência, interruptor de segurança e cortinas de luz.</v>
      </c>
      <c r="H676" s="10" t="s">
        <v>1626</v>
      </c>
      <c r="I676" s="13">
        <v>43564</v>
      </c>
    </row>
    <row r="677" spans="1:9" ht="33" hidden="1" customHeight="1" x14ac:dyDescent="0.25">
      <c r="A677" s="42" t="str">
        <f t="shared" si="30"/>
        <v/>
      </c>
      <c r="B677" s="10" t="s">
        <v>192</v>
      </c>
      <c r="C677" s="10" t="s">
        <v>1746</v>
      </c>
      <c r="D677" s="10" t="s">
        <v>1745</v>
      </c>
      <c r="E677" s="10" t="s">
        <v>4347</v>
      </c>
      <c r="F677" s="10" t="str">
        <f t="shared" si="31"/>
        <v>8458.11.99</v>
      </c>
      <c r="G677" s="10" t="str">
        <f t="shared" si="32"/>
        <v>Tornos de comando numérico computadorizado (CNC), com carga e descarga automática, capacidade de até 3kg x 2 garras, diâmetro máximo de 60mm para fixação, deslocamento de Z=120m/min, X=45m/min e Y=125m/min, tempo de carga de 4seg, dois fusos frontais e paralelos entre si, com 6000rpm e potência máxima de 7,5kW, diâmetro e comprimento máximo torneável de 174,5 e 129,5mm respectivamente, duas torres independentes com movimento em X e Z, tempo de indexação de 0,2 segundos, 18m/min dê deslocamento nos eixos X e Z, curso em X=125mm e Z=140mm, precisão de e Z=O,001mm, com 10 estações para ferramentas de torneamento rígidas e/ou acionadas com rotação de 4.000rpm, interface e bomba de alta pressão de fluído refrigerante até 70 bar.</v>
      </c>
      <c r="H677" s="10" t="s">
        <v>1626</v>
      </c>
      <c r="I677" s="13">
        <v>43564</v>
      </c>
    </row>
    <row r="678" spans="1:9" ht="33" hidden="1" customHeight="1" x14ac:dyDescent="0.25">
      <c r="A678" s="42" t="str">
        <f t="shared" si="30"/>
        <v/>
      </c>
      <c r="B678" s="10" t="s">
        <v>147</v>
      </c>
      <c r="C678" s="10" t="s">
        <v>1748</v>
      </c>
      <c r="D678" s="10" t="s">
        <v>1747</v>
      </c>
      <c r="E678" s="10" t="s">
        <v>4348</v>
      </c>
      <c r="F678" s="10" t="str">
        <f t="shared" si="31"/>
        <v>8422.30.29</v>
      </c>
      <c r="G678" s="10" t="str">
        <f t="shared" si="32"/>
        <v>Máquinas automáticas para aplicar tampas plásticas em recipientes tubulares, com controlador lógico programável (CLP) e capacidade máxima de produção de até 150 tubos/min.</v>
      </c>
      <c r="H678" s="10" t="s">
        <v>1626</v>
      </c>
      <c r="I678" s="13">
        <v>43564</v>
      </c>
    </row>
    <row r="679" spans="1:9" ht="33" hidden="1" customHeight="1" x14ac:dyDescent="0.25">
      <c r="A679" s="42" t="str">
        <f t="shared" si="30"/>
        <v/>
      </c>
      <c r="B679" s="10" t="s">
        <v>147</v>
      </c>
      <c r="C679" s="10" t="s">
        <v>1750</v>
      </c>
      <c r="D679" s="10" t="s">
        <v>1749</v>
      </c>
      <c r="E679" s="10" t="s">
        <v>4349</v>
      </c>
      <c r="F679" s="10" t="str">
        <f t="shared" si="31"/>
        <v>8422.30.29</v>
      </c>
      <c r="G679" s="10" t="str">
        <f t="shared" si="32"/>
        <v>Máquinas arqueadoras automáticas utilizadas para unitizar fardos de algodão por meio de fitas plásticas, atuantes através do acoplamento em prensas de algodão, para aplicação de 6 fitas plásticas simultaneamente, com sistema de rotação das fitas para que as soldas fiquem posicionadas no topo dos fardos, seis cabeçotes de cintagem, cada um com um módulo de alimentação e um modulo de selagem, soldas por fricção tipo Z, três desbobinadores duplos para bobinas de fita plástica, sistemas de acionamento pneumático e painel de controle.</v>
      </c>
      <c r="H679" s="10" t="s">
        <v>1626</v>
      </c>
      <c r="I679" s="13">
        <v>43564</v>
      </c>
    </row>
    <row r="680" spans="1:9" ht="33" hidden="1" customHeight="1" x14ac:dyDescent="0.25">
      <c r="A680" s="42" t="str">
        <f t="shared" si="30"/>
        <v/>
      </c>
      <c r="B680" s="10" t="s">
        <v>1045</v>
      </c>
      <c r="C680" s="10" t="s">
        <v>1752</v>
      </c>
      <c r="D680" s="10" t="s">
        <v>1751</v>
      </c>
      <c r="E680" s="10" t="s">
        <v>4350</v>
      </c>
      <c r="F680" s="10" t="str">
        <f t="shared" si="31"/>
        <v>8421.29.90</v>
      </c>
      <c r="G680" s="10" t="str">
        <f t="shared" si="32"/>
        <v>Equipamentos de contenção e filtro de areia ou cascalhos para poços de petróleo e gás, dotados de tubo base com diâmetro externo entre 2,375 e 7,000 polegadas perfurado com roscas nas extremidades, com elemento filtrante formado por : fio de aço com perfil KEYSTONE 90k e nervuras 90H e anel de ajuste de contração.</v>
      </c>
      <c r="H680" s="10" t="s">
        <v>1626</v>
      </c>
      <c r="I680" s="13">
        <v>43564</v>
      </c>
    </row>
    <row r="681" spans="1:9" ht="33" hidden="1" customHeight="1" x14ac:dyDescent="0.25">
      <c r="A681" s="42" t="str">
        <f t="shared" si="30"/>
        <v/>
      </c>
      <c r="B681" s="10" t="s">
        <v>200</v>
      </c>
      <c r="C681" s="10" t="s">
        <v>1754</v>
      </c>
      <c r="D681" s="10" t="s">
        <v>1753</v>
      </c>
      <c r="E681" s="10" t="s">
        <v>4262</v>
      </c>
      <c r="F681" s="10" t="str">
        <f t="shared" si="31"/>
        <v>8457.10.00</v>
      </c>
      <c r="G681" s="10" t="str">
        <f t="shared" si="32"/>
        <v>Centros de usinagem vertical de alta velocidade, fuso tipo HSK-E50 com rotação igual ou superior a 36.000rpm equipados com rolamentos híbridos de cerâmica com potência disponível de 33kW e torque de 21Nm, com comando numérico computadorizado (CNC), com 3 eixos com acionamento linear direto (Motor Linear) com cursos de 800mm no eixo X, 600mm no eixo Y e 500mm no eixo Z, velocidade de avanço rápido nos eixos X, Y e Z de 61m/min, com estrutura em forma de pirâmide construído em concreto polímero, sistema de compensação de temperatura inteligente, máquina automatizada com trocador linear de pallets com 4 pallets de 800 x 600mm com capacidade de carga máxima 1.000kg, magazine com capacidade igual ou inferior a 68 ferramentas, com trocador automático de ferramentas, transportador de cavacos, apalpador 3D infravermelho para preparação e inspeção da peça e sistema de medição de ferramentas a laser.</v>
      </c>
      <c r="H681" s="10" t="s">
        <v>1626</v>
      </c>
      <c r="I681" s="13">
        <v>43564</v>
      </c>
    </row>
    <row r="682" spans="1:9" ht="33" hidden="1" customHeight="1" x14ac:dyDescent="0.25">
      <c r="A682" s="42" t="str">
        <f t="shared" si="30"/>
        <v/>
      </c>
      <c r="B682" s="10" t="s">
        <v>1756</v>
      </c>
      <c r="C682" s="10" t="s">
        <v>1757</v>
      </c>
      <c r="D682" s="10" t="s">
        <v>1755</v>
      </c>
      <c r="E682" s="10" t="s">
        <v>4351</v>
      </c>
      <c r="F682" s="10" t="str">
        <f t="shared" si="31"/>
        <v>9018.19.80</v>
      </c>
      <c r="G682" s="10" t="str">
        <f t="shared" si="32"/>
        <v>Monitores multiparamétricos de sinais vitais, portáteis, para monitorar, exibir, revisar, armazenar e transferir múltiplos parâmetros fisiológicos de pacientes adultos, pediátricos e neonatos em instituições médicas e ambientes hospitalares, com funções: ECG (Eletrocardiograma) com análise de no mínimo 23 tipos de arritmias, medidas de Segmento ST e QT e detecção de marcapasso; Frequência Respiratória (FR); Pressão Arterial não Invasiva (PNI) pelo método Oscilométrico e medição da pressão arterial sistólica, diastólica e média; Temperatura (Superficial e Intracavitária) com faixa de medição entre 0 e 50°C; Frequência de Pulso (FP) com faixa de medição entre 20 e 300bpm; SpO2 (Oximetria) com faixa de medição entre 0 e 100%; com grau de proteção 1PX1, bateria recarregável com durabilidade mínima de 4 horas de funcionamento contínuo, capacidade de gravação de até 1.200 horas de dados de tendências gráficas ou tabulares de 1 único paciente, tela de LCD com retroiluminação e LED colorido mínima de 10,4", resolução mínima de 800 X 600pixels e exibição de até 8 formas de onda simultaneamente na tela, compartimento integrado ao monitor para guarda de acessórios, e podendo conter um ou mais dos seguintes opcionais: módulo de monitoramento da Pressão Sanguínea Invasiva (PI) com faixa de medição entre -50 e 300mmHg e sensibilidade de 5μV/V/mmHg; módulo de monitoramento do Débito Cardíaco (D.C.) pelo método da Termodiluição e faixa de medição entre 0,1 e 20L/min; módulo de Capnografia (EtCO2) com faixa de medição entre 0 e 20%; interfaces USB e VGA; tela sensível ao toque (“touchscreen”); conexão "Wireless"; impressora térmica embutida.</v>
      </c>
      <c r="H682" s="10" t="s">
        <v>1626</v>
      </c>
      <c r="I682" s="13">
        <v>43564</v>
      </c>
    </row>
    <row r="683" spans="1:9" ht="33" hidden="1" customHeight="1" x14ac:dyDescent="0.25">
      <c r="A683" s="42" t="str">
        <f t="shared" si="30"/>
        <v/>
      </c>
      <c r="B683" s="10" t="s">
        <v>1759</v>
      </c>
      <c r="C683" s="10" t="s">
        <v>1760</v>
      </c>
      <c r="D683" s="10" t="s">
        <v>1758</v>
      </c>
      <c r="E683" s="10" t="s">
        <v>4352</v>
      </c>
      <c r="F683" s="10" t="str">
        <f t="shared" si="31"/>
        <v>8477.10.19</v>
      </c>
      <c r="G683" s="10" t="str">
        <f t="shared" si="32"/>
        <v>Máquinas de multi-injeção horizontal com comando numérico computadorizado (CNC), para moldar lentes de faróis e lanternas automotivas em múltiplas cores em um só molde, força de fechamentos 11.500kN, sistema de fechamento hidráulico mecânico com alternância que garante paralelismo no molde, 02 unidades de injeção, distância máxima de fechamento 1.270mm, medida da mesa para fixação dos moldes 1.950 x 1.680mm, diâmetro dos fusos 90 e 70mm, volume de injeção 3.213 e 1.501cm3, capacidade de injeção 3.052 e 1426g, sistema automático de lubrificação, sistema de refrigeração integrado, com robô, software para regulagem de diferentes parâmetros de injeção, velocidades, pressões, tempo e temperaturas, 04 sensores de checagem de temperatura, pressão do fluxo em cada um dos pontos de refrigeração.</v>
      </c>
      <c r="H683" s="10" t="s">
        <v>1626</v>
      </c>
      <c r="I683" s="13">
        <v>43564</v>
      </c>
    </row>
    <row r="684" spans="1:9" ht="33" hidden="1" customHeight="1" x14ac:dyDescent="0.25">
      <c r="A684" s="42" t="str">
        <f t="shared" si="30"/>
        <v/>
      </c>
      <c r="B684" s="10" t="s">
        <v>332</v>
      </c>
      <c r="C684" s="10" t="s">
        <v>1762</v>
      </c>
      <c r="D684" s="10" t="s">
        <v>1761</v>
      </c>
      <c r="E684" s="10" t="s">
        <v>4353</v>
      </c>
      <c r="F684" s="10" t="str">
        <f t="shared" si="31"/>
        <v>8428.90.90</v>
      </c>
      <c r="G684" s="10" t="str">
        <f t="shared" si="32"/>
        <v>Equipamentos de armazenagem vertical automática, com ou sem seleção automática individual de bandejas, com altura das bandejas autorreguláveis, com capacidade de armazenar maior ou igual a 1t e com ou sem sistema de gestão e controle que pode ser integrado a outros armazéns.</v>
      </c>
      <c r="H684" s="10" t="s">
        <v>1626</v>
      </c>
      <c r="I684" s="13">
        <v>43564</v>
      </c>
    </row>
    <row r="685" spans="1:9" ht="33" hidden="1" customHeight="1" x14ac:dyDescent="0.25">
      <c r="A685" s="42" t="str">
        <f t="shared" si="30"/>
        <v/>
      </c>
      <c r="B685" s="10" t="s">
        <v>332</v>
      </c>
      <c r="C685" s="10" t="s">
        <v>1764</v>
      </c>
      <c r="D685" s="10" t="s">
        <v>1763</v>
      </c>
      <c r="E685" s="10" t="s">
        <v>4354</v>
      </c>
      <c r="F685" s="10" t="str">
        <f t="shared" si="31"/>
        <v>8428.90.90</v>
      </c>
      <c r="G685" s="10" t="str">
        <f t="shared" si="32"/>
        <v>Transportadores autônomos sobre rodas multidirecional tipo AGV (Automated Guided Vehicle), com trajetória guiada por navegação inercial giroscópica e localização visual de posição por meio de câmaras com leitura de QRCODE, com sistema de elevação de carga, giro de 360° no próprio eixo e giro de 360° da carga, com capacidade de transporte de carga máxima de 1.000kg, comunicação sem fio e roaming, sistema TOF, proteção multi-segurança, com 1 ou mais carregadores de carga rápida de bateria, com Software Central de controle de tráfego e monitoramento.</v>
      </c>
      <c r="H685" s="10" t="s">
        <v>1626</v>
      </c>
      <c r="I685" s="13">
        <v>43564</v>
      </c>
    </row>
    <row r="686" spans="1:9" ht="33" hidden="1" customHeight="1" x14ac:dyDescent="0.25">
      <c r="A686" s="42" t="str">
        <f t="shared" si="30"/>
        <v/>
      </c>
      <c r="B686" s="10" t="s">
        <v>197</v>
      </c>
      <c r="C686" s="10" t="s">
        <v>1766</v>
      </c>
      <c r="D686" s="10" t="s">
        <v>1765</v>
      </c>
      <c r="E686" s="10" t="s">
        <v>4355</v>
      </c>
      <c r="F686" s="10" t="str">
        <f t="shared" si="31"/>
        <v>9031.80.99</v>
      </c>
      <c r="G686" s="10" t="str">
        <f t="shared" si="32"/>
        <v>Instrumentos para medição do diâmetro, diâmetro interno, altura interna e profundidade do domo reformado de corpos de latas (acabadas) de alumínio para bebidas, capazes de medir latas de diâmetros e alturas variadas, com porta e fio de conexão USB, acompanhado de computador, com alimentação manual.</v>
      </c>
      <c r="H686" s="10" t="s">
        <v>1626</v>
      </c>
      <c r="I686" s="13">
        <v>43564</v>
      </c>
    </row>
    <row r="687" spans="1:9" ht="33" hidden="1" customHeight="1" x14ac:dyDescent="0.25">
      <c r="A687" s="42" t="str">
        <f t="shared" si="30"/>
        <v/>
      </c>
      <c r="B687" s="10" t="s">
        <v>1304</v>
      </c>
      <c r="C687" s="10" t="s">
        <v>1768</v>
      </c>
      <c r="D687" s="10" t="s">
        <v>1767</v>
      </c>
      <c r="E687" s="10" t="s">
        <v>4221</v>
      </c>
      <c r="F687" s="10" t="str">
        <f t="shared" si="31"/>
        <v>9018.90.10</v>
      </c>
      <c r="G687" s="10" t="str">
        <f t="shared" si="32"/>
        <v>Bombas de seringa para infusão de anestesia intravenosa; possuem sistema para administrar propofol/remifentanil/sufentanil automaticamente durante a indução e manutenção da anestesia de acordo com a concentração alvo estipulada e dos parâmetros individualizados de cada paciente; função de ajuste da concentração do despertar do paciente durante a anestesia; podendo conter fonte de alimentação e/ou suporte para movimentação (pole clamp).</v>
      </c>
      <c r="H687" s="10" t="s">
        <v>1626</v>
      </c>
      <c r="I687" s="13">
        <v>43564</v>
      </c>
    </row>
    <row r="688" spans="1:9" ht="33" hidden="1" customHeight="1" x14ac:dyDescent="0.25">
      <c r="A688" s="42" t="str">
        <f t="shared" si="30"/>
        <v/>
      </c>
      <c r="B688" s="10" t="s">
        <v>1304</v>
      </c>
      <c r="C688" s="10" t="s">
        <v>1770</v>
      </c>
      <c r="D688" s="10" t="s">
        <v>1769</v>
      </c>
      <c r="E688" s="10" t="s">
        <v>4221</v>
      </c>
      <c r="F688" s="10" t="str">
        <f t="shared" si="31"/>
        <v>9018.90.10</v>
      </c>
      <c r="G688" s="10" t="str">
        <f t="shared" si="32"/>
        <v>Bombas de seringa ou peristáltica para infusão de anestesia intravenosa; possuem sistema para administrar propofol/remifentanil/sufentanil automaticamente durante a indução e manutenção da anestesia de acordo com a concentração alvo estipulada e dos parâmetros individualizados de cada paciente; função de ajuste da concentração do despertar do paciente durante a anestesia; podendo conter fonte de alimentação e/ou suporte para movimentação (pole clamp).</v>
      </c>
      <c r="H688" s="10" t="s">
        <v>1626</v>
      </c>
      <c r="I688" s="13">
        <v>43564</v>
      </c>
    </row>
    <row r="689" spans="1:9" ht="33" hidden="1" customHeight="1" x14ac:dyDescent="0.25">
      <c r="A689" s="42" t="str">
        <f t="shared" si="30"/>
        <v/>
      </c>
      <c r="B689" s="10" t="s">
        <v>1772</v>
      </c>
      <c r="C689" s="10" t="s">
        <v>1773</v>
      </c>
      <c r="D689" s="10" t="s">
        <v>1771</v>
      </c>
      <c r="E689" s="10" t="s">
        <v>4356</v>
      </c>
      <c r="F689" s="10" t="str">
        <f t="shared" si="31"/>
        <v>8437.10.00</v>
      </c>
      <c r="G689" s="10" t="str">
        <f t="shared" si="32"/>
        <v>Máquinas separadoras de cascas e tricomas de aveia por aspirador de ar de recirculação com capacidade de separação entre 4.000 a 6.000kg/h, com ventilador radial para reciclagem de ar, canal de aspiração com parede de duplo ajuste, canal de reciclagem de ar, rosca transportadora com porta de descarga para produtos de baixa densidade, saída com válvulas de dedo para descarga de produtos pesados.</v>
      </c>
      <c r="H689" s="10" t="s">
        <v>1626</v>
      </c>
      <c r="I689" s="13">
        <v>43564</v>
      </c>
    </row>
    <row r="690" spans="1:9" ht="33" hidden="1" customHeight="1" x14ac:dyDescent="0.25">
      <c r="A690" s="42" t="str">
        <f t="shared" si="30"/>
        <v/>
      </c>
      <c r="B690" s="10" t="s">
        <v>1772</v>
      </c>
      <c r="C690" s="10" t="s">
        <v>1775</v>
      </c>
      <c r="D690" s="10" t="s">
        <v>1774</v>
      </c>
      <c r="E690" s="10" t="s">
        <v>4356</v>
      </c>
      <c r="F690" s="10" t="str">
        <f t="shared" si="31"/>
        <v>8437.10.00</v>
      </c>
      <c r="G690" s="10" t="str">
        <f t="shared" si="32"/>
        <v>Máquinas para limpeza e classificação de aveia com capacidade de 20.000kg/h, dotada de 4 decks de peneiramento para separação das impurezas e grãos de aveia, corpo oscilante metálico, peneiras metálicas montadas de forma inclinada, limpadores e expulsadores de função dupla, estrutura de sustentação metálica e elementos de sustentação.</v>
      </c>
      <c r="H690" s="10" t="s">
        <v>1626</v>
      </c>
      <c r="I690" s="13">
        <v>43564</v>
      </c>
    </row>
    <row r="691" spans="1:9" ht="33" hidden="1" customHeight="1" x14ac:dyDescent="0.25">
      <c r="A691" s="42" t="str">
        <f t="shared" si="30"/>
        <v/>
      </c>
      <c r="B691" s="10" t="s">
        <v>1772</v>
      </c>
      <c r="C691" s="10" t="s">
        <v>1777</v>
      </c>
      <c r="D691" s="10" t="s">
        <v>1776</v>
      </c>
      <c r="E691" s="10" t="s">
        <v>4356</v>
      </c>
      <c r="F691" s="10" t="str">
        <f t="shared" si="31"/>
        <v>8437.10.00</v>
      </c>
      <c r="G691" s="10" t="str">
        <f t="shared" si="32"/>
        <v>Máquinas descascadoras de grãos de aveia com capacidade para descascar 4.000kg/h, dotadas de corpo principal com tubo central, disco de lançamento, anel de impacto para separação da casca do resto do grão e mecanismo eletromecânico de posicionamento continuo do anel em movimento vertical.</v>
      </c>
      <c r="H691" s="10" t="s">
        <v>1626</v>
      </c>
      <c r="I691" s="13">
        <v>43564</v>
      </c>
    </row>
    <row r="692" spans="1:9" ht="33" hidden="1" customHeight="1" x14ac:dyDescent="0.25">
      <c r="A692" s="42" t="str">
        <f t="shared" si="30"/>
        <v/>
      </c>
      <c r="B692" s="10" t="s">
        <v>1772</v>
      </c>
      <c r="C692" s="10" t="s">
        <v>1779</v>
      </c>
      <c r="D692" s="10" t="s">
        <v>1778</v>
      </c>
      <c r="E692" s="10" t="s">
        <v>4356</v>
      </c>
      <c r="F692" s="10" t="str">
        <f t="shared" si="31"/>
        <v>8437.10.00</v>
      </c>
      <c r="G692" s="10" t="str">
        <f t="shared" si="32"/>
        <v>Mesas separadoras de grãos de aveias por inércia, utilizadas para separação dos grãos descascadas e grãos não descascados, com capacidade para separar 4.000 kg/h, dotada de: motor de acionamento de 5,88kW, câmaras em formato de triangulo, sistema de acionamento por servo motor e rolamentos mantendo o movimento oscilatório, sendo suportada por molas especiais e com sistema de controle.</v>
      </c>
      <c r="H692" s="10" t="s">
        <v>1626</v>
      </c>
      <c r="I692" s="13">
        <v>43564</v>
      </c>
    </row>
    <row r="693" spans="1:9" ht="33" hidden="1" customHeight="1" x14ac:dyDescent="0.25">
      <c r="A693" s="42" t="str">
        <f t="shared" si="30"/>
        <v/>
      </c>
      <c r="B693" s="10" t="s">
        <v>1772</v>
      </c>
      <c r="C693" s="10" t="s">
        <v>1781</v>
      </c>
      <c r="D693" s="10" t="s">
        <v>1780</v>
      </c>
      <c r="E693" s="10" t="s">
        <v>4356</v>
      </c>
      <c r="F693" s="10" t="str">
        <f t="shared" si="31"/>
        <v>8437.10.00</v>
      </c>
      <c r="G693" s="10" t="str">
        <f t="shared" si="32"/>
        <v>Máquinas polidoras e despontadoras de grãos de aveia com capacidade para despontar entre 6.000 a 10.000kg/h de aveia em cascas e realizar o polimento dos grãos para remoção das impurezas, dotadas de caixa metálica, mancais eixo principal, rotor, placas de atrito, telas e comporta regulável de saída.</v>
      </c>
      <c r="H693" s="10" t="s">
        <v>1626</v>
      </c>
      <c r="I693" s="13">
        <v>43564</v>
      </c>
    </row>
    <row r="694" spans="1:9" ht="33" hidden="1" customHeight="1" x14ac:dyDescent="0.25">
      <c r="A694" s="42" t="str">
        <f t="shared" si="30"/>
        <v/>
      </c>
      <c r="B694" s="10" t="s">
        <v>1772</v>
      </c>
      <c r="C694" s="10" t="s">
        <v>1783</v>
      </c>
      <c r="D694" s="10" t="s">
        <v>1782</v>
      </c>
      <c r="E694" s="10" t="s">
        <v>4356</v>
      </c>
      <c r="F694" s="10" t="str">
        <f t="shared" si="31"/>
        <v>8437.10.00</v>
      </c>
      <c r="G694" s="10" t="str">
        <f t="shared" si="32"/>
        <v>Máquinas separadoras de grãos de aveia por comprimento com capacidade para separação de 9.000kg/h de aveia, constituída de caixa metálica, rotor indentado que gira separando os grãos que efetivamente foram descascados e rosca transportadora para o recolhimento dos grãos não descascados.</v>
      </c>
      <c r="H694" s="10" t="s">
        <v>1626</v>
      </c>
      <c r="I694" s="13">
        <v>43564</v>
      </c>
    </row>
    <row r="695" spans="1:9" ht="33" hidden="1" customHeight="1" x14ac:dyDescent="0.25">
      <c r="A695" s="42" t="str">
        <f t="shared" si="30"/>
        <v/>
      </c>
      <c r="B695" s="10" t="s">
        <v>1232</v>
      </c>
      <c r="C695" s="10" t="s">
        <v>1785</v>
      </c>
      <c r="D695" s="10" t="s">
        <v>1784</v>
      </c>
      <c r="E695" s="10" t="s">
        <v>4357</v>
      </c>
      <c r="F695" s="10" t="str">
        <f t="shared" si="31"/>
        <v>8421.19.10</v>
      </c>
      <c r="G695" s="10" t="str">
        <f t="shared" si="32"/>
        <v>Centrifugas laboratoriais de bancada, com capacidade de 12 tubos de 0,5mL, 12 tubos de 1,5mL, 6 tubos de 5mL, 8 tubos de 5mL, 18 tubos de 15 mL, 24 tubos de 15mL, 6 tubos de 20mL, 8 tubos de 20mL, 12 tubos de 20mL, 8 tubos de 50mL, 4 tubos de 100mL ou 4 tubos de 250mL, rotação máxima de 4.000, 5.000 ou 16.000 rotações por minuto (rpm), campo Centrifugo Relativo (RCF) de 1.700xg, 1.780xg, 1.790xg, 1.800xg, 2.325xg, 2.700xg, 4.300xg, 4.390xg, 10.000xg, 17.000xg ou 17.800xg e faixa do temporizador de 0~30min, 0~99min ou 1~99min.</v>
      </c>
      <c r="H695" s="10" t="s">
        <v>1626</v>
      </c>
      <c r="I695" s="13">
        <v>43564</v>
      </c>
    </row>
    <row r="696" spans="1:9" ht="33" hidden="1" customHeight="1" x14ac:dyDescent="0.25">
      <c r="A696" s="42" t="str">
        <f t="shared" si="30"/>
        <v/>
      </c>
      <c r="B696" s="10" t="s">
        <v>200</v>
      </c>
      <c r="C696" s="10" t="s">
        <v>1787</v>
      </c>
      <c r="D696" s="10" t="s">
        <v>1786</v>
      </c>
      <c r="E696" s="10" t="s">
        <v>4358</v>
      </c>
      <c r="F696" s="10" t="str">
        <f t="shared" si="31"/>
        <v>8457.10.00</v>
      </c>
      <c r="G696" s="10" t="str">
        <f t="shared" si="32"/>
        <v>Centros de usinagem, com comando numérico computadorizado (CNC), mesa com dimensões igual ou inferior a 1.950 x 920mm e capacidade máxima de carga igual ou inferior a 3.000kg, com curso em X igual ou inferior a 1.800mm, com curso em Y igual ou inferior a 920mm e curso em Z igual ou inferior a 820mm, com rotação máxima do cabeçote principal igual ou inferior a 12.000rpm, sistema controlador integrado ao comando numérico computadorizado (CNC) para ajuste automático de parâmetros dos motores de eixos X, Y e Z, controle de esforço do “spindle” na usinagem com desligamento programável, facilitação e integração das etapas de usinagem com preparação e controle do trabalho a executar.</v>
      </c>
      <c r="H696" s="10" t="s">
        <v>1626</v>
      </c>
      <c r="I696" s="13">
        <v>43564</v>
      </c>
    </row>
    <row r="697" spans="1:9" ht="33" hidden="1" customHeight="1" x14ac:dyDescent="0.25">
      <c r="A697" s="42" t="str">
        <f t="shared" si="30"/>
        <v/>
      </c>
      <c r="B697" s="10" t="s">
        <v>129</v>
      </c>
      <c r="C697" s="10" t="s">
        <v>1478</v>
      </c>
      <c r="D697" s="10" t="s">
        <v>1475</v>
      </c>
      <c r="E697" s="10" t="s">
        <v>4106</v>
      </c>
      <c r="F697" s="10" t="str">
        <f t="shared" si="31"/>
        <v>8422.40.90</v>
      </c>
      <c r="G697" s="10" t="str">
        <f t="shared" si="32"/>
        <v>Máquinas automáticas para carregamento simultâneo de produtos pré-embalados distintamente, em caixas de papelão tipo RSC, com controlador lógico programável, painel de comando central, compostas de 02 transportadores de pacotes individuais, cadeia de transferência suspensa, 01 transportador de pacotes agrupados, 01 autotransformador 220/400V 3F+N+T, 01 unidade robótica de encaixotamento com  controle de camadas, 01 transportador de caixas vazias e 01 transportador de caixas cheias, capacidade de 22 ciclos / minuto, sistema IHM, com tela sensível ao toque, dispositivo de contagem e identificação de caixas com produtos faltantes.</v>
      </c>
      <c r="H697" s="10" t="s">
        <v>1477</v>
      </c>
      <c r="I697" s="13">
        <v>43563</v>
      </c>
    </row>
    <row r="698" spans="1:9" ht="33" hidden="1" customHeight="1" x14ac:dyDescent="0.25">
      <c r="A698" s="42" t="str">
        <f t="shared" si="30"/>
        <v/>
      </c>
      <c r="B698" s="10" t="s">
        <v>1480</v>
      </c>
      <c r="C698" s="10" t="s">
        <v>1481</v>
      </c>
      <c r="D698" s="10" t="s">
        <v>1479</v>
      </c>
      <c r="E698" s="10" t="s">
        <v>4179</v>
      </c>
      <c r="F698" s="10" t="str">
        <f t="shared" si="31"/>
        <v>8423.30.11</v>
      </c>
      <c r="G698" s="10" t="str">
        <f t="shared" si="32"/>
        <v>Combinações de máquinas para pesagem e dosagem contínua das matérias primas, massa cerâmica, de floculantes e água, para a produção de barbotina cerâmica para a produção de pisos e revestimentos cerâmicos através do processo de moagem via úmido, com esteiras pesadoras e dispositivos de dosagem de matérias primas secas com umidade de até 14% e para a dosagem de matérias primas úmidas com umidade entre 17 e 30%. Extratores a correia com larguras de até 1.300 mm apoiadas sobre fotocélulas de carga, alimentador de rosca , bombas de transferência de líquidos e água de processo.</v>
      </c>
      <c r="H698" s="10" t="s">
        <v>1477</v>
      </c>
      <c r="I698" s="13">
        <v>43563</v>
      </c>
    </row>
    <row r="699" spans="1:9" ht="33" hidden="1" customHeight="1" x14ac:dyDescent="0.25">
      <c r="A699" s="42" t="str">
        <f t="shared" si="30"/>
        <v/>
      </c>
      <c r="B699" s="10" t="s">
        <v>332</v>
      </c>
      <c r="C699" s="10" t="s">
        <v>1483</v>
      </c>
      <c r="D699" s="10" t="s">
        <v>1482</v>
      </c>
      <c r="E699" s="10" t="s">
        <v>4179</v>
      </c>
      <c r="F699" s="10" t="str">
        <f t="shared" si="31"/>
        <v>8428.90.90</v>
      </c>
      <c r="G699" s="10" t="str">
        <f t="shared" si="32"/>
        <v>Combinações de máquinas de transporte, classificação e direcionamento de massa cerâmica entre o processo de produção, processo de atomização, estoque e alimentação das prensas ou silos para carga de caminhões, para a produção de pisos e revestimentos cerâmicos pelo processo via úmido.</v>
      </c>
      <c r="H699" s="10" t="s">
        <v>1477</v>
      </c>
      <c r="I699" s="13">
        <v>43563</v>
      </c>
    </row>
    <row r="700" spans="1:9" ht="33" hidden="1" customHeight="1" x14ac:dyDescent="0.25">
      <c r="A700" s="42" t="str">
        <f t="shared" si="30"/>
        <v/>
      </c>
      <c r="B700" s="10" t="s">
        <v>1485</v>
      </c>
      <c r="C700" s="10" t="s">
        <v>1486</v>
      </c>
      <c r="D700" s="10" t="s">
        <v>1484</v>
      </c>
      <c r="E700" s="10" t="s">
        <v>4359</v>
      </c>
      <c r="F700" s="10" t="str">
        <f t="shared" si="31"/>
        <v>8426.20.00</v>
      </c>
      <c r="G700" s="10" t="str">
        <f t="shared" si="32"/>
        <v>Guindastes de torres com coroa giratória, sem ponta de torre (tipo flat-top), com capacidade máxima de carga igual ou superior a 10.000kg e operação única com 2 quedas de cabo (apenas um carrinho sem necessidade de troca de 2 quedas para 4 quedas de cabo) com mecanismo de elevação, giro e carrinho com inversor de frequência, sendo as torres treliçadas e montantes do tipo caixa fechada.</v>
      </c>
      <c r="H700" s="10" t="s">
        <v>1477</v>
      </c>
      <c r="I700" s="13">
        <v>43563</v>
      </c>
    </row>
    <row r="701" spans="1:9" ht="33" hidden="1" customHeight="1" x14ac:dyDescent="0.25">
      <c r="A701" s="42" t="str">
        <f t="shared" si="30"/>
        <v/>
      </c>
      <c r="B701" s="10" t="s">
        <v>172</v>
      </c>
      <c r="C701" s="10" t="s">
        <v>1488</v>
      </c>
      <c r="D701" s="10" t="s">
        <v>1487</v>
      </c>
      <c r="E701" s="10" t="s">
        <v>4360</v>
      </c>
      <c r="F701" s="10" t="str">
        <f t="shared" si="31"/>
        <v>8451.80.00</v>
      </c>
      <c r="G701" s="10" t="str">
        <f t="shared" si="32"/>
        <v>Máquinas automáticas, contínuas, com controle de tensão constante por meio de células de carga, para estabilização forçada de tecidos de malha em aberto pela ação de cilindro metálico rugoso sobre lâmina metálica estática, com potência instalada de 15kW e velocidade média de operação de 35m/min e largura máxima de 2.800mm..</v>
      </c>
      <c r="H701" s="10" t="s">
        <v>1477</v>
      </c>
      <c r="I701" s="13">
        <v>43563</v>
      </c>
    </row>
    <row r="702" spans="1:9" ht="33" hidden="1" customHeight="1" x14ac:dyDescent="0.25">
      <c r="A702" s="42" t="str">
        <f t="shared" si="30"/>
        <v/>
      </c>
      <c r="B702" s="10" t="s">
        <v>112</v>
      </c>
      <c r="C702" s="10" t="s">
        <v>1490</v>
      </c>
      <c r="D702" s="10" t="s">
        <v>1489</v>
      </c>
      <c r="E702" s="10" t="s">
        <v>4361</v>
      </c>
      <c r="F702" s="10" t="str">
        <f t="shared" si="31"/>
        <v>8479.89.99</v>
      </c>
      <c r="G702" s="10" t="str">
        <f t="shared" si="32"/>
        <v>Combinações de máquinas para destorroamento de areia, próprias para cabeçotes fundidos de alumínio, composto por cabine de martelamento com esteira transportador de peças, painel pneumático para controle de processo, estação de centragem de peças e remoção de machos superficiais através de giro da peça, estação vibratória com capacidade para 2 peças por ciclo, providas de sistema giratório simultâneo com a vibração, giro de -90° a 180°, capacidade de carga de até 315kg, aceleração de 250 a 450m/sec2, amplitude máxima de 45mm, área útil de 1.200 x 600mm, dotadas de painel elétrico principal e painel operação independente, interface para carga e descarga automatizada com CLP.</v>
      </c>
      <c r="H702" s="10" t="s">
        <v>1477</v>
      </c>
      <c r="I702" s="13">
        <v>43563</v>
      </c>
    </row>
    <row r="703" spans="1:9" ht="33" hidden="1" customHeight="1" x14ac:dyDescent="0.25">
      <c r="A703" s="42" t="str">
        <f t="shared" si="30"/>
        <v/>
      </c>
      <c r="B703" s="10" t="s">
        <v>422</v>
      </c>
      <c r="C703" s="10" t="s">
        <v>1492</v>
      </c>
      <c r="D703" s="10" t="s">
        <v>1491</v>
      </c>
      <c r="E703" s="10" t="s">
        <v>4116</v>
      </c>
      <c r="F703" s="10" t="str">
        <f t="shared" si="31"/>
        <v>8456.11.19</v>
      </c>
      <c r="G703" s="10" t="str">
        <f t="shared" si="32"/>
        <v>Centros de corte a laser, com controle numérico computadorizado (CNC), com fonte laser de disco capacidade de área de corte com cursos dos eixos x = 3.000mm y = 1.500mm e z= 115mm, com dispositivo automáticos de carga ou descarga de chapas metálicas, dotadas de funções como corte com auxilio sistema de aspersão por agua, sistema para marcar, gravar ou rotular o produto, com unidade de refrigeração e coletor de pó, e sistema contra colisão magnético, com ou sem sistema para corte de tubos, com esteira transportadora de resíduos do corte, trocador de bicos automáticos, com sistema de armazenamento e alimentação de chapas automáticos com capacidade =&gt; 3 ton.</v>
      </c>
      <c r="H703" s="10" t="s">
        <v>1477</v>
      </c>
      <c r="I703" s="13">
        <v>43563</v>
      </c>
    </row>
    <row r="704" spans="1:9" ht="33" hidden="1" customHeight="1" x14ac:dyDescent="0.25">
      <c r="A704" s="42" t="str">
        <f t="shared" si="30"/>
        <v/>
      </c>
      <c r="B704" s="10" t="s">
        <v>422</v>
      </c>
      <c r="C704" s="10" t="s">
        <v>1494</v>
      </c>
      <c r="D704" s="10" t="s">
        <v>1493</v>
      </c>
      <c r="E704" s="10" t="s">
        <v>4116</v>
      </c>
      <c r="F704" s="10" t="str">
        <f t="shared" si="31"/>
        <v>8456.11.19</v>
      </c>
      <c r="G704" s="10" t="str">
        <f t="shared" si="32"/>
        <v>Centros de corte a laser, com controle numérico computadorizado (CNC), com fonte laser de disco capacidade de área de corte com cursos dos eixos x = 4.000mm y = 2.000mm e z = 115mm, com ou sem dispositivo automático de carga ou descarga de chapas metálicas, dotadas de funções como corte com auxilio sistema de aspersão por agua, sistema para marcar, gravar ou rotular o produto, com unidade de refrigeração e coletor de pó, e sistema contra colisão magnético.</v>
      </c>
      <c r="H704" s="10" t="s">
        <v>1477</v>
      </c>
      <c r="I704" s="13">
        <v>43563</v>
      </c>
    </row>
    <row r="705" spans="1:9" ht="33" hidden="1" customHeight="1" x14ac:dyDescent="0.25">
      <c r="A705" s="42" t="str">
        <f t="shared" si="30"/>
        <v/>
      </c>
      <c r="B705" s="10" t="s">
        <v>422</v>
      </c>
      <c r="C705" s="10" t="s">
        <v>1496</v>
      </c>
      <c r="D705" s="10" t="s">
        <v>1495</v>
      </c>
      <c r="E705" s="10" t="s">
        <v>4116</v>
      </c>
      <c r="F705" s="10" t="str">
        <f t="shared" si="31"/>
        <v>8456.11.19</v>
      </c>
      <c r="G705" s="10" t="str">
        <f t="shared" si="32"/>
        <v>Centros de corte a laser, com controle numérico computadorizado (CNC), com fonte laser de disco capacidade de área de corte com cursos dos eixos x = 6.000mm y = 2.500mm e z = 115mm, com ou sem dispositivo automático de carga ou descarga de chapas metálicas, dotadas de funções como corte com auxilio sistema de aspersão por agua, sistema para marcar, gravar ou rotular o produto, com unidade de refrigeração e coletor de pó, e sistema contra colisão magnético, com esteira transportadora de resíduos do corte.</v>
      </c>
      <c r="H705" s="10" t="s">
        <v>1477</v>
      </c>
      <c r="I705" s="13">
        <v>43563</v>
      </c>
    </row>
    <row r="706" spans="1:9" ht="33" hidden="1" customHeight="1" x14ac:dyDescent="0.25">
      <c r="A706" s="42" t="str">
        <f t="shared" si="30"/>
        <v/>
      </c>
      <c r="B706" s="10" t="s">
        <v>422</v>
      </c>
      <c r="C706" s="10" t="s">
        <v>1498</v>
      </c>
      <c r="D706" s="10" t="s">
        <v>1497</v>
      </c>
      <c r="E706" s="10" t="s">
        <v>4116</v>
      </c>
      <c r="F706" s="10" t="str">
        <f t="shared" si="31"/>
        <v>8456.11.19</v>
      </c>
      <c r="G706" s="10" t="str">
        <f t="shared" si="32"/>
        <v>Centros de corte a laser, com controle numérico computadorizado (CNC), com fonte laser de disco capacidade de área de corte com cursos dos eixos x = 6.000mm y = 2.000mm e z = 115mm, com ou sem dispositivo automático de carga ou descarga de chapas metálicas, dotadas de funções como corte com auxilio sistema de aspersão por agua, sistema para marcar, gravar ou rotular o produto, com unidade de refrigeração e coletor de pó, e sistema contra colisão magnético, com esteira transportadora de resíduos do corte.</v>
      </c>
      <c r="H706" s="10" t="s">
        <v>1477</v>
      </c>
      <c r="I706" s="13">
        <v>43563</v>
      </c>
    </row>
    <row r="707" spans="1:9" ht="33" hidden="1" customHeight="1" x14ac:dyDescent="0.25">
      <c r="A707" s="42" t="str">
        <f t="shared" ref="A707:A770" si="33">IF(LEFT(D707,3)="Ver","",IF(COUNTIF(D:D,D707)&gt;1,"X",""))</f>
        <v/>
      </c>
      <c r="B707" s="10" t="s">
        <v>473</v>
      </c>
      <c r="C707" s="10" t="s">
        <v>1500</v>
      </c>
      <c r="D707" s="10" t="s">
        <v>1499</v>
      </c>
      <c r="E707" s="10" t="s">
        <v>4212</v>
      </c>
      <c r="F707" s="10" t="str">
        <f t="shared" ref="F707:F770" si="34">IF(B707="","",LEFT(B707,10))</f>
        <v>8417.80.90</v>
      </c>
      <c r="G707" s="10" t="str">
        <f t="shared" ref="G707:G770" si="35">IF(C707="","",C707)</f>
        <v>Combinações de máquinas para sinterização do isolador cerâmico da vela de ignição para motores de combustão, com capacidade de produção aproximada de 6.067.500 peças/mês na temperatura aproximada de 1.560°C, compostas por: esteiras de alimentação de isoladores cerâmicos crus em caixetas cerâmicas; esteira de carga térmica; forno contínuo de rolos cerâmicos aquecido com gás natural, trocador de calor, esteira de saída, câmara de resfriamento, esteira de descarregamento de caixetas, robô de 6 eixos para descarregamento das caixetas, esteira de caixetas vazias, esteira de isoladores sinterizados e painel elétrico de comando com controlador lógico programável (CLP).</v>
      </c>
      <c r="H707" s="10" t="s">
        <v>1477</v>
      </c>
      <c r="I707" s="13">
        <v>43563</v>
      </c>
    </row>
    <row r="708" spans="1:9" ht="33" hidden="1" customHeight="1" x14ac:dyDescent="0.25">
      <c r="A708" s="42" t="str">
        <f t="shared" si="33"/>
        <v/>
      </c>
      <c r="B708" s="10" t="s">
        <v>122</v>
      </c>
      <c r="C708" s="10" t="s">
        <v>1502</v>
      </c>
      <c r="D708" s="10" t="s">
        <v>1501</v>
      </c>
      <c r="E708" s="10" t="s">
        <v>4217</v>
      </c>
      <c r="F708" s="10" t="str">
        <f t="shared" si="34"/>
        <v>8419.81.90</v>
      </c>
      <c r="G708" s="10" t="str">
        <f t="shared" si="35"/>
        <v>Chamuscadores turbo para esterilização automática carcaça de suínos, dotados por chapas colocadas em ambos os lados do chamuscador em aço inoxidável AISI-304 refratário, com sistema de segurança por eletrodo, válvula de trava, regulador de pressão, pressostatos para controle eletrônico da pressão máxima e mínima, produção máxima: 660suínos/h, sistema turbo de ventilador de 3kW, comprimento: 1.700mm, largura: 1.600mm, altura: 3.600mm, combustível: Gás propano ou G.N., consumo médio (chamuscagem de 5 segundos) 120g/suínos G.L.P. ou 0,10m³/suínos G.N., tempo de funcionamento: 2,5 a 16 segundos ajustável, número de queimadores: 52, potência máxima: 1.820.000kcal/h, peso aproximado: 600kg, com quadro de comando elétrico e controle por CLP e IHM, sistema de ascendimento e controle (independente do sistema de chamuscagem), capela extratora dos gases em aço A-42 – AISI-304, chaminé AISI-304 Ø 600mm.</v>
      </c>
      <c r="H708" s="10" t="s">
        <v>1477</v>
      </c>
      <c r="I708" s="13">
        <v>43563</v>
      </c>
    </row>
    <row r="709" spans="1:9" ht="33" hidden="1" customHeight="1" x14ac:dyDescent="0.25">
      <c r="A709" s="42" t="str">
        <f t="shared" si="33"/>
        <v/>
      </c>
      <c r="B709" s="10" t="s">
        <v>165</v>
      </c>
      <c r="C709" s="10" t="s">
        <v>1504</v>
      </c>
      <c r="D709" s="10" t="s">
        <v>1503</v>
      </c>
      <c r="E709" s="10" t="s">
        <v>4217</v>
      </c>
      <c r="F709" s="10" t="str">
        <f t="shared" si="34"/>
        <v>8438.50.00</v>
      </c>
      <c r="G709" s="10" t="str">
        <f t="shared" si="35"/>
        <v>Esfoladeiras automáticas para extração do couro de bovinos, com potência  instalada: 18,5kW, velocidade do processo de 60 bovinos/hora até 80 bovinos/hora; comprimento: de 1.568 ou 3.100mm, largura de 1.950mm e altura de 5.000mm; peso de 800kg.</v>
      </c>
      <c r="H709" s="10" t="s">
        <v>1477</v>
      </c>
      <c r="I709" s="13">
        <v>43563</v>
      </c>
    </row>
    <row r="710" spans="1:9" ht="33" hidden="1" customHeight="1" x14ac:dyDescent="0.25">
      <c r="A710" s="42" t="str">
        <f t="shared" si="33"/>
        <v/>
      </c>
      <c r="B710" s="10" t="s">
        <v>587</v>
      </c>
      <c r="C710" s="10" t="s">
        <v>1506</v>
      </c>
      <c r="D710" s="10" t="s">
        <v>1505</v>
      </c>
      <c r="E710" s="10" t="s">
        <v>4362</v>
      </c>
      <c r="F710" s="10" t="str">
        <f t="shared" si="34"/>
        <v>8456.11.11</v>
      </c>
      <c r="G710" s="10" t="str">
        <f t="shared" si="35"/>
        <v>Máquinas de corte a laser 2D, com comando numérico computadorizado (CNC) “mazatrol previewg”, potência de 8kW, tela LCD de 19 polegadas sensível ao toque, sistema de trocador duplo palete, com sensores no cabeçote multifuncional para monitoramento das operações de penetração e corte, detecção automática de anomalias, tais como rebarbas e geração de plasma, com pausa e reajuste na operação, troca automática de bicos, sistema inteligente de configuração com regulagem de foco e diâmetro do feixe de raio laser, monitoramento e corte automáticos, avanço dos eixos X, Y e Z respectivamente de 3.100mm/1.595mm/1.10mm, sistema de carga e descarga automáticos, com armazenamento de 30 toneladas, podendo trabalhar 24 horas por dia ininterruptamente, para corte de chapas metálicas com espessuras superiores a 8mm e até 25mm.</v>
      </c>
      <c r="H710" s="10" t="s">
        <v>1477</v>
      </c>
      <c r="I710" s="13">
        <v>43563</v>
      </c>
    </row>
    <row r="711" spans="1:9" ht="33" hidden="1" customHeight="1" x14ac:dyDescent="0.25">
      <c r="A711" s="42" t="str">
        <f t="shared" si="33"/>
        <v/>
      </c>
      <c r="B711" s="10" t="s">
        <v>430</v>
      </c>
      <c r="C711" s="10" t="s">
        <v>1508</v>
      </c>
      <c r="D711" s="10" t="s">
        <v>1507</v>
      </c>
      <c r="E711" s="10" t="s">
        <v>4363</v>
      </c>
      <c r="F711" s="10" t="str">
        <f t="shared" si="34"/>
        <v>8477.20.10</v>
      </c>
      <c r="G711" s="10" t="str">
        <f t="shared" si="35"/>
        <v>Combinações de máquinas para produção de chapas de polipropileno alveolar com espessura compreendida entre 2 e 16mm e largura máxima igual ou superior a 1.200mm, capacidade de produção máxima igual a 550kg/h, compostas por: extrusora para materiais termoplásticos, com diâmetro de rosca igual 150mm, troca filtro de fluxo, cabeçote de extrusão, calibrador para as chapas alveolares, resfriador por lâmina de ar, bomba de sucção para vácuo na placas do calibrador, puxadores, forno para estabilização, máquina para corte de chapas, alimentador a vácuo e painel elétrico geral com controlador lógico programável (CLP).</v>
      </c>
      <c r="H711" s="10" t="s">
        <v>1477</v>
      </c>
      <c r="I711" s="13">
        <v>43563</v>
      </c>
    </row>
    <row r="712" spans="1:9" ht="33" hidden="1" customHeight="1" x14ac:dyDescent="0.25">
      <c r="A712" s="42" t="str">
        <f t="shared" si="33"/>
        <v/>
      </c>
      <c r="B712" s="10" t="s">
        <v>129</v>
      </c>
      <c r="C712" s="10" t="s">
        <v>1510</v>
      </c>
      <c r="D712" s="10" t="s">
        <v>1509</v>
      </c>
      <c r="E712" s="10" t="s">
        <v>4364</v>
      </c>
      <c r="F712" s="10" t="str">
        <f t="shared" si="34"/>
        <v>8422.40.90</v>
      </c>
      <c r="G712" s="10" t="str">
        <f t="shared" si="35"/>
        <v>Máquinas para prensagem de pluma de algodão em fardos, com capacidade de até 80 fardos por hora, com “tramper &amp; pusher” de alta velocidade composto com 03 bombas de 1.200 galões cada, força conectada com potência de 800HP, 3 bombas circulantes para refrigeração do óleo, ar autônomo sobre refrigerador do óleo para cada unidade de bombas e console de controle com controlador lógico programável.</v>
      </c>
      <c r="H712" s="10" t="s">
        <v>1477</v>
      </c>
      <c r="I712" s="13">
        <v>43563</v>
      </c>
    </row>
    <row r="713" spans="1:9" ht="33" hidden="1" customHeight="1" x14ac:dyDescent="0.25">
      <c r="A713" s="42" t="str">
        <f t="shared" si="33"/>
        <v/>
      </c>
      <c r="B713" s="10" t="s">
        <v>275</v>
      </c>
      <c r="C713" s="10" t="s">
        <v>1512</v>
      </c>
      <c r="D713" s="10" t="s">
        <v>1511</v>
      </c>
      <c r="E713" s="10" t="s">
        <v>4047</v>
      </c>
      <c r="F713" s="10" t="str">
        <f t="shared" si="34"/>
        <v>8428.39.90</v>
      </c>
      <c r="G713" s="10" t="str">
        <f t="shared" si="35"/>
        <v>Classificadores de pacotes diversos dotados de sapatas deslizantes, de ação contínua,  com capacidade de processar mínimo 5.000 pacotes/hora, velocidade de 2,3m/s, alimentados por um ou mais pontos de indução, estação de identificação e classificação de pacotes com leitor de código de barras, scanner volumétrico e balança de pesagem dinâmica, com 20 saídas (calhas) de expedição, esteiras transportadoras curvas, painel elétrico com controlador lógico programável, controlador industrial (IPC), sensores, guias laterais metálicas e componentes elétricos,  eletrônicos e pneumáticos para seu funcionamento.</v>
      </c>
      <c r="H713" s="10" t="s">
        <v>1477</v>
      </c>
      <c r="I713" s="13">
        <v>43563</v>
      </c>
    </row>
    <row r="714" spans="1:9" ht="33" hidden="1" customHeight="1" x14ac:dyDescent="0.25">
      <c r="A714" s="42" t="str">
        <f t="shared" si="33"/>
        <v/>
      </c>
      <c r="B714" s="10" t="s">
        <v>112</v>
      </c>
      <c r="C714" s="10" t="s">
        <v>1514</v>
      </c>
      <c r="D714" s="10" t="s">
        <v>1513</v>
      </c>
      <c r="E714" s="10" t="s">
        <v>4365</v>
      </c>
      <c r="F714" s="10" t="str">
        <f t="shared" si="34"/>
        <v>8479.89.99</v>
      </c>
      <c r="G714" s="10" t="str">
        <f t="shared" si="35"/>
        <v>Máquinas automáticas para bobinar e desbobinar diversos tipos de mídia impressa, controle de tensão de enrolamento, sistema alinhador “shift roller”, tipos de mídias aceitas: papel revestido brilho (couchê): 81 a 176g/m, adesivo 136 a 256g/m2, espessura até 250 micras; papel revestido fosco (couchê): 81 a 176gms, adesivo 136 a 256 gms, espessura até 250 micras; polipropileno PP / BOPP: adesivo 136 a 176gms, espessura até 250 micras; polietileno PET: adesivo 136 a 21 gms, espessura até 250 micras); largura do papel aceita entre 165-330mm; desbobinador e rebobinador com diâmetro máximo entre 600 e 620mm; potência: 4,1Kva; painel de controle com PLC, tela “touchscreen”.</v>
      </c>
      <c r="H714" s="10" t="s">
        <v>1477</v>
      </c>
      <c r="I714" s="13">
        <v>43563</v>
      </c>
    </row>
    <row r="715" spans="1:9" ht="33" hidden="1" customHeight="1" x14ac:dyDescent="0.25">
      <c r="A715" s="42" t="str">
        <f t="shared" si="33"/>
        <v/>
      </c>
      <c r="B715" s="10" t="s">
        <v>1516</v>
      </c>
      <c r="C715" s="10" t="s">
        <v>1517</v>
      </c>
      <c r="D715" s="10" t="s">
        <v>1515</v>
      </c>
      <c r="E715" s="10" t="s">
        <v>4366</v>
      </c>
      <c r="F715" s="10" t="str">
        <f t="shared" si="34"/>
        <v>8456.50.00</v>
      </c>
      <c r="G715" s="10" t="str">
        <f t="shared" si="35"/>
        <v>Máquinas de corte por jato de água abrasivo programável e controlada por comando CNC integrado, sem interface com programação numérica para cortes em peças com geometrias complexas, com diâmetro mínimo de 0,762mm, capacidade de controlar até 3 eixos simultaneamente, bomba de alta pressão 5hp de acionamento direto com pressão operacional máxima de 30.000 psi, com utilização de apenas 1,2 litros de óleo para lubrificação do cárter, sistema de movimentação através de fuso trapezoidal com proteção sanfonada com velocidade de 2,54m/min, comandado por servo motor integrado com precisão centesimal.</v>
      </c>
      <c r="H715" s="10" t="s">
        <v>1477</v>
      </c>
      <c r="I715" s="13">
        <v>43563</v>
      </c>
    </row>
    <row r="716" spans="1:9" ht="33" hidden="1" customHeight="1" x14ac:dyDescent="0.25">
      <c r="A716" s="42" t="str">
        <f t="shared" si="33"/>
        <v/>
      </c>
      <c r="B716" s="10" t="s">
        <v>204</v>
      </c>
      <c r="C716" s="10" t="s">
        <v>1519</v>
      </c>
      <c r="D716" s="10" t="s">
        <v>1518</v>
      </c>
      <c r="E716" s="10" t="s">
        <v>4367</v>
      </c>
      <c r="F716" s="10" t="str">
        <f t="shared" si="34"/>
        <v>8462.21.00</v>
      </c>
      <c r="G716" s="10" t="str">
        <f t="shared" si="35"/>
        <v>Máquinas automáticas para dobrar painéis metálicos, de comando numérico computadorizado (CNC), com capacidade de dobrar para cima e para baixo, para largura máxima da chapa de 1.524mm, comprimento máximo da chapa de 2.495mm, espessura da chapa compreendida entre 0,4 e 4mm, com braço manipulador com movimentação no plano horizontal, para rotação e posicionamento da chapa.</v>
      </c>
      <c r="H716" s="10" t="s">
        <v>1477</v>
      </c>
      <c r="I716" s="13">
        <v>43563</v>
      </c>
    </row>
    <row r="717" spans="1:9" ht="33" hidden="1" customHeight="1" x14ac:dyDescent="0.25">
      <c r="A717" s="42" t="str">
        <f t="shared" si="33"/>
        <v/>
      </c>
      <c r="B717" s="10" t="s">
        <v>322</v>
      </c>
      <c r="C717" s="10" t="s">
        <v>1521</v>
      </c>
      <c r="D717" s="10" t="s">
        <v>1520</v>
      </c>
      <c r="E717" s="10" t="s">
        <v>4368</v>
      </c>
      <c r="F717" s="10" t="str">
        <f t="shared" si="34"/>
        <v>8436.10.00</v>
      </c>
      <c r="G717" s="10" t="str">
        <f t="shared" si="35"/>
        <v>Alimentadores automáticos para alimentação suplementar de suínos, com controle computadorizado de quantidade e horário da alimentação, capazes de atender a leitões lactentes, dotados de: tanque térmico de mistura e alimentação redondo em plástico PE com capacidades de até 125L, com um ponto de pesagem (célula de carga) com até 128 cochos por tanque, controlados por computador, bombas helicoidais e válvulas de alimentação pneumáticas para micro dosagens de 30 a 40g por cocho, dosador de fornecimento contínuo de componentes secos, sensor para alimentação, circuito de distribuição de alimentos, sistema automático de limpeza ácida e limpeza alcalina, saída de alimentação sobrante, alternador de frequência, gabinete e painel de controle sensível ao toques.</v>
      </c>
      <c r="H717" s="10" t="s">
        <v>1477</v>
      </c>
      <c r="I717" s="13">
        <v>43563</v>
      </c>
    </row>
    <row r="718" spans="1:9" ht="33" hidden="1" customHeight="1" x14ac:dyDescent="0.25">
      <c r="A718" s="42" t="str">
        <f t="shared" si="33"/>
        <v/>
      </c>
      <c r="B718" s="10" t="s">
        <v>1045</v>
      </c>
      <c r="C718" s="10" t="s">
        <v>1523</v>
      </c>
      <c r="D718" s="10" t="s">
        <v>1522</v>
      </c>
      <c r="E718" s="10" t="s">
        <v>4369</v>
      </c>
      <c r="F718" s="10" t="str">
        <f t="shared" si="34"/>
        <v>8421.29.90</v>
      </c>
      <c r="G718" s="10" t="str">
        <f t="shared" si="35"/>
        <v>Separadores centrífugos de alta rotação em aço inoxidável super duplex 1.4501 para separação do "tall oil" cru dos sedimentos e água ácida pelo uso da força centrífuga, rotação máxima de 7.200rpm, vazão de alimentação máxima de 7.500kg/h, capacidade nominal total para produção de "tall oil" cru de 1.364kg/h, com variação mínima de 699kg/h e máxima de 1.364kg/h, dotados de: dispositivo de entrada/saída, com três conexões: entrada da mistura "tall oil" cru", bacia, pilha de discos, dispositivo de controle de rotação, ciclone, motor elétrico (acionador)  acionado por VFD, módulo compacto de água de operação (OWMC), descarga de sólidos intermitente e automática sem interrupção da entrada de fluido no separador.</v>
      </c>
      <c r="H718" s="10" t="s">
        <v>1477</v>
      </c>
      <c r="I718" s="13">
        <v>43563</v>
      </c>
    </row>
    <row r="719" spans="1:9" ht="33" hidden="1" customHeight="1" x14ac:dyDescent="0.25">
      <c r="A719" s="42" t="str">
        <f t="shared" si="33"/>
        <v/>
      </c>
      <c r="B719" s="10" t="s">
        <v>405</v>
      </c>
      <c r="C719" s="10" t="s">
        <v>1525</v>
      </c>
      <c r="D719" s="10" t="s">
        <v>1524</v>
      </c>
      <c r="E719" s="10" t="s">
        <v>4370</v>
      </c>
      <c r="F719" s="10" t="str">
        <f t="shared" si="34"/>
        <v>8483.40.90</v>
      </c>
      <c r="G719" s="10" t="str">
        <f t="shared" si="35"/>
        <v>Atuadores de freios elétricos para lavadoras, sendo dispositivo dotados de: cabo de aço Ø 0,8mm, motor elétrico, caixa de engrenagens e terminais conectores, com força de tração com 80 % da tensão nominal igual ou superior 68,6N, e força de retorno sem tensão de alimentação igual ou menor a 9,8N, com finalidade de acionamento da embreagem do mecanismo da lavadora, comutando as funções de agitação e centrifugação sendo o invólucro é feito de material plástico com classificação de segurança de flamabilidade, podendo aguentar a temperatura de trabalho -10°C ~ 50°C, com a vida útil estimada a 100.000 acionamentos.</v>
      </c>
      <c r="H719" s="10" t="s">
        <v>1477</v>
      </c>
      <c r="I719" s="13">
        <v>43563</v>
      </c>
    </row>
    <row r="720" spans="1:9" ht="33" hidden="1" customHeight="1" x14ac:dyDescent="0.25">
      <c r="A720" s="42" t="str">
        <f t="shared" si="33"/>
        <v/>
      </c>
      <c r="B720" s="10" t="s">
        <v>312</v>
      </c>
      <c r="C720" s="10" t="s">
        <v>1527</v>
      </c>
      <c r="D720" s="10" t="s">
        <v>1526</v>
      </c>
      <c r="E720" s="10" t="s">
        <v>4371</v>
      </c>
      <c r="F720" s="10" t="str">
        <f t="shared" si="34"/>
        <v>8424.30.90</v>
      </c>
      <c r="G720" s="10" t="str">
        <f t="shared" si="35"/>
        <v>Máquinas automáticas de jato de produtos aquosos de alta pressão, para processo HPDC, para resfriamento de pontos de alta temperatura na injeção de peças, frequência de 50 ou 60HZ, força AC380-480V 3 fases, de 4 ou 8 circuitos independentes, refrigeração intermitente de alta pressão, pressão de descarga de água de resfriamento de 20bar, tanque de água de 60, 120 ou 200 litros, controladas por painel de 7 ou 9" operados por “touchscreen”.</v>
      </c>
      <c r="H720" s="10" t="s">
        <v>1477</v>
      </c>
      <c r="I720" s="13">
        <v>43563</v>
      </c>
    </row>
    <row r="721" spans="1:9" ht="33" hidden="1" customHeight="1" x14ac:dyDescent="0.25">
      <c r="A721" s="42" t="str">
        <f t="shared" si="33"/>
        <v/>
      </c>
      <c r="B721" s="10" t="s">
        <v>1454</v>
      </c>
      <c r="C721" s="10" t="s">
        <v>1529</v>
      </c>
      <c r="D721" s="10" t="s">
        <v>1528</v>
      </c>
      <c r="E721" s="10" t="s">
        <v>4372</v>
      </c>
      <c r="F721" s="10" t="str">
        <f t="shared" si="34"/>
        <v>8414.10.00</v>
      </c>
      <c r="G721" s="10" t="str">
        <f t="shared" si="35"/>
        <v>Bombas herméticas de vácuo, em aço inox DIN 1.4571, com acoplamento magnético para N-Metil Pirrolidona / Monoetilenoglicol (NMP/MEG) com capacidade de sucção igual ou maior que 410m³/h; com pressão de sucção entre 1.008 e 1.018mbar(a); com compressão de 3256mbar(a) e velocidade de operação 1750rpm.</v>
      </c>
      <c r="H721" s="10" t="s">
        <v>1477</v>
      </c>
      <c r="I721" s="13">
        <v>43563</v>
      </c>
    </row>
    <row r="722" spans="1:9" ht="33" hidden="1" customHeight="1" x14ac:dyDescent="0.25">
      <c r="A722" s="42" t="str">
        <f t="shared" si="33"/>
        <v/>
      </c>
      <c r="B722" s="10" t="s">
        <v>655</v>
      </c>
      <c r="C722" s="10" t="s">
        <v>1531</v>
      </c>
      <c r="D722" s="10" t="s">
        <v>1530</v>
      </c>
      <c r="E722" s="10" t="s">
        <v>4373</v>
      </c>
      <c r="F722" s="10" t="str">
        <f t="shared" si="34"/>
        <v>9031.20.90</v>
      </c>
      <c r="G722" s="10" t="str">
        <f t="shared" si="35"/>
        <v>Bancadas para ensaio funcional de turbocompressores, contendo 1 sistema de lubrificação com tanque de 55 litros para separação de poeira e estabilização de temperatura, 1 bomba elétrica de vácuo, 1 sistema de refrigeração de óleo para ajuste de temperatura, 1 regulador proporcional para pressão e vazão, 1 sensor para fluxo de pressão e temperatura, 1 painel elétrico de comando do operador, 1 dispositivo de iluminação da área de trabalho, 1 painel com sistema pneumático, 1 armário com componentes elétricos, 1 aquecedor de ar tipo “dryer”, 1 atuador de sistema para posição e controle, 1 sistema de medição de vibração e pulsação, 1 sensor para medição de velocidade, 1 circuito de vácuo para remoção de óleo do turbocompressor ativado por motor elétrico, válvulas reguladores de fluxo e filtros para fluxo de fluídos, sistema de aquisição de dados dotado de 1 unidade de processamento de dados do tipo computador industrial e teclado com mouse incorporado, aparelho de comunicação e aquisição de dados em rede Ethernet e sensor de diagnóstico para controle e calibração dos parâmetros, operadas por controlador lógico programável (PLC) modelo Siemens 1.500 e interface homem máquina (HMI) com display de 17 polegadas com tela sensível ao toque.</v>
      </c>
      <c r="H722" s="10" t="s">
        <v>1477</v>
      </c>
      <c r="I722" s="13">
        <v>43563</v>
      </c>
    </row>
    <row r="723" spans="1:9" ht="33" hidden="1" customHeight="1" x14ac:dyDescent="0.25">
      <c r="A723" s="42" t="str">
        <f t="shared" si="33"/>
        <v/>
      </c>
      <c r="B723" s="10" t="s">
        <v>91</v>
      </c>
      <c r="C723" s="10" t="s">
        <v>1533</v>
      </c>
      <c r="D723" s="10" t="s">
        <v>1532</v>
      </c>
      <c r="E723" s="10" t="s">
        <v>4374</v>
      </c>
      <c r="F723" s="10" t="str">
        <f t="shared" si="34"/>
        <v>8543.70.99</v>
      </c>
      <c r="G723" s="10" t="str">
        <f t="shared" si="35"/>
        <v>Sensores de proximidade com princípio de funcionamento magnético responsável por detectar a abertura e fechamento da tampa da lavadora, tendo o acionamento com a aproximação do imã do sensor a uma distância mínima de 19mm e a interrupção do funcionamento com o afastamento do imã a uma distância máxima de 60mm, possuindo vida elétrica de 10 milhões de operações, capacidade máxima de contato de 10W, com a temperatura de operação de 0 a +80°C, tensão de chaveamento máximo de 100V CC e corrente de chaveamento máximo de 0,05A CC, com grau de proteção IP67.</v>
      </c>
      <c r="H723" s="10" t="s">
        <v>1477</v>
      </c>
      <c r="I723" s="13">
        <v>43563</v>
      </c>
    </row>
    <row r="724" spans="1:9" ht="33" hidden="1" customHeight="1" x14ac:dyDescent="0.25">
      <c r="A724" s="42" t="str">
        <f t="shared" si="33"/>
        <v/>
      </c>
      <c r="B724" s="10" t="s">
        <v>1535</v>
      </c>
      <c r="C724" s="10" t="s">
        <v>1536</v>
      </c>
      <c r="D724" s="10" t="s">
        <v>1534</v>
      </c>
      <c r="E724" s="10" t="s">
        <v>4375</v>
      </c>
      <c r="F724" s="10" t="str">
        <f t="shared" si="34"/>
        <v>8471.49.00</v>
      </c>
      <c r="G724" s="10" t="str">
        <f t="shared" si="35"/>
        <v>Máquinas automáticas para processamento de dados utilizadas como servidor, com unidade de memória, destinadas ao armazenamento de dados e pronta para ser conectada à rede de energia elétrica e à rede de dados do sistema do datacenter dotadas de “switch(es)”, módulos transceptores ópticos, cabos de comunicação, réguas de energia (PDU = power distribution unit), servidores e unidades para interconexão de periféricos.</v>
      </c>
      <c r="H724" s="10" t="s">
        <v>1477</v>
      </c>
      <c r="I724" s="13">
        <v>43563</v>
      </c>
    </row>
    <row r="725" spans="1:9" ht="33" hidden="1" customHeight="1" x14ac:dyDescent="0.25">
      <c r="A725" s="42" t="str">
        <f t="shared" si="33"/>
        <v/>
      </c>
      <c r="B725" s="10" t="s">
        <v>1145</v>
      </c>
      <c r="C725" s="10" t="s">
        <v>1538</v>
      </c>
      <c r="D725" s="10" t="s">
        <v>1537</v>
      </c>
      <c r="E725" s="10" t="s">
        <v>4376</v>
      </c>
      <c r="F725" s="10" t="str">
        <f t="shared" si="34"/>
        <v>9030.39.90</v>
      </c>
      <c r="G725" s="10" t="str">
        <f t="shared" si="35"/>
        <v>Equipamentos portáteis para teste elétrico/eletrônico e diagnose da arquitetura eletrônica veicular para fins de diagnóstico de manutenção (denominado comercialmente como “Scanner Automotivo”), que permite identificar por varredura códigos de diagnóstico de problema - DTC (Diagnostic Trouble Codes) de anomalias, falhas e erros dos componentes que integram os elementos sensoriais (sensores) do controle eletrônico de um veículo e executa a leitura deste diagnóstico através dos protocolos padronizados do tipo OBD (On board Diagnostics = Diagnostico embarcado), rápida inicialização de 5s, seleção de modo OBDII/EOBD, conexão física por meio do padrão OBDII-16pinos/HD26 com possibilidade de adaptação por meio de conversores para formatos específicos de montadoras de veículos e, é composto por: software proprietário dedicado com sistema operacional SMX e banco de dados composto de no mínimo: 27 diferentes marcas de montadoras, 900 modelos de veículos, 4.000 sistemas automotivos alocados em cartão de memória tipo “flash Usd” (secure digital); hardware em involucro plástico contendo processador “clock” de 250MHz, 128MB de memória DDR e 16MB de memória flash integrada; empunhadura emborrachada anatômica; teclado de operações do tipo membrana; porta para cabo de dados conector do tipo HD26 para conexão veicular; porta para cartão micro Usd (secure digital); porta mini USB, haste/suporte para utilização em bancada; compartimento interno para seis (6) pilhas tipo AA; tela display gráfico colorido sensível ao toque de LCD resistivo colorido SWVGA resolução 640 x 480 pixels com tamanho de 5,6” de diagonal; cabo OBD; cabo adaptador HD26/3 pinos; adaptador DA5 - OBDII-16 pinos/HD26; cabo com garras para alimentação externa do cabo de 3 pinos com a bateria do veículo; com ou sem pilhas; dimensões e peso do equipamento: 232,4 x 148,6 x 47mm (L x A x P) / 0,907kg (c/pilhas).</v>
      </c>
      <c r="H725" s="10" t="s">
        <v>1477</v>
      </c>
      <c r="I725" s="13">
        <v>43563</v>
      </c>
    </row>
    <row r="726" spans="1:9" ht="33" hidden="1" customHeight="1" x14ac:dyDescent="0.25">
      <c r="A726" s="42" t="str">
        <f t="shared" si="33"/>
        <v/>
      </c>
      <c r="B726" s="10" t="s">
        <v>1145</v>
      </c>
      <c r="C726" s="10" t="s">
        <v>1540</v>
      </c>
      <c r="D726" s="10" t="s">
        <v>1539</v>
      </c>
      <c r="E726" s="10" t="s">
        <v>4376</v>
      </c>
      <c r="F726" s="10" t="str">
        <f t="shared" si="34"/>
        <v>9030.39.90</v>
      </c>
      <c r="G726" s="10" t="str">
        <f t="shared" si="35"/>
        <v>Equipamentos portáteis para teste elétrico/eletrônico e diagnose da arquitetura eletrônica veicular para fins de diagnóstico de manutenção (denominado comercialmente como “Scanner Automotivo”), que permite identificar por varredura códigos de diagnóstico de problema - DTC (Diagnostic Trouble Codes) de anomalias, falhas e erros dos componentes que integram os elementos sensoriais (sensores) do controle eletrônico de um veículo e executa a leitura deste diagnóstico através dos protocolos padronizados do tipo OBD (On board Diagnostics = Diagnostico embarcado), rápida inicialização de 5s, seleção de modo OBDII/EOBD, conexão física através do padrão OBDII-16pinos/HD26 com possibilidade de adaptação através de conversores para formatos específicos de montadoras de veículos, com multímetro/osciloscópio integrado de 2 canais (6 MS/s), modo de teste guiado e, é composto por: software proprietário dedicado com sistema operacional SMX e banco de dados composto de no mínimo: 27 diferentes marcas de montadoras, 900 modelos de veículos, 4.000 sistemas automotivos alocados em cartão de memória tipo “flash Usd” (secure digital); hardware em involucro plástico contendo processador “clock” de 250MHz, 128MB de memória DDR e 16MB de memória flash integrada; empunhadura emborrachada anatômica; teclado de operações do tipo membrana; porta para cabo de dados conector do tipo HD26 para conexão veicular; porta para cartão micro Usd (secure digital); porta mini USB, porta de entrada da fonte de alimentação; LED indicador do status de bateria, conector de aterramento; conector 1 e 2 para multímetro/osciloscópio; haste/suporte para utilização em bancada; compartimento interno para bateria; tela display gráfico colorido sensível ao toque de LCD resistivo colorido SWVGA resolução 800 x 480 pixels com tamanho de 8” de diagonal; cabo OBD com lanterna de LED integrada ao conector para facilitar visualização e encaixe; cabo adaptador HD26/3 pinos; adaptador DA5 - OBDII-16 pinos/HD26; cabo com garras para alimentação externa do cabo de 3 pinos com a bateria do veículo; fonte de alimentação externa com cabo e adaptador; 2 cabos para osciloscópio; 3 garras tipo jacaré; 2 pontas de prova; com ou sem bateria recarregável; dimensões e peso do equipamento: 281 x 160 x 50,3mm (L x A x P) / 1,20kg (c/bateria).</v>
      </c>
      <c r="H726" s="10" t="s">
        <v>1477</v>
      </c>
      <c r="I726" s="13">
        <v>43563</v>
      </c>
    </row>
    <row r="727" spans="1:9" ht="33" hidden="1" customHeight="1" x14ac:dyDescent="0.25">
      <c r="A727" s="42" t="str">
        <f t="shared" si="33"/>
        <v/>
      </c>
      <c r="B727" s="10" t="s">
        <v>1145</v>
      </c>
      <c r="C727" s="10" t="s">
        <v>1542</v>
      </c>
      <c r="D727" s="10" t="s">
        <v>1541</v>
      </c>
      <c r="E727" s="10" t="s">
        <v>4376</v>
      </c>
      <c r="F727" s="10" t="str">
        <f t="shared" si="34"/>
        <v>9030.39.90</v>
      </c>
      <c r="G727" s="10" t="str">
        <f t="shared" si="35"/>
        <v>Equipamentos portáteis para teste elétrico/eletrônico e diagnose da arquitetura eletrônica veicular para fins de diagnóstico de manutenção (denominado comercialmente como “Scanner Automotivo”), que permite identificar por varredura códigos de diagnóstico de problema - DTC (Diagnostic Trouble Codes) de anomalias, falhas e erros dos componentes que integram os elementos sensoriais (sensores) do controle eletrônico de um veículo e executa a leitura deste diagnóstico por meio dos protocolos padronizados do tipo OBD (On board Diagnostics = Diagnostico embarcado), rápida inicialização de 5s, seleção de modo OBDII/EOBD, conexão física através do padrão OBDII-16pinos/HD26 com possibilidade de adaptação através de conversores para formatos específicos de montadoras de veículos e, é dotado de: software proprietário dedicado com sistema operacional SMX e banco de dados composto de no mínimo: 27 diferentes marcas de montadoras, 900 modelos de veículos, 4.000 sistemas automotivos alocados em cartão de memória tipo “flash Usd” (secure digital); hardware em involucro plástico contendo processador “clock” de 250MHz, 128MB de memória DDR e 16MB de memória “flash” integrada; empunhadura emborrachada anatômica, teclado de operações do tipo membrana; porta para cabo de dados conector do tipo HD26 para conexão veicular; porta para cartão micro USD (secure digital); porta mini USB; porta de entrada da fonte de alimentação; LED indicador do status de bateria; haste/suporte para utilização em bancada; compartimento interno para bateria; tela display gráfico colorido sensível ao toque de LCD resistivo colorido SWVGA resolução 800 x 480 pixels com tamanho de 8” de diagonal; cabo OBD; cabo adaptador HD26/3 pinos; adaptador DA5 - OBDII-16 pinos/HD26; cabo com garras para alimentação externa do cabo de 3 pinos com a bateria do veículo; fonte de alimentação externa com cabo e adaptador; com ou sem bateria recarregável; dimensões e peso do equipamento: 281 x 160 x 40,3mm (L x A x P) / 1,18kg (c/bateria).</v>
      </c>
      <c r="H727" s="10" t="s">
        <v>1477</v>
      </c>
      <c r="I727" s="13">
        <v>43563</v>
      </c>
    </row>
    <row r="728" spans="1:9" ht="33" hidden="1" customHeight="1" x14ac:dyDescent="0.25">
      <c r="A728" s="42" t="str">
        <f t="shared" si="33"/>
        <v/>
      </c>
      <c r="B728" s="10" t="s">
        <v>948</v>
      </c>
      <c r="C728" s="10" t="s">
        <v>1544</v>
      </c>
      <c r="D728" s="10" t="s">
        <v>1543</v>
      </c>
      <c r="E728" s="10" t="s">
        <v>4377</v>
      </c>
      <c r="F728" s="10" t="str">
        <f t="shared" si="34"/>
        <v>8421.21.00</v>
      </c>
      <c r="G728" s="10" t="str">
        <f t="shared" si="35"/>
        <v>Módulos de membrana para ultrafiltração contínua de líquidos em regime submerso, utilizados em sistemas de tratamento de efluente para reuso em área de utilidades industriais, com membranas cerâmicas retrolaváveis, dispositivo de aeração, capacidade de permeado de aproximadamente 13m³/h (variável em função das características da água/efluente em processamento), reservatório de permeado e sistema de limpeza "Clean in Place" (CIP).</v>
      </c>
      <c r="H728" s="10" t="s">
        <v>1477</v>
      </c>
      <c r="I728" s="13">
        <v>43563</v>
      </c>
    </row>
    <row r="729" spans="1:9" ht="33" hidden="1" customHeight="1" x14ac:dyDescent="0.25">
      <c r="A729" s="42" t="str">
        <f t="shared" si="33"/>
        <v/>
      </c>
      <c r="B729" s="10" t="s">
        <v>948</v>
      </c>
      <c r="C729" s="10" t="s">
        <v>1546</v>
      </c>
      <c r="D729" s="10" t="s">
        <v>1545</v>
      </c>
      <c r="E729" s="10" t="s">
        <v>4377</v>
      </c>
      <c r="F729" s="10" t="str">
        <f t="shared" si="34"/>
        <v>8421.21.00</v>
      </c>
      <c r="G729" s="10" t="str">
        <f t="shared" si="35"/>
        <v>Filtros de osmose reversa utilizados em sistemas de tratamento de efluente para reuso em área de utilidades industriais, com capacidade de permeado de aproximadamente 9m³/h (variável em função das características da água/efluente em processamento), reservatório de permeado e sistema de limpeza "Clean in Place" (CIP).</v>
      </c>
      <c r="H729" s="10" t="s">
        <v>1477</v>
      </c>
      <c r="I729" s="13">
        <v>43563</v>
      </c>
    </row>
    <row r="730" spans="1:9" ht="33" hidden="1" customHeight="1" x14ac:dyDescent="0.25">
      <c r="A730" s="42" t="str">
        <f t="shared" si="33"/>
        <v/>
      </c>
      <c r="B730" s="10" t="s">
        <v>1548</v>
      </c>
      <c r="C730" s="10" t="s">
        <v>1549</v>
      </c>
      <c r="D730" s="10" t="s">
        <v>1547</v>
      </c>
      <c r="E730" s="10" t="s">
        <v>4378</v>
      </c>
      <c r="F730" s="10" t="str">
        <f t="shared" si="34"/>
        <v>8455.30.90</v>
      </c>
      <c r="G730" s="10" t="str">
        <f t="shared" si="35"/>
        <v>Cilindros de encostos para laminador acabador de chapas grossas de aço, de aço forjado, com dureza superficial de 45 até 50HS (Shore), comprimento total de 8.150mm, comprimento da mesa cilíndrica de 4.000mm com tolerância de +8mm/ - 1mm e diâmetro máximo da mesa cilíndrica de 2.000mm com tolerância de + 2mm.</v>
      </c>
      <c r="H730" s="10" t="s">
        <v>1477</v>
      </c>
      <c r="I730" s="13">
        <v>43563</v>
      </c>
    </row>
    <row r="731" spans="1:9" ht="33" hidden="1" customHeight="1" x14ac:dyDescent="0.25">
      <c r="A731" s="42" t="str">
        <f t="shared" si="33"/>
        <v/>
      </c>
      <c r="B731" s="10" t="s">
        <v>61</v>
      </c>
      <c r="C731" s="10" t="s">
        <v>1551</v>
      </c>
      <c r="D731" s="10" t="s">
        <v>1550</v>
      </c>
      <c r="E731" s="10" t="s">
        <v>4379</v>
      </c>
      <c r="F731" s="10" t="str">
        <f t="shared" si="34"/>
        <v>8480.71.00</v>
      </c>
      <c r="G731" s="10" t="str">
        <f t="shared" si="35"/>
        <v>Conjuntos de moldes para uso em injetoras de alta pressão, com 1 ou várias cavidades, confeccionados em aço especial e sistema de injeção com formas próprias, com temperatura de operação entre 200 e 285ºC, com sensorização, com multi-injeção de vários materiais de 1 ou mais cores, com aplicação de tecnologias de fusão por laser, tecnologias de brassagem ou tecnologias de injeção em baixa pressão sobre revestimento de couro ou tecido, destinado a produção de pilares e suas partes.</v>
      </c>
      <c r="H731" s="10" t="s">
        <v>1477</v>
      </c>
      <c r="I731" s="13">
        <v>43563</v>
      </c>
    </row>
    <row r="732" spans="1:9" ht="33" hidden="1" customHeight="1" x14ac:dyDescent="0.25">
      <c r="A732" s="42" t="str">
        <f t="shared" si="33"/>
        <v/>
      </c>
      <c r="B732" s="10" t="s">
        <v>1553</v>
      </c>
      <c r="C732" s="10" t="s">
        <v>1554</v>
      </c>
      <c r="D732" s="10" t="s">
        <v>1552</v>
      </c>
      <c r="E732" s="10" t="s">
        <v>4380</v>
      </c>
      <c r="F732" s="10" t="str">
        <f t="shared" si="34"/>
        <v>8422.30.21</v>
      </c>
      <c r="G732" s="10" t="str">
        <f t="shared" si="35"/>
        <v>Máquinas semiautomáticas de envase de sementes e grãos em pacotes aluminizados pré- fabricados de diferentes tamanhos, dotadas de magazine organizador de pacotes com tamanhos de 4,5 x 6,25, 6,0 x 7,13 e 8,0 x 10,75 polegadas, suporte regulável para impressora de etiquetas, etiquetadora pneumática, sistema rotacional de pacotes em 90°, sistema de pinçamento e abertura de pacotes por ventosas pneumáticas, bica de envase com fechamento pneumático, seladora térmica de pacotes, sensores ópticos para controle do sistema, interface IHM, CLP e painel de comando, esteira de transporte horizontal com regulagem automática de velocidade, capacidade de operação de até 20 pacotes por minuto.</v>
      </c>
      <c r="H732" s="10" t="s">
        <v>1477</v>
      </c>
      <c r="I732" s="13">
        <v>43563</v>
      </c>
    </row>
    <row r="733" spans="1:9" ht="33" hidden="1" customHeight="1" x14ac:dyDescent="0.25">
      <c r="A733" s="42" t="str">
        <f t="shared" si="33"/>
        <v/>
      </c>
      <c r="B733" s="10" t="s">
        <v>197</v>
      </c>
      <c r="C733" s="10" t="s">
        <v>1556</v>
      </c>
      <c r="D733" s="10" t="s">
        <v>1555</v>
      </c>
      <c r="E733" s="10" t="s">
        <v>4089</v>
      </c>
      <c r="F733" s="10" t="str">
        <f t="shared" si="34"/>
        <v>9031.80.99</v>
      </c>
      <c r="G733" s="10" t="str">
        <f t="shared" si="35"/>
        <v>Máquinas automáticas para medição de corpos de latas de alumínio para bebidas, acabadas, de diversos tamanhos, com capacidade de medir e registrar a largura do flange, a altura da lata acabada, o diâmetro do pescoço, o diâmetro do domo reformado e profundidade do Domo Reformado; dotadas de transportador de alimentação de latas de seis pistas, módulo de medição com kit para troca de tamanho de latas (auto change tooling), painel elétrico com ar condicionado, UPS (NO BREAK), padrões de calibração para pescoço diâmetro 202 e corpos diâmetros 204,5 e 211, ferramental para escaneamento do domo reformado, sistema multi diâmetro de manuseio, computador, monitor e teclado; com ciclo de medição de 30 segundos/lata, em 4 posições</v>
      </c>
      <c r="H733" s="10" t="s">
        <v>1477</v>
      </c>
      <c r="I733" s="13">
        <v>43563</v>
      </c>
    </row>
    <row r="734" spans="1:9" ht="33" hidden="1" customHeight="1" x14ac:dyDescent="0.25">
      <c r="A734" s="42" t="str">
        <f t="shared" si="33"/>
        <v/>
      </c>
      <c r="B734" s="10" t="s">
        <v>307</v>
      </c>
      <c r="C734" s="10" t="s">
        <v>1558</v>
      </c>
      <c r="D734" s="10" t="s">
        <v>1557</v>
      </c>
      <c r="E734" s="10" t="s">
        <v>4381</v>
      </c>
      <c r="F734" s="10" t="str">
        <f t="shared" si="34"/>
        <v>8479.82.90</v>
      </c>
      <c r="G734" s="10" t="str">
        <f t="shared" si="35"/>
        <v>Equipamentos para trituração de aparas resultantes do processo de produção de etiquetas adesivas (esqueletos), dispondo de funil de captação, unidade de trituração e compactação e saída do material acumulado em bolsas plásticas, largura máxima do esqueleto de 550mm, velocidade máxima de 150m/min.</v>
      </c>
      <c r="H734" s="10" t="s">
        <v>1477</v>
      </c>
      <c r="I734" s="13">
        <v>43563</v>
      </c>
    </row>
    <row r="735" spans="1:9" ht="33" hidden="1" customHeight="1" x14ac:dyDescent="0.25">
      <c r="A735" s="42" t="str">
        <f t="shared" si="33"/>
        <v/>
      </c>
      <c r="B735" s="10" t="s">
        <v>845</v>
      </c>
      <c r="C735" s="10" t="s">
        <v>1560</v>
      </c>
      <c r="D735" s="10" t="s">
        <v>1559</v>
      </c>
      <c r="E735" s="10" t="s">
        <v>4382</v>
      </c>
      <c r="F735" s="10" t="str">
        <f t="shared" si="34"/>
        <v>8426.49.90</v>
      </c>
      <c r="G735" s="10" t="str">
        <f t="shared" si="35"/>
        <v>Guindastes de esteiras com pórtico, com altura (até giro) igual ou superior a 6.000mm, com sapatas das esteiras entre 800 e 900mm de largura, lisas, com carga máxima operacional de 25.000kg, lança principal igual ou superior a 13,0m reta, braço igual ou superior a 11m, motor elétrico de 280kW/1.790rpm, cabine de aço inoxidável, controles por joysticks, sistema de telemetria, sistema de controle de estabilidade e de sobrecarga e prevenção de colisão com corte de movimento, sistema de armazenamento e refornecimento de energia com 3 acumuladores de 80 litros a base de nitrogênio, garras tipo passante, podendo conter ou não unidade “powerpack” a diesel-hidráulica para deslocamento de máquinas elétricas.</v>
      </c>
      <c r="H735" s="10" t="s">
        <v>1477</v>
      </c>
      <c r="I735" s="13">
        <v>43563</v>
      </c>
    </row>
    <row r="736" spans="1:9" ht="33" hidden="1" customHeight="1" x14ac:dyDescent="0.25">
      <c r="A736" s="42" t="str">
        <f t="shared" si="33"/>
        <v/>
      </c>
      <c r="B736" s="10" t="s">
        <v>845</v>
      </c>
      <c r="C736" s="10" t="s">
        <v>1562</v>
      </c>
      <c r="D736" s="10" t="s">
        <v>1561</v>
      </c>
      <c r="E736" s="10" t="s">
        <v>4382</v>
      </c>
      <c r="F736" s="10" t="str">
        <f t="shared" si="34"/>
        <v>8426.49.90</v>
      </c>
      <c r="G736" s="10" t="str">
        <f t="shared" si="35"/>
        <v>Guindastes de esteiras com pórtico, com altura (até giro) igual ou superior a 6.000mm, com sapatas das esteiras entre 800 e 900mm de largura, lisas, com carga máxima operacional de 25.000kg, lança principal igual ou superior a 13,0m reta, braço igual ou superior a 11m, motor de 6 cilindros a diesel, 345kW/1.900rpm, cabine de aço inoxidável, controles por joysticks, sistema de telemetria, sistema de controle de estabilidade e de sobrecarga e prevenção de colisão com corte de movimento, sistema de armazenamento e refornecimento de energia com 3 acumuladores de 80 litros a base de nitrogênio, garras tipo passante.</v>
      </c>
      <c r="H736" s="10" t="s">
        <v>1477</v>
      </c>
      <c r="I736" s="13">
        <v>43563</v>
      </c>
    </row>
    <row r="737" spans="1:9" ht="33" hidden="1" customHeight="1" x14ac:dyDescent="0.25">
      <c r="A737" s="42" t="str">
        <f t="shared" si="33"/>
        <v/>
      </c>
      <c r="B737" s="10" t="s">
        <v>728</v>
      </c>
      <c r="C737" s="10" t="s">
        <v>1564</v>
      </c>
      <c r="D737" s="10" t="s">
        <v>1563</v>
      </c>
      <c r="E737" s="10" t="s">
        <v>4383</v>
      </c>
      <c r="F737" s="10" t="str">
        <f t="shared" si="34"/>
        <v>8438.10.00</v>
      </c>
      <c r="G737" s="10" t="str">
        <f t="shared" si="35"/>
        <v>Máquinas para aplicação de recheio em biscoitos, dotadas de controlador lógico programável (CLP) e bombas independentes para cada um dos quatro conjuntos aplicados de creme, para controle fino de quantidade aplicada, com capacidade de recheio de 3.200 sanduíches por minuto, com variação de diâmetro de 40 a 70mm, para biscoitos quadrados, redondos, retangulares ou outros formatos, preparada para ser complementada a operar com recheios com diâmetros menores (25 a 38mm), dotadas de um multiplicador de filas.</v>
      </c>
      <c r="H737" s="10" t="s">
        <v>1477</v>
      </c>
      <c r="I737" s="13">
        <v>43563</v>
      </c>
    </row>
    <row r="738" spans="1:9" ht="33" hidden="1" customHeight="1" x14ac:dyDescent="0.25">
      <c r="A738" s="42" t="str">
        <f t="shared" si="33"/>
        <v/>
      </c>
      <c r="B738" s="10" t="s">
        <v>38</v>
      </c>
      <c r="C738" s="10" t="s">
        <v>1566</v>
      </c>
      <c r="D738" s="10" t="s">
        <v>1565</v>
      </c>
      <c r="E738" s="10" t="s">
        <v>4314</v>
      </c>
      <c r="F738" s="10" t="str">
        <f t="shared" si="34"/>
        <v>9027.80.99</v>
      </c>
      <c r="G738" s="10" t="str">
        <f t="shared" si="35"/>
        <v>Analisadores de ponto de congelamento por sistema óptico com raio laser e filtro polarizador; tempo de análise de 15 minutos; sistema de refrigeração integrado; taxa de resfriamento de 12°C/min; taxa de reaquecimento de 3 ± 0,5°C/min; faixa de temperatura de temperatura ambiente a -100°C; conforme ASTM D7153; armazena até 200 resultados; tela sensível ao toque e colorida de 7”; saída para USB e impressora; volume de amostra de 10ml; limpeza automática.</v>
      </c>
      <c r="H738" s="10" t="s">
        <v>1477</v>
      </c>
      <c r="I738" s="13">
        <v>43563</v>
      </c>
    </row>
    <row r="739" spans="1:9" ht="33" hidden="1" customHeight="1" x14ac:dyDescent="0.25">
      <c r="A739" s="42" t="str">
        <f t="shared" si="33"/>
        <v/>
      </c>
      <c r="B739" s="10" t="s">
        <v>587</v>
      </c>
      <c r="C739" s="10" t="s">
        <v>1568</v>
      </c>
      <c r="D739" s="10" t="s">
        <v>1567</v>
      </c>
      <c r="E739" s="10" t="s">
        <v>4049</v>
      </c>
      <c r="F739" s="10" t="str">
        <f t="shared" si="34"/>
        <v>8456.11.11</v>
      </c>
      <c r="G739" s="10" t="str">
        <f t="shared" si="35"/>
        <v>Máquinas para corte de chapas metálicas por laser de fibra, com capacidade de corte de chapas com dimensões máximas do material de 4.070 x 2.050mm, capacidade máxima de carregamento de mesa de 1.570Kg, com manipulador de carga e descarga automática (MPL) para fardos de matéria prima de até 3 toneladas e ciclos de 120 segundos, com velocidade máxima de posicionamento dos eixos X e Y de 170m/min, com trocador automático de até 16 bicos, com comando numérico computadorizado (CNC).</v>
      </c>
      <c r="H739" s="10" t="s">
        <v>1477</v>
      </c>
      <c r="I739" s="13">
        <v>43563</v>
      </c>
    </row>
    <row r="740" spans="1:9" ht="33" hidden="1" customHeight="1" x14ac:dyDescent="0.25">
      <c r="A740" s="42" t="str">
        <f t="shared" si="33"/>
        <v/>
      </c>
      <c r="B740" s="10" t="s">
        <v>197</v>
      </c>
      <c r="C740" s="10" t="s">
        <v>1570</v>
      </c>
      <c r="D740" s="10" t="s">
        <v>1569</v>
      </c>
      <c r="E740" s="10" t="s">
        <v>4384</v>
      </c>
      <c r="F740" s="10" t="str">
        <f t="shared" si="34"/>
        <v>9031.80.99</v>
      </c>
      <c r="G740" s="10" t="str">
        <f t="shared" si="35"/>
        <v>Máquinas automáticas para medição de corpos de latas de alumínio para bebidas, aparadas, de diversos tamanhos; com capacidade de medir e registrar a profundidade do domo, espessura da parede superior, espessura da parede media e altura de latas; dotadas de transportador de alimentação de seis pistas, módulo de medição com kit para troca de diâmetro da lata (auto change diameter tooling), painel elétrico com ar condicionado, UPS (NO BREAK), padrões de calibração para diâmetros de latas 204,5 e 211, sistema multi-diâmetro de manuseio, computador, monitor e Teclado; com ciclo de medição de 30 segundos/lata, em 4 posições.</v>
      </c>
      <c r="H740" s="10" t="s">
        <v>1477</v>
      </c>
      <c r="I740" s="13">
        <v>43563</v>
      </c>
    </row>
    <row r="741" spans="1:9" ht="33" hidden="1" customHeight="1" x14ac:dyDescent="0.25">
      <c r="A741" s="42" t="str">
        <f t="shared" si="33"/>
        <v/>
      </c>
      <c r="B741" s="10" t="s">
        <v>366</v>
      </c>
      <c r="C741" s="10" t="s">
        <v>1572</v>
      </c>
      <c r="D741" s="10" t="s">
        <v>1571</v>
      </c>
      <c r="E741" s="10" t="s">
        <v>4385</v>
      </c>
      <c r="F741" s="10" t="str">
        <f t="shared" si="34"/>
        <v>8483.40.10</v>
      </c>
      <c r="G741" s="10" t="str">
        <f t="shared" si="35"/>
        <v>Caixas de engrenagem para multiplicação de rotação e transmissão de torque, para aplicação em aerogeradores, com três estágios de multiplicação, sendo um estágio de engrenagens helicoidais e os demais de engrenagens planetárias, com rotação nominal de entrada de 10,40 revoluções por minuto (rpm), e rotação nominal de saída de 1.485 revoluções por minuto (rpm), com relação de multiplicação de velocidade de 1:142,761, com torque nominal de entrada de 4.254kNM, podendo apresentar sistema de frenagem e disco de acoplamento ao eixo principal.</v>
      </c>
      <c r="H741" s="10" t="s">
        <v>1477</v>
      </c>
      <c r="I741" s="13">
        <v>43563</v>
      </c>
    </row>
    <row r="742" spans="1:9" ht="33" hidden="1" customHeight="1" x14ac:dyDescent="0.25">
      <c r="A742" s="42" t="str">
        <f t="shared" si="33"/>
        <v/>
      </c>
      <c r="B742" s="10" t="s">
        <v>547</v>
      </c>
      <c r="C742" s="10" t="s">
        <v>1574</v>
      </c>
      <c r="D742" s="10" t="s">
        <v>1573</v>
      </c>
      <c r="E742" s="10" t="s">
        <v>4386</v>
      </c>
      <c r="F742" s="10" t="str">
        <f t="shared" si="34"/>
        <v>8420.10.90</v>
      </c>
      <c r="G742" s="10" t="str">
        <f t="shared" si="35"/>
        <v>Máquinas rotativas, tipo calandra, para espelhar e estirar couros, com um ou dois cilindros cromados de 700mm de diâmetro, acabamento espelhado e/ou fosco, aquecidos por óleo térmico, com ou sem guindaste para troca de cilindros, com largura útil de trabalho igual ou superior a 3000mm, com velocidade variável de alimentação, com esteira de abertura dos couros (spreader), com três rolos de pressão, sendo dois híbridos pneumático/hidráulicos na entrada e saída e um rolo central pneumático, com regulagem de pressão independentes.</v>
      </c>
      <c r="H742" s="10" t="s">
        <v>1477</v>
      </c>
      <c r="I742" s="13">
        <v>43563</v>
      </c>
    </row>
    <row r="743" spans="1:9" ht="33" hidden="1" customHeight="1" x14ac:dyDescent="0.25">
      <c r="A743" s="42" t="str">
        <f t="shared" si="33"/>
        <v/>
      </c>
      <c r="B743" s="10" t="s">
        <v>669</v>
      </c>
      <c r="C743" s="10" t="s">
        <v>1576</v>
      </c>
      <c r="D743" s="10" t="s">
        <v>1575</v>
      </c>
      <c r="E743" s="10" t="s">
        <v>4183</v>
      </c>
      <c r="F743" s="10" t="str">
        <f t="shared" si="34"/>
        <v>8443.39.10</v>
      </c>
      <c r="G743" s="10" t="str">
        <f t="shared" si="35"/>
        <v>Máquinas para impressão digital, em tecidos dotadas de poliamida (nylon), viscose, seda, algodão, linho, lã, poliéster e suas misturas, entre outros tipos de tecidos complexos, utilizando tinta à base de água como corantes ácidos, reativos, dispersos e pigmentos; largura máxima de impressão até 3.200mm, velocidade de impressão de até 510m/h, com 4 filas de cabeças de impressão, cada fila contendo até 8 cabeças, totalizando até 32 cabeças de impressão; resolução de 600dpi.</v>
      </c>
      <c r="H743" s="10" t="s">
        <v>1477</v>
      </c>
      <c r="I743" s="13">
        <v>43563</v>
      </c>
    </row>
    <row r="744" spans="1:9" ht="33" hidden="1" customHeight="1" x14ac:dyDescent="0.25">
      <c r="A744" s="42" t="str">
        <f t="shared" si="33"/>
        <v/>
      </c>
      <c r="B744" s="10" t="s">
        <v>101</v>
      </c>
      <c r="C744" s="10" t="s">
        <v>1578</v>
      </c>
      <c r="D744" s="10" t="s">
        <v>1577</v>
      </c>
      <c r="E744" s="10" t="s">
        <v>4387</v>
      </c>
      <c r="F744" s="10" t="str">
        <f t="shared" si="34"/>
        <v>9031.80.20</v>
      </c>
      <c r="G744" s="10" t="str">
        <f t="shared" si="35"/>
        <v>Máquinas automáticas de medição tridimensional por coordenadas com comando eletrônico, tipo pórtico com movimentos X, Y e Z motorizados e programáveis, com curso do eixo X compreendido entre 1.000 e 3.000mm, curso do eixo Y compreendido entre 2.000 e 8.000mm e curso do eixo Z compreendido entre 1.000 e 2.500mm.</v>
      </c>
      <c r="H744" s="10" t="s">
        <v>1477</v>
      </c>
      <c r="I744" s="13">
        <v>43563</v>
      </c>
    </row>
    <row r="745" spans="1:9" ht="33" hidden="1" customHeight="1" x14ac:dyDescent="0.25">
      <c r="A745" s="42" t="str">
        <f t="shared" si="33"/>
        <v/>
      </c>
      <c r="B745" s="10" t="s">
        <v>112</v>
      </c>
      <c r="C745" s="10" t="s">
        <v>1580</v>
      </c>
      <c r="D745" s="10" t="s">
        <v>1579</v>
      </c>
      <c r="E745" s="10" t="s">
        <v>4388</v>
      </c>
      <c r="F745" s="10" t="str">
        <f t="shared" si="34"/>
        <v>8479.89.99</v>
      </c>
      <c r="G745" s="10" t="str">
        <f t="shared" si="35"/>
        <v>Máquinas automáticas de corte, com comando CNC, com largura útil de trabalho até 1.500mm, para o corte automático de mono e/ou múltiplas camadas de materiais em placas, folhas ou bobinas, espessura de corte de até 12mm, equipadas com até duas cabeças de corte, com sistema automático de alimentação de matérias dotadas de um conjunto elevador e ventosas à vácuo para o abastecimento constante e automático dos materiais a serem cortados, com esteira de PVC para o translado do material cortado para a área frontal de descarregamento, com exclusivo sistema de travamento mecânico através de conjunto de roletes preensores para fixação dos materiais sobre a mesa da máquina, com sistema de lubrificação a óleo circulante nas cabeças de corte e sistema de refrigeração a água nas lâminas de corte, própria para o corte de materiais termoplásticos, couro reconstituído, cartão e borrachas utilizados na fabricação de componentes de calçados.</v>
      </c>
      <c r="H745" s="10" t="s">
        <v>1477</v>
      </c>
      <c r="I745" s="13">
        <v>43563</v>
      </c>
    </row>
    <row r="746" spans="1:9" ht="33" hidden="1" customHeight="1" x14ac:dyDescent="0.25">
      <c r="A746" s="42" t="str">
        <f t="shared" si="33"/>
        <v/>
      </c>
      <c r="B746" s="10" t="s">
        <v>793</v>
      </c>
      <c r="C746" s="10" t="s">
        <v>1582</v>
      </c>
      <c r="D746" s="10" t="s">
        <v>1581</v>
      </c>
      <c r="E746" s="10" t="s">
        <v>4389</v>
      </c>
      <c r="F746" s="10" t="str">
        <f t="shared" si="34"/>
        <v>8419.89.99</v>
      </c>
      <c r="G746" s="10" t="str">
        <f t="shared" si="35"/>
        <v>Secadores de subprodutos de origem animal, operando através de discos duplos aquecidos por vapor, pressão compreendia entre 6 e 10 bar, área da superfície de aquecimento compreendida entre 60 e 730m2.</v>
      </c>
      <c r="H746" s="10" t="s">
        <v>1477</v>
      </c>
      <c r="I746" s="13">
        <v>43563</v>
      </c>
    </row>
    <row r="747" spans="1:9" ht="33" hidden="1" customHeight="1" x14ac:dyDescent="0.25">
      <c r="A747" s="42" t="str">
        <f t="shared" si="33"/>
        <v/>
      </c>
      <c r="B747" s="10" t="s">
        <v>1584</v>
      </c>
      <c r="C747" s="10" t="s">
        <v>1585</v>
      </c>
      <c r="D747" s="10" t="s">
        <v>1583</v>
      </c>
      <c r="E747" s="10" t="s">
        <v>4389</v>
      </c>
      <c r="F747" s="10" t="str">
        <f t="shared" si="34"/>
        <v>8413.60.90</v>
      </c>
      <c r="G747" s="10" t="str">
        <f t="shared" si="35"/>
        <v>Bombas de lamelas para sólidos e líquidos de alta viscosidade, contendo ou não pedaços sólidos de produtos cárneos de tamanho máximo compreendido entre 65 a 135mm, operando com duas lamelas, com vazão máxima compreendida ente 38 e 270m3/h.</v>
      </c>
      <c r="H747" s="10" t="s">
        <v>1477</v>
      </c>
      <c r="I747" s="13">
        <v>43563</v>
      </c>
    </row>
    <row r="748" spans="1:9" ht="33" hidden="1" customHeight="1" x14ac:dyDescent="0.25">
      <c r="A748" s="42" t="str">
        <f t="shared" si="33"/>
        <v/>
      </c>
      <c r="B748" s="10" t="s">
        <v>793</v>
      </c>
      <c r="C748" s="10" t="s">
        <v>1587</v>
      </c>
      <c r="D748" s="10" t="s">
        <v>1586</v>
      </c>
      <c r="E748" s="10" t="s">
        <v>4389</v>
      </c>
      <c r="F748" s="10" t="str">
        <f t="shared" si="34"/>
        <v>8419.89.99</v>
      </c>
      <c r="G748" s="10" t="str">
        <f t="shared" si="35"/>
        <v>Hidrolisadores para processamento de penas de aves e pelos de suínos para uso no processo de obtenção de proteína animal através de superaquecimento pelo uso de vapor, capacidade máxima compreendida entre 5 a 12t/h, potência do hidrolisador compreendida entre 18,5 e 30Kw.</v>
      </c>
      <c r="H748" s="10" t="s">
        <v>1477</v>
      </c>
      <c r="I748" s="13">
        <v>43563</v>
      </c>
    </row>
    <row r="749" spans="1:9" ht="33" hidden="1" customHeight="1" x14ac:dyDescent="0.25">
      <c r="A749" s="42" t="str">
        <f t="shared" si="33"/>
        <v/>
      </c>
      <c r="B749" s="10" t="s">
        <v>200</v>
      </c>
      <c r="C749" s="10" t="s">
        <v>1589</v>
      </c>
      <c r="D749" s="10" t="s">
        <v>1588</v>
      </c>
      <c r="E749" s="10" t="s">
        <v>4387</v>
      </c>
      <c r="F749" s="10" t="str">
        <f t="shared" si="34"/>
        <v>8457.10.00</v>
      </c>
      <c r="G749" s="10" t="str">
        <f t="shared" si="35"/>
        <v>Centro de usinagem do tipo mandriladora horizontal, com comando numérico computadorizado (CNC), utilizados para fresar, mandrilar, furar e roscar, acoplados com acessório cabeçote angular, capacidade de usinagem em 5 eixos, curso máximo dos eixos lineares X, Y, Z e W igual a 4.800mm (movimento longitudinal da mesa), 3.600mm (movimento vertical do cabeçote), 1.250mm (movimento do mandril), 3.500mm (movimento transversal da mesa) respectivamente, incremento rotacional eixo B = 0,001º, com três paletes com capacidade de carga de até 15.000kg por palete, magazine com capacidade máxima de 120 ferramentas com tempo de troca de 18 segundos, peso máximo por ferramentas de 50kg e comprimento máximo por ferramenta de 750mm, sistema de refrigeração através do mandril e fuso de 155mm de diâmetro com cone tipo SK50, potência máxima do mandril igual a 56kW, rotação máxima do mandril de 3.500rpm, torque máximo de 7.500Nm e avanço máximo de 25m/min.</v>
      </c>
      <c r="H749" s="10" t="s">
        <v>1477</v>
      </c>
      <c r="I749" s="13">
        <v>43563</v>
      </c>
    </row>
    <row r="750" spans="1:9" ht="33" hidden="1" customHeight="1" x14ac:dyDescent="0.25">
      <c r="A750" s="42" t="str">
        <f t="shared" si="33"/>
        <v/>
      </c>
      <c r="B750" s="10" t="s">
        <v>669</v>
      </c>
      <c r="C750" s="10" t="s">
        <v>1591</v>
      </c>
      <c r="D750" s="10" t="s">
        <v>1590</v>
      </c>
      <c r="E750" s="10" t="s">
        <v>4390</v>
      </c>
      <c r="F750" s="10" t="str">
        <f t="shared" si="34"/>
        <v>8443.39.10</v>
      </c>
      <c r="G750" s="10" t="str">
        <f t="shared" si="35"/>
        <v>Máquinas industriais de impressão digital por jato de tinta, com no mínimo 2 cabeçotes micro ejetores por cor, todos montados em carro acionado eletromagneticamente por motor linear, resolução máxima igual ou superior a 1.000dpi, velocidade de impressão igual ou superior a 100m2 /hora, com processo de cura por UV, com capacidade para 4 ou mais cores, com unidade controladora interna, alimentação por mesa plana ou esteira, largura máxima de impressão igual ou superior a 2m, com dispositivo a vácuo para fixação das mídias rígidas a serem impressas, com opção para imprimir mídias flexíveis em bobina, com abertura para mídias de espessura máxima igual ou superior a 40mm.</v>
      </c>
      <c r="H750" s="10" t="s">
        <v>1477</v>
      </c>
      <c r="I750" s="13">
        <v>43563</v>
      </c>
    </row>
    <row r="751" spans="1:9" ht="33" hidden="1" customHeight="1" x14ac:dyDescent="0.25">
      <c r="A751" s="42" t="str">
        <f t="shared" si="33"/>
        <v/>
      </c>
      <c r="B751" s="10" t="s">
        <v>408</v>
      </c>
      <c r="C751" s="10" t="s">
        <v>1593</v>
      </c>
      <c r="D751" s="10" t="s">
        <v>1592</v>
      </c>
      <c r="E751" s="10" t="s">
        <v>3970</v>
      </c>
      <c r="F751" s="10" t="str">
        <f t="shared" si="34"/>
        <v>8536.90.40</v>
      </c>
      <c r="G751" s="10" t="str">
        <f t="shared" si="35"/>
        <v>Conectores elétricos, receptáculo nas versões USB (Universal Serial Bus) dos tipos A, B ou C, próprios para montagem em circuito impresso por inserção (PTH) e/ou montagem em superfície (SMD), para operações em baixas tensões.</v>
      </c>
      <c r="H751" s="10" t="s">
        <v>1477</v>
      </c>
      <c r="I751" s="13">
        <v>43563</v>
      </c>
    </row>
    <row r="752" spans="1:9" ht="33" hidden="1" customHeight="1" x14ac:dyDescent="0.25">
      <c r="A752" s="42" t="str">
        <f t="shared" si="33"/>
        <v/>
      </c>
      <c r="B752" s="10" t="s">
        <v>197</v>
      </c>
      <c r="C752" s="10" t="s">
        <v>1595</v>
      </c>
      <c r="D752" s="10" t="s">
        <v>1594</v>
      </c>
      <c r="E752" s="10" t="s">
        <v>3969</v>
      </c>
      <c r="F752" s="10" t="str">
        <f t="shared" si="34"/>
        <v>9031.80.99</v>
      </c>
      <c r="G752" s="10" t="str">
        <f t="shared" si="35"/>
        <v>Cabeçotes de escaneamento motorizado para sistema de detecção de ferramentas ou objetos no sentido axial, com ângulo de detecção de até 300° e capacidade de placas ou pinos apalpadores de até 610mm, em alumínio anodizado, grau de proteção IP67, temperatura de trabalho de 0 a 80°C e conector M12x1mm de 8 pinos para unidade de controle.</v>
      </c>
      <c r="H752" s="10" t="s">
        <v>1477</v>
      </c>
      <c r="I752" s="13">
        <v>43563</v>
      </c>
    </row>
    <row r="753" spans="1:9" ht="33" hidden="1" customHeight="1" x14ac:dyDescent="0.25">
      <c r="A753" s="42" t="str">
        <f t="shared" si="33"/>
        <v/>
      </c>
      <c r="B753" s="10" t="s">
        <v>1597</v>
      </c>
      <c r="C753" s="10" t="s">
        <v>1598</v>
      </c>
      <c r="D753" s="10" t="s">
        <v>1596</v>
      </c>
      <c r="E753" s="10" t="s">
        <v>3969</v>
      </c>
      <c r="F753" s="10" t="str">
        <f t="shared" si="34"/>
        <v>9031.90.90</v>
      </c>
      <c r="G753" s="10" t="str">
        <f t="shared" si="35"/>
        <v>Pinos apalpadores para cabeçote de escaneamento motorizado de sistema de detecção de ferramentas ou objetos, para montagem em cabeçote de escaneamento motorizado, dimensões dos pinos de 50 a 610mm de comprimento, diâmetro de 2 a 10mm, material V2A.</v>
      </c>
      <c r="H753" s="10" t="s">
        <v>1477</v>
      </c>
      <c r="I753" s="13">
        <v>43563</v>
      </c>
    </row>
    <row r="754" spans="1:9" ht="33" hidden="1" customHeight="1" x14ac:dyDescent="0.25">
      <c r="A754" s="42" t="str">
        <f t="shared" si="33"/>
        <v/>
      </c>
      <c r="B754" s="10" t="s">
        <v>655</v>
      </c>
      <c r="C754" s="10" t="s">
        <v>1603</v>
      </c>
      <c r="D754" s="10" t="s">
        <v>1602</v>
      </c>
      <c r="E754" s="10" t="s">
        <v>4391</v>
      </c>
      <c r="F754" s="10" t="str">
        <f t="shared" si="34"/>
        <v>9031.20.90</v>
      </c>
      <c r="G754" s="10" t="str">
        <f t="shared" si="35"/>
        <v>Equipamentos eletrônicos para diagnostico de válvulas industriais, equipados com mala de transporte, caixa de aquisição de dados, 4 sensores de pressão de 0 a 30 e 0 a 150psig, 4x para ranges de 900psig, 4 sensores de posição com vida mecânica baseada em 5 milhões de revoluções de haste, resolução infinita de sinal, linearidade independente mais ou menos 0,5%, atrito máximo de 100g para 6ms de vibração entre 10 e 2.000Hz a 15g, kits de adaptação e cabos de conexão.</v>
      </c>
      <c r="H754" s="10" t="s">
        <v>1477</v>
      </c>
      <c r="I754" s="13">
        <v>43563</v>
      </c>
    </row>
    <row r="755" spans="1:9" ht="33" hidden="1" customHeight="1" x14ac:dyDescent="0.25">
      <c r="A755" s="42" t="str">
        <f t="shared" si="33"/>
        <v/>
      </c>
      <c r="B755" s="10" t="s">
        <v>1605</v>
      </c>
      <c r="C755" s="10" t="s">
        <v>1606</v>
      </c>
      <c r="D755" s="10" t="s">
        <v>1604</v>
      </c>
      <c r="E755" s="10" t="s">
        <v>4392</v>
      </c>
      <c r="F755" s="10" t="str">
        <f t="shared" si="34"/>
        <v>8451.40.10</v>
      </c>
      <c r="G755" s="10" t="str">
        <f t="shared" si="35"/>
        <v>Máquinas multifuncionais para lavação contínua de tecidos em corda após tintura ou estampa, com velocidade máxima de trabalho de 40m/min, pressão de espremedura de até 200kg, módulos independentes de lavação mecânica intensiva e de lavação por difusão com recirculação forçada do banho sendo cada módulo com capacidade de 15 a 20kg de tecido, sistema de dosagem dos produtos auxiliares por meio de bombas pneumáticas individuais para cada produto.</v>
      </c>
      <c r="H755" s="10" t="s">
        <v>1477</v>
      </c>
      <c r="I755" s="13">
        <v>43563</v>
      </c>
    </row>
    <row r="756" spans="1:9" ht="33" hidden="1" customHeight="1" x14ac:dyDescent="0.25">
      <c r="A756" s="42" t="str">
        <f t="shared" si="33"/>
        <v/>
      </c>
      <c r="B756" s="10" t="s">
        <v>669</v>
      </c>
      <c r="C756" s="10" t="s">
        <v>1608</v>
      </c>
      <c r="D756" s="10" t="s">
        <v>1607</v>
      </c>
      <c r="E756" s="10" t="s">
        <v>4393</v>
      </c>
      <c r="F756" s="10" t="str">
        <f t="shared" si="34"/>
        <v>8443.39.10</v>
      </c>
      <c r="G756" s="10" t="str">
        <f t="shared" si="35"/>
        <v>Máquinas impressoras de jato de tinta para grandes caracteres com sistema piezoelétrico e tinta de fusão a quente (HOT MELT) para imprimir em linha de produção ou não, códigos e logotipos em caixas de papelão, laminados e filmes de embalagem, com área de impressão máxima igual a 65 (A) x 1.200mm (C), máximo de 4 cabeças de impressão com 256 jatos endereçáveis e 512 canhões, velocidade máxima de até 182 (metros/min).</v>
      </c>
      <c r="H756" s="10" t="s">
        <v>1477</v>
      </c>
      <c r="I756" s="13">
        <v>43563</v>
      </c>
    </row>
    <row r="757" spans="1:9" ht="33" hidden="1" customHeight="1" x14ac:dyDescent="0.25">
      <c r="A757" s="42" t="str">
        <f t="shared" si="33"/>
        <v/>
      </c>
      <c r="B757" s="10" t="s">
        <v>669</v>
      </c>
      <c r="C757" s="10" t="s">
        <v>1610</v>
      </c>
      <c r="D757" s="10" t="s">
        <v>1609</v>
      </c>
      <c r="E757" s="10" t="s">
        <v>4394</v>
      </c>
      <c r="F757" s="10" t="str">
        <f t="shared" si="34"/>
        <v>8443.39.10</v>
      </c>
      <c r="G757" s="10" t="str">
        <f t="shared" si="35"/>
        <v>Máquinas impressoras industriais com tecnologia jato de tinta digital LED de passagem única, a ser usada no processamento de papelão ondulado, embalagens de papel e displays, com 4 ou mais cores, tamanho máximo da chapa de 1.800 x 3.000mm, espessura máxima de 35mm, largura máxima de impressão de 1.800mm, velocidade máxima de 75m/min.</v>
      </c>
      <c r="H757" s="10" t="s">
        <v>1477</v>
      </c>
      <c r="I757" s="13">
        <v>43563</v>
      </c>
    </row>
    <row r="758" spans="1:9" ht="33" hidden="1" customHeight="1" x14ac:dyDescent="0.25">
      <c r="A758" s="42" t="str">
        <f t="shared" si="33"/>
        <v/>
      </c>
      <c r="B758" s="10" t="s">
        <v>1145</v>
      </c>
      <c r="C758" s="10" t="s">
        <v>1612</v>
      </c>
      <c r="D758" s="10" t="s">
        <v>1611</v>
      </c>
      <c r="E758" s="10" t="s">
        <v>4089</v>
      </c>
      <c r="F758" s="10" t="str">
        <f t="shared" si="34"/>
        <v>9030.39.90</v>
      </c>
      <c r="G758" s="10" t="str">
        <f t="shared" si="35"/>
        <v>Máquinas automáticas para medir o nível de metal exposto (área sem verniz) de latas de alumínio para bebidas, através da medição da corrente elétrica de fuga entre a parede interna de latas revestidas com verniz e o eletrodo da máquina, por meio de solução eletrolítica, com capacidade para medir latas de tamanhos variados, dotadas de: sistema de alimentação por transportador de 6 pistas, módulo de medição de metal exposto, sistemas de manuseio e de classificação “Aprovada/Rejeitada”, indicador de ultrapassagem do limite do metal exposto, indicadores para reabastecimento e de concentração de eletrólito, computador (dual mirrored SSHD), monitor sensível ao toque (touchscreen), teclado, resistor padrão de aferição, unidade de UPS (no break), gabinete com ar condicionado e sistema automático de teste do resistor de calibração durante o ciclo de operação da máquina; com capacidade de medição de até 3 latas por minuto.</v>
      </c>
      <c r="H758" s="10" t="s">
        <v>1477</v>
      </c>
      <c r="I758" s="13">
        <v>43563</v>
      </c>
    </row>
    <row r="759" spans="1:9" ht="33" hidden="1" customHeight="1" x14ac:dyDescent="0.25">
      <c r="A759" s="42" t="str">
        <f t="shared" si="33"/>
        <v/>
      </c>
      <c r="B759" s="10" t="s">
        <v>771</v>
      </c>
      <c r="C759" s="10" t="s">
        <v>1614</v>
      </c>
      <c r="D759" s="10" t="s">
        <v>1613</v>
      </c>
      <c r="E759" s="10" t="s">
        <v>4395</v>
      </c>
      <c r="F759" s="10" t="str">
        <f t="shared" si="34"/>
        <v>8537.10.20</v>
      </c>
      <c r="G759" s="10" t="str">
        <f t="shared" si="35"/>
        <v>Controladores programáveis de dados industriais para gerenciamento e controle de processos, com tensão de operação de entre 85 - 240VAC ou 20 - 28 VDC, velocidade de processamento de até 0.60us/passo para instruções básicas, capacidade de programa de até 200k passos, de 4 a 60 terminais de entradas e saídas (Input/Output), com conectores tipo Header com trava ou terminal parafuso, com os canais de saída acionados por Reles ou Transistores, podendo conter um ou mais canais de comunicação tipo RS232C, RS485, RS422, Ethernet e USB.</v>
      </c>
      <c r="H759" s="10" t="s">
        <v>1477</v>
      </c>
      <c r="I759" s="13">
        <v>43563</v>
      </c>
    </row>
    <row r="760" spans="1:9" ht="33" hidden="1" customHeight="1" x14ac:dyDescent="0.25">
      <c r="A760" s="42" t="str">
        <f t="shared" si="33"/>
        <v/>
      </c>
      <c r="B760" s="10" t="s">
        <v>827</v>
      </c>
      <c r="C760" s="10" t="s">
        <v>1616</v>
      </c>
      <c r="D760" s="10" t="s">
        <v>1615</v>
      </c>
      <c r="E760" s="10" t="s">
        <v>4396</v>
      </c>
      <c r="F760" s="10" t="str">
        <f t="shared" si="34"/>
        <v>8517.70.99</v>
      </c>
      <c r="G760" s="10" t="str">
        <f t="shared" si="35"/>
        <v>Blindagens metálicas com corpo de aço inox, para guia, suporte e proteção mecânica, contendo dispositivo de detecção da inserção dos cartões SIM ou SD e ejetor do guia de conexão tipo bandeja, em formato e dimensão específicos para integração em terminais portáteis de telefonia celular.</v>
      </c>
      <c r="H760" s="10" t="s">
        <v>1477</v>
      </c>
      <c r="I760" s="13">
        <v>43563</v>
      </c>
    </row>
    <row r="761" spans="1:9" ht="33" hidden="1" customHeight="1" x14ac:dyDescent="0.25">
      <c r="A761" s="42" t="str">
        <f t="shared" si="33"/>
        <v/>
      </c>
      <c r="B761" s="10" t="s">
        <v>894</v>
      </c>
      <c r="C761" s="10" t="s">
        <v>1618</v>
      </c>
      <c r="D761" s="10" t="s">
        <v>1617</v>
      </c>
      <c r="E761" s="10" t="s">
        <v>4397</v>
      </c>
      <c r="F761" s="10" t="str">
        <f t="shared" si="34"/>
        <v>8425.39.10</v>
      </c>
      <c r="G761" s="10" t="str">
        <f t="shared" si="35"/>
        <v>Guinchos auxiliares de tração florestal, com capacidade de 90kN de tração, cabo de aço de tração com diâmetro de 14mm e comprimento de 300m, com sistema hidráulico composto de bombas hidráulicas, motores hidráulicos, válvulas e sistema eletrônico de controle de tração.</v>
      </c>
      <c r="H761" s="10" t="s">
        <v>1477</v>
      </c>
      <c r="I761" s="13">
        <v>43563</v>
      </c>
    </row>
    <row r="762" spans="1:9" ht="33" hidden="1" customHeight="1" x14ac:dyDescent="0.25">
      <c r="A762" s="42" t="str">
        <f t="shared" si="33"/>
        <v/>
      </c>
      <c r="B762" s="10" t="s">
        <v>332</v>
      </c>
      <c r="C762" s="10" t="s">
        <v>1620</v>
      </c>
      <c r="D762" s="10" t="s">
        <v>1619</v>
      </c>
      <c r="E762" s="10" t="s">
        <v>4118</v>
      </c>
      <c r="F762" s="10" t="str">
        <f t="shared" si="34"/>
        <v>8428.90.90</v>
      </c>
      <c r="G762" s="10" t="str">
        <f t="shared" si="35"/>
        <v>Paletizadores pórticos automáticos para garrafas de vidro, com alimentação e saída automática de paletes, com estação acumuladora de paletes vazios com largura de 1.524mm e comprimento 4.500mm, transferência motorizada controlada VF e “encoders” entre acumulo de paletes e paletização, colchão insuflável para garrafas, posicionamento e centralização motorizada, dotados de 4 guias acionados por 2 motores, transportadores de corrente para movimentação de paletes vazios, armazenamento automático e empilhamento de paletes, transportador de paletes cheios por garrafas, com dimensões de 1.000 x 1.200mm e 1.120 x 1.420mm, mesa acumuladora de garrafas com divisão "Merry-Go-Round" capaz de distribuir garrafas em 4 canais na entrada do paletizador, entrada de garrafas através de esteira, divisão das garrafas na mesa, transportador para reciclagem de garrafas na mesa, saída de garrafas, dotado de sistema de guia fixo instalado na mesa, divisão espontânea do fluxo de garrafas através de 4 canais com recirculação e guia em 4 canais até a entrada do empilhador, integração mecânica, elétrica e de software na linha de transporte e do empurrador, com ajuste dos sentidos por meio de volante com movimento e elevação motorizada controlados por VF, grupo escalonado eletropneumático, contagem antecipada de garrafas por fotocélulas, sistema de alerta e detecção de garrafas colapsadas, separador de lotes, mecanismo de manipulação dos paletes através de ventosas e interface homem-máquina (IHM), controlador lógico programável (CLP) e demais componentes próprios do equipamento.</v>
      </c>
      <c r="H762" s="10" t="s">
        <v>1477</v>
      </c>
      <c r="I762" s="13">
        <v>43563</v>
      </c>
    </row>
    <row r="763" spans="1:9" ht="33" hidden="1" customHeight="1" x14ac:dyDescent="0.25">
      <c r="A763" s="42" t="str">
        <f t="shared" si="33"/>
        <v/>
      </c>
      <c r="B763" s="10" t="s">
        <v>1600</v>
      </c>
      <c r="C763" s="10" t="s">
        <v>1601</v>
      </c>
      <c r="D763" s="10" t="s">
        <v>1599</v>
      </c>
      <c r="E763" s="10" t="s">
        <v>3969</v>
      </c>
      <c r="F763" s="10" t="str">
        <f t="shared" si="34"/>
        <v>8537.10.90</v>
      </c>
      <c r="G763" s="10" t="str">
        <f t="shared" si="35"/>
        <v>Unidades de controle para cabeçote de escaneamento motorizado de sistema de detecção de ferramentas ou objetos, comunicação Fieldbus tipo Profinet/Profibus/Ethernet/Ethernet-IP, porta de configuração mini-USB, 3 entradas de controle digitais, 2 saídas a relé, alimentação 24VDC e 4 LEDs para diagnóstico.</v>
      </c>
      <c r="H763" s="10" t="s">
        <v>1477</v>
      </c>
      <c r="I763" s="13">
        <v>43563</v>
      </c>
    </row>
    <row r="764" spans="1:9" ht="33" hidden="1" customHeight="1" x14ac:dyDescent="0.25">
      <c r="A764" s="42" t="str">
        <f t="shared" si="33"/>
        <v>X</v>
      </c>
      <c r="B764" s="10" t="s">
        <v>461</v>
      </c>
      <c r="C764" s="10" t="s">
        <v>1623</v>
      </c>
      <c r="D764" s="10" t="s">
        <v>1621</v>
      </c>
      <c r="E764" s="10" t="s">
        <v>3970</v>
      </c>
      <c r="F764" s="10" t="str">
        <f t="shared" si="34"/>
        <v>8529.90.20</v>
      </c>
      <c r="G764" s="10" t="str">
        <f t="shared" si="35"/>
        <v>Acabamentos do pedestal, fabricados ou injetados em plásticos, de uso exclusivo em monitores de computadores com displays de 14” à 86" polegadas de diagonal.</v>
      </c>
      <c r="H764" s="34">
        <v>121</v>
      </c>
      <c r="I764" s="13">
        <v>43690</v>
      </c>
    </row>
    <row r="765" spans="1:9" ht="33" hidden="1" customHeight="1" x14ac:dyDescent="0.25">
      <c r="A765" s="42" t="str">
        <f t="shared" si="33"/>
        <v>X</v>
      </c>
      <c r="B765" s="10" t="s">
        <v>4398</v>
      </c>
      <c r="C765" s="10" t="s">
        <v>1623</v>
      </c>
      <c r="D765" s="10" t="s">
        <v>1621</v>
      </c>
      <c r="E765" s="10" t="s">
        <v>3970</v>
      </c>
      <c r="F765" s="10" t="str">
        <f t="shared" si="34"/>
        <v>3926.90.90</v>
      </c>
      <c r="G765" s="10" t="str">
        <f t="shared" si="35"/>
        <v>Acabamentos do pedestal, fabricados ou injetados em plásticos, de uso exclusivo em monitores de computadores com displays de 14” à 86" polegadas de diagonal.</v>
      </c>
      <c r="H765" s="10" t="s">
        <v>1477</v>
      </c>
      <c r="I765" s="13">
        <v>43563</v>
      </c>
    </row>
    <row r="766" spans="1:9" ht="33" customHeight="1" x14ac:dyDescent="0.25">
      <c r="A766" s="42" t="str">
        <f t="shared" si="33"/>
        <v/>
      </c>
      <c r="B766" s="10" t="s">
        <v>793</v>
      </c>
      <c r="C766" s="10" t="s">
        <v>1090</v>
      </c>
      <c r="D766" s="10" t="s">
        <v>1087</v>
      </c>
      <c r="E766" s="10" t="s">
        <v>4399</v>
      </c>
      <c r="F766" s="10" t="str">
        <f t="shared" si="34"/>
        <v>8419.89.99</v>
      </c>
      <c r="G766" s="10" t="str">
        <f t="shared" si="35"/>
        <v>Pré-aquecedores para recuperação de calor em alto forno, utilizando calor residual através de fluxos gasosos frio e quente por entre trocadores de calor, pressão de trabalho 200mbar, temperatura de entrada de 333ºC e de saída 140ºC; dotados de: 3 trocadores de calor tubulares com 525 tubos cada com diâmetro de 25,4mm, espessura de parede de 2,5mm e comprimento de 7.585mm e eliminador de gotas fabricado em aço carbono.</v>
      </c>
      <c r="H766" s="10" t="s">
        <v>1089</v>
      </c>
      <c r="I766" s="13">
        <v>43545</v>
      </c>
    </row>
    <row r="767" spans="1:9" ht="33" customHeight="1" x14ac:dyDescent="0.25">
      <c r="A767" s="42" t="str">
        <f t="shared" si="33"/>
        <v/>
      </c>
      <c r="B767" s="10" t="s">
        <v>254</v>
      </c>
      <c r="C767" s="10" t="s">
        <v>1092</v>
      </c>
      <c r="D767" s="10" t="s">
        <v>1091</v>
      </c>
      <c r="E767" s="10" t="s">
        <v>3965</v>
      </c>
      <c r="F767" s="10" t="str">
        <f t="shared" si="34"/>
        <v>8431.20.11</v>
      </c>
      <c r="G767" s="10" t="str">
        <f t="shared" si="35"/>
        <v>Conjuntos de freios com diâmetro máximo de 312mm e espessura mínima de 1mm, lubrificados com óleo vegetal, cilindro com diâmetro de 28.58mm, aplicado a linha de empilhadeiras a combustão.</v>
      </c>
      <c r="H767" s="10" t="s">
        <v>1089</v>
      </c>
      <c r="I767" s="13">
        <v>43545</v>
      </c>
    </row>
    <row r="768" spans="1:9" ht="33" customHeight="1" x14ac:dyDescent="0.25">
      <c r="A768" s="42" t="str">
        <f t="shared" si="33"/>
        <v/>
      </c>
      <c r="B768" s="10" t="s">
        <v>197</v>
      </c>
      <c r="C768" s="10" t="s">
        <v>1094</v>
      </c>
      <c r="D768" s="10" t="s">
        <v>1093</v>
      </c>
      <c r="E768" s="10" t="s">
        <v>3965</v>
      </c>
      <c r="F768" s="10" t="str">
        <f t="shared" si="34"/>
        <v>9031.80.99</v>
      </c>
      <c r="G768" s="10" t="str">
        <f t="shared" si="35"/>
        <v>Potenciômetros elétricos, range de 50mm, resistência nominal de 2kg ohm, temperatura de -40 a +85 graus Celsius, linearidade de 0.1%, aplicado a linha de empilhadeiras elétricas retráteis.</v>
      </c>
      <c r="H768" s="10" t="s">
        <v>1089</v>
      </c>
      <c r="I768" s="13">
        <v>43545</v>
      </c>
    </row>
    <row r="769" spans="1:9" ht="33" customHeight="1" x14ac:dyDescent="0.25">
      <c r="A769" s="42" t="str">
        <f t="shared" si="33"/>
        <v/>
      </c>
      <c r="B769" s="10" t="s">
        <v>115</v>
      </c>
      <c r="C769" s="10" t="s">
        <v>1096</v>
      </c>
      <c r="D769" s="10" t="s">
        <v>1095</v>
      </c>
      <c r="E769" s="10" t="s">
        <v>4035</v>
      </c>
      <c r="F769" s="10" t="str">
        <f t="shared" si="34"/>
        <v>8477.80.90</v>
      </c>
      <c r="G769" s="10" t="str">
        <f t="shared" si="35"/>
        <v>Combinações de máquinas para filtragem, granulação e cristalização de resina PET reciclada, compostas deu; uma bomba de engrenagem com pressão de saída de até 350bar, pressão do diferencial de até 250bar e temperatura de trabalho de até 350°C, um filtro de polímero com sistema troca-telas de pistão duplo e 4 cavidades com operação de retrolavagem automática e contínua (sem interrupção do processo), com capacidade de até 2.500kg/h, e um granulador submerso em água com corte na cabeça e cristalização em linha.</v>
      </c>
      <c r="H769" s="10" t="s">
        <v>1089</v>
      </c>
      <c r="I769" s="13">
        <v>43545</v>
      </c>
    </row>
    <row r="770" spans="1:9" ht="33" customHeight="1" x14ac:dyDescent="0.25">
      <c r="A770" s="42" t="str">
        <f t="shared" si="33"/>
        <v/>
      </c>
      <c r="B770" s="10" t="s">
        <v>135</v>
      </c>
      <c r="C770" s="10" t="s">
        <v>1098</v>
      </c>
      <c r="D770" s="10" t="s">
        <v>1097</v>
      </c>
      <c r="E770" s="10" t="s">
        <v>4400</v>
      </c>
      <c r="F770" s="10" t="str">
        <f t="shared" si="34"/>
        <v>9031.49.90</v>
      </c>
      <c r="G770" s="10" t="str">
        <f t="shared" si="35"/>
        <v>Máquinas automáticas de inspeção de controle de qualidade de componentes cilíndricos revestidos com DLC (Diamond-Like Carbon), de diâmetros entre 15 e 38mm e comprimentos entre 20 e 75mm, dotadas de: mesa de alimentação gradual; sistema de polimento; sistema de desempoeiramento por sopro; sistema de desmagnetização residual; sistema de transporte passo-a-passo dos componentes por posições de medição dimensional integrada a medição de temperatura por pirômetro ótico, de inspeção superficial por câmera, de separação de peças reprovadas, de marcação a laser, de oleamento para proteção contra corrosão; esteira de saída e acúmulo de peças para embalagem, painel elétrico completo integrado e conexão através de computador.</v>
      </c>
      <c r="H770" s="10" t="s">
        <v>1089</v>
      </c>
      <c r="I770" s="13">
        <v>43545</v>
      </c>
    </row>
    <row r="771" spans="1:9" ht="33" customHeight="1" x14ac:dyDescent="0.25">
      <c r="A771" s="42" t="str">
        <f t="shared" ref="A771:A834" si="36">IF(LEFT(D771,3)="Ver","",IF(COUNTIF(D:D,D771)&gt;1,"X",""))</f>
        <v/>
      </c>
      <c r="B771" s="10" t="s">
        <v>451</v>
      </c>
      <c r="C771" s="10" t="s">
        <v>1100</v>
      </c>
      <c r="D771" s="10" t="s">
        <v>1099</v>
      </c>
      <c r="E771" s="10" t="s">
        <v>4401</v>
      </c>
      <c r="F771" s="10" t="str">
        <f t="shared" ref="F771:F834" si="37">IF(B771="","",LEFT(B771,10))</f>
        <v>8422.30.10</v>
      </c>
      <c r="G771" s="10" t="str">
        <f t="shared" ref="G771:G834" si="38">IF(C771="","",C771)</f>
        <v>Máquinas para encapsulamento de “Softgel” totalmente automatizadas, controladas por CLP, com controle térmico/pneumático, velocidade de 5rpm, box de Gelatina, rolos, cunha de enchimento,  com capacidade produtiva de 115.440 cápsulas/hora para cápsulas 8# OV e 58.800 para cápsulas 20# OB em uma área de 2040x960x1900mm, dotadas de: Tanques térmicos para estoque de gelatina, reator de fusão de gelatina, tanque misturador de matéria-prima e bandejas de secagem.</v>
      </c>
      <c r="H771" s="10" t="s">
        <v>1089</v>
      </c>
      <c r="I771" s="13">
        <v>43545</v>
      </c>
    </row>
    <row r="772" spans="1:9" ht="33" customHeight="1" x14ac:dyDescent="0.25">
      <c r="A772" s="42" t="str">
        <f t="shared" si="36"/>
        <v/>
      </c>
      <c r="B772" s="10" t="s">
        <v>332</v>
      </c>
      <c r="C772" s="10" t="s">
        <v>1102</v>
      </c>
      <c r="D772" s="10" t="s">
        <v>1101</v>
      </c>
      <c r="E772" s="10" t="s">
        <v>3969</v>
      </c>
      <c r="F772" s="10" t="str">
        <f t="shared" si="37"/>
        <v>8428.90.90</v>
      </c>
      <c r="G772" s="10" t="str">
        <f t="shared" si="38"/>
        <v>Alimentadores automáticos para recebimento e posicionamento de peças automotivas dotados de sistema de recebimento de peças, não vibratório, tipo escada pneumática, com sensor de nível no recipiente de peças para capacidade de 4 horas de produção, placa de preparação de ar, conjunto de válvulas, sensores e comutadores, mangueira de 9m com secção transversal específica para o tipo peça alimentado e posicionador com alojamento para recebimento de peças com sensor de peça presente e haste para prensagem das peças no conjunto trambulador.</v>
      </c>
      <c r="H772" s="10" t="s">
        <v>1089</v>
      </c>
      <c r="I772" s="13">
        <v>43545</v>
      </c>
    </row>
    <row r="773" spans="1:9" ht="33" customHeight="1" x14ac:dyDescent="0.25">
      <c r="A773" s="42" t="str">
        <f t="shared" si="36"/>
        <v/>
      </c>
      <c r="B773" s="10" t="s">
        <v>112</v>
      </c>
      <c r="C773" s="10" t="s">
        <v>1104</v>
      </c>
      <c r="D773" s="10" t="s">
        <v>1103</v>
      </c>
      <c r="E773" s="10" t="s">
        <v>4402</v>
      </c>
      <c r="F773" s="10" t="str">
        <f t="shared" si="37"/>
        <v>8479.89.99</v>
      </c>
      <c r="G773" s="10" t="str">
        <f t="shared" si="38"/>
        <v>Dispositivos destinados a integrar uma ilha de solda, denominados grupo de mesas completas (direito e esquerdo), projetados para fixação e posicionamento de peças automotivas a serem soldadas nas operações dos projetos específicos, com coordenadas x, y e z, compostos de: mesa de aço (para instalação na mesa giratória de movimentação de peça para operação de solda na ilha); centradores móveis construídos de aço; cilindros pneumáticos de blocagem; suportes para realização de solda do produto e sensores de presença de peça.</v>
      </c>
      <c r="H773" s="10" t="s">
        <v>1089</v>
      </c>
      <c r="I773" s="13">
        <v>43545</v>
      </c>
    </row>
    <row r="774" spans="1:9" ht="33" customHeight="1" x14ac:dyDescent="0.25">
      <c r="A774" s="42" t="str">
        <f t="shared" si="36"/>
        <v/>
      </c>
      <c r="B774" s="10" t="s">
        <v>473</v>
      </c>
      <c r="C774" s="10" t="s">
        <v>1106</v>
      </c>
      <c r="D774" s="10" t="s">
        <v>1105</v>
      </c>
      <c r="E774" s="10" t="s">
        <v>4198</v>
      </c>
      <c r="F774" s="10" t="str">
        <f t="shared" si="37"/>
        <v>8417.80.90</v>
      </c>
      <c r="G774" s="10" t="str">
        <f t="shared" si="38"/>
        <v>Combinações de máquinas para regeneração térmica de areia descartada de fundição com capacidade para 3 toneladas por hora com potência total instalada de 40kW ou mais composta de: 1 forno calcinador com câmara de calcinação tipo leito fluido com queimador a gás natural, soprador de ar com 17,2kW para fluidificação do ar pré-aquecido por meio do recuperador de calor e sistema de controle de nível de areia por células de carga; 1 rosca transportadora helicoidal de 2,2kW; 1 resfriador de areia tipo leito fluidizado com trocador de calor duplo água/ar e insuflador de ar de 22kW; 1 conjunto de painéis elétricos para acionamento de motores e sistema de controle e automação dotado de Controlador Lógico programável (CLP) e dispositivo de interface homem-máquina.</v>
      </c>
      <c r="H774" s="10" t="s">
        <v>1089</v>
      </c>
      <c r="I774" s="13">
        <v>43545</v>
      </c>
    </row>
    <row r="775" spans="1:9" ht="33" customHeight="1" x14ac:dyDescent="0.25">
      <c r="A775" s="42" t="str">
        <f t="shared" si="36"/>
        <v/>
      </c>
      <c r="B775" s="10" t="s">
        <v>301</v>
      </c>
      <c r="C775" s="10" t="s">
        <v>1108</v>
      </c>
      <c r="D775" s="10" t="s">
        <v>1107</v>
      </c>
      <c r="E775" s="10" t="s">
        <v>4179</v>
      </c>
      <c r="F775" s="10" t="str">
        <f t="shared" si="37"/>
        <v>8428.20.90</v>
      </c>
      <c r="G775" s="10" t="str">
        <f t="shared" si="38"/>
        <v>Carros fabricados em estrutura metálica, com sensor frontal a laser para o monitoramento das manobras, com rodas pivotantes e motorizadas esterçantes, com controle eletrônico proporcional, com controle de tração através de suspensão elástica, com capacidade máxima de carga de 16.000kg, com velocidade de translado de até 3km/h, com 4 punções de centralização (2 por lado) para acoplamento aos assentos predispostos na prensa, desenvolvido especialmente para operação de troca estampo rápido em prensas com sistema CRS (cambio rápido “stampo”).</v>
      </c>
      <c r="H775" s="10" t="s">
        <v>1089</v>
      </c>
      <c r="I775" s="13">
        <v>43545</v>
      </c>
    </row>
    <row r="776" spans="1:9" ht="33" customHeight="1" x14ac:dyDescent="0.25">
      <c r="A776" s="42" t="str">
        <f t="shared" si="36"/>
        <v/>
      </c>
      <c r="B776" s="10" t="s">
        <v>733</v>
      </c>
      <c r="C776" s="10" t="s">
        <v>1110</v>
      </c>
      <c r="D776" s="10" t="s">
        <v>1109</v>
      </c>
      <c r="E776" s="10" t="s">
        <v>4260</v>
      </c>
      <c r="F776" s="10" t="str">
        <f t="shared" si="37"/>
        <v>8414.59.90</v>
      </c>
      <c r="G776" s="10" t="str">
        <f t="shared" si="38"/>
        <v>Ventiladores radiais com motor de rotor externo e controle de velocidade programável através de software de controle interno, com protocolo de comunicação "Modbus" integrado, hélices de diâmetro entre 250 e 1.500mm, com potências de motor entre 400 e 12.000W, vazão de ar entre 800 e até 50.000m³/h, perda de carga entre 0 e 2.600Pa.</v>
      </c>
      <c r="H776" s="10" t="s">
        <v>1089</v>
      </c>
      <c r="I776" s="13">
        <v>43545</v>
      </c>
    </row>
    <row r="777" spans="1:9" ht="33" customHeight="1" x14ac:dyDescent="0.25">
      <c r="A777" s="42" t="str">
        <f t="shared" si="36"/>
        <v/>
      </c>
      <c r="B777" s="10" t="s">
        <v>889</v>
      </c>
      <c r="C777" s="10" t="s">
        <v>1112</v>
      </c>
      <c r="D777" s="10" t="s">
        <v>1111</v>
      </c>
      <c r="E777" s="10" t="s">
        <v>4118</v>
      </c>
      <c r="F777" s="10" t="str">
        <f t="shared" si="37"/>
        <v>8443.19.10</v>
      </c>
      <c r="G777" s="10" t="str">
        <f t="shared" si="38"/>
        <v>Máquinas automáticas de impressão serigráfica para decoração simultânea de corpo e ombro de garrafas de vidro, aplicando até 5 cores podendo ser cores cerâmicas, UV (ultra violeta) e orgânicas, com precisão de registro de cor a cor de +/- 0,2mm, com capacidade para processar garrafas com altura de 76 a 304mm, diâmetro do corpo de 44 a 96mm e diâmetro do ombro de 26 e 88mm, com capacidade de produção nominal de até 200 garrafas/min, com sentido de operação da esquerda para a direita ou da direita para a esquerda, dotada de esteira transportadora, cinco panelas dispensadoras, dois painéis registradores óticos, sistema de refrigeração integrado, PLC (controlador lógico programável), painel de controle de operação tipo "touchscreen", IHM e demais componentes próprios do equipamento de decoração.</v>
      </c>
      <c r="H777" s="10" t="s">
        <v>1089</v>
      </c>
      <c r="I777" s="13">
        <v>43545</v>
      </c>
    </row>
    <row r="778" spans="1:9" ht="33" customHeight="1" x14ac:dyDescent="0.25">
      <c r="A778" s="42" t="str">
        <f t="shared" si="36"/>
        <v/>
      </c>
      <c r="B778" s="10" t="s">
        <v>478</v>
      </c>
      <c r="C778" s="10" t="s">
        <v>1114</v>
      </c>
      <c r="D778" s="10" t="s">
        <v>1113</v>
      </c>
      <c r="E778" s="10" t="s">
        <v>4403</v>
      </c>
      <c r="F778" s="10" t="str">
        <f t="shared" si="37"/>
        <v>8477.10.21</v>
      </c>
      <c r="G778" s="10" t="str">
        <f t="shared" si="38"/>
        <v>Máquinas horizontais de moldagem por injeção de termoplásticos, para moldar peças plásticas monocolores, com capacidade de injeção inferior ou igual a 5.000g e forca de fechamento inferior ou igual a 9.000kN, rosca de diâmetro de até 110mm, com rotação máxima da rosca de até 200rpm, para moldes de até 450mm com possibilidade de altura máxima de até 1.100mm, volume de injeção compreendido entre 2.000cm³ e 5.000cm³ e velocidade de injeção até 800g/s, dotadas de funil auxiliar para armazenar matéria-prima, painel de comando keba “touchscreen” de 10”, colorido e de controle operacional intuitivo com recurso gráfico e unidade de fechamento de duas placas, com acionamento por servo motores, curso de abertura compreendido entre 1.700mm e 2.050mm, distância (h x v) entre as colunas compreendida entre 915 x 915mm e 1.080 x 1.080mm.</v>
      </c>
      <c r="H778" s="10" t="s">
        <v>1089</v>
      </c>
      <c r="I778" s="13">
        <v>43545</v>
      </c>
    </row>
    <row r="779" spans="1:9" ht="33" customHeight="1" x14ac:dyDescent="0.25">
      <c r="A779" s="42" t="str">
        <f t="shared" si="36"/>
        <v/>
      </c>
      <c r="B779" s="10" t="s">
        <v>1003</v>
      </c>
      <c r="C779" s="10" t="s">
        <v>1116</v>
      </c>
      <c r="D779" s="10" t="s">
        <v>1115</v>
      </c>
      <c r="E779" s="10" t="s">
        <v>4404</v>
      </c>
      <c r="F779" s="10" t="str">
        <f t="shared" si="37"/>
        <v>8514.20.11</v>
      </c>
      <c r="G779" s="10" t="str">
        <f t="shared" si="38"/>
        <v>Fornos industriais, horizontais, de aquecimento por indução, para sinterização de ligas de Nd-Fe-B, para cargas de até 600kg, temperatura de operação máxima de 1.300 °C, potência máxima de aquecimento 145kW, comandando por controlador lógico programável, composto por: câmara de vácuo de parede dupla de água; sistema de arrefecimento de tubos de aço; bombas; e medidores de vácuo, possui sistema de carregamento por antecâmara com atmosfera protetiva de Nitrogênio, capaz de trocar de atmosfera protetiva, Nitrogênio – Argônio de acordo com o ciclo térmico.</v>
      </c>
      <c r="H779" s="10" t="s">
        <v>1089</v>
      </c>
      <c r="I779" s="13">
        <v>43545</v>
      </c>
    </row>
    <row r="780" spans="1:9" ht="33" customHeight="1" x14ac:dyDescent="0.25">
      <c r="A780" s="42" t="str">
        <f t="shared" si="36"/>
        <v/>
      </c>
      <c r="B780" s="10" t="s">
        <v>547</v>
      </c>
      <c r="C780" s="10" t="s">
        <v>1118</v>
      </c>
      <c r="D780" s="10" t="s">
        <v>1117</v>
      </c>
      <c r="E780" s="10" t="s">
        <v>4405</v>
      </c>
      <c r="F780" s="10" t="str">
        <f t="shared" si="37"/>
        <v>8420.10.90</v>
      </c>
      <c r="G780" s="10" t="str">
        <f t="shared" si="38"/>
        <v>Calandras com sistema de pressão extra modular para sublimação, com tecidos elásticos para uma maior penetração de tinta no tecido, com cilindro aquecido, sem necessidade de tanque externo ou qualquer outro recipiente para armazenar o óleo térmico de dentro do cilindro, sem necessidade de troca do óleo, compostas por: Sistema de controle do feltro eletrônico e não por sistema pneumático gerenciado por ar, sendo feito por um sistema de “actuadores” digitais que mantém o movimento do feltro com grande precisão; Sistema de Refrigeração e sucção de vapor na saída, Sistema de separação motorizado para recolher as peças sublimadas para a esteira na saída do processo; Tabela cilindro mm. 2200 (86,6”), Lucro tabela/Largura de trabalho mm.2000 (78,7”), Velocidade mecânica m/min. 1÷15, energia elétrica instalado/Potencia elétrica Kw60,5 – Consumo médio Kw/h 39,5, diâmetro do cilindro aquecido mm. 800 (32,49”). Peso líquido 5950.</v>
      </c>
      <c r="H780" s="10" t="s">
        <v>1089</v>
      </c>
      <c r="I780" s="13">
        <v>43545</v>
      </c>
    </row>
    <row r="781" spans="1:9" ht="33" customHeight="1" x14ac:dyDescent="0.25">
      <c r="A781" s="42" t="str">
        <f t="shared" si="36"/>
        <v/>
      </c>
      <c r="B781" s="10" t="s">
        <v>129</v>
      </c>
      <c r="C781" s="10" t="s">
        <v>1120</v>
      </c>
      <c r="D781" s="10" t="s">
        <v>1119</v>
      </c>
      <c r="E781" s="10" t="s">
        <v>4406</v>
      </c>
      <c r="F781" s="10" t="str">
        <f t="shared" si="37"/>
        <v>8422.40.90</v>
      </c>
      <c r="G781" s="10" t="str">
        <f t="shared" si="38"/>
        <v>Combinações de máquinas para embalar medicamentos dotadas de controladores lógico programável (CLPs), painéis de operação com tela tipo "touchscreen” e interface de operação intuitiva tipo "SmartControl" dotadas de ajustes de parâmetros automáticos, composta de:01 Máquina Emblistadeira para formar, encher e selar cartelas de plástico/alumínio e/ou alumínio/alumínio para comprimidos e/ou cápsulas, munidas de 1 jogo de ferramental para 1 tamanho e formato, capacidade máxima de 80 ciclos/minuto e velocidade máxima igual a 750 blisters/minuto, estação de aquecimento dotada de movimentos intermitentes com configuração individual de 6 zonas de temperaturas, contendo 1 ou mais carrinhos para bobinas de filme de formação com diâmetro máximo de até 800mm, buffer com suporte para bobina de filme de formação adicional e sistema para troca de bobina sem parada da máquina,  ajuste lateral automático do filme de formação para tarugo de 74,5 - 76mm de diâmetro,  sensor de quantidade mínima de consumíveis, mesa de emenda e corte de filme, detecção automática de emenda do filme de formação e filme de selagem, alimentador automático de produtos no alvéolo com parada automática da alimentação quando detectado emenda de filme, estação de resfriamento com monitoramento de temperatura da água, câmera de visão para inspeção/controle de blisters defeituosos e vazios do enchimento de todos os alvéolos do blister com rejeição automática e individual de blisters não aprovados, sensor para monitoramento da pressão de selagem, sistema antiestático para eliminar atração de partículas de poeira e cargas eletrostáticas, estação de desbobinamento do filme de selagem para bobina com diâmetro máximo de até 400mm, estação de fechamento/selagem tipo rotativo contínuo por rolos de selagem, estação combinada para carimbo, perfuração e corte com comandos por servo-motor, estação de  corte indexado sem deixar retalho entre os blisters com controle à laser de posicionamento dos alvéolos, esteira de transferência de blisters contínua por vácuo livre de peças de formato;01 Maquina Encartuchadeira de movimento contínuo com desenho ergonômico e capacidade máxima de 500 cartuchos/minuto, esteira de cartuchos retrátil facilitando uma alta acessibilidade e fácil limpeza, sistema de auto ajuste dotados de servomotores e servocontroladores para referenciamento automático dos parâmetros de formatos de todas as estações, alimentador rotativo de cartuchos com 3 braços de armação, estação de alimentação automática de blister com capacidade para trabalhar com pilha de blisters de até 85mm de altura e sensor para controle de presença de blister, estação dotada de aparelho dobrador de bulas com dispositivo basculante e transferência automática de bulas com sensor de monitoramento/controle de bula, estação de inserção de bulas, estação de inserção de blister no cartucho com sensor para monitoramento e controle de introdução de produtos no cartucho, sensor para detecção de bula dentro do cartucho, sistema para detectar a presença e quantidade de blister dentro do cartucho, sensor para controle do nível de consumíveis, sistema para inspeção de códigos de barra nas bulas e cartuchos, sensor para monitoramento e rejeição automática de cartuchos defeituosos.</v>
      </c>
      <c r="H781" s="10" t="s">
        <v>1089</v>
      </c>
      <c r="I781" s="13">
        <v>43545</v>
      </c>
    </row>
    <row r="782" spans="1:9" ht="33" customHeight="1" x14ac:dyDescent="0.25">
      <c r="A782" s="42" t="str">
        <f t="shared" si="36"/>
        <v/>
      </c>
      <c r="B782" s="10" t="s">
        <v>112</v>
      </c>
      <c r="C782" s="10" t="s">
        <v>1122</v>
      </c>
      <c r="D782" s="10" t="s">
        <v>1121</v>
      </c>
      <c r="E782" s="10" t="s">
        <v>4212</v>
      </c>
      <c r="F782" s="10" t="str">
        <f t="shared" si="37"/>
        <v>8479.89.99</v>
      </c>
      <c r="G782" s="10" t="str">
        <f t="shared" si="38"/>
        <v>Combinações de máquinas para gravação e envernização do isolador cerâmico da vela de ignição para motores de combustão, com capacidade de produção aproximada de 3.790 peças / hora, compostas de: alimentador automático de caixas com isoladores; alimentador automático de isoladores; carrossel; dispositivo de gravação; câmera para inspeção por imagem da gravação; envernizadeira; forno elétrico de temperatura de trabalho a partir de 900°c; sopradores de resfriamento; ordenadeira de isoladores em tela; empilhador de telas; bancada de inspeção de isoladores em tela e painéis elétricos de comando com controlador lógico programável (CLP).</v>
      </c>
      <c r="H782" s="10" t="s">
        <v>1089</v>
      </c>
      <c r="I782" s="13">
        <v>43545</v>
      </c>
    </row>
    <row r="783" spans="1:9" ht="33" customHeight="1" x14ac:dyDescent="0.25">
      <c r="A783" s="42" t="str">
        <f t="shared" si="36"/>
        <v/>
      </c>
      <c r="B783" s="10" t="s">
        <v>178</v>
      </c>
      <c r="C783" s="10" t="s">
        <v>1124</v>
      </c>
      <c r="D783" s="10" t="s">
        <v>1123</v>
      </c>
      <c r="E783" s="10" t="s">
        <v>4312</v>
      </c>
      <c r="F783" s="10" t="str">
        <f t="shared" si="37"/>
        <v>8479.82.10</v>
      </c>
      <c r="G783" s="10" t="str">
        <f t="shared" si="38"/>
        <v>Máquinas dispensadoras de bebidas frias, resultantes da mistura controlada de xarope e água, contendo: 8 ou mais válvulas dispensadoras, com xaropadores cerâmicos, cada um contendo pistão, camisa e mola, controlados por parafusos de regulagem; 2 conjuntos de serpentina de aço inoxidável inserido em bloco de alumínio; 2 sistemas dispensador de gelo com até 4 “manifolds” ajustáveis para seleção do tipo de água (carbonatada ou não) para cada uma das válvulas dispensadoras; podendo ter ou não 1 sistema de gaseificação a frio com reservatório mantido refrigerado, regulador de dióxido de carbono e bomba; 3 reservatórios de gelo, um consumível e 2 para resfriamento dos blocos de alumínio, com capacidade igual ou superior a 136kg de gelo; 2 agitadores interno; e até 4 conjuntos de mangueiras isoladas individualmente.</v>
      </c>
      <c r="H783" s="10" t="s">
        <v>1089</v>
      </c>
      <c r="I783" s="13">
        <v>43545</v>
      </c>
    </row>
    <row r="784" spans="1:9" ht="33" customHeight="1" x14ac:dyDescent="0.25">
      <c r="A784" s="42" t="str">
        <f t="shared" si="36"/>
        <v/>
      </c>
      <c r="B784" s="10" t="s">
        <v>178</v>
      </c>
      <c r="C784" s="10" t="s">
        <v>1126</v>
      </c>
      <c r="D784" s="10" t="s">
        <v>1125</v>
      </c>
      <c r="E784" s="10" t="s">
        <v>4312</v>
      </c>
      <c r="F784" s="10" t="str">
        <f t="shared" si="37"/>
        <v>8479.82.10</v>
      </c>
      <c r="G784" s="10" t="str">
        <f t="shared" si="38"/>
        <v>Máquinas dispensadoras de bebidas frias, resultantes da mistura controlada de xarope e água, contendo: 6 ou mais válvulas dispensadoras, com xaropadores cerâmicos, cada um contendo pistão, camisa e mola, controlados por parafusos de regulagem; 1 conjunto de serpentina de aço inoxidável inserido em bloco de alumínio; 1 sistema dispensador de gelo com até 3 manifolds ajustáveis para seleção do tipo de água (carbonatada ou não) para cada uma das válvulas dispensadoras; 2 reservatórios de gelo, um consumível e 1 para resfriamento do bloco de alumínio, com capacidade igual ou superior a 68kg de gelo; 1 agitador interno; e até 3 conjuntos de mangueiras isoladas individualmente.</v>
      </c>
      <c r="H784" s="10" t="s">
        <v>1089</v>
      </c>
      <c r="I784" s="13">
        <v>43545</v>
      </c>
    </row>
    <row r="785" spans="1:9" ht="33" customHeight="1" x14ac:dyDescent="0.25">
      <c r="A785" s="42" t="str">
        <f t="shared" si="36"/>
        <v/>
      </c>
      <c r="B785" s="10" t="s">
        <v>147</v>
      </c>
      <c r="C785" s="10" t="s">
        <v>1128</v>
      </c>
      <c r="D785" s="10" t="s">
        <v>1127</v>
      </c>
      <c r="E785" s="10" t="s">
        <v>4101</v>
      </c>
      <c r="F785" s="10" t="str">
        <f t="shared" si="37"/>
        <v>8422.30.29</v>
      </c>
      <c r="G785" s="10" t="str">
        <f t="shared" si="38"/>
        <v>Máquinas para empilhamento e encaixotamento de revestimentos cerâmicos, dotadas de empilhador com 18 ou menos pontos de extração, capazes de operar com revestimentos de dimensões iguais ou inferiores a 1.200 x 1.800mm e espessura máxima de 25mm, com controle de dimensões e planicidade dos revestimentos.</v>
      </c>
      <c r="H785" s="10" t="s">
        <v>1089</v>
      </c>
      <c r="I785" s="13">
        <v>43545</v>
      </c>
    </row>
    <row r="786" spans="1:9" ht="33" customHeight="1" x14ac:dyDescent="0.25">
      <c r="A786" s="42" t="str">
        <f t="shared" si="36"/>
        <v/>
      </c>
      <c r="B786" s="10" t="s">
        <v>147</v>
      </c>
      <c r="C786" s="10" t="s">
        <v>1130</v>
      </c>
      <c r="D786" s="10" t="s">
        <v>1129</v>
      </c>
      <c r="E786" s="10" t="s">
        <v>4135</v>
      </c>
      <c r="F786" s="10" t="str">
        <f t="shared" si="37"/>
        <v>8422.30.29</v>
      </c>
      <c r="G786" s="10" t="str">
        <f t="shared" si="38"/>
        <v>Máquinas para empilhamento e encaixotamento de revestimentos cerâmicos, capazes de operar com revestimentos de dimensões iguais ou inferiores a 1.200x1.800mm, com adaptação do formato a escolher/separar automática ou não, dotadas de 04 ou mais empilhadores/pontos de extração.</v>
      </c>
      <c r="H786" s="10" t="s">
        <v>1089</v>
      </c>
      <c r="I786" s="13">
        <v>43545</v>
      </c>
    </row>
    <row r="787" spans="1:9" ht="33" customHeight="1" x14ac:dyDescent="0.25">
      <c r="A787" s="42" t="str">
        <f t="shared" si="36"/>
        <v/>
      </c>
      <c r="B787" s="10" t="s">
        <v>129</v>
      </c>
      <c r="C787" s="10" t="s">
        <v>1132</v>
      </c>
      <c r="D787" s="10" t="s">
        <v>1131</v>
      </c>
      <c r="E787" s="10" t="s">
        <v>4407</v>
      </c>
      <c r="F787" s="10" t="str">
        <f t="shared" si="37"/>
        <v>8422.40.90</v>
      </c>
      <c r="G787" s="10" t="str">
        <f t="shared" si="38"/>
        <v>Máquinas automáticas para comprimir e embalar travesseiros, almofadas e/ou edredons em tubo de polietileno capacidade de processamento de até 12 peças por minuto com impressora térmica vídeo “jet”, fotocélula cromática para centralização de logotipo, ajuste de altura e empilhamento para encaixotamento, modulo Internet e embalamento com duas unidades por embalagem.</v>
      </c>
      <c r="H787" s="10" t="s">
        <v>1089</v>
      </c>
      <c r="I787" s="13">
        <v>43545</v>
      </c>
    </row>
    <row r="788" spans="1:9" ht="33" customHeight="1" x14ac:dyDescent="0.25">
      <c r="A788" s="42" t="str">
        <f t="shared" si="36"/>
        <v/>
      </c>
      <c r="B788" s="10" t="s">
        <v>38</v>
      </c>
      <c r="C788" s="10" t="s">
        <v>1134</v>
      </c>
      <c r="D788" s="10" t="s">
        <v>1133</v>
      </c>
      <c r="E788" s="10" t="s">
        <v>4408</v>
      </c>
      <c r="F788" s="10" t="str">
        <f t="shared" si="37"/>
        <v>9027.80.99</v>
      </c>
      <c r="G788" s="10" t="str">
        <f t="shared" si="38"/>
        <v>Analisadores de tamanho de partículas (granulômetros), para pó e/ou suspensões, por difração a laser ou espalhamento de luz e/ou com medição de potencial zeta em conjunto ou isoladamente, com faixas analíticas de 0.1 a 1000 micra ou 0.1 a 2600 micra ou 0.02 a 2600micra ou 0.01 a 3500 micra ou 1 nanômetro a 9500 nanômetros.</v>
      </c>
      <c r="H788" s="10" t="s">
        <v>1089</v>
      </c>
      <c r="I788" s="13">
        <v>43545</v>
      </c>
    </row>
    <row r="789" spans="1:9" ht="33" customHeight="1" x14ac:dyDescent="0.25">
      <c r="A789" s="42" t="str">
        <f t="shared" si="36"/>
        <v/>
      </c>
      <c r="B789" s="10" t="s">
        <v>1136</v>
      </c>
      <c r="C789" s="10" t="s">
        <v>1137</v>
      </c>
      <c r="D789" s="10" t="s">
        <v>1135</v>
      </c>
      <c r="E789" s="10" t="s">
        <v>4409</v>
      </c>
      <c r="F789" s="10" t="str">
        <f t="shared" si="37"/>
        <v>8514.40.00</v>
      </c>
      <c r="G789" s="10" t="str">
        <f t="shared" si="38"/>
        <v>Aparelhos para fixação de ferramentas para usinagem em aço rápido ou metal duro em mandris (portas ferramentas), por indução térmica controlada que assegura a longa vida útil do mandril, para mandris térmicos com diâmetros interno compreendidos entre 3 e 16mm ou 3 e 32mm ou 3 e 50mm, dotados de: 1 ou mais bobinas de indução térmica com potência de saída compreendida entre 10 e 20kW para o rápido aquecimento do mandril (de 1 a 5 segundos), com ou sem dispositivo (à ar, água ou líquido resfriante) para resfriamento do mandril com tempo de resfriamento compreendido entre 30 e 60 segundos e com ou sem LED para indicação de temperatura do mandril, com leitor de QR-Code para agilizar a identificação do porta-ferramenta e conectividade 4.0.</v>
      </c>
      <c r="H789" s="10" t="s">
        <v>1089</v>
      </c>
      <c r="I789" s="13">
        <v>43545</v>
      </c>
    </row>
    <row r="790" spans="1:9" ht="33" customHeight="1" x14ac:dyDescent="0.25">
      <c r="A790" s="42" t="str">
        <f t="shared" si="36"/>
        <v/>
      </c>
      <c r="B790" s="10" t="s">
        <v>1139</v>
      </c>
      <c r="C790" s="10" t="s">
        <v>1140</v>
      </c>
      <c r="D790" s="10" t="s">
        <v>1138</v>
      </c>
      <c r="E790" s="10" t="s">
        <v>4410</v>
      </c>
      <c r="F790" s="10" t="str">
        <f t="shared" si="37"/>
        <v>9031.10.00</v>
      </c>
      <c r="G790" s="10" t="str">
        <f t="shared" si="38"/>
        <v>Máquinas automáticas para o controle de desequilíbrio estático e dinâmico de pneumáticos com peso máximo igual a 55kg, diâmetro do talão máximo igual a 28 polegadas, com transportador de entrada dotado de dispositivo de lubrificação de talão, estação de acoplamento, insuflação e medição/aferição do desequilíbrio dos pneus com ou sem dispositivo de inspeção de geometria a laser (TGIS), transportador de saída com ou sem separador “sorter” integrado, com ou sem estação de marcação dos pneus, com controle lógico programável (CLP).</v>
      </c>
      <c r="H790" s="10" t="s">
        <v>1089</v>
      </c>
      <c r="I790" s="13">
        <v>43545</v>
      </c>
    </row>
    <row r="791" spans="1:9" ht="33" customHeight="1" x14ac:dyDescent="0.25">
      <c r="A791" s="42" t="str">
        <f t="shared" si="36"/>
        <v/>
      </c>
      <c r="B791" s="10" t="s">
        <v>1142</v>
      </c>
      <c r="C791" s="10" t="s">
        <v>1143</v>
      </c>
      <c r="D791" s="10" t="s">
        <v>1141</v>
      </c>
      <c r="E791" s="10" t="s">
        <v>4411</v>
      </c>
      <c r="F791" s="10" t="str">
        <f t="shared" si="37"/>
        <v>9030.33.29</v>
      </c>
      <c r="G791" s="10" t="str">
        <f t="shared" si="38"/>
        <v>Sensores eletrônicos baseados em tecnologia ótica para medições com precisão ±0.5% em tensões de 4 a 35kV e correntes de 4 a 25kA, com suporte de tensão de impulso de até 220kV e frequência de 60Hz, medição até a 50ª harmônica, próprio para instalação direta em linhas vivas via braçadeiras de fio de alumínio anti-rotação, com cabo e conector para processador óptico.</v>
      </c>
      <c r="H791" s="10" t="s">
        <v>1089</v>
      </c>
      <c r="I791" s="13">
        <v>43545</v>
      </c>
    </row>
    <row r="792" spans="1:9" ht="33" customHeight="1" x14ac:dyDescent="0.25">
      <c r="A792" s="42" t="str">
        <f t="shared" si="36"/>
        <v/>
      </c>
      <c r="B792" s="10" t="s">
        <v>1145</v>
      </c>
      <c r="C792" s="10" t="s">
        <v>1146</v>
      </c>
      <c r="D792" s="10" t="s">
        <v>1144</v>
      </c>
      <c r="E792" s="10" t="s">
        <v>4411</v>
      </c>
      <c r="F792" s="10" t="str">
        <f t="shared" si="37"/>
        <v>9030.39.90</v>
      </c>
      <c r="G792" s="10" t="str">
        <f t="shared" si="38"/>
        <v>Processadores com 4 baias para conexão de até 4 sensores ópticos de medição de alta precisão de corrente e tensão e monitoração de condições de temperatura e vibração, com conversão de medição em sinais digitais para transmissão via redes de comunicação, armazenamento interno 16GB, portas de comunicação USB, “Inter-integrated Circuit” (I2C), Ethernet RJ45, Console Port, IO discreto definido por software 10-pinos, porta “thermistor” 2-fios, saídas analógicas de baixa energia (0–10 Vac) e “Serial Peripheral Interface” (SPI).</v>
      </c>
      <c r="H792" s="10" t="s">
        <v>1089</v>
      </c>
      <c r="I792" s="13">
        <v>43545</v>
      </c>
    </row>
    <row r="793" spans="1:9" ht="33" customHeight="1" x14ac:dyDescent="0.25">
      <c r="A793" s="42" t="str">
        <f t="shared" si="36"/>
        <v/>
      </c>
      <c r="B793" s="10" t="s">
        <v>1148</v>
      </c>
      <c r="C793" s="10" t="s">
        <v>1149</v>
      </c>
      <c r="D793" s="10" t="s">
        <v>1147</v>
      </c>
      <c r="E793" s="10" t="s">
        <v>4411</v>
      </c>
      <c r="F793" s="10" t="str">
        <f t="shared" si="37"/>
        <v>9030.90.90</v>
      </c>
      <c r="G793" s="10" t="str">
        <f t="shared" si="38"/>
        <v>Cartuchos plásticos para preenchimento de baias vazias para processador de sensores ópticos.</v>
      </c>
      <c r="H793" s="10" t="s">
        <v>1089</v>
      </c>
      <c r="I793" s="13">
        <v>43545</v>
      </c>
    </row>
    <row r="794" spans="1:9" ht="33" customHeight="1" x14ac:dyDescent="0.25">
      <c r="A794" s="42" t="str">
        <f t="shared" si="36"/>
        <v/>
      </c>
      <c r="B794" s="10" t="s">
        <v>1151</v>
      </c>
      <c r="C794" s="10" t="s">
        <v>1152</v>
      </c>
      <c r="D794" s="10" t="s">
        <v>1150</v>
      </c>
      <c r="E794" s="10" t="s">
        <v>4411</v>
      </c>
      <c r="F794" s="10" t="str">
        <f t="shared" si="37"/>
        <v>9030.33.19</v>
      </c>
      <c r="G794" s="10" t="str">
        <f t="shared" si="38"/>
        <v>Sensores eletrônicos baseados em tecnologia ótica para medições com precisão ±0.5% em tensões de 4 a 15kV e correntes de até 200A, dotados de: Suporte de tensão de impulso de até 95kV e frequência de 60Hz. medição até a 50ª harmônica, próprio para instalação em terminais desconectáveis em instalações subterrâneas e ambiente severos, com submersão para 25 pés (sete dias), com cabo e conector para processador óptico.</v>
      </c>
      <c r="H794" s="10" t="s">
        <v>1089</v>
      </c>
      <c r="I794" s="13">
        <v>43545</v>
      </c>
    </row>
    <row r="795" spans="1:9" ht="33" customHeight="1" x14ac:dyDescent="0.25">
      <c r="A795" s="42" t="str">
        <f t="shared" si="36"/>
        <v/>
      </c>
      <c r="B795" s="10" t="s">
        <v>666</v>
      </c>
      <c r="C795" s="10" t="s">
        <v>1154</v>
      </c>
      <c r="D795" s="10" t="s">
        <v>1153</v>
      </c>
      <c r="E795" s="10" t="s">
        <v>4265</v>
      </c>
      <c r="F795" s="10" t="str">
        <f t="shared" si="37"/>
        <v>8421.29.30</v>
      </c>
      <c r="G795" s="10" t="str">
        <f t="shared" si="38"/>
        <v>Filtros prensas para desaguamento de lodo biológico, com estrutura fabricada em aço inoxidável, com cesto de filtração bi-partido fabricado em aço inoxidável 316Ti (com titânio), com volume de desidratação de até 550 litros/min., com sistema único de limpeza através de raspadores exclusivos no eixo da rosca helicoidal e lavagem independente da área de pré-secagem e a zona da prensa.</v>
      </c>
      <c r="H795" s="10" t="s">
        <v>1089</v>
      </c>
      <c r="I795" s="13">
        <v>43545</v>
      </c>
    </row>
    <row r="796" spans="1:9" ht="33" customHeight="1" x14ac:dyDescent="0.25">
      <c r="A796" s="42" t="str">
        <f t="shared" si="36"/>
        <v/>
      </c>
      <c r="B796" s="10" t="s">
        <v>1151</v>
      </c>
      <c r="C796" s="10" t="s">
        <v>1156</v>
      </c>
      <c r="D796" s="10" t="s">
        <v>1155</v>
      </c>
      <c r="E796" s="10" t="s">
        <v>4411</v>
      </c>
      <c r="F796" s="10" t="str">
        <f t="shared" si="37"/>
        <v>9030.33.19</v>
      </c>
      <c r="G796" s="10" t="str">
        <f t="shared" si="38"/>
        <v>Sensores eletrônico baseado em tecnologia ótica para medições de precisão ±0.5% em tensões de 4 a 25kV e correntes de 4 a 25kA, dotados de suporte de tensão de impulso de até 125kV e frequência de 60Hz, medição até a 50ª harmônica, próprio para instalações fixas de medição de energia, com cabo e conector para processador óptico.</v>
      </c>
      <c r="H796" s="10" t="s">
        <v>1089</v>
      </c>
      <c r="I796" s="13">
        <v>43545</v>
      </c>
    </row>
    <row r="797" spans="1:9" ht="33" customHeight="1" x14ac:dyDescent="0.25">
      <c r="A797" s="42" t="str">
        <f t="shared" si="36"/>
        <v/>
      </c>
      <c r="B797" s="10" t="s">
        <v>1158</v>
      </c>
      <c r="C797" s="10" t="s">
        <v>1159</v>
      </c>
      <c r="D797" s="10" t="s">
        <v>1157</v>
      </c>
      <c r="E797" s="10" t="s">
        <v>4412</v>
      </c>
      <c r="F797" s="10" t="str">
        <f t="shared" si="37"/>
        <v>8439.99.90</v>
      </c>
      <c r="G797" s="10" t="str">
        <f t="shared" si="38"/>
        <v>Estangas expansivas fabricadas em fibra de carbono e alumínio, com diâmetro entre 400 e 440mm, comprimento entre 6.300 e 6.500mm e velocidade de operação que alcança 1.700m/min, para enrolamento de bobina de papel para fins sanitários, com diâmetro que alcança 3.000mm e peso que atinge 7.000kg.</v>
      </c>
      <c r="H797" s="10" t="s">
        <v>1089</v>
      </c>
      <c r="I797" s="13">
        <v>43545</v>
      </c>
    </row>
    <row r="798" spans="1:9" ht="33" customHeight="1" x14ac:dyDescent="0.25">
      <c r="A798" s="42" t="str">
        <f t="shared" si="36"/>
        <v/>
      </c>
      <c r="B798" s="10" t="s">
        <v>733</v>
      </c>
      <c r="C798" s="10" t="s">
        <v>1161</v>
      </c>
      <c r="D798" s="10" t="s">
        <v>1160</v>
      </c>
      <c r="E798" s="10" t="s">
        <v>4124</v>
      </c>
      <c r="F798" s="10" t="str">
        <f t="shared" si="37"/>
        <v>8414.59.90</v>
      </c>
      <c r="G798" s="10" t="str">
        <f t="shared" si="38"/>
        <v>Equipamentos automáticos para fomentação de gases mistos (BF + COG) de coqueria, dotados de: Dreno de gases; Conexão flexível na entrada e saída; Acoplamento flexível com proteção; Proteção do eixo; Sensores de vibração para mancais de ventiladores e de motor; Sensores de temperatura para rolamentos de mancal e motor; com volume máximo de fluxo em 101.396Am³/h; Diferença máxima de pressão total em 5.705Pa; Diferença máxima de pressão estática em 5.551Pa; Temperatura máxima de gás de 22°C; Densidade máxima do gás de 1.189kg/m³; Temperatura mínima de trabalho de -10°C e máxima de 80°C; Teor de poeira de até 0,360g/m³; Rotação máxima do ventilador de 1.187rpm; e Potência máxima na saída do eixo de 199,7kW.</v>
      </c>
      <c r="H798" s="10" t="s">
        <v>1089</v>
      </c>
      <c r="I798" s="13">
        <v>43545</v>
      </c>
    </row>
    <row r="799" spans="1:9" ht="33" customHeight="1" x14ac:dyDescent="0.25">
      <c r="A799" s="42" t="str">
        <f t="shared" si="36"/>
        <v/>
      </c>
      <c r="B799" s="10" t="s">
        <v>461</v>
      </c>
      <c r="C799" s="10" t="s">
        <v>1163</v>
      </c>
      <c r="D799" s="10" t="s">
        <v>1162</v>
      </c>
      <c r="E799" s="10" t="s">
        <v>4094</v>
      </c>
      <c r="F799" s="10" t="str">
        <f t="shared" si="37"/>
        <v>8529.90.20</v>
      </c>
      <c r="G799" s="10" t="str">
        <f t="shared" si="38"/>
        <v>Suportes plásticos do botão seletor de funções, fabricados ou injetados em plástico, para uso exclusivo em monitores de computadores com displays de 14 a 86” polegadas de diagonal.</v>
      </c>
      <c r="H799" s="10" t="s">
        <v>1089</v>
      </c>
      <c r="I799" s="13">
        <v>43545</v>
      </c>
    </row>
    <row r="800" spans="1:9" ht="33" customHeight="1" x14ac:dyDescent="0.25">
      <c r="A800" s="42" t="str">
        <f t="shared" si="36"/>
        <v/>
      </c>
      <c r="B800" s="10" t="s">
        <v>539</v>
      </c>
      <c r="C800" s="10" t="s">
        <v>1165</v>
      </c>
      <c r="D800" s="10" t="s">
        <v>1164</v>
      </c>
      <c r="E800" s="10" t="s">
        <v>4413</v>
      </c>
      <c r="F800" s="10" t="str">
        <f t="shared" si="37"/>
        <v>8427.10.90</v>
      </c>
      <c r="G800" s="10" t="str">
        <f t="shared" si="38"/>
        <v>Veículos autopropulsados sobre rodas, acionados por 2 motores elétricos com potência de 10kW cada, alimentados por baterias de tração de 80V para correntes de 840Ah, utilizados para transporte e manuseio de pilhas de vidro com largura máxima de 3.660mm e altura máxima de 2.700mm, com capacidade de carga de 10.000kg e sistema de direção multidirecional e PLC com diferentes programas de condução.</v>
      </c>
      <c r="H800" s="10" t="s">
        <v>1089</v>
      </c>
      <c r="I800" s="13">
        <v>43545</v>
      </c>
    </row>
    <row r="801" spans="1:9" ht="36.75" customHeight="1" x14ac:dyDescent="0.25">
      <c r="A801" s="42" t="str">
        <f t="shared" si="36"/>
        <v/>
      </c>
      <c r="B801" s="10" t="s">
        <v>539</v>
      </c>
      <c r="C801" s="10" t="s">
        <v>1167</v>
      </c>
      <c r="D801" s="10" t="s">
        <v>1166</v>
      </c>
      <c r="E801" s="10" t="s">
        <v>4413</v>
      </c>
      <c r="F801" s="10" t="str">
        <f t="shared" si="37"/>
        <v>8427.10.90</v>
      </c>
      <c r="G801" s="10" t="str">
        <f t="shared" si="38"/>
        <v>Veículos autopropulsados sobre rodas, acionados por 2 motores elétricos com potência de 11kW cada, alimentados por baterias de tração de 80V para correntes de 1.240Ah, utilizados para içamento, transporte e manuseio de cavaletes carregados com pilhas de vidro de largura máxima de 3.850mm e altura máxima de 2.700mm, sendo altura máxima da elevação do rack em referência ao solo de 2.000mm, com capacidade de carga de 20.000kg e sistema de direção multidirecional e PLC com diferentes programas de condução.</v>
      </c>
      <c r="H801" s="10" t="s">
        <v>1089</v>
      </c>
      <c r="I801" s="13">
        <v>43545</v>
      </c>
    </row>
    <row r="802" spans="1:9" ht="36.75" hidden="1" customHeight="1" x14ac:dyDescent="0.25">
      <c r="A802" s="42" t="str">
        <f t="shared" si="36"/>
        <v>X</v>
      </c>
      <c r="B802" s="10" t="s">
        <v>539</v>
      </c>
      <c r="C802" s="10" t="s">
        <v>1171</v>
      </c>
      <c r="D802" s="10" t="s">
        <v>1168</v>
      </c>
      <c r="E802" s="10" t="s">
        <v>4413</v>
      </c>
      <c r="F802" s="10" t="str">
        <f t="shared" si="37"/>
        <v>8427.10.90</v>
      </c>
      <c r="G802" s="10" t="str">
        <f t="shared" si="38"/>
        <v>Veículos customizados para transporte de cavaletes de transporte de vidros de grande volume (dimensões máximas de até 9.570 x 3.200 x 1.000mm) por meio de cavaletes de transporte especiais, tipo “A” e tipo “L”, com capacidade de transporte de até 33.000kg, veículos autopropulsados sobre rodas, acionados por 02 motores elétricos com potência de 10KW cada, com rodas sob a cabine de operação, mais 04 rodas não tracionadas na parte traseira do equipamento, para melhor distribuição de cargas sobre o piso, com freio elétrico regenerativo, alimentado por 02 baterias de tração de 80V para correntes de 620Ah cada, com velocidade máxima de até 07km/h, veículos equipados com avançado sistema de segurança, dotados de sistema de monitoramento, sensores de posicionamento, luzes de segurança, alarmes sonoros e válvulas de segurança, além do painel de controle multifuncional para controle do equipamento e diagnóstico de falhas.</v>
      </c>
      <c r="H802" s="10" t="s">
        <v>1170</v>
      </c>
      <c r="I802" s="13">
        <v>43577</v>
      </c>
    </row>
    <row r="803" spans="1:9" ht="36.75" customHeight="1" x14ac:dyDescent="0.25">
      <c r="A803" s="42" t="str">
        <f t="shared" si="36"/>
        <v>X</v>
      </c>
      <c r="B803" s="10" t="s">
        <v>539</v>
      </c>
      <c r="C803" s="10" t="s">
        <v>1167</v>
      </c>
      <c r="D803" s="10" t="s">
        <v>1168</v>
      </c>
      <c r="E803" s="10" t="s">
        <v>4413</v>
      </c>
      <c r="F803" s="10" t="str">
        <f t="shared" si="37"/>
        <v>8427.10.90</v>
      </c>
      <c r="G803" s="10" t="str">
        <f t="shared" si="38"/>
        <v>Veículos autopropulsados sobre rodas, acionados por 2 motores elétricos com potência de 11kW cada, alimentados por baterias de tração de 80V para correntes de 1.240Ah, utilizados para içamento, transporte e manuseio de cavaletes carregados com pilhas de vidro de largura máxima de 3.850mm e altura máxima de 2.700mm, sendo altura máxima da elevação do rack em referência ao solo de 2.000mm, com capacidade de carga de 20.000kg e sistema de direção multidirecional e PLC com diferentes programas de condução.</v>
      </c>
      <c r="H803" s="10" t="s">
        <v>1089</v>
      </c>
      <c r="I803" s="13">
        <v>43545</v>
      </c>
    </row>
    <row r="804" spans="1:9" ht="33" customHeight="1" x14ac:dyDescent="0.25">
      <c r="A804" s="42" t="str">
        <f t="shared" si="36"/>
        <v/>
      </c>
      <c r="B804" s="10" t="s">
        <v>422</v>
      </c>
      <c r="C804" s="10" t="s">
        <v>1173</v>
      </c>
      <c r="D804" s="10" t="s">
        <v>1172</v>
      </c>
      <c r="E804" s="10" t="s">
        <v>4116</v>
      </c>
      <c r="F804" s="10" t="str">
        <f t="shared" si="37"/>
        <v>8456.11.19</v>
      </c>
      <c r="G804" s="10" t="str">
        <f t="shared" si="38"/>
        <v>Centros de corte a laser, com controle numérico computadorizado (CNC), com fonte laser de disco área de trabalho de corte de até 3,0 x 1,5(M), com dispositivo automático de carga ou descarga de chapas metálicas, sistema para marcar, gravar ou rotular o produto, com unidade de refrigeração e coletor de pó, e sistema contra colisão magnético, trocador de bicos automáticos, com sistema de armazenamento e alimentação de chapas automáticos com capacidade de 3ton.</v>
      </c>
      <c r="H804" s="10" t="s">
        <v>1089</v>
      </c>
      <c r="I804" s="13">
        <v>43545</v>
      </c>
    </row>
    <row r="805" spans="1:9" ht="33" customHeight="1" x14ac:dyDescent="0.25">
      <c r="A805" s="42" t="str">
        <f t="shared" si="36"/>
        <v/>
      </c>
      <c r="B805" s="10" t="s">
        <v>536</v>
      </c>
      <c r="C805" s="10" t="s">
        <v>1175</v>
      </c>
      <c r="D805" s="10" t="s">
        <v>1174</v>
      </c>
      <c r="E805" s="10" t="s">
        <v>4331</v>
      </c>
      <c r="F805" s="10" t="str">
        <f t="shared" si="37"/>
        <v>8427.10.19</v>
      </c>
      <c r="G805" s="10" t="str">
        <f t="shared" si="38"/>
        <v>Empilhadeiras autopropulsadas, de motor elétrico de tração de corrente alternada (AC), contrabalançadas, saída lateral para bateria tracionaria, capacidade máxima de carga entre 1.800 e 8.000kg, altura de elevação dos garfos entre 2.750 e 8.670mm, com ou sem garfos.</v>
      </c>
      <c r="H805" s="10" t="s">
        <v>1089</v>
      </c>
      <c r="I805" s="13">
        <v>43545</v>
      </c>
    </row>
    <row r="806" spans="1:9" ht="33" customHeight="1" x14ac:dyDescent="0.25">
      <c r="A806" s="42" t="str">
        <f t="shared" si="36"/>
        <v/>
      </c>
      <c r="B806" s="10" t="s">
        <v>275</v>
      </c>
      <c r="C806" s="10" t="s">
        <v>1177</v>
      </c>
      <c r="D806" s="10" t="s">
        <v>1176</v>
      </c>
      <c r="E806" s="10" t="s">
        <v>4414</v>
      </c>
      <c r="F806" s="10" t="str">
        <f t="shared" si="37"/>
        <v>8428.39.90</v>
      </c>
      <c r="G806" s="10" t="str">
        <f t="shared" si="38"/>
        <v>Transportadores tubulares mecânicos de arraste, dotados de: cabo de tração tensionado automaticamente, com discos de arraste fixos em anilhas moldadas aos cabos, que se movimentam na vertical, em diagonal (inclinado) e na horizontal, em sistema de tubos fechados fabricados conforme norma ASTM A-778, de diâmetros externos de 50,8 até 203,2mm., com capacidade de transportar produtos em pó e a granel de 0 até 56 metros cúbicos por hora, controlados por inversor de frequência.</v>
      </c>
      <c r="H806" s="10" t="s">
        <v>1089</v>
      </c>
      <c r="I806" s="13">
        <v>43545</v>
      </c>
    </row>
    <row r="807" spans="1:9" ht="33" customHeight="1" x14ac:dyDescent="0.25">
      <c r="A807" s="42" t="str">
        <f t="shared" si="36"/>
        <v/>
      </c>
      <c r="B807" s="10" t="s">
        <v>1179</v>
      </c>
      <c r="C807" s="10" t="s">
        <v>1180</v>
      </c>
      <c r="D807" s="10" t="s">
        <v>1178</v>
      </c>
      <c r="E807" s="10" t="s">
        <v>4415</v>
      </c>
      <c r="F807" s="10" t="str">
        <f t="shared" si="37"/>
        <v>8445.90.90</v>
      </c>
      <c r="G807" s="10" t="str">
        <f t="shared" si="38"/>
        <v>Máquinas recobridoras de fios têxteis para látex e “spandex”, com enrolamento mecânico, dotadas de 160 fusos, distribuídos em 32 seções, fusos com inclinação de 270/200mm, velocidade compreendida 8.000 a 1.500rpm, grau de torção compreendido de 200 a 2.600(T/M), direção de torção /enrolamento de S ou Z, capacidade de 350, 500, 750 e 1.000g, “streching” compreendido de 1,6 vezes a 4,5 vezes e potência de 13KW.</v>
      </c>
      <c r="H807" s="10" t="s">
        <v>1089</v>
      </c>
      <c r="I807" s="13">
        <v>43545</v>
      </c>
    </row>
    <row r="808" spans="1:9" ht="33" customHeight="1" x14ac:dyDescent="0.25">
      <c r="A808" s="42" t="str">
        <f t="shared" si="36"/>
        <v/>
      </c>
      <c r="B808" s="10" t="s">
        <v>1182</v>
      </c>
      <c r="C808" s="10" t="s">
        <v>1183</v>
      </c>
      <c r="D808" s="10" t="s">
        <v>1181</v>
      </c>
      <c r="E808" s="10" t="s">
        <v>4207</v>
      </c>
      <c r="F808" s="10" t="str">
        <f t="shared" si="37"/>
        <v>8456.11.90</v>
      </c>
      <c r="G808" s="10" t="str">
        <f t="shared" si="38"/>
        <v>Máquinas automáticas linear para marcação a laser de tampas plásticas por meio de eliminação de matéria, troca de cor ou remoção de material, com capacidade produtiva de até 2.500 tampas/minuto, constituídas por elevador posicionador de tampas, corpo principal com esteira transportadora, fonte geradora de laser tipo SK67, computador principal com monitor “touchscreen” e sistema de visão artificial com câmera CCD para controle de qualidade.</v>
      </c>
      <c r="H808" s="10" t="s">
        <v>1089</v>
      </c>
      <c r="I808" s="13">
        <v>43545</v>
      </c>
    </row>
    <row r="809" spans="1:9" ht="33" customHeight="1" x14ac:dyDescent="0.25">
      <c r="A809" s="42" t="str">
        <f t="shared" si="36"/>
        <v/>
      </c>
      <c r="B809" s="10" t="s">
        <v>1185</v>
      </c>
      <c r="C809" s="10" t="s">
        <v>1186</v>
      </c>
      <c r="D809" s="10" t="s">
        <v>1184</v>
      </c>
      <c r="E809" s="10" t="s">
        <v>4208</v>
      </c>
      <c r="F809" s="10" t="str">
        <f t="shared" si="37"/>
        <v>8437.90.00</v>
      </c>
      <c r="G809" s="10" t="str">
        <f t="shared" si="38"/>
        <v>Dispositivos de iluminação com placa “red/blue”, dotados de: lente esférica de acrílico e base de dissipação de alumínio anodizado, para aplicação em máquinas selecionadoras ópticas, com função de iluminação de alta intensidade, com acionamento eletrônico de 29 ou 39Vcc.</v>
      </c>
      <c r="H809" s="10" t="s">
        <v>1089</v>
      </c>
      <c r="I809" s="13">
        <v>43545</v>
      </c>
    </row>
    <row r="810" spans="1:9" ht="33" customHeight="1" x14ac:dyDescent="0.25">
      <c r="A810" s="42" t="str">
        <f t="shared" si="36"/>
        <v/>
      </c>
      <c r="B810" s="10" t="s">
        <v>254</v>
      </c>
      <c r="C810" s="10" t="s">
        <v>1188</v>
      </c>
      <c r="D810" s="10" t="s">
        <v>1187</v>
      </c>
      <c r="E810" s="10" t="s">
        <v>3965</v>
      </c>
      <c r="F810" s="10" t="str">
        <f t="shared" si="37"/>
        <v>8431.20.11</v>
      </c>
      <c r="G810" s="10" t="str">
        <f t="shared" si="38"/>
        <v>Componentes de empilhadeira, semieixo de tração com 526mm de comprimento e 159mm de diâmetro.</v>
      </c>
      <c r="H810" s="10" t="s">
        <v>1089</v>
      </c>
      <c r="I810" s="13">
        <v>43545</v>
      </c>
    </row>
    <row r="811" spans="1:9" ht="33" customHeight="1" x14ac:dyDescent="0.25">
      <c r="A811" s="42" t="str">
        <f t="shared" si="36"/>
        <v/>
      </c>
      <c r="B811" s="10" t="s">
        <v>1190</v>
      </c>
      <c r="C811" s="10" t="s">
        <v>1191</v>
      </c>
      <c r="D811" s="10" t="s">
        <v>1189</v>
      </c>
      <c r="E811" s="10" t="s">
        <v>4416</v>
      </c>
      <c r="F811" s="10" t="str">
        <f t="shared" si="37"/>
        <v>8463.90.90</v>
      </c>
      <c r="G811" s="10" t="str">
        <f t="shared" si="38"/>
        <v>Cabeçotes próprios para serem manipulados por robôs, para rebitagem de porcas rebites, com força de aplicação de 5 a 32kN, bitola de M4 a M10, produção máxima de 10 aplicações por minuto, com: painel de controle contendo PLC e IHM para ajustes dos parâmetros; alimentador das porcas rebites por sopro, com capacidade de até 4 saídas; multiplicador de pressão “booster”.</v>
      </c>
      <c r="H811" s="10" t="s">
        <v>1089</v>
      </c>
      <c r="I811" s="13">
        <v>43545</v>
      </c>
    </row>
    <row r="812" spans="1:9" ht="33" customHeight="1" x14ac:dyDescent="0.25">
      <c r="A812" s="42" t="str">
        <f t="shared" si="36"/>
        <v/>
      </c>
      <c r="B812" s="10" t="s">
        <v>112</v>
      </c>
      <c r="C812" s="10" t="s">
        <v>1193</v>
      </c>
      <c r="D812" s="10" t="s">
        <v>1192</v>
      </c>
      <c r="E812" s="10" t="s">
        <v>4417</v>
      </c>
      <c r="F812" s="10" t="str">
        <f t="shared" si="37"/>
        <v>8479.89.99</v>
      </c>
      <c r="G812" s="10" t="str">
        <f t="shared" si="38"/>
        <v>Vibradores pneumáticos, de impacto singular ou continuo, confeccionado sem carcaça de aço carbono ou alumínio, para trabalhar em temperatura de -20 até 200°C, com pressão de trabalho de 0,8 a 6BAR, para instalação interna ou externa, com ou sem berço de fixação.</v>
      </c>
      <c r="H812" s="10" t="s">
        <v>1089</v>
      </c>
      <c r="I812" s="13">
        <v>43545</v>
      </c>
    </row>
    <row r="813" spans="1:9" ht="33" customHeight="1" x14ac:dyDescent="0.25">
      <c r="A813" s="42" t="str">
        <f t="shared" si="36"/>
        <v/>
      </c>
      <c r="B813" s="10" t="s">
        <v>112</v>
      </c>
      <c r="C813" s="10" t="s">
        <v>1195</v>
      </c>
      <c r="D813" s="10" t="s">
        <v>1194</v>
      </c>
      <c r="E813" s="10" t="s">
        <v>4417</v>
      </c>
      <c r="F813" s="10" t="str">
        <f t="shared" si="37"/>
        <v>8479.89.99</v>
      </c>
      <c r="G813" s="10" t="str">
        <f t="shared" si="38"/>
        <v>Vibrofluidificadores confeccionados em carcaça de alumínio, aço inox, plástico ou fibra de vidro, dotados de: membrana de silicone para auxilio de fluxo de materiais para temperaturas de -40 até 230°C; com cavidades nas membranas para direcionar o fluxo de ar para baixo, com furos de saída de ar para limpeza autônoma Fornecimento mínimo de 4 peças ou múltiplos, devido embalagem conter 4 unidades.</v>
      </c>
      <c r="H813" s="10" t="s">
        <v>1089</v>
      </c>
      <c r="I813" s="13">
        <v>43545</v>
      </c>
    </row>
    <row r="814" spans="1:9" ht="33" customHeight="1" x14ac:dyDescent="0.25">
      <c r="A814" s="42" t="str">
        <f t="shared" si="36"/>
        <v/>
      </c>
      <c r="B814" s="10" t="s">
        <v>332</v>
      </c>
      <c r="C814" s="10" t="s">
        <v>1197</v>
      </c>
      <c r="D814" s="10" t="s">
        <v>1196</v>
      </c>
      <c r="E814" s="10" t="s">
        <v>4418</v>
      </c>
      <c r="F814" s="10" t="str">
        <f t="shared" si="37"/>
        <v>8428.90.90</v>
      </c>
      <c r="G814" s="10" t="str">
        <f t="shared" si="38"/>
        <v>Robôs rodoferroviários elétricos rebocadores de vagões, para operações de manobra em oficinas de manutenção, pátio industrial e portuário; comandado remotamente por rádio controle industrial portátil, com sistema de direção intuitivo por cores; alimentado exclusivamente por bateria; com carregador inteligente de alta frequência incorporado; controle e comando realizado por CLP industrial; dotados de tração elétrica síncrona nas 4 rodas e eixo pendular para controle e transferência efetiva da tração, mesmo em condições de solo adversas; freios a disco por molas atuantes em todas as rodas; direção articulada passiva, capaz de realizar giros de 360° em torno do próprio eixo; com guia de trilhos acionada hidraulicamente por controle remoto, com sistema de ajuste e compensação que acompanham as irregularidades dos trilhos; sistema de frenagem de segurança com botoeira de parada de emergência; pneus de borracha maciça de alta resistência; com peso próprio entre 4 e 12 toneladas, forças de tração entre 20 e 50kN.</v>
      </c>
      <c r="H814" s="10" t="s">
        <v>1089</v>
      </c>
      <c r="I814" s="13">
        <v>43545</v>
      </c>
    </row>
    <row r="815" spans="1:9" ht="33" customHeight="1" x14ac:dyDescent="0.25">
      <c r="A815" s="42" t="str">
        <f t="shared" si="36"/>
        <v/>
      </c>
      <c r="B815" s="10" t="s">
        <v>894</v>
      </c>
      <c r="C815" s="10" t="s">
        <v>1202</v>
      </c>
      <c r="D815" s="10" t="s">
        <v>1201</v>
      </c>
      <c r="E815" s="10" t="s">
        <v>4419</v>
      </c>
      <c r="F815" s="10" t="str">
        <f t="shared" si="37"/>
        <v>8425.39.10</v>
      </c>
      <c r="G815" s="10" t="str">
        <f t="shared" si="38"/>
        <v>Puxadores hidráulicos rebocáveis com ou sem rodas, para lançamento de cabos com diâmetro máximo de 50mm, em redes de transmissão de energia elétrica, tração máxima até 280kN a velocidade  até 5km/h, velocidade máxima de lançamento até 5km/h a tração até 280kN, com roda-guia de diâmetro até 1.500mm, massa  até 13.000kg, motor diesel até 328kW, transmissão hidráulica com circuito fechado para variação contínua de velocidade em ambos os sentidos de rotação, sistema de pré-ajuste de tração, freio hidráulico negativo auto atuante, dinamômetro hidráulico com ponto de ajuste e controle automático da tração máxima, sistema de resfriamento do óleo hidráulico, instrumentos de controle para o sistema hidráulico e o motor diesel, enrolador automático de carretel incorporado com auto carregamento e enrolamento de nível automático, estabilizador de lâmina frontal com atuação mecânica, ponto de ligação à terra.</v>
      </c>
      <c r="H815" s="10" t="s">
        <v>1089</v>
      </c>
      <c r="I815" s="13">
        <v>43545</v>
      </c>
    </row>
    <row r="816" spans="1:9" ht="33" customHeight="1" x14ac:dyDescent="0.25">
      <c r="A816" s="42" t="str">
        <f t="shared" si="36"/>
        <v/>
      </c>
      <c r="B816" s="10" t="s">
        <v>539</v>
      </c>
      <c r="C816" s="10" t="s">
        <v>1204</v>
      </c>
      <c r="D816" s="10" t="s">
        <v>1203</v>
      </c>
      <c r="E816" s="10" t="s">
        <v>4420</v>
      </c>
      <c r="F816" s="10" t="str">
        <f t="shared" si="37"/>
        <v>8427.10.90</v>
      </c>
      <c r="G816" s="10" t="str">
        <f t="shared" si="38"/>
        <v>Máquinas autopropulsadas sobre rodas, para transporte e movimentação de cargas, robotizadas, com movimentação por sistema de operação manual e  autoguiadas (sem condutor), por intermédio de sistema de orientação com navegação por meio de raios laser e controladas e monitoradas por sistema automático de controle de rede, contendo sistema de freio elétrico ou mecânico, sistema segurança com sensores frontal, lateral e traseiro, com capacidade nominal de elevação de carga de 1.400kg a 600mm, com altura máxima de elevação em modo manual de 2.800mm, comprimento do garfo para paletes industriais de 1.150mm, altura máxima de navegação a laser de 2.150mm, sistema de segurança pessoal com scanner a laser na frente e atrás e barreiras de luz laterais, scanner a laser para refletores padrão, homem-máquina (IHM) com painel sensível ao toque de 5.7”, sistema computadorizado e comunicação via WLAN.</v>
      </c>
      <c r="H816" s="10" t="s">
        <v>1089</v>
      </c>
      <c r="I816" s="13">
        <v>43545</v>
      </c>
    </row>
    <row r="817" spans="1:9" ht="33" customHeight="1" x14ac:dyDescent="0.25">
      <c r="A817" s="42" t="str">
        <f t="shared" si="36"/>
        <v/>
      </c>
      <c r="B817" s="10" t="s">
        <v>178</v>
      </c>
      <c r="C817" s="10" t="s">
        <v>1206</v>
      </c>
      <c r="D817" s="10" t="s">
        <v>1205</v>
      </c>
      <c r="E817" s="10" t="s">
        <v>4421</v>
      </c>
      <c r="F817" s="10" t="str">
        <f t="shared" si="37"/>
        <v>8479.82.10</v>
      </c>
      <c r="G817" s="10" t="str">
        <f t="shared" si="38"/>
        <v>Máquinas automáticas para mistura, granulação, secagem e revestimento de produtos farmacêuticos para serem utilizadas na pesquisa e desenvolvimento de grânulos e “pellets”, para lotes iguais ou inferiores a 6kg com densidade de 0,5kg/litros, volume máximo de trabalho 12 litros, fluxo de ar 450m³/h, dotadas de módulo de leito fluidizado para secagem, granulação, mistura e revestimento com prato de distribuição responsável pelo fluxo interno com movimentação toroidal do ar de fluidização; sistema integrado de bomba peristáltica e bicos injetores de tripla função (injeção simultânea de fluidos, ar atomizado e ar anti entupimento); sistema dinâmico interno de filtragem com estações de captação/tratamento de ar; ventilador soprador e área de filtragem do ar de descarga; sistema de gerenciamento com controlador lógico programável e interface lógica homem-máquina (IHM).</v>
      </c>
      <c r="H817" s="10" t="s">
        <v>1089</v>
      </c>
      <c r="I817" s="13">
        <v>43545</v>
      </c>
    </row>
    <row r="818" spans="1:9" ht="33" customHeight="1" x14ac:dyDescent="0.25">
      <c r="A818" s="42" t="str">
        <f t="shared" si="36"/>
        <v/>
      </c>
      <c r="B818" s="10" t="s">
        <v>112</v>
      </c>
      <c r="C818" s="10" t="s">
        <v>1208</v>
      </c>
      <c r="D818" s="10" t="s">
        <v>1207</v>
      </c>
      <c r="E818" s="10" t="s">
        <v>4422</v>
      </c>
      <c r="F818" s="10" t="str">
        <f t="shared" si="37"/>
        <v>8479.89.99</v>
      </c>
      <c r="G818" s="10" t="str">
        <f t="shared" si="38"/>
        <v>Bobinadores automáticos e ou manuais, com base simples, blindados ou não, para enrolamento de mangueiras utilizadas no transporte de óleo, combustíveis, graxa, água ou ar, com sistema de retração por mola, hidráulico, elétrico ou manual, com capacidade para mangueiras com comprimento máximo de até 50 metros e diâmetro nominal máximo de até 2 polegada, acompanhados ou não de mangueira.</v>
      </c>
      <c r="H818" s="10" t="s">
        <v>1089</v>
      </c>
      <c r="I818" s="13">
        <v>43545</v>
      </c>
    </row>
    <row r="819" spans="1:9" ht="33" customHeight="1" x14ac:dyDescent="0.25">
      <c r="A819" s="42" t="str">
        <f t="shared" si="36"/>
        <v/>
      </c>
      <c r="B819" s="10" t="s">
        <v>82</v>
      </c>
      <c r="C819" s="10" t="s">
        <v>1210</v>
      </c>
      <c r="D819" s="10" t="s">
        <v>1209</v>
      </c>
      <c r="E819" s="10" t="s">
        <v>4422</v>
      </c>
      <c r="F819" s="10" t="str">
        <f t="shared" si="37"/>
        <v>8481.80.99</v>
      </c>
      <c r="G819" s="10" t="str">
        <f t="shared" si="38"/>
        <v>Válvulas para controle de escoamento de óleo ou graxa lubrificante, com fluxo máximo de até 70L/min ou 2.500g/min, respectivamente, acionadas manualmente por meio de gatilho, equipadas com medidor digital e ou mecânico e bico antigotejante.</v>
      </c>
      <c r="H819" s="10" t="s">
        <v>1089</v>
      </c>
      <c r="I819" s="13">
        <v>43545</v>
      </c>
    </row>
    <row r="820" spans="1:9" ht="33" customHeight="1" x14ac:dyDescent="0.25">
      <c r="A820" s="42" t="str">
        <f t="shared" si="36"/>
        <v/>
      </c>
      <c r="B820" s="10" t="s">
        <v>529</v>
      </c>
      <c r="C820" s="10" t="s">
        <v>1212</v>
      </c>
      <c r="D820" s="10" t="s">
        <v>1211</v>
      </c>
      <c r="E820" s="10" t="s">
        <v>4423</v>
      </c>
      <c r="F820" s="10" t="str">
        <f t="shared" si="37"/>
        <v>8709.11.00</v>
      </c>
      <c r="G820" s="10" t="str">
        <f t="shared" si="38"/>
        <v>Veículos rebocadores, autopropulsores, elétricos, com operador pedestre, alimentados por bateria, para operação em ambiente internos e ou externos de curta distância, para múltiplas aplicações, com capacidade de tração rebocável igual ou maior a 800kg com ângulo de inclinação 0% e velocidade de deslocamento igual ou maior a 4km/h.</v>
      </c>
      <c r="H820" s="10" t="s">
        <v>1089</v>
      </c>
      <c r="I820" s="13">
        <v>43545</v>
      </c>
    </row>
    <row r="821" spans="1:9" ht="33" customHeight="1" x14ac:dyDescent="0.25">
      <c r="A821" s="42" t="str">
        <f t="shared" si="36"/>
        <v/>
      </c>
      <c r="B821" s="10" t="s">
        <v>1214</v>
      </c>
      <c r="C821" s="10" t="s">
        <v>1215</v>
      </c>
      <c r="D821" s="10" t="s">
        <v>1213</v>
      </c>
      <c r="E821" s="10" t="s">
        <v>4424</v>
      </c>
      <c r="F821" s="10" t="str">
        <f t="shared" si="37"/>
        <v>8413.81.00</v>
      </c>
      <c r="G821" s="10" t="str">
        <f t="shared" si="38"/>
        <v>Equipamentos para bombeamento de cola adesiva tipo “hotmelt”, temperatura de operação de 30 a 240 graus Celsius, pressão máxima de trabalho inferior a 90bar, 1 a 4 bombas por tanque de cola, rotação de trabalho até 100rpm, dotados de sensores de monitoramento de temperatura e pressão, mangueiras, conexões, suportes e bicos aplicadores para industrialização de máquinas de fraldas e/ou absorventes higiênicos, com velocidade linear de produção de até 500 metros/minutos.</v>
      </c>
      <c r="H821" s="10" t="s">
        <v>1089</v>
      </c>
      <c r="I821" s="13">
        <v>43545</v>
      </c>
    </row>
    <row r="822" spans="1:9" ht="33" customHeight="1" x14ac:dyDescent="0.25">
      <c r="A822" s="42" t="str">
        <f t="shared" si="36"/>
        <v/>
      </c>
      <c r="B822" s="10" t="s">
        <v>1217</v>
      </c>
      <c r="C822" s="10" t="s">
        <v>1218</v>
      </c>
      <c r="D822" s="10" t="s">
        <v>1216</v>
      </c>
      <c r="E822" s="10" t="s">
        <v>4218</v>
      </c>
      <c r="F822" s="10" t="str">
        <f t="shared" si="37"/>
        <v>8517.62.41</v>
      </c>
      <c r="G822" s="10" t="str">
        <f t="shared" si="38"/>
        <v>Roteadores para transmissão, com ou sem fio, de dados, voz e vídeo, com frequência múltipla de 2.4GHz e 5.8GHz, suportando protocolos de dados de padrão aberto IEEE 802.11 b/g/n/ac, com configuração de 1 porta WAN e de 1 até 5 portas LAN, portas com taxa de transmissão de até 1.000mbps e dotado de até 6 antenas com irradiação em faixa de frequência compreendida entre 2.4GHz e 5.8GHz e ganho compreendido entre 1 e 6dbi.</v>
      </c>
      <c r="H822" s="10" t="s">
        <v>1089</v>
      </c>
      <c r="I822" s="13">
        <v>43545</v>
      </c>
    </row>
    <row r="823" spans="1:9" ht="33" customHeight="1" x14ac:dyDescent="0.25">
      <c r="A823" s="42" t="str">
        <f t="shared" si="36"/>
        <v/>
      </c>
      <c r="B823" s="10" t="s">
        <v>518</v>
      </c>
      <c r="C823" s="10" t="s">
        <v>1220</v>
      </c>
      <c r="D823" s="10" t="s">
        <v>1219</v>
      </c>
      <c r="E823" s="10" t="s">
        <v>4425</v>
      </c>
      <c r="F823" s="10" t="str">
        <f t="shared" si="37"/>
        <v>9027.50.90</v>
      </c>
      <c r="G823" s="10" t="str">
        <f t="shared" si="38"/>
        <v>Aparelhos automatizados para amplificação, sequenciamento e análise de amostras com capacidade de gerar até 6.000 Gigabases de dados por corrida por meio da tecnologia SBS (sequenciamento por síntese) com capacidade de leitura de até 500 pares de bases (2 x 250pb) dos fragmentos de DNA de forma automatizada.</v>
      </c>
      <c r="H823" s="10" t="s">
        <v>1089</v>
      </c>
      <c r="I823" s="13">
        <v>43545</v>
      </c>
    </row>
    <row r="824" spans="1:9" ht="33" customHeight="1" x14ac:dyDescent="0.25">
      <c r="A824" s="42" t="str">
        <f t="shared" si="36"/>
        <v/>
      </c>
      <c r="B824" s="10" t="s">
        <v>1222</v>
      </c>
      <c r="C824" s="10" t="s">
        <v>1223</v>
      </c>
      <c r="D824" s="10" t="s">
        <v>1221</v>
      </c>
      <c r="E824" s="10" t="s">
        <v>4426</v>
      </c>
      <c r="F824" s="10" t="str">
        <f t="shared" si="37"/>
        <v>8472.90.99</v>
      </c>
      <c r="G824" s="10" t="str">
        <f t="shared" si="38"/>
        <v>Máquinas de estenotipia, com tela diagonal de 7 polegadas, resolução 800 x 480, inclinação 180 graus com tripé.</v>
      </c>
      <c r="H824" s="10" t="s">
        <v>1089</v>
      </c>
      <c r="I824" s="13">
        <v>43545</v>
      </c>
    </row>
    <row r="825" spans="1:9" ht="33" customHeight="1" x14ac:dyDescent="0.25">
      <c r="A825" s="42" t="str">
        <f t="shared" si="36"/>
        <v/>
      </c>
      <c r="B825" s="10" t="s">
        <v>461</v>
      </c>
      <c r="C825" s="10" t="s">
        <v>1225</v>
      </c>
      <c r="D825" s="10" t="s">
        <v>1224</v>
      </c>
      <c r="E825" s="10" t="s">
        <v>4085</v>
      </c>
      <c r="F825" s="10" t="str">
        <f t="shared" si="37"/>
        <v>8529.90.20</v>
      </c>
      <c r="G825" s="10" t="str">
        <f t="shared" si="38"/>
        <v>Suportes das conexões de entradas e ou saídas, fabricados ou injetados em plásticos, de uso exclusivo em monitores de computadores com displays de 14” à 86” polegadas de diagonal.</v>
      </c>
      <c r="H825" s="10" t="s">
        <v>1089</v>
      </c>
      <c r="I825" s="13">
        <v>43545</v>
      </c>
    </row>
    <row r="826" spans="1:9" ht="33" hidden="1" customHeight="1" x14ac:dyDescent="0.25">
      <c r="A826" s="42" t="str">
        <f t="shared" si="36"/>
        <v/>
      </c>
      <c r="B826" s="10" t="s">
        <v>1790</v>
      </c>
      <c r="C826" s="10" t="s">
        <v>1791</v>
      </c>
      <c r="D826" s="10" t="s">
        <v>1788</v>
      </c>
      <c r="E826" s="10" t="s">
        <v>4063</v>
      </c>
      <c r="F826" s="10" t="str">
        <f t="shared" si="37"/>
        <v>8412.29.00</v>
      </c>
      <c r="G826" s="10" t="str">
        <f t="shared" si="38"/>
        <v>Motores hidráulicos de pistões radiais, acionados por came, de alto torque e baixa rotação, de deslocamento volumétrico máximo igual ou superior a 160cm³ por revolução, torque máximo igual ou superior a 225Nm e pressão máxima nominal igual ou inferior a 450bar.</v>
      </c>
      <c r="H826" s="10" t="s">
        <v>1789</v>
      </c>
      <c r="I826" s="13">
        <v>43584</v>
      </c>
    </row>
    <row r="827" spans="1:9" ht="33" hidden="1" customHeight="1" x14ac:dyDescent="0.25">
      <c r="A827" s="42" t="str">
        <f t="shared" si="36"/>
        <v/>
      </c>
      <c r="B827" s="10" t="s">
        <v>1454</v>
      </c>
      <c r="C827" s="10" t="s">
        <v>1793</v>
      </c>
      <c r="D827" s="10" t="s">
        <v>1792</v>
      </c>
      <c r="E827" s="10" t="s">
        <v>4089</v>
      </c>
      <c r="F827" s="10" t="str">
        <f t="shared" si="37"/>
        <v>8414.10.00</v>
      </c>
      <c r="G827" s="10" t="str">
        <f t="shared" si="38"/>
        <v>Unidades de geração de vácuo para uso industrial, com capacidade nominal de geração igual ou superior a 5.400m3/h a 45 mbar, dotadas de: bombas de vácuo de palhetas (vane) de refrigeração por solução liquida, em cabine insonorizada; vaso separador de líquido refrigerante, trocador de calor a ar para resfriamento do liquido refrigerante, filtros, válvulas, instrumentação, painel elétrico e de controle, tanque acumulador de vácuo, sistema de drenagem de condensado e tubulações.</v>
      </c>
      <c r="H827" s="10" t="s">
        <v>1789</v>
      </c>
      <c r="I827" s="13">
        <v>43584</v>
      </c>
    </row>
    <row r="828" spans="1:9" ht="33" hidden="1" customHeight="1" x14ac:dyDescent="0.25">
      <c r="A828" s="42" t="str">
        <f t="shared" si="36"/>
        <v/>
      </c>
      <c r="B828" s="10" t="s">
        <v>1795</v>
      </c>
      <c r="C828" s="10" t="s">
        <v>1796</v>
      </c>
      <c r="D828" s="10" t="s">
        <v>1794</v>
      </c>
      <c r="E828" s="10" t="s">
        <v>4374</v>
      </c>
      <c r="F828" s="10" t="str">
        <f t="shared" si="37"/>
        <v>8418.61.00</v>
      </c>
      <c r="G828" s="10" t="str">
        <f t="shared" si="38"/>
        <v>Bombas de calor movidas a gás natural (Gas Heat Pump) para sistemas de climatização, com potências de 25 ou 30HP, apresentadas em um corpo único com um motor a combustão interno, condensador, compressor com tecnologia de Fluxo de Refrigerante Variável (VRF) e ventilador, com capacidade de aquecimento de 80 ou 95kW em ambientes de sistemas de expansão direta ou indireta, com recurso de reaproveitamento térmico do motor para obtenção de água quente com capacidade de 36,4 ou 46kW, taxa de circulação de água quente de 3,9m³/h, utilizando fluido refrigerante.</v>
      </c>
      <c r="H828" s="10" t="s">
        <v>1789</v>
      </c>
      <c r="I828" s="13">
        <v>43584</v>
      </c>
    </row>
    <row r="829" spans="1:9" ht="33" hidden="1" customHeight="1" x14ac:dyDescent="0.25">
      <c r="A829" s="42" t="str">
        <f t="shared" si="36"/>
        <v/>
      </c>
      <c r="B829" s="10" t="s">
        <v>1798</v>
      </c>
      <c r="C829" s="10" t="s">
        <v>1799</v>
      </c>
      <c r="D829" s="10" t="s">
        <v>1797</v>
      </c>
      <c r="E829" s="10" t="s">
        <v>4311</v>
      </c>
      <c r="F829" s="10" t="str">
        <f t="shared" si="37"/>
        <v>8418.69.10</v>
      </c>
      <c r="G829" s="10" t="str">
        <f t="shared" si="38"/>
        <v>Máquinas dispensadoras de bebida “frozen” carbonatada e não carbonatada contendo de 2 a 4 barris de sabor e capacidade total de 60 a 82oz/min, com xaropadores cerâmicos, controlados por parafusos de regulagem; 1 (um) conjunto de refrigeração com controle de temperatura individualizado e capacidade de 15.000 até 19.000BTU/h; 2 a 4 tanques de expansão; um compressor “scroll”; reguladores de dióxido de carbono; um raspador interno para cada barril; um painel de controle programável para operação, configuração e diagnóstico; sistema inteligente de descongelamento com tempo total de 9 minutos e dispositivo de controle de corrente, pressões e temperatura; indicadores luminosos de status do produto; fluxo de ar do sistema de refrigeração das laterais para o topo.</v>
      </c>
      <c r="H829" s="10" t="s">
        <v>1789</v>
      </c>
      <c r="I829" s="13">
        <v>43584</v>
      </c>
    </row>
    <row r="830" spans="1:9" ht="33" hidden="1" customHeight="1" x14ac:dyDescent="0.25">
      <c r="A830" s="42" t="str">
        <f t="shared" si="36"/>
        <v/>
      </c>
      <c r="B830" s="10" t="s">
        <v>122</v>
      </c>
      <c r="C830" s="10" t="s">
        <v>1801</v>
      </c>
      <c r="D830" s="10" t="s">
        <v>1800</v>
      </c>
      <c r="E830" s="10" t="s">
        <v>4002</v>
      </c>
      <c r="F830" s="10" t="str">
        <f t="shared" si="37"/>
        <v>8419.81.90</v>
      </c>
      <c r="G830" s="10" t="str">
        <f t="shared" si="38"/>
        <v>Máquinas automáticas de café expresso ou outras bebidas solúveis em água quente, em torre ou bancada, dotadas de: sistema de entrada de água com eletroválvula, saída de água quente em separado, dispositivo de aquecimento incorporado com caldeira ajustada para diferentes temperaturas; com ou sem fornecimento de vapor; recipiente para ingredientes; moedor de café; misturador; dosador; bomba; motor de troca de coluna; recipiente de resíduos líquidos; painel de controle ; grade e suporte para copos; possibilidade de iluminação LED ao fundo da tela “touchscreen”; rendimento aproximado variável entre 80 a 240 xícaras por hora; com potência nominal de até 2.300W e dotada de sistema ECO minimizando o consumo de energia.</v>
      </c>
      <c r="H830" s="10" t="s">
        <v>1789</v>
      </c>
      <c r="I830" s="13">
        <v>43584</v>
      </c>
    </row>
    <row r="831" spans="1:9" ht="33" hidden="1" customHeight="1" x14ac:dyDescent="0.25">
      <c r="A831" s="42" t="str">
        <f t="shared" si="36"/>
        <v/>
      </c>
      <c r="B831" s="10" t="s">
        <v>1232</v>
      </c>
      <c r="C831" s="10" t="s">
        <v>1803</v>
      </c>
      <c r="D831" s="10" t="s">
        <v>1802</v>
      </c>
      <c r="E831" s="10" t="s">
        <v>4427</v>
      </c>
      <c r="F831" s="10" t="str">
        <f t="shared" si="37"/>
        <v>8421.19.10</v>
      </c>
      <c r="G831" s="10" t="str">
        <f t="shared" si="38"/>
        <v>Centrifugas microematócritas de alta velocidade, com capacidade de 24 tubos de 1,5mm de diâmetro e 75mm de altura, velocidade máxima de 12.000 rotações por minuto (rpm), campo Centrifugo Relativo (RCF) de 13.500, 14.500 ou 15.300xg e faixa do temporizador de 0~10, 0~30, 0~99 ou 1~99min.</v>
      </c>
      <c r="H831" s="10" t="s">
        <v>1789</v>
      </c>
      <c r="I831" s="13">
        <v>43584</v>
      </c>
    </row>
    <row r="832" spans="1:9" ht="33" hidden="1" customHeight="1" x14ac:dyDescent="0.25">
      <c r="A832" s="42" t="str">
        <f t="shared" si="36"/>
        <v/>
      </c>
      <c r="B832" s="10" t="s">
        <v>129</v>
      </c>
      <c r="C832" s="10" t="s">
        <v>1805</v>
      </c>
      <c r="D832" s="10" t="s">
        <v>1804</v>
      </c>
      <c r="E832" s="10" t="s">
        <v>4004</v>
      </c>
      <c r="F832" s="10" t="str">
        <f t="shared" si="37"/>
        <v>8422.40.90</v>
      </c>
      <c r="G832" s="10" t="str">
        <f t="shared" si="38"/>
        <v>Máquinas automáticas de alta velocidade para embalar confeitos de goma ou prensados, com dimensões aproximadas entre 18 e 25mm de comprimento, 8 e 15mm de largura e 4 e 8mm de altura (espessura), em embalagens de papel laminado termoselável, com dimensões finais aproximadas entre 15 e 75mm de comprimento, 18 e 25mm de largura e 8 e 15mm de altura, dotadas de esteira de alimentação contínuo com funil de aproximadamente 50 litros, 2 canais vibratórios com escovas rotativas, sistema de alimentação automática de papel de embalagem por bobinas, dispositivo de centralização e corte, dispositivo para troca automática de bobina e emenda, estação de dobra, dispositivo de selagem com “hot melt“ (cola quente) e resfriamento, com produtividade aproximada de até 350 embalagens/minuto e  painel de controle com tela tipo “touchscreen“ e controlador lógico programável (CLP).</v>
      </c>
      <c r="H832" s="10" t="s">
        <v>1789</v>
      </c>
      <c r="I832" s="13">
        <v>43584</v>
      </c>
    </row>
    <row r="833" spans="1:9" ht="33" hidden="1" customHeight="1" x14ac:dyDescent="0.25">
      <c r="A833" s="42" t="str">
        <f t="shared" si="36"/>
        <v/>
      </c>
      <c r="B833" s="10" t="s">
        <v>1807</v>
      </c>
      <c r="C833" s="10" t="s">
        <v>1808</v>
      </c>
      <c r="D833" s="10" t="s">
        <v>1806</v>
      </c>
      <c r="E833" s="10" t="s">
        <v>4428</v>
      </c>
      <c r="F833" s="10" t="str">
        <f t="shared" si="37"/>
        <v>8423.30.90</v>
      </c>
      <c r="G833" s="10" t="str">
        <f t="shared" si="38"/>
        <v>Máquinas reguladoras de fluxo automático para dosagem gravimétrica de grãos com capacidade de 15.000kg/h, dotada de: caixa metálica, corpo de medição com células de carga, válvula de dosagem com acionamento a diafragma e sistema eletrônico de controle universal.</v>
      </c>
      <c r="H833" s="10" t="s">
        <v>1789</v>
      </c>
      <c r="I833" s="13">
        <v>43584</v>
      </c>
    </row>
    <row r="834" spans="1:9" ht="33" hidden="1" customHeight="1" x14ac:dyDescent="0.25">
      <c r="A834" s="42" t="str">
        <f t="shared" si="36"/>
        <v/>
      </c>
      <c r="B834" s="10" t="s">
        <v>536</v>
      </c>
      <c r="C834" s="10" t="s">
        <v>1810</v>
      </c>
      <c r="D834" s="10" t="s">
        <v>1809</v>
      </c>
      <c r="E834" s="10" t="s">
        <v>4100</v>
      </c>
      <c r="F834" s="10" t="str">
        <f t="shared" si="37"/>
        <v>8427.10.19</v>
      </c>
      <c r="G834" s="10" t="str">
        <f t="shared" si="38"/>
        <v>Empilhadeiras elétricas patoladas com timão, autopropulsadas, dotada de motor elétrico de tração de corrente alternada (AC), para operador a pé e/ou operador embarcado sob plataforma articulada; Capacidade de carga igual ou superior 1.400kg, mas inferior ou igual a 1.600kg; Altura máxima de elevação de 6000mm.</v>
      </c>
      <c r="H834" s="10" t="s">
        <v>1789</v>
      </c>
      <c r="I834" s="13">
        <v>43584</v>
      </c>
    </row>
    <row r="835" spans="1:9" ht="33" hidden="1" customHeight="1" x14ac:dyDescent="0.25">
      <c r="A835" s="42" t="str">
        <f t="shared" ref="A835:A898" si="39">IF(LEFT(D835,3)="Ver","",IF(COUNTIF(D:D,D835)&gt;1,"X",""))</f>
        <v/>
      </c>
      <c r="B835" s="10" t="s">
        <v>539</v>
      </c>
      <c r="C835" s="10" t="s">
        <v>1812</v>
      </c>
      <c r="D835" s="10" t="s">
        <v>1811</v>
      </c>
      <c r="E835" s="10" t="s">
        <v>4100</v>
      </c>
      <c r="F835" s="10" t="str">
        <f t="shared" ref="F835:F898" si="40">IF(B835="","",LEFT(B835,10))</f>
        <v>8427.10.90</v>
      </c>
      <c r="G835" s="10" t="str">
        <f t="shared" ref="G835:G898" si="41">IF(C835="","",C835)</f>
        <v>Selecionadoras de pedidos vertical, autopropulsadas, dotada de motor elétrico de tração de corrente alternada (AC); Plataforma para operador a bordo acoplada ao mastro elevável; Capacidade máxima de carga da bandeja de 100kg; Altura máxima de elevação da plataforma 5.300mm (limites inclusos).</v>
      </c>
      <c r="H835" s="10" t="s">
        <v>1789</v>
      </c>
      <c r="I835" s="13">
        <v>43584</v>
      </c>
    </row>
    <row r="836" spans="1:9" ht="33" hidden="1" customHeight="1" x14ac:dyDescent="0.25">
      <c r="A836" s="42" t="str">
        <f t="shared" si="39"/>
        <v/>
      </c>
      <c r="B836" s="10" t="s">
        <v>539</v>
      </c>
      <c r="C836" s="10" t="s">
        <v>1814</v>
      </c>
      <c r="D836" s="10" t="s">
        <v>1813</v>
      </c>
      <c r="E836" s="10" t="s">
        <v>4100</v>
      </c>
      <c r="F836" s="10" t="str">
        <f t="shared" si="40"/>
        <v>8427.10.90</v>
      </c>
      <c r="G836" s="10" t="str">
        <f t="shared" si="41"/>
        <v>Selecionadoras de pedidos horizontal, autopropulsadas, de motor elétrico de tração de corrente alternada (AC); Plataforma para operador a bordo, podendo ou não, ser acoplada ao comando de operação; Capacidade de carga máxima igual ou superior a 1.000kg, mas inferior ou igual a 2.500kg; Altura máxima de elevação da plataforma 840mm.</v>
      </c>
      <c r="H836" s="10" t="s">
        <v>1789</v>
      </c>
      <c r="I836" s="13">
        <v>43584</v>
      </c>
    </row>
    <row r="837" spans="1:9" ht="33" hidden="1" customHeight="1" x14ac:dyDescent="0.25">
      <c r="A837" s="42" t="str">
        <f t="shared" si="39"/>
        <v/>
      </c>
      <c r="B837" s="10" t="s">
        <v>332</v>
      </c>
      <c r="C837" s="10" t="s">
        <v>1816</v>
      </c>
      <c r="D837" s="10" t="s">
        <v>1815</v>
      </c>
      <c r="E837" s="10" t="s">
        <v>4118</v>
      </c>
      <c r="F837" s="10" t="str">
        <f t="shared" si="40"/>
        <v>8428.90.90</v>
      </c>
      <c r="G837" s="10" t="str">
        <f t="shared" si="41"/>
        <v>Despaletizadores automáticos para garrafas de vidro acondicionadas em paletes, com dimensões de 1.000 x 1.200mm e 1.120 x 1.420mm, com transportadores com comprimento de 1.000, 1.500 e 3.000mm, dotados de 5 correntes transportadoras cada e individualmente acionados por conjunto motriz composto por motor e redutor, transportador de corrente para extração automática de paletes vazios, correntes transportadoras para a saída da pilha de paletes, empilhador automático de paletes instalado no transportador anterior, mecanismo de manipulação dos paletes por meio de ventosas, proteção do perímetro com portas e barreiras de acesso e dispositivos de segurança conforme NR 12, integração mecânica, elétrica e de software no despaletizador, estação de despaletização com mecanismo de alimentação para mesa de transferência, rolos de centralização fixados na coluna do elevador principal, interface homem-máquina (IHM), controlador lógico programável (CLP).</v>
      </c>
      <c r="H837" s="10" t="s">
        <v>1789</v>
      </c>
      <c r="I837" s="13">
        <v>43584</v>
      </c>
    </row>
    <row r="838" spans="1:9" ht="33" hidden="1" customHeight="1" x14ac:dyDescent="0.25">
      <c r="A838" s="42" t="str">
        <f t="shared" si="39"/>
        <v/>
      </c>
      <c r="B838" s="10" t="s">
        <v>332</v>
      </c>
      <c r="C838" s="10" t="s">
        <v>1818</v>
      </c>
      <c r="D838" s="10" t="s">
        <v>1817</v>
      </c>
      <c r="E838" s="10" t="s">
        <v>4336</v>
      </c>
      <c r="F838" s="10" t="str">
        <f t="shared" si="40"/>
        <v>8428.90.90</v>
      </c>
      <c r="G838" s="10" t="str">
        <f t="shared" si="41"/>
        <v>Equipamentos em aço para a elevação e rotação de pás eólicas por acionamento hidráulico em dois módulos, com controle remoto capacidade máxima de 19.500kg. Trifásico 380 Volts, 60Hz.</v>
      </c>
      <c r="H838" s="10" t="s">
        <v>1789</v>
      </c>
      <c r="I838" s="13">
        <v>43584</v>
      </c>
    </row>
    <row r="839" spans="1:9" ht="33" hidden="1" customHeight="1" x14ac:dyDescent="0.25">
      <c r="A839" s="42" t="str">
        <f t="shared" si="39"/>
        <v/>
      </c>
      <c r="B839" s="10" t="s">
        <v>1820</v>
      </c>
      <c r="C839" s="10" t="s">
        <v>1821</v>
      </c>
      <c r="D839" s="10" t="s">
        <v>1819</v>
      </c>
      <c r="E839" s="10" t="s">
        <v>4429</v>
      </c>
      <c r="F839" s="10" t="str">
        <f t="shared" si="40"/>
        <v>8431.31.10</v>
      </c>
      <c r="G839" s="10" t="str">
        <f t="shared" si="41"/>
        <v>Cintas dentadas (belt) para elevação e sustentação de cargas, em poliuretano, com capacidade de 29kN, espessura de 6,1mm e com largura entre 25 e 100mm, dotadas de cabos de aço na estrutura.</v>
      </c>
      <c r="H839" s="10" t="s">
        <v>1789</v>
      </c>
      <c r="I839" s="13">
        <v>43584</v>
      </c>
    </row>
    <row r="840" spans="1:9" ht="33" hidden="1" customHeight="1" x14ac:dyDescent="0.25">
      <c r="A840" s="42" t="str">
        <f t="shared" si="39"/>
        <v/>
      </c>
      <c r="B840" s="10" t="s">
        <v>1823</v>
      </c>
      <c r="C840" s="10" t="s">
        <v>1824</v>
      </c>
      <c r="D840" s="10" t="s">
        <v>1822</v>
      </c>
      <c r="E840" s="10" t="s">
        <v>4430</v>
      </c>
      <c r="F840" s="10" t="str">
        <f t="shared" si="40"/>
        <v>8433.40.00</v>
      </c>
      <c r="G840" s="10" t="str">
        <f t="shared" si="41"/>
        <v>Enfardadoras de câmara variável de fardos cilíndricos, dotadas de 3 rolos de ferro e 5 correias de borracha, com sistema de densidade progressiva, com ou sem empacotador plástico acoplado à enfardadora, produz, fardos com diâmetro mínimo igual ou superior a 0,80m e máximo igual ou inferior a 1,85m, largura 1,20m , largura da plataforma recolhedora de 2,10 ou 2,30m, com ou sem rotor integral, com ou sem 14 ou 23 facas, pressão do fardo ajustável igual ou inferior a 235bar, com sistema de amarração com sisal e/ou rede e sistema de lubrificação automática das correntes.</v>
      </c>
      <c r="H840" s="10" t="s">
        <v>1789</v>
      </c>
      <c r="I840" s="13">
        <v>43584</v>
      </c>
    </row>
    <row r="841" spans="1:9" ht="33" hidden="1" customHeight="1" x14ac:dyDescent="0.25">
      <c r="A841" s="42" t="str">
        <f t="shared" si="39"/>
        <v/>
      </c>
      <c r="B841" s="10" t="s">
        <v>1823</v>
      </c>
      <c r="C841" s="10" t="s">
        <v>1826</v>
      </c>
      <c r="D841" s="10" t="s">
        <v>1825</v>
      </c>
      <c r="E841" s="10" t="s">
        <v>4430</v>
      </c>
      <c r="F841" s="10" t="str">
        <f t="shared" si="40"/>
        <v>8433.40.00</v>
      </c>
      <c r="G841" s="10" t="str">
        <f t="shared" si="41"/>
        <v>Enfardadoras de grandes fardos retangulares, rebocadas, com ou sem diferentes configurações de facas (protegidas por molas ou sistema hidráulico), trabalham com resíduos de colheita de cana, enfardam o material úmido ou seco, com produção de fardos com altura  mínima igual ou superior a 0,7 e máxima igual ou inferior a 0,9 m , largura mínima igual ou superior a 0,8 e máxima igual ou inferior a 1,2 m  e comprimento mínimo igual ou superior a  0,6 m e máximo igual ou inferior a 3 m, com sistema de ajuste da densidade via monitor de controle, com sistema de amarração de nós duplos ou simples, com tecnologia de rotor integral localizado após a plataforma de recolhimento.</v>
      </c>
      <c r="H841" s="10" t="s">
        <v>1789</v>
      </c>
      <c r="I841" s="13">
        <v>43584</v>
      </c>
    </row>
    <row r="842" spans="1:9" ht="33" hidden="1" customHeight="1" x14ac:dyDescent="0.25">
      <c r="A842" s="42" t="str">
        <f t="shared" si="39"/>
        <v/>
      </c>
      <c r="B842" s="10" t="s">
        <v>1828</v>
      </c>
      <c r="C842" s="10" t="s">
        <v>1829</v>
      </c>
      <c r="D842" s="10" t="s">
        <v>1827</v>
      </c>
      <c r="E842" s="10" t="s">
        <v>4431</v>
      </c>
      <c r="F842" s="10" t="str">
        <f t="shared" si="40"/>
        <v>8433.90.90</v>
      </c>
      <c r="G842" s="10" t="str">
        <f t="shared" si="41"/>
        <v>Sistemas de lagartas de borracha com 3.329mm (131pol) de comprimento e 813mm de largura (32pol), compostas de 24 roletes de borracha intermediários e 8 roletes de borracha de tração nas extremidades, para uso em colheitadeiras de grãos de diversas marcas e modelos.</v>
      </c>
      <c r="H842" s="10" t="s">
        <v>1789</v>
      </c>
      <c r="I842" s="13">
        <v>43584</v>
      </c>
    </row>
    <row r="843" spans="1:9" ht="33" hidden="1" customHeight="1" x14ac:dyDescent="0.25">
      <c r="A843" s="42" t="str">
        <f t="shared" si="39"/>
        <v/>
      </c>
      <c r="B843" s="10" t="s">
        <v>728</v>
      </c>
      <c r="C843" s="10" t="s">
        <v>1831</v>
      </c>
      <c r="D843" s="10" t="s">
        <v>1830</v>
      </c>
      <c r="E843" s="10" t="s">
        <v>4432</v>
      </c>
      <c r="F843" s="10" t="str">
        <f t="shared" si="40"/>
        <v>8438.10.00</v>
      </c>
      <c r="G843" s="10" t="str">
        <f t="shared" si="41"/>
        <v>Máquinas automáticas para produção de massa para pães de hambúrguer, cachorro quente e pão de forma com capacidade de produção de 7.200 a 36.000 pães de hambúrguer e cachorro quente por hora com peso da massa de 25 a 140 gramas e de 1.500 a 4.500 pães de forma por hora com peso da massa de 140 a 700 gramas, compostas de: Controlador Logico Programável (CLP) e painel de operação sensível ao toque, com extrusora de massa, incluindo sistemas de desgaseificação e autolimpante (CIP), com 6 portas para divisão com precisão de +/- 1%, boleadora com berço refrigerado e 6 réguas de alumínio teflonizado, polvilhamento de farinha com recirculação e filtragem, fermentador intermediário com gondolas de 6 copos, laminadora com jogo de 2 cilindros com aberturas ajustáveis, modeladora com até 2 placas em sequência, indexação de pães nas assadeiras com esteira magnética e vibrador de formas.</v>
      </c>
      <c r="H843" s="10" t="s">
        <v>1789</v>
      </c>
      <c r="I843" s="13">
        <v>43584</v>
      </c>
    </row>
    <row r="844" spans="1:9" ht="33" hidden="1" customHeight="1" x14ac:dyDescent="0.25">
      <c r="A844" s="42" t="str">
        <f t="shared" si="39"/>
        <v/>
      </c>
      <c r="B844" s="10" t="s">
        <v>728</v>
      </c>
      <c r="C844" s="10" t="s">
        <v>1833</v>
      </c>
      <c r="D844" s="10" t="s">
        <v>1832</v>
      </c>
      <c r="E844" s="10" t="s">
        <v>4323</v>
      </c>
      <c r="F844" s="10" t="str">
        <f t="shared" si="40"/>
        <v>8438.10.00</v>
      </c>
      <c r="G844" s="10" t="str">
        <f t="shared" si="41"/>
        <v>Máquinas automáticas para desenformar e resfriar pães de forma por meio de mecanismo de sucção à vácuo e ventosas, com retirada dos pães das assadeiras por meio de sistema “picking and place” para esteiras transportadoras (multivia), com túnel de insuflamento com ar filtrado para alimentar o espiral de resfriamento com capacidade de até 6.000 kg de pães por hora, por meio de água e glicol a 6 °C , temperatura de entrada de 25°C / saída 15°C; dotada de: desenformador (depanner), com a capacidade de 40 unidade de pães por ciclo, com um cabeçote movido por servo motor horizontal e vertical, chassis em aço inox, componentes eletropneumáticos, ventosas de sucção, ventilador à vácuo de 16000m³ por hora, engrenagem de rolos, transportadores multivia retos, torre de resfriamento de Pães, unidade de lavagem automática de esteira, caixa de filtro de ar, unidade de escovar acionada, unidade UVC para desinfecção da esteira, caixa isolada para a espiral de resfriamento.</v>
      </c>
      <c r="H844" s="10" t="s">
        <v>1789</v>
      </c>
      <c r="I844" s="13">
        <v>43584</v>
      </c>
    </row>
    <row r="845" spans="1:9" ht="33" hidden="1" customHeight="1" x14ac:dyDescent="0.25">
      <c r="A845" s="42" t="str">
        <f t="shared" si="39"/>
        <v/>
      </c>
      <c r="B845" s="10" t="s">
        <v>728</v>
      </c>
      <c r="C845" s="10" t="s">
        <v>1835</v>
      </c>
      <c r="D845" s="10" t="s">
        <v>1834</v>
      </c>
      <c r="E845" s="10" t="s">
        <v>4433</v>
      </c>
      <c r="F845" s="10" t="str">
        <f t="shared" si="40"/>
        <v>8438.10.00</v>
      </c>
      <c r="G845" s="10" t="str">
        <f t="shared" si="41"/>
        <v>Divisoras de massas para panificação, com capacidade para até 12.800 unidades por hora e divisão de 100 a 1.199g/unidade, dotadas de: controle por CLP/IHM integrado, para monitoramento das funções do equipamento e com capacidade para registrar até 100 receitas; moega teflonizada de 350L; sistema de lubrificação automática com alimentação manual; pistão principal revestido em Ni; injeção de óleo entre os pistões; regulador de pressão entre 5 e 6/bar especifico para produção de panetone e massas delicadas; transportador de dupla saída, para descarga simultânea da massa; estrutura em C, para fácil acesso a limpeza; com “dough controller”, para pesar e ajustar automaticamente a posição dos pistões da divisora de massas, com IHM integrado, transportador-balança e de descarga, com velocidade controlada por meio de inversor de frequência, estrutura em aço inox, dispositivo para absorção de choque.</v>
      </c>
      <c r="H845" s="10" t="s">
        <v>1789</v>
      </c>
      <c r="I845" s="13">
        <v>43584</v>
      </c>
    </row>
    <row r="846" spans="1:9" ht="33" hidden="1" customHeight="1" x14ac:dyDescent="0.25">
      <c r="A846" s="42" t="str">
        <f t="shared" si="39"/>
        <v/>
      </c>
      <c r="B846" s="10" t="s">
        <v>1837</v>
      </c>
      <c r="C846" s="10" t="s">
        <v>1838</v>
      </c>
      <c r="D846" s="10" t="s">
        <v>1836</v>
      </c>
      <c r="E846" s="10" t="s">
        <v>4434</v>
      </c>
      <c r="F846" s="10" t="str">
        <f t="shared" si="40"/>
        <v>8438.40.00</v>
      </c>
      <c r="G846" s="10" t="str">
        <f t="shared" si="41"/>
        <v>Combinações de máquinas e equipamentos automatizadas para produção de cerveja com capacidade de 300.000 Litros mensais, composta de: Sistema moagem da cevada, dotado de: 1 x moinho em aço carbono, com capacidade de 1000kg/hora, com cilindros duplos e abertura ajustável, dotados de: motor, polia, correia e funil, 1 x Transportador de grãos de cevada em aço inoxidável, com funil transportador de 2,5 metros, capacidade de 2,0 tons /hora, motores de 2,2kW; 1 x Transportador de grãos moídos de cevada em aço inoxidável, com funil transportador de 5,5 metros, capacidade de 2,0 tons /hora, motor de 3,0kW, 1 x funil com capacidade de 3m3, espessura de 2,5mm, inclinação 60º, abertura com saída de diâmetro Ø159, dispositivo para liquefação de grãos e válvula de evacuação; Unidades para mosturação e brasagem, composta de: 1 x tanque para suco de cevada com capacidade de 6.500L, dimensões: φ 2.300 x 3.700 mm, camada interna com espessura de 3.0mm, aquecimento por meio de vapor, Isolamento 100mm de poliuretano, misturador de fundo com a potência do motor é 3.0kW, válvula de evacuação, abertura de vidro para inspeção na parte superior, válvulas pneumáticas, conexões soldada 100% TIG; 1 x tanque purificador com capacidade de 6.500L, dimensões: φ 2.500 x 3.700mm, camada interna com espessura de 3.0mm, bandeja “estopper” com espessura de 3,0mm, Isolamento 100mm de poliuretano, filtro em aço inoxidável, motor com potência de 4kW, misturador do tipo faca com movimentos verticais, abertura para grãos desperdiçados, abertura de vidro para inspeção na parte superior, estrutura de apoio com sistema de equilíbrio, filtração de extração por bomba de VFD controlada, conexões soldadas 100% TIG; 1 x tanque aquecimento com capacidade de 8.000 Lts, dimensões: φ 2.300 x 3.700mm, camada interna com espessura de 3.0mm, Isolamento 100mm de poliuretano, aquecimento por meio de vapor com controle laterais e fundo, dispositivo de limpeza C.P.I., abertura de vidro para inspeção na parte superior, válvulas pneumáticas, conexões soldadas 100% TIG; 1 x tanque de vórtice com capacidade de 6.500L, dimensões: φ 2.300 x 3.700mm, camada interna com espessura de 3.0mm, bandeja “estopper” com espessura de 3,0mm, Isolamento 100mm de poliuretano, abertura de vidro para inspeção na parte superior, entrada do vórtice secundário com inclinação de 2° graus, válvulas pneumáticas, conexões soldadas 100% TIG; 1 x tanque de água quente com capacidade de 12.000 Lts, dimensões: φ 2.200 x 4.650mm, camada interna com espessura de 3.0mm, Isolamento 100mm de poliuretano, abertura de vidro para inspeção na parte superior, válvulas pneumáticas, conexões soldadas 100% TIG; 1 x tanque de água fria com capacidade de 12.000L, dimensões: φ 2.200 x 4.650mm, camada interna com espessura de 3.0mm, Isolamento 100mm de poliuretano, abertura de vidro para inspeção na parte superior, válvulas pneumáticas, conexões soldadas 100% TIG; 2 x bombas centrífugas para suco de cevada com fluxo 20 metros cúbicos por hora, alcançando 24 metros, rotação 2.880 tiros/min., com capacidade 20.000L /hora, potência de 4.0kW, painel de controle; 1 x bomba centrífuga para purificadora com fluxo 10 metros cúbicos por hora, alcançando 24 metros, rotação: 2880 tiros/min., com capacidade 10.000L /hora, potência de 2,2kW, painel de controle; 2 x bombas centrífugas para água quente e fria com fluxo 20 metros cúbicos por hora, alcançando 24 metros com capacidade 20.000L /hora, potência de 4.0kW, painel de controle; 1 x unidade trocadora de calor por meio de placas, em aço inoxidável, dimensão de 1.200 x 550 x 1.000 mm, exercendo pressão de 1,0 Mpa, BR 0,1 / 50㎡, temperatura de trabalho de 170º; 1 x plataforma aérea de trabalho, com abertura de inspeção, escada de acesso e cerca protetiva; 1 x unidade de oxigênio para suco de cevada, tanque de fermentação, medidor de temperatura, cone e mangueira expansiva; 1 x tanque de equilíbrio diâmetro Φ 400 X 500mm; Unidade de fermentação e maturação de leveduras, composta de: 16 x tanques isobáricos de fibras de vidro para armazenagem da fermentação, com volume efetivo de 12.500L, dimensões: 40.2240 x 6.100mm, isolador: PU-espessura 120mm, cobertura de glicol, resfriamento por meio de álcool ou água glicol, fundo cônico de 60º, dispositivo de limpeza C.I.P., deck de 360º com jatos de bola C.I.P., PVRV no topo 50mm, válvula de 2bar do tipo “Spunding”, pressão de trabalho 0,15Mpa, conexão soldada 100% TIG; 02 x BBT “bright beer tanks”, tanques para armazenamento cilíndrico de bebidas finalizadas sobre pressão, com volume efetivo de 11.000L, dimensões: 40.2240 x 4.750mm, camada interna espessura: 3.0mm, isolador: PU-espessura: 120mm, cobertura em glicol, fundo de cone de 150°, dispositivo de limpeza C.I.P., deck de 360º com jatos de bola C.I.P., PVRV no topo 50 mm, válvula de 2bar no braço C.I.P., pressão de trabalho 0,2Mpa, conexão soldada 100% TIG; Sistema de refrigeração de glicol, dotado de: 01 x tanque de glicol com volume de 11.000 L, dimensões: 40.2240 x 4.650mm, isolador: PU-espessura 120mm, topo cónico isolado e fundo inclinado, conexão soldada 100% TIG; 02 x resfriadores com capacidade de refrigeração 50000 W/ h (25HP), potência de trabalho: 21.25kW / unit., temperatura de trabalho: -10℃ ~ +35℃, faixa de alta precisão: 0.8~2.2MPA, faixa de baixa precisão: 0.05 ~ 0.35MPA, trabalho contínuo: 120 horas, temperatura de funcionamento do compressor: -10 ℃ ~ + 110 ℃;  01 x bomba de transferência de água glicol com fluxo entre 8 - 10 metros cúbicos por hora, alcance de 24 metros, potência de 2,2kW; Sistema de limpeza e desinfecção C.I.P. “clean in place”, dotado de: 01 x tanque de desinfecção, volume efetivo: 1.000L, espessura: 3.0mm, conexão soldada 100% TIG; 01 x tanque alcalino, volume efetivo: 1.000L, espessura: 3.0 mm, isolador: PU-espessura: 80 mm, aquecedor a vapor, conexão soldada 100% TIG; 01 x tanque de água esterilizada, volume efetivo: 1.000L, espessura: 3.0 mm; 01 x bomba C.I.P em aço inoxidável, com fluxo 20 metros cúbicos por hora, alcançando 36 metros, potência de 5,5kW;  01 x bomba de retorno C.I.P em aço inoxidável, com fluxo 15 metros cúbicos por hora, alcançando 24 metros, potência de 3,0kW; Unidade de compressão de ar, composto de: 1 x compressor de ar, com tanque de ar: 0,6 metros cúbicos, óleo e separador de água, capacidade de 3.6kW, pressão: 0.7Mpa; 4 x filtros de ar em aço inoxidável, com medidor de pressão, válvula de dreno adaptada, material do filtro: PTFE, precisão de filtração: 1μm;  Sistema de propagação de levedura, composta de: 1 x tanque do tipo “cassete” em aço inoxidável, com capacidade útil de 20L; 1 x tanque de cultivo em aço inoxidável,  volume 0,2 metros cúbicos, pressão de trabalho: 1.5bar, pressão projetada: 3.0bar, método de limpeza é CIP, espessura de isolamento: 80mm, controle de pressão: válvula de segurança e válvula de vácuo; 1 x tanque de cultivo em aço inoxidável,  volume 1,0 metro cúbico, pressão de trabalho: 1.5 Bar, pressão projetada: 3.0 Bar, método de limpeza é CIP, espessura de isolamento: 80 mm, controle de pressão: válvula de segurança e válvula de vácuo; 1 x tanque de armazenamento de fermento em aço inoxidável, volume de 1.000L, pressão de trabalho: 1.5 Bar, pressão de projeto: 3.0bar, com abertura de inspeção; 1 x bomba de levedura, fluxo de 3 tons / hora, potencia: 0,75, alcance 18 metros; 1 x bomba de levedura móvel, fluxo de 3 tons / hora, potencia: 0,75, alcance 18 metros; Unidade de filtração de cerveja, por meio de:1 x filtro diatomáceo do tipo “candela”, capacidade de filtragem 3 tons / hora, área de Filtração: 4,4 metros quadrados, precisão de filtragem: 5-10um, paus pandela: 37 peças, diâmetro de candela sticks: φ 38 x 1000mm, diâmetro interno: φ500mm, precisão do trabalho: 0.6Mpa, diâmetro do barril misto: 400mm, potência total: 3.5kW; Unidade de vaporização, por meio de: 1 x aquecedor vapor á gás natural,  taxa de evaporação: 1.000kg / hora, taxa de pressão de trabalho: 0,7Mpa, temperatura de vapor saturada: 151 ~ 170 ℃, potência da bomba de água: 1,5kW; conjunto de painéis de controle, composto de: 1 x cabine de controle com inversor de frequência variável (VFD), para o sistema de moagem da cevada e para o transporte do grão moído; 1 x cabine de controle com PLC e tela “touchpad” para controle de temperatura do fermentador e tanque de glicol, controle das bombas, controle de velocidade das bombas de suco de cevada; 1 x cabine de controle para controle do sistema C.I.P. e da bomba de retorno C.I.P.</v>
      </c>
      <c r="H846" s="10" t="s">
        <v>1789</v>
      </c>
      <c r="I846" s="13">
        <v>43584</v>
      </c>
    </row>
    <row r="847" spans="1:9" ht="33" hidden="1" customHeight="1" x14ac:dyDescent="0.25">
      <c r="A847" s="42" t="str">
        <f t="shared" si="39"/>
        <v/>
      </c>
      <c r="B847" s="10" t="s">
        <v>1067</v>
      </c>
      <c r="C847" s="10" t="s">
        <v>1840</v>
      </c>
      <c r="D847" s="10" t="s">
        <v>1839</v>
      </c>
      <c r="E847" s="10" t="s">
        <v>4154</v>
      </c>
      <c r="F847" s="10" t="str">
        <f t="shared" si="40"/>
        <v>8440.10.90</v>
      </c>
      <c r="G847" s="10" t="str">
        <f t="shared" si="41"/>
        <v>Máquinas para colagem da capa dura em miolos de livros previamente confeccionados, composta por estação de alimentação automática das capas, estação de alimentação automática dos miolos, estação de prensagem e vincagem das capas, ajuste automático de formatos, formato máximo de 400 x 320mm, espessura máxima igual ou superior a 60mm e capacidade máxima igual ou superior a 600 ciclos/hora.</v>
      </c>
      <c r="H847" s="10" t="s">
        <v>1789</v>
      </c>
      <c r="I847" s="13">
        <v>43584</v>
      </c>
    </row>
    <row r="848" spans="1:9" ht="33" hidden="1" customHeight="1" x14ac:dyDescent="0.25">
      <c r="A848" s="42" t="str">
        <f t="shared" si="39"/>
        <v/>
      </c>
      <c r="B848" s="10" t="s">
        <v>1842</v>
      </c>
      <c r="C848" s="10" t="s">
        <v>1843</v>
      </c>
      <c r="D848" s="10" t="s">
        <v>1841</v>
      </c>
      <c r="E848" s="10" t="s">
        <v>4377</v>
      </c>
      <c r="F848" s="10" t="str">
        <f t="shared" si="40"/>
        <v>8443.16.00</v>
      </c>
      <c r="G848" s="10" t="str">
        <f t="shared" si="41"/>
        <v>Máquinas impressoras de substratos bobinados de alumínio, papel, PVC e "Tyvek", híbridas (combinação de processo flexográfico e "ink-jet"), bobina a bobina, com sistema de secagem UV-ultravioleta, utilizadas para embalagens farmacêuticas, velocidade máxima de impressão maior ou igual a 25m/min, capacidade para 3 cores no sistema flexográfico e 1 cor no sistema jato de tinta, área máxima de impressão flexográfica de 350 x 360mm (para reprodução de gráficos, código de barras, matriciais verificáveis e texto), área máxima de impressão jato de tinta de 350 x 348mm (para reprodução de informações variáveis como data de validade, lote, códigos, serialização e rastreabilidade), sistema de gerenciamento automatizado com PC industrial e interface homem-máquina (IHM).</v>
      </c>
      <c r="H848" s="10" t="s">
        <v>1789</v>
      </c>
      <c r="I848" s="13">
        <v>43584</v>
      </c>
    </row>
    <row r="849" spans="1:9" ht="33" hidden="1" customHeight="1" x14ac:dyDescent="0.25">
      <c r="A849" s="42" t="str">
        <f t="shared" si="39"/>
        <v/>
      </c>
      <c r="B849" s="10" t="s">
        <v>1845</v>
      </c>
      <c r="C849" s="10" t="s">
        <v>1846</v>
      </c>
      <c r="D849" s="10" t="s">
        <v>1844</v>
      </c>
      <c r="E849" s="10" t="s">
        <v>4306</v>
      </c>
      <c r="F849" s="10" t="str">
        <f t="shared" si="40"/>
        <v>8443.99.29</v>
      </c>
      <c r="G849" s="10" t="str">
        <f t="shared" si="41"/>
        <v>Dispositivos reservatórios de tinta com capacidade máxima compreendida entre 70 e 140ml, por compartimento, para uso em impressoras jato de tinta, construídos em resina termoplástica, podendo conter autoencaixe(s), válvulas, trava(s) e/ou tampa(s) de vedação.</v>
      </c>
      <c r="H849" s="10" t="s">
        <v>1789</v>
      </c>
      <c r="I849" s="13">
        <v>43584</v>
      </c>
    </row>
    <row r="850" spans="1:9" ht="33" hidden="1" customHeight="1" x14ac:dyDescent="0.25">
      <c r="A850" s="42" t="str">
        <f t="shared" si="39"/>
        <v/>
      </c>
      <c r="B850" s="10" t="s">
        <v>1848</v>
      </c>
      <c r="C850" s="10" t="s">
        <v>1849</v>
      </c>
      <c r="D850" s="10" t="s">
        <v>1847</v>
      </c>
      <c r="E850" s="10" t="s">
        <v>4024</v>
      </c>
      <c r="F850" s="10" t="str">
        <f t="shared" si="40"/>
        <v>8443.99.39</v>
      </c>
      <c r="G850" s="10" t="str">
        <f t="shared" si="41"/>
        <v>Unidades fusoras de uso exclusivo em impressoras a Laser, comercialmente conhecido como “Fusor”, para aquecimento e pressão do toner no papel para temperaturas de até 230ºC, podendo conter, cilindro de pressão, cilindro fusão, termostato, roletes para passagem de papel, engrenagens, cabos, conectores, partes plásticas de proteção, lâmpada de aquecimento ou sistema de aquecimento.</v>
      </c>
      <c r="H850" s="10" t="s">
        <v>1789</v>
      </c>
      <c r="I850" s="13">
        <v>43584</v>
      </c>
    </row>
    <row r="851" spans="1:9" ht="33" hidden="1" customHeight="1" x14ac:dyDescent="0.25">
      <c r="A851" s="42" t="str">
        <f t="shared" si="39"/>
        <v/>
      </c>
      <c r="B851" s="10" t="s">
        <v>1851</v>
      </c>
      <c r="C851" s="10" t="s">
        <v>1852</v>
      </c>
      <c r="D851" s="10" t="s">
        <v>1850</v>
      </c>
      <c r="E851" s="10" t="s">
        <v>4306</v>
      </c>
      <c r="F851" s="10" t="str">
        <f t="shared" si="40"/>
        <v>8443.99.60</v>
      </c>
      <c r="G851" s="10" t="str">
        <f t="shared" si="41"/>
        <v>Dispositivos do mecanismo de impressão para impressoras jato de tinta, com função de sensor de "encoder" óptico rotativo ou linear, convertendo movimento mecânico angular ou linear em pulsos elétricos, utilizados no controle do movimento do carro de impressão, controle de avanço do papel e/ou processo de alimentação de tinta.</v>
      </c>
      <c r="H851" s="10" t="s">
        <v>1789</v>
      </c>
      <c r="I851" s="13">
        <v>43584</v>
      </c>
    </row>
    <row r="852" spans="1:9" ht="33" hidden="1" customHeight="1" x14ac:dyDescent="0.25">
      <c r="A852" s="42" t="str">
        <f t="shared" si="39"/>
        <v/>
      </c>
      <c r="B852" s="10" t="s">
        <v>1854</v>
      </c>
      <c r="C852" s="10" t="s">
        <v>1855</v>
      </c>
      <c r="D852" s="10" t="s">
        <v>1853</v>
      </c>
      <c r="E852" s="10" t="s">
        <v>4435</v>
      </c>
      <c r="F852" s="10" t="str">
        <f t="shared" si="40"/>
        <v>8451.40.29</v>
      </c>
      <c r="G852" s="10" t="str">
        <f t="shared" si="41"/>
        <v>Máquinas para tingimento "a tina" de fios têxteis, controlada por CLP, com 16 rolos de fios e urdume, 1 tanque de pré molhagem 1.200L, 1 passagem aérea (comprimento 28 metros) para secagem do pré molhamento, 1 tanque de pré lavagem 900L, 1 tanque de tingimento/lavagem 1.200L, 7 tanques de tingimento 1.200L, 7 passagens aéreas (comprimento 28m) para oxidação do corante, 1 tanque de pós lavagem 1.200L, 3 tanques de pós lavagem 900L, 1 espremedor com 4 pares de rolos, 1 secador com rolos aquecidos, 1 acumulador capacidade 144m, 1 transportador com duas caixas de aplicação de goma, 1 bobinador de enrolamento, 4 equipamentos de circulação de corante e auxiliares, painéis elétricos de comando e controle e cozinha de preparação dos corantes e auxiliares.</v>
      </c>
      <c r="H852" s="10" t="s">
        <v>1789</v>
      </c>
      <c r="I852" s="13">
        <v>43584</v>
      </c>
    </row>
    <row r="853" spans="1:9" ht="33" hidden="1" customHeight="1" x14ac:dyDescent="0.25">
      <c r="A853" s="42" t="str">
        <f t="shared" si="39"/>
        <v/>
      </c>
      <c r="B853" s="10" t="s">
        <v>200</v>
      </c>
      <c r="C853" s="10" t="s">
        <v>1857</v>
      </c>
      <c r="D853" s="10" t="s">
        <v>1856</v>
      </c>
      <c r="E853" s="10" t="s">
        <v>4436</v>
      </c>
      <c r="F853" s="10" t="str">
        <f t="shared" si="40"/>
        <v>8457.10.00</v>
      </c>
      <c r="G853" s="10" t="str">
        <f t="shared" si="41"/>
        <v>Centros de usinagem verticais, de dupla coluna tipo portal, com comando computadorizado (CNC), capazes de mandrilhar, fresar, furar e rosquear metais e não metais, distância entre colunas de 1.700mm, com curso de trabalho nos eixos X de 2.200mm, Y de 2.050mm e Z de 850mm ou 1.050mm, com precisão de posicionamento nos eixo X / Y e Z de P 0,02, com precisão de repetibilidade nos eixos X / Y e Z de Ps 0,015, com velocidade de deslocamento nos eixos X de 20m/min, Y de 20m/min e Z de 15m/min, com fixação dos cones da ferramenta por sistema hidráulico, com sistema de refrigeração do óleo lubrificante do fuso, com passagem do fluído refrigerante pelo anel do bico do fuso, com jato de ar através do fuso e com duplo transportador de cavacos nas laterais.</v>
      </c>
      <c r="H853" s="10" t="s">
        <v>1789</v>
      </c>
      <c r="I853" s="13">
        <v>43584</v>
      </c>
    </row>
    <row r="854" spans="1:9" ht="33" hidden="1" customHeight="1" x14ac:dyDescent="0.25">
      <c r="A854" s="42" t="str">
        <f t="shared" si="39"/>
        <v/>
      </c>
      <c r="B854" s="10" t="s">
        <v>200</v>
      </c>
      <c r="C854" s="10" t="s">
        <v>1859</v>
      </c>
      <c r="D854" s="10" t="s">
        <v>1858</v>
      </c>
      <c r="E854" s="10" t="s">
        <v>4437</v>
      </c>
      <c r="F854" s="10" t="str">
        <f t="shared" si="40"/>
        <v>8457.10.00</v>
      </c>
      <c r="G854" s="10" t="str">
        <f t="shared" si="41"/>
        <v>Centros de usinagem vertical de duplo palete, com comando numérico computadorizado (CNC), para controlar 3 eixos simultaneamente, podendo fresar, mandrilar, furar e roscar, com curso em X, Y e Z, iguais a 650, 400 e 305mm, respectivamente, avanço rápido de 50m/min em X, Y e Z, velocidade de rosqueamento de até 6.000rpm, tamanho da mesa de 800 x 400mm, em cada palete, com capacidade máxima de carga sobre cada palete de até 300kg, eixo-árvore com rotação máxima de 10.000rpm e torque máximo de 40Nm, tempo de troca de palete de 3,4s, cone de fixação da ferramenta BT30 ou BBT30, magazine com capacidade para 40 ferramentas, com diâmetro máximo de 80mm e tempo de troca em até 2,6s, precisão bidirecional de posicionamento de um eixo entre 0,006 e 0,02mm e repetibilidade bidirecional de posicionamento de um eixo de 0,004mm, com a opção conter 4º eixo sobre sua mesa.</v>
      </c>
      <c r="H854" s="10" t="s">
        <v>1789</v>
      </c>
      <c r="I854" s="13">
        <v>43584</v>
      </c>
    </row>
    <row r="855" spans="1:9" ht="33" hidden="1" customHeight="1" x14ac:dyDescent="0.25">
      <c r="A855" s="42" t="str">
        <f t="shared" si="39"/>
        <v/>
      </c>
      <c r="B855" s="10" t="s">
        <v>200</v>
      </c>
      <c r="C855" s="10" t="s">
        <v>1861</v>
      </c>
      <c r="D855" s="10" t="s">
        <v>1860</v>
      </c>
      <c r="E855" s="10" t="s">
        <v>4437</v>
      </c>
      <c r="F855" s="10" t="str">
        <f t="shared" si="40"/>
        <v>8457.10.00</v>
      </c>
      <c r="G855" s="10" t="str">
        <f t="shared" si="41"/>
        <v>Centros de usinagem vertical de duplo palete, com comando numérico computadorizado (CNC), para controlar 3 eixos simultaneamente, podendo fresar, mandrilar, furar e roscar, com curso em X, Y e Z, iguais a 650, 400 e 305mm, respectivamente, avanço rápido de 50m/min em X, Y e Z, velocidade de rosqueamento de até 6.000rpm, tamanho da mesa de 800 x 400mm, em cada palete, com capacidade máxima de carga sobre cada palete de até 300kg, eixo-árvore com rotação máxima de 10.000rpm e torque máximo de 92Nm, tempo de troca de palete de 3,4s, cone de fixação da ferramenta BT30 ou BBT30, magazine com capacidade para 40 ferramentas, com diâmetro máximo de 80mm e tempo de troca em até 2,6s, precisão bidirecional de posicionamento de um eixo entre 0,006 e 0,02mm e repetibilidade bidirecional de posicionamento de um eixo de 0,004mm, com a opção conter 4o eixo sobre sua mesa.</v>
      </c>
      <c r="H855" s="10" t="s">
        <v>1789</v>
      </c>
      <c r="I855" s="13">
        <v>43584</v>
      </c>
    </row>
    <row r="856" spans="1:9" ht="33" hidden="1" customHeight="1" x14ac:dyDescent="0.25">
      <c r="A856" s="42" t="str">
        <f t="shared" si="39"/>
        <v/>
      </c>
      <c r="B856" s="10" t="s">
        <v>200</v>
      </c>
      <c r="C856" s="10" t="s">
        <v>1863</v>
      </c>
      <c r="D856" s="10" t="s">
        <v>1862</v>
      </c>
      <c r="E856" s="10" t="s">
        <v>4437</v>
      </c>
      <c r="F856" s="10" t="str">
        <f t="shared" si="40"/>
        <v>8457.10.00</v>
      </c>
      <c r="G856" s="10" t="str">
        <f t="shared" si="41"/>
        <v>Centros de usinagem vertical de duplo palete, com comando numérico computadorizado (CNC), para controlar 3 eixos simultaneamente, podendo fresar, mandrilar, furar e roscar, com curso em X, Y e Z, iguais a 650, 400 e 305mm, respectivamente, avanço rápido de 50m/min em X, Y e Z, velocidade de rosqueamento de até 6.000rpm, tamanho da mesa de 800 x 400mm, em cada palete, com capacidade máxima de carga sobre cada palete de até 300kg, eixo-árvore com rotação máxima de 16.000rpm, tempo de troca de palete de 3,4s, cone de fixação da ferramenta BT30 ou BBT30, magazine com capacidade para 40 ferramentas, com diâmetro máximo de 80mm e tempo de troca em até 2,6s, precisão bidirecional de posicionamento de um eixo entre 0,006 e 0,02mm e repetibilidade bidirecional de posicionamento de um eixo de 0,004mm, com a opção conter 4º eixo sobre sua mesa.</v>
      </c>
      <c r="H856" s="10" t="s">
        <v>1789</v>
      </c>
      <c r="I856" s="13">
        <v>43584</v>
      </c>
    </row>
    <row r="857" spans="1:9" ht="33" hidden="1" customHeight="1" x14ac:dyDescent="0.25">
      <c r="A857" s="42" t="str">
        <f t="shared" si="39"/>
        <v/>
      </c>
      <c r="B857" s="10" t="s">
        <v>597</v>
      </c>
      <c r="C857" s="10" t="s">
        <v>1865</v>
      </c>
      <c r="D857" s="10" t="s">
        <v>1864</v>
      </c>
      <c r="E857" s="10" t="s">
        <v>4438</v>
      </c>
      <c r="F857" s="10" t="str">
        <f t="shared" si="40"/>
        <v>8462.29.00</v>
      </c>
      <c r="G857" s="10" t="str">
        <f t="shared" si="41"/>
        <v>Máquinas verticais compactas, próprias para enrolar vergalhões ou barras redondas/quadradas/hexagonais de aço com seções variando de 6 a 50mm no máximo, em rolos de peso máximo de 3,5 toneladas cada, densidade aço x ar de 75% x 25% respectivamente, dimensões do rolo de 850mm (diâmetro interno) x 800mm (altura) x 1.400mm (diâmetro externo máximo), velocidade máxima de enrolamento de 40m/s, temperatura de enrolamento entre 500 a 820 graus Celsius, livre de torção axial, com extração do rolo pelo topo.</v>
      </c>
      <c r="H857" s="10" t="s">
        <v>1789</v>
      </c>
      <c r="I857" s="13">
        <v>43584</v>
      </c>
    </row>
    <row r="858" spans="1:9" ht="33" hidden="1" customHeight="1" x14ac:dyDescent="0.25">
      <c r="A858" s="42" t="str">
        <f t="shared" si="39"/>
        <v/>
      </c>
      <c r="B858" s="10" t="s">
        <v>1867</v>
      </c>
      <c r="C858" s="10" t="s">
        <v>1868</v>
      </c>
      <c r="D858" s="10" t="s">
        <v>1866</v>
      </c>
      <c r="E858" s="10" t="s">
        <v>4439</v>
      </c>
      <c r="F858" s="10" t="str">
        <f t="shared" si="40"/>
        <v>8463.30.00</v>
      </c>
      <c r="G858" s="10" t="str">
        <f t="shared" si="41"/>
        <v>Máquinas para conformação de molas cilíndricas com diâmetros de arame de 10 a 23mm e diâmetro externo até 280mm; com comando numérico computadorizado; com seis eixos servocontrolados, com sistema de corte do arame reto, rotativo e torsional; com 6 pares de roletes para alimentação do arame; com desbobinador de arames; e com capacidade de produção até 80 peças por minuto.</v>
      </c>
      <c r="H858" s="10" t="s">
        <v>1789</v>
      </c>
      <c r="I858" s="13">
        <v>43584</v>
      </c>
    </row>
    <row r="859" spans="1:9" ht="33" hidden="1" customHeight="1" x14ac:dyDescent="0.25">
      <c r="A859" s="42" t="str">
        <f t="shared" si="39"/>
        <v/>
      </c>
      <c r="B859" s="10" t="s">
        <v>1867</v>
      </c>
      <c r="C859" s="10" t="s">
        <v>1870</v>
      </c>
      <c r="D859" s="10" t="s">
        <v>1869</v>
      </c>
      <c r="E859" s="10" t="s">
        <v>4440</v>
      </c>
      <c r="F859" s="10" t="str">
        <f t="shared" si="40"/>
        <v>8463.30.00</v>
      </c>
      <c r="G859" s="10" t="str">
        <f t="shared" si="41"/>
        <v>Máquinas para conformação de molas cilíndricas com diâmetros de arame de 3 a 9mm e diâmetro externo até 120mm; com comando numérico computadorizado; com 9 eixos servocontrolados, com sistema de corte do arame reto, rotativo e torsional; com 5 pares de roletes para alimentação do arame; com desbobinador de arames; e com capacidade de produção até 120 peças por minuto.</v>
      </c>
      <c r="H859" s="10" t="s">
        <v>1789</v>
      </c>
      <c r="I859" s="13">
        <v>43584</v>
      </c>
    </row>
    <row r="860" spans="1:9" ht="33" hidden="1" customHeight="1" x14ac:dyDescent="0.25">
      <c r="A860" s="42" t="str">
        <f t="shared" si="39"/>
        <v/>
      </c>
      <c r="B860" s="10" t="s">
        <v>1867</v>
      </c>
      <c r="C860" s="10" t="s">
        <v>1872</v>
      </c>
      <c r="D860" s="10" t="s">
        <v>1871</v>
      </c>
      <c r="E860" s="10" t="s">
        <v>4440</v>
      </c>
      <c r="F860" s="10" t="str">
        <f t="shared" si="40"/>
        <v>8463.30.00</v>
      </c>
      <c r="G860" s="10" t="str">
        <f t="shared" si="41"/>
        <v>Máquinas para conformação de molas cilíndricas com diâmetros de arame de 0,8 a 4,5mm e diâmetro externo até 70mm; com comando numérico computadorizado; com 3 eixos servocontrolados, com 3 pares de roletes para alimentação do arame; com desbobinador de arames; e com capacidade de produção até 200 peças por minuto.</v>
      </c>
      <c r="H860" s="10" t="s">
        <v>1789</v>
      </c>
      <c r="I860" s="13">
        <v>43584</v>
      </c>
    </row>
    <row r="861" spans="1:9" ht="33" hidden="1" customHeight="1" x14ac:dyDescent="0.25">
      <c r="A861" s="42" t="str">
        <f t="shared" si="39"/>
        <v/>
      </c>
      <c r="B861" s="10" t="s">
        <v>383</v>
      </c>
      <c r="C861" s="10" t="s">
        <v>1874</v>
      </c>
      <c r="D861" s="10" t="s">
        <v>1873</v>
      </c>
      <c r="E861" s="10" t="s">
        <v>4441</v>
      </c>
      <c r="F861" s="10" t="str">
        <f t="shared" si="40"/>
        <v>8464.90.19</v>
      </c>
      <c r="G861" s="10" t="str">
        <f t="shared" si="41"/>
        <v>Máquinas-ferramentas automáticas para biselar, desbastar e acabar lentes oftálmicas, com capacidade de processar lentes com diâmetro mínimo maior ou igual a 15mm, conjunto de rebolos montados em eixo vertical e tela de comando sensível ao toque "touchscreen".</v>
      </c>
      <c r="H861" s="10" t="s">
        <v>1789</v>
      </c>
      <c r="I861" s="13">
        <v>43584</v>
      </c>
    </row>
    <row r="862" spans="1:9" ht="33" hidden="1" customHeight="1" x14ac:dyDescent="0.25">
      <c r="A862" s="42" t="str">
        <f t="shared" si="39"/>
        <v/>
      </c>
      <c r="B862" s="10" t="s">
        <v>1876</v>
      </c>
      <c r="C862" s="10" t="s">
        <v>1877</v>
      </c>
      <c r="D862" s="10" t="s">
        <v>1875</v>
      </c>
      <c r="E862" s="10" t="s">
        <v>4442</v>
      </c>
      <c r="F862" s="10" t="str">
        <f t="shared" si="40"/>
        <v>8465.94.00</v>
      </c>
      <c r="G862" s="10" t="str">
        <f t="shared" si="41"/>
        <v>Máquinas-ferramentas coladeiras de bordas, com funções cumulativas de aplicar bordas de madeira maciça, chapa, plástico, alumínio, resopal, resina de melamina e dar acabamento em painéis de madeira e aglomerados, para aplicar bordas de espessura de bordas de espessura mínima de 0,4mm e espessura máxima de 6mm, para aplicação em painéis com espessura mínima de 6mm e espessura máxima de 6mm, para peças de comprimento mínimo de 160mm, dotadas de sistema de aplicação de cola através de pente para colas do tipo, EVA ePUR, em bastão e granulada com tempo de aquecimento da cola em no máximo 3 minutos, equipado com sistema de troca rápida de ferramentas do tipo ProLock.</v>
      </c>
      <c r="H862" s="10" t="s">
        <v>1789</v>
      </c>
      <c r="I862" s="13">
        <v>43584</v>
      </c>
    </row>
    <row r="863" spans="1:9" ht="33" hidden="1" customHeight="1" x14ac:dyDescent="0.25">
      <c r="A863" s="42" t="str">
        <f t="shared" si="39"/>
        <v/>
      </c>
      <c r="B863" s="22" t="s">
        <v>807</v>
      </c>
      <c r="C863" s="22" t="s">
        <v>1879</v>
      </c>
      <c r="D863" s="22" t="s">
        <v>1878</v>
      </c>
      <c r="E863" s="47" t="s">
        <v>4169</v>
      </c>
      <c r="F863" s="22" t="str">
        <f t="shared" si="40"/>
        <v>8465.95.11</v>
      </c>
      <c r="G863" s="22" t="str">
        <f t="shared" si="41"/>
        <v>Máquinas-ferramentas automáticas para furar painéis laminados, painéis dotados de partículas de madeira ou madeiras maciças, com inserção automática de cola e/ou cavilha, controlada através de Controle Numérico Computadorizado, com área de trabalho de 900mm ou superior no eixo X, espessura da peça a ser trabalhada de no mínimo 10mm e no máximo 40mm, com grupo de furação horizontal e grupo de furação vertical, equipada com depósito de cavilhas e bomba de cola.</v>
      </c>
      <c r="H863" s="10" t="s">
        <v>1789</v>
      </c>
      <c r="I863" s="13">
        <v>43584</v>
      </c>
    </row>
    <row r="864" spans="1:9" ht="33" hidden="1" customHeight="1" x14ac:dyDescent="0.25">
      <c r="A864" s="42" t="str">
        <f t="shared" si="39"/>
        <v/>
      </c>
      <c r="B864" s="10" t="s">
        <v>181</v>
      </c>
      <c r="C864" s="10" t="s">
        <v>1881</v>
      </c>
      <c r="D864" s="10" t="s">
        <v>1880</v>
      </c>
      <c r="E864" s="10" t="s">
        <v>4169</v>
      </c>
      <c r="F864" s="22" t="str">
        <f t="shared" si="40"/>
        <v>8465.99.00</v>
      </c>
      <c r="G864" s="22" t="str">
        <f t="shared" si="41"/>
        <v>Máquinas-ferramentas para trabalhar madeira, com comando numérico computadorizado (CNC), com software de programação CAD/CAM e simulador gráfico 3D, com curso do eixo X igual ou superior a 3.400mm, curso do eixo Y igual ou superior a 240mm, curso do eixo Z igual ou superior a 250mm, equipados com um ou com dois eixos tornos com rotação ilimitada, podendo estar equipado sem carregador ou com um ou dois carregadores, equipados com um grupo de fresagem e furação com um ou dois motores, um grupo para fresamento, um grupo para lixamento horizontal, com um grupo de serra para torneamento, com um grupo porta-goiva para execução de torneamento, com um grupo lixador vertical.</v>
      </c>
      <c r="H864" s="10" t="s">
        <v>1789</v>
      </c>
      <c r="I864" s="13">
        <v>43584</v>
      </c>
    </row>
    <row r="865" spans="1:9" ht="33" hidden="1" customHeight="1" x14ac:dyDescent="0.25">
      <c r="A865" s="42" t="str">
        <f t="shared" si="39"/>
        <v/>
      </c>
      <c r="B865" s="10" t="s">
        <v>1411</v>
      </c>
      <c r="C865" s="10" t="s">
        <v>1883</v>
      </c>
      <c r="D865" s="10" t="s">
        <v>1882</v>
      </c>
      <c r="E865" s="10" t="s">
        <v>4429</v>
      </c>
      <c r="F865" s="22" t="str">
        <f t="shared" si="40"/>
        <v>8471.41.90</v>
      </c>
      <c r="G865" s="22" t="str">
        <f t="shared" si="41"/>
        <v>Terminais “touchscreen” para antecipação de chamada, tela de 7 ou 12 polegadas, com botão cadeirante, utilizados para gerenciamento do tráfego dos elevadores.</v>
      </c>
      <c r="H865" s="10" t="s">
        <v>1789</v>
      </c>
      <c r="I865" s="13">
        <v>43584</v>
      </c>
    </row>
    <row r="866" spans="1:9" ht="33" hidden="1" customHeight="1" x14ac:dyDescent="0.25">
      <c r="A866" s="42" t="str">
        <f t="shared" si="39"/>
        <v/>
      </c>
      <c r="B866" s="10" t="s">
        <v>486</v>
      </c>
      <c r="C866" s="10" t="s">
        <v>1885</v>
      </c>
      <c r="D866" s="10" t="s">
        <v>1884</v>
      </c>
      <c r="E866" s="10" t="s">
        <v>4279</v>
      </c>
      <c r="F866" s="22" t="str">
        <f t="shared" si="40"/>
        <v>8474.10.00</v>
      </c>
      <c r="G866" s="22" t="str">
        <f t="shared" si="41"/>
        <v>Peneiras vibratórias autopropelidas, sobre esteiras, com 1 tremonha com capacidade igual ou superior a 7,5m3, equipadas com 2 módulos com 2 decks de peneiramento, posicionamento hidráulico independente e motor com potência de 74,5Kw, utilizadas para separação de materiais minerais sólidos.</v>
      </c>
      <c r="H866" s="10" t="s">
        <v>1789</v>
      </c>
      <c r="I866" s="13">
        <v>43584</v>
      </c>
    </row>
    <row r="867" spans="1:9" ht="33" hidden="1" customHeight="1" x14ac:dyDescent="0.25">
      <c r="A867" s="42" t="str">
        <f t="shared" si="39"/>
        <v/>
      </c>
      <c r="B867" s="10" t="s">
        <v>478</v>
      </c>
      <c r="C867" s="10" t="s">
        <v>1887</v>
      </c>
      <c r="D867" s="10" t="s">
        <v>1886</v>
      </c>
      <c r="E867" s="10" t="s">
        <v>4443</v>
      </c>
      <c r="F867" s="22" t="str">
        <f t="shared" si="40"/>
        <v>8477.10.21</v>
      </c>
      <c r="G867" s="22" t="str">
        <f t="shared" si="41"/>
        <v>Máquina de moldar por injeção horizontal, elétrica, para materiais termoplásticos, monocolor, força de fechamento de 280 toneladas, capacidade de injeção de 351g em Os, rosca de 45mm com rotação de 250rpm, pressão de injeção máxima 2.250mpa, razão de injeção a 239cm³/s, velocidade de injeção 150mm/s, plastificação de 93kg/h, distância entre colunas 720 x 720mm, abertura total 1.250mm, curso da abertura 620mm, dimensão da placa 1.040 x 1.040mm, espessura do molde de 300 a 630mm, força de extração a 4,6 toneladas, curso da extração 149mm, capacidade de resistência de 16,1kW, dotadas de controlador lógico programável.</v>
      </c>
      <c r="H867" s="10" t="s">
        <v>1789</v>
      </c>
      <c r="I867" s="13">
        <v>43584</v>
      </c>
    </row>
    <row r="868" spans="1:9" ht="33" hidden="1" customHeight="1" x14ac:dyDescent="0.25">
      <c r="A868" s="42" t="str">
        <f t="shared" si="39"/>
        <v/>
      </c>
      <c r="B868" s="10" t="s">
        <v>1889</v>
      </c>
      <c r="C868" s="10" t="s">
        <v>1890</v>
      </c>
      <c r="D868" s="10" t="s">
        <v>1888</v>
      </c>
      <c r="E868" s="10" t="s">
        <v>4348</v>
      </c>
      <c r="F868" s="22" t="str">
        <f t="shared" si="40"/>
        <v>8477.59.90</v>
      </c>
      <c r="G868" s="22" t="str">
        <f t="shared" si="41"/>
        <v>Máquinas para moldagem de ombros e bicos em tubos plásticos, com ou sem rosca, monocamadas ou multicamadas; com controlador lógico programável (CLP), com tela colorida sensível ao toque; com capacidade de produção de até 147 tubos/min, para tubos com diâmetro mínimo de 19mm e máximo de 50mm, com peso máximo de 3,2g de ombro; com acumulador para transferência da luva do tubo; com unidade de posicionamento para orientação da luva do tubo; com transportador a vácuo; com módulo para inspeção visual e controle de qualidade dos produtos.</v>
      </c>
      <c r="H868" s="10" t="s">
        <v>1789</v>
      </c>
      <c r="I868" s="13">
        <v>43584</v>
      </c>
    </row>
    <row r="869" spans="1:9" ht="33" hidden="1" customHeight="1" x14ac:dyDescent="0.25">
      <c r="A869" s="42" t="str">
        <f t="shared" si="39"/>
        <v/>
      </c>
      <c r="B869" s="10" t="s">
        <v>178</v>
      </c>
      <c r="C869" s="10" t="s">
        <v>1892</v>
      </c>
      <c r="D869" s="10" t="s">
        <v>1891</v>
      </c>
      <c r="E869" s="10" t="s">
        <v>4336</v>
      </c>
      <c r="F869" s="22" t="str">
        <f t="shared" si="40"/>
        <v>8479.82.10</v>
      </c>
      <c r="G869" s="22" t="str">
        <f t="shared" si="41"/>
        <v>Misturadoras e dosadoras automáticas de material de pintura de até 3 componentes, por meio de bombas de pistão horizontal operadas por ar comprimido, medidores de fluxo tipo coriolis e misturadores estáticos, compostas de sistema de limpeza automático integrado; painel “touchscreen” 7"; com precisão da taxa de mistura entre os componentes ± 5%; quantidade de saída de material até 6,0kg/min.  230 volts, 60Hz</v>
      </c>
      <c r="H869" s="10" t="s">
        <v>1789</v>
      </c>
      <c r="I869" s="13">
        <v>43584</v>
      </c>
    </row>
    <row r="870" spans="1:9" ht="33" hidden="1" customHeight="1" x14ac:dyDescent="0.25">
      <c r="A870" s="42" t="str">
        <f t="shared" si="39"/>
        <v/>
      </c>
      <c r="B870" s="10" t="s">
        <v>307</v>
      </c>
      <c r="C870" s="10" t="s">
        <v>1894</v>
      </c>
      <c r="D870" s="10" t="s">
        <v>1893</v>
      </c>
      <c r="E870" s="10" t="s">
        <v>4444</v>
      </c>
      <c r="F870" s="22" t="str">
        <f t="shared" si="40"/>
        <v>8479.82.90</v>
      </c>
      <c r="G870" s="22" t="str">
        <f t="shared" si="41"/>
        <v>Máquina para separação automática de materiais industriais descartados, com taxa de alimentação igual a 15t/h (para materiais com densidade de aproximadamente 350kg/m3 e dimensões fracionadas de 0 à 300mm), transportador de alimentação com distância entre eixos de 2.900mm e largura da correia de 1.500mm; tambor de acionamento com diâmetro de 190mm e tambor de cauda com diâmetro de 190mm com alojamento flangeado de rolamento; esteira de borracha com proteção a ataque químico com velocidade de 2m/s; motor tipo E-motor com caixa de engrenagens, com potência de 4kW e transmissão de energia através de correias em V; tambor de separação de materiais pesados com diâmetro igual a 800mm e motor de engrenagem montado na haste com potência de 1,50kW; ventilador radial com potência de 30kW e controle de desempenho por válvula de borboleta; câmara de material leve com tipo de uso em operação de ar circulatório e com separação áspera por meio de malha separadora; com painel de controle tipo gabinete.</v>
      </c>
      <c r="H870" s="10" t="s">
        <v>1789</v>
      </c>
      <c r="I870" s="13">
        <v>43584</v>
      </c>
    </row>
    <row r="871" spans="1:9" ht="33" hidden="1" customHeight="1" x14ac:dyDescent="0.25">
      <c r="A871" s="42" t="str">
        <f t="shared" si="39"/>
        <v/>
      </c>
      <c r="B871" s="10" t="s">
        <v>307</v>
      </c>
      <c r="C871" s="10" t="s">
        <v>1896</v>
      </c>
      <c r="D871" s="10" t="s">
        <v>1895</v>
      </c>
      <c r="E871" s="10" t="s">
        <v>4178</v>
      </c>
      <c r="F871" s="22" t="str">
        <f t="shared" si="40"/>
        <v>8479.82.90</v>
      </c>
      <c r="G871" s="22" t="str">
        <f t="shared" si="41"/>
        <v>Peneiras vibratórias com estrutura inferior para sustentação, com níveis para separar partículas de madeira nas seguintes frações: rejeito, camada externa, camada interna e pó para produção de painel MDP, compostas de bocas de entrada e bocas de saída de partículas, com tampa superior de explosão, injeção de água lateral e tampas laterais presas com feche rápido, estrutura com tratamento contra torção e capacidade máxima de 200m³/h com densidade das partículas de até 160kg/m³ base seca.</v>
      </c>
      <c r="H871" s="10" t="s">
        <v>1789</v>
      </c>
      <c r="I871" s="13">
        <v>43584</v>
      </c>
    </row>
    <row r="872" spans="1:9" ht="33" hidden="1" customHeight="1" x14ac:dyDescent="0.25">
      <c r="A872" s="42" t="str">
        <f t="shared" si="39"/>
        <v/>
      </c>
      <c r="B872" s="10" t="s">
        <v>112</v>
      </c>
      <c r="C872" s="10" t="s">
        <v>1898</v>
      </c>
      <c r="D872" s="10" t="s">
        <v>1897</v>
      </c>
      <c r="E872" s="10" t="s">
        <v>4333</v>
      </c>
      <c r="F872" s="22" t="str">
        <f t="shared" si="40"/>
        <v>8479.89.99</v>
      </c>
      <c r="G872" s="22" t="str">
        <f t="shared" si="41"/>
        <v>Máquinas para montagem de vedação de borracha em prato metálico para válvula destinada a embalagem de produtos em aerossol, com velocidade máxima de 1.150 peças/min., dotadas de: abastecedor de pratos a serem processados com esteira de transporte dos pratos; panela posicionadora; unidade de desvio; correia de transporte dos pratos; elevador de vedação; panela vibratória de alimentação; tambor de montagem da vedação no prato, com um sensor de presença da vedação; expulsador de peças não conformes; compartimento para retirada de peças para análise de qualidade; esteira de transporte de peças boas; elevador de caixas; controlada por console principal de operação com CLP; com grade de proteção para a área tambor de montagem alcançando parte da panela vibratória de alimentação da vedação.</v>
      </c>
      <c r="H872" s="10" t="s">
        <v>1789</v>
      </c>
      <c r="I872" s="13">
        <v>43584</v>
      </c>
    </row>
    <row r="873" spans="1:9" ht="33" hidden="1" customHeight="1" x14ac:dyDescent="0.25">
      <c r="A873" s="42" t="str">
        <f t="shared" si="39"/>
        <v/>
      </c>
      <c r="B873" s="10" t="s">
        <v>112</v>
      </c>
      <c r="C873" s="10" t="s">
        <v>1900</v>
      </c>
      <c r="D873" s="10" t="s">
        <v>1899</v>
      </c>
      <c r="E873" s="10" t="s">
        <v>4377</v>
      </c>
      <c r="F873" s="22" t="str">
        <f t="shared" si="40"/>
        <v>8479.89.99</v>
      </c>
      <c r="G873" s="22" t="str">
        <f t="shared" si="41"/>
        <v>Máquinas seladoras automáticas de cápsulas duras envasadas com produtos farmacêuticos líquidos, aptas para o processamento de cápsulas de diferentes tamanhos, com capacidade produtiva máxima maior ou igual a 10.000 cápsulas/hora (variável em função dos tamanhos das cápsulas a serem processadas), selagem feita através da aplicação de banda de vedação gelatinosa, sistema de alimentação de gelatina com controlador automático de viscosidade, câmara de secagem das cápsulas seladas com sistema de circulação de ar filtrado, sistema de gerenciamento automatizado com PC industrial e interface homem-máquina (IHM).</v>
      </c>
      <c r="H873" s="10" t="s">
        <v>1789</v>
      </c>
      <c r="I873" s="13">
        <v>43584</v>
      </c>
    </row>
    <row r="874" spans="1:9" ht="33" hidden="1" customHeight="1" x14ac:dyDescent="0.25">
      <c r="A874" s="42" t="str">
        <f t="shared" si="39"/>
        <v/>
      </c>
      <c r="B874" s="10" t="s">
        <v>112</v>
      </c>
      <c r="C874" s="10" t="s">
        <v>1902</v>
      </c>
      <c r="D874" s="10" t="s">
        <v>1901</v>
      </c>
      <c r="E874" s="10" t="s">
        <v>4445</v>
      </c>
      <c r="F874" s="22" t="str">
        <f t="shared" si="40"/>
        <v>8479.89.99</v>
      </c>
      <c r="G874" s="22" t="str">
        <f t="shared" si="41"/>
        <v>Máquinas automáticas de acabamento e cura de placas de baterias automotivas, capazes de processar até 9 (nove) paletes na configuração matriz  1 x 3 x 3 ou processar até 18 (dezoito) paletes na configuração matriz 2 x 3 x 3, com ciclos de 40 horas, divididos em ciclo de cura com controle de umidade de 37.8 a 68.3°C (100 a 155°F)  e tolerância de +/-5% e ciclo seco com controle de temperatura de 37,8 a 82,2°C (100 a 180°F), com tolerância de +/-10%, aquecimento por resistência elétrica com potência calorífica bruta de 72kW/h, leitor de umidade interna da câmara utilizando sistema de bulbo úmido e bulbo seco, construídas em aço inoxidável AISI 316L com isolante térmico, controle de fluxo de ar para distribuição uniforme no interior, porta tipo cortina automática resistente a alta temperatura, sistema umidificador do ar por meio de bico de água com controle de leque de névoa de água a ser injetada dentro da câmara, controle de ciclo podendo variar em tempo, temperatura e humidade, relatórios com registros a cada segundo para cada cura, possibilidade de programação de ciclos diferentes conforme parâmetros imputados, controlador lógico programável (CLP) com comunicação Ethernet, interface homem-máquina (IHM).</v>
      </c>
      <c r="H874" s="10" t="s">
        <v>1789</v>
      </c>
      <c r="I874" s="13">
        <v>43584</v>
      </c>
    </row>
    <row r="875" spans="1:9" ht="33" hidden="1" customHeight="1" x14ac:dyDescent="0.25">
      <c r="A875" s="42" t="str">
        <f t="shared" si="39"/>
        <v/>
      </c>
      <c r="B875" s="10" t="s">
        <v>491</v>
      </c>
      <c r="C875" s="10" t="s">
        <v>1904</v>
      </c>
      <c r="D875" s="10" t="s">
        <v>1903</v>
      </c>
      <c r="E875" s="10" t="s">
        <v>4446</v>
      </c>
      <c r="F875" s="22" t="str">
        <f t="shared" si="40"/>
        <v>8479.90.90</v>
      </c>
      <c r="G875" s="22" t="str">
        <f t="shared" si="41"/>
        <v>Amortecedores “Dampers” de oscilações de painéis fotovoltaicos, usados exclusivamente em seguidores solares de um eixo “Trackers”, com capacidade para suportar ventos de até 100mph (aproximadamente 161km/h), comprimento estendido máximo de 1.119mm, velocidade máxima de 500mm/s, força de amortecimento máxima de 800N e temperatura de operação de -40 a +50°C.</v>
      </c>
      <c r="H875" s="10" t="s">
        <v>1789</v>
      </c>
      <c r="I875" s="13">
        <v>43584</v>
      </c>
    </row>
    <row r="876" spans="1:9" ht="33" hidden="1" customHeight="1" x14ac:dyDescent="0.25">
      <c r="A876" s="42" t="str">
        <f t="shared" si="39"/>
        <v/>
      </c>
      <c r="B876" s="10" t="s">
        <v>1906</v>
      </c>
      <c r="C876" s="10" t="s">
        <v>1907</v>
      </c>
      <c r="D876" s="10" t="s">
        <v>1905</v>
      </c>
      <c r="E876" s="10" t="s">
        <v>4447</v>
      </c>
      <c r="F876" s="22" t="str">
        <f t="shared" si="40"/>
        <v>8503.00.90</v>
      </c>
      <c r="G876" s="22" t="str">
        <f t="shared" si="41"/>
        <v>Eixos forjados e usinados em material 42CrMo4+QT ou 34CrNiMo6+QT com peso final de 13.120kg com diâmetro máximo de 2010mm e comprimento máximo de 3005mm, para acoplamento e transmissão de energia de rotores de aerogeradores.</v>
      </c>
      <c r="H876" s="10" t="s">
        <v>1789</v>
      </c>
      <c r="I876" s="13">
        <v>43584</v>
      </c>
    </row>
    <row r="877" spans="1:9" ht="33" hidden="1" customHeight="1" x14ac:dyDescent="0.25">
      <c r="A877" s="42" t="str">
        <f t="shared" si="39"/>
        <v/>
      </c>
      <c r="B877" s="10" t="s">
        <v>590</v>
      </c>
      <c r="C877" s="10" t="s">
        <v>1909</v>
      </c>
      <c r="D877" s="10" t="s">
        <v>1908</v>
      </c>
      <c r="E877" s="10" t="s">
        <v>4446</v>
      </c>
      <c r="F877" s="22" t="str">
        <f t="shared" si="40"/>
        <v>8517.62.72</v>
      </c>
      <c r="G877" s="22" t="str">
        <f t="shared" si="41"/>
        <v>Módulos transceptores digitais sem fio operando em padrão ZIGBEE em frequência de 2.4GHz com taxa de transmissão de dados de 250KBPS, com funções de comunicação e controle do sistema de segurança contra vento e corrigindo a função dos seguidores solares com base em localização GPS (analema solar), montados em painel metálico próprio para uso externo e constituídos por placa de adaptação de rede, disjuntores, conectores e cabos, utilizados em equipamentos denominados seguidores solares para módulos fotovoltaicos.</v>
      </c>
      <c r="H877" s="10" t="s">
        <v>1789</v>
      </c>
      <c r="I877" s="13">
        <v>43584</v>
      </c>
    </row>
    <row r="878" spans="1:9" ht="33" hidden="1" customHeight="1" x14ac:dyDescent="0.25">
      <c r="A878" s="42" t="str">
        <f t="shared" si="39"/>
        <v/>
      </c>
      <c r="B878" s="10" t="s">
        <v>1911</v>
      </c>
      <c r="C878" s="10" t="s">
        <v>1912</v>
      </c>
      <c r="D878" s="10" t="s">
        <v>1910</v>
      </c>
      <c r="E878" s="10" t="s">
        <v>4446</v>
      </c>
      <c r="F878" s="22" t="str">
        <f t="shared" si="40"/>
        <v>9015.80.90</v>
      </c>
      <c r="G878" s="48" t="str">
        <f t="shared" si="41"/>
        <v>Sensores ultrassônicos de medição da velocidade e direção do vento (Anemômetro), para uso exclusivo em estações meteorológicas de perímetro de fazendas de captação de energia solar, com capacidade de enviar informações do vento para a unidade de controle de rede (NCU), com velocidade máxima de leitura do vento de 134mph (aproximadamente 216km/h), direção do vento de 0 a 359⁰, tensão requerida de 9 a 30VDC, temperatura de operação de -35⁰C até +70⁰C e umidade de &lt; 5% até 100%, podendo conter cabo tipo soquete, blindado, com conector reto M12 com travamento rápido tipo SPEEDCON, codificação A e comprimento de 5 metros.</v>
      </c>
      <c r="H878" s="10" t="s">
        <v>1789</v>
      </c>
      <c r="I878" s="13">
        <v>43584</v>
      </c>
    </row>
    <row r="879" spans="1:9" ht="33" hidden="1" customHeight="1" x14ac:dyDescent="0.25">
      <c r="A879" s="42" t="str">
        <f t="shared" si="39"/>
        <v/>
      </c>
      <c r="B879" s="10" t="s">
        <v>1914</v>
      </c>
      <c r="C879" s="10" t="s">
        <v>1915</v>
      </c>
      <c r="D879" s="10" t="s">
        <v>1913</v>
      </c>
      <c r="E879" s="10" t="s">
        <v>4448</v>
      </c>
      <c r="F879" s="22" t="str">
        <f t="shared" si="40"/>
        <v>9018.12.90</v>
      </c>
      <c r="G879" s="48" t="str">
        <f t="shared" si="41"/>
        <v>Aparelhos de ultrassom portáteis para punção de acessos vasculares, com imagem bidimensional (2D) em tempo real, teclas “touchscreen”, com tecnologia wireless, Bluetooth e de mensuração de estruturas vasculares e taxa de ocupação do vaso pelo cateter, sistema de navegação que demonstra o direcionamento, profundidade e confirmação de ponta de cateter em junção cavoatrial por ECG, dotados de sonda linear de frequência 7,5 – 10MHz, com ganho de profundidade entre 0,5 a 6cm, encaixe de guia de agulhas para punção guiada, 3 saídas USB 2.0, 1 saída USB 3.0,1 saída de vídeo HDMI e saída Ethernet, 1 entrada de cabo, cabo e fonte de alimentação com adaptador CA e bateria e 2 manuais (pastas azuis) e 1 pasta branca (para construção do manual em português) com capacidade para até 3 horas de operação quando 100% carregada.</v>
      </c>
      <c r="H879" s="10" t="s">
        <v>1789</v>
      </c>
      <c r="I879" s="13">
        <v>43584</v>
      </c>
    </row>
    <row r="880" spans="1:9" ht="33" hidden="1" customHeight="1" x14ac:dyDescent="0.25">
      <c r="A880" s="42" t="str">
        <f t="shared" si="39"/>
        <v/>
      </c>
      <c r="B880" s="10" t="s">
        <v>513</v>
      </c>
      <c r="C880" s="10" t="s">
        <v>1917</v>
      </c>
      <c r="D880" s="10" t="s">
        <v>1916</v>
      </c>
      <c r="E880" s="10" t="s">
        <v>4449</v>
      </c>
      <c r="F880" s="22" t="str">
        <f t="shared" si="40"/>
        <v>9027.50.20</v>
      </c>
      <c r="G880" s="48" t="str">
        <f t="shared" si="41"/>
        <v>Sistemas analíticos completos dotados de fotômetro de duplo feixe, cabos de fibra ótica e célula de amostragem; gabinete tipo NEMA 4 climatizado, para uso geral ou pressurizado com ar e certificado para áreas classificadas. Tensão de operação 24 VDC, 3A, configurado com até 6 filtros ópticos e com detectores de Si (450 – 1.050 nm) ou InGaAs (800 -1.650nm) ou xlnGaAs (1000 – 2150 nm).</v>
      </c>
      <c r="H880" s="10" t="s">
        <v>1789</v>
      </c>
      <c r="I880" s="13">
        <v>43584</v>
      </c>
    </row>
    <row r="881" spans="1:9" ht="33" hidden="1" customHeight="1" x14ac:dyDescent="0.25">
      <c r="A881" s="42" t="str">
        <f t="shared" si="39"/>
        <v/>
      </c>
      <c r="B881" s="10" t="s">
        <v>902</v>
      </c>
      <c r="C881" s="10" t="s">
        <v>1919</v>
      </c>
      <c r="D881" s="10" t="s">
        <v>1918</v>
      </c>
      <c r="E881" s="10" t="s">
        <v>4297</v>
      </c>
      <c r="F881" s="22" t="str">
        <f t="shared" si="40"/>
        <v>9027.80.12</v>
      </c>
      <c r="G881" s="48" t="str">
        <f t="shared" si="41"/>
        <v>Analisadores automáticos de viscosidade cinemáticas utilizando tubos Houllion para produtos derivados de petróleo, conforme ASTM D7279 e ASTM D2270; com capacidade para 4 tubos viscosimétricos, na faixa de 2 a 2000mm2/s a 40°C, com temperatura podendo ser programada de 20 a 120°C com estabilidade de ±0,01°C, possibilidade ou não do uso de até 2 solventes para limpeza, que por sua vez é feito automaticamente ao fim do teste, software capaz de monitorar até 4 instrumentos, realiza o cálculo do índice de viscosidade, realiza cálculo de misturas de amostras com diferentes viscosidades e diagnóstico do instrumento.</v>
      </c>
      <c r="H881" s="10" t="s">
        <v>1789</v>
      </c>
      <c r="I881" s="13">
        <v>43584</v>
      </c>
    </row>
    <row r="882" spans="1:9" ht="33" hidden="1" customHeight="1" x14ac:dyDescent="0.25">
      <c r="A882" s="42" t="str">
        <f t="shared" si="39"/>
        <v/>
      </c>
      <c r="B882" s="10" t="s">
        <v>768</v>
      </c>
      <c r="C882" s="10" t="s">
        <v>1921</v>
      </c>
      <c r="D882" s="10" t="s">
        <v>1920</v>
      </c>
      <c r="E882" s="10" t="s">
        <v>4450</v>
      </c>
      <c r="F882" s="22" t="str">
        <f t="shared" si="40"/>
        <v>9030.33.90</v>
      </c>
      <c r="G882" s="48" t="str">
        <f t="shared" si="41"/>
        <v>Bancos de cargas combinados resistivos/indutivos, para análise de circuitos elétricos, testes de cargas para avaliação de grandezas elétricas de ativos como motores, transformadores e geradores, com multifunção através do controle de carga e instrumentação, operando como analisadores de energia elétrica, medidores e controle de carga de potência elétrica além de tensão, corrente e resistência, o qual permite determinar a proporção de resistores e indutores com qualquer fator de potência em quaisquer que sejam as tensões e frequências aplicadas, mantendo automaticamente o nível requerido de carga</v>
      </c>
      <c r="H882" s="10" t="s">
        <v>1789</v>
      </c>
      <c r="I882" s="13">
        <v>43584</v>
      </c>
    </row>
    <row r="883" spans="1:9" ht="33" hidden="1" customHeight="1" x14ac:dyDescent="0.25">
      <c r="A883" s="42" t="str">
        <f t="shared" si="39"/>
        <v/>
      </c>
      <c r="B883" s="10" t="s">
        <v>101</v>
      </c>
      <c r="C883" s="10" t="s">
        <v>1923</v>
      </c>
      <c r="D883" s="10" t="s">
        <v>1922</v>
      </c>
      <c r="E883" s="10" t="s">
        <v>4451</v>
      </c>
      <c r="F883" s="22" t="str">
        <f t="shared" si="40"/>
        <v>9031.80.20</v>
      </c>
      <c r="G883" s="48" t="str">
        <f t="shared" si="41"/>
        <v>Equipamentos de medição horizontal linear para calibração de instrumentos de medição, padrões de calibração e verificação, capacidade de medição do eixo X 350mm (em absoluto) e velocidade de medição selecionável, mesa de medição com deslocamento do eixo Z de 80mm, eixo Y de 50mm, com comando CNC, e com movimento flutuante de +/- 10mm, sistema de compensação de temperatura, capacidade de medição de peças de até 60kg, resolução máxima de 0.000001 milímetros e repetitividade de 0.03 micrômetros.</v>
      </c>
      <c r="H883" s="10" t="s">
        <v>1789</v>
      </c>
      <c r="I883" s="13">
        <v>43584</v>
      </c>
    </row>
    <row r="884" spans="1:9" ht="33" hidden="1" customHeight="1" x14ac:dyDescent="0.25">
      <c r="A884" s="42" t="str">
        <f t="shared" si="39"/>
        <v/>
      </c>
      <c r="B884" s="10" t="s">
        <v>197</v>
      </c>
      <c r="C884" s="10" t="s">
        <v>1925</v>
      </c>
      <c r="D884" s="10" t="s">
        <v>1924</v>
      </c>
      <c r="E884" s="10" t="s">
        <v>4452</v>
      </c>
      <c r="F884" s="22" t="str">
        <f t="shared" si="40"/>
        <v>9031.80.99</v>
      </c>
      <c r="G884" s="48" t="str">
        <f t="shared" si="41"/>
        <v>Máquinas automáticas para inspeção interna por contraste de cápsulas de gelatina rígida, construídas em aço inox, funcionamento com câmeras digitais de uso industrial de alta velocidade de inspeção dotadas de sensor semicondutor para captação de imagem (CCD Charge-Coupled Device) em definição para três cores ou em Preto e Branco, com visualização das cápsulas através de luz infravermelha e luz superbranca, dotada de controlador de luz e dispositivo automático de separação e coleta de cápsulas defeituosas, operando com quatro fases distintas de inspeção das condições do interior e exterior do corpo da cápsula e cúpulas, apontando defeitos externos, defeitos de impressão, pontos de cor, defeitos internos e defeitos no comprimento de junção, movimentação das cápsulas por roletes acionados por servo motores durante o processo garantindo visualização 360 graus, dotado de software próprio totalmente programável de sistema de inspeção online e emissão de relatório final de inspeção do lote, voltagem 220V e potência de 1.5kW</v>
      </c>
      <c r="H884" s="10" t="s">
        <v>1789</v>
      </c>
      <c r="I884" s="13">
        <v>43584</v>
      </c>
    </row>
    <row r="885" spans="1:9" ht="33" hidden="1" customHeight="1" x14ac:dyDescent="0.25">
      <c r="A885" s="42" t="str">
        <f t="shared" si="39"/>
        <v/>
      </c>
      <c r="B885" s="10" t="s">
        <v>197</v>
      </c>
      <c r="C885" s="10" t="s">
        <v>1927</v>
      </c>
      <c r="D885" s="10" t="s">
        <v>1926</v>
      </c>
      <c r="E885" s="10" t="s">
        <v>4376</v>
      </c>
      <c r="F885" s="22" t="str">
        <f t="shared" si="40"/>
        <v>9031.80.99</v>
      </c>
      <c r="G885" s="48" t="str">
        <f t="shared" si="41"/>
        <v>Equipamentos mecânicos para verificação do posicionamento e alinhamento de luzes de faróis de veículos leves e utilitários (comercialmente denominado “Alinhador de faróis de veículos”) com instrumento medidor de intensidade luminosa analógico (klx / kdc) com mostrador digital LCD, com ajuste mecânico de inclinação do painel interno através de disco rotativo com escala graduada e nível de bolha, equipados com visor com espelho para ajuste e posicionamento perpendicular em relação ao veículo, com ponto laser para centralização em relação ao farol do veículo, câmara óptica de visualização com lente em policarbonato ou vidro, placa de projeção para visualização e ajuste de inclinação de faróis padrão americano (DOT), europeu (ECE) e brasileiro, com 3 sensores fotodiodo para medição de intensidade luminosa, montada em coluna vertical de 166cm graduada em corpo único ou bipartida e com trava deslizante em poliamida (nylon) para ajuste de altura da câmara, montados em base metálica com 3 rodas.</v>
      </c>
      <c r="H885" s="10" t="s">
        <v>1789</v>
      </c>
      <c r="I885" s="13">
        <v>43584</v>
      </c>
    </row>
    <row r="886" spans="1:9" ht="33" hidden="1" customHeight="1" x14ac:dyDescent="0.25">
      <c r="A886" s="42" t="str">
        <f t="shared" si="39"/>
        <v/>
      </c>
      <c r="B886" s="10" t="s">
        <v>197</v>
      </c>
      <c r="C886" s="10" t="s">
        <v>1929</v>
      </c>
      <c r="D886" s="10" t="s">
        <v>1928</v>
      </c>
      <c r="E886" s="10" t="s">
        <v>4314</v>
      </c>
      <c r="F886" s="22" t="str">
        <f t="shared" si="40"/>
        <v>9031.80.99</v>
      </c>
      <c r="G886" s="48" t="str">
        <f t="shared" si="41"/>
        <v>Equipamentos configuráveis para análise contínua de óleo em água por meio de fluorescência; invólucro com a possibilidade de ser para propósitos gerais ou para área classificada; faixa de medição de 0 a 20.000 ppm; limpeza automática ultrassônica; possibilidade de conter espectrômetro; repetibilidade de ±1% da faixa de medição; temperatura do processo com a possibilidade de ser até 100°C ou 200°C; pressão do processo com a possibilidade de ser até 15barg ou 100barg; grau de proteção com a possibilidade de ser ip65 ou ip66; certificado imo mepc-107 (49); saída de dados 4-20ma e ethernet; armazenamento de dados.</v>
      </c>
      <c r="H886" s="10" t="s">
        <v>1789</v>
      </c>
      <c r="I886" s="13">
        <v>43584</v>
      </c>
    </row>
    <row r="887" spans="1:9" ht="33" hidden="1" customHeight="1" x14ac:dyDescent="0.25">
      <c r="A887" s="42" t="str">
        <f t="shared" si="39"/>
        <v/>
      </c>
      <c r="B887" s="10" t="s">
        <v>1347</v>
      </c>
      <c r="C887" s="10" t="s">
        <v>1931</v>
      </c>
      <c r="D887" s="10" t="s">
        <v>1930</v>
      </c>
      <c r="E887" s="10" t="s">
        <v>4202</v>
      </c>
      <c r="F887" s="22" t="str">
        <f t="shared" si="40"/>
        <v>9032.89.89</v>
      </c>
      <c r="G887" s="48" t="str">
        <f t="shared" si="41"/>
        <v>Sistemas de automação para controle de infusão durante fabricação de pás eólicas; contém sensores de temperatura com capacidade de acoplamento em ambos os lados do molde de pá (Upwind e Downwind) integrados ao painel elétrico principal; contém conjunto de componentes elétricos para comunicação com máquina de infusão através de caixas de conversão integradas ao painel elétrico principal; o sistema contempla módulos para conexão de potes de vácuo automáticos ao painel elétrico principal para monitoramento e regulagem de vácuo durante processo de infusão de pá eólica; contém alarmes para detecção de problemas no vácuo; painel elétrico principal possui lógica atrelada para integração e controle do sistema de monitoramento de vácuo, injeção de resina e controle de temperatura ; contém caixa de controle de temperatura para leitura de temperatura do laminado e da manta de aquecimento.</v>
      </c>
      <c r="H887" s="10" t="s">
        <v>1789</v>
      </c>
      <c r="I887" s="13">
        <v>43584</v>
      </c>
    </row>
    <row r="888" spans="1:9" ht="33" hidden="1" customHeight="1" x14ac:dyDescent="0.25">
      <c r="A888" s="42" t="str">
        <f t="shared" si="39"/>
        <v/>
      </c>
      <c r="B888" s="10" t="s">
        <v>647</v>
      </c>
      <c r="C888" s="10" t="s">
        <v>2126</v>
      </c>
      <c r="D888" s="10" t="s">
        <v>2124</v>
      </c>
      <c r="E888" s="10" t="s">
        <v>4453</v>
      </c>
      <c r="F888" s="22" t="str">
        <f t="shared" si="40"/>
        <v>8443.91.99</v>
      </c>
      <c r="G888" s="48" t="str">
        <f t="shared" si="41"/>
        <v>Conjuntos de bancadas de ferro fundido GG25, na espessura de 80mm, dotados de tambor central montado, 20 motores elétricos de potência nominal igual ou superior a 4kW e rotação nominal igual ou superior a 800rmp, utilizados em impressoras flexográficas de tambor central.</v>
      </c>
      <c r="H888" s="24" t="s">
        <v>1981</v>
      </c>
      <c r="I888" s="49">
        <v>43593</v>
      </c>
    </row>
    <row r="889" spans="1:9" ht="33" hidden="1" customHeight="1" x14ac:dyDescent="0.25">
      <c r="A889" s="42" t="str">
        <f t="shared" si="39"/>
        <v/>
      </c>
      <c r="B889" s="10" t="s">
        <v>115</v>
      </c>
      <c r="C889" s="10" t="s">
        <v>2128</v>
      </c>
      <c r="D889" s="10" t="s">
        <v>2127</v>
      </c>
      <c r="E889" s="10" t="s">
        <v>4454</v>
      </c>
      <c r="F889" s="22" t="str">
        <f t="shared" si="40"/>
        <v>8477.80.90</v>
      </c>
      <c r="G889" s="48" t="str">
        <f t="shared" si="41"/>
        <v>Combinações de máquinas para montagem de dispositivo plástico pulverizador denominado "conjunto atuador" para embalagem de produtos em aerossol, com capacidade de 167peças/min, compostas de: estação de preparação do carro de transporte de atuadores e alimentação por robô da parte plástica pré-injetada denominada "atuador/acionador"; estação de alimentação por panela vibratória e montagem de parte plástica denominada "inserto/pastilha" no atuador; estação de verificação de fluxo/vazão de ar no atuador com inserto; estação alimentada por robô de parte plástica pré-injetada denominada “sobretampa/sobrecapa” para montagem sobre o “atuador”; estação de retirada dos conjuntos atuadores dos carros de transporte dotada de sistema de retirada de peças defeituosas; estação de descarga de peças prontas em caixas de papelão; esteira de transporte com carrinhos transportadores que circulam entre as estações em circuito contínuo, dotada de sensores de presença por infravermelho, indutivos e câmeras de visão; estruturas metálicas e painel eletroeletrônico com CLP por comando em tela do tipo “touchscreen”.</v>
      </c>
      <c r="H889" s="24" t="s">
        <v>1981</v>
      </c>
      <c r="I889" s="49">
        <v>43593</v>
      </c>
    </row>
    <row r="890" spans="1:9" ht="33" hidden="1" customHeight="1" x14ac:dyDescent="0.25">
      <c r="A890" s="42" t="str">
        <f t="shared" si="39"/>
        <v/>
      </c>
      <c r="B890" s="10" t="s">
        <v>147</v>
      </c>
      <c r="C890" s="10" t="s">
        <v>2130</v>
      </c>
      <c r="D890" s="10" t="s">
        <v>2129</v>
      </c>
      <c r="E890" s="10" t="s">
        <v>4455</v>
      </c>
      <c r="F890" s="22" t="str">
        <f t="shared" si="40"/>
        <v>8422.30.29</v>
      </c>
      <c r="G890" s="48" t="str">
        <f t="shared" si="41"/>
        <v>Combinações de máquinas para distribuir e embalar biscoitos redondos, com sistema de ajuste rápido e simples para operar com biscoitos do tipo moldados por rolo moldador e do tipo "wire-cut cookies" de diferentes diâmetros e alturas (Cookies com diâmetro de 54mm ±4 mm x altura de 10mm ±2 mm e moldados com diâmetro de 50mm x altura de 5,9mm), de disposição horizontal e empilhados em embalagem primária e secundária do tipo "flow pack" (conceito "multipack"), compostas de: sistema de distribuição dos biscoitos, formado por conjunto de esteiras para resfriamento, transporte, organização e alimentação dos biscoitos do forno até as células de embalagem, com sistema automático de variação horizontal de área do tipo FIFO “first in first out” para acúmulo temporário dos biscoitos por até 3 minutos em caso de parada das células de embalagem, com monitoramento por sensores e câmeras para inspeção e descarte automático e individual dos biscoitos fora dos padrões dimensionais, com 4 sistemas de transferência a 90° controlados por câmeras para distribuição de 8.632biscoitos moldados/min e de 4.308biscoitos cookies/min em pistas paralelas, balanceadas e organizadas para alimentação de 4 células de embalagem primária e secundária do tipo "flow pack" (conceito "multipack"), com sistema de detecção em 3 dimensões (altura, largura e comprimento) formado por sensores para detecção e rejeição de biscoitos fora dos padrões dimensionais, com comunicação com o sistema de distribuição dos biscoitos para balanceamento automático das 2 pistas de entrada do empilhador de biscoitos, com velocidade máxima de 828biscoitos moldados empilhados/min e 414biscoitos cookies empilhados/min, com unidade de embalagem primária que opera com velocidade máxima de 414pacotes/min, para ambos biscoitos moldados/cookies empilhados, com sistema de selagem da embalagem a quente e sistema de sucção para diminuição de ar nos pacotes, com dispositivo automático para o alinhamento do filme, detecção do fim da bobina de filme e troca automática da bobina de filme de embalagem, com dispositivo de detecção e rejeição automática de pacotes com defeitos/falta de biscoitos, com unidade robótica para rotação dos pacotes de embalagem primária da posição longitudinal para a posição transversal e empilhamento dos pacotes de embalagem primária para formação das porções da embalagem secundária (conceito "multipack"), com velocidade máxima de rotação e empilhamento de 414pacotes/min, com unidade de embalagem secundária operando pacotes “multipack”, com velocidade máxima de 138pacotes/min para biscoitos cookies e 104pacotes/min para biscoitos moldados, com controle por "PLC" e painel de operação do tipo tela de toque “IHM”.</v>
      </c>
      <c r="H890" s="24" t="s">
        <v>1981</v>
      </c>
      <c r="I890" s="49">
        <v>43593</v>
      </c>
    </row>
    <row r="891" spans="1:9" ht="33" hidden="1" customHeight="1" x14ac:dyDescent="0.25">
      <c r="A891" s="42" t="str">
        <f t="shared" si="39"/>
        <v/>
      </c>
      <c r="B891" s="10" t="s">
        <v>571</v>
      </c>
      <c r="C891" s="10" t="s">
        <v>2132</v>
      </c>
      <c r="D891" s="10" t="s">
        <v>2131</v>
      </c>
      <c r="E891" s="10" t="s">
        <v>4318</v>
      </c>
      <c r="F891" s="22" t="str">
        <f t="shared" si="40"/>
        <v>8474.20.90</v>
      </c>
      <c r="G891" s="48" t="str">
        <f t="shared" si="41"/>
        <v>Unidade Funcional para britar e moer minérios, com capacidade de processamento de até 30ton/h, tamanho máximo de partícula de alimentação de 600mm, capacidade de cominuição até 80% menor do que 0,074 mm, dotadas de alimentadores vibratórios, britador de mandíbula, separador magnético, britadores cônicos, moinhos de bolas,  bombas de polpa, transportadores de correia, hidrociclone, sistema de controle e estruturas metálicas.</v>
      </c>
      <c r="H891" s="24" t="s">
        <v>1981</v>
      </c>
      <c r="I891" s="49">
        <v>43593</v>
      </c>
    </row>
    <row r="892" spans="1:9" ht="33" hidden="1" customHeight="1" x14ac:dyDescent="0.25">
      <c r="A892" s="42" t="str">
        <f t="shared" si="39"/>
        <v/>
      </c>
      <c r="B892" s="22" t="s">
        <v>275</v>
      </c>
      <c r="C892" s="22" t="s">
        <v>2134</v>
      </c>
      <c r="D892" s="22" t="s">
        <v>2133</v>
      </c>
      <c r="E892" s="22" t="s">
        <v>3969</v>
      </c>
      <c r="F892" s="22" t="str">
        <f t="shared" si="40"/>
        <v>8428.39.90</v>
      </c>
      <c r="G892" s="48" t="str">
        <f t="shared" si="41"/>
        <v>Equipamentos para armazenamento e troca automática de paletes; com sistema rotativo, utilizados em centros de usinagem; dotados de magazine com 5 ou 10 ou 13 ou 15 pontos de armazenamento de até 600kg cada, mesa de preparação e  braço manipulador.</v>
      </c>
      <c r="H892" s="24" t="s">
        <v>1981</v>
      </c>
      <c r="I892" s="49">
        <v>43593</v>
      </c>
    </row>
    <row r="893" spans="1:9" ht="33" hidden="1" customHeight="1" x14ac:dyDescent="0.25">
      <c r="A893" s="42" t="str">
        <f t="shared" si="39"/>
        <v/>
      </c>
      <c r="B893" s="10" t="s">
        <v>2136</v>
      </c>
      <c r="C893" s="10" t="s">
        <v>2137</v>
      </c>
      <c r="D893" s="10" t="s">
        <v>2135</v>
      </c>
      <c r="E893" s="10" t="s">
        <v>4456</v>
      </c>
      <c r="F893" s="23" t="str">
        <f t="shared" si="40"/>
        <v>8477.30.90</v>
      </c>
      <c r="G893" s="48" t="str">
        <f t="shared" si="41"/>
        <v>Máquinas para moldagem por insuflação de frascos termoplásticos tipo “Injection Blow“, com capacidade de injeção igual ou superior a 90g, dotadas de plastificador vertical ou horizontal igual ou maior que 20mm (0,787 polegadas), controlador lógico programável (CLP), sem moldes.</v>
      </c>
      <c r="H893" s="24" t="s">
        <v>1981</v>
      </c>
      <c r="I893" s="49">
        <v>43593</v>
      </c>
    </row>
    <row r="894" spans="1:9" ht="33" hidden="1" customHeight="1" x14ac:dyDescent="0.25">
      <c r="A894" s="42" t="str">
        <f t="shared" si="39"/>
        <v/>
      </c>
      <c r="B894" s="10" t="s">
        <v>728</v>
      </c>
      <c r="C894" s="10" t="s">
        <v>2139</v>
      </c>
      <c r="D894" s="10" t="s">
        <v>2138</v>
      </c>
      <c r="E894" s="10" t="s">
        <v>4457</v>
      </c>
      <c r="F894" s="23" t="str">
        <f t="shared" si="40"/>
        <v>8438.10.00</v>
      </c>
      <c r="G894" s="48" t="str">
        <f t="shared" si="41"/>
        <v>Combinações de máquinas automáticas para fatiar, embalar, selar e clipar pães de forma, 500g, alinhamento e distribuição inteligente evitando sobrecarga, interligadas por esteiras, sistema de alinhamento, sistema de armazenamento “pulmão”, sistema de empurradores e quadro de distribuição de potência, fatiadora totalmente automática com corte uniforme, capacidade de fatiar 63 pães/minuto, sem perdas, embaladora automática com capacidade de embalar 50 pães/minuto, contendo compartimento de embalagens extra rápido e clipadora.</v>
      </c>
      <c r="H894" s="24" t="s">
        <v>1981</v>
      </c>
      <c r="I894" s="49">
        <v>43593</v>
      </c>
    </row>
    <row r="895" spans="1:9" ht="33" hidden="1" customHeight="1" x14ac:dyDescent="0.25">
      <c r="A895" s="42" t="str">
        <f t="shared" si="39"/>
        <v/>
      </c>
      <c r="B895" s="10" t="s">
        <v>1045</v>
      </c>
      <c r="C895" s="10" t="s">
        <v>2141</v>
      </c>
      <c r="D895" s="10" t="s">
        <v>2140</v>
      </c>
      <c r="E895" s="10" t="s">
        <v>4458</v>
      </c>
      <c r="F895" s="23" t="str">
        <f t="shared" si="40"/>
        <v>8421.29.90</v>
      </c>
      <c r="G895" s="48" t="str">
        <f t="shared" si="41"/>
        <v>Filtros contínuo de polímeros termoplásticos de duplo cilindro, com capacidade de produção de até 2300 kg/h, dependendo do grau de contaminantes. Dotado de unidade hidráulica com acionamento elétrico para troca dos filtros sem parada de máquina, sensor de pressão para indicar momento da troca dos filtros, temperatura com controle PID, painel elétrico, área de filtração de 1.984 cm2, cilindros com sulco para pré-inundação e saída de gases durante a troca dos filtros. Temperatura máxima de trabalho de 330°C, temperatura máxima para limpeza de 450°C, pressão máxima de trabalho de 35 Mpa, voltagem 380 volts trifásico.</v>
      </c>
      <c r="H895" s="24" t="s">
        <v>1981</v>
      </c>
      <c r="I895" s="49">
        <v>43593</v>
      </c>
    </row>
    <row r="896" spans="1:9" ht="33" hidden="1" customHeight="1" x14ac:dyDescent="0.25">
      <c r="A896" s="42" t="str">
        <f t="shared" si="39"/>
        <v/>
      </c>
      <c r="B896" s="10" t="s">
        <v>61</v>
      </c>
      <c r="C896" s="10" t="s">
        <v>2143</v>
      </c>
      <c r="D896" s="10" t="s">
        <v>2142</v>
      </c>
      <c r="E896" s="10" t="s">
        <v>4459</v>
      </c>
      <c r="F896" s="23" t="str">
        <f t="shared" si="40"/>
        <v>8480.71.00</v>
      </c>
      <c r="G896" s="48" t="str">
        <f t="shared" si="41"/>
        <v>Moldes (Hot Runners) de 32 a 180 cavidades, confeccionados em aço especial, para injeção de pré-formas de politereftalato de etileno (PET), com capacidade de injeção de 32 a 180 peças/ciclo, com variação de peso de até +/- 0,60g, dotados de placa dos bicos, placa das câmaras quentes, placa traseira.</v>
      </c>
      <c r="H896" s="24" t="s">
        <v>1981</v>
      </c>
      <c r="I896" s="49">
        <v>43593</v>
      </c>
    </row>
    <row r="897" spans="1:9" ht="33" hidden="1" customHeight="1" x14ac:dyDescent="0.25">
      <c r="A897" s="42" t="str">
        <f t="shared" si="39"/>
        <v/>
      </c>
      <c r="B897" s="10" t="s">
        <v>61</v>
      </c>
      <c r="C897" s="10" t="s">
        <v>2145</v>
      </c>
      <c r="D897" s="10" t="s">
        <v>2144</v>
      </c>
      <c r="E897" s="10" t="s">
        <v>4240</v>
      </c>
      <c r="F897" s="23" t="str">
        <f t="shared" si="40"/>
        <v>8480.71.00</v>
      </c>
      <c r="G897" s="48" t="str">
        <f t="shared" si="41"/>
        <v>Moldes (Moving Half) de 72 a 144 cavidades, confeccionados em aço especial, para injeção de pré-formas de politereftalato de etileno (PET) de 5 a 94g com variação de peso de até +/-0,60g, com capacidade de injeção de 72 a 144 peças/ciclo, dotados de placa extratora, placa de machos, de 72 a 144 machos, de 72 a 144 anéis dos machos, de 72 a 144 tubos de resfriamento dos machos, e  de 72 a 144 neck rings.</v>
      </c>
      <c r="H897" s="24" t="s">
        <v>1981</v>
      </c>
      <c r="I897" s="49">
        <v>43593</v>
      </c>
    </row>
    <row r="898" spans="1:9" ht="33" hidden="1" customHeight="1" x14ac:dyDescent="0.25">
      <c r="A898" s="42" t="str">
        <f t="shared" si="39"/>
        <v/>
      </c>
      <c r="B898" s="10" t="s">
        <v>933</v>
      </c>
      <c r="C898" s="10" t="s">
        <v>2147</v>
      </c>
      <c r="D898" s="10" t="s">
        <v>2146</v>
      </c>
      <c r="E898" s="10" t="s">
        <v>4460</v>
      </c>
      <c r="F898" s="23" t="str">
        <f t="shared" si="40"/>
        <v>9018.19.90</v>
      </c>
      <c r="G898" s="48" t="str">
        <f t="shared" si="41"/>
        <v>Conjuntos de peças (Kit) dotados de: 01 sensor de imagem 3 Chips de tecnologia CMOS com resolução 1.920 x 1.080 pixels dotado de cabo de 3 metros  com 16 vias coaxiais e blindagem externa; 01 placa eletrônica adaptadora com conector metálico circular fêmea 16 vias do tipo engate rápido; 01 placa eletrônica com interface de entrada para chip de imagem do tipo 3 Chips CMOS, capacidade de processamento de sinais digitais a 60 frames por segundo e resolução 1.920 x 1.080 pixels e alimentação elétrica 12 VDC; 01 placa eletrônica de distribuição de sinais de vídeo digital com resolução 1.920 x 1.080 pixels/60 FPS dotada de 2 saídas de sinais DVI e porta de comunicação serial com “baund rate” de 9.600bps e alimentação elétrica 12VDC; 01 placa eletrônica contendo 02 botões iluminados do tipo “push button” com 2 contatos NA, 01 conjunto de cabos elétricos com conexões terminais do tipo “housing” para conexão em placa de circuito eletrônico.</v>
      </c>
      <c r="H898" s="24" t="s">
        <v>1981</v>
      </c>
      <c r="I898" s="49">
        <v>43593</v>
      </c>
    </row>
    <row r="899" spans="1:9" ht="33" hidden="1" customHeight="1" x14ac:dyDescent="0.25">
      <c r="A899" s="42" t="str">
        <f t="shared" ref="A899:A962" si="42">IF(LEFT(D899,3)="Ver","",IF(COUNTIF(D:D,D899)&gt;1,"X",""))</f>
        <v/>
      </c>
      <c r="B899" s="10" t="s">
        <v>4461</v>
      </c>
      <c r="C899" s="10" t="s">
        <v>2149</v>
      </c>
      <c r="D899" s="10" t="s">
        <v>2148</v>
      </c>
      <c r="E899" s="10" t="s">
        <v>4323</v>
      </c>
      <c r="F899" s="23" t="str">
        <f t="shared" ref="F899:F962" si="43">IF(B899="","",LEFT(B899,10))</f>
        <v>8438.10.00</v>
      </c>
      <c r="G899" s="48" t="str">
        <f t="shared" ref="G899:G962" si="44">IF(C899="","",C899)</f>
        <v>Combinações de máquinas automáticas e contínuas para preparação de pães de forma com peso máximo de 580 gramas, com capacidade não inferior a 12.000 unidades por hora, compostas de: Divisora de massa dotado de uma cuba revestida em teflon e capacidade para 400 litros, 6 compartimentos para fazer porções de 350 gramas a 880 gramas cada, e capacidade de 2.250 a 9.000 peças/hora controlado através de CLP, Dotado com transportadores previamente lubrificadas através de aplicadores de óleo para retirar as porções de massas; Boleadora de massa em aço inox Capacidade 150 a 1.200 gramas e 1.000 a 9.000 peças/hora, dispositivo central com distribuição de ar, transportador de alimentação da massa, Cilindro e cone revestido com Teflon , Transportador de descarga e Transportador de guia posicionado em cima, altura ajustável; Checadora de peso, célula de carga com capacidade de 2.500 gramas, de 4.000 a 8.000 peças/hora, minimiza a influência de vibrações, transportador de descarga, transporte para interligação entre a divisora e a boleadora, transportador curvo de 90°, transportador com esteira sintética de introdução de pesagem. Velocidade de transportador ajustável por comum inversor, Transportadores CxL=400x300mm, estruturas de aço inoxidável, com sistema de conexão rápida da esteira, execução à prova de respingo d’água IP44, Empurrador em chapas e estrutura de aço inox, com sistema para alimentação de porções de massa com capacidade de até 12 peças de massa simultaneamente para bolsa de descanso, Estufa pré fermentação com capacidade líquida de 2.000 peças, contendo até 200 peças de 12 bolsas oscilantes, luz ultravioleta, Ventilador de sucção, medidor de umidade,  transportador tipo “V”, Transportador modular, medição de volume através de fotocélula de laser e rejeição por transportador de passo; transportador de correção de passo. Moldadora com capacidade de 5.000 peças hora, peso de 150 gramas a 1.500 gramas por peça, com unidade de centralizar através de 2 roletes verticais, tambor de molde em aço inoxidável, rolo de pressão com revestimento de teflon, ajustável pneumaticamente até 250 kg, guia laterais conectadas e placas de pressão articuladas.</v>
      </c>
      <c r="H899" s="24" t="s">
        <v>1981</v>
      </c>
      <c r="I899" s="49">
        <v>43593</v>
      </c>
    </row>
    <row r="900" spans="1:9" ht="33" hidden="1" customHeight="1" x14ac:dyDescent="0.25">
      <c r="A900" s="42" t="str">
        <f t="shared" si="42"/>
        <v/>
      </c>
      <c r="B900" s="10" t="s">
        <v>112</v>
      </c>
      <c r="C900" s="10" t="s">
        <v>2151</v>
      </c>
      <c r="D900" s="10" t="s">
        <v>2150</v>
      </c>
      <c r="E900" s="10" t="s">
        <v>4462</v>
      </c>
      <c r="F900" s="23" t="str">
        <f t="shared" si="43"/>
        <v>8479.89.99</v>
      </c>
      <c r="G900" s="48" t="str">
        <f t="shared" si="44"/>
        <v>Combinações de máquinas automáticas, sincronizadas e contínuas acionadas por servo motor, de Alta Velocidade para fabricação de fraldas descartáveis tipo calção, com capacidade de produção máxima de 1,000pcs/min. Compostas de:, alimentadores de polpa de celulose, alimentadores de folha de papel, alimentadores de falso – tecido, alimentadores de filme, alimentadores de material elástico, bailarinos, unidades de refrigeração “tipo chiller”, dispositivos de coleta de fragmentos, tanques para adesivos com motor e bomba volumétrica, unidades de refrigeradores por ar “tipo spot”, secadores de ar, ventiladores, monitores para o controle de produção, quadros de distribuição de força, painéis elétricos de 380v , painéis elétricos de 220V e PLC, linha de “by-pass”,  ejetora de produto defeituosos, sistema de sinalizações sonoras composta por 4 sirenes, monitores de câmera, dispositivos de materiais de ajuste, rolos de tração de linha de materiais , cortadeiras de folhas , dobradoras de fralda descartável, aparelhos dispensadores de cola, sistema de sinalização visual com monitores e câmeras, aparelho de punção, rolos para formatador da fralda descartável, prensas tipo rolo, aparelho de formatação da fralda, transportadores por sucção, transportadores de correia, exaustores, trituradores de polpa de celulose, alimentadores de polímero com motor elétrico e mangueira, dispensadores de calor do motor de cortador de materiais, aparelho de adesão ultrassônica, amplificador e gerador ultrassônico, talhas de suspensão e remoção, sensores fotoelétricos, sensores óticos, sensores magnéticos, sensores de aproximação e controle lógico programáveis (PLCs).</v>
      </c>
      <c r="H900" s="24" t="s">
        <v>1981</v>
      </c>
      <c r="I900" s="49">
        <v>43593</v>
      </c>
    </row>
    <row r="901" spans="1:9" ht="33" hidden="1" customHeight="1" x14ac:dyDescent="0.25">
      <c r="A901" s="42" t="str">
        <f t="shared" si="42"/>
        <v/>
      </c>
      <c r="B901" s="10" t="s">
        <v>728</v>
      </c>
      <c r="C901" s="10" t="s">
        <v>2153</v>
      </c>
      <c r="D901" s="10" t="s">
        <v>2152</v>
      </c>
      <c r="E901" s="10" t="s">
        <v>4463</v>
      </c>
      <c r="F901" s="23" t="str">
        <f t="shared" si="43"/>
        <v>8438.10.00</v>
      </c>
      <c r="G901" s="48" t="str">
        <f t="shared" si="44"/>
        <v>Misturadores de cuba inclinável para massa de biscoito, para capacidade aproximada de massa de 1.270kg, dotados de jaqueta de refrigeração em aço inoxidável para resfriamento da parede da cuba, pressão de encamisamento de 16bar, dispositivo de inclinação a 120° da cuba dotado de cilindro hidráulico de 5,6kW, cúpula para entrada de farinha com válvula borboleta, com entrada para farinha tipo "slide" de 498mm, seis entradas sanitárias para líquido, sistema de ciclo de mistura personalizado (CMCS) para criação, armazenamento e recuperação de ciclos de mistura definidos pelo usuário para um determinado produto a ser misturado.</v>
      </c>
      <c r="H901" s="24" t="s">
        <v>1981</v>
      </c>
      <c r="I901" s="49">
        <v>43593</v>
      </c>
    </row>
    <row r="902" spans="1:9" ht="33" hidden="1" customHeight="1" x14ac:dyDescent="0.25">
      <c r="A902" s="42" t="str">
        <f t="shared" si="42"/>
        <v/>
      </c>
      <c r="B902" s="10" t="s">
        <v>332</v>
      </c>
      <c r="C902" s="10" t="s">
        <v>2155</v>
      </c>
      <c r="D902" s="10" t="s">
        <v>2154</v>
      </c>
      <c r="E902" s="10" t="s">
        <v>4383</v>
      </c>
      <c r="F902" s="23" t="str">
        <f t="shared" si="43"/>
        <v>8428.90.90</v>
      </c>
      <c r="G902" s="48" t="str">
        <f t="shared" si="44"/>
        <v>Combinações de máquinas para transporte e resfriamento de biscoitos, com capacidade de resfriar 6.000kg/h, compostas por: máquina oleadora com 20 discos, com largura útil de trabalho de 1.800mm, comprimento de 2.000mm, dotadas de rampa de recuperação de óleo em excesso e discos centrífugos superiores para distribuição de óleo, discos centrífugos inferiores de distribuição de óleo, dotados de motorização única, com dispositivo de aspiração para recuperação do óleo dos fumos na entrada e na saída; transportadora para drenagem de óleo com largura útil de trabalho de 1.800mm e comprimento de 3.000mm; transportador alternativo metálico, com largura útil de trabalho de 1.800 mm e comprimento de 5.000 mm; transportador de resfriamento com lona, com largura útil de 1.800 mm e comprimento de 295 m, grupo de tração por rolos dotados de dispositivo de tensão pneumático, lona transportadora em plástico alimentar, transportador com detector de metal, com largura de trabalho de 1.000mm e comprimento de 6.000mm; empilhador e encanalador (penny stacker), com largura útil de trabalho de 1.800mm e comprimento de 2.000mm, encanalador com guias com comprimento de 1.200mm, com regulação automática da posição das guias na entrada por fotocélulas e servmotor.</v>
      </c>
      <c r="H902" s="24" t="s">
        <v>1981</v>
      </c>
      <c r="I902" s="49">
        <v>43593</v>
      </c>
    </row>
    <row r="903" spans="1:9" ht="33" hidden="1" customHeight="1" x14ac:dyDescent="0.25">
      <c r="A903" s="42" t="str">
        <f t="shared" si="42"/>
        <v/>
      </c>
      <c r="B903" s="10" t="s">
        <v>2157</v>
      </c>
      <c r="C903" s="10" t="s">
        <v>2158</v>
      </c>
      <c r="D903" s="10" t="s">
        <v>2156</v>
      </c>
      <c r="E903" s="10" t="s">
        <v>4383</v>
      </c>
      <c r="F903" s="23" t="str">
        <f t="shared" si="43"/>
        <v>8417.20.00</v>
      </c>
      <c r="G903" s="48" t="str">
        <f t="shared" si="44"/>
        <v>Fornos de cozimento para biscoitos, com aquecimento misto para capacidade de 6.000kg/h; com combustão direto a gás por convecção indireta, com dimensões de 120 x 1,8m, 10 zonas de cozimento, temperatura de trabalho com faixa de 200 à 380ºC, dotados de sistema de distribuição do gás à pressão zero, queimadores tubulares de chama direta "standard flynn'', queimadores tubulares corretivos de chama direta, do tipo "três zonas standard flynn", dispositivos de controle e gestão dos queimadores à chama direta, sistema de extração dos vapores da câmara de cozimento, com ventilador com velocidade fixa e “damper” de extração motorizada, “damper” manual de repartição, extração de vapores/fumos teto e chão, dispositivo para recuperação de calor para pré-aquecimento do ar comburente, “dampers” de repartição do calor entre teto e chão com acionamento servo comandado, dispositivo de extração dos vapores da câmara de cozimento, sensor de pressão com retroação no “damper” de extração dos vapores, câmara de cozimento em lâmina aluminada, com revestimentos em aço inoxidável Aisi 430 "scotch brite " para painéis do fornilho, painéis laterais e faixas, transportador de cozimento com esteira metálica de largura 1.800mm , mesa de entrada de 3,60m, mesa de saída de 7,80m, coifa alongada na saída do forno dotada de ventilador de extração, descargas de condensação para extração de fumos e/ou vapores, transportador "take off” de esteira metálica em aço inoxidável com largura útil de 1.800mm e comprimento de 3.000mm.</v>
      </c>
      <c r="H903" s="24" t="s">
        <v>1981</v>
      </c>
      <c r="I903" s="49">
        <v>43593</v>
      </c>
    </row>
    <row r="904" spans="1:9" ht="33" hidden="1" customHeight="1" x14ac:dyDescent="0.25">
      <c r="A904" s="42" t="str">
        <f t="shared" si="42"/>
        <v/>
      </c>
      <c r="B904" s="10" t="s">
        <v>728</v>
      </c>
      <c r="C904" s="10" t="s">
        <v>2160</v>
      </c>
      <c r="D904" s="10" t="s">
        <v>2159</v>
      </c>
      <c r="E904" s="10" t="s">
        <v>4323</v>
      </c>
      <c r="F904" s="23" t="str">
        <f t="shared" si="43"/>
        <v>8438.10.00</v>
      </c>
      <c r="G904" s="48" t="str">
        <f t="shared" si="44"/>
        <v>Combinações de máquinas para preparação de massa de pães de forma com peso máximo de 580 gramas, com capacidade não inferior a 12.000unid/h, compostas de: divisora de  massa dotado de uma cuba revestida em teflon e capacidade para 400 litros, 6 compartimentos para fazer porções de 350 a 880 gramas cada, e capacidade de 2.250 a 9.000peças/h controlado através de CLP dotado com transportadores previamente lubrificadas através de aplicadores de óleo para retirar as porções de massas, boleadora de massa em aço inox com capacidade  150 a 1.200 gramas e 1.000 a 9.000peças/h, dispositivo central com distribuição de ar, transportador de alimentação da massa, cilindro e cone revestido com ‘Teflon” , transportador de descarga e transportador de guia posicionado em cima, altura ajustável, checadora de peso, célula de carga com capacidade de 2.500 gramas,  de 4.000 a 8.000peças/h, minimiza a influência de vibrações, transportador de descarga, transporte para interligação entre a divisora e a boleadora, transportador curvo de 90°, transportador com esteira sintética de introdução de pesagem, com velocidade de transportador ajustável por comum inversor, transportadores C x L 400 x 300mm, estruturas de aço inoxidável, com sistema de conexão rápida da esteira, execução à prova de respingo d’água IP44, empurrador em chapas e estrutura de aço inox, com sistema para alimentação de porções de massa com capacidade de até 12 peças de massa simultaneamente para bolsa de descanso, estufa pré fermentação com capacidade líquida de 2.000 peças, contendo até 200 peças de 12 bolsas oscilantes, luz ultravioleta, Ventilador de sucção, medidor de umidade,  transportador tipo “V”, transportador modular, medição de volume através de fotocélula de laser e rejeição por transportador de passo; transportador de correção de passo; moldadora com capacidade de 5.000peças/h, peso de 150 gramas a 1.500g/peça, com unidade de centralizar através de 2 roletes verticais, tambor de molde em aço inoxidável, rolo de pressão com revestimento de teflon, ajustável pneumaticamente até 250kg, guia laterais conectadas e placas de pressão articuladas.</v>
      </c>
      <c r="H904" s="24" t="s">
        <v>1981</v>
      </c>
      <c r="I904" s="49">
        <v>43593</v>
      </c>
    </row>
    <row r="905" spans="1:9" ht="33" hidden="1" customHeight="1" x14ac:dyDescent="0.25">
      <c r="A905" s="42" t="str">
        <f t="shared" si="42"/>
        <v/>
      </c>
      <c r="B905" s="10" t="s">
        <v>2162</v>
      </c>
      <c r="C905" s="10" t="s">
        <v>2163</v>
      </c>
      <c r="D905" s="10" t="s">
        <v>2161</v>
      </c>
      <c r="E905" s="10" t="s">
        <v>4464</v>
      </c>
      <c r="F905" s="23" t="str">
        <f t="shared" si="43"/>
        <v>8451.29.90</v>
      </c>
      <c r="G905" s="48" t="str">
        <f t="shared" si="44"/>
        <v>Secadores de aquecimento a vapor a 10 bar, ciclos automáticos, tambor de aço inoxidável 18/8 AISI 304, com 50% de perfuração, 4 agitadores para levantar as roupas, destorcendo para frente e para trás, porta de carregamento frontal com abertura vertical, acionada pneumaticamente, painel elétrico com chave de segurança central que permite acesso aos componentes internos somente quando o interruptor é colocado na posição "Aberto", equipamento eletrotécnico, totalmente automatizado via PLC, Interruptores de controle remoto para alterar o sentido de rotação com uma sequência cíclica de 30 segundos, velocidade de arranque gradual automática para a proteção dos motores, painel de controle em um console lateral fixo ao chão, 1 termorregulador temporizador digital para controlar a temperatura de secagem, a temperatura de refrigeração e o tempo de ciclo, 1 botão de emergência, 3 unidades de ventilação localizadas em locais diferentes, completas com ventoinhas, suporte de tambor com 4 rodas motrizes, fechamentos de ar superiores para o resfriamento da carga no final do ciclo de secagem, ativados automaticamente, válvula servo pneumática acionada por uma válvula solenoide para fornecimento de vapor, tubos de aço inoxidável externos e flexíveis para o transporte de vapor e água condensada, unidade de ar comprimido que inclui: reservatório para esvaziar a água, redutor de pressão, manômetro e depósito para o lubrificante, pintado com tinta epóxi catalisada e resistente a altas temperaturas.</v>
      </c>
      <c r="H905" s="24" t="s">
        <v>1981</v>
      </c>
      <c r="I905" s="49">
        <v>43593</v>
      </c>
    </row>
    <row r="906" spans="1:9" ht="33" hidden="1" customHeight="1" x14ac:dyDescent="0.25">
      <c r="A906" s="42" t="str">
        <f t="shared" si="42"/>
        <v/>
      </c>
      <c r="B906" s="10" t="s">
        <v>246</v>
      </c>
      <c r="C906" s="10" t="s">
        <v>2165</v>
      </c>
      <c r="D906" s="10" t="s">
        <v>2164</v>
      </c>
      <c r="E906" s="10" t="s">
        <v>4333</v>
      </c>
      <c r="F906" s="23" t="str">
        <f t="shared" si="43"/>
        <v>8462.10.90</v>
      </c>
      <c r="G906" s="48" t="str">
        <f t="shared" si="44"/>
        <v>Combinações de maquinas para produção de prato de válvula destinada a produção de embalagens para produtos em aerossol, composta de: estampadora com força de fechamento de 60t, velocidade de ciclo à altura de curso de 2,5" de 280ciclos/min., dotada de uma unidade de passagem, alinhador, unidade de alimentação com ventilação intermediária, estampo progressivo com 3 linhas de estampagem,  esteira de saída dos pratos, e sensor de presença da largura da chapa; desbobinador com rolete, unidade condutora para puxar e virar a chapa da posição vertical para a horizontal, e alça da chapa; triturador da sobra de chapa com funil de descarga; dispositivo de saída dos pratos prontos separados por linha de estampagem; console principal e armário de distribuição de energia; e cabine de isolamento acústico.</v>
      </c>
      <c r="H906" s="24" t="s">
        <v>1981</v>
      </c>
      <c r="I906" s="49">
        <v>43593</v>
      </c>
    </row>
    <row r="907" spans="1:9" ht="33" hidden="1" customHeight="1" x14ac:dyDescent="0.25">
      <c r="A907" s="42" t="str">
        <f t="shared" si="42"/>
        <v/>
      </c>
      <c r="B907" s="10" t="s">
        <v>1654</v>
      </c>
      <c r="C907" s="10" t="s">
        <v>2167</v>
      </c>
      <c r="D907" s="10" t="s">
        <v>2166</v>
      </c>
      <c r="E907" s="10" t="s">
        <v>4465</v>
      </c>
      <c r="F907" s="23" t="str">
        <f t="shared" si="43"/>
        <v>8474.80.90</v>
      </c>
      <c r="G907" s="48" t="str">
        <f t="shared" si="44"/>
        <v>Máquinas para fabricação de blocos, “pavers”, meio fio e pisos drenantes, com compactação hidráulica e vibração elétrica, com capacidade de produção por ciclo (ciclo mínimo de 15 segundos) de 12 a 54 “pavers” com dimensões de 200 x 100 x 60mm e de 04 a 18 blocos com dimensões de 390 x 190 x 140mm e potência do motor de 18,45kW a 80kW, com controlador lógico programável (CLP), unidade hidráulica, compressor de ar, esteira de transporte, e estrutura em aço.</v>
      </c>
      <c r="H907" s="24" t="s">
        <v>1981</v>
      </c>
      <c r="I907" s="49">
        <v>43593</v>
      </c>
    </row>
    <row r="908" spans="1:9" ht="33" hidden="1" customHeight="1" x14ac:dyDescent="0.25">
      <c r="A908" s="42" t="str">
        <f t="shared" si="42"/>
        <v/>
      </c>
      <c r="B908" s="10" t="s">
        <v>1145</v>
      </c>
      <c r="C908" s="10" t="s">
        <v>2169</v>
      </c>
      <c r="D908" s="10" t="s">
        <v>2168</v>
      </c>
      <c r="E908" s="10" t="s">
        <v>4376</v>
      </c>
      <c r="F908" s="23" t="str">
        <f t="shared" si="43"/>
        <v>9030.39.90</v>
      </c>
      <c r="G908" s="48" t="str">
        <f t="shared" si="44"/>
        <v>Estações inteligentes para diagnósticos de condição de vida útil e recarga otimizada em baterias de 12V (instaladas ou não no veículo) dos tipos: chumbo ácido (convencional e selada); EFB; AGM; GEL; AGM ESPIRAL e LÍTIO, para baterias de motocicletas, baterias automotivas, baterias para veículos comerciais leves e pesados e baterias para veículos fora de estrada, utilizadas para partida de motores a combustão. Diagnose completa da saúde da bateria por meio de testes de condutância e de resistência dinâmica, testes dos sistemas de arranque e recarga 12 ou 24Volts, identificação de defeitos como soldas abertas ou curtos-circuitos, seleção automática do algoritmo de teste para baterias com concentração de eletrólito (densidade) baixa ou alta, proteção de segurança para recarga com tensão a partir de 1Volt, uniformidade nos procedimentos de testes com emissão de códigos únicos para validação de garantia, testes baseados nas normas IEC, EN, SAE, JIS, DIN, CCA, CA (100A – 1700A), tensão de alimentação do equipamento de 90V a 230V (bivolt automático), frequência de 50/60Hz, temperatura de operação compreendida entre 0 e 49°C, corrente de carga de até 70 amperes, sistema de proteção contra inversão de polaridade com aviso sonoro e texto indicativo no mostrador LCD, modo de carga para manutenção garante alimentação estabilizada, garras do tipo jacaré (positivo/negativo) antifaiscantes com sensor de temperatura, carcaça plástica com painel frontal contendo mostrador para monitoramento (voltagem, amperes, amper-hora, temporizador, e outros) em LCD matricial retro iluminado, teclado alfanumérico do tipo membrana e 4 luzes “led” para monitorar as operações em execução, equipado com impressora térmica integrada para impressão de relatório de resultados de testes (tensão, estado de saúde, corrente de partida declarada, corrente de partida encontrada, data e hora do teste, código criptografado com o resultado do teste, nome do operador, oito linhas para inserção de dados da oficina como endereço, telefone, contatos), porta USB, compartimento com cartão de memória do tipo SD (Secure Digital Card) para armazenamento de dados de testes e atualizações do software, cinco (05) compartimentos para módulos de expansão (leitor de código de barras, transmissão de dados de teste via Wi-fi, interface bluetooth, amperímetro para verificação de fuga de corrente e voltímetro), acompanha cabos elétricos e garras para conexão. Dimensões do equipamento (C x L x A): 46 cm x 43 cm x 25 cm.</v>
      </c>
      <c r="H908" s="24" t="s">
        <v>1981</v>
      </c>
      <c r="I908" s="49">
        <v>43593</v>
      </c>
    </row>
    <row r="909" spans="1:9" ht="33" hidden="1" customHeight="1" x14ac:dyDescent="0.25">
      <c r="A909" s="42" t="str">
        <f t="shared" si="42"/>
        <v>X</v>
      </c>
      <c r="B909" s="10" t="s">
        <v>1979</v>
      </c>
      <c r="C909" s="10" t="s">
        <v>1980</v>
      </c>
      <c r="D909" s="10" t="s">
        <v>1978</v>
      </c>
      <c r="E909" s="10" t="s">
        <v>4445</v>
      </c>
      <c r="F909" s="23" t="str">
        <f t="shared" si="43"/>
        <v>8514.30.90</v>
      </c>
      <c r="G909" s="48" t="str">
        <f t="shared" si="44"/>
        <v>Fornos de fusão de chumbo (Pb), construído em aço, utilizados na produção de óxido de chumbo (PbO) para fabricação de baterias automotivas tipo VRLA, com capacidade de fundição total de 12ton, temperatura de trabalho nominal de 400°C, dotados de sistema de combustão com um queimador de gás natural, duas bombas de chumbo, duas calhas transferidoras de chumbo com aquecimento à resistência elétrica, sistema de alimentação automático de lingotes de chumbos por meio de transportador de correntes, instrumentação para controle de nível a laser e controle de temperatura, modelo de abastecimento por meio de cesta de preaquecimento com deslocamento automático, isolamento dotado de mantas de fibras específicas para altas temperaturas e alvenaria refratária, apropriados para trabalhos em locais fechados e com acesso de operadores.</v>
      </c>
      <c r="H909" s="24" t="s">
        <v>1981</v>
      </c>
      <c r="I909" s="49">
        <v>43593</v>
      </c>
    </row>
    <row r="910" spans="1:9" ht="33" hidden="1" customHeight="1" x14ac:dyDescent="0.25">
      <c r="A910" s="42" t="str">
        <f t="shared" si="42"/>
        <v/>
      </c>
      <c r="B910" s="10" t="s">
        <v>1074</v>
      </c>
      <c r="C910" s="10" t="s">
        <v>2171</v>
      </c>
      <c r="D910" s="10" t="s">
        <v>2170</v>
      </c>
      <c r="E910" s="10" t="s">
        <v>4466</v>
      </c>
      <c r="F910" s="23" t="str">
        <f t="shared" si="43"/>
        <v>8514.10.10</v>
      </c>
      <c r="G910" s="48" t="str">
        <f t="shared" si="44"/>
        <v>Fornos horizontais de aquecimento indireto, por resistência elétrica, para têmpera de vidros planos e curvos, funcionamento bidirecional, operando em linha, por meio de transportadora de roletes de dupla direção, composto por: 1 seção de aquecimento, operando por meio de resistências elétricas com 2 zonas de aquecimento, superior e inferior; 1 seção de modelagem e resfriamento para têmpera de vidros curvos com raio mínimo de 550mm, dimensões máximas de 1.200 x 2.400mm e espessuras entre 4 e 19mm, operando com sistema automatizado com controle CLP, modelagem por transmutação, sem necessidade de molde, com curvatura ajustável por roletes sob pressão e resfriamento rápido; 1 seção de resfriamento rápido para têmpera de vidros planos com dimensões máximas de 2.440 x 4.200mm e espessuras entre 4 e 19mm, com sistema automatizado de resfriadores rápidos fixados acima e abaixo dos roletes de transmissão; 2 seções de carregamento/descarregamento com unidade motora elétrica para variação de sentido, operando em linha de roletes; 1 sistema de ventilação dotado de ventiladores, gabinetes de controle, válvula de ar, coletor de ar, e mecanismos de regulagem dos resfriadores superior e inferior; 1 sistema de controle e operação do aquecimento, do sistema de transporte em linha, do suprimento do ar, com interface homem-máquina (IHM) e controlador lógico programável (CLP).</v>
      </c>
      <c r="H910" s="24" t="s">
        <v>1981</v>
      </c>
      <c r="I910" s="49">
        <v>43593</v>
      </c>
    </row>
    <row r="911" spans="1:9" ht="33" hidden="1" customHeight="1" x14ac:dyDescent="0.25">
      <c r="A911" s="42" t="str">
        <f t="shared" si="42"/>
        <v/>
      </c>
      <c r="B911" s="10" t="s">
        <v>1911</v>
      </c>
      <c r="C911" s="10" t="s">
        <v>2173</v>
      </c>
      <c r="D911" s="10" t="s">
        <v>2172</v>
      </c>
      <c r="E911" s="10" t="s">
        <v>4467</v>
      </c>
      <c r="F911" s="23" t="str">
        <f t="shared" si="43"/>
        <v>9015.80.90</v>
      </c>
      <c r="G911" s="48" t="str">
        <f t="shared" si="44"/>
        <v>Aparelhos de monitoramento de condições de tempo, que fornecem as principais informações ambientais para auxílio na aproximação segura e ancoragem de embarcações ao berço, com faixa de medição de vento entre  0 e 60m/s, de temperatura entre - 52°C e 60°C, de humidade relativa entre 0 e 100% e de pressão atmosférica entre 600 e 1.100hPa,  contendo um pau-de-carga metálico para fixação e disposição dos instrumentos de medição de: correntes marinhas (correntômetro), movimento de ondas próximas ao berço de atracação, temperatura e pressão atmosféricas e velocidade do vento (intensidade e direção), marégrafo, além de âncora de aço, painel de controle local.</v>
      </c>
      <c r="H911" s="24" t="s">
        <v>1981</v>
      </c>
      <c r="I911" s="49">
        <v>43593</v>
      </c>
    </row>
    <row r="912" spans="1:9" ht="33" hidden="1" customHeight="1" x14ac:dyDescent="0.25">
      <c r="A912" s="42" t="str">
        <f t="shared" si="42"/>
        <v/>
      </c>
      <c r="B912" s="10" t="s">
        <v>61</v>
      </c>
      <c r="C912" s="10" t="s">
        <v>2175</v>
      </c>
      <c r="D912" s="10" t="s">
        <v>2174</v>
      </c>
      <c r="E912" s="10" t="s">
        <v>4468</v>
      </c>
      <c r="F912" s="23" t="str">
        <f t="shared" si="43"/>
        <v>8480.71.00</v>
      </c>
      <c r="G912" s="48" t="str">
        <f t="shared" si="44"/>
        <v>Moldes de 48 cavidades (cold half) para fabricação de preformas de politereftalato de etileno (PET) de 41,4g e 48 machos intercambiáveis para fabricação de preformas de politereftalato de etileno (PET) de 37g, com suas respectivas peças de reposição intercambiáveis, distância entre centros de cavidades de 60(V) x 152(H) mm confeccionados em aço especial e anticorrosivo, e diâmetros dos gargalos (interrompidos) de 33mm, com capacidade de produção igual ou superior a 15.000 preformas/hora, com machos tratados com titânio, cavidades, suportes e demais componentes moldantes intercambiáveis, dotados de placas extratoras para retirada das preformas por meio de ar comprimido e resfriamento duplo nas castanhas, com tubos de resfriamento, projetados e desenvolvidos especificamente para uso em máquinas injetoras de 3.500Kn.</v>
      </c>
      <c r="H912" s="24" t="s">
        <v>1981</v>
      </c>
      <c r="I912" s="49">
        <v>43593</v>
      </c>
    </row>
    <row r="913" spans="1:9" ht="33" hidden="1" customHeight="1" x14ac:dyDescent="0.25">
      <c r="A913" s="42" t="str">
        <f t="shared" si="42"/>
        <v/>
      </c>
      <c r="B913" s="10" t="s">
        <v>61</v>
      </c>
      <c r="C913" s="10" t="s">
        <v>2177</v>
      </c>
      <c r="D913" s="10" t="s">
        <v>2176</v>
      </c>
      <c r="E913" s="10" t="s">
        <v>4469</v>
      </c>
      <c r="F913" s="23" t="str">
        <f t="shared" si="43"/>
        <v>8480.71.00</v>
      </c>
      <c r="G913" s="48" t="str">
        <f t="shared" si="44"/>
        <v>Moldes de 48 cavidades (cold half) para fabricação de preformas de politereftalato de etileno (PET) de 33g e diâmetro do gargalo (interrompidos) de 38mm, com jogo de machos intercambiáveis para fabricação de preformas de politereftalato de etileno (PET) de 28g, com suas respectivas peças de reposição intercambiáveis, distância entre centros de cavidades de 60(V) x 152(H)mm, confeccionados em aço especial e anticorrosivos, com machos tratados com titânio, cavidades, suportes e demais componentes moldantes intercambiáveis, dotados de placas extratoras para retirada das preformas através de ar comprimido e resfriamento duplo nas castanhas, com tubos de resfriamento, projetados e desenvolvidos especificamente para uso em máquinas injetoras de 3.500Kn.</v>
      </c>
      <c r="H913" s="24" t="s">
        <v>1981</v>
      </c>
      <c r="I913" s="49">
        <v>43593</v>
      </c>
    </row>
    <row r="914" spans="1:9" ht="33" hidden="1" customHeight="1" x14ac:dyDescent="0.25">
      <c r="A914" s="42" t="str">
        <f t="shared" si="42"/>
        <v/>
      </c>
      <c r="B914" s="10" t="s">
        <v>97</v>
      </c>
      <c r="C914" s="10" t="s">
        <v>2179</v>
      </c>
      <c r="D914" s="10" t="s">
        <v>2178</v>
      </c>
      <c r="E914" s="10" t="s">
        <v>4470</v>
      </c>
      <c r="F914" s="23" t="str">
        <f t="shared" si="43"/>
        <v>8419.39.00</v>
      </c>
      <c r="G914" s="48" t="str">
        <f t="shared" si="44"/>
        <v>Secadores industriais a gás, horizontal modular a rolos, para a produção de pisos e revestimentos cerâmicos, com 3, 5 ou 7 planos sobrepostos, com sistema de hiperventilação de recirculação interna por conjunto de flautas metálicas perfuradas posicionadas acima e abaixo dos planos de rolos, conjunto de tubulações externas e internas para a distribuição do fluxo de ar, reaquecimento e extração de ar úmido, com queimadores com potência térmica individual máxima de até 300 kW, ventiladores centrífugos e termopares, com monitoramento pelo quadro elétrico de controle, módulos individuais com comprimento de 2.800 mm e boca livre de entrada de até 3.070 mm, construído em estruturas metálicas com revestimento interno térmico isolante em placas de lã de rocha e material rígido isolante térmico.</v>
      </c>
      <c r="H914" s="24" t="s">
        <v>1981</v>
      </c>
      <c r="I914" s="49">
        <v>43593</v>
      </c>
    </row>
    <row r="915" spans="1:9" ht="33" hidden="1" customHeight="1" x14ac:dyDescent="0.25">
      <c r="A915" s="42" t="str">
        <f t="shared" si="42"/>
        <v/>
      </c>
      <c r="B915" s="10" t="s">
        <v>85</v>
      </c>
      <c r="C915" s="10" t="s">
        <v>2181</v>
      </c>
      <c r="D915" s="10" t="s">
        <v>2180</v>
      </c>
      <c r="E915" s="10" t="s">
        <v>4471</v>
      </c>
      <c r="F915" s="23" t="str">
        <f t="shared" si="43"/>
        <v>8462.99.90</v>
      </c>
      <c r="G915" s="48" t="str">
        <f t="shared" si="44"/>
        <v>Combinações de máquinas para alinhamento e tensionamento de lâminas de serra de fita, composto de uma bancada de estrutura metálica com a mesa de madeira e um bigorna de endireitamento, com um tensionador para lâminas de serra de fita até 300mm, composta dispositivos eletromecânicos para laminação, de largura para laminas de serras fitas até 12,0m de comprimento, equipado com 5 pedestais com rolos, com 4 rolos defletores corrediços, com um contra rolo regulável, com 8 rolos adicionais, com régua de alinhamento/calibre, com martelo de pena e de bola, e conjunto de rolos laminadores.</v>
      </c>
      <c r="H915" s="24" t="s">
        <v>1981</v>
      </c>
      <c r="I915" s="49">
        <v>43593</v>
      </c>
    </row>
    <row r="916" spans="1:9" ht="33" hidden="1" customHeight="1" x14ac:dyDescent="0.25">
      <c r="A916" s="42" t="str">
        <f t="shared" si="42"/>
        <v/>
      </c>
      <c r="B916" s="10" t="s">
        <v>129</v>
      </c>
      <c r="C916" s="10" t="s">
        <v>2183</v>
      </c>
      <c r="D916" s="10" t="s">
        <v>2182</v>
      </c>
      <c r="E916" s="10" t="s">
        <v>4472</v>
      </c>
      <c r="F916" s="23" t="str">
        <f t="shared" si="43"/>
        <v>8422.40.90</v>
      </c>
      <c r="G916" s="48" t="str">
        <f t="shared" si="44"/>
        <v>Combinações de máquinas para envelopar individualmente e embalar em caixas de papelão tabletes de chocolate, com capacidade de produção de até 34 caixas por minuto compostas por: gôndola reguladora de fluxo  “buffer” com 184 níveis de armazenamento e saída de nível duplo; envelopadora servo-acionada de alta velocidade com capacidade de até 580 envelopes por minuto; modulo de alimentação para alinhamento, inspeção e rejeição de produtos defeituosos; sistema de transporte e sincronismo; e encartuchadora vertical com velocidade de 34 caixas por minuto (580 produtos por minuto) dotada de sistema de movimentação suave de produto com capacidade de operar tanto “on edge” (alocados dentro do cartucho com o sentido da altura do tablete) quanto “on flat” (com a base do tablete voltada para baixo).</v>
      </c>
      <c r="H916" s="24" t="s">
        <v>1981</v>
      </c>
      <c r="I916" s="49">
        <v>43593</v>
      </c>
    </row>
    <row r="917" spans="1:9" ht="33" hidden="1" customHeight="1" x14ac:dyDescent="0.25">
      <c r="A917" s="42" t="str">
        <f t="shared" si="42"/>
        <v/>
      </c>
      <c r="B917" s="10" t="s">
        <v>129</v>
      </c>
      <c r="C917" s="10" t="s">
        <v>2185</v>
      </c>
      <c r="D917" s="10" t="s">
        <v>2184</v>
      </c>
      <c r="E917" s="10" t="s">
        <v>4473</v>
      </c>
      <c r="F917" s="23" t="str">
        <f t="shared" si="43"/>
        <v>8422.40.90</v>
      </c>
      <c r="G917" s="48" t="str">
        <f t="shared" si="44"/>
        <v>Máquinas encartuchadeiras horizontais, automáticas e contínuas, para recipientes tubulares laminados contendo creme dental, com capacidade máxima de encartuchamento entre 900 e 1.000 cartuchos por minuto com dimensões de cartuchos máximo 240 x 50 x45mm e mínimo de 130 x 25 x 22mm (com 4 correntes de caixas), dotada de estação de alimentação de cartuchos automática por meio de robô manipulador, Sistema de manipulação das caixas por meio de Remoção e Colocação servoacionada, com sincronização com o transporte das caixas alimentando 8 estações composta de 8 magazines verticais para cartuchos, estação de fechamento com aplicação de cola quente “hot melt”, sistema de codificação/impressão a laser na aba da caixa, sistema de inspeção e leitura de dados através de câmera de visão , estação de descarga e rejeição em esteira de saída e aspirador com unidade central autoportante, painel de controle com PLC e tela de toque colorida.</v>
      </c>
      <c r="H917" s="24" t="s">
        <v>1981</v>
      </c>
      <c r="I917" s="49">
        <v>43593</v>
      </c>
    </row>
    <row r="918" spans="1:9" ht="33" hidden="1" customHeight="1" x14ac:dyDescent="0.25">
      <c r="A918" s="42" t="str">
        <f t="shared" si="42"/>
        <v/>
      </c>
      <c r="B918" s="10" t="s">
        <v>147</v>
      </c>
      <c r="C918" s="10" t="s">
        <v>2187</v>
      </c>
      <c r="D918" s="10" t="s">
        <v>2186</v>
      </c>
      <c r="E918" s="10" t="s">
        <v>4473</v>
      </c>
      <c r="F918" s="23" t="str">
        <f t="shared" si="43"/>
        <v>8422.30.29</v>
      </c>
      <c r="G918" s="48" t="str">
        <f t="shared" si="44"/>
        <v>Combinações de máquinas para encher e fechar recipientes tubulares flexíveis (bisnagas), com capacidade máxima nominal compreendida entre 850 e 1.000 tubos por minuto, com diâmetro compreendido entre 16 e 40mm e comprimento compreendido entre 100 e 230mm e em ciclo contínuo, encartuchar os tubos em cartuchos com dimensões máxima de 240 x 50 x45mm e mínima de 130 x 25 x 22mm, composta por: 01 Máquina para enchimento e fechamento dos recipientes, dotada de sistema de alimentação de tubos com dois robôs carregadores e um sistema de enchimento de tubos com capacidade de enchimento de uma até três cores incluindo coletor, 36 bombas e 12 bicos de enchimento de três cores incluindo estação de fechamento (selagem) e codificação de tubos, mecanismo de descarga e rejeição, dispositivo medidor de peso, sistema de inspeção e painel de controle com PLC e tela de toque colorida e 01 máquina encartuchadeira horizontal, automática e contínua, para recipientes tubulares laminados contendo creme dental, com capacidade máxima de encartuchamento entre 900 e 1000 cartuchos por minuto com dimensões de cartuchos máximo 240 x 50 x45mm e mínimo de 130 x 25 x 22mm (com 4 correntes de caixas), dotada de estação de alimentação de cartuchos automática por meio de robô manipulador, Sistema de manipulação das caixas por meio de Remoção e Colocação servoacionada, com sincronização com o transporte das caixas alimentando 8 estações composta de 8 magazines verticais para cartuchos, estação de fechamento com aplicação de cola quente (hot melt), sistema de codificação/impressão a laser na aba da caixa, sistema de inspeção e leitura de dados através de câmera de visão , estação de descarga e rejeição em esteira de saída  e aspirador com unidade central autoportante, painel de controle com PLC e tela de toque colorida.</v>
      </c>
      <c r="H918" s="24" t="s">
        <v>1981</v>
      </c>
      <c r="I918" s="49">
        <v>43593</v>
      </c>
    </row>
    <row r="919" spans="1:9" ht="33" hidden="1" customHeight="1" x14ac:dyDescent="0.25">
      <c r="A919" s="42" t="str">
        <f t="shared" si="42"/>
        <v/>
      </c>
      <c r="B919" s="10" t="s">
        <v>1759</v>
      </c>
      <c r="C919" s="10" t="s">
        <v>2189</v>
      </c>
      <c r="D919" s="10" t="s">
        <v>2188</v>
      </c>
      <c r="E919" s="10" t="s">
        <v>4474</v>
      </c>
      <c r="F919" s="23" t="str">
        <f t="shared" si="43"/>
        <v>8477.10.19</v>
      </c>
      <c r="G919" s="48" t="str">
        <f t="shared" si="44"/>
        <v>Máquinas de multi-injeção horizontal com comando numérico computadorizado (CNC) com alta precisão e repetibilidade de operação; para moldar lentes de faróis e lanternas automotivas em múltiplas cores através de unidades de injeção independentes; sistema de troca rápida com placa magnética integrada ao software da máquina; força de fechamentos 11.500kN; sistema de fechamento hidráulico mecânico com alternância que garante paralelismo no molde; 02 unidades de injeção; altura máxima de molde 1.270mm e mínima de 320 mm; medida da mesa para fixação dos moldes 1.950 x 1.680mm; diâmetro dos fusos 90 e 70mm; volume de injeção 3.213 e 1.501cm3; capacidade de injeção 3.052 e 1426 g; sistema automático de lubrificação; sistema de refrigeração integrado; robô de manipulação de peças, software para regulagem de diferentes parâmetros de injeção, tais como: velocidades, pressões, tempo e temperaturas; sensores de checagem de temperatura, em cada um dos pontos de refrigeração.</v>
      </c>
      <c r="H919" s="24" t="s">
        <v>1981</v>
      </c>
      <c r="I919" s="49">
        <v>43593</v>
      </c>
    </row>
    <row r="920" spans="1:9" ht="33" hidden="1" customHeight="1" x14ac:dyDescent="0.25">
      <c r="A920" s="42" t="str">
        <f t="shared" si="42"/>
        <v/>
      </c>
      <c r="B920" s="10" t="s">
        <v>2191</v>
      </c>
      <c r="C920" s="10" t="s">
        <v>2192</v>
      </c>
      <c r="D920" s="10" t="s">
        <v>2190</v>
      </c>
      <c r="E920" s="10" t="s">
        <v>4475</v>
      </c>
      <c r="F920" s="23" t="str">
        <f t="shared" si="43"/>
        <v>8477.90.00</v>
      </c>
      <c r="G920" s="48" t="str">
        <f t="shared" si="44"/>
        <v>Cabeçotes centrais de extrusão compostos de corpo do cabeçote em aço niquelado e insertos em Inconel conjunto para fixação da matriz de extrusão, conjunto de aquecimento do distribuidor interno, flange frontal em aço nitretado, conexão Mex45 da Extrusora I, ângulo 38º (aço nitretado), conexão Mex30 da Extrusora II, ângulo 45º (aço nitretado), conexão Mex30 da Extrusora III, ângulo 90º (inconel), conexão Mex30 da Extrusora IV, ângulo 45º (inconel), conexão Mex45 da Extrusora V, ângulo 38º (aço nitretado), distribuidores para as cinco camadas (inconel), manômetros de 700 bar para as cinco extrusoras (inconel), marcadores de temperatura para as cinco extrusoras (Hastelloy), bucha para extrusora NMC45 e ponteiras p/ distribuidores I, II, III e IV (inconel).</v>
      </c>
      <c r="H920" s="24" t="s">
        <v>1981</v>
      </c>
      <c r="I920" s="49">
        <v>43593</v>
      </c>
    </row>
    <row r="921" spans="1:9" ht="33" hidden="1" customHeight="1" x14ac:dyDescent="0.25">
      <c r="A921" s="42" t="str">
        <f t="shared" si="42"/>
        <v/>
      </c>
      <c r="B921" s="10" t="s">
        <v>386</v>
      </c>
      <c r="C921" s="10" t="s">
        <v>2194</v>
      </c>
      <c r="D921" s="10" t="s">
        <v>2193</v>
      </c>
      <c r="E921" s="10" t="s">
        <v>4476</v>
      </c>
      <c r="F921" s="23" t="str">
        <f t="shared" si="43"/>
        <v>8477.10.11</v>
      </c>
      <c r="G921" s="48" t="str">
        <f t="shared" si="44"/>
        <v>Máquinas para moldar pré-formas de politereftalato de etileno (PET), com capacidade de produção igual ou superior a 14.000 unidades/hora, sendo injetora hidráulica horizontal de 72 cavidades com força de fechamento de 2.400 a 4.000kN, tempo de travamento de ~ 2,30 segundos, com unidade de injeção com curso de 680mm, material plastificado por dosagem contínua na rosca transportadora e transferido para o cilindro de injeção, permitindo injeção e dosagem paralelos para reduzir o tempo de ciclo total, capacidade de plastificação de até 720kg/h, volume máximo de curso de 3.230cm3, com eixo vertical para retirada das pré-formas do molde, eixo rotacional para transferência de 4 estágios para pós-refrigeração, enclausuramento para o sistema de desumidificação – silo de secagem - de ar e esteira para transporte e duplo direcionamento, com sistema desumidificador para resina PET, kit de modificação da automação, para a fabricação de um segundo formato de pré-forma.</v>
      </c>
      <c r="H921" s="24" t="s">
        <v>1981</v>
      </c>
      <c r="I921" s="49">
        <v>43593</v>
      </c>
    </row>
    <row r="922" spans="1:9" ht="33" hidden="1" customHeight="1" x14ac:dyDescent="0.25">
      <c r="A922" s="42" t="str">
        <f t="shared" si="42"/>
        <v/>
      </c>
      <c r="B922" s="10" t="s">
        <v>115</v>
      </c>
      <c r="C922" s="10" t="s">
        <v>2196</v>
      </c>
      <c r="D922" s="10" t="s">
        <v>2195</v>
      </c>
      <c r="E922" s="10" t="s">
        <v>4477</v>
      </c>
      <c r="F922" s="23" t="str">
        <f t="shared" si="43"/>
        <v>8477.80.90</v>
      </c>
      <c r="G922" s="48" t="str">
        <f t="shared" si="44"/>
        <v>Máquina para fabricação em linha de plástico bolha, trabalha com 3 filmes de plástico PEBD reciclados com espessuras distintas. sendo uma lâmina liberada a partir de um desenrolador e em sequência recebe aplicação da segunda camada de lâmina de PEBD através de extrusão e simultaneamente a terceira lâmina de PEBD através de extrusão e prensado por cilindro-prensa formador de bolhas(plástico bolha); composição da máquina: 1 rolo desenrolador de lâmina PEBD com velocidade controlada por freio magnético a pó,1 rolo guia de junção feito de aço,2 jogos de auto carregadores WSA 400 g de aço inoxidável para alimentação das extrusoras, duas extrusoras de rosca e canhão mod. sj80*30,de potência 30 kW com inversor e motor elétrico de 37 kW com painel de controle de velocidade e temperatura, acionamento sincronizado por contatoras, cilindro formador de bolhas feito de aço carbono com diâmetro 340mm e cavidade para produção de bolhas tamanho 10x 4mm,com inversor de frequência de 2,2kw com sistema de resfriamento interno de água e com jogo de rolos resfriadores de silicone,2 bombas de vácuo de 3Hp para formar o vácuo no cilindro formador de bolhas e selagem da lamina frontal, enroladeira com eixos pneumáticos e rolo de transporte com corte automático, largura dos filmes 2000mm,escada para acesso aos alimentadores para carregamento manual, alimentação elétrica trifásica 380 v/60 Hz.</v>
      </c>
      <c r="H922" s="24" t="s">
        <v>1981</v>
      </c>
      <c r="I922" s="49">
        <v>43593</v>
      </c>
    </row>
    <row r="923" spans="1:9" ht="33" hidden="1" customHeight="1" x14ac:dyDescent="0.25">
      <c r="A923" s="42" t="str">
        <f t="shared" si="42"/>
        <v/>
      </c>
      <c r="B923" s="10" t="s">
        <v>361</v>
      </c>
      <c r="C923" s="10" t="s">
        <v>2198</v>
      </c>
      <c r="D923" s="10" t="s">
        <v>2197</v>
      </c>
      <c r="E923" s="10" t="s">
        <v>4026</v>
      </c>
      <c r="F923" s="23" t="str">
        <f t="shared" si="43"/>
        <v>8424.89.90</v>
      </c>
      <c r="G923" s="48" t="str">
        <f t="shared" si="44"/>
        <v>Unidades de aspersão de líquidos, para montagem em chassis de caminhão fora-de-estrada, constituídas de tanque em aço contendo internamente túnel de água, defletores verticais, estruturas para compartimentar líquidos, tubulações internas, podendo conter internamente acabamento anticorrosivo em epóxi, e com capacidade igual ou superior a 70.000 litros (aprox. 18.5 mil galões); escada e corrimão na parte externa do tanque; bomba de água de alto desempenho com capacidade de pressão igual ou superior a 100psi e fluxo igual ou superior 3.000 litros por minuto; motor de acionamento hidráulico; barra de pulverização na parte traseira do tanque constituída por um tubo contendo válvulas de aspersão, podendo ser hidráulicas ou pneumáticas, com giro de 360 graus cada válvula, e largura máxima de pulverização igual ou superior a 90 pés (aprox. 27 metros), podendo conter opcionalmente uma barra de descarga contendo orifícios de dreno; aspersor vertical lateral, opcional, com alcance de 40 pés (aprox. 12 metros); canhão aspersor ajustável remotamente com acionamento elétrico ou eletro-hidráulico, ou ajustável manualmente; tubulação externa; caixa de controle hidráulica ou pneumática; e carretel de mangueira contendo mangueiras de diâmetro igual ou superior a 1 polegada e de comprimento igual ou superior a 50 pés (aprox. 15 metros).</v>
      </c>
      <c r="H923" s="24" t="s">
        <v>1981</v>
      </c>
      <c r="I923" s="49">
        <v>43593</v>
      </c>
    </row>
    <row r="924" spans="1:9" ht="33" hidden="1" customHeight="1" x14ac:dyDescent="0.25">
      <c r="A924" s="42" t="str">
        <f t="shared" si="42"/>
        <v/>
      </c>
      <c r="B924" s="10" t="s">
        <v>2200</v>
      </c>
      <c r="C924" s="10" t="s">
        <v>2201</v>
      </c>
      <c r="D924" s="10" t="s">
        <v>2199</v>
      </c>
      <c r="E924" s="10" t="s">
        <v>4336</v>
      </c>
      <c r="F924" s="23" t="str">
        <f t="shared" si="43"/>
        <v>9013.20.00</v>
      </c>
      <c r="G924" s="48" t="str">
        <f t="shared" si="44"/>
        <v>Projetores a laser de linhas visíveis de qualquer geometria tridimensional, com controle remoto, alcance de até 12m precisão ± 0,76mm distância de 9,1m, potência máxima de saída de 5mw, voltagem: 230V e frequência: 60Hz.</v>
      </c>
      <c r="H924" s="24" t="s">
        <v>1981</v>
      </c>
      <c r="I924" s="49">
        <v>43593</v>
      </c>
    </row>
    <row r="925" spans="1:9" ht="33" hidden="1" customHeight="1" x14ac:dyDescent="0.25">
      <c r="A925" s="42" t="str">
        <f t="shared" si="42"/>
        <v/>
      </c>
      <c r="B925" s="10" t="s">
        <v>2203</v>
      </c>
      <c r="C925" s="10" t="s">
        <v>2204</v>
      </c>
      <c r="D925" s="10" t="s">
        <v>2202</v>
      </c>
      <c r="E925" s="10" t="s">
        <v>4433</v>
      </c>
      <c r="F925" s="23" t="str">
        <f t="shared" si="43"/>
        <v>8428.39.10</v>
      </c>
      <c r="G925" s="48" t="str">
        <f t="shared" si="44"/>
        <v>Elevadores de tachos para panificação, de dupla coluna, com movimento hidráulico, elevação por corrente, com altura de 4,10m, com rotação de 112º, (2) dois dispositivos para raspagem interna de tachos, porta travada por eletroímã para descarregamento em funil de máquina divisora a 3,7m de altura, com fotocélula e seletor para posição dupla, com capacidade de elevação de até 550kg, potência de motor central de 2,2kW/8,5 amperes e 3 motores para rotação.</v>
      </c>
      <c r="H925" s="24" t="s">
        <v>1981</v>
      </c>
      <c r="I925" s="49">
        <v>43593</v>
      </c>
    </row>
    <row r="926" spans="1:9" ht="33" hidden="1" customHeight="1" x14ac:dyDescent="0.25">
      <c r="A926" s="42" t="str">
        <f t="shared" si="42"/>
        <v/>
      </c>
      <c r="B926" s="10" t="s">
        <v>2206</v>
      </c>
      <c r="C926" s="10" t="s">
        <v>2207</v>
      </c>
      <c r="D926" s="10" t="s">
        <v>2205</v>
      </c>
      <c r="E926" s="10" t="s">
        <v>4478</v>
      </c>
      <c r="F926" s="23" t="str">
        <f t="shared" si="43"/>
        <v>8429.51.99</v>
      </c>
      <c r="G926" s="48" t="str">
        <f t="shared" si="44"/>
        <v>Carregadeiras de rodas, articuladas, com capacidade de caçamba de 1.05m³ e 1.800kg, potência nominal bruta de 62,5kW, motor de 4,5 litros de cilindradas, potência entre 2.200 a 2.400rpm, e peso operacional de até 5.600kg.</v>
      </c>
      <c r="H926" s="24" t="s">
        <v>1981</v>
      </c>
      <c r="I926" s="49">
        <v>43593</v>
      </c>
    </row>
    <row r="927" spans="1:9" ht="33" hidden="1" customHeight="1" x14ac:dyDescent="0.25">
      <c r="A927" s="42" t="str">
        <f t="shared" si="42"/>
        <v/>
      </c>
      <c r="B927" s="10" t="s">
        <v>768</v>
      </c>
      <c r="C927" s="10" t="s">
        <v>2209</v>
      </c>
      <c r="D927" s="10" t="s">
        <v>2208</v>
      </c>
      <c r="E927" s="10" t="s">
        <v>4479</v>
      </c>
      <c r="F927" s="23" t="str">
        <f t="shared" si="43"/>
        <v>9030.33.90</v>
      </c>
      <c r="G927" s="48" t="str">
        <f t="shared" si="44"/>
        <v>Instrumentos destinados à medida e controle automático de tensão, montados em cubículos (painéis) sendo: estação de controle, composta por até 5 (cinco) colunas de painéis, estação de operação (Interface Homem-Máquina), composta por 1 (uma) coluna de painéis, estação de interface, composta por até 4 (quatro) colunas de painéis, composto por até 4 (quatro) colunas de painéis a serem utilizados nas instalações de Compensador Estático de Reativos (CER).</v>
      </c>
      <c r="H927" s="24" t="s">
        <v>1981</v>
      </c>
      <c r="I927" s="49">
        <v>43593</v>
      </c>
    </row>
    <row r="928" spans="1:9" ht="33" hidden="1" customHeight="1" x14ac:dyDescent="0.25">
      <c r="A928" s="42" t="str">
        <f t="shared" si="42"/>
        <v/>
      </c>
      <c r="B928" s="10" t="s">
        <v>2100</v>
      </c>
      <c r="C928" s="10" t="s">
        <v>2211</v>
      </c>
      <c r="D928" s="10" t="s">
        <v>2210</v>
      </c>
      <c r="E928" s="10" t="s">
        <v>4480</v>
      </c>
      <c r="F928" s="23" t="str">
        <f t="shared" si="43"/>
        <v>8429.51.19</v>
      </c>
      <c r="G928" s="48" t="str">
        <f t="shared" si="44"/>
        <v>Carregadeiras compactas de esteiras, com capacidade nominal de carga entre 1.576 e 1.656kg, largura sem caçamba ente 1,98 e 2,10m, comprimento entre 3,60 e 3,91m e altura entre 2,06 e 2,12m, dotadas de motor “turbocharger” a diesel com potência entre 92 e 100HP e controle tipo “joystick”.</v>
      </c>
      <c r="H928" s="24" t="s">
        <v>1981</v>
      </c>
      <c r="I928" s="49">
        <v>43593</v>
      </c>
    </row>
    <row r="929" spans="1:9" ht="33" hidden="1" customHeight="1" x14ac:dyDescent="0.25">
      <c r="A929" s="42" t="str">
        <f t="shared" si="42"/>
        <v/>
      </c>
      <c r="B929" s="10" t="s">
        <v>2213</v>
      </c>
      <c r="C929" s="10" t="s">
        <v>2214</v>
      </c>
      <c r="D929" s="10" t="s">
        <v>2212</v>
      </c>
      <c r="E929" s="10" t="s">
        <v>4134</v>
      </c>
      <c r="F929" s="23" t="str">
        <f t="shared" si="43"/>
        <v>8461.50.20</v>
      </c>
      <c r="G929" s="48" t="str">
        <f t="shared" si="44"/>
        <v>Cortadoras de precisão metalográficas a disco de serra diamantado com sistema de corte linear automático com motor de corrente contínua, dimensões aproximadas: 440mm de altura com tampa fechada, 1.055mm de altura com tampa aberta, 644mm de largura, 784mm de comprimento com tampão, alimentada por tensão de 200 a 240VAC, frequência de 50 a 60Hz, potência nominal 0,8kW, corrente máxima 11,7A, com serra circular de 75 a 203mm, com eixos de até 22mm, velocidade de rotação de 300 a 5.000rpm (em incrementos de 100rpm), capacidade de corte de 70mm de diâmetro, em superfície de corte de largura 258mm e comprimento 184mm, configuradas e controladas eletronicamente por circuito de segurança com interface de tela sensível ao toque, colorida, com 320 x 240 pontos de luz de LED dotadas de tampa transparente de segurança que isola totalmente a operação de corte, que em caso de abertura ou quebra, suspende a operação de corte instantaneamente, botão de parada de emergência; equipamento de acordo com NR-12 – Segurança em máquinas e equipamentos.</v>
      </c>
      <c r="H929" s="24" t="s">
        <v>1981</v>
      </c>
      <c r="I929" s="49">
        <v>43593</v>
      </c>
    </row>
    <row r="930" spans="1:9" ht="33" hidden="1" customHeight="1" x14ac:dyDescent="0.25">
      <c r="A930" s="42" t="str">
        <f t="shared" si="42"/>
        <v/>
      </c>
      <c r="B930" s="10" t="s">
        <v>652</v>
      </c>
      <c r="C930" s="10" t="s">
        <v>2216</v>
      </c>
      <c r="D930" s="10" t="s">
        <v>2215</v>
      </c>
      <c r="E930" s="10" t="s">
        <v>4481</v>
      </c>
      <c r="F930" s="23" t="str">
        <f t="shared" si="43"/>
        <v>8479.89.11</v>
      </c>
      <c r="G930" s="48" t="str">
        <f t="shared" si="44"/>
        <v xml:space="preserve">Combinações de máquinas para prensar, enrolar colchões de casal e de solteiro, e espuma de poliuretano, látex ou de molas e acondicionar em sacos preformados de plástico LD/PE, compostas de painel controlador lógico programável (CLP), esteira de roletes de entrada, prensa horizontal e prensa enroladora, com regulagem do diâmetro do rolo entre 250 e 400 mm, com capacidade para 1 ou 2 ciclos por minuto, podendo trabalhar com colchões de dimensões de 800 a 2.200 mm x 1.800 a 2.100 mm x 80 a 350 mm. </v>
      </c>
      <c r="H930" s="24" t="s">
        <v>1981</v>
      </c>
      <c r="I930" s="49">
        <v>43593</v>
      </c>
    </row>
    <row r="931" spans="1:9" ht="33" hidden="1" customHeight="1" x14ac:dyDescent="0.25">
      <c r="A931" s="42" t="str">
        <f t="shared" si="42"/>
        <v/>
      </c>
      <c r="B931" s="10" t="s">
        <v>386</v>
      </c>
      <c r="C931" s="10" t="s">
        <v>2218</v>
      </c>
      <c r="D931" s="10" t="s">
        <v>2217</v>
      </c>
      <c r="E931" s="10" t="s">
        <v>4482</v>
      </c>
      <c r="F931" s="23" t="str">
        <f t="shared" si="43"/>
        <v>8477.10.11</v>
      </c>
      <c r="G931" s="48" t="str">
        <f t="shared" si="44"/>
        <v>Máquinas horizontais para moldar materiais termoplásticos, de comando numérico, por injeção, monocolor, com unidade de fechamento sem colunas; acionamentos hidráulicos ou híbridos; possibilidade de uso de placa giratória para fixação dos moldes; possibilidade de uso de cilindros moveis, dispositivos para movimentação dos moldes e de automação por robôs industriais sem limitação de movimentos; forca de fechamento de 2.600kN; capacidade de injeção de 676,2 g e controle de operação através de monitor "touchscreen".</v>
      </c>
      <c r="H931" s="24" t="s">
        <v>1981</v>
      </c>
      <c r="I931" s="49">
        <v>43593</v>
      </c>
    </row>
    <row r="932" spans="1:9" ht="33" hidden="1" customHeight="1" x14ac:dyDescent="0.25">
      <c r="A932" s="42" t="str">
        <f t="shared" si="42"/>
        <v/>
      </c>
      <c r="B932" s="10" t="s">
        <v>1654</v>
      </c>
      <c r="C932" s="10" t="s">
        <v>2220</v>
      </c>
      <c r="D932" s="10" t="s">
        <v>2219</v>
      </c>
      <c r="E932" s="10" t="s">
        <v>4483</v>
      </c>
      <c r="F932" s="23" t="str">
        <f t="shared" si="43"/>
        <v>8474.80.90</v>
      </c>
      <c r="G932" s="48" t="str">
        <f t="shared" si="44"/>
        <v>Compactadores contínuos para produção de revestimento cerâmico com largura útil máxima de até 1.800mm após corte e queima e espessura de 3 a 30mm, com pressão máxima de compactação de 450kg/cm² e velocidade de produção de 7m de revestimento por minuto, dotado de sistema automático para cortar em movimento e controle automático de carregamento por meio de tapete com comprimento útil de 11.000mm.</v>
      </c>
      <c r="H932" s="24" t="s">
        <v>1981</v>
      </c>
      <c r="I932" s="49">
        <v>43593</v>
      </c>
    </row>
    <row r="933" spans="1:9" ht="33" hidden="1" customHeight="1" x14ac:dyDescent="0.25">
      <c r="A933" s="42" t="str">
        <f t="shared" si="42"/>
        <v/>
      </c>
      <c r="B933" s="10" t="s">
        <v>112</v>
      </c>
      <c r="C933" s="10" t="s">
        <v>2222</v>
      </c>
      <c r="D933" s="10" t="s">
        <v>2221</v>
      </c>
      <c r="E933" s="10" t="s">
        <v>4484</v>
      </c>
      <c r="F933" s="23" t="str">
        <f t="shared" si="43"/>
        <v>8479.89.99</v>
      </c>
      <c r="G933" s="48" t="str">
        <f t="shared" si="44"/>
        <v>Combinações de máquinas para fabricação de defensivos agrícolas na forma granulado ou paletizado, com tamanho e umidade controlados para produção de produtos agrícolas em grânulos, pós e pelotas (pellets), projetados para sistema de segurança de contenção de explosão até 10 bar, para uso de todos os pós e suas misturas híbridas para os processos de granulação e paletização, dotado de sistema de mistura por masseira com pás tipo “sigma”, eixo duplo, de rotação contrária para processo contínuo e homogêneo com adição de níveis consistentes de umidade, composto por sistema de adicionamento de líquido ao pó através da barra de gotejamento ou bico de pulverização, produzindo uma massa úmida extrudável e granulador tipo extrusora para a extrusão de pelotas (pellets) ou grânulos de tamanho e forma controlados para posterior secagem, usando baixa compressão por alimentação através de gravidade assistido apenas por um agitador rotativo para evitar o arqueamento. Contendo também sistema de alimentação de pó por rosca dosadora e funil; Sistema de entrada de ar com ventilador e controle de temperatura do ar de entrada e Sistema de ar de exaustão; Sistema de controle baseado em controlador lógico programável (CLP) e painel de controle e monitoramento com tela sensível ao toque, colorida.</v>
      </c>
      <c r="H933" s="24" t="s">
        <v>1981</v>
      </c>
      <c r="I933" s="49">
        <v>43593</v>
      </c>
    </row>
    <row r="934" spans="1:9" ht="33" hidden="1" customHeight="1" x14ac:dyDescent="0.25">
      <c r="A934" s="42" t="str">
        <f t="shared" si="42"/>
        <v/>
      </c>
      <c r="B934" s="10" t="s">
        <v>464</v>
      </c>
      <c r="C934" s="10" t="s">
        <v>2224</v>
      </c>
      <c r="D934" s="10" t="s">
        <v>2223</v>
      </c>
      <c r="E934" s="10" t="s">
        <v>4485</v>
      </c>
      <c r="F934" s="23" t="str">
        <f t="shared" si="43"/>
        <v>8480.79.00</v>
      </c>
      <c r="G934" s="48" t="str">
        <f t="shared" si="44"/>
        <v>Moldes de conformação para a fabricação de luvas cirúrgicas ou para procedimentos, de látex de borracha natural ou sintética, dotados de porcelana, quartzo, silício e alumina, resistentes a agressões físico-químicas, com bases próprias e soquetes para a fixação de “holders” (suportes), com diâmetro de 78mm, com tolerância de até 3mm.</v>
      </c>
      <c r="H934" s="24" t="s">
        <v>1981</v>
      </c>
      <c r="I934" s="49">
        <v>43593</v>
      </c>
    </row>
    <row r="935" spans="1:9" ht="33" hidden="1" customHeight="1" x14ac:dyDescent="0.25">
      <c r="A935" s="42" t="str">
        <f t="shared" si="42"/>
        <v/>
      </c>
      <c r="B935" s="10" t="s">
        <v>97</v>
      </c>
      <c r="C935" s="10" t="s">
        <v>2226</v>
      </c>
      <c r="D935" s="10" t="s">
        <v>2225</v>
      </c>
      <c r="E935" s="10" t="s">
        <v>4155</v>
      </c>
      <c r="F935" s="23" t="str">
        <f t="shared" si="43"/>
        <v>8419.39.00</v>
      </c>
      <c r="G935" s="48" t="str">
        <f t="shared" si="44"/>
        <v>Secadoras industriais, próprias para enxugar o esmalte cerâmico do vidro após operação de serigrafia/impressão digital, mediante secagem e sucessivo resfriamento, com zona de aquecimento com 2 módulos de capacidade total de até 4.200mm, com zona neutra de 420mm e zona de resfriamento com 1 módulo de capacidade de até 1.680mm; capacidade de trabalho com vidros de espessura de 2.8 a 25mm e largura até 2.200mm; velocidade de 2 a 8m/min; com sistema adicional de aquecimento com ar quente por meio de recirculadores em aço inoxidável especial para uma temperatura máxima de 300°C; com comandos térmicos da zona de aquecimento independentes e instalados em cada módulo; com sistema de transmissão mediante engrenagens cônicas com a motorização dos rolos efetuadas por um motor AC; com mesa de rolo de carga instalada na entrada e mesa de rolo de descarga instalada na saída do secador.</v>
      </c>
      <c r="H935" s="24" t="s">
        <v>1981</v>
      </c>
      <c r="I935" s="49">
        <v>43593</v>
      </c>
    </row>
    <row r="936" spans="1:9" ht="33" hidden="1" customHeight="1" x14ac:dyDescent="0.25">
      <c r="A936" s="42" t="str">
        <f t="shared" si="42"/>
        <v/>
      </c>
      <c r="B936" s="10" t="s">
        <v>2228</v>
      </c>
      <c r="C936" s="10" t="s">
        <v>2229</v>
      </c>
      <c r="D936" s="10" t="s">
        <v>2227</v>
      </c>
      <c r="E936" s="10" t="s">
        <v>4486</v>
      </c>
      <c r="F936" s="23" t="str">
        <f t="shared" si="43"/>
        <v>8477.10.29</v>
      </c>
      <c r="G936" s="48" t="str">
        <f t="shared" si="44"/>
        <v>Máquinas horizontais de moldar por injeção peças de borrachas, dotadas de unidade de fechamento horizontal com força igual ou superior a 1.500kN, formato do molde igual ou superior a 400 x 400mm, capacidade máxima de injeção igual ou superior a 400cm3, pressão máxima de injeção igual ou superior a 900bar, dotadas de sistema de controle lógico programável (CLP) com painel IHM.</v>
      </c>
      <c r="H936" s="24" t="s">
        <v>1981</v>
      </c>
      <c r="I936" s="49">
        <v>43593</v>
      </c>
    </row>
    <row r="937" spans="1:9" ht="33" hidden="1" customHeight="1" x14ac:dyDescent="0.25">
      <c r="A937" s="42" t="str">
        <f t="shared" si="42"/>
        <v/>
      </c>
      <c r="B937" s="10" t="s">
        <v>112</v>
      </c>
      <c r="C937" s="10" t="s">
        <v>2231</v>
      </c>
      <c r="D937" s="10" t="s">
        <v>2230</v>
      </c>
      <c r="E937" s="10" t="s">
        <v>4487</v>
      </c>
      <c r="F937" s="23" t="str">
        <f t="shared" si="43"/>
        <v>8479.89.99</v>
      </c>
      <c r="G937" s="48" t="str">
        <f t="shared" si="44"/>
        <v>Sistemas de gerenciamento de atrito no topo de trilhos ferroviários composto por: sensor magnético de rodas (sem contato); reservatório de aço com capacidade de 363kg (de produto modificador); bomba dupla de engrenagem; duas barras aplicadoras; duas mangueiras para distribuição de modificador de atrito com suas respectivas conexões, bateria e painel solar, utilizado em linha singela, bitola métrica e/ou larga, para ser montado ao lado da via férrea.</v>
      </c>
      <c r="H937" s="24" t="s">
        <v>1981</v>
      </c>
      <c r="I937" s="49">
        <v>43593</v>
      </c>
    </row>
    <row r="938" spans="1:9" ht="33" hidden="1" customHeight="1" x14ac:dyDescent="0.25">
      <c r="A938" s="42" t="str">
        <f t="shared" si="42"/>
        <v/>
      </c>
      <c r="B938" s="10" t="s">
        <v>112</v>
      </c>
      <c r="C938" s="10" t="s">
        <v>2233</v>
      </c>
      <c r="D938" s="10" t="s">
        <v>2232</v>
      </c>
      <c r="E938" s="10" t="s">
        <v>4488</v>
      </c>
      <c r="F938" s="23" t="str">
        <f t="shared" si="43"/>
        <v>8479.89.99</v>
      </c>
      <c r="G938" s="48" t="str">
        <f t="shared" si="44"/>
        <v>Sistemas de gerenciamento de atrito nas faces de bitola de trilhos ferroviários dotados de: sensor magnético de rodas (sem contato); reservatório de aço com capacidade de 363kg (de graxa); bomba dupla de engrenagem; duas barras distribuidoras de graxa com tecnologia GreaseGuide® e 16 portas de saída de graxa cada barra; duas mangueiras para distribuição de graxa com suas respectivas conexões, bateria e painel solar, utilizado em qualquer tipo de linha, para ser montado ao lado da via férrea.</v>
      </c>
      <c r="H938" s="24" t="s">
        <v>1981</v>
      </c>
      <c r="I938" s="49">
        <v>43593</v>
      </c>
    </row>
    <row r="939" spans="1:9" ht="33" hidden="1" customHeight="1" x14ac:dyDescent="0.25">
      <c r="A939" s="42" t="str">
        <f t="shared" si="42"/>
        <v/>
      </c>
      <c r="B939" s="10" t="s">
        <v>178</v>
      </c>
      <c r="C939" s="10" t="s">
        <v>2235</v>
      </c>
      <c r="D939" s="10" t="s">
        <v>2234</v>
      </c>
      <c r="E939" s="10" t="s">
        <v>4452</v>
      </c>
      <c r="F939" s="23" t="str">
        <f t="shared" si="43"/>
        <v>8479.82.10</v>
      </c>
      <c r="G939" s="48" t="str">
        <f t="shared" si="44"/>
        <v>Misturadores, derretedores e homogeneizadores, fabricados em aço inox especial SS316, operando a tensão de 415 Volts, trifásico, frequência de 50Hz, para preparação de solução de gelatina utilizada na fabricação de cápsulas rígidas para medicamentos, livre de bolhas, com variação mínima de viscosidade (para todos os níveis dos misturadores) compreendida de 900 a 1300cPs (centipoises), com temperatura da solução compreendida entre 51 à 55 C, concebido para instalação entrepisos, dotado de agitador por âncora, com tanque de lavagem integrado no mesmo corpo, sistema totalmente vedado, com pressão de operação do ciclo de lavagem do tanque de até 6 bares, operando com temperatura de lavagem de até 100 graus Celsius, com sistema de carga da matéria prima e descarga do produto acabado exclusivamente pela parte inferior, operado totalmente a vácuo, com capacidade de operação com volumes compreendidos entre 330 e 1.250 Litros, com gravidade específica média de 1,1 e tempo de ciclo de operação de até 60 minutos. Processo controlado por PLC (Programmable Logic Controler) em todas as fases, reportando data e hora dos parâmetros estabelecidos e falhas de linha.</v>
      </c>
      <c r="H939" s="24" t="s">
        <v>1981</v>
      </c>
      <c r="I939" s="49">
        <v>43593</v>
      </c>
    </row>
    <row r="940" spans="1:9" ht="33" hidden="1" customHeight="1" x14ac:dyDescent="0.25">
      <c r="A940" s="42" t="str">
        <f t="shared" si="42"/>
        <v/>
      </c>
      <c r="B940" s="10" t="s">
        <v>804</v>
      </c>
      <c r="C940" s="10" t="s">
        <v>2237</v>
      </c>
      <c r="D940" s="10" t="s">
        <v>2236</v>
      </c>
      <c r="E940" s="10" t="s">
        <v>4489</v>
      </c>
      <c r="F940" s="23" t="str">
        <f t="shared" si="43"/>
        <v>8445.19.22</v>
      </c>
      <c r="G940" s="48" t="str">
        <f t="shared" si="44"/>
        <v>Descaroçadeiras de algodão de 98" polegadas de largura com 270 serras de até 16" de diâmetro, 330 dentes por serra, 615 (rpm) , com capacidade de produção superior a 30 fardos de fibra por hora, rolo agitador de 5rpm de discos inclinados, rolo aplicador de 504rpm, 2 estágios de recuperação de semente, calha do piolho, cilindro de escova de 1.550rpm e rosca de impureza de 93rpm e motor de 1HP.</v>
      </c>
      <c r="H940" s="24" t="s">
        <v>1981</v>
      </c>
      <c r="I940" s="49">
        <v>43593</v>
      </c>
    </row>
    <row r="941" spans="1:9" ht="33" hidden="1" customHeight="1" x14ac:dyDescent="0.25">
      <c r="A941" s="42" t="str">
        <f t="shared" si="42"/>
        <v/>
      </c>
      <c r="B941" s="10" t="s">
        <v>1759</v>
      </c>
      <c r="C941" s="10" t="s">
        <v>2239</v>
      </c>
      <c r="D941" s="10" t="s">
        <v>2238</v>
      </c>
      <c r="E941" s="10" t="s">
        <v>4490</v>
      </c>
      <c r="F941" s="23" t="str">
        <f t="shared" si="43"/>
        <v>8477.10.19</v>
      </c>
      <c r="G941" s="48" t="str">
        <f t="shared" si="44"/>
        <v>Máquinas de moldagem por injeção (micro-injeção), para produção de pequenas ou micropeças, em termoplásticos, até 420ºC, com força de fechamento 62,5kN, distância entre colunas 122 X 122mm, com conversor para controle de velocidade do motor, entrada USB para salvar programas de ajuste de ferramentas no cartão de memória, tela sensível ao toque, máquina silenciosa (menor que 70 dB), completamente hidráulica, com 100 programas de produção memorizáveis, com ou sem bico misturador estático, volume de injeção compreendido de 4 a 15cm³, pressão de injeção sobre o material compreendido de 815 a 2.035bar, diâmetro do pistão de injeção compreendido de 10 a 18mm, dotadas de controlador de temperatura, controle de pistão de injeção com régua linear, dispositivo hidráulico e eletrônico, potência instalada compreendida de 3,0kW.</v>
      </c>
      <c r="H941" s="24" t="s">
        <v>1981</v>
      </c>
      <c r="I941" s="49">
        <v>43593</v>
      </c>
    </row>
    <row r="942" spans="1:9" ht="33" hidden="1" customHeight="1" x14ac:dyDescent="0.25">
      <c r="A942" s="42" t="str">
        <f t="shared" si="42"/>
        <v/>
      </c>
      <c r="B942" s="10" t="s">
        <v>115</v>
      </c>
      <c r="C942" s="10" t="s">
        <v>2241</v>
      </c>
      <c r="D942" s="10" t="s">
        <v>2240</v>
      </c>
      <c r="E942" s="10" t="s">
        <v>4491</v>
      </c>
      <c r="F942" s="23" t="str">
        <f t="shared" si="43"/>
        <v>8477.80.90</v>
      </c>
      <c r="G942" s="48" t="str">
        <f t="shared" si="44"/>
        <v>Máquinas automáticas para laminação de películas flexíveis, tipo “triplex”, para laminação de uma, duas ou três películas simultaneamente, opção de junção de duas ou três películas para formação de películas de dupla ou tripla camadas, com largura máxima das películas de 1.400mm, velocidade produtiva máxima de 400m/min, dotadas de: 3 desbobinadores com troca automática de bobina; 2 estações de aplicação de adesivo; 2 estações de laminação; 2 túneis de secagem; 1 rebobinador com troca automática de bobina; aptas para montagem sobre foço de manutenção, com sistema de exaustão de ar do foço; 1 mesa de apoio ao operador; 4 carros para o carregamento e descarregamento das bobinas; 3 sistemas de tratamento "Corona"; 2 aquecedores de água; 1 sistema de detecção de gases; 1 compressor de ar; 1 pórtico porta-talhas, com três talhas, garras de manipulação de bobinas e uma balança digital de içamento; sistema de captação e exaustão de ar; mezaninos e estruturas metálicas; gerenciada por controlador lógico programável (CLP).</v>
      </c>
      <c r="H942" s="24" t="s">
        <v>1981</v>
      </c>
      <c r="I942" s="49">
        <v>43593</v>
      </c>
    </row>
    <row r="943" spans="1:9" ht="33" hidden="1" customHeight="1" x14ac:dyDescent="0.25">
      <c r="A943" s="42" t="str">
        <f t="shared" si="42"/>
        <v/>
      </c>
      <c r="B943" s="10" t="s">
        <v>129</v>
      </c>
      <c r="C943" s="10" t="s">
        <v>2243</v>
      </c>
      <c r="D943" s="10" t="s">
        <v>2242</v>
      </c>
      <c r="E943" s="10" t="s">
        <v>4492</v>
      </c>
      <c r="F943" s="23" t="str">
        <f t="shared" si="43"/>
        <v>8422.40.90</v>
      </c>
      <c r="G943" s="48" t="str">
        <f t="shared" si="44"/>
        <v>Máquinas embaladoras horizontais que a partir de bobinas de materiais de embalagens flexíveis multicamadas termosseláveis e movimentos intermitentes automáticos sincronizados, formam embalagens individuais do tipo “stand-up pouch” (embalagens que param em pé), dosam produtos pós, granulados ou mistura dos mesmos e fecham (selam) as embalagens, com capacidade de produção de até 140 embalagens por minuto, formando embalagens de dimensões mínimas 70mm de largura, 300mm de altura e 40mm de fundo e dimensões máximas 130mm de largura, 300mm de altura e 120mm de fundo e capacidade de dosagem de até 750 centímetros cúbicos de produtos, comandadas por C.L.P (Controlador Lógico Programável) e controladas por I.H.M. (Interface Homem Máquina) do tipo “touchscreen”, dispõem de sistema automático de definição da quantidade de produtos a serem dosados e embalados e correção automática dos desvios de quantidades de produtos a serem embalados, módulo portabobinas de materiais de embalagens e controle de desbobinamento independente e automático sincronizado com a cadência de produção da máquina, com detecção de final de bobina e emenda de materiais de embalagens com descarte automático das embalagens que contem emendas, sistema de arraste dos materiais de embalagens servoacionado com correção automática dos desvios do tamanho do passo (largura das embalagens), sistema de lubrificação automática comandada por C.L.P. e quadro elétrico geral independente não incorporado a máquina.</v>
      </c>
      <c r="H943" s="24" t="s">
        <v>1981</v>
      </c>
      <c r="I943" s="49">
        <v>43593</v>
      </c>
    </row>
    <row r="944" spans="1:9" ht="33" hidden="1" customHeight="1" x14ac:dyDescent="0.25">
      <c r="A944" s="42" t="str">
        <f t="shared" si="42"/>
        <v/>
      </c>
      <c r="B944" s="10" t="s">
        <v>2245</v>
      </c>
      <c r="C944" s="10" t="s">
        <v>2246</v>
      </c>
      <c r="D944" s="10" t="s">
        <v>2244</v>
      </c>
      <c r="E944" s="10" t="s">
        <v>4493</v>
      </c>
      <c r="F944" s="23" t="str">
        <f t="shared" si="43"/>
        <v>8534.00.33</v>
      </c>
      <c r="G944" s="48" t="str">
        <f t="shared" si="44"/>
        <v>Capacitores de cerâmica para montagem em superfície “multilayer”, armazena temporariamente a carga elétrica e desacopla o ruído em circuitos eletrônicos, seu corpo principal é composto de camadas intercaladas de eletrodo interno dielétrico e metálico, eletrodos ou terminações externas fornecem conexão física e elétrica do “multi layer ceramic capacitors” à placa de circuito impresso ou ao módulo IC híbrido, aplicável a equipamentos eletrônicos gerais: PC, telefone celular, TV, HHP, conversor DC-DC, DSC, TV LCD, monitor LCD .... etc , adequado para o desempenho de desacoplamento e suavização, capacitância: 10nF, tensão Nominal: 50V.</v>
      </c>
      <c r="H944" s="24" t="s">
        <v>1981</v>
      </c>
      <c r="I944" s="49">
        <v>43593</v>
      </c>
    </row>
    <row r="945" spans="1:9" ht="33" hidden="1" customHeight="1" x14ac:dyDescent="0.25">
      <c r="A945" s="42" t="str">
        <f t="shared" si="42"/>
        <v/>
      </c>
      <c r="B945" s="10" t="s">
        <v>85</v>
      </c>
      <c r="C945" s="10" t="s">
        <v>2248</v>
      </c>
      <c r="D945" s="10" t="s">
        <v>2247</v>
      </c>
      <c r="E945" s="10" t="s">
        <v>3992</v>
      </c>
      <c r="F945" s="23" t="str">
        <f t="shared" si="43"/>
        <v>8462.99.90</v>
      </c>
      <c r="G945" s="48" t="str">
        <f t="shared" si="44"/>
        <v>Prensas mecânicas excêntricas “transfer” de alta velocidade, para conformação de peças automotivas, com capacidade de pressão máxima de 30.000Kn até 12,7mm do BDC; compressão mecânica por meio de 4 bielas, sendo distribuída por estações, 1º 12.000kN, 2º 12.000kN, 3º 8.000kN, 4º 8.000Kn, com ciclos constante de 30 golpes/minuto, capacidade de trabalho: 600KJ (15 a 30min-1), curso de deslizamento: 800mm, distância entre moldes de avanço: 900, 1.200, 1.500, 1.800mm; dimensões do martelo: 6.400 x 2.400mm, capacidade máxima de suspensão de 0,7Mpa, dimensões da mesa: 6.400mm com ajuste de 350mm, altura de fechamento: 1.100mm, base de reforço: 6.400 x 2.400 x 300mm, dimensões da almofada: 1.100 x 2.000mm com capacidade de 150tons; motor principal inversor de 400kW, com velocidade de avanço de 7 a 8 min-1, freio redutor: 5,5kW × 4 P; servo-motor de 60Hz; abertura e rampa para retirada da sucata; sistema de lubrificação central para equipamentos pneumáticos; cortina de luz para evitar invasão com a prensa em funcionamento; painel com controle CLP, configuração para até 400 tipos binários.</v>
      </c>
      <c r="H945" s="24" t="s">
        <v>1981</v>
      </c>
      <c r="I945" s="49">
        <v>43593</v>
      </c>
    </row>
    <row r="946" spans="1:9" ht="33" hidden="1" customHeight="1" x14ac:dyDescent="0.25">
      <c r="A946" s="42" t="str">
        <f t="shared" si="42"/>
        <v/>
      </c>
      <c r="B946" s="10" t="s">
        <v>1266</v>
      </c>
      <c r="C946" s="10" t="s">
        <v>2250</v>
      </c>
      <c r="D946" s="10" t="s">
        <v>2249</v>
      </c>
      <c r="E946" s="10" t="s">
        <v>3999</v>
      </c>
      <c r="F946" s="23" t="str">
        <f t="shared" si="43"/>
        <v>8460.31.00</v>
      </c>
      <c r="G946" s="48" t="str">
        <f t="shared" si="44"/>
        <v>Retificadoras de perfil a úmido para lâmina de serra de fita com 2 eixos e comando totalmente automático, com rebolo de baquelite de 350mm de diâmetro, largura da lamina de 75 – 360mm e comprimento de 5.600mm, com 99.999 formatos de dentes diferentes podendo ser armazenados e acessados.</v>
      </c>
      <c r="H946" s="24" t="s">
        <v>1981</v>
      </c>
      <c r="I946" s="49">
        <v>43593</v>
      </c>
    </row>
    <row r="947" spans="1:9" ht="33" hidden="1" customHeight="1" x14ac:dyDescent="0.25">
      <c r="A947" s="42" t="str">
        <f t="shared" si="42"/>
        <v/>
      </c>
      <c r="B947" s="10" t="s">
        <v>2252</v>
      </c>
      <c r="C947" s="10" t="s">
        <v>2253</v>
      </c>
      <c r="D947" s="10" t="s">
        <v>2251</v>
      </c>
      <c r="E947" s="10" t="s">
        <v>4494</v>
      </c>
      <c r="F947" s="23" t="str">
        <f t="shared" si="43"/>
        <v>8413.50.10</v>
      </c>
      <c r="G947" s="48" t="str">
        <f t="shared" si="44"/>
        <v>Bombas hidráulicas volumétricas alternativas de pistões axiais, de vazão variável, para acionamento hidrostático em circuito aberto, pressão nominal de 350bar e pressão máxima de 400bar, deslocamento volumétrico máximo de 130 a 260cm3/rotação, rotação máxima de 2.300 a 2.500rpm, vazão máxima de 325 a 598L/minuto, potência máxima de 190 a 349kW, torque máximo de 724 a 1.448nm, aceleração angular máxima de 4.800 a 10.500 radianos/segundo ao quadrado.</v>
      </c>
      <c r="H947" s="24" t="s">
        <v>1981</v>
      </c>
      <c r="I947" s="49">
        <v>43593</v>
      </c>
    </row>
    <row r="948" spans="1:9" ht="33" hidden="1" customHeight="1" x14ac:dyDescent="0.25">
      <c r="A948" s="42" t="str">
        <f t="shared" si="42"/>
        <v/>
      </c>
      <c r="B948" s="10" t="s">
        <v>985</v>
      </c>
      <c r="C948" s="10" t="s">
        <v>2255</v>
      </c>
      <c r="D948" s="10" t="s">
        <v>2254</v>
      </c>
      <c r="E948" s="10" t="s">
        <v>4042</v>
      </c>
      <c r="F948" s="23" t="str">
        <f t="shared" si="43"/>
        <v>8501.53.10</v>
      </c>
      <c r="G948" s="48" t="str">
        <f t="shared" si="44"/>
        <v>Motores elétricos de corrente alternada (AC), trifásico, indução, de 2 polos, rotação nominal entre 9.000 e 15.000rpm, refrigerado a água ou por líquido refrigerante, voltagem nominal na faixa de 2.000 a 3.000V, potência na faixa de 2.500 a 4.000kW, com rotor sem eixo laminado e gaiola de cobre embutida.</v>
      </c>
      <c r="H948" s="24" t="s">
        <v>1981</v>
      </c>
      <c r="I948" s="49">
        <v>43593</v>
      </c>
    </row>
    <row r="949" spans="1:9" ht="33" hidden="1" customHeight="1" x14ac:dyDescent="0.25">
      <c r="A949" s="42" t="str">
        <f t="shared" si="42"/>
        <v/>
      </c>
      <c r="B949" s="10" t="s">
        <v>135</v>
      </c>
      <c r="C949" s="10" t="s">
        <v>2257</v>
      </c>
      <c r="D949" s="10" t="s">
        <v>2256</v>
      </c>
      <c r="E949" s="10" t="s">
        <v>4451</v>
      </c>
      <c r="F949" s="23" t="str">
        <f t="shared" si="43"/>
        <v>9031.49.90</v>
      </c>
      <c r="G949" s="48" t="str">
        <f t="shared" si="44"/>
        <v>Equipamentos de medição de deformação tridimensional por correlação digital de imagens, dotados de duas câmeras digitais montadas em estéreo, capazes de medir 10.000 pontos de dados a 10Hz, com sistema de realimentação automática da saturação da imagem em tempo real.</v>
      </c>
      <c r="H949" s="24" t="s">
        <v>1981</v>
      </c>
      <c r="I949" s="49">
        <v>43593</v>
      </c>
    </row>
    <row r="950" spans="1:9" ht="33" hidden="1" customHeight="1" x14ac:dyDescent="0.25">
      <c r="A950" s="42" t="str">
        <f t="shared" si="42"/>
        <v/>
      </c>
      <c r="B950" s="10" t="s">
        <v>361</v>
      </c>
      <c r="C950" s="10" t="s">
        <v>2259</v>
      </c>
      <c r="D950" s="10" t="s">
        <v>2258</v>
      </c>
      <c r="E950" s="10" t="s">
        <v>4169</v>
      </c>
      <c r="F950" s="23" t="str">
        <f t="shared" si="43"/>
        <v>8424.89.90</v>
      </c>
      <c r="G950" s="48" t="str">
        <f t="shared" si="44"/>
        <v>Aplicadores manuais de cola de forma contínua ou pulsada com regulagem da quantidade de cola a ser aplicada, com três potenciômetros, com placa eletrônica de controle, dotado de dois reservatórios pressurizados de 8 litros cada, sendo um reservatório para a cola e outro para água utilizada na limpeza do sistema.</v>
      </c>
      <c r="H950" s="24" t="s">
        <v>1981</v>
      </c>
      <c r="I950" s="49">
        <v>43593</v>
      </c>
    </row>
    <row r="951" spans="1:9" ht="33" hidden="1" customHeight="1" x14ac:dyDescent="0.25">
      <c r="A951" s="42" t="str">
        <f t="shared" si="42"/>
        <v/>
      </c>
      <c r="B951" s="10" t="s">
        <v>147</v>
      </c>
      <c r="C951" s="10" t="s">
        <v>2261</v>
      </c>
      <c r="D951" s="10" t="s">
        <v>2260</v>
      </c>
      <c r="E951" s="10" t="s">
        <v>4495</v>
      </c>
      <c r="F951" s="23" t="str">
        <f t="shared" si="43"/>
        <v>8422.30.29</v>
      </c>
      <c r="G951" s="48" t="str">
        <f t="shared" si="44"/>
        <v>Equipamentos para seleção e etiquetagem de códigos de barras em tubos para coleta de sangue, com 1 módulo com 1 suporte de bandeja cada, suportando até 6 tipos diferentes de tubos com altura de 75 a 100mm, capacidade de 1.440 tubos/h.</v>
      </c>
      <c r="H951" s="24" t="s">
        <v>1981</v>
      </c>
      <c r="I951" s="49">
        <v>43593</v>
      </c>
    </row>
    <row r="952" spans="1:9" ht="33" hidden="1" customHeight="1" x14ac:dyDescent="0.25">
      <c r="A952" s="42" t="str">
        <f t="shared" si="42"/>
        <v/>
      </c>
      <c r="B952" s="10" t="s">
        <v>61</v>
      </c>
      <c r="C952" s="10" t="s">
        <v>2263</v>
      </c>
      <c r="D952" s="10" t="s">
        <v>2262</v>
      </c>
      <c r="E952" s="10" t="s">
        <v>4496</v>
      </c>
      <c r="F952" s="23" t="str">
        <f t="shared" si="43"/>
        <v>8480.71.00</v>
      </c>
      <c r="G952" s="48" t="str">
        <f t="shared" si="44"/>
        <v>Moldes de 24 cavidades para injeção de pré-formas de politereftalato de etileno (PET) p/ recipientes de 5 litros de volume, com controle individual de temperatura para cada bico e tolerância de usinagem da câmara-quente dentro de 0,001mm, com kit completo de modificação de robô para a troca de formato em máquina injetora específica p/ produção de pré-formas PET.</v>
      </c>
      <c r="H952" s="24" t="s">
        <v>1981</v>
      </c>
      <c r="I952" s="49">
        <v>43593</v>
      </c>
    </row>
    <row r="953" spans="1:9" ht="33" hidden="1" customHeight="1" x14ac:dyDescent="0.25">
      <c r="A953" s="42" t="str">
        <f t="shared" si="42"/>
        <v/>
      </c>
      <c r="B953" s="10" t="s">
        <v>301</v>
      </c>
      <c r="C953" s="10" t="s">
        <v>2265</v>
      </c>
      <c r="D953" s="10" t="s">
        <v>2264</v>
      </c>
      <c r="E953" s="10" t="s">
        <v>4497</v>
      </c>
      <c r="F953" s="23" t="str">
        <f t="shared" si="43"/>
        <v>8428.20.90</v>
      </c>
      <c r="G953" s="48" t="str">
        <f t="shared" si="44"/>
        <v>Máquinas contadoras e empilhadoras de tortilhas de milho, para serem utilizadas na linha de embalagem, construídas em aço inoxidável, operadas por servo (motor) de alta velocidade, com tela de toque “touchscreen”, equipadas com sistema pneumático de posicionamento de tortilhas de milho, sistema de alimentação ajustável, acionador de velocidade variável e correia de alimentação, movimento orbital do copo de velocidade variável, indexação do servo linear, sistema de "garfo" interrupto, plataforma de empilhamento ajustável, copo de inserção de 360º, tabela de descarga , função de liberação de pista individual, ajuste de altura de transportador de alimentação, painel elétrico, dotadas de 2 a 6 pistas, taxa de produção de até 1.250dúzias/h, por pista; tamanho/contagem da pilha até 10 polegadas entre 6 e 180 unidades; tipo e tamanho do produto – tortilha chips ou  tortilha soft de 4 a 7 polegadas de diâmetro.</v>
      </c>
      <c r="H953" s="24" t="s">
        <v>1981</v>
      </c>
      <c r="I953" s="49">
        <v>43593</v>
      </c>
    </row>
    <row r="954" spans="1:9" ht="33" hidden="1" customHeight="1" x14ac:dyDescent="0.25">
      <c r="A954" s="42" t="str">
        <f t="shared" si="42"/>
        <v/>
      </c>
      <c r="B954" s="10" t="s">
        <v>154</v>
      </c>
      <c r="C954" s="10" t="s">
        <v>2267</v>
      </c>
      <c r="D954" s="10" t="s">
        <v>2266</v>
      </c>
      <c r="E954" s="10" t="s">
        <v>3990</v>
      </c>
      <c r="F954" s="23" t="str">
        <f t="shared" si="43"/>
        <v>8517.62.59</v>
      </c>
      <c r="G954" s="48" t="str">
        <f t="shared" si="44"/>
        <v>Terminais de equipamento ótico com 1 RU de altura, capazes de comportar em um único terminal até duas placas com interfaces de clientes STM-1/4/16; 1GBE/10GBE; OTU1/OTU2 e interfaces de linha OTU2 ou ODU4, além se permitir o empilhamento de terminais de forma a atender a combinação de interfaces, funcionalidades e capacidade necessária e pronto para operar em redes SDN, possui fonte de alimentação redundante 1+1 com tensão de alimentação nominal de -48VDC e sua dimensão permite que seja instalado em um bastidor 19” padrão.</v>
      </c>
      <c r="H954" s="24" t="s">
        <v>1981</v>
      </c>
      <c r="I954" s="49">
        <v>43593</v>
      </c>
    </row>
    <row r="955" spans="1:9" ht="33" hidden="1" customHeight="1" x14ac:dyDescent="0.25">
      <c r="A955" s="42" t="str">
        <f t="shared" si="42"/>
        <v/>
      </c>
      <c r="B955" s="10" t="s">
        <v>147</v>
      </c>
      <c r="C955" s="10" t="s">
        <v>2269</v>
      </c>
      <c r="D955" s="10" t="s">
        <v>2268</v>
      </c>
      <c r="E955" s="10" t="s">
        <v>4498</v>
      </c>
      <c r="F955" s="23" t="str">
        <f t="shared" si="43"/>
        <v>8422.30.29</v>
      </c>
      <c r="G955" s="48" t="str">
        <f t="shared" si="44"/>
        <v>Máquinas para empilhamento e encaixotamento de revestimentos cerâmicos, capazes de operar com revestimentos de dimensões iguais ou inferiores a 1.200 x 1.800mm, com adaptação do formato a escolher/separar automática ou não, dotadas de 04 ou mais empilhadores/pontos de extração.</v>
      </c>
      <c r="H955" s="24" t="s">
        <v>1981</v>
      </c>
      <c r="I955" s="49">
        <v>43593</v>
      </c>
    </row>
    <row r="956" spans="1:9" ht="33" hidden="1" customHeight="1" x14ac:dyDescent="0.25">
      <c r="A956" s="42" t="str">
        <f t="shared" si="42"/>
        <v/>
      </c>
      <c r="B956" s="10" t="s">
        <v>332</v>
      </c>
      <c r="C956" s="10" t="s">
        <v>2271</v>
      </c>
      <c r="D956" s="10" t="s">
        <v>2270</v>
      </c>
      <c r="E956" s="10" t="s">
        <v>4498</v>
      </c>
      <c r="F956" s="23" t="str">
        <f t="shared" si="43"/>
        <v>8428.90.90</v>
      </c>
      <c r="G956" s="48" t="str">
        <f t="shared" si="44"/>
        <v>Máquinas para paletização automática de caixas de revestimentos cerâmicos, tipo portal, capazes de operar com caixas de revestimentos com dimensões iguais ou inferiores a 1.200 x 1.800mm, dotadas de pinça com movimento automático em 4 eixos e capacidade de carga de até 200kg, com ou sem dispositivos de colagem e/ou amarração das caixas.</v>
      </c>
      <c r="H956" s="24" t="s">
        <v>1981</v>
      </c>
      <c r="I956" s="49">
        <v>43593</v>
      </c>
    </row>
    <row r="957" spans="1:9" ht="33" hidden="1" customHeight="1" x14ac:dyDescent="0.25">
      <c r="A957" s="42" t="str">
        <f t="shared" si="42"/>
        <v/>
      </c>
      <c r="B957" s="10" t="s">
        <v>112</v>
      </c>
      <c r="C957" s="10" t="s">
        <v>2273</v>
      </c>
      <c r="D957" s="10" t="s">
        <v>2272</v>
      </c>
      <c r="E957" s="10" t="s">
        <v>4452</v>
      </c>
      <c r="F957" s="23" t="str">
        <f t="shared" si="43"/>
        <v>8479.89.99</v>
      </c>
      <c r="G957" s="48" t="str">
        <f t="shared" si="44"/>
        <v>Máquinas para controlar a umidade, secar e separar lotes de cápsulas rígidas de gelatina, utilizadas no processo de fabricação de medicamentos, construídas em aço inox SS316L e SS304 eletro-polido, dotadas de funil coletor, soprador de ar para secagem, aquecedor, sensor para reposição das cápsulas, dispositivo de ar (ATS - Air Transfer System), potência de 7,5kW, capacidade de operação de até 230.000 cápsulas/h, temperatura de secagem compreendida de 24 a 28ºC, umidade controlada compreendida de 50 a 55%, sensores para identificação e separação de tampas duplas ou deformadas e corpos perdidos.</v>
      </c>
      <c r="H957" s="24" t="s">
        <v>1981</v>
      </c>
      <c r="I957" s="49">
        <v>43593</v>
      </c>
    </row>
    <row r="958" spans="1:9" ht="33" hidden="1" customHeight="1" x14ac:dyDescent="0.25">
      <c r="A958" s="42" t="str">
        <f t="shared" si="42"/>
        <v/>
      </c>
      <c r="B958" s="10" t="s">
        <v>526</v>
      </c>
      <c r="C958" s="10" t="s">
        <v>2275</v>
      </c>
      <c r="D958" s="10" t="s">
        <v>2274</v>
      </c>
      <c r="E958" s="10" t="s">
        <v>4099</v>
      </c>
      <c r="F958" s="23" t="str">
        <f t="shared" si="43"/>
        <v>9022.90.90</v>
      </c>
      <c r="G958" s="48" t="str">
        <f t="shared" si="44"/>
        <v>Mesas de equipamento de tomografia computadorizada dotadas de partes estruturais em liga metálica com tampas de blindagem eletromagnética, tampas plásticas de acabamento, pistão e motores elétricos, trilhos, perfis metálicos e rolamentos; possui placas de circuito impresso de controle e automação da mesa.</v>
      </c>
      <c r="H958" s="24" t="s">
        <v>1981</v>
      </c>
      <c r="I958" s="49">
        <v>43593</v>
      </c>
    </row>
    <row r="959" spans="1:9" ht="33" hidden="1" customHeight="1" x14ac:dyDescent="0.25">
      <c r="A959" s="42" t="str">
        <f t="shared" si="42"/>
        <v/>
      </c>
      <c r="B959" s="10" t="s">
        <v>750</v>
      </c>
      <c r="C959" s="10" t="s">
        <v>2277</v>
      </c>
      <c r="D959" s="10" t="s">
        <v>2276</v>
      </c>
      <c r="E959" s="10" t="s">
        <v>4499</v>
      </c>
      <c r="F959" s="23" t="str">
        <f t="shared" si="43"/>
        <v>8433.20.90</v>
      </c>
      <c r="G959" s="48" t="str">
        <f t="shared" si="44"/>
        <v>Máquinas autopropelidas para manutenção de áreas verdes e gramados, equipadas com motor de ignição por centelha, potência igual ou superior a 17HP, constituída por um corpo de máquina com quatro rodas sendo 2 motrizes, assento para condutor, alavancas de direção independentes, plataforma com altura regulável para cortar e triturar vários tipos de vegetação, largura de corte de 1,06 até 1,83 metros, altura de corte até 12,7cm, manutenção de áreas de até 250mil/m², produtividade de 8 mil m²/hora até 29 mil m²/hora, acionamento elétrico das lâminas, sistema de elevação do deck manual, capacidade de giro sobre o próprio eixo, dotada ou não de cesto de armazenamento de aparas.</v>
      </c>
      <c r="H959" s="24" t="s">
        <v>1981</v>
      </c>
      <c r="I959" s="49">
        <v>43593</v>
      </c>
    </row>
    <row r="960" spans="1:9" ht="33" hidden="1" customHeight="1" x14ac:dyDescent="0.25">
      <c r="A960" s="42" t="str">
        <f t="shared" si="42"/>
        <v/>
      </c>
      <c r="B960" s="10" t="s">
        <v>192</v>
      </c>
      <c r="C960" s="10" t="s">
        <v>2279</v>
      </c>
      <c r="D960" s="10" t="s">
        <v>2278</v>
      </c>
      <c r="E960" s="10" t="s">
        <v>4007</v>
      </c>
      <c r="F960" s="23" t="str">
        <f t="shared" si="43"/>
        <v>8458.11.99</v>
      </c>
      <c r="G960" s="48" t="str">
        <f t="shared" si="44"/>
        <v>Tornos horizontais com comando numérico (CNC), tela “touchscreen” de 19”, 2 motores integrais “spindle”, sendo o primeiro com rotação máxima de 5.000rpm e potência igual ou superior a 15kW e o segundo com rotação máxima de 6.000rpm e potência igual ou superior a 11kW, com eixos C1 e C2 controlados com incremento mínimo de 0,0001 grau, 2 torres porta-ferramentas de 12 ou mais estações, com velocidade de troca de ferramenta de 0,2 segundos/estação, torres operando com movimentos independentes ou simultâneos com diâmetro máximo torneável igual ou superior a 300mm na torre superior e 170mm na torre inferior, com curso dos eixos Z1 e Z2 iguais ou superiores a 520mm e 580mm, curso dos eixos X1 e X2 iguais ou superiores a 175mm e 111mm, curso dos eixos Y1 e Y2 iguais ou superiores a 100mm (50mm positivo e 50mm negativo) e 70mm (20mm positivo e 50mm negativo), dotados de ferramenta acionada com capacidade de tornear, furar, fresar, roscar e interpolar, inclusive fora de centro com rotação igual ou inferior a 6.000rpm e com sistema de sincronização para usinagem poligonal, com controle de dilatação térmica inteligente, guias lineares de rolos cruzados e lubrificadas a graxa.</v>
      </c>
      <c r="H960" s="24" t="s">
        <v>1981</v>
      </c>
      <c r="I960" s="49">
        <v>43593</v>
      </c>
    </row>
    <row r="961" spans="1:9" ht="33" hidden="1" customHeight="1" x14ac:dyDescent="0.25">
      <c r="A961" s="42" t="str">
        <f t="shared" si="42"/>
        <v/>
      </c>
      <c r="B961" s="10" t="s">
        <v>147</v>
      </c>
      <c r="C961" s="10" t="s">
        <v>2281</v>
      </c>
      <c r="D961" s="10" t="s">
        <v>2280</v>
      </c>
      <c r="E961" s="10" t="s">
        <v>4500</v>
      </c>
      <c r="F961" s="23" t="str">
        <f t="shared" si="43"/>
        <v>8422.30.29</v>
      </c>
      <c r="G961" s="48" t="str">
        <f t="shared" si="44"/>
        <v>Máquinas encartuchadoras automáticas para armar cartuchos, inserir frascos, dobrar e inserir bulas dentro dos cartuchos, realizar gravação de dados variáveis tais como lote, data de fabricação e data de validade do produto, além do fechamento do cartucho através do sistema “hotmelt”, com velocidade nominal de 400 cartuchos/minuto, sistema de fechamento das abas dos cartuchos por cola quente, consumo de energia de 9,5kW, consumo de ar de 350 normal litro/min e pressão de ar de 6bar.</v>
      </c>
      <c r="H961" s="24" t="s">
        <v>1981</v>
      </c>
      <c r="I961" s="49">
        <v>43593</v>
      </c>
    </row>
    <row r="962" spans="1:9" ht="33" hidden="1" customHeight="1" x14ac:dyDescent="0.25">
      <c r="A962" s="42" t="str">
        <f t="shared" si="42"/>
        <v/>
      </c>
      <c r="B962" s="10" t="s">
        <v>147</v>
      </c>
      <c r="C962" s="10" t="s">
        <v>2283</v>
      </c>
      <c r="D962" s="10" t="s">
        <v>2282</v>
      </c>
      <c r="E962" s="10" t="s">
        <v>4500</v>
      </c>
      <c r="F962" s="23" t="str">
        <f t="shared" si="43"/>
        <v>8422.30.29</v>
      </c>
      <c r="G962" s="48" t="str">
        <f t="shared" si="44"/>
        <v>Máquina encaixotadora automática contendo módulos de alimentação e colagem do produto, da montagem da caixa de embarque e do fechamento da embalagem, com velocidade nominal de 8 caixas de embarque/minuto, consumo de energia de 3,5kW, consumo de ar de 250 normal litro/minuto e pressão de ar na faixa de 5 a 6bar.</v>
      </c>
      <c r="H962" s="24" t="s">
        <v>1981</v>
      </c>
      <c r="I962" s="49">
        <v>43593</v>
      </c>
    </row>
    <row r="963" spans="1:9" ht="33" hidden="1" customHeight="1" x14ac:dyDescent="0.25">
      <c r="A963" s="42" t="str">
        <f t="shared" ref="A963:A1026" si="45">IF(LEFT(D963,3)="Ver","",IF(COUNTIF(D:D,D963)&gt;1,"X",""))</f>
        <v/>
      </c>
      <c r="B963" s="10" t="s">
        <v>147</v>
      </c>
      <c r="C963" s="10" t="s">
        <v>2285</v>
      </c>
      <c r="D963" s="10" t="s">
        <v>2284</v>
      </c>
      <c r="E963" s="10" t="s">
        <v>4500</v>
      </c>
      <c r="F963" s="23" t="str">
        <f t="shared" ref="F963:F1026" si="46">IF(B963="","",LEFT(B963,10))</f>
        <v>8422.30.29</v>
      </c>
      <c r="G963" s="48" t="str">
        <f t="shared" ref="G963:G1026" si="47">IF(C963="","",C963)</f>
        <v>Máquinas automáticas para acumular e distribuir frascos na alimentação de encartuchadora, construídas em aço inoxidável, dotadas de guias ajustáveis que permitem o alinhamento de diferentes tamanhos de frascos, contendo sensor de carga máxima, controle de velocidade, sistema de comunicação inter-máquina e consumo de energia de 0,6kW.</v>
      </c>
      <c r="H963" s="24" t="s">
        <v>1981</v>
      </c>
      <c r="I963" s="49">
        <v>43593</v>
      </c>
    </row>
    <row r="964" spans="1:9" ht="33" hidden="1" customHeight="1" x14ac:dyDescent="0.25">
      <c r="A964" s="42" t="str">
        <f t="shared" si="45"/>
        <v/>
      </c>
      <c r="B964" s="10" t="s">
        <v>2191</v>
      </c>
      <c r="C964" s="10" t="s">
        <v>2287</v>
      </c>
      <c r="D964" s="10" t="s">
        <v>2286</v>
      </c>
      <c r="E964" s="10" t="s">
        <v>4485</v>
      </c>
      <c r="F964" s="23" t="str">
        <f t="shared" si="46"/>
        <v>8477.90.00</v>
      </c>
      <c r="G964" s="48" t="str">
        <f t="shared" si="47"/>
        <v>Dispositivos de fixação de moldes de luvas, dotados de alumínio com inox ou nylon, com braços para encaixe em corrente dupla, próprios para máquinas de fabricação de luvas cirúrgicas ou para procedimentos, de látex de borracha natural ou sintética.</v>
      </c>
      <c r="H964" s="24" t="s">
        <v>1981</v>
      </c>
      <c r="I964" s="49">
        <v>43593</v>
      </c>
    </row>
    <row r="965" spans="1:9" ht="33" hidden="1" customHeight="1" x14ac:dyDescent="0.25">
      <c r="A965" s="42" t="str">
        <f t="shared" si="45"/>
        <v/>
      </c>
      <c r="B965" s="10" t="s">
        <v>526</v>
      </c>
      <c r="C965" s="10" t="s">
        <v>2289</v>
      </c>
      <c r="D965" s="10" t="s">
        <v>2288</v>
      </c>
      <c r="E965" s="10" t="s">
        <v>4099</v>
      </c>
      <c r="F965" s="23" t="str">
        <f t="shared" si="46"/>
        <v>9022.90.90</v>
      </c>
      <c r="G965" s="48" t="str">
        <f t="shared" si="47"/>
        <v>Tampas de acabamento e proteção utilizadas em equipamento de Tomografia computadorizada, fabricadas com liga metálica, dotadas de proteção anticorrosiva e produzidas de acordo com as diretivas ROHS.</v>
      </c>
      <c r="H965" s="24" t="s">
        <v>1981</v>
      </c>
      <c r="I965" s="49">
        <v>43593</v>
      </c>
    </row>
    <row r="966" spans="1:9" ht="33" hidden="1" customHeight="1" x14ac:dyDescent="0.25">
      <c r="A966" s="42" t="str">
        <f t="shared" si="45"/>
        <v/>
      </c>
      <c r="B966" s="10" t="s">
        <v>112</v>
      </c>
      <c r="C966" s="10" t="s">
        <v>2291</v>
      </c>
      <c r="D966" s="10" t="s">
        <v>2290</v>
      </c>
      <c r="E966" s="10" t="s">
        <v>4501</v>
      </c>
      <c r="F966" s="23" t="str">
        <f t="shared" si="46"/>
        <v>8479.89.99</v>
      </c>
      <c r="G966" s="48" t="str">
        <f t="shared" si="47"/>
        <v>Conectores articuláveis para absorção dos movimentos entre tubos (risers) e plataformas de extração de petróleo e gás, com estrutura externa de aço e dispositivo interno composto de aço e material elastómero, com diâmetro externo compreendido de 4,5 a 24 polegadas, capazes de executar movimentos angulares compreendidos entre -30° e + 30° e suportar pressão compreendida de 125 a 15.000PSI.</v>
      </c>
      <c r="H966" s="24" t="s">
        <v>1981</v>
      </c>
      <c r="I966" s="49">
        <v>43593</v>
      </c>
    </row>
    <row r="967" spans="1:9" ht="33" hidden="1" customHeight="1" x14ac:dyDescent="0.25">
      <c r="A967" s="42" t="str">
        <f t="shared" si="45"/>
        <v/>
      </c>
      <c r="B967" s="10" t="s">
        <v>2228</v>
      </c>
      <c r="C967" s="10" t="s">
        <v>2293</v>
      </c>
      <c r="D967" s="10" t="s">
        <v>2292</v>
      </c>
      <c r="E967" s="10" t="s">
        <v>4502</v>
      </c>
      <c r="F967" s="23" t="str">
        <f t="shared" si="46"/>
        <v>8477.10.29</v>
      </c>
      <c r="G967" s="48" t="str">
        <f t="shared" si="47"/>
        <v>Injetoras horizontais bicolores para materiais termoplásticos, máquina de moldar por injeção com unidade de injeção dupla, sendo, unidade 1 com diâmetro de rosca da superior ou igual a 35mm e volume de injeção superior a 160cm³ e unidade 2 com diâmetro da rosca superior ou igual a 60mm e volume de injeção superior a 600cm³ , com servomotor, controlador logico programável, alimentador e secador.</v>
      </c>
      <c r="H967" s="24" t="s">
        <v>1981</v>
      </c>
      <c r="I967" s="49">
        <v>43593</v>
      </c>
    </row>
    <row r="968" spans="1:9" ht="33" hidden="1" customHeight="1" x14ac:dyDescent="0.25">
      <c r="A968" s="42" t="str">
        <f t="shared" si="45"/>
        <v/>
      </c>
      <c r="B968" s="10" t="s">
        <v>361</v>
      </c>
      <c r="C968" s="10" t="s">
        <v>2295</v>
      </c>
      <c r="D968" s="10" t="s">
        <v>2294</v>
      </c>
      <c r="E968" s="10" t="s">
        <v>3971</v>
      </c>
      <c r="F968" s="23" t="str">
        <f t="shared" si="46"/>
        <v>8424.89.90</v>
      </c>
      <c r="G968" s="48" t="str">
        <f t="shared" si="47"/>
        <v>Aplicadores de adesivo líquidos, simultaneamente, nas duas faces das lâminas de madeira, com largura máxima de aplicação de 600 ou 1.300mm, com altura máxima de 60mm.</v>
      </c>
      <c r="H968" s="24" t="s">
        <v>1981</v>
      </c>
      <c r="I968" s="49">
        <v>43593</v>
      </c>
    </row>
    <row r="969" spans="1:9" ht="33" hidden="1" customHeight="1" x14ac:dyDescent="0.25">
      <c r="A969" s="42" t="str">
        <f t="shared" si="45"/>
        <v/>
      </c>
      <c r="B969" s="10" t="s">
        <v>91</v>
      </c>
      <c r="C969" s="10" t="s">
        <v>1601</v>
      </c>
      <c r="D969" s="10" t="s">
        <v>2296</v>
      </c>
      <c r="E969" s="10" t="s">
        <v>3969</v>
      </c>
      <c r="F969" s="23" t="str">
        <f t="shared" si="46"/>
        <v>8543.70.99</v>
      </c>
      <c r="G969" s="48" t="str">
        <f t="shared" si="47"/>
        <v>Unidades de controle para cabeçote de escaneamento motorizado de sistema de detecção de ferramentas ou objetos, comunicação Fieldbus tipo Profinet/Profibus/Ethernet/Ethernet-IP, porta de configuração mini-USB, 3 entradas de controle digitais, 2 saídas a relé, alimentação 24VDC e 4 LEDs para diagnóstico.</v>
      </c>
      <c r="H969" s="24" t="s">
        <v>1981</v>
      </c>
      <c r="I969" s="49">
        <v>43593</v>
      </c>
    </row>
    <row r="970" spans="1:9" ht="33" hidden="1" customHeight="1" x14ac:dyDescent="0.25">
      <c r="A970" s="42" t="str">
        <f t="shared" si="45"/>
        <v/>
      </c>
      <c r="B970" s="10" t="s">
        <v>948</v>
      </c>
      <c r="C970" s="10" t="s">
        <v>2298</v>
      </c>
      <c r="D970" s="10" t="s">
        <v>2297</v>
      </c>
      <c r="E970" s="10" t="s">
        <v>4503</v>
      </c>
      <c r="F970" s="23" t="str">
        <f t="shared" si="46"/>
        <v>8421.21.00</v>
      </c>
      <c r="G970" s="48" t="str">
        <f t="shared" si="47"/>
        <v>Módulo de ultrafiltração para tratamento de água para setor industrial, com exposição máxima ao Cloro de até 1.000.000mg.h/l, área nominal de filtração de 21,1m², faixa de temperatura operacional entre 0 e 35°C, sentido do fluxo de filtração de fora para dentro e operação submersa com pressão transmembrana de ± 150kPa @ ≤ 30 °C, composto por membranas de fibras ocas de fluoreto de polivinilideno (PVDF) com tamanho nominal de poro de 0,04µm, dispositivo para introdução de ar no módulo e saída de filtrado, tubo para condução do ar, dispositivo de armazenagem do ar para geração de pulsos irregulares e conjunto de elementos para montagem e conexão do módulo.</v>
      </c>
      <c r="H970" s="24" t="s">
        <v>1981</v>
      </c>
      <c r="I970" s="49">
        <v>43593</v>
      </c>
    </row>
    <row r="971" spans="1:9" ht="33" hidden="1" customHeight="1" x14ac:dyDescent="0.25">
      <c r="A971" s="42" t="str">
        <f t="shared" si="45"/>
        <v/>
      </c>
      <c r="B971" s="10" t="s">
        <v>61</v>
      </c>
      <c r="C971" s="10" t="s">
        <v>2300</v>
      </c>
      <c r="D971" s="10" t="s">
        <v>2299</v>
      </c>
      <c r="E971" s="10" t="s">
        <v>4504</v>
      </c>
      <c r="F971" s="23" t="str">
        <f t="shared" si="46"/>
        <v>8480.71.00</v>
      </c>
      <c r="G971" s="48" t="str">
        <f t="shared" si="47"/>
        <v>Moldes de injeção de 128 cavidades (cold half) e suas respectivas peças de reposição intercambiáveis, distância entre centros de cavidade  50 (V) x 84 (H) mm, confeccionados em aço especial e anticorrosivo, com tratamento de carbono nos cones dos “neck rings” e flanges das cavidades (tecnologia “long life”) para aumento da resistência ao desgaste, para fabricação de pré-formas de polietileno de tereftalato (PET) de 18g com variação de peso máxima de +/- 0,3g e diâmetro do gargalo de 28mm, a um tempo de ciclo de 11,9 segundos e tolerância de +/- 0,5 segundos, capacidade de produção de 38.720 pré-formas/hora, dotados de sistema para extração de pré-formas contendo : placa de retirada, placa de transferência giratória e bloco de resfriamento pós-molde com 03 estágios, projetados e desenvolvidos especificamente para uso em máquinas injetoras 3.500kN, acompanhado de conjunto de 128 machos e tubos de refrigeração intercambiáveis para fabricação de pré-formas de PET de 15g e diâmetro do gargalo de 28 mm, capacidade de produção de 49.020 pré-formas/hora a um ciclo de 9,4s e tolerância de +/-0,5 segundos, com respectivas peças de reposição.</v>
      </c>
      <c r="H971" s="24" t="s">
        <v>1981</v>
      </c>
      <c r="I971" s="49">
        <v>43593</v>
      </c>
    </row>
    <row r="972" spans="1:9" ht="33" hidden="1" customHeight="1" x14ac:dyDescent="0.25">
      <c r="A972" s="42" t="str">
        <f t="shared" si="45"/>
        <v/>
      </c>
      <c r="B972" s="10" t="s">
        <v>536</v>
      </c>
      <c r="C972" s="10" t="s">
        <v>2302</v>
      </c>
      <c r="D972" s="10" t="s">
        <v>2301</v>
      </c>
      <c r="E972" s="10" t="s">
        <v>4505</v>
      </c>
      <c r="F972" s="23" t="str">
        <f t="shared" si="46"/>
        <v>8427.10.19</v>
      </c>
      <c r="G972" s="48" t="str">
        <f t="shared" si="47"/>
        <v>Empilhadeiras retráteis autopropulsadas de motor elétrico para movimentação de carga, equipada com dispositivo de elevação com capacidade de carga entre 1.000 e 4.500kg, com altura de elevação da torre de 8.5m com deslocamento lateral e protetor de carga de 1.200mm e garfos de 1.200mm.</v>
      </c>
      <c r="H972" s="24" t="s">
        <v>1981</v>
      </c>
      <c r="I972" s="49">
        <v>43593</v>
      </c>
    </row>
    <row r="973" spans="1:9" ht="33" hidden="1" customHeight="1" x14ac:dyDescent="0.25">
      <c r="A973" s="42" t="str">
        <f t="shared" si="45"/>
        <v/>
      </c>
      <c r="B973" s="10" t="s">
        <v>112</v>
      </c>
      <c r="C973" s="10" t="s">
        <v>2304</v>
      </c>
      <c r="D973" s="10" t="s">
        <v>2303</v>
      </c>
      <c r="E973" s="10" t="s">
        <v>4327</v>
      </c>
      <c r="F973" s="23" t="str">
        <f t="shared" si="46"/>
        <v>8479.89.99</v>
      </c>
      <c r="G973" s="48" t="str">
        <f t="shared" si="47"/>
        <v>Máquinas para montagem semiautomática de válvula de recirculação, conjunto suporte e atuador pneumático do turbocompressor, contendo parafusadeira eletrônica para fixação de parafusos, aparelho de monitoramento de torque e ângulo para teste funcional eletrônico da válvula recirculadora, com controlador lógico programável (PLC) e interface homem máquina (IHM), com software para gerenciamento e rastreamento da peça, montado em estrutura de alumínio com fechamento por barreiras eletrônicas de segurança, para carregamento e descarregamento de peças.</v>
      </c>
      <c r="H973" s="24" t="s">
        <v>1981</v>
      </c>
      <c r="I973" s="49">
        <v>43593</v>
      </c>
    </row>
    <row r="974" spans="1:9" ht="33" hidden="1" customHeight="1" x14ac:dyDescent="0.25">
      <c r="A974" s="42" t="str">
        <f t="shared" si="45"/>
        <v/>
      </c>
      <c r="B974" s="10" t="s">
        <v>366</v>
      </c>
      <c r="C974" s="10" t="s">
        <v>2306</v>
      </c>
      <c r="D974" s="10" t="s">
        <v>2305</v>
      </c>
      <c r="E974" s="10" t="s">
        <v>4506</v>
      </c>
      <c r="F974" s="23" t="str">
        <f t="shared" si="46"/>
        <v>8483.40.10</v>
      </c>
      <c r="G974" s="48" t="str">
        <f t="shared" si="47"/>
        <v>Caixas de engrenagem planetária redutora de velocidades, com 3 estágios de redução, para aplicação em betoneiras, com rotação de entrada de 2.500rpm, com força radial máxima na flange de 150kN, força axial máxima na flange de 50kN e torque máximo de saída de 75.000Nm.</v>
      </c>
      <c r="H974" s="24" t="s">
        <v>1981</v>
      </c>
      <c r="I974" s="49">
        <v>43593</v>
      </c>
    </row>
    <row r="975" spans="1:9" ht="33" hidden="1" customHeight="1" x14ac:dyDescent="0.25">
      <c r="A975" s="42" t="str">
        <f t="shared" si="45"/>
        <v/>
      </c>
      <c r="B975" s="10" t="s">
        <v>178</v>
      </c>
      <c r="C975" s="10" t="s">
        <v>2308</v>
      </c>
      <c r="D975" s="10" t="s">
        <v>2307</v>
      </c>
      <c r="E975" s="10" t="s">
        <v>4507</v>
      </c>
      <c r="F975" s="23" t="str">
        <f t="shared" si="46"/>
        <v>8479.82.10</v>
      </c>
      <c r="G975" s="48" t="str">
        <f t="shared" si="47"/>
        <v>Cubas de construção sanitária em aço inoxidável austenítico AISI 304 (2B), acabamentos polidos com rugosidade menor que Ra 1ì e tolerância de 0,005%, adequado para contato com alimento, com capacidade compreendida entre 500 e 1.950 litros, próprias para mistura e homogeneização de líquidos com densidade de até 1,040g/mL, com ou sem amortecedor de abertura da tampa, dotadas de pá homogeneizadora em aço inoxidável austenítico AISI 304, com desenho exclusivo e moto redutor acoplado em ângulo 8º com de 60Hz e baixo RPM (25); com mecanismo de aferição de volume com régua milimétrica de aço AISI 316 de gravação a lazer isenta de pintura ou contaminante; tubo de saída com design apropriado para escoamento de até 40L/min; tubo de saída em aço inoxidável sanitário austenítico AISI 304, com diâmetro de 2 polegadas e sentido de fluxo otimizado com funções antiobstrução e antiacúmulo de sólidos ou líquidos; tampa de inspeção e alimentação em plástico polietileno, pés niveladores em aço inoxidável AISI 304 austenítico, homologadas com as certificação LNE-10597, ISO 9001:2008 e ISO 14001:2004.</v>
      </c>
      <c r="H975" s="24" t="s">
        <v>1981</v>
      </c>
      <c r="I975" s="49">
        <v>43593</v>
      </c>
    </row>
    <row r="976" spans="1:9" ht="33" hidden="1" customHeight="1" x14ac:dyDescent="0.25">
      <c r="A976" s="42" t="str">
        <f t="shared" si="45"/>
        <v/>
      </c>
      <c r="B976" s="10" t="s">
        <v>243</v>
      </c>
      <c r="C976" s="10" t="s">
        <v>2310</v>
      </c>
      <c r="D976" s="10" t="s">
        <v>2309</v>
      </c>
      <c r="E976" s="10" t="s">
        <v>4508</v>
      </c>
      <c r="F976" s="23" t="str">
        <f t="shared" si="46"/>
        <v>8515.80.90</v>
      </c>
      <c r="G976" s="48" t="str">
        <f t="shared" si="47"/>
        <v>Máquinas hidráulicas para soldagem de tubos de PE, PP ou PVDF, por processo de fusão das extremidades, para tubos com diâmetros compreendidos entre 50 e 1.200mm, contendo estrutura básica e suportes, placa de aquecimento revestida de PTFE com potência compreendida de 1 a 29,2kW, ferramenta de aplainamento, unidade hidráulica, unidade eletrônica de contagem regressiva de tempo de aquecimento e resfriamento.</v>
      </c>
      <c r="H976" s="24" t="s">
        <v>1981</v>
      </c>
      <c r="I976" s="49">
        <v>43593</v>
      </c>
    </row>
    <row r="977" spans="1:9" ht="33" hidden="1" customHeight="1" x14ac:dyDescent="0.25">
      <c r="A977" s="42" t="str">
        <f t="shared" si="45"/>
        <v/>
      </c>
      <c r="B977" s="10" t="s">
        <v>178</v>
      </c>
      <c r="C977" s="10" t="s">
        <v>2312</v>
      </c>
      <c r="D977" s="10" t="s">
        <v>2311</v>
      </c>
      <c r="E977" s="10" t="s">
        <v>4336</v>
      </c>
      <c r="F977" s="23" t="str">
        <f t="shared" si="46"/>
        <v>8479.82.10</v>
      </c>
      <c r="G977" s="48" t="str">
        <f t="shared" si="47"/>
        <v>Máquinas misturadoras e dosadoras, com bombas de engrenagem, misturadores dinâmicos, painel “touchscreen”, controle automático de proporção de mistura com tolerância de ± 5% e fluxo de vazão de material de 0,5kg/min até 15kg/min para materiais bi- componentes como adesivos epóxi, gel “coat” epóxi, adesivos poliuretanos e massa poliuretanos.</v>
      </c>
      <c r="H977" s="24" t="s">
        <v>1981</v>
      </c>
      <c r="I977" s="49">
        <v>43593</v>
      </c>
    </row>
    <row r="978" spans="1:9" ht="33" hidden="1" customHeight="1" x14ac:dyDescent="0.25">
      <c r="A978" s="42" t="str">
        <f t="shared" si="45"/>
        <v/>
      </c>
      <c r="B978" s="10" t="s">
        <v>464</v>
      </c>
      <c r="C978" s="10" t="s">
        <v>2314</v>
      </c>
      <c r="D978" s="10" t="s">
        <v>2313</v>
      </c>
      <c r="E978" s="10" t="s">
        <v>4452</v>
      </c>
      <c r="F978" s="23" t="str">
        <f t="shared" si="46"/>
        <v>8480.79.00</v>
      </c>
      <c r="G978" s="48" t="str">
        <f t="shared" si="47"/>
        <v>Conjuntos de até 4.250 pinos de moldagem dotados de tampa e corpo cada, exclusivos para fabricação de cápsulas de gelatina rígida de múltiplos tamanhos, fixados em barras com até 38 pinos, medindo cada barra até 548mm de comprimento por 12,22mm de largura e pinos com diâmetro variável de 8,62 a 5,39mm para tampa e de 8,22 a 5,15 mm para o corpo, feito em aço inox AISI 420F. Podendo produzir até 3496 capsulas completas por minuto por conjunto.</v>
      </c>
      <c r="H978" s="24" t="s">
        <v>1981</v>
      </c>
      <c r="I978" s="49">
        <v>43593</v>
      </c>
    </row>
    <row r="979" spans="1:9" ht="33" hidden="1" customHeight="1" x14ac:dyDescent="0.25">
      <c r="A979" s="42" t="str">
        <f t="shared" si="45"/>
        <v/>
      </c>
      <c r="B979" s="10" t="s">
        <v>165</v>
      </c>
      <c r="C979" s="10" t="s">
        <v>2316</v>
      </c>
      <c r="D979" s="10" t="s">
        <v>2315</v>
      </c>
      <c r="E979" s="10" t="s">
        <v>4509</v>
      </c>
      <c r="F979" s="23" t="str">
        <f t="shared" si="46"/>
        <v>8438.50.00</v>
      </c>
      <c r="G979" s="48" t="str">
        <f t="shared" si="47"/>
        <v>Máquinas construídas em aço inox, para fatiamento vertical de carnes resfriadas ou cozidas (com ou sem osso), com espessura mínima de 3mm, câmara de abastecimento com largura de trabalho de 610mm, com altura máxima do produto de 180mm, motor elétrico de 4,2/5,5kW, comando elétrico de 24V, jogo de lâminas lisas ou scallops, sistema hidráulico de tensionamento das lâminas, exclusivo cabeçote de corte Multi-lâminas verticais, capacidade de produção de 2.000kg/hora, sensores de segurança nas portas de acesso.</v>
      </c>
      <c r="H979" s="24" t="s">
        <v>1981</v>
      </c>
      <c r="I979" s="49">
        <v>43593</v>
      </c>
    </row>
    <row r="980" spans="1:9" ht="33" hidden="1" customHeight="1" x14ac:dyDescent="0.25">
      <c r="A980" s="42" t="str">
        <f t="shared" si="45"/>
        <v/>
      </c>
      <c r="B980" s="10" t="s">
        <v>652</v>
      </c>
      <c r="C980" s="10" t="s">
        <v>2318</v>
      </c>
      <c r="D980" s="10" t="s">
        <v>2317</v>
      </c>
      <c r="E980" s="10" t="s">
        <v>4510</v>
      </c>
      <c r="F980" s="23" t="str">
        <f t="shared" si="46"/>
        <v>8479.89.11</v>
      </c>
      <c r="G980" s="48" t="str">
        <f t="shared" si="47"/>
        <v>Máquinas para compactação de produtos farmacêuticos por meio de rolos, para uso em escala piloto ou de produção, com capacidade compreendida entre 10 e 100kg/h, força de compressão nos rolos de 130kN, dotadas de funil superior; funil de alimentação com volume de 12 litros; rosca de alimentação do produto com velocidade variável entre 9 e 83 rpm; rolos compactadores com velocidade variável de 3 a 24rpm; sistema de desaeração; moinho de facas e painel de controle com controlador lógico programável (CLP) com tela tipo “touchscreen” colorida.</v>
      </c>
      <c r="H980" s="24" t="s">
        <v>1981</v>
      </c>
      <c r="I980" s="49">
        <v>43593</v>
      </c>
    </row>
    <row r="981" spans="1:9" ht="33" hidden="1" customHeight="1" x14ac:dyDescent="0.25">
      <c r="A981" s="42" t="str">
        <f t="shared" si="45"/>
        <v/>
      </c>
      <c r="B981" s="10" t="s">
        <v>2320</v>
      </c>
      <c r="C981" s="10" t="s">
        <v>2321</v>
      </c>
      <c r="D981" s="10" t="s">
        <v>2319</v>
      </c>
      <c r="E981" s="10" t="s">
        <v>4511</v>
      </c>
      <c r="F981" s="23" t="str">
        <f t="shared" si="46"/>
        <v>8413.40.00</v>
      </c>
      <c r="G981" s="48" t="str">
        <f t="shared" si="47"/>
        <v>Máquinas de mistura, transporte, bombeamento e projeção por tecnologia de duplo pistão mecânico de diâmetro de 100mm e curso de 130mm para argamassa e concreto com tamanho máximo de grão de 8 mm e capacidade de entrega (despejo dos grãos) variando de 30 a 90L/minuto a uma pressão de trabalho máxima de 40bar, alcance máximo de entrega (despejo dos grãos) é de até 150m na horizontal e 80m na vertical, acionamento por motor diesel ou motor elétrico; equipamento montado com compressor com volume de 300l/min e pressão de 3,5bar e válvula de segurança sobre pressão; equipamento montado sobre chassis rebocável equipado com sistema de freios.</v>
      </c>
      <c r="H981" s="24" t="s">
        <v>1981</v>
      </c>
      <c r="I981" s="49">
        <v>43593</v>
      </c>
    </row>
    <row r="982" spans="1:9" ht="33" hidden="1" customHeight="1" x14ac:dyDescent="0.25">
      <c r="A982" s="42" t="str">
        <f t="shared" si="45"/>
        <v/>
      </c>
      <c r="B982" s="10" t="s">
        <v>597</v>
      </c>
      <c r="C982" s="10" t="s">
        <v>2323</v>
      </c>
      <c r="D982" s="10" t="s">
        <v>2322</v>
      </c>
      <c r="E982" s="10" t="s">
        <v>4512</v>
      </c>
      <c r="F982" s="23" t="str">
        <f t="shared" si="46"/>
        <v>8462.29.00</v>
      </c>
      <c r="G982" s="48" t="str">
        <f t="shared" si="47"/>
        <v>Máquinas automáticas para nivelamento (aplanamento) de chapas de aço, com ponto máximo de ruptura do material de 1.000 Mpa, espessura mínima do material de trabalho em 0,5 mm, espessura máxima do material de trabalho de 2,70mm, largura mínima do material de trabalho de 400 mm, largura máxima do material de trabalho de 2.000mm e velocidade máxima da linha de 90m/min; composta por Rolos tracionadores de saída para auxilio de desempeno de material mais fino; Cassete aplainador reserva para troca automática; Mesa de troca de cassetes com 2 estações, motorizado para extração e introdução de cassetes; e dispositivo de limpeza.</v>
      </c>
      <c r="H982" s="24" t="s">
        <v>1981</v>
      </c>
      <c r="I982" s="49">
        <v>43593</v>
      </c>
    </row>
    <row r="983" spans="1:9" ht="33" hidden="1" customHeight="1" x14ac:dyDescent="0.25">
      <c r="A983" s="42" t="str">
        <f t="shared" si="45"/>
        <v/>
      </c>
      <c r="B983" s="10" t="s">
        <v>2325</v>
      </c>
      <c r="C983" s="10" t="s">
        <v>2326</v>
      </c>
      <c r="D983" s="10" t="s">
        <v>2324</v>
      </c>
      <c r="E983" s="10" t="s">
        <v>4508</v>
      </c>
      <c r="F983" s="23" t="str">
        <f t="shared" si="46"/>
        <v>8465.91.10</v>
      </c>
      <c r="G983" s="48" t="str">
        <f t="shared" si="47"/>
        <v>Máquinas para corte angular de tubos de PE, PP e PVDF com diâmetros compreendidos de 630 a 1.200mm, em ângulos compreendidos de 0 a 67,5°, operando à velocidade máxima de 200m/min, incluindo estrutura básica, suporte e barra de pressão.</v>
      </c>
      <c r="H983" s="24" t="s">
        <v>1981</v>
      </c>
      <c r="I983" s="49">
        <v>43593</v>
      </c>
    </row>
    <row r="984" spans="1:9" ht="33" hidden="1" customHeight="1" x14ac:dyDescent="0.25">
      <c r="A984" s="42" t="str">
        <f t="shared" si="45"/>
        <v/>
      </c>
      <c r="B984" s="10" t="s">
        <v>2328</v>
      </c>
      <c r="C984" s="10" t="s">
        <v>2329</v>
      </c>
      <c r="D984" s="10" t="s">
        <v>2327</v>
      </c>
      <c r="E984" s="10" t="s">
        <v>4513</v>
      </c>
      <c r="F984" s="23" t="str">
        <f t="shared" si="46"/>
        <v>8465.10.00</v>
      </c>
      <c r="G984" s="48" t="str">
        <f t="shared" si="47"/>
        <v>Centros de furação com comando numérico computadorizado (CNC) automático, tipo ponto a ponto com sistema de painel passante e "PC" de controle, para furação em 5 e 6 faces de painéis de madeiras, plásticos e afins, dotados de 1 ou 2 cabeçotes superiores com 12 mandris verticais; com ou sem cabeçote inferior com 9 mandris verticais; 8 a 12 mandris horizontais independentes, com ou sem grupo serra; grupo fresador com 3 eixos controlados combinado com o grupo de pinças sendo “x”/” y”/ “z” com velocidade máxima de 130m/min, 75m/min, 30m/min respectivamente, com 2 pinças independentes no eixo “x” para movimentação das peças, trabalhando painéis com largura compreendida entre 50 a 1.200mm (incluindo os limites), comprimento compreendido entre 200 a 2.750mm (incluindo os limites), espessura compreendida entre 10 a 60mm (incluindo os limites); mesa de entrada equipada com gerador de ar; batente lateral automático para posicionamento da largura da peça; mesas de apoio articuladas (móveis) na vertical e horizontal permitindo trabalho combinado dos mandris e fresador; descarregamento das peças automática, com esteira motorizada.</v>
      </c>
      <c r="H984" s="24" t="s">
        <v>1981</v>
      </c>
      <c r="I984" s="49">
        <v>43593</v>
      </c>
    </row>
    <row r="985" spans="1:9" ht="33" hidden="1" customHeight="1" x14ac:dyDescent="0.25">
      <c r="A985" s="42" t="str">
        <f t="shared" si="45"/>
        <v/>
      </c>
      <c r="B985" s="10" t="s">
        <v>135</v>
      </c>
      <c r="C985" s="10" t="s">
        <v>2331</v>
      </c>
      <c r="D985" s="10" t="s">
        <v>2330</v>
      </c>
      <c r="E985" s="10" t="s">
        <v>4514</v>
      </c>
      <c r="F985" s="23" t="str">
        <f t="shared" si="46"/>
        <v>9031.49.90</v>
      </c>
      <c r="G985" s="48" t="str">
        <f t="shared" si="47"/>
        <v>Equipamento de inspeção continua, em linha de pré-pintura de chapas metálicas, para identificar defeitos na superfície do metal em processo de pintura, constituído de unidade de aquisição de dados, câmeras para captação de imagens de superfície, sistema de iluminação e interfaces, unidade de processamento e respectivos programas para processamento das imagens e dados coletados,  com unidade de operação para monitoramento do sistema e sensor de área de resolução de 125µm, com Sistema de Detecção de imagens corrigidas de trapézio e iluminação, e detecção de estrias de baixo contraste.</v>
      </c>
      <c r="H985" s="24" t="s">
        <v>1981</v>
      </c>
      <c r="I985" s="49">
        <v>43593</v>
      </c>
    </row>
    <row r="986" spans="1:9" ht="33" hidden="1" customHeight="1" x14ac:dyDescent="0.25">
      <c r="A986" s="42" t="str">
        <f t="shared" si="45"/>
        <v/>
      </c>
      <c r="B986" s="10" t="s">
        <v>135</v>
      </c>
      <c r="C986" s="10" t="s">
        <v>1934</v>
      </c>
      <c r="D986" s="10" t="s">
        <v>1932</v>
      </c>
      <c r="E986" s="10" t="s">
        <v>4515</v>
      </c>
      <c r="F986" s="23" t="str">
        <f t="shared" si="46"/>
        <v>9031.49.90</v>
      </c>
      <c r="G986" s="48" t="str">
        <f t="shared" si="47"/>
        <v>Aparelhos para controle e suporte técnico ao processo de escolha de armações e lentes oftálmicas, incluindo visualização real ou virtual dos efeitos causados pelos diferentes materiais, tratamentos ou colorações, com capacidade de medição das distâncias naso-pupilares e altura de montagem das armações escolhidas com possibilidade de interligação em rede, dotados de microprocessador industrial, tela de LCD 15', suporte, armação, espelho com câmera de vídeo embutida.</v>
      </c>
      <c r="H986" s="24" t="s">
        <v>1199</v>
      </c>
      <c r="I986" s="49">
        <v>43593</v>
      </c>
    </row>
    <row r="987" spans="1:9" ht="33" hidden="1" customHeight="1" x14ac:dyDescent="0.25">
      <c r="A987" s="42" t="str">
        <f t="shared" si="45"/>
        <v/>
      </c>
      <c r="B987" s="10" t="s">
        <v>678</v>
      </c>
      <c r="C987" s="10" t="s">
        <v>1936</v>
      </c>
      <c r="D987" s="10" t="s">
        <v>1935</v>
      </c>
      <c r="E987" s="10" t="s">
        <v>4516</v>
      </c>
      <c r="F987" s="23" t="str">
        <f t="shared" si="46"/>
        <v>9027.30.20</v>
      </c>
      <c r="G987" s="48" t="str">
        <f t="shared" si="47"/>
        <v>Espectrofotômetros com tecnologia de infravermelho próximo por transmitância, para análises de produtos cárneos, com capacidade de análise em até 45 segundos para 15 sub-amostras, nos parâmetros de gordura e umidade, com comprimento de onda de 850 a1.050nm.</v>
      </c>
      <c r="H987" s="24" t="s">
        <v>1199</v>
      </c>
      <c r="I987" s="49">
        <v>43593</v>
      </c>
    </row>
    <row r="988" spans="1:9" ht="33" hidden="1" customHeight="1" x14ac:dyDescent="0.25">
      <c r="A988" s="42" t="str">
        <f t="shared" si="45"/>
        <v/>
      </c>
      <c r="B988" s="10" t="s">
        <v>768</v>
      </c>
      <c r="C988" s="10" t="s">
        <v>1939</v>
      </c>
      <c r="D988" s="10" t="s">
        <v>1937</v>
      </c>
      <c r="E988" s="10" t="s">
        <v>4163</v>
      </c>
      <c r="F988" s="23" t="str">
        <f t="shared" si="46"/>
        <v>9030.33.90</v>
      </c>
      <c r="G988" s="48" t="str">
        <f t="shared" si="47"/>
        <v>Equipamentos para controle da tensão, proteção e funcionamento de instalações de reatância capacitiva, dotados de varistores de óxido metálico, resistores de amortecimento, links ópticos, dispositivos de proteção rápido "CAPTHOR", painel de operação “OSU” e capacitor de acoplamento, corrente de curto circuito nominal igual ou superior a 63kArms/0,50s, nível de isolação igual ou superior a 343,62kV pico, dispositivo de desvio de corrente isolado a gás SF6 “Bypass breaker”, tensão nominal para a terra 550kV e tensão nominal do polo igual ou superior 170kV, nível de isolação para terra igual ou superior 1.550kV pico, corrente nominal igual ou superior 2.000A e corrente de fechamento igual ou superior a 89,6kA pico, tensão de reinserção igual ou superior a 360kV, mecanismo de operação a mola, e elo de conexão da plataforma ao solo por intermédio de até 6 colunas de sinais (2 por fase), tensão nominal 550kV, distância de escoamento de no mínimo 11.000mm, quantidade de fibras ópticas igual ou superior a 16 unidades, sistema de proteção e controle “MACH3” composto por painéis metálicos com módulos e dispositivos de aquisição de dados por fibras óticas, computadores, GPS e “switches”.</v>
      </c>
      <c r="H988" s="24" t="s">
        <v>1199</v>
      </c>
      <c r="I988" s="49">
        <v>43593</v>
      </c>
    </row>
    <row r="989" spans="1:9" ht="33" hidden="1" customHeight="1" x14ac:dyDescent="0.25">
      <c r="A989" s="42" t="str">
        <f t="shared" si="45"/>
        <v/>
      </c>
      <c r="B989" s="10" t="s">
        <v>301</v>
      </c>
      <c r="C989" s="10" t="s">
        <v>1941</v>
      </c>
      <c r="D989" s="10" t="s">
        <v>1940</v>
      </c>
      <c r="E989" s="10" t="s">
        <v>3980</v>
      </c>
      <c r="F989" s="23" t="str">
        <f t="shared" si="46"/>
        <v>8428.20.90</v>
      </c>
      <c r="G989" s="48" t="str">
        <f t="shared" si="47"/>
        <v>Equipamentos para descarga automática da resma de papel ou papel cartão, composto por dois dispositivos de alinhamento do material a ser empilhado de forma automática, formato do material a ser empilhado de no mínimo 100 x 400mm, capacidade de carga máxima de até 200kg, com altura mínima de processamento de 1.200mm.</v>
      </c>
      <c r="H989" s="24" t="s">
        <v>1199</v>
      </c>
      <c r="I989" s="49">
        <v>43593</v>
      </c>
    </row>
    <row r="990" spans="1:9" ht="33" hidden="1" customHeight="1" x14ac:dyDescent="0.25">
      <c r="A990" s="42" t="str">
        <f t="shared" si="45"/>
        <v/>
      </c>
      <c r="B990" s="10" t="s">
        <v>112</v>
      </c>
      <c r="C990" s="10" t="s">
        <v>1943</v>
      </c>
      <c r="D990" s="10" t="s">
        <v>1942</v>
      </c>
      <c r="E990" s="10" t="s">
        <v>4047</v>
      </c>
      <c r="F990" s="23" t="str">
        <f t="shared" si="46"/>
        <v>8479.89.99</v>
      </c>
      <c r="G990" s="48" t="str">
        <f t="shared" si="47"/>
        <v>Combinações de máquinas para seleção de resíduos sólidos provenientes de coleta seletiva, com concentração de materiais plásticos (PET, PEBD, PEAD, PP), alumínio, embalagens cartonadas longa vida (Tetra Pak), papéis (misto e branco) e papelão, com índices de eficiência de recuperação de 70% para alumínio e plásticos (PET, PEBD, PEAD, PP) e 40% para os materiais planares flexíveis (plásticos filme de PEAD, tetra pak, papel e papelão), com capacidade de processamento de até 15t/h de resíduos de baixa densidade, compostas de: uma estação de pré-alimentação com plataforma de triagem manual; 2 alimentadores da planta com transportadores de alta tração; 1 abre-sacos com garras retráteis e um pente de altura regulável; 3 separadores balísticos com parte externa fixa e constantemente apoiada na estrutura de suporte sem variar a inclinação com conjunto de pás e malha de peneiramento para separação de material planares (2D), rolantes (3D) e finos; 9 separadores óticos com espelho rotativo infravermelho (NIR) e/ou sensores visuais de espectrometria (VIS) com faixa de medição de 2.800mm de largura sendo 5 com duplo canal por realimentação e 4 sem duplo canal por realimentação; plataformas de triagem e controle de qualidade de resíduos; 1 separador indutivo de metais não ferrosos por corrente de Foucault; 2 unidades rotativas automáticas para distribuição uniforme de resíduos dentro de caçambas; 1 classificador de filme plástico por aspiração de ar, com calhas, filtros de mangas, tubulações de ar para transporte do filme plástico e válvula alveolar rotativa; 18 baias automatizadas com esteiras transportadoras em sua base para armazenamento dos resíduos recuperados; completas com conjunto de esteiras transportadoras reversíveis ou não, para aceleração, distribuição, transferência; componentes de sustentação e interligação do equipamento, com acessórios para montagem.</v>
      </c>
      <c r="H990" s="24" t="s">
        <v>1199</v>
      </c>
      <c r="I990" s="49">
        <v>43593</v>
      </c>
    </row>
    <row r="991" spans="1:9" ht="33" hidden="1" customHeight="1" x14ac:dyDescent="0.25">
      <c r="A991" s="42" t="str">
        <f t="shared" si="45"/>
        <v/>
      </c>
      <c r="B991" s="10" t="s">
        <v>486</v>
      </c>
      <c r="C991" s="10" t="s">
        <v>1200</v>
      </c>
      <c r="D991" s="10" t="s">
        <v>1198</v>
      </c>
      <c r="E991" s="10" t="s">
        <v>4517</v>
      </c>
      <c r="F991" s="23" t="str">
        <f t="shared" si="46"/>
        <v>8474.10.00</v>
      </c>
      <c r="G991" s="48" t="str">
        <f t="shared" si="47"/>
        <v>Motovibradores, confeccionados em carcaça de ferro fundido ou aço, composta de: caixa de borne de resina; regulagem dos contrapesos em escalada ; sistema de vedação com grau de proteção IP66 (total proteção contra pó e jatos de água) com impregnação à vácuo; sensor de temperatura PTC 130°C; com ou sem berço de fixação.</v>
      </c>
      <c r="H991" s="24" t="s">
        <v>1199</v>
      </c>
      <c r="I991" s="49">
        <v>43593</v>
      </c>
    </row>
    <row r="992" spans="1:9" ht="33" hidden="1" customHeight="1" x14ac:dyDescent="0.25">
      <c r="A992" s="42" t="str">
        <f t="shared" si="45"/>
        <v/>
      </c>
      <c r="B992" s="10" t="s">
        <v>1145</v>
      </c>
      <c r="C992" s="10" t="s">
        <v>1945</v>
      </c>
      <c r="D992" s="10" t="s">
        <v>1944</v>
      </c>
      <c r="E992" s="10" t="s">
        <v>4518</v>
      </c>
      <c r="F992" s="23" t="str">
        <f t="shared" si="46"/>
        <v>9030.39.90</v>
      </c>
      <c r="G992" s="48" t="str">
        <f t="shared" si="47"/>
        <v>Equipamentos computadorizados para testes de resistência ôhmica, resistência dielétrica e testes de impulso (surto) para rotores, compostos por: dispositivo para processamento de dados; monitor de visualização, tela touchscreen com grau de proteção IP65 e teclado integrado; impressora de 42 colunas para emissão de relatório de testes, rejeições e relatórios periódicos; capacidade para testes de resistência com campo de medição de 0,001Ω a 200kΩ, alcance da medição de 10μΩ e precisão de 0,5%; capacidade para testes de impulso (surto) para tensão de testes de 100 a 3.000V, frequência de impulso de 500Hz, corrente máxima de pico de 150A e tolerância configurável de 0 a 30%.</v>
      </c>
      <c r="H992" s="24" t="s">
        <v>1199</v>
      </c>
      <c r="I992" s="49">
        <v>43593</v>
      </c>
    </row>
    <row r="993" spans="1:9" ht="33" hidden="1" customHeight="1" x14ac:dyDescent="0.25">
      <c r="A993" s="42" t="str">
        <f t="shared" si="45"/>
        <v/>
      </c>
      <c r="B993" s="10" t="s">
        <v>1354</v>
      </c>
      <c r="C993" s="10" t="s">
        <v>1947</v>
      </c>
      <c r="D993" s="10" t="s">
        <v>1946</v>
      </c>
      <c r="E993" s="10" t="s">
        <v>4275</v>
      </c>
      <c r="F993" s="23" t="str">
        <f t="shared" si="46"/>
        <v>8413.70.10</v>
      </c>
      <c r="G993" s="48" t="str">
        <f t="shared" si="47"/>
        <v>Motobombas centrífugas multiestágios com motor elétrico incorporados, para operação submersa, com bocal de saída em Noryl medindo 1 1/4" e rosca do tipo BSP com válvula de retenção incorporada, eixo do bombeador e corpo em aço inox AISI 303, munidas de sistema “Tri-Seal” com 3 tipos de vedação em todos os estágios da bomba, rotor fechado de Celcon medindo 79mm de diâmetro, bocal intermediário, difusor e divisão em Noryl, filtro em material termoplástico, 6 estágios; acoplada a motor assíncrono encapsulado, com proteção IP68, monofásico, de 2 fios, lubrificado a água, com 2 polos de frequência 60Hz, potência de 1CV, rotação máxima de 3.500rpm, para tensão de 230V, com vazão de 25GPM (5,6m³/h) e altura manométrica compreendida entre 21 e 69m.c.a.; utilizadas no bombeamento de águas subterrâneas em poços tubulares com diâmetro interno a partir de 4 polegadas, para trabalho em temperatura de até 30°C.</v>
      </c>
      <c r="H993" s="24" t="s">
        <v>1199</v>
      </c>
      <c r="I993" s="49">
        <v>43593</v>
      </c>
    </row>
    <row r="994" spans="1:9" ht="33" hidden="1" customHeight="1" x14ac:dyDescent="0.25">
      <c r="A994" s="42" t="str">
        <f t="shared" si="45"/>
        <v/>
      </c>
      <c r="B994" s="10" t="s">
        <v>1354</v>
      </c>
      <c r="C994" s="10" t="s">
        <v>1949</v>
      </c>
      <c r="D994" s="10" t="s">
        <v>1948</v>
      </c>
      <c r="E994" s="10" t="s">
        <v>4275</v>
      </c>
      <c r="F994" s="23" t="str">
        <f t="shared" si="46"/>
        <v>8413.70.10</v>
      </c>
      <c r="G994" s="48" t="str">
        <f t="shared" si="47"/>
        <v>Motobombas centrífugas com motor elétrico incorporado, para operação submersa, com bocal de saída medindo 1 polegada com rosca do tipo BSP, eixo do bombeador e corpo em aço inox, rotor de fluxo radial em poliacetal, difusor em policarbonato, 18 estágios; acopladas a motor assíncrono lubrificado a óleo, rebobinável, com 2 polos, potência de 1CV, rotação máxima de 3.400rpm, para tensão de 220V monofásico, com vazão compreendida entre 0,2 a 3,2m³/h, altura manométrica compreendida entre 4 a 104m.c.a.; utilizadas na captação de água potável em poços tubulares profundos com diâmetro de 3 polegadas, com teor máximo de areia permitido de 30g/m³, para trabalho em temperatura máxima de 35°C; acompanhadas de uma “control box” modelo B20 (dispositivo capacitor para auxílio no funcionamento da bomba).</v>
      </c>
      <c r="H994" s="24" t="s">
        <v>1199</v>
      </c>
      <c r="I994" s="49">
        <v>43593</v>
      </c>
    </row>
    <row r="995" spans="1:9" ht="33" hidden="1" customHeight="1" x14ac:dyDescent="0.25">
      <c r="A995" s="42" t="str">
        <f t="shared" si="45"/>
        <v/>
      </c>
      <c r="B995" s="10" t="s">
        <v>342</v>
      </c>
      <c r="C995" s="10" t="s">
        <v>1951</v>
      </c>
      <c r="D995" s="10" t="s">
        <v>1950</v>
      </c>
      <c r="E995" s="10" t="s">
        <v>4337</v>
      </c>
      <c r="F995" s="23" t="str">
        <f t="shared" si="46"/>
        <v>8460.90.90</v>
      </c>
      <c r="G995" s="48" t="str">
        <f t="shared" si="47"/>
        <v>Combinações de máquinas para tratamento superficial de rebarbação, limpeza por vibroacabamento e secagem de peças metálicas, formando corpo único, composto de: alimentador; cuba circular vibratória com capacidade de 700 litros, dotada de potência de acionamento de 11kW e velocidade entre 1.000 e 1.500rpm; 2 tanques para recirculação de solução aquosa com capacidade total de 1.200 litros e estação elevada de bombeamento; centrífuga de descasque com taxa de entrega máxima de 1.000 litros/h e fator de centrífuga de 1.920g; secador de vibração com capacidade de 350 litros e potências de acionamento de 3kW e de aquecimento de 18kW.</v>
      </c>
      <c r="H995" s="24" t="s">
        <v>1199</v>
      </c>
      <c r="I995" s="49">
        <v>43593</v>
      </c>
    </row>
    <row r="996" spans="1:9" ht="33" hidden="1" customHeight="1" x14ac:dyDescent="0.25">
      <c r="A996" s="42" t="str">
        <f t="shared" si="45"/>
        <v/>
      </c>
      <c r="B996" s="10" t="s">
        <v>1756</v>
      </c>
      <c r="C996" s="10" t="s">
        <v>1953</v>
      </c>
      <c r="D996" s="10" t="s">
        <v>1952</v>
      </c>
      <c r="E996" s="10" t="s">
        <v>4519</v>
      </c>
      <c r="F996" s="23" t="str">
        <f t="shared" si="46"/>
        <v>9018.19.80</v>
      </c>
      <c r="G996" s="48" t="str">
        <f t="shared" si="47"/>
        <v>Sistemas computadorizados para mensuração eletrofisiológica projetados para investigação em laboratórios clínicos de eletrofisiológica (EP) dotados de; unidade poligrafo de eletrofisiológica cardíaca invasiva, unidades de caixas para conexão de cateteres, conjunto de cabos de conexão, transdutor de pressão, cartela de comandos, notebook próprio para sistema e mouse ótico.</v>
      </c>
      <c r="H996" s="24" t="s">
        <v>1199</v>
      </c>
      <c r="I996" s="49">
        <v>43593</v>
      </c>
    </row>
    <row r="997" spans="1:9" ht="33" hidden="1" customHeight="1" x14ac:dyDescent="0.25">
      <c r="A997" s="42" t="str">
        <f t="shared" si="45"/>
        <v/>
      </c>
      <c r="B997" s="10" t="s">
        <v>135</v>
      </c>
      <c r="C997" s="10" t="s">
        <v>1955</v>
      </c>
      <c r="D997" s="10" t="s">
        <v>1954</v>
      </c>
      <c r="E997" s="10" t="s">
        <v>4488</v>
      </c>
      <c r="F997" s="23" t="str">
        <f t="shared" si="46"/>
        <v>9031.49.90</v>
      </c>
      <c r="G997" s="48" t="str">
        <f t="shared" si="47"/>
        <v>Sistemas de detecção de geometria de trilhos de vias férreas, através de câmeras e laser, sem contato físico, próprio para ser acoplado em vagão de vistoria dos trilhos (Carro controle), dotado de um computador de controle, unidade de medição inercial, lasers e câmeras, utilizado para monitoramento e manutenção dos trilhos.</v>
      </c>
      <c r="H997" s="24" t="s">
        <v>1199</v>
      </c>
      <c r="I997" s="49">
        <v>43593</v>
      </c>
    </row>
    <row r="998" spans="1:9" ht="33" hidden="1" customHeight="1" x14ac:dyDescent="0.25">
      <c r="A998" s="42" t="str">
        <f t="shared" si="45"/>
        <v/>
      </c>
      <c r="B998" s="10" t="s">
        <v>1304</v>
      </c>
      <c r="C998" s="10" t="s">
        <v>1957</v>
      </c>
      <c r="D998" s="10" t="s">
        <v>1956</v>
      </c>
      <c r="E998" s="10" t="s">
        <v>4221</v>
      </c>
      <c r="F998" s="23" t="str">
        <f t="shared" si="46"/>
        <v>9018.90.10</v>
      </c>
      <c r="G998" s="48" t="str">
        <f t="shared" si="47"/>
        <v>Equipamentos destinados ao sistema de infusão para a aplicação de medicamentos citostáticos por gravidade e por sistema automatizado de infusão, utilizado para preparação e administração de medicamentos antineoplásicos, contendo ponta perfurante com entrada de ar, filtro resistente a bactérias, tendo de 24cm a 2m e contendo válvulas livres de agulha.</v>
      </c>
      <c r="H998" s="24" t="s">
        <v>1199</v>
      </c>
      <c r="I998" s="49">
        <v>43593</v>
      </c>
    </row>
    <row r="999" spans="1:9" ht="33" hidden="1" customHeight="1" x14ac:dyDescent="0.25">
      <c r="A999" s="42" t="str">
        <f t="shared" si="45"/>
        <v/>
      </c>
      <c r="B999" s="10" t="s">
        <v>135</v>
      </c>
      <c r="C999" s="10" t="s">
        <v>1959</v>
      </c>
      <c r="D999" s="10" t="s">
        <v>1958</v>
      </c>
      <c r="E999" s="10" t="s">
        <v>4520</v>
      </c>
      <c r="F999" s="23" t="str">
        <f t="shared" si="46"/>
        <v>9031.49.90</v>
      </c>
      <c r="G999" s="48" t="str">
        <f t="shared" si="47"/>
        <v>Equipamentos automáticos de detecção de defeitos "on-line" em chapas de vidros metalizado, com largura máxima de inspeção de 3.400mm a uma velocidade menor ou igual a 90mpm e espessura do vidro de 0,5 a 25mm, dotados de: processamento digital de imagens, unidades especiais de iluminação LED, terminais de operação, com sistema de refrigeração das câmeras, servidor dedicado ao sistema de inspeção e visualizador de defeitos das chapas de vidro através de software.</v>
      </c>
      <c r="H999" s="24" t="s">
        <v>1199</v>
      </c>
      <c r="I999" s="49">
        <v>43593</v>
      </c>
    </row>
    <row r="1000" spans="1:9" ht="33" hidden="1" customHeight="1" x14ac:dyDescent="0.25">
      <c r="A1000" s="42" t="str">
        <f t="shared" si="45"/>
        <v/>
      </c>
      <c r="B1000" s="10" t="s">
        <v>1644</v>
      </c>
      <c r="C1000" s="10" t="s">
        <v>1961</v>
      </c>
      <c r="D1000" s="10" t="s">
        <v>1960</v>
      </c>
      <c r="E1000" s="10" t="s">
        <v>4322</v>
      </c>
      <c r="F1000" s="23" t="str">
        <f t="shared" si="46"/>
        <v>8439.10.90</v>
      </c>
      <c r="G1000" s="48" t="str">
        <f t="shared" si="47"/>
        <v>Máquinas para controle do perfil transversal de umidade da folha de papel/celulose, feitas em aço inoxidável 316L ou AL6XN, com largura entre 2 e 12m, por meio de introdução do vapor com difusor com design Z.</v>
      </c>
      <c r="H1000" s="24" t="s">
        <v>1199</v>
      </c>
      <c r="I1000" s="49">
        <v>43593</v>
      </c>
    </row>
    <row r="1001" spans="1:9" ht="33" hidden="1" customHeight="1" x14ac:dyDescent="0.25">
      <c r="A1001" s="42" t="str">
        <f t="shared" si="45"/>
        <v/>
      </c>
      <c r="B1001" s="10" t="s">
        <v>1963</v>
      </c>
      <c r="C1001" s="10" t="s">
        <v>1964</v>
      </c>
      <c r="D1001" s="10" t="s">
        <v>1962</v>
      </c>
      <c r="E1001" s="10" t="s">
        <v>4521</v>
      </c>
      <c r="F1001" s="23" t="str">
        <f t="shared" si="46"/>
        <v>8429.40.00</v>
      </c>
      <c r="G1001" s="48" t="str">
        <f t="shared" si="47"/>
        <v>Rolos compactadores de asfalto, autopropulsados, por meio de motor diesel, potência bruta entre 19,8 e 25HP, 3 cilindros duplos do tipo “tandem” vibratórios (dianteiro e traseiro), cilindrada máxima de 1.647ccm, refrigerado a água, largura de compactação máxima de 1.200mm, diâmetro máximo do rolo 700mm, frequência de vibração entre 50 e 66Hz, peso operacional entre 1.600 e 2.700kg.</v>
      </c>
      <c r="H1001" s="24" t="s">
        <v>1199</v>
      </c>
      <c r="I1001" s="49">
        <v>43593</v>
      </c>
    </row>
    <row r="1002" spans="1:9" ht="33" hidden="1" customHeight="1" x14ac:dyDescent="0.25">
      <c r="A1002" s="42" t="str">
        <f t="shared" si="45"/>
        <v/>
      </c>
      <c r="B1002" s="10" t="s">
        <v>295</v>
      </c>
      <c r="C1002" s="10" t="s">
        <v>1966</v>
      </c>
      <c r="D1002" s="10" t="s">
        <v>1965</v>
      </c>
      <c r="E1002" s="10" t="s">
        <v>4522</v>
      </c>
      <c r="F1002" s="23" t="str">
        <f t="shared" si="46"/>
        <v>8517.61.30</v>
      </c>
      <c r="G1002" s="48" t="str">
        <f t="shared" si="47"/>
        <v>Estações-base de telefonia celular para transmissão e recepção de voz, imagens ou outros dados, para redes com ou sem fio, com tecnologia LTE (long term evolution), com saída de 2 canais com tecnologia TTD (2x2 mimo), cada canal com potência de 1 ou 10 watts,  taxa de 110Mbps de “downlink” e 14Mbps no “uplink” com 20MHz de espectro, capacidade para até 96 usuários, largura de bandas de 5MHz/10MHz/15MHz/20MHz e comunicação “full-duplex” tipo TDD (time division duplex).</v>
      </c>
      <c r="H1002" s="24" t="s">
        <v>1199</v>
      </c>
      <c r="I1002" s="49">
        <v>43593</v>
      </c>
    </row>
    <row r="1003" spans="1:9" ht="33" hidden="1" customHeight="1" x14ac:dyDescent="0.25">
      <c r="A1003" s="42" t="str">
        <f t="shared" si="45"/>
        <v/>
      </c>
      <c r="B1003" s="10" t="s">
        <v>1045</v>
      </c>
      <c r="C1003" s="10" t="s">
        <v>1968</v>
      </c>
      <c r="D1003" s="10" t="s">
        <v>1967</v>
      </c>
      <c r="E1003" s="10" t="s">
        <v>4458</v>
      </c>
      <c r="F1003" s="23" t="str">
        <f t="shared" si="46"/>
        <v>8421.29.90</v>
      </c>
      <c r="G1003" s="48" t="str">
        <f t="shared" si="47"/>
        <v>Filtros contínuos de polímeros termoplásticos tipo raspador, com capacidade de produção de até 1.500kg/h, dependendo do grau de contaminantes, dotados de unidade hidráulica com acionamento elétrico para descarga dos contaminantes, sensor de pressão e temperatura com controle PID, painel elétrico, duas placas perfuradas de filtração com diâmetro de 500mm cada, área de filtração de 2.512cm² cada, e filtração máxima de 60meshes, temperatura máxima de trabalho de 330°C, temperatura máxima para limpeza de 450°C, pressão máxima de trabalho de 35Mpa, voltagem 380 volts trifásico.</v>
      </c>
      <c r="H1003" s="24" t="s">
        <v>1199</v>
      </c>
      <c r="I1003" s="49">
        <v>43593</v>
      </c>
    </row>
    <row r="1004" spans="1:9" ht="33" hidden="1" customHeight="1" x14ac:dyDescent="0.25">
      <c r="A1004" s="42" t="str">
        <f t="shared" si="45"/>
        <v/>
      </c>
      <c r="B1004" s="10" t="s">
        <v>571</v>
      </c>
      <c r="C1004" s="10" t="s">
        <v>1970</v>
      </c>
      <c r="D1004" s="10" t="s">
        <v>1969</v>
      </c>
      <c r="E1004" s="10" t="s">
        <v>4523</v>
      </c>
      <c r="F1004" s="23" t="str">
        <f t="shared" si="46"/>
        <v>8474.20.90</v>
      </c>
      <c r="G1004" s="48" t="str">
        <f t="shared" si="47"/>
        <v>Reatores de decriptação por Hidrogênio, para fragmentação grosseira de liga de Neodímio-Ferro-Boro e outras ligas para ímãs de Terras Raras, utilizados para processamento de liga metálica, com capacidade de processamento do tambor de 420 litros, correspondente a 300kg de liga de Nd-Fe-B, temperatura máxima do tambor  550°C, pressão máxima de atmosfera protetiva do tambor 110kPa, rotação máxima do tambor 2 rpm, compostos por: tambor rotativo feito em aço inoxidável; vaso de parede dupla; sistema de abastecimento de gases H2, Ar, N2; sistema de aquecimento dispostos em forma concêntrica em torno do tambor giratório; controlador lógico programável; e sistema de vácuo composto por bombas, filtros, válvulas manômetro e vacuômetro.</v>
      </c>
      <c r="H1004" s="24" t="s">
        <v>1199</v>
      </c>
      <c r="I1004" s="49">
        <v>43593</v>
      </c>
    </row>
    <row r="1005" spans="1:9" ht="33" hidden="1" customHeight="1" x14ac:dyDescent="0.25">
      <c r="A1005" s="42" t="str">
        <f t="shared" si="45"/>
        <v/>
      </c>
      <c r="B1005" s="10" t="s">
        <v>1972</v>
      </c>
      <c r="C1005" s="10" t="s">
        <v>1973</v>
      </c>
      <c r="D1005" s="10" t="s">
        <v>1971</v>
      </c>
      <c r="E1005" s="10" t="s">
        <v>4134</v>
      </c>
      <c r="F1005" s="23" t="str">
        <f t="shared" si="46"/>
        <v>8462.91.11</v>
      </c>
      <c r="G1005" s="48" t="str">
        <f t="shared" si="47"/>
        <v>Prensas hidráulicas para moldagem de pós metálicos por sinterização, estruturadas em 4 colunas, compostas por: cilindros hidráulicos principais para as gavetas superior e inferior, cilindro hidráulico de carga de topo integrado à gaveta superior, cilindro hidráulico de movimentação da sapata de alimentação, cilindro hidráulico do veio de reforço para fabricação de ímãs anelares, hastes e guia de buchas para direcionamento preciso da gaveta, mesa de prensa para técnica de ejeção, codificador de posição para os cilindros principais, veio de reforço e sapata de alimentação, gabinete com porta de segurança dianteira e luvas para operação; com medidas iguais ou inferiores à 1.000 (largura) x 600 (profundidade) x 2.800mm (altura), força de compressão máxima 1.200kN, força de descompressão máxima 120kN, velocidade máxima de descida do cilindro superior 200mm/seg., velocidade máxima de subida do cilindro superior 180mm/seg., velocidade máxima de descida do cilindro inferior 180mm/seg., velocidade máxima de subida do cilindro inferior 100mm/seg., comprimento máximo de curso do cilindro superior 300 mm, comprimento máximo de curso do cilindro inferior 130mm, comprimento máximo de curso do cilindro de carga de topo 50mm, comprimento máximo de curso do cilindro do veio de reforço 80mm; acionada por unidade hidráulica com pressão de óleo de 240bar, volume máximo de óleo de 1.000L e bomba com capacidade máxima de 180L/min.</v>
      </c>
      <c r="H1005" s="24" t="s">
        <v>1199</v>
      </c>
      <c r="I1005" s="49">
        <v>43593</v>
      </c>
    </row>
    <row r="1006" spans="1:9" ht="33" hidden="1" customHeight="1" x14ac:dyDescent="0.25">
      <c r="A1006" s="42" t="str">
        <f t="shared" si="45"/>
        <v/>
      </c>
      <c r="B1006" s="10" t="s">
        <v>1867</v>
      </c>
      <c r="C1006" s="10" t="s">
        <v>1975</v>
      </c>
      <c r="D1006" s="10" t="s">
        <v>1974</v>
      </c>
      <c r="E1006" s="10" t="s">
        <v>4524</v>
      </c>
      <c r="F1006" s="23" t="str">
        <f t="shared" si="46"/>
        <v>8463.30.00</v>
      </c>
      <c r="G1006" s="48" t="str">
        <f t="shared" si="47"/>
        <v>Máquinas de trefilagem úmida de 23 passes, para fabricação de fio de aço de alta resistência, com revestimento galvânico (presença de carbono entre 0,5% e 0,9%), de diâmetro compreendido entre 0,18 e 0,35mm, taxa de redução máxima entre as fieiras de 19%, resistência mecânica de 2.200Mpa e capacidade de produção de 203kg/dia, composta de: 1 alimentação fixa para contenedores de 2 Toneladas, com bobina de diâmetro do eixo de 1.050mm, altura 1.066mm e pórtico em viga de aço com conjunto de polia de reenvio e sensor de presença, controlada por dispositivo eletrônico de segurança; 1 cuba de trefilagem de aço inox, com afiador pneumático e trocador de calor com vazão de 1,5m³/h; 1 travessa basculante horizontal motorizada, dotada de fieiras com dimensão de 24 x 12mm; 1 braço de compensação de tensão mecânica; 1 recepção para contenedores de 200kg, com bobina de diâmetro de eixo de 690mm e tensão mecânica de enrolagem estável de 02daN; 1 console de comando e 1 armário elétrico de controle.</v>
      </c>
      <c r="H1006" s="24" t="s">
        <v>1199</v>
      </c>
      <c r="I1006" s="49">
        <v>43593</v>
      </c>
    </row>
    <row r="1007" spans="1:9" ht="33" hidden="1" customHeight="1" x14ac:dyDescent="0.25">
      <c r="A1007" s="42" t="str">
        <f t="shared" si="45"/>
        <v/>
      </c>
      <c r="B1007" s="10" t="s">
        <v>1418</v>
      </c>
      <c r="C1007" s="10" t="s">
        <v>1977</v>
      </c>
      <c r="D1007" s="10" t="s">
        <v>1976</v>
      </c>
      <c r="E1007" s="10" t="s">
        <v>4525</v>
      </c>
      <c r="F1007" s="23" t="str">
        <f t="shared" si="46"/>
        <v>9019.20.10</v>
      </c>
      <c r="G1007" s="48" t="str">
        <f t="shared" si="47"/>
        <v>Ventiladores mecânicos avançados destinados a pacientes pediátricos e neonatais, para uso em ventilação convencional (invasiva ou não invasiva)  com pressão controlada, pressão inspiratória (Pinsp) – 1 a 80 mbar, SIMV, pressão de suporte e ventilação oscilatória de alta frequência (HFO) de 5 a 20 HZ e frequência respiratória (FR) 0,5 a 150/min.</v>
      </c>
      <c r="H1007" s="24" t="s">
        <v>1199</v>
      </c>
      <c r="I1007" s="49">
        <v>43593</v>
      </c>
    </row>
    <row r="1008" spans="1:9" ht="33" hidden="1" customHeight="1" x14ac:dyDescent="0.25">
      <c r="A1008" s="42" t="str">
        <f t="shared" si="45"/>
        <v>X</v>
      </c>
      <c r="B1008" s="10" t="s">
        <v>1979</v>
      </c>
      <c r="C1008" s="10" t="s">
        <v>1980</v>
      </c>
      <c r="D1008" s="10" t="s">
        <v>1978</v>
      </c>
      <c r="E1008" s="10" t="s">
        <v>4445</v>
      </c>
      <c r="F1008" s="23" t="str">
        <f t="shared" si="46"/>
        <v>8514.30.90</v>
      </c>
      <c r="G1008" s="48" t="str">
        <f t="shared" si="47"/>
        <v>Fornos de fusão de chumbo (Pb), construído em aço, utilizados na produção de óxido de chumbo (PbO) para fabricação de baterias automotivas tipo VRLA, com capacidade de fundição total de 12ton, temperatura de trabalho nominal de 400°C, dotados de sistema de combustão com um queimador de gás natural, duas bombas de chumbo, duas calhas transferidoras de chumbo com aquecimento à resistência elétrica, sistema de alimentação automático de lingotes de chumbos por meio de transportador de correntes, instrumentação para controle de nível a laser e controle de temperatura, modelo de abastecimento por meio de cesta de preaquecimento com deslocamento automático, isolamento dotado de mantas de fibras específicas para altas temperaturas e alvenaria refratária, apropriados para trabalhos em locais fechados e com acesso de operadores.</v>
      </c>
      <c r="H1008" s="24" t="s">
        <v>1199</v>
      </c>
      <c r="I1008" s="49">
        <v>43593</v>
      </c>
    </row>
    <row r="1009" spans="1:9" ht="33" hidden="1" customHeight="1" x14ac:dyDescent="0.25">
      <c r="A1009" s="42" t="str">
        <f t="shared" si="45"/>
        <v/>
      </c>
      <c r="B1009" s="10" t="s">
        <v>1983</v>
      </c>
      <c r="C1009" s="10" t="s">
        <v>1984</v>
      </c>
      <c r="D1009" s="10" t="s">
        <v>1982</v>
      </c>
      <c r="E1009" s="10" t="s">
        <v>4526</v>
      </c>
      <c r="F1009" s="23" t="str">
        <f t="shared" si="46"/>
        <v>8479.50.00</v>
      </c>
      <c r="G1009" s="48" t="str">
        <f t="shared" si="47"/>
        <v>Robôs multieixos para dosagem e aplicação automática de resina em chapas de rochas ornamentais, por meio de rolo com 1 trave (eixo X) com curso de trabalho de 3.500mm, fabricadas em estrutura de aço eletrossoldado com guias para o deslizamento do braço (eixo Y) com curso de trabalho de 2.200mm, protegidas e lubrificadas, localizadas ao lado posterior do robô, permitindo melhor ângulo de visão do operador; 1 Braço (eixo Y) fabricado em estrutura leve de aço eletrossoldado com guia para o deslizamento do grupo de dosagem e aplicação da resina, protegido e lubrificado, com grupo de dosagem e aplicação da resina em movimento vertical (eixo Z) com curso de trabalho de 250mm, e rotação (eixo C) de 380°, permitindo executar vários percursos com o rolo de aplicação, com regulagem automática, para trabalhar chapas com espessuras máximas de 40mm e mínimas de 15mm e dimensões máximas de 3.500 x 2.200 x 40mm e mínimas de 1.200 x 800 x 15mm, ciclo médio de 120seg./chapa trabalhada; 1 sistema de detecção do perímetro da chapa para dosar a dosagem e aplicação da resina em função do formato da chapa; 1 unidade de comando com controle numérico com eixos interpolados que regula a programação e o controle do ciclo de trabalho; 1 console de comando, controle e programação do trabalho com tela “touch screen” a cores para executar, através da interface homem-máquina ciclos padrões pré-definidos e configuráveis de parâmetros de aceleração, velocidade, trajetória, limites de parada próximos da borda da chapa com sistema flexível e adaptável aos diversos tipos de produtos e tratamentos; dotada de preparo para acesso a internet para suporte técnico remoto; 1 sistema de mistura dos materiais a serem aplicados no final do percurso dos tubos antes da aplicação, permitindo o uso de produto recém misturado; 1 armazém de ferramentas para troca automática da ferramenta de rolo, sem a presença do operador; 1 posto de expurgo em aço inoxidável, para descarte da sobra de resina proveniente do bico de fornecimento para evitar o entupimento do mesmo; 1 grupo de aspiração dos vapores de resina.</v>
      </c>
      <c r="H1009" s="24" t="s">
        <v>1199</v>
      </c>
      <c r="I1009" s="49">
        <v>43593</v>
      </c>
    </row>
    <row r="1010" spans="1:9" ht="33" hidden="1" customHeight="1" x14ac:dyDescent="0.25">
      <c r="A1010" s="42" t="str">
        <f t="shared" si="45"/>
        <v/>
      </c>
      <c r="B1010" s="10" t="s">
        <v>652</v>
      </c>
      <c r="C1010" s="10" t="s">
        <v>1986</v>
      </c>
      <c r="D1010" s="10" t="s">
        <v>1985</v>
      </c>
      <c r="E1010" s="10" t="s">
        <v>4047</v>
      </c>
      <c r="F1010" s="23" t="str">
        <f t="shared" si="46"/>
        <v>8479.89.11</v>
      </c>
      <c r="G1010" s="48" t="str">
        <f t="shared" si="47"/>
        <v>Prensas hidráulicas enfardadeiras horizontal para prensagem de papel, papelão, PET, PEAD, plásticos, alumínio, resíduos domésticos e industriais, com 2 estágios – pré-compactação e prensagem – uso máximo da força de potência para compactação sem necessidade de facas para cortar o material, com capacidade volumétrica máxima menor ou igual a 820m³/h, com tremonha de carga com ou sem esteira transportadora, com câmara de compactação e canal do fardo revestidos parcialmente ou totalmente em chapas antidesgaste, sistema de sinalização de compactador cheio e quase cheio, com dispositivos automáticos para determinar o comprimento do fardo, cintagem de fardos por meio de amarrador do arame e agulhas, operando por sistema hidráulico, com painel de controle e controlador lógico programável ( CLP ) dentro de um gabinete.</v>
      </c>
      <c r="H1010" s="24" t="s">
        <v>1199</v>
      </c>
      <c r="I1010" s="49">
        <v>43593</v>
      </c>
    </row>
    <row r="1011" spans="1:9" ht="33" hidden="1" customHeight="1" x14ac:dyDescent="0.25">
      <c r="A1011" s="42" t="str">
        <f t="shared" si="45"/>
        <v/>
      </c>
      <c r="B1011" s="10" t="s">
        <v>112</v>
      </c>
      <c r="C1011" s="10" t="s">
        <v>1988</v>
      </c>
      <c r="D1011" s="10" t="s">
        <v>1987</v>
      </c>
      <c r="E1011" s="10" t="s">
        <v>4467</v>
      </c>
      <c r="F1011" s="23" t="str">
        <f t="shared" si="46"/>
        <v>8479.89.99</v>
      </c>
      <c r="G1011" s="48" t="str">
        <f t="shared" si="47"/>
        <v>Aparelhos eletromecânicos para fixação, liberação rápida e automática de espias, dotados de ganchos duplos ou triplos, cabrestante, painel local de controle, acionadores, célula de carga e capacidade de carga de até 150tons por gancho.</v>
      </c>
      <c r="H1011" s="24" t="s">
        <v>1199</v>
      </c>
      <c r="I1011" s="49">
        <v>43593</v>
      </c>
    </row>
    <row r="1012" spans="1:9" ht="33" hidden="1" customHeight="1" x14ac:dyDescent="0.25">
      <c r="A1012" s="42" t="str">
        <f t="shared" si="45"/>
        <v/>
      </c>
      <c r="B1012" s="10" t="s">
        <v>1990</v>
      </c>
      <c r="C1012" s="10" t="s">
        <v>1991</v>
      </c>
      <c r="D1012" s="10" t="s">
        <v>1989</v>
      </c>
      <c r="E1012" s="10" t="s">
        <v>4467</v>
      </c>
      <c r="F1012" s="23" t="str">
        <f t="shared" si="46"/>
        <v>8530.80.90</v>
      </c>
      <c r="G1012" s="48" t="str">
        <f t="shared" si="47"/>
        <v>Aparelhos de monitoramento e sinalização para auxílio na atracação, contendo uma haste e painel metálicos de fixação de displays, com dimensões para atingir distância de visibilidade de até 300 metros, para apresentação das condições de aproximação da embarcação, dois sensores de distância a laser e painel local de controle.</v>
      </c>
      <c r="H1012" s="24" t="s">
        <v>1199</v>
      </c>
      <c r="I1012" s="49">
        <v>43593</v>
      </c>
    </row>
    <row r="1013" spans="1:9" ht="33" hidden="1" customHeight="1" x14ac:dyDescent="0.25">
      <c r="A1013" s="42" t="str">
        <f t="shared" si="45"/>
        <v/>
      </c>
      <c r="B1013" s="10" t="s">
        <v>1990</v>
      </c>
      <c r="C1013" s="10" t="s">
        <v>1993</v>
      </c>
      <c r="D1013" s="10" t="s">
        <v>1992</v>
      </c>
      <c r="E1013" s="10" t="s">
        <v>4467</v>
      </c>
      <c r="F1013" s="23" t="str">
        <f t="shared" si="46"/>
        <v>8530.80.90</v>
      </c>
      <c r="G1013" s="48" t="str">
        <f t="shared" si="47"/>
        <v>Unidades para interconexão padronizada de embarcações do segmento de gás natural, com interfaces existentes no berço, permitindo a realização de controles, comandos e comunicação, necessários para a aplicação dos procedimentos de segurança internacionais de atracação, contendo um bastidor 19”, um módulo principal e outro redundante de controle de conexões, com unidade PLC e telas sensíveis ao toque, um módulo de alimentação DC principal e outro redundante, com função “no-break”, aparelho telefônico tipo “hotline”, aparelho de comunicação tipo “PABX”, um box metálico de bobina de conexão elétrica com conector, um box metálico de bobina com cabo de fibra ótica com conector, um box metálico com módulo pneumático, um box metálico de bobina de mangueira com conector pneumático, instrumentos de teste para conexões ópticas e elétricas.</v>
      </c>
      <c r="H1013" s="24" t="s">
        <v>1199</v>
      </c>
      <c r="I1013" s="49">
        <v>43593</v>
      </c>
    </row>
    <row r="1014" spans="1:9" ht="33" hidden="1" customHeight="1" x14ac:dyDescent="0.25">
      <c r="A1014" s="42" t="str">
        <f t="shared" si="45"/>
        <v/>
      </c>
      <c r="B1014" s="10" t="s">
        <v>635</v>
      </c>
      <c r="C1014" s="10" t="s">
        <v>1995</v>
      </c>
      <c r="D1014" s="10" t="s">
        <v>1994</v>
      </c>
      <c r="E1014" s="10" t="s">
        <v>4527</v>
      </c>
      <c r="F1014" s="23" t="str">
        <f t="shared" si="46"/>
        <v>8427.20.90</v>
      </c>
      <c r="G1014" s="48" t="str">
        <f t="shared" si="47"/>
        <v>Empilhadeiras autopropulsadas, acionadas por motor à diesel ou a gasolina, com pneus pneumáticos ou sólidos, para elevação, transporte e armazenagem de carga, com capacidade de carga igual ou superior a 3.500kg, mas não superior a 5.000kg, dotadas de torre Duplex ou Triplex, com comando hidráulico de 4 ou 5 vias e deslocador lateral hidráulico dos garfos.</v>
      </c>
      <c r="H1014" s="24" t="s">
        <v>1199</v>
      </c>
      <c r="I1014" s="49">
        <v>43593</v>
      </c>
    </row>
    <row r="1015" spans="1:9" ht="33" hidden="1" customHeight="1" x14ac:dyDescent="0.25">
      <c r="A1015" s="42" t="str">
        <f t="shared" si="45"/>
        <v/>
      </c>
      <c r="B1015" s="10" t="s">
        <v>246</v>
      </c>
      <c r="C1015" s="10" t="s">
        <v>1997</v>
      </c>
      <c r="D1015" s="10" t="s">
        <v>1996</v>
      </c>
      <c r="E1015" s="10" t="s">
        <v>4528</v>
      </c>
      <c r="F1015" s="23" t="str">
        <f t="shared" si="46"/>
        <v>8462.10.90</v>
      </c>
      <c r="G1015" s="48" t="str">
        <f t="shared" si="47"/>
        <v>Máquinas conformadoras de parafusos, a frio, com capacidade de produção de 180 ou mais peças/minuto, de 8 a 12mm de diâmetro e 70 a 105mm de comprimento, contendo 3 ou mais matrizes de corte; com sistema de lubrificação; painel de controle e monitoramento de velocidade; esteiras de peças acabadas e refugo; e gabarito de ajuste.</v>
      </c>
      <c r="H1015" s="24" t="s">
        <v>1199</v>
      </c>
      <c r="I1015" s="49">
        <v>43593</v>
      </c>
    </row>
    <row r="1016" spans="1:9" ht="33" hidden="1" customHeight="1" x14ac:dyDescent="0.25">
      <c r="A1016" s="42" t="str">
        <f t="shared" si="45"/>
        <v/>
      </c>
      <c r="B1016" s="10" t="s">
        <v>861</v>
      </c>
      <c r="C1016" s="10" t="s">
        <v>1999</v>
      </c>
      <c r="D1016" s="10" t="s">
        <v>1998</v>
      </c>
      <c r="E1016" s="10" t="s">
        <v>4527</v>
      </c>
      <c r="F1016" s="23" t="str">
        <f t="shared" si="46"/>
        <v>8427.20.10</v>
      </c>
      <c r="G1016" s="48" t="str">
        <f t="shared" si="47"/>
        <v>Empilhadeiras autopropulsadas, acionadas por motor a gasolina, a diesel ou a gás liquefeito de petróleo (GLP), para elevação, transporte e armazenagem de carga, com capacidade de movimentação de carga entre 7.000 e 18.000kg, com ou sem garfo.</v>
      </c>
      <c r="H1016" s="24" t="s">
        <v>1199</v>
      </c>
      <c r="I1016" s="49">
        <v>43593</v>
      </c>
    </row>
    <row r="1017" spans="1:9" ht="33" hidden="1" customHeight="1" x14ac:dyDescent="0.25">
      <c r="A1017" s="42" t="str">
        <f t="shared" si="45"/>
        <v/>
      </c>
      <c r="B1017" s="10" t="s">
        <v>536</v>
      </c>
      <c r="C1017" s="10" t="s">
        <v>2001</v>
      </c>
      <c r="D1017" s="10" t="s">
        <v>2000</v>
      </c>
      <c r="E1017" s="10" t="s">
        <v>4529</v>
      </c>
      <c r="F1017" s="23" t="str">
        <f t="shared" si="46"/>
        <v>8427.10.19</v>
      </c>
      <c r="G1017" s="48" t="str">
        <f t="shared" si="47"/>
        <v>Empilhadeiras autopropulsadas contrabalanceadas, acionadas por motor elétrico de corrente alternada (AC), com articulação superior a 200graus do eixo dianteiro, protetor do operador apoiado em 4 hastes, com capacidade máxima de carga entre 1.500 a 5.500kg, com ou sem torre de elevação.</v>
      </c>
      <c r="H1017" s="24" t="s">
        <v>1199</v>
      </c>
      <c r="I1017" s="49">
        <v>43593</v>
      </c>
    </row>
    <row r="1018" spans="1:9" ht="33" hidden="1" customHeight="1" x14ac:dyDescent="0.25">
      <c r="A1018" s="42" t="str">
        <f t="shared" si="45"/>
        <v/>
      </c>
      <c r="B1018" s="10" t="s">
        <v>1266</v>
      </c>
      <c r="C1018" s="10" t="s">
        <v>2003</v>
      </c>
      <c r="D1018" s="10" t="s">
        <v>2002</v>
      </c>
      <c r="E1018" s="10" t="s">
        <v>4530</v>
      </c>
      <c r="F1018" s="23" t="str">
        <f t="shared" si="46"/>
        <v>8460.31.00</v>
      </c>
      <c r="G1018" s="48" t="str">
        <f t="shared" si="47"/>
        <v>Centros para afiação de serras circulares soldadas com dentes de metal duro, com três estações de trabalho, sendo duas para afiação frontal ou dorso e uma estação para afiação dos flancos dos dentes da serra, com carga e descarga automática, com 17 eixos controlados por CNC com painel de programação móvel, com capacidade de afiação de serras com diâmetros externo entre 150 até 355mm, equipado com tanque para filtragem e refrigeração do óleo.</v>
      </c>
      <c r="H1018" s="24" t="s">
        <v>1199</v>
      </c>
      <c r="I1018" s="49">
        <v>43593</v>
      </c>
    </row>
    <row r="1019" spans="1:9" ht="33" hidden="1" customHeight="1" x14ac:dyDescent="0.25">
      <c r="A1019" s="42" t="str">
        <f t="shared" si="45"/>
        <v/>
      </c>
      <c r="B1019" s="10" t="s">
        <v>1266</v>
      </c>
      <c r="C1019" s="10" t="s">
        <v>2005</v>
      </c>
      <c r="D1019" s="10" t="s">
        <v>2004</v>
      </c>
      <c r="E1019" s="10" t="s">
        <v>4471</v>
      </c>
      <c r="F1019" s="23" t="str">
        <f t="shared" si="46"/>
        <v>8460.31.00</v>
      </c>
      <c r="G1019" s="48" t="str">
        <f t="shared" si="47"/>
        <v>Máquinas automáticas refrigeradas para afiação de serras circulares, do peito e topo do dente de lâminas de serras circulares, com 8 eixos controlados por um controlador logico programável (CNC) com tela de comando “touch screen”, com acionamento com servo motores, para afiar lâminas de serras circulares até 8mm de espessura e diâmetro da serra circular de Ø180 até Ø860 mm.</v>
      </c>
      <c r="H1019" s="24" t="s">
        <v>1199</v>
      </c>
      <c r="I1019" s="49">
        <v>43593</v>
      </c>
    </row>
    <row r="1020" spans="1:9" ht="33" hidden="1" customHeight="1" x14ac:dyDescent="0.25">
      <c r="A1020" s="42" t="str">
        <f t="shared" si="45"/>
        <v/>
      </c>
      <c r="B1020" s="10" t="s">
        <v>112</v>
      </c>
      <c r="C1020" s="10" t="s">
        <v>2007</v>
      </c>
      <c r="D1020" s="10" t="s">
        <v>2006</v>
      </c>
      <c r="E1020" s="10" t="s">
        <v>4531</v>
      </c>
      <c r="F1020" s="23" t="str">
        <f t="shared" si="46"/>
        <v>8479.89.99</v>
      </c>
      <c r="G1020" s="48" t="str">
        <f t="shared" si="47"/>
        <v>Máquinas para cortar tecidos e laminados sintéticos, equipadas com dois cabeçotes independentes trabalhando simultaneamente, cada qual com um equipamento que permite a oscilação da faca por meio pneumático, com quatro dispositivos puncionadores "vazadores convencionais" de tamanhos variados e com uma caneta, área de corte de 1.560 x 660mm, com esteira rotativa, com sistema de abastecimento automático de material, com painel de programação e controle de operações.</v>
      </c>
      <c r="H1020" s="24" t="s">
        <v>1199</v>
      </c>
      <c r="I1020" s="49">
        <v>43593</v>
      </c>
    </row>
    <row r="1021" spans="1:9" ht="33" hidden="1" customHeight="1" x14ac:dyDescent="0.25">
      <c r="A1021" s="42" t="str">
        <f t="shared" si="45"/>
        <v/>
      </c>
      <c r="B1021" s="10" t="s">
        <v>1266</v>
      </c>
      <c r="C1021" s="10" t="s">
        <v>2009</v>
      </c>
      <c r="D1021" s="10" t="s">
        <v>2008</v>
      </c>
      <c r="E1021" s="10" t="s">
        <v>4532</v>
      </c>
      <c r="F1021" s="23" t="str">
        <f t="shared" si="46"/>
        <v>8460.31.00</v>
      </c>
      <c r="G1021" s="48" t="str">
        <f t="shared" si="47"/>
        <v>Máquinas automáticas para afiação de lâminas serra fita refrigerado, controladas por um comando numérico computadorizado (CNC) com tela “touch screen”, dotadas de 2 eixos, largura da lâmina entre 75 a 360mm, com dispositivo automático para “dressar” rebolos, com acionamento por servo motores, com regulagem do ângulo de corte controlado eletricamente, com perfis de dentes programáveis por CNC.</v>
      </c>
      <c r="H1021" s="24" t="s">
        <v>1199</v>
      </c>
      <c r="I1021" s="49">
        <v>43593</v>
      </c>
    </row>
    <row r="1022" spans="1:9" ht="33" hidden="1" customHeight="1" x14ac:dyDescent="0.25">
      <c r="A1022" s="42" t="str">
        <f t="shared" si="45"/>
        <v/>
      </c>
      <c r="B1022" s="10" t="s">
        <v>1229</v>
      </c>
      <c r="C1022" s="10" t="s">
        <v>2011</v>
      </c>
      <c r="D1022" s="10" t="s">
        <v>2010</v>
      </c>
      <c r="E1022" s="10" t="s">
        <v>4470</v>
      </c>
      <c r="F1022" s="23" t="str">
        <f t="shared" si="46"/>
        <v>8417.80.10</v>
      </c>
      <c r="G1022" s="48" t="str">
        <f t="shared" si="47"/>
        <v>Fornos industriais de aquecimento a gás para indústria de revestimento cerâmico, largura interna do canal do forno até 3.250mm, comprimento do forno variável até 243,6,0m, com recuperação de ar quente de alta eficiência, isolação de baixa condução térmica e sistema de gestão do setor de resfriamento rápido com incorporação de trocador de calor interno, instalação de conjunto de flautas sopradoras transversal ao forno e instalação de queimadores oportunamente localizados para atuação durante a presença de vazios na alimentação do forno, com sistema de combustão de ar/gás modulantes.</v>
      </c>
      <c r="H1022" s="24" t="s">
        <v>1199</v>
      </c>
      <c r="I1022" s="49">
        <v>43593</v>
      </c>
    </row>
    <row r="1023" spans="1:9" ht="33" hidden="1" customHeight="1" x14ac:dyDescent="0.25">
      <c r="A1023" s="42" t="str">
        <f t="shared" si="45"/>
        <v/>
      </c>
      <c r="B1023" s="10" t="s">
        <v>91</v>
      </c>
      <c r="C1023" s="10" t="s">
        <v>2013</v>
      </c>
      <c r="D1023" s="10" t="s">
        <v>2012</v>
      </c>
      <c r="E1023" s="10" t="s">
        <v>3969</v>
      </c>
      <c r="F1023" s="23" t="str">
        <f t="shared" si="46"/>
        <v>8543.70.99</v>
      </c>
      <c r="G1023" s="48" t="str">
        <f t="shared" si="47"/>
        <v>Painéis de operação e comando especial para centro de usinagem dotados de: display 23,8” touch”; processador Intel core I3-6100u; 2,3GHz; mSATA 64Gb CFAST 4GB; 8GB RAM; 2 ethernet 10/100/1000mbit; 4xusb3.0; 1xusb3.1 tipo c; 1xrs232/422/485 (rj45); 24VDC; grau de proteção IP54, botoeira principal 590/614 x 643 x 93mm; ral7024; com botão de emergência; 6 botões; 2 chaves 2 posições; 2 discos graduados; teclado 45 teclas; USB; interface ht-8; 2x “profinet”; 1xzxe-091336; 1x mouse.</v>
      </c>
      <c r="H1023" s="24" t="s">
        <v>1199</v>
      </c>
      <c r="I1023" s="49">
        <v>43593</v>
      </c>
    </row>
    <row r="1024" spans="1:9" ht="33" hidden="1" customHeight="1" x14ac:dyDescent="0.25">
      <c r="A1024" s="42" t="str">
        <f t="shared" si="45"/>
        <v/>
      </c>
      <c r="B1024" s="10" t="s">
        <v>725</v>
      </c>
      <c r="C1024" s="10" t="s">
        <v>2015</v>
      </c>
      <c r="D1024" s="10" t="s">
        <v>2014</v>
      </c>
      <c r="E1024" s="10" t="s">
        <v>4081</v>
      </c>
      <c r="F1024" s="23" t="str">
        <f t="shared" si="46"/>
        <v>8462.91.19</v>
      </c>
      <c r="G1024" s="48" t="str">
        <f t="shared" si="47"/>
        <v>Prensas hidráulicas para marcar, suspender e girar moldes e matrizes de injeção para ajustes e correções, equipadas com painel de controle fixo e remoto para segurança e operação, dispositivo anti-queda, capacidade máxima de 300t, equipadas com 2 mesas, uma superior giratória de 180° e outra inferior deslizante para movimentos no sentido horizontal, ambas com tamanhos de 3.000 x 2.200mm, capacidade de levantar moldes até 100t, altura aberta até 2.300mm, curso 500mm ângulo de reversão 180º, velocidade descendente 120mm/seg, velocidade de pressão 15~5mm/seg, velocidade crescente 120 mm/seg.</v>
      </c>
      <c r="H1024" s="24" t="s">
        <v>1199</v>
      </c>
      <c r="I1024" s="49">
        <v>43593</v>
      </c>
    </row>
    <row r="1025" spans="1:9" ht="33" hidden="1" customHeight="1" x14ac:dyDescent="0.25">
      <c r="A1025" s="42" t="str">
        <f t="shared" si="45"/>
        <v/>
      </c>
      <c r="B1025" s="10" t="s">
        <v>275</v>
      </c>
      <c r="C1025" s="10" t="s">
        <v>2017</v>
      </c>
      <c r="D1025" s="10" t="s">
        <v>2016</v>
      </c>
      <c r="E1025" s="10" t="s">
        <v>4533</v>
      </c>
      <c r="F1025" s="23" t="str">
        <f t="shared" si="46"/>
        <v>8428.39.90</v>
      </c>
      <c r="G1025" s="48" t="str">
        <f t="shared" si="47"/>
        <v>Carregadores automáticos de chapas para equipamento de gravação de chapas “offset”, que comporta gavetas com capacidade de até 600 unidades, que alimenta o processo de gravação das chapas todas as vezes que recebe um comando do sistema de software “fluxo de trabalho”, levando a chapa da medida especifica, por meio de um sistema robotizado, sem a intervenção de operadores; cujo tamanho máximo da chapa é de 2.280mm de largura e 1.600mm de altura; com espessura de 0,20mm até 0,50mm; com 4 cassetes com capacidade de até 75 unidades cada; com voltagem monofásica 200V-240V e de 10A e 2,0kW; com peso de aproximadamente 2.540kg.</v>
      </c>
      <c r="H1025" s="24" t="s">
        <v>1199</v>
      </c>
      <c r="I1025" s="49">
        <v>43593</v>
      </c>
    </row>
    <row r="1026" spans="1:9" ht="33" hidden="1" customHeight="1" x14ac:dyDescent="0.25">
      <c r="A1026" s="42" t="str">
        <f t="shared" si="45"/>
        <v/>
      </c>
      <c r="B1026" s="10" t="s">
        <v>135</v>
      </c>
      <c r="C1026" s="10" t="s">
        <v>2019</v>
      </c>
      <c r="D1026" s="10" t="s">
        <v>2018</v>
      </c>
      <c r="E1026" s="10" t="s">
        <v>4534</v>
      </c>
      <c r="F1026" s="23" t="str">
        <f t="shared" si="46"/>
        <v>9031.49.90</v>
      </c>
      <c r="G1026" s="48" t="str">
        <f t="shared" si="47"/>
        <v>Sistemas ópticos para inspeção de impressão ou acabamento de etiquetas mesmo de materiais reflexivos, com detecção e contagem de resíduos de aparas (esqueleto), de repetições e de faltas de etiquetas para até 20 fileiras, detecção estroboscópica digital de defeitos de impressão com diâmetros de 1 a 5mm e com variações menores que 1 mm, sincronização automática de imagem, velocidade máxima de 250 metros/minuto, capacidade de largura do material entre 330 e 850mm, movimento máximo lateral de +/- 12mm, com ou sem iluminação por ultravioleta com comprimento de onda de 365nm, consistindo de unidade de câmera colorida com capacidade para até 30 imagens/segundo, unidade central de processamento (CPU) industrial, monitor de interface tipo “touch screen” para comando, monitor “HD” para exibição em tempo real dos defeitos, e “encoder” com roda de contato.</v>
      </c>
      <c r="H1026" s="24" t="s">
        <v>1199</v>
      </c>
      <c r="I1026" s="49">
        <v>43593</v>
      </c>
    </row>
    <row r="1027" spans="1:9" ht="33" hidden="1" customHeight="1" x14ac:dyDescent="0.25">
      <c r="A1027" s="42" t="str">
        <f t="shared" ref="A1027:A1090" si="48">IF(LEFT(D1027,3)="Ver","",IF(COUNTIF(D:D,D1027)&gt;1,"X",""))</f>
        <v/>
      </c>
      <c r="B1027" s="10" t="s">
        <v>243</v>
      </c>
      <c r="C1027" s="10" t="s">
        <v>2021</v>
      </c>
      <c r="D1027" s="10" t="s">
        <v>2020</v>
      </c>
      <c r="E1027" s="10" t="s">
        <v>4471</v>
      </c>
      <c r="F1027" s="23" t="str">
        <f t="shared" ref="F1027:F1090" si="49">IF(B1027="","",LEFT(B1027,10))</f>
        <v>8515.80.90</v>
      </c>
      <c r="G1027" s="48" t="str">
        <f t="shared" ref="G1027:G1090" si="50">IF(C1027="","",C1027)</f>
        <v>Máquinas automáticas, de comando numérico computadorizado (CNC), para aplicação de estelite em dentes de serras de fita, circulares ou alternativas, com carenagem fechada, para serras circulares com diâmetro compreendido entre 250 a 1.200mm, para serras fitas de 60 a 360mm de largura, com sistema automático de alimentação de varetas de estelite, com velocidade de 8 dentes por minuto.</v>
      </c>
      <c r="H1027" s="24" t="s">
        <v>1199</v>
      </c>
      <c r="I1027" s="49">
        <v>43593</v>
      </c>
    </row>
    <row r="1028" spans="1:9" ht="33" hidden="1" customHeight="1" x14ac:dyDescent="0.25">
      <c r="A1028" s="42" t="str">
        <f t="shared" si="48"/>
        <v/>
      </c>
      <c r="B1028" s="10" t="s">
        <v>243</v>
      </c>
      <c r="C1028" s="10" t="s">
        <v>2023</v>
      </c>
      <c r="D1028" s="10" t="s">
        <v>2022</v>
      </c>
      <c r="E1028" s="10" t="s">
        <v>4471</v>
      </c>
      <c r="F1028" s="23" t="str">
        <f t="shared" si="49"/>
        <v>8515.80.90</v>
      </c>
      <c r="G1028" s="48" t="str">
        <f t="shared" si="50"/>
        <v>Máquinas automáticas de soldagem, tipo MIG, para serra fitas com largura da lâmina até 320mm, equipadas com uma mesa com avanço automático, com soldagem com gás de proteção, com placa de soldagem, com possibilidade de soldar em ângulos de 90°, 75° e 60°; com pré-aquecimento e recozimento no mesmo lugar da mesa de soldagem; com termostato para regulagem da temperatura, com dispositivo de avanço de soldagem automática e ajustável conforme espessura da lâmina.</v>
      </c>
      <c r="H1028" s="24" t="s">
        <v>1199</v>
      </c>
      <c r="I1028" s="49">
        <v>43593</v>
      </c>
    </row>
    <row r="1029" spans="1:9" ht="33" hidden="1" customHeight="1" x14ac:dyDescent="0.25">
      <c r="A1029" s="42" t="str">
        <f t="shared" si="48"/>
        <v/>
      </c>
      <c r="B1029" s="10" t="s">
        <v>85</v>
      </c>
      <c r="C1029" s="10" t="s">
        <v>2025</v>
      </c>
      <c r="D1029" s="10" t="s">
        <v>2024</v>
      </c>
      <c r="E1029" s="10" t="s">
        <v>4471</v>
      </c>
      <c r="F1029" s="23" t="str">
        <f t="shared" si="49"/>
        <v>8462.99.90</v>
      </c>
      <c r="G1029" s="48" t="str">
        <f t="shared" si="50"/>
        <v>Máquinas de alinhamento, tensionamento e endireitamento totalmente automático de lâminas de serra- fitas em uma só operação, controlado por um controle numérico computadorizado (CNC) com tela “touch screen”, com sensores para perfil de tensionamento, com uma estação medição eletrônico (sensores), com dois pares de rolos tensionadores controlados pelo CNC, positivos e negativos, para trabalhar espessura de lâmina de 0,8 a 2,0mm e larguras de lâminas de 70 a 210mm, com velocidade de trabalho de aproximadamente 15m/min.</v>
      </c>
      <c r="H1029" s="24" t="s">
        <v>1199</v>
      </c>
      <c r="I1029" s="49">
        <v>43593</v>
      </c>
    </row>
    <row r="1030" spans="1:9" ht="33" hidden="1" customHeight="1" x14ac:dyDescent="0.25">
      <c r="A1030" s="42" t="str">
        <f t="shared" si="48"/>
        <v/>
      </c>
      <c r="B1030" s="10" t="s">
        <v>1665</v>
      </c>
      <c r="C1030" s="10" t="s">
        <v>2029</v>
      </c>
      <c r="D1030" s="10" t="s">
        <v>2026</v>
      </c>
      <c r="E1030" s="10" t="s">
        <v>4043</v>
      </c>
      <c r="F1030" s="23" t="str">
        <f t="shared" si="49"/>
        <v>8432.80.00</v>
      </c>
      <c r="G1030" s="48" t="str">
        <f t="shared" si="50"/>
        <v>Máquinas autopropulsadas sobre esteiras de borracha, de uso florestal, com motor diesel de potência igual a 89,5kW, capacidade de carga de 2.427kg, altura do solo de 381mm, sistema hidráulico auxiliar com fluxo de 75,7 a 170L/min e pressão de 22.750 a 27.993kPa.</v>
      </c>
      <c r="H1030" s="24" t="s">
        <v>1199</v>
      </c>
      <c r="I1030" s="49">
        <v>43593</v>
      </c>
    </row>
    <row r="1031" spans="1:9" ht="33" hidden="1" customHeight="1" x14ac:dyDescent="0.25">
      <c r="A1031" s="42" t="str">
        <f t="shared" si="48"/>
        <v/>
      </c>
      <c r="B1031" s="10" t="s">
        <v>361</v>
      </c>
      <c r="C1031" s="10" t="s">
        <v>2031</v>
      </c>
      <c r="D1031" s="10" t="s">
        <v>2030</v>
      </c>
      <c r="E1031" s="10" t="s">
        <v>4535</v>
      </c>
      <c r="F1031" s="23" t="str">
        <f t="shared" si="49"/>
        <v>8424.89.90</v>
      </c>
      <c r="G1031" s="48" t="str">
        <f t="shared" si="50"/>
        <v>Máquinas para aplicação de revestimento em comprimidos e outros núcleos, com capacidade compreendida entre 200 e 650 litros/lote, com Controlador Lógico Programável (CLP), câmara cilíndrica de aplicação do revestimento com 1.800mm de comprimento, 8 pistolas de pulverização, sistema de circulação de ar para a secagem rápida e uniforme do revestimento, defletores helicoidais para a movimentação uniforme dos comprimidos na área de atuação das pistolas de pulverização, dispositivo de descarregamento dos comprimidos, sistemas de tratamento de ar de entrada e saída, sistema VPN, bomba peristáltica, estação de detergente com duas bombas, desumidificador e sistema automático de limpeza "washing in place" (WIP).</v>
      </c>
      <c r="H1031" s="24" t="s">
        <v>1199</v>
      </c>
      <c r="I1031" s="49">
        <v>43593</v>
      </c>
    </row>
    <row r="1032" spans="1:9" ht="33" hidden="1" customHeight="1" x14ac:dyDescent="0.25">
      <c r="A1032" s="42" t="str">
        <f t="shared" si="48"/>
        <v/>
      </c>
      <c r="B1032" s="10" t="s">
        <v>2033</v>
      </c>
      <c r="C1032" s="10" t="s">
        <v>2034</v>
      </c>
      <c r="D1032" s="10" t="s">
        <v>2032</v>
      </c>
      <c r="E1032" s="10" t="s">
        <v>4063</v>
      </c>
      <c r="F1032" s="23" t="str">
        <f t="shared" si="49"/>
        <v>8505.90.80</v>
      </c>
      <c r="G1032" s="48" t="str">
        <f t="shared" si="50"/>
        <v>Bobinas eletromagnéticas para operação de mecanismo de abertura da vazão de fluidos em válvulas de transmissão óleo-hidráulicas, para ser montada em blocos hidráulicos SM12 ou SB23, com capacidade de pressão de trabalho de 350/400bar, denominado comercialmente solenoide proporcional, aplicado em tratores e colheitadeiras.</v>
      </c>
      <c r="H1032" s="24" t="s">
        <v>1199</v>
      </c>
      <c r="I1032" s="49">
        <v>43593</v>
      </c>
    </row>
    <row r="1033" spans="1:9" ht="33" hidden="1" customHeight="1" x14ac:dyDescent="0.25">
      <c r="A1033" s="42" t="str">
        <f t="shared" si="48"/>
        <v/>
      </c>
      <c r="B1033" s="10" t="s">
        <v>1675</v>
      </c>
      <c r="C1033" s="10" t="s">
        <v>2036</v>
      </c>
      <c r="D1033" s="10" t="s">
        <v>2035</v>
      </c>
      <c r="E1033" s="10" t="s">
        <v>4344</v>
      </c>
      <c r="F1033" s="23" t="str">
        <f t="shared" si="49"/>
        <v>8427.10.11</v>
      </c>
      <c r="G1033" s="48" t="str">
        <f t="shared" si="50"/>
        <v>Empilhadeiras autopropulsadas por 2 motores elétricos de 11kW, com capacidade de carga entre 7.000 e 9.000Kg, dotadas de torre hidráulica do tipo telescópica duplex ou triplex, com capacidade total de elevação dos garfos até 7.000mm de altura, com garfos com comprimento entre 1.200 e 2.400mm, sistema hidráulico opcional de deslocamento lateral e posicionamento dos garfos e com entre eixos “wheel base” entre 2.100 e 2.800mm de comprimento.</v>
      </c>
      <c r="H1033" s="24" t="s">
        <v>1199</v>
      </c>
      <c r="I1033" s="49">
        <v>43593</v>
      </c>
    </row>
    <row r="1034" spans="1:9" ht="33" hidden="1" customHeight="1" x14ac:dyDescent="0.25">
      <c r="A1034" s="42" t="str">
        <f t="shared" si="48"/>
        <v/>
      </c>
      <c r="B1034" s="10" t="s">
        <v>1465</v>
      </c>
      <c r="C1034" s="10" t="s">
        <v>2038</v>
      </c>
      <c r="D1034" s="10" t="s">
        <v>2037</v>
      </c>
      <c r="E1034" s="10" t="s">
        <v>4536</v>
      </c>
      <c r="F1034" s="23" t="str">
        <f t="shared" si="49"/>
        <v>8701.95.90</v>
      </c>
      <c r="G1034" s="48" t="str">
        <f t="shared" si="50"/>
        <v>Tratores florestais articulados sobre rodas, com ou sem esteiras, para baldeio de toras de madeira, com ou sem guincho auxiliar de tração, com capacidade de carga igual ou superior a 15t com tração 4 x 6 ou superior, com grua de alcance máximo igual ou superior a 7,5m e garra hidráulica, velocidade máxima de deslocamento inferior a 25km/h, potência do motor superior a 210HP, com transmissão hidrostática de 2 velocidades, denominados tecnicamente "Forwarder".</v>
      </c>
      <c r="H1034" s="24" t="s">
        <v>1199</v>
      </c>
      <c r="I1034" s="49">
        <v>43593</v>
      </c>
    </row>
    <row r="1035" spans="1:9" ht="33" hidden="1" customHeight="1" x14ac:dyDescent="0.25">
      <c r="A1035" s="42" t="str">
        <f t="shared" si="48"/>
        <v/>
      </c>
      <c r="B1035" s="10" t="s">
        <v>1772</v>
      </c>
      <c r="C1035" s="10" t="s">
        <v>2040</v>
      </c>
      <c r="D1035" s="10" t="s">
        <v>2039</v>
      </c>
      <c r="E1035" s="10" t="s">
        <v>4537</v>
      </c>
      <c r="F1035" s="23" t="str">
        <f t="shared" si="49"/>
        <v>8437.10.00</v>
      </c>
      <c r="G1035" s="48" t="str">
        <f t="shared" si="50"/>
        <v>Peneiras para pré-limpeza de sementes, pneumáticas, de potência 5,5HP, com 4 bandejas vibratórias e dois eixos excêntricos, com capacidade de processamento de 90 toneladas de grãos a cada 24 horas de trabalho, dotadas de sistema de alimentação com potência 2HP.</v>
      </c>
      <c r="H1035" s="24" t="s">
        <v>1199</v>
      </c>
      <c r="I1035" s="49">
        <v>43593</v>
      </c>
    </row>
    <row r="1036" spans="1:9" ht="33" hidden="1" customHeight="1" x14ac:dyDescent="0.25">
      <c r="A1036" s="42" t="str">
        <f t="shared" si="48"/>
        <v/>
      </c>
      <c r="B1036" s="10" t="s">
        <v>2042</v>
      </c>
      <c r="C1036" s="10" t="s">
        <v>2043</v>
      </c>
      <c r="D1036" s="10" t="s">
        <v>2041</v>
      </c>
      <c r="E1036" s="10" t="s">
        <v>4538</v>
      </c>
      <c r="F1036" s="23" t="str">
        <f t="shared" si="49"/>
        <v>8405.10.00</v>
      </c>
      <c r="G1036" s="48" t="str">
        <f t="shared" si="50"/>
        <v>Geradores de endogas, com entrada máxima de 50m³/h de gás natural para a produção de 150m³/h de endogás (mistura de gás natural craqueado em torno de 1.050 graus, misturado com ar atmosférico), com controle de saída a partir de 30m³/h, com 12 retortas (tubos de aço inoxidável de 2 polegadas de diâmetros com aquecimento de 1.040 a 1.065 graus, para mistura com ar atmosférico seguido de tratamento térmico de tempera, onde ocorre o craqueamento do gás natural) independentes sem parada do equipamento para queima de fuligem, automaticamente controlado a um ponto de orvalho entre 3 a 7 graus, para tratamento térmico de metais ferrosos em fornos contínuos de tempera e revenimento.</v>
      </c>
      <c r="H1036" s="24" t="s">
        <v>1199</v>
      </c>
      <c r="I1036" s="49">
        <v>43593</v>
      </c>
    </row>
    <row r="1037" spans="1:9" ht="33" hidden="1" customHeight="1" x14ac:dyDescent="0.25">
      <c r="A1037" s="42" t="str">
        <f t="shared" si="48"/>
        <v/>
      </c>
      <c r="B1037" s="10" t="s">
        <v>2045</v>
      </c>
      <c r="C1037" s="10" t="s">
        <v>2046</v>
      </c>
      <c r="D1037" s="10" t="s">
        <v>2044</v>
      </c>
      <c r="E1037" s="10" t="s">
        <v>4539</v>
      </c>
      <c r="F1037" s="23" t="str">
        <f t="shared" si="49"/>
        <v>8459.10.00</v>
      </c>
      <c r="G1037" s="48" t="str">
        <f t="shared" si="50"/>
        <v>Centros de usinagem CNC para painéis, dotados de mesa de vácuo de 5.000 x 1.600mm, com 3 cabeçotes de 3CV, sistema de exaustão ciclônica para remoção dos cavacos de corte, conjunto de batentes pneumáticos, controle CNC com software CAD/CAM.</v>
      </c>
      <c r="H1037" s="24" t="s">
        <v>1199</v>
      </c>
      <c r="I1037" s="49">
        <v>43593</v>
      </c>
    </row>
    <row r="1038" spans="1:9" ht="33" hidden="1" customHeight="1" x14ac:dyDescent="0.25">
      <c r="A1038" s="42" t="str">
        <f t="shared" si="48"/>
        <v/>
      </c>
      <c r="B1038" s="10" t="s">
        <v>1269</v>
      </c>
      <c r="C1038" s="10" t="s">
        <v>2048</v>
      </c>
      <c r="D1038" s="10" t="s">
        <v>2047</v>
      </c>
      <c r="E1038" s="10" t="s">
        <v>4471</v>
      </c>
      <c r="F1038" s="23" t="str">
        <f t="shared" si="49"/>
        <v>8460.39.00</v>
      </c>
      <c r="G1038" s="48" t="str">
        <f t="shared" si="50"/>
        <v>Máquinas automáticas para afiação de flancos laterais de dentes de serras fitas, serras circulares estilista e laminas de serra fita dupla dentadas, com avanço hidráulico, com sistema de refrigeração, com avanço automático do rebolo, com unidade de avanço automático dos dentes, permite ajuste do angulo dos flancos entre de 0 a 7º.</v>
      </c>
      <c r="H1038" s="24" t="s">
        <v>1199</v>
      </c>
      <c r="I1038" s="49">
        <v>43593</v>
      </c>
    </row>
    <row r="1039" spans="1:9" ht="33" hidden="1" customHeight="1" x14ac:dyDescent="0.25">
      <c r="A1039" s="42" t="str">
        <f t="shared" si="48"/>
        <v/>
      </c>
      <c r="B1039" s="10" t="s">
        <v>200</v>
      </c>
      <c r="C1039" s="10" t="s">
        <v>2050</v>
      </c>
      <c r="D1039" s="10" t="s">
        <v>2049</v>
      </c>
      <c r="E1039" s="10" t="s">
        <v>4540</v>
      </c>
      <c r="F1039" s="23" t="str">
        <f t="shared" si="49"/>
        <v>8457.10.00</v>
      </c>
      <c r="G1039" s="48" t="str">
        <f t="shared" si="50"/>
        <v>Centros de usinagem verticais de alta velocidade e precisão, para usinagem de grafite, com comando numérico computadorizado (CNC), com 3 ou 5 eixos controlados simultaneamente, com curso dos eixos X entre 425 e 900mm, Y entre 180 e 800mm e Z entre 350 e 520mm, com velocidade de avanço de corte máxima nos eixos X, Y e Z entre 30 e 100m/min, com rotação máxima do fuso (spindle) entre 40.000 e 42.000rpm, com refrigeração interna e externa do fuso (spindle), com trocador de ferramentas integrado com número de posições entre 16 e 90, com estrutura mecânica construída em polímero de concreto, com deslocamento do eixo X pelo cabeçote (tipo portal), com preparação para extração de grafite, com sistema de extração de pó de alta performance, sistema de absorção de ruído e com caliper infravermelho.</v>
      </c>
      <c r="H1039" s="24" t="s">
        <v>1199</v>
      </c>
      <c r="I1039" s="49">
        <v>43593</v>
      </c>
    </row>
    <row r="1040" spans="1:9" ht="33" hidden="1" customHeight="1" x14ac:dyDescent="0.25">
      <c r="A1040" s="42" t="str">
        <f t="shared" si="48"/>
        <v/>
      </c>
      <c r="B1040" s="10" t="s">
        <v>605</v>
      </c>
      <c r="C1040" s="10" t="s">
        <v>2052</v>
      </c>
      <c r="D1040" s="10" t="s">
        <v>2051</v>
      </c>
      <c r="E1040" s="10" t="s">
        <v>4134</v>
      </c>
      <c r="F1040" s="23" t="str">
        <f t="shared" si="49"/>
        <v>9027.10.00</v>
      </c>
      <c r="G1040" s="48" t="str">
        <f t="shared" si="50"/>
        <v>Equipamentos analisadores e medidores simultâneos de carbono e enxofre, em materiais inorgânico, através do método C/S onde a amostra é vaporizada, e o vapor é analisado por 4 detectores de infravermelho para determinação de SO2, CO e 2CO2, alimentado por tensão elétrica de 200, 220, 230 ou até 240VAC, frequência de 50 ou 60Hz, consumo máximo da seção de combustão: 5kVA, consumo máximo da seção de processamento: 0,5kVA, faixas de medida: Carbono: 1,6ppm a 6% em peso; Enxofre: 2 ppm a 1% em peso, com possibilidade de alcançar até 100% diminuindo o peso da amostra, curvas de temperatura programáveis, sensibilidade de leitura de 0,01ppm, contendo: suporte de carregador automático com capacidade de até 20 amostras; limpador automático, que possibilita no mínimo 200 rotinas sem necessidade de desmonte manual de itens para limpeza, com controle de qualidade em processo de produção de imãs de ligas de Nd-Fe-B</v>
      </c>
      <c r="H1040" s="24" t="s">
        <v>1199</v>
      </c>
      <c r="I1040" s="49">
        <v>43593</v>
      </c>
    </row>
    <row r="1041" spans="1:9" ht="33" hidden="1" customHeight="1" x14ac:dyDescent="0.25">
      <c r="A1041" s="42" t="str">
        <f t="shared" si="48"/>
        <v/>
      </c>
      <c r="B1041" s="10" t="s">
        <v>38</v>
      </c>
      <c r="C1041" s="10" t="s">
        <v>2054</v>
      </c>
      <c r="D1041" s="10" t="s">
        <v>2053</v>
      </c>
      <c r="E1041" s="10" t="s">
        <v>4541</v>
      </c>
      <c r="F1041" s="23" t="str">
        <f t="shared" si="49"/>
        <v>9027.80.99</v>
      </c>
      <c r="G1041" s="48" t="str">
        <f t="shared" si="50"/>
        <v>Tituladores químicos automáticos para identificação da concentração de ácidos mistos (HF com HNO3), cloretos, ferro, bicromato de sódio e desengraxante de banhos químicos, com faixa de potencial da entrada de medição entre – 2.400 e + 2.400mV; Resolução de potencial da entrada de medição analógica e digital de 0,1mV.</v>
      </c>
      <c r="H1041" s="24" t="s">
        <v>1199</v>
      </c>
      <c r="I1041" s="49">
        <v>43593</v>
      </c>
    </row>
    <row r="1042" spans="1:9" ht="33" hidden="1" customHeight="1" x14ac:dyDescent="0.25">
      <c r="A1042" s="42" t="str">
        <f t="shared" si="48"/>
        <v/>
      </c>
      <c r="B1042" s="10" t="s">
        <v>1214</v>
      </c>
      <c r="C1042" s="10" t="s">
        <v>2056</v>
      </c>
      <c r="D1042" s="10" t="s">
        <v>2055</v>
      </c>
      <c r="E1042" s="10" t="s">
        <v>4331</v>
      </c>
      <c r="F1042" s="23" t="str">
        <f t="shared" si="49"/>
        <v>8413.81.00</v>
      </c>
      <c r="G1042" s="48" t="str">
        <f t="shared" si="50"/>
        <v>Bombas hidráulicas com engrenagens retas com sentido de rotação anti-horário, pressão manométrica de 250bar, a temperatura máxima a curto tempo de 105°C com vazão 14cm3/rotação (anti-horário), range de viscosidade de 10 a 750mm²/s, a 400rpm em um range de tempo de 2,5 segundos, acionada por um motor elétrico de corrente contínua com rotações que variam entre 500 a 4000rpm, com torque máximo de 87Nm.</v>
      </c>
      <c r="H1042" s="24" t="s">
        <v>1199</v>
      </c>
      <c r="I1042" s="49">
        <v>43593</v>
      </c>
    </row>
    <row r="1043" spans="1:9" ht="33" hidden="1" customHeight="1" x14ac:dyDescent="0.25">
      <c r="A1043" s="42" t="str">
        <f t="shared" si="48"/>
        <v/>
      </c>
      <c r="B1043" s="10" t="s">
        <v>135</v>
      </c>
      <c r="C1043" s="10" t="s">
        <v>2059</v>
      </c>
      <c r="D1043" s="10" t="s">
        <v>2057</v>
      </c>
      <c r="E1043" s="10" t="s">
        <v>4089</v>
      </c>
      <c r="F1043" s="23" t="str">
        <f t="shared" si="49"/>
        <v>9031.49.90</v>
      </c>
      <c r="G1043" s="48" t="str">
        <f t="shared" si="50"/>
        <v>Máquinas automáticas para inspeção através de imagem, de defeitos no interior de latas para bebidas e detecção de rótulos misturados, com sistema de rejeição automático e capacidade para analisar até 3.600 latas por minuto; composta por: quatro câmeras digitais de alta resolução e alta velocidade, para inspeção do interior de latas; duas câmeras digitais de alta velocidade para a detecção da presença de rótulos estranhos; caixas de luz com iluminadores, gabinete de controle com conexão à rede de dados, monitor de tela sensível ao toque “touchscreen” com suporte de fixação, acompanhada de cabos de instalação.</v>
      </c>
      <c r="H1043" s="24" t="s">
        <v>1199</v>
      </c>
      <c r="I1043" s="49">
        <v>43593</v>
      </c>
    </row>
    <row r="1044" spans="1:9" ht="33" hidden="1" customHeight="1" x14ac:dyDescent="0.25">
      <c r="A1044" s="42" t="str">
        <f t="shared" si="48"/>
        <v/>
      </c>
      <c r="B1044" s="10" t="s">
        <v>1480</v>
      </c>
      <c r="C1044" s="10" t="s">
        <v>2061</v>
      </c>
      <c r="D1044" s="10" t="s">
        <v>2060</v>
      </c>
      <c r="E1044" s="10" t="s">
        <v>4472</v>
      </c>
      <c r="F1044" s="23" t="str">
        <f t="shared" si="49"/>
        <v>8423.30.11</v>
      </c>
      <c r="G1044" s="48" t="str">
        <f t="shared" si="50"/>
        <v>Equipamentos de dosagem e pesagem gravimétrica de produtos a granel com temperaturas de 0 a 60°C, dotados de bases, balança independente com 1 ou mais células de carga com calibre de alta precisão, funil alimentador  de poliuretano flexível com ou sem pá, funil de extensão para armazenamento de ingredientes, com ou sem funil alimentador de parafuso duplo com um agitador horizontal na cuba de parafuso, com ou sem módulo de controle e com ou sem Interface Homem Máquina (IHM).</v>
      </c>
      <c r="H1044" s="24" t="s">
        <v>1199</v>
      </c>
      <c r="I1044" s="49">
        <v>43593</v>
      </c>
    </row>
    <row r="1045" spans="1:9" ht="33" hidden="1" customHeight="1" x14ac:dyDescent="0.25">
      <c r="A1045" s="42" t="str">
        <f t="shared" si="48"/>
        <v/>
      </c>
      <c r="B1045" s="10" t="s">
        <v>804</v>
      </c>
      <c r="C1045" s="10" t="s">
        <v>2063</v>
      </c>
      <c r="D1045" s="10" t="s">
        <v>2062</v>
      </c>
      <c r="E1045" s="10" t="s">
        <v>4537</v>
      </c>
      <c r="F1045" s="23" t="str">
        <f t="shared" si="49"/>
        <v>8445.19.22</v>
      </c>
      <c r="G1045" s="48" t="str">
        <f t="shared" si="50"/>
        <v>Máquinas deslintadeiras hidráulicas de serra para semente de algodão, com capacidade de processamento de 75 toneladas a cada 24 horas em primeiro corte 40 toneladas em segundo corte, dotadas de 210 serras em aço, sendo essas de 18" (polegadas) de diâmetro cada, com alimentador permanente magnético de potência 1HP.</v>
      </c>
      <c r="H1045" s="24" t="s">
        <v>1199</v>
      </c>
      <c r="I1045" s="49">
        <v>43593</v>
      </c>
    </row>
    <row r="1046" spans="1:9" ht="33" hidden="1" customHeight="1" x14ac:dyDescent="0.25">
      <c r="A1046" s="42" t="str">
        <f t="shared" si="48"/>
        <v/>
      </c>
      <c r="B1046" s="10" t="s">
        <v>804</v>
      </c>
      <c r="C1046" s="10" t="s">
        <v>2065</v>
      </c>
      <c r="D1046" s="10" t="s">
        <v>2064</v>
      </c>
      <c r="E1046" s="10" t="s">
        <v>4537</v>
      </c>
      <c r="F1046" s="23" t="str">
        <f t="shared" si="49"/>
        <v>8445.19.22</v>
      </c>
      <c r="G1046" s="48" t="str">
        <f t="shared" si="50"/>
        <v>Limpadores de línter de tambor alto, com função de limpeza do línter do algodão depois de sua passagem na máquina deslintadeira, projetados com 3 estágios e equipados com motor de 5,5HP</v>
      </c>
      <c r="H1046" s="24" t="s">
        <v>1199</v>
      </c>
      <c r="I1046" s="49">
        <v>43593</v>
      </c>
    </row>
    <row r="1047" spans="1:9" ht="33" hidden="1" customHeight="1" x14ac:dyDescent="0.25">
      <c r="A1047" s="42" t="str">
        <f t="shared" si="48"/>
        <v/>
      </c>
      <c r="B1047" s="10" t="s">
        <v>804</v>
      </c>
      <c r="C1047" s="10" t="s">
        <v>2067</v>
      </c>
      <c r="D1047" s="10" t="s">
        <v>2066</v>
      </c>
      <c r="E1047" s="10" t="s">
        <v>4537</v>
      </c>
      <c r="F1047" s="23" t="str">
        <f t="shared" si="49"/>
        <v>8445.19.22</v>
      </c>
      <c r="G1047" s="48" t="str">
        <f t="shared" si="50"/>
        <v>Limpadores de línter, auxiliar de máquina deslintadeira de algodão, de potência do motor de 4 HP</v>
      </c>
      <c r="H1047" s="24" t="s">
        <v>1199</v>
      </c>
      <c r="I1047" s="49">
        <v>43593</v>
      </c>
    </row>
    <row r="1048" spans="1:9" ht="33" hidden="1" customHeight="1" x14ac:dyDescent="0.25">
      <c r="A1048" s="42" t="str">
        <f t="shared" si="48"/>
        <v/>
      </c>
      <c r="B1048" s="22" t="s">
        <v>1772</v>
      </c>
      <c r="C1048" s="22" t="s">
        <v>2069</v>
      </c>
      <c r="D1048" s="22" t="s">
        <v>2068</v>
      </c>
      <c r="E1048" s="22" t="s">
        <v>4537</v>
      </c>
      <c r="F1048" s="23" t="str">
        <f t="shared" si="49"/>
        <v>8437.10.00</v>
      </c>
      <c r="G1048" s="48" t="str">
        <f t="shared" si="50"/>
        <v>Máquinas decorticadora/batedoras de tambor duplo rotativo, para beneficiamento de sementes de oleaginosas, trabalha com tambor batedor para remoção dos resíduos de casca e outros rejeitos, máquina equipada com motor principal de 5.5HP e motor do agitador de 2HP, com capacidade de processamento de 180 toneladas a cada 24 horas de trabalho.</v>
      </c>
      <c r="H1048" s="24" t="s">
        <v>1199</v>
      </c>
      <c r="I1048" s="49">
        <v>43593</v>
      </c>
    </row>
    <row r="1049" spans="1:9" s="10" customFormat="1" ht="33" hidden="1" customHeight="1" x14ac:dyDescent="0.25">
      <c r="A1049" s="42" t="str">
        <f t="shared" si="48"/>
        <v/>
      </c>
      <c r="B1049" s="10" t="s">
        <v>2071</v>
      </c>
      <c r="C1049" s="10" t="s">
        <v>2072</v>
      </c>
      <c r="D1049" s="10" t="s">
        <v>2070</v>
      </c>
      <c r="E1049" s="10" t="s">
        <v>4537</v>
      </c>
      <c r="F1049" s="10" t="str">
        <f t="shared" si="49"/>
        <v>8437.80.90</v>
      </c>
      <c r="G1049" s="10" t="str">
        <f t="shared" si="50"/>
        <v>Máquinas decorticadoras/agitadoras, para beneficiamento de sementes de oleaginosas, com capacidade de processamento de 180 toneladas a cada 24 horas de trabalho, sendo sua função a de remoção da casca das sementes por gravidade, equipadas com 4 tambores e sistema de ventiladores de absorção para eliminação de resíduos, equipadas com motor de potência de 5.5HP e alimentador com potência de 2HP.</v>
      </c>
      <c r="H1049" s="24" t="s">
        <v>1199</v>
      </c>
      <c r="I1049" s="49">
        <v>43593</v>
      </c>
    </row>
    <row r="1050" spans="1:9" s="10" customFormat="1" ht="33" hidden="1" customHeight="1" x14ac:dyDescent="0.25">
      <c r="A1050" s="42" t="str">
        <f t="shared" si="48"/>
        <v/>
      </c>
      <c r="B1050" s="10" t="s">
        <v>1772</v>
      </c>
      <c r="C1050" s="10" t="s">
        <v>2074</v>
      </c>
      <c r="D1050" s="10" t="s">
        <v>2073</v>
      </c>
      <c r="E1050" s="10" t="s">
        <v>4537</v>
      </c>
      <c r="F1050" s="10" t="str">
        <f t="shared" si="49"/>
        <v>8437.10.00</v>
      </c>
      <c r="G1050" s="10" t="str">
        <f t="shared" si="50"/>
        <v>Máquinas decorticadoras/descascadoras, para beneficiamento de sementes oleaginosas, equipadas com cilindro giratório sob uma base estacionária com facas descascadoras, sendo sua função a de quebra da casca da semente, separando-a da amêndoa, capacidade de processamento de 200 toneladas a cada 24 horas de trabalho, equipadas com motor da máquina de 40HP e motor de alimentação de 2HP.</v>
      </c>
      <c r="H1050" s="24" t="s">
        <v>1199</v>
      </c>
      <c r="I1050" s="49">
        <v>43593</v>
      </c>
    </row>
    <row r="1051" spans="1:9" s="10" customFormat="1" ht="33" hidden="1" customHeight="1" x14ac:dyDescent="0.25">
      <c r="A1051" s="42" t="str">
        <f t="shared" si="48"/>
        <v/>
      </c>
      <c r="B1051" s="10" t="s">
        <v>200</v>
      </c>
      <c r="C1051" s="10" t="s">
        <v>2076</v>
      </c>
      <c r="D1051" s="10" t="s">
        <v>2075</v>
      </c>
      <c r="E1051" s="10" t="s">
        <v>4542</v>
      </c>
      <c r="F1051" s="10" t="str">
        <f t="shared" si="49"/>
        <v>8457.10.00</v>
      </c>
      <c r="G1051" s="10" t="str">
        <f t="shared" si="50"/>
        <v>Centros de usinagem vertical de dupla coluna, tipo portal, com comando numérico computadorizado (CNC), com 4 eixos controlados simultaneamente, capazes de fresar, mandrilar, furar e roscar, com curso de trabalho no eixo X de 560mm, curso dos eixos Y e Z de 410mm, avanço rápido dos eixos X, Y e Z de 52m/min e avanço de usinagem de 52m/min, distância entre colunas de 955mm, tamanho da mesa de 800 x 460mm com capacidade máxima de carga sobre a mesa de 350kg, eixo-árvore com rotação máxima de 12.000rpm, magazine com capacidade de 30 ferramentas, com diâmetro máximo de 80mm e tempo de troca de ferramenta de 3,4 segundos.</v>
      </c>
      <c r="H1051" s="24" t="s">
        <v>1199</v>
      </c>
      <c r="I1051" s="49">
        <v>43593</v>
      </c>
    </row>
    <row r="1052" spans="1:9" s="10" customFormat="1" ht="33" hidden="1" customHeight="1" x14ac:dyDescent="0.25">
      <c r="A1052" s="42" t="str">
        <f t="shared" si="48"/>
        <v/>
      </c>
      <c r="B1052" s="10" t="s">
        <v>192</v>
      </c>
      <c r="C1052" s="10" t="s">
        <v>2078</v>
      </c>
      <c r="D1052" s="10" t="s">
        <v>2077</v>
      </c>
      <c r="E1052" s="10" t="s">
        <v>4543</v>
      </c>
      <c r="F1052" s="10" t="str">
        <f t="shared" si="49"/>
        <v>8458.11.99</v>
      </c>
      <c r="G1052" s="10" t="str">
        <f t="shared" si="50"/>
        <v>Centros de torneamento multitarefas de deslocamento vertical para tornear, furar, fresar e rosquear simultaneamente duas peças de trabalho ou uma peça de trabalho em duas operações de diferentes fixações, com carga e descarga automática de peças, comando numérico computacional (CNC), cursos de trabalho de 260 e 160mm para os eixos X e Z respectivamente, fuso motor com potência de 21,5kW e velocidade máxima de 4.500rpm, com 2 cabeçotes porta-ferramenta independentes com 8 estações para ferramenta, inclusive acionadas.</v>
      </c>
      <c r="H1052" s="24" t="s">
        <v>1199</v>
      </c>
      <c r="I1052" s="13">
        <v>43593</v>
      </c>
    </row>
    <row r="1053" spans="1:9" s="10" customFormat="1" ht="33" hidden="1" customHeight="1" x14ac:dyDescent="0.25">
      <c r="A1053" s="42" t="str">
        <f t="shared" si="48"/>
        <v/>
      </c>
      <c r="B1053" s="10" t="s">
        <v>635</v>
      </c>
      <c r="C1053" s="10" t="s">
        <v>2081</v>
      </c>
      <c r="D1053" s="10" t="s">
        <v>2079</v>
      </c>
      <c r="E1053" s="10" t="s">
        <v>4480</v>
      </c>
      <c r="F1053" s="10" t="str">
        <f t="shared" si="49"/>
        <v>8427.20.90</v>
      </c>
      <c r="G1053" s="10" t="str">
        <f t="shared" si="50"/>
        <v>Veículos autopropulsados sobre rodas para elevação, manipulação e armazenagem de cargas, com capacidade de até 4.000kg, altura de elevação de até 17.466mm e máximo alcance na horizontal de até 12.800mm, com tração e direção nas 4 rodas, dotados de lança telescópica, motor a diesel de 100HP.</v>
      </c>
      <c r="H1053" s="24" t="s">
        <v>1199</v>
      </c>
      <c r="I1053" s="13">
        <v>43593</v>
      </c>
    </row>
    <row r="1054" spans="1:9" s="10" customFormat="1" ht="33" hidden="1" customHeight="1" x14ac:dyDescent="0.25">
      <c r="A1054" s="42" t="str">
        <f t="shared" si="48"/>
        <v/>
      </c>
      <c r="B1054" s="10" t="s">
        <v>135</v>
      </c>
      <c r="C1054" s="10" t="s">
        <v>2084</v>
      </c>
      <c r="D1054" s="10" t="s">
        <v>2082</v>
      </c>
      <c r="E1054" s="10" t="s">
        <v>4089</v>
      </c>
      <c r="F1054" s="10" t="str">
        <f t="shared" si="49"/>
        <v>9031.49.90</v>
      </c>
      <c r="G1054" s="10" t="str">
        <f t="shared" si="50"/>
        <v>Máquinas automáticas para inspeção da qualidade de rótulos de latas para bebidas, através de imagem, com capacidade para analisar até 2500 latas por minuto, compostas por seis câmeras digitais a cores de alta resolução e alta velocidade, gabinete de controle, caixa de luz com iluminadores de LED, dois monitores de tela sensível ao toque “touch screen” com suportes de fixação, mecanismo de rejeição automático de latas, sensores, “encoder”, acompanhadas de cabos de instalação.</v>
      </c>
      <c r="H1054" s="24" t="s">
        <v>1199</v>
      </c>
      <c r="I1054" s="13">
        <v>43593</v>
      </c>
    </row>
    <row r="1055" spans="1:9" s="10" customFormat="1" ht="33" hidden="1" customHeight="1" x14ac:dyDescent="0.25">
      <c r="A1055" s="42" t="str">
        <f t="shared" si="48"/>
        <v/>
      </c>
      <c r="B1055" s="10" t="s">
        <v>38</v>
      </c>
      <c r="C1055" s="10" t="s">
        <v>2086</v>
      </c>
      <c r="D1055" s="10" t="s">
        <v>2085</v>
      </c>
      <c r="E1055" s="10" t="s">
        <v>4314</v>
      </c>
      <c r="F1055" s="10" t="str">
        <f t="shared" si="49"/>
        <v>9027.80.99</v>
      </c>
      <c r="G1055" s="10" t="str">
        <f t="shared" si="50"/>
        <v>Analisadores de biodiesel em combustível de aviação, destilados médios e residuais; por tecnologia de cartucho de extração de fase sólida (SPE) e espectroscopia de infravermelho (FTIR) com Transformada de Fourier; de acordo com a ASTM D7797 e D7963; tempo de análise de 15 minutos; faixa de medição do equipamento de 0 a 150mg/kg para combustível de aviação e 0 a 20% para destilados médios e residuais; volume de amostra de 50ml; resultado em ppm ou mg/kg; faixa de temperatura de operação de 5 a 35°C.</v>
      </c>
      <c r="H1055" s="24" t="s">
        <v>1199</v>
      </c>
      <c r="I1055" s="13">
        <v>43593</v>
      </c>
    </row>
    <row r="1056" spans="1:9" s="10" customFormat="1" ht="33" hidden="1" customHeight="1" x14ac:dyDescent="0.25">
      <c r="A1056" s="42" t="str">
        <f t="shared" si="48"/>
        <v/>
      </c>
      <c r="B1056" s="10" t="s">
        <v>2088</v>
      </c>
      <c r="C1056" s="10" t="s">
        <v>2089</v>
      </c>
      <c r="D1056" s="10" t="s">
        <v>2087</v>
      </c>
      <c r="E1056" s="10" t="s">
        <v>4472</v>
      </c>
      <c r="F1056" s="10" t="str">
        <f t="shared" si="49"/>
        <v>8438.20.90</v>
      </c>
      <c r="G1056" s="10" t="str">
        <f t="shared" si="50"/>
        <v>Máquinas temperadeiras para massa de chocolate, com controlador lógico programável (CLP), com capacidade de 1.500 até 5.100kg/h, com ou sem trocador de calor para aquecimento da massa de chocolate, sistema de ajuste de temperatura interna de água e bomba de alimentação para massa de chocolate com frequência variável.</v>
      </c>
      <c r="H1056" s="24" t="s">
        <v>1199</v>
      </c>
      <c r="I1056" s="13">
        <v>43593</v>
      </c>
    </row>
    <row r="1057" spans="1:9" s="10" customFormat="1" ht="33" hidden="1" customHeight="1" x14ac:dyDescent="0.25">
      <c r="A1057" s="42" t="str">
        <f t="shared" si="48"/>
        <v/>
      </c>
      <c r="B1057" s="10" t="s">
        <v>45</v>
      </c>
      <c r="C1057" s="10" t="s">
        <v>2091</v>
      </c>
      <c r="D1057" s="10" t="s">
        <v>2090</v>
      </c>
      <c r="E1057" s="10" t="s">
        <v>4544</v>
      </c>
      <c r="F1057" s="10" t="str">
        <f t="shared" si="49"/>
        <v>8419.40.90</v>
      </c>
      <c r="G1057" s="10" t="str">
        <f t="shared" si="50"/>
        <v>Máquinas automáticas de destilação para recuperação de solventes, com capacidade máxima de vazão de solvente recuperado de até 200L/h, alimentação automática e contínua, com eliminação automática de resíduos; com tanque de destilação em aço inox Aisi 304 revestido, fundo cónico e descarga central, capacidade para 400 litros, com exclusiva tampa completa com raspadores dotados de lâmina antiestática para limpeza interna; com válvula de descarga de 3 polegadas (76mm); condensador de cobre refrigerado a ar/agua; com CLP dedicado, trabalho mediante placa (painel) digital com microprocessador dotado de touchscreen de 16 caracteres, registro de parâmetros operacionais e visualização de dados de destilação durante o ciclo, mensagens para manutenção programada, alertas de notificação em caso de mau funcionamento, ciclo automático temporizado, ciclo “multisetpoint” com até 9 temperaturas de aquecimento ideal para misturas, ciclos múltiplos com acumulação e descarga final do lodo, descarga de resíduos em tambores comuns de 400 litros, função Soak após o descarregamento do lodo para evitar a formação de sólidos; coberturas manuais de travamento para recipientes padrão usado para coletar lodo para descarte; para operar em corrente elétrica trifásica de 400V, 50/60Hz, 27kW.</v>
      </c>
      <c r="H1057" s="24" t="s">
        <v>1199</v>
      </c>
      <c r="I1057" s="13">
        <v>43593</v>
      </c>
    </row>
    <row r="1058" spans="1:9" s="10" customFormat="1" ht="33" hidden="1" customHeight="1" x14ac:dyDescent="0.25">
      <c r="A1058" s="42" t="str">
        <f t="shared" si="48"/>
        <v/>
      </c>
      <c r="B1058" s="10" t="s">
        <v>101</v>
      </c>
      <c r="C1058" s="10" t="s">
        <v>2093</v>
      </c>
      <c r="D1058" s="10" t="s">
        <v>2092</v>
      </c>
      <c r="E1058" s="10" t="s">
        <v>4545</v>
      </c>
      <c r="F1058" s="10" t="str">
        <f t="shared" si="49"/>
        <v>9031.80.20</v>
      </c>
      <c r="G1058" s="10" t="str">
        <f t="shared" si="50"/>
        <v>Máquinas para medição tridimensional, por sistema óptico de visão computacional, com distância de trabalho à partir de 30mm, campos de medição nos eixos X e Y de 50 a 3.200mm e no eixo Z de 80 a 600mm, dotadas de 3 escalas eletrônicas linear e cabos de conexão à placa eletrônica dos eixos.</v>
      </c>
      <c r="H1058" s="24" t="s">
        <v>1199</v>
      </c>
      <c r="I1058" s="13">
        <v>43593</v>
      </c>
    </row>
    <row r="1059" spans="1:9" s="10" customFormat="1" ht="33" hidden="1" customHeight="1" x14ac:dyDescent="0.25">
      <c r="A1059" s="42" t="str">
        <f t="shared" si="48"/>
        <v/>
      </c>
      <c r="B1059" s="10" t="s">
        <v>635</v>
      </c>
      <c r="C1059" s="10" t="s">
        <v>2096</v>
      </c>
      <c r="D1059" s="10" t="s">
        <v>2094</v>
      </c>
      <c r="E1059" s="10" t="s">
        <v>4546</v>
      </c>
      <c r="F1059" s="10" t="str">
        <f t="shared" si="49"/>
        <v>8427.20.90</v>
      </c>
      <c r="G1059" s="10" t="str">
        <f t="shared" si="50"/>
        <v>Veículos autopropulsados sobre rodas para elevação, manipulação e armazenagem de cargas, com capacidade de até 3.500kg, altura de elevação de até 6.973mm e máximo alcance na horizontal de até 4.022mm, com tração e direção nas 4 rodas, dotados de lança telescópica, motor a diesel de 100HP.</v>
      </c>
      <c r="H1059" s="24" t="s">
        <v>1199</v>
      </c>
      <c r="I1059" s="13">
        <v>43593</v>
      </c>
    </row>
    <row r="1060" spans="1:9" s="10" customFormat="1" ht="33" hidden="1" customHeight="1" x14ac:dyDescent="0.25">
      <c r="A1060" s="42" t="str">
        <f t="shared" si="48"/>
        <v/>
      </c>
      <c r="B1060" s="10" t="s">
        <v>392</v>
      </c>
      <c r="C1060" s="10" t="s">
        <v>2098</v>
      </c>
      <c r="D1060" s="10" t="s">
        <v>2097</v>
      </c>
      <c r="E1060" s="10" t="s">
        <v>4344</v>
      </c>
      <c r="F1060" s="10" t="str">
        <f t="shared" si="49"/>
        <v>8426.41.90</v>
      </c>
      <c r="G1060" s="10" t="str">
        <f t="shared" si="50"/>
        <v>Guindastes autopropulsados sobre pneumáticos, acionados por motor diesel de potência mínima de 224kW, com capacidade de carga de 45t, dotados de lança telescópica hidráulica com "spreader" próprios para elevação, transporte e armazenagem de contêineres de 20 e 40 pés, equipados com sistema de identificação de falhas, através de módulos de controle interligados por sistema de cabos tipo "can bus" com entre eixos máximo compreendido entre 6.200 e 7.500mm.</v>
      </c>
      <c r="H1060" s="24" t="s">
        <v>1199</v>
      </c>
      <c r="I1060" s="13">
        <v>43593</v>
      </c>
    </row>
    <row r="1061" spans="1:9" s="10" customFormat="1" ht="33" hidden="1" customHeight="1" x14ac:dyDescent="0.25">
      <c r="A1061" s="42" t="str">
        <f t="shared" si="48"/>
        <v/>
      </c>
      <c r="B1061" s="10" t="s">
        <v>2100</v>
      </c>
      <c r="C1061" s="10" t="s">
        <v>2101</v>
      </c>
      <c r="D1061" s="10" t="s">
        <v>2099</v>
      </c>
      <c r="E1061" s="10" t="s">
        <v>4546</v>
      </c>
      <c r="F1061" s="10" t="str">
        <f t="shared" si="49"/>
        <v>8429.51.19</v>
      </c>
      <c r="G1061" s="10" t="str">
        <f t="shared" si="50"/>
        <v xml:space="preserve">Carregadeiras compactas de Esteiras, com capacidade nominal de carga entre 953 e 1.166kg, largura sem caçamba entre 1,70 e 1,85m, comprimento entre 2,66 a 2,75m e altura entre 1,97 e 2,07m, dotadas de motor “turbocharger” a diesel com potência de 45,5 a 53,4kW e controle tipo “joystick”. </v>
      </c>
      <c r="H1061" s="24" t="s">
        <v>1199</v>
      </c>
      <c r="I1061" s="13">
        <v>43593</v>
      </c>
    </row>
    <row r="1062" spans="1:9" s="10" customFormat="1" ht="33" hidden="1" customHeight="1" x14ac:dyDescent="0.25">
      <c r="A1062" s="42" t="str">
        <f t="shared" si="48"/>
        <v/>
      </c>
      <c r="B1062" s="10" t="s">
        <v>151</v>
      </c>
      <c r="C1062" s="10" t="s">
        <v>2103</v>
      </c>
      <c r="D1062" s="10" t="s">
        <v>2102</v>
      </c>
      <c r="E1062" s="10" t="s">
        <v>4491</v>
      </c>
      <c r="F1062" s="10" t="str">
        <f t="shared" si="49"/>
        <v>8443.19.90</v>
      </c>
      <c r="G1062" s="10" t="str">
        <f t="shared" si="50"/>
        <v>Máquinas automáticas para impressão rotativa por rotogravura de películas flexíveis, para impressões em até 10 cores, largura máxima de impressão de 1.300mm, velocidade máxima de impressão de 350m/minuto, dotadas de: 1 desbobinador duplo para bobinas com diâmetro externo máximo de 1.000mm, com controle de tensão da pelícola e dispositivo de elevação das bobinas; 1 sistema de alinhamento e de controle tensional das pelícolas, com tratamento "Corona"; 10 estações de impressão com sistemas de troca rápida de conjuntos de impressão (cilindros de impressão e sistema de tintagem), com 2 carros para o transporte e o acoplamento dos conjuntos por estação de impressão, com unidades de controle de viscosidade; 1 sistema automático de alinhamento e de controle tensional das pelícolas prévio ao rebobinamento, com sistema de inspeção da qualidade da impressão; 1 rebobinador duplo para bobinas com diâmetro externo máximo de 1.000mm, com controle de tensão da pelícola e dispositivo de elevação das bobinas; 1 compressor de ar; sistema de captação e exaustão de ar; mezaninos e estruturas metálicas; gerenciada por controlador lógico programável (CLP).</v>
      </c>
      <c r="H1062" s="24" t="s">
        <v>1199</v>
      </c>
      <c r="I1062" s="13">
        <v>43593</v>
      </c>
    </row>
    <row r="1063" spans="1:9" s="10" customFormat="1" ht="33" hidden="1" customHeight="1" x14ac:dyDescent="0.25">
      <c r="A1063" s="42" t="str">
        <f t="shared" si="48"/>
        <v/>
      </c>
      <c r="B1063" s="10" t="s">
        <v>2105</v>
      </c>
      <c r="C1063" s="10" t="s">
        <v>2106</v>
      </c>
      <c r="D1063" s="10" t="s">
        <v>2104</v>
      </c>
      <c r="E1063" s="10" t="s">
        <v>4435</v>
      </c>
      <c r="F1063" s="10" t="str">
        <f t="shared" si="49"/>
        <v>8445.90.10</v>
      </c>
      <c r="G1063" s="10" t="str">
        <f t="shared" si="50"/>
        <v>Urdideiras continuas para rolos de acionamento retrátil, com 1.600mm de largura de trabalho e flanges de 800 até 1.600mm de diâmetro, acopladas a uma gaiola dupla paralela, que permite troca independente em cada um dos lados, com capacidade para até 960 (480+480) bobinas de 315mm de diâmetro, acionadas por eixo com velocidade de até 1000m/min, controladas por PLC (controlador logico programável), contendo sistema de monitoramento de número de fios quebrados, comprimento de fios no rolo, metragem produzida e eficiência por tipo de fio, por turno, sistema de frenagem a disco, controle de tensão e parada eletrônica quando da quebra de fios, barra de proteção e para-brisa contra impurezas e sinaleira indicadora de fio partido.</v>
      </c>
      <c r="H1063" s="24" t="s">
        <v>1199</v>
      </c>
      <c r="I1063" s="13">
        <v>43593</v>
      </c>
    </row>
    <row r="1064" spans="1:9" s="10" customFormat="1" ht="33" hidden="1" customHeight="1" x14ac:dyDescent="0.25">
      <c r="A1064" s="42" t="str">
        <f t="shared" si="48"/>
        <v/>
      </c>
      <c r="B1064" s="10" t="s">
        <v>635</v>
      </c>
      <c r="C1064" s="10" t="s">
        <v>2108</v>
      </c>
      <c r="D1064" s="10" t="s">
        <v>2107</v>
      </c>
      <c r="E1064" s="10" t="s">
        <v>4547</v>
      </c>
      <c r="F1064" s="10" t="str">
        <f t="shared" si="49"/>
        <v>8427.20.90</v>
      </c>
      <c r="G1064" s="10" t="str">
        <f t="shared" si="50"/>
        <v>Plataformas para trabalhos aéreos, com lança telescópica sobre base giratória, com capacidade de rotação da base de 360° contínuos, autopropulsadas sobre rodas, com tração e direção em 2 ou 4 rodas, acionadas por motor a combustão interna a diesel, controladas por painel de controle na plataforma, contendo alavanca de controle, com elevação máxima da plataforma igual ou superior a 32m, mas inferior ou igual a 54,86m, capacidade máxima de carga da plataforma igual ou superior a 300kg, mas inferior ou igual a 454kg.</v>
      </c>
      <c r="H1064" s="24" t="s">
        <v>1199</v>
      </c>
      <c r="I1064" s="13">
        <v>43593</v>
      </c>
    </row>
    <row r="1065" spans="1:9" s="10" customFormat="1" ht="33" hidden="1" customHeight="1" x14ac:dyDescent="0.25">
      <c r="A1065" s="42" t="str">
        <f t="shared" si="48"/>
        <v/>
      </c>
      <c r="B1065" s="10" t="s">
        <v>2110</v>
      </c>
      <c r="C1065" s="10" t="s">
        <v>2111</v>
      </c>
      <c r="D1065" s="10" t="s">
        <v>2109</v>
      </c>
      <c r="E1065" s="10" t="s">
        <v>4548</v>
      </c>
      <c r="F1065" s="10" t="str">
        <f t="shared" si="49"/>
        <v>8541.40.32</v>
      </c>
      <c r="G1065" s="10" t="str">
        <f t="shared" si="50"/>
        <v>Módulos fotovoltaicos bifaciais, dotadas de 72 ou 144 células solares de silício monocristalino, montadas em módulos com moldura de alumínio, a serem utilizados em equipamentos de estrutura de solo denominados de "tracker", expostos ao sol, potência máxima igual a 370, 375, 380 ou 385Wp, tensão máxima igual a 1.500V com as células ligadas em série, corrente máxima de potência igual ou superior a 9,10A, mas igual ou inferior a 9,90A, tensão de circuito aberto igual ou superior a 45,30V, mas igual ou inferior a 49,20V, tensão máxima de potência igual ou superior a 38,70V, mas igual ou inferior a 40,90V, corrente de curto-circuito igual ou superior a 9,63A, mas igual ou inferior a 10,50A, com eficiência dos módulos igual ou superior a 18,50%, mas igual ou inferior a 19,70%.</v>
      </c>
      <c r="H1065" s="24" t="s">
        <v>1199</v>
      </c>
      <c r="I1065" s="13">
        <v>43593</v>
      </c>
    </row>
    <row r="1066" spans="1:9" s="10" customFormat="1" ht="33" hidden="1" customHeight="1" x14ac:dyDescent="0.25">
      <c r="A1066" s="42" t="str">
        <f t="shared" si="48"/>
        <v/>
      </c>
      <c r="B1066" s="10" t="s">
        <v>200</v>
      </c>
      <c r="C1066" s="10" t="s">
        <v>2113</v>
      </c>
      <c r="D1066" s="10" t="s">
        <v>2112</v>
      </c>
      <c r="E1066" s="10" t="s">
        <v>4287</v>
      </c>
      <c r="F1066" s="10" t="str">
        <f t="shared" si="49"/>
        <v>8457.10.00</v>
      </c>
      <c r="G1066" s="10" t="str">
        <f t="shared" si="50"/>
        <v>Centros de usinagem vertical tipo portal “Gantry” para usinagem de metais, de alta velocidade, com comando numérico computadorizado (CNC), para fresar, perfurar, rosquear e mandrilar, com capacidade de usinagem em 5 eixos controlados simultaneamente, curso do eixo X igual a 3.000mm, curso do eixo Y igual a 2.200mm e curso do eixo Z igual a 1.100mm, curso do eixo rotativo A igual a +95°/-110° e curso do eixo rotativo C igual a +/-360°, velocidade máxima de avanço dos eixos X,Y,Z igual a 24m/min., rotação máxima do eletromandril de 24.000rpm, com régua ótica em todos os eixos lineares, com cabeçote bi-rotativo com capacidade de posicionamento com resolução de 0,001°, com mesa de dimensões 3.000 x 2.000mm, com sistema de medição e correção de erros geométricos do cabeçote mediante dispositivo com 3 sensores de medição conectados ao CNC, com medição de ferramentas com dispositivo laser, com trocador automático de ferramentas.</v>
      </c>
      <c r="H1066" s="24" t="s">
        <v>1199</v>
      </c>
      <c r="I1066" s="13">
        <v>43593</v>
      </c>
    </row>
    <row r="1067" spans="1:9" s="10" customFormat="1" ht="33" hidden="1" customHeight="1" x14ac:dyDescent="0.25">
      <c r="A1067" s="42" t="str">
        <f t="shared" si="48"/>
        <v/>
      </c>
      <c r="B1067" s="10" t="s">
        <v>1214</v>
      </c>
      <c r="C1067" s="10" t="s">
        <v>2115</v>
      </c>
      <c r="D1067" s="10" t="s">
        <v>2114</v>
      </c>
      <c r="E1067" s="10" t="s">
        <v>4549</v>
      </c>
      <c r="F1067" s="10" t="str">
        <f t="shared" si="49"/>
        <v>8413.81.00</v>
      </c>
      <c r="G1067" s="10" t="str">
        <f t="shared" si="50"/>
        <v>Bombas pulsadoras, por pressão de superfície, próprias para recuperação de condensados em instalações de vapor, com vazão máxima de 30ton/h, pressão máxima de operação de 1,05Mpa e temperatura máxima de operação de 185ºC.</v>
      </c>
      <c r="H1067" s="24" t="s">
        <v>1199</v>
      </c>
      <c r="I1067" s="13">
        <v>43593</v>
      </c>
    </row>
    <row r="1068" spans="1:9" s="10" customFormat="1" ht="33" hidden="1" customHeight="1" x14ac:dyDescent="0.25">
      <c r="A1068" s="42" t="str">
        <f t="shared" si="48"/>
        <v/>
      </c>
      <c r="B1068" s="10" t="s">
        <v>2117</v>
      </c>
      <c r="C1068" s="10" t="s">
        <v>2118</v>
      </c>
      <c r="D1068" s="10" t="s">
        <v>2116</v>
      </c>
      <c r="E1068" s="10" t="s">
        <v>4549</v>
      </c>
      <c r="F1068" s="10" t="str">
        <f t="shared" si="49"/>
        <v>8437.80.10</v>
      </c>
      <c r="G1068" s="10" t="str">
        <f t="shared" si="50"/>
        <v>Moinhos verticais de impacto, com placa rotativa de agulhas móveis e agulhas fixas na carcaça, próprios para moagem da quirela de milho úmida, com placa rotativa de diâmetro 1.015mm e velocidade de rotação 2.900rpm; produção de 16 a 17 toneladas por hora e potência do motor principal 220kW.</v>
      </c>
      <c r="H1068" s="24" t="s">
        <v>1199</v>
      </c>
      <c r="I1068" s="13">
        <v>43593</v>
      </c>
    </row>
    <row r="1069" spans="1:9" s="10" customFormat="1" ht="33" hidden="1" customHeight="1" x14ac:dyDescent="0.25">
      <c r="A1069" s="42" t="str">
        <f t="shared" si="48"/>
        <v/>
      </c>
      <c r="B1069" s="10" t="s">
        <v>383</v>
      </c>
      <c r="C1069" s="10" t="s">
        <v>2121</v>
      </c>
      <c r="D1069" s="10" t="s">
        <v>2119</v>
      </c>
      <c r="E1069" s="10" t="s">
        <v>4550</v>
      </c>
      <c r="F1069" s="10" t="str">
        <f t="shared" si="49"/>
        <v>8464.90.19</v>
      </c>
      <c r="G1069" s="10" t="str">
        <f t="shared" si="50"/>
        <v>Máquinas para chanfradura de vidros, sendo máquina para biselar (usinagem) borda, do tipo retilínea (em linha reta), com trabalho a frio do vidro, possui 08 fusos com espessura mínima de 3mm e máxima de até 20mm, com dimensão mínima igual a 120 x 120mm, com velocidade de 0,6 até 3.0m/min, operando com pressão de 6bar, com alimentação elétrica de 380vac – 60Hz, com ângulo de bisotê de 3º até 45º, permitindo realizar bisotê com largura máxima de 30mm, com acionamento pneumático automático dos rebolos de feltro e controlador lógico programável (CLP) com tela de toque “touch screen” que exibe controle de espessura do vidro, largura e ângulo do bisotê, velocidade de arraste, metros produzidos e desgastes dos rebolos.</v>
      </c>
      <c r="H1069" s="24" t="s">
        <v>1199</v>
      </c>
      <c r="I1069" s="13">
        <v>43593</v>
      </c>
    </row>
    <row r="1070" spans="1:9" s="10" customFormat="1" ht="33" hidden="1" customHeight="1" x14ac:dyDescent="0.25">
      <c r="A1070" s="42" t="str">
        <f t="shared" si="48"/>
        <v/>
      </c>
      <c r="B1070" s="10" t="s">
        <v>383</v>
      </c>
      <c r="C1070" s="10" t="s">
        <v>2123</v>
      </c>
      <c r="D1070" s="10" t="s">
        <v>2122</v>
      </c>
      <c r="E1070" s="10" t="s">
        <v>4550</v>
      </c>
      <c r="F1070" s="10" t="str">
        <f t="shared" si="49"/>
        <v>8464.90.19</v>
      </c>
      <c r="G1070" s="10" t="str">
        <f t="shared" si="50"/>
        <v>Máquinas lapidadoras de vidro, sendo máquina para polimento de borda (afiação), do tipo retilínea (em linha reta), com trabalho a frio do vidro, com espessura mínima igual a 3mm e máxima de até 25mm, com dimensão mínima igual a 100 x 100mm, com velocidade de 1.0 até 5.0m/min, operando com pressão de 6bar, com alimentação elétrica de 380vac – 60Hz, com transportador de entrada com altura ajustável em relação aos rebolos de desbaste monitorado por display analógico, utilizando para polir rebolo de borracha impregnado com oxido de cério, possuindo 09 eixos de afiação (fusos), sendo o último motor “dahlander” de dupla rotação, com 4-5 colchões pneumáticos e controlador lógico programável (CLP) com tela de toque “touch screen” que exibe espessura do vidro, velocidade do trabalho, remoção e metros acabados.</v>
      </c>
      <c r="H1070" s="24" t="s">
        <v>1199</v>
      </c>
      <c r="I1070" s="13">
        <v>43593</v>
      </c>
    </row>
    <row r="1071" spans="1:9" s="10" customFormat="1" ht="33" hidden="1" customHeight="1" x14ac:dyDescent="0.25">
      <c r="A1071" s="42" t="str">
        <f t="shared" si="48"/>
        <v/>
      </c>
      <c r="B1071" s="10" t="s">
        <v>481</v>
      </c>
      <c r="C1071" s="10" t="s">
        <v>3068</v>
      </c>
      <c r="D1071" s="10" t="s">
        <v>3065</v>
      </c>
      <c r="E1071" s="10" t="s">
        <v>4275</v>
      </c>
      <c r="F1071" s="10" t="str">
        <f t="shared" si="49"/>
        <v>8501.52.90</v>
      </c>
      <c r="G1071" s="10" t="str">
        <f t="shared" si="50"/>
        <v>Equipamentos para transformação de energia elétrica em energia mecânica para o bombeamento de água, compostos por: motor síncrono submerso de 6 polegadas, em aço inox 304SS, com rotor de imã permanente, trifásico, potência máxima de 34,5kW, 4 polos, com proteção IP68, rotação máxima de 3.600rpm, corrente alternada nominal máxima de 65A, empuxo axial de 27,5kN, para operar em tensão de 380V, frequência de 120Hz, com capacidade de 20 partidas por hora, enrolamento com isolamento do tipo PE2/PA, com solução lubrificante FES 93, cabo medindo 4m, para trabalho em temperatura máxima do líquido bombeado de 30ºC; inversor de frequência preparado para utilização em motores submersos na modulação da frequência de alimentação do motor, com software próprio e proteção IP21; e filtro de saída utilizado na correção das ondas senoidais de saída, com proteção IP00.</v>
      </c>
      <c r="H1071" s="10" t="s">
        <v>3067</v>
      </c>
      <c r="I1071" s="13">
        <v>43594</v>
      </c>
    </row>
    <row r="1072" spans="1:9" s="10" customFormat="1" ht="33" hidden="1" customHeight="1" x14ac:dyDescent="0.25">
      <c r="A1072" s="42" t="str">
        <f t="shared" si="48"/>
        <v/>
      </c>
      <c r="B1072" s="10" t="s">
        <v>181</v>
      </c>
      <c r="C1072" s="10" t="s">
        <v>3070</v>
      </c>
      <c r="D1072" s="10" t="s">
        <v>3069</v>
      </c>
      <c r="E1072" s="10" t="s">
        <v>4213</v>
      </c>
      <c r="F1072" s="10" t="str">
        <f t="shared" si="49"/>
        <v>8465.99.00</v>
      </c>
      <c r="G1072" s="10" t="str">
        <f t="shared" si="50"/>
        <v>Combinações de máquinas automáticas para usinagem e aplicação de fita de borda nos topos e furação das peças em 3 lados, com operação bilateral para peças estreitas retangulares de MDF, MDP, madeira e similares, com ciclo duplo, com dimensões da peça igual ou inferior a 2.500 x 155 x 30mm, com controle NC, compostas de: 1 máquina de usinagem e aplicação de bordas nos topos, com magazine vertical de carregamento duplo, com transporte das peças por meio de um sistema de” shuttle” com 2 pinças para peças curtas de 160 mm, com controle NC do transporte das peças, com ajuste de largura com controle-NC, com estação de refilo da peça, com estação de colagem de borda nos topos, com estação de refilo da borda com 2 motores em cada lado com posicionamento do eixo x com ajuste NC, com grupo de polimento; 1 máquina furadeira, com portal superior para fixação de cinco unidades de furação vertical e longitudinal, com cinco unidades de furação vertical por baixo, com indicação para posicionamento semiautomático das unidades de furação, com sistema de troca rápida dos cabeçotes de furação, com esteira transportadora para retirada de cavacos.</v>
      </c>
      <c r="H1072" s="10" t="s">
        <v>3067</v>
      </c>
      <c r="I1072" s="13">
        <v>43594</v>
      </c>
    </row>
    <row r="1073" spans="1:9" s="10" customFormat="1" ht="33" hidden="1" customHeight="1" x14ac:dyDescent="0.25">
      <c r="A1073" s="42" t="str">
        <f t="shared" si="48"/>
        <v/>
      </c>
      <c r="B1073" s="10" t="s">
        <v>38</v>
      </c>
      <c r="C1073" s="10" t="s">
        <v>3072</v>
      </c>
      <c r="D1073" s="10" t="s">
        <v>3071</v>
      </c>
      <c r="E1073" s="10" t="s">
        <v>4097</v>
      </c>
      <c r="F1073" s="10" t="str">
        <f t="shared" si="49"/>
        <v>9027.80.99</v>
      </c>
      <c r="G1073" s="10" t="str">
        <f t="shared" si="50"/>
        <v>Analisadores automatizados e portáteis, utilizados em diagnóstico in vitro para a determinação quantitativa dos níveis de glicose no sangue em amostras venosas, capilares, arteriais e neonatais, amostras de até 0,6μl; analisadores com memória capazes de armazenar até 2.000 resultados, com tempo de teste de 5 segundos; dotados de bateria de íon-lítio recarregável, com autonomia de até 100 testes com carga completa, área para inserção da tira-teste, leitor do chip código e tela "touchscreen" com leitor de código de barras.</v>
      </c>
      <c r="H1073" s="10" t="s">
        <v>3067</v>
      </c>
      <c r="I1073" s="13">
        <v>43594</v>
      </c>
    </row>
    <row r="1074" spans="1:9" s="10" customFormat="1" ht="33" hidden="1" customHeight="1" x14ac:dyDescent="0.25">
      <c r="A1074" s="42" t="str">
        <f t="shared" si="48"/>
        <v/>
      </c>
      <c r="B1074" s="10" t="s">
        <v>562</v>
      </c>
      <c r="C1074" s="10" t="s">
        <v>3074</v>
      </c>
      <c r="D1074" s="10" t="s">
        <v>3073</v>
      </c>
      <c r="E1074" s="10" t="s">
        <v>4551</v>
      </c>
      <c r="F1074" s="10" t="str">
        <f t="shared" si="49"/>
        <v>8441.30.90</v>
      </c>
      <c r="G1074" s="10" t="str">
        <f t="shared" si="50"/>
        <v>Combinações de máquinas para fabricação de caixas de papelão ondulado, com velocidade máxima de até 12.000 chapas por hora, com capacidade para chapas com espessura mínima de 1,0mm e máxima de 10 mm, com dimensão mínima de 457 x 559mm e dimensão máxima normal de 1.676 x 2.870mm com opção de alimentação intermitente passando para dimensão máxima de 2.083 x 2.870mm, compostas de: 1 alimentador de chapas de papelão ondulado com vácuo auxiliar; 4 unidades de impressão flexográfica, com impressão por baixo e transporte a vácuo entre unidades, sendo a última unidade impressora “estendida”; unidade de corte e vinco rotativa com sistema de troca rápida de estampos corte e vinco, com variação automática motorizada da velocidade do rolo porta-uretanos e retífica automática, denominada SHARK, durante a produção; unidade de contagem de caixas, formação e ejeção de pacotes, sem interrupção de alimentação durante a ejecção de pacotes, posicionamento automático e memória de pedidos, com plataforma fixa e correias de transferência com vácuo, com capacidade de saída de até 5 unidades na largura, com esquadrejadores traseiros e laterais, com ajuste de altura da seção de correias vibradoras para compensar a geometria das caixas, com acionamento independente e unidade de controle computadorizado.</v>
      </c>
      <c r="H1074" s="10" t="s">
        <v>3067</v>
      </c>
      <c r="I1074" s="13">
        <v>43594</v>
      </c>
    </row>
    <row r="1075" spans="1:9" s="10" customFormat="1" ht="33" hidden="1" customHeight="1" x14ac:dyDescent="0.25">
      <c r="A1075" s="42" t="str">
        <f t="shared" si="48"/>
        <v/>
      </c>
      <c r="B1075" s="10" t="s">
        <v>728</v>
      </c>
      <c r="C1075" s="10" t="s">
        <v>3076</v>
      </c>
      <c r="D1075" s="10" t="s">
        <v>3075</v>
      </c>
      <c r="E1075" s="10" t="s">
        <v>4463</v>
      </c>
      <c r="F1075" s="10" t="str">
        <f t="shared" si="49"/>
        <v>8438.10.00</v>
      </c>
      <c r="G1075" s="10" t="str">
        <f t="shared" si="50"/>
        <v>Combinações de máquinas para formação de massa para biscoitos, com capacidade para processar 7.100kg de massa por hora, compostas por: formador dotado de quatro rolos, com largura útil de trabalho de 1.500mm, rolo de pré-laminação dos retalhos regulável em altura por servo comando, rolos superiores com diâmetro de 400mm , dotados de motorização independente e abertura fixa, rolos inferiores lisos com diâmetro de 250mm, dotados de motorização independente e abertura regulável por servo comando, sensor de controle da pressão da massa na câmara de compressão , um par de laminação com rolos de diâmetro de 250mm; dobrador de corte com largura útil de trabalho na entrada de 1.500mm e largura útil na saída de 1.800mm, dotado de dois carrinhos com motorização independente de velocidade variável; distribuidor de gordura com largura útil de trabalho de 1 .500mm, dois rolos ranhurados de distribuição, dotados de motorização de velocidade variável, com estrutura sobre rodas extraível para limpeza; laminadores calibradores com largura útil de trabalho de 1.800mm, dois rolos com diâmetro de 400mm, servo comando para regulação de abertura dos rolos; dispositivo distribuidor de "topping" em aço inoxidável, com largura útil de trabalho de 1.800mm, dispositivo para distribuição de sal em aço inoxidável com largura útil de trabalho de 1.800mm, regulável com motorização derivada; rotoestampador com dois rolos com largura útil de trabalho de 1.800mm, dotado de transportador de fornação de dobras para o repouso da massa; ponte de entrega oscilante em plástico , com largura útil de trabalho de 1.500mm, conjunto de tensão e centragem pneumáticas, atuadores lineares proporcionais, para detecção de deslocamento da ponte de entrega.</v>
      </c>
      <c r="H1075" s="10" t="s">
        <v>3067</v>
      </c>
      <c r="I1075" s="13">
        <v>43594</v>
      </c>
    </row>
    <row r="1076" spans="1:9" s="10" customFormat="1" ht="33" hidden="1" customHeight="1" x14ac:dyDescent="0.25">
      <c r="A1076" s="42" t="str">
        <f t="shared" si="48"/>
        <v/>
      </c>
      <c r="B1076" s="10" t="s">
        <v>793</v>
      </c>
      <c r="C1076" s="10" t="s">
        <v>3078</v>
      </c>
      <c r="D1076" s="10" t="s">
        <v>3077</v>
      </c>
      <c r="E1076" s="10" t="s">
        <v>4552</v>
      </c>
      <c r="F1076" s="10" t="str">
        <f t="shared" si="49"/>
        <v>8419.89.99</v>
      </c>
      <c r="G1076" s="10" t="str">
        <f t="shared" si="50"/>
        <v>Túneis de cozimento contínuo para processamento de salsichas, com capacidade máxima igual ou superior a 6.750 kg/hora, para calibres entre 22 e 24mm, possuindo 18 secções, sendo 13 seções de tratamento a calor com aplicação combinada dos processos de secagem, cozimento e defumação e 5 seções de tratamento a frio para resfriamento, controlado por PLC, incluindo geradores de fumaça natural, sistema de irrigação para resfriamento e dispositivo automático de limpeza.</v>
      </c>
      <c r="H1076" s="10" t="s">
        <v>3067</v>
      </c>
      <c r="I1076" s="13">
        <v>43594</v>
      </c>
    </row>
    <row r="1077" spans="1:9" s="10" customFormat="1" ht="33" hidden="1" customHeight="1" x14ac:dyDescent="0.25">
      <c r="A1077" s="42" t="str">
        <f t="shared" si="48"/>
        <v/>
      </c>
      <c r="B1077" s="10" t="s">
        <v>197</v>
      </c>
      <c r="C1077" s="10" t="s">
        <v>3080</v>
      </c>
      <c r="D1077" s="10" t="s">
        <v>3079</v>
      </c>
      <c r="E1077" s="10" t="s">
        <v>4553</v>
      </c>
      <c r="F1077" s="10" t="str">
        <f t="shared" si="49"/>
        <v>9031.80.99</v>
      </c>
      <c r="G1077" s="10" t="str">
        <f t="shared" si="50"/>
        <v>Equipamentos de análise de vibração com agitador eletrodinâmico de força senoidal até 289kN e força randômica até 266,9kN, com capacidade de gerar vibrações com frequências entre 1 e 1.700Hz, dotados de  2 mesas de deslizamento de suporte hidrostático com 8 rolamentos, amplificador, acelerômetro, controlador de vibração com 8 canais e sistema de refrigeração a água, com medição em tempo real para testes de varredura senoidal, busca de ressonância, sinais aleatórios e choque clássico, utilizado para testes de vibrações ambientais nos eixos X, Y e Z.</v>
      </c>
      <c r="H1077" s="10" t="s">
        <v>3067</v>
      </c>
      <c r="I1077" s="13">
        <v>43594</v>
      </c>
    </row>
    <row r="1078" spans="1:9" s="10" customFormat="1" ht="33" hidden="1" customHeight="1" x14ac:dyDescent="0.25">
      <c r="A1078" s="42" t="str">
        <f t="shared" si="48"/>
        <v/>
      </c>
      <c r="B1078" s="10" t="s">
        <v>197</v>
      </c>
      <c r="C1078" s="10" t="s">
        <v>3082</v>
      </c>
      <c r="D1078" s="10" t="s">
        <v>3081</v>
      </c>
      <c r="E1078" s="10" t="s">
        <v>4089</v>
      </c>
      <c r="F1078" s="10" t="str">
        <f t="shared" si="49"/>
        <v>9031.80.99</v>
      </c>
      <c r="G1078" s="10" t="str">
        <f t="shared" si="50"/>
        <v>Instrumentos para medição de altura, espessura da parede (em 2 pontos) e profundidade do domo de corpos de latas (aparadas) de alumínio para bebidas, composto de três estações montadas em bancada, com capacidade para medir latas de diâmetros 202-211, com precisão de +/- 0,00004” nas medições da parede da lata e +/- 0,0004” nas medições da altura da lata e da profundidade do domo, operado por computador com tela sensível ao toque (touchscreen) e alimentação manual.</v>
      </c>
      <c r="H1078" s="10" t="s">
        <v>3067</v>
      </c>
      <c r="I1078" s="13">
        <v>43594</v>
      </c>
    </row>
    <row r="1079" spans="1:9" s="10" customFormat="1" ht="33" hidden="1" customHeight="1" x14ac:dyDescent="0.25">
      <c r="A1079" s="42" t="str">
        <f t="shared" si="48"/>
        <v/>
      </c>
      <c r="B1079" s="10" t="s">
        <v>129</v>
      </c>
      <c r="C1079" s="10" t="s">
        <v>3084</v>
      </c>
      <c r="D1079" s="10" t="s">
        <v>3083</v>
      </c>
      <c r="E1079" s="10" t="s">
        <v>4554</v>
      </c>
      <c r="F1079" s="10" t="str">
        <f t="shared" si="49"/>
        <v>8422.40.90</v>
      </c>
      <c r="G1079" s="10" t="str">
        <f t="shared" si="50"/>
        <v>Máquinas envolvedoras tipo “flow pack” verticais, automáticas, higienizáveis, com construção em aço inoxidável e grau de proteção igual ou superior a IP65, para formação e fechamento de embalagens flexíveis de produtos alimentícios ou não alimentícios, dotadas de sistema de selagem transversal intermitente ou contínuo, com ou sem dispositivo para aplicação de zíper na transversal ou na longitudinal, dotado ou não de sistema  de extração de ar do interior da bolsa, dotado ou não de troca automática de filme,  acompanhadas de tubos formadores de diferentes tipos e tamanhos, controladas por 1 PC industrial dedicado, comando em tela "touchscreen" igual ou superior a 10 polegadas colorida, posicionado em 1 braço móvel estendido, mordentes transversais de até 400mm de largura, sistema de selagem longitudinal apto a perfazer bolsas de até 650mm de comprimento programável via painel de comandos, largura de filme de até 840mm e apta para suportar produções iguais ou inferiores a 180ppm(dependendo do tipo de embalagem/produto).</v>
      </c>
      <c r="H1079" s="10" t="s">
        <v>3067</v>
      </c>
      <c r="I1079" s="13">
        <v>43594</v>
      </c>
    </row>
    <row r="1080" spans="1:9" s="10" customFormat="1" ht="33" hidden="1" customHeight="1" x14ac:dyDescent="0.25">
      <c r="A1080" s="42" t="str">
        <f t="shared" si="48"/>
        <v/>
      </c>
      <c r="B1080" s="10" t="s">
        <v>1139</v>
      </c>
      <c r="C1080" s="10" t="s">
        <v>3086</v>
      </c>
      <c r="D1080" s="10" t="s">
        <v>3085</v>
      </c>
      <c r="E1080" s="10" t="s">
        <v>4555</v>
      </c>
      <c r="F1080" s="10" t="str">
        <f t="shared" si="49"/>
        <v>9031.10.00</v>
      </c>
      <c r="G1080" s="10" t="str">
        <f t="shared" si="50"/>
        <v>Máquinas automáticas de balanceamento angular mecânico horizontal para eixo de entrada e saída, interligados por barra de torção, com fuso de alta velocidade (30.000rpm) e sistema de mínima quantidade de lubrificante (MGL) integrados, para balancear conjuntos de eixos de torção, com capacidade para eixos até ø32 x 400mm de comprimento e tempo de ciclo menor ou igual a 35 segundos por peça.</v>
      </c>
      <c r="H1080" s="10" t="s">
        <v>3067</v>
      </c>
      <c r="I1080" s="13">
        <v>43594</v>
      </c>
    </row>
    <row r="1081" spans="1:9" s="10" customFormat="1" ht="33" hidden="1" customHeight="1" x14ac:dyDescent="0.25">
      <c r="A1081" s="42" t="str">
        <f t="shared" si="48"/>
        <v/>
      </c>
      <c r="B1081" s="10" t="s">
        <v>1990</v>
      </c>
      <c r="C1081" s="10" t="s">
        <v>3088</v>
      </c>
      <c r="D1081" s="10" t="s">
        <v>3087</v>
      </c>
      <c r="E1081" s="10" t="s">
        <v>4467</v>
      </c>
      <c r="F1081" s="10" t="str">
        <f t="shared" si="49"/>
        <v>8530.80.90</v>
      </c>
      <c r="G1081" s="10" t="str">
        <f t="shared" si="50"/>
        <v>Equipamentos de controle e acionamento para auxílio na operação, atracação ao berço e amarração de embarcações de forma segura e eficiente, com interface para interligação no padrão “ship to shore link”, temperatura de operação entre 5 e 60°C e capacidade de integração de quatro aplicativos “iMoor” para controle remoto de dispositivos, análise de tensão de amarração, informações de aproximação ao berço e apresentação de condições ambientais, contendo quatro computadores portáteis, com discos rígidos de até 1 Terabyte cada,  aplicativos de controle e acessórios específicos para uso a bordo das embarcações, servidor no padrão 19", computador de mesa com aplicativos de controle, rack metálico, monitor e impressora laser.</v>
      </c>
      <c r="H1081" s="10" t="s">
        <v>3067</v>
      </c>
      <c r="I1081" s="13">
        <v>43594</v>
      </c>
    </row>
    <row r="1082" spans="1:9" s="10" customFormat="1" ht="33" hidden="1" customHeight="1" x14ac:dyDescent="0.25">
      <c r="A1082" s="42" t="str">
        <f t="shared" si="48"/>
        <v/>
      </c>
      <c r="B1082" s="10" t="s">
        <v>2563</v>
      </c>
      <c r="C1082" s="10" t="s">
        <v>3090</v>
      </c>
      <c r="D1082" s="10" t="s">
        <v>3089</v>
      </c>
      <c r="E1082" s="10" t="s">
        <v>4556</v>
      </c>
      <c r="F1082" s="10" t="str">
        <f t="shared" si="49"/>
        <v>8517.62.77</v>
      </c>
      <c r="G1082" s="10" t="str">
        <f t="shared" si="50"/>
        <v>Dispositivos portáteis alimentados por bateria recarregável de íon de lítio integrada, na forma de um relógio de pulso, denominado comercialmente “smart watch”, com tela colorida de 1,2 polegadas de diâmetro, resolução de 240 x 240 pixels, visível sob a luz solar, transflectiva, vidro reforçado quimicamente ou vidro mineral, com memória interna de 3,5GB, microfone, alto-falante, motor de vibração, a prova d´agua de 50 metros, com transceptor de rádio com tecnologia sem fio “wi-fi”, “bluetooth” 4.2, com frequência de operação de 2,4gHZ a 9DBM nominal e taxa de transmissão de 54MBP/s, protocolo de comunicação sem fio ant+ de 2,4GHZ, com funções de contagem de passos, período de inatividade,  passos diários, monitorização do sono, calorias, andares subidos, distância percorrida, minutos de intensidade de atividade, monitoramento de estresse, cálculo de v02 máximo, perfis de treinamento de resistência, treinamento cardiovascular e elíptico.</v>
      </c>
      <c r="H1082" s="10" t="s">
        <v>3067</v>
      </c>
      <c r="I1082" s="13">
        <v>43594</v>
      </c>
    </row>
    <row r="1083" spans="1:9" s="10" customFormat="1" ht="33" hidden="1" customHeight="1" x14ac:dyDescent="0.25">
      <c r="A1083" s="42" t="str">
        <f t="shared" si="48"/>
        <v/>
      </c>
      <c r="B1083" s="10" t="s">
        <v>322</v>
      </c>
      <c r="C1083" s="10" t="s">
        <v>3092</v>
      </c>
      <c r="D1083" s="10" t="s">
        <v>3091</v>
      </c>
      <c r="E1083" s="10" t="s">
        <v>4557</v>
      </c>
      <c r="F1083" s="10" t="str">
        <f t="shared" si="49"/>
        <v>8436.10.00</v>
      </c>
      <c r="G1083" s="10" t="str">
        <f t="shared" si="50"/>
        <v>Máquinas desintegradoras de fardos e homogeneizadoras de ingredientes, autocarregáveis ou não por sistema de fatiagem do produto por meio de lâminas fixas e móveis para carregamento de fibras com comprimentos superiores a 400mm sem repicar, exceto os sistemas compostos por fresas rotativas, dotadas de 1, 2 ou 3 roscas verticais equipadas com facas conformadas paralelas ao fundo da máquina, com capacidade volumétrica de 5 a 52m³ e capacidade de carga líquida de 2.200 a 22.500kg, equipadas ou não com caixa de transmissão automática com acionamento pela tomada de força do trator de duas velocidades que varia de modo automático a rotação das roscas entre 22 e 38 rpm ou três velocidades que varia de modo automático a rotação das roscas entre 12, 22 e 38 ou 12, 23 e 40 rpm por sinal enviado pelo sistema eletrônico de pesagem para partida do equipamento com até 22.500kg de carga líquida e potência inferior a 120HP (89kW).</v>
      </c>
      <c r="H1083" s="10" t="s">
        <v>3067</v>
      </c>
      <c r="I1083" s="13">
        <v>43594</v>
      </c>
    </row>
    <row r="1084" spans="1:9" s="10" customFormat="1" ht="33" hidden="1" customHeight="1" x14ac:dyDescent="0.25">
      <c r="A1084" s="42" t="str">
        <f t="shared" si="48"/>
        <v/>
      </c>
      <c r="B1084" s="10" t="s">
        <v>200</v>
      </c>
      <c r="C1084" s="10" t="s">
        <v>3094</v>
      </c>
      <c r="D1084" s="10" t="s">
        <v>3093</v>
      </c>
      <c r="E1084" s="10" t="s">
        <v>4558</v>
      </c>
      <c r="F1084" s="10" t="str">
        <f t="shared" si="49"/>
        <v>8457.10.00</v>
      </c>
      <c r="G1084" s="10" t="str">
        <f t="shared" si="50"/>
        <v>Centros de usinagem vertical de 3 eixos, com comando numérico computadorizado (CNC), podendo fresar, mandrilar, furar e roscar, com curso em X, Y e Z igual a 500, 400 e 330mm, respectivamente, avanço rápido dos eixos X, Y e Z de 54m/min e avanço de usinagem de 30m/min, tamanho de mesa de 650 x 400mm com capacidade máxima de carga sobre a mesa de 300kg, eixo-arvore com rotação máxima de 24.000RPM, cone de fixação da ferramenta BT30 ou BBT30, torre com capacidade de 21 ferramentas, com diâmetro máximo de 80mm e tempo de troca em até 1,6s, precisão bidirecional de posicionamento de um eixo de 0,006mm, repetitividade bidirecional de posicionamento de um eixo de 0,004mm, com mesa para adição de 4º e 5º eixo trabalhando em duplo deslocamento circular de alto torque (DDR), ambos com torque máximo de usinagem de 500Nm, respectivamente com velocidade de rotação 150 e 200RPM, e precisão bidirecional de posicionamento de 0,0042° e 0,0028°, e capacidade máxima de carga sobre os eixos de 30kg, equipada com sistema de coleta e filtragem de pó oriundo do próprio processo de usinagem, alimentado automaticamente através de robô de 6 eixo e alcance de 911mm, com repetitividade bidirecional de 0,02mm, orientado a localizar o produto nos pallets na esteira de entrada, e posteriormente deslocasse para a descarga em pallets na esteira de saída, ambas esteiras conectadas a equipamentos automáticos de carga e descarga que manuseiam o produto a ser usinado, quando alocados o em bandejas dispostas em carros transportadores, a ser empregado exclusivamente no processamento de produtos de metalurgia do pó ainda não sinterizados, chamado de compactado verde.</v>
      </c>
      <c r="H1084" s="10" t="s">
        <v>3067</v>
      </c>
      <c r="I1084" s="13">
        <v>43594</v>
      </c>
    </row>
    <row r="1085" spans="1:9" s="10" customFormat="1" ht="33" hidden="1" customHeight="1" x14ac:dyDescent="0.25">
      <c r="A1085" s="42" t="str">
        <f t="shared" si="48"/>
        <v/>
      </c>
      <c r="B1085" s="10" t="s">
        <v>1756</v>
      </c>
      <c r="C1085" s="10" t="s">
        <v>3096</v>
      </c>
      <c r="D1085" s="10" t="s">
        <v>3095</v>
      </c>
      <c r="E1085" s="10" t="s">
        <v>4559</v>
      </c>
      <c r="F1085" s="10" t="str">
        <f t="shared" si="49"/>
        <v>9018.19.80</v>
      </c>
      <c r="G1085" s="10" t="str">
        <f t="shared" si="50"/>
        <v>Equipamentos para eletro diagnóstico de doenças do sistema nervoso central e periférico, terapêutico por estimulação magnética transcraniana não invasiva, dotados de módulo gerador de alta frequência, compatível com bobinas com contador regressivo de pulsos (1.825 dias ou valor de pulsos equivalente máximo de 18.000.000 – o que ocorrer primeiro) sem refrigeração ou com refrigeração estática, nos formatos circulares, figura de 8 (borboleta), parabólica e elíptica.</v>
      </c>
      <c r="H1085" s="10" t="s">
        <v>3067</v>
      </c>
      <c r="I1085" s="13">
        <v>43594</v>
      </c>
    </row>
    <row r="1086" spans="1:9" s="10" customFormat="1" ht="33" hidden="1" customHeight="1" x14ac:dyDescent="0.25">
      <c r="A1086" s="42" t="str">
        <f t="shared" si="48"/>
        <v/>
      </c>
      <c r="B1086" s="10" t="s">
        <v>197</v>
      </c>
      <c r="C1086" s="10" t="s">
        <v>3098</v>
      </c>
      <c r="D1086" s="10" t="s">
        <v>3097</v>
      </c>
      <c r="E1086" s="10" t="s">
        <v>4560</v>
      </c>
      <c r="F1086" s="10" t="str">
        <f t="shared" si="49"/>
        <v>9031.80.99</v>
      </c>
      <c r="G1086" s="10" t="str">
        <f t="shared" si="50"/>
        <v xml:space="preserve">Câmaras de testes de estresse altamente acelerado (HAST), com controle de temperatura, umidade e tempo; função de monitoramento de pressão; tensão nominal de alimentação de 220V AC, 60Hz; volume interno de 21L; tanque de água de alimentação de 10L; mecanismos de drenagem de ar/água e despressurização; circulador de ar; vaso cilíndrico de pressão; estrutura cilíndrica dupla; terminal de controle de fonte de alimentação; tela de LCD colorida e sensível ao toque, de 5,7 polegadas; sistema de travamento de porta automático; sistema automático de enchimento de água de umidificação; caixa de pavios; luzes indicadoras de status do ensaio; interface para computador do tipo RS-232; cesto para amostras; racks para amostras; botoeira de emergência. </v>
      </c>
      <c r="H1086" s="10" t="s">
        <v>3067</v>
      </c>
      <c r="I1086" s="13">
        <v>43594</v>
      </c>
    </row>
    <row r="1087" spans="1:9" s="10" customFormat="1" ht="33" hidden="1" customHeight="1" x14ac:dyDescent="0.25">
      <c r="A1087" s="42" t="str">
        <f t="shared" si="48"/>
        <v/>
      </c>
      <c r="B1087" s="10" t="s">
        <v>3100</v>
      </c>
      <c r="C1087" s="10" t="s">
        <v>3101</v>
      </c>
      <c r="D1087" s="10" t="s">
        <v>3099</v>
      </c>
      <c r="E1087" s="10" t="s">
        <v>3990</v>
      </c>
      <c r="F1087" s="10" t="str">
        <f t="shared" si="49"/>
        <v>8517.62.11</v>
      </c>
      <c r="G1087" s="10" t="str">
        <f t="shared" si="50"/>
        <v>Duplo terminal de equipamento ótico DWDM de tipo ROADM com 1 RU de altura, capaz de acomodar até 8 canais de add/drop cada uma das duas direções com granularidade de um canal, capaz de executar reconfigurações de comprimentos de onda por canal e até 80 comprimentos de onda em Banda C, podendo operar como um equipamento terminal, duplo terminal, OADM, ROADM ou ILA, em redes em forma de anel ou linear e sem a necessidade de WSS (Wavelength Selective Switch), além se permitir o empilhamento de terminais de forma a atender a combinação de interfaces, funcionalidades e capacidade necessária e pronto para operar em redes SDN.  Possui fonte de alimentação redundante 1+1 com tensão de alimentação nominal de -48VDC e sua dimensão permite que seja instalado em um bastidor 19” padrão.</v>
      </c>
      <c r="H1087" s="10" t="s">
        <v>3067</v>
      </c>
      <c r="I1087" s="13">
        <v>43594</v>
      </c>
    </row>
    <row r="1088" spans="1:9" s="10" customFormat="1" ht="33" hidden="1" customHeight="1" x14ac:dyDescent="0.25">
      <c r="A1088" s="42" t="str">
        <f t="shared" si="48"/>
        <v/>
      </c>
      <c r="B1088" s="10" t="s">
        <v>1854</v>
      </c>
      <c r="C1088" s="10" t="s">
        <v>3103</v>
      </c>
      <c r="D1088" s="10" t="s">
        <v>3102</v>
      </c>
      <c r="E1088" s="10" t="s">
        <v>4561</v>
      </c>
      <c r="F1088" s="10" t="str">
        <f t="shared" si="49"/>
        <v>8451.40.29</v>
      </c>
      <c r="G1088" s="10" t="str">
        <f t="shared" si="50"/>
        <v>Máquinas para branquear, tingir e lavar tecidos felpudos, por corda, com temperatura de trabalho de até 140º C, velocidade entre 25 a 250m/min, sistema combinado de resfriamento e enxague do banho, filtro auto limpante por diferencial de pressão, relação de banho a partir de 1:4,5 , tanque de adição a 100%, 2 acumuladores com largura da câmara de 1.300mm e capacidade nominal de 500kg, sistema de molinelo na parte interna com controle de capacidade do acumulador, painel “touchscreen” TFT 8,4” com Controlador Logico Programável (CLP).</v>
      </c>
      <c r="H1088" s="10" t="s">
        <v>3067</v>
      </c>
      <c r="I1088" s="13">
        <v>43594</v>
      </c>
    </row>
    <row r="1089" spans="1:9" s="10" customFormat="1" ht="33" hidden="1" customHeight="1" x14ac:dyDescent="0.25">
      <c r="A1089" s="42" t="str">
        <f t="shared" si="48"/>
        <v/>
      </c>
      <c r="B1089" s="10" t="s">
        <v>115</v>
      </c>
      <c r="C1089" s="10" t="s">
        <v>3105</v>
      </c>
      <c r="D1089" s="10" t="s">
        <v>3104</v>
      </c>
      <c r="E1089" s="10" t="s">
        <v>4341</v>
      </c>
      <c r="F1089" s="10" t="str">
        <f t="shared" si="49"/>
        <v>8477.80.90</v>
      </c>
      <c r="G1089" s="10" t="str">
        <f t="shared" si="50"/>
        <v>Cortadeiras automáticas para conversão de rolos de materiais plásticos e papel com ou sem adesivo, com velocidade de até 600m/min., compostas de: uma desenroladeira de jumbos motorizada, com sistema “shaftless” (sem eixo de desenrolamento), mesa de emenda com sistema de vácuo, sistema de corte de produtos transversal automático, sistema de enrolamento automático composto por 2 torres com alinhador automático, controle automático de tensão de enrolamento, carregamento e descarregamento automático das barras das torres, sistema automático de enrolamento de refilo (longitudinal e transversal), aplicador automático de TAB (fita sem adesivo colocado no início e final dos rolos), sistema de alimentação automático de arruelas, descarregamento automático dos rolos com separador e alinhador automático do produto.</v>
      </c>
      <c r="H1089" s="10" t="s">
        <v>3067</v>
      </c>
      <c r="I1089" s="13">
        <v>43594</v>
      </c>
    </row>
    <row r="1090" spans="1:9" s="10" customFormat="1" ht="33" hidden="1" customHeight="1" x14ac:dyDescent="0.25">
      <c r="A1090" s="42" t="str">
        <f t="shared" si="48"/>
        <v/>
      </c>
      <c r="B1090" s="10" t="s">
        <v>3107</v>
      </c>
      <c r="C1090" s="10" t="s">
        <v>3108</v>
      </c>
      <c r="D1090" s="10" t="s">
        <v>3106</v>
      </c>
      <c r="E1090" s="10" t="s">
        <v>4099</v>
      </c>
      <c r="F1090" s="10" t="str">
        <f t="shared" si="49"/>
        <v>8471.60.53</v>
      </c>
      <c r="G1090" s="10" t="str">
        <f t="shared" si="50"/>
        <v>Indicadores ou apontadores (track-ball), com 3 botões e 1 globo de navegação com 80mm de comprimento, 49mm de largura e 23mm de altura, sendo dotados de pés emborrachados; possui sistema eletrônico composto por sensores de posição, microcontrolador, microchaves, e circuito de comunicação serial padrão USB.</v>
      </c>
      <c r="H1090" s="10" t="s">
        <v>3067</v>
      </c>
      <c r="I1090" s="13">
        <v>43594</v>
      </c>
    </row>
    <row r="1091" spans="1:9" s="10" customFormat="1" ht="33" hidden="1" customHeight="1" x14ac:dyDescent="0.25">
      <c r="A1091" s="42" t="str">
        <f t="shared" ref="A1091:A1154" si="51">IF(LEFT(D1091,3)="Ver","",IF(COUNTIF(D:D,D1091)&gt;1,"X",""))</f>
        <v/>
      </c>
      <c r="B1091" s="10" t="s">
        <v>1842</v>
      </c>
      <c r="C1091" s="10" t="s">
        <v>3110</v>
      </c>
      <c r="D1091" s="10" t="s">
        <v>3109</v>
      </c>
      <c r="E1091" s="10" t="s">
        <v>4453</v>
      </c>
      <c r="F1091" s="10" t="str">
        <f t="shared" ref="F1091:F1154" si="52">IF(B1091="","",LEFT(B1091,10))</f>
        <v>8443.16.00</v>
      </c>
      <c r="G1091" s="10" t="str">
        <f t="shared" ref="G1091:G1154" si="53">IF(C1091="","",C1091)</f>
        <v>Máquinas impressoras flexográficas de tambor central, de 8 cores, para tintas base solvente ou base água de PH de 4 a 9, largura máxima de impressão 1.270mm, largura máxima de material 1.320mm, comprimento máximo de impressão maior ou igual a 1.100 e menor ou igual a 1.160mm, velocidade máxima de 500m/min, alimentada por bobina de diâmetro máximo de 1.000mm e peso do rolo máximo de 1.250kg, com desbobinador e rebobinador, diâmetro interno do mandril de 76/152mm, diâmetro externo do mandril  de 90/180mm, tensão de correia desenrolada de 20-500N, tensão da banda de rebobinamento de 20-500N, tração do avanço de bandas de 20-500N, materiais imprimíveis papel de 40-120g/m², dotada de troca automática de bobinas, gerenciada por controlador lógico programável (CLP) com software de manutenção preventiva, e dotadas de: sistema automático de ajuste de pressão dos cilindros porta-clichês e rolos “anilox” com precisão de avanço e recuo de 0,001mm; sistema automático de controle de registro de impressão; sistema de controle de temperatura de tintas; sistema de controle de viscosidade de tintas utilizando viscosímetros; sistema de extratores para o auxílio na troca das camisas anilox; sistema de limpeza automático dos rolos anilox; sistema de vídeo Argus e Turbo (dupla câmera linear);</v>
      </c>
      <c r="H1091" s="10" t="s">
        <v>3067</v>
      </c>
      <c r="I1091" s="13">
        <v>43594</v>
      </c>
    </row>
    <row r="1092" spans="1:9" s="10" customFormat="1" ht="33" hidden="1" customHeight="1" x14ac:dyDescent="0.25">
      <c r="A1092" s="42" t="str">
        <f t="shared" si="51"/>
        <v/>
      </c>
      <c r="B1092" s="10" t="s">
        <v>3112</v>
      </c>
      <c r="C1092" s="10" t="s">
        <v>3113</v>
      </c>
      <c r="D1092" s="10" t="s">
        <v>3111</v>
      </c>
      <c r="E1092" s="10" t="s">
        <v>4562</v>
      </c>
      <c r="F1092" s="10" t="str">
        <f t="shared" si="52"/>
        <v>8517.12.31</v>
      </c>
      <c r="G1092" s="10" t="str">
        <f t="shared" si="53"/>
        <v>Smartphones com comunicação em redes de celulares 4G/LTE, WiFi/Bluetooth, NFC e GPS para uso exclusivo em área industrial pesada potencialmente explosivas, conector USB magnético; botões adicionais: “Push-To-Talk”, emergência e função geral; suporte a temperaturas elevadas com mínimo de 55ºC; bateria com no mínimo 3.600mAh.</v>
      </c>
      <c r="H1092" s="10" t="s">
        <v>3067</v>
      </c>
      <c r="I1092" s="13">
        <v>43594</v>
      </c>
    </row>
    <row r="1093" spans="1:9" s="10" customFormat="1" ht="33" hidden="1" customHeight="1" x14ac:dyDescent="0.25">
      <c r="A1093" s="42" t="str">
        <f t="shared" si="51"/>
        <v/>
      </c>
      <c r="B1093" s="10" t="s">
        <v>2622</v>
      </c>
      <c r="C1093" s="10" t="s">
        <v>3115</v>
      </c>
      <c r="D1093" s="10" t="s">
        <v>3114</v>
      </c>
      <c r="E1093" s="10" t="s">
        <v>4560</v>
      </c>
      <c r="F1093" s="10" t="str">
        <f t="shared" si="52"/>
        <v>9030.84.90</v>
      </c>
      <c r="G1093" s="10" t="str">
        <f t="shared" si="53"/>
        <v>Equipamentos traçadores de curvas de histerese magnética para obtenção de diversas grandezas magnéticas, como remanência, coercividade, e produto de energia máximo, opera em temperaturas de até 200°C, utilizando polos com aquecimento e bobina de contorno resistentes a temperatura, dotados de: Gabinete de controle elétrico, com as seguintes dimensões: 560 x 600 x 600 mm; dois fluxímetros eletrônicos; bobinas de indução; placa para controle automático da medição de histerese; computador para controle e monitoramento das medições; termômetro USB para medição da temperatura ambiente; polos magnéticos, para temperatura ambiente e temperaturas de até 200°C; bobinas de contorno com diâmetros de 10, 15, 26 e 40mm, para medição em temperatura ambiente e temperaturas de até 200°C; pacote eletromagnético; ímãs e amostras de níquel para calibração do equipamento; pacote para medidas em altas temperaturas composto por: dois termopares; par de polos magnéticos com elemento de aquecimento interno; e unidade de controle de aquecimento independente para os dois polos.</v>
      </c>
      <c r="H1093" s="10" t="s">
        <v>3067</v>
      </c>
      <c r="I1093" s="13">
        <v>43594</v>
      </c>
    </row>
    <row r="1094" spans="1:9" s="10" customFormat="1" ht="33" hidden="1" customHeight="1" x14ac:dyDescent="0.25">
      <c r="A1094" s="42" t="str">
        <f t="shared" si="51"/>
        <v/>
      </c>
      <c r="B1094" s="10" t="s">
        <v>332</v>
      </c>
      <c r="C1094" s="10" t="s">
        <v>3117</v>
      </c>
      <c r="D1094" s="10" t="s">
        <v>3116</v>
      </c>
      <c r="E1094" s="10" t="s">
        <v>4089</v>
      </c>
      <c r="F1094" s="10" t="str">
        <f t="shared" si="52"/>
        <v>8428.90.90</v>
      </c>
      <c r="G1094" s="10" t="str">
        <f t="shared" si="53"/>
        <v>Combinações de máquinas para o transporte de copos e latas de tamanhos variados, constituídas por: transportador mecânico de esteira ou correia, transportadores a ar, transportadores a vácuo, elevadores e inversores a vácuo, divisores de fluxo de latas, enfileiradores e desenfileiradores de latas, transferidores de latas a vácuo, guias de latas enfileiradas, caixas embaralhadoras de alimentação a ar, sistemas de eliminação de latas defeituosas, com capacidade nominal máxima de até 3400 latas/min.</v>
      </c>
      <c r="H1094" s="10" t="s">
        <v>3067</v>
      </c>
      <c r="I1094" s="13">
        <v>43594</v>
      </c>
    </row>
    <row r="1095" spans="1:9" s="10" customFormat="1" ht="33" hidden="1" customHeight="1" x14ac:dyDescent="0.25">
      <c r="A1095" s="42" t="str">
        <f t="shared" si="51"/>
        <v/>
      </c>
      <c r="B1095" s="10" t="s">
        <v>695</v>
      </c>
      <c r="C1095" s="10" t="s">
        <v>3119</v>
      </c>
      <c r="D1095" s="10" t="s">
        <v>3118</v>
      </c>
      <c r="E1095" s="10" t="s">
        <v>4503</v>
      </c>
      <c r="F1095" s="10" t="str">
        <f t="shared" si="52"/>
        <v>8504.40.90</v>
      </c>
      <c r="G1095" s="10" t="str">
        <f t="shared" si="53"/>
        <v>Equipamentos estáticos para fornecimento de energia elétrica no sistema de tração ferroviário dotados de: retificadores com tensão de entrada até 2 x 1.250Vca para tensão de saída até 3.000Vcc e potência de até 4MW, com reatância de alisamento, dispositivos de proteção com disjuntores extra rápido para até 3kVCC e curto circuitador.</v>
      </c>
      <c r="H1095" s="10" t="s">
        <v>3067</v>
      </c>
      <c r="I1095" s="13">
        <v>43594</v>
      </c>
    </row>
    <row r="1096" spans="1:9" s="10" customFormat="1" ht="33" hidden="1" customHeight="1" x14ac:dyDescent="0.25">
      <c r="A1096" s="42" t="str">
        <f t="shared" si="51"/>
        <v/>
      </c>
      <c r="B1096" s="10" t="s">
        <v>3121</v>
      </c>
      <c r="C1096" s="10" t="s">
        <v>3122</v>
      </c>
      <c r="D1096" s="10" t="s">
        <v>3120</v>
      </c>
      <c r="E1096" s="10" t="s">
        <v>4024</v>
      </c>
      <c r="F1096" s="10" t="str">
        <f t="shared" si="52"/>
        <v>8443.32.31</v>
      </c>
      <c r="G1096" s="10" t="str">
        <f t="shared" si="53"/>
        <v>Impressoras a jato de tinta térmico, portátil, com bateria de lítio de longa duração, qualidade fotográfica com velocidade de impressão máxima de até 10ppm no formato A4, resolução de impressão máxima de até 4.800 x 1.200dpi otimizado colorido, impressão sem margens até 127 x 177mm, capacidade de entrada de folhas para até 50 páginas, capacidade de conexão USB, comunicação sem fio (wireless, bluetooth).</v>
      </c>
      <c r="H1096" s="10" t="s">
        <v>3067</v>
      </c>
      <c r="I1096" s="13">
        <v>43594</v>
      </c>
    </row>
    <row r="1097" spans="1:9" s="10" customFormat="1" ht="33" hidden="1" customHeight="1" x14ac:dyDescent="0.25">
      <c r="A1097" s="42" t="str">
        <f t="shared" si="51"/>
        <v/>
      </c>
      <c r="B1097" s="10" t="s">
        <v>539</v>
      </c>
      <c r="C1097" s="10" t="s">
        <v>3124</v>
      </c>
      <c r="D1097" s="10" t="s">
        <v>3123</v>
      </c>
      <c r="E1097" s="10" t="s">
        <v>4547</v>
      </c>
      <c r="F1097" s="10" t="str">
        <f t="shared" si="52"/>
        <v>8427.10.90</v>
      </c>
      <c r="G1097" s="10" t="str">
        <f t="shared" si="53"/>
        <v>Plataformas de trabalhos aéreos, tipo tesoura, acionadas por motor elétrico alimentado por baterias recarregáveis a partir de carregador bivolt unicamente, autopropulsadas sobre rodas, com tração no eixo traseiro, controladas por painel de controle na plataforma contendo alavanca de controle, equipadas com deck extensível da plataforma, com altura máxima da plataforma igual a 3,9m, com capacidade máxima de elevação de carga sobre a plataforma com o deck extensível retraído igual a 227kg.</v>
      </c>
      <c r="H1097" s="10" t="s">
        <v>3067</v>
      </c>
      <c r="I1097" s="13">
        <v>43594</v>
      </c>
    </row>
    <row r="1098" spans="1:9" s="10" customFormat="1" ht="33" hidden="1" customHeight="1" x14ac:dyDescent="0.25">
      <c r="A1098" s="42" t="str">
        <f t="shared" si="51"/>
        <v/>
      </c>
      <c r="B1098" s="10" t="s">
        <v>1081</v>
      </c>
      <c r="C1098" s="10" t="s">
        <v>3126</v>
      </c>
      <c r="D1098" s="10" t="s">
        <v>3125</v>
      </c>
      <c r="E1098" s="10" t="s">
        <v>4547</v>
      </c>
      <c r="F1098" s="10" t="str">
        <f t="shared" si="52"/>
        <v>8427.90.00</v>
      </c>
      <c r="G1098" s="10" t="str">
        <f t="shared" si="53"/>
        <v>Plataformas individuais de deslocamento manual, para trabalhos aéreos, dotadas de mastro extensível de acionamento elétrico, com energia fornecida por baterias recarregáveis dos próprios equipamentos, com elevação máxima da plataforma igual ou superior a 6,17m, mas inferior ou igual a 9,00m e capacidade de carga máxima da plataforma igual a 159kg</v>
      </c>
      <c r="H1098" s="10" t="s">
        <v>3067</v>
      </c>
      <c r="I1098" s="13">
        <v>43594</v>
      </c>
    </row>
    <row r="1099" spans="1:9" s="10" customFormat="1" ht="33" hidden="1" customHeight="1" x14ac:dyDescent="0.25">
      <c r="A1099" s="42" t="str">
        <f t="shared" si="51"/>
        <v/>
      </c>
      <c r="B1099" s="10" t="s">
        <v>197</v>
      </c>
      <c r="C1099" s="10" t="s">
        <v>3128</v>
      </c>
      <c r="D1099" s="10" t="s">
        <v>3127</v>
      </c>
      <c r="E1099" s="10" t="s">
        <v>4488</v>
      </c>
      <c r="F1099" s="10" t="str">
        <f t="shared" si="52"/>
        <v>9031.80.99</v>
      </c>
      <c r="G1099" s="10" t="str">
        <f t="shared" si="53"/>
        <v>Equipamentos para ensaios não destrutivos por meio de ultrassom, para detecção de descontinuidade em soldas  e trilhos de vias ferroviárias, dotados de rack metálico, placas I/O, cabos, computadores, GPS / DGPS e transdutores de medição de 0°, 38°, 45°, 54° e 70°, com feixe de leitura para o campo, centro e bitola, dois suportes para leitura simultânea (lado direto e esquerdo) e duas rodas por fila de trilho, próprio para ser montado em veículo de inspeção em vias férreas.</v>
      </c>
      <c r="H1099" s="10" t="s">
        <v>3067</v>
      </c>
      <c r="I1099" s="13">
        <v>43594</v>
      </c>
    </row>
    <row r="1100" spans="1:9" s="10" customFormat="1" ht="33" hidden="1" customHeight="1" x14ac:dyDescent="0.25">
      <c r="A1100" s="42" t="str">
        <f t="shared" si="51"/>
        <v/>
      </c>
      <c r="B1100" s="10" t="s">
        <v>112</v>
      </c>
      <c r="C1100" s="10" t="s">
        <v>3130</v>
      </c>
      <c r="D1100" s="10" t="s">
        <v>3129</v>
      </c>
      <c r="E1100" s="10" t="s">
        <v>4563</v>
      </c>
      <c r="F1100" s="10" t="str">
        <f t="shared" si="52"/>
        <v>8479.89.99</v>
      </c>
      <c r="G1100" s="10" t="str">
        <f t="shared" si="53"/>
        <v>Combinações de máquinas para o tratamento da superfície de chapas de rochas ornamentais compostas por: 1 plataforma giratória de entrada; 1 robô carregador e descarregador com paginação automática das chapas combinado com 1 mesa pente giratória; 2 pantógrafos com plano de corrente e mecanismo de extração e inserção para a recirculação de bandejas de suporte das chapas; 1 forno de secagem com capacidade de até 40 bandejas de movimentação cíclica; até 7 bancadas de trabalho para operações de resinas equipadas com dois transportadores de corrente para movimentação nos dois sentidos; 1 sistema de leitura de chapas; 1 aplicador automático para tela de fibra de vidro na chapa; 1 máquina de aplicação automática de resina sobre as chapas com bomba misturadora automática; 1 robô antropomórfico para o espalhamento da resina sobre a chapa; 1 bancada de trabalho para operações de resina equipada com dois transportadores de corrente operando em dois sentidos com sistema vibratório no transportador superior; 1 transportador móvel de correntes operando em dois sentidos com transferência em linha paralela; 1 acumulador com elevador e capacidade de até 10 bandejas; 1 robô antropomórfico para a aplicação de resinas viscoplásticas; 1 forno de catálise de resina “epoxy” para até 90 bandejas com movimentação cíclica; 1 robô descarregador automático combinado com 1 mesa pente giratória; 1 plataforma giratória de saída; 2 transportadores de corrente; 2 unidades termoelétricas para o forno secagem; 2 unidades termoelétricas para o forno de catálise; e até 161 bandejas de suporte para chapas com redes metálicas, furos e pinos, para armazenamento rotativo.</v>
      </c>
      <c r="H1100" s="10" t="s">
        <v>3067</v>
      </c>
      <c r="I1100" s="13">
        <v>43594</v>
      </c>
    </row>
    <row r="1101" spans="1:9" s="10" customFormat="1" ht="33" hidden="1" customHeight="1" x14ac:dyDescent="0.25">
      <c r="A1101" s="42" t="str">
        <f t="shared" si="51"/>
        <v/>
      </c>
      <c r="B1101" s="10" t="s">
        <v>284</v>
      </c>
      <c r="C1101" s="10" t="s">
        <v>3132</v>
      </c>
      <c r="D1101" s="10" t="s">
        <v>3131</v>
      </c>
      <c r="E1101" s="10" t="s">
        <v>4099</v>
      </c>
      <c r="F1101" s="10" t="str">
        <f t="shared" si="52"/>
        <v>8471.80.00</v>
      </c>
      <c r="G1101" s="10" t="str">
        <f t="shared" si="53"/>
        <v>Consoles de operação utilizados em máquinas para processamento de dados em equipamento de tomografia computadorizada, dotados de microprocessadores, barramentos de dados QPI, memória RAM DIM DDR3 de até 48GB, barramentos PCI “express”, portas para periféricos, controlador de rede local, disco rígido, drive óptico, placa de vídeo dedicada, porta Ethernet, entrada e saída de áudio; contém gabinete metálico, tampas de acabamento e blindagem eletromagnética.</v>
      </c>
      <c r="H1101" s="10" t="s">
        <v>3067</v>
      </c>
      <c r="I1101" s="13">
        <v>43594</v>
      </c>
    </row>
    <row r="1102" spans="1:9" s="10" customFormat="1" ht="33" hidden="1" customHeight="1" x14ac:dyDescent="0.25">
      <c r="A1102" s="42" t="str">
        <f t="shared" si="51"/>
        <v/>
      </c>
      <c r="B1102" s="10" t="s">
        <v>200</v>
      </c>
      <c r="C1102" s="10" t="s">
        <v>3134</v>
      </c>
      <c r="D1102" s="10" t="s">
        <v>3133</v>
      </c>
      <c r="E1102" s="10" t="s">
        <v>4530</v>
      </c>
      <c r="F1102" s="10" t="str">
        <f t="shared" si="52"/>
        <v>8457.10.00</v>
      </c>
      <c r="G1102" s="10" t="str">
        <f t="shared" si="53"/>
        <v>Centros de usinagem verticais para usinagem com 5 eixos controlados, simultaneamente, controlados por comando numérico computadorizado (CNC), curso do eixo X igual a 650mm, curso eixo Y igual a 650mm, curso do eixo Z igual a 500mm, ângulo de inclinação do eixo A de -130° a + 130°, com mesa rotativa contínua de 360° e diâmetro de 320mm, com capacidade de 300kg e rotação de 30rpm, precisão do sistema de medição do eixo C e eixo A de ± 5”, precisão de posicionamento dos eixos X,Y e Z de 0,008mm, velocidade de deslocamento dos eixos X,Y e Z de 45,45 e 60m/min respectivamente, construída em estrutura de granito para amortecimento de vibrações e redução da propagação do calor, rotação do eixo árvore de 15.000rpm, potência de 31kW, torque do eixo árvore 194Nm, com trocador automático de ferramentas de 36 posições.</v>
      </c>
      <c r="H1102" s="10" t="s">
        <v>3067</v>
      </c>
      <c r="I1102" s="13">
        <v>43594</v>
      </c>
    </row>
    <row r="1103" spans="1:9" s="10" customFormat="1" ht="33" hidden="1" customHeight="1" x14ac:dyDescent="0.25">
      <c r="A1103" s="42" t="str">
        <f t="shared" si="51"/>
        <v/>
      </c>
      <c r="B1103" s="10" t="s">
        <v>513</v>
      </c>
      <c r="C1103" s="10" t="s">
        <v>3136</v>
      </c>
      <c r="D1103" s="10" t="s">
        <v>3135</v>
      </c>
      <c r="E1103" s="10" t="s">
        <v>4314</v>
      </c>
      <c r="F1103" s="10" t="str">
        <f t="shared" si="52"/>
        <v>9027.50.20</v>
      </c>
      <c r="G1103" s="10" t="str">
        <f t="shared" si="53"/>
        <v>Analisadores robotizados para análise de demanda química de oxigênio (DQO); amostrador XYZ; exibição de resultados em tempo real; possibilidade de carregar o equipamento com amostras prioritárias durante a análise; racks e tubos removíveis; função de pré e pós-diluição; função diluição e fortificação de amostras; resolução 0,1nm; faixa de operação entre 340 e 900nm; temperatura de operação de 10 a 40°C; largura da banda espectral de 4nm; faixa de operação de absorbância de até 3 unidades de absorbância; saída USB.</v>
      </c>
      <c r="H1103" s="10" t="s">
        <v>3067</v>
      </c>
      <c r="I1103" s="13">
        <v>43594</v>
      </c>
    </row>
    <row r="1104" spans="1:9" s="10" customFormat="1" ht="33" hidden="1" customHeight="1" x14ac:dyDescent="0.25">
      <c r="A1104" s="42" t="str">
        <f t="shared" si="51"/>
        <v/>
      </c>
      <c r="B1104" s="10" t="s">
        <v>605</v>
      </c>
      <c r="C1104" s="10" t="s">
        <v>3138</v>
      </c>
      <c r="D1104" s="10" t="s">
        <v>3137</v>
      </c>
      <c r="E1104" s="10" t="s">
        <v>4564</v>
      </c>
      <c r="F1104" s="10" t="str">
        <f t="shared" si="52"/>
        <v>9027.10.00</v>
      </c>
      <c r="G1104" s="10" t="str">
        <f t="shared" si="53"/>
        <v>Aparelhos para detecção de compostos orgânicos voláteis por tecnologia de sensor de foto ionização, portátil, com faixa de medição entre 0 a 20.000ppm ou entre 0 a 20.000mg/m3, com resolução mínima de medição de 1ppb ou 0,001mg/m3, montados em material “lexan”, ABS e aço inoxidável com revestimento protetor de borracha, proteção IP65, visor LCD, botões de operação, possui alarme visual, sonoro com 95dB e vibratório para presença de gás, bateria fraca, falha da bomba de sucção e falha de sensor, operação com bateria recarregável ou alcalinas, com faixa de temperatura de operação entre -20 a +60 grau Celsius, com faixa de umidade operacional entre 0 a 99% sem condensação, memória interna com capacidade de 120.000 pontos de medição, comunicação USB para integração com software de download de dados e configuração.</v>
      </c>
      <c r="H1104" s="10" t="s">
        <v>3067</v>
      </c>
      <c r="I1104" s="13">
        <v>43594</v>
      </c>
    </row>
    <row r="1105" spans="1:9" s="10" customFormat="1" ht="33" hidden="1" customHeight="1" x14ac:dyDescent="0.25">
      <c r="A1105" s="42" t="str">
        <f t="shared" si="51"/>
        <v/>
      </c>
      <c r="B1105" s="10" t="s">
        <v>38</v>
      </c>
      <c r="C1105" s="10" t="s">
        <v>3140</v>
      </c>
      <c r="D1105" s="10" t="s">
        <v>3139</v>
      </c>
      <c r="E1105" s="10" t="s">
        <v>4565</v>
      </c>
      <c r="F1105" s="10" t="str">
        <f t="shared" si="52"/>
        <v>9027.80.99</v>
      </c>
      <c r="G1105" s="10" t="str">
        <f t="shared" si="53"/>
        <v>Equipamentos automatizados para a diagnostico in vitro para o crescimento e detecção rápida de microbactérias, a partir de diferentes amostras clínicas (exceto sangue e urina) e teste de suscetibilidade a fármacos (AST ou DST), através do princípio da fluorescência, sensível a concentração de oxigênio no meio da cultura (tubo indicador do crescimento de microbactérias), com capacidade máxima para testar entre 320 e 960 tubos, simultaneamente, e fornecer informes visuais indicativos diferenciando amostras positivas, amostras negativas e amostras em andamento.</v>
      </c>
      <c r="H1105" s="10" t="s">
        <v>3067</v>
      </c>
      <c r="I1105" s="13">
        <v>43594</v>
      </c>
    </row>
    <row r="1106" spans="1:9" s="10" customFormat="1" ht="33" hidden="1" customHeight="1" x14ac:dyDescent="0.25">
      <c r="A1106" s="42" t="str">
        <f t="shared" si="51"/>
        <v/>
      </c>
      <c r="B1106" s="10" t="s">
        <v>147</v>
      </c>
      <c r="C1106" s="10" t="s">
        <v>3142</v>
      </c>
      <c r="D1106" s="10" t="s">
        <v>3141</v>
      </c>
      <c r="E1106" s="10" t="s">
        <v>4566</v>
      </c>
      <c r="F1106" s="10" t="str">
        <f t="shared" si="52"/>
        <v>8422.30.29</v>
      </c>
      <c r="G1106" s="10" t="str">
        <f t="shared" si="53"/>
        <v>Máquinas rotativas pneumáticas que operam com até 18 posições indexadas para o envase de produtos em latas tipo aerossol com diâmetro de 22mm, com capacidade de envase máxima igual ou superior a 12ml, com capacidade de produção máxima igual ou superior a 2.400 latas/h, sem peças elétricas, com pistão especial para mover a roda estrela e o cilindro do produto, com sistema que permite a configuração do envase para diferentes tipos de líquidos, possibilitando a configuração de diferentes velocidades para sugar o líquido do tanque e envasá-lo.</v>
      </c>
      <c r="H1106" s="10" t="s">
        <v>3067</v>
      </c>
      <c r="I1106" s="13">
        <v>43594</v>
      </c>
    </row>
    <row r="1107" spans="1:9" s="10" customFormat="1" ht="33" hidden="1" customHeight="1" x14ac:dyDescent="0.25">
      <c r="A1107" s="42" t="str">
        <f t="shared" si="51"/>
        <v/>
      </c>
      <c r="B1107" s="10" t="s">
        <v>197</v>
      </c>
      <c r="C1107" s="10" t="s">
        <v>3144</v>
      </c>
      <c r="D1107" s="10" t="s">
        <v>3143</v>
      </c>
      <c r="E1107" s="10" t="s">
        <v>4567</v>
      </c>
      <c r="F1107" s="10" t="str">
        <f t="shared" si="52"/>
        <v>9031.80.99</v>
      </c>
      <c r="G1107" s="10" t="str">
        <f t="shared" si="53"/>
        <v>Transdutores de torque de pressão para monitoramento de estacas helicoidais para marcar a dureza do solo, com capacidade de entre 13.000 e 85.000N/m, aplicado entre dois flanges, com precisão de +/- 0,3%.</v>
      </c>
      <c r="H1107" s="10" t="s">
        <v>3067</v>
      </c>
      <c r="I1107" s="13">
        <v>43594</v>
      </c>
    </row>
    <row r="1108" spans="1:9" s="10" customFormat="1" ht="33" hidden="1" customHeight="1" x14ac:dyDescent="0.25">
      <c r="A1108" s="42" t="str">
        <f t="shared" si="51"/>
        <v/>
      </c>
      <c r="B1108" s="10" t="s">
        <v>38</v>
      </c>
      <c r="C1108" s="10" t="s">
        <v>3146</v>
      </c>
      <c r="D1108" s="10" t="s">
        <v>3145</v>
      </c>
      <c r="E1108" s="10" t="s">
        <v>4565</v>
      </c>
      <c r="F1108" s="10" t="str">
        <f t="shared" si="52"/>
        <v>9027.80.99</v>
      </c>
      <c r="G1108" s="10" t="str">
        <f t="shared" si="53"/>
        <v xml:space="preserve">Equipamentos automatizados para cultura de sangue e líquidos biológicos através da detecção de CO2 produzido por bactérias e fungos, em frascos aeróbios, anaeróbios e pediátricos ou consumo de O2 pelas microbactérias, em frascos Myco/F, através do princípio da fluorescência, com capacidade para monitorar, agitar e incubar de 1 a 200 frascos de maneira simultânea e fornecer informes visuais indicativos diferenciando amostras positivas, amostras negativas e amostras em andamento. </v>
      </c>
      <c r="H1108" s="10" t="s">
        <v>3067</v>
      </c>
      <c r="I1108" s="13">
        <v>43594</v>
      </c>
    </row>
    <row r="1109" spans="1:9" s="10" customFormat="1" ht="33" hidden="1" customHeight="1" x14ac:dyDescent="0.25">
      <c r="A1109" s="42" t="str">
        <f t="shared" si="51"/>
        <v/>
      </c>
      <c r="B1109" s="10" t="s">
        <v>38</v>
      </c>
      <c r="C1109" s="10" t="s">
        <v>3148</v>
      </c>
      <c r="D1109" s="10" t="s">
        <v>3147</v>
      </c>
      <c r="E1109" s="10" t="s">
        <v>4568</v>
      </c>
      <c r="F1109" s="10" t="str">
        <f t="shared" si="52"/>
        <v>9027.80.99</v>
      </c>
      <c r="G1109" s="10" t="str">
        <f t="shared" si="53"/>
        <v>Equipamentos para diagnóstico in vitro, para identificação (ID) de bactérias, leveduras e microrganismos semelhantes e à execução de testes de susceptibilidade antimicrobiana (AST), através de painel combinado dotados de dois lados: um lado ID, com substratos desidratados, para identificação das bactérias e outro lado AST, com diversas concentrações de agentes antimicrobianos, controles de crescimento, controles de fluorescência para determinar a susceptibilidade antimicrobiana, com capacidade para realizar no máximo 50 testes por vez.</v>
      </c>
      <c r="H1109" s="10" t="s">
        <v>3067</v>
      </c>
      <c r="I1109" s="13">
        <v>43594</v>
      </c>
    </row>
    <row r="1110" spans="1:9" s="10" customFormat="1" ht="33" hidden="1" customHeight="1" x14ac:dyDescent="0.25">
      <c r="A1110" s="42" t="str">
        <f t="shared" si="51"/>
        <v/>
      </c>
      <c r="B1110" s="10" t="s">
        <v>38</v>
      </c>
      <c r="C1110" s="10" t="s">
        <v>3150</v>
      </c>
      <c r="D1110" s="10" t="s">
        <v>3149</v>
      </c>
      <c r="E1110" s="10" t="s">
        <v>4565</v>
      </c>
      <c r="F1110" s="10" t="str">
        <f t="shared" si="52"/>
        <v>9027.80.99</v>
      </c>
      <c r="G1110" s="10" t="str">
        <f t="shared" si="53"/>
        <v>Equipamentos automatizados para diagnóstico em vitro, através de rápida detecção de CO2 produzido por bactérias e fungos em amostras clínicas, através do princípio da fluorescência com capacidade para monitorar, agitar e incubar no máximo 40 frascos, fornecendo alarmes tanto visuais quanto sonoros, em caso de amostras positivas.</v>
      </c>
      <c r="H1110" s="10" t="s">
        <v>3067</v>
      </c>
      <c r="I1110" s="13">
        <v>43594</v>
      </c>
    </row>
    <row r="1111" spans="1:9" s="10" customFormat="1" ht="33" hidden="1" customHeight="1" x14ac:dyDescent="0.25">
      <c r="A1111" s="42" t="str">
        <f t="shared" si="51"/>
        <v/>
      </c>
      <c r="B1111" s="10" t="s">
        <v>281</v>
      </c>
      <c r="C1111" s="10" t="s">
        <v>3152</v>
      </c>
      <c r="D1111" s="10" t="s">
        <v>3151</v>
      </c>
      <c r="E1111" s="10" t="s">
        <v>4569</v>
      </c>
      <c r="F1111" s="10" t="str">
        <f t="shared" si="52"/>
        <v>8441.80.00</v>
      </c>
      <c r="G1111" s="10" t="str">
        <f t="shared" si="53"/>
        <v>Máquinas automáticas com cabeçotes de cortes com profundidade de até 12cm; montado em pórtico móvel com sistema de movimentação, via cremalheira para corte e meio corte de materiais rígidos e flexíveis, como vinil, lona, adesivos, papelão, cartão e outros materiais; com uma área de trabalho de até 3,10 x 2,00m; com dimensões de até 4,70 x 1,25m e, altura de até 1,45m; com utilização de energia de até 420V – 50/60Hz e de até 11kW a 18kW.</v>
      </c>
      <c r="H1111" s="10" t="s">
        <v>3067</v>
      </c>
      <c r="I1111" s="13">
        <v>43594</v>
      </c>
    </row>
    <row r="1112" spans="1:9" s="10" customFormat="1" ht="33" hidden="1" customHeight="1" x14ac:dyDescent="0.25">
      <c r="A1112" s="42" t="str">
        <f t="shared" si="51"/>
        <v/>
      </c>
      <c r="B1112" s="10" t="s">
        <v>112</v>
      </c>
      <c r="C1112" s="10" t="s">
        <v>3154</v>
      </c>
      <c r="D1112" s="10" t="s">
        <v>3153</v>
      </c>
      <c r="E1112" s="10" t="s">
        <v>4570</v>
      </c>
      <c r="F1112" s="10" t="str">
        <f t="shared" si="52"/>
        <v>8479.89.99</v>
      </c>
      <c r="G1112" s="10" t="str">
        <f t="shared" si="53"/>
        <v>Máquinas automáticas com mesa rotativa com 16 posições de trabalho, para inserção de terminais tipo “Faston” na base da bobina, por meio de um alimentador circular e linear, usando em sequência o sistema “pick &amp; place” para transferência para a base das bobinas; com capacidade de até 1.100 unidades/hora, considerando-se uma eficiência de 85%; com sistema automático gerenciado por controlador lógico programável (CLP).</v>
      </c>
      <c r="H1112" s="10" t="s">
        <v>3067</v>
      </c>
      <c r="I1112" s="13">
        <v>43594</v>
      </c>
    </row>
    <row r="1113" spans="1:9" s="10" customFormat="1" ht="33" hidden="1" customHeight="1" x14ac:dyDescent="0.25">
      <c r="A1113" s="42" t="str">
        <f t="shared" si="51"/>
        <v/>
      </c>
      <c r="B1113" s="10" t="s">
        <v>3156</v>
      </c>
      <c r="C1113" s="10" t="s">
        <v>3157</v>
      </c>
      <c r="D1113" s="10" t="s">
        <v>3155</v>
      </c>
      <c r="E1113" s="10" t="s">
        <v>4571</v>
      </c>
      <c r="F1113" s="10" t="str">
        <f t="shared" si="52"/>
        <v>8471.60.90</v>
      </c>
      <c r="G1113" s="10" t="str">
        <f t="shared" si="53"/>
        <v>Unidades de saída de dados processados eletronicamente, para leitura tátil pelo sistema Braille, com 12 a 80 células de leitura de 6 ou 8 pontos, com ou sem teclado para escrita, conexões USB, combinada ou alternativamente com "Bluetooth" ou porta serial, teclas de posicionamento para cada célula, 6 ou mais teclas de comando.</v>
      </c>
      <c r="H1113" s="10" t="s">
        <v>3067</v>
      </c>
      <c r="I1113" s="13">
        <v>43594</v>
      </c>
    </row>
    <row r="1114" spans="1:9" s="10" customFormat="1" ht="33" hidden="1" customHeight="1" x14ac:dyDescent="0.25">
      <c r="A1114" s="42" t="str">
        <f t="shared" si="51"/>
        <v/>
      </c>
      <c r="B1114" s="10" t="s">
        <v>178</v>
      </c>
      <c r="C1114" s="10" t="s">
        <v>3159</v>
      </c>
      <c r="D1114" s="10" t="s">
        <v>3158</v>
      </c>
      <c r="E1114" s="10" t="s">
        <v>4500</v>
      </c>
      <c r="F1114" s="10" t="str">
        <f t="shared" si="52"/>
        <v>8479.82.10</v>
      </c>
      <c r="G1114" s="10" t="str">
        <f t="shared" si="53"/>
        <v>Reatores para homogeneizar, emulsionar e agitar materiais líquidos e semissólidos para fabricação de produtos cosméticos e farmacêuticos com ampla faixa de viscosidade, possui fundo cônico que permite trabalhar com um volume mínimo do vaso de 50 litros, sistema de recirculação do produto, volume máxima do vaso de 2.000 litros, construído em aço inox 316L; com agitador em forma de  âncora, com pás de mistura no sentido vertical (desenho CIP), dotados de raspadores laterais em PTFE, vaso dotado de dupla camisa para aquecimento e resfriamento do produto, com  sistema de pressão positiva e negativa, abertura automática da tampa através de sistema mecânico, controle de peso por células de carga, controle de temperatura do produto, sistema de vácuo com bomba de vácuo de anel líquido para evitar espumas no produto e sistema de limpeza CIP (Clean in Place) com  bomba CIP  integrada dotado de controlador lógico programável (CLP),painel de operação com interface homem-máquina(IHM) e controle de receitas.</v>
      </c>
      <c r="H1114" s="10" t="s">
        <v>3067</v>
      </c>
      <c r="I1114" s="13">
        <v>43594</v>
      </c>
    </row>
    <row r="1115" spans="1:9" s="10" customFormat="1" ht="33" hidden="1" customHeight="1" x14ac:dyDescent="0.25">
      <c r="A1115" s="42" t="str">
        <f t="shared" si="51"/>
        <v/>
      </c>
      <c r="B1115" s="10" t="s">
        <v>178</v>
      </c>
      <c r="C1115" s="10" t="s">
        <v>3161</v>
      </c>
      <c r="D1115" s="10" t="s">
        <v>3160</v>
      </c>
      <c r="E1115" s="10" t="s">
        <v>4500</v>
      </c>
      <c r="F1115" s="10" t="str">
        <f t="shared" si="52"/>
        <v>8479.82.10</v>
      </c>
      <c r="G1115" s="10" t="str">
        <f t="shared" si="53"/>
        <v>Reatores para homogeneizar, emulsionar e agitar materiais líquidos e semissólidos para fabricação de produtos cosméticos e farmacêuticos com ampla faixa de viscosidade com fundo cônico que permite trabalhar com um volume mínimo do vaso de 50 litros, sistema de recirculação do produto, volume máxima do vaso de 1.100 litros, construídos em aço inox 316L; com agitador em forma de âncora, com pás de mistura no sentido vertical (desenho CIP), dotados de raspadores laterais em PTFE, vaso dotado de dupla camisa para aquecimento e resfriamento do produto, com sistema de pressão positiva e negativa, abertura automática da tampa através de sistema mecânico, controle de peso por células de carga, controle de temperatura do produto, sistema de vácuo com bomba de vácuo de anel líquido para evitar espumas no produto e sistema de limpeza CIP (Clean in Place) com bomba CIP integrada dotado de controlador lógico programável (CLP), painel de operação com interface homem-máquina(IHM) e controle de receitas.</v>
      </c>
      <c r="H1115" s="10" t="s">
        <v>3067</v>
      </c>
      <c r="I1115" s="13">
        <v>43594</v>
      </c>
    </row>
    <row r="1116" spans="1:9" s="10" customFormat="1" ht="33" hidden="1" customHeight="1" x14ac:dyDescent="0.25">
      <c r="A1116" s="42" t="str">
        <f t="shared" si="51"/>
        <v/>
      </c>
      <c r="B1116" s="10" t="s">
        <v>3163</v>
      </c>
      <c r="C1116" s="10" t="s">
        <v>3164</v>
      </c>
      <c r="D1116" s="10" t="s">
        <v>3162</v>
      </c>
      <c r="E1116" s="10" t="s">
        <v>4572</v>
      </c>
      <c r="F1116" s="10" t="str">
        <f t="shared" si="52"/>
        <v>8419.90.40</v>
      </c>
      <c r="G1116" s="10" t="str">
        <f t="shared" si="53"/>
        <v>Platens inferiores, utilizados em chapa para preparo de carne de hambúrguer, dotados de 2 pontos de monitoramento constante de temperatura, constituídos em aço inox 304 e placa metálica em aço TI, composta pelos  materiais liga Manganês (1,5%), Sílicio (0,45%), Carbono (0,21%), Fósforo(0,035%), Enxofre (0,02%), Molibdênio (0,6%), Vanádio (0,06%), Titânio (0,06%), Boro (0,005%), Colúmbio( 0,06%)com temperatura de trabalho de 204°C e potência de 3,8kW.</v>
      </c>
      <c r="H1116" s="10" t="s">
        <v>3067</v>
      </c>
      <c r="I1116" s="13">
        <v>43594</v>
      </c>
    </row>
    <row r="1117" spans="1:9" s="10" customFormat="1" ht="33" hidden="1" customHeight="1" x14ac:dyDescent="0.25">
      <c r="A1117" s="42" t="str">
        <f t="shared" si="51"/>
        <v/>
      </c>
      <c r="B1117" s="10" t="s">
        <v>771</v>
      </c>
      <c r="C1117" s="10" t="s">
        <v>3166</v>
      </c>
      <c r="D1117" s="10" t="s">
        <v>3165</v>
      </c>
      <c r="E1117" s="10" t="s">
        <v>4572</v>
      </c>
      <c r="F1117" s="10" t="str">
        <f t="shared" si="52"/>
        <v>8537.10.20</v>
      </c>
      <c r="G1117" s="10" t="str">
        <f t="shared" si="53"/>
        <v>Controladores lógicos programáveis construídos em plástico e vidro, contém softwares e circuitos eletrônicos integrados que possibilitam a programação, controle, gravação e visualização dos parâmetros de funcionamento do equipamento, teclado com a tecnologia “touchscreen”. Possibilita também a gravação de receitas utilizadas na produção do alimento. Sistema operacional utilizado Linux. Controla a temperatura e tempo de cozimentos dos alimentos, com ajustes eletrônicos na identificação da altura dos alimentos.</v>
      </c>
      <c r="H1117" s="10" t="s">
        <v>3067</v>
      </c>
      <c r="I1117" s="13">
        <v>43594</v>
      </c>
    </row>
    <row r="1118" spans="1:9" s="10" customFormat="1" ht="33" hidden="1" customHeight="1" x14ac:dyDescent="0.25">
      <c r="A1118" s="42" t="str">
        <f t="shared" si="51"/>
        <v/>
      </c>
      <c r="B1118" s="10" t="s">
        <v>3163</v>
      </c>
      <c r="C1118" s="10" t="s">
        <v>3168</v>
      </c>
      <c r="D1118" s="10" t="s">
        <v>3167</v>
      </c>
      <c r="E1118" s="10" t="s">
        <v>4572</v>
      </c>
      <c r="F1118" s="10" t="str">
        <f t="shared" si="52"/>
        <v>8419.90.40</v>
      </c>
      <c r="G1118" s="10" t="str">
        <f t="shared" si="53"/>
        <v>Platens superiores, utilizados em chapa para preparo de carne de hambúrguer, com resistência elétrica interna, dotado de 2 pontos de monitoramento constante de temperatura, constituído em aço inox 304, com temperatura de trabalho de 232°C e potência de 2,6kW.</v>
      </c>
      <c r="H1118" s="10" t="s">
        <v>3067</v>
      </c>
      <c r="I1118" s="13">
        <v>43594</v>
      </c>
    </row>
    <row r="1119" spans="1:9" s="10" customFormat="1" ht="33" hidden="1" customHeight="1" x14ac:dyDescent="0.25">
      <c r="A1119" s="42" t="str">
        <f t="shared" si="51"/>
        <v/>
      </c>
      <c r="B1119" s="10" t="s">
        <v>3163</v>
      </c>
      <c r="C1119" s="10" t="s">
        <v>3170</v>
      </c>
      <c r="D1119" s="10" t="s">
        <v>3169</v>
      </c>
      <c r="E1119" s="10" t="s">
        <v>4572</v>
      </c>
      <c r="F1119" s="10" t="str">
        <f t="shared" si="52"/>
        <v>8419.90.40</v>
      </c>
      <c r="G1119" s="10" t="str">
        <f t="shared" si="53"/>
        <v>Dispositivos tubulares soldados constituídos em aço inox, utilizados para abertura e fechamento do platen superior em chapa para preparo de carne de hambúrguer, acionados por atuador linear elétrico com controle de tensão por molas metálicas com curso de abertura de 16cm e força de fechamento de 3,52Kgf/cm.</v>
      </c>
      <c r="H1119" s="10" t="s">
        <v>3067</v>
      </c>
      <c r="I1119" s="13">
        <v>43594</v>
      </c>
    </row>
    <row r="1120" spans="1:9" s="10" customFormat="1" ht="33" hidden="1" customHeight="1" x14ac:dyDescent="0.25">
      <c r="A1120" s="42" t="str">
        <f t="shared" si="51"/>
        <v/>
      </c>
      <c r="B1120" s="10" t="s">
        <v>3163</v>
      </c>
      <c r="C1120" s="10" t="s">
        <v>3172</v>
      </c>
      <c r="D1120" s="10" t="s">
        <v>3171</v>
      </c>
      <c r="E1120" s="10" t="s">
        <v>4572</v>
      </c>
      <c r="F1120" s="10" t="str">
        <f t="shared" si="52"/>
        <v>8419.90.40</v>
      </c>
      <c r="G1120" s="10" t="str">
        <f t="shared" si="53"/>
        <v>Platens superiores, utilizados em chapa para preparo de carne de hambúrguer, com resistência elétricas interna, dotados de 2 pontos de monitoramento constante de temperatura, constituído em aço inox 304,com temperatura de trabalho de 232°C e potência de 2.6kW.</v>
      </c>
      <c r="H1120" s="10" t="s">
        <v>3067</v>
      </c>
      <c r="I1120" s="13">
        <v>43594</v>
      </c>
    </row>
    <row r="1121" spans="1:9" s="10" customFormat="1" ht="33" hidden="1" customHeight="1" x14ac:dyDescent="0.25">
      <c r="A1121" s="42" t="str">
        <f t="shared" si="51"/>
        <v/>
      </c>
      <c r="B1121" s="10" t="s">
        <v>3174</v>
      </c>
      <c r="C1121" s="10" t="s">
        <v>3175</v>
      </c>
      <c r="D1121" s="10" t="s">
        <v>3173</v>
      </c>
      <c r="E1121" s="10" t="s">
        <v>4573</v>
      </c>
      <c r="F1121" s="10" t="str">
        <f t="shared" si="52"/>
        <v>8419.89.20</v>
      </c>
      <c r="G1121" s="10" t="str">
        <f t="shared" si="53"/>
        <v xml:space="preserve">Mantenedores de alimento, utilizados para preservar a temperatura em até 2 horas, dotados de 4 prateleiras com tampas fixas, 8 compartimentos para cada alimento, temperatura de operação de 65 a 135°C. </v>
      </c>
      <c r="H1121" s="10" t="s">
        <v>3067</v>
      </c>
      <c r="I1121" s="13">
        <v>43594</v>
      </c>
    </row>
    <row r="1122" spans="1:9" s="10" customFormat="1" ht="33" hidden="1" customHeight="1" x14ac:dyDescent="0.25">
      <c r="A1122" s="42" t="str">
        <f t="shared" si="51"/>
        <v/>
      </c>
      <c r="B1122" s="10" t="s">
        <v>112</v>
      </c>
      <c r="C1122" s="10" t="s">
        <v>3177</v>
      </c>
      <c r="D1122" s="10" t="s">
        <v>3176</v>
      </c>
      <c r="E1122" s="10" t="s">
        <v>4565</v>
      </c>
      <c r="F1122" s="10" t="str">
        <f t="shared" si="52"/>
        <v>8479.89.99</v>
      </c>
      <c r="G1122" s="10" t="str">
        <f t="shared" si="53"/>
        <v>Equipamentos automatizados que realizam alíquota em dois diferentes tubos, um para exame de citologia do colo do útero e outro para exame de biologia molecular, dotados de painel “touchscreen”, com capacidade para separar até 96 amostras em duas horas e dez minutos.</v>
      </c>
      <c r="H1122" s="10" t="s">
        <v>3067</v>
      </c>
      <c r="I1122" s="13">
        <v>43594</v>
      </c>
    </row>
    <row r="1123" spans="1:9" s="10" customFormat="1" ht="33" hidden="1" customHeight="1" x14ac:dyDescent="0.25">
      <c r="A1123" s="42" t="str">
        <f t="shared" si="51"/>
        <v/>
      </c>
      <c r="B1123" s="10" t="s">
        <v>112</v>
      </c>
      <c r="C1123" s="10" t="s">
        <v>3179</v>
      </c>
      <c r="D1123" s="10" t="s">
        <v>3178</v>
      </c>
      <c r="E1123" s="10" t="s">
        <v>4565</v>
      </c>
      <c r="F1123" s="10" t="str">
        <f t="shared" si="52"/>
        <v>8479.89.99</v>
      </c>
      <c r="G1123" s="10" t="str">
        <f t="shared" si="53"/>
        <v>Equipamentos automatizados, de preparo e coloração de lâminas com amostras de células do colo do útero, coletadas pelo método de citologia em meio líquido, para a realização de exame citológico preventivo do câncer do colo do útero, composto por processador de lâminas e monitor “touchscreen”, com capacidade para preparar e corar até 48 lâminas/h.</v>
      </c>
      <c r="H1123" s="10" t="s">
        <v>3067</v>
      </c>
      <c r="I1123" s="13">
        <v>43594</v>
      </c>
    </row>
    <row r="1124" spans="1:9" s="10" customFormat="1" ht="33" hidden="1" customHeight="1" x14ac:dyDescent="0.25">
      <c r="A1124" s="42" t="str">
        <f t="shared" si="51"/>
        <v/>
      </c>
      <c r="B1124" s="10" t="s">
        <v>1684</v>
      </c>
      <c r="C1124" s="10" t="s">
        <v>3181</v>
      </c>
      <c r="D1124" s="10" t="s">
        <v>3180</v>
      </c>
      <c r="E1124" s="10" t="s">
        <v>4574</v>
      </c>
      <c r="F1124" s="10" t="str">
        <f t="shared" si="52"/>
        <v>8207.30.00</v>
      </c>
      <c r="G1124" s="10" t="str">
        <f t="shared" si="53"/>
        <v>Matrizes para cravamento de chapas em aço especial revestidas com nitreto de titânio, dotadas de uma capa, lamelas e elastômero/mola metálica; com diâmetro de 10 a 27mm e comprimento de 12 a 50mm.</v>
      </c>
      <c r="H1124" s="10" t="s">
        <v>3067</v>
      </c>
      <c r="I1124" s="13">
        <v>43594</v>
      </c>
    </row>
    <row r="1125" spans="1:9" s="10" customFormat="1" ht="33" hidden="1" customHeight="1" x14ac:dyDescent="0.25">
      <c r="A1125" s="42" t="str">
        <f t="shared" si="51"/>
        <v/>
      </c>
      <c r="B1125" s="10" t="s">
        <v>147</v>
      </c>
      <c r="C1125" s="10" t="s">
        <v>3183</v>
      </c>
      <c r="D1125" s="10" t="s">
        <v>3182</v>
      </c>
      <c r="E1125" s="10" t="s">
        <v>4575</v>
      </c>
      <c r="F1125" s="10" t="str">
        <f t="shared" si="52"/>
        <v>8422.30.29</v>
      </c>
      <c r="G1125" s="10" t="str">
        <f t="shared" si="53"/>
        <v>Rotuladoras rotativas, com estações autoadesivas acionadas através de motores de passo, com carrossel central de 5 cabeçotes e 5 sapatas, com 3 estações para rótulo, contra rótulo e bolino ou colarinho envolvente, com caracóis, guias e estrelas para garrafa cilíndrica, ovais, retangulares e formatos especiais, para diferentes tamanhos de garrafas, com sapatas de centragem especiais de garrafas, com cabeçotes para garrafas especiais e com extensão, com desacopladores para estação de colarinho envolvente, com fotocélulas especiais para rótulo transparente, com possibilidade de rotular 15 ou mais formatos diversos de garrafas e etiquetas, com capacidade de produção entre 1.500 e 3.000 garrafas/hora, controlada por PLC com Monitor “touchscreen”.</v>
      </c>
      <c r="H1125" s="10" t="s">
        <v>3067</v>
      </c>
      <c r="I1125" s="13">
        <v>43594</v>
      </c>
    </row>
    <row r="1126" spans="1:9" s="10" customFormat="1" ht="33" hidden="1" customHeight="1" x14ac:dyDescent="0.25">
      <c r="A1126" s="42" t="str">
        <f t="shared" si="51"/>
        <v/>
      </c>
      <c r="B1126" s="10" t="s">
        <v>3059</v>
      </c>
      <c r="C1126" s="10" t="s">
        <v>3185</v>
      </c>
      <c r="D1126" s="10" t="s">
        <v>3184</v>
      </c>
      <c r="E1126" s="10" t="s">
        <v>4576</v>
      </c>
      <c r="F1126" s="10" t="str">
        <f t="shared" si="52"/>
        <v>8435.10.00</v>
      </c>
      <c r="G1126" s="10" t="str">
        <f t="shared" si="53"/>
        <v>Enriquecedores automáticos em aço inox para produção de suco e vinho com extração total da cor da casca, controlado por um PLC, com  aquecimento em dois estágios, sendo o 1º na temperatura ambiente entre 25 a 55 graus, no segundo estágio aumenta a temperatura para até 87 graus, neste segundo estágio ocorre o enriquecimento com a concentração do suco em até 18% por meio do sistema rápido de diminuição  da temperatura de 85°C para 35°C, com uma sonda para controle da temperatura,  com capacidade de produção de 6 mil kg a 35 mil kg/h., equipados com bomba helicoidal com válvula de regulagem de fluxo.</v>
      </c>
      <c r="H1126" s="10" t="s">
        <v>3067</v>
      </c>
      <c r="I1126" s="13">
        <v>43594</v>
      </c>
    </row>
    <row r="1127" spans="1:9" s="10" customFormat="1" ht="33" hidden="1" customHeight="1" x14ac:dyDescent="0.25">
      <c r="A1127" s="42" t="str">
        <f t="shared" si="51"/>
        <v/>
      </c>
      <c r="B1127" s="10" t="s">
        <v>181</v>
      </c>
      <c r="C1127" s="10" t="s">
        <v>3187</v>
      </c>
      <c r="D1127" s="10" t="s">
        <v>3186</v>
      </c>
      <c r="E1127" s="10" t="s">
        <v>3971</v>
      </c>
      <c r="F1127" s="10" t="str">
        <f t="shared" si="52"/>
        <v>8465.99.00</v>
      </c>
      <c r="G1127" s="10" t="str">
        <f t="shared" si="53"/>
        <v>Prensas hidráulicas para a colagem e curvatura de lâminas de madeira e/ou MDF, dotadas de mesa superior móvel, com mesa de trabalho de 1.600 x 800mm com pressão hidráulica vertical de 100T, ou com mesa de trabalho com dimensão de 2.000 x 1.000mm e pressão hidráulica vertical de 120T.</v>
      </c>
      <c r="H1127" s="10" t="s">
        <v>3067</v>
      </c>
      <c r="I1127" s="13">
        <v>43594</v>
      </c>
    </row>
    <row r="1128" spans="1:9" s="10" customFormat="1" ht="33" hidden="1" customHeight="1" x14ac:dyDescent="0.25">
      <c r="A1128" s="42" t="str">
        <f t="shared" si="51"/>
        <v/>
      </c>
      <c r="B1128" s="10" t="s">
        <v>181</v>
      </c>
      <c r="C1128" s="10" t="s">
        <v>3189</v>
      </c>
      <c r="D1128" s="10" t="s">
        <v>3188</v>
      </c>
      <c r="E1128" s="10" t="s">
        <v>3971</v>
      </c>
      <c r="F1128" s="10" t="str">
        <f t="shared" si="52"/>
        <v>8465.99.00</v>
      </c>
      <c r="G1128" s="10" t="str">
        <f t="shared" si="53"/>
        <v>Prensas hidráulicas para a colagem e curvatura de lâminas de madeira e/ou MDF em 3D, dotadas de mesa superior móvel de 1.600 x 800mm ou 2.000 x 1.200mm, com mesa inferior de 1.900 x 800mm ou 2.300 x 1.200mm, com 2 cilindros hidráulicos verticais e dois cilindros laterais hidráulicos, sendo um esquerdo e outro direito, com pressão hidráulica vertical de 100T ou 160T, com pressão horizontal de 30T cada cilindro.</v>
      </c>
      <c r="H1128" s="10" t="s">
        <v>3067</v>
      </c>
      <c r="I1128" s="13">
        <v>43594</v>
      </c>
    </row>
    <row r="1129" spans="1:9" s="10" customFormat="1" ht="33" hidden="1" customHeight="1" x14ac:dyDescent="0.25">
      <c r="A1129" s="42" t="str">
        <f t="shared" si="51"/>
        <v/>
      </c>
      <c r="B1129" s="10" t="s">
        <v>38</v>
      </c>
      <c r="C1129" s="10" t="s">
        <v>3191</v>
      </c>
      <c r="D1129" s="10" t="s">
        <v>3190</v>
      </c>
      <c r="E1129" s="10" t="s">
        <v>4203</v>
      </c>
      <c r="F1129" s="10" t="str">
        <f t="shared" si="52"/>
        <v>9027.80.99</v>
      </c>
      <c r="G1129" s="10" t="str">
        <f t="shared" si="53"/>
        <v>Aparelhos portáteis utilizados para determinar quantitativamente o tempo de protrombina (pt/valor quick/inr), em amostras de sangue capilar ou sangue total venoso não tratado, para a realização de testes de coagulação; tempo de resultado de medição 1 minuto, memória para armazenamento de até 300 valores de resultados com hora e data; área de aplicação de amostra sanguínea de pelo menos 8μl.</v>
      </c>
      <c r="H1129" s="10" t="s">
        <v>3067</v>
      </c>
      <c r="I1129" s="13">
        <v>43594</v>
      </c>
    </row>
    <row r="1130" spans="1:9" s="10" customFormat="1" ht="33" hidden="1" customHeight="1" x14ac:dyDescent="0.25">
      <c r="A1130" s="42" t="str">
        <f t="shared" si="51"/>
        <v/>
      </c>
      <c r="B1130" s="10" t="s">
        <v>518</v>
      </c>
      <c r="C1130" s="10" t="s">
        <v>3193</v>
      </c>
      <c r="D1130" s="10" t="s">
        <v>3192</v>
      </c>
      <c r="E1130" s="10" t="s">
        <v>4203</v>
      </c>
      <c r="F1130" s="10" t="str">
        <f t="shared" si="52"/>
        <v>9027.50.90</v>
      </c>
      <c r="G1130" s="10" t="str">
        <f t="shared" si="53"/>
        <v>Equipamento de PCR em tempo real, por meio de tecnologia de reação em cadeia da polimerase (PCR), utilizados para análise da expressão gênica, estudo de mutações, quantificação e detecção de ácidos nucleicos; consumíveis plásticos com placas de 96 poços, tiras de 8 tubos, com volumes de reação de 10 a 50μl, com tempo de corrida menor que 40min para PCR de 3 passos com 40 ciclos e menor 1,5h para HRM; memória para armazenamento de até 50 corridas.</v>
      </c>
      <c r="H1130" s="10" t="s">
        <v>3067</v>
      </c>
      <c r="I1130" s="13">
        <v>43594</v>
      </c>
    </row>
    <row r="1131" spans="1:9" s="10" customFormat="1" ht="33" hidden="1" customHeight="1" x14ac:dyDescent="0.25">
      <c r="A1131" s="42" t="str">
        <f t="shared" si="51"/>
        <v/>
      </c>
      <c r="B1131" s="10" t="s">
        <v>3195</v>
      </c>
      <c r="C1131" s="10" t="s">
        <v>3196</v>
      </c>
      <c r="D1131" s="10" t="s">
        <v>3194</v>
      </c>
      <c r="E1131" s="10" t="s">
        <v>4577</v>
      </c>
      <c r="F1131" s="10" t="str">
        <f t="shared" si="52"/>
        <v>8461.90.90</v>
      </c>
      <c r="G1131" s="10" t="str">
        <f t="shared" si="53"/>
        <v>Máquinas para acabamento de lonas (blocos de freio), por eliminação de matérias, esmerilhamento e chanfro de suas extremidades internas, externas e raio de curvatura, para trabalhar peças com largura igual ou inferior a 240mm, dotados de comando lógico programável (CLP) e respectivos transportadores de interconexação.</v>
      </c>
      <c r="H1131" s="10" t="s">
        <v>3067</v>
      </c>
      <c r="I1131" s="13">
        <v>43594</v>
      </c>
    </row>
    <row r="1132" spans="1:9" s="10" customFormat="1" ht="33" hidden="1" customHeight="1" x14ac:dyDescent="0.25">
      <c r="A1132" s="42" t="str">
        <f t="shared" si="51"/>
        <v/>
      </c>
      <c r="B1132" s="10" t="s">
        <v>3174</v>
      </c>
      <c r="C1132" s="10" t="s">
        <v>3198</v>
      </c>
      <c r="D1132" s="10" t="s">
        <v>3197</v>
      </c>
      <c r="E1132" s="10" t="s">
        <v>4573</v>
      </c>
      <c r="F1132" s="10" t="str">
        <f t="shared" si="52"/>
        <v>8419.89.20</v>
      </c>
      <c r="G1132" s="10" t="str">
        <f t="shared" si="53"/>
        <v>Mantenedores de alimento, utilizados para preservar a temperatura em até 2 horas, dotados de 4 prateleiras com tampas fixas, 12 compartimentos para cada alimento, temperatura de operação de 65 a 135°C.</v>
      </c>
      <c r="H1132" s="10" t="s">
        <v>3067</v>
      </c>
      <c r="I1132" s="13">
        <v>43594</v>
      </c>
    </row>
    <row r="1133" spans="1:9" s="10" customFormat="1" ht="33" hidden="1" customHeight="1" x14ac:dyDescent="0.25">
      <c r="A1133" s="42" t="str">
        <f t="shared" si="51"/>
        <v/>
      </c>
      <c r="B1133" s="10" t="s">
        <v>1214</v>
      </c>
      <c r="C1133" s="10" t="s">
        <v>3200</v>
      </c>
      <c r="D1133" s="10" t="s">
        <v>3199</v>
      </c>
      <c r="E1133" s="10" t="s">
        <v>4578</v>
      </c>
      <c r="F1133" s="10" t="str">
        <f t="shared" si="52"/>
        <v>8413.81.00</v>
      </c>
      <c r="G1133" s="10" t="str">
        <f t="shared" si="53"/>
        <v>Bombas centrífugas de corpo duplo para bombeamento de polpa de minério dotados de uma única carcaça de metal duro, dois rotores conectados a um único eixo fabricado em aço, que é responsável pelo acionamento mecânico do sistema e selagem por selo mecânico.</v>
      </c>
      <c r="H1133" s="10" t="s">
        <v>3067</v>
      </c>
      <c r="I1133" s="13">
        <v>43594</v>
      </c>
    </row>
    <row r="1134" spans="1:9" s="10" customFormat="1" ht="33" hidden="1" customHeight="1" x14ac:dyDescent="0.25">
      <c r="A1134" s="42" t="str">
        <f t="shared" si="51"/>
        <v/>
      </c>
      <c r="B1134" s="10" t="s">
        <v>681</v>
      </c>
      <c r="C1134" s="10" t="s">
        <v>3202</v>
      </c>
      <c r="D1134" s="10" t="s">
        <v>3201</v>
      </c>
      <c r="E1134" s="10" t="s">
        <v>3969</v>
      </c>
      <c r="F1134" s="10" t="str">
        <f t="shared" si="52"/>
        <v>8487.90.00</v>
      </c>
      <c r="G1134" s="10" t="str">
        <f t="shared" si="53"/>
        <v>Raspadores de aço inox ou aço inox com vedação de viton (FKM) ou  aço inox com vedação de plástico, para limpeza e proteção de guias lineares utilizadas em centros de usinagem.</v>
      </c>
      <c r="H1134" s="10" t="s">
        <v>3067</v>
      </c>
      <c r="I1134" s="13">
        <v>43594</v>
      </c>
    </row>
    <row r="1135" spans="1:9" s="10" customFormat="1" ht="33" hidden="1" customHeight="1" x14ac:dyDescent="0.25">
      <c r="A1135" s="42" t="str">
        <f t="shared" si="51"/>
        <v/>
      </c>
      <c r="B1135" s="10" t="s">
        <v>1972</v>
      </c>
      <c r="C1135" s="10" t="s">
        <v>3204</v>
      </c>
      <c r="D1135" s="10" t="s">
        <v>3203</v>
      </c>
      <c r="E1135" s="10" t="s">
        <v>4134</v>
      </c>
      <c r="F1135" s="10" t="str">
        <f t="shared" si="52"/>
        <v>8462.91.11</v>
      </c>
      <c r="G1135" s="10" t="str">
        <f t="shared" si="53"/>
        <v>Prensas isostáticas, com medidas iguais ou inferiores à 2.270 (largura) x 600 (profundidade) x 2.200 (altura), com pressão máxima de operação de 300Mpa, comprimento efetivo 400mm, diâmetro da câmara de pressão 300mm, tempo de ciclo de 3 a 5 minutos; velocidade de pressurização, velocidade de despressurização e tempo de retenção configuráveis por controlador lógico programável (CLP), para compactação isostática de pó de liga de Ne-Fe-B; processo de compactação em ambiente líquido isento de oxigênio para produção de imãs de terras raras de grandes dimensões.</v>
      </c>
      <c r="H1135" s="10" t="s">
        <v>3067</v>
      </c>
      <c r="I1135" s="13">
        <v>43594</v>
      </c>
    </row>
    <row r="1136" spans="1:9" s="10" customFormat="1" ht="33" hidden="1" customHeight="1" x14ac:dyDescent="0.25">
      <c r="A1136" s="42" t="str">
        <f t="shared" si="51"/>
        <v/>
      </c>
      <c r="B1136" s="10" t="s">
        <v>464</v>
      </c>
      <c r="C1136" s="10" t="s">
        <v>3206</v>
      </c>
      <c r="D1136" s="10" t="s">
        <v>3205</v>
      </c>
      <c r="E1136" s="10" t="s">
        <v>4579</v>
      </c>
      <c r="F1136" s="10" t="str">
        <f t="shared" si="52"/>
        <v>8480.79.00</v>
      </c>
      <c r="G1136" s="10" t="str">
        <f t="shared" si="53"/>
        <v>Moldes de injeção de termoplástico sob pressão tipo “flip-top”, modelo “Pull Ring” de lacre de inviolabilidade, abertura da tampa e sobretampa com sistema de dobradiça ativa para ser aplicada com tecnologia BAP (Bonded Aluminium to Plastic), para receber membrana de alumínio, para acondicionamento de produto alimentício com tecnologia específica de alta precisão, com formato irregular, com 16 cavidades (dois pontos de injeção valvulado por cavidade), capacidade de 80 peças/min, com câmara quente e válvulas de injeção controladas sequencialmente permitindo controle dimensional e funcional do produto; sistemas de gavetas internas para permitir extração de retenções devido as características do produto; sistema de extração escalonada permitindo liberação das peças para manipuladores de transferência (robôs manipuladores) para operações complementares; sistemas de refrigeração intensivas permitindo rápido resfriamento do produto e consequente redução do ciclo de produção e energia; medidas do molde: comprimento: 1193,00mm x largura: 906,00mm x altura: 540,00mm, feito em aço.</v>
      </c>
      <c r="H1136" s="10" t="s">
        <v>3067</v>
      </c>
      <c r="I1136" s="13">
        <v>43594</v>
      </c>
    </row>
    <row r="1137" spans="1:9" s="10" customFormat="1" ht="33" hidden="1" customHeight="1" x14ac:dyDescent="0.25">
      <c r="A1137" s="42" t="str">
        <f t="shared" si="51"/>
        <v/>
      </c>
      <c r="B1137" s="10" t="s">
        <v>200</v>
      </c>
      <c r="C1137" s="10" t="s">
        <v>3208</v>
      </c>
      <c r="D1137" s="10" t="s">
        <v>3207</v>
      </c>
      <c r="E1137" s="10" t="s">
        <v>4358</v>
      </c>
      <c r="F1137" s="10" t="str">
        <f t="shared" si="52"/>
        <v>8457.10.00</v>
      </c>
      <c r="G1137" s="10" t="str">
        <f t="shared" si="53"/>
        <v>Centros de usinagem tipo "Gantry", para trabalhar metais, com mesa de 2.650x 1.950mm, com 3 + 2 eixos sendo (X, Y, Z, B e C), 3 eixos de deslocamento linear. X, Y e Z com cursos de 2.500 x 1600 x 800mm  respectivamente, eixo B com inclinação de +/- 110° de amplitude e C rotativo 240°, deslocamento rápido nos eixos x, y, z de 24.000mm/min, com um fuso de 26.000rpm, potência de 20kW, torque de 32Nm equipados com acessórios adicionais de controle de medição de ferramentas e uma sonda comandada por um infravermelho para medição das peças usinadas de extrema precisão tanto em pré acabamento, como em acabamento na fabricação de moldes, matrizes e componentes aeroespaciais com capacidade de usinagem dos 5 lados da peça com uma única fixação.</v>
      </c>
      <c r="H1137" s="10" t="s">
        <v>3067</v>
      </c>
      <c r="I1137" s="13">
        <v>43594</v>
      </c>
    </row>
    <row r="1138" spans="1:9" s="10" customFormat="1" ht="33" hidden="1" customHeight="1" x14ac:dyDescent="0.25">
      <c r="A1138" s="42" t="str">
        <f t="shared" si="51"/>
        <v/>
      </c>
      <c r="B1138" s="10" t="s">
        <v>112</v>
      </c>
      <c r="C1138" s="10" t="s">
        <v>3210</v>
      </c>
      <c r="D1138" s="10" t="s">
        <v>3209</v>
      </c>
      <c r="E1138" s="10" t="s">
        <v>4579</v>
      </c>
      <c r="F1138" s="10" t="str">
        <f t="shared" si="52"/>
        <v>8479.89.99</v>
      </c>
      <c r="G1138" s="10" t="str">
        <f t="shared" si="53"/>
        <v>Máquinas automáticas indexadas com 10 estações para soldar, inspecionar e fechar tampa tipo “Flip Top” com Pull Ring com formato e dimensões especiais e controladas, com membrana de alumínio soldada por processo de indução, conferência da soldagem, giro da tampa 180°, fechamento da tampa com sistema de dobradiça ativa tipo cinta dupla, conferência e liberação da tampa, tecnologia BAP (Bonded Aluminium to Plastic), para lacrar hermeticamente com selo de segurança incorporado a frascos plásticos contendo produto alimentício seco; com sistema feito com uma mesa rotativa acionada por um motor sem escovas; indexação por servo motor totalmente sincronizado e reconfigurável de design modular para uma operação suave; velocidade do índice de até 50 ciclos/min; plataforma flexível com precisão de &lt;50μm (mícron); estrutura principal em aço soldado eletricamente; ninhos fixados na mesa.</v>
      </c>
      <c r="H1138" s="10" t="s">
        <v>3067</v>
      </c>
      <c r="I1138" s="13">
        <v>43594</v>
      </c>
    </row>
    <row r="1139" spans="1:9" s="10" customFormat="1" ht="33" hidden="1" customHeight="1" x14ac:dyDescent="0.25">
      <c r="A1139" s="42" t="str">
        <f t="shared" si="51"/>
        <v/>
      </c>
      <c r="B1139" s="10" t="s">
        <v>1185</v>
      </c>
      <c r="C1139" s="10" t="s">
        <v>3212</v>
      </c>
      <c r="D1139" s="10" t="s">
        <v>3211</v>
      </c>
      <c r="E1139" s="10" t="s">
        <v>4580</v>
      </c>
      <c r="F1139" s="10" t="str">
        <f t="shared" si="52"/>
        <v>8437.90.00</v>
      </c>
      <c r="G1139" s="10" t="str">
        <f t="shared" si="53"/>
        <v>Módulos de alinhamento gravitacional para condução e escoamento de produto específicos para máquinas selecionadoras de grãos, fabricados em alumínio extrudado, usinado e acabamento superficial anodizado duro de 100µm com duplo polimento.</v>
      </c>
      <c r="H1139" s="10" t="s">
        <v>3067</v>
      </c>
      <c r="I1139" s="13">
        <v>43594</v>
      </c>
    </row>
    <row r="1140" spans="1:9" s="10" customFormat="1" ht="33" hidden="1" customHeight="1" x14ac:dyDescent="0.25">
      <c r="A1140" s="42" t="str">
        <f t="shared" si="51"/>
        <v/>
      </c>
      <c r="B1140" s="10" t="s">
        <v>115</v>
      </c>
      <c r="C1140" s="10" t="s">
        <v>3214</v>
      </c>
      <c r="D1140" s="10" t="s">
        <v>3213</v>
      </c>
      <c r="E1140" s="10" t="s">
        <v>4581</v>
      </c>
      <c r="F1140" s="10" t="str">
        <f t="shared" si="52"/>
        <v>8477.80.90</v>
      </c>
      <c r="G1140" s="10" t="str">
        <f t="shared" si="53"/>
        <v>Máquinas de impressão estereolitográfica para criação de moldes tridimensionais em material plástico por meio de fonte de laser que solidifica uma resina fotossensível líquida, dotadas de porta de proteção, botão de ligar, plataforma, laser, knob, alça de fixação da plataforma, suporte de cartucho, tampa, aba de travamento da tampa, carcaça do cartucho, tanque removível de resina, alavanca de bloqueio, porta USB para transferência de dados por meio do computador ligado ao equipamento; método de escaneamento galvanômetro; espessura de camada 10- 100µ, umidade e temperatura de operação 20 – 25ºC / 60% , consumo elétrico 160W , fonte de alimentação 24VDC com AC 240/ 100V / 50-60Hz ; área de trabalho Ø 180 x 180mm, dimensões 642 x 606 x 400mm, 32kg.</v>
      </c>
      <c r="H1140" s="10" t="s">
        <v>3067</v>
      </c>
      <c r="I1140" s="13">
        <v>43594</v>
      </c>
    </row>
    <row r="1141" spans="1:9" s="10" customFormat="1" ht="33" hidden="1" customHeight="1" x14ac:dyDescent="0.25">
      <c r="A1141" s="42" t="str">
        <f t="shared" si="51"/>
        <v/>
      </c>
      <c r="B1141" s="10" t="s">
        <v>332</v>
      </c>
      <c r="C1141" s="10" t="s">
        <v>3216</v>
      </c>
      <c r="D1141" s="10" t="s">
        <v>3215</v>
      </c>
      <c r="E1141" s="10" t="s">
        <v>4582</v>
      </c>
      <c r="F1141" s="10" t="str">
        <f t="shared" si="52"/>
        <v>8428.90.90</v>
      </c>
      <c r="G1141" s="10" t="str">
        <f t="shared" si="53"/>
        <v>Transportadores-classificadores de pedidos e/ou volumes diversos, computadorizados, tipo bandeja, acionados por motores, controlados por controlador lógico programável (CLP), utilizados para movimentar e classificar produtos acabados e/ou volumes diversos, visando a sua classificação e expedição automatizada ou não, dotados de sistema de separação mecânica com aproximadamente 54,5m de comprimento; estações de introdução/alimentação manual; bandejas com impulsor para separação dos artigos; calha de saída do separador; calha de rejeição, equipada com dispositivos de escaneamento para leitura de código de barras através de um servidor de OST, com capacidade de separação mecânica igual ou superior a 6.315 bandejas/h com dimensões de 500 x 800mm.</v>
      </c>
      <c r="H1141" s="10" t="s">
        <v>3067</v>
      </c>
      <c r="I1141" s="13">
        <v>43594</v>
      </c>
    </row>
    <row r="1142" spans="1:9" s="10" customFormat="1" ht="33" hidden="1" customHeight="1" x14ac:dyDescent="0.25">
      <c r="A1142" s="42" t="str">
        <f t="shared" si="51"/>
        <v/>
      </c>
      <c r="B1142" s="10" t="s">
        <v>2191</v>
      </c>
      <c r="C1142" s="10" t="s">
        <v>3218</v>
      </c>
      <c r="D1142" s="10" t="s">
        <v>3217</v>
      </c>
      <c r="E1142" s="10" t="s">
        <v>4583</v>
      </c>
      <c r="F1142" s="10" t="str">
        <f t="shared" si="52"/>
        <v>8477.90.00</v>
      </c>
      <c r="G1142" s="10" t="str">
        <f t="shared" si="53"/>
        <v>Cabeçotes de co-extrusão com 120mm de diâmetro máximo, para serem utilizados em máquina sopradora destinada à fabricação de embalagens plásticas rígidas, com 3 camadas distintas, dotados de 1 "parison" e 16 zonas de aquecimento, extrusor vertical de 25mm de diâmetro para camada de barreira, extrusor vertical de 25mm de diâmetro para camada de adesivo, programador de espessura de parede com atuador servo-elétrico axial "E-WTC" com força de 10 tons, ajuste de peso de "parison" e 3 pontos de centralização acessíveis na frente do cabeçote, adaptador para extrusora da sopradora, válvulas atuadoras pneumáticas de 3 posições, sistema de silo duplo de purga fácil, conjunto de ferramental ovalizado interno removível para extrusão, incluindo armário e painel elétrico com controladores de motores e componentes, e com capacidade de extrusão máxima de 100kg/h.</v>
      </c>
      <c r="H1142" s="10" t="s">
        <v>3067</v>
      </c>
      <c r="I1142" s="13">
        <v>43594</v>
      </c>
    </row>
    <row r="1143" spans="1:9" s="10" customFormat="1" ht="33" hidden="1" customHeight="1" x14ac:dyDescent="0.25">
      <c r="A1143" s="42" t="str">
        <f t="shared" si="51"/>
        <v/>
      </c>
      <c r="B1143" s="10" t="s">
        <v>197</v>
      </c>
      <c r="C1143" s="10" t="s">
        <v>3220</v>
      </c>
      <c r="D1143" s="10" t="s">
        <v>3219</v>
      </c>
      <c r="E1143" s="10" t="s">
        <v>4584</v>
      </c>
      <c r="F1143" s="10" t="str">
        <f t="shared" si="52"/>
        <v>9031.80.99</v>
      </c>
      <c r="G1143" s="10" t="str">
        <f t="shared" si="53"/>
        <v>Equipamentos de teste de vibração e ruídos de estrutura de aeronaves, capazes de aplicar sinais de excitação e coleta de dados síncronos, com 140 canais de entrada e 4 canais de excitação (saída) distribuídos em 4 "mainframes" de 5 “slots” cada, acondicionados em “racks”.</v>
      </c>
      <c r="H1143" s="10" t="s">
        <v>3067</v>
      </c>
      <c r="I1143" s="13">
        <v>43594</v>
      </c>
    </row>
    <row r="1144" spans="1:9" s="10" customFormat="1" ht="33" hidden="1" customHeight="1" x14ac:dyDescent="0.25">
      <c r="A1144" s="42" t="str">
        <f t="shared" si="51"/>
        <v/>
      </c>
      <c r="B1144" s="10" t="s">
        <v>992</v>
      </c>
      <c r="C1144" s="10" t="s">
        <v>3222</v>
      </c>
      <c r="D1144" s="10" t="s">
        <v>3221</v>
      </c>
      <c r="E1144" s="10" t="s">
        <v>4585</v>
      </c>
      <c r="F1144" s="10" t="str">
        <f t="shared" si="52"/>
        <v>9022.14.19</v>
      </c>
      <c r="G1144" s="10" t="str">
        <f t="shared" si="53"/>
        <v>Aparelhos fixos de fluoroscopia com detector digital, utilizados para exames contrastados e aquisição de imagens por raios-x, com capacidade de armazenamento de 50.000 imagens, dotados de: detector plano de silício amorfo, com cintilador de iodeto de césio, e tamanho de pixel de 148 micrômetros; tubo de raios-x com exposição máxima de 150kV, com velocidade do ânodo de 8.500 a 10.800rpm, e capacidade máxima de armazenamento de calor da caixa da ampola de 2.430.000hu; colimador primário; gerador de alta frequência, com saída igual ou superior à 65kW ; unidade de processamento de dados com “software” dedicado, monitor de tela plana, teclado e mouse; joysticks, controles e pedal; mesa do paciente com inclinação de ±90° e ajuste de altura de 48 a 98cm; podendo conter, alternada ou cumulativamente, um ou mais detectores planos móveis sem fio, alimentados por bateria íon de lítio, recarregável e intercambiável, “bucky” mural e tubo de teto.</v>
      </c>
      <c r="H1144" s="10" t="s">
        <v>3067</v>
      </c>
      <c r="I1144" s="13">
        <v>43594</v>
      </c>
    </row>
    <row r="1145" spans="1:9" s="10" customFormat="1" ht="33" hidden="1" customHeight="1" x14ac:dyDescent="0.25">
      <c r="A1145" s="42" t="str">
        <f t="shared" si="51"/>
        <v/>
      </c>
      <c r="B1145" s="10" t="s">
        <v>1854</v>
      </c>
      <c r="C1145" s="10" t="s">
        <v>3224</v>
      </c>
      <c r="D1145" s="10" t="s">
        <v>3223</v>
      </c>
      <c r="E1145" s="10" t="s">
        <v>4392</v>
      </c>
      <c r="F1145" s="10" t="str">
        <f t="shared" si="52"/>
        <v>8451.40.29</v>
      </c>
      <c r="G1145" s="10" t="str">
        <f t="shared" si="53"/>
        <v>Máquinas multifuncional, com depósito vertical, para processamentos de tecidos em fibras naturais e sintéticas, planos e de malha, em corda simples e dupla, em baixa e alta temperatura até 144ºC, velocidade máxima do molinelo de tração do tecido 400m/min, equilíbrio hidráulico com 1,5litros de água/kg.</v>
      </c>
      <c r="H1145" s="10" t="s">
        <v>3067</v>
      </c>
      <c r="I1145" s="13">
        <v>43594</v>
      </c>
    </row>
    <row r="1146" spans="1:9" s="10" customFormat="1" ht="33" hidden="1" customHeight="1" x14ac:dyDescent="0.25">
      <c r="A1146" s="42" t="str">
        <f t="shared" si="51"/>
        <v/>
      </c>
      <c r="B1146" s="10" t="s">
        <v>750</v>
      </c>
      <c r="C1146" s="10" t="s">
        <v>3226</v>
      </c>
      <c r="D1146" s="10" t="s">
        <v>3225</v>
      </c>
      <c r="E1146" s="10" t="s">
        <v>4586</v>
      </c>
      <c r="F1146" s="10" t="str">
        <f t="shared" si="52"/>
        <v>8433.20.90</v>
      </c>
      <c r="G1146" s="10" t="str">
        <f t="shared" si="53"/>
        <v>Máquinas auto propelidas para manutenção de áreas verdes e gramados, capacidade produtiva máxima de 32,4 mil m²/h, equipadas com motor de ignição de centelha, com motor a diesel, potência igual ou superior a 20HP, largura de corte de 1,00 a 1,85m, altura de corte de até 12cm, dotadas de um corpo de máquina com 4 rodas sendo 2 motrizes, assento para condutor, alavancas de direção independente, deck de corte com altura regulável para cortar e triturar relva, grama e outros, acionamento elétrico do deck de corte, sistema hidráulico para elevação do deck de corte, capacidade de giro sobre o próprio eixo, deck de corte frontal.</v>
      </c>
      <c r="H1146" s="10" t="s">
        <v>3067</v>
      </c>
      <c r="I1146" s="13">
        <v>43594</v>
      </c>
    </row>
    <row r="1147" spans="1:9" s="10" customFormat="1" ht="33" hidden="1" customHeight="1" x14ac:dyDescent="0.25">
      <c r="A1147" s="42" t="str">
        <f t="shared" si="51"/>
        <v/>
      </c>
      <c r="B1147" s="10" t="s">
        <v>115</v>
      </c>
      <c r="C1147" s="10" t="s">
        <v>3228</v>
      </c>
      <c r="D1147" s="10" t="s">
        <v>3227</v>
      </c>
      <c r="E1147" s="10" t="s">
        <v>4587</v>
      </c>
      <c r="F1147" s="10" t="str">
        <f t="shared" si="52"/>
        <v>8477.80.90</v>
      </c>
      <c r="G1147" s="10" t="str">
        <f t="shared" si="53"/>
        <v>Máquinas de impressão estereolitográfica para criação de moldes tridimensionais em material plástico por meio de fonte de laser que solidifica uma resina fotossensível líquida, dotadas de porta de proteção, botão de ligar, plataforma, laser, knob, alça de fixação da plataforma, suporte de cartucho, tampa, aba de travamento da tampa, carcaça do cartucho, tanque removível de resina, alavanca de bloqueio, porta USB para transferência de dados ao computador interno; método de escaneamento galvanômetro, espessura de camada 10- 100µ, umidade e temperatura de operação 20 – 25ºC/60%, consumo elétrico 160W  , fonte de alimentação 24V DC com AC 240/100V / 50-60Hz ; área de trabalho Ø 140 x 140 x 180mm, dimensões 400 x 606 x 642mm , entre 44 e 46kg.</v>
      </c>
      <c r="H1147" s="10" t="s">
        <v>3067</v>
      </c>
      <c r="I1147" s="13">
        <v>43594</v>
      </c>
    </row>
    <row r="1148" spans="1:9" s="10" customFormat="1" ht="33" hidden="1" customHeight="1" x14ac:dyDescent="0.25">
      <c r="A1148" s="42" t="str">
        <f t="shared" si="51"/>
        <v/>
      </c>
      <c r="B1148" s="10" t="s">
        <v>3230</v>
      </c>
      <c r="C1148" s="10" t="s">
        <v>3231</v>
      </c>
      <c r="D1148" s="10" t="s">
        <v>3229</v>
      </c>
      <c r="E1148" s="10" t="s">
        <v>4588</v>
      </c>
      <c r="F1148" s="10" t="str">
        <f t="shared" si="52"/>
        <v>8419.50.10</v>
      </c>
      <c r="G1148" s="10" t="str">
        <f t="shared" si="53"/>
        <v>Trocadores de calor de placas de alumínio brasado para uso no sistema de turboexpansão, usados na troca térmica do gás natural com a finalidade de separar o metano do etano, com calor trocado de 2.300 a 10.300kW, com temperatura de projeto entre -105 e 65°C, pressão de projeto de 34,2 a 88kgf/cm2.</v>
      </c>
      <c r="H1148" s="10" t="s">
        <v>3067</v>
      </c>
      <c r="I1148" s="13">
        <v>43594</v>
      </c>
    </row>
    <row r="1149" spans="1:9" s="10" customFormat="1" ht="33" hidden="1" customHeight="1" x14ac:dyDescent="0.25">
      <c r="A1149" s="42" t="str">
        <f t="shared" si="51"/>
        <v/>
      </c>
      <c r="B1149" s="10" t="s">
        <v>3233</v>
      </c>
      <c r="C1149" s="10" t="s">
        <v>3234</v>
      </c>
      <c r="D1149" s="10" t="s">
        <v>3232</v>
      </c>
      <c r="E1149" s="10" t="s">
        <v>4359</v>
      </c>
      <c r="F1149" s="10" t="str">
        <f t="shared" si="52"/>
        <v>8431.49.10</v>
      </c>
      <c r="G1149" s="10" t="str">
        <f t="shared" si="53"/>
        <v>Elementos de lança treliçada intermediária de até 12m de comprimento para reconfiguração dos guindastes sobre esteiras com capacidade máxima de carga de até 600T, dotados de cabos guias, cambão treliçado para o contrapeso flutuante com alcance de até 20m de raio, guincho de carga adicional, base do contrapeso flutuante e sua extensão, cabeçal de lança de capacidade de até 600T, software, contra lança “derrick” de até 36m de comprimento, placas de contrapeso totalizando até 340t, guincho para operação da contra lança “derrick” e moitão de 5 polias com capacidade de até 180T, montados em conjunto ou isoladamente.</v>
      </c>
      <c r="H1149" s="10" t="s">
        <v>3067</v>
      </c>
      <c r="I1149" s="13">
        <v>43594</v>
      </c>
    </row>
    <row r="1150" spans="1:9" s="10" customFormat="1" ht="33" hidden="1" customHeight="1" x14ac:dyDescent="0.25">
      <c r="A1150" s="42" t="str">
        <f t="shared" si="51"/>
        <v/>
      </c>
      <c r="B1150" s="10" t="s">
        <v>115</v>
      </c>
      <c r="C1150" s="10" t="s">
        <v>3236</v>
      </c>
      <c r="D1150" s="10" t="s">
        <v>3235</v>
      </c>
      <c r="E1150" s="10" t="s">
        <v>4457</v>
      </c>
      <c r="F1150" s="10" t="str">
        <f t="shared" si="52"/>
        <v>8477.80.90</v>
      </c>
      <c r="G1150" s="10" t="str">
        <f t="shared" si="53"/>
        <v>Máquinas automáticas de corte e solda para produção de sacos plásticos, utilizados para embalar produtos alimentícios, de construção esquerda, com capacidade de tração de 110 a 710mm e capacidade de produção de 410 sacos/min (variável de acordo com o tamanho dos sacos e do filme), com disponibilidade para produção em 2 linhas paralelas e/ simultâneas, composta por: desbobinador com levantamento de rolo único de 400 a 1.600mm, controle pneumático de tensão, triângulo dobrador 1.600mm, triângulo contraposto para formar sanfona, limpador de barra de solda, pré selador fundo quadrado servo acionado, processador automático de empilhamento, gabinete de controle, transformador de voltagem, sistema de resfriamento para os gabinetes e armários principais, estação de tratamento superficial do filme plástico, sistema para tensionamento dos filmes plásticos com motor independente, sistema de guias de borda para alinhamento da bobina, estação de corte e solda acionada por servomotor com fonte de potência para controle preciso de temperatura do arame de solda, transportador de arames acionado por servo-AC com 12 estações de empilhamento, sistema de transferência de pilha de sacos para o aplicador de arames.</v>
      </c>
      <c r="H1150" s="10" t="s">
        <v>3067</v>
      </c>
      <c r="I1150" s="13">
        <v>43594</v>
      </c>
    </row>
    <row r="1151" spans="1:9" s="10" customFormat="1" ht="33" hidden="1" customHeight="1" x14ac:dyDescent="0.25">
      <c r="A1151" s="42" t="str">
        <f t="shared" si="51"/>
        <v/>
      </c>
      <c r="B1151" s="10" t="s">
        <v>550</v>
      </c>
      <c r="C1151" s="10" t="s">
        <v>3238</v>
      </c>
      <c r="D1151" s="10" t="s">
        <v>3237</v>
      </c>
      <c r="E1151" s="10" t="s">
        <v>4589</v>
      </c>
      <c r="F1151" s="10" t="str">
        <f t="shared" si="52"/>
        <v>8443.32.99</v>
      </c>
      <c r="G1151" s="10" t="str">
        <f t="shared" si="53"/>
        <v>Impressoras jatos de tinta para impressão em papel comum, fotográfico ou adesivo, operando tanto com rolo quanto folha solta, atuando com 01 cabeça de impressão fotolitográfica, 05 cores, velocidade máxima de impressão igual ou superior a 01 folha A1 revestida a cada 1:15 minutos, resolução máxima de 2.400x1.200dpi, tamanho da gota de tinta de 4 picolitros, espessura mínima da linha de 0,02mm, largura máxima da mídia igual ou superior a 610mm, espessura máxima da mídia de 0,8mm.</v>
      </c>
      <c r="H1151" s="10" t="s">
        <v>3067</v>
      </c>
      <c r="I1151" s="13">
        <v>43594</v>
      </c>
    </row>
    <row r="1152" spans="1:9" s="10" customFormat="1" ht="33" hidden="1" customHeight="1" x14ac:dyDescent="0.25">
      <c r="A1152" s="42" t="str">
        <f t="shared" si="51"/>
        <v/>
      </c>
      <c r="B1152" s="10" t="s">
        <v>3240</v>
      </c>
      <c r="C1152" s="10" t="s">
        <v>3241</v>
      </c>
      <c r="D1152" s="10" t="s">
        <v>3239</v>
      </c>
      <c r="E1152" s="10" t="s">
        <v>4139</v>
      </c>
      <c r="F1152" s="10" t="str">
        <f t="shared" si="52"/>
        <v>8483.60.90</v>
      </c>
      <c r="G1152" s="10" t="str">
        <f t="shared" si="53"/>
        <v>Acoplamentos limitadores de torque, para montagem em eixos planos e conexão por acoplamentos de membrana (diafragma), flange, eixo “cardan” para aplicações em laminadores da indústria siderúrgica e outras, com princípio de transmissão por força de fricção gerada pelo atrito entre superfície interna de atrito e eixo do elemento girante a ser protegido, possuindo câmara de expansão por pressurização hidráulica, provido de anel cisalhante e tubo de cisalhamento, torque de desarme entre 7,5 e 10.000kNm.</v>
      </c>
      <c r="H1152" s="10" t="s">
        <v>3067</v>
      </c>
      <c r="I1152" s="13">
        <v>43594</v>
      </c>
    </row>
    <row r="1153" spans="1:9" s="10" customFormat="1" ht="33" hidden="1" customHeight="1" x14ac:dyDescent="0.25">
      <c r="A1153" s="42" t="str">
        <f t="shared" si="51"/>
        <v/>
      </c>
      <c r="B1153" s="10" t="s">
        <v>3240</v>
      </c>
      <c r="C1153" s="10" t="s">
        <v>3243</v>
      </c>
      <c r="D1153" s="10" t="s">
        <v>3242</v>
      </c>
      <c r="E1153" s="10" t="s">
        <v>4139</v>
      </c>
      <c r="F1153" s="10" t="str">
        <f t="shared" si="52"/>
        <v>8483.60.90</v>
      </c>
      <c r="G1153" s="10" t="str">
        <f t="shared" si="53"/>
        <v>Acoplamentos limitadores de torque, para montagem em eixos planos e conexão por acoplamentos elásticos ou de engrenagens com espaçador (carretel), flange e eixo “cardan”, com princípio de transmissão por força de fricção gerada pelo atrito entre superfície interna de atrito e eixo do elemento girante a ser protegido, possuindo câmara de expansão por pressurização hidráulica, provido de anel cisalhante e tubo de cisalhamento, torque de desarme entre 1,8 e 15kNm.</v>
      </c>
      <c r="H1153" s="10" t="s">
        <v>3067</v>
      </c>
      <c r="I1153" s="13">
        <v>43594</v>
      </c>
    </row>
    <row r="1154" spans="1:9" s="10" customFormat="1" ht="33" hidden="1" customHeight="1" x14ac:dyDescent="0.25">
      <c r="A1154" s="42" t="str">
        <f t="shared" si="51"/>
        <v/>
      </c>
      <c r="B1154" s="10" t="s">
        <v>3240</v>
      </c>
      <c r="C1154" s="10" t="s">
        <v>3245</v>
      </c>
      <c r="D1154" s="10" t="s">
        <v>3244</v>
      </c>
      <c r="E1154" s="10" t="s">
        <v>4139</v>
      </c>
      <c r="F1154" s="10" t="str">
        <f t="shared" si="52"/>
        <v>8483.60.90</v>
      </c>
      <c r="G1154" s="10" t="str">
        <f t="shared" si="53"/>
        <v>Acoplamentos limitadores de torque, para montagem em eixos com chaveta DIN 6885 e conexão por acoplamentos elásticos ou de engrenagens, com princípio de transmissão por força de fricção gerada pelo atrito entre superfície interna de atrito e eixo do elemento girante a ser protegido, possuindo câmara de expansão por pressurização hidráulica, provido de anel cisalhante e tubo de cisalhamento, torque de desarme entre 1,0 e 180kNm.</v>
      </c>
      <c r="H1154" s="10" t="s">
        <v>3067</v>
      </c>
      <c r="I1154" s="13">
        <v>43594</v>
      </c>
    </row>
    <row r="1155" spans="1:9" s="10" customFormat="1" ht="33" hidden="1" customHeight="1" x14ac:dyDescent="0.25">
      <c r="A1155" s="42" t="str">
        <f t="shared" ref="A1155:A1218" si="54">IF(LEFT(D1155,3)="Ver","",IF(COUNTIF(D:D,D1155)&gt;1,"X",""))</f>
        <v/>
      </c>
      <c r="B1155" s="10" t="s">
        <v>1418</v>
      </c>
      <c r="C1155" s="10" t="s">
        <v>3247</v>
      </c>
      <c r="D1155" s="10" t="s">
        <v>3246</v>
      </c>
      <c r="E1155" s="10" t="s">
        <v>4590</v>
      </c>
      <c r="F1155" s="10" t="str">
        <f t="shared" ref="F1155:F1218" si="55">IF(B1155="","",LEFT(B1155,10))</f>
        <v>9019.20.10</v>
      </c>
      <c r="G1155" s="10" t="str">
        <f t="shared" ref="G1155:G1218" si="56">IF(C1155="","",C1155)</f>
        <v>Cânulas nasais para oxigenoterapia em pacientes neonatais, pediátricos ou adultos, com fluxo máximo compreendido entre 8 e 60L/min, constituídas de tubo poroso para redução do condensado móvel, “prongs” anatômicos, conector giratório de encaixe rápido no circuito respiratório.</v>
      </c>
      <c r="H1155" s="10" t="s">
        <v>3067</v>
      </c>
      <c r="I1155" s="13">
        <v>43594</v>
      </c>
    </row>
    <row r="1156" spans="1:9" s="10" customFormat="1" ht="33" hidden="1" customHeight="1" x14ac:dyDescent="0.25">
      <c r="A1156" s="42" t="str">
        <f t="shared" si="54"/>
        <v/>
      </c>
      <c r="B1156" s="10" t="s">
        <v>3249</v>
      </c>
      <c r="C1156" s="10" t="s">
        <v>3250</v>
      </c>
      <c r="D1156" s="10" t="s">
        <v>3248</v>
      </c>
      <c r="E1156" s="10" t="s">
        <v>4590</v>
      </c>
      <c r="F1156" s="10" t="str">
        <f t="shared" si="55"/>
        <v>9019.20.90</v>
      </c>
      <c r="G1156" s="10" t="str">
        <f t="shared" si="56"/>
        <v>Máscaras oronasais ou nasais para uso em terapia dos distúrbios do sono com aparelhos CPAP ou BiPAP (não incluídos), com aplicação de pressão positiva nas vias respiratórias aéreas superiores, incluindo toucas de fixação ajustáveis, sistema de vedação RollFit ou Air Pillow, difusor e cotovelo de conexão giratório.</v>
      </c>
      <c r="H1156" s="10" t="s">
        <v>3067</v>
      </c>
      <c r="I1156" s="13">
        <v>43594</v>
      </c>
    </row>
    <row r="1157" spans="1:9" s="10" customFormat="1" ht="33" hidden="1" customHeight="1" x14ac:dyDescent="0.25">
      <c r="A1157" s="42" t="str">
        <f t="shared" si="54"/>
        <v/>
      </c>
      <c r="B1157" s="10" t="s">
        <v>1584</v>
      </c>
      <c r="C1157" s="10" t="s">
        <v>3252</v>
      </c>
      <c r="D1157" s="10" t="s">
        <v>3251</v>
      </c>
      <c r="E1157" s="10" t="s">
        <v>4591</v>
      </c>
      <c r="F1157" s="10" t="str">
        <f t="shared" si="55"/>
        <v>8413.60.90</v>
      </c>
      <c r="G1157" s="10" t="str">
        <f t="shared" si="56"/>
        <v>Bombas volumétricas rotativas de pistões axiais duplas, de fluxo variável para acionamento hidrostático em circuito fechado, pressão nominal superior a 210bar, deslocamento volumétrico por bomba compreendido entre 100 e 200cm³/rotação, vazão de óleo por bomba de 151 até 380L/min.</v>
      </c>
      <c r="H1157" s="10" t="s">
        <v>3067</v>
      </c>
      <c r="I1157" s="13">
        <v>43594</v>
      </c>
    </row>
    <row r="1158" spans="1:9" s="10" customFormat="1" ht="33" hidden="1" customHeight="1" x14ac:dyDescent="0.25">
      <c r="A1158" s="42" t="str">
        <f t="shared" si="54"/>
        <v/>
      </c>
      <c r="B1158" s="10" t="s">
        <v>3254</v>
      </c>
      <c r="C1158" s="10" t="s">
        <v>3255</v>
      </c>
      <c r="D1158" s="10" t="s">
        <v>3253</v>
      </c>
      <c r="E1158" s="10" t="s">
        <v>4591</v>
      </c>
      <c r="F1158" s="10" t="str">
        <f t="shared" si="55"/>
        <v>8413.60.19</v>
      </c>
      <c r="G1158" s="10" t="str">
        <f t="shared" si="56"/>
        <v>Bombas volumétricas rotativas de pistões axiais duplas ou não, de fluxo variável para acionamento hidrostático em circuito fechado, pressão nominal superior a 210bar, deslocamento volumétrico por bomba compreendido até 100cm³/rotação, vazão de óleo por bomba de até 300L/min.</v>
      </c>
      <c r="H1158" s="10" t="s">
        <v>3067</v>
      </c>
      <c r="I1158" s="13">
        <v>43594</v>
      </c>
    </row>
    <row r="1159" spans="1:9" s="10" customFormat="1" ht="33" hidden="1" customHeight="1" x14ac:dyDescent="0.25">
      <c r="A1159" s="42" t="str">
        <f t="shared" si="54"/>
        <v/>
      </c>
      <c r="B1159" s="10" t="s">
        <v>3257</v>
      </c>
      <c r="C1159" s="10" t="s">
        <v>3258</v>
      </c>
      <c r="D1159" s="10" t="s">
        <v>3256</v>
      </c>
      <c r="E1159" s="10" t="s">
        <v>4351</v>
      </c>
      <c r="F1159" s="10" t="str">
        <f t="shared" si="55"/>
        <v>9402.90.10</v>
      </c>
      <c r="G1159" s="10" t="str">
        <f t="shared" si="56"/>
        <v>Mesas de operações médicas, radiotranslúcidas, projetadas exclusivamente para suportar e posicionar pacientes durante as cirurgias, com capacidade de carga máxima de 185kg na posição normal, posicionamento da parte superior da mesa em “trendelenburg/trendelenburg” reverso de 26° (± 5°), inclinação da parte superior da mesa para a esquerda/direita de 21° (± 5°), inclinação da placa das costas de 80° (± 10°) para cima e de 40° (± 10°) para baixo, inclinação da placa das pernas de 20° (± 5°) para cima e cerca de 90° para baixo, movimentação da placa das pernas de 90° para a esquerda e 90° para a direita, inclinação da placa da cabeça de 45° (± 5°) para cima e de 90° (± 5°) para baixo, altura máxima e mínima da parte superior da mesa respectivamente de 1.030mm (± 50mm) e de 680mm (± 50mm), com grau de proteção 1PX4, coluna móvel eletromecânica, controle manual com fio, bateria interna recarregável com autonomia de funcionamento durante cerca de uma semana, quadro de anestesia e placa de braço.</v>
      </c>
      <c r="H1159" s="10" t="s">
        <v>3067</v>
      </c>
      <c r="I1159" s="13">
        <v>43594</v>
      </c>
    </row>
    <row r="1160" spans="1:9" s="10" customFormat="1" ht="33" hidden="1" customHeight="1" x14ac:dyDescent="0.25">
      <c r="A1160" s="42" t="str">
        <f t="shared" si="54"/>
        <v/>
      </c>
      <c r="B1160" s="10" t="s">
        <v>948</v>
      </c>
      <c r="C1160" s="10" t="s">
        <v>2335</v>
      </c>
      <c r="D1160" s="10" t="s">
        <v>2332</v>
      </c>
      <c r="E1160" s="10" t="s">
        <v>4592</v>
      </c>
      <c r="F1160" s="10" t="str">
        <f t="shared" si="55"/>
        <v>8421.21.00</v>
      </c>
      <c r="G1160" s="10" t="str">
        <f t="shared" si="56"/>
        <v>Combinações de máquinas montada em Rack (base única) para tratamento de efluentes, procedente de aterro sanitário ou processo fabril, mediante tecnologia de membranas, com capacidade de tratamento de efluentes de até 240 m³/dia, compostas de: 48 módulos espirais, sendo 36 no primeiro estágio e 12 no segundo estágio, específicos para chorume; instrumentação de medida e controle; tubulação de baixa e alta pressão e sistema de controle; 1 sistema de pré-filtração, dotados de 1 unidade de filtro de areia em polietileno (PA) com volume máximo do tanque de até 2m³, 1 bomba centrifuga de alimentação do filtro de areia com vazão máxima de 12m³/h e pressão máxima de 5bar, 1 bomba de retrolavagem com vazão máxima de 45m³/h e pressão máxima de 3bar; 1 compressor rotativo para o filtro de areia; 2 medidores de condutividade; 1 medidor de pH e temperatura; 1 bomba centrífuga de ajuste de pH com pressão máxima de 2 bar; 1 unidade de filtro de cartucho; 1 unidade de filtro de saco (tipo bag); 2 bombas de alta pressão da Osmose Inversa , sendo uma tipo bomba de pistão com pressão máxima de 82bar no 1º passo e a outra tipo centrífuga multiestágio com pressão máxima de 25bar no 2º passo; 1 bomba de recirculação da Osmose Inversa (tipo booster) com pressão máxima de 5bar; 1 Bomba de recirculação da Osmose Inversa (tipo centrífuga multiestágio) com pressão máxima de 3,3bar; módulos espirais de membranas são instalados dentro de 8 tubos de pressão (tubo de GRP de 6 metros de comprimento cada, com pressão máxima de cada tubo de 1.200psi no 1º passo e pressão máxima de 600psi no 2º passo) dos quais:  6 tubos no 1º passo (com 6 unidades de módulos espirais por tubo), 2 tubos no 2º passo (com 6 unidades de módulos espirais por tubo); 1 válvula tipo agulha de controle de pressão; com 1 ou 2 ou 3 unidades de dosagem de produtos químicos, sendo: 1 bomba de dosagem tipo diafragma de ácido sulfúrico (pressão máxima de 10bar) e/ou 1 bomba de dosagem tipo diafragma “antiscalant” (pressão máxima de 10 bar) e/ou 1 bomba de dosagem tipo diafragma soda cáustica (pressão máxima de 4bar); 1 bomba tipo bomba de tambor para limpadores de membranas ácido e básico; 1 unidade de controlador lógico programável (CLP) com PC industrial para visualização e registro de dados com respectivo software; 1 unidade de quadro elétrico com os respectivos equipamentos elétricos para acionamento do sistema; transmissores de pressão; manômetros; 15 válvulas com acionadores pneumáticos; 3 válvulas antirretorno de alta pressão; rotâmetros; medidores de vazão eletromagnéticos; tubos de PVC; tubos de pressão em aço inoxidável; 1 tanque de lavagem das membranas com volume máximo de até 2,4 m³; 1 compressor para ar comprimido; 1 medidor de temperatura.</v>
      </c>
      <c r="H1160" s="10" t="s">
        <v>2334</v>
      </c>
      <c r="I1160" s="13">
        <v>43600</v>
      </c>
    </row>
    <row r="1161" spans="1:9" s="10" customFormat="1" ht="33" hidden="1" customHeight="1" x14ac:dyDescent="0.25">
      <c r="A1161" s="42" t="str">
        <f t="shared" si="54"/>
        <v/>
      </c>
      <c r="B1161" s="10" t="s">
        <v>129</v>
      </c>
      <c r="C1161" s="10" t="s">
        <v>2337</v>
      </c>
      <c r="D1161" s="10" t="s">
        <v>2336</v>
      </c>
      <c r="E1161" s="10" t="s">
        <v>4593</v>
      </c>
      <c r="F1161" s="10" t="str">
        <f t="shared" si="55"/>
        <v>8422.40.90</v>
      </c>
      <c r="G1161" s="10" t="str">
        <f t="shared" si="56"/>
        <v>Combinações de máquinas para formar, encher, selar e acondicionar de forma automática sachês de 0,6g de adoçante em pó e 2.5 e 5g de adoçante e açúcar em caixas de cartão tipo "display" (quantidades de 30, 40, 50 e 70 sachês/display) e caixas de papelão (quantidades de 400 e 1.000 sachês/caixa), compostas de: máquina automática de empacotamento vertical e contínua de alta velocidade com dosagem volumétrica. apta a formar, encher e selar embalagem "tipo sachê 4 soldas", com largura de 37,5mm e altura de 50, 60 e 80mm, com 12 pistas de produção, sendo 165 ciclos/pista/min, totalizando uma capacidade de produção igual a 1 980 sachês/min, com funções básicas realizadas por meio da utilização de 5 servomotores (desbobinamento dosador, mordentes de selagem horizontais. facas de corte horizontais e verticais), gabinete elétrico lacrado e refrigerado a fim de evitar contaminação de pó, unidade de controle de movimento com funções de PLC integradas (motion control), total controle dos movimentos através do painel de controle, dotada de sistema dosador volumétrico de 12 pistas para saches de 5g mais kit de troca rápida de 10 pistas para sachês de 0,6. 2.5 e 5g, dispositivo abra-fácil. centralizador automático de bobina; sistema de agrupamento dos sachês para colocação automática da quantidade pré-determinada de sachês de adoçante ou açúcar nos displays; máquina para abertura de 'displays/caixas', transportador de displays abertos pré-formados (vazios e cheios); máquina para fechamento dos displays com cola quente (hot-melt) e com esteiras de transporte de saída-sincronização total da linha feita através de PLC.</v>
      </c>
      <c r="H1161" s="10" t="s">
        <v>2334</v>
      </c>
      <c r="I1161" s="13">
        <v>43600</v>
      </c>
    </row>
    <row r="1162" spans="1:9" s="10" customFormat="1" ht="33" hidden="1" customHeight="1" x14ac:dyDescent="0.25">
      <c r="A1162" s="42" t="str">
        <f t="shared" si="54"/>
        <v/>
      </c>
      <c r="B1162" s="10" t="s">
        <v>2339</v>
      </c>
      <c r="C1162" s="10" t="s">
        <v>2340</v>
      </c>
      <c r="D1162" s="10" t="s">
        <v>2338</v>
      </c>
      <c r="E1162" s="10" t="s">
        <v>3980</v>
      </c>
      <c r="F1162" s="10" t="str">
        <f t="shared" si="55"/>
        <v>8441.90.00</v>
      </c>
      <c r="G1162" s="10" t="str">
        <f t="shared" si="56"/>
        <v>Mesas vibradoras para a retirada de camada de ar da pilha de papel, com ou sem rolo expulsor, tamanho da mesa igual ou superior à 720 x 870mm, altura de alimentação da resma de papel ou papel cartão entre 30 a 165mm, dispondo de painel de comando.</v>
      </c>
      <c r="H1162" s="10" t="s">
        <v>2334</v>
      </c>
      <c r="I1162" s="13">
        <v>43600</v>
      </c>
    </row>
    <row r="1163" spans="1:9" s="10" customFormat="1" ht="33" hidden="1" customHeight="1" x14ac:dyDescent="0.25">
      <c r="A1163" s="42" t="str">
        <f t="shared" si="54"/>
        <v/>
      </c>
      <c r="B1163" s="10" t="s">
        <v>383</v>
      </c>
      <c r="C1163" s="10" t="s">
        <v>2342</v>
      </c>
      <c r="D1163" s="10" t="s">
        <v>2341</v>
      </c>
      <c r="E1163" s="10" t="s">
        <v>4594</v>
      </c>
      <c r="F1163" s="10" t="str">
        <f t="shared" si="55"/>
        <v>8464.90.19</v>
      </c>
      <c r="G1163" s="10" t="str">
        <f t="shared" si="56"/>
        <v xml:space="preserve">Máquinas para lapidação das 4 laterais de chapas de vidro, com espessura mínima igual ou superior a 2mm, dotadas de: 2 lapidadoras bilaterais com 10 ou 12 mandris para lapidação, com dimensão mínima trabalhável igual ou superior a 65 x 80mm, com dimensão de abertura de 1.000 até 8.000mm; com velocidade de avanço mínima de 1,5 até 12m/min, dotadas de grupo de esquadro e grupo de alinhamento e sistema de refrigeração dos rebolos em circuito fechado. </v>
      </c>
      <c r="H1163" s="10" t="s">
        <v>2334</v>
      </c>
      <c r="I1163" s="13">
        <v>43600</v>
      </c>
    </row>
    <row r="1164" spans="1:9" s="10" customFormat="1" ht="33" hidden="1" customHeight="1" x14ac:dyDescent="0.25">
      <c r="A1164" s="42" t="str">
        <f t="shared" si="54"/>
        <v/>
      </c>
      <c r="B1164" s="10" t="s">
        <v>2344</v>
      </c>
      <c r="C1164" s="10" t="s">
        <v>2345</v>
      </c>
      <c r="D1164" s="10" t="s">
        <v>2343</v>
      </c>
      <c r="E1164" s="10" t="s">
        <v>4595</v>
      </c>
      <c r="F1164" s="10" t="str">
        <f t="shared" si="55"/>
        <v>8478.10.90</v>
      </c>
      <c r="G1164" s="10" t="str">
        <f t="shared" si="56"/>
        <v>Máquinas para expansão e processamento de talos de tabaco, tornando as partículas de talos de tabaco mais leves, potencializando o poder de enchimento na fabricação de cigarros, com capacidade para expandir 2.000kg/h, alimentação trifásica em 380V e 60HZ.</v>
      </c>
      <c r="H1164" s="10" t="s">
        <v>2334</v>
      </c>
      <c r="I1164" s="13">
        <v>43600</v>
      </c>
    </row>
    <row r="1165" spans="1:9" s="10" customFormat="1" ht="33" hidden="1" customHeight="1" x14ac:dyDescent="0.25">
      <c r="A1165" s="42" t="str">
        <f t="shared" si="54"/>
        <v/>
      </c>
      <c r="B1165" s="10" t="s">
        <v>2157</v>
      </c>
      <c r="C1165" s="10" t="s">
        <v>2347</v>
      </c>
      <c r="D1165" s="10" t="s">
        <v>2346</v>
      </c>
      <c r="E1165" s="10" t="s">
        <v>4323</v>
      </c>
      <c r="F1165" s="10" t="str">
        <f t="shared" si="55"/>
        <v>8417.20.00</v>
      </c>
      <c r="G1165" s="10" t="str">
        <f t="shared" si="56"/>
        <v>Combinações de máquinas para fermentar e assar pães de forma,  automaticamente, com capacidade produtiva de 12.000pães/h, compostas de : carregadora, transportadora e  descarregadora de estufa com capacidade 600formas/h; estufa,  com capacidades de 126 Bandejas ativas  com largura de 3.750mm e tempo de operação de 75 minutos,  unidade de climatização na faixa de temperatura entre 30 a 40°C e de umidade de 75 a 85%, carregadora do forno, e forno, com sistema de controle com comprimento da câmara de cozedura ativa de 57m, largura do transportador de cozedura 3,9m, superfície de cozedura 222,3m², 10  zonas de cozimento, 6 portas de inspeção, com luzes, gás natural (potência instalada) 2.520kW, sendo,  4 queimadores de 630kW controlados por inversor,  velocidade do ar na saída dos difusores 0,2 a 0,4m/seg.  e  túnel com aquecimento indireto (ciclotérmico)  em aço e aplicação de vapor, dotado de painéis de isolamento, sistema de circulação do gás de aquecimento, controle padrão de aquecimento,  abas antiexplosão, sistema de controle por CLP, painel de comando “touchscreen” de 22 polegadas , sistema de extração de vapor com ventiladores servo controlados, controle automático do sistema de vapor, sistema automático para controle de temperatura com dispositivo de controle de folga, sistema de pré aquecimento no retorno da esteira, unidade de pulverização de água no final do forno</v>
      </c>
      <c r="H1165" s="10" t="s">
        <v>2334</v>
      </c>
      <c r="I1165" s="13">
        <v>43600</v>
      </c>
    </row>
    <row r="1166" spans="1:9" s="10" customFormat="1" ht="33" hidden="1" customHeight="1" x14ac:dyDescent="0.25">
      <c r="A1166" s="42" t="str">
        <f t="shared" si="54"/>
        <v/>
      </c>
      <c r="B1166" s="10" t="s">
        <v>948</v>
      </c>
      <c r="C1166" s="10" t="s">
        <v>2349</v>
      </c>
      <c r="D1166" s="10" t="s">
        <v>2348</v>
      </c>
      <c r="E1166" s="10" t="s">
        <v>4434</v>
      </c>
      <c r="F1166" s="10" t="str">
        <f t="shared" si="55"/>
        <v>8421.21.00</v>
      </c>
      <c r="G1166" s="10" t="str">
        <f t="shared" si="56"/>
        <v>Sistemas de filtragem da água para produção de cerveja, por meio de: 1 x filtro de quartzo (areia:0,5-1), com tanque de fibra de vidro - FRP, dimensões: Φ 750 x 2.200mm, válvula de controle automático; 1 x filtro de carvão ativado (carvão: 05-07), com tanque de fibra de vidro - FRP, dimensões: Φ 750 x 2.200mm, válvula de controle automático; 1 x suavizador, com tanque de fibra de vidro - FRP, dimensões: Φ 750 x 2.200mm, caixa de solvente: Φ 400 x 1.100, resina de íon positivo 001-7, válvula de controle automático; 1 x filtro de membrana de precisão; 1 x processador de reverse de osmose, r≥97% primeiro nível: 1.0, taxa de recuperação: 65%; 1 x bomba de alta pressão, motor de 5,5kW; 1 x tanque de armazenamento de água, capacidade de 5.500L, dimensão: φ 1.800 x 3.000mm,  espessura: 3mm, conexão soldada 100% TIG; 1 x tanque de armazenamento de água purificada, capacidade de 11.000L, dimensão: φ 2.000 x 4.200mm,  espessura: 3mm, conexão soldada 100% TIG; 1 x Painel de controle.</v>
      </c>
      <c r="H1166" s="10" t="s">
        <v>2334</v>
      </c>
      <c r="I1166" s="13">
        <v>43600</v>
      </c>
    </row>
    <row r="1167" spans="1:9" s="10" customFormat="1" ht="33" hidden="1" customHeight="1" x14ac:dyDescent="0.25">
      <c r="A1167" s="42" t="str">
        <f t="shared" si="54"/>
        <v/>
      </c>
      <c r="B1167" s="10" t="s">
        <v>793</v>
      </c>
      <c r="C1167" s="10" t="s">
        <v>2351</v>
      </c>
      <c r="D1167" s="10" t="s">
        <v>2350</v>
      </c>
      <c r="E1167" s="10" t="s">
        <v>4434</v>
      </c>
      <c r="F1167" s="10" t="str">
        <f t="shared" si="55"/>
        <v>8419.89.99</v>
      </c>
      <c r="G1167" s="10" t="str">
        <f t="shared" si="56"/>
        <v>Unidades funcionais de pasteurização da cerveja e esterilização de garrafas, dotadas de: 8 x zonas de controle de temperatura com capacidades de fluxo: (1) água 2t / h + 26 ℃, (2) água 2t / h + 41 ℃, (3) água 2t / h + 50 ℃, (4) água 2t / h + 68 ℃, (5) água 2t / h + 63 ℃, (6) água 2t / h + 48 ℃, (7) água 2t / h + 39 ℃, (8) água 2t / h + 24 ℃; velocidade: 1.500-2.000 unidades / h (330ml), temperatura da garrafa de entrada: 3℃ , temperatura da garrafa de saída: 35 ℃, temperatura de esterilização: 63℃ (ajustável), precisão de temperatura controlada: ± 1℃, velocidade do transportador: 110-553mm /min, pressão de vapor de aquecimento: 0.2mpa, aquecimento de água circulante: 6m³, comprimento de esterilização: 3.800mm, tempo de esterilização: 18min, comprimento do resfriamento: 2.600mm, tempo total de esterilização: 43 min, largura da esterilização efetiva: .1000mm, uso de pressão de vapor: 0.2-0.4Mpa;</v>
      </c>
      <c r="H1167" s="10" t="s">
        <v>2334</v>
      </c>
      <c r="I1167" s="13">
        <v>43600</v>
      </c>
    </row>
    <row r="1168" spans="1:9" s="10" customFormat="1" ht="33" hidden="1" customHeight="1" x14ac:dyDescent="0.25">
      <c r="A1168" s="42" t="str">
        <f t="shared" si="54"/>
        <v/>
      </c>
      <c r="B1168" s="10" t="s">
        <v>147</v>
      </c>
      <c r="C1168" s="10" t="s">
        <v>2353</v>
      </c>
      <c r="D1168" s="10" t="s">
        <v>2352</v>
      </c>
      <c r="E1168" s="10" t="s">
        <v>4434</v>
      </c>
      <c r="F1168" s="10" t="str">
        <f t="shared" si="55"/>
        <v>8422.30.29</v>
      </c>
      <c r="G1168" s="10" t="str">
        <f t="shared" si="56"/>
        <v>Unidades funcionais constituídas por elementos distintos para executar conjuntamente a função principal de envasar latas de cerveja, com capacidade de produção: 1.500 a 2.000 latas / hora, dotadas de: 1 x máquina lavadora de latas de cerveja  em aço inoxidável, capacidade de produção: 1.500 a 2.000 latas / hora, motor de 0,55kW; 2 x máquinas direcionadoras para posicionamento de latas de cerveja na correia de transmissão; 1 x máquina isobárica para envasar latas de cerveja, capacidade de produção: 1500 a 2.000 latas / hora, por meio de 12 cabeças de envases, motor com potência de 1,5kW, com painel de controle; 1 x máquina seladora de latas de cerveja em aço inoxidável, capacidade de produção: 1.000 a 2.000 latas / hora, motor com potência de 0,75kW, com painel de controle; 1 x máquina a laser para estampar latas de cerveja, marcação por direção ou estática, comprimento de onda do laser: 10,6µm, velocidade de marcação: 0-200m / min, repetitividade: ± 0,01mm, largura mínima da marcação: 0,15mm, potência: ≤1kW, altura da lata: 0,4-110m; 1 x correia de transmissão para escoamento das latas de cerveja.</v>
      </c>
      <c r="H1168" s="10" t="s">
        <v>2334</v>
      </c>
      <c r="I1168" s="13">
        <v>43600</v>
      </c>
    </row>
    <row r="1169" spans="1:9" s="10" customFormat="1" ht="33" hidden="1" customHeight="1" x14ac:dyDescent="0.25">
      <c r="A1169" s="42" t="str">
        <f t="shared" si="54"/>
        <v/>
      </c>
      <c r="B1169" s="10" t="s">
        <v>147</v>
      </c>
      <c r="C1169" s="10" t="s">
        <v>2355</v>
      </c>
      <c r="D1169" s="10" t="s">
        <v>2354</v>
      </c>
      <c r="E1169" s="10" t="s">
        <v>4434</v>
      </c>
      <c r="F1169" s="10" t="str">
        <f t="shared" si="55"/>
        <v>8422.30.29</v>
      </c>
      <c r="G1169" s="10" t="str">
        <f t="shared" si="56"/>
        <v>Unidades funcionais constituídas por elementos distintos  para executar conjuntamente a função de envasar e rotular garrafas de cerveja com diâmetro de 20-100mm, altura: 20-350mm, com capacidade de produção de 1.500-2.000 (330ml) garrafas / hora, dotadas de: 1 x máquina automática para fornecimento de garrafas de cerveja do tipo “capper”, com detector um detector; 1 x máquina classificadora de garrafas de cerveja em aço inoxidável, classificando garrafas por altura e diâmetro, aplicável diâmetro: φ 20-100mm, altura: 20-350mm; 1 x equipamento borbulhante de alta pressão para inserção de bolhas,  exaustão do ar e redução de oxigênio; 1 x máquina para lavar, encher e tampar garrafas de cerveja em aço inoxidável, com capsulador em cerâmica, lavagem com 18 cabeças de trabalho, tamponamento para 6 cabeças, capacidade de produção: 1.500-2.000 (330ml) garrafas / hora, aplicável para garrafas: altura 20-350mm, diâmetro 20-100mm, consumo de ar asséptico: 0.4m3 / min (0.4 ~ 0.6Mpa), consumo de CO2: 18g / 100 l, bomba de vácuo: 0.15m3 / h., bomba de sopro: 0.6m3 / h, motor principal: 3,0kW, motor do funil: 0.18, motor de vácuo: 1,5kW, bomba de pulverização: 0.75kW, motor elétrico de corrente: 0.37kW, dispositivo de proteção contra sobrecarga, sistema de controle, operações com tela touchpad; 1 x  máquina de secar a sopro garrafas de cerveja em aço inoxidável, por meio de 2 entradas de ar turbo ventiladas, motor de 7,5kW; 1 x máquina de rotulagem para garrafas de cerveja, velocidade de trabalho: 50-200 garrafas / minuto, para rótulo: diâmetro interno: 76mm, diâmetro externo: 350mm, potência do motor: 0.25kW; 1 x máquina a laser para marcação  de garrafas  de cerveja,  por direção ou estática, comprimento de onda do laser: 10,6µm, velocidade de marcação: 0-200m / min, repetitividade: ± 0,01 mm, largura mínima da marcação: 0,15mm, potência: ≤1kW, altura da lata: 0,4-110m.</v>
      </c>
      <c r="H1169" s="10" t="s">
        <v>2334</v>
      </c>
      <c r="I1169" s="13">
        <v>43600</v>
      </c>
    </row>
    <row r="1170" spans="1:9" s="10" customFormat="1" ht="33" hidden="1" customHeight="1" x14ac:dyDescent="0.25">
      <c r="A1170" s="42" t="str">
        <f t="shared" si="54"/>
        <v/>
      </c>
      <c r="B1170" s="10" t="s">
        <v>147</v>
      </c>
      <c r="C1170" s="10" t="s">
        <v>2357</v>
      </c>
      <c r="D1170" s="10" t="s">
        <v>2356</v>
      </c>
      <c r="E1170" s="10" t="s">
        <v>4596</v>
      </c>
      <c r="F1170" s="10" t="str">
        <f t="shared" si="55"/>
        <v>8422.30.29</v>
      </c>
      <c r="G1170" s="10" t="str">
        <f t="shared" si="56"/>
        <v>Combinações de máquinas automáticas e integradas para formação, dosagem, empilhamento e embalagem de produtos em pó de baixa fluidez, em sachês 4 soldas (com 48mm de largura e 80mm de altura e dosagem de 5g), formando pacotes unitários (12 saches por pacote) tipo 3 soldas, com capacidade de produção igual ou superior a 1.920 saches/minuto, equivalente a 160 pacotes unitários/minuto, composta por: 2 envasadoras automáticas de 12 pistas (cada uma com altura de até 3,15m, largura de até 2,5m e comprimento de até 3,14m) com peneiras de aço inoxidável 316L com diâmetro de 450mm, abertura até 7mm, acionada por motor elétrico de 0,21kW de potência, sistema de desbobinamento, com capacidade de suportar bobinas de filme de até 800kg, acionado por servo motor de 1,6kW de potência e redução mecânica de 1:69,05, sistema de envase composto por uma tremonha em aço inoxidável 316L com volume útil de 0,034m³, sensor do tipo ultrassônico para leitura da altura do nível de produto, sistema de agitação de produto (frequência de até 45 ciclos/minuto), sistema de dosagem oscilante composto por 12 funis basculantes, 2 conjuntos de 12 canecas de aço inoxidável 316L, acionados por servo motor de potência de 1,6kW, sistema de selagem vertical composto por um par de blocos de solda com 13 áreas de selagem cada, rotação de até 23rpm, acionados por servo motor de 1,6kW de potência, sistema de selagem horizontal composto por 2 blocos de solda com duas áreas de selagem cada de até 10mm de largura e rotação média de 45 rpm, acionados por sevo motor de 1,6kW de potência, sistema de corte com facas rotativas para a inserção do picote de abertura fácil (“easy open”) com rotação média de até 39 rpm acionado por um servo motor de potência de 1,6kW, sistema de corte vertical e de separação (formação de duplas de saches) com facas rotativas com rotação média de 39 rpm acionado por servo motor de potência de 1,6kW, sistema de corte horizontal com faca rotativa para separação dos sachês em tiras com uma rotação média de até 90 rpm, acionado por servo motor de 1,6kW de potência com controle automático de descarte de sachês, posicionador dos saches nas pistas do sistema de empilhamento ("pick and place") composto por 6 garras de alumínio acionadas por cilindros pneumáticos e velocidade média de até 90 ciclos/minuto e sistema de exaustão, composto por um aspirador de pó com motor elétrico de potência de 2,2kW, com altura de 1,7m, largura de 0,75m e comprimento de 1,25m; 2 sistemas de empilhamento com dimensões de altura de 1,1m, largura de 1,4m e comprimento de 3,4m cada, compostos por esteiras de pinos com inclinação máxima de 8° com relação à horizontal, sistema de pinos para formação de pilhas de duplas de sachês (6 duplas/pilha) acionado por servo motor de 0,66kW de potência e sistema de vibração com eixo compactador movido por cilindros pneumáticos de dupla ação e moto vibrador de 0,035kW de potência, 2 sistemas de sincronização automática com a esteira de alimentação da “Flowpack”, cada sistema possui uma velocidade média de até 15 ciclos/minuto constituído por um braço articulado de área de atuação horizontal de até 2,2m², área de atuação vertical de 0,43m², formadora de pacotes ("Flowpack") automática, com dimensões de 1,96m de altura, 1,4m de largura e 10,53m de comprimento, para a formação de pacotes unitários do tipo 3 soldas com velocidade de até 180 pacotes/minuto, com esteira de alimentação de pinos, com velocidade linear de até 180 pacotes/minuto, distância entre pinos de até 140mm, sistema de desbobinamento com dois eixos, cada eixo com capacidade de suportar até 35kg de bobinas de filme, frenagem automática para ajuste de tensão do filme e acionado por servo motor de 0,82kW de potência, sistema de selagem longitudinal, composto por rolos com áreas de selagem de largura de 15mm, acionados por servo motor de potência de 0,82kW, sistema de selagem horizontal e corte, composto por mordentes com área de selagem de largura de até 20mm e comprimento de 120mm, acionados por servo motor de 1,5kW de potência e facas rotativas de velocidade de até 180 pacotes/minuto.</v>
      </c>
      <c r="H1170" s="10" t="s">
        <v>2334</v>
      </c>
      <c r="I1170" s="13">
        <v>43600</v>
      </c>
    </row>
    <row r="1171" spans="1:9" s="10" customFormat="1" ht="33" hidden="1" customHeight="1" x14ac:dyDescent="0.25">
      <c r="A1171" s="42" t="str">
        <f t="shared" si="54"/>
        <v/>
      </c>
      <c r="B1171" s="10" t="s">
        <v>771</v>
      </c>
      <c r="C1171" s="10" t="s">
        <v>2359</v>
      </c>
      <c r="D1171" s="10" t="s">
        <v>2358</v>
      </c>
      <c r="E1171" s="10" t="s">
        <v>4597</v>
      </c>
      <c r="F1171" s="10" t="str">
        <f t="shared" si="55"/>
        <v>8537.10.20</v>
      </c>
      <c r="G1171" s="10" t="str">
        <f t="shared" si="56"/>
        <v>Controladores eletrônicos dotados de processador, circuitos de entrada e saída e memórias programáveis, para controle automático de seção, aplicação de taxas fixas e variáveis e monitoramento de sementes e manejo da agua, com rede de dados tipo ISO Bus, onde o módulo eletrônico de controle é utilizado para gerenciamento, controle e diagnóstico dos sistemas de transmissão automática da máquina, monitor de alta definição HD 12.2”, sensível ao toque e com conexão a internet, direção automática, comunicação TUVR, utilizado em máquinas agrícolas.</v>
      </c>
      <c r="H1171" s="10" t="s">
        <v>2334</v>
      </c>
      <c r="I1171" s="13">
        <v>43600</v>
      </c>
    </row>
    <row r="1172" spans="1:9" s="10" customFormat="1" ht="33" hidden="1" customHeight="1" x14ac:dyDescent="0.25">
      <c r="A1172" s="42" t="str">
        <f t="shared" si="54"/>
        <v/>
      </c>
      <c r="B1172" s="10" t="s">
        <v>275</v>
      </c>
      <c r="C1172" s="10" t="s">
        <v>2361</v>
      </c>
      <c r="D1172" s="10" t="s">
        <v>2360</v>
      </c>
      <c r="E1172" s="10" t="s">
        <v>4457</v>
      </c>
      <c r="F1172" s="10" t="str">
        <f t="shared" si="55"/>
        <v>8428.39.90</v>
      </c>
      <c r="G1172" s="10" t="str">
        <f t="shared" si="56"/>
        <v>Sistemas automáticos de Transportadores para formas e pães de forma, compostas de: 3 Transportadores com aparadores, 1 detector de massa dupla por meio de câmera 3D, 2 rejeitores automático de formas, 1 mesa de roletes com capacidade para até 2 formas, 1 transportador curvo 90°, 1 alimentador de estufa, 1 virador de formas tipo "multiway", 8 quadrados de transferência 90°", 1 descarregador do forno, 1 transportador com túnel com passagem de ar filtrado, 1 leitor de pão da forma com câmera 3D, 1 leitor de chip, 1 limpador de formas realizadas por escovas rotativas com correntes magnéticas e aspirador de partículas soltas, 1 resfriamento de formas tipo túnel com capacidade mínima de 600 formas , 1 sistema automático de armazenamento com capacidade total 1.156 formas (34 x 34) codificadas por chips, que realimenta o processo com o retorno das formas de maneira automática, 1.150 formas chipadas e revestidas com anti-aderente, sistema controlado por CLP’s e painéis “touch screen”.</v>
      </c>
      <c r="H1172" s="10" t="s">
        <v>2334</v>
      </c>
      <c r="I1172" s="13">
        <v>43600</v>
      </c>
    </row>
    <row r="1173" spans="1:9" s="10" customFormat="1" ht="33" hidden="1" customHeight="1" x14ac:dyDescent="0.25">
      <c r="A1173" s="42" t="str">
        <f t="shared" si="54"/>
        <v/>
      </c>
      <c r="B1173" s="10" t="s">
        <v>771</v>
      </c>
      <c r="C1173" s="10" t="s">
        <v>2363</v>
      </c>
      <c r="D1173" s="10" t="s">
        <v>2362</v>
      </c>
      <c r="E1173" s="10" t="s">
        <v>4598</v>
      </c>
      <c r="F1173" s="10" t="str">
        <f t="shared" si="55"/>
        <v>8537.10.20</v>
      </c>
      <c r="G1173" s="10" t="str">
        <f t="shared" si="56"/>
        <v>Controladores eletrônicos dotados de processador, circuitos de entrada e saída e memórias programáveis, para controle automático de seção, aplicação de taxas fixas e variáveis com rede de dados tipo ISO Bus, onde o módulo eletrônico de controle é utilizado para gerenciamento, controle e diagnóstico dos sistemas de transmissão automática da máquina, monitor de alta definição HD 10.1”, sensível ao toque e com conexão a internet Bluetooth e WiFi integrados, direção automática, comunicação TUVR, utilizado em máquinas agrícolas.</v>
      </c>
      <c r="H1173" s="10" t="s">
        <v>2334</v>
      </c>
      <c r="I1173" s="13">
        <v>43600</v>
      </c>
    </row>
    <row r="1174" spans="1:9" s="10" customFormat="1" ht="33" hidden="1" customHeight="1" x14ac:dyDescent="0.25">
      <c r="A1174" s="42" t="str">
        <f t="shared" si="54"/>
        <v/>
      </c>
      <c r="B1174" s="10" t="s">
        <v>2365</v>
      </c>
      <c r="C1174" s="10" t="s">
        <v>2366</v>
      </c>
      <c r="D1174" s="10" t="s">
        <v>2364</v>
      </c>
      <c r="E1174" s="10" t="s">
        <v>4599</v>
      </c>
      <c r="F1174" s="10" t="str">
        <f t="shared" si="55"/>
        <v>8439.30.90</v>
      </c>
      <c r="G1174" s="10" t="str">
        <f t="shared" si="56"/>
        <v>Máquinas laqueadoras, de alto desempenho, triplex, com colunas de revestimento multifuncionais e com carrinhos intercambiáveis: rotogravura, semiflexo e rotogravura para PVdC; desbobinador e enroladeira totalmente automáticos; capotas de secagem e exaustão de evaporados de alta eficiência com perfeito equilíbrio no perfil de sopro no sentido transversal da folha de papel; velocidade máxima de produção de 300m/min e velocidade de projeto de 350m/min; largura mínima da folha de papel de 900mm e máxima de 2.250mm; gramatura do papel base de 18 até 240g/m2; capacidade de aplicação de revestimentos de 1 a 30g/m2; com capacidade de revestimento de solvente a base de água; comandos elétricos de 24VDC; com tensão elétrica trifásica de 380V e 60Hz; possui equipamento de umidificação da folha para controle de encanoamento; controladas por mesa de comando principal.</v>
      </c>
      <c r="H1174" s="10" t="s">
        <v>2334</v>
      </c>
      <c r="I1174" s="13">
        <v>43600</v>
      </c>
    </row>
    <row r="1175" spans="1:9" s="10" customFormat="1" ht="33" hidden="1" customHeight="1" x14ac:dyDescent="0.25">
      <c r="A1175" s="42" t="str">
        <f t="shared" si="54"/>
        <v/>
      </c>
      <c r="B1175" s="10" t="s">
        <v>147</v>
      </c>
      <c r="C1175" s="10" t="s">
        <v>2368</v>
      </c>
      <c r="D1175" s="10" t="s">
        <v>2367</v>
      </c>
      <c r="E1175" s="10" t="s">
        <v>4600</v>
      </c>
      <c r="F1175" s="10" t="str">
        <f t="shared" si="55"/>
        <v>8422.30.29</v>
      </c>
      <c r="G1175" s="10" t="str">
        <f t="shared" si="56"/>
        <v>Robôs industriais de entrada lateral para colocação de rótulos IML em alta velocidade para baldes, potes ou tampas plásticas, com velocidade linear máxima de 50 a 60m/s, com capacidade de retirada e empilhamento de peças acabadas, com a possibilidade de controlar a qualidade através do sistema Q-Sort e monitorar a produção através de um sistema inteligente de câmeras, munidos de servomotor no eixo principal com a tecnologia “TwinDrive” e de ajuste preciso de posições lineares e rotativas com servomotores, interface de segurança e sistema de mandris com tecnologia de impressão 3D. Conta ainda com sistema de troca rápida de magazines.</v>
      </c>
      <c r="H1175" s="10" t="s">
        <v>2334</v>
      </c>
      <c r="I1175" s="13">
        <v>43600</v>
      </c>
    </row>
    <row r="1176" spans="1:9" s="10" customFormat="1" ht="33" hidden="1" customHeight="1" x14ac:dyDescent="0.25">
      <c r="A1176" s="42" t="str">
        <f t="shared" si="54"/>
        <v/>
      </c>
      <c r="B1176" s="10" t="s">
        <v>2370</v>
      </c>
      <c r="C1176" s="10" t="s">
        <v>2371</v>
      </c>
      <c r="D1176" s="10" t="s">
        <v>2369</v>
      </c>
      <c r="E1176" s="10" t="s">
        <v>4479</v>
      </c>
      <c r="F1176" s="10" t="str">
        <f t="shared" si="55"/>
        <v>8541.30.29</v>
      </c>
      <c r="G1176" s="10" t="str">
        <f t="shared" si="56"/>
        <v>Válvulas tiristorizadas monofásicas, com ou sem sistema de resfriamento a água (cooling system), dotadas de  tiristores tipo ETT – “Electrically Triggered Thyristor”, disparados por sinal elétrico, cada tiristor com tensão reversa de até 8kV e corrente em regime permanente de até 7.000A, utilizados para o chaveamento da carga capacitiva (“Thyristor Switched Capacitor” - TSC) ou controle da carga indutiva (“Thyristor Controlled Reactor” - TCR), ambos em corrente alternada, com ou sem o sistema de disparo das válvulas (VBE), dotados por até 4 (quatro) colunas de painéis com ou sem buchas, a serem utilizadas nas instalações de Compensador Estático de Reativos (CER)</v>
      </c>
      <c r="H1176" s="10" t="s">
        <v>2334</v>
      </c>
      <c r="I1176" s="13">
        <v>43600</v>
      </c>
    </row>
    <row r="1177" spans="1:9" s="10" customFormat="1" ht="33" hidden="1" customHeight="1" x14ac:dyDescent="0.25">
      <c r="A1177" s="42" t="str">
        <f t="shared" si="54"/>
        <v/>
      </c>
      <c r="B1177" s="10" t="s">
        <v>386</v>
      </c>
      <c r="C1177" s="10" t="s">
        <v>2373</v>
      </c>
      <c r="D1177" s="10" t="s">
        <v>2372</v>
      </c>
      <c r="E1177" s="10" t="s">
        <v>4601</v>
      </c>
      <c r="F1177" s="10" t="str">
        <f t="shared" si="55"/>
        <v>8477.10.11</v>
      </c>
      <c r="G1177" s="10" t="str">
        <f t="shared" si="56"/>
        <v>Combinações de máquinas automáticas para moldar por injeção-sopro de alta performance, para produção de frascos de politereftalato de etileno (PET), compostas por: sopradora hidráulica de 03 estações para frascos de 80mL a 1,0L, com força de fechamento de 60 toneladas métrica; sistema de estiramento e sopro através de calor residual “Direct Heatcon” (condicionamento direto de temperatura – sem reaquecimento de preformas); separador de pré-formas automático; sistema de recuperação de ar; unidade de potência hidráulica enclausurada com motor elétrico refrigerado à água; painel elétrico e controlador lógico programável (CLP) com opcionais para aumento de velocidade, elevação da unidade de injeção, refrigeração gargalo, estirador, sopro, redução do curso de molde; com molde completo de 16 cavidades – capacidade produtiva de 10.105 unidades/hora, peso de 6,0g cada unidade e espessura ajustável para geração de embalagens sopradas 170g bi orientadas.</v>
      </c>
      <c r="H1177" s="10" t="s">
        <v>2334</v>
      </c>
      <c r="I1177" s="13">
        <v>43600</v>
      </c>
    </row>
    <row r="1178" spans="1:9" s="10" customFormat="1" ht="33" hidden="1" customHeight="1" x14ac:dyDescent="0.25">
      <c r="A1178" s="42" t="str">
        <f t="shared" si="54"/>
        <v/>
      </c>
      <c r="B1178" s="10" t="s">
        <v>430</v>
      </c>
      <c r="C1178" s="10" t="s">
        <v>2375</v>
      </c>
      <c r="D1178" s="10" t="s">
        <v>2374</v>
      </c>
      <c r="E1178" s="10" t="s">
        <v>4602</v>
      </c>
      <c r="F1178" s="10" t="str">
        <f t="shared" si="55"/>
        <v>8477.20.10</v>
      </c>
      <c r="G1178" s="10" t="str">
        <f t="shared" si="56"/>
        <v>Combinações de máquinas co-extrusoras destinadas à produção de filme e chapa plástico de PET, PET/EVOH/PET e PET/EVOH/PE (filmes barreira) com espessura mínima de 190µ e máxima de 900µ; com capacidade total instalada de 1300Kg/h; compostas de: 1 extrusora monorosca com diâmetro de 135mm L/D 33; 1 extrusora monorosca de 75mm L/D 33; 1 extrusora monorosca com diâmetro de 60mm L/D 33  e 2 extrusoras monorosca com diâmetro de 35mm L/D 34; 1 sistema de pré-secagem e alimentação com dosadores gravimétricos; com sistema de filtragem de polímero especial com 4 pistões e 8 cavidades; com “feedblock” variável de 7 camadas; com matriz plana manual de 1.700mm; com sistema de regulagem de largura de matriz plana interno; com 1 cilindro resfriador “smoothing roller“ de 430mm de diâmetro; com 1 cilindro resfriador “cooling roller“ de 700mm de diâmetro; com 1 cilindro resfriador “cooling roller“ de 300mm de diâmetro; com medidor de espessura para o controle automático da matriz por sensor raio-X; com reciclador de borda/refilo com alimentação automática; com sistema de corte de refile tipo lâmina circular motorizado; com acumulador de filme automático; com bobinador semi-automático para tubetes de 3 e 6”; com velocidade mecânica máxima de 70m/min e diâmetro máximo de embobinamento de 1.200mm; com largura máxima útil do filme líquido 1.288mm; com PLC central interligado com as unidades periféricas com programação e visualização dos parâmetros do trabalho e supervisão em tela “touch-screen”.</v>
      </c>
      <c r="H1178" s="10" t="s">
        <v>2334</v>
      </c>
      <c r="I1178" s="13">
        <v>43600</v>
      </c>
    </row>
    <row r="1179" spans="1:9" s="10" customFormat="1" ht="33" hidden="1" customHeight="1" x14ac:dyDescent="0.25">
      <c r="A1179" s="42" t="str">
        <f t="shared" si="54"/>
        <v/>
      </c>
      <c r="B1179" s="10" t="s">
        <v>2377</v>
      </c>
      <c r="C1179" s="10" t="s">
        <v>2378</v>
      </c>
      <c r="D1179" s="10" t="s">
        <v>2376</v>
      </c>
      <c r="E1179" s="10" t="s">
        <v>4603</v>
      </c>
      <c r="F1179" s="10" t="str">
        <f t="shared" si="55"/>
        <v>8441.20.00</v>
      </c>
      <c r="G1179" s="10" t="str">
        <f t="shared" si="56"/>
        <v>Máquinas totalmente automáticas para confecção de sacolas de papel de gramatura entre 80 e 160g/m2, de fundo quadrado, com ou sem alça, alimentadas por rolos de largura entre 450 e 970mm, de diâmetro máximo de 1.200mm; largura do corpo das sacolas entre 150 e 320mm; comprimento do tubo de papel entre 270 e 530mm; tamanho da alça entre 110 e 120mm, com reforço de alça alimentado por rolos de papel e cordão de papel, sistema de fabricação de alças; sistema de aplicação de alças; sistema de formação do tubo; sistema de formação do fundo e avanço automático, com capacidade máxima de produção igual ou superior a 120 sacolas/minuto, com alça e 220 sacolas/minuto, sem alça.</v>
      </c>
      <c r="H1179" s="10" t="s">
        <v>2334</v>
      </c>
      <c r="I1179" s="13">
        <v>43600</v>
      </c>
    </row>
    <row r="1180" spans="1:9" s="10" customFormat="1" ht="33" hidden="1" customHeight="1" x14ac:dyDescent="0.25">
      <c r="A1180" s="42" t="str">
        <f t="shared" si="54"/>
        <v/>
      </c>
      <c r="B1180" s="10" t="s">
        <v>112</v>
      </c>
      <c r="C1180" s="10" t="s">
        <v>2380</v>
      </c>
      <c r="D1180" s="10" t="s">
        <v>2379</v>
      </c>
      <c r="E1180" s="10" t="s">
        <v>4604</v>
      </c>
      <c r="F1180" s="10" t="str">
        <f t="shared" si="55"/>
        <v>8479.89.99</v>
      </c>
      <c r="G1180" s="10" t="str">
        <f t="shared" si="56"/>
        <v>Máquinas automáticas para grampear (aplicar) dentes de metal Y e unificar os lados direito e esquerdo das fitas dos fechos ecler, dotadas de motor principal de 2.2 ~ 5.5kW de potência, e produção máxima de 85 metros por minuto e vazão mínima por rolo (maior ou igual a 45 Toneladas).</v>
      </c>
      <c r="H1180" s="10" t="s">
        <v>2334</v>
      </c>
      <c r="I1180" s="13">
        <v>43600</v>
      </c>
    </row>
    <row r="1181" spans="1:9" s="10" customFormat="1" ht="33" hidden="1" customHeight="1" x14ac:dyDescent="0.25">
      <c r="A1181" s="42" t="str">
        <f t="shared" si="54"/>
        <v/>
      </c>
      <c r="B1181" s="10" t="s">
        <v>605</v>
      </c>
      <c r="C1181" s="10" t="s">
        <v>2382</v>
      </c>
      <c r="D1181" s="10" t="s">
        <v>2381</v>
      </c>
      <c r="E1181" s="10" t="s">
        <v>4605</v>
      </c>
      <c r="F1181" s="10" t="str">
        <f t="shared" si="55"/>
        <v>9027.10.00</v>
      </c>
      <c r="G1181" s="10" t="str">
        <f t="shared" si="56"/>
        <v>Aparelhos para medição e controle de gases CH4, H2S, CO2, e/ou O2, para até 5 pontos de medição, para fluxo de gases de até 4L/min, compatibilidade de pressão compensada padrão entre 0,7 e 1,1bar, faixa de medição entre 0-100Vol% para CO2 e entre 0-25Vol% para O2, com entradas e saídas analógicas e digitais, com painel de controle “touch screen” e estrutura contendo: pontos de medição, duto de ar fresco, sistema de monitoramento interno, bomba de gás interna de CH4, interface de máquina.</v>
      </c>
      <c r="H1181" s="10" t="s">
        <v>2334</v>
      </c>
      <c r="I1181" s="13">
        <v>43600</v>
      </c>
    </row>
    <row r="1182" spans="1:9" s="10" customFormat="1" ht="33" hidden="1" customHeight="1" x14ac:dyDescent="0.25">
      <c r="A1182" s="42" t="str">
        <f t="shared" si="54"/>
        <v/>
      </c>
      <c r="B1182" s="10" t="s">
        <v>2384</v>
      </c>
      <c r="C1182" s="10" t="s">
        <v>2385</v>
      </c>
      <c r="D1182" s="10" t="s">
        <v>2383</v>
      </c>
      <c r="E1182" s="10" t="s">
        <v>4019</v>
      </c>
      <c r="F1182" s="10" t="str">
        <f t="shared" si="55"/>
        <v>8418.69.20</v>
      </c>
      <c r="G1182" s="10" t="str">
        <f t="shared" si="56"/>
        <v>Centros de refrigeração e produção secundária de água quente, próprio para resfriamento de leite cru, com sistema de gerenciamento inteligente e acesso remoto via “web-Gate”, para controle de variantes de coleta de leite (ordenha), volume e temperatura de armazenamento, agitação, refrigeração , limpeza AED, entre outras funções, compostos de: 1 tanque em aço inoxidável, com capacidade individual de 1.010 a 33.500 litros, com conexão para 1 a 4 unidades  de refrigeração, com isolamento térmico sem CFC, com medidor de energia elétrica para controle de consumo em KW/h, sensor de nível (vareta) digital para medição eletrônica do volume de leite no tanque, sistema de anti congelamento por termostato segurança, trocador de calor resistente a pressão com evaporadores a laser STI e STIL, para resfriamento do leite,  válvula de segurança para separação da agua e leite, durante processos de limpeza e ordenha , agitador com 1 ou 3 pás, acionado por motor elétrico, totalmente controlado por PLC integrado ao módulo de gerenciamento acionado via tela “touch-screen” ou remoto via “web-gate”.</v>
      </c>
      <c r="H1182" s="10" t="s">
        <v>2334</v>
      </c>
      <c r="I1182" s="13">
        <v>43600</v>
      </c>
    </row>
    <row r="1183" spans="1:9" s="10" customFormat="1" ht="33" hidden="1" customHeight="1" x14ac:dyDescent="0.25">
      <c r="A1183" s="42" t="str">
        <f t="shared" si="54"/>
        <v/>
      </c>
      <c r="B1183" s="10" t="s">
        <v>332</v>
      </c>
      <c r="C1183" s="10" t="s">
        <v>2387</v>
      </c>
      <c r="D1183" s="10" t="s">
        <v>2386</v>
      </c>
      <c r="E1183" s="10" t="s">
        <v>4606</v>
      </c>
      <c r="F1183" s="10" t="str">
        <f t="shared" si="55"/>
        <v>8428.90.90</v>
      </c>
      <c r="G1183" s="10" t="str">
        <f t="shared" si="56"/>
        <v>Sistemas de classificação, contendo bandejas transportadoras nas dimensões de 600 x 800mm, classificadores de pedidos e/ou volumes diversos, computadorizados, tipo bandeja nas dimensões de 600 x 800mm, que suportam até 30kg, velocidade de 1m/s e capacidade de 5.375 bandejas/h, para classificação de caixas e flyers com produtos nas dimensões máximas de até 750 x 550 x 400mm (comprimento x largura x altura) acionados por motores, controlados por controlador lógico programável (CLP), utilizados para movimentar e classificar produtos acabados e/ou volumes diversos, visando a sua classificação e expedição automatizada ou não, dotados de sistema de separação mecânica com aproximadamente 118m de comprimento; estações de introdução/alimentação manual  e automática contendo um total de 5 induções automáticas e 2 induções manuais; induções automática com sistema de pesagem dinâmico e as induções manuais com sistema de passagem estático; bandejas com impulsor para separação dos artigos; calha de saída do separador; calha de rejeição, equipada com dispositivos de escaneamento para leitura de código de barras através de um sistema câmera scanner e cubagem automática, contendo 32 saídas duplas (do tipo “Flipper”) e 44 saídas normais.</v>
      </c>
      <c r="H1183" s="10" t="s">
        <v>2334</v>
      </c>
      <c r="I1183" s="13">
        <v>43600</v>
      </c>
    </row>
    <row r="1184" spans="1:9" s="10" customFormat="1" ht="33" hidden="1" customHeight="1" x14ac:dyDescent="0.25">
      <c r="A1184" s="42" t="str">
        <f t="shared" si="54"/>
        <v/>
      </c>
      <c r="B1184" s="10" t="s">
        <v>151</v>
      </c>
      <c r="C1184" s="10" t="s">
        <v>2389</v>
      </c>
      <c r="D1184" s="10" t="s">
        <v>2388</v>
      </c>
      <c r="E1184" s="10" t="s">
        <v>4607</v>
      </c>
      <c r="F1184" s="10" t="str">
        <f t="shared" si="55"/>
        <v>8443.19.90</v>
      </c>
      <c r="G1184" s="10" t="str">
        <f t="shared" si="56"/>
        <v>Máquinas de impressão híbrida para impressão simultânea em processo digital por jato de tinta UV e flexográfico, com cura UV Led entre cores e UV frio ao final da impressão, dispositivo de troquelagem rotativo ou semi rotativo, para uma a até oito cores digitais, uma a até 16 cores flexográficas, largura máxima igual ou superior a 300mm, velocidade máxima igual ou superior a 73 m/min, resolução máxima digital visível igual ou superior a 1.200 x 1.200dpi.</v>
      </c>
      <c r="H1184" s="10" t="s">
        <v>2334</v>
      </c>
      <c r="I1184" s="13">
        <v>43600</v>
      </c>
    </row>
    <row r="1185" spans="1:9" s="10" customFormat="1" ht="33" hidden="1" customHeight="1" x14ac:dyDescent="0.25">
      <c r="A1185" s="42" t="str">
        <f t="shared" si="54"/>
        <v/>
      </c>
      <c r="B1185" s="10" t="s">
        <v>1182</v>
      </c>
      <c r="C1185" s="10" t="s">
        <v>2391</v>
      </c>
      <c r="D1185" s="10" t="s">
        <v>2390</v>
      </c>
      <c r="E1185" s="10" t="s">
        <v>4116</v>
      </c>
      <c r="F1185" s="10" t="str">
        <f t="shared" si="55"/>
        <v>8456.11.90</v>
      </c>
      <c r="G1185" s="10" t="str">
        <f t="shared" si="56"/>
        <v>Máquinas de corte a laser para operar nos planos 3D com área de trabalho compreendida entre 650 a 4.000mm no eixo X, 1.500 a 2.000mm no eixo Y, 750mm no eixo Z, para mais e para menos 135 graus no eixo B e 360 graus infinito no eixo C com ou sem sistemas de carga e descarga automático de peças, com comando numérico computadorizado (CNC), unidade laser de estado sólido bombeado por diodo, à base de cristal sintético (em formato de disco) com potência máxima de até 6.600W ou unidade laser de CO2 com potência máxima compreendida de até 15.000W, excitado por alta frequência, com ou sem unidade de refrigeração e exaustor de pó.</v>
      </c>
      <c r="H1185" s="10" t="s">
        <v>2334</v>
      </c>
      <c r="I1185" s="13">
        <v>43600</v>
      </c>
    </row>
    <row r="1186" spans="1:9" s="10" customFormat="1" ht="33" hidden="1" customHeight="1" x14ac:dyDescent="0.25">
      <c r="A1186" s="42" t="str">
        <f t="shared" si="54"/>
        <v/>
      </c>
      <c r="B1186" s="10" t="s">
        <v>663</v>
      </c>
      <c r="C1186" s="10" t="s">
        <v>2393</v>
      </c>
      <c r="D1186" s="10" t="s">
        <v>2392</v>
      </c>
      <c r="E1186" s="10" t="s">
        <v>4134</v>
      </c>
      <c r="F1186" s="10" t="str">
        <f t="shared" si="55"/>
        <v>8421.39.90</v>
      </c>
      <c r="G1186" s="10" t="str">
        <f t="shared" si="56"/>
        <v>Aparelhos denominados “GloveBox”, com espaço interno de aproximadamente 1.250mm de comprimento, 780mm de diâmetro, 900mm de altura, para manuseio de pós magnéticos compactados, com controle automático de pressão, ajustável entre -15 a +15mbar durante a operação, composto por: filtro catalítico de remoção de umidade por meio da peneira molecular, com capacidade de até 1,3kg, e remoção de oxigênio por meio do cobre, com capacidade de até 36 litros; luvas butílicas para manuseio de pós magnéticos, para encaixe em conexões com diâmetro de 220mm; válvulas de filtros; display gráfico sensível ao toque, de 7”, colorido; sensor de oxigênio, com capacidade de detecção de 1 a 1.000ppm; sensor de umidade, com capacidade de detecção de até 500ppm; câmara principal com atmosfera controlada; antecâmaras para entrada ou saída de itens; sistema de purificação e regeneração; unidade de controle (CLP); e flanges de conexão com painéis laterais aparafusados para combinar com outros “glovebox” adicionais.</v>
      </c>
      <c r="H1186" s="10" t="s">
        <v>2334</v>
      </c>
      <c r="I1186" s="13">
        <v>43600</v>
      </c>
    </row>
    <row r="1187" spans="1:9" s="10" customFormat="1" ht="33" hidden="1" customHeight="1" x14ac:dyDescent="0.25">
      <c r="A1187" s="42" t="str">
        <f t="shared" si="54"/>
        <v/>
      </c>
      <c r="B1187" s="10" t="s">
        <v>652</v>
      </c>
      <c r="C1187" s="10" t="s">
        <v>2395</v>
      </c>
      <c r="D1187" s="10" t="s">
        <v>2394</v>
      </c>
      <c r="E1187" s="10" t="s">
        <v>4608</v>
      </c>
      <c r="F1187" s="10" t="str">
        <f t="shared" si="55"/>
        <v>8479.89.11</v>
      </c>
      <c r="G1187" s="10" t="str">
        <f t="shared" si="56"/>
        <v>Máquinas compressoras rotativas, automáticas, para fabricação de comprimidos farmacêuticos, com capacidade teórica de produção compreendida entre 18.000 e 120.000 comprimidos/h, força de compressão máxima de 80kN e força de pré-compressão máxima de 60kN, para fabricação de comprimidos com diâmetro máximo de 25mm e espessura máxima de 8,5mm, dotadas de torre básica com 20 estações de puncionamento; 1 jogo de ferramental consistindo de punções superiores e inferiores do tipo EU1” -441 e matrizes para punções tipo EU1” -441; painel de comando tipo “touchscreen”</v>
      </c>
      <c r="H1187" s="10" t="s">
        <v>2334</v>
      </c>
      <c r="I1187" s="13">
        <v>43600</v>
      </c>
    </row>
    <row r="1188" spans="1:9" s="10" customFormat="1" ht="33" hidden="1" customHeight="1" x14ac:dyDescent="0.25">
      <c r="A1188" s="42" t="str">
        <f t="shared" si="54"/>
        <v/>
      </c>
      <c r="B1188" s="10" t="s">
        <v>82</v>
      </c>
      <c r="C1188" s="10" t="s">
        <v>2397</v>
      </c>
      <c r="D1188" s="10" t="s">
        <v>2396</v>
      </c>
      <c r="E1188" s="10" t="s">
        <v>4609</v>
      </c>
      <c r="F1188" s="10" t="str">
        <f t="shared" si="55"/>
        <v>8481.80.99</v>
      </c>
      <c r="G1188" s="10" t="str">
        <f t="shared" si="56"/>
        <v>Suspensores de tubulação (Tubing Hanger) para utilização em cabeça de poço ou em uma base adaptadora, capazes de suportar uma capacidade de tração em até 1.000.000lbf (453.592kgf), pressão de trabalho de até 15.000psi (1.034bar), tubulação conectada: de 4,06 a 7,06 polegadas (de 103,1 a 179,3mm) e faixa de temperatura de operação: 0 F à 300 F (-18oC à 150oC).</v>
      </c>
      <c r="H1188" s="10" t="s">
        <v>2334</v>
      </c>
      <c r="I1188" s="13">
        <v>43600</v>
      </c>
    </row>
    <row r="1189" spans="1:9" s="10" customFormat="1" ht="33" hidden="1" customHeight="1" x14ac:dyDescent="0.25">
      <c r="A1189" s="42" t="str">
        <f t="shared" si="54"/>
        <v/>
      </c>
      <c r="B1189" s="10" t="s">
        <v>61</v>
      </c>
      <c r="C1189" s="10" t="s">
        <v>2399</v>
      </c>
      <c r="D1189" s="10" t="s">
        <v>2398</v>
      </c>
      <c r="E1189" s="10" t="s">
        <v>4610</v>
      </c>
      <c r="F1189" s="10" t="str">
        <f t="shared" si="55"/>
        <v>8480.71.00</v>
      </c>
      <c r="G1189" s="10" t="str">
        <f t="shared" si="56"/>
        <v>Moldes de 24 cavidades, confeccionados com aço inoxidável especial conforme norma DIN 1.2085, dureza mínima do revestimento de 50HRC (sem carbonitretação), sistema de injeção com câmara quente valvulada controlada por servomotor, utilizados para a injeção de plástico com capacidade de produção para 24 peças/ciclo de 8,2 segundos, tolerância de furos de 0,005 milímetros, índice de capacidade CPK de 1,67 por cavidade e índice de capacidade CPK global de 1,64, eficiência mínima de 80%, com uma taxa de sucata de 1%, temperatura de operação de 230 graus Celsius, com porta molde padrão (2 lados - lado móvel e lado fixo), resfriamento de 24 cavidades em paralelo, garantia de pelo menos 2 milhões de ciclos de moldagens, próprios para a fabricação de tampas a serem utilizadas exclusivamente na montagem do dispositivo farmacêutico caneta descartável semiautomática destinada à aplicação de insulina em pacientes diabéticos.</v>
      </c>
      <c r="H1189" s="10" t="s">
        <v>2334</v>
      </c>
      <c r="I1189" s="13">
        <v>43600</v>
      </c>
    </row>
    <row r="1190" spans="1:9" s="10" customFormat="1" ht="33" hidden="1" customHeight="1" x14ac:dyDescent="0.25">
      <c r="A1190" s="42" t="str">
        <f t="shared" si="54"/>
        <v/>
      </c>
      <c r="B1190" s="10" t="s">
        <v>2401</v>
      </c>
      <c r="C1190" s="10" t="s">
        <v>2402</v>
      </c>
      <c r="D1190" s="10" t="s">
        <v>2400</v>
      </c>
      <c r="E1190" s="10" t="s">
        <v>4611</v>
      </c>
      <c r="F1190" s="10" t="str">
        <f t="shared" si="55"/>
        <v>8447.90.90</v>
      </c>
      <c r="G1190" s="10" t="str">
        <f t="shared" si="56"/>
        <v>Máquinas para inserir tufos de fios em uma base de tecido, para fabricação de tapetes, carpetes, placas e grama artificial, com largura nominal de tecimento de até 4m, dotadas de motores, acionamentos e programador lógico incorporados.</v>
      </c>
      <c r="H1190" s="10" t="s">
        <v>2334</v>
      </c>
      <c r="I1190" s="13">
        <v>43600</v>
      </c>
    </row>
    <row r="1191" spans="1:9" s="10" customFormat="1" ht="33" hidden="1" customHeight="1" x14ac:dyDescent="0.25">
      <c r="A1191" s="42" t="str">
        <f t="shared" si="54"/>
        <v/>
      </c>
      <c r="B1191" s="10" t="s">
        <v>948</v>
      </c>
      <c r="C1191" s="10" t="s">
        <v>2404</v>
      </c>
      <c r="D1191" s="10" t="s">
        <v>2403</v>
      </c>
      <c r="E1191" s="10" t="s">
        <v>4612</v>
      </c>
      <c r="F1191" s="10" t="str">
        <f t="shared" si="55"/>
        <v>8421.21.00</v>
      </c>
      <c r="G1191" s="10" t="str">
        <f t="shared" si="56"/>
        <v>Sistemas de filtração de água por meio de filtros discos e tambor para a remoção sólidos suspensos.</v>
      </c>
      <c r="H1191" s="10" t="s">
        <v>2334</v>
      </c>
      <c r="I1191" s="13">
        <v>43600</v>
      </c>
    </row>
    <row r="1192" spans="1:9" s="10" customFormat="1" ht="33" hidden="1" customHeight="1" x14ac:dyDescent="0.25">
      <c r="A1192" s="42" t="str">
        <f t="shared" si="54"/>
        <v/>
      </c>
      <c r="B1192" s="10" t="s">
        <v>461</v>
      </c>
      <c r="C1192" s="10" t="s">
        <v>2406</v>
      </c>
      <c r="D1192" s="10" t="s">
        <v>2405</v>
      </c>
      <c r="E1192" s="10" t="s">
        <v>3970</v>
      </c>
      <c r="F1192" s="10" t="str">
        <f t="shared" si="55"/>
        <v>8529.90.20</v>
      </c>
      <c r="G1192" s="10" t="str">
        <f t="shared" si="56"/>
        <v>Coberturas inferiores, fabricados ou injetados em plásticos, de uso exclusivo em monitores de computadores com displays de 14 a 86" polegadas de diagonal.</v>
      </c>
      <c r="H1192" s="10" t="s">
        <v>2334</v>
      </c>
      <c r="I1192" s="13">
        <v>43600</v>
      </c>
    </row>
    <row r="1193" spans="1:9" s="10" customFormat="1" ht="33" hidden="1" customHeight="1" x14ac:dyDescent="0.25">
      <c r="A1193" s="42" t="str">
        <f t="shared" si="54"/>
        <v/>
      </c>
      <c r="B1193" s="10" t="s">
        <v>129</v>
      </c>
      <c r="C1193" s="10" t="s">
        <v>2408</v>
      </c>
      <c r="D1193" s="10" t="s">
        <v>2407</v>
      </c>
      <c r="E1193" s="10" t="s">
        <v>4178</v>
      </c>
      <c r="F1193" s="10" t="str">
        <f t="shared" si="55"/>
        <v>8422.40.90</v>
      </c>
      <c r="G1193" s="10" t="str">
        <f t="shared" si="56"/>
        <v>Equipamentos automáticos para aplicação de embalagens em pacotes de painéis de madeira reconstituídos, robôs autônomos para aplicação de cantoneiras de papelão, cintagem plástica, montagem e aplicação de calços, com velocidade igual ou superior de 10m/min, capacidade de embalar igual ou superior a 1.000m³/dias, para painéis com dimensões igual ou superior a (1200 x 2.440 x 6 mm) e supervisório desenvolvido especialmente para controle.</v>
      </c>
      <c r="H1193" s="10" t="s">
        <v>2334</v>
      </c>
      <c r="I1193" s="13">
        <v>43600</v>
      </c>
    </row>
    <row r="1194" spans="1:9" s="10" customFormat="1" ht="33" hidden="1" customHeight="1" x14ac:dyDescent="0.25">
      <c r="A1194" s="42" t="str">
        <f t="shared" si="54"/>
        <v/>
      </c>
      <c r="B1194" s="10" t="s">
        <v>539</v>
      </c>
      <c r="C1194" s="10" t="s">
        <v>2410</v>
      </c>
      <c r="D1194" s="10" t="s">
        <v>2409</v>
      </c>
      <c r="E1194" s="10" t="s">
        <v>4547</v>
      </c>
      <c r="F1194" s="10" t="str">
        <f t="shared" si="55"/>
        <v>8427.10.90</v>
      </c>
      <c r="G1194" s="10" t="str">
        <f t="shared" si="56"/>
        <v>Plataformas de trabalhos aéreos, com mastro extensível de acionamento elétrico, autopropulsadas sobre rodas, acionadas por motor elétrico alimentado por baterias recarregáveis do próprio equipamento, com elevação máxima vertical da plataforma igual ou superior a 5,70m, mas inferior ou igual a 7,90m e capacidade máxima de carga sobre o cesto da plataforma igual ou superior a 200kg, mas inferior ou igual a 227kg.</v>
      </c>
      <c r="H1194" s="10" t="s">
        <v>2334</v>
      </c>
      <c r="I1194" s="13">
        <v>43600</v>
      </c>
    </row>
    <row r="1195" spans="1:9" s="10" customFormat="1" ht="33" hidden="1" customHeight="1" x14ac:dyDescent="0.25">
      <c r="A1195" s="42" t="str">
        <f t="shared" si="54"/>
        <v/>
      </c>
      <c r="B1195" s="10" t="s">
        <v>1911</v>
      </c>
      <c r="C1195" s="10" t="s">
        <v>2412</v>
      </c>
      <c r="D1195" s="10" t="s">
        <v>2411</v>
      </c>
      <c r="E1195" s="10" t="s">
        <v>4613</v>
      </c>
      <c r="F1195" s="10" t="str">
        <f t="shared" si="55"/>
        <v>9015.80.90</v>
      </c>
      <c r="G1195" s="10" t="str">
        <f t="shared" si="56"/>
        <v>Estações automáticas de monitoramento de minas, taludes, barragens de rejeitos, depósitos de estéril e escavações, compostas de 01 cabeça sensora para detecção e medição de deformações / movimentação com precisão de +/- 2 mm + 2 ppm, incorporando de 1 até 9 prismas com capacidade de digitalização de área de imagens de 360 graus de Azimute x 100 graus de Elevação (45 graus para cima e 55 graus para baixo) x 3000 até 5400 metros, 02 aparelhos de raios laser, 01 câmera telescópica com zoom óptico de 30x, 01 câmera panorâmica com campo de visão de 360 graus; com ou sem 01 Unidade de Processamento local para recebimento de instruções e envio de dados em tempo real para o software situado em ponto remoto primário de monitoramento para sincronização, análise de tendências e envio de alertas.</v>
      </c>
      <c r="H1195" s="10" t="s">
        <v>2334</v>
      </c>
      <c r="I1195" s="13">
        <v>43600</v>
      </c>
    </row>
    <row r="1196" spans="1:9" s="10" customFormat="1" ht="33" hidden="1" customHeight="1" x14ac:dyDescent="0.25">
      <c r="A1196" s="42" t="str">
        <f t="shared" si="54"/>
        <v/>
      </c>
      <c r="B1196" s="10" t="s">
        <v>2414</v>
      </c>
      <c r="C1196" s="10" t="s">
        <v>2415</v>
      </c>
      <c r="D1196" s="10" t="s">
        <v>2413</v>
      </c>
      <c r="E1196" s="10" t="s">
        <v>4614</v>
      </c>
      <c r="F1196" s="10" t="str">
        <f t="shared" si="55"/>
        <v>8419.81.10</v>
      </c>
      <c r="G1196" s="10" t="str">
        <f t="shared" si="56"/>
        <v>Equipamentos autoclaves de ar quente CAS 420 para 6 vasos de autoclave com capacidade de 3 litros cada, com unidade de controle (PC),  temperatura operacional de 100 A 180ºC, medição de temperatura individual para cada autoclave (incluindo calculo DIN Amico do fator RH) pressão operacional de 0 a 20BAR, incluindo ferramentas de fixação especial, mangueiras, válvulas, elementos de temperatura, reles e conector girascopio, acompanha carrinho customizado para o transporte dos recipientes.</v>
      </c>
      <c r="H1196" s="10" t="s">
        <v>2334</v>
      </c>
      <c r="I1196" s="13">
        <v>43600</v>
      </c>
    </row>
    <row r="1197" spans="1:9" s="10" customFormat="1" ht="33" hidden="1" customHeight="1" x14ac:dyDescent="0.25">
      <c r="A1197" s="42" t="str">
        <f t="shared" si="54"/>
        <v/>
      </c>
      <c r="B1197" s="10" t="s">
        <v>948</v>
      </c>
      <c r="C1197" s="10" t="s">
        <v>2417</v>
      </c>
      <c r="D1197" s="10" t="s">
        <v>2416</v>
      </c>
      <c r="E1197" s="10" t="s">
        <v>4615</v>
      </c>
      <c r="F1197" s="10" t="str">
        <f t="shared" si="55"/>
        <v>8421.21.00</v>
      </c>
      <c r="G1197" s="10" t="str">
        <f t="shared" si="56"/>
        <v>Aparelhos para tratamento de água, com filtragem da água em três camadas (filtro mecânico, carvão ativado e sulfito de cálcio) que retém aproximadamente 99% de cloro, com ionização da água para consumo humano pelo processo de eletrólise contínua através de placas de titânio maciça de alta qualidade com revestimento com platina e placa controladora com programação, para produção de água com 5 tipos de pH (na faixa de 2,3 a 11,7 pH) e redução no potencial de oxidação (ORP) variando de nível na faixa de -650 mV a +1200 mV, com desagrupamento de moléculas de H20 alterando a tensão superficial, com sistema de potencialização de eletrólise com introdução de catalisador de eletrólise (solução de cloreto de sódio e hipoclorito de sódio) para produzir água para limpeza e desinfecção com pH extremamente baixo aproximadamente(2,3) ou extremamente alto aproximadamente (11,7), com sensor de temperatura da água, sensor de fluxo da água (baixo ou alto), sistema de limpeza automática, sensor de aquecimento, sistema de contagem de quantidade de água (em litros) e tempo de uso, com aviso para troca de refil por tempo ou quantidade de água tratada.</v>
      </c>
      <c r="H1197" s="10" t="s">
        <v>2334</v>
      </c>
      <c r="I1197" s="13">
        <v>43600</v>
      </c>
    </row>
    <row r="1198" spans="1:9" s="10" customFormat="1" ht="33" hidden="1" customHeight="1" x14ac:dyDescent="0.25">
      <c r="A1198" s="42" t="str">
        <f t="shared" si="54"/>
        <v/>
      </c>
      <c r="B1198" s="10" t="s">
        <v>2419</v>
      </c>
      <c r="C1198" s="10" t="s">
        <v>2420</v>
      </c>
      <c r="D1198" s="10" t="s">
        <v>2418</v>
      </c>
      <c r="E1198" s="10" t="s">
        <v>4538</v>
      </c>
      <c r="F1198" s="10" t="str">
        <f t="shared" si="55"/>
        <v>9024.10.10</v>
      </c>
      <c r="G1198" s="10" t="str">
        <f t="shared" si="56"/>
        <v>Máquinas para realizar ensaios de fadiga, estáticos e dinâmicos de materiais e componentes tais como ensaios de durabilidade, crescimento de trinca por fadiga, fadiga de alto ciclo, tenacidade a fratura, tração, KF, compressão, dotado de: quadro de reação com espaço de ensaio vertical entre 231 e 1.621mm, distância entre colunas de 635mm, força nominal do atuador de 250kN, curso do atuador de 150mm, distribuidor hidráulico (HSM) de acoplamento direto de 114lpm (30gpm), célula de carga de 250kN (55 kip); extensômetro axial; unidade de energia hidráulica (HPU); fonte de alimentação ininterrupta (UPS); controlador expansível para controlar até 2 estações simultaneamente, com CLP.</v>
      </c>
      <c r="H1198" s="10" t="s">
        <v>2334</v>
      </c>
      <c r="I1198" s="13">
        <v>43600</v>
      </c>
    </row>
    <row r="1199" spans="1:9" s="10" customFormat="1" ht="33" hidden="1" customHeight="1" x14ac:dyDescent="0.25">
      <c r="A1199" s="42" t="str">
        <f t="shared" si="54"/>
        <v/>
      </c>
      <c r="B1199" s="10" t="s">
        <v>2422</v>
      </c>
      <c r="C1199" s="10" t="s">
        <v>2423</v>
      </c>
      <c r="D1199" s="10" t="s">
        <v>2421</v>
      </c>
      <c r="E1199" s="10" t="s">
        <v>4616</v>
      </c>
      <c r="F1199" s="10" t="str">
        <f t="shared" si="55"/>
        <v>9015.90.90</v>
      </c>
      <c r="G1199" s="10" t="str">
        <f t="shared" si="56"/>
        <v>Blocos de aços especial recoberto com superfície dura utilizados para o direcionamento de ferramentas de perfuração de poços de petróleo, utilizadas nas ferramentas que atendem a diâmetros de 6.75 polegadas até 26 polegadas.</v>
      </c>
      <c r="H1199" s="10" t="s">
        <v>2334</v>
      </c>
      <c r="I1199" s="13">
        <v>43600</v>
      </c>
    </row>
    <row r="1200" spans="1:9" s="10" customFormat="1" ht="33" hidden="1" customHeight="1" x14ac:dyDescent="0.25">
      <c r="A1200" s="42" t="str">
        <f t="shared" si="54"/>
        <v/>
      </c>
      <c r="B1200" s="10" t="s">
        <v>1148</v>
      </c>
      <c r="C1200" s="10" t="s">
        <v>2425</v>
      </c>
      <c r="D1200" s="10" t="s">
        <v>2424</v>
      </c>
      <c r="E1200" s="10" t="s">
        <v>4094</v>
      </c>
      <c r="F1200" s="10" t="str">
        <f t="shared" si="55"/>
        <v>9030.90.90</v>
      </c>
      <c r="G1200" s="10" t="str">
        <f t="shared" si="56"/>
        <v>Dispositivos do tipo caixa de blindagem eletromagnética, de peso menor que 10kg, com largura compreendida entre 250 a 400mm e comprimento compreendido entre 450 a 600mm, para frequências de operação de até 6,0GHz e isolação maior que 50db,podendo conter ou não antenas, conexões e suportes para acomodação de aparelhos, destinados a ser utilizado para o teste de rádio frequência (RF) de aparelhos portáteis de telefonia celular</v>
      </c>
      <c r="H1200" s="10" t="s">
        <v>2334</v>
      </c>
      <c r="I1200" s="13">
        <v>43600</v>
      </c>
    </row>
    <row r="1201" spans="1:9" s="10" customFormat="1" ht="33" hidden="1" customHeight="1" x14ac:dyDescent="0.25">
      <c r="A1201" s="42" t="str">
        <f t="shared" si="54"/>
        <v/>
      </c>
      <c r="B1201" s="10" t="s">
        <v>2427</v>
      </c>
      <c r="C1201" s="10" t="s">
        <v>2428</v>
      </c>
      <c r="D1201" s="10" t="s">
        <v>2426</v>
      </c>
      <c r="E1201" s="10" t="s">
        <v>4617</v>
      </c>
      <c r="F1201" s="10" t="str">
        <f t="shared" si="55"/>
        <v>8481.90.90</v>
      </c>
      <c r="G1201" s="10" t="str">
        <f t="shared" si="56"/>
        <v>Capas da árvore de natal molhada (Tree Cap), é a segunda barreira de vedação em poços de produção de óleo ou gás ou injeção de água ou gás, com a profundidade para operação de projeto até 10.000 pés (3.048m), com tubulação conectada de 2,06 a 5,13 polegadas (de 52,4 a 130,2mm), com pressão de trabalho até 15.000psi (1.034bar) e faixa de temperatura de operação: 0 à 300 F (-18oC à 150oC).</v>
      </c>
      <c r="H1201" s="10" t="s">
        <v>2334</v>
      </c>
      <c r="I1201" s="13">
        <v>43600</v>
      </c>
    </row>
    <row r="1202" spans="1:9" s="10" customFormat="1" ht="33" hidden="1" customHeight="1" x14ac:dyDescent="0.25">
      <c r="A1202" s="42" t="str">
        <f t="shared" si="54"/>
        <v/>
      </c>
      <c r="B1202" s="10" t="s">
        <v>2430</v>
      </c>
      <c r="C1202" s="10" t="s">
        <v>2431</v>
      </c>
      <c r="D1202" s="10" t="s">
        <v>2429</v>
      </c>
      <c r="E1202" s="10" t="s">
        <v>4618</v>
      </c>
      <c r="F1202" s="10" t="str">
        <f t="shared" si="55"/>
        <v>8531.20.00</v>
      </c>
      <c r="G1202" s="10" t="str">
        <f t="shared" si="56"/>
        <v>Painéis para sinalização visual próprios para dar informações relativas à venda de produtos e serviços ou para entretenimento, sem modulo de diodos emissores de luz (LED), com ou sem conjunto de cabos para interligação dos gabinetes, com ou sem estrutura de suporte, com ou sem fonte de alimentação, acondicionados em caixas próprias para aplicação ou transporte.</v>
      </c>
      <c r="H1202" s="10" t="s">
        <v>2334</v>
      </c>
      <c r="I1202" s="13">
        <v>43600</v>
      </c>
    </row>
    <row r="1203" spans="1:9" s="10" customFormat="1" ht="33" hidden="1" customHeight="1" x14ac:dyDescent="0.25">
      <c r="A1203" s="42" t="str">
        <f t="shared" si="54"/>
        <v/>
      </c>
      <c r="B1203" s="10" t="s">
        <v>70</v>
      </c>
      <c r="C1203" s="10" t="s">
        <v>2433</v>
      </c>
      <c r="D1203" s="10" t="s">
        <v>2432</v>
      </c>
      <c r="E1203" s="10" t="s">
        <v>4134</v>
      </c>
      <c r="F1203" s="10" t="str">
        <f t="shared" si="55"/>
        <v>8460.19.00</v>
      </c>
      <c r="G1203" s="10" t="str">
        <f t="shared" si="56"/>
        <v>Retificadoras de superfícies com eixo vertical e mesa giratória, para produção e acabamento final de peças com superfícies planas e paralelas, dotadas de: sistema de controle de retificação, com exibição dos valores de alimentação e velocidade da máquina e monitoramento do processo de retificação; mesa giratória com velocidade variável; Eixo de retificação, com motor de 20 HP com velocidade variável e rolamentos de precisão; sistema integral de coleta de condensação do ar, para remoção de partículas condensadas do ar na área de trabalho; sistema de refrigeração, com sistema de filtragem independente; e gerador de pulso manual.</v>
      </c>
      <c r="H1203" s="10" t="s">
        <v>2334</v>
      </c>
      <c r="I1203" s="13">
        <v>43600</v>
      </c>
    </row>
    <row r="1204" spans="1:9" s="10" customFormat="1" ht="33" hidden="1" customHeight="1" x14ac:dyDescent="0.25">
      <c r="A1204" s="42" t="str">
        <f t="shared" si="54"/>
        <v/>
      </c>
      <c r="B1204" s="10" t="s">
        <v>192</v>
      </c>
      <c r="C1204" s="10" t="s">
        <v>2435</v>
      </c>
      <c r="D1204" s="10" t="s">
        <v>2434</v>
      </c>
      <c r="E1204" s="10" t="s">
        <v>4543</v>
      </c>
      <c r="F1204" s="10" t="str">
        <f t="shared" si="55"/>
        <v>8458.11.99</v>
      </c>
      <c r="G1204" s="10" t="str">
        <f t="shared" si="56"/>
        <v>Tornos automáticos horizontais especiais, com Comando Numérico Computadorizado (CNC), desenvolvido para alta produtividade e precisão de pinos esféricos utilizados em juntas esféricas de terminais de direção, com carga e descarga automática de peças, dois cabeçotes porta-ferramentas, um deles com torre de 14 posições de ferramentas e movimentado por dois eixos lineares programáveis, o outro com 2 posições de ferramentas movimentado por 3 eixos programáveis, sendo dois lineares e um rotacional, além de um quarto eixo não programável de ajuste manual no setup, carro do contra ponto com eixo programável, fuso motor com potência 100/40%: 20/27kW, torque: 105/140Nm, velocidade máx. de 6.000rpm.</v>
      </c>
      <c r="H1204" s="10" t="s">
        <v>2334</v>
      </c>
      <c r="I1204" s="13">
        <v>43600</v>
      </c>
    </row>
    <row r="1205" spans="1:9" s="10" customFormat="1" ht="33" hidden="1" customHeight="1" x14ac:dyDescent="0.25">
      <c r="A1205" s="42" t="str">
        <f t="shared" si="54"/>
        <v/>
      </c>
      <c r="B1205" s="10" t="s">
        <v>2437</v>
      </c>
      <c r="C1205" s="10" t="s">
        <v>2438</v>
      </c>
      <c r="D1205" s="10" t="s">
        <v>2436</v>
      </c>
      <c r="E1205" s="10" t="s">
        <v>4619</v>
      </c>
      <c r="F1205" s="10" t="str">
        <f t="shared" si="55"/>
        <v>8473.40.90</v>
      </c>
      <c r="G1205" s="10" t="str">
        <f t="shared" si="56"/>
        <v>Módulos de entrada com dispositivos eletromecânicos, sem capacidade de operação autônoma, para serem acoplados em máquina para classificar, contar e verificar a autenticidade de papel-moeda, com a função de validar a autenticidade, a denominação e a qualidade das cédulas em papel-moeda, com capacidade de realizar a diferenciação entre cédulas verdadeiras e falsas, entre cédulas boas e ruins para recirculação, com velocidade de processamento igual ou inferior a 33 cédulas por segundo, com sistema de alimentação continua e compartimento individual que abre e fecha de forma automática, com capacidade igual ou inferior a 4.000 cédulas, com conjuntos de sensores em bloco unificados para a detecção de imagem com câmera colorida RGB e infra vermelho com resolução de 0,2 x 0,2mm² (125dpi), e de sensor de espessura que utilize 24 faixas de medição por ultrassom numa resolução de 2,0 x 3,4mm², configurável para reconhecer denominações de diferentes países, com capacidade de extrair e armazenar o número de série da cédula, próprios para integração a máquinas automatizadoras de operações bancárias.</v>
      </c>
      <c r="H1205" s="10" t="s">
        <v>2334</v>
      </c>
      <c r="I1205" s="13">
        <v>43600</v>
      </c>
    </row>
    <row r="1206" spans="1:9" s="10" customFormat="1" ht="33" hidden="1" customHeight="1" x14ac:dyDescent="0.25">
      <c r="A1206" s="42" t="str">
        <f t="shared" si="54"/>
        <v/>
      </c>
      <c r="B1206" s="10" t="s">
        <v>2440</v>
      </c>
      <c r="C1206" s="10" t="s">
        <v>2441</v>
      </c>
      <c r="D1206" s="10" t="s">
        <v>2439</v>
      </c>
      <c r="E1206" s="10" t="s">
        <v>4620</v>
      </c>
      <c r="F1206" s="10" t="str">
        <f t="shared" si="55"/>
        <v>9402.90.20</v>
      </c>
      <c r="G1206" s="10" t="str">
        <f t="shared" si="56"/>
        <v>Camas hospitalares, com pintura eletrostática, altura do leito ajustável entre 32cm de altura mínima e 76cm de altura máxima, com 4 motores individuais, com comandos com indicadores gráficos que ilustram os movimentos, acionamento do trendelemburg e seu reverso por sistema elétrico com um ângulo de inclinação de 12 graus, com comando para posição RCP acionado através de um único botão ou através de alavanca ao lado da cama, com cabeceira e peseira removíveis, com sistema de freios com 3 posições (travar, rodas livres e direção), com bateria integrada, selada e recarregável.</v>
      </c>
      <c r="H1206" s="10" t="s">
        <v>2334</v>
      </c>
      <c r="I1206" s="13">
        <v>43600</v>
      </c>
    </row>
    <row r="1207" spans="1:9" s="10" customFormat="1" ht="33" hidden="1" customHeight="1" x14ac:dyDescent="0.25">
      <c r="A1207" s="42" t="str">
        <f t="shared" si="54"/>
        <v/>
      </c>
      <c r="B1207" s="10" t="s">
        <v>2440</v>
      </c>
      <c r="C1207" s="10" t="s">
        <v>2443</v>
      </c>
      <c r="D1207" s="10" t="s">
        <v>2442</v>
      </c>
      <c r="E1207" s="10" t="s">
        <v>4620</v>
      </c>
      <c r="F1207" s="10" t="str">
        <f t="shared" si="55"/>
        <v>9402.90.20</v>
      </c>
      <c r="G1207" s="10" t="str">
        <f t="shared" si="56"/>
        <v>Camas hospitalares mecânicas com movimentos por meio de 3 manivelas, com pintura eletrostática e altura do leito ajustável entre 44 cm de altura mínima e 78 cm de altura máxima, com elevação “fowler” até 65° e inclinação do plano das pernas de 30°; com cabeceira e peseira removíveis, em polipropileno e possuem mecanismo com travas; com estrado do leito composto por 4 seções; com 4 protetores de parede laterais.</v>
      </c>
      <c r="H1207" s="10" t="s">
        <v>2334</v>
      </c>
      <c r="I1207" s="13">
        <v>43600</v>
      </c>
    </row>
    <row r="1208" spans="1:9" s="10" customFormat="1" ht="33" hidden="1" customHeight="1" x14ac:dyDescent="0.25">
      <c r="A1208" s="42" t="str">
        <f t="shared" si="54"/>
        <v/>
      </c>
      <c r="B1208" s="10" t="s">
        <v>2440</v>
      </c>
      <c r="C1208" s="10" t="s">
        <v>2445</v>
      </c>
      <c r="D1208" s="10" t="s">
        <v>2444</v>
      </c>
      <c r="E1208" s="10" t="s">
        <v>4620</v>
      </c>
      <c r="F1208" s="10" t="str">
        <f t="shared" si="55"/>
        <v>9402.90.20</v>
      </c>
      <c r="G1208" s="10" t="str">
        <f t="shared" si="56"/>
        <v>Camas hospitalares com rodízios de 125mm de travamento central único, estrados removíveis em ABS, comprimento padrão de 219cm, com extensor incorporado podendo atingir 239cm, com 4 motores individuais, com ganchos para bolsas de urina e trilho para cinta em ambos os lados da cama, com quatro soquetes para acessórios, com peseira e cabeceira removíveis, com amortecedores de parede giratórios na parte da cabeça e dos pés e “trendelenburg” e reverso com inclinação até 14 graus, liberação rápida do encosto manual de RCP, elevação de pé / panturrilha manual, carga de trabalho seguro de 250kg.</v>
      </c>
      <c r="H1208" s="10" t="s">
        <v>2334</v>
      </c>
      <c r="I1208" s="13">
        <v>43600</v>
      </c>
    </row>
    <row r="1209" spans="1:9" s="10" customFormat="1" ht="33" hidden="1" customHeight="1" x14ac:dyDescent="0.25">
      <c r="A1209" s="42" t="str">
        <f t="shared" si="54"/>
        <v/>
      </c>
      <c r="B1209" s="10" t="s">
        <v>975</v>
      </c>
      <c r="C1209" s="10" t="s">
        <v>2447</v>
      </c>
      <c r="D1209" s="10" t="s">
        <v>2446</v>
      </c>
      <c r="E1209" s="10" t="s">
        <v>4621</v>
      </c>
      <c r="F1209" s="10" t="str">
        <f t="shared" si="55"/>
        <v>8429.52.19</v>
      </c>
      <c r="G1209" s="10" t="str">
        <f t="shared" si="56"/>
        <v>Escavadeiras hidráulicas autopropulsadas sobre rodas, com ou sem sistema de elevação da cabine, com superestrutura capaz de efetuar rotação de 360°, equipadas com motor a diesel de 6 cilindros, com potência nominal líquida no volante de 121kW (163HP) a 2.000rpm e potência nominal bruta de 127kW (170HP) a 2.000rpm e torque máximo de 75kg.m a 1.400rpm.</v>
      </c>
      <c r="H1209" s="10" t="s">
        <v>2334</v>
      </c>
      <c r="I1209" s="13">
        <v>43600</v>
      </c>
    </row>
    <row r="1210" spans="1:9" s="10" customFormat="1" ht="33" hidden="1" customHeight="1" x14ac:dyDescent="0.25">
      <c r="A1210" s="42" t="str">
        <f t="shared" si="54"/>
        <v/>
      </c>
      <c r="B1210" s="10" t="s">
        <v>204</v>
      </c>
      <c r="C1210" s="10" t="s">
        <v>2449</v>
      </c>
      <c r="D1210" s="10" t="s">
        <v>2448</v>
      </c>
      <c r="E1210" s="10" t="s">
        <v>4622</v>
      </c>
      <c r="F1210" s="10" t="str">
        <f t="shared" si="55"/>
        <v>8462.21.00</v>
      </c>
      <c r="G1210" s="10" t="str">
        <f t="shared" si="56"/>
        <v>Máquinas-ferramentas automáticas para dobrar painéis e/ou chapas metálicas de espessura compreendida entre 0,5 e 4,0mm, de comando numérico computadorizado (CNC), com capacidade para dobrar para cima e para baixo, com troca automática de ferramentas, para chapas com comprimento compreendido entre 370 e 2.850mm e largura compreendida entre 180 e 1.500mm, comprimento máximo de dobra de 2.250mm, com força de dobramento igual a 32t, dotadas de dispositivo de afiação, dispositivo de carregamento aéreo das chapas fixo no pavimento e no corpo da máquina e manipulador de chapas.</v>
      </c>
      <c r="H1210" s="10" t="s">
        <v>2334</v>
      </c>
      <c r="I1210" s="13">
        <v>43600</v>
      </c>
    </row>
    <row r="1211" spans="1:9" s="10" customFormat="1" ht="33" hidden="1" customHeight="1" x14ac:dyDescent="0.25">
      <c r="A1211" s="42" t="str">
        <f t="shared" si="54"/>
        <v/>
      </c>
      <c r="B1211" s="10" t="s">
        <v>451</v>
      </c>
      <c r="C1211" s="10" t="s">
        <v>2451</v>
      </c>
      <c r="D1211" s="10" t="s">
        <v>2450</v>
      </c>
      <c r="E1211" s="10" t="s">
        <v>4623</v>
      </c>
      <c r="F1211" s="10" t="str">
        <f t="shared" si="55"/>
        <v>8422.30.10</v>
      </c>
      <c r="G1211" s="10" t="str">
        <f t="shared" si="56"/>
        <v>Equipamentos de envase de cerveja em latas de alumínio, com velocidade igual ou superior a 900 latas por hora, podendo chegar até 5.400 latas por hora, dotados de painel sensível ao toque colorido, possui um sistema de recravação automática, para fechamento de latas, com sistema de servo motor.</v>
      </c>
      <c r="H1211" s="10" t="s">
        <v>2334</v>
      </c>
      <c r="I1211" s="13">
        <v>43600</v>
      </c>
    </row>
    <row r="1212" spans="1:9" s="10" customFormat="1" ht="33" hidden="1" customHeight="1" x14ac:dyDescent="0.25">
      <c r="A1212" s="42" t="str">
        <f t="shared" si="54"/>
        <v/>
      </c>
      <c r="B1212" s="10" t="s">
        <v>366</v>
      </c>
      <c r="C1212" s="10" t="s">
        <v>2453</v>
      </c>
      <c r="D1212" s="10" t="s">
        <v>2452</v>
      </c>
      <c r="E1212" s="10" t="s">
        <v>4543</v>
      </c>
      <c r="F1212" s="10" t="str">
        <f t="shared" si="55"/>
        <v>8483.40.10</v>
      </c>
      <c r="G1212" s="10" t="str">
        <f t="shared" si="56"/>
        <v>Reversores com redução de 1,294, com montagem direta, V-Drive, para acoplamento em motores diesel com potência máxima de 363HP a 3.800rpm e rotação de saída máxima de 5.500rpm, destinados à aplicação de lazer em embarcações de uso marítimo e fluvial.</v>
      </c>
      <c r="H1212" s="10" t="s">
        <v>2334</v>
      </c>
      <c r="I1212" s="13">
        <v>43600</v>
      </c>
    </row>
    <row r="1213" spans="1:9" s="10" customFormat="1" ht="33" hidden="1" customHeight="1" x14ac:dyDescent="0.25">
      <c r="A1213" s="42" t="str">
        <f t="shared" si="54"/>
        <v/>
      </c>
      <c r="B1213" s="10" t="s">
        <v>1649</v>
      </c>
      <c r="C1213" s="10" t="s">
        <v>2455</v>
      </c>
      <c r="D1213" s="10" t="s">
        <v>2454</v>
      </c>
      <c r="E1213" s="10" t="s">
        <v>4624</v>
      </c>
      <c r="F1213" s="10" t="str">
        <f t="shared" si="55"/>
        <v>9032.89.82</v>
      </c>
      <c r="G1213" s="10" t="str">
        <f t="shared" si="56"/>
        <v>Controladores temperatura microprocessados, para uso em expositores comerciais verticais refrigerados de bebidas ou alimentos, com sistema de operação e controle baseado em programa de matriz retroalimentada de 48 ou mais linhas e 7 colunas, aptos a se ajustarem automaticamente às condições de local de instalação do refrigerador, adaptando-se a horários de funcionamento, frequência de abertura de portas e dotados ou não de sensor de presença por infravermelho, painel de controle com "display" de LED de 3 dígitos.</v>
      </c>
      <c r="H1213" s="10" t="s">
        <v>2334</v>
      </c>
      <c r="I1213" s="13">
        <v>43600</v>
      </c>
    </row>
    <row r="1214" spans="1:9" s="10" customFormat="1" ht="33" hidden="1" customHeight="1" x14ac:dyDescent="0.25">
      <c r="A1214" s="42" t="str">
        <f t="shared" si="54"/>
        <v/>
      </c>
      <c r="B1214" s="10" t="s">
        <v>992</v>
      </c>
      <c r="C1214" s="10" t="s">
        <v>2457</v>
      </c>
      <c r="D1214" s="10" t="s">
        <v>2456</v>
      </c>
      <c r="E1214" s="10" t="s">
        <v>4625</v>
      </c>
      <c r="F1214" s="10" t="str">
        <f t="shared" si="55"/>
        <v>9022.14.19</v>
      </c>
      <c r="G1214" s="10" t="str">
        <f t="shared" si="56"/>
        <v>Aparelhos suspensos no teto para aquisição de imagens digitais por raios-X em procedimentos diagnósticos, dotados de: 1 ou mais detectores planos fixos e/ou 1 ou mais detectores planos móveis sem fio, de tecnologia de cintilador de iodeto de césio (Csl), acoplado com a matriz com tamanho de pixel de 148 micrometros; gerador de alta tensão de 65 ou 80kW; sistema de tubo de raios X suspenso no teto, composto por 2 trilhos, 1 coluna telescópica e contrabalanceada com motorização e estrutura de fixação, 1 tubo de raios X de ânodo rotativo, duplo foco de 0,6mm e 1,2mm, ângulo do ânodo de 13 graus, capacidade térmica do ânodo de 220kJ e potência máxima de 33kW para ponto focal de 0,6mm e de 100kW para ponto focal de 1,2mm, 1 colimador automático motorizado e 1 interface de usuário com tela LCD e botões de comando e função; sistema computadorizado de aquisição, processamento e visualização de imagem, com monitor LCD policromático de 19 polegadas com tela sensível ao toque e interruptor manual de exposição; podendo conter, alternada ou cumulativamente, mesa de exames com tampo flutuante e ajuste de altura motorizado, mural vertical digital fixo ou móvel, softwares de aplicação, leitor de código de barras, controles remotos, tela LCD de 6,5 polegadas no mural vertical digital, função de alinhamento do detector e do tubo de raios X e função de rastreamento do detector.</v>
      </c>
      <c r="H1214" s="10" t="s">
        <v>2334</v>
      </c>
      <c r="I1214" s="13">
        <v>43600</v>
      </c>
    </row>
    <row r="1215" spans="1:9" s="10" customFormat="1" ht="33" hidden="1" customHeight="1" x14ac:dyDescent="0.25">
      <c r="A1215" s="42" t="str">
        <f t="shared" si="54"/>
        <v/>
      </c>
      <c r="B1215" s="10" t="s">
        <v>366</v>
      </c>
      <c r="C1215" s="10" t="s">
        <v>2459</v>
      </c>
      <c r="D1215" s="10" t="s">
        <v>2458</v>
      </c>
      <c r="E1215" s="10" t="s">
        <v>4543</v>
      </c>
      <c r="F1215" s="10" t="str">
        <f t="shared" si="55"/>
        <v>8483.40.10</v>
      </c>
      <c r="G1215" s="10" t="str">
        <f t="shared" si="56"/>
        <v>Reversores com redução de 1,560, com montagem direta V-Drive, para acoplamento em motores diesel com potência máxima de 363HP a 3.800rpm e rotação de saída máxima de 5.500rpm, destinados à aplicação de lazer em embarcações de uso marítimo e fluvial.</v>
      </c>
      <c r="H1215" s="10" t="s">
        <v>2334</v>
      </c>
      <c r="I1215" s="13">
        <v>43600</v>
      </c>
    </row>
    <row r="1216" spans="1:9" s="10" customFormat="1" ht="33" hidden="1" customHeight="1" x14ac:dyDescent="0.25">
      <c r="A1216" s="42" t="str">
        <f t="shared" si="54"/>
        <v/>
      </c>
      <c r="B1216" s="10" t="s">
        <v>366</v>
      </c>
      <c r="C1216" s="10" t="s">
        <v>2461</v>
      </c>
      <c r="D1216" s="10" t="s">
        <v>2460</v>
      </c>
      <c r="E1216" s="10" t="s">
        <v>4543</v>
      </c>
      <c r="F1216" s="10" t="str">
        <f t="shared" si="55"/>
        <v>8483.40.10</v>
      </c>
      <c r="G1216" s="10" t="str">
        <f t="shared" si="56"/>
        <v>Reversores com redução de 1,992, com montagem direta, para acoplamento em motores diesel com potência máxima de 363hp a 3800rpm e rotação de saída máxima de 5500rpm, destinados à aplicação de lazer em embarcações de uso marítimo e fluvial.</v>
      </c>
      <c r="H1216" s="10" t="s">
        <v>2334</v>
      </c>
      <c r="I1216" s="13">
        <v>43600</v>
      </c>
    </row>
    <row r="1217" spans="1:9" s="10" customFormat="1" ht="33" hidden="1" customHeight="1" x14ac:dyDescent="0.25">
      <c r="A1217" s="42" t="str">
        <f t="shared" si="54"/>
        <v/>
      </c>
      <c r="B1217" s="10" t="s">
        <v>366</v>
      </c>
      <c r="C1217" s="10" t="s">
        <v>2463</v>
      </c>
      <c r="D1217" s="10" t="s">
        <v>2462</v>
      </c>
      <c r="E1217" s="10" t="s">
        <v>4543</v>
      </c>
      <c r="F1217" s="10" t="str">
        <f t="shared" si="55"/>
        <v>8483.40.10</v>
      </c>
      <c r="G1217" s="10" t="str">
        <f t="shared" si="56"/>
        <v>Reversores com redução de 2,477, com montagem direta, V-Drive, para acoplamento em motores diesel com potência máxima de 139HP a 2.400rpm e rotação de saída máxima de 3.200rpm, destinados à aplicação de trabalho contínuo em embarcações de uso marítimo e fluvial.</v>
      </c>
      <c r="H1217" s="10" t="s">
        <v>2334</v>
      </c>
      <c r="I1217" s="13">
        <v>43600</v>
      </c>
    </row>
    <row r="1218" spans="1:9" s="10" customFormat="1" ht="33" hidden="1" customHeight="1" x14ac:dyDescent="0.25">
      <c r="A1218" s="42" t="str">
        <f t="shared" si="54"/>
        <v/>
      </c>
      <c r="B1218" s="10" t="s">
        <v>366</v>
      </c>
      <c r="C1218" s="10" t="s">
        <v>2465</v>
      </c>
      <c r="D1218" s="10" t="s">
        <v>2464</v>
      </c>
      <c r="E1218" s="10" t="s">
        <v>4543</v>
      </c>
      <c r="F1218" s="10" t="str">
        <f t="shared" si="55"/>
        <v>8483.40.10</v>
      </c>
      <c r="G1218" s="10" t="str">
        <f t="shared" si="56"/>
        <v>Reversores com redução de 1,644, com montagem direta, V-Drive, para acoplamento em motores diesel com potência máxima de 234HP a 2.400rpm e rotação de saída máxima de 3.200rpm, destinados à aplicação de trabalho contínuo em embarcações de uso marítimo e fluvial.</v>
      </c>
      <c r="H1218" s="10" t="s">
        <v>2334</v>
      </c>
      <c r="I1218" s="13">
        <v>43600</v>
      </c>
    </row>
    <row r="1219" spans="1:9" s="10" customFormat="1" ht="33" hidden="1" customHeight="1" x14ac:dyDescent="0.25">
      <c r="A1219" s="42" t="str">
        <f t="shared" ref="A1219:A1282" si="57">IF(LEFT(D1219,3)="Ver","",IF(COUNTIF(D:D,D1219)&gt;1,"X",""))</f>
        <v/>
      </c>
      <c r="B1219" s="10" t="s">
        <v>112</v>
      </c>
      <c r="C1219" s="10" t="s">
        <v>2467</v>
      </c>
      <c r="D1219" s="10" t="s">
        <v>2466</v>
      </c>
      <c r="E1219" s="10" t="s">
        <v>4626</v>
      </c>
      <c r="F1219" s="10" t="str">
        <f t="shared" ref="F1219:F1282" si="58">IF(B1219="","",LEFT(B1219,10))</f>
        <v>8479.89.99</v>
      </c>
      <c r="G1219" s="10" t="str">
        <f t="shared" ref="G1219:G1282" si="59">IF(C1219="","",C1219)</f>
        <v>Máquinas eletromecânicas para furação e recorte de contorno em estruturas aeronáuticas metálicas, compostas e híbridas, com cabeçote para inserção de rebites e prendedores, eixo X de movimento longitudinal, com 2 guias lineares, base estabilizada e soldada com ancoragem na fundação de concreto, deslocamento por sistema de cremalheira, controle de posição por régua pressurizada, curso de 11.500mm e velocidade de até 12m/min, eixo Y de movimento transversal, com 2 guias lineares, deslocamento por fuso de esfera, com controle de posição por régua pressurizada, curso de 4.600mm e velocidade de até 12m/min, eixo Z de movimento vertical, com 2 guias prismáticas e patins de rolamento, deslocamento por fuso de esfera, curso de 1.800mm e velocidade de até 12m/min, cabeçote rotativo para furação e escareamento, com 2 graus de liberdade nos eixo (A e C), de +/- 90º no eixo A e de +/- 190º no eixo C , dispositivo de aplicação de força na superfície de trabalho, lubrificação centralizada, precisão de posicionamento de +/- 3tm e rotação máxima de 20.000rpm.</v>
      </c>
      <c r="H1219" s="10" t="s">
        <v>2334</v>
      </c>
      <c r="I1219" s="13">
        <v>43600</v>
      </c>
    </row>
    <row r="1220" spans="1:9" s="10" customFormat="1" ht="33" hidden="1" customHeight="1" x14ac:dyDescent="0.25">
      <c r="A1220" s="42" t="str">
        <f t="shared" si="57"/>
        <v/>
      </c>
      <c r="B1220" s="10" t="s">
        <v>1185</v>
      </c>
      <c r="C1220" s="10" t="s">
        <v>2469</v>
      </c>
      <c r="D1220" s="10" t="s">
        <v>2468</v>
      </c>
      <c r="E1220" s="10" t="s">
        <v>4627</v>
      </c>
      <c r="F1220" s="10" t="str">
        <f t="shared" si="58"/>
        <v>8437.90.00</v>
      </c>
      <c r="G1220" s="10" t="str">
        <f t="shared" si="59"/>
        <v>Manifolds de armazenamento e distribuição de ar comprimido específico para máquinas selecionadoras de grãos, fabricado em alumínio extrudado, usinado e acabamento superficial anodizado duro, suporta 7bar de pressão, com 3 entradas de ar e 78 saídas.</v>
      </c>
      <c r="H1220" s="10" t="s">
        <v>2334</v>
      </c>
      <c r="I1220" s="13">
        <v>43600</v>
      </c>
    </row>
    <row r="1221" spans="1:9" s="10" customFormat="1" ht="33" hidden="1" customHeight="1" x14ac:dyDescent="0.25">
      <c r="A1221" s="42" t="str">
        <f t="shared" si="57"/>
        <v/>
      </c>
      <c r="B1221" s="10" t="s">
        <v>366</v>
      </c>
      <c r="C1221" s="10" t="s">
        <v>2471</v>
      </c>
      <c r="D1221" s="10" t="s">
        <v>2470</v>
      </c>
      <c r="E1221" s="10" t="s">
        <v>4543</v>
      </c>
      <c r="F1221" s="10" t="str">
        <f t="shared" si="58"/>
        <v>8483.40.10</v>
      </c>
      <c r="G1221" s="10" t="str">
        <f t="shared" si="59"/>
        <v>Reversores com redução de 2,493, com montagem direta, para acoplamento em motores diesel com potência máxima de 224HP a 2.400rpm e rotação de saída máxima de 3.200rpm, destinados à aplicação de trabalho contínuo em embarcações de uso marítimo e fluvial.</v>
      </c>
      <c r="H1221" s="10" t="s">
        <v>2334</v>
      </c>
      <c r="I1221" s="13">
        <v>43600</v>
      </c>
    </row>
    <row r="1222" spans="1:9" s="10" customFormat="1" ht="33" hidden="1" customHeight="1" x14ac:dyDescent="0.25">
      <c r="A1222" s="42" t="str">
        <f t="shared" si="57"/>
        <v/>
      </c>
      <c r="B1222" s="10" t="s">
        <v>366</v>
      </c>
      <c r="C1222" s="10" t="s">
        <v>2473</v>
      </c>
      <c r="D1222" s="10" t="s">
        <v>2472</v>
      </c>
      <c r="E1222" s="10" t="s">
        <v>4543</v>
      </c>
      <c r="F1222" s="10" t="str">
        <f t="shared" si="58"/>
        <v>8483.40.10</v>
      </c>
      <c r="G1222" s="10" t="str">
        <f t="shared" si="59"/>
        <v>Reversores com redução de 1,963, com montagem direta, para acoplamento em motores diesel com potência máxima de 183HP a 2.300rpm e rotação de saída máxima de 3.200rpm, destinados à aplicação de trabalho contínuo em embarcações de uso marítimo e fluvial.</v>
      </c>
      <c r="H1222" s="10" t="s">
        <v>2334</v>
      </c>
      <c r="I1222" s="13">
        <v>43600</v>
      </c>
    </row>
    <row r="1223" spans="1:9" s="10" customFormat="1" ht="33" hidden="1" customHeight="1" x14ac:dyDescent="0.25">
      <c r="A1223" s="42" t="str">
        <f t="shared" si="57"/>
        <v/>
      </c>
      <c r="B1223" s="10" t="s">
        <v>2475</v>
      </c>
      <c r="C1223" s="10" t="s">
        <v>2476</v>
      </c>
      <c r="D1223" s="10" t="s">
        <v>2474</v>
      </c>
      <c r="E1223" s="10" t="s">
        <v>4628</v>
      </c>
      <c r="F1223" s="10" t="str">
        <f t="shared" si="58"/>
        <v>8412.90.80</v>
      </c>
      <c r="G1223" s="10" t="str">
        <f t="shared" si="59"/>
        <v>Rótulas esféricas de aço para fixar as extremidades de cilindros hidráulicos, com ou sem 2 anéis externos de pressão, 2 anéis com superfícies de contato esféricas e móveis e ranhuras especiais de lubrificação interna, anel externo com dureza mínima de 42 a 44HRC, anel interno com dureza mínima de 55 a 56HRC, limite de carga radial estática de 1.177.000 a 2.133.000 libras (aproximadamente 533.878 a  967.513kg), limite de carga radial dinâmica de 294.200 a 533.200 libras (aproximadamente 133.447 a 241.856kg), limite de carga axial estática de 387.600 a 663.500 libras (aproximadamente 175.812 a 300.959kg).</v>
      </c>
      <c r="H1223" s="10" t="s">
        <v>2334</v>
      </c>
      <c r="I1223" s="13">
        <v>43600</v>
      </c>
    </row>
    <row r="1224" spans="1:9" s="10" customFormat="1" ht="33" hidden="1" customHeight="1" x14ac:dyDescent="0.25">
      <c r="A1224" s="42" t="str">
        <f t="shared" si="57"/>
        <v/>
      </c>
      <c r="B1224" s="10" t="s">
        <v>200</v>
      </c>
      <c r="C1224" s="10" t="s">
        <v>2478</v>
      </c>
      <c r="D1224" s="10" t="s">
        <v>2477</v>
      </c>
      <c r="E1224" s="10" t="s">
        <v>4629</v>
      </c>
      <c r="F1224" s="10" t="str">
        <f t="shared" si="58"/>
        <v>8457.10.00</v>
      </c>
      <c r="G1224" s="10" t="str">
        <f t="shared" si="59"/>
        <v>Centros de usinagem vertical com estrutura do tipo portal com sistema de contrapeso do eixo Z por meio de mangueiras de vácuo livres de fricção, acionamento direto e motores lineares nos eixos X, Y e Z, com cursos a partir de 200mm, 290mm e 200mm respectivamente, de 3 a 5 eixos controlados simultaneamente com comando numérico computadorizado (CNC) com processamento inferior a 0,1 milissegundo por bloco e leitura antecipada de 10.000 blocos, resolução interna de coordenadas do comando inferior a 1 nanômetro, estabilização térmica com controle de histerese da agua de refrigeração de no máximo 0,5k, preparados para usinagem de grafite a seco com unidade de sucção opcional, “spindle” com rotação máxima igual ou superior a 36.000rpm, velocidade de avanço rápido nos eixos X, Y e Z partindo de zero, com sua máxima podendo variar de 40 até 60m/min, opção de segundo “spindle” com rolamentos a ar e rotação máxima de até 90.000rpm, com sistema de medição a laser de ferramentas fora da zona de trabalho e incorporado ao magazine, segunda porta de operação com possibilidade de acoplamento de robô para troca automática de peças e ferramentas.</v>
      </c>
      <c r="H1224" s="10" t="s">
        <v>2334</v>
      </c>
      <c r="I1224" s="13">
        <v>43600</v>
      </c>
    </row>
    <row r="1225" spans="1:9" s="10" customFormat="1" ht="33" hidden="1" customHeight="1" x14ac:dyDescent="0.25">
      <c r="A1225" s="42" t="str">
        <f t="shared" si="57"/>
        <v/>
      </c>
      <c r="B1225" s="10" t="s">
        <v>154</v>
      </c>
      <c r="C1225" s="10" t="s">
        <v>2480</v>
      </c>
      <c r="D1225" s="10" t="s">
        <v>2479</v>
      </c>
      <c r="E1225" s="10" t="s">
        <v>4099</v>
      </c>
      <c r="F1225" s="10" t="str">
        <f t="shared" si="58"/>
        <v>8517.62.59</v>
      </c>
      <c r="G1225" s="10" t="str">
        <f t="shared" si="59"/>
        <v>Aparelhos receptores e transmissores de dados em rede com fio denominados divisores de vídeo (splitter) utilizados em equipamento de ressonância magnética, constituídos por placa de circuito impresso (PCI) de fibra de vidro e trilhas de cobre, contendo componentes eletrônicos de material semicondutor (capacitores, indutores, transistores, fusível, mosfet, led e uma memória eeprom); dotados de uma conexão de entrada e duas conexões de saída padrão HDMI, dois conectores tipo d-sub de nove pinos com capacidade de alimentação com 5v em corrente contínua.</v>
      </c>
      <c r="H1225" s="10" t="s">
        <v>2334</v>
      </c>
      <c r="I1225" s="13">
        <v>43600</v>
      </c>
    </row>
    <row r="1226" spans="1:9" s="10" customFormat="1" ht="33" hidden="1" customHeight="1" x14ac:dyDescent="0.25">
      <c r="A1226" s="42" t="str">
        <f t="shared" si="57"/>
        <v/>
      </c>
      <c r="B1226" s="10" t="s">
        <v>112</v>
      </c>
      <c r="C1226" s="10" t="s">
        <v>2484</v>
      </c>
      <c r="D1226" s="10" t="s">
        <v>2483</v>
      </c>
      <c r="E1226" s="10" t="s">
        <v>4630</v>
      </c>
      <c r="F1226" s="10" t="str">
        <f t="shared" si="58"/>
        <v>8479.89.99</v>
      </c>
      <c r="G1226" s="10" t="str">
        <f t="shared" si="59"/>
        <v>Equipamentos para expansão de tubos metálicos, em trocadores de calor, para baixo índice de contração do tubo expandido, e executar bolsa de alojamento de curvas (boquilha) na extremidade dos tubos, por meio de dispositivo giratório elétrico automático, para processar trocadores de calor com comprimento máximo de 3.000mm e largura máxima de 1.524mm, expansão de até 300 tubos simultaneamente (5 filas de 60 tubos cada), com comando numérico e painel de controle para programação e operação.</v>
      </c>
      <c r="H1226" s="10" t="s">
        <v>2334</v>
      </c>
      <c r="I1226" s="13">
        <v>43600</v>
      </c>
    </row>
    <row r="1227" spans="1:9" s="10" customFormat="1" ht="33" hidden="1" customHeight="1" x14ac:dyDescent="0.25">
      <c r="A1227" s="42" t="str">
        <f t="shared" si="57"/>
        <v/>
      </c>
      <c r="B1227" s="10" t="s">
        <v>366</v>
      </c>
      <c r="C1227" s="10" t="s">
        <v>2482</v>
      </c>
      <c r="D1227" s="10" t="s">
        <v>2481</v>
      </c>
      <c r="E1227" s="10" t="s">
        <v>4631</v>
      </c>
      <c r="F1227" s="10" t="str">
        <f t="shared" si="58"/>
        <v>8483.40.10</v>
      </c>
      <c r="G1227" s="10" t="str">
        <f t="shared" si="59"/>
        <v>Redutores planetários de velocidade, de três estágios, com engrenagens de aço fundido com dureza dos dentes acima de 58HRC, relação de transmissão de 99,24:1  ou 140,8:1,  máxima rotação de entrada de 2.800 ou 4.100rpm, máximo torque de entrada de 6.915 ou 3.051Nm,  máximo torque de saída de 686.213 ou 429.524Nm,  máxima rotação de saída de 28,2 ou 29rpm, para carregadeira autopropulsada.</v>
      </c>
      <c r="H1227" s="10" t="s">
        <v>2334</v>
      </c>
      <c r="I1227" s="13">
        <v>43600</v>
      </c>
    </row>
    <row r="1228" spans="1:9" s="10" customFormat="1" ht="33" hidden="1" customHeight="1" x14ac:dyDescent="0.25">
      <c r="A1228" s="42" t="str">
        <f t="shared" si="57"/>
        <v/>
      </c>
      <c r="B1228" s="10" t="s">
        <v>115</v>
      </c>
      <c r="C1228" s="10" t="s">
        <v>2486</v>
      </c>
      <c r="D1228" s="10" t="s">
        <v>2485</v>
      </c>
      <c r="E1228" s="10" t="s">
        <v>4632</v>
      </c>
      <c r="F1228" s="10" t="str">
        <f t="shared" si="58"/>
        <v>8477.80.90</v>
      </c>
      <c r="G1228" s="10" t="str">
        <f t="shared" si="59"/>
        <v>Combinações de máquinas para fabricação de blocos de espumas de poliéter e/ou poliéster expandido em processo contínuo, com capacidade máxima de produção de 400 a 600kg/min, dotadas de 35 linhas de sistemas  de dosagem dos reagentes químicos sendo 7 conjuntos dosadores de poliol, 1 conjunto de dosador de poliol poliéster, 3 conjuntos dosadores de Isocianato, 1 conjunto dosador de água, 1 conjunto dosador de estanho, 3 conjuntos dosadores de amina, 6 conjuntos dosadores de silicone, 4 conjuntos dosadores de aditivos, 1 conjunto de aditivo para espuma de éster, 1 conjunto dosador de agente expansão, 7 conjuntos dosadores de cores. Composta por 1 unidade de dosagem de gás para Isocianato, 1 tanque de 500 litros para água e 22 tanques de 300 litros para armazenamento de matérias primas, misturador agitador estático com rosca e ajustagem de altura para mistura dos compostos químicos em alta pressão,  sistema de dosagem automática e individual de cada reagente químico e controle automático do fluxo de misturas, dispositivo motorizado de ajuste de pressão da câmara de mistura, sistema de derramamento contínuo dos reagentes químicos, bandejas de espumação,  esteira transportadora dos reagentes químicos dosados para cura no túnel de modelação de altura e largura dos blocos, túnel de cura e ventilação com regulagem automática de inclinação para controle da altura dos blocos e regulagem automática das paredes laterais e das larguras dos blocos, dispositivos para desbobinamento e rebobinamento dos rolos de papéis/filmes plásticos laterais, inferior e superior, guia de rolo superior de papel, esteiras deslizantes  e controlador lógico programável (CLP).</v>
      </c>
      <c r="H1228" s="10" t="s">
        <v>2488</v>
      </c>
      <c r="I1228" s="13">
        <v>43602</v>
      </c>
    </row>
    <row r="1229" spans="1:9" s="10" customFormat="1" ht="33" hidden="1" customHeight="1" x14ac:dyDescent="0.25">
      <c r="A1229" s="42" t="str">
        <f t="shared" si="57"/>
        <v/>
      </c>
      <c r="B1229" s="10" t="s">
        <v>765</v>
      </c>
      <c r="C1229" s="10" t="s">
        <v>2490</v>
      </c>
      <c r="D1229" s="10" t="s">
        <v>2489</v>
      </c>
      <c r="E1229" s="10" t="s">
        <v>4178</v>
      </c>
      <c r="F1229" s="10" t="str">
        <f t="shared" si="58"/>
        <v>8419.32.00</v>
      </c>
      <c r="G1229" s="10" t="str">
        <f t="shared" si="59"/>
        <v>Unidades para secar fibras de madeira fluidizadas por ar aquecido e gases de combustão, com temperatura de entrada do secador de até 450°C transporte por meio de tubos em aço inox especial, ciclones de separação de fibra, com capacidade de secagem igual ou superior a 20.000kg/h, dotadas de ventilador de transporte das fibras, volume de ar no sistema de até 730.000m³/h, com válvulas tipo borboletas para controle de fluxo de ar quente, câmara de mistura, sistema de proteção contra incêndio, sopradores, injetor de fibra fluidizada, válvulas rotativas, temperatura de saída do ciclone de até 100°C, supervisório especialmente desenvolvido para o sistema e umidade final da fibra de até 15%.</v>
      </c>
      <c r="H1229" s="10" t="s">
        <v>2488</v>
      </c>
      <c r="I1229" s="13">
        <v>43602</v>
      </c>
    </row>
    <row r="1230" spans="1:9" s="10" customFormat="1" ht="33" hidden="1" customHeight="1" x14ac:dyDescent="0.25">
      <c r="A1230" s="42" t="str">
        <f t="shared" si="57"/>
        <v/>
      </c>
      <c r="B1230" s="10" t="s">
        <v>445</v>
      </c>
      <c r="C1230" s="10" t="s">
        <v>2492</v>
      </c>
      <c r="D1230" s="10" t="s">
        <v>2491</v>
      </c>
      <c r="E1230" s="10" t="s">
        <v>4633</v>
      </c>
      <c r="F1230" s="10" t="str">
        <f t="shared" si="58"/>
        <v>8417.90.00</v>
      </c>
      <c r="G1230" s="10" t="str">
        <f t="shared" si="59"/>
        <v>Anéis de rolamento para maquinas rotativas como forno, secadores e resfriadores aplicados na indústria de cimento, mineral ou química, confeccionados em aço forjado tratado termicamente, com diâmetro externo igual ou maior do que 4.000mm, diâmetro interno igual ou maior do que 3.500mm, largura igual ou maior que 300mm, com acabamento forjado bruto, pré-usinado ou usinado final.</v>
      </c>
      <c r="H1230" s="10" t="s">
        <v>2488</v>
      </c>
      <c r="I1230" s="13">
        <v>43602</v>
      </c>
    </row>
    <row r="1231" spans="1:9" s="10" customFormat="1" ht="33" hidden="1" customHeight="1" x14ac:dyDescent="0.25">
      <c r="A1231" s="42" t="str">
        <f t="shared" si="57"/>
        <v/>
      </c>
      <c r="B1231" s="10" t="s">
        <v>2495</v>
      </c>
      <c r="C1231" s="10" t="s">
        <v>2494</v>
      </c>
      <c r="D1231" s="10" t="s">
        <v>2493</v>
      </c>
      <c r="E1231" s="10" t="s">
        <v>4255</v>
      </c>
      <c r="F1231" s="10" t="str">
        <f t="shared" si="58"/>
        <v>8417.10.10</v>
      </c>
      <c r="G1231" s="10" t="str">
        <f t="shared" si="59"/>
        <v>Equipamentos para produção de alumínio liquido, composto por duas unidades de fornos fusores redondos, estacionários, carregamento pelo topo por sistema (tipo cadinho por ponte rolante) e pela lateral; com sistema de combustão regenerativo a gás natural, com capacidade de até 120ton de alumínio liquido cada, dispositivo automático de segurança e desligamento a 1.350°C, para trabalhar com densidade média de alumínio fundido de 2,3kg/dm3, temperatura média do banho de 745°C, capacidade de fusão de no máximo 30ton/h, 03 cestos de carga para carregamento dos fornos fusores; 01 conjunto de calhas de transferência de metal líquido interconectado ao forno de espera retangular basculante, com cilindros hidráulicos e unidade hidráulica de força para manutenção de alumínio liquido com capacidade de até 120ton; 03 dutos de exaustão; com controlador lógico programável (CLP).</v>
      </c>
      <c r="H1231" s="10" t="s">
        <v>2488</v>
      </c>
      <c r="I1231" s="13">
        <v>43602</v>
      </c>
    </row>
    <row r="1232" spans="1:9" s="10" customFormat="1" ht="33" hidden="1" customHeight="1" x14ac:dyDescent="0.25">
      <c r="A1232" s="42" t="str">
        <f t="shared" si="57"/>
        <v/>
      </c>
      <c r="B1232" s="10" t="s">
        <v>1182</v>
      </c>
      <c r="C1232" s="10" t="s">
        <v>2497</v>
      </c>
      <c r="D1232" s="10" t="s">
        <v>2496</v>
      </c>
      <c r="E1232" s="10" t="s">
        <v>4634</v>
      </c>
      <c r="F1232" s="10" t="str">
        <f t="shared" si="58"/>
        <v>8456.11.90</v>
      </c>
      <c r="G1232" s="10" t="str">
        <f t="shared" si="59"/>
        <v>Combinações de máquinas para realização de gravação a laser em buzinas automotivas, compostas por: marcador com controlador, cabeçote e console que trabalha com 3 eixos de posição, com potência de saída em 13W; distância de trabalho padrão de 189mm (±21mm); com velocidade máxima de digitalização de 12.000mm/s; resolução em 1.280 × 1.024 pixels; frequência de 10 a 55Hz com tensão de entrada de 24Vdc e corrente de aproximadamente 700mA; bomba pneumática; regulador de pressão e uma válvula de distribuição; pressão de entrada de 300bar; pressão de saída de 20 a 120bar; fluídos de distribuição de baixa, média e alta viscosidade; ciclo de trabalho de até 200ciclos/min.</v>
      </c>
      <c r="H1232" s="10" t="s">
        <v>2488</v>
      </c>
      <c r="I1232" s="13">
        <v>43602</v>
      </c>
    </row>
    <row r="1233" spans="1:9" s="10" customFormat="1" ht="33" hidden="1" customHeight="1" x14ac:dyDescent="0.25">
      <c r="A1233" s="42" t="str">
        <f t="shared" si="57"/>
        <v/>
      </c>
      <c r="B1233" s="10" t="s">
        <v>112</v>
      </c>
      <c r="C1233" s="10" t="s">
        <v>2499</v>
      </c>
      <c r="D1233" s="10" t="s">
        <v>2498</v>
      </c>
      <c r="E1233" s="10" t="s">
        <v>4634</v>
      </c>
      <c r="F1233" s="10" t="str">
        <f t="shared" si="58"/>
        <v>8479.89.99</v>
      </c>
      <c r="G1233" s="10" t="str">
        <f t="shared" si="59"/>
        <v>Combinações de máquinas para montagem de conector elétrico do suporte de sustentação da buzina e do protetor frontal, compostas por: soldadora com tecnologia ultrassônica; tensão de entrada em 380Vac/60Hz; corrente elétrica de 300mA; esteira transportadora com 2 robôs com garra acoplada, carga máxima de 8,4kg e 800mm de alcance; controlador com memória de 64MB de RAM (mínimo) para a identificação das peças: lentes C-mount /S-mount de foco automático; sistema de controle lógico programável (CLP) com tela sensível ao toque colorida (Touch Screen); software dedicado e interface homem-máquina (IHM).</v>
      </c>
      <c r="H1233" s="10" t="s">
        <v>2488</v>
      </c>
      <c r="I1233" s="13">
        <v>43602</v>
      </c>
    </row>
    <row r="1234" spans="1:9" s="10" customFormat="1" ht="33" hidden="1" customHeight="1" x14ac:dyDescent="0.25">
      <c r="A1234" s="42" t="str">
        <f t="shared" si="57"/>
        <v/>
      </c>
      <c r="B1234" s="10" t="s">
        <v>197</v>
      </c>
      <c r="C1234" s="10" t="s">
        <v>2501</v>
      </c>
      <c r="D1234" s="10" t="s">
        <v>2500</v>
      </c>
      <c r="E1234" s="10" t="s">
        <v>4634</v>
      </c>
      <c r="F1234" s="10" t="str">
        <f t="shared" si="58"/>
        <v>9031.80.99</v>
      </c>
      <c r="G1234" s="10" t="str">
        <f t="shared" si="59"/>
        <v>Combinações de máquinas para a realização de teste acústico em buzinas automotivas, compostas por: 1 fonte de alimentação, com tensão de entrada 230Vac, tolerância de +/-10%, com tensão e corrente de trabalho na faixa de 6V/60A a 300V/3A; faixa de tensão de 0 a 40V; sensibilidade de 50mV/Pa; faixa de frequência de 3Hz a 20kHz; faixa de captação de ruído de 15 a 146dB; temperatura de trabalho de -40 a 120°C; placa de interface acoplada num computador com 24 entradas e 24 saídas digitais isoladas; corrente elétrica máxima de 150mA; faixa de tensão das entradas digitais entre -60 e 60V e faixa de tensão de saídas entre 0 e 60V; tensão máxima de saída entre os terminais é 30Vrms, tensão de pico de 42Vp; frequência em 60Hz, ajuste automático da buzina por meio da rotação mecânica no parafuso de regulagem.</v>
      </c>
      <c r="H1234" s="10" t="s">
        <v>2488</v>
      </c>
      <c r="I1234" s="13">
        <v>43602</v>
      </c>
    </row>
    <row r="1235" spans="1:9" s="10" customFormat="1" ht="33" hidden="1" customHeight="1" x14ac:dyDescent="0.25">
      <c r="A1235" s="42" t="str">
        <f t="shared" si="57"/>
        <v/>
      </c>
      <c r="B1235" s="10" t="s">
        <v>197</v>
      </c>
      <c r="C1235" s="10" t="s">
        <v>2503</v>
      </c>
      <c r="D1235" s="10" t="s">
        <v>2502</v>
      </c>
      <c r="E1235" s="10" t="s">
        <v>4322</v>
      </c>
      <c r="F1235" s="10" t="str">
        <f t="shared" si="58"/>
        <v>9031.80.99</v>
      </c>
      <c r="G1235" s="10" t="str">
        <f t="shared" si="59"/>
        <v>Sistemas de monitoramento de falhas na produção de papel por meio da sincronização automática de imagens, com conjunto entre 6 a 80 câmeras de velocidade de captação 30 a 400 quadros por segundo, com velocidade do obturador até (10µs), com refletores especiais em led com potência 336W ou emissão de até 86.400 lúmens, servidores de captura e computadores com software desenvolvido tratamento das imagens e vídeos.</v>
      </c>
      <c r="H1235" s="10" t="s">
        <v>2488</v>
      </c>
      <c r="I1235" s="13">
        <v>43602</v>
      </c>
    </row>
    <row r="1236" spans="1:9" s="10" customFormat="1" ht="33" hidden="1" customHeight="1" x14ac:dyDescent="0.25">
      <c r="A1236" s="42" t="str">
        <f t="shared" si="57"/>
        <v/>
      </c>
      <c r="B1236" s="10" t="s">
        <v>2157</v>
      </c>
      <c r="C1236" s="10" t="s">
        <v>2505</v>
      </c>
      <c r="D1236" s="10" t="s">
        <v>2504</v>
      </c>
      <c r="E1236" s="10" t="s">
        <v>4635</v>
      </c>
      <c r="F1236" s="10" t="str">
        <f t="shared" si="58"/>
        <v>8417.20.00</v>
      </c>
      <c r="G1236" s="10" t="str">
        <f t="shared" si="59"/>
        <v>Fornos híbridos de aquecimento por chama direta a gás (GLP) e zona de convecção, para indústria de bolachas e biscoitos, 1,2 metros de largura e 30 metros de comprimento, energia elétrica instalada 30kW, potência térmica instalada 1.080kW, isolamento de lã de rocha, câmara de cozimento em aço anticorrosivo, transportador de forno pneumáquico em aço carbono, alimentação elétrica de 220V, trifásico, tempo de cozimento variável: 3 a 30min, seção de aquecimento por chama direta de gás sendo: 8 metros de comprimento; zona de controle térmico (teto/piso): 1; ventilador para extração de fumaça e vapor: 1 por zona com controle inversor; portas com luzes para inspeção: 1 por zona; queimadores instalados: 16; seção de aquecimento por zona de convenção sendo: 22 metros de comprimento; zona de controle térmico (teto/piso): 2; portas com luzes para inspeção: 1 por zona; queimadores instalados: 1 por zona.</v>
      </c>
      <c r="H1236" s="10" t="s">
        <v>2488</v>
      </c>
      <c r="I1236" s="13">
        <v>43602</v>
      </c>
    </row>
    <row r="1237" spans="1:9" s="10" customFormat="1" ht="33" hidden="1" customHeight="1" x14ac:dyDescent="0.25">
      <c r="A1237" s="42" t="str">
        <f t="shared" si="57"/>
        <v/>
      </c>
      <c r="B1237" s="10" t="s">
        <v>197</v>
      </c>
      <c r="C1237" s="10" t="s">
        <v>2507</v>
      </c>
      <c r="D1237" s="10" t="s">
        <v>2506</v>
      </c>
      <c r="E1237" s="10" t="s">
        <v>4240</v>
      </c>
      <c r="F1237" s="10" t="str">
        <f t="shared" si="58"/>
        <v>9031.80.99</v>
      </c>
      <c r="G1237" s="10" t="str">
        <f t="shared" si="59"/>
        <v xml:space="preserve">Combinações de máquinas  para  monitoramento e detecção de defeito em preformas de pet (polietileno tereftalato), por meio de câmaras de alta definição , e software dedicado,  com capacidade de monitorar até  40.000preformas /h (considerando preformas de 0,5L), que podem ter  dimensões máximas de até 46mm de diâmetro externo do corpo e até 180mm de comprimento total, compostas por:  tombador de caixa  (capacidade máxima de carga de 540kg para caixas ), alinhador de preforma  (capacidade de alinhar 40.000preformas/h com base na preformas para 0,5L),  cabine de inspeção  com câmeras de alta definição e IHM com software dedicado , painel elétrico,  e esteira transportadora (capacidade de transportar 40.000preformas/h com base na preformas para 0,5L e abastecer 3 caixas com seleção automática) . </v>
      </c>
      <c r="H1237" s="10" t="s">
        <v>2488</v>
      </c>
      <c r="I1237" s="13">
        <v>43602</v>
      </c>
    </row>
    <row r="1238" spans="1:9" s="10" customFormat="1" ht="33" hidden="1" customHeight="1" x14ac:dyDescent="0.25">
      <c r="A1238" s="42" t="str">
        <f t="shared" si="57"/>
        <v/>
      </c>
      <c r="B1238" s="10" t="s">
        <v>771</v>
      </c>
      <c r="C1238" s="10" t="s">
        <v>2509</v>
      </c>
      <c r="D1238" s="10" t="s">
        <v>2508</v>
      </c>
      <c r="E1238" s="10" t="s">
        <v>4558</v>
      </c>
      <c r="F1238" s="10" t="str">
        <f t="shared" si="58"/>
        <v>8537.10.20</v>
      </c>
      <c r="G1238" s="10" t="str">
        <f t="shared" si="59"/>
        <v>Equipamentos de controle para prensa de compactação de pós metálicos híbrida 4.500kN com 12 eixos CNC de ciclo fechado sincronizados, dotados de um painel principal,5 painéis satélites e painel de interface homem máquina, com circuito de potência de 350A-440Vca, barramento elétrico, medidor de potência, conversor de frequência 58kW, contator para bombas de 90kW; 6,5kW; 1,8kW e 0,65kW, contator para motor de 0,98kW e contator para lubrificação de 0,1kW, transformador isolado 4A, fontes de potência de 24V/20A e 24V/40A, contator de proteção de tensão, 10 contatores “relays”, 1 sinaleiro de diagnostico visual, painel de controle sensível ao toque com display de 21,5 polegadas com resolução de 1.920 x 1.080, computador industrial com processador i7 com 4GB de memória e com 58 cartões de comunicação digitais, 27 cartões de comunicação analógicos, 6 cartões de potência, 7 cartões de terminais, 12 cartões de segurança, 6 cartões de leitura de encoder com protocolo SSI, 9 cartões de acoplagem e um kit composto de 3 cartões para sistema de apontamento de produtividade, devidamente distribuídos, montados e controlados por meio de software que calcula automaticamente o percurso de movimento de todos os 12 eixos CNC com base nos dados de geometria do componente a ser produzido em 25 seções de ciclo de prensagem com taxa de saída programável que também prevê a funcionalidade para elaborar diferentes estratégias de preenchimento de pó, todos constituídos em resolução de 0,001 mm, com sistema de medição de posição real e servo-válvula hidráulica de alto desempenho, velocidade de segurança de no máx. 10mm/s em modo de ajuste e até 400mm/s no modo de produção do equipamento</v>
      </c>
      <c r="H1238" s="10" t="s">
        <v>2488</v>
      </c>
      <c r="I1238" s="13">
        <v>43602</v>
      </c>
    </row>
    <row r="1239" spans="1:9" s="10" customFormat="1" ht="33" hidden="1" customHeight="1" x14ac:dyDescent="0.25">
      <c r="A1239" s="42" t="str">
        <f t="shared" si="57"/>
        <v/>
      </c>
      <c r="B1239" s="10" t="s">
        <v>711</v>
      </c>
      <c r="C1239" s="10" t="s">
        <v>2512</v>
      </c>
      <c r="D1239" s="10" t="s">
        <v>2510</v>
      </c>
      <c r="E1239" s="10" t="s">
        <v>4636</v>
      </c>
      <c r="F1239" s="10" t="str">
        <f t="shared" si="58"/>
        <v>8454.30.90</v>
      </c>
      <c r="G1239" s="10" t="str">
        <f t="shared" si="59"/>
        <v>Combinações de máquinas para a fabricação de partes de motores para veículos automotivos, com capacidade de produção máxima igual 20 peças por hora, composta por: 2 máquinas de fundição de alumínio pelo processo de baixa pressão sendo que cada uma contém 1 robô para realizar o descarregamento das máquinas e movimentação das peças após a fundição com 6 ou mais graus de liberdade, com capacidade de carga máxima igual ou superior a 170kg, com painel elétrico, com dispositivo para manuseio de peça, sistema de inspeção visual das peças fundidas, molde para a fundição, dispositivo para troca automática dos moldes por acionamento manual; 2 fornos elétricos para fusão e conservação do alumínio cada um com capacidade de aquecimento de 96kW; 2 equipamentos para alimentação dos lingotes no forno;  2 esteiras para resfriamento das peças fundidas cada uma com sistema de ventilação de ar com capacidade de 60 metros cúbicos por minuto;  2 esteiras para retorno das bandejas de transporte de peças;  2 dispositivos de aquecimento dos moldes;  2 trituradores de restos de machos de areia por vibração mecânica cada um com produtividade máxima de 150kg/h;   painéis elétricos; Sistemas de segurança das operações;  com veículo autoguiado para transporte de peças;  esteira de transporte de peças.</v>
      </c>
      <c r="H1239" s="10" t="s">
        <v>2488</v>
      </c>
      <c r="I1239" s="13">
        <v>43602</v>
      </c>
    </row>
    <row r="1240" spans="1:9" s="10" customFormat="1" ht="33" hidden="1" customHeight="1" x14ac:dyDescent="0.25">
      <c r="A1240" s="42" t="str">
        <f t="shared" si="57"/>
        <v/>
      </c>
      <c r="B1240" s="10" t="s">
        <v>1003</v>
      </c>
      <c r="C1240" s="10" t="s">
        <v>2514</v>
      </c>
      <c r="D1240" s="10" t="s">
        <v>2513</v>
      </c>
      <c r="E1240" s="10" t="s">
        <v>4560</v>
      </c>
      <c r="F1240" s="10" t="str">
        <f t="shared" si="58"/>
        <v>8514.20.11</v>
      </c>
      <c r="G1240" s="10" t="str">
        <f t="shared" si="59"/>
        <v>Fornos de indução a vácuo, de aquecimento interno e equipados com sistema de resfriamento rápido denominado “Strip Casting”, para produção de matéria prima de Nd-Fe-B com base em ferro, liga usada em ímãs de terras raras, o equipamento, que trabalha sob atmosfera protetiva de argônio, vaza o metal líquido num cilindro rotativo de cobre refrigerado que promove a solidificação instantânea do metal, obtendo tiras (strips) com orientação colunar de grão em toda extensão da tira, capacidade de carga de aproximadamente 50kg, temperatura de operação 1.450°C, temperatura máxima 1.600°C, vácuo definitivo menor do que 2×10-¹Pa, vácuo de operação da câmara de fusão de 0,8 a 80kPa, tempo de fusão de aproximadamente 45 minutos entre ligar o equipamento e a fusão completa (para fusão de 50kg de liga de Nd-Fe-B), composto por: câmara de fusão; bobina de cadinho; sistema de condução do eletrodo coaxial; mecanismo de alimentação de matéria-prima de liga; mecanismo de inclinação de cadinho para obtenção de fluxo lamelar do metal líquido durante o vazamento; mecanismo de operação auxiliar; mecanismo de controle de rotações por minuto do cilindro de resfriamento rápido; distribuidor; mecanismo de ajuste da posição do distribuidor; dispositivo de recuperação e resfriamento de produto; sistema de escape de vácuo; sistema de controle elétrico; fonte de alimentação para fusão; sistema de resfriamento da água; sistema de ar comprimido.</v>
      </c>
      <c r="H1240" s="10" t="s">
        <v>2488</v>
      </c>
      <c r="I1240" s="13">
        <v>43602</v>
      </c>
    </row>
    <row r="1241" spans="1:9" s="10" customFormat="1" ht="33" hidden="1" customHeight="1" x14ac:dyDescent="0.25">
      <c r="A1241" s="42" t="str">
        <f t="shared" si="57"/>
        <v/>
      </c>
      <c r="B1241" s="10" t="s">
        <v>2517</v>
      </c>
      <c r="C1241" s="10" t="s">
        <v>2516</v>
      </c>
      <c r="D1241" s="10" t="s">
        <v>2515</v>
      </c>
      <c r="E1241" s="10" t="s">
        <v>4637</v>
      </c>
      <c r="F1241" s="10" t="str">
        <f t="shared" si="58"/>
        <v>8462.39.90</v>
      </c>
      <c r="G1241" s="10" t="str">
        <f t="shared" si="59"/>
        <v>Máquinas de fabricação de elementos capacitivos, com dimensional de 1,94m de altura por 2,83m de largura e profundidade de 1,7m, projetadas em aço estrutural soldada, banhada com pintura a pó, com capacidade de produção de até 60 elementos capacitivos por hora, podendo trabalhar com materiais de diversos dimensionais e características distintas como polipropileno, papel kraft e folha de alumínio (micrometro); dotadas de seis fusos dielétricos e dois fusos de folha com funções de bloqueio/desbloqueio manual, braço de giro de posição, mandril retrátil, podendo ser utilizada em modo automático e semi-automático; possui sistema eletrônico de tensão e cada eixo possui um sensor de tensão independente, controlado por um servo motor e por um controlador computadorizado, permitindo que a máquina opere com alta velocidade de até 3m/s; equipada com sistema de comunicação remota para diagnóstico remoto integrado (IRDT), compatível com dispositivos ethernet IP, como PLC, IHM, PC, drive, câmera IP, celular, banda larga e Wi-Fi.</v>
      </c>
      <c r="H1241" s="10" t="s">
        <v>2488</v>
      </c>
      <c r="I1241" s="13">
        <v>43602</v>
      </c>
    </row>
    <row r="1242" spans="1:9" s="10" customFormat="1" ht="33" hidden="1" customHeight="1" x14ac:dyDescent="0.25">
      <c r="A1242" s="42" t="str">
        <f t="shared" si="57"/>
        <v/>
      </c>
      <c r="B1242" s="10" t="s">
        <v>2520</v>
      </c>
      <c r="C1242" s="10" t="s">
        <v>2521</v>
      </c>
      <c r="D1242" s="10" t="s">
        <v>2518</v>
      </c>
      <c r="E1242" s="10" t="s">
        <v>4245</v>
      </c>
      <c r="F1242" s="10" t="str">
        <f t="shared" si="58"/>
        <v>8414.80.19</v>
      </c>
      <c r="G1242" s="10" t="str">
        <f t="shared" si="59"/>
        <v>Conjuntos motor-compressor de ar comprimido utilizados para abastecimento do sistema de freio pneumático para veículos metro ferroviários, dotados de um compressor com óleo, com capacidade de 1.100L/min e 2 cilindros contrapostos de baixa pressão e cilindro de alta pressão, com pressão de serviço de 10bar acionado por um motor elétrico de corrente alternada com tensão de 380V , frequência de 60Hz.</v>
      </c>
      <c r="H1242" s="10" t="s">
        <v>2488</v>
      </c>
      <c r="I1242" s="13">
        <v>43602</v>
      </c>
    </row>
    <row r="1243" spans="1:9" s="10" customFormat="1" ht="33" hidden="1" customHeight="1" x14ac:dyDescent="0.25">
      <c r="A1243" s="42" t="str">
        <f t="shared" si="57"/>
        <v/>
      </c>
      <c r="B1243" s="10" t="s">
        <v>597</v>
      </c>
      <c r="C1243" s="10" t="s">
        <v>2523</v>
      </c>
      <c r="D1243" s="10" t="s">
        <v>2522</v>
      </c>
      <c r="E1243" s="10" t="s">
        <v>4638</v>
      </c>
      <c r="F1243" s="10" t="str">
        <f t="shared" si="58"/>
        <v>8462.29.00</v>
      </c>
      <c r="G1243" s="10" t="str">
        <f t="shared" si="59"/>
        <v>Combinações de máquinas para endireitar, cortar, inspecionar, separar e embalar tubos retangulares de alumínio multiportas extrudado (MPE), com altura entre 1 a 3mm, largura entre 10 e 40mm, comprimento entre 150 a 1.500mm, com capacidade de produção de até 800peças/min, operadas por controlador lógico programável (CLP), compostas por: 2 desbobinadores com capacidade de até 500kg cada, mais 01 controlador de velocidade (dancer) com capacidade de trabalhar em velocidades de até 250m/min; 1 máquina de endireitamento e corte por meio de 2 sistemas de facas rotativas de metal duro; 2 conjuntos (caterpillar) para tracionamento do tubo; 1 sistema com mesa de separação (descarte) e 1 conjunto de embaladeira, composta por montadora de feixes, cintadeira e empacotadeira, com capacidade de embalamento de até 800peças/min; controlados por painel Interface Homem Máquina (IHM).</v>
      </c>
      <c r="H1243" s="10" t="s">
        <v>2488</v>
      </c>
      <c r="I1243" s="13">
        <v>43602</v>
      </c>
    </row>
    <row r="1244" spans="1:9" s="10" customFormat="1" ht="33" hidden="1" customHeight="1" x14ac:dyDescent="0.25">
      <c r="A1244" s="42" t="str">
        <f t="shared" si="57"/>
        <v/>
      </c>
      <c r="B1244" s="10" t="s">
        <v>1185</v>
      </c>
      <c r="C1244" s="10" t="s">
        <v>2525</v>
      </c>
      <c r="D1244" s="10" t="s">
        <v>2524</v>
      </c>
      <c r="E1244" s="10" t="s">
        <v>4627</v>
      </c>
      <c r="F1244" s="10" t="str">
        <f t="shared" si="58"/>
        <v>8437.90.00</v>
      </c>
      <c r="G1244" s="10" t="str">
        <f t="shared" si="59"/>
        <v>Módulos de dissipação térmica para unidades de fontes de energia "PSU", com fabricação exclusiva para máquinas selecionadoras de grãos, fabricados em liga de alumínio extrudado, usinado e acabamento superficial anodizado preto de 15µm, peso aproximado de 39kg, dimensões em torno de (LxAxC largura x altura x comprimento) 240 x 68 x 2.518mm</v>
      </c>
      <c r="H1244" s="10" t="s">
        <v>2488</v>
      </c>
      <c r="I1244" s="13">
        <v>43602</v>
      </c>
    </row>
    <row r="1245" spans="1:9" s="10" customFormat="1" ht="33" hidden="1" customHeight="1" x14ac:dyDescent="0.25">
      <c r="A1245" s="42" t="str">
        <f t="shared" si="57"/>
        <v/>
      </c>
      <c r="B1245" s="10" t="s">
        <v>992</v>
      </c>
      <c r="C1245" s="10" t="s">
        <v>2528</v>
      </c>
      <c r="D1245" s="10" t="s">
        <v>2526</v>
      </c>
      <c r="E1245" s="10" t="s">
        <v>4625</v>
      </c>
      <c r="F1245" s="10" t="str">
        <f t="shared" si="58"/>
        <v>9022.14.19</v>
      </c>
      <c r="G1245" s="10" t="str">
        <f t="shared" si="59"/>
        <v>Aparelhos fixos para aquisição de imagens digitais por raios-X em procedimentos diagnósticos de rotina, compostos por: 1 ou mais detectores planos portáteis sem fio de tecnologia de cintilador de oxissulfeto de gadolínio (Gadox) acoplado com a matriz de silício amorfo com tamanho de pixel de 139 micrometros; 1 gerador de alta tensão de 50kW com controle automático de exposição; 1 tubo de raios-X com ânodo rotativo e duplo foco de 0,6mm e 1,2mm, ângulo do ânodo de 12 graus, velocidade de ânodo de 9.700rpm, capacidade térmica do ânodo de 210kJ e potência máxima de 27kW para ponto focal de 0,6mm e de 75kW para ponto focal de 1,2mm; 1 colimador manual; 1 coluna contrabalanceada para sustentar e movimentar o conjunto do tubo de raios X; sistema computadorizado de aquisição, processamento e visualização de imagem, com monitor LCD policromático de 19 polegadas, teclado, mouse e botão de acionamento de exposição.</v>
      </c>
      <c r="H1245" s="10" t="s">
        <v>2488</v>
      </c>
      <c r="I1245" s="13">
        <v>43602</v>
      </c>
    </row>
    <row r="1246" spans="1:9" s="10" customFormat="1" ht="33" hidden="1" customHeight="1" x14ac:dyDescent="0.25">
      <c r="A1246" s="42" t="str">
        <f t="shared" si="57"/>
        <v/>
      </c>
      <c r="B1246" s="10" t="s">
        <v>992</v>
      </c>
      <c r="C1246" s="10" t="s">
        <v>2531</v>
      </c>
      <c r="D1246" s="10" t="s">
        <v>2529</v>
      </c>
      <c r="E1246" s="10" t="s">
        <v>4625</v>
      </c>
      <c r="F1246" s="10" t="str">
        <f t="shared" si="58"/>
        <v>9022.14.19</v>
      </c>
      <c r="G1246" s="10" t="str">
        <f t="shared" si="59"/>
        <v>Aparelhos suspensos no teto para aquisição de imagens digitais por raios-X em procedimentos diagnósticos, compostos por: 1 detector plano fixo de tecnologia de cintilador de oxisulfeto gadolínio (Gadox), acoplado com a matriz com tamanho de pixel de 139 micrometros e/ou 1 detector plano móvel sem fio de tecnologia de cintilador de oxisulfeto gadolínio (Gadox), acoplado com a matriz com tamanho de pixel de 148 micrometros; gerador de raios X de 50kW ou 65kW; sistema de tubo de raios X suspenso no teto, composto por 2 trilhos, 1 coluna telescópica e contrabalanceada com motorização e estrutura de fixação, 1 tubo de raios-X de ânodo rotativo, duplo foco de 0,6mm e 1,2mm, ângulo do ânodo de 13 graus, capacidade térmica do ânodo de 300kHU e potência máxima de 21kW ou 33kW para ponto focal de 0,6mm e de 60kW ou 100kW para ponto focal de 1,2mm, 1 colimador manual e 1 interface de usuário com tela e botões de comando e função; sistema computadorizado de aquisição, processamento e visualização de imagem, com monitor de LCD policromático de 19 polegadas com tela sensível ao toque e interruptor manual para liberação da exposição.</v>
      </c>
      <c r="H1246" s="10" t="s">
        <v>2488</v>
      </c>
      <c r="I1246" s="13">
        <v>43602</v>
      </c>
    </row>
    <row r="1247" spans="1:9" s="10" customFormat="1" ht="33" hidden="1" customHeight="1" x14ac:dyDescent="0.25">
      <c r="A1247" s="42" t="str">
        <f t="shared" si="57"/>
        <v/>
      </c>
      <c r="B1247" s="10" t="s">
        <v>992</v>
      </c>
      <c r="C1247" s="10" t="s">
        <v>2534</v>
      </c>
      <c r="D1247" s="10" t="s">
        <v>2532</v>
      </c>
      <c r="E1247" s="10" t="s">
        <v>4625</v>
      </c>
      <c r="F1247" s="10" t="str">
        <f t="shared" si="58"/>
        <v>9022.14.19</v>
      </c>
      <c r="G1247" s="10" t="str">
        <f t="shared" si="59"/>
        <v>Aparelhos móveis motorizados para aquisição de imagens digitais por raios-X em procedimentos diagnósticos, compostos por: 1 ou mais detectores planos portáteis sem fio de tecnologia de cintilador de iodeto de césio (Csl), acoplado com a matriz de silício amorfo com tamanho de pixel de 148 micrometros; 1 coluna curta, longa ou deslizante; 1 braço telescópio; 1 gerador de alta frequência de 20kW ou 40kW; 1 tubo de raios‑X com ânodo rotativo, duplo foco de 0,3mm e 1,0mm ou 0,7mm e 1,3mm, ângulo de ânodo de 12 graus ou 16 graus, velocidade de ânodo de 3.200rpm a 60Hz, capacidade térmica do ânodo de 100kJ ou 220kJ e potência máxima de 3,5kW para ponto focal de 0,3mm, de 17kW para ponto focal de 0,7mm e de 40kW para ponto focal de 1,0mm ou 1,3mm; 1 colimador manual; dispositivos de segurança para desligar os motores elétricos em caso de colisão e desligar a unidade de raios-X em caso de emergência; 2 baterias recarregáveis para alimentação do motor e do gerador; sistema computadorizado de aquisição, processamento e visualização de imagem, com monitor LCD policromático de 17 polegadas com tela sensível ao toque e botão de acionamento de exposição.</v>
      </c>
      <c r="H1247" s="10" t="s">
        <v>2488</v>
      </c>
      <c r="I1247" s="13">
        <v>43602</v>
      </c>
    </row>
    <row r="1248" spans="1:9" s="10" customFormat="1" ht="33" hidden="1" customHeight="1" x14ac:dyDescent="0.25">
      <c r="A1248" s="42" t="str">
        <f t="shared" si="57"/>
        <v/>
      </c>
      <c r="B1248" s="10" t="s">
        <v>2537</v>
      </c>
      <c r="C1248" s="10" t="s">
        <v>2536</v>
      </c>
      <c r="D1248" s="10" t="s">
        <v>2535</v>
      </c>
      <c r="E1248" s="10" t="s">
        <v>4639</v>
      </c>
      <c r="F1248" s="10" t="str">
        <f t="shared" si="58"/>
        <v>8449.00.80</v>
      </c>
      <c r="G1248" s="10" t="str">
        <f t="shared" si="59"/>
        <v>Máquinas formadoras de manta hidro-entrelaçamento (TBOND) programável, para produção de manta de algodão hidrófilo, com entrelaçamento das fibras da manta pré-formada que se dá por meio de jatos de água em alta pressão com largura de trabalho de 1.280mm na entrada e 1.200mm na saída antes corte das bordas, como produção de manta na gramatura de 160g/m² até 215g/m², e velocidade de produção de 12 a 18m/mim, com capacidade de produção de 200 até 360kg/h e potência instalada de 280kW, composta por sistema Minijet para fixação da manta de fibras por jato de água, sistema para preparação, tratamento e circulação de água em circuito fechado, sistema secagem “T-Dry” (Drum Dryer), sistema acumulador de manta, sistema de enrolamento do produto já fixado e seco, painel de controle da máquina.</v>
      </c>
      <c r="H1248" s="10" t="s">
        <v>2488</v>
      </c>
      <c r="I1248" s="13">
        <v>43602</v>
      </c>
    </row>
    <row r="1249" spans="1:9" s="10" customFormat="1" ht="33" hidden="1" customHeight="1" x14ac:dyDescent="0.25">
      <c r="A1249" s="42" t="str">
        <f t="shared" si="57"/>
        <v/>
      </c>
      <c r="B1249" s="10" t="s">
        <v>663</v>
      </c>
      <c r="C1249" s="10" t="s">
        <v>2539</v>
      </c>
      <c r="D1249" s="10" t="s">
        <v>2538</v>
      </c>
      <c r="E1249" s="10" t="s">
        <v>4640</v>
      </c>
      <c r="F1249" s="10" t="str">
        <f t="shared" si="58"/>
        <v>8421.39.90</v>
      </c>
      <c r="G1249" s="10" t="str">
        <f t="shared" si="59"/>
        <v>Unidades funcionais para produção de biogás a partir de substratos orgânicos, por processo de digestão anaeróbica para geração de energia elétrica e térmica, biometano e fertilizante, com capacidade de processamento entre 10 e 30m³ de substratos líquidos diários, produção de biogás de até 1.000.000m³/ano, com concentração nominal de metano de 50 a 65%, compostos por: tanque bioprocessador em aço inox com isolamento térmico, cobertura de dupla membrana impermeável, serpentina com tubos de aço circular para sistema de aquecimento interno do tanque com temperatura constante entre 38 e 42°C, indicador e medidor de nível de gás e pressão, sensor de temperatura, agitador elétrico de 3 pás, unidade automação e controle inteligente do processo com possibilidade de acesso remoto, compressor de ar para dessulfurização biológica, válvula de retenção e medidor de fluxo no tubo de alimentação do substrato líquido, válvula de amostragem, bomba para saída do digestato</v>
      </c>
      <c r="H1249" s="10" t="s">
        <v>2488</v>
      </c>
      <c r="I1249" s="13">
        <v>43602</v>
      </c>
    </row>
    <row r="1250" spans="1:9" s="10" customFormat="1" ht="33" hidden="1" customHeight="1" x14ac:dyDescent="0.25">
      <c r="A1250" s="42" t="str">
        <f t="shared" si="57"/>
        <v/>
      </c>
      <c r="B1250" s="10" t="s">
        <v>112</v>
      </c>
      <c r="C1250" s="10" t="s">
        <v>2541</v>
      </c>
      <c r="D1250" s="10" t="s">
        <v>2540</v>
      </c>
      <c r="E1250" s="10" t="s">
        <v>4641</v>
      </c>
      <c r="F1250" s="10" t="str">
        <f t="shared" si="58"/>
        <v>8479.89.99</v>
      </c>
      <c r="G1250" s="10" t="str">
        <f t="shared" si="59"/>
        <v>Equipamentos industriais para remoção da cama de aço das paredes laterais de pneus EM (earth movement) com diâmetros entre 33” a 63” (polegadas), por meio da ação de 1 gancho com força de tração de: 130.000DaN/cm2, acionado por meio de 2 cilindros hidráulicos com pressão hidráulica (máx.) de: 3.626psi, potência instalada de 44kW, com capacidade de produção de 5 pneus / horas, compostos por:  1 plataforma base, 1 gancho para rasgo lateral, 1 arpão secundário, 2 cilindros hidráulicos, 2 cilindro de elevação,1 unidade hidráulica.</v>
      </c>
      <c r="H1250" s="10" t="s">
        <v>2488</v>
      </c>
      <c r="I1250" s="13">
        <v>43602</v>
      </c>
    </row>
    <row r="1251" spans="1:9" s="10" customFormat="1" ht="33" hidden="1" customHeight="1" x14ac:dyDescent="0.25">
      <c r="A1251" s="42" t="str">
        <f t="shared" si="57"/>
        <v/>
      </c>
      <c r="B1251" s="10" t="s">
        <v>312</v>
      </c>
      <c r="C1251" s="10" t="s">
        <v>2543</v>
      </c>
      <c r="D1251" s="10" t="s">
        <v>2542</v>
      </c>
      <c r="E1251" s="10" t="s">
        <v>4555</v>
      </c>
      <c r="F1251" s="10" t="str">
        <f t="shared" si="58"/>
        <v>8424.30.90</v>
      </c>
      <c r="G1251" s="10" t="str">
        <f t="shared" si="59"/>
        <v>Máquinas automáticas para rebarbar e desobstruir furos e canais de lubrificação em peças usinadas, por meio do uso de jato de água sob alta pressão, com sistema de bombeamento de água com pressão máxima de 780bar, vazão máxima de 38litros/min, duas câmaras operacionais de jateamento em aço inoxidável com conectores HD, tanque com monitoramento do nível de água, sistema de refrigeração de água por troca de calor, unidade de filtragem de cavacos, painel de comando elétrico com controlador lógico programável (CLP) e sistema abafador de som contínuo à uma distância de 1m com máximo de 78db(a) em pressão de trabalho de 700bar.</v>
      </c>
      <c r="H1251" s="10" t="s">
        <v>2488</v>
      </c>
      <c r="I1251" s="13">
        <v>43602</v>
      </c>
    </row>
    <row r="1252" spans="1:9" s="10" customFormat="1" ht="33" hidden="1" customHeight="1" x14ac:dyDescent="0.25">
      <c r="A1252" s="42" t="str">
        <f t="shared" si="57"/>
        <v/>
      </c>
      <c r="B1252" s="10" t="s">
        <v>112</v>
      </c>
      <c r="C1252" s="10" t="s">
        <v>2545</v>
      </c>
      <c r="D1252" s="10" t="s">
        <v>2544</v>
      </c>
      <c r="E1252" s="10" t="s">
        <v>4642</v>
      </c>
      <c r="F1252" s="10" t="str">
        <f t="shared" si="58"/>
        <v>8479.89.99</v>
      </c>
      <c r="G1252" s="10" t="str">
        <f t="shared" si="59"/>
        <v>Máquinas de fusão seletiva a laser para manufatura  aditiva de peças metálicas, na qual 1 feixe de laser atua sobre a deposição de uma camada fina de pó metálica processado, com envelope de construção de 280 x 280 x 360mm, 1 laser de fibra de 700W, taxa de construção de até 88cm3/h, diâmetro do foco do feixe de laser de 80-115 micrômetros, velocidade máxima de varredura do feixe de luz de 10m/s,  capazes de trabalhar com pós metálicos de ligas de alumínio, níquel, titânio, cobalto, aço inoxidável e aço ferramenta.</v>
      </c>
      <c r="H1252" s="10" t="s">
        <v>2488</v>
      </c>
      <c r="I1252" s="13">
        <v>43602</v>
      </c>
    </row>
    <row r="1253" spans="1:9" s="10" customFormat="1" ht="33" hidden="1" customHeight="1" x14ac:dyDescent="0.25">
      <c r="A1253" s="42" t="str">
        <f t="shared" si="57"/>
        <v/>
      </c>
      <c r="B1253" s="10" t="s">
        <v>948</v>
      </c>
      <c r="C1253" s="10" t="s">
        <v>2547</v>
      </c>
      <c r="D1253" s="10" t="s">
        <v>2546</v>
      </c>
      <c r="E1253" s="10" t="s">
        <v>4643</v>
      </c>
      <c r="F1253" s="10" t="str">
        <f t="shared" si="58"/>
        <v>8421.21.00</v>
      </c>
      <c r="G1253" s="10" t="str">
        <f t="shared" si="59"/>
        <v>Equipamentos para dessalinização de água por processo de deionização radial por meio da passagem por cilindros com 2 super capacitores de cargas opostas, com capacidade de produção de água para uso industrial compreendida de 15 a 60m³/h ou de água para consumo humano compreendida de 2,5 a 10m³/h, contendo 6 ou 24 cilindros montados em série, estrutura de suporte, bomba, tubulação e gabinete elétrico com controlador lógico programável</v>
      </c>
      <c r="H1253" s="10" t="s">
        <v>2488</v>
      </c>
      <c r="I1253" s="13">
        <v>43602</v>
      </c>
    </row>
    <row r="1254" spans="1:9" s="10" customFormat="1" ht="33" hidden="1" customHeight="1" x14ac:dyDescent="0.25">
      <c r="A1254" s="42" t="str">
        <f t="shared" si="57"/>
        <v/>
      </c>
      <c r="B1254" s="10" t="s">
        <v>725</v>
      </c>
      <c r="C1254" s="10" t="s">
        <v>2550</v>
      </c>
      <c r="D1254" s="10" t="s">
        <v>2548</v>
      </c>
      <c r="E1254" s="10" t="s">
        <v>4198</v>
      </c>
      <c r="F1254" s="10" t="str">
        <f t="shared" si="58"/>
        <v>8462.91.19</v>
      </c>
      <c r="G1254" s="10" t="str">
        <f t="shared" si="59"/>
        <v>Prensas hidráulicas para ajustes de estampo de pressofusão versão para fosso, força de fechamento de 400t, plano superior basculante em 180°, curso de extração alongado em 850mm, paralelismo com controle eletrônico, carro para cilindros auxiliares, sistema hidráulico para movimentação de 4 + 4 radiais do estampo, armário elétrico com ar condicionado, painel de comando lateral com IHM, iluminação em LED, cilindro de extração hidráulico, pacote para 4.0, atendimento a NR12 e sistema de segurança integrado ao PLC, tensão de 380V, 60Hz, comandos em 24Vcc, documentação técnica na metodologia WCM, manuais, desenhos.</v>
      </c>
      <c r="H1254" s="10" t="s">
        <v>2488</v>
      </c>
      <c r="I1254" s="13">
        <v>43602</v>
      </c>
    </row>
    <row r="1255" spans="1:9" s="10" customFormat="1" ht="33" hidden="1" customHeight="1" x14ac:dyDescent="0.25">
      <c r="A1255" s="42" t="str">
        <f t="shared" si="57"/>
        <v/>
      </c>
      <c r="B1255" s="10" t="s">
        <v>230</v>
      </c>
      <c r="C1255" s="10" t="s">
        <v>2552</v>
      </c>
      <c r="D1255" s="10" t="s">
        <v>2551</v>
      </c>
      <c r="E1255" s="10" t="s">
        <v>4644</v>
      </c>
      <c r="F1255" s="10" t="str">
        <f t="shared" si="58"/>
        <v>8408.10.90</v>
      </c>
      <c r="G1255" s="10" t="str">
        <f t="shared" si="59"/>
        <v>Motores marítimos de pistão, de ignição por compressão a diesel, para propulsão de embarcações, de fixação interna ao casco, com sistema de refrigeração a água, com 4 cilindros, diâmetro do cilindro de 103mm e curso de 110mm, com potência de 230, 270, 300 e 320HP, rotação máxima do motor entre 3.400 e 3.600rpm, taxa de compressão de 18,0:1 e deslocamento volumétrico de 3,67 litros.</v>
      </c>
      <c r="H1255" s="10" t="s">
        <v>2488</v>
      </c>
      <c r="I1255" s="13">
        <v>43602</v>
      </c>
    </row>
    <row r="1256" spans="1:9" s="10" customFormat="1" ht="33" hidden="1" customHeight="1" x14ac:dyDescent="0.25">
      <c r="A1256" s="42" t="str">
        <f t="shared" si="57"/>
        <v/>
      </c>
      <c r="B1256" s="10" t="s">
        <v>230</v>
      </c>
      <c r="C1256" s="10" t="s">
        <v>2554</v>
      </c>
      <c r="D1256" s="10" t="s">
        <v>2553</v>
      </c>
      <c r="E1256" s="10" t="s">
        <v>4644</v>
      </c>
      <c r="F1256" s="10" t="str">
        <f t="shared" si="58"/>
        <v>8408.10.90</v>
      </c>
      <c r="G1256" s="10" t="str">
        <f t="shared" si="59"/>
        <v>Motores marítimos de pistão, de ignição por compressão a diesel, para propulsão de embarcações, de fixação interna ao casco, com sistema de refrigeração a água, com 6 cilindros, diâmetro do cilindro de 103mm e curso de 110mm, com potência de 300, 340, 380, 400, 440 e 480HP, rotação máxima do motor entre 3.300 e 3.700rpm, taxa de compressão de 18,0:1 e deslocamento volumétrico de 5,50 litros.</v>
      </c>
      <c r="H1256" s="10" t="s">
        <v>2488</v>
      </c>
      <c r="I1256" s="13">
        <v>43602</v>
      </c>
    </row>
    <row r="1257" spans="1:9" s="10" customFormat="1" ht="33" hidden="1" customHeight="1" x14ac:dyDescent="0.25">
      <c r="A1257" s="42" t="str">
        <f t="shared" si="57"/>
        <v/>
      </c>
      <c r="B1257" s="10" t="s">
        <v>708</v>
      </c>
      <c r="C1257" s="10" t="s">
        <v>2556</v>
      </c>
      <c r="D1257" s="10" t="s">
        <v>2555</v>
      </c>
      <c r="E1257" s="10" t="s">
        <v>4645</v>
      </c>
      <c r="F1257" s="10" t="str">
        <f t="shared" si="58"/>
        <v>8443.13.90</v>
      </c>
      <c r="G1257" s="10" t="str">
        <f t="shared" si="59"/>
        <v>Impressoras tipo “offset” para folhas metálicas, com alimentador automático, para imprimir 4 cores, com formato máximo de 1.000 x 1.200mm e mínimo de 510 x 710mm, para folhas de espessura compreendida de 0,13 a 0,50mm; com 4 torres de impressão, dotadas de sistema de transferência por mesa; com sistema de inspeção por câmera, com rejeito automático das folhas com defeito de impressão; com sistema de secagem UV; com sistema de gestão de folhas com ejeção para inspeção; com empilhamento magnético ou a vácuo; com capacidade máxima de impressão de até 7.500 folhas/hora, com controlador lógico programável (CLP) ou PC industrial</v>
      </c>
      <c r="H1257" s="10" t="s">
        <v>2488</v>
      </c>
      <c r="I1257" s="13">
        <v>43602</v>
      </c>
    </row>
    <row r="1258" spans="1:9" s="10" customFormat="1" ht="33" hidden="1" customHeight="1" x14ac:dyDescent="0.25">
      <c r="A1258" s="42" t="str">
        <f t="shared" si="57"/>
        <v/>
      </c>
      <c r="B1258" s="10" t="s">
        <v>948</v>
      </c>
      <c r="C1258" s="10" t="s">
        <v>2558</v>
      </c>
      <c r="D1258" s="10" t="s">
        <v>2557</v>
      </c>
      <c r="E1258" s="10" t="s">
        <v>4646</v>
      </c>
      <c r="F1258" s="10" t="str">
        <f t="shared" si="58"/>
        <v>8421.21.00</v>
      </c>
      <c r="G1258" s="10" t="str">
        <f t="shared" si="59"/>
        <v>Módulos de membranas de folhas planas em fluoreto de polivinilideno (PVDF), base de poliéster (PET), projetadas para a ultrafiltração contínua de água, em regime submerso, com vazão de 26 a 420m³/dia, de 50 a 600 elementos por membrana de área de 0,7 a 35m², poros superficiais na membrana de 0,08 mícrons e área de filtração de 35 a 560m², dotados de difusores de ar, quadros coletores de água permeada, blocos de elemento e blocos de aeração.</v>
      </c>
      <c r="H1258" s="10" t="s">
        <v>2488</v>
      </c>
      <c r="I1258" s="13">
        <v>43602</v>
      </c>
    </row>
    <row r="1259" spans="1:9" s="10" customFormat="1" ht="33" hidden="1" customHeight="1" x14ac:dyDescent="0.25">
      <c r="A1259" s="42" t="str">
        <f t="shared" si="57"/>
        <v/>
      </c>
      <c r="B1259" s="10" t="s">
        <v>638</v>
      </c>
      <c r="C1259" s="10" t="s">
        <v>2560</v>
      </c>
      <c r="D1259" s="10" t="s">
        <v>2559</v>
      </c>
      <c r="E1259" s="10" t="s">
        <v>4646</v>
      </c>
      <c r="F1259" s="10" t="str">
        <f t="shared" si="58"/>
        <v>8421.99.99</v>
      </c>
      <c r="G1259" s="10" t="str">
        <f t="shared" si="59"/>
        <v>Membranas de folhas planas em fluoreto de polivinilideno (PVDF) e base de poliéster (PET), utilizadas para ultrafiltração contínua de água em regime submerso, com poros superficiais na membrana de 0,08 mícrons e área de 0,7 a 35m², permitindo uma operação com vazão de até 420m³/dia em processos de filtração de baixo para cima e de difusão de ar de depuração por baixo.</v>
      </c>
      <c r="H1259" s="10" t="s">
        <v>2488</v>
      </c>
      <c r="I1259" s="13">
        <v>43602</v>
      </c>
    </row>
    <row r="1260" spans="1:9" s="10" customFormat="1" ht="33" hidden="1" customHeight="1" x14ac:dyDescent="0.25">
      <c r="A1260" s="42" t="str">
        <f t="shared" si="57"/>
        <v/>
      </c>
      <c r="B1260" s="10" t="s">
        <v>2563</v>
      </c>
      <c r="C1260" s="10" t="s">
        <v>2564</v>
      </c>
      <c r="D1260" s="10" t="s">
        <v>2561</v>
      </c>
      <c r="E1260" s="10" t="s">
        <v>4556</v>
      </c>
      <c r="F1260" s="10" t="str">
        <f t="shared" si="58"/>
        <v>8517.62.77</v>
      </c>
      <c r="G1260" s="10" t="str">
        <f t="shared" si="59"/>
        <v>Dispositivos portáteis alimentados por bateria recarregável de íon de lítio integrada, na forma de um relógio de pulso, denominado comercialmente “smart watch”, com tela monocromatica de diâmetro de 0,93 polegadas ou colorida de diâmetro de 1,04 polegadas, resolução de 128 x 128 ou 215 x 180 pixels ou 208 x 208 pixels, visível sob a luz solar, transflectiva, vidro mineral ou vidro reforçado quimicamente, com memória interna de 32mb, microfone, alto-falante, motor de vibração, a prova d´agua de 50 metros, com transceptor de rádio com tecnologia sem fio “bluetooth smart”, com frequência de operação de 2,4GHz a 9dbm nominal e taxa de transmissão de 54mbp/s, protocolo de comunicação sem fio ant+ de 2,4GHz, sistema GPS, acelerômetro, sensor de batimento cardíaco, com sincronização de notificações inteligentes e controle de música, com funções de contagem de passos, período de inatividade, objetivo de passos diário, monitorização do sono, calorias queimadas, distância percorrida, minutos de intensidade de atividade, treinamento cardiovascular.</v>
      </c>
      <c r="H1260" s="10" t="s">
        <v>2488</v>
      </c>
      <c r="I1260" s="13">
        <v>43602</v>
      </c>
    </row>
    <row r="1261" spans="1:9" s="10" customFormat="1" ht="33" hidden="1" customHeight="1" x14ac:dyDescent="0.25">
      <c r="A1261" s="42" t="str">
        <f t="shared" si="57"/>
        <v/>
      </c>
      <c r="B1261" s="10" t="s">
        <v>342</v>
      </c>
      <c r="C1261" s="10" t="s">
        <v>2566</v>
      </c>
      <c r="D1261" s="10" t="s">
        <v>2565</v>
      </c>
      <c r="E1261" s="10" t="s">
        <v>4647</v>
      </c>
      <c r="F1261" s="10" t="str">
        <f t="shared" si="58"/>
        <v>8460.90.90</v>
      </c>
      <c r="G1261" s="10" t="str">
        <f t="shared" si="59"/>
        <v>Máquinas para polimento de metais condutores, por meio do eletropolimento automatizado por transporte iônico, utilizando micropartículas sólidas plásticas e secas (consumível), dotado de caçamba com volume compreendida entre 6 e 16 litros (incluindo os limites), e suporte das peças com capacidade compreendida entre 1 e 60 peças por ciclo (incluindo os limites).</v>
      </c>
      <c r="H1261" s="10" t="s">
        <v>2488</v>
      </c>
      <c r="I1261" s="13">
        <v>43602</v>
      </c>
    </row>
    <row r="1262" spans="1:9" s="10" customFormat="1" ht="33" hidden="1" customHeight="1" x14ac:dyDescent="0.25">
      <c r="A1262" s="42" t="str">
        <f t="shared" si="57"/>
        <v/>
      </c>
      <c r="B1262" s="10" t="s">
        <v>78</v>
      </c>
      <c r="C1262" s="10" t="s">
        <v>2568</v>
      </c>
      <c r="D1262" s="10" t="s">
        <v>2567</v>
      </c>
      <c r="E1262" s="10" t="s">
        <v>3990</v>
      </c>
      <c r="F1262" s="10" t="str">
        <f t="shared" si="58"/>
        <v>8517.62.55</v>
      </c>
      <c r="G1262" s="10" t="str">
        <f t="shared" si="59"/>
        <v>Terminais “switch” agregador com 1RU de altura, com duas fontes de alimentação de -48VDC de forma a se implementar redundância 1+1, unidades de ventilação (Fan Unit), unidade núcleo (core ou controladora), interfaces de FI (interface de rádio para comunicação com transceptores digitais de categoria II), podendo conter diversos topos de interface de linha (interface de clientes), o terminal tem capacidade de tratar 46Gbps “full duplex”, capacidade de até 4 interfaces GE SFP (1 / 2,5/ 10Gbps), até 2 x GE elétrica e até 2 x GE combo (elétrica/ótica) para uso como interface de linha, podendo ter múltiplos E1s nativos ou emulados utilizando PWE3 (até 16 E1s) e podendo ter múltiplas interfaces STM-1 elétricas ou óticas, sendo no máximo o total de 2, e múltiplas interfaces de FI para comunicação com transceptores digitais de categoria II (ODU) com modulador de 4QAM até 4096QAM e espaçamento de canal de 7 a 112MHz, sendo no máximo o total de 4, podendo implementar as configurações 1+0 / 1+1 / 2+0 / 4+0 com ou sem XPIC e LAG de rádio dependendo da quantidade de interfaces de FI disponíveis.</v>
      </c>
      <c r="H1262" s="10" t="s">
        <v>2488</v>
      </c>
      <c r="I1262" s="13">
        <v>43602</v>
      </c>
    </row>
    <row r="1263" spans="1:9" s="10" customFormat="1" ht="33" hidden="1" customHeight="1" x14ac:dyDescent="0.25">
      <c r="A1263" s="42" t="str">
        <f t="shared" si="57"/>
        <v/>
      </c>
      <c r="B1263" s="10" t="s">
        <v>389</v>
      </c>
      <c r="C1263" s="10" t="s">
        <v>2570</v>
      </c>
      <c r="D1263" s="10" t="s">
        <v>2569</v>
      </c>
      <c r="E1263" s="10" t="s">
        <v>3990</v>
      </c>
      <c r="F1263" s="10" t="str">
        <f t="shared" si="58"/>
        <v>8517.62.79</v>
      </c>
      <c r="G1263" s="10" t="str">
        <f t="shared" si="59"/>
        <v>Transceptores digitais de Categoria II, podendo suportar espaçamentos de canal de 7 até 112MHz, podendo suportar modulações de 4 a 4.096QAM, cuja potência de transmissão seja de até no máximo 28dBm (dependendo do nível de modulação utilizado) que pode ser atenuada por software em até no máximo 30dB, cuja capacidade de transmissão máxima efetiva seja de até 1.024Mbit/s por portadora (1Gbps por canal de rádio) dependendo da modulação e espaçamento de canal utilizado, com interface do tipo N fêmea para conexão com o modem para transceptor digital ou switch agregador e que opere em apenas uma das faixas e frequência a seguir: 14.500 – 15.350MHz, 17.700 – 19.700MHz, 21.800 – 23.600MHz, 24.500 – 26.500MHz, 27.500 – 29.500MHz, 32.800 – 33.400MHz,  37.000 – 39.500MHz ou 40.500 – 43.500MHz.</v>
      </c>
      <c r="H1263" s="10" t="s">
        <v>2488</v>
      </c>
      <c r="I1263" s="13">
        <v>43602</v>
      </c>
    </row>
    <row r="1264" spans="1:9" s="10" customFormat="1" ht="33" hidden="1" customHeight="1" x14ac:dyDescent="0.25">
      <c r="A1264" s="42" t="str">
        <f t="shared" si="57"/>
        <v/>
      </c>
      <c r="B1264" s="10" t="s">
        <v>192</v>
      </c>
      <c r="C1264" s="10" t="s">
        <v>2572</v>
      </c>
      <c r="D1264" s="10" t="s">
        <v>2571</v>
      </c>
      <c r="E1264" s="10" t="s">
        <v>4648</v>
      </c>
      <c r="F1264" s="10" t="str">
        <f t="shared" si="58"/>
        <v>8458.11.99</v>
      </c>
      <c r="G1264" s="10" t="str">
        <f t="shared" si="59"/>
        <v>Tornos horizontais CNC com comando numérico computadorizado, com 3 eixos “XYZ”, tela de comando “touch screen” de 15”, eixo X com curso de 614mm, eixo Y com curso de 250mm, eixo Z com curso de 3.060mm, torre para 12 ferramentas acionadas, podendo trabalhar com eixo Y deslocado possibilitando a utilização de mais de 12 ferramentas na torre, fuso principal “Big Bore” (45/37kW), potência das ferramentas acionadas 15/11kW, tempo de troca de ferramentas 0,7 segundos, posicionamento dos eixos com encoder absoluto, sistema antivibração “Machining Navi L-G”, contra ponto arrastado automaticamente, escala absoluta no eixo X com precisão de 0,0001mm, regulador de temperatura do óleo para atender precisão de décimo de milésimo (0,0001mm), medição em processo do sentido do eixo Y, sistema de refrigeração do processo de usinagem com alta pressão (70bar), fixação da peça por placa x luneta ou placa contra ponto.</v>
      </c>
      <c r="H1264" s="10" t="s">
        <v>2488</v>
      </c>
      <c r="I1264" s="13">
        <v>43602</v>
      </c>
    </row>
    <row r="1265" spans="1:9" s="10" customFormat="1" ht="33" hidden="1" customHeight="1" x14ac:dyDescent="0.25">
      <c r="A1265" s="42" t="str">
        <f t="shared" si="57"/>
        <v/>
      </c>
      <c r="B1265" s="10" t="s">
        <v>2563</v>
      </c>
      <c r="C1265" s="10" t="s">
        <v>2574</v>
      </c>
      <c r="D1265" s="10" t="s">
        <v>2573</v>
      </c>
      <c r="E1265" s="10" t="s">
        <v>3990</v>
      </c>
      <c r="F1265" s="10" t="str">
        <f t="shared" si="58"/>
        <v>8517.62.77</v>
      </c>
      <c r="G1265" s="10" t="str">
        <f t="shared" si="59"/>
        <v>Transceptores digitais de categoria II, podendo suportar espaçamentos de canal de 7 até 112MHz, podendo suportar modulações de 4 a 4.096QAM, cuja potência de transmissão seja de até no máximo 32dBm (dependendo do nível de modulação utilizado) que pode ser atenuada por software em até no máximo 30dB, cuja capacidade de transmissão máxima efetiva seja de até 1.024Mbit/s por portadora (1Gbps por canal de rádio) dependendo da modulação e espaçamento de canal utilizado, com interface do tipo N fêmea para conexão com o modem para transceptor digital ou “switch” agregador e que opere em apenas uma das faixas e frequência a seguir: 4.400 – 5.000MHz, 5.925 – 6.425MHz,  6.430 – 7.110MHz, 7.425 – 7.725MHz, 7.725 – 8.275MHz, 8.275 – 8.500MHz, 10.700 – 11.700MHz ou 12.700 – 13.250MHz.</v>
      </c>
      <c r="H1265" s="10" t="s">
        <v>2488</v>
      </c>
      <c r="I1265" s="13">
        <v>43602</v>
      </c>
    </row>
    <row r="1266" spans="1:9" s="10" customFormat="1" ht="33" hidden="1" customHeight="1" x14ac:dyDescent="0.25">
      <c r="A1266" s="42" t="str">
        <f t="shared" si="57"/>
        <v/>
      </c>
      <c r="B1266" s="10" t="s">
        <v>559</v>
      </c>
      <c r="C1266" s="10" t="s">
        <v>2576</v>
      </c>
      <c r="D1266" s="10" t="s">
        <v>2575</v>
      </c>
      <c r="E1266" s="10" t="s">
        <v>4221</v>
      </c>
      <c r="F1266" s="10" t="str">
        <f t="shared" si="58"/>
        <v>8421.29.20</v>
      </c>
      <c r="G1266" s="10" t="str">
        <f t="shared" si="59"/>
        <v>Sistemas de tratamento de água por osmose reversa, contendo filtro de 5µm com entrada de alta pressão de até 22bar/ 319psi,  velocidade no circuito primário de 0,5m/s, constituídos de uma membrana semipermeável de poliamida com 8 polegadas de diâmetro e tubulação de aço inox, podendo configurar de 1 até 4 membranas por estágio, com fluxo de 700 a 3.600L/h e pressão final no circuito de 2,5bar/145psi sob consumo máximo na temperatura de 0 a 40°C.</v>
      </c>
      <c r="H1266" s="10" t="s">
        <v>2488</v>
      </c>
      <c r="I1266" s="13">
        <v>43602</v>
      </c>
    </row>
    <row r="1267" spans="1:9" s="10" customFormat="1" ht="33" hidden="1" customHeight="1" x14ac:dyDescent="0.25">
      <c r="A1267" s="42" t="str">
        <f t="shared" si="57"/>
        <v/>
      </c>
      <c r="B1267" s="10" t="s">
        <v>332</v>
      </c>
      <c r="C1267" s="10" t="s">
        <v>2578</v>
      </c>
      <c r="D1267" s="10" t="s">
        <v>2577</v>
      </c>
      <c r="E1267" s="10" t="s">
        <v>4089</v>
      </c>
      <c r="F1267" s="10" t="str">
        <f t="shared" si="58"/>
        <v>8428.90.90</v>
      </c>
      <c r="G1267" s="10" t="str">
        <f t="shared" si="59"/>
        <v>Combinações de máquinas para classificação/inspeção de latas de alumínio para bebidas acabadas, compostas por: despaletizadora de latas dotada de transportadores de entrada e de paletes vazios, elevador de paletes e sistema de movimentação de camadas de latas; classificadora de latas (sorter) dotada de transportadores mecânicos em massa e unifilar, estante de inspeção, calha de descarga de latas rejeitadas e transportador de saída; e, paletizadora de latas dotada de mesa de entrada, elevador de paletes, sistema de varredura e transportador de saída de palete formado (cheio); acompanhadas de plataformas de operação e de serviço ; cortinas de luz, painel de comando com controlador lógico programável (PLC) e protocolo de comunicação ethernet; com capacidade máxima igual ou superior a 1.000 latas por minuto. </v>
      </c>
      <c r="H1267" s="10" t="s">
        <v>2488</v>
      </c>
      <c r="I1267" s="13">
        <v>43602</v>
      </c>
    </row>
    <row r="1268" spans="1:9" s="10" customFormat="1" ht="33" hidden="1" customHeight="1" x14ac:dyDescent="0.25">
      <c r="A1268" s="42" t="str">
        <f t="shared" si="57"/>
        <v/>
      </c>
      <c r="B1268" s="10" t="s">
        <v>38</v>
      </c>
      <c r="C1268" s="10" t="s">
        <v>2580</v>
      </c>
      <c r="D1268" s="10" t="s">
        <v>2579</v>
      </c>
      <c r="E1268" s="10" t="s">
        <v>4649</v>
      </c>
      <c r="F1268" s="10" t="str">
        <f t="shared" si="58"/>
        <v>9027.80.99</v>
      </c>
      <c r="G1268" s="10" t="str">
        <f t="shared" si="59"/>
        <v>Sistemas para integração de analisadores automáticos hematológicos de 110 testes por hora, que realizam contagem de diferencial de leucócitos, eritroblastos e reticulócitos para uso de diagnóstico in vitro em laboratórios clínicos, com preparador e corador de lâminas automatizado com capacidade para 120 lâminas por hora, formando uma linha de análise celular. </v>
      </c>
      <c r="H1268" s="10" t="s">
        <v>2488</v>
      </c>
      <c r="I1268" s="13">
        <v>43602</v>
      </c>
    </row>
    <row r="1269" spans="1:9" s="10" customFormat="1" ht="33" hidden="1" customHeight="1" x14ac:dyDescent="0.25">
      <c r="A1269" s="42" t="str">
        <f t="shared" si="57"/>
        <v/>
      </c>
      <c r="B1269" s="10" t="s">
        <v>539</v>
      </c>
      <c r="C1269" s="10" t="s">
        <v>2582</v>
      </c>
      <c r="D1269" s="10" t="s">
        <v>2581</v>
      </c>
      <c r="E1269" s="10" t="s">
        <v>4547</v>
      </c>
      <c r="F1269" s="10" t="str">
        <f t="shared" si="58"/>
        <v>8427.10.90</v>
      </c>
      <c r="G1269" s="10" t="str">
        <f t="shared" si="59"/>
        <v>Plataformas para trabalhos aéreos, com mastro extensível de acionamento elétrico, autopropulsadas sobre rodas, acionadas por motor elétrico alimentado por baterias recarregáveis do próprio equipamento, com ou sem deck extensível da plataforma, com altura máxima da plataforma igual ou superior a 3,45m, mas inferior ou igual a 6,02m e capacidade máxima de elevação de carga sobre a plataforma de 159kg ou 227kg ou 227kg com o deck extensível retraído.</v>
      </c>
      <c r="H1269" s="10" t="s">
        <v>2488</v>
      </c>
      <c r="I1269" s="13">
        <v>43602</v>
      </c>
    </row>
    <row r="1270" spans="1:9" s="10" customFormat="1" ht="33" hidden="1" customHeight="1" x14ac:dyDescent="0.25">
      <c r="A1270" s="42" t="str">
        <f t="shared" si="57"/>
        <v/>
      </c>
      <c r="B1270" s="10" t="s">
        <v>38</v>
      </c>
      <c r="C1270" s="10" t="s">
        <v>2584</v>
      </c>
      <c r="D1270" s="10" t="s">
        <v>2583</v>
      </c>
      <c r="E1270" s="10" t="s">
        <v>4649</v>
      </c>
      <c r="F1270" s="10" t="str">
        <f t="shared" si="58"/>
        <v>9027.80.99</v>
      </c>
      <c r="G1270" s="10" t="str">
        <f t="shared" si="59"/>
        <v>Sistemas para integração de analisadores automáticos hematológicos de 200 testes por hora, que realizam contagem de diferencial de leucócitos, eritroblastos e reticulócitos para uso de diagnóstico in vitro em laboratórios clínicos, com até dois preparadores e coradores de lâminas automatizados com capacidades individuais de 120 lâminas por hora, formando uma linha de análise celular.</v>
      </c>
      <c r="H1270" s="10" t="s">
        <v>2488</v>
      </c>
      <c r="I1270" s="13">
        <v>43602</v>
      </c>
    </row>
    <row r="1271" spans="1:9" s="10" customFormat="1" ht="33" hidden="1" customHeight="1" x14ac:dyDescent="0.25">
      <c r="A1271" s="42" t="str">
        <f t="shared" si="57"/>
        <v/>
      </c>
      <c r="B1271" s="10" t="s">
        <v>383</v>
      </c>
      <c r="C1271" s="10" t="s">
        <v>2586</v>
      </c>
      <c r="D1271" s="10" t="s">
        <v>2585</v>
      </c>
      <c r="E1271" s="10" t="s">
        <v>4560</v>
      </c>
      <c r="F1271" s="10" t="str">
        <f t="shared" si="58"/>
        <v>8464.90.19</v>
      </c>
      <c r="G1271" s="10" t="str">
        <f t="shared" si="59"/>
        <v>Máquinas de corte de vidro com disco diamantado com aresta de corte interna, para alta precisão em corte de vidro, ímãs, cerâmica, jóias, cristal de quartzo e outros materiais frágeis, faixa de trabalho: 90mm de diâmetro x 80mm de comprimento, velocidade de corte: 1 a 99mm/minuto ou 8 a 790mm/minuto, incremento mínimo: 0,001mm, espessura da fatia: 0,3 até 60mm, percurso transversal: 110mm, percurso longitudinal: 100mm, ângulo longitudinal: +/- 10°, elevação: 24mm, velocidade do eixo: 3.000rpm, corte em velocidade lenta: 2 até 20mm/minuto, intervalo para entrada lenta: 0 até 60mm, consumo de energia: 2kW, dimensões: 1.100 x 760 x 1.600mm.</v>
      </c>
      <c r="H1271" s="10" t="s">
        <v>2488</v>
      </c>
      <c r="I1271" s="13">
        <v>43602</v>
      </c>
    </row>
    <row r="1272" spans="1:9" s="10" customFormat="1" ht="33" hidden="1" customHeight="1" x14ac:dyDescent="0.25">
      <c r="A1272" s="42" t="str">
        <f t="shared" si="57"/>
        <v/>
      </c>
      <c r="B1272" s="10" t="s">
        <v>383</v>
      </c>
      <c r="C1272" s="10" t="s">
        <v>2588</v>
      </c>
      <c r="D1272" s="10" t="s">
        <v>2587</v>
      </c>
      <c r="E1272" s="10" t="s">
        <v>4134</v>
      </c>
      <c r="F1272" s="10" t="str">
        <f t="shared" si="58"/>
        <v>8464.90.19</v>
      </c>
      <c r="G1272" s="10" t="str">
        <f t="shared" si="59"/>
        <v>Máquinas de corte de vidro, controladas por comando numérico computadorizado (CNC), para corte de vidro óptico, cerâmica, quartzo, cristal, ímãs e outros materiais frágeis, disco de corte diamantado com aresta de corte externa, mesa de trabalho de 480 x 260mm, velocidade do eixo: 2.000rpm/3.000rpm, faixa de percurso do eixo X de 400mm, faixa de percurso do eixo Y de 180mm, faixa de percurso do eixo Z de 2.500mm, velocidade de movimentação do eixo X/Z por motores de passo: até 1.000mm/minuto, movimentação do eixo Y com programação automática, sistema de refrigeração, sistema de absorção de névoa, dimensões: 1.580 x 1.200 x 2.000mm</v>
      </c>
      <c r="H1272" s="10" t="s">
        <v>2488</v>
      </c>
      <c r="I1272" s="13">
        <v>43602</v>
      </c>
    </row>
    <row r="1273" spans="1:9" s="10" customFormat="1" ht="33" hidden="1" customHeight="1" x14ac:dyDescent="0.25">
      <c r="A1273" s="42" t="str">
        <f t="shared" si="57"/>
        <v/>
      </c>
      <c r="B1273" s="10" t="s">
        <v>204</v>
      </c>
      <c r="C1273" s="10" t="s">
        <v>2590</v>
      </c>
      <c r="D1273" s="10" t="s">
        <v>2589</v>
      </c>
      <c r="E1273" s="10" t="s">
        <v>4650</v>
      </c>
      <c r="F1273" s="10" t="str">
        <f t="shared" si="58"/>
        <v>8462.21.00</v>
      </c>
      <c r="G1273" s="10" t="str">
        <f t="shared" si="59"/>
        <v>Máquinas dobradeiras com comando numérico (CNC) com sistema de acionamento híbrido servo/hidráulico para dobrar chapas metálicas, com trocador automático de ferramentas (ATC), com magazine de ferramentas com capacidade de armazenar até 35 metros de ferramentas e braço robotizado para trocas de ferramentas rápidas e precisas, com compensação dinâmica, reativa e hidráulica da flecha de flexão e compensação automática da deflexão da estrutura lateral, comprimento máximo de dobra igual a 3.100mm, força de dobra igual ou superior a 1.500kN, curso do avental igual ou superior a 415mm, precisão do avental (eixo Y) de 0,004mm, com ferramental padrão.-</v>
      </c>
      <c r="H1273" s="10" t="s">
        <v>2488</v>
      </c>
      <c r="I1273" s="13">
        <v>43602</v>
      </c>
    </row>
    <row r="1274" spans="1:9" s="10" customFormat="1" ht="33" hidden="1" customHeight="1" x14ac:dyDescent="0.25">
      <c r="A1274" s="42" t="str">
        <f t="shared" si="57"/>
        <v/>
      </c>
      <c r="B1274" s="10" t="s">
        <v>200</v>
      </c>
      <c r="C1274" s="10" t="s">
        <v>2592</v>
      </c>
      <c r="D1274" s="10" t="s">
        <v>2591</v>
      </c>
      <c r="E1274" s="10" t="s">
        <v>4651</v>
      </c>
      <c r="F1274" s="10" t="str">
        <f t="shared" si="58"/>
        <v>8457.10.00</v>
      </c>
      <c r="G1274" s="10" t="str">
        <f t="shared" si="59"/>
        <v>Centros de usinagem vertical para metais, tipo portal, com comando numérico computadorizado (CNC), com estrutura em concreto polímero, com interpolação simultânea dos 5 eixos (X, Y, Z, A e C) para fresar, furar e roscar os 5 lados da peça com diâmetro máximo da peça de 650mm e diâmetro de círculo de colisão de 885mm , cursos do eixo X de 850mm, curso do eixo Y de 700mm e curso do eixo Z de 500mm, eixo A com inclinação de 230° (+91°/-139°), cabeçote fresador com rotação máxima de até 18.000rpm, com sistema de proteção contra colisão axial formado por  buchas de proteção deformáveis, com sistema de troca automática de ferramentas, com magazine independente e braço trocador com capacidade para 38 ferramentas e cone de fixação da ferramenta HSK A63, mesa rotativa giratória bi-apoiada, com dimensão de 650 x 540mm com capacidade de carga máxima de até 600kg e transportador de cavacos traseiro.-</v>
      </c>
      <c r="H1274" s="10" t="s">
        <v>2488</v>
      </c>
      <c r="I1274" s="13">
        <v>43602</v>
      </c>
    </row>
    <row r="1275" spans="1:9" s="10" customFormat="1" ht="33" hidden="1" customHeight="1" x14ac:dyDescent="0.25">
      <c r="A1275" s="42" t="str">
        <f t="shared" si="57"/>
        <v/>
      </c>
      <c r="B1275" s="10" t="s">
        <v>1354</v>
      </c>
      <c r="C1275" s="10" t="s">
        <v>2594</v>
      </c>
      <c r="D1275" s="10" t="s">
        <v>2593</v>
      </c>
      <c r="E1275" s="10" t="s">
        <v>4652</v>
      </c>
      <c r="F1275" s="10" t="str">
        <f t="shared" si="58"/>
        <v>8413.70.10</v>
      </c>
      <c r="G1275" s="10" t="str">
        <f t="shared" si="59"/>
        <v>Eletrobombas submersíveis com rotor de fluxo misto ou axial, 1 estágio, instalação vertical, utilizadas para estações de bombeamento, drenagens, irrigações ou funções correlatas ao bombeamento de água, vazão máxima maior ou igual 550L/s, altura manométrica máxima maior ou igual a 6m, para instalação em tubo de descarga, corpo da bomba em ferro fundido cinzento, rotor em aço inox duplex, eixo em aço inox, motor submersível, grau de proteção IP68 conforme Norma IEC 60529,  trifásico, cabo elétrico ligado no motor, com cabo de içamento para montagem da eletrobomba no tubo de descarga.</v>
      </c>
      <c r="H1275" s="10" t="s">
        <v>2488</v>
      </c>
      <c r="I1275" s="13">
        <v>43602</v>
      </c>
    </row>
    <row r="1276" spans="1:9" s="10" customFormat="1" ht="33" hidden="1" customHeight="1" x14ac:dyDescent="0.25">
      <c r="A1276" s="42" t="str">
        <f t="shared" si="57"/>
        <v/>
      </c>
      <c r="B1276" s="10" t="s">
        <v>192</v>
      </c>
      <c r="C1276" s="10" t="s">
        <v>2596</v>
      </c>
      <c r="D1276" s="10" t="s">
        <v>2595</v>
      </c>
      <c r="E1276" s="10" t="s">
        <v>4543</v>
      </c>
      <c r="F1276" s="10" t="str">
        <f t="shared" si="58"/>
        <v>8458.11.99</v>
      </c>
      <c r="G1276" s="10" t="str">
        <f t="shared" si="59"/>
        <v>Centros de torneamento horizontal para usinagem de peças metálicas, com comando numérico computadorizado (CNC), com tela "touch screen" de 21,5" para tornear, furar, fresar e rosquear (inclusive fora de centro), com cursos dos eixos X, Y e Z iguais ou superiores a 480, +-100 e 1.200mm respectivamente todos com incremento mínimo de posicionamento de 0,001mm, eixo B com curso de 240° (-120° + 120°) e eixo C com curso de 360° e incremento mínimo de indexação de 0,001°, máquina com capacidade de interpolação simultâneo de 3 eixos (X, Y e Z ) "spindle" de fresamento com motor integral de 12.000rpm ou superior e potência igual ou superior a 12kW  e com troca automática de ferramentas e magazine frontal para 24 ou mais ferramentas, dotado de torre inferior com 12 ou mais posições com ferramentas rotativas, e potência do motor de acionamento das ferramentas igual ou superior a 7,5kW, fuso principal com rotação de 4.000rpm ou superior, fuso secundário com rotação de 4.000rpm ou superior, com controle de dilatação térmica inteligente com guias lineares de rolos nos eixos X, Y, Z lubrificadas automaticamente a graxa.</v>
      </c>
      <c r="H1276" s="10" t="s">
        <v>2488</v>
      </c>
      <c r="I1276" s="13">
        <v>43602</v>
      </c>
    </row>
    <row r="1277" spans="1:9" s="10" customFormat="1" ht="33" hidden="1" customHeight="1" x14ac:dyDescent="0.25">
      <c r="A1277" s="42" t="str">
        <f t="shared" si="57"/>
        <v/>
      </c>
      <c r="B1277" s="10" t="s">
        <v>461</v>
      </c>
      <c r="C1277" s="10" t="s">
        <v>2598</v>
      </c>
      <c r="D1277" s="10" t="s">
        <v>2597</v>
      </c>
      <c r="E1277" s="10" t="s">
        <v>4653</v>
      </c>
      <c r="F1277" s="10" t="str">
        <f t="shared" si="58"/>
        <v>8529.90.20</v>
      </c>
      <c r="G1277" s="10" t="str">
        <f t="shared" si="59"/>
        <v>Suportes ergonômicos para apoio e movimentação de equipamentos e aparelhos eletrônicos, com capacidade de até 15,9kg dotado de rodízios para movimentação e sistema de travamento.</v>
      </c>
      <c r="H1277" s="10" t="s">
        <v>2488</v>
      </c>
      <c r="I1277" s="13">
        <v>43602</v>
      </c>
    </row>
    <row r="1278" spans="1:9" s="10" customFormat="1" ht="33" hidden="1" customHeight="1" x14ac:dyDescent="0.25">
      <c r="A1278" s="42" t="str">
        <f t="shared" si="57"/>
        <v/>
      </c>
      <c r="B1278" s="10" t="s">
        <v>2601</v>
      </c>
      <c r="C1278" s="10" t="s">
        <v>2600</v>
      </c>
      <c r="D1278" s="10" t="s">
        <v>2599</v>
      </c>
      <c r="E1278" s="10" t="s">
        <v>4654</v>
      </c>
      <c r="F1278" s="10" t="str">
        <f t="shared" si="58"/>
        <v>8466.93.40</v>
      </c>
      <c r="G1278" s="10" t="str">
        <f t="shared" si="59"/>
        <v>Ferramentas de corte de carboneto de tungstênio (diâmetro 4mm e comprimento 8.3mm), comercialmente denominadas rosetas, usadas no tambor rotativo de máquinas cortadoras de pisos, em pequena escala, equipadas com 8 pontas de carboneto de tungstênio para aplicação de fresamento, remoção ou reciclagem de pisos e superfícies com concreto / epóxi.</v>
      </c>
      <c r="H1278" s="10" t="s">
        <v>2488</v>
      </c>
      <c r="I1278" s="13">
        <v>43602</v>
      </c>
    </row>
    <row r="1279" spans="1:9" s="10" customFormat="1" ht="33" hidden="1" customHeight="1" x14ac:dyDescent="0.25">
      <c r="A1279" s="42" t="str">
        <f t="shared" si="57"/>
        <v/>
      </c>
      <c r="B1279" s="10" t="s">
        <v>112</v>
      </c>
      <c r="C1279" s="10" t="s">
        <v>2603</v>
      </c>
      <c r="D1279" s="10" t="s">
        <v>2602</v>
      </c>
      <c r="E1279" s="10" t="s">
        <v>4175</v>
      </c>
      <c r="F1279" s="10" t="str">
        <f t="shared" si="58"/>
        <v>8479.89.99</v>
      </c>
      <c r="G1279" s="10" t="str">
        <f t="shared" si="59"/>
        <v>Máquinas de fusão de fibra óptica utilizadas para execução de redes “Banda Larga”, redes “backbones”,e instalação de FTTh, FTTx e LAN, para emenda com alinhamento núcleo a núcleo por 04 motores, 2 em X e 2 em Y, tempo de fusão de 7 segundos e tempo de aquecimento de tubo em 26 segundos, com 40 modos de emenda, com monitor colorido de LCD de 4.3”, alinhamento por meio de 2 câmeras CMOS, “Complementary Metal Oxide Semicondutor”, com zoom e ampliação para o display de 250 vezes em X ou 250 vezes em Y, ou de 125 vezes em X e Y simultaneamente, sistemas de observação simultânea dos eixos X e Y, com entrada e interface USB para comunicação com PC, bateria para 220 ciclos e no mínimo 4.400mAh, eletrodo para 4.000 emendas ou descargas de arco e memória interna para 4.000 registros, temperatura de operação de -10°C a +50°C e umidade relativa de 0% a 95%, proteção contra ventos de até 15m por segundo,  com adaptador de alimentação CA (Corrente Alternada) bivolt 100~240(50/60Hz) e saída 11 ~13,5vcc (corrente contínua), “holders” para fibra 3 em 1 com possibilidade de utilização em fibras nuas, cabos “drop” e cordão de manobra.</v>
      </c>
      <c r="H1279" s="10" t="s">
        <v>2488</v>
      </c>
      <c r="I1279" s="13">
        <v>43602</v>
      </c>
    </row>
    <row r="1280" spans="1:9" s="10" customFormat="1" ht="33" hidden="1" customHeight="1" x14ac:dyDescent="0.25">
      <c r="A1280" s="42" t="str">
        <f t="shared" si="57"/>
        <v/>
      </c>
      <c r="B1280" s="10" t="s">
        <v>85</v>
      </c>
      <c r="C1280" s="10" t="s">
        <v>2606</v>
      </c>
      <c r="D1280" s="10" t="s">
        <v>2604</v>
      </c>
      <c r="E1280" s="10" t="s">
        <v>4655</v>
      </c>
      <c r="F1280" s="10" t="str">
        <f t="shared" si="58"/>
        <v>8462.99.90</v>
      </c>
      <c r="G1280" s="10" t="str">
        <f t="shared" si="59"/>
        <v>Prensas mecânicas com dupla ação, para fabricação de copos de latas de alumínio para envazamento de bebidas carbonatadas, com força máxima de 150t, velocidade igual ou superior a 100 golpes/min e capacidade de produção igual ou superior a 1.860 copos/min.</v>
      </c>
      <c r="H1280" s="10" t="s">
        <v>2488</v>
      </c>
      <c r="I1280" s="13">
        <v>43602</v>
      </c>
    </row>
    <row r="1281" spans="1:9" s="10" customFormat="1" ht="33" hidden="1" customHeight="1" x14ac:dyDescent="0.25">
      <c r="A1281" s="42" t="str">
        <f t="shared" si="57"/>
        <v/>
      </c>
      <c r="B1281" s="10" t="s">
        <v>101</v>
      </c>
      <c r="C1281" s="10" t="s">
        <v>2608</v>
      </c>
      <c r="D1281" s="10" t="s">
        <v>2607</v>
      </c>
      <c r="E1281" s="10" t="s">
        <v>4656</v>
      </c>
      <c r="F1281" s="10" t="str">
        <f t="shared" si="58"/>
        <v>9031.80.20</v>
      </c>
      <c r="G1281" s="10" t="str">
        <f t="shared" si="59"/>
        <v xml:space="preserve">Sistemas CNC combinados para medição de forma e rugosidade com escala linear integrada, sistema de medição de ângulo com resolução de 0,018°, erro de circularidade de 0,02+0,0005μm e erro de batimento de 0,03+0,0005μm no eixo C, sistema de medição de distância com resolução de 1μm nos eixos Z / R, eixo de medição vertical para alturas de até 350mm, amortecimento a ar com controle de nível ativo, módulo de inclinação e rotação motorizado para medições totalmente automáticas em posições de difícil acesso, software com recursos de análise de Fourier e análise 3D </v>
      </c>
      <c r="H1281" s="10" t="s">
        <v>2488</v>
      </c>
      <c r="I1281" s="13">
        <v>43602</v>
      </c>
    </row>
    <row r="1282" spans="1:9" s="10" customFormat="1" ht="33" hidden="1" customHeight="1" x14ac:dyDescent="0.25">
      <c r="A1282" s="42" t="str">
        <f t="shared" si="57"/>
        <v/>
      </c>
      <c r="B1282" s="10" t="s">
        <v>2611</v>
      </c>
      <c r="C1282" s="10" t="s">
        <v>2610</v>
      </c>
      <c r="D1282" s="10" t="s">
        <v>2609</v>
      </c>
      <c r="E1282" s="10" t="s">
        <v>4007</v>
      </c>
      <c r="F1282" s="10" t="str">
        <f t="shared" si="58"/>
        <v>8481.30.00</v>
      </c>
      <c r="G1282" s="10" t="str">
        <f t="shared" si="59"/>
        <v>Válvulas reguladoras de fluxo unidirecional com construção angular com rosca macho M5 e conexão rápida pneumática para tubos de diâmetro externo de 6mm, corpo em liga de alumínio forjado anodizado, parafuso de ajuste em latão e anel de engate em POM (polióxido de metileno), O-ring em NBR (acrilonitrilo butadieno) já fornecido como padrão, vazão nominal padrão de 115L/min na direção do estrangulamento com ajuste por meio de parafuso com fenda (exaustão), sendo adequada para trabalhar com ar comprimido, conforme ISO 8573­1:2010 classe 7:4:4, com pressões de 0,2 a 10bar e temperaturas de –10 a +60°C e possibilidade de rotacionar a válvula em 360° depois de montada.</v>
      </c>
      <c r="H1282" s="10" t="s">
        <v>2488</v>
      </c>
      <c r="I1282" s="13">
        <v>43602</v>
      </c>
    </row>
    <row r="1283" spans="1:9" s="10" customFormat="1" ht="33" hidden="1" customHeight="1" x14ac:dyDescent="0.25">
      <c r="A1283" s="42" t="str">
        <f t="shared" ref="A1283:A1346" si="60">IF(LEFT(D1283,3)="Ver","",IF(COUNTIF(D:D,D1283)&gt;1,"X",""))</f>
        <v/>
      </c>
      <c r="B1283" s="10" t="s">
        <v>2611</v>
      </c>
      <c r="C1283" s="10" t="s">
        <v>2613</v>
      </c>
      <c r="D1283" s="10" t="s">
        <v>2612</v>
      </c>
      <c r="E1283" s="10" t="s">
        <v>4007</v>
      </c>
      <c r="F1283" s="10" t="str">
        <f t="shared" ref="F1283:F1346" si="61">IF(B1283="","",LEFT(B1283,10))</f>
        <v>8481.30.00</v>
      </c>
      <c r="G1283" s="10" t="str">
        <f t="shared" ref="G1283:G1346" si="62">IF(C1283="","",C1283)</f>
        <v>Válvulas reguladoras de fluxo unidirecional com construção angular com rosca macho M5 e conexão rápida pneumática para tubos de diâmetro externo de 6mm, corpo em liga de alumínio forjado anodizado, parafuso de ajuste em latão e anel de engate em POM (polióxido de metileno), O-ring em NBR (acrilonitrilo butadieno) já fornecido como padrão, vazão nominal padrão de 115L/min na direção do estrangulamento com ajuste através de parafuso recartilhado (exaustão), sendo adequada para trabalhar com ar comprimido, conforme ISO 8573­1:2010 classe 7:4:4, com pressões de 0,2 a 10bar e temperaturas de –10 a +60°C e possibilidade de rotacionar a válvula em 360° depois de montada.</v>
      </c>
      <c r="H1283" s="10" t="s">
        <v>2488</v>
      </c>
      <c r="I1283" s="13">
        <v>43602</v>
      </c>
    </row>
    <row r="1284" spans="1:9" s="10" customFormat="1" ht="33" hidden="1" customHeight="1" x14ac:dyDescent="0.25">
      <c r="A1284" s="42" t="str">
        <f t="shared" si="60"/>
        <v/>
      </c>
      <c r="B1284" s="10" t="s">
        <v>2611</v>
      </c>
      <c r="C1284" s="10" t="s">
        <v>2615</v>
      </c>
      <c r="D1284" s="10" t="s">
        <v>2614</v>
      </c>
      <c r="E1284" s="10" t="s">
        <v>4007</v>
      </c>
      <c r="F1284" s="10" t="str">
        <f t="shared" si="61"/>
        <v>8481.30.00</v>
      </c>
      <c r="G1284" s="10" t="str">
        <f t="shared" si="62"/>
        <v>Válvulas reguladoras de fluxo unidirecional com construção angular com rosca macho G1/4" e conexão rápida pneumática para tubos de diâmetro externo de 8mm, corpo em liga de alumínio forjado anodizado, parafuso de ajuste em latão e anel de engate em POM (polióxido de metileno), O-ring em NBR (acrilonitrilo butadieno) já fornecido como padrão, vazão nominal padrão de 475L/min na direção do estrangulamento com ajuste por meio de parafuso com fenda (exaustão), sendo adequada para trabalhar com ar comprimido, conforme ISO 85731:2010 classe 7:4:4, com pressões de 0,2 a 10bar e temperaturas de –10 a +60°C e possibilidade de rotacionar a válvula em 360° depois de montada.</v>
      </c>
      <c r="H1284" s="10" t="s">
        <v>2488</v>
      </c>
      <c r="I1284" s="13">
        <v>43602</v>
      </c>
    </row>
    <row r="1285" spans="1:9" s="10" customFormat="1" ht="33" hidden="1" customHeight="1" x14ac:dyDescent="0.25">
      <c r="A1285" s="42" t="str">
        <f t="shared" si="60"/>
        <v/>
      </c>
      <c r="B1285" s="10" t="s">
        <v>2611</v>
      </c>
      <c r="C1285" s="10" t="s">
        <v>2617</v>
      </c>
      <c r="D1285" s="10" t="s">
        <v>2616</v>
      </c>
      <c r="E1285" s="10" t="s">
        <v>4007</v>
      </c>
      <c r="F1285" s="10" t="str">
        <f t="shared" si="61"/>
        <v>8481.30.00</v>
      </c>
      <c r="G1285" s="10" t="str">
        <f t="shared" si="62"/>
        <v>Válvulas reguladoras de fluxo unidirecional com construção angular com rosca macho G1/4" e conexão rápida pneumática para tubos de diâmetro externo de 8mm, corpo em liga de alumínio forjado anodizado, parafuso de ajuste em latão e anel de engate em POM (polióxido de metileno), O-ring em NBR (acrilonitrilo butadieno) já fornecido como padrão, vazão nominal padrão de 475L/min na direção do estrangulamento com ajuste através de parafuso recartilhado (exaustão), sendo adequada para trabalhar com ar comprimido, conforme ISO 85731:2010 classe 7:4:4, com pressões de 0,2 a 10bar e temperaturas de –10 a +60°C e possibilidade de rotacionar a válvula em 360° depois de montada.</v>
      </c>
      <c r="H1285" s="10" t="s">
        <v>2488</v>
      </c>
      <c r="I1285" s="13">
        <v>43602</v>
      </c>
    </row>
    <row r="1286" spans="1:9" s="10" customFormat="1" ht="33" hidden="1" customHeight="1" x14ac:dyDescent="0.25">
      <c r="A1286" s="42" t="str">
        <f t="shared" si="60"/>
        <v/>
      </c>
      <c r="B1286" s="10" t="s">
        <v>2611</v>
      </c>
      <c r="C1286" s="10" t="s">
        <v>2619</v>
      </c>
      <c r="D1286" s="10" t="s">
        <v>2618</v>
      </c>
      <c r="E1286" s="10" t="s">
        <v>4007</v>
      </c>
      <c r="F1286" s="10" t="str">
        <f t="shared" si="61"/>
        <v>8481.30.00</v>
      </c>
      <c r="G1286" s="10" t="str">
        <f t="shared" si="62"/>
        <v>Válvulas reguladoras de fluxo unidirecional com construção angular com rosca macho G1/8" e conexão rápida pneumática para tubos de diâmetro externo de 6mm, corpo em liga de alumínio forjado, parafuso de ajuste em latão e anel de engate em POM (polióxido de metileno), O-ring em NBR (acrilonitrilo butadieno) já fornecido como padrão, vazão nominal padrão de 520L/min na direção do estrangulamento com ajuste por meio de parafuso recartilhado (exaustão), sendo adequada para trabalhar com ar comprimido, conforme ISO 8573­1:2010 classe 7:4:4, com pressões de 0,2 a 10bar e temperaturas de –10 a +60°C e possibilidade de rotacionar a válvula em 360° depois de montada.</v>
      </c>
      <c r="H1286" s="10" t="s">
        <v>2488</v>
      </c>
      <c r="I1286" s="13">
        <v>43602</v>
      </c>
    </row>
    <row r="1287" spans="1:9" s="10" customFormat="1" ht="33" hidden="1" customHeight="1" x14ac:dyDescent="0.25">
      <c r="A1287" s="42" t="str">
        <f t="shared" si="60"/>
        <v/>
      </c>
      <c r="B1287" s="10" t="s">
        <v>2622</v>
      </c>
      <c r="C1287" s="10" t="s">
        <v>2621</v>
      </c>
      <c r="D1287" s="10" t="s">
        <v>2620</v>
      </c>
      <c r="E1287" s="10" t="s">
        <v>4657</v>
      </c>
      <c r="F1287" s="10" t="str">
        <f t="shared" si="61"/>
        <v>9030.84.90</v>
      </c>
      <c r="G1287" s="10" t="str">
        <f t="shared" si="62"/>
        <v>Analisadores de resposta em frequência para análise de transformadores e outros equipamentos elétricos, com ou sem computador de operação interno ou externo, testes na faixa de medição de até 10MHz, tensão de saída de até 11V pico a pico em 50 ou até 12V pico a pico em 50Ω e até 24V pico a pico em 1MΩ, precisão de até ± 0.5dB ou melhor, registrar magnitude, impedância, fase e outros parâmetros.</v>
      </c>
      <c r="H1287" s="10" t="s">
        <v>2488</v>
      </c>
      <c r="I1287" s="13">
        <v>43602</v>
      </c>
    </row>
    <row r="1288" spans="1:9" s="10" customFormat="1" ht="33" hidden="1" customHeight="1" x14ac:dyDescent="0.25">
      <c r="A1288" s="42" t="str">
        <f t="shared" si="60"/>
        <v/>
      </c>
      <c r="B1288" s="10" t="s">
        <v>132</v>
      </c>
      <c r="C1288" s="10" t="s">
        <v>2624</v>
      </c>
      <c r="D1288" s="10" t="s">
        <v>2623</v>
      </c>
      <c r="E1288" s="10" t="s">
        <v>4658</v>
      </c>
      <c r="F1288" s="10" t="str">
        <f t="shared" si="61"/>
        <v>9018.50.90</v>
      </c>
      <c r="G1288" s="10" t="str">
        <f t="shared" si="62"/>
        <v>Facoemulsificadores para cirurgia oftalmológica do seguimento anterior e posterior do olho humano.</v>
      </c>
      <c r="H1288" s="10" t="s">
        <v>2488</v>
      </c>
      <c r="I1288" s="13">
        <v>43602</v>
      </c>
    </row>
    <row r="1289" spans="1:9" s="10" customFormat="1" ht="33" hidden="1" customHeight="1" x14ac:dyDescent="0.25">
      <c r="A1289" s="42" t="str">
        <f t="shared" si="60"/>
        <v/>
      </c>
      <c r="B1289" s="10" t="s">
        <v>2611</v>
      </c>
      <c r="C1289" s="10" t="s">
        <v>2626</v>
      </c>
      <c r="D1289" s="10" t="s">
        <v>2625</v>
      </c>
      <c r="E1289" s="10" t="s">
        <v>4007</v>
      </c>
      <c r="F1289" s="10" t="str">
        <f t="shared" si="61"/>
        <v>8481.30.00</v>
      </c>
      <c r="G1289" s="10" t="str">
        <f t="shared" si="62"/>
        <v>Válvulas reguladoras de fluxo unidirecional com construção angular com rosca macho G1/8" e conexão rápida pneumática para tubos de diâmetro externo de 6mm, corpo em liga de alumínio forjado anodizado, parafuso de ajuste em latão e anel de engate em POM (polióxido de metileno), O-ring em NBR (acrilonitrilo butadieno) já fornecido como padrão, vazão nominal padrão de 185L/min na direção do estrangulamento com ajuste por meio de parafuso recartilhado (exaustão) sendo adequada para trabalhar com ar comprimido, conforme ISO 8573­1:2010 classe 7:4:4, com pressões de 0,2 a 10bar e temperaturas de –10 a +60°C e possibilidade de rotacionar a válvula em 360° depois de montada.</v>
      </c>
      <c r="H1289" s="10" t="s">
        <v>2488</v>
      </c>
      <c r="I1289" s="13">
        <v>43602</v>
      </c>
    </row>
    <row r="1290" spans="1:9" s="10" customFormat="1" ht="33" hidden="1" customHeight="1" x14ac:dyDescent="0.25">
      <c r="A1290" s="42" t="str">
        <f t="shared" si="60"/>
        <v/>
      </c>
      <c r="B1290" s="10" t="s">
        <v>2611</v>
      </c>
      <c r="C1290" s="10" t="s">
        <v>2628</v>
      </c>
      <c r="D1290" s="10" t="s">
        <v>2627</v>
      </c>
      <c r="E1290" s="10" t="s">
        <v>4007</v>
      </c>
      <c r="F1290" s="10" t="str">
        <f t="shared" si="61"/>
        <v>8481.30.00</v>
      </c>
      <c r="G1290" s="10" t="str">
        <f t="shared" si="62"/>
        <v>Válvulas reguladoras de fluxo unidirecional com construção angular com rosca macho G1/8" e conexão rápida pneumática para tubos de diâmetro externo de 8mm, corpo em liga de alumínio forjado, parafuso de ajuste em latão e anel de engate em POM (polióxido de metileno), O-ring em NBR (acrilonitrilo butadieno) já fornecido como padrão, vazão nominal padrão de 650L/min na direção do estrangulamento com ajuste por meio de parafuso recartilhado (exaustão) sendo adequada para trabalhar com ar comprimido, conforme ISO 8573­1:2010 classe 7:4:4, com pressões de 0,2 a 10bar e temperaturas de –10 a +60°C e possibilidade de rotacionar a válvula em 360° depois de montada.</v>
      </c>
      <c r="H1290" s="10" t="s">
        <v>2488</v>
      </c>
      <c r="I1290" s="13">
        <v>43602</v>
      </c>
    </row>
    <row r="1291" spans="1:9" s="10" customFormat="1" ht="33" hidden="1" customHeight="1" x14ac:dyDescent="0.25">
      <c r="A1291" s="42" t="str">
        <f t="shared" si="60"/>
        <v/>
      </c>
      <c r="B1291" s="10" t="s">
        <v>2611</v>
      </c>
      <c r="C1291" s="10" t="s">
        <v>2632</v>
      </c>
      <c r="D1291" s="10" t="s">
        <v>2631</v>
      </c>
      <c r="E1291" s="10" t="s">
        <v>4007</v>
      </c>
      <c r="F1291" s="10" t="str">
        <f t="shared" si="61"/>
        <v>8481.30.00</v>
      </c>
      <c r="G1291" s="10" t="str">
        <f t="shared" si="62"/>
        <v>Válvulas reguladoras de fluxo unidirecional com construção angular com rosca macho G1/4" e conexão rápida pneumática para tubos de diâmetro externo de 6mm, corpo em liga de alumínio forjado anodizado, parafuso de ajuste em latão e anel de engate em POM (polióxido de metileno), O-ring em NBR (acrilonitrilo butadieno) já fornecido como padrão, vazão nominal padrão de 400L/min na direção do estrangulamento com ajuste por meio de parafuso com fenda (exaustão) sendo adequada para trabalhar com ar comprimido, conforme ISO 8573­1:2010 classe 7:4:4, com pressões de 0,2 a 10bar e temperaturas de –10 a +60°C e possibilidade de rotacionar a válvula em 360° depois de montada.</v>
      </c>
      <c r="H1291" s="10" t="s">
        <v>2488</v>
      </c>
      <c r="I1291" s="13">
        <v>43602</v>
      </c>
    </row>
    <row r="1292" spans="1:9" s="10" customFormat="1" ht="33" hidden="1" customHeight="1" x14ac:dyDescent="0.25">
      <c r="A1292" s="42" t="str">
        <f t="shared" si="60"/>
        <v/>
      </c>
      <c r="B1292" s="10" t="s">
        <v>2635</v>
      </c>
      <c r="C1292" s="10" t="s">
        <v>2634</v>
      </c>
      <c r="D1292" s="10" t="s">
        <v>2633</v>
      </c>
      <c r="E1292" s="10" t="s">
        <v>4659</v>
      </c>
      <c r="F1292" s="10" t="str">
        <f t="shared" si="61"/>
        <v>8414.80.31</v>
      </c>
      <c r="G1292" s="10" t="str">
        <f t="shared" si="62"/>
        <v>Compressores alternativos de pistão, horizontal, em linha lubrificado, não isento de óleo e próprio para compressão de gás hélio, com 05 estágios, projetados para uma vazão de 400Nm3/h (158LB/h) a uma pressão de descarga de 230bara (3349PSIA), operando a uma rotação de 254rpm, acionado por motor elétrico, constituídos de um compressor, acoplamento do tipo polia e correia, conjunto resfriador do tipo tubo em tubo e casco e tubo, montados em base metálica.</v>
      </c>
      <c r="H1292" s="10" t="s">
        <v>2488</v>
      </c>
      <c r="I1292" s="13">
        <v>43602</v>
      </c>
    </row>
    <row r="1293" spans="1:9" s="10" customFormat="1" ht="33" hidden="1" customHeight="1" x14ac:dyDescent="0.25">
      <c r="A1293" s="42" t="str">
        <f t="shared" si="60"/>
        <v/>
      </c>
      <c r="B1293" s="10" t="s">
        <v>366</v>
      </c>
      <c r="C1293" s="10" t="s">
        <v>2637</v>
      </c>
      <c r="D1293" s="10" t="s">
        <v>2636</v>
      </c>
      <c r="E1293" s="10" t="s">
        <v>4543</v>
      </c>
      <c r="F1293" s="10" t="str">
        <f t="shared" si="61"/>
        <v>8483.40.10</v>
      </c>
      <c r="G1293" s="10" t="str">
        <f t="shared" si="62"/>
        <v>Reversores com redução de 3,000, com montagem direta, para acoplamento em motores diesel com potência máxima de 158HP a 2.300rpm e rotação de saída máxima de 3.200rpm, destinados à aplicação de trabalho contínuo em embarcações de uso marítimo e fluvial.</v>
      </c>
      <c r="H1293" s="10" t="s">
        <v>2488</v>
      </c>
      <c r="I1293" s="13">
        <v>43602</v>
      </c>
    </row>
    <row r="1294" spans="1:9" s="10" customFormat="1" ht="33" hidden="1" customHeight="1" x14ac:dyDescent="0.25">
      <c r="A1294" s="42" t="str">
        <f t="shared" si="60"/>
        <v/>
      </c>
      <c r="B1294" s="10" t="s">
        <v>366</v>
      </c>
      <c r="C1294" s="10" t="s">
        <v>2639</v>
      </c>
      <c r="D1294" s="10" t="s">
        <v>2638</v>
      </c>
      <c r="E1294" s="10" t="s">
        <v>4543</v>
      </c>
      <c r="F1294" s="10" t="str">
        <f t="shared" si="61"/>
        <v>8483.40.10</v>
      </c>
      <c r="G1294" s="10" t="str">
        <f t="shared" si="62"/>
        <v>Reversores com redução de 2,000, com montagem direta, para acoplamento em motores diesel com potência máxima de 239HP a 2.300rpm e rotação de saída máxima de 3.600rpm, destinados à aplicação de trabalho contínuo em embarcações de uso marítimo e fluvial.</v>
      </c>
      <c r="H1294" s="10" t="s">
        <v>2488</v>
      </c>
      <c r="I1294" s="13">
        <v>43602</v>
      </c>
    </row>
    <row r="1295" spans="1:9" s="10" customFormat="1" ht="33" hidden="1" customHeight="1" x14ac:dyDescent="0.25">
      <c r="A1295" s="42" t="str">
        <f t="shared" si="60"/>
        <v/>
      </c>
      <c r="B1295" s="10" t="s">
        <v>2414</v>
      </c>
      <c r="C1295" s="10" t="s">
        <v>2641</v>
      </c>
      <c r="D1295" s="10" t="s">
        <v>2640</v>
      </c>
      <c r="E1295" s="10" t="s">
        <v>4314</v>
      </c>
      <c r="F1295" s="10" t="str">
        <f t="shared" si="61"/>
        <v>8419.81.10</v>
      </c>
      <c r="G1295" s="10" t="str">
        <f t="shared" si="62"/>
        <v>Equipamentos para esterilização de amostras biológicas; faixa de temperatura de 45 a 135°C; pressão máxima do sistema de 0,255MPa; abertura manual da tampa com intertravamento de segurança; 2 aquecedores de 1.000W de potência; microprocessador por controlador proporcional integral derivativo; display digital; timer para operação de 0 a 99 horas e 59 minutos com resolução de 1 minuto; capacidade de 50 ou 80L; possibilidade de criação de diferentes métodos de esterilização; detecção automática de falhas no sensor e prevenção de superaquecimento; sistema de resfriamento integrado.</v>
      </c>
      <c r="H1295" s="10" t="s">
        <v>2488</v>
      </c>
      <c r="I1295" s="13">
        <v>43602</v>
      </c>
    </row>
    <row r="1296" spans="1:9" s="10" customFormat="1" ht="33" hidden="1" customHeight="1" x14ac:dyDescent="0.25">
      <c r="A1296" s="42" t="str">
        <f t="shared" si="60"/>
        <v/>
      </c>
      <c r="B1296" s="10" t="s">
        <v>101</v>
      </c>
      <c r="C1296" s="10" t="s">
        <v>2643</v>
      </c>
      <c r="D1296" s="10" t="s">
        <v>2642</v>
      </c>
      <c r="E1296" s="10" t="s">
        <v>4660</v>
      </c>
      <c r="F1296" s="10" t="str">
        <f t="shared" si="61"/>
        <v>9031.80.20</v>
      </c>
      <c r="G1296" s="10" t="str">
        <f t="shared" si="62"/>
        <v>Bancos de testes a frio de componentes mecânicos e eletroeletrônicos de motores de combustão interna, sem uso de combustível, turbo e aspirado, 4 cilindros, flexível para 3 cilindros, tracionados por servomotor elétrico com grupo de aproximação e conexões, torque máximo de até 20Nm, faixa de potência do sistema de 15.5kW (20.75HP), velocidade máxima de até 150rpm, ciclo de testes realizados em 36 segundos, medição de NVH (ruído, vibração e aspereza) dotado de acelerômetros com resolução (sensibilidade de voltagem) de 10+/- 10% mV/g, análises dos dados via "Bauer", estação de diagnóstico para análises e monitoramento online, PLC, IHM, controladores e câmera para controle de posicionamento e acoplamento da máquina no motor.</v>
      </c>
      <c r="H1296" s="10" t="s">
        <v>2488</v>
      </c>
      <c r="I1296" s="13">
        <v>43602</v>
      </c>
    </row>
    <row r="1297" spans="1:9" s="10" customFormat="1" ht="33" hidden="1" customHeight="1" x14ac:dyDescent="0.25">
      <c r="A1297" s="42" t="str">
        <f t="shared" si="60"/>
        <v/>
      </c>
      <c r="B1297" s="10" t="s">
        <v>366</v>
      </c>
      <c r="C1297" s="10" t="s">
        <v>2645</v>
      </c>
      <c r="D1297" s="10" t="s">
        <v>2644</v>
      </c>
      <c r="E1297" s="10" t="s">
        <v>4543</v>
      </c>
      <c r="F1297" s="10" t="str">
        <f t="shared" si="61"/>
        <v>8483.40.10</v>
      </c>
      <c r="G1297" s="10" t="str">
        <f t="shared" si="62"/>
        <v>Reversores com redução de 2,478, com montagem direta, para acoplamento em motores diesel com potência máxima de 223HP a 3.600rpm e rotação de saída máxima de 36rpm, destinados à aplicação de trabalho contínuo em embarcações de uso marítimo e fluvial.</v>
      </c>
      <c r="H1297" s="10" t="s">
        <v>2488</v>
      </c>
      <c r="I1297" s="13">
        <v>43602</v>
      </c>
    </row>
    <row r="1298" spans="1:9" s="10" customFormat="1" ht="33" hidden="1" customHeight="1" x14ac:dyDescent="0.25">
      <c r="A1298" s="42" t="str">
        <f t="shared" si="60"/>
        <v/>
      </c>
      <c r="B1298" s="10" t="s">
        <v>85</v>
      </c>
      <c r="C1298" s="10" t="s">
        <v>2647</v>
      </c>
      <c r="D1298" s="10" t="s">
        <v>2646</v>
      </c>
      <c r="E1298" s="10" t="s">
        <v>3992</v>
      </c>
      <c r="F1298" s="10" t="str">
        <f t="shared" si="61"/>
        <v>8462.99.90</v>
      </c>
      <c r="G1298" s="10" t="str">
        <f t="shared" si="62"/>
        <v>Prensas de transferência com alimentador linear de alta velocidade, para conformação de peças automotivas, com capacidade de pressão máxima de 30.000kN até 12,7mm do BDC; compressão mecânica por meio de 6,5,4 processos, sendo distribuída por estações: 1º 12.000kN, 2º 12.000kN, 3º 8.000kN, 4º 8.000kN, 5º 8.000kN, 6º 8.000kN, com ciclos constante de 30 golpes/minuto, capacidade de trabalho: 600KJ (15 a 30 min-1), curso de deslizamento: 800mm, distância entre moldes de avanço: 900, 1.200, 1.500, 1.800mm; dimensões do martelo: 6.400 x 2.400 x 300mm, capacidade máxima de suspensão de 0,7Mpa, dimensões da mesa: 6.400mm com ajuste de 350mm, altura de fechamento: 1.100mm, base de reforço: 6.400 x 2.400 x 300mm, dimensões da almofada: 1.100 x 2.000mm com capacidade de 150ton; motor principal inversor de 400kW, com velocidade de avanço de 7 a 8min-1, freio redutor: 5,5kW × 4 P; taxa de deflexão do leito δ / L = cerca de 1/10.000; abertura e rampa para retirada da sucata; sistema de lubrificação central para equipamentos pneumáticos; cortina de luz para evitar invasão com a prensa em funcionamento; painel com controle CLP com dispositivo para controle de redução da vibração; configuração para até 400 tipos binários; transportador de chapas linear com sistema de troca automático composta de: 2 barras transferência paralelas com 2 sistemas deslizantes através de placas magnéticas com servo controlador, 2 sistemas de elevação por meio de 2 servos-motores de 2kW, força de fechamento de 100kN/peça, 6 sistemas de fixação através de 12 braçadeiras, por meio de 4  servos-motores de 15kW; alimentador contínuo de chapas de aço, com transferência de pilhas automática sem interrupção da produção, por meio de separadores magnéticos, deslocamentos através de 04 esteiras magnéticas dotadas de posicionadores mecânicos com 02 sensores de duplicidade de chapas e servo controladas por motores de 07 e 01kW, capacidade de transporte de até 5.000Kg, com dimensão: mínima de 150 x 340mm, máxima de 1.300 x 1.900mm, altura mínima da pilha de 100mm e máxima de 500mm.</v>
      </c>
      <c r="H1298" s="10" t="s">
        <v>2488</v>
      </c>
      <c r="I1298" s="13">
        <v>43602</v>
      </c>
    </row>
    <row r="1299" spans="1:9" s="10" customFormat="1" ht="33" hidden="1" customHeight="1" x14ac:dyDescent="0.25">
      <c r="A1299" s="42" t="str">
        <f t="shared" si="60"/>
        <v/>
      </c>
      <c r="B1299" s="10" t="s">
        <v>129</v>
      </c>
      <c r="C1299" s="10" t="s">
        <v>2649</v>
      </c>
      <c r="D1299" s="10" t="s">
        <v>2648</v>
      </c>
      <c r="E1299" s="10" t="s">
        <v>4661</v>
      </c>
      <c r="F1299" s="10" t="str">
        <f t="shared" si="61"/>
        <v>8422.40.90</v>
      </c>
      <c r="G1299" s="10" t="str">
        <f t="shared" si="62"/>
        <v>Máquinas automáticas para embalar fardos de forragem cilíndricos grandes, movimentadas em três pontos ou tracionadas por trator, operada por sistema elétrico de 12V e sistema hidráulico; sistema de utilização de uma bobina de filme plástico que é instalada em um dispensador de alumínio de 750mm com mecanismo de travamento rápido da bobina; sistema hidráulico de corte e fixação do filme, deixando-o em posição inicial para um novo ciclo de empacotamento; mesa de empacotamento do fardo constituída por 4 correias sem fim de alta resistência; painel de controle eletrônico que controla e monitora todas as operações do equipamento e controle remoto que permite que a máquina seja acionada a distância pelo operador que carrega e descarregas os fardos com o uso de outro equipamento. </v>
      </c>
      <c r="H1299" s="10" t="s">
        <v>2488</v>
      </c>
      <c r="I1299" s="13">
        <v>43602</v>
      </c>
    </row>
    <row r="1300" spans="1:9" s="10" customFormat="1" ht="33" hidden="1" customHeight="1" x14ac:dyDescent="0.25">
      <c r="A1300" s="42" t="str">
        <f t="shared" si="60"/>
        <v/>
      </c>
      <c r="B1300" s="10" t="s">
        <v>197</v>
      </c>
      <c r="C1300" s="10" t="s">
        <v>2651</v>
      </c>
      <c r="D1300" s="10" t="s">
        <v>2650</v>
      </c>
      <c r="E1300" s="10" t="s">
        <v>4413</v>
      </c>
      <c r="F1300" s="10" t="str">
        <f t="shared" si="61"/>
        <v>9031.80.99</v>
      </c>
      <c r="G1300" s="10" t="str">
        <f t="shared" si="62"/>
        <v>Equipamentos de marcação de defeito em chapa de vidro plano, dotadas de três pistolas de aplicação por pulverização por ar comprimido com pressão entre 4 a 6bar, pistolas de aplicação montadas em guias lineares suportadas por um portal sobre o módulo de transporte do vidro, controle automatizado com protocolo de comunicação com o sistema de otimização para identificação dos defeitos a serem pintados.</v>
      </c>
      <c r="H1300" s="10" t="s">
        <v>2488</v>
      </c>
      <c r="I1300" s="13">
        <v>43602</v>
      </c>
    </row>
    <row r="1301" spans="1:9" s="10" customFormat="1" ht="33" hidden="1" customHeight="1" x14ac:dyDescent="0.25">
      <c r="A1301" s="42" t="str">
        <f t="shared" si="60"/>
        <v/>
      </c>
      <c r="B1301" s="10" t="s">
        <v>197</v>
      </c>
      <c r="C1301" s="10" t="s">
        <v>2653</v>
      </c>
      <c r="D1301" s="10" t="s">
        <v>2652</v>
      </c>
      <c r="E1301" s="10" t="s">
        <v>4233</v>
      </c>
      <c r="F1301" s="10" t="str">
        <f t="shared" si="61"/>
        <v>9031.80.99</v>
      </c>
      <c r="G1301" s="10" t="str">
        <f t="shared" si="62"/>
        <v>Máquinas para teste de fadiga de material por meio da análise de padrões de vibração, com capacidade de gerar vibrações com frequência compreendida entre 5 e 3.000Hz, deslocamento de até 101.6mm (pico a pico), velocidade de até 2,5m/s, força de 80kN, dotadas de vibrador eletromagnético (Shaker), mesa deslizante com unidade hidráulica para lubrificação, amplificador de potência e exaustor para refrigeração.</v>
      </c>
      <c r="H1301" s="10" t="s">
        <v>2488</v>
      </c>
      <c r="I1301" s="13">
        <v>43602</v>
      </c>
    </row>
    <row r="1302" spans="1:9" s="10" customFormat="1" ht="33" hidden="1" customHeight="1" x14ac:dyDescent="0.25">
      <c r="A1302" s="42" t="str">
        <f t="shared" si="60"/>
        <v/>
      </c>
      <c r="B1302" s="10" t="s">
        <v>366</v>
      </c>
      <c r="C1302" s="10" t="s">
        <v>2655</v>
      </c>
      <c r="D1302" s="10" t="s">
        <v>2654</v>
      </c>
      <c r="E1302" s="10" t="s">
        <v>4543</v>
      </c>
      <c r="F1302" s="10" t="str">
        <f t="shared" si="61"/>
        <v>8483.40.10</v>
      </c>
      <c r="G1302" s="10" t="str">
        <f t="shared" si="62"/>
        <v>Reversores com redução de 1,966, com montagem direta, para acoplamento em motores diesel com potência máxima de 323HP a 2.300rpm e rotação de saída máxima de 3.600rpm, destinados à aplicação de trabalho contínuo em embarcações de uso marítimo e fluvial.</v>
      </c>
      <c r="H1302" s="10" t="s">
        <v>2488</v>
      </c>
      <c r="I1302" s="13">
        <v>43602</v>
      </c>
    </row>
    <row r="1303" spans="1:9" s="10" customFormat="1" ht="33" hidden="1" customHeight="1" x14ac:dyDescent="0.25">
      <c r="A1303" s="42" t="str">
        <f t="shared" si="60"/>
        <v/>
      </c>
      <c r="B1303" s="10" t="s">
        <v>366</v>
      </c>
      <c r="C1303" s="10" t="s">
        <v>2657</v>
      </c>
      <c r="D1303" s="10" t="s">
        <v>2656</v>
      </c>
      <c r="E1303" s="10" t="s">
        <v>4543</v>
      </c>
      <c r="F1303" s="10" t="str">
        <f t="shared" si="61"/>
        <v>8483.40.10</v>
      </c>
      <c r="G1303" s="10" t="str">
        <f t="shared" si="62"/>
        <v>Reversores com redução de 3,000, com montagem direta, para acoplamento em motores diesel com potência máxima de 206HP a 2.300rpm e rotação de saída máxima de 3.600rpm, destinados à aplicação de trabalho contínuo em embarcações de uso marítimo e fluvial.</v>
      </c>
      <c r="H1303" s="10" t="s">
        <v>2488</v>
      </c>
      <c r="I1303" s="13">
        <v>43602</v>
      </c>
    </row>
    <row r="1304" spans="1:9" s="10" customFormat="1" ht="33" hidden="1" customHeight="1" x14ac:dyDescent="0.25">
      <c r="A1304" s="42" t="str">
        <f t="shared" si="60"/>
        <v/>
      </c>
      <c r="B1304" s="10" t="s">
        <v>366</v>
      </c>
      <c r="C1304" s="10" t="s">
        <v>2659</v>
      </c>
      <c r="D1304" s="10" t="s">
        <v>2658</v>
      </c>
      <c r="E1304" s="10" t="s">
        <v>4543</v>
      </c>
      <c r="F1304" s="10" t="str">
        <f t="shared" si="61"/>
        <v>8483.40.10</v>
      </c>
      <c r="G1304" s="10" t="str">
        <f t="shared" si="62"/>
        <v>Reversores com redução de 2,917, com montagem direta, para acoplamento em motores diesel com potência máxima de 270HP a 2.300rpm e rotação de saída máxima de 3.600rpm, destinados à aplicação de trabalho contínuo em embarcações de uso marítimo e fluvial.</v>
      </c>
      <c r="H1304" s="10" t="s">
        <v>2488</v>
      </c>
      <c r="I1304" s="13">
        <v>43602</v>
      </c>
    </row>
    <row r="1305" spans="1:9" s="10" customFormat="1" ht="33" hidden="1" customHeight="1" x14ac:dyDescent="0.25">
      <c r="A1305" s="42" t="str">
        <f t="shared" si="60"/>
        <v/>
      </c>
      <c r="B1305" s="10" t="s">
        <v>366</v>
      </c>
      <c r="C1305" s="10" t="s">
        <v>2661</v>
      </c>
      <c r="D1305" s="10" t="s">
        <v>2660</v>
      </c>
      <c r="E1305" s="10" t="s">
        <v>4543</v>
      </c>
      <c r="F1305" s="10" t="str">
        <f t="shared" si="61"/>
        <v>8483.40.10</v>
      </c>
      <c r="G1305" s="10" t="str">
        <f t="shared" si="62"/>
        <v>Reversores com redução de 1,962, com montagem direta, para acoplamento em motores diesel com potência máxima de 323HP a 2.300rpm e rotação de saída máxima de 3.600rpm, destinados à aplicação de trabalho contínuo em embarcações de uso marítimo e fluvial.</v>
      </c>
      <c r="H1305" s="10" t="s">
        <v>2488</v>
      </c>
      <c r="I1305" s="13">
        <v>43602</v>
      </c>
    </row>
    <row r="1306" spans="1:9" s="10" customFormat="1" ht="33" hidden="1" customHeight="1" x14ac:dyDescent="0.25">
      <c r="A1306" s="42" t="str">
        <f t="shared" si="60"/>
        <v/>
      </c>
      <c r="B1306" s="10" t="s">
        <v>975</v>
      </c>
      <c r="C1306" s="10" t="s">
        <v>2663</v>
      </c>
      <c r="D1306" s="10" t="s">
        <v>2662</v>
      </c>
      <c r="E1306" s="10" t="s">
        <v>4662</v>
      </c>
      <c r="F1306" s="10" t="str">
        <f t="shared" si="61"/>
        <v>8429.52.19</v>
      </c>
      <c r="G1306" s="10" t="str">
        <f t="shared" si="62"/>
        <v>Escavadeiras autopropulsadas sobre esteiras, equipadas com motor diesel de potência conforme ISO9249 de 400kW (544HP) atendendo a regulamentação Proconve MAR-I e sistema de injeção “Common Rail”, peso operacional entre 86.000 a 97.000kg, velocidade de giro entre 5,9rpm, força de escavação do braço entre 390 a 426kN e força de escavação da caçamba entre 485 a 506kN.</v>
      </c>
      <c r="H1306" s="10" t="s">
        <v>2488</v>
      </c>
      <c r="I1306" s="13">
        <v>43602</v>
      </c>
    </row>
    <row r="1307" spans="1:9" s="10" customFormat="1" ht="33" hidden="1" customHeight="1" x14ac:dyDescent="0.25">
      <c r="A1307" s="42" t="str">
        <f t="shared" si="60"/>
        <v/>
      </c>
      <c r="B1307" s="10" t="s">
        <v>2666</v>
      </c>
      <c r="C1307" s="10" t="s">
        <v>2665</v>
      </c>
      <c r="D1307" s="10" t="s">
        <v>2664</v>
      </c>
      <c r="E1307" s="10" t="s">
        <v>4663</v>
      </c>
      <c r="F1307" s="10" t="str">
        <f t="shared" si="61"/>
        <v>8446.10.90</v>
      </c>
      <c r="G1307" s="10" t="str">
        <f t="shared" si="62"/>
        <v>Teares retilíneos para fabricação de fitas têxteis, com agulhas ou não, com saída simultânea para 2 ou mais fitas (bocas), largura do pente (boca) entre 10 e 300mm, com 4 ou mais quadros de liços.</v>
      </c>
      <c r="H1307" s="10" t="s">
        <v>2488</v>
      </c>
      <c r="I1307" s="13">
        <v>43602</v>
      </c>
    </row>
    <row r="1308" spans="1:9" s="10" customFormat="1" ht="33" hidden="1" customHeight="1" x14ac:dyDescent="0.25">
      <c r="A1308" s="42" t="str">
        <f t="shared" si="60"/>
        <v/>
      </c>
      <c r="B1308" s="10" t="s">
        <v>366</v>
      </c>
      <c r="C1308" s="10" t="s">
        <v>2668</v>
      </c>
      <c r="D1308" s="10" t="s">
        <v>2667</v>
      </c>
      <c r="E1308" s="10" t="s">
        <v>4543</v>
      </c>
      <c r="F1308" s="10" t="str">
        <f t="shared" si="61"/>
        <v>8483.40.10</v>
      </c>
      <c r="G1308" s="10" t="str">
        <f t="shared" si="62"/>
        <v>Reversores com redução de 2,500, com montagem direta, para acoplamento em motores diesel com potência máxima de 279HP a 2.300rpm e rotação de saída máxima de 3.600rpm, destinados à aplicação de trabalho contínuo em embarcações de uso marítimo e fluvial.</v>
      </c>
      <c r="H1308" s="10" t="s">
        <v>2488</v>
      </c>
      <c r="I1308" s="13">
        <v>43602</v>
      </c>
    </row>
    <row r="1309" spans="1:9" s="10" customFormat="1" ht="33" hidden="1" customHeight="1" x14ac:dyDescent="0.25">
      <c r="A1309" s="42" t="str">
        <f t="shared" si="60"/>
        <v/>
      </c>
      <c r="B1309" s="10" t="s">
        <v>366</v>
      </c>
      <c r="C1309" s="10" t="s">
        <v>2670</v>
      </c>
      <c r="D1309" s="10" t="s">
        <v>2669</v>
      </c>
      <c r="E1309" s="10" t="s">
        <v>4543</v>
      </c>
      <c r="F1309" s="10" t="str">
        <f t="shared" si="61"/>
        <v>8483.40.10</v>
      </c>
      <c r="G1309" s="10" t="str">
        <f t="shared" si="62"/>
        <v>Reversores com redução de 1,968, com montagem direta, para acoplamento em motores diesel com potência máxima de 365HP a 2.100rpm e rotação de saída máxima de 3.000rpm, destinados à aplicação de trabalho contínuo em embarcações de uso marítimo e fluvial.</v>
      </c>
      <c r="H1309" s="10" t="s">
        <v>2488</v>
      </c>
      <c r="I1309" s="13">
        <v>43602</v>
      </c>
    </row>
    <row r="1310" spans="1:9" s="10" customFormat="1" ht="33" hidden="1" customHeight="1" x14ac:dyDescent="0.25">
      <c r="A1310" s="42" t="str">
        <f t="shared" si="60"/>
        <v/>
      </c>
      <c r="B1310" s="10" t="s">
        <v>366</v>
      </c>
      <c r="C1310" s="10" t="s">
        <v>2672</v>
      </c>
      <c r="D1310" s="10" t="s">
        <v>2671</v>
      </c>
      <c r="E1310" s="10" t="s">
        <v>4543</v>
      </c>
      <c r="F1310" s="10" t="str">
        <f t="shared" si="61"/>
        <v>8483.40.10</v>
      </c>
      <c r="G1310" s="10" t="str">
        <f t="shared" si="62"/>
        <v>Reversores com redução de 2,500, com montagem direta, para acoplamento em motores diesel com potência máxima de 320HP a 2.100rpm e rotação de saída máxima de 3.000rpm, destinados à aplicação de trabalho contínuo em embarcações de uso marítimo e fluvial.</v>
      </c>
      <c r="H1310" s="10" t="s">
        <v>2488</v>
      </c>
      <c r="I1310" s="13">
        <v>43602</v>
      </c>
    </row>
    <row r="1311" spans="1:9" s="10" customFormat="1" ht="33" hidden="1" customHeight="1" x14ac:dyDescent="0.25">
      <c r="A1311" s="42" t="str">
        <f t="shared" si="60"/>
        <v/>
      </c>
      <c r="B1311" s="10" t="s">
        <v>366</v>
      </c>
      <c r="C1311" s="10" t="s">
        <v>2674</v>
      </c>
      <c r="D1311" s="10" t="s">
        <v>2673</v>
      </c>
      <c r="E1311" s="10" t="s">
        <v>4543</v>
      </c>
      <c r="F1311" s="10" t="str">
        <f t="shared" si="61"/>
        <v>8483.40.10</v>
      </c>
      <c r="G1311" s="10" t="str">
        <f t="shared" si="62"/>
        <v>Reversores com redução de 2,917, com montagem direta, para acoplamento em motores diesel com potência máxima de 285HP a 2.100rpm e rotação de saída máxima de 3.000rpm, destinados à aplicação de trabalho contínuo em embarcações de uso marítimo e fluvial.</v>
      </c>
      <c r="H1311" s="10" t="s">
        <v>2488</v>
      </c>
      <c r="I1311" s="13">
        <v>43602</v>
      </c>
    </row>
    <row r="1312" spans="1:9" s="10" customFormat="1" ht="33" hidden="1" customHeight="1" x14ac:dyDescent="0.25">
      <c r="A1312" s="42" t="str">
        <f t="shared" si="60"/>
        <v/>
      </c>
      <c r="B1312" s="10" t="s">
        <v>366</v>
      </c>
      <c r="C1312" s="10" t="s">
        <v>2676</v>
      </c>
      <c r="D1312" s="10" t="s">
        <v>2675</v>
      </c>
      <c r="E1312" s="10" t="s">
        <v>4543</v>
      </c>
      <c r="F1312" s="10" t="str">
        <f t="shared" si="61"/>
        <v>8483.40.10</v>
      </c>
      <c r="G1312" s="10" t="str">
        <f t="shared" si="62"/>
        <v>Reversores com redução de 1,514, com montagem direta, para acoplamento em motores diesel com potência máxima de 365HP a 2.100rpm e rotação de saída máxima de 3.000rpm, destinados à aplicação de trabalho contínuo em embarcações de uso marítimo e fluvial.</v>
      </c>
      <c r="H1312" s="10" t="s">
        <v>2488</v>
      </c>
      <c r="I1312" s="13">
        <v>43602</v>
      </c>
    </row>
    <row r="1313" spans="1:9" s="10" customFormat="1" ht="33" hidden="1" customHeight="1" x14ac:dyDescent="0.25">
      <c r="A1313" s="42" t="str">
        <f t="shared" si="60"/>
        <v/>
      </c>
      <c r="B1313" s="10" t="s">
        <v>366</v>
      </c>
      <c r="C1313" s="10" t="s">
        <v>2678</v>
      </c>
      <c r="D1313" s="10" t="s">
        <v>2677</v>
      </c>
      <c r="E1313" s="10" t="s">
        <v>4543</v>
      </c>
      <c r="F1313" s="10" t="str">
        <f t="shared" si="61"/>
        <v>8483.40.10</v>
      </c>
      <c r="G1313" s="10" t="str">
        <f t="shared" si="62"/>
        <v>Reversores com redução de 1,733, com montagem direta, para acoplamento em motores diesel com potência máxima de 365HP a 2.100rpm e rotação de saída máxima de 3.000rpm, destinados à aplicação de trabalho contínuo em embarcações de uso marítimo e fluvial.</v>
      </c>
      <c r="H1313" s="10" t="s">
        <v>2488</v>
      </c>
      <c r="I1313" s="13">
        <v>43602</v>
      </c>
    </row>
    <row r="1314" spans="1:9" s="10" customFormat="1" ht="33" hidden="1" customHeight="1" x14ac:dyDescent="0.25">
      <c r="A1314" s="42" t="str">
        <f t="shared" si="60"/>
        <v/>
      </c>
      <c r="B1314" s="10" t="s">
        <v>2681</v>
      </c>
      <c r="C1314" s="10" t="s">
        <v>2680</v>
      </c>
      <c r="D1314" s="10" t="s">
        <v>2679</v>
      </c>
      <c r="E1314" s="10" t="s">
        <v>4664</v>
      </c>
      <c r="F1314" s="10" t="str">
        <f t="shared" si="61"/>
        <v>8419.90.20</v>
      </c>
      <c r="G1314" s="10" t="str">
        <f t="shared" si="62"/>
        <v>Conjuntos de separação e distribuição de hidrocarbonetos para torres de destilação fracionada, dotados de 20 bandejas tipo “Ripple TraysTM” perfuradas na forma de ondulações senoidais, em aço inoxidável, performando cada bandeja um círculo de 7,856m de diâmetro; distribuidor tubular, em aço carbono, para o refluxo de gasolina, formado por tubo principal de 8” e ramificações de 4”, com orifícios de 10mm; distribuidor tubular em aço carbono, para o óleo de quench retornado, formado por tubos principais de 20 e 16” e ramificações de 10”, com orifícios de 25mm; distribuidor de alimentação multifásico tipo Vapor “FluteTM” com 7,856m de diâmetro e 2,8m.</v>
      </c>
      <c r="H1314" s="10" t="s">
        <v>2488</v>
      </c>
      <c r="I1314" s="13">
        <v>43602</v>
      </c>
    </row>
    <row r="1315" spans="1:9" s="10" customFormat="1" ht="33" hidden="1" customHeight="1" x14ac:dyDescent="0.25">
      <c r="A1315" s="42" t="str">
        <f t="shared" si="60"/>
        <v/>
      </c>
      <c r="B1315" s="10" t="s">
        <v>1684</v>
      </c>
      <c r="C1315" s="10" t="s">
        <v>3289</v>
      </c>
      <c r="D1315" s="10" t="s">
        <v>3288</v>
      </c>
      <c r="E1315" s="10" t="s">
        <v>4665</v>
      </c>
      <c r="F1315" s="10" t="str">
        <f t="shared" si="61"/>
        <v>8207.30.00</v>
      </c>
      <c r="G1315" s="10" t="str">
        <f t="shared" si="62"/>
        <v>Ferramentas para produção de cubas monoestampadas em aço inoxidável, com raio de canto de 60mm, profundidade mínima de 180mm, sem recozimento, com espessura da chapa de 0,7mm, utilizadas sequencialmente em prensas hidráulicas, dotadas de: 1 ferramenta de embutimento da cuba, em aço especial e bronze, dimensões aproximadas 1.150 x 1.150mm, com extração da peça na parte superior; 1 ferramenta de calibragem, para acabamento do formato da cuba, em aço especial e bronze, dimensões aproximadas 1.150 x 1.150mm, com extrator superior integrado, lubrificação no topo do punção e sistema de retenção; 1 ferramenta de corte perimetral para rebarbamento das bordas da cuba, em aço especial, dimensões aproximadas 1.150 x 1.150mm.</v>
      </c>
      <c r="H1315" s="10" t="s">
        <v>3261</v>
      </c>
      <c r="I1315" s="13">
        <v>43619</v>
      </c>
    </row>
    <row r="1316" spans="1:9" s="10" customFormat="1" ht="33" hidden="1" customHeight="1" x14ac:dyDescent="0.25">
      <c r="A1316" s="42" t="str">
        <f t="shared" si="60"/>
        <v/>
      </c>
      <c r="B1316" s="10" t="s">
        <v>413</v>
      </c>
      <c r="C1316" s="10" t="s">
        <v>3305</v>
      </c>
      <c r="D1316" s="10" t="s">
        <v>3304</v>
      </c>
      <c r="E1316" s="10" t="s">
        <v>4641</v>
      </c>
      <c r="F1316" s="10" t="str">
        <f t="shared" si="61"/>
        <v>8412.21.10</v>
      </c>
      <c r="G1316" s="10" t="str">
        <f t="shared" si="62"/>
        <v>Atuadores eletromecânicos automático para corte de anéis de piso e laterais de pneus EM (earth moviment) com diâmetros externo entre 33" a 63", compostos por: 1 unidade de corte composta por tesoura com lâminas: 1 fixa (inferior) e 1 móvel (superior), controle por cilindros hidráulicos e sensores de proximidade, 1 unidade hidráulica 44kW, painel elétrico de controle; 1 unidade de avanço do material composta por: 1 motoredutor com inversor, unidade de acionamento superior movimentada por cilindro hidráulico com motor de 1.1kW, precisão de avanço para o corte de +/- 30mm, controle por PLC por meio de 1 transdutor; transportadores laterais composto: 1 bancada de apoio do material, 1 esteira transportadora operada por roletes inativos e 2 transportadores para movimentação com motor de 0,74kW, operado por PLC; medição e controle com acionamento superior controlada por PLC com transdutor e sensor de posição.</v>
      </c>
      <c r="H1316" s="10" t="s">
        <v>3261</v>
      </c>
      <c r="I1316" s="13">
        <v>43619</v>
      </c>
    </row>
    <row r="1317" spans="1:9" s="10" customFormat="1" ht="33" hidden="1" customHeight="1" x14ac:dyDescent="0.25">
      <c r="A1317" s="42" t="str">
        <f t="shared" si="60"/>
        <v/>
      </c>
      <c r="B1317" s="10" t="s">
        <v>3300</v>
      </c>
      <c r="C1317" s="10" t="s">
        <v>3301</v>
      </c>
      <c r="D1317" s="10" t="s">
        <v>3299</v>
      </c>
      <c r="E1317" s="10" t="s">
        <v>4666</v>
      </c>
      <c r="F1317" s="10" t="str">
        <f t="shared" si="61"/>
        <v>8416.30.00</v>
      </c>
      <c r="G1317" s="10" t="str">
        <f t="shared" si="62"/>
        <v>Grelhas mecânicas rotativas, para queima de combustíveis sólidos, com distribuição do ar de combustão controlada, dotadas de elementos de grelha fundidos com único elemento entre as linhas de correntes; 02 seções sendo cada uma acionada por motorredutor externo com acionamento de velocidade variável com ventilação forçada; com juntas de expansão; com zoneamento da entrada de ar de combustão sob a grelha; 08 registros para zoneamento da combustão; 12 termo elementos para medição da temperatura dos elementos da grelha; eixo maciço refrigerado a ar; distância entre os centros dos eixos motor e movido de 7.444mm (profundidade); distância entre os centros das paredes laterais da fornalha de 10.582mm (largura); mancais de deslizamento com buchas de grafite auto-lubrificantes e resistentes a altas temperaturas; eixos protegidos por placas que limitam a região de queima do combustível sólido;  catenária tensionada; mola tensionada; sistema de auto-limpeza; entrada de ar para combustão e refrigeração dos elementos fundidos.</v>
      </c>
      <c r="H1317" s="10" t="s">
        <v>3261</v>
      </c>
      <c r="I1317" s="13">
        <v>43619</v>
      </c>
    </row>
    <row r="1318" spans="1:9" s="10" customFormat="1" ht="33" hidden="1" customHeight="1" x14ac:dyDescent="0.25">
      <c r="A1318" s="42" t="str">
        <f t="shared" si="60"/>
        <v/>
      </c>
      <c r="B1318" s="10" t="s">
        <v>473</v>
      </c>
      <c r="C1318" s="10" t="s">
        <v>3313</v>
      </c>
      <c r="D1318" s="10" t="s">
        <v>3312</v>
      </c>
      <c r="E1318" s="10" t="s">
        <v>4655</v>
      </c>
      <c r="F1318" s="10" t="str">
        <f t="shared" si="61"/>
        <v>8417.80.90</v>
      </c>
      <c r="G1318" s="10" t="str">
        <f t="shared" si="62"/>
        <v>Fornos horizontais com queimador à gás, para cura do revestimento interno, da tinta e do verniz externo das latas metálicas para bebidas carbonatadas, capacidade de produção de até 6.000 latas/minuto, temperatura de operação entre 105 – 210°C, constituído de 3 zonas de cura, esteira transportadora em fibra de vidro, câmaras plenárias internas, armário de controle elétrico com tela de controle IHM, capacidade de produção de até 6.000 latas / minuto.</v>
      </c>
      <c r="H1318" s="10" t="s">
        <v>3261</v>
      </c>
      <c r="I1318" s="13">
        <v>43619</v>
      </c>
    </row>
    <row r="1319" spans="1:9" s="10" customFormat="1" ht="33" hidden="1" customHeight="1" x14ac:dyDescent="0.25">
      <c r="A1319" s="42" t="str">
        <f t="shared" si="60"/>
        <v/>
      </c>
      <c r="B1319" s="10" t="s">
        <v>122</v>
      </c>
      <c r="C1319" s="10" t="s">
        <v>3378</v>
      </c>
      <c r="D1319" s="10" t="s">
        <v>3377</v>
      </c>
      <c r="E1319" s="10" t="s">
        <v>4667</v>
      </c>
      <c r="F1319" s="10" t="str">
        <f t="shared" si="61"/>
        <v>8419.81.90</v>
      </c>
      <c r="G1319" s="10" t="str">
        <f t="shared" si="62"/>
        <v>Torradeiras duplas com sistema de alimentação contínua, utilizadas para caramelização de pães, com temperatura de operação de 149 a 293°C, tempo de tostagem variando de 8 a 36 segundos até 300 pães por hora, com ajuste de compressão no equipamento para até 5 espessuras diferentes de pães.</v>
      </c>
      <c r="H1319" s="10" t="s">
        <v>3261</v>
      </c>
      <c r="I1319" s="13">
        <v>43619</v>
      </c>
    </row>
    <row r="1320" spans="1:9" s="10" customFormat="1" ht="33" hidden="1" customHeight="1" x14ac:dyDescent="0.25">
      <c r="A1320" s="42" t="str">
        <f t="shared" si="60"/>
        <v/>
      </c>
      <c r="B1320" s="10" t="s">
        <v>793</v>
      </c>
      <c r="C1320" s="10" t="s">
        <v>3262</v>
      </c>
      <c r="D1320" s="10" t="s">
        <v>3259</v>
      </c>
      <c r="E1320" s="10" t="s">
        <v>4668</v>
      </c>
      <c r="F1320" s="10" t="str">
        <f t="shared" si="61"/>
        <v>8419.89.99</v>
      </c>
      <c r="G1320" s="10" t="str">
        <f t="shared" si="62"/>
        <v>Biorreatores de bancada (fermentadores), utilizados para cultivo de micro-organismos em desenvolvimento de processos fermentativos, dotados de 2 dornas de vidro de 2l (volume útil) e um módulo para controle de diferentes parâmetros, como agitação, aeração, adição de substrato, controles de PH e oxigênio dissolvido.</v>
      </c>
      <c r="H1320" s="10" t="s">
        <v>3261</v>
      </c>
      <c r="I1320" s="13">
        <v>43619</v>
      </c>
    </row>
    <row r="1321" spans="1:9" s="10" customFormat="1" ht="33" hidden="1" customHeight="1" x14ac:dyDescent="0.25">
      <c r="A1321" s="42" t="str">
        <f t="shared" si="60"/>
        <v/>
      </c>
      <c r="B1321" s="10" t="s">
        <v>793</v>
      </c>
      <c r="C1321" s="10" t="s">
        <v>3360</v>
      </c>
      <c r="D1321" s="10" t="s">
        <v>3359</v>
      </c>
      <c r="E1321" s="10" t="s">
        <v>4669</v>
      </c>
      <c r="F1321" s="10" t="str">
        <f t="shared" si="61"/>
        <v>8419.89.99</v>
      </c>
      <c r="G1321" s="10" t="str">
        <f t="shared" si="62"/>
        <v>Máquinas de redução/esterilização de resíduos hospitalares potencialmente infecciosos, dotadas de filtros e câmara de esterilização com volume aproximadamente de 170 litros, 500mm de diâmetro, 856mm de altura, com potencial de processamento de 30/40kg por hora/340 litros por hora, dependendo do percentual de umidade e densidade, operação por aquecimento por fricção/atrito/vapor não pressurizado, laminas giratórias e contra-lâminas fixas a uma temperatura de aproximadamente 95 graus Celsius ao final da evaporação da agua, volume final do resíduo tratado de 20 a 25% do volume inicial, peso final do residuto tratado de 70 a 75% do volume inicial, com sistema de controle PLC, medição de temperatura por meio de sensores de resistência variável, com fechamento da tampa do recipiente manual e bloqueio mecânico com duplo dispositivo de segurança, dispositivo de segurança: o fornecimento de energia do motor principal e interrompido em caso de falha do bloqueio da tampa; comando de baixa voltagem e painel de controle com corte de energia automático, caso os painéis sejam abertos; sistema de aquecimento elétrico do resistor para ser usado em caso de falta de energia. Consumo de água com ou sem sistema de reciclagem de agua (opcional), sem sistema aproximadamente 60 litros por hora, com sistema de reciclagem de agua 50 litros por dia. Consumo de energia máximo 20kW; em excesso 13kW/h.</v>
      </c>
      <c r="H1321" s="10" t="s">
        <v>3261</v>
      </c>
      <c r="I1321" s="13">
        <v>43619</v>
      </c>
    </row>
    <row r="1322" spans="1:9" s="10" customFormat="1" ht="33" hidden="1" customHeight="1" x14ac:dyDescent="0.25">
      <c r="A1322" s="42" t="str">
        <f t="shared" si="60"/>
        <v/>
      </c>
      <c r="B1322" s="10" t="s">
        <v>147</v>
      </c>
      <c r="C1322" s="10" t="s">
        <v>3369</v>
      </c>
      <c r="D1322" s="10" t="s">
        <v>3368</v>
      </c>
      <c r="E1322" s="10" t="s">
        <v>4670</v>
      </c>
      <c r="F1322" s="10" t="str">
        <f t="shared" si="61"/>
        <v>8422.30.29</v>
      </c>
      <c r="G1322" s="10" t="str">
        <f t="shared" si="62"/>
        <v>Máquinas enchedoras assépticas, 1.000 a 1.200L, de baixa acidez, cabeça dupla, aplicável para enchimento de ampla gama de produtos alimentícios e bebidas em ambientes assépticos, com velocidade de enchimento de até 18.000L/h em “bags” de 1.000L, vazão de CIP de 10.000 até 12.000L/h, pressão de entrada CIP de 1,5 até 2,5bar sem pulsação, temperatura de entrada de 25°C, trifásico.</v>
      </c>
      <c r="H1322" s="10" t="s">
        <v>3261</v>
      </c>
      <c r="I1322" s="13">
        <v>43619</v>
      </c>
    </row>
    <row r="1323" spans="1:9" s="10" customFormat="1" ht="33" hidden="1" customHeight="1" x14ac:dyDescent="0.25">
      <c r="A1323" s="42" t="str">
        <f t="shared" si="60"/>
        <v/>
      </c>
      <c r="B1323" s="10" t="s">
        <v>129</v>
      </c>
      <c r="C1323" s="10" t="s">
        <v>3291</v>
      </c>
      <c r="D1323" s="10" t="s">
        <v>3290</v>
      </c>
      <c r="E1323" s="10" t="s">
        <v>4671</v>
      </c>
      <c r="F1323" s="10" t="str">
        <f t="shared" si="61"/>
        <v>8422.40.90</v>
      </c>
      <c r="G1323" s="10" t="str">
        <f t="shared" si="62"/>
        <v>Robôs industriais de 6 eixos com mão pneumática, sistema automatizado de embalagem e rotulagem de medicamentos APD, com sistema “uniBOT”, com corte de cisalhamento acionado por um motor linear para o corte de bolhas retas e oblíquas, coletor selecionável para embalagem de blisters e ampolas “ frascos”, impressora de ensacamento industrial com marcação 1D / 2D (Datamatrix) RFID e embalagem unitária em sacos opacos e de celofane, capacidade Processamento: cápsula e drágeas - 1.500/hora; ampolas - 600/hora; corte Blister – 1.500/hora.</v>
      </c>
      <c r="H1323" s="10" t="s">
        <v>3261</v>
      </c>
      <c r="I1323" s="13">
        <v>43619</v>
      </c>
    </row>
    <row r="1324" spans="1:9" s="10" customFormat="1" ht="33" hidden="1" customHeight="1" x14ac:dyDescent="0.25">
      <c r="A1324" s="42" t="str">
        <f t="shared" si="60"/>
        <v/>
      </c>
      <c r="B1324" s="10" t="s">
        <v>3274</v>
      </c>
      <c r="C1324" s="10" t="s">
        <v>3275</v>
      </c>
      <c r="D1324" s="10" t="s">
        <v>3273</v>
      </c>
      <c r="E1324" s="10" t="s">
        <v>4127</v>
      </c>
      <c r="F1324" s="10" t="str">
        <f t="shared" si="61"/>
        <v>8423.30.19</v>
      </c>
      <c r="G1324" s="10" t="str">
        <f t="shared" si="62"/>
        <v>Combinações de máquinas para alimentação, cristalização e desumidificação de pet reciclado, compostas por: 1 unidade de vácuo com temperatura máxima de ar na entrada de 40ºC e depressão relativa máxima de 46kPa (mbar), 2 funis alimentadores com volumes de 1.5 até 140 litros e capacidades de 50dm³, 1 kit de materiais de instalação, 2 alimentadores monofásicos com capacidade de 5dm³, 1 funil cristalizador com potência do motor de 2.2kW, 1 desumidificador com volume máximo de secagem de tremonhas operando ao mesmo tempo de 2500dm³ e ponto de condensação da água em -60ºC, 1 condensador de gases, 1 funil isolado e 1 dosador volumétrico com capacidades individuais de décimos de g/s até 170kg/h e tela de toque.</v>
      </c>
      <c r="H1324" s="10" t="s">
        <v>3261</v>
      </c>
      <c r="I1324" s="13">
        <v>43619</v>
      </c>
    </row>
    <row r="1325" spans="1:9" s="10" customFormat="1" ht="33" hidden="1" customHeight="1" x14ac:dyDescent="0.25">
      <c r="A1325" s="42" t="str">
        <f t="shared" si="60"/>
        <v/>
      </c>
      <c r="B1325" s="10" t="s">
        <v>2940</v>
      </c>
      <c r="C1325" s="10" t="s">
        <v>3402</v>
      </c>
      <c r="D1325" s="10" t="s">
        <v>3401</v>
      </c>
      <c r="E1325" s="10" t="s">
        <v>4672</v>
      </c>
      <c r="F1325" s="10" t="str">
        <f t="shared" si="61"/>
        <v>8425.41.00</v>
      </c>
      <c r="G1325" s="10" t="str">
        <f t="shared" si="62"/>
        <v>Elevadores automotivos eletro-hidráulicos, em aço, base ou trave, com capacidade de carga de 3.000 a 6.000kg, com elevação máxima de até 1.910mm e elevação mínima de até 110mm, comprimento da plataforma entre 2.300 a 2700mm, com motor monifásico ou trifásico 220V e máximo de até 3HP ou até 3kW potência.</v>
      </c>
      <c r="H1325" s="10" t="s">
        <v>3261</v>
      </c>
      <c r="I1325" s="13">
        <v>43619</v>
      </c>
    </row>
    <row r="1326" spans="1:9" s="10" customFormat="1" ht="33" hidden="1" customHeight="1" x14ac:dyDescent="0.25">
      <c r="A1326" s="42" t="str">
        <f t="shared" si="60"/>
        <v/>
      </c>
      <c r="B1326" s="10" t="s">
        <v>392</v>
      </c>
      <c r="C1326" s="10" t="s">
        <v>3348</v>
      </c>
      <c r="D1326" s="10" t="s">
        <v>3347</v>
      </c>
      <c r="E1326" s="10" t="s">
        <v>4344</v>
      </c>
      <c r="F1326" s="10" t="str">
        <f t="shared" si="61"/>
        <v>8426.41.90</v>
      </c>
      <c r="G1326" s="10" t="str">
        <f t="shared" si="62"/>
        <v>Guindastes autopropulsados sobre pneumáticos, tipo "reach stacker" acionados por motor diesel de potência mínima de 160Kw a 2.200rpm, com capacidade de carga até 12 toneladas, dotados de lança telescópica hidráulica com "spreader", próprios para elevação, transporte e armazenagem de contêineres de 20 e 40 pés, equipados com sistema de identificação de falhas, através de módulos de controle interligados por sistema de cabos tipo "CAN-Bus", entre eixo de 5.400mm com capacidade de empilhamento de 6 a 8 contêineres, de 4,5 tons a 12 tons, na primeira fila.</v>
      </c>
      <c r="H1326" s="10" t="s">
        <v>3261</v>
      </c>
      <c r="I1326" s="13">
        <v>43619</v>
      </c>
    </row>
    <row r="1327" spans="1:9" s="10" customFormat="1" ht="33" hidden="1" customHeight="1" x14ac:dyDescent="0.25">
      <c r="A1327" s="42" t="str">
        <f t="shared" si="60"/>
        <v/>
      </c>
      <c r="B1327" s="10" t="s">
        <v>1675</v>
      </c>
      <c r="C1327" s="10" t="s">
        <v>3352</v>
      </c>
      <c r="D1327" s="10" t="s">
        <v>3351</v>
      </c>
      <c r="E1327" s="10" t="s">
        <v>4344</v>
      </c>
      <c r="F1327" s="10" t="str">
        <f t="shared" si="61"/>
        <v>8427.10.11</v>
      </c>
      <c r="G1327" s="10" t="str">
        <f t="shared" si="62"/>
        <v>Empilhadeiras autopropulsadas por 2 motores elétricos de 37kW, com capacidade de carga entre 9.000 e 18.000kg, dotadas de torre hidráulica do tipo telescópica duplex ou triplex, com capacidade total de elevação dos garfos até 7.000mm de altura, com garfos com comprimento entre 1.200mm e 2.500mm, sistema hidráulico opcional de deslocamento lateral e posicionamento dos garfos e com entre eixos “wheel base” entre 2.800mm e 3.500mm de comprimento.</v>
      </c>
      <c r="H1327" s="10" t="s">
        <v>3261</v>
      </c>
      <c r="I1327" s="13">
        <v>43619</v>
      </c>
    </row>
    <row r="1328" spans="1:9" s="10" customFormat="1" ht="33" hidden="1" customHeight="1" x14ac:dyDescent="0.25">
      <c r="A1328" s="42" t="str">
        <f t="shared" si="60"/>
        <v/>
      </c>
      <c r="B1328" s="10" t="s">
        <v>536</v>
      </c>
      <c r="C1328" s="10" t="s">
        <v>3354</v>
      </c>
      <c r="D1328" s="10" t="s">
        <v>3353</v>
      </c>
      <c r="E1328" s="10" t="s">
        <v>4344</v>
      </c>
      <c r="F1328" s="10" t="str">
        <f t="shared" si="61"/>
        <v>8427.10.19</v>
      </c>
      <c r="G1328" s="10" t="str">
        <f t="shared" si="62"/>
        <v>Empilhadeiras autopropulsadas por 2 motores elétricos de 11kW, com capacidade de carga entre 5.000 e 6.000kg, dotada de torre hidráulica do tipo telescópica duplex ou triplex, com capacidade total de elevação dos garfos até 6.500mm de altura, com garfos com comprimento de 1.200 a 2.400mm, sistema hidráulico opcional de deslocamento lateral e posicionamento dos garfos e com entre eixos “wheel base” entre 2.100 e 2.450mm de comprimento.</v>
      </c>
      <c r="H1328" s="10" t="s">
        <v>3261</v>
      </c>
      <c r="I1328" s="13">
        <v>43619</v>
      </c>
    </row>
    <row r="1329" spans="1:9" s="10" customFormat="1" ht="33" hidden="1" customHeight="1" x14ac:dyDescent="0.25">
      <c r="A1329" s="42" t="str">
        <f t="shared" si="60"/>
        <v/>
      </c>
      <c r="B1329" s="10" t="s">
        <v>635</v>
      </c>
      <c r="C1329" s="10" t="s">
        <v>3412</v>
      </c>
      <c r="D1329" s="10" t="s">
        <v>3411</v>
      </c>
      <c r="E1329" s="10" t="s">
        <v>4557</v>
      </c>
      <c r="F1329" s="10" t="str">
        <f t="shared" si="61"/>
        <v>8427.20.90</v>
      </c>
      <c r="G1329" s="10" t="str">
        <f t="shared" si="62"/>
        <v>Veículos autopropulsados sobre rodas do tipo carregadeira articulada compacta, exceto as minicarregadeiras, utilizados para elevação, transporte, armazenagem de cargas e aplicações diversas regidas pelo acessório acoplado, acionados por motor diesel com potência nominal entre 20 e 80HP, tração nas 4 rodas, transmissão hidrostática, braço frontal para levantamento com função telescópica ou não, acople manual ou hidráulico de acessórios, peso operacional entre 1.000 e 5.000kg e capacidade de levante de 750 a 5.000kg, equipados com único ou múltiplos acessórios.</v>
      </c>
      <c r="H1329" s="10" t="s">
        <v>3261</v>
      </c>
      <c r="I1329" s="13">
        <v>43619</v>
      </c>
    </row>
    <row r="1330" spans="1:9" s="10" customFormat="1" ht="33" hidden="1" customHeight="1" x14ac:dyDescent="0.25">
      <c r="A1330" s="42" t="str">
        <f t="shared" si="60"/>
        <v/>
      </c>
      <c r="B1330" s="10" t="s">
        <v>3321</v>
      </c>
      <c r="C1330" s="10" t="s">
        <v>3322</v>
      </c>
      <c r="D1330" s="10" t="s">
        <v>3320</v>
      </c>
      <c r="E1330" s="10" t="s">
        <v>4673</v>
      </c>
      <c r="F1330" s="10" t="str">
        <f t="shared" si="61"/>
        <v>8453.10.90</v>
      </c>
      <c r="G1330" s="10" t="str">
        <f t="shared" si="62"/>
        <v>Máquinas para trabalhar couros com função de pré-aquecimento de couros acabados, composta de duplo tapete em PVC; aquecidos por óleo diatérmico, com temperatura regulável até 110 °C; movimento elétrico de cilindros e feltro de introdução couros; predisposta para cilindros de gravação; com ou sem empilhador, display de controle, PLC, sistema de gestão indústria 4.0, com área útil de trabalho igual ou superior a 1.500mm.</v>
      </c>
      <c r="H1330" s="10" t="s">
        <v>3261</v>
      </c>
      <c r="I1330" s="13">
        <v>43619</v>
      </c>
    </row>
    <row r="1331" spans="1:9" s="10" customFormat="1" ht="33" hidden="1" customHeight="1" x14ac:dyDescent="0.25">
      <c r="A1331" s="42" t="str">
        <f t="shared" si="60"/>
        <v/>
      </c>
      <c r="B1331" s="10" t="s">
        <v>711</v>
      </c>
      <c r="C1331" s="10" t="s">
        <v>3285</v>
      </c>
      <c r="D1331" s="10" t="s">
        <v>3284</v>
      </c>
      <c r="E1331" s="10" t="s">
        <v>4445</v>
      </c>
      <c r="F1331" s="10" t="str">
        <f t="shared" si="61"/>
        <v>8454.30.90</v>
      </c>
      <c r="G1331" s="10" t="str">
        <f t="shared" si="62"/>
        <v>Máquinas automáticas para confecção e montagem automática de elementos conectores de baterias estacionárias e de caminhões, com capacidade nominal de 150 a 220Ah, com capacidade nominal produtiva de 3 baterias/minuto, dotada de estação automática para fusão dos elementos conectores, acumulador com capacidade para 42 elementos, alinhador de placas, descarregador automático, montador automático de elementos nos containers (caixas de baterias), estação de fusão para confecção dos elementos conectores, dotada de alimentador automático de lingotes de chumbo, esteira alimentadora de containers, com controlar lógico programável (CLP) integrado, painel de interface e painel de força.</v>
      </c>
      <c r="H1331" s="10" t="s">
        <v>3261</v>
      </c>
      <c r="I1331" s="13">
        <v>43619</v>
      </c>
    </row>
    <row r="1332" spans="1:9" s="10" customFormat="1" ht="33" hidden="1" customHeight="1" x14ac:dyDescent="0.25">
      <c r="A1332" s="42" t="str">
        <f t="shared" si="60"/>
        <v/>
      </c>
      <c r="B1332" s="10" t="s">
        <v>422</v>
      </c>
      <c r="C1332" s="10" t="s">
        <v>3356</v>
      </c>
      <c r="D1332" s="10" t="s">
        <v>3355</v>
      </c>
      <c r="E1332" s="10" t="s">
        <v>4674</v>
      </c>
      <c r="F1332" s="10" t="str">
        <f t="shared" si="61"/>
        <v>8456.11.19</v>
      </c>
      <c r="G1332" s="10" t="str">
        <f t="shared" si="62"/>
        <v>Máquinas de gravação de textura a laser, de alta performance e precisão, para texturizar, gravar e marcar peças em 2D e/ou 3D, com 5 eixos móveis, tecnologia antiderrapante, sistema de evacuação de ar durante o processo de moldagem e gravação de micro grãos de laser, dotada de fonte de laser 100W HD de controle pulsado, potência máxima 18kVA, fonte de energia 380V, cabeça de escaneamento a laser com eixo x e y e movimento ótico galvanométrico, com cursos dos eixos X, Y e Z de 405 a 4.000mm, e avanços para os eixos X, Y e Z de 20 a 60m/min, carga máxima na mesa igual ou superior a 150kg, sem necessidade de fixação de molde e com controle numérico computadorizado (CNC).</v>
      </c>
      <c r="H1332" s="10" t="s">
        <v>3261</v>
      </c>
      <c r="I1332" s="13">
        <v>43619</v>
      </c>
    </row>
    <row r="1333" spans="1:9" s="10" customFormat="1" ht="33" hidden="1" customHeight="1" x14ac:dyDescent="0.25">
      <c r="A1333" s="42" t="str">
        <f t="shared" si="60"/>
        <v/>
      </c>
      <c r="B1333" s="10" t="s">
        <v>422</v>
      </c>
      <c r="C1333" s="10" t="s">
        <v>3425</v>
      </c>
      <c r="D1333" s="10" t="s">
        <v>3424</v>
      </c>
      <c r="E1333" s="10" t="s">
        <v>4675</v>
      </c>
      <c r="F1333" s="10" t="str">
        <f t="shared" si="61"/>
        <v>8456.11.19</v>
      </c>
      <c r="G1333" s="10" t="str">
        <f t="shared" si="62"/>
        <v>Centros de corte a laser para chapas metálicas de até 40mm de espessura, com sistema automático de carga, descarga e movimentação, área de trabalho para chapas de 2.000 x 4.000mm, com comando numérico computadorizado (CNC), incluindo 2 torres de abastecimento de chapas com altura de 6.250mm com 26 gavetas.</v>
      </c>
      <c r="H1333" s="10" t="s">
        <v>3261</v>
      </c>
      <c r="I1333" s="13">
        <v>43619</v>
      </c>
    </row>
    <row r="1334" spans="1:9" s="10" customFormat="1" ht="33" hidden="1" customHeight="1" x14ac:dyDescent="0.25">
      <c r="A1334" s="42" t="str">
        <f t="shared" si="60"/>
        <v/>
      </c>
      <c r="B1334" s="10" t="s">
        <v>1182</v>
      </c>
      <c r="C1334" s="10" t="s">
        <v>3281</v>
      </c>
      <c r="D1334" s="10" t="s">
        <v>3280</v>
      </c>
      <c r="E1334" s="10" t="s">
        <v>4676</v>
      </c>
      <c r="F1334" s="10" t="str">
        <f t="shared" si="61"/>
        <v>8456.11.90</v>
      </c>
      <c r="G1334" s="10" t="str">
        <f t="shared" si="62"/>
        <v>Máquinas para confecções, lavanderias e tinturarias têxteis industriais, dotadas de 02 (dois) canhões de laser (02 tubos laser), onde cada canhão opera por laser de alta frequência com potência mínima de 550W, comprimento de onda de 10,6μm, frequência de excitação de 81MHz, tensão de 400V, trifásico, 50/60Hz, utilizadas para customização, marcação, eliminação e corte de tecido, dotadas de dispositivo óptico, câmera artificial para posicionamento e aplicação das peças, tubo de raio laser blindado, com área de trabalho de 120 x 120cm, software “e-mark”, com ferramentas para efeito lixado (light scraper), efeito permanganato (light pp spray), efeito puído para desgaste do urdume das peças (light ripper), efeito "propping" para desgaste pontilhado (light driller), cabeçote na vertical, para trabalho das peças confeccionadas ou têxteis, dotadas de sistema de refrigeração,  manequim de rotação automática, contendo pernas metálicas na parte dianteira e inflável na parte superior traseira, para melhor acabamento das peças, dotadas de sistema de exaustão embutido com acionamento automático e tela “touchscreen” para fácil manuseio, com produção média de 550 peças/hora.</v>
      </c>
      <c r="H1334" s="10" t="s">
        <v>3261</v>
      </c>
      <c r="I1334" s="13">
        <v>43619</v>
      </c>
    </row>
    <row r="1335" spans="1:9" s="10" customFormat="1" ht="33" hidden="1" customHeight="1" x14ac:dyDescent="0.25">
      <c r="A1335" s="42" t="str">
        <f t="shared" si="60"/>
        <v/>
      </c>
      <c r="B1335" s="10" t="s">
        <v>1516</v>
      </c>
      <c r="C1335" s="10" t="s">
        <v>3398</v>
      </c>
      <c r="D1335" s="10" t="s">
        <v>3397</v>
      </c>
      <c r="E1335" s="10" t="s">
        <v>4047</v>
      </c>
      <c r="F1335" s="10" t="str">
        <f t="shared" si="61"/>
        <v>8456.50.00</v>
      </c>
      <c r="G1335" s="10" t="str">
        <f t="shared" si="62"/>
        <v>Máquinas de corte por jato de água de alta pressão para peças automotivas, controladas por comando lógico programável (CLP) e interface homem máquina (IHM), com estrutura com isolamento acústico, dotadas de 2 braços robóticos com controlador industrial para cada robô, dispositivo de segurança contra colisão, dispositivo de exaustão para captação de resíduos, mesa giratória com 2 postos de trabalho com capacidade de carga de até 500kg cada, equipadas com bomba de alta pressão.</v>
      </c>
      <c r="H1335" s="10" t="s">
        <v>3261</v>
      </c>
      <c r="I1335" s="13">
        <v>43619</v>
      </c>
    </row>
    <row r="1336" spans="1:9" s="10" customFormat="1" ht="33" hidden="1" customHeight="1" x14ac:dyDescent="0.25">
      <c r="A1336" s="42" t="str">
        <f t="shared" si="60"/>
        <v/>
      </c>
      <c r="B1336" s="10" t="s">
        <v>85</v>
      </c>
      <c r="C1336" s="10" t="s">
        <v>3319</v>
      </c>
      <c r="D1336" s="10" t="s">
        <v>3318</v>
      </c>
      <c r="E1336" s="10" t="s">
        <v>4050</v>
      </c>
      <c r="F1336" s="10" t="str">
        <f t="shared" si="61"/>
        <v>8462.99.90</v>
      </c>
      <c r="G1336" s="10" t="str">
        <f t="shared" si="62"/>
        <v>Prensas verticais eletromecânicas, automáticas, força de 4ton, próprias para montagem de espoleta em estojo de munição tipo cartucho calibre .50 (12.7 x 99mm), envernizamento e secagem, com capacidade de 80 peças por minuto (ou 4.800 peças por hora), com múltiplas estações para operações sucessivas, com movimentos das estações através de eixo cames, sistema de freio e “encoder”, checagem através de câmeras e sensores óticos, constituída de: unidade de montagem por prensagem, envernizamento e secagem, com 15 estações operacionais e 4 estações de ejeção, dois alimentadores/ distribuidor de estojos, alimentador vibratório de espoletas, secador de estojos, por ar quente, painel de comando com IHM incorporado à máquina e um armário elétrico com CLP.</v>
      </c>
      <c r="H1336" s="10" t="s">
        <v>3261</v>
      </c>
      <c r="I1336" s="13">
        <v>43619</v>
      </c>
    </row>
    <row r="1337" spans="1:9" s="10" customFormat="1" ht="33" hidden="1" customHeight="1" x14ac:dyDescent="0.25">
      <c r="A1337" s="42" t="str">
        <f t="shared" si="60"/>
        <v/>
      </c>
      <c r="B1337" s="10" t="s">
        <v>1867</v>
      </c>
      <c r="C1337" s="10" t="s">
        <v>3406</v>
      </c>
      <c r="D1337" s="10" t="s">
        <v>3405</v>
      </c>
      <c r="E1337" s="10" t="s">
        <v>4677</v>
      </c>
      <c r="F1337" s="10" t="str">
        <f t="shared" si="61"/>
        <v>8463.30.00</v>
      </c>
      <c r="G1337" s="10" t="str">
        <f t="shared" si="62"/>
        <v>Máquinas para conformar molas por meio de enrolamento de arame, de comando numérico computadorizado (CNC), contendo 11 ou mais eixos controlados por servomotores, diâmetro do arame compreendido entre 0,5 e 4,2mm (incluindo os limites), diâmetro máximo externo (mola) compreendido entre 40 e 70mm (incluindo os limites), comprimento máximo da perna compreendido entre 60 e 150mm (incluindo os limites), com sensor a laser para controle das dimensões.</v>
      </c>
      <c r="H1337" s="10" t="s">
        <v>3261</v>
      </c>
      <c r="I1337" s="13">
        <v>43619</v>
      </c>
    </row>
    <row r="1338" spans="1:9" s="10" customFormat="1" ht="33" hidden="1" customHeight="1" x14ac:dyDescent="0.25">
      <c r="A1338" s="42" t="str">
        <f t="shared" si="60"/>
        <v/>
      </c>
      <c r="B1338" s="10" t="s">
        <v>448</v>
      </c>
      <c r="C1338" s="10" t="s">
        <v>3317</v>
      </c>
      <c r="D1338" s="10" t="s">
        <v>3316</v>
      </c>
      <c r="E1338" s="10" t="s">
        <v>4678</v>
      </c>
      <c r="F1338" s="10" t="str">
        <f t="shared" si="61"/>
        <v>8464.10.00</v>
      </c>
      <c r="G1338" s="10" t="str">
        <f t="shared" si="62"/>
        <v>Máquinas multifios em estrutura de aço eletrossoldada, para blocos de rochas ornamentais em chapas com espessura nominal variável de 2 ou 3cm, por meio de fios diamantados com diâmetro igual ou inferior a 7,3mm; potência do motor igual ou inferior a 250kW (335,3HP); fios diamantados paralelos um ao outro passando por 2 tambores guias com posicionamento motorizados independente, que alteram a distância do guia fio para adequação do bloco, polias guias reguláveis, a aproximação máxima das polias guias ao bloco é de 60cm, com sistema motorizado para programação automática da troca do ângulo entre guia fio, 1 tambor motriz, 1 tambor condutor e 1 polia tensionadora com movimento de dobra instalado com rolamentos; rodas e polias em alumínio anodizado com medida não inferior a 1.000mm, equipadas com sistema individual de controle de tensão dos fios; largura do corte da serrada igual ou inferior a 1.930mm, sistema centralizado eletrônico com alarme para controle de quebra de fios e de borrachas com parada automática; sistema de programação e controle do ciclo de corte; sistema online de assistência a distância, com acesso via internet pela assistência técnica; sistema de segurança com grade protetora com parada de máquina; sistema de lubrificação automática centralizada, com distribuição da lubrificação sem necessidade de parada da máquina; com até 3 carros porta-blocos com capacidade de 40t cada; peso bruto da máquina igual ou inferior a 50t.</v>
      </c>
      <c r="H1338" s="10" t="s">
        <v>3261</v>
      </c>
      <c r="I1338" s="13">
        <v>43619</v>
      </c>
    </row>
    <row r="1339" spans="1:9" s="10" customFormat="1" ht="33" hidden="1" customHeight="1" x14ac:dyDescent="0.25">
      <c r="A1339" s="42" t="str">
        <f t="shared" si="60"/>
        <v/>
      </c>
      <c r="B1339" s="10" t="s">
        <v>144</v>
      </c>
      <c r="C1339" s="10" t="s">
        <v>3429</v>
      </c>
      <c r="D1339" s="10" t="s">
        <v>3428</v>
      </c>
      <c r="E1339" s="10" t="s">
        <v>4584</v>
      </c>
      <c r="F1339" s="10" t="str">
        <f t="shared" si="61"/>
        <v>8466.93.19</v>
      </c>
      <c r="G1339" s="10" t="str">
        <f t="shared" si="62"/>
        <v>Seletores automáticos de fios para máquina de corte e marcação a laser com 2 gabinetes múltiplos, de capacidade de acondicionamento de até 6 bobinas de fios cada, com velocidade de troca de bobinas de 10s, sistema de detecção e descarte de emendas nos fios com variação do diâmetro do cabo de 0.2mm a 2m/s.</v>
      </c>
      <c r="H1339" s="10" t="s">
        <v>3261</v>
      </c>
      <c r="I1339" s="13">
        <v>43619</v>
      </c>
    </row>
    <row r="1340" spans="1:9" s="10" customFormat="1" ht="33" hidden="1" customHeight="1" x14ac:dyDescent="0.25">
      <c r="A1340" s="42" t="str">
        <f t="shared" si="60"/>
        <v/>
      </c>
      <c r="B1340" s="10" t="s">
        <v>104</v>
      </c>
      <c r="C1340" s="10" t="s">
        <v>3410</v>
      </c>
      <c r="D1340" s="10" t="s">
        <v>3409</v>
      </c>
      <c r="E1340" s="10" t="s">
        <v>4679</v>
      </c>
      <c r="F1340" s="10" t="str">
        <f t="shared" si="61"/>
        <v>8466.93.20</v>
      </c>
      <c r="G1340" s="10" t="str">
        <f t="shared" si="62"/>
        <v>Proteções Telescópicas de aço, sanfonada ou não, do eixo X, Y ou Z, frontal, traseira, esquerda ou direita, para utilização em centros de usinagem.</v>
      </c>
      <c r="H1340" s="10" t="s">
        <v>3261</v>
      </c>
      <c r="I1340" s="13">
        <v>43619</v>
      </c>
    </row>
    <row r="1341" spans="1:9" s="10" customFormat="1" ht="33" hidden="1" customHeight="1" x14ac:dyDescent="0.25">
      <c r="A1341" s="42" t="str">
        <f t="shared" si="60"/>
        <v/>
      </c>
      <c r="B1341" s="10" t="s">
        <v>3414</v>
      </c>
      <c r="C1341" s="10" t="s">
        <v>3415</v>
      </c>
      <c r="D1341" s="10" t="s">
        <v>3413</v>
      </c>
      <c r="E1341" s="10" t="s">
        <v>4680</v>
      </c>
      <c r="F1341" s="10" t="str">
        <f t="shared" si="61"/>
        <v>8466.93.30</v>
      </c>
      <c r="G1341" s="10" t="str">
        <f t="shared" si="62"/>
        <v>Proteções Telescópicas de aço, sanfonada ou não, do eixo X, Y ou Z, frontal, traseira, esquerda ou direita, para utilização em tornos CNC e centros de torneamento.</v>
      </c>
      <c r="H1341" s="10" t="s">
        <v>3261</v>
      </c>
      <c r="I1341" s="13">
        <v>43619</v>
      </c>
    </row>
    <row r="1342" spans="1:9" s="10" customFormat="1" ht="33" hidden="1" customHeight="1" x14ac:dyDescent="0.25">
      <c r="A1342" s="42" t="str">
        <f t="shared" si="60"/>
        <v/>
      </c>
      <c r="B1342" s="10" t="s">
        <v>1535</v>
      </c>
      <c r="C1342" s="10" t="s">
        <v>3404</v>
      </c>
      <c r="D1342" s="10" t="s">
        <v>3403</v>
      </c>
      <c r="E1342" s="10" t="s">
        <v>4681</v>
      </c>
      <c r="F1342" s="10" t="str">
        <f t="shared" si="61"/>
        <v>8471.49.00</v>
      </c>
      <c r="G1342" s="10" t="str">
        <f t="shared" si="62"/>
        <v>Máquinas automáticas para processamento de dados destinada a radar de vigilância e controle de espaço aéreo em longo alcance, com função militar e civil, realizando gerenciamento do sequenciamento dos pulsos e frequências de transmissão do radar, ações contra-contra medidas eletrônicas quando em modo militar CCME , gerenciamento da agilidade de frequências e da frequência menos interferida, processamento de informações de recepção, processamento dos canais de monitoramento de aeronaves e do canal meteorológico, cálculo da altimetria das aeronaves, a verificação de interferências externas em rádio frequência, gerenciamento da agilidade das frequências, tratamento da frequência menos interferida (Least jammed frequency – LJF), processamento do mapa de interferência com identificação da posição do interferidor (Strobe Jammer), gravação das interferências e o processamento geral do BITE (Built In Test Equipmament), processa e gerencia todas as informações de falhas ocorridas em sub-sistemas internos e indica o status às interfaces de manutenção e aciona a comutação entre canais automaticamente, construído em formato de gabinete horizontal (padrão de PC industrial), com Processador de 2,40GHz, “chipset baset ethernet”, oito links Ethernet 10/100/1.000baseT, Drive de disco rígido de 64GBytes Tipo: SSD, Memória RAM: 8GBytes, Velocidade de memória: 1.600MHz Gráfico, saída gráfica: analógica e VGA, um conector de vídeo fêmea HD15 ou um conector DVI fêmea, 4 portas USB v2.0, e uma unidade de DVD.</v>
      </c>
      <c r="H1342" s="10" t="s">
        <v>3261</v>
      </c>
      <c r="I1342" s="13">
        <v>43619</v>
      </c>
    </row>
    <row r="1343" spans="1:9" s="10" customFormat="1" ht="33" hidden="1" customHeight="1" x14ac:dyDescent="0.25">
      <c r="A1343" s="42" t="str">
        <f t="shared" si="60"/>
        <v/>
      </c>
      <c r="B1343" s="10" t="s">
        <v>3293</v>
      </c>
      <c r="C1343" s="10" t="s">
        <v>3294</v>
      </c>
      <c r="D1343" s="10" t="s">
        <v>3292</v>
      </c>
      <c r="E1343" s="10" t="s">
        <v>4682</v>
      </c>
      <c r="F1343" s="10" t="str">
        <f t="shared" si="61"/>
        <v>8472.90.30</v>
      </c>
      <c r="G1343" s="10" t="str">
        <f t="shared" si="62"/>
        <v>Máquinas para classificar, contar e verificar a autenticidade de moedas, com velocidade de processamento igual ou superior a 45 moedas por segundo, com mecanismo de classificação ativo, e número de reservatórios para classificação igual ou superior a 9.</v>
      </c>
      <c r="H1343" s="10" t="s">
        <v>3261</v>
      </c>
      <c r="I1343" s="13">
        <v>43619</v>
      </c>
    </row>
    <row r="1344" spans="1:9" s="10" customFormat="1" ht="33" hidden="1" customHeight="1" x14ac:dyDescent="0.25">
      <c r="A1344" s="42" t="str">
        <f t="shared" si="60"/>
        <v/>
      </c>
      <c r="B1344" s="10" t="s">
        <v>386</v>
      </c>
      <c r="C1344" s="10" t="s">
        <v>3283</v>
      </c>
      <c r="D1344" s="10" t="s">
        <v>3282</v>
      </c>
      <c r="E1344" s="10" t="s">
        <v>4496</v>
      </c>
      <c r="F1344" s="10" t="str">
        <f t="shared" si="61"/>
        <v>8477.10.11</v>
      </c>
      <c r="G1344" s="10" t="str">
        <f t="shared" si="62"/>
        <v>Combinações de máquinas para moldar por injeção, de ciclo rápido e alto desempenho, de 72 cavidades de preformas de politereftalato de etileno (PET) compostas por: injetora hidráulica horizontal de força de fechamento de 2.400kN, distanciamento entre colunas horizontal e vertical de 630mm, tempo de travamento a travamento de aproximadamente 2,3seg, unidade de injeção de 2 estágios, material plastificado por dosagem contínua gerando baixos níveis de acetaldeído AA e transferido para o cilindro de injeção reduzindo tempo de ciclo total, capacidade de plastificação de 720kg/h, volume máximo de injeção de 3.230cm3 , enclausuramento para área do molde e automação; aparelho desumidificador de ar interno para evitar condensação; automação completa que deverá ser montada sobre a máquina injetora, com eixo vertical para retirada das preformas do molde, eixo rotacional de transferência e eixo horizontal de 4 estágios para refrigeração, para a fabricação de preformas para garrafas de 1 litro c/ tampas de pressão; molde de 72 cavidades para a fabricação de preformas para garrafas de 1 litro c/ tampas de pressão; separador de metal em linhas; unidade misturadora gravimétrica para nylon; secador de resina nylon com funil de 200 litros; secador de resina PET completo para 750kg/h; kit completo de robô para fabricação de preformas para garrafas de 1 litro c/ tampas de rosca; parte fria do molde de 72 cavidades para a fabricação de preformas para garrafas de 1 litro c/ tampas de rosca; esteira para transporte e duplo direcionamento às embalagens.</v>
      </c>
      <c r="H1344" s="10" t="s">
        <v>3261</v>
      </c>
      <c r="I1344" s="13">
        <v>43619</v>
      </c>
    </row>
    <row r="1345" spans="1:9" s="10" customFormat="1" ht="33" hidden="1" customHeight="1" x14ac:dyDescent="0.25">
      <c r="A1345" s="42" t="str">
        <f t="shared" si="60"/>
        <v/>
      </c>
      <c r="B1345" s="10" t="s">
        <v>386</v>
      </c>
      <c r="C1345" s="10" t="s">
        <v>3350</v>
      </c>
      <c r="D1345" s="10" t="s">
        <v>3349</v>
      </c>
      <c r="E1345" s="10" t="s">
        <v>4683</v>
      </c>
      <c r="F1345" s="10" t="str">
        <f t="shared" si="61"/>
        <v>8477.10.11</v>
      </c>
      <c r="G1345" s="10" t="str">
        <f t="shared" si="62"/>
        <v xml:space="preserve">Máquinas injetoras, horizontais monocolor, para materiais termoplásticos, com força de fechamento de 3.000kN e capacidade de injeção 607G PS, tensão 380V/60HZ, trifásico, resistente à abrasão, circuitos de controle de temperatura, comando numérico computadorizado, com esteira transportadora </v>
      </c>
      <c r="H1345" s="10" t="s">
        <v>3261</v>
      </c>
      <c r="I1345" s="13">
        <v>43619</v>
      </c>
    </row>
    <row r="1346" spans="1:9" s="10" customFormat="1" ht="33" hidden="1" customHeight="1" x14ac:dyDescent="0.25">
      <c r="A1346" s="42" t="str">
        <f t="shared" si="60"/>
        <v/>
      </c>
      <c r="B1346" s="10" t="s">
        <v>386</v>
      </c>
      <c r="C1346" s="10" t="s">
        <v>3417</v>
      </c>
      <c r="D1346" s="10" t="s">
        <v>3416</v>
      </c>
      <c r="E1346" s="10" t="s">
        <v>4207</v>
      </c>
      <c r="F1346" s="10" t="str">
        <f t="shared" si="61"/>
        <v>8477.10.11</v>
      </c>
      <c r="G1346" s="10" t="str">
        <f t="shared" si="62"/>
        <v>Máquinas injetoras horizontais monocolor para moldar peças plásticas de alta performance, com força de fechamento de 3.500kN e força de travamento de 3.850kN, com três placas, sistema de joelheira dupla de 5 pontos, placa móvel apoiada sobre guias linear e ausência de buchas entre as colunas, sistema de abertura e fechamento com acionamento por bomba hidráulica com controle de frequência, rotação por servo-motor AC e transmissão hidrostática para aceleração dinâmica e movimentação do sistema, montado sobre o fechamento, unidade de injeção apoiada sobre guias lineares, com “closed loop”, controle da injeção por meio de servo-válvula, controlado por computador lógico programável(CLP), gráfico com controle de produção, memória interna para moldes, comunicação externa(USB), unidade de injeção com rosca plastificadora diâmetro de 80mm, relação L/D24:1 com capacidade de injeção de 1.206cm3 acionado por motor elétrico e acoplamento direto, sem transmissão por correia, com velocidade de injeção de 4.524cm3/s, assistida por acumulador de pressão hidráulico, com movimentos independentes e paralelos para fechamento, plastificação e extração e ciclo à seco de 1,45s, distância entre colunas de 820x820mm (HxV), altura de molde entre 350 até1.020mm(min/máx),tamanho das placas 1.200 x 1.200(HxV),curso de abertura de até 770mm e força de avanço da extração de até 238kN, painel de comando “touchscreen” TFT LCD colorido com controle operacional intuitivo com recursos gráficos, com ou sem cobertura na unidade de fechamento para proteção e controle de ar seco para o molde e peças de reposição.</v>
      </c>
      <c r="H1346" s="10" t="s">
        <v>3261</v>
      </c>
      <c r="I1346" s="13">
        <v>43619</v>
      </c>
    </row>
    <row r="1347" spans="1:9" s="10" customFormat="1" ht="33" hidden="1" customHeight="1" x14ac:dyDescent="0.25">
      <c r="A1347" s="42" t="str">
        <f t="shared" ref="A1347:A1410" si="63">IF(LEFT(D1347,3)="Ver","",IF(COUNTIF(D:D,D1347)&gt;1,"X",""))</f>
        <v/>
      </c>
      <c r="B1347" s="10" t="s">
        <v>478</v>
      </c>
      <c r="C1347" s="10" t="s">
        <v>3396</v>
      </c>
      <c r="D1347" s="10" t="s">
        <v>3395</v>
      </c>
      <c r="E1347" s="10" t="s">
        <v>4684</v>
      </c>
      <c r="F1347" s="10" t="str">
        <f t="shared" ref="F1347:F1410" si="64">IF(B1347="","",LEFT(B1347,10))</f>
        <v>8477.10.21</v>
      </c>
      <c r="G1347" s="10" t="str">
        <f t="shared" ref="G1347:G1410" si="65">IF(C1347="","",C1347)</f>
        <v>Máquinas horizontais para moldar plástico por injeção, monocolor, com força máxima de fechamento de 7845,32kN, com acionamento de fechamento hidráulico e injeção elétrica, com distanciamento entre colunas de 1.170mm horizontal x 1.000mm vertical; com capacidade de plastificação de 1810 cm³, compatível com os regulamentos e requisitos exigidos pela indústria alimentícia, equipadas com CLP – controlador lógico programável, capaz de gerenciar equipamentos acessórios de transporte, fechamento e montagem de tampas com sobre tampas.</v>
      </c>
      <c r="H1347" s="10" t="s">
        <v>3261</v>
      </c>
      <c r="I1347" s="13">
        <v>43619</v>
      </c>
    </row>
    <row r="1348" spans="1:9" s="10" customFormat="1" ht="33" hidden="1" customHeight="1" x14ac:dyDescent="0.25">
      <c r="A1348" s="42" t="str">
        <f t="shared" si="63"/>
        <v/>
      </c>
      <c r="B1348" s="10" t="s">
        <v>2136</v>
      </c>
      <c r="C1348" s="10" t="s">
        <v>3272</v>
      </c>
      <c r="D1348" s="10" t="s">
        <v>3271</v>
      </c>
      <c r="E1348" s="10" t="s">
        <v>4685</v>
      </c>
      <c r="F1348" s="10" t="str">
        <f t="shared" si="64"/>
        <v>8477.30.90</v>
      </c>
      <c r="G1348" s="10" t="str">
        <f t="shared" si="65"/>
        <v>Máquinas de moldar garrafas de PET (Politereftalato de etileno) por insuflação, para garrafas com volume de até 2L, com capacidade de produção igual ou superior a 6.000garrafas/h, dotadas de estações de manuseio, sistema de estiramento de pré-formas com acionamento eletromagnético, aquecimento por meio de lâmpadas infravermelho em túnel fechado e sopro das pré-formas, com ou sem sistemas de inspeção de qualidade da garrafa moldada por meio de câmera, com ou sem alimentador de pré-formas, com ou sem sistema de esterilização de pré-formas, com ou sem alimentador de pré-formas, com ou sem dispositivo basculante de pré-formas.</v>
      </c>
      <c r="H1348" s="10" t="s">
        <v>3261</v>
      </c>
      <c r="I1348" s="13">
        <v>43619</v>
      </c>
    </row>
    <row r="1349" spans="1:9" s="10" customFormat="1" ht="33" hidden="1" customHeight="1" x14ac:dyDescent="0.25">
      <c r="A1349" s="42" t="str">
        <f t="shared" si="63"/>
        <v/>
      </c>
      <c r="B1349" s="10" t="s">
        <v>304</v>
      </c>
      <c r="C1349" s="10" t="s">
        <v>3303</v>
      </c>
      <c r="D1349" s="10" t="s">
        <v>3302</v>
      </c>
      <c r="E1349" s="10" t="s">
        <v>4686</v>
      </c>
      <c r="F1349" s="10" t="str">
        <f t="shared" si="64"/>
        <v>8477.40.90</v>
      </c>
      <c r="G1349" s="10" t="str">
        <f t="shared" si="65"/>
        <v>Máquinas termoformadoras para produção de bandejas plásticas, a partir de chapas de material plástico de largura igual ou inferior a 1.334mm, com força de prensagem igual ou inferior a 60tons, dotadas de prensa de corte das peças formadas com força de corte igual ou inferior a 20tons, com ou sem respectivos moldes.</v>
      </c>
      <c r="H1349" s="10" t="s">
        <v>3261</v>
      </c>
      <c r="I1349" s="13">
        <v>43619</v>
      </c>
    </row>
    <row r="1350" spans="1:9" s="10" customFormat="1" ht="33" hidden="1" customHeight="1" x14ac:dyDescent="0.25">
      <c r="A1350" s="42" t="str">
        <f t="shared" si="63"/>
        <v/>
      </c>
      <c r="B1350" s="10" t="s">
        <v>115</v>
      </c>
      <c r="C1350" s="10" t="s">
        <v>3298</v>
      </c>
      <c r="D1350" s="10" t="s">
        <v>3297</v>
      </c>
      <c r="E1350" s="10" t="s">
        <v>4687</v>
      </c>
      <c r="F1350" s="10" t="str">
        <f t="shared" si="64"/>
        <v>8477.80.90</v>
      </c>
      <c r="G1350" s="10" t="str">
        <f t="shared" si="65"/>
        <v>Máquinas para revestimento com borracha em cilindros metálicos, cobertura plana ou paralela, dimensões máximas dos cilindros de 600mm de diâmetro e 4.000mm de comprimento, com fitas de borracha de espessura entre 1 e 25mm, incluindo extrusora de alimentação forçada, com saída de 4,5kg/min, motor principal de 30kW, de frequência variável, sistema de refrigeração especial, rosca e câmara com materiais temperados para tratamento térmico e de carbonização, sistema de recobrimento, com capacidade máxima de produção igual ou superior a 270kg/hora.</v>
      </c>
      <c r="H1350" s="10" t="s">
        <v>3261</v>
      </c>
      <c r="I1350" s="13">
        <v>43619</v>
      </c>
    </row>
    <row r="1351" spans="1:9" s="10" customFormat="1" ht="33" hidden="1" customHeight="1" x14ac:dyDescent="0.25">
      <c r="A1351" s="42" t="str">
        <f t="shared" si="63"/>
        <v/>
      </c>
      <c r="B1351" s="10" t="s">
        <v>2191</v>
      </c>
      <c r="C1351" s="10" t="s">
        <v>3342</v>
      </c>
      <c r="D1351" s="10" t="s">
        <v>3341</v>
      </c>
      <c r="E1351" s="10" t="s">
        <v>4688</v>
      </c>
      <c r="F1351" s="10" t="str">
        <f t="shared" si="64"/>
        <v>8477.90.00</v>
      </c>
      <c r="G1351" s="10" t="str">
        <f t="shared" si="65"/>
        <v>Kits de pinças em ferro fundido dotados de 5 pinças, sendo 4 pinças com 9 rolamentos de esferas e uma pinça com 10 rolamentos de esfera, para serem montados em sequência, formando uma corrente para utilização em forno de estiramento de filme de plásticos.</v>
      </c>
      <c r="H1351" s="10" t="s">
        <v>3261</v>
      </c>
      <c r="I1351" s="13">
        <v>43619</v>
      </c>
    </row>
    <row r="1352" spans="1:9" s="10" customFormat="1" ht="33" hidden="1" customHeight="1" x14ac:dyDescent="0.25">
      <c r="A1352" s="42" t="str">
        <f t="shared" si="63"/>
        <v/>
      </c>
      <c r="B1352" s="10" t="s">
        <v>3371</v>
      </c>
      <c r="C1352" s="10" t="s">
        <v>3372</v>
      </c>
      <c r="D1352" s="10" t="s">
        <v>3370</v>
      </c>
      <c r="E1352" s="10" t="s">
        <v>4689</v>
      </c>
      <c r="F1352" s="10" t="str">
        <f t="shared" si="64"/>
        <v>8479.10.90</v>
      </c>
      <c r="G1352" s="10" t="str">
        <f t="shared" si="65"/>
        <v>Varredeiras autopropulsadas por motor elétrico com potência de tração de 700 ou 800W, equipadas com 4 baterias de 6V, tempo de trabalho maior que 6 horas, possibilidade para operador em pé ou sentado, uma vassoura central e duas laterais, mangueira de sucção a vácuo com 3.000mm de comprimento e 100mm de diâmetro, depósito de detritos com capacidade para 135 litros, peso sem bateria 360kg.</v>
      </c>
      <c r="H1352" s="10" t="s">
        <v>3261</v>
      </c>
      <c r="I1352" s="13">
        <v>43619</v>
      </c>
    </row>
    <row r="1353" spans="1:9" s="10" customFormat="1" ht="33" hidden="1" customHeight="1" x14ac:dyDescent="0.25">
      <c r="A1353" s="42" t="str">
        <f t="shared" si="63"/>
        <v/>
      </c>
      <c r="B1353" s="10" t="s">
        <v>3266</v>
      </c>
      <c r="C1353" s="10" t="s">
        <v>3267</v>
      </c>
      <c r="D1353" s="10" t="s">
        <v>3265</v>
      </c>
      <c r="E1353" s="10" t="s">
        <v>4690</v>
      </c>
      <c r="F1353" s="10" t="str">
        <f t="shared" si="64"/>
        <v>8479.81.90</v>
      </c>
      <c r="G1353" s="10" t="str">
        <f t="shared" si="65"/>
        <v>Combinações de máquinas para envolvimento de fios e cabos elétricos com fitas de papel, mica e poliéster, para conjunto de 1 a 3 condutores com 5 aplicadores de 4 fitas sobre cada condutor, podendo ser de cobre e alumínio com largura entre 4 e 25mm e espessura entre  0,8 até 8mm, sendo as fitas de papel com largura entre 6 e 30mm e espessura entre 0,05 e 0,5mm, em material Kraft, Nomex e Mica, compostas de: 3 desenroladores, 5 suportes de direcionamento dos condutores MRM, 1 cabeça de fitas tangencial de 400mm superposta com  suportes de fita e 3 cabeças de fita tangencial de 400mm com 3 suportes de fita cada uma, 1 endireitador para os cabos,  1 correia , 1 bobinador motorizado tipo radial para bobinas, 1 bobinador motorizado para bobinas de até 1.600mm e  cabine elétrica de comando.</v>
      </c>
      <c r="H1353" s="10" t="s">
        <v>3261</v>
      </c>
      <c r="I1353" s="13">
        <v>43619</v>
      </c>
    </row>
    <row r="1354" spans="1:9" s="10" customFormat="1" ht="33" hidden="1" customHeight="1" x14ac:dyDescent="0.25">
      <c r="A1354" s="42" t="str">
        <f t="shared" si="63"/>
        <v/>
      </c>
      <c r="B1354" s="10" t="s">
        <v>652</v>
      </c>
      <c r="C1354" s="10" t="s">
        <v>3307</v>
      </c>
      <c r="D1354" s="10" t="s">
        <v>3306</v>
      </c>
      <c r="E1354" s="10" t="s">
        <v>4691</v>
      </c>
      <c r="F1354" s="10" t="str">
        <f t="shared" si="64"/>
        <v>8479.89.11</v>
      </c>
      <c r="G1354" s="10" t="str">
        <f t="shared" si="65"/>
        <v>Máquinas automáticas para a fabricação de comprimidos de camada simples por compactação de pós farmacêuticos, com força de compressão de 100kN na zona de pré-compressão e 100kN na zona de compressão, dotadas de: 2 reservatórios para alimentação de pó, 2 sistemas de distribuição e enchimento de pó, módulo de compressão intercambiável para produção de comprimidos com diâmetro máximo de 13mm, configuradas com 73 estações de moldagem com capacidade produtiva de 131.400 até 1.051.200comprimidos/h, munidas de um jogo de ferramental para um formato de comprimido, painel de comando com tela táctil e controlador lógico programável.</v>
      </c>
      <c r="H1354" s="10" t="s">
        <v>3261</v>
      </c>
      <c r="I1354" s="13">
        <v>43619</v>
      </c>
    </row>
    <row r="1355" spans="1:9" s="10" customFormat="1" ht="33" hidden="1" customHeight="1" x14ac:dyDescent="0.25">
      <c r="A1355" s="42" t="str">
        <f t="shared" si="63"/>
        <v/>
      </c>
      <c r="B1355" s="10" t="s">
        <v>112</v>
      </c>
      <c r="C1355" s="10" t="s">
        <v>3277</v>
      </c>
      <c r="D1355" s="10" t="s">
        <v>3276</v>
      </c>
      <c r="E1355" s="10" t="s">
        <v>4692</v>
      </c>
      <c r="F1355" s="10" t="str">
        <f t="shared" si="64"/>
        <v>8479.89.99</v>
      </c>
      <c r="G1355" s="10" t="str">
        <f t="shared" si="65"/>
        <v>Combinações de máquinas para reciclagem de tecidos em diversas composições, por meio da execução de múltiplas tarefas interligadas, compostas de: 1 unidade de alimentação por esteira inclinada de 7m, estação de corte dotada de 2 cortadores tipo guilhotina, com largura de trabalho de 600mm e capacidade de 200cortes/min, um deles contando com detector de metais, sistema tubular de lubrificação, 2 ventiladores de 5.000m3/h, caixas de mistura com 2.500mm com silo de alimentação automática, dispositivo de retirada de poeira, unidade alimentadora com celeiro de alimentação, máquina desfibradora com largura de trabalho de 1.500mm operando através de um conjunto de 6 cilindros de 1.000mm de diâmetro, sistema de detecção e combate de incêndio, condensador com capacidade de 800kg/h, prensa automática de 150t de força para formação dos fardos, contando com sacador e pesagem automática dos mesmos, filtro de 60.000m³, com capacidade para aspirar toda a máquina e controlar todas as impurezas geradas durante o processo, painel elétrico de controle.</v>
      </c>
      <c r="H1355" s="10" t="s">
        <v>3261</v>
      </c>
      <c r="I1355" s="13">
        <v>43619</v>
      </c>
    </row>
    <row r="1356" spans="1:9" s="10" customFormat="1" ht="33" hidden="1" customHeight="1" x14ac:dyDescent="0.25">
      <c r="A1356" s="42" t="str">
        <f t="shared" si="63"/>
        <v/>
      </c>
      <c r="B1356" s="10" t="s">
        <v>112</v>
      </c>
      <c r="C1356" s="10" t="s">
        <v>3279</v>
      </c>
      <c r="D1356" s="10" t="s">
        <v>3278</v>
      </c>
      <c r="E1356" s="10" t="s">
        <v>4526</v>
      </c>
      <c r="F1356" s="10" t="str">
        <f t="shared" si="64"/>
        <v>8479.89.99</v>
      </c>
      <c r="G1356" s="10" t="str">
        <f t="shared" si="65"/>
        <v>Combinações de máquinas para tratamento de superfície de chapas de rochas ornamentais, compostas de: 1 cavalete giratório com giro de até 180º e capacidade de carga máxima de 50t.; 1 Robô automático para carregamento e descarregamento com 240 ventosas de sucção auto excludentes, com dimensões máximas das chapas de 3.500 x 2.000 x 50mm e mínimas de 1.300 x 1.000 x 10mm; 1 mesa pente dotada de rotação e preparada para receber as chapas e colocá-las no circuito de trabalho;1 estação de troca de chapas e bandeja; 1 forno multinível de 40 andares para a secagem e catalise das chapas, dotado de elevador para a entrada e saída das chapas com capacidade de produção simultânea de 1 chapa a cada 8 min., dimensões máximas de trabalho de 3.500 x 2.200 x 40mm; 1 estação térmica alimentada a gás propano líquido, dotada de painel de controle total da linha; 1 virador de chapas; 1 aplicador automático de telas; 1 sistema de alimentação e mistura dos componentes de resina;  55 bandejas em aço para suporte das chapas, equipadas com “transponder” para detectar cada bandeja de suporte; 4 unidades de leitura/registro dos “transponders”; mesas de transporte de rolos para a movimentação das bandejas dentro do circuito de trabalho que permitem regresso das bandejas para reutilização no circuito; guarda de proteção de mãos e barreiras de segurança.</v>
      </c>
      <c r="H1356" s="10" t="s">
        <v>3261</v>
      </c>
      <c r="I1356" s="13">
        <v>43619</v>
      </c>
    </row>
    <row r="1357" spans="1:9" s="10" customFormat="1" ht="33" hidden="1" customHeight="1" x14ac:dyDescent="0.25">
      <c r="A1357" s="42" t="str">
        <f t="shared" si="63"/>
        <v/>
      </c>
      <c r="B1357" s="10" t="s">
        <v>112</v>
      </c>
      <c r="C1357" s="10" t="s">
        <v>3287</v>
      </c>
      <c r="D1357" s="10" t="s">
        <v>3286</v>
      </c>
      <c r="E1357" s="10" t="s">
        <v>4445</v>
      </c>
      <c r="F1357" s="10" t="str">
        <f t="shared" si="64"/>
        <v>8479.89.99</v>
      </c>
      <c r="G1357" s="10" t="str">
        <f t="shared" si="65"/>
        <v>Máquinas para envelopamento e empilhamento automático e  intercalado de placas de chumbo positivas e negativas utilizadas na fabricação de baterias automotivas, caminhões e estacionárias, com capacidade nominal produtiva de 260 placas/min, dotadas de 2 (dois) cabeçotes para corte, costura e envelopamento de placas, acionados por servomotores, com duplo alimentador de placas com sistema de lixamento das bandeiras e transportador a vácuo de placas, com alimentadores de rolos para processamento do material em bobinas, separador de polietileno ou AGM, sistema de controle da qualidade dos envelopes processados por meio de monitoramento por câmeras com rejeição automática para envelopes defeituosos, esteira de verticalização dos envelopes, contador automático de placas e sistema de transporte de placas a vácuo com exaustão de pó em suspensão para proteção coletiva, com controlar lógico programável (CLP).</v>
      </c>
      <c r="H1357" s="10" t="s">
        <v>3261</v>
      </c>
      <c r="I1357" s="13">
        <v>43619</v>
      </c>
    </row>
    <row r="1358" spans="1:9" s="10" customFormat="1" ht="33" hidden="1" customHeight="1" x14ac:dyDescent="0.25">
      <c r="A1358" s="42" t="str">
        <f t="shared" si="63"/>
        <v/>
      </c>
      <c r="B1358" s="10" t="s">
        <v>112</v>
      </c>
      <c r="C1358" s="10" t="s">
        <v>3296</v>
      </c>
      <c r="D1358" s="10" t="s">
        <v>3295</v>
      </c>
      <c r="E1358" s="10" t="s">
        <v>4693</v>
      </c>
      <c r="F1358" s="10" t="str">
        <f t="shared" si="64"/>
        <v>8479.89.99</v>
      </c>
      <c r="G1358" s="10" t="str">
        <f t="shared" si="65"/>
        <v>Equipamentos para utilização em completações de poços de petróleo submarinos constituídos de sub de pressurização cisalhante com guia de entrada para cabo de aço e chanfro tipo meia pata de mula, material liga 13Cr, S13Cr, 25Cr ou superior, limite de escoamento mínimo 80.000psi, conexão superior 4 ½” caixa 13,5lb/pé, com duas sedes.</v>
      </c>
      <c r="H1358" s="10" t="s">
        <v>3261</v>
      </c>
      <c r="I1358" s="13">
        <v>43619</v>
      </c>
    </row>
    <row r="1359" spans="1:9" s="10" customFormat="1" ht="33" hidden="1" customHeight="1" x14ac:dyDescent="0.25">
      <c r="A1359" s="42" t="str">
        <f t="shared" si="63"/>
        <v/>
      </c>
      <c r="B1359" s="10" t="s">
        <v>112</v>
      </c>
      <c r="C1359" s="10" t="s">
        <v>3380</v>
      </c>
      <c r="D1359" s="10" t="s">
        <v>3379</v>
      </c>
      <c r="E1359" s="10" t="s">
        <v>4694</v>
      </c>
      <c r="F1359" s="10" t="str">
        <f t="shared" si="64"/>
        <v>8479.89.99</v>
      </c>
      <c r="G1359" s="10" t="str">
        <f t="shared" si="65"/>
        <v>Máquinas de fusão de fibra óptica utilizadas para execução de redes “Banda Larga”, redes “backbones”, e instalação de FTTh, FTTx e LAN, para emenda com alinhamento núcleo a núcleo em 6 segundos e contração de tubete em 15 segundos, com no máximo até 300 programas de emenda e até 100 programas de contração de protetores (tubetes), com monitor colorido de LCD “touchscreen” de 5’, ampliação 350x e zoom de até 700 vezes, sistemas de observação simultânea dos eixos X e Y, com entrada USB 2.0 (tipo mini-B) para comunicação com PC, com entrada para cartão de memória SD, bateria para 300 ciclos e no mínimo 4.600mAh, eletrodo para 6.000 emendas e memória interna com capacidade para armazenar até 10.000 dados de emenda, temperatura de operação de -10 a +50°C e umidade relativa de 0 a 95%.</v>
      </c>
      <c r="H1359" s="10" t="s">
        <v>3261</v>
      </c>
      <c r="I1359" s="13">
        <v>43619</v>
      </c>
    </row>
    <row r="1360" spans="1:9" s="10" customFormat="1" ht="33" hidden="1" customHeight="1" x14ac:dyDescent="0.25">
      <c r="A1360" s="42" t="str">
        <f t="shared" si="63"/>
        <v/>
      </c>
      <c r="B1360" s="10" t="s">
        <v>112</v>
      </c>
      <c r="C1360" s="10" t="s">
        <v>3388</v>
      </c>
      <c r="D1360" s="10" t="s">
        <v>3387</v>
      </c>
      <c r="E1360" s="10" t="s">
        <v>4695</v>
      </c>
      <c r="F1360" s="10" t="str">
        <f t="shared" si="64"/>
        <v>8479.89.99</v>
      </c>
      <c r="G1360" s="10" t="str">
        <f t="shared" si="65"/>
        <v>Acumuladores hidráulicos de bexiga ou pistão, com corpo de aço, pressão máxima de operação igual ou inferior a 35MPa, volume entre 10 e 50L, compatível com o sistema hidráulico de moinhos tubulares e máquinas de moagem, com a função de absorver a pulsação de óleo, dando proteção aos dispositivos e estabilização do sistema hidráulico e tubulações.</v>
      </c>
      <c r="H1360" s="10" t="s">
        <v>3261</v>
      </c>
      <c r="I1360" s="13">
        <v>43619</v>
      </c>
    </row>
    <row r="1361" spans="1:9" s="10" customFormat="1" ht="33" hidden="1" customHeight="1" x14ac:dyDescent="0.25">
      <c r="A1361" s="42" t="str">
        <f t="shared" si="63"/>
        <v/>
      </c>
      <c r="B1361" s="10" t="s">
        <v>112</v>
      </c>
      <c r="C1361" s="10" t="s">
        <v>3392</v>
      </c>
      <c r="D1361" s="10" t="s">
        <v>3391</v>
      </c>
      <c r="E1361" s="10" t="s">
        <v>4696</v>
      </c>
      <c r="F1361" s="10" t="str">
        <f t="shared" si="64"/>
        <v>8479.89.99</v>
      </c>
      <c r="G1361" s="10" t="str">
        <f t="shared" si="65"/>
        <v>Máquinas para aplicação de revestimento antirrisco em lentes oftálmicas blocadas, dotadas de sistema de lavagem da lente por meio de água quente e secagem da lente por meio de jato de ar, aplicação do revestimento antirrisco por (SPIN) e cura do revestimento antirrisco por meio de lâmpada UV, capacidade de produção para até 100 lentes/h.</v>
      </c>
      <c r="H1361" s="10" t="s">
        <v>3261</v>
      </c>
      <c r="I1361" s="13">
        <v>43619</v>
      </c>
    </row>
    <row r="1362" spans="1:9" s="10" customFormat="1" ht="33" hidden="1" customHeight="1" x14ac:dyDescent="0.25">
      <c r="A1362" s="42" t="str">
        <f t="shared" si="63"/>
        <v/>
      </c>
      <c r="B1362" s="10" t="s">
        <v>112</v>
      </c>
      <c r="C1362" s="10" t="s">
        <v>3400</v>
      </c>
      <c r="D1362" s="10" t="s">
        <v>3399</v>
      </c>
      <c r="E1362" s="10" t="s">
        <v>4697</v>
      </c>
      <c r="F1362" s="10" t="str">
        <f t="shared" si="64"/>
        <v>8479.89.99</v>
      </c>
      <c r="G1362" s="10" t="str">
        <f t="shared" si="65"/>
        <v>Máquinas compressoras específicas para fins de pesquisa e desenvolvimento de produtos farmacêuticos com velocidade nominal de trabalho até 1.750 comprimidos hora, equipada com mesa de trabalho intercambiável, totalmente instrumentada para medições de força e deslocamento do punção, espessura e densidade. Adaptável a diferentes sistemas de alimentação com compressão de até 5 camadas com 3 produtos diferentes, equipada com software de análise de dados e intercambialidade com outros equipamentos, possibilidade de uso de ferramentais tipo B ou D, com matriz BBS, BB, B, D, com diâmetro máximo de comprimido de 40mm, enchimento máximo de 34mm, dwell time menor que 2 milisegundo podendo ser estendido até 2 segundos, zona de compressão ajustável de 1 a 12mm, pré-compressão até 50kN e compressão máxima de 80kN, aceleração até 2,6G e velocidade máxima 2x390mm/s.</v>
      </c>
      <c r="H1362" s="10" t="s">
        <v>3261</v>
      </c>
      <c r="I1362" s="13">
        <v>43619</v>
      </c>
    </row>
    <row r="1363" spans="1:9" s="10" customFormat="1" ht="33" hidden="1" customHeight="1" x14ac:dyDescent="0.25">
      <c r="A1363" s="42" t="str">
        <f t="shared" si="63"/>
        <v/>
      </c>
      <c r="B1363" s="10" t="s">
        <v>112</v>
      </c>
      <c r="C1363" s="10" t="s">
        <v>3423</v>
      </c>
      <c r="D1363" s="10" t="s">
        <v>3422</v>
      </c>
      <c r="E1363" s="10" t="s">
        <v>4698</v>
      </c>
      <c r="F1363" s="10" t="str">
        <f t="shared" si="64"/>
        <v>8479.89.99</v>
      </c>
      <c r="G1363" s="10" t="str">
        <f t="shared" si="65"/>
        <v>Máquinas para fabricação de fraldas geriátricas descartáveis tipo "pants" ou "roupa intima descartável", com capacidade de produção igual ou maior de 200 fraldas por minuto, para o tamanho m masculino, voluta para dosagem de polímero super absorvente com uma roda formadora; com esteiras transportadoras; dispositivos aplicadores de adesivos; conjuntos de rolos compactadores; facas de corte rotativo; módulo de dobra; dispositivos de rejeição; alimentação de materiais; desbobinamento de elásticos e de materiais especiais; aplicação de adesivo a quente; painel de comando computadorizado com interface homem máquina.</v>
      </c>
      <c r="H1363" s="10" t="s">
        <v>3261</v>
      </c>
      <c r="I1363" s="13">
        <v>43619</v>
      </c>
    </row>
    <row r="1364" spans="1:9" s="10" customFormat="1" ht="33" hidden="1" customHeight="1" x14ac:dyDescent="0.25">
      <c r="A1364" s="42" t="str">
        <f t="shared" si="63"/>
        <v/>
      </c>
      <c r="B1364" s="10" t="s">
        <v>61</v>
      </c>
      <c r="C1364" s="10" t="s">
        <v>3394</v>
      </c>
      <c r="D1364" s="10" t="s">
        <v>3393</v>
      </c>
      <c r="E1364" s="10" t="s">
        <v>4684</v>
      </c>
      <c r="F1364" s="10" t="str">
        <f t="shared" si="64"/>
        <v>8480.71.00</v>
      </c>
      <c r="G1364" s="10" t="str">
        <f t="shared" si="65"/>
        <v>Moldes para injeção de termoplásticos com 32 cavidades em face única, (altura 1.190mm x largura 891mm e profundidade de 768mm); para produzir tampas com sobre tampas (flip-top) com interior roscado em conformidade com o padrão internacional 33-400 thread 6 t.p.i., extraída por desenrosco mecânico,  com peso igual ou inferior a 9,2 gramas para uso em embalagens da indústria alimentícia; cavidades e demais componentes usinados em aços especiais ou sinterizados a laser (dmls), tratamentos térmicos e superficiais especiais para alta precisão, repetibilidade, ciclos rápidos de 12 segundos e isenção de sujidades; sistema de injeção por câmara quente.</v>
      </c>
      <c r="H1364" s="10" t="s">
        <v>3261</v>
      </c>
      <c r="I1364" s="13">
        <v>43619</v>
      </c>
    </row>
    <row r="1365" spans="1:9" s="10" customFormat="1" ht="33" hidden="1" customHeight="1" x14ac:dyDescent="0.25">
      <c r="A1365" s="42" t="str">
        <f t="shared" si="63"/>
        <v/>
      </c>
      <c r="B1365" s="10" t="s">
        <v>61</v>
      </c>
      <c r="C1365" s="10" t="s">
        <v>3419</v>
      </c>
      <c r="D1365" s="10" t="s">
        <v>3418</v>
      </c>
      <c r="E1365" s="10" t="s">
        <v>4699</v>
      </c>
      <c r="F1365" s="10" t="str">
        <f t="shared" si="64"/>
        <v>8480.71.00</v>
      </c>
      <c r="G1365" s="10" t="str">
        <f t="shared" si="65"/>
        <v>Moldes de injeção de 96 cavidades (cold half) e suas respectivas peças de reposição intercambiáveis, distância entre centros de cavidade 50 (V) x 155 (H)mm, confeccionados em aço especial e anticorrosivo, para fabricação de preformas de polietileno de tereftalato (PET) de 15g com variação de peso máxima de +/- 0,3g, a um tempo de ciclo de 8,0 segundos e tolerância de +/- 0,5 segundos, capacidade de produção de 43.200 preformas/hora, dotados de sistema para extração de preformas contendo : placa de retirada EOAT com 4 estágios de refrigeração, placa “Cool Pick” para retirada e pós refrigeração da superfície interna e externa das preformas , projetados e desenvolvidos especificamente para uso em máquinas injetoras de 4.000kN, acompanhado de jogo de machos de 96 cavidades e distância entre os centros de cavidade 50 (V) x 140 (H)mm, intercambiáveis, para fabricação de preformas de PET de 14 g com tubos de refrigeração.</v>
      </c>
      <c r="H1365" s="10" t="s">
        <v>3261</v>
      </c>
      <c r="I1365" s="13">
        <v>43619</v>
      </c>
    </row>
    <row r="1366" spans="1:9" s="10" customFormat="1" ht="33" hidden="1" customHeight="1" x14ac:dyDescent="0.25">
      <c r="A1366" s="42" t="str">
        <f t="shared" si="63"/>
        <v/>
      </c>
      <c r="B1366" s="10" t="s">
        <v>2611</v>
      </c>
      <c r="C1366" s="10" t="s">
        <v>3311</v>
      </c>
      <c r="D1366" s="10" t="s">
        <v>3310</v>
      </c>
      <c r="E1366" s="10" t="s">
        <v>4007</v>
      </c>
      <c r="F1366" s="10" t="str">
        <f t="shared" si="64"/>
        <v>8481.30.00</v>
      </c>
      <c r="G1366" s="10" t="str">
        <f t="shared" si="65"/>
        <v>Válvulas reguladoras de fluxo unidirecional com construção angular com rosca macho G1/8" e conexão rápida pneumática para tubos de diâmetro externo de 6 a 8 mm, corpo em liga de alumínio forjado anodizado, parafuso de ajuste em latão e anel de engate em POM (polióxido de metileno), O-ring em NBR ((acrilonitrilo butadieno) já fornecido como padrão, vazão nominal padrão de 185 a 215L/min na direção do estrangulamento com ajuste por meio de parafuso com fenda (exaustão), sendo adequada para trabalhar com ar comprimido, conforme ISO 8573¬1:2010 classe 7:4:4, com pressões de 0,2 a 10bar e temperaturas de –10 a +60°C e possibilidade de rotacionar a válvula em 360° depois de montada.</v>
      </c>
      <c r="H1366" s="10" t="s">
        <v>3261</v>
      </c>
      <c r="I1366" s="13">
        <v>43619</v>
      </c>
    </row>
    <row r="1367" spans="1:9" s="10" customFormat="1" ht="33" hidden="1" customHeight="1" x14ac:dyDescent="0.25">
      <c r="A1367" s="42" t="str">
        <f t="shared" si="63"/>
        <v/>
      </c>
      <c r="B1367" s="10" t="s">
        <v>899</v>
      </c>
      <c r="C1367" s="10" t="s">
        <v>3408</v>
      </c>
      <c r="D1367" s="10" t="s">
        <v>3407</v>
      </c>
      <c r="E1367" s="10" t="s">
        <v>4289</v>
      </c>
      <c r="F1367" s="10" t="str">
        <f t="shared" si="64"/>
        <v>8481.80.92</v>
      </c>
      <c r="G1367" s="10" t="str">
        <f t="shared" si="65"/>
        <v>Válvulas de 3/2 vias com 56,5mm de comprimento, 26mm de largura, 57,9mm de altura pesando 0,036kg, para a utilização em acionamento pneumático de sistema transportador, para operar em desacoplamento de correia transportadora de rolos de acionamento, de fácil acoplamento, tendo como meio de operação ar comprimido filtrado lubrificado ou não lubrificado, com uma frequência de comutação de 2.400 circuitos/hora, com entrada de ≤ 0,35 watts a 24 VDC em tensão de operação.</v>
      </c>
      <c r="H1367" s="10" t="s">
        <v>3261</v>
      </c>
      <c r="I1367" s="13">
        <v>43619</v>
      </c>
    </row>
    <row r="1368" spans="1:9" s="10" customFormat="1" ht="33" hidden="1" customHeight="1" x14ac:dyDescent="0.25">
      <c r="A1368" s="42" t="str">
        <f t="shared" si="63"/>
        <v/>
      </c>
      <c r="B1368" s="10" t="s">
        <v>366</v>
      </c>
      <c r="C1368" s="10" t="s">
        <v>3324</v>
      </c>
      <c r="D1368" s="10" t="s">
        <v>3323</v>
      </c>
      <c r="E1368" s="10" t="s">
        <v>4543</v>
      </c>
      <c r="F1368" s="10" t="str">
        <f t="shared" si="64"/>
        <v>8483.40.10</v>
      </c>
      <c r="G1368" s="10" t="str">
        <f t="shared" si="65"/>
        <v>Reversores com redução de 2,037, com montagem direta, para acoplamento em motores diesel com potência máxima de 365HP a 2.100rpm e rotação de saída máxima de 3.000rpm, destinados à aplicação de trabalho contínuo em embarcações de uso marítimo e fluvial.</v>
      </c>
      <c r="H1368" s="10" t="s">
        <v>3261</v>
      </c>
      <c r="I1368" s="13">
        <v>43619</v>
      </c>
    </row>
    <row r="1369" spans="1:9" s="10" customFormat="1" ht="33" hidden="1" customHeight="1" x14ac:dyDescent="0.25">
      <c r="A1369" s="42" t="str">
        <f t="shared" si="63"/>
        <v/>
      </c>
      <c r="B1369" s="10" t="s">
        <v>366</v>
      </c>
      <c r="C1369" s="10" t="s">
        <v>3326</v>
      </c>
      <c r="D1369" s="10" t="s">
        <v>3325</v>
      </c>
      <c r="E1369" s="10" t="s">
        <v>4543</v>
      </c>
      <c r="F1369" s="10" t="str">
        <f t="shared" si="64"/>
        <v>8483.40.10</v>
      </c>
      <c r="G1369" s="10" t="str">
        <f t="shared" si="65"/>
        <v>Reversores com redução de 2,423, com montagem direta, para acoplamento em motores diesel com potência máxima de 320HP a 2.100rpm e rotação de saída máxima de 3.000rpm, destinados à aplicação de trabalho contínuo em embarcações de uso marítimo e fluvial.</v>
      </c>
      <c r="H1369" s="10" t="s">
        <v>3261</v>
      </c>
      <c r="I1369" s="13">
        <v>43619</v>
      </c>
    </row>
    <row r="1370" spans="1:9" s="10" customFormat="1" ht="33" hidden="1" customHeight="1" x14ac:dyDescent="0.25">
      <c r="A1370" s="42" t="str">
        <f t="shared" si="63"/>
        <v/>
      </c>
      <c r="B1370" s="10" t="s">
        <v>366</v>
      </c>
      <c r="C1370" s="10" t="s">
        <v>3328</v>
      </c>
      <c r="D1370" s="10" t="s">
        <v>3327</v>
      </c>
      <c r="E1370" s="10" t="s">
        <v>4543</v>
      </c>
      <c r="F1370" s="10" t="str">
        <f t="shared" si="64"/>
        <v>8483.40.10</v>
      </c>
      <c r="G1370" s="10" t="str">
        <f t="shared" si="65"/>
        <v>Reversores com redução de 1,733, com montagem direta, para acoplamento em motores diesel com potência máxima de 438HP a 2.100rpm e rotação de saída máxima de 3.000rpm, destinados à aplicação de trabalho contínuo em embarcações de uso marítimo e fluvial.</v>
      </c>
      <c r="H1370" s="10" t="s">
        <v>3261</v>
      </c>
      <c r="I1370" s="13">
        <v>43619</v>
      </c>
    </row>
    <row r="1371" spans="1:9" s="10" customFormat="1" ht="33" hidden="1" customHeight="1" x14ac:dyDescent="0.25">
      <c r="A1371" s="42" t="str">
        <f t="shared" si="63"/>
        <v/>
      </c>
      <c r="B1371" s="10" t="s">
        <v>366</v>
      </c>
      <c r="C1371" s="10" t="s">
        <v>3330</v>
      </c>
      <c r="D1371" s="10" t="s">
        <v>3329</v>
      </c>
      <c r="E1371" s="10" t="s">
        <v>4543</v>
      </c>
      <c r="F1371" s="10" t="str">
        <f t="shared" si="64"/>
        <v>8483.40.10</v>
      </c>
      <c r="G1371" s="10" t="str">
        <f t="shared" si="65"/>
        <v>Reversores com redução de 2,037, com montagem direta, para acoplamento em motores diesel com potência máxima de 438HP a 2.100rpm e rotação de saída máxima de 3.000rpm, destinados à aplicação de trabalho contínuo em embarcações de uso marítimo e fluvial.</v>
      </c>
      <c r="H1371" s="10" t="s">
        <v>3261</v>
      </c>
      <c r="I1371" s="13">
        <v>43619</v>
      </c>
    </row>
    <row r="1372" spans="1:9" s="10" customFormat="1" ht="33" hidden="1" customHeight="1" x14ac:dyDescent="0.25">
      <c r="A1372" s="42" t="str">
        <f t="shared" si="63"/>
        <v/>
      </c>
      <c r="B1372" s="10" t="s">
        <v>366</v>
      </c>
      <c r="C1372" s="10" t="s">
        <v>3332</v>
      </c>
      <c r="D1372" s="10" t="s">
        <v>3331</v>
      </c>
      <c r="E1372" s="10" t="s">
        <v>4543</v>
      </c>
      <c r="F1372" s="10" t="str">
        <f t="shared" si="64"/>
        <v>8483.40.10</v>
      </c>
      <c r="G1372" s="10" t="str">
        <f t="shared" si="65"/>
        <v>Reversores com redução de 1,767, com montagem direta, para acoplamento em motores diesel com potência máxima de 700HP a 2.100rpm e rotação de saída máxima de 3.000rpm, destinados à aplicação de trabalho contínuo em embarcações de uso marítimo e fluvial.</v>
      </c>
      <c r="H1372" s="10" t="s">
        <v>3261</v>
      </c>
      <c r="I1372" s="13">
        <v>43619</v>
      </c>
    </row>
    <row r="1373" spans="1:9" s="10" customFormat="1" ht="33" hidden="1" customHeight="1" x14ac:dyDescent="0.25">
      <c r="A1373" s="42" t="str">
        <f t="shared" si="63"/>
        <v/>
      </c>
      <c r="B1373" s="10" t="s">
        <v>366</v>
      </c>
      <c r="C1373" s="10" t="s">
        <v>3334</v>
      </c>
      <c r="D1373" s="10" t="s">
        <v>3333</v>
      </c>
      <c r="E1373" s="10" t="s">
        <v>4543</v>
      </c>
      <c r="F1373" s="10" t="str">
        <f t="shared" si="64"/>
        <v>8483.40.10</v>
      </c>
      <c r="G1373" s="10" t="str">
        <f t="shared" si="65"/>
        <v>Reversores com redução de 1,525, com montagem direta, para acoplamento em motores diesel com potência máxima de 817HP a 2.100rpm e rotação de saída máxima de 3.000rpm, destinados à aplicação de trabalho contínuo em embarcações de uso marítimo e fluvial.</v>
      </c>
      <c r="H1373" s="10" t="s">
        <v>3261</v>
      </c>
      <c r="I1373" s="13">
        <v>43619</v>
      </c>
    </row>
    <row r="1374" spans="1:9" s="10" customFormat="1" ht="33" hidden="1" customHeight="1" x14ac:dyDescent="0.25">
      <c r="A1374" s="42" t="str">
        <f t="shared" si="63"/>
        <v/>
      </c>
      <c r="B1374" s="10" t="s">
        <v>366</v>
      </c>
      <c r="C1374" s="10" t="s">
        <v>3336</v>
      </c>
      <c r="D1374" s="10" t="s">
        <v>3335</v>
      </c>
      <c r="E1374" s="10" t="s">
        <v>4543</v>
      </c>
      <c r="F1374" s="10" t="str">
        <f t="shared" si="64"/>
        <v>8483.40.10</v>
      </c>
      <c r="G1374" s="10" t="str">
        <f t="shared" si="65"/>
        <v>Reversores com redução de 1,971, com montagem direta, para acoplamento em motores diesel com potência máxima de 817HP a 2.100rpm e rotação de saída máxima de 3.000rpm, destinados à aplicação de trabalho contínuo em embarcações de uso marítimo e fluvial.</v>
      </c>
      <c r="H1374" s="10" t="s">
        <v>3261</v>
      </c>
      <c r="I1374" s="13">
        <v>43619</v>
      </c>
    </row>
    <row r="1375" spans="1:9" s="10" customFormat="1" ht="33" hidden="1" customHeight="1" x14ac:dyDescent="0.25">
      <c r="A1375" s="42" t="str">
        <f t="shared" si="63"/>
        <v/>
      </c>
      <c r="B1375" s="10" t="s">
        <v>366</v>
      </c>
      <c r="C1375" s="10" t="s">
        <v>3338</v>
      </c>
      <c r="D1375" s="10" t="s">
        <v>3337</v>
      </c>
      <c r="E1375" s="10" t="s">
        <v>4543</v>
      </c>
      <c r="F1375" s="10" t="str">
        <f t="shared" si="64"/>
        <v>8483.40.10</v>
      </c>
      <c r="G1375" s="10" t="str">
        <f t="shared" si="65"/>
        <v>Reversores com redução de 2,517, com montagem direta, para acoplamento em motores diesel com potência máxima de 747HP a 2.100rpm e rotação de saída máxima de 3.000rpm, destinados à aplicação de trabalho contínuo em embarcações de uso marítimo e fluvial.</v>
      </c>
      <c r="H1375" s="10" t="s">
        <v>3261</v>
      </c>
      <c r="I1375" s="13">
        <v>43619</v>
      </c>
    </row>
    <row r="1376" spans="1:9" s="10" customFormat="1" ht="33" hidden="1" customHeight="1" x14ac:dyDescent="0.25">
      <c r="A1376" s="42" t="str">
        <f t="shared" si="63"/>
        <v/>
      </c>
      <c r="B1376" s="10" t="s">
        <v>366</v>
      </c>
      <c r="C1376" s="10" t="s">
        <v>3340</v>
      </c>
      <c r="D1376" s="10" t="s">
        <v>3339</v>
      </c>
      <c r="E1376" s="10" t="s">
        <v>4543</v>
      </c>
      <c r="F1376" s="10" t="str">
        <f t="shared" si="64"/>
        <v>8483.40.10</v>
      </c>
      <c r="G1376" s="10" t="str">
        <f t="shared" si="65"/>
        <v>Reversores com redução de 6,417, com montagem direta, para acoplamento em motores diesel com potência máxima de 593HP a 2.100rpm e rotação de saída máxima de 2.600rpm, destinados à aplicação de trabalho contínuo em embarcações de uso marítimo e fluvial.</v>
      </c>
      <c r="H1376" s="10" t="s">
        <v>3261</v>
      </c>
      <c r="I1376" s="13">
        <v>43619</v>
      </c>
    </row>
    <row r="1377" spans="1:9" s="10" customFormat="1" ht="33" hidden="1" customHeight="1" x14ac:dyDescent="0.25">
      <c r="A1377" s="42" t="str">
        <f t="shared" si="63"/>
        <v/>
      </c>
      <c r="B1377" s="10" t="s">
        <v>3364</v>
      </c>
      <c r="C1377" s="10" t="s">
        <v>3365</v>
      </c>
      <c r="D1377" s="10" t="s">
        <v>3363</v>
      </c>
      <c r="E1377" s="10" t="s">
        <v>4617</v>
      </c>
      <c r="F1377" s="10" t="str">
        <f t="shared" si="64"/>
        <v>8501.53.90</v>
      </c>
      <c r="G1377" s="10" t="str">
        <f t="shared" si="65"/>
        <v>Servomotores de ferramenta de torque para acionamento remoto de válvulas manuais, motor elétrico combinado com caixa de engrenagens, dispositivos de determinação da posição rotacional de motor e sensores de temperatura dos seus enrolamentos, suas características mecânicas incluem um eixo de saída,  interfaces elétricas com fios de 10AWG e conectores do tipo “Dry-Mate”, sua pressão ambiente é 2.500m de lâmina d'água (250bar) com temperaturas de operação submarina -5 a +20oC com estocagem -30 a +50oC, sua humidade máxima precisa ser de 98%.</v>
      </c>
      <c r="H1377" s="10" t="s">
        <v>3261</v>
      </c>
      <c r="I1377" s="13">
        <v>43619</v>
      </c>
    </row>
    <row r="1378" spans="1:9" s="10" customFormat="1" ht="33" hidden="1" customHeight="1" x14ac:dyDescent="0.25">
      <c r="A1378" s="42" t="str">
        <f t="shared" si="63"/>
        <v/>
      </c>
      <c r="B1378" s="10" t="s">
        <v>1136</v>
      </c>
      <c r="C1378" s="10" t="s">
        <v>3315</v>
      </c>
      <c r="D1378" s="10" t="s">
        <v>3314</v>
      </c>
      <c r="E1378" s="10" t="s">
        <v>4555</v>
      </c>
      <c r="F1378" s="10" t="str">
        <f t="shared" si="64"/>
        <v>8514.40.00</v>
      </c>
      <c r="G1378" s="10" t="str">
        <f t="shared" si="65"/>
        <v>Combinações de máquinas (unidade funcional) para tratamento térmico por indução da barra de direção, de aço, utilizadas em caixa de direção eletricamente assistida (EPS) de veículos automotores leves, com capacidade de produção de 98 unidades por hora, compostas de: uma esteira de entrada de peças com sistema de lavagem e secagem; um dispositivo para verificação de empenamento e orientação das peças, com sistema de separação de peças não aprovadas; uma máquina para gravação a laser de caracteres de identificação das peças; uma máquina para tratamento térmico de têmpera por indução, com portas e bacia de coleta do líquido de têmpera fabricadas em aço inox e integradas à estrutura da máquina, exaustor com coletor de névoa para a estação de endurecimento, sistema automático de lubrificação central com supervisão de pressão; duas estações verticais para execução do processo de têmpera por indução dos dentes e da face oposta da barra de direção, cada uma com um eixo NC-Z vertical para subida/descida, um eixo NC-Y para avanço/recuo do indutor e um sistema anti-distorção constituído principalmente de contra-ponto superior, garra superior e garra inferior; uma estação horizontal de tratamento térmico de revenimento da área dos dentes da cremalheira, com indutor montado em caixa com proteção mecânica; uma esteira contínua de saída com ducha e sopro de ar para redução da temperatura das peças para no máximo 40°C na saída da esteira; conversores de frequência transistorizados IGBT; com controle numérico computadorizado (CNC), sistema de resfriamento dos painéis elétricos, sistema de resfriamento do líquido de têmpera e robô de três eixos para carregar e descarregar as peças.</v>
      </c>
      <c r="H1378" s="10" t="s">
        <v>3261</v>
      </c>
      <c r="I1378" s="13">
        <v>43619</v>
      </c>
    </row>
    <row r="1379" spans="1:9" s="10" customFormat="1" ht="33" hidden="1" customHeight="1" x14ac:dyDescent="0.25">
      <c r="A1379" s="42" t="str">
        <f t="shared" si="63"/>
        <v/>
      </c>
      <c r="B1379" s="10" t="s">
        <v>243</v>
      </c>
      <c r="C1379" s="10" t="s">
        <v>3264</v>
      </c>
      <c r="D1379" s="10" t="s">
        <v>3263</v>
      </c>
      <c r="E1379" s="10" t="s">
        <v>4634</v>
      </c>
      <c r="F1379" s="10" t="str">
        <f t="shared" si="64"/>
        <v>8515.80.90</v>
      </c>
      <c r="G1379" s="10" t="str">
        <f t="shared" si="65"/>
        <v>Combinações de máquinas para soldagem de peças utilizadas na fabricação de buzinas automotivas (Caracol e Base), com produtividade de 100peças/min, compostas de: máquina de ultrassom com sensor de inspeção de tamanho e posição da amostra, tensão de entrada em 380Vac, faixa de frequência de 60Hz, tensão de operação de 24Vdc, corrente elétrica de 300mA, luz infravermelha com o comprimento de onda em 850nm, 2 entradas e 5 saídas digitais, “display” de 10 segmentos com resolução de imagem de 640 x 480 pixels, comunicação via protocolo TCP/IP, EtherNet/IP para monitoramento da produção, potência nominal de 500 a 4.000W; bomba pneumática com regulador de pressão e  válvula de distribuição, pressão de entrada de 300bar, pressão de saída de 20 a 120 bar; robô de 6 eixos com braço articulado de carga útil máxima de 9kg e alcance de 1.450mm,  controlador numérico computadorizado - CNC, rack de 19 polegadas, capacidade de memória de 64MB de RAM; recravadora de caracol para o corpo da buzina; alimentadores vibratórios.</v>
      </c>
      <c r="H1379" s="10" t="s">
        <v>3261</v>
      </c>
      <c r="I1379" s="13">
        <v>43619</v>
      </c>
    </row>
    <row r="1380" spans="1:9" s="10" customFormat="1" ht="33" hidden="1" customHeight="1" x14ac:dyDescent="0.25">
      <c r="A1380" s="42" t="str">
        <f t="shared" si="63"/>
        <v/>
      </c>
      <c r="B1380" s="10" t="s">
        <v>3269</v>
      </c>
      <c r="C1380" s="10" t="s">
        <v>3270</v>
      </c>
      <c r="D1380" s="10" t="s">
        <v>3268</v>
      </c>
      <c r="E1380" s="10" t="s">
        <v>4700</v>
      </c>
      <c r="F1380" s="10" t="str">
        <f t="shared" si="64"/>
        <v>8517.62.39</v>
      </c>
      <c r="G1380" s="10" t="str">
        <f t="shared" si="65"/>
        <v xml:space="preserve">Aparelhos de comutação contendo múltiplos switches montado sobre estrutura metálica (rack) com réguas de alimentação distintas (RPDU). Organizadores de cabos e painéis de distribuição de fibra MTP. </v>
      </c>
      <c r="H1380" s="10" t="s">
        <v>3261</v>
      </c>
      <c r="I1380" s="13">
        <v>43619</v>
      </c>
    </row>
    <row r="1381" spans="1:9" s="10" customFormat="1" ht="33" hidden="1" customHeight="1" x14ac:dyDescent="0.25">
      <c r="A1381" s="42" t="str">
        <f t="shared" si="63"/>
        <v/>
      </c>
      <c r="B1381" s="10" t="s">
        <v>2563</v>
      </c>
      <c r="C1381" s="10" t="s">
        <v>3427</v>
      </c>
      <c r="D1381" s="10" t="s">
        <v>3426</v>
      </c>
      <c r="E1381" s="10" t="s">
        <v>4701</v>
      </c>
      <c r="F1381" s="10" t="str">
        <f t="shared" si="64"/>
        <v>8517.62.77</v>
      </c>
      <c r="G1381" s="10" t="str">
        <f t="shared" si="65"/>
        <v>Aparelhos para transmissão e amplificação de voz com teclado e portas com comandos em braile e informações por voz; com capacidade de cobertura do som de até 500m²; com microfone de cabeça (headset) com conexão sem fio por UHF com alcance efetivo de até 35 metros; com resistência a impactos dinâmicos de até 70cm e a jatos de água (IP X5).</v>
      </c>
      <c r="H1381" s="10" t="s">
        <v>3261</v>
      </c>
      <c r="I1381" s="13">
        <v>43619</v>
      </c>
    </row>
    <row r="1382" spans="1:9" s="10" customFormat="1" ht="33" hidden="1" customHeight="1" x14ac:dyDescent="0.25">
      <c r="A1382" s="42" t="str">
        <f t="shared" si="63"/>
        <v/>
      </c>
      <c r="B1382" s="10" t="s">
        <v>827</v>
      </c>
      <c r="C1382" s="10" t="s">
        <v>3384</v>
      </c>
      <c r="D1382" s="10" t="s">
        <v>3383</v>
      </c>
      <c r="E1382" s="10" t="s">
        <v>4702</v>
      </c>
      <c r="F1382" s="10" t="str">
        <f t="shared" si="64"/>
        <v>8517.70.99</v>
      </c>
      <c r="G1382" s="10" t="str">
        <f t="shared" si="65"/>
        <v>Triplexadores de sinais de rádio frequência, com filtro seletivo, utilizados em estações base de telecomunicações (BTS), para compartilhamento múltiplas frequências simultâneas, atuando entre as faixas de frequência de 1.427 a 1.880MHz, de 1.920 a 2.170Mhz, de 2.300 a 2.700MHz, LTE1.400 GSM1.800, LTE2.100, BRS ou LTE2.600, feito em alumínio, com elementos de conexão e proteção de entrada IP67.</v>
      </c>
      <c r="H1382" s="10" t="s">
        <v>3261</v>
      </c>
      <c r="I1382" s="13">
        <v>43619</v>
      </c>
    </row>
    <row r="1383" spans="1:9" s="10" customFormat="1" ht="33" hidden="1" customHeight="1" x14ac:dyDescent="0.25">
      <c r="A1383" s="42" t="str">
        <f t="shared" si="63"/>
        <v/>
      </c>
      <c r="B1383" s="10" t="s">
        <v>3037</v>
      </c>
      <c r="C1383" s="10" t="s">
        <v>3382</v>
      </c>
      <c r="D1383" s="10" t="s">
        <v>3381</v>
      </c>
      <c r="E1383" s="10" t="s">
        <v>4493</v>
      </c>
      <c r="F1383" s="10" t="str">
        <f t="shared" si="64"/>
        <v>8532.24.10</v>
      </c>
      <c r="G1383" s="10" t="str">
        <f t="shared" si="65"/>
        <v>Capacitores com dielétrico de cerâmica de camadas múltiplas próprios para montagem em superfície (SMD - Surface Mounted Device), faixa de temperatura operacional de -55°C a + 125°C; tensões CC de 6,3V, 10V, 16V, 25V, 35V, 50V, 100V, 200V e 250V, tolerâncias de capacitância disponíveis de ± 5%, ± 10% e ± 20, dispositivo não polar, minimizando as preocupações de instalação, conformidade com chumbo (Pb), RoHS e REACH.</v>
      </c>
      <c r="H1383" s="10" t="s">
        <v>3261</v>
      </c>
      <c r="I1383" s="13">
        <v>43619</v>
      </c>
    </row>
    <row r="1384" spans="1:9" s="10" customFormat="1" ht="33" hidden="1" customHeight="1" x14ac:dyDescent="0.25">
      <c r="A1384" s="42" t="str">
        <f t="shared" si="63"/>
        <v/>
      </c>
      <c r="B1384" s="10" t="s">
        <v>349</v>
      </c>
      <c r="C1384" s="10" t="s">
        <v>3362</v>
      </c>
      <c r="D1384" s="10" t="s">
        <v>3361</v>
      </c>
      <c r="E1384" s="10" t="s">
        <v>4617</v>
      </c>
      <c r="F1384" s="10" t="str">
        <f t="shared" si="64"/>
        <v>8538.90.10</v>
      </c>
      <c r="G1384" s="10" t="str">
        <f t="shared" si="65"/>
        <v>Placas base da unidade de acionamento robótica (RDU, Robot Driver Unit) da unidade de controle robótica submarina, é constituída de uma placa metálica de aço superduplex, três penetradores de 121, 30 e 10 pinos elétricos, respectivamente, e 3 placas de circuito impresso com função de servir de interface para ligações elétricas, isolamento e conexões entre os componentes internos do módulo e os penetradores, respectivamente.</v>
      </c>
      <c r="H1384" s="10" t="s">
        <v>3261</v>
      </c>
      <c r="I1384" s="13">
        <v>43619</v>
      </c>
    </row>
    <row r="1385" spans="1:9" s="10" customFormat="1" ht="33" hidden="1" customHeight="1" x14ac:dyDescent="0.25">
      <c r="A1385" s="42" t="str">
        <f t="shared" si="63"/>
        <v/>
      </c>
      <c r="B1385" s="10" t="s">
        <v>91</v>
      </c>
      <c r="C1385" s="10" t="s">
        <v>3367</v>
      </c>
      <c r="D1385" s="10" t="s">
        <v>3366</v>
      </c>
      <c r="E1385" s="10" t="s">
        <v>4617</v>
      </c>
      <c r="F1385" s="10" t="str">
        <f t="shared" si="64"/>
        <v>8543.70.99</v>
      </c>
      <c r="G1385" s="10" t="str">
        <f t="shared" si="65"/>
        <v>Aparelhos eletrônicos para simulação de sensores de vazão monofásico com cálculo por meio da pressão diferencial para testes das condições operacionais de módulos de controle submarino (SCM), sua interface de comunicação é realizada por meio da corrente elétrica de alimentação até 35mA, tensão de alimentação entre 12 e 30VDC, escala de medição de 0 a 1.300mbar, com incerteza na medição de +/- 1% do fundo de escala, interface mecânica para montagem em painel de acordo com normal ANSI/VITA 1-1994, capítulo de especificações mecânicas, interface elétrica por meio de conector DIN 41612 de 96 pinos, montado em placa de circuito impresso, é necessário uma proteção por polaridade reversa com o valor padrão de dissipação de potência do diodo de proteção &gt;= 1W.</v>
      </c>
      <c r="H1385" s="10" t="s">
        <v>3261</v>
      </c>
      <c r="I1385" s="13">
        <v>43619</v>
      </c>
    </row>
    <row r="1386" spans="1:9" s="10" customFormat="1" ht="33" hidden="1" customHeight="1" x14ac:dyDescent="0.25">
      <c r="A1386" s="42" t="str">
        <f t="shared" si="63"/>
        <v/>
      </c>
      <c r="B1386" s="10" t="s">
        <v>1756</v>
      </c>
      <c r="C1386" s="10" t="s">
        <v>3346</v>
      </c>
      <c r="D1386" s="10" t="s">
        <v>3345</v>
      </c>
      <c r="E1386" s="10" t="s">
        <v>4351</v>
      </c>
      <c r="F1386" s="10" t="str">
        <f t="shared" si="64"/>
        <v>9018.19.80</v>
      </c>
      <c r="G1386" s="10" t="str">
        <f t="shared" si="65"/>
        <v>Monitores multiparamétricos de sinais vitais, para monitorar, exibir, revisar, armazenar e transferir múltiplos parâmetros fisiológicos de pacientes adultos, pediátricos e neonatos em instituições médicas e ambientes hospitalares, com dimensões de 320 X 425 X 168mm, peso ≤ 6kg e capacidade de operar com as seguintes funções: ECG (Eletrocardiograma) com análise de 23 tipos de arritmias, medidas de Segmento ST e QT e detecção de marcapasso; Frequência Respiratória (FR); Pressão Arterial não Invasiva (PNI) pelo método Oscilométrico e medição da pressão arterial sistólica, diastólica e média; Temperatura (Superficial e Intracavitária) com faixa de medição entre 0 a 50°C; Frequência de Pulso (FP) com faixa de medição entre 20 e 254bpm; SpO2 (Oximetria) com faixa de medição entre 0 e 100%; grau de proteção 1PX1; bateria de íons de lítio, recarregável, 11,1 DVC, 2,6 Ah e com autonomia superior a 1 hora de funcionamento contínuo; capacidade de gravação de até 168 horas de dados de tendências gráficas ou tabulares de 1 único paciente; tela de LCD com retroiluminação e LED colorido de 15”, resolução de 1024 X 768 pixels e exibição de até 8 formas de onda simultaneamente na tela, e podendo conter um ou mais dos seguintes opcionais: módulo de monitoramento da Pressão Sanguínea Invasiva (PI) com faixa de medição entre - 50 e 300mmHg  e sensibilidade de 5μV/V/mmHg; módulo de monitoramento do Débito Cardíaco (D.C.) pelo método da Termodiluição e faixa de medição entre 0,1 a 20L/min; módulo de Capnografia (EtCO2) com medição do fluxo lateral e microfluxo entre 0 a 99mmHg e fluxo principal entre 0 a 150mmHg; Frequência Cardíaca (FC); medição Multi-gás/O2 via módulo de Gás Anestésico (GA); medição automática da PPV (Variação da Pressão de Pulso); tela sensível ao toque (“touchscreen”); conexão "Wireless"; interfaces USB e VGA; emissão de protocolos específicos de classificação de risco do paciente e alertas precoces de mudanças clínicas com cálculos automáticos de pontuação clínica; impressora térmica embutida.</v>
      </c>
      <c r="H1386" s="10" t="s">
        <v>3261</v>
      </c>
      <c r="I1386" s="13">
        <v>43619</v>
      </c>
    </row>
    <row r="1387" spans="1:9" s="10" customFormat="1" ht="33" hidden="1" customHeight="1" x14ac:dyDescent="0.25">
      <c r="A1387" s="42" t="str">
        <f t="shared" si="63"/>
        <v/>
      </c>
      <c r="B1387" s="10" t="s">
        <v>58</v>
      </c>
      <c r="C1387" s="10" t="s">
        <v>3390</v>
      </c>
      <c r="D1387" s="10" t="s">
        <v>3389</v>
      </c>
      <c r="E1387" s="10" t="s">
        <v>4337</v>
      </c>
      <c r="F1387" s="10" t="str">
        <f t="shared" si="64"/>
        <v>9024.10.90</v>
      </c>
      <c r="G1387" s="10" t="str">
        <f t="shared" si="65"/>
        <v>Máquinas para teste dinâmico de resistência a fadiga, integrada a uma câmara de ensaio de corrosão em molas helicoidais de suspensão automotiva, capacidade de teste de quatro a seis molas simultaneamente, com gabinete de componentes e dispositivos eletrônicos para controle de frequência de teste de 2,0 a 10 Hz, com aplicação de forças constantes ou aleatórias de até 100kN, com amplitude de deslocamentos de até 300mm, com medição estática de carga e deflexão, aplicação programada e controlada da pulverização de água salinizada, controles de concentração e temperatura automatizados por sensores, armazenamento e controle de todos os dados de teste em software de monitoramento especifico do equipamento.</v>
      </c>
      <c r="H1387" s="10" t="s">
        <v>3261</v>
      </c>
      <c r="I1387" s="13">
        <v>43619</v>
      </c>
    </row>
    <row r="1388" spans="1:9" s="10" customFormat="1" ht="33" hidden="1" customHeight="1" x14ac:dyDescent="0.25">
      <c r="A1388" s="42" t="str">
        <f t="shared" si="63"/>
        <v/>
      </c>
      <c r="B1388" s="10" t="s">
        <v>55</v>
      </c>
      <c r="C1388" s="10" t="s">
        <v>3344</v>
      </c>
      <c r="D1388" s="10" t="s">
        <v>3343</v>
      </c>
      <c r="E1388" s="10" t="s">
        <v>4314</v>
      </c>
      <c r="F1388" s="10" t="str">
        <f t="shared" si="64"/>
        <v>9027.30.19</v>
      </c>
      <c r="G1388" s="10" t="str">
        <f t="shared" si="65"/>
        <v>Analisadores de fluxos segmentados; fotômetros capazes de receber células de 10mm a 100cm; com comprimento de onda de 340 a 1.050nm; faixa de detecção de até 6,5 unidades de absorbância; bomba peristáltica com 16 canais; motor de 24V; capaz de controlar até 4 reatores; taxa de sinal e ruído &lt; 0,0003 unidades de absorbância; possibilidade de acoplamento com amostradores de 100 a 572 posições; unidade química capaz de acomodar até 5 módulos químicos.</v>
      </c>
      <c r="H1388" s="10" t="s">
        <v>3261</v>
      </c>
      <c r="I1388" s="13">
        <v>43619</v>
      </c>
    </row>
    <row r="1389" spans="1:9" s="10" customFormat="1" ht="33" hidden="1" customHeight="1" x14ac:dyDescent="0.25">
      <c r="A1389" s="42" t="str">
        <f t="shared" si="63"/>
        <v/>
      </c>
      <c r="B1389" s="10" t="s">
        <v>38</v>
      </c>
      <c r="C1389" s="10" t="s">
        <v>3375</v>
      </c>
      <c r="D1389" s="10" t="s">
        <v>3374</v>
      </c>
      <c r="E1389" s="10" t="s">
        <v>4703</v>
      </c>
      <c r="F1389" s="10" t="str">
        <f t="shared" si="64"/>
        <v>9027.80.99</v>
      </c>
      <c r="G1389" s="10" t="str">
        <f t="shared" si="65"/>
        <v>Máquinas para medir tensão, batimento axial e planicidade de corpo de serra circular com diâmetro máximo de 1.600mm, com três eixos controlados numericamente, um eixo para giro da serra, um eixo para do posicionamento do sensor de medição e um eixo para posicionar o rolo de flexão.</v>
      </c>
      <c r="H1389" s="10" t="s">
        <v>3261</v>
      </c>
      <c r="I1389" s="13">
        <v>43619</v>
      </c>
    </row>
    <row r="1390" spans="1:9" s="10" customFormat="1" ht="33" hidden="1" customHeight="1" x14ac:dyDescent="0.25">
      <c r="A1390" s="42" t="str">
        <f t="shared" si="63"/>
        <v/>
      </c>
      <c r="B1390" s="10" t="s">
        <v>38</v>
      </c>
      <c r="C1390" s="10" t="s">
        <v>3421</v>
      </c>
      <c r="D1390" s="10" t="s">
        <v>3420</v>
      </c>
      <c r="E1390" s="10" t="s">
        <v>4704</v>
      </c>
      <c r="F1390" s="10" t="str">
        <f t="shared" si="64"/>
        <v>9027.80.99</v>
      </c>
      <c r="G1390" s="10" t="str">
        <f t="shared" si="65"/>
        <v>Aparelhos automáticos portáteis com respectivo acumulador, com ou sem sua base recarregadora elétrica, para medição quantitativa da concentração de hemoglobina (Hb) na faixa de 6,5 a 22g/dL e de Hematócrito (Hct) na faixa de 20% a 65%, em amostras de sangue total capilar e venoso de 1,6 microlitros, tempo de teste de 40 segundos, contador incorporado de amostras com registro de data/hora, com medições eletroquímicas realizadas por meio de biossensor de correntes e impedâncias em tiras de teste de uso único, sem uso de parâmetros calculados, sem calibração e sem codificação, para uso médico-hospitalar-laboratorial na saúde humana.</v>
      </c>
      <c r="H1390" s="10" t="s">
        <v>3261</v>
      </c>
      <c r="I1390" s="13">
        <v>43619</v>
      </c>
    </row>
    <row r="1391" spans="1:9" s="10" customFormat="1" ht="33" hidden="1" customHeight="1" x14ac:dyDescent="0.25">
      <c r="A1391" s="42" t="str">
        <f t="shared" si="63"/>
        <v/>
      </c>
      <c r="B1391" s="10" t="s">
        <v>135</v>
      </c>
      <c r="C1391" s="10" t="s">
        <v>3309</v>
      </c>
      <c r="D1391" s="10" t="s">
        <v>3308</v>
      </c>
      <c r="E1391" s="10" t="s">
        <v>4705</v>
      </c>
      <c r="F1391" s="10" t="str">
        <f t="shared" si="64"/>
        <v>9031.49.90</v>
      </c>
      <c r="G1391" s="10" t="str">
        <f t="shared" si="65"/>
        <v>Sistemas para medida autônoma e sem contato da geometria e do perfil de trilhos ferroviários, constituído por: 1 (um) equipamento de medição por meio de sistema laser sem contato com os trilhos, para ser fixado na parte inferior de vagão ferroviário, 1 (um) sistema composto de 2 computadores para consolidação e análise dos dados coletados pelo sistema de medição de geometria e transmissão on line dos mesmos.</v>
      </c>
      <c r="H1391" s="10" t="s">
        <v>3261</v>
      </c>
      <c r="I1391" s="13">
        <v>43619</v>
      </c>
    </row>
    <row r="1392" spans="1:9" s="10" customFormat="1" ht="33" hidden="1" customHeight="1" x14ac:dyDescent="0.25">
      <c r="A1392" s="42" t="str">
        <f t="shared" si="63"/>
        <v/>
      </c>
      <c r="B1392" s="10" t="s">
        <v>101</v>
      </c>
      <c r="C1392" s="10" t="s">
        <v>3386</v>
      </c>
      <c r="D1392" s="10" t="s">
        <v>3385</v>
      </c>
      <c r="E1392" s="10" t="s">
        <v>4706</v>
      </c>
      <c r="F1392" s="10" t="str">
        <f t="shared" si="64"/>
        <v>9031.80.20</v>
      </c>
      <c r="G1392" s="10" t="str">
        <f t="shared" si="65"/>
        <v>Máquinas de medição por coordenadas dotadas de sistema de cabeçote e apalpadores, com comando eletrônico, tipo pórtico com movimentos X, Y e Z motorizados e programáveis, curso compreendido em até 500mm e velocidade máxima de 300mm/s em cada um dos respectivos eixos.</v>
      </c>
      <c r="H1392" s="10" t="s">
        <v>3261</v>
      </c>
      <c r="I1392" s="13">
        <v>43619</v>
      </c>
    </row>
    <row r="1393" spans="1:9" s="10" customFormat="1" ht="33" hidden="1" customHeight="1" x14ac:dyDescent="0.25">
      <c r="A1393" s="42" t="str">
        <f t="shared" si="63"/>
        <v/>
      </c>
      <c r="B1393" s="10" t="s">
        <v>197</v>
      </c>
      <c r="C1393" s="10" t="s">
        <v>3358</v>
      </c>
      <c r="D1393" s="10" t="s">
        <v>3357</v>
      </c>
      <c r="E1393" s="10" t="s">
        <v>4707</v>
      </c>
      <c r="F1393" s="10" t="str">
        <f t="shared" si="64"/>
        <v>9031.80.99</v>
      </c>
      <c r="G1393" s="10" t="str">
        <f t="shared" si="65"/>
        <v>Dispositivos para aquisição e processamento de sinais acústicos, utilizados para medição de ruídos operacionais externos de veículos automotores, com módulos de processamento externo (exterior do veículo) e interno (interior do veículo) com dispositivo para recepção e processamento de sinais PAK MKII ou similar e micro processadores portáteis sincronizados por sistema de posicionamento global, microfones, sensores de presença por fotocélula, estação meteorológica, emissor de sinal (Wireless), sensor de posicionamento do acelerador, tacômetro.</v>
      </c>
      <c r="H1393" s="10" t="s">
        <v>3261</v>
      </c>
      <c r="I1393" s="13">
        <v>43619</v>
      </c>
    </row>
    <row r="1394" spans="1:9" s="10" customFormat="1" ht="33" hidden="1" customHeight="1" x14ac:dyDescent="0.25">
      <c r="A1394" s="42" t="str">
        <f t="shared" si="63"/>
        <v/>
      </c>
      <c r="B1394" s="10" t="s">
        <v>1684</v>
      </c>
      <c r="C1394" s="10" t="s">
        <v>2770</v>
      </c>
      <c r="D1394" s="10" t="s">
        <v>2769</v>
      </c>
      <c r="E1394" s="10" t="s">
        <v>4708</v>
      </c>
      <c r="F1394" s="10" t="str">
        <f t="shared" si="64"/>
        <v>8207.30.00</v>
      </c>
      <c r="G1394" s="10" t="str">
        <f t="shared" si="65"/>
        <v>Ferramentas progressivas para estampagem de lâminas de estatores com diâmetro externo de 95mm e pacotes de rotores autoempacotados com diâmetro externo de 55mm, de motores elétricos, providas de matrizes e punções, colunas, gaiolas de esferas, placa-guia, porta-punções, porta-matrizes, sensores com cabos elétricos, esteira para lâminas de estatores e com ou sem servomotor com redutor acoplado.</v>
      </c>
      <c r="H1394" s="10" t="s">
        <v>2684</v>
      </c>
      <c r="I1394" s="13">
        <v>43621</v>
      </c>
    </row>
    <row r="1395" spans="1:9" s="10" customFormat="1" ht="33" hidden="1" customHeight="1" x14ac:dyDescent="0.25">
      <c r="A1395" s="42" t="str">
        <f t="shared" si="63"/>
        <v/>
      </c>
      <c r="B1395" s="10" t="s">
        <v>1684</v>
      </c>
      <c r="C1395" s="10" t="s">
        <v>2772</v>
      </c>
      <c r="D1395" s="10" t="s">
        <v>2771</v>
      </c>
      <c r="E1395" s="10" t="s">
        <v>4708</v>
      </c>
      <c r="F1395" s="10" t="str">
        <f t="shared" si="64"/>
        <v>8207.30.00</v>
      </c>
      <c r="G1395" s="10" t="str">
        <f t="shared" si="65"/>
        <v>Ferramentas progressivas para estampagem de lâminas de estatores com diâmetro externo de 106,5mm e pacotes de rotores autoempacotados com diâmetro externo de 62mm, de motores elétricos, providas de matrizes e punções, colunas, gaiolas de esferas, placa-guia, porta-punções, porta-matrizes, sensores com cabos elétricos, esteira para lâminas de estatores.</v>
      </c>
      <c r="H1395" s="10" t="s">
        <v>2684</v>
      </c>
      <c r="I1395" s="13">
        <v>43621</v>
      </c>
    </row>
    <row r="1396" spans="1:9" s="10" customFormat="1" ht="33" hidden="1" customHeight="1" x14ac:dyDescent="0.25">
      <c r="A1396" s="42" t="str">
        <f t="shared" si="63"/>
        <v/>
      </c>
      <c r="B1396" s="10" t="s">
        <v>2698</v>
      </c>
      <c r="C1396" s="10" t="s">
        <v>2699</v>
      </c>
      <c r="D1396" s="10" t="s">
        <v>2697</v>
      </c>
      <c r="E1396" s="10" t="s">
        <v>4709</v>
      </c>
      <c r="F1396" s="10" t="str">
        <f t="shared" si="64"/>
        <v>8402.11.00</v>
      </c>
      <c r="G1396" s="10" t="str">
        <f t="shared" si="65"/>
        <v>Caldeiras aquatubulares recuperadoras de calor (HRSG), destinadas a geração de vapor para turbo geradores a vapor, com capacidade nominal de produção compreendida entre 170 e 180t/h e pressão igual ou superior a de 16,3Mpa(HP), com 3 níveis de pressão (LP, IP, HP), com regime de operação por circulação natural, recuperação do calor dos gases provenientes da turbina a gás, com “diverter damper” para desvio do gás de escape da turbina para a atmosfera ou para a caldeira de recuperação de calor, sistema de controle de temperatura do vapor, dispositivos de proteção contra incêndio, instrumentações, bombas, painel elétrico, sistema de controle e comando, sistema de automação, sistema de controle de emissões e chaminé.</v>
      </c>
      <c r="H1396" s="10" t="s">
        <v>2684</v>
      </c>
      <c r="I1396" s="13">
        <v>43621</v>
      </c>
    </row>
    <row r="1397" spans="1:9" s="10" customFormat="1" ht="33" hidden="1" customHeight="1" x14ac:dyDescent="0.25">
      <c r="A1397" s="42" t="str">
        <f t="shared" si="63"/>
        <v/>
      </c>
      <c r="B1397" s="10" t="s">
        <v>1790</v>
      </c>
      <c r="C1397" s="10" t="s">
        <v>2819</v>
      </c>
      <c r="D1397" s="10" t="s">
        <v>2818</v>
      </c>
      <c r="E1397" s="10" t="s">
        <v>4494</v>
      </c>
      <c r="F1397" s="10" t="str">
        <f t="shared" si="64"/>
        <v>8412.29.00</v>
      </c>
      <c r="G1397" s="10" t="str">
        <f t="shared" si="65"/>
        <v>Motores hidráulicos rotativos de deslocamento constante, de pistão axial de eixo inclinado, para acionamentos hidrostáticos em circuito aberto e fechado, com sistema de acionamento de bloco de cilindros, pressão nominal de 350bar, pressão máxima de 400bar , volume de deslocamento máximo de 45 a 180cm3, rotação máxima de 3.600 a 6.200rpm, vazão máxima de 255 a 648 litros/minuto, torque nominal de 254 a 1.001nm (a 350bar), carga máxima de força radial de 7.250 a 18.300N, carga máxima de força axial de 630 a 1.600N, para uso em carregadeiras de grande porte para carregamento de minério e estéril em operações a céu aberto.</v>
      </c>
      <c r="H1397" s="10" t="s">
        <v>2684</v>
      </c>
      <c r="I1397" s="13">
        <v>43621</v>
      </c>
    </row>
    <row r="1398" spans="1:9" s="10" customFormat="1" ht="33" hidden="1" customHeight="1" x14ac:dyDescent="0.25">
      <c r="A1398" s="42" t="str">
        <f t="shared" si="63"/>
        <v/>
      </c>
      <c r="B1398" s="10" t="s">
        <v>2252</v>
      </c>
      <c r="C1398" s="10" t="s">
        <v>2784</v>
      </c>
      <c r="D1398" s="10" t="s">
        <v>2783</v>
      </c>
      <c r="E1398" s="10" t="s">
        <v>4494</v>
      </c>
      <c r="F1398" s="10" t="str">
        <f t="shared" si="64"/>
        <v>8413.50.10</v>
      </c>
      <c r="G1398" s="10" t="str">
        <f t="shared" si="65"/>
        <v>Bombas hidráulicas variáveis rotativas com dois grupos de pistões axiais, para acionamentos hidrostáticos de circuito aberto, pressão nominal de 350bar, pressão máxima de 400bar, volume máximo de deslocamento de 93,8cm3, rotação máxima de 2.780rpm, vazão máxima de 2 x 220L/min, potência máxima de 257kW, torque máximo a curto prazo de 1.194Nm, para uso em carregadeiras de grande porte para carregamento de minério e estéril em operações a céu aberto.</v>
      </c>
      <c r="H1398" s="10" t="s">
        <v>2684</v>
      </c>
      <c r="I1398" s="13">
        <v>43621</v>
      </c>
    </row>
    <row r="1399" spans="1:9" s="10" customFormat="1" ht="33" hidden="1" customHeight="1" x14ac:dyDescent="0.25">
      <c r="A1399" s="42" t="str">
        <f t="shared" si="63"/>
        <v/>
      </c>
      <c r="B1399" s="10" t="s">
        <v>2252</v>
      </c>
      <c r="C1399" s="10" t="s">
        <v>2786</v>
      </c>
      <c r="D1399" s="10" t="s">
        <v>2785</v>
      </c>
      <c r="E1399" s="10" t="s">
        <v>4494</v>
      </c>
      <c r="F1399" s="10" t="str">
        <f t="shared" si="64"/>
        <v>8413.50.10</v>
      </c>
      <c r="G1399" s="10" t="str">
        <f t="shared" si="65"/>
        <v>Bombas hidráulicas variáveis rotativas de pistões axiais, para acionamentos hidrostáticos de circuito aberto, pressão nominal de 280bar, pressão máxima de 350bar, volume máximo de deslocamento de 45cm3, rotação máxima de 3.100rpm, vazão máxima de 117 litros/minuto, potência máxima de 55kW, torque máximo de 200Nm (a 280bar), aceleração angular máxima de 4.000radianos/seg.2, para uso em carregadeiras de grande porte para carregamento de minério e estéril em operações a céu aberto.</v>
      </c>
      <c r="H1399" s="10" t="s">
        <v>2684</v>
      </c>
      <c r="I1399" s="13">
        <v>43621</v>
      </c>
    </row>
    <row r="1400" spans="1:9" s="10" customFormat="1" ht="33" hidden="1" customHeight="1" x14ac:dyDescent="0.25">
      <c r="A1400" s="42" t="str">
        <f t="shared" si="63"/>
        <v/>
      </c>
      <c r="B1400" s="10" t="s">
        <v>2825</v>
      </c>
      <c r="C1400" s="10" t="s">
        <v>2826</v>
      </c>
      <c r="D1400" s="10" t="s">
        <v>2824</v>
      </c>
      <c r="E1400" s="10" t="s">
        <v>4710</v>
      </c>
      <c r="F1400" s="10" t="str">
        <f t="shared" si="64"/>
        <v>8413.91.90</v>
      </c>
      <c r="G1400" s="10" t="str">
        <f t="shared" si="65"/>
        <v>Adaptadores fabricados em ferro fundido usinado e com tratamento térmico, com funções exclusivas de permitir acoplamento de periféricos diretamente ao eixo de bombas hidráulicas de pistões axiais e deslocamentos volumétricos variáveis, com deslocamentos volumétricos nominais compreendidos entre 45e250cm³/revolução.</v>
      </c>
      <c r="H1400" s="10" t="s">
        <v>2684</v>
      </c>
      <c r="I1400" s="13">
        <v>43621</v>
      </c>
    </row>
    <row r="1401" spans="1:9" s="10" customFormat="1" ht="33" hidden="1" customHeight="1" x14ac:dyDescent="0.25">
      <c r="A1401" s="42" t="str">
        <f t="shared" si="63"/>
        <v/>
      </c>
      <c r="B1401" s="10" t="s">
        <v>45</v>
      </c>
      <c r="C1401" s="10" t="s">
        <v>2778</v>
      </c>
      <c r="D1401" s="10" t="s">
        <v>2777</v>
      </c>
      <c r="E1401" s="10" t="s">
        <v>4711</v>
      </c>
      <c r="F1401" s="10" t="str">
        <f t="shared" si="64"/>
        <v>8419.40.90</v>
      </c>
      <c r="G1401" s="10" t="str">
        <f t="shared" si="65"/>
        <v>Equipamentos para recuperação de aromas a partir de extrato ou solução de café torrado moído com água (coffee slurry), por meio de duas colunas de cones giratórios com capacidade de produção mínima de 150L de aroma/hora e capacidade máxima de produção de 900L de aroma/hora, controlada por painel logico programável (PLC).</v>
      </c>
      <c r="H1401" s="10" t="s">
        <v>2684</v>
      </c>
      <c r="I1401" s="13">
        <v>43621</v>
      </c>
    </row>
    <row r="1402" spans="1:9" s="10" customFormat="1" ht="33" hidden="1" customHeight="1" x14ac:dyDescent="0.25">
      <c r="A1402" s="42" t="str">
        <f t="shared" si="63"/>
        <v/>
      </c>
      <c r="B1402" s="10" t="s">
        <v>2729</v>
      </c>
      <c r="C1402" s="10" t="s">
        <v>2730</v>
      </c>
      <c r="D1402" s="10" t="s">
        <v>2728</v>
      </c>
      <c r="E1402" s="10" t="s">
        <v>4712</v>
      </c>
      <c r="F1402" s="10" t="str">
        <f t="shared" si="64"/>
        <v>8419.50.90</v>
      </c>
      <c r="G1402" s="10" t="str">
        <f t="shared" si="65"/>
        <v>Trocadores de calor rotativo com peso de 29 a 1.130kg, diâmetro do rotor medindo de 500 a 3.800mm, revestido com sílica gel, gabinetes com largura de 550 a 4.000mm, altura de 550 a 4.000mm e profundidade do gabinete de 276 a 500mm, sistema de selagem e acionamento, pressão máxima nas faces do rotor de 600Pa, temperatura máxima e mínima de trabalho de -40 e +65°C, rotores com posicionamento vertical e horizontal, destinados à recuperar energia na renovação do ar dos ambientes climatizados.</v>
      </c>
      <c r="H1402" s="10" t="s">
        <v>2684</v>
      </c>
      <c r="I1402" s="13">
        <v>43621</v>
      </c>
    </row>
    <row r="1403" spans="1:9" s="10" customFormat="1" ht="33" hidden="1" customHeight="1" x14ac:dyDescent="0.25">
      <c r="A1403" s="42" t="str">
        <f t="shared" si="63"/>
        <v/>
      </c>
      <c r="B1403" s="10" t="s">
        <v>547</v>
      </c>
      <c r="C1403" s="10" t="s">
        <v>2764</v>
      </c>
      <c r="D1403" s="10" t="s">
        <v>2763</v>
      </c>
      <c r="E1403" s="10" t="s">
        <v>4713</v>
      </c>
      <c r="F1403" s="10" t="str">
        <f t="shared" si="64"/>
        <v>8420.10.90</v>
      </c>
      <c r="G1403" s="10" t="str">
        <f t="shared" si="65"/>
        <v>Calandras para transferência térmica de impressão contínua em matérias têxteis e demais substratos, através do processo “transfer” (sublimação), com cilindro motorizado de controle de alimentação para alinhar e abrir o tecido em rolo, cilindro principal de diâmetro 1.500mm, largura nominal 2.000mm e útil 1.800mm, temperatura controlada ao limite de 230ºC, velocidade mecânica de programação de 1,5 a 30m/min.</v>
      </c>
      <c r="H1403" s="10" t="s">
        <v>2684</v>
      </c>
      <c r="I1403" s="13">
        <v>43621</v>
      </c>
    </row>
    <row r="1404" spans="1:9" s="10" customFormat="1" ht="33" hidden="1" customHeight="1" x14ac:dyDescent="0.25">
      <c r="A1404" s="42" t="str">
        <f t="shared" si="63"/>
        <v/>
      </c>
      <c r="B1404" s="10" t="s">
        <v>948</v>
      </c>
      <c r="C1404" s="10" t="s">
        <v>2766</v>
      </c>
      <c r="D1404" s="10" t="s">
        <v>2765</v>
      </c>
      <c r="E1404" s="10" t="s">
        <v>4714</v>
      </c>
      <c r="F1404" s="10" t="str">
        <f t="shared" si="64"/>
        <v>8421.21.00</v>
      </c>
      <c r="G1404" s="10" t="str">
        <f t="shared" si="65"/>
        <v>Combinações de máquinas de comando lógico programável, para filtragem e depuração de água com vazão nominal de 400m3/h e retenção de partículas com dimensões maiores ou iguais a 1mícron, montada em contêiner marítimo de 40pés, composta de: 1 Pré-filtro de 75 litros, pressão máxima de 1bar e cesto de aço inoxidável; 1 sistema de circulação de água com redundância (1+1), composto por 2 bombas com vazão de 400m3/h, revestimento anticorrosivo e motor de indução trifásico com rotor de gaiola de esquilo e ventilação na superfície, com potência de 36 kW e 1800 rpm a 60Hz; 1 Filtro de mídias regenerativas de perlita com vazão de 603m3/h e retenção mínima de 1 mícron, composto por: tanque de 3.184 m3, sistema de transferência de mídias filtrantes à vácuo, tubos flexíveis de aço inoxidável com envoltório de fibra de poliéster, sistema de regeneração e descarte de mídias, atuadores pneumáticos, válvulas de drenagem e painel de controle com tela LCD policromática de 7polegadas, sensível ao toque; 1 sistema de desinfecção por ozônio e raios ultravioleta, composto por: 1 gerador de ozônio com capacidade mínima de 105gO3/h, 3 reatores de alumínio, 1 compressor de oxigênio, 1 bomba de recirculação de ozônio, 1 “chiller”, 1 misturador estático de ozônio, manômetros, sensores, válvulas e circuito de pressurização; e 1 gerador de raios ultravioleta com capacidade de redução de cloramina de 402m3/h, 3 lâmpadas UV, sensor de UV e painel de controle; 1 Sistema de dosagem de produtos químicos com medidores e telas de visualização integrados, composto por 3 bombas de diafragma com capacidades de 45L/h a 2bar para dosagem de coagulantes, floculantes e anti-algas; e 2 bombas de diafragma com capacidade de 50l/h à 4bar para dosagem de cloro; 1 compressor de ar com reservatório de 100L, pressão máxima de 10bar, motor de 2HP e filtro; e 1 Sistema de controle com monitoramento de parâmetros, por meio de sensores de pH, temperatura, condutividade, cloro e ORP.</v>
      </c>
      <c r="H1404" s="10" t="s">
        <v>2684</v>
      </c>
      <c r="I1404" s="13">
        <v>43621</v>
      </c>
    </row>
    <row r="1405" spans="1:9" s="10" customFormat="1" ht="33" hidden="1" customHeight="1" x14ac:dyDescent="0.25">
      <c r="A1405" s="42" t="str">
        <f t="shared" si="63"/>
        <v/>
      </c>
      <c r="B1405" s="10" t="s">
        <v>451</v>
      </c>
      <c r="C1405" s="10" t="s">
        <v>2812</v>
      </c>
      <c r="D1405" s="10" t="s">
        <v>2811</v>
      </c>
      <c r="E1405" s="10" t="s">
        <v>4715</v>
      </c>
      <c r="F1405" s="10" t="str">
        <f t="shared" si="64"/>
        <v>8422.30.10</v>
      </c>
      <c r="G1405" s="10" t="str">
        <f t="shared" si="65"/>
        <v>Máquinas de 12 cabeçotes, tipo monobloco rotativo automático para distribuição das cápsulas por cones rotativos com movimento composto “basculante elítico” para garrafas de vinho e espumante com capacidade máxima de 8.000garrafas/h, controlados por controlador lógico programável (CLP), com centralizador do gargalo das garrafas, com carrossel completo de 12 cabeçotes, com 12 unidades com sistema eletrônico para a centralização ótica da cápsula de espumante com ponto, com 12 cabeçotes giratórios motorizados para o alisamento das cápsulas vinho (intercambiáveis com cabeçotes mecânicos), caracol universal  para trabalhar com diversos diâmetros de garrafas, com estrela de entrada e saída universal de geometria variável, com estrela central padrão dedicado.</v>
      </c>
      <c r="H1405" s="10" t="s">
        <v>2684</v>
      </c>
      <c r="I1405" s="13">
        <v>43621</v>
      </c>
    </row>
    <row r="1406" spans="1:9" s="10" customFormat="1" ht="33" hidden="1" customHeight="1" x14ac:dyDescent="0.25">
      <c r="A1406" s="42" t="str">
        <f t="shared" si="63"/>
        <v/>
      </c>
      <c r="B1406" s="10" t="s">
        <v>147</v>
      </c>
      <c r="C1406" s="10" t="s">
        <v>2705</v>
      </c>
      <c r="D1406" s="10" t="s">
        <v>2704</v>
      </c>
      <c r="E1406" s="10" t="s">
        <v>4716</v>
      </c>
      <c r="F1406" s="10" t="str">
        <f t="shared" si="64"/>
        <v>8422.30.29</v>
      </c>
      <c r="G1406" s="10" t="str">
        <f t="shared" si="65"/>
        <v>Máquinas de enchimento e fechamento de cápsulas de medicamentos, automáticas, de controle eletrônico, multifuncional para limpeza, alimentação das cápsulas, ejeção, dosagem e fechamento, contendo estrutura em alumínio anodizado e painéis em aço inoxidável, com capacidade de produção de até 3.000cápsulas/hora, contendo duas velocidades fixas de 1.500 e 3.000cápsulas/hora, potência de 0,5kW incluindo a bomba de vácuo, dotada de bomba de fluxo axial com aspiração de ar, dimensões de 650 x 620 x 920mm e peso líquido aproximado de 140kg.</v>
      </c>
      <c r="H1406" s="10" t="s">
        <v>2684</v>
      </c>
      <c r="I1406" s="13">
        <v>43621</v>
      </c>
    </row>
    <row r="1407" spans="1:9" s="10" customFormat="1" ht="33" hidden="1" customHeight="1" x14ac:dyDescent="0.25">
      <c r="A1407" s="42" t="str">
        <f t="shared" si="63"/>
        <v/>
      </c>
      <c r="B1407" s="10" t="s">
        <v>147</v>
      </c>
      <c r="C1407" s="10" t="s">
        <v>2817</v>
      </c>
      <c r="D1407" s="10" t="s">
        <v>2816</v>
      </c>
      <c r="E1407" s="10" t="s">
        <v>4717</v>
      </c>
      <c r="F1407" s="10" t="str">
        <f t="shared" si="64"/>
        <v>8422.30.29</v>
      </c>
      <c r="G1407" s="10" t="str">
        <f t="shared" si="65"/>
        <v>Máquinas rotuladoras lineares, automáticas, para aplicação de etiquetas auto-adesivas em frascos envasados com produtos farmacêuticos, com capacidade máxima igual a 200peças/minuto (variável em função das características dos frascos e etiquetas), para recipientes com diâmetros compreendidos entre 24 e 120mm, altura máxima igual a 220mm, comprimento das etiquetas compreendidos entre 15 e 250mm, acuracidade de posicionamento de altura das etiquetas igual a ± 1mm, impressora de código datamatrix e dados variáveis, dispositivo de rejeição de frascos não conformes, suporte duplo de carretel de rótulos (etiquetas) para fácil emenda (troca de bobina sem a parada da máquina), proteções para segurança e controle acústico, com controlador lógico programável (CLP) e painel de comando com interface homem-máquina (IHM), com atendimento a norma 21CFR part 11.</v>
      </c>
      <c r="H1407" s="10" t="s">
        <v>2684</v>
      </c>
      <c r="I1407" s="13">
        <v>43621</v>
      </c>
    </row>
    <row r="1408" spans="1:9" s="10" customFormat="1" ht="33" hidden="1" customHeight="1" x14ac:dyDescent="0.25">
      <c r="A1408" s="42" t="str">
        <f t="shared" si="63"/>
        <v/>
      </c>
      <c r="B1408" s="10" t="s">
        <v>129</v>
      </c>
      <c r="C1408" s="10" t="s">
        <v>2760</v>
      </c>
      <c r="D1408" s="10" t="s">
        <v>2759</v>
      </c>
      <c r="E1408" s="10" t="s">
        <v>4718</v>
      </c>
      <c r="F1408" s="10" t="str">
        <f t="shared" si="64"/>
        <v>8422.40.90</v>
      </c>
      <c r="G1408" s="10" t="str">
        <f t="shared" si="65"/>
        <v>Máquinas cintadoras operando com fitas de plástico BOPP impressas ou não, para agrupamento e/ou rotulagem de garrafas, com capacidade máxima igual ou superior 35pacotes/min e largura do rótulo compreendido de 80 a 160mm.</v>
      </c>
      <c r="H1408" s="10" t="s">
        <v>2684</v>
      </c>
      <c r="I1408" s="13">
        <v>43621</v>
      </c>
    </row>
    <row r="1409" spans="1:9" s="10" customFormat="1" ht="33" hidden="1" customHeight="1" x14ac:dyDescent="0.25">
      <c r="A1409" s="42" t="str">
        <f t="shared" si="63"/>
        <v/>
      </c>
      <c r="B1409" s="10" t="s">
        <v>129</v>
      </c>
      <c r="C1409" s="10" t="s">
        <v>2762</v>
      </c>
      <c r="D1409" s="10" t="s">
        <v>2761</v>
      </c>
      <c r="E1409" s="10" t="s">
        <v>4718</v>
      </c>
      <c r="F1409" s="10" t="str">
        <f t="shared" si="64"/>
        <v>8422.40.90</v>
      </c>
      <c r="G1409" s="10" t="str">
        <f t="shared" si="65"/>
        <v>Máquinas automáticas para aplicação de alças de fita em embalagem, com velocidade máxima igual ou superior a 45ciclos/min; com largura da alça compreendida de 25 a 37,5mm; com ou sem transportador; com ou sem conjunto de moldagem.</v>
      </c>
      <c r="H1409" s="10" t="s">
        <v>2684</v>
      </c>
      <c r="I1409" s="13">
        <v>43621</v>
      </c>
    </row>
    <row r="1410" spans="1:9" s="10" customFormat="1" ht="33" hidden="1" customHeight="1" x14ac:dyDescent="0.25">
      <c r="A1410" s="42" t="str">
        <f t="shared" si="63"/>
        <v/>
      </c>
      <c r="B1410" s="10" t="s">
        <v>2724</v>
      </c>
      <c r="C1410" s="10" t="s">
        <v>2725</v>
      </c>
      <c r="D1410" s="10" t="s">
        <v>2723</v>
      </c>
      <c r="E1410" s="10" t="s">
        <v>4719</v>
      </c>
      <c r="F1410" s="10" t="str">
        <f t="shared" si="64"/>
        <v>8424.90.90</v>
      </c>
      <c r="G1410" s="10" t="str">
        <f t="shared" si="65"/>
        <v xml:space="preserve">Gotejadores planos não reguláveis, de polietileno, com filtro na entrada de água, labirinto para fluxo turbulento de água, vazão nominal, a pressão de 1bar, igual ou superior a 0,6L/h, mas igual ou inferior a 2,2L/h. </v>
      </c>
      <c r="H1410" s="10" t="s">
        <v>2684</v>
      </c>
      <c r="I1410" s="13">
        <v>43621</v>
      </c>
    </row>
    <row r="1411" spans="1:9" s="10" customFormat="1" ht="33" hidden="1" customHeight="1" x14ac:dyDescent="0.25">
      <c r="A1411" s="42" t="str">
        <f t="shared" ref="A1411:A1474" si="66">IF(LEFT(D1411,3)="Ver","",IF(COUNTIF(D:D,D1411)&gt;1,"X",""))</f>
        <v/>
      </c>
      <c r="B1411" s="10" t="s">
        <v>2203</v>
      </c>
      <c r="C1411" s="10" t="s">
        <v>2701</v>
      </c>
      <c r="D1411" s="10" t="s">
        <v>2700</v>
      </c>
      <c r="E1411" s="10" t="s">
        <v>4720</v>
      </c>
      <c r="F1411" s="10" t="str">
        <f t="shared" ref="F1411:F1474" si="67">IF(B1411="","",LEFT(B1411,10))</f>
        <v>8428.39.10</v>
      </c>
      <c r="G1411" s="10" t="str">
        <f t="shared" ref="G1411:G1474" si="68">IF(C1411="","",C1411)</f>
        <v>Correntes transportadoras de moldes de porcelana para luvas, de aço e aço especial temperado, com dois pinos laterais para sustentar duplos moldes, um em cada lado da corrente, com rolamentos de apoio nas calhas, eixo de rolamento de diâmetro interno de 28mm e externo de 216,5mm, rolamentos de apoio de diâmetro interno de 25mm e externo de 62mm, próprias para máquinas de fabricação de luvas cirúrgicas ou para procedimentos, de látex de borracha natural ou sintética, por banho de imersão.</v>
      </c>
      <c r="H1411" s="10" t="s">
        <v>2684</v>
      </c>
      <c r="I1411" s="13">
        <v>43621</v>
      </c>
    </row>
    <row r="1412" spans="1:9" s="10" customFormat="1" ht="33" hidden="1" customHeight="1" x14ac:dyDescent="0.25">
      <c r="A1412" s="42" t="str">
        <f t="shared" si="66"/>
        <v/>
      </c>
      <c r="B1412" s="10" t="s">
        <v>332</v>
      </c>
      <c r="C1412" s="10" t="s">
        <v>2804</v>
      </c>
      <c r="D1412" s="10" t="s">
        <v>2803</v>
      </c>
      <c r="E1412" s="10" t="s">
        <v>4721</v>
      </c>
      <c r="F1412" s="10" t="str">
        <f t="shared" si="67"/>
        <v>8428.90.90</v>
      </c>
      <c r="G1412" s="10" t="str">
        <f t="shared" si="68"/>
        <v>Transportadores robotizados, com trajetórias guiadas automaticamente por meio de fita magnética, com movimentos de avanço e retrocesso, utilizados para movimentação de cargas, com movimentação por sistema de operação manual e automatiza, por intermédio de sistema de orientação com navegação por meio de raios laser e controladas e monitoradas por sistema automático de controle de rede, contendo sistema de freio elétrico ou mecânico, sistema segurança com sensores frontal, lateral e traseiro, com capacidade nominal de elevação de carga de 1.400kg a 600mm, com altura máxima de elevação em modo manual de 2.800mm, comprimento do garfo para paletes industriais de 1.150mm, altura máxima de navegação a laser de 2.150mm, sistema de segurança pessoal com scanner a laser na frente e atrás e barreiras de luz laterais, scanner a laser para refletores padrão, homem-máquina (IHM) com painel sensível ao toque de 5.7”, sistema computadorizado e comunicação via WLAN.</v>
      </c>
      <c r="H1412" s="10" t="s">
        <v>2684</v>
      </c>
      <c r="I1412" s="13">
        <v>43621</v>
      </c>
    </row>
    <row r="1413" spans="1:9" s="10" customFormat="1" ht="33" hidden="1" customHeight="1" x14ac:dyDescent="0.25">
      <c r="A1413" s="42" t="str">
        <f t="shared" si="66"/>
        <v/>
      </c>
      <c r="B1413" s="10" t="s">
        <v>2206</v>
      </c>
      <c r="C1413" s="10" t="s">
        <v>2756</v>
      </c>
      <c r="D1413" s="10" t="s">
        <v>2755</v>
      </c>
      <c r="E1413" s="10" t="s">
        <v>4026</v>
      </c>
      <c r="F1413" s="10" t="str">
        <f t="shared" si="67"/>
        <v>8429.51.99</v>
      </c>
      <c r="G1413" s="10" t="str">
        <f t="shared" si="68"/>
        <v>Pás carregadeiras autopropulsadas sobre rodas, articuladas, com capacidade da caçamba igual ou superior a 4m³, equipadas com motor diesel de potência igual ou superior a 235kW, transmissão “power shift”, cabine ou capota de segurança com certificação ROPS/FOPS, carga de tombamento de 23.400kg e de peso operacional total de 28.500kg.</v>
      </c>
      <c r="H1413" s="10" t="s">
        <v>2684</v>
      </c>
      <c r="I1413" s="13">
        <v>43621</v>
      </c>
    </row>
    <row r="1414" spans="1:9" s="10" customFormat="1" ht="33" hidden="1" customHeight="1" x14ac:dyDescent="0.25">
      <c r="A1414" s="42" t="str">
        <f t="shared" si="66"/>
        <v/>
      </c>
      <c r="B1414" s="10" t="s">
        <v>728</v>
      </c>
      <c r="C1414" s="10" t="s">
        <v>2703</v>
      </c>
      <c r="D1414" s="10" t="s">
        <v>2702</v>
      </c>
      <c r="E1414" s="10" t="s">
        <v>4722</v>
      </c>
      <c r="F1414" s="10" t="str">
        <f t="shared" si="67"/>
        <v>8438.10.00</v>
      </c>
      <c r="G1414" s="10" t="str">
        <f t="shared" si="68"/>
        <v>Máquinas de modelagem industrial com estrutura em aço inox e princípio de laminação por tambor, com capacidade de modelar até 5.000pães/h, com range de peso da massa entre 150 e 1.500g e comprimento da massa de 130 a 500mm, dotadas de: rolos verticais centralizadores, rolos de pré-laminação, rolo de laminação teflonado e ajustável, rolo desprendedor de massa, rolo compactador/esticador, mesa modeladora com regulagem automática de altura e largura, e capacidade de memorização de até 100 posicionamentos automáticos, placa de pressão desmontável, sistema de extração de massa dupla (válvulas e unidades de centralização a laser), transportador de correção de passos, leitura digital, placa de pressão articulada, bandejas de coleta de resíduos, ajuste automático das configurações.</v>
      </c>
      <c r="H1414" s="10" t="s">
        <v>2684</v>
      </c>
      <c r="I1414" s="13">
        <v>43621</v>
      </c>
    </row>
    <row r="1415" spans="1:9" s="10" customFormat="1" ht="33" hidden="1" customHeight="1" x14ac:dyDescent="0.25">
      <c r="A1415" s="42" t="str">
        <f t="shared" si="66"/>
        <v/>
      </c>
      <c r="B1415" s="10" t="s">
        <v>728</v>
      </c>
      <c r="C1415" s="10" t="s">
        <v>2798</v>
      </c>
      <c r="D1415" s="10" t="s">
        <v>2797</v>
      </c>
      <c r="E1415" s="10" t="s">
        <v>4723</v>
      </c>
      <c r="F1415" s="10" t="str">
        <f t="shared" si="67"/>
        <v>8438.10.00</v>
      </c>
      <c r="G1415" s="10" t="str">
        <f t="shared" si="68"/>
        <v>Máquinas de panificação para formação de placas de "wafer" de calefação elétrica infravermelha, com controle automatizado de: temperatura, tempo de cozimento e depósito de massa, dotadas de: 1 placa de cocção para "wafers" planos autoportante com dimensões de 350 x 500mm, 1 placa de cocção para "wafers" ocos autoportante com dimensões de 350 x 500mm, 1 dispositivo para depósito de massa de "wafers", 01 misturador de massa de "wafers" de 30 litros de capacidade, para testes de laboratório de eficiência de matéria prima.</v>
      </c>
      <c r="H1415" s="10" t="s">
        <v>2684</v>
      </c>
      <c r="I1415" s="13">
        <v>43621</v>
      </c>
    </row>
    <row r="1416" spans="1:9" s="10" customFormat="1" ht="33" hidden="1" customHeight="1" x14ac:dyDescent="0.25">
      <c r="A1416" s="42" t="str">
        <f t="shared" si="66"/>
        <v/>
      </c>
      <c r="B1416" s="10" t="s">
        <v>2088</v>
      </c>
      <c r="C1416" s="10" t="s">
        <v>2689</v>
      </c>
      <c r="D1416" s="10" t="s">
        <v>2688</v>
      </c>
      <c r="E1416" s="10" t="s">
        <v>4724</v>
      </c>
      <c r="F1416" s="10" t="str">
        <f t="shared" si="67"/>
        <v>8438.20.90</v>
      </c>
      <c r="G1416" s="10" t="str">
        <f t="shared" si="68"/>
        <v>Combinações de máquinas, formando corpo único, para fabricação de gotas de chocolate, compostas de,: 1 depositador com capacidade máxima de produção de até 12.000kg/h e 40golpes/min; 1 temperadeira com capacidade máxima de produção de até 5.500kg/h, com controlador lógico programável, trocador de calor para aquecimento da massa de chocolate e sistema de ajuste de temperatura interna de água e 1 túnel de resfriamento com tempo de resfriamento de aproximadamente 6 minutos e capacidade de produção de 250 a 6.600kg/h.</v>
      </c>
      <c r="H1416" s="10" t="s">
        <v>2684</v>
      </c>
      <c r="I1416" s="13">
        <v>43621</v>
      </c>
    </row>
    <row r="1417" spans="1:9" s="10" customFormat="1" ht="33" hidden="1" customHeight="1" x14ac:dyDescent="0.25">
      <c r="A1417" s="42" t="str">
        <f t="shared" si="66"/>
        <v/>
      </c>
      <c r="B1417" s="10" t="s">
        <v>1067</v>
      </c>
      <c r="C1417" s="10" t="s">
        <v>2774</v>
      </c>
      <c r="D1417" s="10" t="s">
        <v>2773</v>
      </c>
      <c r="E1417" s="10" t="s">
        <v>4154</v>
      </c>
      <c r="F1417" s="10" t="str">
        <f t="shared" si="67"/>
        <v>8440.10.90</v>
      </c>
      <c r="G1417" s="10" t="str">
        <f t="shared" si="68"/>
        <v>Máquinas encadernadoras para lombada quadrada, para produção de livros e similares, contando com alimentação automática das guardas e das capas, preparação da lombada, aplicação de cola PUR e EVA, aplicação de gaze, ajuste automático de formato, velocidade máxima igual a 500exemplares/hora, formato máximo de 420 x 330mm, espessura máxima igual ou superior a 50mm.</v>
      </c>
      <c r="H1417" s="10" t="s">
        <v>2684</v>
      </c>
      <c r="I1417" s="13">
        <v>43621</v>
      </c>
    </row>
    <row r="1418" spans="1:9" s="10" customFormat="1" ht="33" hidden="1" customHeight="1" x14ac:dyDescent="0.25">
      <c r="A1418" s="42" t="str">
        <f t="shared" si="66"/>
        <v/>
      </c>
      <c r="B1418" s="10" t="s">
        <v>281</v>
      </c>
      <c r="C1418" s="10" t="s">
        <v>2782</v>
      </c>
      <c r="D1418" s="10" t="s">
        <v>2781</v>
      </c>
      <c r="E1418" s="10" t="s">
        <v>4711</v>
      </c>
      <c r="F1418" s="10" t="str">
        <f t="shared" si="67"/>
        <v>8441.80.00</v>
      </c>
      <c r="G1418" s="10" t="str">
        <f t="shared" si="68"/>
        <v>Máquinas formadoras de caixas de papelão, com fechamento da aba inferior por meio de fita adesiva e colocação automática de sacos plásticos por meio de braços mecânicos, com capacidade de até 15caixas/min, interface homem máquina (IHM) e controlada por painel logico programável (PLC).</v>
      </c>
      <c r="H1418" s="10" t="s">
        <v>2684</v>
      </c>
      <c r="I1418" s="13">
        <v>43621</v>
      </c>
    </row>
    <row r="1419" spans="1:9" s="10" customFormat="1" ht="33" hidden="1" customHeight="1" x14ac:dyDescent="0.25">
      <c r="A1419" s="42" t="str">
        <f t="shared" si="66"/>
        <v/>
      </c>
      <c r="B1419" s="10" t="s">
        <v>2828</v>
      </c>
      <c r="C1419" s="10" t="s">
        <v>2829</v>
      </c>
      <c r="D1419" s="10" t="s">
        <v>2827</v>
      </c>
      <c r="E1419" s="10" t="s">
        <v>4306</v>
      </c>
      <c r="F1419" s="10" t="str">
        <f t="shared" si="67"/>
        <v>8443.32.29</v>
      </c>
      <c r="G1419" s="10" t="str">
        <f t="shared" si="68"/>
        <v>Impressoras policromáticas com sistema de impressão LED para produção de rótulos e etiquetas com possibilidade de impressão em substratos papel, papel adesivado, laminados, não laminados, revestidos ou não revestidos, com gramatura de 57 a 250g/m², com resolução máxima de 1.200 x 1.200dpi.</v>
      </c>
      <c r="H1419" s="10" t="s">
        <v>2684</v>
      </c>
      <c r="I1419" s="13">
        <v>43621</v>
      </c>
    </row>
    <row r="1420" spans="1:9" s="10" customFormat="1" ht="33" hidden="1" customHeight="1" x14ac:dyDescent="0.25">
      <c r="A1420" s="42" t="str">
        <f t="shared" si="66"/>
        <v/>
      </c>
      <c r="B1420" s="10" t="s">
        <v>669</v>
      </c>
      <c r="C1420" s="10" t="s">
        <v>2741</v>
      </c>
      <c r="D1420" s="10" t="s">
        <v>2740</v>
      </c>
      <c r="E1420" s="10" t="s">
        <v>4725</v>
      </c>
      <c r="F1420" s="10" t="str">
        <f t="shared" si="67"/>
        <v>8443.39.10</v>
      </c>
      <c r="G1420" s="10" t="str">
        <f t="shared" si="68"/>
        <v>Máquinas modulares para impressão de cartões nas duas faces com um único modulo de impressão a jato de tinta DOD, com capacidade de personalização de até 4.200 cartões por hora, jato de tinta DOD, com um módulo de impressão para imprimir cartões de duas faces em preto e branco, dotados de 1 buffer de cartão integrado, e 1 modulo de etiqueta de desbloqueio.</v>
      </c>
      <c r="H1420" s="10" t="s">
        <v>2684</v>
      </c>
      <c r="I1420" s="13">
        <v>43621</v>
      </c>
    </row>
    <row r="1421" spans="1:9" s="10" customFormat="1" ht="33" hidden="1" customHeight="1" x14ac:dyDescent="0.25">
      <c r="A1421" s="42" t="str">
        <f t="shared" si="66"/>
        <v/>
      </c>
      <c r="B1421" s="10" t="s">
        <v>669</v>
      </c>
      <c r="C1421" s="10" t="s">
        <v>2758</v>
      </c>
      <c r="D1421" s="10" t="s">
        <v>2757</v>
      </c>
      <c r="E1421" s="10" t="s">
        <v>4589</v>
      </c>
      <c r="F1421" s="10" t="str">
        <f t="shared" si="67"/>
        <v>8443.39.10</v>
      </c>
      <c r="G1421" s="10" t="str">
        <f t="shared" si="68"/>
        <v>Máquinas de impressão por jato de tinta, para uso industrial, com cabeças de impressão de tecnologia piezoelétrica “drop on demand” com gotas de 5 a 12picolitros, para uma a seis cores, resolução máxima de 600dpi, velocidade máxima de impressão entre 48 e 150m/min, largura máxima de impressão de 540mm, dotada de unidade de controle e processamento de imagem, dispositivo de resfriamento e inversor de papel.</v>
      </c>
      <c r="H1421" s="10" t="s">
        <v>2684</v>
      </c>
      <c r="I1421" s="13">
        <v>43621</v>
      </c>
    </row>
    <row r="1422" spans="1:9" s="10" customFormat="1" ht="33" hidden="1" customHeight="1" x14ac:dyDescent="0.25">
      <c r="A1422" s="42" t="str">
        <f t="shared" si="66"/>
        <v/>
      </c>
      <c r="B1422" s="10" t="s">
        <v>669</v>
      </c>
      <c r="C1422" s="10" t="s">
        <v>2776</v>
      </c>
      <c r="D1422" s="10" t="s">
        <v>2775</v>
      </c>
      <c r="E1422" s="10" t="s">
        <v>4725</v>
      </c>
      <c r="F1422" s="10" t="str">
        <f t="shared" si="67"/>
        <v>8443.39.10</v>
      </c>
      <c r="G1422" s="10" t="str">
        <f t="shared" si="68"/>
        <v>Máquinas modulares para impressão de cartões nas duas faces com módulo de impressão a jato de tinta DOD, com capacidade de personalização de até 4.200cartões/hora, com módulo de impressão para imprimir cartões nas duas faces em preto e branco, dotados de 1buffer de cartão integrado.</v>
      </c>
      <c r="H1422" s="10" t="s">
        <v>2684</v>
      </c>
      <c r="I1422" s="13">
        <v>43621</v>
      </c>
    </row>
    <row r="1423" spans="1:9" s="10" customFormat="1" ht="33" hidden="1" customHeight="1" x14ac:dyDescent="0.25">
      <c r="A1423" s="42" t="str">
        <f t="shared" si="66"/>
        <v/>
      </c>
      <c r="B1423" s="10" t="s">
        <v>2738</v>
      </c>
      <c r="C1423" s="10" t="s">
        <v>2739</v>
      </c>
      <c r="D1423" s="10" t="s">
        <v>2737</v>
      </c>
      <c r="E1423" s="10" t="s">
        <v>4726</v>
      </c>
      <c r="F1423" s="10" t="str">
        <f t="shared" si="67"/>
        <v>8454.90.90</v>
      </c>
      <c r="G1423" s="10" t="str">
        <f t="shared" si="68"/>
        <v>Fornos elétricos industriais a resistência, aquecimento indireto, para processo de “debinding” catalítico de pós metálicos (catalytic debinding of mim-parts); função específica de transformar peças/materiais de mistura de pó de aço + pó de polímeros + aglomerantes em pó de aço puro + residual de aglomerantes ou peças isentas de partículas poliméricas, mantendo a forma geométrica das peças; os subprodutos gerados no processo após a reação química são eliminados por meio do sistema de queima completa (conforme Norma Europeia); capacidade de remoção de moléculas poliméricas por processo termoquímico em atmosfera a base de ácido nítrico em concentrações superiores a 99% e mistura a outros vapores de gases como o nitrogênio de alta pureza; redução de massa na faixa de 10 a 14% do material após ser processado; reação química específica para o processo catalítico; processo de pós metálicos catamold/catalítico (DIN 6784) de aços carbono, aços de baixa liga, aços alta liga e ligas especiais, com massa compreendida entre 0,001 e 0,5kg; potência de 30kW, temperatura de trabalho 120 a 140°C, temperatura máxima 200°C; dimensão da câmera interna para produtos 400 x 400 x 1.500mm; consumo de gás N2 de 40Nm3/ciclo, consumo de ácido HNO3 de 700 a 800mL/ciclo, ciclo standard de 6 horas; forno em aço inoxidável no. 14301 (X 5 CrNi 18 10), V2A., base de tubo quadrado em aço carbono, carcaça e agregado de circulação soldados à prova de vazamentos, isolamento constituído por 2 camadas de material de fibra mineral e proteção metálica externa, “spoilers” para guiar o fluxo de gás sobre as peças para redução no consumo de ácido; interruptor de temperatura, painel para controle (temperatura, ventilador de recirculação, temperatura de gás residual, gaseificação e controle de gases residuais e funções da porta).</v>
      </c>
      <c r="H1423" s="10" t="s">
        <v>2684</v>
      </c>
      <c r="I1423" s="13">
        <v>43621</v>
      </c>
    </row>
    <row r="1424" spans="1:9" s="10" customFormat="1" ht="33" hidden="1" customHeight="1" x14ac:dyDescent="0.25">
      <c r="A1424" s="42" t="str">
        <f t="shared" si="66"/>
        <v/>
      </c>
      <c r="B1424" s="10" t="s">
        <v>2749</v>
      </c>
      <c r="C1424" s="10" t="s">
        <v>2750</v>
      </c>
      <c r="D1424" s="10" t="s">
        <v>2748</v>
      </c>
      <c r="E1424" s="10" t="s">
        <v>4727</v>
      </c>
      <c r="F1424" s="10" t="str">
        <f t="shared" si="67"/>
        <v>8455.90.00</v>
      </c>
      <c r="G1424" s="10" t="str">
        <f t="shared" si="68"/>
        <v>Camisas de liga de cobre especial para cilindros de laminação de máquinas de fundição contínua; com diâmetro interno de 715 a 745mm; com diâmetro externo de 565 a 575mm; com comprimento de 1.605 a 1.615mm; para produção de bobinas de alumínio de 4 a 10mm de espessura.</v>
      </c>
      <c r="H1424" s="10" t="s">
        <v>2684</v>
      </c>
      <c r="I1424" s="13">
        <v>43621</v>
      </c>
    </row>
    <row r="1425" spans="1:9" s="10" customFormat="1" ht="33" hidden="1" customHeight="1" x14ac:dyDescent="0.25">
      <c r="A1425" s="42" t="str">
        <f t="shared" si="66"/>
        <v/>
      </c>
      <c r="B1425" s="10" t="s">
        <v>587</v>
      </c>
      <c r="C1425" s="10" t="s">
        <v>2727</v>
      </c>
      <c r="D1425" s="10" t="s">
        <v>2726</v>
      </c>
      <c r="E1425" s="10" t="s">
        <v>4049</v>
      </c>
      <c r="F1425" s="10" t="str">
        <f t="shared" si="67"/>
        <v>8456.11.11</v>
      </c>
      <c r="G1425" s="10" t="str">
        <f t="shared" si="68"/>
        <v>Máquinas para corte de chapas metálicas por laser de fibra, com comando numérico computadorizado (CNC), com área de trabalho de corte de até 4.070 x 2.050mm, com velocidade de posicionamento simultâneo dos eixos x e y de 170m/min, com trocador automático de até 16 bicos, com sistema automático de carga e descarga de chapas metálicas com 5 gavetas e capacidade de até 15 toneladas de armazenamento com ciclos de carga e descarga de 120 segundos, com célula de separação robotizada de peças com 5 eixos controláveis.</v>
      </c>
      <c r="H1425" s="10" t="s">
        <v>2684</v>
      </c>
      <c r="I1425" s="13">
        <v>43621</v>
      </c>
    </row>
    <row r="1426" spans="1:9" s="10" customFormat="1" ht="33" hidden="1" customHeight="1" x14ac:dyDescent="0.25">
      <c r="A1426" s="42" t="str">
        <f t="shared" si="66"/>
        <v/>
      </c>
      <c r="B1426" s="10" t="s">
        <v>220</v>
      </c>
      <c r="C1426" s="10" t="s">
        <v>2790</v>
      </c>
      <c r="D1426" s="10" t="s">
        <v>2789</v>
      </c>
      <c r="E1426" s="10" t="s">
        <v>4728</v>
      </c>
      <c r="F1426" s="10" t="str">
        <f t="shared" si="67"/>
        <v>8456.30.19</v>
      </c>
      <c r="G1426" s="10" t="str">
        <f t="shared" si="68"/>
        <v>Máquinas de usinagem por eletroerosão, por penetração, velocidade de deslocamento nos eixos x, y e z partindo de zero, com sua máxima a partir de 5m/min, eixo "C" com rotação incorporada ao cabeçote e resolução de 0,001°, movimentação e usinagem nos 4 eixos simultaneamente, trocador automático de eletrodos, comando numérico computadorizado (CNC) base Windows em português com portas USB e Ethernet.</v>
      </c>
      <c r="H1426" s="10" t="s">
        <v>2684</v>
      </c>
      <c r="I1426" s="13">
        <v>43621</v>
      </c>
    </row>
    <row r="1427" spans="1:9" s="10" customFormat="1" ht="33" hidden="1" customHeight="1" x14ac:dyDescent="0.25">
      <c r="A1427" s="42" t="str">
        <f t="shared" si="66"/>
        <v/>
      </c>
      <c r="B1427" s="10" t="s">
        <v>2717</v>
      </c>
      <c r="C1427" s="10" t="s">
        <v>2718</v>
      </c>
      <c r="D1427" s="10" t="s">
        <v>2716</v>
      </c>
      <c r="E1427" s="10" t="s">
        <v>4729</v>
      </c>
      <c r="F1427" s="10" t="str">
        <f t="shared" si="67"/>
        <v>8457.30.10</v>
      </c>
      <c r="G1427" s="10" t="str">
        <f t="shared" si="68"/>
        <v>Combinações de máquinas para perfilar bobinas de alumínio de espessura delgada em barras, para persianas de enrolar utilizadas em portas e janelas, com capacidade de produção de 60m/min, com cabeçote de corte duplo para produção de cortinas com tamanhos de 800 a 4.000mm de largura e até 3m de altura, com retenção lateral, para dois modelos (cega ou aerada) dotadas de: alimentador de bobinas de chapa de alumínio com 0,23mm de espessura por 133mm de largura com desbobinador de marcha lenta dupla com abertura hidráulica de carga 2.000 + 2.000kg, com recarga em funcionamento; estufa de pré aquecimento da chapa com sistema de corte da chapa usado para troca de bobinas; com tracionador de fita de alumínio para dentro das baterias de roletes através de rolos motorizados, sendo duas baterias de roletes uma anterior ao ponto de injeção de PU e outra bateria de roletes posterior a ponte de injeção que realiza o fechamento do formato vedando o perímetro totalizando 7,55m de comprimento; sistema automático de injeção de PU a espuma para injeção no interior do perfilado durante o processo de perfilação, com máquina de espuma padrão com 3 tanques; estufa de polimerização com ativador com 8mts de comprimento e esteira de transporte simples com 16m de comprimento; estação de corte (fly cut) com cabeçote duplo para corte em movimento com 7m de comprimento; esteira de transporte com 7m de comprimento para posicionamento das barras no sistema de puncionamento; estação de puncionamento de barras ventiladas; engavetador automático incorporado a perfiladora para montagem; banco de empilhamento, com cintas de transporte transversal, bancos de rolo para transmitir os pacotes de perfil; com controlador lógico programável (CLP).</v>
      </c>
      <c r="H1427" s="10" t="s">
        <v>2684</v>
      </c>
      <c r="I1427" s="13">
        <v>43621</v>
      </c>
    </row>
    <row r="1428" spans="1:9" s="10" customFormat="1" ht="33" hidden="1" customHeight="1" x14ac:dyDescent="0.25">
      <c r="A1428" s="42" t="str">
        <f t="shared" si="66"/>
        <v/>
      </c>
      <c r="B1428" s="10" t="s">
        <v>2717</v>
      </c>
      <c r="C1428" s="10" t="s">
        <v>2747</v>
      </c>
      <c r="D1428" s="10" t="s">
        <v>2746</v>
      </c>
      <c r="E1428" s="10" t="s">
        <v>4730</v>
      </c>
      <c r="F1428" s="10" t="str">
        <f t="shared" si="67"/>
        <v>8457.30.10</v>
      </c>
      <c r="G1428" s="10" t="str">
        <f t="shared" si="68"/>
        <v>Máquinas de estação múltiplas de usinagem simultânea tipo “transfer”, com comando numérico computadorizado (CNC), com software customizado de gerenciamento do processo, diagnóstico interativo da máquina; dotadas de 8 unidades programadas e controladas pelo CNC, com capacidade de operar com 1 ou 2fusos, com regulagem automática de tenção da correia dentada de transmissão; sendo 8 unidades de furação em posição fixa, possuem torre indexável de 8 estações com tecnologia "direct drive" integrado, com tempo de indexação de 1 a 3s, precisão de indexação menos de 0,01mm, sendo que possui montado em cada estação um conjunto fixação, dotado de painel elétrico e a capacidade de produzir 1 peça a cada 26s.</v>
      </c>
      <c r="H1428" s="10" t="s">
        <v>2684</v>
      </c>
      <c r="I1428" s="13">
        <v>43621</v>
      </c>
    </row>
    <row r="1429" spans="1:9" s="10" customFormat="1" ht="33" hidden="1" customHeight="1" x14ac:dyDescent="0.25">
      <c r="A1429" s="42" t="str">
        <f t="shared" si="66"/>
        <v/>
      </c>
      <c r="B1429" s="10" t="s">
        <v>192</v>
      </c>
      <c r="C1429" s="10" t="s">
        <v>2800</v>
      </c>
      <c r="D1429" s="10" t="s">
        <v>2799</v>
      </c>
      <c r="E1429" s="10" t="s">
        <v>4731</v>
      </c>
      <c r="F1429" s="10" t="str">
        <f t="shared" si="67"/>
        <v>8458.11.99</v>
      </c>
      <c r="G1429" s="10" t="str">
        <f t="shared" si="68"/>
        <v>Centros de torneamento horizontal para usinagem de peças metálicas, com comando numérico computadorizado (CNC), com tela "touchscreen" de 19" para tornear, furar, fresar e rosquear, inclusive fora de centro, com cursos dos eixos x, y e z de 615, 260 e 1.077mm, respectivamente, todos com incremento mínimo de posicionamento de 0,0001mm, Eixo B com cursos de 240° (-30° + 210°) e Eixo C com curso de 360° com incremento mínimo de indexação de 0,0001°, capacidade de interpolação simultânea dos 5 Eixos (x, y, z, b e c), “Spindle” de fresamento com motor integral de 12.000rpm e “Spindle” de torneamento com motor integral de 5.000rpm, velocidade de avanço rápido dos eixos x e z de 50m/min e eixo y de 40m/min, com troca automática de ferramentas e magazine frontal para 36 ferramentas, com controle de dilatação térmica inteligente com guias lineares de rolos nos eixos x, y e z, lubrificadas automaticamente a graxa.</v>
      </c>
      <c r="H1429" s="10" t="s">
        <v>2684</v>
      </c>
      <c r="I1429" s="13">
        <v>43621</v>
      </c>
    </row>
    <row r="1430" spans="1:9" s="10" customFormat="1" ht="33" hidden="1" customHeight="1" x14ac:dyDescent="0.25">
      <c r="A1430" s="42" t="str">
        <f t="shared" si="66"/>
        <v/>
      </c>
      <c r="B1430" s="10" t="s">
        <v>658</v>
      </c>
      <c r="C1430" s="10" t="s">
        <v>2752</v>
      </c>
      <c r="D1430" s="10" t="s">
        <v>2751</v>
      </c>
      <c r="E1430" s="10" t="s">
        <v>4708</v>
      </c>
      <c r="F1430" s="10" t="str">
        <f t="shared" si="67"/>
        <v>8458.91.00</v>
      </c>
      <c r="G1430" s="10" t="str">
        <f t="shared" si="68"/>
        <v>Centros de torneamento vertical para peças metálicas, de comando numérico computadorizado (CNC), para operações de torneamento e retifica, diâmetro padrão máximo da placa de até 160mm, comprimento máximo da peça de 400mm; contra ponta hidráulico; luneta autocentrante; curso no eixo x igual ou inferior a 340mm, curso no eixo z igual ou inferior a 625mm, avanço rápido nos eixos x e z de 30m/min, dotados de base fabricada em material altamente estabilizado termicamente e de propriedade antivibratória, equipado com 1 torre tipo disco de 12 posições, 1 unidade de retificação, unidade de dressamento, unidade hidráulica; unidade de resfriamento; 1 esteira de transporte de peças; transportador de cavacos; exaustor de nevoas e unidade de refrigeração.</v>
      </c>
      <c r="H1430" s="10" t="s">
        <v>2684</v>
      </c>
      <c r="I1430" s="13">
        <v>43621</v>
      </c>
    </row>
    <row r="1431" spans="1:9" s="10" customFormat="1" ht="34.5" hidden="1" customHeight="1" x14ac:dyDescent="0.25">
      <c r="A1431" s="42" t="str">
        <f t="shared" si="66"/>
        <v/>
      </c>
      <c r="B1431" s="10" t="s">
        <v>2835</v>
      </c>
      <c r="C1431" s="10" t="s">
        <v>2836</v>
      </c>
      <c r="D1431" s="10" t="s">
        <v>2834</v>
      </c>
      <c r="E1431" s="10" t="s">
        <v>4089</v>
      </c>
      <c r="F1431" s="10" t="str">
        <f t="shared" si="67"/>
        <v>8460.24.00</v>
      </c>
      <c r="G1431" s="10" t="str">
        <f t="shared" si="68"/>
        <v>Máquinas retificadoras automáticas de comando numérico (CNC) para retifica de alta precisão interna, externa e de raios, com eixo rotativo no cabeçote, software de interpolação para retificação de diferentes raios sem “resete” manual, torre de fusos com até 4 fusos, com capacidade de retifica interna de até 200mm de diâmetro, curso dos eixos x e z de 425 a 475mm, comprimento trabalhável da peça de até 400mm, giro de trabalho de até 360mm e peso da peça de até 170kg, incluindo sistema de fixação, painel digital de comando e controle, resfriador de refrigerante, ferramentas e conjunto de sobressalentes; para retrabalhar ferramentas de máquinas usadas em linha de produção de latas de alumínio para bebidas.</v>
      </c>
      <c r="H1431" s="10" t="s">
        <v>2684</v>
      </c>
      <c r="I1431" s="13">
        <v>43621</v>
      </c>
    </row>
    <row r="1432" spans="1:9" ht="34.5" hidden="1" customHeight="1" x14ac:dyDescent="0.25">
      <c r="A1432" s="42" t="str">
        <f t="shared" si="66"/>
        <v/>
      </c>
      <c r="B1432" s="10" t="s">
        <v>342</v>
      </c>
      <c r="C1432" s="10" t="s">
        <v>2821</v>
      </c>
      <c r="D1432" s="10" t="s">
        <v>2820</v>
      </c>
      <c r="E1432" s="10" t="s">
        <v>4337</v>
      </c>
      <c r="F1432" s="10" t="str">
        <f t="shared" si="67"/>
        <v>8460.90.90</v>
      </c>
      <c r="G1432" s="10" t="str">
        <f t="shared" si="68"/>
        <v>Máquinas retificadoras de superfícies com comando numérico computadorizado (CNC) dotadas de dois eixos de retificação com potências de 48kW, rotação máxima de 1.500min-1 e velocidade de corte de aproximadamente 60m/s, abrasão máxima de 0,375mm em cada face do material garantindo uma planicidade e paralelidade de 0,003 e 0,005mm, respectivamente.</v>
      </c>
      <c r="H1432" s="10" t="s">
        <v>2684</v>
      </c>
      <c r="I1432" s="13">
        <v>43621</v>
      </c>
    </row>
    <row r="1433" spans="1:9" ht="34.5" hidden="1" customHeight="1" x14ac:dyDescent="0.25">
      <c r="A1433" s="42" t="str">
        <f t="shared" si="66"/>
        <v/>
      </c>
      <c r="B1433" s="10" t="s">
        <v>342</v>
      </c>
      <c r="C1433" s="10" t="s">
        <v>2831</v>
      </c>
      <c r="D1433" s="10" t="s">
        <v>2830</v>
      </c>
      <c r="E1433" s="10" t="s">
        <v>4732</v>
      </c>
      <c r="F1433" s="10" t="str">
        <f t="shared" si="67"/>
        <v>8460.90.90</v>
      </c>
      <c r="G1433" s="10" t="str">
        <f t="shared" si="68"/>
        <v>Máquinas automáticas de laboratório para preparação por faceamento de amostras de aço, gusa e outros metais, com estrutura enclausurada e chassis rígido de concreto polimérico, dimensões LxPxA 1.300 x 1.000 x 1.900mm, modo de alimentação e saída de amostra manual pela parte frontal ou automática pelas laterais e parte traseira, resfriada por ar comprimido com pressão mínima de 5bar e máxima de 10 bar, profundidade máxima de corte 2mm programável em passos de 0,05mm, medição automática da altura da amostra, composta por “spindle” (árvore) fixo e invertido; dispositivo de travamento pneumático tipo duas mandíbulas paralelas, auto centralizadoras; sistema automático para troca de ferramentas com quatro posições e porta ferramentas, controlada por painel com PLC e IHM “touchscreen”.</v>
      </c>
      <c r="H1433" s="10" t="s">
        <v>2684</v>
      </c>
      <c r="I1433" s="13">
        <v>43621</v>
      </c>
    </row>
    <row r="1434" spans="1:9" ht="34.5" hidden="1" customHeight="1" x14ac:dyDescent="0.25">
      <c r="A1434" s="42" t="str">
        <f t="shared" si="66"/>
        <v/>
      </c>
      <c r="B1434" s="10" t="s">
        <v>246</v>
      </c>
      <c r="C1434" s="10" t="s">
        <v>2794</v>
      </c>
      <c r="D1434" s="10" t="s">
        <v>2793</v>
      </c>
      <c r="E1434" s="10" t="s">
        <v>4733</v>
      </c>
      <c r="F1434" s="10" t="str">
        <f t="shared" si="67"/>
        <v>8462.10.90</v>
      </c>
      <c r="G1434" s="10" t="str">
        <f t="shared" si="68"/>
        <v>Máquinas para dobrar chapas de aço inox ou carbono com espessura de 1 a 1,5mm, utilizando 4 eixos acionados por servo motores para conformação de tubos circulares de diâmetro de 110 a 140mm e geometrias complexas de largura máxima 440mm e comprimento máximo 530mm para ambos os processos, acionamento por controle numérico e IHM “touchscreen” com capacidade de armazenamento de 200 programas com até 40 passos de dobra, CLP para controle dos periféricos e do sistema de segurança.</v>
      </c>
      <c r="H1434" s="10" t="s">
        <v>2684</v>
      </c>
      <c r="I1434" s="13">
        <v>43621</v>
      </c>
    </row>
    <row r="1435" spans="1:9" ht="34.5" hidden="1" customHeight="1" x14ac:dyDescent="0.25">
      <c r="A1435" s="42" t="str">
        <f t="shared" si="66"/>
        <v/>
      </c>
      <c r="B1435" s="10" t="s">
        <v>597</v>
      </c>
      <c r="C1435" s="10" t="s">
        <v>2810</v>
      </c>
      <c r="D1435" s="10" t="s">
        <v>2809</v>
      </c>
      <c r="E1435" s="10" t="s">
        <v>4734</v>
      </c>
      <c r="F1435" s="10" t="str">
        <f t="shared" si="67"/>
        <v>8462.29.00</v>
      </c>
      <c r="G1435" s="10" t="str">
        <f t="shared" si="68"/>
        <v>Máquinas hidráulicas calibradoras de tubos do tipo “I/O”, controlada por controlador lógico programável (CLP), com interface H/M intuitivo “touchscreen”, capazes de calibrar, expandir e reduzir o diâmetro de tubos para escapamento veicular, com capacidade para calibrar tubos de diâmetros mínimos de 35 e no máximo 150mm, espessura de 2mm do tubo em aço inox, com campo de expansão 9mm, campo de redução 5mm, com sistema de rotação da ferramenta.</v>
      </c>
      <c r="H1435" s="10" t="s">
        <v>2684</v>
      </c>
      <c r="I1435" s="13">
        <v>43621</v>
      </c>
    </row>
    <row r="1436" spans="1:9" ht="34.5" hidden="1" customHeight="1" x14ac:dyDescent="0.25">
      <c r="A1436" s="42" t="str">
        <f t="shared" si="66"/>
        <v/>
      </c>
      <c r="B1436" s="10" t="s">
        <v>2120</v>
      </c>
      <c r="C1436" s="10" t="s">
        <v>2780</v>
      </c>
      <c r="D1436" s="10" t="s">
        <v>2779</v>
      </c>
      <c r="E1436" s="10" t="s">
        <v>4550</v>
      </c>
      <c r="F1436" s="10" t="str">
        <f t="shared" si="67"/>
        <v>8464.20.10</v>
      </c>
      <c r="G1436" s="10" t="str">
        <f t="shared" si="68"/>
        <v>Máquinas para chanfradura de vidros, sendo máquina para biselar (usinagem) borda, do tipo retilínea (em linha reta), com trabalho a frio do vidro, possui 9fusos, com mesa frontal com ajuste de altura para produção de peças de pequenas dimensões (a partir de 25 x 25mm), com espessura mínima de 3mm e máxima de até 19mm, com dimensão mínima igual a 25 x 25mm, com velocidade de 0,6 até 6.0m/min, operando com pressão de 6bar, com alimentação elétrica de 380Vac – 60Hz, com ângulo de bisotê de 3 até 45º,permitindo realizar bisotê com largura máxima de 40mm, com acionamento pneumático automático dos rebolos de feltro e controlador lógico programável (CLP) com tela de toque (touchscreen) que exibe controle de espessura do vidro, largura e ângulo do bisotê, velocidade de arraste, metros produzidos e desgastes dos rebolos.</v>
      </c>
      <c r="H1436" s="10" t="s">
        <v>2684</v>
      </c>
      <c r="I1436" s="13">
        <v>43621</v>
      </c>
    </row>
    <row r="1437" spans="1:9" ht="34.5" hidden="1" customHeight="1" x14ac:dyDescent="0.25">
      <c r="A1437" s="42" t="str">
        <f t="shared" si="66"/>
        <v/>
      </c>
      <c r="B1437" s="10" t="s">
        <v>1064</v>
      </c>
      <c r="C1437" s="10" t="s">
        <v>2711</v>
      </c>
      <c r="D1437" s="10" t="s">
        <v>2710</v>
      </c>
      <c r="E1437" s="10" t="s">
        <v>4735</v>
      </c>
      <c r="F1437" s="10" t="str">
        <f t="shared" si="67"/>
        <v>8464.20.90</v>
      </c>
      <c r="G1437" s="10" t="str">
        <f t="shared" si="68"/>
        <v>Combinações de máquinas para tratamento de superfície de chapas de rochas ornamentais, compostas de até 4 plataformas giratórias motorizadas para carga e descarga de chapas com capacidade de até 40t; até 4 carregadores automáticos de chapas com capacidade de 1.000kg e dotados de 18 ventosas com acionamento por bomba à vácuo de 60m3/h; até 4 transportadores de rolos motorizados para a conexão entre as unidades, com inversores de variação de velocidade; 1 politriz automática para lustrar chapas com largura útil de até 2.250mm e espessura máxima de 100mm, dotadas de sistema duplo de traves com translação síncrona e assíncrona, com até 24 mandris completos com cabeçotes espatulantes porta-abrasivos com até 8 sapatas e providos de cilindros óleo-pneumáticos, equipada com sistemas automáticos de leitura da chapa e bloqueio de cabeças com pré-paragem, uma cabeça de limpeza e um grupo eletroventilador de secagem, com funções programáveis e controladas por computador; e até 4 descarregadores automáticos de chapas.</v>
      </c>
      <c r="H1437" s="10" t="s">
        <v>2684</v>
      </c>
      <c r="I1437" s="13">
        <v>43621</v>
      </c>
    </row>
    <row r="1438" spans="1:9" ht="34.5" hidden="1" customHeight="1" x14ac:dyDescent="0.25">
      <c r="A1438" s="42" t="str">
        <f t="shared" si="66"/>
        <v/>
      </c>
      <c r="B1438" s="10" t="s">
        <v>383</v>
      </c>
      <c r="C1438" s="10" t="s">
        <v>2691</v>
      </c>
      <c r="D1438" s="10" t="s">
        <v>2690</v>
      </c>
      <c r="E1438" s="10" t="s">
        <v>4736</v>
      </c>
      <c r="F1438" s="10" t="str">
        <f t="shared" si="67"/>
        <v>8464.90.19</v>
      </c>
      <c r="G1438" s="10" t="str">
        <f t="shared" si="68"/>
        <v>Combinações de máquinas controladas por CNC (Controle Numérico Computadorizado) para corte automático reto e curvo de vidros planos com dimensão máxima das chapas de 6.000 x 3.300mm e espessura de 2,3 a 12mm: sistema de alimentação de chapas de vidro por uma estação móvel de carregamento de vidro em cavaletes através de ponte aérea (suspensa) composto de braço giratório e articulado com ventosas que sustentam as chapas para movimentação e descarregamento em unidade basculante, com acionamento longitudinal por uma unidade hidráulica para transferência destas chapas de vidro em sistema de armazenagem de chapas remanescentes ou em mesa automática de corte com sistema de rodízio de metal duro com movimento em três eixos interpolados x, y e z através de mecanismo com tecnologia de acionamento linear e velocidade máxima de 310m/min e aceleração máxima de 16m/s², transporte de chapas entre estações de corte, destaque e armazenamento através de cintas antiderrapantes com posicionadores retráteis para esquadro da chapa, máquina com provisão para impressão e aplicação automática de etiquetas de identificação através de impressora térmica, equipamento estacionário com barra de atuação pneumática para abertura de corte no eixo x, dispositivos de destaque automático dos cortes laterais e mesa para destaque manual dos vidros com barras cruzadas com suportes basculantes para descarregamento.</v>
      </c>
      <c r="H1438" s="10" t="s">
        <v>2684</v>
      </c>
      <c r="I1438" s="13">
        <v>43621</v>
      </c>
    </row>
    <row r="1439" spans="1:9" ht="34.5" hidden="1" customHeight="1" x14ac:dyDescent="0.25">
      <c r="A1439" s="42" t="str">
        <f t="shared" si="66"/>
        <v/>
      </c>
      <c r="B1439" s="10" t="s">
        <v>571</v>
      </c>
      <c r="C1439" s="10" t="s">
        <v>2847</v>
      </c>
      <c r="D1439" s="10" t="s">
        <v>2846</v>
      </c>
      <c r="E1439" s="10" t="s">
        <v>4026</v>
      </c>
      <c r="F1439" s="10" t="str">
        <f t="shared" si="67"/>
        <v>8474.20.90</v>
      </c>
      <c r="G1439" s="10" t="str">
        <f t="shared" si="68"/>
        <v>Britadores primários de mandíbulas contendo sistema de alimentação de carga mecanizado acoplado, acionados por motor elétrico trifásico com potência igual ou superior a 11kW, abertura de alimentação máxima igual ou superior a 150mm, largura da mandíbula igual ou superior a 400mm, peso igual ou superior a 1.650kg, e com capacidade para conexão em série de outros equipamentos.</v>
      </c>
      <c r="H1439" s="10" t="s">
        <v>2684</v>
      </c>
      <c r="I1439" s="13">
        <v>43621</v>
      </c>
    </row>
    <row r="1440" spans="1:9" ht="34.5" hidden="1" customHeight="1" x14ac:dyDescent="0.25">
      <c r="A1440" s="42" t="str">
        <f t="shared" si="66"/>
        <v/>
      </c>
      <c r="B1440" s="10" t="s">
        <v>430</v>
      </c>
      <c r="C1440" s="10" t="s">
        <v>2736</v>
      </c>
      <c r="D1440" s="10" t="s">
        <v>2735</v>
      </c>
      <c r="E1440" s="10" t="s">
        <v>4737</v>
      </c>
      <c r="F1440" s="10" t="str">
        <f t="shared" si="67"/>
        <v>8477.20.10</v>
      </c>
      <c r="G1440" s="10" t="str">
        <f t="shared" si="68"/>
        <v>Extrusoras de dois estágios, para produção de compostos para cabos, sendo o primeiro estágio formado por uma monorosca segmentada, com elementos de rosca com quatro aletas a cada 90o, com movimento rotacional e axial simultâneo, dentro de um cilindro bi-partido, montado com pinos de amassar “amassadeira” e monorosca no segundo estágio; com 3 alimentadores para pós e granulados e 1 entrada para líquidos; com diâmetro da rosca de 105mm no primeiro estágio e 200mm no segundo estágio; com capacidade de produção igual ou superior a 750kg/h.</v>
      </c>
      <c r="H1440" s="10" t="s">
        <v>2684</v>
      </c>
      <c r="I1440" s="13">
        <v>43621</v>
      </c>
    </row>
    <row r="1441" spans="1:9" ht="34.5" hidden="1" customHeight="1" x14ac:dyDescent="0.25">
      <c r="A1441" s="42" t="str">
        <f t="shared" si="66"/>
        <v/>
      </c>
      <c r="B1441" s="10" t="s">
        <v>2136</v>
      </c>
      <c r="C1441" s="10" t="s">
        <v>2743</v>
      </c>
      <c r="D1441" s="10" t="s">
        <v>2742</v>
      </c>
      <c r="E1441" s="10" t="s">
        <v>4738</v>
      </c>
      <c r="F1441" s="10" t="str">
        <f t="shared" si="67"/>
        <v>8477.30.90</v>
      </c>
      <c r="G1441" s="10" t="str">
        <f t="shared" si="68"/>
        <v>Máquinas para moldagem por insuflação de frascos termoplásticos tipo “injection blow”, com capacidade de injeção de igual ou inferior a 205g com base em 5 segundos (HDPE) com rosca de 2” 30:1  e plastificador vertical, rosca com diâmetro de plastificação igual ou inferior a 50,8mm, força de fechamento pré-forma de 47 toneladas métricas, com controlador lógico programável (CLP) sem moldes.</v>
      </c>
      <c r="H1441" s="10" t="s">
        <v>2684</v>
      </c>
      <c r="I1441" s="13">
        <v>43621</v>
      </c>
    </row>
    <row r="1442" spans="1:9" ht="34.5" hidden="1" customHeight="1" x14ac:dyDescent="0.25">
      <c r="A1442" s="42" t="str">
        <f t="shared" si="66"/>
        <v/>
      </c>
      <c r="B1442" s="10" t="s">
        <v>2191</v>
      </c>
      <c r="C1442" s="10" t="s">
        <v>2745</v>
      </c>
      <c r="D1442" s="10" t="s">
        <v>2744</v>
      </c>
      <c r="E1442" s="10" t="s">
        <v>4680</v>
      </c>
      <c r="F1442" s="10" t="str">
        <f t="shared" si="67"/>
        <v>8477.90.00</v>
      </c>
      <c r="G1442" s="10" t="str">
        <f t="shared" si="68"/>
        <v>Tirantes cromados de diâmetros entre 50 e 360mm e comprimentos que variam de 1.500 a 8.000mm utilizados em máquinas para processamento de plástico.</v>
      </c>
      <c r="H1442" s="10" t="s">
        <v>2684</v>
      </c>
      <c r="I1442" s="13">
        <v>43621</v>
      </c>
    </row>
    <row r="1443" spans="1:9" ht="34.5" hidden="1" customHeight="1" x14ac:dyDescent="0.25">
      <c r="A1443" s="42" t="str">
        <f t="shared" si="66"/>
        <v/>
      </c>
      <c r="B1443" s="10" t="s">
        <v>307</v>
      </c>
      <c r="C1443" s="10" t="s">
        <v>2685</v>
      </c>
      <c r="D1443" s="10" t="s">
        <v>2682</v>
      </c>
      <c r="E1443" s="10" t="s">
        <v>4200</v>
      </c>
      <c r="F1443" s="10" t="str">
        <f t="shared" si="67"/>
        <v>8479.82.90</v>
      </c>
      <c r="G1443" s="10" t="str">
        <f t="shared" si="68"/>
        <v>Combinações de máquinas para montagem e etiquetagem de tubos de coletas de materiais biológicos de até 900mm de comprimento, com produtividade de até 15.000tubos/h, compostas de: equipamento de alimentação por esteiras e posicionamento de tubos pré-montados, equipamento de alimentação e dosagem de gel, equipamento de alimentação e posicionamento de corpo separador, equipamento de alimentação e dosagem de material granulado, equipamento de alimentação e dosagem de material líquido, equipamento de alimentação e rosqueamento de tampas pré-montadas, dispositivo de teste de retorno da haste, dispositivo de teste estanqueidade e de dosagem, contendo também uma etiquetadora de tubos de coletas e um equipamento de estabilização de gel, painel de controle tipo computador com tela “touchscreen” de ajuste do processo operacional com controlador lógico programável (CLP).</v>
      </c>
      <c r="H1443" s="10" t="s">
        <v>2684</v>
      </c>
      <c r="I1443" s="13">
        <v>43621</v>
      </c>
    </row>
    <row r="1444" spans="1:9" ht="34.5" hidden="1" customHeight="1" x14ac:dyDescent="0.25">
      <c r="A1444" s="42" t="str">
        <f t="shared" si="66"/>
        <v/>
      </c>
      <c r="B1444" s="10" t="s">
        <v>501</v>
      </c>
      <c r="C1444" s="10" t="s">
        <v>2808</v>
      </c>
      <c r="D1444" s="10" t="s">
        <v>2807</v>
      </c>
      <c r="E1444" s="10" t="s">
        <v>4739</v>
      </c>
      <c r="F1444" s="10" t="str">
        <f t="shared" si="67"/>
        <v>8479.89.12</v>
      </c>
      <c r="G1444" s="10" t="str">
        <f t="shared" si="68"/>
        <v>Aparelhos distribuidores e dosadores de líquidos para uso em rotinas de laboratório, denominados bureta digital para titulação de líquidos de viscosidade até 500mm²/s e pressão de vapor até 500mbar nos volumes 10, 25 e 50mL, com sistema de medição de alta precisão, titulação gota-a-gota precisa dentro dos limites de erro da classe A e com interface opcional para PC</v>
      </c>
      <c r="H1444" s="10" t="s">
        <v>2684</v>
      </c>
      <c r="I1444" s="13">
        <v>43621</v>
      </c>
    </row>
    <row r="1445" spans="1:9" ht="34.5" hidden="1" customHeight="1" x14ac:dyDescent="0.25">
      <c r="A1445" s="42" t="str">
        <f t="shared" si="66"/>
        <v/>
      </c>
      <c r="B1445" s="10" t="s">
        <v>112</v>
      </c>
      <c r="C1445" s="10" t="s">
        <v>2687</v>
      </c>
      <c r="D1445" s="10" t="s">
        <v>2686</v>
      </c>
      <c r="E1445" s="10" t="s">
        <v>4740</v>
      </c>
      <c r="F1445" s="10" t="str">
        <f t="shared" si="67"/>
        <v>8479.89.99</v>
      </c>
      <c r="G1445" s="10" t="str">
        <f t="shared" si="68"/>
        <v>Máquinas do tipo leitos fluidizados, para produção de produtos farmacêuticos em grânulos, pós e pelotas (“pellets”), projetados para sistema de segurança de contenção de explosão até 10bar, para uso de todos os pós e suas misturas híbridas para os processos de secagem, revestimento, granulação e pelotização de pós, dotados de: caçambas de 12 e 4L com sistemas de pulverização de revestimento para “wurster” e granulador de topo “top spray”; sistema integrado de bomba peristáltica com balança para dosagem de soluções/suspensões; filtro de produto tipo cartucho; sistema de entrada de ar, controle de temperatura do ar de entrada e módulo de desumidificação do ar; sistema de ar de exaustão com ventilador; gabinetes fabricados em aço inoxidável com rodízios; sistema de controle baseado em controlador lógico programável (CLP) e painel de controle e monitoramento com tela sensível ao toque colorida, rotor processador com capacidade de 8,5L, montado em carrinho, sistema de alimentação de pó por perda, composto por balança/célula de carga, alimentador de pó, rosca e funil, montado em carrinho.</v>
      </c>
      <c r="H1445" s="10" t="s">
        <v>2684</v>
      </c>
      <c r="I1445" s="13">
        <v>43621</v>
      </c>
    </row>
    <row r="1446" spans="1:9" ht="34.5" hidden="1" customHeight="1" x14ac:dyDescent="0.25">
      <c r="A1446" s="42" t="str">
        <f t="shared" si="66"/>
        <v/>
      </c>
      <c r="B1446" s="10" t="s">
        <v>112</v>
      </c>
      <c r="C1446" s="10" t="s">
        <v>2707</v>
      </c>
      <c r="D1446" s="10" t="s">
        <v>2706</v>
      </c>
      <c r="E1446" s="10" t="s">
        <v>4089</v>
      </c>
      <c r="F1446" s="10" t="str">
        <f t="shared" si="67"/>
        <v>8479.89.99</v>
      </c>
      <c r="G1446" s="10" t="str">
        <f t="shared" si="68"/>
        <v>Combinações de máquinas para envernizar fundo externo de latas de alumínio para bebidas, automáticas, facilitando seu deslocamento ao longo das operações de fabricação e enchimento, com capacidade igual ou superior a 2.000latas/min, dotadas de: aplicador de verniz por roletes sobre transportador ajustável para vários tamanhos de latas; unidade de cura de verniz por luz ultravioleta; gabinete (painel) elétrico com controlador lógico programável (CLP), protocolo de comunicação ethernet e painel HMI Touchscreen; painel (Display) remoto HMI; tanque de verniz com reservatório duplo, em aço inox, com agitador, sensores de nível, bombas de diafragma de acionamento elétrico, válvulas e filtros; resfriador para controle de temperatura e radiômetro de medição da densidade de energia emitida pelas lâmpadas UV.</v>
      </c>
      <c r="H1446" s="10" t="s">
        <v>2684</v>
      </c>
      <c r="I1446" s="13">
        <v>43621</v>
      </c>
    </row>
    <row r="1447" spans="1:9" ht="34.5" hidden="1" customHeight="1" x14ac:dyDescent="0.25">
      <c r="A1447" s="42" t="str">
        <f t="shared" si="66"/>
        <v/>
      </c>
      <c r="B1447" s="10" t="s">
        <v>112</v>
      </c>
      <c r="C1447" s="10" t="s">
        <v>2720</v>
      </c>
      <c r="D1447" s="10" t="s">
        <v>2719</v>
      </c>
      <c r="E1447" s="10" t="s">
        <v>4741</v>
      </c>
      <c r="F1447" s="10" t="str">
        <f t="shared" si="67"/>
        <v>8479.89.99</v>
      </c>
      <c r="G1447" s="10" t="str">
        <f t="shared" si="68"/>
        <v>Equipamentos pré analíticos independentes automáticos com comando computadorizado para distribuição de tubos de ensaio abertos e fechados com reconhecimento das características do tubo pelo sistema de câmeras TTI ou QS I; equipamento dotados de leitor de código de barras; laser LLD para detecção do nível de enchimento do tubo; computador de comando com uma porta de rede para ligação a um computador central; módulo do decapsulador; garra de elevação; garra de rotação; com capacidade de destampamento e distribuição de até 1.100tubos/h; aceite de tubos plásticos de 3, 5, 7 ou 10mL, possibilidade de abertura de tampas “hemogard”, borracha ou rosca; temperatura de operação + 15 a +30°C; consumo máximo de energia 230/115V, 50 a 60Hz; interface protocolo ASTM conexão de rede via TCP/IP ou conexão serial via RS 232; capacidade de se integrar com demais unidades analíticas; ecrã tátil.</v>
      </c>
      <c r="H1447" s="10" t="s">
        <v>2684</v>
      </c>
      <c r="I1447" s="13">
        <v>43621</v>
      </c>
    </row>
    <row r="1448" spans="1:9" ht="34.5" hidden="1" customHeight="1" x14ac:dyDescent="0.25">
      <c r="A1448" s="42" t="str">
        <f t="shared" si="66"/>
        <v/>
      </c>
      <c r="B1448" s="10" t="s">
        <v>112</v>
      </c>
      <c r="C1448" s="10" t="s">
        <v>2768</v>
      </c>
      <c r="D1448" s="10" t="s">
        <v>2767</v>
      </c>
      <c r="E1448" s="10" t="s">
        <v>4742</v>
      </c>
      <c r="F1448" s="10" t="str">
        <f t="shared" si="67"/>
        <v>8479.89.99</v>
      </c>
      <c r="G1448" s="10" t="str">
        <f t="shared" si="68"/>
        <v>Combinações de máquinas para geração sequencial de ondas oceânicas, perfeitas, de diferentes tipos e formatos, em lagoas artificiais de condomínios privados, com frequência máxima horária de pelo menos 800 ondas com duração mínima de 13segundos, altura mínima de 0,5m e máxima de pelo menos 1,75m, consumo de energia aproximado de 1,0kWh por onda gerada, composta de 46 módulos motorizados, justapostos, montados em estrutura metálica dedicada (PÍER), constituídos de banco moto-redutor assíncrono de indução, trifásico, equipado com “encoder” digital de posição e sensores de velocidade, torque e temperatura e pistão metálico vertical de deslocamento horizontal bidirecional, programável, comandados por um sistema digital de controle, acondicionado em 2 containers de 40pés (Eletrocentros), constituído de controladores automáticos de velocidade, baseados em inversores de frequência alimentados por retificadores trifásicos, de comando lógico programável, computadorizado, com interfaces homem-máquina local, monitoramento remoto via internet e software dedicado de parametrização, comando e monitoramento, munidos de cabos, elementos de conexão e dispositivos de proteção, montagem e manutenção.</v>
      </c>
      <c r="H1448" s="10" t="s">
        <v>2684</v>
      </c>
      <c r="I1448" s="13">
        <v>43621</v>
      </c>
    </row>
    <row r="1449" spans="1:9" ht="34.5" hidden="1" customHeight="1" x14ac:dyDescent="0.25">
      <c r="A1449" s="42" t="str">
        <f t="shared" si="66"/>
        <v/>
      </c>
      <c r="B1449" s="10" t="s">
        <v>2840</v>
      </c>
      <c r="C1449" s="10" t="s">
        <v>2841</v>
      </c>
      <c r="D1449" s="10" t="s">
        <v>2839</v>
      </c>
      <c r="E1449" s="10" t="s">
        <v>4743</v>
      </c>
      <c r="F1449" s="10" t="str">
        <f t="shared" si="67"/>
        <v>8481.20.90</v>
      </c>
      <c r="G1449" s="10" t="str">
        <f t="shared" si="68"/>
        <v>Válvulas de despressurização segura do ar comprido com categoria de segurança assegurada e alimentação progressiva do ar comprimido regulável integrado na válvula com corpo externo de alumínio fundido, conexão pneumática G1/2, vazão nominal 4.300L/min e pressão de trabalho 3,5 a 10bar, acionamento elétrico com tensão nominal 24VDC e conexão elétrica via 2 conectores 2 pinos tipo C conforme EN 175301-803, dois sensores magnéticos M8-3 pinos com cabo de 30cm para monitoramento da posição da válvula, ideal para aplicações de segurança conforme NR12 com “performance level” D, categoria 3 e grau de proteção IP65.</v>
      </c>
      <c r="H1449" s="10" t="s">
        <v>2684</v>
      </c>
      <c r="I1449" s="13">
        <v>43621</v>
      </c>
    </row>
    <row r="1450" spans="1:9" ht="34.5" hidden="1" customHeight="1" x14ac:dyDescent="0.25">
      <c r="A1450" s="42" t="str">
        <f t="shared" si="66"/>
        <v/>
      </c>
      <c r="B1450" s="10" t="s">
        <v>2840</v>
      </c>
      <c r="C1450" s="10" t="s">
        <v>2843</v>
      </c>
      <c r="D1450" s="10" t="s">
        <v>2842</v>
      </c>
      <c r="E1450" s="10" t="s">
        <v>4007</v>
      </c>
      <c r="F1450" s="10" t="str">
        <f t="shared" si="67"/>
        <v>8481.20.90</v>
      </c>
      <c r="G1450" s="10" t="str">
        <f t="shared" si="68"/>
        <v>Válvulas de despressurização segura do ar comprido com categoria de segurança assegurada e alimentação progressiva do ar comprimido regulável integrado na válvula com corpo externo de alumínio fundido, conexão pneumática G1/2, vazão nominal 5.700L/min e pressão de trabalho de 3 a 10bar com silenciador incluso, acionamento elétrico com tensão nominal 24VDC e conexão elétrica via conector 2 pinos tipo C conforme EN 175301-803, ideal para aplicações de segurança conforme NR12 com “performance level” C, categoria 1 e grau de proteção IP65.</v>
      </c>
      <c r="H1450" s="10" t="s">
        <v>2684</v>
      </c>
      <c r="I1450" s="13">
        <v>43621</v>
      </c>
    </row>
    <row r="1451" spans="1:9" ht="34.5" hidden="1" customHeight="1" x14ac:dyDescent="0.25">
      <c r="A1451" s="42" t="str">
        <f t="shared" si="66"/>
        <v/>
      </c>
      <c r="B1451" s="10" t="s">
        <v>2840</v>
      </c>
      <c r="C1451" s="10" t="s">
        <v>2845</v>
      </c>
      <c r="D1451" s="10" t="s">
        <v>2844</v>
      </c>
      <c r="E1451" s="10" t="s">
        <v>4007</v>
      </c>
      <c r="F1451" s="10" t="str">
        <f t="shared" si="67"/>
        <v>8481.20.90</v>
      </c>
      <c r="G1451" s="10" t="str">
        <f t="shared" si="68"/>
        <v>Válvulas de despressurização segura do ar comprido com categoria de segurança assegurada e alimentação progressiva do ar comprimido regulável e integrada na válvula com corpo externo de alumínio fundido, conexão pneumática G1/2, vazão nominal 4.300L/min, pressão de trabalho 3,5 a 10bar e silenciador e manômetro inclusos, acionamento elétrico com tensão nominal 24VDC e conexão elétrica via 2 conectores 2 pinos tipo C conforme EN 175301-803, dois sensores magnéticos M8-3 pinos com cabo de 30cm para monitoramento da posição da válvula, ideal para aplicações de segurança conforme NR12 com “performance level” D, categoria 3 e grau de proteção IP65.</v>
      </c>
      <c r="H1451" s="10" t="s">
        <v>2684</v>
      </c>
      <c r="I1451" s="13">
        <v>43621</v>
      </c>
    </row>
    <row r="1452" spans="1:9" ht="34.5" hidden="1" customHeight="1" x14ac:dyDescent="0.25">
      <c r="A1452" s="42" t="str">
        <f t="shared" si="66"/>
        <v/>
      </c>
      <c r="B1452" s="10" t="s">
        <v>2840</v>
      </c>
      <c r="C1452" s="10" t="s">
        <v>2849</v>
      </c>
      <c r="D1452" s="10" t="s">
        <v>2848</v>
      </c>
      <c r="E1452" s="10" t="s">
        <v>4007</v>
      </c>
      <c r="F1452" s="10" t="str">
        <f t="shared" si="67"/>
        <v>8481.20.90</v>
      </c>
      <c r="G1452" s="10" t="str">
        <f t="shared" si="68"/>
        <v>Válvulas de despressurização segura do ar comprido com categoria de segurança assegurada e alimentação progressiva do ar comprimido regulável e integrada na válvula com corpo externo de alumínio fundido, conexão pneumática G1/2, vazão nominal 4.300L/min, pressão de trabalho  de 3,5 a 10bar e silenciador e manômetro incluídos, acionamento elétrico com tensão nominal 24VDC e conexão elétrica via 2 conectores 2 pinos tipo C conforme EN 175301-803, dois sensores magnéticos 3 fios com cabo de 5 metros integrados para monitoramento da posição da válvula, ideal para aplicações de segurança conforme NR12 com “performance level” D, categoria 3 e grau de proteção IP65.</v>
      </c>
      <c r="H1452" s="10" t="s">
        <v>2684</v>
      </c>
      <c r="I1452" s="13">
        <v>43621</v>
      </c>
    </row>
    <row r="1453" spans="1:9" ht="34.5" hidden="1" customHeight="1" x14ac:dyDescent="0.25">
      <c r="A1453" s="42" t="str">
        <f t="shared" si="66"/>
        <v/>
      </c>
      <c r="B1453" s="10" t="s">
        <v>2840</v>
      </c>
      <c r="C1453" s="10" t="s">
        <v>2851</v>
      </c>
      <c r="D1453" s="10" t="s">
        <v>2850</v>
      </c>
      <c r="E1453" s="10" t="s">
        <v>4007</v>
      </c>
      <c r="F1453" s="10" t="str">
        <f t="shared" si="67"/>
        <v>8481.20.90</v>
      </c>
      <c r="G1453" s="10" t="str">
        <f t="shared" si="68"/>
        <v>Válvulas de despressurização segura do ar comprido com categoria de segurança assegurada e alimentação progressiva do ar comprimido regulável e integrada na válvula com corpo externo de alumínio fundido, conexão pneumática G1/2, vazão nominal 4300L/min, pressão de trabalho de 3,5 a 10bar e silenciador e manômetro incluídos, acionamento elétrico com tensão nominal 24VDC e conexão elétrica via 2 conectores M12 tipo C conforme EN 61076-2-101, dois sensores magnéticos M12-3 pinos com cabo de 30cm para monitoramento da posição da válvula, ideal para aplicações de segurança conforme NR12 com “performance level” D, categoria 3 e grau de proteção IP65.</v>
      </c>
      <c r="H1453" s="10" t="s">
        <v>2684</v>
      </c>
      <c r="I1453" s="13">
        <v>43621</v>
      </c>
    </row>
    <row r="1454" spans="1:9" ht="34.5" hidden="1" customHeight="1" x14ac:dyDescent="0.25">
      <c r="A1454" s="42" t="str">
        <f t="shared" si="66"/>
        <v/>
      </c>
      <c r="B1454" s="10" t="s">
        <v>899</v>
      </c>
      <c r="C1454" s="10" t="s">
        <v>2792</v>
      </c>
      <c r="D1454" s="10" t="s">
        <v>2791</v>
      </c>
      <c r="E1454" s="10" t="s">
        <v>4007</v>
      </c>
      <c r="F1454" s="10" t="str">
        <f t="shared" si="67"/>
        <v>8481.80.92</v>
      </c>
      <c r="G1454" s="10" t="str">
        <f t="shared" si="68"/>
        <v>Válvulas solenoide direcional 5/2 vias monoestável (retorno por mola mecânico) servo-operada com construção carretel (soft-spool) e piloto interno com o corpo em alumínio revestido com “ematal” duro e vedações em NBR (acrilonitrilo butadieno), conexões pneumáticas “namur” com rosca NPT 1/4" com filtro de partículas e protetor de exaustão pré-montados na válvula, bobina 24VDC inclusa e com proteção intrinsicamente segura “Ex-ia” adequada para atmosfera explosiva zonas 1(gás) e 21(poeira) e grau de proteção IP64 com certificação até SIL 2 para fazer parte de sistemas de segurança.</v>
      </c>
      <c r="H1454" s="10" t="s">
        <v>2684</v>
      </c>
      <c r="I1454" s="13">
        <v>43621</v>
      </c>
    </row>
    <row r="1455" spans="1:9" ht="34.5" hidden="1" customHeight="1" x14ac:dyDescent="0.25">
      <c r="A1455" s="42" t="str">
        <f t="shared" si="66"/>
        <v/>
      </c>
      <c r="B1455" s="10" t="s">
        <v>2695</v>
      </c>
      <c r="C1455" s="10" t="s">
        <v>2696</v>
      </c>
      <c r="D1455" s="10" t="s">
        <v>2694</v>
      </c>
      <c r="E1455" s="10" t="s">
        <v>4744</v>
      </c>
      <c r="F1455" s="10" t="str">
        <f t="shared" si="67"/>
        <v>8502.39.00</v>
      </c>
      <c r="G1455" s="10" t="str">
        <f t="shared" si="68"/>
        <v>Unidades funcionais para geração elétrica trifásica, com potência nominal de 385MW, fator de potência de até 0,85, rotação 3.600rpm, frequência 60Hz, dotadas de: turbina a vapor; gerador síncrono refrigerado hidrogênio; condensador de vapor; sistema de sequenciamento, controle e monitoramento e seus sistemas de energização AC/DC, com banco de baterias; sistema de excitação estática e partida estática; sistema de aterramento; sistema de dreno; sistemas hidráulicos; abrigos de ambiente e supressão de ruído; Instrumentação; sistema de limpeza; sistema de monitoramento de emissões; sistema de proteção contra incêndio; sistema de interrupção de circuitos; dutos de isolamento de fases; transformadores; sistema de lubrificação e estruturas metálicas de fixação, proteção e acesso, condensador de duplo passo.</v>
      </c>
      <c r="H1455" s="10" t="s">
        <v>2684</v>
      </c>
      <c r="I1455" s="13">
        <v>43621</v>
      </c>
    </row>
    <row r="1456" spans="1:9" ht="34.5" hidden="1" customHeight="1" x14ac:dyDescent="0.25">
      <c r="A1456" s="42" t="str">
        <f t="shared" si="66"/>
        <v/>
      </c>
      <c r="B1456" s="10" t="s">
        <v>628</v>
      </c>
      <c r="C1456" s="10" t="s">
        <v>2796</v>
      </c>
      <c r="D1456" s="10" t="s">
        <v>2795</v>
      </c>
      <c r="E1456" s="10" t="s">
        <v>4745</v>
      </c>
      <c r="F1456" s="10" t="str">
        <f t="shared" si="67"/>
        <v>8504.40.30</v>
      </c>
      <c r="G1456" s="10" t="str">
        <f t="shared" si="68"/>
        <v>Transformadores elétricos de corrente contínua para comando de porta de elevador, de tensão de 110/220V para 24volts, com corrente de 2 x 2,5amperes e potência de 120W.</v>
      </c>
      <c r="H1456" s="10" t="s">
        <v>2684</v>
      </c>
      <c r="I1456" s="13">
        <v>43621</v>
      </c>
    </row>
    <row r="1457" spans="1:9" ht="34.5" hidden="1" customHeight="1" x14ac:dyDescent="0.25">
      <c r="A1457" s="42" t="str">
        <f t="shared" si="66"/>
        <v/>
      </c>
      <c r="B1457" s="10" t="s">
        <v>628</v>
      </c>
      <c r="C1457" s="10" t="s">
        <v>2833</v>
      </c>
      <c r="D1457" s="10" t="s">
        <v>2832</v>
      </c>
      <c r="E1457" s="10" t="s">
        <v>4746</v>
      </c>
      <c r="F1457" s="10" t="str">
        <f t="shared" si="67"/>
        <v>8504.40.30</v>
      </c>
      <c r="G1457" s="10" t="str">
        <f t="shared" si="68"/>
        <v>Módulos para monitoramento e controle de sistema fotovoltaico, para captar sinais, analisar e encaminhar para software de controle, para gerenciamento automático de funcionalidades do sistema fotovoltaico tal como evitar perdas por incompatibilidade; com potência máxima de entrada de 475W; tensão de entrada máxima de 90V; corrente de entrada máxima de 12A; faixa de potência de saída de 0 a 475W; tensão de saída de 0-Voc do módulo fotovoltaico; máxima tensão da “string” fotovoltaica de 1.500V, com interface ligada a rede mundial, sistema de monitoramento IOS e “android” a distância, podendo ser ligado a vários TAPs em série.</v>
      </c>
      <c r="H1457" s="10" t="s">
        <v>2684</v>
      </c>
      <c r="I1457" s="13">
        <v>43621</v>
      </c>
    </row>
    <row r="1458" spans="1:9" ht="34.5" hidden="1" customHeight="1" x14ac:dyDescent="0.25">
      <c r="A1458" s="42" t="str">
        <f t="shared" si="66"/>
        <v/>
      </c>
      <c r="B1458" s="10" t="s">
        <v>628</v>
      </c>
      <c r="C1458" s="10" t="s">
        <v>2838</v>
      </c>
      <c r="D1458" s="10" t="s">
        <v>2837</v>
      </c>
      <c r="E1458" s="10" t="s">
        <v>4746</v>
      </c>
      <c r="F1458" s="10" t="str">
        <f t="shared" si="67"/>
        <v>8504.40.30</v>
      </c>
      <c r="G1458" s="10" t="str">
        <f t="shared" si="68"/>
        <v>Inversores fotovoltaicos “on-grid” para inversão de tensão contínua para tensão alternada eletronicamente, entrando em paralelo com a rede elétrica, usado em unidades de geração fotovoltaica para injetar energia em rede pública, com 3 MPPt’s com 3 entradas cada; corrente máxima de 12A em cada entrada; tensão contínua mínima proveniente do arranjo fotovoltaico de 200VDC; tensão nominal de operação de 585VDC; potência nominal de 36kW (tensão de entrada entre 500 e 850VDC); máxima tensão admitida de 1.100VDC; conexão padrão trifásico delta ou estrela, com valor nominal de 400VAC; funcionamento operacional entre 310 e 480VAC; frequência de trabalho de 60Hz, podendo variar de 55 até 65Hz; distorção harmônica total máxima menor que 3%; fator de potência podendo ser ajustado 0.8 capacitivo até 0.8 indutivo, para atender as normas nacionais vigentes; eficiência máxima do inversor de 98.5%; equipamento dotado de proteções tais como: anti-ilhamento, polaridade invertida da tensão contínua, curto-circuito no lado de tensão alternada, fuga de corrente, chave seccionadora da tensão contínua, fusíveis nas entradas do arranjo fotovoltaico, sobre tensão da tensão contínua e alternada (DPS tipo II); com grau de proteção IP65 com refrigeração por ventilação forçada inteligente.</v>
      </c>
      <c r="H1458" s="10" t="s">
        <v>2684</v>
      </c>
      <c r="I1458" s="13">
        <v>43621</v>
      </c>
    </row>
    <row r="1459" spans="1:9" ht="34.5" hidden="1" customHeight="1" x14ac:dyDescent="0.25">
      <c r="A1459" s="42" t="str">
        <f t="shared" si="66"/>
        <v/>
      </c>
      <c r="B1459" s="10" t="s">
        <v>1074</v>
      </c>
      <c r="C1459" s="10" t="s">
        <v>2709</v>
      </c>
      <c r="D1459" s="10" t="s">
        <v>2708</v>
      </c>
      <c r="E1459" s="10" t="s">
        <v>4747</v>
      </c>
      <c r="F1459" s="10" t="str">
        <f t="shared" si="67"/>
        <v>8514.10.10</v>
      </c>
      <c r="G1459" s="10" t="str">
        <f t="shared" si="68"/>
        <v>Fornos horizontais elétricos oscilante para temperar vidros “float” ou vidros “low-e” (0,01), espessuras tratadas de 2,8 até 19mm, dimensões mínimas do vidro de 80 x 275mm e dimensões máximas do vidro de 2.600 x 4.200mm, composto de mesa de alimentação, pré-câmara de convecção completa com pirômetros de detecção e visualização, zona de aquecimento, zona de tempera a passagem, zona de resfriamento, mesa de descarga, quadro elétrico e softwares de monitoramento para dados de produção e controle, com ir scanner e pirómetro óptico e 2 ventiladores para tempera de passagem e 1 ventilador para resfriamento.</v>
      </c>
      <c r="H1459" s="10" t="s">
        <v>2684</v>
      </c>
      <c r="I1459" s="13">
        <v>43621</v>
      </c>
    </row>
    <row r="1460" spans="1:9" ht="34.5" hidden="1" customHeight="1" x14ac:dyDescent="0.25">
      <c r="A1460" s="42" t="str">
        <f t="shared" si="66"/>
        <v/>
      </c>
      <c r="B1460" s="10" t="s">
        <v>1074</v>
      </c>
      <c r="C1460" s="10" t="s">
        <v>2754</v>
      </c>
      <c r="D1460" s="10" t="s">
        <v>2753</v>
      </c>
      <c r="E1460" s="10" t="s">
        <v>4726</v>
      </c>
      <c r="F1460" s="10" t="str">
        <f t="shared" si="67"/>
        <v>8514.10.10</v>
      </c>
      <c r="G1460" s="10" t="str">
        <f t="shared" si="68"/>
        <v>Fornos elétricos industriais a resistência por aquecimento indireto para sinterização em processo “metal injection moulding”; operam sob atmosfera neutra ou redutora gerada a base de nitrogênio, hidrogênio ou híbrida; realiza ciclos térmicos associados as ligas metálicas para processar pós metálicos CATAMOLD/Catalítico (DIN 6784) em aços carbono, aços baixa liga, aços alta liga e ligas especiais; sinteriza o material sem as partículas de polímero, transforma o material em liga metálica, com densidade superior a 7,50g/cm3, com massa individual de peças compreendida entre 0,001 e 0,5kg; temperatura de trabalho na faixa de 1.120 a 1.400°C, temperatura máxima de 1.450°C (1.650°C opcional), taxa de aquecimento até os 1.000°C de 5K/min, potência de aquecimento instalada de 3 x 40kW; aquecedores em molibdênio, gás utilizado no processo pode ser nitrogênio e hidrogênio em qualquer proporção (alternativamente o argônio), dimensões da câmara de carga de 600mm de altura x 565mm de diâmetro, três termopares de WO-RE com purga, ciclo standard com carga e descarga de 12 a 24horas, arrefecimento à água, consumo do gás de processo de 10 a 12Nm3/hora; isolamento térmico em Al2O3; estrutura do forno soldada à prova de gás, isolação térmica de materiais especiais, aquecimento elétrico por aquecedores de molibdênio; conexões elétricas à prova de gás e refrigeradas a água; corpo do forno flangeado na porta deslizante intermediária que separa câmara do forno da câmara de carga; atende pré-requisitos de processo de materiais obtidos por injeção metálica com porta deslizante intermediaria motorizada e controlada pelo painel de interruptores, câmara de carga refrigerada à água com porta de fechamento mecânico; unidade de controle para ajuste de temperaturas, sequência mecânica e as funções da porta, CLP para controle do aquecimento; sistema rotacional hidráulico para distribuição homogênea de temperatura no interior da câmara (semelhante a forno de sistema continuo para correta homogeneização da temperatura para o processo); medidores de vazão; temporizador de tempos de purga; sonda lambda nos gases de escape  para garantir a condição de atmosfera própria para cada matéria-prima de “metal injection moulding”; acessórios: isolamento térmico para até 1650ºC; sistema de resfriamento rápido (faixa de resfriamento de 5K/s), interface dos fluxômetros de 4 a 20m/A ligados ao sistema TPC (Total Process Control), controlador de fluxo de massa para três gases de processo; atende normas DIN e VDE.</v>
      </c>
      <c r="H1460" s="10" t="s">
        <v>2684</v>
      </c>
      <c r="I1460" s="13">
        <v>43621</v>
      </c>
    </row>
    <row r="1461" spans="1:9" ht="34.5" hidden="1" customHeight="1" x14ac:dyDescent="0.25">
      <c r="A1461" s="42" t="str">
        <f t="shared" si="66"/>
        <v/>
      </c>
      <c r="B1461" s="10" t="s">
        <v>4748</v>
      </c>
      <c r="C1461" s="10" t="s">
        <v>2734</v>
      </c>
      <c r="D1461" s="10" t="s">
        <v>2733</v>
      </c>
      <c r="E1461" s="10" t="s">
        <v>4556</v>
      </c>
      <c r="F1461" s="10" t="str">
        <f t="shared" si="67"/>
        <v>8517.62.77</v>
      </c>
      <c r="G1461" s="10" t="str">
        <f t="shared" si="68"/>
        <v>Dispositivos portáteis alimentados por bateria recarregável de íon de lítio integrada, na forma de um relógio de pulso, denominados comercialmente “smart watch”, com tela colorida de 1,2polegadas de diâmetro, resolução de 240 x 240pixels, visível sob a luz solar, transflectiva, vidro reforçado quimicamente ou vidro de safira ou vidro, com memória interna de 16GB ou 64MB ou 3,5GB, microfone, alto-falante, motor de vibração, a prova d´agua de 50 ou 100m, com transceptor de rádio com tecnologia sem fio “wi-fi”, “bluetooth” 4.2 ou “smart”, com frequência de operação de 2,4GHz a 9dbm nominal e taxa de transmissão de 54mbp/s, protocolo de comunicação sem fio ant+ de 2,4GHz, com ou sem comunicação NFC de 13.56MHz a -40dbm nominal, sistema GPS, sistema “glonass”, com ou sem sistema galileo, acelerômetro, altímetro barométrico, com ou sem bussola, com ou sem giroscópio, termômetro, sensor de batimento cardíaco, sinconização de notificações inteligentes e controle de música, com funções de contagem de passos, período de inatividade, passos diário, monitorização do sono, calorias queimadas, andares subidos, distância percorrida, minutos de intensidade de atividade, monitoramento de estresse, cálculo de v02 máximo, perfis de treinamento de resistência, treinamento cardiovascular, contagem automática de repetição, status e carga de treinamento, perfis de corrida indoor e outdoor, golfe, caminhada, escalada, esqui, “snowboard”, esqui “cross-country”, “stand up paddle”, remo, remo indoor, paraquedismo, atividade tática, ciclismo, ciclismo “indoor”, “mountain bike”, natação em piscina, natação em mar aberto, função multidesporto automática, reprodução de músicas, com ou sem solução de pagamento de compras, hora, data, sincronização de hora do GPS, horário de verão, despertador, temporizador, cronômetro e horários do amanhecer e pôr do sol.</v>
      </c>
      <c r="H1461" s="10" t="s">
        <v>2684</v>
      </c>
      <c r="I1461" s="13">
        <v>43621</v>
      </c>
    </row>
    <row r="1462" spans="1:9" ht="34.5" hidden="1" customHeight="1" x14ac:dyDescent="0.25">
      <c r="A1462" s="42" t="str">
        <f t="shared" si="66"/>
        <v/>
      </c>
      <c r="B1462" s="10" t="s">
        <v>2110</v>
      </c>
      <c r="C1462" s="10" t="s">
        <v>2693</v>
      </c>
      <c r="D1462" s="10" t="s">
        <v>2692</v>
      </c>
      <c r="E1462" s="10" t="s">
        <v>4749</v>
      </c>
      <c r="F1462" s="10" t="str">
        <f t="shared" si="67"/>
        <v>8541.40.32</v>
      </c>
      <c r="G1462" s="10" t="str">
        <f t="shared" si="68"/>
        <v>Módulos fotovoltáicos fabricados com a tecnologia de revestimento PERC (passivated emitter rear cell) desenvolvido para células de silício cristalino para aumento da eficiência de produção de energia, de dimensões de 2.008 x 1.002 x 40mm, com potência máxima 400W, dotados de 72 células cada.</v>
      </c>
      <c r="H1462" s="10" t="s">
        <v>2684</v>
      </c>
      <c r="I1462" s="13">
        <v>43621</v>
      </c>
    </row>
    <row r="1463" spans="1:9" ht="34.5" hidden="1" customHeight="1" x14ac:dyDescent="0.25">
      <c r="A1463" s="42" t="str">
        <f t="shared" si="66"/>
        <v/>
      </c>
      <c r="B1463" s="10" t="s">
        <v>2110</v>
      </c>
      <c r="C1463" s="10" t="s">
        <v>2802</v>
      </c>
      <c r="D1463" s="10" t="s">
        <v>2801</v>
      </c>
      <c r="E1463" s="10" t="s">
        <v>4750</v>
      </c>
      <c r="F1463" s="10" t="str">
        <f t="shared" si="67"/>
        <v>8541.40.32</v>
      </c>
      <c r="G1463" s="10" t="str">
        <f t="shared" si="68"/>
        <v>Módulos solares fotovoltáicos dotados de 216 ou 264 células de filme fino de teloreto de cádmio com área de 2.47 ou 0.72m2, potência máxima de 445W, tensão máxima de 1.500V, com caixa de junção.</v>
      </c>
      <c r="H1463" s="10" t="s">
        <v>2684</v>
      </c>
      <c r="I1463" s="13">
        <v>43621</v>
      </c>
    </row>
    <row r="1464" spans="1:9" ht="34.5" hidden="1" customHeight="1" x14ac:dyDescent="0.25">
      <c r="A1464" s="42" t="str">
        <f t="shared" si="66"/>
        <v/>
      </c>
      <c r="B1464" s="10" t="s">
        <v>58</v>
      </c>
      <c r="C1464" s="10" t="s">
        <v>2823</v>
      </c>
      <c r="D1464" s="10" t="s">
        <v>2822</v>
      </c>
      <c r="E1464" s="10" t="s">
        <v>4751</v>
      </c>
      <c r="F1464" s="10" t="str">
        <f t="shared" si="67"/>
        <v>9024.10.90</v>
      </c>
      <c r="G1464" s="10" t="str">
        <f t="shared" si="68"/>
        <v>“Scanner’s” de acesso remoto pelo método de ultrassom para mapeamento de corrosão em tanques, tubulações e embarcações dotadas de um “encoder” posicional selado para aquisição de “b-scan”, capazes de transpor obstáculos de até 2” de altura de elevação com todas as rodas em contato com a superfície, software que fornece dados automatizados de aquisição, análise e relatórios, com força magnética de tração de 240Lbs total, velocidade (sob carga total) de 10in/s (330mm/s), tração de 109 Lbs (484n) e base da roda 4.75in (127mm), acompanha notebook PC e maleta de transporte.</v>
      </c>
      <c r="H1464" s="10" t="s">
        <v>2684</v>
      </c>
      <c r="I1464" s="13">
        <v>43621</v>
      </c>
    </row>
    <row r="1465" spans="1:9" ht="34.5" hidden="1" customHeight="1" x14ac:dyDescent="0.25">
      <c r="A1465" s="42" t="str">
        <f t="shared" si="66"/>
        <v/>
      </c>
      <c r="B1465" s="10" t="s">
        <v>605</v>
      </c>
      <c r="C1465" s="10" t="s">
        <v>2806</v>
      </c>
      <c r="D1465" s="10" t="s">
        <v>2805</v>
      </c>
      <c r="E1465" s="10" t="s">
        <v>4503</v>
      </c>
      <c r="F1465" s="10" t="str">
        <f t="shared" si="67"/>
        <v>9027.10.00</v>
      </c>
      <c r="G1465" s="10" t="str">
        <f t="shared" si="68"/>
        <v>Equipamentos para monitoramento “on-line” de concentração de gás dissolvido no óleo isolante de transformadores e reatores, por meio de sensor de estado sólido, medindo os níveis de concentração de gás hidrogênio, com precisão mínima de 25ppm e faixa entre 25 e 5.000ppm, além de medir temperatura e umidade relativa do óleo isolante.</v>
      </c>
      <c r="H1465" s="10" t="s">
        <v>2684</v>
      </c>
      <c r="I1465" s="13">
        <v>43621</v>
      </c>
    </row>
    <row r="1466" spans="1:9" ht="34.5" hidden="1" customHeight="1" x14ac:dyDescent="0.25">
      <c r="A1466" s="42" t="str">
        <f t="shared" si="66"/>
        <v/>
      </c>
      <c r="B1466" s="10" t="s">
        <v>513</v>
      </c>
      <c r="C1466" s="10" t="s">
        <v>2722</v>
      </c>
      <c r="D1466" s="10" t="s">
        <v>2721</v>
      </c>
      <c r="E1466" s="10" t="s">
        <v>4203</v>
      </c>
      <c r="F1466" s="10" t="str">
        <f t="shared" si="67"/>
        <v>9027.50.20</v>
      </c>
      <c r="G1466" s="10" t="str">
        <f t="shared" si="68"/>
        <v>Equipamentos analisadores fotômetros automáticos para testes de ácidos nucleicos, com alimentação de entrada 100-240Vac/50-60Hz, e alimentação de saída 15Vdc/8.6A, botão de alimentação, luz indicadora de alimentação, porta de entrada para tubos, capacidade de armazenamento de até 20.000 resultados de testes, programado com sistema analisador, com função de reconhecimento automático de lote do reagente, preparação de reagentes, extração de ácidos nucleicos, amplificação por meio de reação em cadeia de polimerase (PCR), detecção em tempo real e interpretação de resultados; com velocidade do resultado do teste da amostra de até 20min, conectividade HL7 e POCT1-A; dotados de display digital com “ecrã” tátil e teclado incorporados, leitor de código de barras por meio de radiação óptica, dispositivo para conexão com impressoras externas.</v>
      </c>
      <c r="H1466" s="10" t="s">
        <v>2684</v>
      </c>
      <c r="I1466" s="13">
        <v>43621</v>
      </c>
    </row>
    <row r="1467" spans="1:9" ht="34.5" hidden="1" customHeight="1" x14ac:dyDescent="0.25">
      <c r="A1467" s="42" t="str">
        <f t="shared" si="66"/>
        <v/>
      </c>
      <c r="B1467" s="10" t="s">
        <v>518</v>
      </c>
      <c r="C1467" s="10" t="s">
        <v>2788</v>
      </c>
      <c r="D1467" s="10" t="s">
        <v>2787</v>
      </c>
      <c r="E1467" s="10" t="s">
        <v>4752</v>
      </c>
      <c r="F1467" s="10" t="str">
        <f t="shared" si="67"/>
        <v>9027.50.90</v>
      </c>
      <c r="G1467" s="10" t="str">
        <f t="shared" si="68"/>
        <v>Analisadores de diagnóstico de biologia molecular, para extração e amplificação/detecção de DNA/RNA, totalmente integrados e automatizados que utilizam a tecnologia de PCR (Reação em Cadeia da Polimerase) com detecção de sinal de fluorescência em tempo real, de automação completa amostra-resultado em laboratórios clínicos, dotados de 4 unidades de processamento independentes contendo robô manipulador, robô pipetador, cartuchos de uso único (descartável), estação de carregamento de amostras, rack de amostras, interface do operador dotado de monitor com tela sensível ao toque e leitor de código de barras, capacidade operacional de até 144 amostras e rendimento máximo de 300 testes em aproximadamente 8h de trabalho.</v>
      </c>
      <c r="H1467" s="10" t="s">
        <v>2684</v>
      </c>
      <c r="I1467" s="13">
        <v>43621</v>
      </c>
    </row>
    <row r="1468" spans="1:9" ht="34.5" hidden="1" customHeight="1" x14ac:dyDescent="0.25">
      <c r="A1468" s="42" t="str">
        <f t="shared" si="66"/>
        <v/>
      </c>
      <c r="B1468" s="10" t="s">
        <v>38</v>
      </c>
      <c r="C1468" s="10" t="s">
        <v>2732</v>
      </c>
      <c r="D1468" s="10" t="s">
        <v>2731</v>
      </c>
      <c r="E1468" s="10" t="s">
        <v>4295</v>
      </c>
      <c r="F1468" s="10" t="str">
        <f t="shared" si="67"/>
        <v>9027.80.99</v>
      </c>
      <c r="G1468" s="10" t="str">
        <f t="shared" si="68"/>
        <v>Analisadores hematológicos automatizado; compacto; com tela LCD "touchscreen" colorida; contagem de 20 parâmetros; análise dos resultados em 3 histogramas: WBC, RBC, PLT; memória para 40.000 resultados incluindo histogramas; velocidade de 60 amostras/hora.</v>
      </c>
      <c r="H1468" s="10" t="s">
        <v>2684</v>
      </c>
      <c r="I1468" s="13">
        <v>43621</v>
      </c>
    </row>
    <row r="1469" spans="1:9" ht="34.5" hidden="1" customHeight="1" x14ac:dyDescent="0.25">
      <c r="A1469" s="42" t="str">
        <f t="shared" si="66"/>
        <v/>
      </c>
      <c r="B1469" s="10" t="s">
        <v>1139</v>
      </c>
      <c r="C1469" s="10" t="s">
        <v>2713</v>
      </c>
      <c r="D1469" s="10" t="s">
        <v>2712</v>
      </c>
      <c r="E1469" s="10" t="s">
        <v>4753</v>
      </c>
      <c r="F1469" s="10" t="str">
        <f t="shared" si="67"/>
        <v>9031.10.00</v>
      </c>
      <c r="G1469" s="10" t="str">
        <f t="shared" si="68"/>
        <v>Balanceadoras de conjunto central utilizados na montagem de turboalimentadores de ar, compostas por estação de leitura de desbalanceamento e correção por remoção de material na região da porca da unidade (plano 1) e na região do rotor compressor (plano 2), ambas partes integrantes do conjunto central.</v>
      </c>
      <c r="H1469" s="10" t="s">
        <v>2684</v>
      </c>
      <c r="I1469" s="13">
        <v>43621</v>
      </c>
    </row>
    <row r="1470" spans="1:9" ht="34.5" hidden="1" customHeight="1" x14ac:dyDescent="0.25">
      <c r="A1470" s="42" t="str">
        <f t="shared" si="66"/>
        <v/>
      </c>
      <c r="B1470" s="10" t="s">
        <v>197</v>
      </c>
      <c r="C1470" s="10" t="s">
        <v>2715</v>
      </c>
      <c r="D1470" s="10" t="s">
        <v>2714</v>
      </c>
      <c r="E1470" s="10" t="s">
        <v>4754</v>
      </c>
      <c r="F1470" s="10" t="str">
        <f t="shared" si="67"/>
        <v>9031.80.99</v>
      </c>
      <c r="G1470" s="10" t="str">
        <f t="shared" si="68"/>
        <v>Sistemas ópticos para inspecionar defeitos de produção e/ou corpos estranhos em processos contínuos, para máquinas alimentadas por bobinas, com inspeção de 100% do material não tecido, detecção automática de defeitos a partir de 0,20mm², classificação e segregação dos defeitos e geração de alarmes específicos para cada tipo de defeito, composto por câmeras de 8K (8192 pixels) x 1.280MHz, transmissão por LED e 1 sistema de LED de reflexão utilizando HDR (High Definition Resolution) multi-modo inspeção, para pontos claros e escuros, com resolução de imagem de 0,18 por 0,18mm, para largura máxima da banda de 4.500mm e velocidade máxima de 1.000m/min.</v>
      </c>
      <c r="H1470" s="10" t="s">
        <v>2684</v>
      </c>
      <c r="I1470" s="13">
        <v>43621</v>
      </c>
    </row>
    <row r="1471" spans="1:9" ht="34.5" hidden="1" customHeight="1" x14ac:dyDescent="0.25">
      <c r="A1471" s="42" t="str">
        <f t="shared" si="66"/>
        <v/>
      </c>
      <c r="B1471" s="10" t="s">
        <v>2814</v>
      </c>
      <c r="C1471" s="10" t="s">
        <v>2815</v>
      </c>
      <c r="D1471" s="10" t="s">
        <v>2813</v>
      </c>
      <c r="E1471" s="10" t="s">
        <v>4755</v>
      </c>
      <c r="F1471" s="10" t="str">
        <f t="shared" si="67"/>
        <v>9032.89.83</v>
      </c>
      <c r="G1471" s="10" t="str">
        <f t="shared" si="68"/>
        <v>Aparelhos de medição de umidade dotados de cabeça de sensor e caixa de ligação para determinar o teor de água de um material a granel ou sólido, sendo a medição realizada por sensor de cerâmica por meio do processo de ressonância de micro-ondas tendo faixa de medição de 0 a 18% ATRO (determinação da unidade na base seca) com precisão de +/- 0,1% e repetição de 1.000 medições por segundo gerando sinal analógico de 4 a 20mA para controle automático de processos e memória interna com capacidade de armazenar até 32 diferentes curvas de calibração.</v>
      </c>
      <c r="H1471" s="10" t="s">
        <v>2684</v>
      </c>
      <c r="I1471" s="13">
        <v>43621</v>
      </c>
    </row>
    <row r="1472" spans="1:9" ht="34.5" hidden="1" customHeight="1" x14ac:dyDescent="0.25">
      <c r="A1472" s="42" t="str">
        <f t="shared" si="66"/>
        <v/>
      </c>
      <c r="B1472" s="10" t="s">
        <v>2475</v>
      </c>
      <c r="C1472" s="10" t="s">
        <v>2917</v>
      </c>
      <c r="D1472" s="10" t="s">
        <v>2916</v>
      </c>
      <c r="E1472" s="10" t="s">
        <v>4756</v>
      </c>
      <c r="F1472" s="10" t="str">
        <f t="shared" si="67"/>
        <v>8412.90.80</v>
      </c>
      <c r="G1472" s="10" t="str">
        <f t="shared" si="68"/>
        <v>Tampas fabricadas em ferro fundido usinado e com tratamento térmico, com controle proporcional de vazão para fechamento da carcaça do módulo de controle do deslocamento volumétrico utilizado em motores hidráulicos, de pistões axiais e deslocamento volumétrico variável, com deslocamento volumétrico nominal compreendido entre 60 e 250cm³/revolução.</v>
      </c>
      <c r="H1472" s="10" t="s">
        <v>2855</v>
      </c>
      <c r="I1472" s="13">
        <v>43647</v>
      </c>
    </row>
    <row r="1473" spans="1:9" ht="34.5" hidden="1" customHeight="1" x14ac:dyDescent="0.25">
      <c r="A1473" s="42" t="str">
        <f t="shared" si="66"/>
        <v/>
      </c>
      <c r="B1473" s="10" t="s">
        <v>2475</v>
      </c>
      <c r="C1473" s="10" t="s">
        <v>2922</v>
      </c>
      <c r="D1473" s="10" t="s">
        <v>2920</v>
      </c>
      <c r="E1473" s="10" t="s">
        <v>4756</v>
      </c>
      <c r="F1473" s="10" t="str">
        <f t="shared" si="67"/>
        <v>8412.90.80</v>
      </c>
      <c r="G1473" s="10" t="str">
        <f t="shared" si="68"/>
        <v>Tampas traseiras fabricadas em ferro fundido usinado e com tratamento térmico, com orifícios e pórticos para fixação de válvulas de alívio, válvulas reguladoras de pressão, válvulas de serviço, pinos, parafusos, tampões e/ou periféricos. para fechamento da carcaça de motores hidráulicos de pistões axiais e deslocamento volumétrico variável , com deslocamento volumétrico nominal compreendido entre 60 e 250cm³/revolução.</v>
      </c>
      <c r="H1473" s="10" t="s">
        <v>2855</v>
      </c>
      <c r="I1473" s="13">
        <v>43647</v>
      </c>
    </row>
    <row r="1474" spans="1:9" ht="34.5" hidden="1" customHeight="1" x14ac:dyDescent="0.25">
      <c r="A1474" s="42" t="str">
        <f t="shared" si="66"/>
        <v/>
      </c>
      <c r="B1474" s="10" t="s">
        <v>2475</v>
      </c>
      <c r="C1474" s="10" t="s">
        <v>2924</v>
      </c>
      <c r="D1474" s="10" t="s">
        <v>2923</v>
      </c>
      <c r="E1474" s="10" t="s">
        <v>4756</v>
      </c>
      <c r="F1474" s="10" t="str">
        <f t="shared" si="67"/>
        <v>8412.90.80</v>
      </c>
      <c r="G1474" s="10" t="str">
        <f t="shared" si="68"/>
        <v>Carcaças fabricadas em ferro fundido usinado e com tratamento térmico, com orifícios e pórticos para fixação de módulos de controle, sensores, válvulas de alívio, válvulas reguladoras de pressão, válvulas de serviço, pinos, parafusos, tampões e/ou periféricos, para motores hidráulicos de pistões axiais e deslocamento volumétrico variável, com deslocamento volumétrico nominal compreendido entre 60 e 250cm³/revolução.</v>
      </c>
      <c r="H1474" s="10" t="s">
        <v>2855</v>
      </c>
      <c r="I1474" s="13">
        <v>43647</v>
      </c>
    </row>
    <row r="1475" spans="1:9" ht="34.5" hidden="1" customHeight="1" x14ac:dyDescent="0.25">
      <c r="A1475" s="42" t="str">
        <f t="shared" ref="A1475:A1538" si="69">IF(LEFT(D1475,3)="Ver","",IF(COUNTIF(D:D,D1475)&gt;1,"X",""))</f>
        <v/>
      </c>
      <c r="B1475" s="10" t="s">
        <v>2475</v>
      </c>
      <c r="C1475" s="10" t="s">
        <v>2926</v>
      </c>
      <c r="D1475" s="10" t="s">
        <v>2925</v>
      </c>
      <c r="E1475" s="10" t="s">
        <v>4756</v>
      </c>
      <c r="F1475" s="10" t="str">
        <f t="shared" ref="F1475:F1538" si="70">IF(B1475="","",LEFT(B1475,10))</f>
        <v>8412.90.80</v>
      </c>
      <c r="G1475" s="10" t="str">
        <f t="shared" ref="G1475:G1538" si="71">IF(C1475="","",C1475)</f>
        <v>Carcaças fabricadas em ferro fundido usinado e com tratamento térmico, com pórticos para inserção de válvulas reguladoras de pressão e tampões de serviço, do módulo de suplemento de pressão utilizado em motores hidráulicos de pistões axiais e deslocamento volumétrico variável, com deslocamento volumétrico nominal compreendido entre 60 e 250cm³/revolução.</v>
      </c>
      <c r="H1475" s="10" t="s">
        <v>2855</v>
      </c>
      <c r="I1475" s="13">
        <v>43647</v>
      </c>
    </row>
    <row r="1476" spans="1:9" ht="34.5" hidden="1" customHeight="1" x14ac:dyDescent="0.25">
      <c r="A1476" s="42" t="str">
        <f t="shared" si="69"/>
        <v/>
      </c>
      <c r="B1476" s="10" t="s">
        <v>2475</v>
      </c>
      <c r="C1476" s="10" t="s">
        <v>2955</v>
      </c>
      <c r="D1476" s="10" t="s">
        <v>2954</v>
      </c>
      <c r="E1476" s="10" t="s">
        <v>4756</v>
      </c>
      <c r="F1476" s="10" t="str">
        <f t="shared" si="70"/>
        <v>8412.90.80</v>
      </c>
      <c r="G1476" s="10" t="str">
        <f t="shared" si="71"/>
        <v>Carretéis alternadores do módulo de suprimento de pressão, fabricados em aço usinado com tratamento térmico, de acionamento direto de 2posições (on/off) ou acionamento proporcional, utilizado em motores hidráulicos, de pistões axiais e deslocamentos volumétricos variáveis, deslocamentos volumétricos nominais compreendidos entre 60 e 250cm³/revolução.</v>
      </c>
      <c r="H1476" s="10" t="s">
        <v>2855</v>
      </c>
      <c r="I1476" s="13">
        <v>43647</v>
      </c>
    </row>
    <row r="1477" spans="1:9" ht="34.5" hidden="1" customHeight="1" x14ac:dyDescent="0.25">
      <c r="A1477" s="42" t="str">
        <f t="shared" si="69"/>
        <v/>
      </c>
      <c r="B1477" s="10" t="s">
        <v>2475</v>
      </c>
      <c r="C1477" s="10" t="s">
        <v>2959</v>
      </c>
      <c r="D1477" s="10" t="s">
        <v>2958</v>
      </c>
      <c r="E1477" s="10" t="s">
        <v>4756</v>
      </c>
      <c r="F1477" s="10" t="str">
        <f t="shared" si="70"/>
        <v>8412.90.80</v>
      </c>
      <c r="G1477" s="10" t="str">
        <f t="shared" si="71"/>
        <v xml:space="preserve">Carreteis alternadores da válvula hidráulica multifunção (Flushing), fabricados em aço usinado e com tratamento térmico, com diâmetros externos maiores de 9,5mm e comprimento total de 77 ou 93 ou 97mm, aplicado em motores hidráulicos, de pistões axiais e deslocamento volumétrico variável, com deslocamentos volumétricos nominais compreendidos entre 60 e 250cm³/revolução. </v>
      </c>
      <c r="H1477" s="10" t="s">
        <v>2855</v>
      </c>
      <c r="I1477" s="13">
        <v>43647</v>
      </c>
    </row>
    <row r="1478" spans="1:9" ht="34.5" hidden="1" customHeight="1" x14ac:dyDescent="0.25">
      <c r="A1478" s="42" t="str">
        <f t="shared" si="69"/>
        <v/>
      </c>
      <c r="B1478" s="10" t="s">
        <v>2825</v>
      </c>
      <c r="C1478" s="10" t="s">
        <v>2919</v>
      </c>
      <c r="D1478" s="10" t="s">
        <v>2918</v>
      </c>
      <c r="E1478" s="10" t="s">
        <v>4756</v>
      </c>
      <c r="F1478" s="10" t="str">
        <f t="shared" si="70"/>
        <v>8413.91.90</v>
      </c>
      <c r="G1478" s="10" t="str">
        <f t="shared" si="71"/>
        <v>Capas do servo fabricadas em ferro fundido usinado e com tratamento térmico, com forma cilíndrica e oca, com rosca externa e cabeça tipo castelo para travamento, utilizadas como cilindro (camisa) de deslizamento do pistão servo do mecanismo de controle da vazão, com ou sem limitador de deslocamento, aplicadas em bombas hidráulicas, de pistões axiais e deslocamento volumétrico variável, com deslocamento volumétrico nominal compreendido entre 45 e 250 cm³/revolução.</v>
      </c>
      <c r="H1478" s="10" t="s">
        <v>2855</v>
      </c>
      <c r="I1478" s="13">
        <v>43647</v>
      </c>
    </row>
    <row r="1479" spans="1:9" ht="34.5" hidden="1" customHeight="1" x14ac:dyDescent="0.25">
      <c r="A1479" s="42" t="str">
        <f t="shared" si="69"/>
        <v/>
      </c>
      <c r="B1479" s="10" t="s">
        <v>2825</v>
      </c>
      <c r="C1479" s="10" t="s">
        <v>2928</v>
      </c>
      <c r="D1479" s="10" t="s">
        <v>2927</v>
      </c>
      <c r="E1479" s="10" t="s">
        <v>4756</v>
      </c>
      <c r="F1479" s="10" t="str">
        <f t="shared" si="70"/>
        <v>8413.91.90</v>
      </c>
      <c r="G1479" s="10" t="str">
        <f t="shared" si="71"/>
        <v>Berços de rolamento com anel externo e roletes fabricados em aço com tratamento térmico e gaiola fabricada em poliamida, com estrutura semicircular com 10 ou 12 roletes cilíndricos de carga radial, para deslizamento do platô aplicado em bombas hidráulicas, de pistões axiais e deslocamento volumétrico variável, com deslocamento volumétrico nominal compreendido entre 45 e 250cm³/revolução.</v>
      </c>
      <c r="H1479" s="10" t="s">
        <v>2855</v>
      </c>
      <c r="I1479" s="13">
        <v>43647</v>
      </c>
    </row>
    <row r="1480" spans="1:9" ht="34.5" hidden="1" customHeight="1" x14ac:dyDescent="0.25">
      <c r="A1480" s="42" t="str">
        <f t="shared" si="69"/>
        <v/>
      </c>
      <c r="B1480" s="10" t="s">
        <v>2825</v>
      </c>
      <c r="C1480" s="10" t="s">
        <v>2951</v>
      </c>
      <c r="D1480" s="10" t="s">
        <v>2950</v>
      </c>
      <c r="E1480" s="10" t="s">
        <v>4756</v>
      </c>
      <c r="F1480" s="10" t="str">
        <f t="shared" si="70"/>
        <v>8413.91.90</v>
      </c>
      <c r="G1480" s="10" t="str">
        <f t="shared" si="71"/>
        <v>Pistões servo acionados do mecanismo de controle da vazão, com corpos do pistão fabricados em ferro fundido usinado e com tratamento térmico, montados com 4 molas helicoidais cilíndricas de compressão e 2 placas guias, utilizados em bombas hidráulicas de pistões axiais e deslocamentos volumétricos variáveis, com deslocamentos volumétricos nominais compreendidos entre 45 e 250cm³/revolução.</v>
      </c>
      <c r="H1480" s="10" t="s">
        <v>2855</v>
      </c>
      <c r="I1480" s="13">
        <v>43647</v>
      </c>
    </row>
    <row r="1481" spans="1:9" ht="34.5" hidden="1" customHeight="1" x14ac:dyDescent="0.25">
      <c r="A1481" s="42" t="str">
        <f t="shared" si="69"/>
        <v/>
      </c>
      <c r="B1481" s="10" t="s">
        <v>2825</v>
      </c>
      <c r="C1481" s="10" t="s">
        <v>3007</v>
      </c>
      <c r="D1481" s="10" t="s">
        <v>3006</v>
      </c>
      <c r="E1481" s="10" t="s">
        <v>4573</v>
      </c>
      <c r="F1481" s="10" t="str">
        <f t="shared" si="70"/>
        <v>8413.91.90</v>
      </c>
      <c r="G1481" s="10" t="str">
        <f t="shared" si="71"/>
        <v>Corpos de bomba para serem utilizados em “mix”, com coletores e dispersores fabricados em aço inox 304, para bombeamento de preparação de sorvete da cuba para o cilindro de congelamento, dotados de êmbolo fabricado em plástico atóxico por eixo de um moto redutor, com capacidade para trabalhar em temperatura compreendida de 2°C à 78°C, com pressão de 30PSI na saída, dispositivo tipo “pescador” sucção de “mix” e ar, para incorporação de 55% de ar no sorvete.</v>
      </c>
      <c r="H1481" s="10" t="s">
        <v>2855</v>
      </c>
      <c r="I1481" s="13">
        <v>43647</v>
      </c>
    </row>
    <row r="1482" spans="1:9" ht="34.5" hidden="1" customHeight="1" x14ac:dyDescent="0.25">
      <c r="A1482" s="42" t="str">
        <f t="shared" si="69"/>
        <v/>
      </c>
      <c r="B1482" s="10" t="s">
        <v>3056</v>
      </c>
      <c r="C1482" s="10" t="s">
        <v>3057</v>
      </c>
      <c r="D1482" s="10" t="s">
        <v>3055</v>
      </c>
      <c r="E1482" s="10" t="s">
        <v>4757</v>
      </c>
      <c r="F1482" s="10" t="str">
        <f t="shared" si="70"/>
        <v>8415.82.90</v>
      </c>
      <c r="G1482" s="10" t="str">
        <f t="shared" si="71"/>
        <v>Intercambiadores de calor (Fan-Coil) com controle microprocessado, com sistema de expansão indireta, estrutura bipartida compostas de: unidade permutadora de calor e unidade de ventilação, fluxo de ar de cima para baixo através da unidade, descarregamento de ar para fora da unidade do ventilador abaixo do piso elevado (ar direcionado para frente, trás e baixo) com suas laterais fechadas "down flow", com capacidade de refrigeração de 272,8kW, vazão de ar igual a 46.000m³/h, consumo elétrico de 6,5kW, índice de eficiência energética de 35,43kW em uma temperatura de 33°C, índice de eficiência de fluxo de ar de 0,17W/(m³/h), pressão estática externa disponível de 20Pa, fluxo de ar de 2,3m/s e temperatura média de saída de 15°C, com ventilador de alta eficiência com variador de frequência para controle de velocidade em função da carga, motores elétricos com eficiência de 89%, com ativação sequencial e interface de comunicação BMS.</v>
      </c>
      <c r="H1482" s="10" t="s">
        <v>2855</v>
      </c>
      <c r="I1482" s="13">
        <v>43647</v>
      </c>
    </row>
    <row r="1483" spans="1:9" ht="34.5" hidden="1" customHeight="1" x14ac:dyDescent="0.25">
      <c r="A1483" s="42" t="str">
        <f t="shared" si="69"/>
        <v/>
      </c>
      <c r="B1483" s="10" t="s">
        <v>3004</v>
      </c>
      <c r="C1483" s="10" t="s">
        <v>3005</v>
      </c>
      <c r="D1483" s="10" t="s">
        <v>3003</v>
      </c>
      <c r="E1483" s="10" t="s">
        <v>4758</v>
      </c>
      <c r="F1483" s="10" t="str">
        <f t="shared" si="70"/>
        <v>8418.99.00</v>
      </c>
      <c r="G1483" s="10" t="str">
        <f t="shared" si="71"/>
        <v>Dispositivos para resfriamento e armazenagem utilizados em máquinas sorveteiras, dotados de 2 cilindros de aço inox 304, evaporador inundado, 2 reservatórios de aço inox 304 para armazenagem, tubulação em cobre para passagem interna e externa do fluido refrigerante, isolamento em poliuretano injetado, revestimento externo em chapa galvanizada, temperatura de trabalho de - 25 a 80°C e pressão no circuito frigorífico de 6 PSI a 300 PSI.</v>
      </c>
      <c r="H1483" s="10" t="s">
        <v>2855</v>
      </c>
      <c r="I1483" s="13">
        <v>43647</v>
      </c>
    </row>
    <row r="1484" spans="1:9" ht="34.5" hidden="1" customHeight="1" x14ac:dyDescent="0.25">
      <c r="A1484" s="42" t="str">
        <f t="shared" si="69"/>
        <v/>
      </c>
      <c r="B1484" s="10" t="s">
        <v>3004</v>
      </c>
      <c r="C1484" s="10" t="s">
        <v>3015</v>
      </c>
      <c r="D1484" s="10" t="s">
        <v>3014</v>
      </c>
      <c r="E1484" s="10" t="s">
        <v>4573</v>
      </c>
      <c r="F1484" s="10" t="str">
        <f t="shared" si="70"/>
        <v>8418.99.00</v>
      </c>
      <c r="G1484" s="10" t="str">
        <f t="shared" si="71"/>
        <v>Dispositivos para extração de produto final, utilizados em máquinas sorveteiras, constituídos de polietileno e aço inox 304, dotados de 3 alavancas de acionamento mecânico.</v>
      </c>
      <c r="H1484" s="10" t="s">
        <v>2855</v>
      </c>
      <c r="I1484" s="13">
        <v>43647</v>
      </c>
    </row>
    <row r="1485" spans="1:9" ht="34.5" hidden="1" customHeight="1" x14ac:dyDescent="0.25">
      <c r="A1485" s="42" t="str">
        <f t="shared" si="69"/>
        <v/>
      </c>
      <c r="B1485" s="10" t="s">
        <v>2863</v>
      </c>
      <c r="C1485" s="10" t="s">
        <v>2864</v>
      </c>
      <c r="D1485" s="10" t="s">
        <v>2862</v>
      </c>
      <c r="E1485" s="10" t="s">
        <v>4759</v>
      </c>
      <c r="F1485" s="10" t="str">
        <f t="shared" si="70"/>
        <v>8419.89.19</v>
      </c>
      <c r="G1485" s="10" t="str">
        <f t="shared" si="71"/>
        <v>Unidades esterilizadoras/pasteurizadoras contínuas para o processamento de grãos, pós, flocos e outros formatos sólidos de consumo animal, taxa de alimentação nominal igual a 7.500kg/h (variável em função da densidade do produto), compostas por: estação de alimentação dos produtos, com reservatório de base cônica com volume igual a .3000litros montado sobre células de carga e controle de dosagem gravimétrico através de tubo vibratório ou rosca; torre espiral de aquecimento com três zonas térmicas independentes, dispositivos vibratórios para direcionamento do produto, diâmetro externo do duto espiral igual a 10polegadas, sistema de injeção de vapor e sistema de exaustão de humidade e gases produzidos no processo; refrigerador de leito fluidizado, vibratório, com ventilador e sistema de tratamento de ar, apto para a refrigeração do produto de aproximadamente 80 a 90°C para 35°C (temperatura ambiente referencial igual a 25°C); painel de controle com Controlador Lógico Programável (CLP) com automação para controle de fluxo de produto, dosagem de vapor e corrente elétrica independente nas 3 zonas térmicas para garantir a redução da carga microbiológica no material; estruturas metálicas para montagem e integralização.</v>
      </c>
      <c r="H1485" s="10" t="s">
        <v>2855</v>
      </c>
      <c r="I1485" s="13">
        <v>43647</v>
      </c>
    </row>
    <row r="1486" spans="1:9" ht="34.5" hidden="1" customHeight="1" x14ac:dyDescent="0.25">
      <c r="A1486" s="42" t="str">
        <f t="shared" si="69"/>
        <v/>
      </c>
      <c r="B1486" s="10" t="s">
        <v>948</v>
      </c>
      <c r="C1486" s="10" t="s">
        <v>2963</v>
      </c>
      <c r="D1486" s="10" t="s">
        <v>2962</v>
      </c>
      <c r="E1486" s="10" t="s">
        <v>4760</v>
      </c>
      <c r="F1486" s="10" t="str">
        <f t="shared" si="70"/>
        <v>8421.21.00</v>
      </c>
      <c r="G1486" s="10" t="str">
        <f t="shared" si="71"/>
        <v>Equipamentos de filtração gravitacional contínua para remoção de sólidos finos suspensos em esgoto sanitário, efluente industrial e águas residuais, montados em tanque de aço inoxidável ou instalados em tanques de concreto, com capacidade de processamento de até 197m², contendo até 35discos filtrantes com diâmetros de 1.900 ou 2.400mm, posicionados verticalmente em eixo horizontal, sendo cada filtro dotado de 8 a 10segmentos individuais de plástico ou aço inoxidável, com diâmetro de orifício do filtro compreendido entre 6 a 100μm, fluxo de filtragem de dentro para fora com perda de carga máxima de 30cm, sem necessidade de bombeamento do efluente, com sistema de lavagem dos discos por meio de barras de bicos aspersores oscilantes sem interrupção do processo de filtração e sem necessidade de fonte externa de água, com bomba de pressurização, sistema de medição e controle integrados.</v>
      </c>
      <c r="H1486" s="10" t="s">
        <v>2855</v>
      </c>
      <c r="I1486" s="13">
        <v>43647</v>
      </c>
    </row>
    <row r="1487" spans="1:9" ht="34.5" hidden="1" customHeight="1" x14ac:dyDescent="0.25">
      <c r="A1487" s="42" t="str">
        <f t="shared" si="69"/>
        <v/>
      </c>
      <c r="B1487" s="10" t="s">
        <v>1045</v>
      </c>
      <c r="C1487" s="10" t="s">
        <v>2979</v>
      </c>
      <c r="D1487" s="10" t="s">
        <v>2978</v>
      </c>
      <c r="E1487" s="10" t="s">
        <v>4761</v>
      </c>
      <c r="F1487" s="10" t="str">
        <f t="shared" si="70"/>
        <v>8421.29.90</v>
      </c>
      <c r="G1487" s="10" t="str">
        <f t="shared" si="71"/>
        <v>Peneiras por gravidade, para filtração e peneiramento do leite de amido de milho com separação das fibras com capacidade de produção, igual ou maior de 20m³/h, com comprimento igual ou maior a 800mm, largura igual ou maior a 600mm, raio igual ou maior a 760mm.</v>
      </c>
      <c r="H1487" s="10" t="s">
        <v>2855</v>
      </c>
      <c r="I1487" s="13">
        <v>43647</v>
      </c>
    </row>
    <row r="1488" spans="1:9" ht="34.5" hidden="1" customHeight="1" x14ac:dyDescent="0.25">
      <c r="A1488" s="42" t="str">
        <f t="shared" si="69"/>
        <v/>
      </c>
      <c r="B1488" s="10" t="s">
        <v>663</v>
      </c>
      <c r="C1488" s="10" t="s">
        <v>2870</v>
      </c>
      <c r="D1488" s="10" t="s">
        <v>2868</v>
      </c>
      <c r="E1488" s="10" t="s">
        <v>4762</v>
      </c>
      <c r="F1488" s="10" t="str">
        <f t="shared" si="70"/>
        <v>8421.39.90</v>
      </c>
      <c r="G1488" s="10" t="str">
        <f t="shared" si="71"/>
        <v>Combinações de máquinas para purificação e produção de dióxido de carbono liquido com pureza máxima de 99,9985% (v/v), com tecnologia de purificação do gás por solução de  monoetanolamina (MEA) de alta concentração, com coleta de dióxido de carbono a partir de gases resultantes da queima de combustíveis fósseis, para as indústrias de alimentos e bebidas, com capacidade máxima de produção de dióxido de carbono liquido superior a 12.000kg/h, temperatura de saída de -23°C e pressão de saída aproximada de 18bar(a) de dióxido de carbono, montadas em estrutura de aço, compostas de: 1 unidade de extração equipada com unidade de remoção de NOx (NO + NO2) presente no gás com temperatura média de operação de 350°C, 1 purificador de gases de combustão em aço inoxidável AISI 316 para limpeza, resfriamento de gás e condensação de água, 1 exaustor para condução do gás em aço inoxidável AISI 316, 1 torre de absorção do CO2 do gás de combustão por reação química na solução monoetanolamina (MEA), 1 sistema de bombeamento para transferência da solução monoetanolamina (MEA) entre a torre de absorção e a torre de dessorção, 1 unidade de resfriamento da solução monoetanolamina (MEA), filtro de carvão ativado na solução  monoetanolamina  (MEA) para remoção de partículas sólidas com capacidade de filtração de 10% do fluxo principal, 1 sistema de resfriamento para arrefecimento da solução  monoetanolamina (MEA), 1 torre de dessorção em aço inoxidável AISI 304/316 para liberação de dióxido de carbono puro altamente concentrado de aproximadamente 99% de pureza da solução  monoetanolamina  (MEA) operando com pressão de 0,8bar(g), 1 reboiler para fornecimento do calor necessário à torre de dessorção e assim garantir o desprendimento entre o CO2 e a solução  monoetanolamina (MEA), 1 recuperador automático para remoção de sais que se formam na solução  monoetanolamina  (MEA) dentro da torre de dessorção, 1 sistema para redução do O2 e benzeno (Sistema NOxFlash); e 1 unidade de recuperação equipada com purificador de água, sistema de compressão de CO2 com pressão de operação média de 20bar(g), 1 desumidificador para pré-resfriamento do CO2 por meio de Amônia (NH3), 1 desidratador para secagem do gás a um ponto de orvalho de aproximadamente -60°C (10 ppm de água v/v @ 1 bar ABS) e remoção de acetaldeído com ciclo de operação total de 16h, filtro de carvão ativado de segurança para remoção de possíveis odores, 1 coluna de destilação (Purificação) para eliminação de gases inertes (N2 e O2) com redução de até 5ppm do teor de O2 no produto final e obtenção de pureza máxima de 99,9985% (v/v) de CO2, sistema de armazenamento de CO2, 1 condensador de CO2 com operação por Amônia (NH3), sistema de compressão de NH3, 1 sistema de resfriamento da água de arrefecimento dos equipamentos, sistema de condensação do NH3, condensador de CO2 para condensá-lo a uma temperatura de aprox. -27°/-21°C e para a eliminação de gases não condensados, 1 receptor de NH3 líquido, 1 economizador para recuperação de energia e expansão do NH3 líquido para até 1 bar, sistema de medição de vazão de CO2 líquido e gasoso, controladas por sistema de controle CLP e Centro de Controle de Motores (CCM), Unidades de velocidade variável (VSDs) com inversores de pulsos e filtros EMC, 1 unidade de abastecimento de Cilindros com capacidade de 600 kg/h e pressão de entrada de 13 a 23 bar(g) e de saída máxima de 96 bar(g), Unidade de abastecimento (carga e descarga) de CO2 líquido para o tanque de armazenamento com capacidade de 40ton/h e pressão diferencial máxima de 1,5bar, 1 unidade evaporadora de CO2 e pressão de trabalho aproximada de 16 bar(g), sistema de monitoramento de qualidade de CO2 com base no registro de até 22 impurezas e sistema de segurança de detecção de gás, podendo dispor de filtro de coalescência e resfriador posterior.</v>
      </c>
      <c r="H1488" s="10" t="s">
        <v>2855</v>
      </c>
      <c r="I1488" s="13">
        <v>43647</v>
      </c>
    </row>
    <row r="1489" spans="1:9" ht="34.5" hidden="1" customHeight="1" x14ac:dyDescent="0.25">
      <c r="A1489" s="42" t="str">
        <f t="shared" si="69"/>
        <v/>
      </c>
      <c r="B1489" s="10" t="s">
        <v>663</v>
      </c>
      <c r="C1489" s="10" t="s">
        <v>2973</v>
      </c>
      <c r="D1489" s="10" t="s">
        <v>2972</v>
      </c>
      <c r="E1489" s="10" t="s">
        <v>4761</v>
      </c>
      <c r="F1489" s="10" t="str">
        <f t="shared" si="70"/>
        <v>8421.39.90</v>
      </c>
      <c r="G1489" s="10" t="str">
        <f t="shared" si="71"/>
        <v>Ciclones para separação do germe da polpa diluída do milho moído, pressão de trabalho igual ou maior a 0,4Mpa e produção igual ou maior a 6t/h.</v>
      </c>
      <c r="H1489" s="10" t="s">
        <v>2855</v>
      </c>
      <c r="I1489" s="13">
        <v>43647</v>
      </c>
    </row>
    <row r="1490" spans="1:9" ht="34.5" hidden="1" customHeight="1" x14ac:dyDescent="0.25">
      <c r="A1490" s="42" t="str">
        <f t="shared" si="69"/>
        <v/>
      </c>
      <c r="B1490" s="10" t="s">
        <v>663</v>
      </c>
      <c r="C1490" s="10" t="s">
        <v>2975</v>
      </c>
      <c r="D1490" s="10" t="s">
        <v>2974</v>
      </c>
      <c r="E1490" s="10" t="s">
        <v>4761</v>
      </c>
      <c r="F1490" s="10" t="str">
        <f t="shared" si="70"/>
        <v>8421.39.90</v>
      </c>
      <c r="G1490" s="10" t="str">
        <f t="shared" si="71"/>
        <v>Filtros tipo ciclone, para remoção de impurezas contidas após a imersão do milho em água, no processo de preparação do milho para obtenção do amido, com capacidade de processamento igual ou maior a 25m3/h e pressão de alimentação igual ou maior a 0.2Mpa e quantidade para a remoção igual ou maior a 220kg.</v>
      </c>
      <c r="H1490" s="10" t="s">
        <v>2855</v>
      </c>
      <c r="I1490" s="13">
        <v>43647</v>
      </c>
    </row>
    <row r="1491" spans="1:9" ht="34.5" hidden="1" customHeight="1" x14ac:dyDescent="0.25">
      <c r="A1491" s="42" t="str">
        <f t="shared" si="69"/>
        <v/>
      </c>
      <c r="B1491" s="10" t="s">
        <v>663</v>
      </c>
      <c r="C1491" s="10" t="s">
        <v>2977</v>
      </c>
      <c r="D1491" s="10" t="s">
        <v>2976</v>
      </c>
      <c r="E1491" s="10" t="s">
        <v>4761</v>
      </c>
      <c r="F1491" s="10" t="str">
        <f t="shared" si="70"/>
        <v>8421.39.90</v>
      </c>
      <c r="G1491" s="10" t="str">
        <f t="shared" si="71"/>
        <v>Filtros tipo ciclone para remoção de sedimentos e partículas metálicas do amido do milho, montados em baterias paralelas, pressão de trabalho igual ou maior a 0,3MPa e produção igual ou maior de 25m³/h por unidade individual. Filtros tipo ciclone para remoção de sedimentos e partículas metálicas do amido do milho, montados em baterias paralelas, pressão de trabalho igual ou maior a 0,3MPa e produção igual ou maior de 25m³/h por unidade individual.</v>
      </c>
      <c r="H1491" s="10" t="s">
        <v>2855</v>
      </c>
      <c r="I1491" s="13">
        <v>43647</v>
      </c>
    </row>
    <row r="1492" spans="1:9" ht="34.5" hidden="1" customHeight="1" x14ac:dyDescent="0.25">
      <c r="A1492" s="42" t="str">
        <f t="shared" si="69"/>
        <v/>
      </c>
      <c r="B1492" s="10" t="s">
        <v>663</v>
      </c>
      <c r="C1492" s="10" t="s">
        <v>3017</v>
      </c>
      <c r="D1492" s="10" t="s">
        <v>3016</v>
      </c>
      <c r="E1492" s="10" t="s">
        <v>4763</v>
      </c>
      <c r="F1492" s="10" t="str">
        <f t="shared" si="70"/>
        <v>8421.39.90</v>
      </c>
      <c r="G1492" s="10" t="str">
        <f t="shared" si="71"/>
        <v>Lavadores de gases de fibra de vidro com resina éster vinílica reforçada, para absorção de cloro em tubulações de abastecimento por meio de pressão operacional de 2,5kg/cm2, com vazão máxima de alimentação de cloro gás em 225.000kg/h, com dimensões de 5,7m de altura e de 2,2m de largura, com volume de 26,52m3, fabricados de acordo com norma ASME BPVC Sec. X, Class. 2, os lavadores de gases são dotados de bandejas de distribuição de fluxo e suporte para recheio tipo sela polipropileno, vaso, bocal e flanges com suportes de apoio em aço inox.</v>
      </c>
      <c r="H1492" s="10" t="s">
        <v>2855</v>
      </c>
      <c r="I1492" s="13">
        <v>43647</v>
      </c>
    </row>
    <row r="1493" spans="1:9" ht="34.5" hidden="1" customHeight="1" x14ac:dyDescent="0.25">
      <c r="A1493" s="42" t="str">
        <f t="shared" si="69"/>
        <v/>
      </c>
      <c r="B1493" s="10" t="s">
        <v>1553</v>
      </c>
      <c r="C1493" s="10" t="s">
        <v>2880</v>
      </c>
      <c r="D1493" s="10" t="s">
        <v>2878</v>
      </c>
      <c r="E1493" s="10" t="s">
        <v>4711</v>
      </c>
      <c r="F1493" s="10" t="str">
        <f t="shared" si="70"/>
        <v>8422.30.21</v>
      </c>
      <c r="G1493" s="10" t="str">
        <f t="shared" si="71"/>
        <v>Máquinas automáticas para selagem de sacos plásticos já encaixadas em caixa de papelão com fechamento da aba superior da caixa por meio da fita adesiva com velocidade de até 12caixas/min, com painel lógico programável (PLC) e interface homem máquina (IHM).</v>
      </c>
      <c r="H1493" s="10" t="s">
        <v>2855</v>
      </c>
      <c r="I1493" s="13">
        <v>43647</v>
      </c>
    </row>
    <row r="1494" spans="1:9" ht="34.5" hidden="1" customHeight="1" x14ac:dyDescent="0.25">
      <c r="A1494" s="42" t="str">
        <f t="shared" si="69"/>
        <v/>
      </c>
      <c r="B1494" s="10" t="s">
        <v>451</v>
      </c>
      <c r="C1494" s="10" t="s">
        <v>3009</v>
      </c>
      <c r="D1494" s="10" t="s">
        <v>3008</v>
      </c>
      <c r="E1494" s="10" t="s">
        <v>4764</v>
      </c>
      <c r="F1494" s="10" t="str">
        <f t="shared" si="70"/>
        <v>8422.30.10</v>
      </c>
      <c r="G1494" s="10" t="str">
        <f t="shared" si="71"/>
        <v>Máquinas eletropneumáticas rotativas para enxaguar, encher e tampar garrafas de pet com alimentador de tampas, contendo controle de volume do medidor de vazão com fluxômetro magnético, enchimento sem deslocamento vertical da garrafa apenas com deslocamento da válvula, controle pneumático das válvulas individual integrado, capacidade produtiva nominal de 22.000garrafas/h para 2.000ml e 34.000garrafas/h para 250ml, 120 válvulas, deflexão por turbilhonador, auto drenagem de embasamento com inclinação frontal, módulos principais acionados por servomotores independentes, sistema de alimentação com tanque externo, lubrificação centralizada, com interface homem máquina (IHM) e controlador lógico programável (CLP).</v>
      </c>
      <c r="H1494" s="10" t="s">
        <v>2855</v>
      </c>
      <c r="I1494" s="13">
        <v>43647</v>
      </c>
    </row>
    <row r="1495" spans="1:9" ht="34.5" hidden="1" customHeight="1" x14ac:dyDescent="0.25">
      <c r="A1495" s="42" t="str">
        <f t="shared" si="69"/>
        <v/>
      </c>
      <c r="B1495" s="10" t="s">
        <v>1553</v>
      </c>
      <c r="C1495" s="10" t="s">
        <v>2886</v>
      </c>
      <c r="D1495" s="10" t="s">
        <v>2885</v>
      </c>
      <c r="E1495" s="10" t="s">
        <v>4765</v>
      </c>
      <c r="F1495" s="10" t="str">
        <f t="shared" si="70"/>
        <v>8422.30.21</v>
      </c>
      <c r="G1495" s="10" t="str">
        <f t="shared" si="71"/>
        <v>Máquinas automáticas horizontais para formar, dosar e selar produtos sólidos em bolsas planas (sachês) com selagem em 3 ou 4 lados, partindo de bobina de filmes termos seláveis, capacidade produtiva mecânica máxima igual a 200sachês/minuto (variável em função das características do produto e volume de envase), com sistema de dupla dosagem simultânea, para produção de sachês com dimensões mínimas iguais a 50 x 70mm, dimensões máximas iguais a 70 x 200mm, com impressora de dados variáveis, sistema de retirada do ar de dentro dos sachês, sistema de inspeção visual de código de barras e dados variáveis, sistema duplo de checagem dos pesos dos saches com função sincronização de “feedback” para correção automática da envasadora, pontos de rejeição automática de saches não conformes, estação de descarga dos saches equipada com “pick&amp;place” para contagem das embalagens e transportador de saída, controladas por controle lógico programável (CLP) com interface lógica homem-máquina (IHM).</v>
      </c>
      <c r="H1495" s="10" t="s">
        <v>2855</v>
      </c>
      <c r="I1495" s="13">
        <v>43647</v>
      </c>
    </row>
    <row r="1496" spans="1:9" ht="34.5" hidden="1" customHeight="1" x14ac:dyDescent="0.25">
      <c r="A1496" s="42" t="str">
        <f t="shared" si="69"/>
        <v/>
      </c>
      <c r="B1496" s="10" t="s">
        <v>147</v>
      </c>
      <c r="C1496" s="10" t="s">
        <v>2859</v>
      </c>
      <c r="D1496" s="10" t="s">
        <v>2858</v>
      </c>
      <c r="E1496" s="10" t="s">
        <v>4766</v>
      </c>
      <c r="F1496" s="10" t="str">
        <f t="shared" si="70"/>
        <v>8422.30.29</v>
      </c>
      <c r="G1496" s="10" t="str">
        <f t="shared" si="71"/>
        <v>Máquinas automáticas para envase de chocolate em pó com densidade compreendida de 0,58 a 0,75kg/L, em potes plásticos com volume de 200, 400 e 800gramas, diâmetro compreendido de 40 a 127mm e altura compreendida de 60 a 250mm, com capacidade de produção máxima de 400litros/min ou 320potes/min, precisão de enchimento mínima de 99,8%, contendo: 3 suportes de potes, sobre rodas; 1 transportador de entrada com comprimento nominal de 3.500mm; 1 módulo de montagem com altura ajustável de 250mm, com servomotor; 2 dosadores de rosca helicoidal com capacidade compreendida de 5 a 30.000g; 2 conjuntos de rosca, asa e manga para cada tamanho de potes; 2 funis com capacidade de 60 litros cada; 2 roscas de alimentação horizontal; 2 funis dosadores de aço inox; 1 estação de enchimento para cada medida de potes, cada uma com sistema de transporte, 32 funis dosadores com bocais em aço inox e pote padrão para teste de formatos; 1 sistema de verificação de peso; 1 sistema de rejeição incluindo mesa de rejeitos; 1 sistema de controle com gabinete elétrico e transformador; e painel de comando com tela sensível ao toque.</v>
      </c>
      <c r="H1496" s="10" t="s">
        <v>2855</v>
      </c>
      <c r="I1496" s="13">
        <v>43647</v>
      </c>
    </row>
    <row r="1497" spans="1:9" ht="34.5" hidden="1" customHeight="1" x14ac:dyDescent="0.25">
      <c r="A1497" s="42" t="str">
        <f t="shared" si="69"/>
        <v/>
      </c>
      <c r="B1497" s="10" t="s">
        <v>129</v>
      </c>
      <c r="C1497" s="10" t="s">
        <v>2882</v>
      </c>
      <c r="D1497" s="10" t="s">
        <v>2881</v>
      </c>
      <c r="E1497" s="10" t="s">
        <v>4767</v>
      </c>
      <c r="F1497" s="10" t="str">
        <f t="shared" si="70"/>
        <v>8422.40.90</v>
      </c>
      <c r="G1497" s="10" t="str">
        <f t="shared" si="71"/>
        <v>Máquinas de monoblocos automáticas, para formação, fechamento de abas e carregamento de produtos em cartucho tipo display, com dimensões máximas de 230 x 180 x 100mm e velocidade de produção de até 20displays/min , com controlador lógico programável (CLP), com 2 painéis de operação de interface (IHM), com telas LCD coloridas “touchscreen” de 12 polegadas, com cabeçote de coleta de produtos com câmaras de vácuo compactas e ventosas, com robô de 2 eixos interpolados para abastecimento de produtos pelo topo das caixas, capacidade para trabalhar com formatos em posição plana e em posição de canto, com dispositivos para troca rápida de formato de produto e sistema de identificação de caixas com falta de produtos, com sistema acionado por servomotores e redutores epicicloidais (redutores planetários), alimentação elétrica de 380V e pressão pneumática de 6 bar.</v>
      </c>
      <c r="H1497" s="10" t="s">
        <v>2855</v>
      </c>
      <c r="I1497" s="13">
        <v>43647</v>
      </c>
    </row>
    <row r="1498" spans="1:9" ht="34.5" hidden="1" customHeight="1" x14ac:dyDescent="0.25">
      <c r="A1498" s="42" t="str">
        <f t="shared" si="69"/>
        <v/>
      </c>
      <c r="B1498" s="10" t="s">
        <v>2940</v>
      </c>
      <c r="C1498" s="10" t="s">
        <v>2941</v>
      </c>
      <c r="D1498" s="10" t="s">
        <v>2939</v>
      </c>
      <c r="E1498" s="10" t="s">
        <v>4768</v>
      </c>
      <c r="F1498" s="10" t="str">
        <f t="shared" si="70"/>
        <v>8425.41.00</v>
      </c>
      <c r="G1498" s="10" t="str">
        <f t="shared" si="71"/>
        <v>Elevadores automotivos eletro-hidráulico pantográfico, em aço, tesoura embutida, sobre piso ou “mide rise” móvel, abaixamento eletromagnético, com capacidade de carga de 2.500 a 6.000kg, com elevação máxima de até 2.050mm e elevação mínima de até 330mm, comprimento da plataforma entre 1.450 a 4.750mm, com motores monofásicos ou trifásicos, 220V e máximo de até 3HP ou até 3kW potência.</v>
      </c>
      <c r="H1498" s="10" t="s">
        <v>2855</v>
      </c>
      <c r="I1498" s="13">
        <v>43647</v>
      </c>
    </row>
    <row r="1499" spans="1:9" ht="34.5" hidden="1" customHeight="1" x14ac:dyDescent="0.25">
      <c r="A1499" s="42" t="str">
        <f t="shared" si="69"/>
        <v/>
      </c>
      <c r="B1499" s="10" t="s">
        <v>275</v>
      </c>
      <c r="C1499" s="10" t="s">
        <v>3028</v>
      </c>
      <c r="D1499" s="10" t="s">
        <v>3027</v>
      </c>
      <c r="E1499" s="10" t="s">
        <v>4769</v>
      </c>
      <c r="F1499" s="10" t="str">
        <f t="shared" si="70"/>
        <v>8428.39.90</v>
      </c>
      <c r="G1499" s="10" t="str">
        <f t="shared" si="71"/>
        <v>Paletizadoras automáticas para organização e paletização em múltiplas camadas de latas de alumínio com múltiplos tamanhos e alturas, com capacidade de até 4.000latas/min, com ciclo totalmente automatizado, com transportadores de paletes, controladas por CLP (Controlador Lógico Programável).</v>
      </c>
      <c r="H1499" s="10" t="s">
        <v>2855</v>
      </c>
      <c r="I1499" s="13">
        <v>43647</v>
      </c>
    </row>
    <row r="1500" spans="1:9" ht="34.5" hidden="1" customHeight="1" x14ac:dyDescent="0.25">
      <c r="A1500" s="42" t="str">
        <f t="shared" si="69"/>
        <v/>
      </c>
      <c r="B1500" s="10" t="s">
        <v>2206</v>
      </c>
      <c r="C1500" s="10" t="s">
        <v>3064</v>
      </c>
      <c r="D1500" s="10" t="s">
        <v>3063</v>
      </c>
      <c r="E1500" s="10" t="s">
        <v>4770</v>
      </c>
      <c r="F1500" s="10" t="str">
        <f t="shared" si="70"/>
        <v>8429.51.99</v>
      </c>
      <c r="G1500" s="10" t="str">
        <f t="shared" si="71"/>
        <v>Carregadeiras sobre rodas, autopropulsadas com motor diesel, transmissão Power Shift Planetária, potência bruta de 449HP (335kW),peso de operação entre 48 e 53ton e acoplador rápido de manipulação de blocos.</v>
      </c>
      <c r="H1500" s="10" t="s">
        <v>2855</v>
      </c>
      <c r="I1500" s="13">
        <v>43647</v>
      </c>
    </row>
    <row r="1501" spans="1:9" ht="34.5" hidden="1" customHeight="1" x14ac:dyDescent="0.25">
      <c r="A1501" s="42" t="str">
        <f t="shared" si="69"/>
        <v/>
      </c>
      <c r="B1501" s="10" t="s">
        <v>617</v>
      </c>
      <c r="C1501" s="10" t="s">
        <v>2857</v>
      </c>
      <c r="D1501" s="10" t="s">
        <v>2856</v>
      </c>
      <c r="E1501" s="10" t="s">
        <v>4771</v>
      </c>
      <c r="F1501" s="10" t="str">
        <f t="shared" si="70"/>
        <v>8431.39.00</v>
      </c>
      <c r="G1501" s="10" t="str">
        <f t="shared" si="71"/>
        <v>Cabos de aço tipo fechado, com duas últimas camadas com fios em forma de “Z”, construção: 1 + 6 + 12 + 18 + 24 + 30 + 32Z + 38Z, núcleo: espiroidal; diâmetro nominal: Ø50mm; acabamento de superfície: galvanizado; comprimento: 900 metros; torção à direita; carga de ruptura 3.120kN; área metálica nominal: 1.683,5mm2; grau: 1.770 para fios Z e 1.960 para fios redondos; 900m de comprimento acondicionados em bobina metálica; peso nominal  14,06kg/m; lubrificado; fabricados para uso exclusivo de teleféricos de passageiros, conforme norma EN 12385-9.</v>
      </c>
      <c r="H1501" s="10" t="s">
        <v>2855</v>
      </c>
      <c r="I1501" s="13">
        <v>43647</v>
      </c>
    </row>
    <row r="1502" spans="1:9" ht="34.5" hidden="1" customHeight="1" x14ac:dyDescent="0.25">
      <c r="A1502" s="42" t="str">
        <f t="shared" si="69"/>
        <v/>
      </c>
      <c r="B1502" s="10" t="s">
        <v>2899</v>
      </c>
      <c r="C1502" s="10" t="s">
        <v>2900</v>
      </c>
      <c r="D1502" s="10" t="s">
        <v>2898</v>
      </c>
      <c r="E1502" s="10" t="s">
        <v>4772</v>
      </c>
      <c r="F1502" s="10" t="str">
        <f t="shared" si="70"/>
        <v>8433.60.10</v>
      </c>
      <c r="G1502" s="10" t="str">
        <f t="shared" si="71"/>
        <v>Máquinas para seleção eletrônica de frutas por tamanho, cor e peso, com velocidade de até 15frutos/s/linha, por meio de câmeras digitais a cores em HD de 2 ou mais pixels com sistema ótico superior, pesagem com auto-tara individual e contínua dos portadores de frutos com 300leituras/fruto e resolução de 0,1g, dotadas de até 10 linhas, cada uma com 2 células de carga, descarga com até 50 saídas com classificação e pesos de frutos pré-estabelecidos por tipo de embalagem, estação de controle integrada com tela sensível ao toque.</v>
      </c>
      <c r="H1502" s="10" t="s">
        <v>2855</v>
      </c>
      <c r="I1502" s="13">
        <v>43647</v>
      </c>
    </row>
    <row r="1503" spans="1:9" ht="34.5" hidden="1" customHeight="1" x14ac:dyDescent="0.25">
      <c r="A1503" s="42" t="str">
        <f t="shared" si="69"/>
        <v/>
      </c>
      <c r="B1503" s="10" t="s">
        <v>3059</v>
      </c>
      <c r="C1503" s="10" t="s">
        <v>3060</v>
      </c>
      <c r="D1503" s="10" t="s">
        <v>3058</v>
      </c>
      <c r="E1503" s="10" t="s">
        <v>4773</v>
      </c>
      <c r="F1503" s="10" t="str">
        <f t="shared" si="70"/>
        <v>8435.10.00</v>
      </c>
      <c r="G1503" s="10" t="str">
        <f t="shared" si="71"/>
        <v>Máquinas, com uma ou duas jaulas, com movimento oscilatório pendular para separar o grão da uva do cacho com prévia seleção, com preservação da integridade dos grãos da uva, do estado do cacho com eliminação dos grãos semi-maduros e não maduros presos ao cacho, sem batedor, sem árvore de desgranar, com roletes ajustáveis.</v>
      </c>
      <c r="H1503" s="10" t="s">
        <v>2855</v>
      </c>
      <c r="I1503" s="13">
        <v>43647</v>
      </c>
    </row>
    <row r="1504" spans="1:9" ht="34.5" hidden="1" customHeight="1" x14ac:dyDescent="0.25">
      <c r="A1504" s="42" t="str">
        <f t="shared" si="69"/>
        <v/>
      </c>
      <c r="B1504" s="10" t="s">
        <v>165</v>
      </c>
      <c r="C1504" s="10" t="s">
        <v>2867</v>
      </c>
      <c r="D1504" s="10" t="s">
        <v>2865</v>
      </c>
      <c r="E1504" s="10" t="s">
        <v>4774</v>
      </c>
      <c r="F1504" s="10" t="str">
        <f t="shared" si="70"/>
        <v>8438.50.00</v>
      </c>
      <c r="G1504" s="10" t="str">
        <f t="shared" si="71"/>
        <v>Máquinas desossadoras automáticas de peito de frango tipo “front half” e “breast cap”, com peso de frango vivo de 900 a 4.000gramas, com velocidade nominal até 7.000peitos/hora, constituídas por: estação de carregamento manual, módulo para retirada de pele de peito frontal, módulo para repasse e retirada de pele lateral, sistema para remoção de osso jogador e raspagem do filé da carcaça em carrossel de 180°, unidade de pré-separação do filé externo composto de 2 lâminas circulares acionadas por motor elétrico; removedor automático de filés nas opções peito inteiro e meio peito, removedor estático para retirada automática de sassami com ou sem módulo para retirada automática de sassami através de sistema de pinças em carrossel de 180°; unidade de corte do tendão; descarregador de carcaças e módulo de limpeza para os carros transportadores; mesas de transporte independentes, sincronizadas com acionamento em malha fechada por motor redutor.</v>
      </c>
      <c r="H1504" s="10" t="s">
        <v>2855</v>
      </c>
      <c r="I1504" s="13">
        <v>43647</v>
      </c>
    </row>
    <row r="1505" spans="1:9" ht="34.5" hidden="1" customHeight="1" x14ac:dyDescent="0.25">
      <c r="A1505" s="42" t="str">
        <f t="shared" si="69"/>
        <v/>
      </c>
      <c r="B1505" s="10" t="s">
        <v>1395</v>
      </c>
      <c r="C1505" s="10" t="s">
        <v>2988</v>
      </c>
      <c r="D1505" s="10" t="s">
        <v>2987</v>
      </c>
      <c r="E1505" s="10" t="s">
        <v>4775</v>
      </c>
      <c r="F1505" s="10" t="str">
        <f t="shared" si="70"/>
        <v>8438.80.90</v>
      </c>
      <c r="G1505" s="10" t="str">
        <f t="shared" si="71"/>
        <v>Estabilizadores automáticos tartáricos operando por meio de troca de resinas catiônicas para estabilidade tartárica e correção de PH de mostos e vinhos; dotados de reservatório tipo coluna com capacidade de 500 ou de 1.000kg construída em aço inox; tanque dos regenerantes com capacidade de 900 ou de 1.500L; bombas para líquidos; comandada por controlador lógico programável (CLP).</v>
      </c>
      <c r="H1505" s="10" t="s">
        <v>2855</v>
      </c>
      <c r="I1505" s="13">
        <v>43647</v>
      </c>
    </row>
    <row r="1506" spans="1:9" ht="34.5" hidden="1" customHeight="1" x14ac:dyDescent="0.25">
      <c r="A1506" s="42" t="str">
        <f t="shared" si="69"/>
        <v/>
      </c>
      <c r="B1506" s="10" t="s">
        <v>35</v>
      </c>
      <c r="C1506" s="10" t="s">
        <v>2990</v>
      </c>
      <c r="D1506" s="10" t="s">
        <v>2989</v>
      </c>
      <c r="E1506" s="10" t="s">
        <v>4776</v>
      </c>
      <c r="F1506" s="10" t="str">
        <f t="shared" si="70"/>
        <v>8441.10.90</v>
      </c>
      <c r="G1506" s="10" t="str">
        <f t="shared" si="71"/>
        <v>Máquinas eletrônicas para recortar, marcar em alto-relevo, traçar e pontilhar, principalmente, o papel, podendo também trabalhar outros materiais como vinil e tecido, com carrinho duplo, para a realização de trabalhos simultâneos, que operam conectadas ao computador através de um cabo USB e executam os comandos de acordo com um software exclusivo, cortando o papel em área máxima de 30,48 x 60cm, profundidade máxima de 2mm e força máxima de 400g/m2.</v>
      </c>
      <c r="H1506" s="10" t="s">
        <v>2855</v>
      </c>
      <c r="I1506" s="13">
        <v>43647</v>
      </c>
    </row>
    <row r="1507" spans="1:9" ht="34.5" hidden="1" customHeight="1" x14ac:dyDescent="0.25">
      <c r="A1507" s="42" t="str">
        <f t="shared" si="69"/>
        <v/>
      </c>
      <c r="B1507" s="10" t="s">
        <v>35</v>
      </c>
      <c r="C1507" s="10" t="s">
        <v>3000</v>
      </c>
      <c r="D1507" s="10" t="s">
        <v>2999</v>
      </c>
      <c r="E1507" s="10" t="s">
        <v>4776</v>
      </c>
      <c r="F1507" s="10" t="str">
        <f t="shared" si="70"/>
        <v>8441.10.90</v>
      </c>
      <c r="G1507" s="10" t="str">
        <f t="shared" si="71"/>
        <v>Máquinas eletrônicas para recortar, marcar em alto-relevo, traçar e pontilhar, principalmente o papel, podendo também trabalhar outros materiais como vinil, madeira e tecido, com carrinho duplo, para a realização de trabalhos simultâneos, que operam conectadas ao computador através de um cabo USB e executam os comandos de acordo com um software exclusivo, cortando o papel em área máxima de 30,48 x 60cm, profundidade máxima de 2,4mm e força máxima de 4kg/m2.</v>
      </c>
      <c r="H1507" s="10" t="s">
        <v>2855</v>
      </c>
      <c r="I1507" s="13">
        <v>43647</v>
      </c>
    </row>
    <row r="1508" spans="1:9" ht="34.5" hidden="1" customHeight="1" x14ac:dyDescent="0.25">
      <c r="A1508" s="42" t="str">
        <f t="shared" si="69"/>
        <v/>
      </c>
      <c r="B1508" s="10" t="s">
        <v>151</v>
      </c>
      <c r="C1508" s="10" t="s">
        <v>2897</v>
      </c>
      <c r="D1508" s="10" t="s">
        <v>2896</v>
      </c>
      <c r="E1508" s="10" t="s">
        <v>4607</v>
      </c>
      <c r="F1508" s="10" t="str">
        <f t="shared" si="70"/>
        <v>8443.19.90</v>
      </c>
      <c r="G1508" s="10" t="str">
        <f t="shared" si="71"/>
        <v>Máquinas de impressão rotativas flexográficas de bobina a bobina, com sistemas de ajustes de impressão com um único comando “load and lock”, com secagem híbrida através de ar quente e/ou UV frio e/ou UV LED e/ou infravermelho, capazes de operar com processos complementares de impressão e acabamentos como serigrafia rotativa, estampagem a frio e/ou a quente, laminação em linha, corte rotativo múltiplo, com largura máxima de bobina igual ou superior a 250mm e velocidade máxima igual ou superior a 230m/min.</v>
      </c>
      <c r="H1508" s="10" t="s">
        <v>2855</v>
      </c>
      <c r="I1508" s="13">
        <v>43647</v>
      </c>
    </row>
    <row r="1509" spans="1:9" ht="34.5" hidden="1" customHeight="1" x14ac:dyDescent="0.25">
      <c r="A1509" s="42" t="str">
        <f t="shared" si="69"/>
        <v/>
      </c>
      <c r="B1509" s="10" t="s">
        <v>2401</v>
      </c>
      <c r="C1509" s="10" t="s">
        <v>2965</v>
      </c>
      <c r="D1509" s="10" t="s">
        <v>2964</v>
      </c>
      <c r="E1509" s="10" t="s">
        <v>4777</v>
      </c>
      <c r="F1509" s="10" t="str">
        <f t="shared" si="70"/>
        <v>8447.90.90</v>
      </c>
      <c r="G1509" s="10" t="str">
        <f t="shared" si="71"/>
        <v>Máquinas automáticas para inserir tufos de fios em manta, utilizadas na produção de carpetes tipo "bouclé", com 4m de largura útil, calibre escalonado de 10agulhas a cada polegada, 1.470agulhas dispostas em duas linhas para tufagem de 147polegadas, dotadas de excêntrica ajustável, velocidade de até 1.000rpm e com controle de altura da cama através de relógio de medição, fixação da cama com sistema hidráulico, barra de agulhas “needlestroke” com mecanismo ST, dois motores de 15kW e velocidade variável, 1.470servomotores, sistema inversor AC com velocidade variável tipo "slowstart" e contra eixo de balanceamento rotativo, tela de toque HMI 15".</v>
      </c>
      <c r="H1509" s="10" t="s">
        <v>2855</v>
      </c>
      <c r="I1509" s="13">
        <v>43647</v>
      </c>
    </row>
    <row r="1510" spans="1:9" ht="34.5" hidden="1" customHeight="1" x14ac:dyDescent="0.25">
      <c r="A1510" s="42" t="str">
        <f t="shared" si="69"/>
        <v/>
      </c>
      <c r="B1510" s="10" t="s">
        <v>2872</v>
      </c>
      <c r="C1510" s="10" t="s">
        <v>2873</v>
      </c>
      <c r="D1510" s="10" t="s">
        <v>2871</v>
      </c>
      <c r="E1510" s="10" t="s">
        <v>4778</v>
      </c>
      <c r="F1510" s="10" t="str">
        <f t="shared" si="70"/>
        <v>8454.30.10</v>
      </c>
      <c r="G1510" s="10" t="str">
        <f t="shared" si="71"/>
        <v>Combinações de máquinas para fundição de alumínio sob pressão, compostas de: 1 forno dosador automático, com capacidade para 1.700kg de alumínio líquido; 1 máquina injetora horizontal, tipo câmara fria, com dimensões de 9.855(comprimento) x 4.043(largura) x 4.067(altura)mm, com sistema de fechamento hidráulico sem joelheira mecânica, força máxima de fechamento de 13.000kN, com 6 posições de injeção, distância entre as posições de injeção de 0 a 70, a 140, a 210, a 280, a 350mm, curso de abertura de molde de 1.100mm, dimensões das placas de 1.780 x 1.780mm, sistema de injeção em tempo real para velocidade e pressão, extração automática das duas colunas superiores, distância livre entre as colunas de 1.100mm, diâmetro das colunas de 220mm, sistema de recalque para auxiliar na compactação de pontos específicos do produto fundido; 1 equipamento gerador de vácuo, para reduzir a pressão na cavidade do molde durante o enchimento; 6 termorreguladores de temperaturas de moldes; 1 robô para extração de peças; 1 robô para aplicação de desmoldante, com cabeçote de pulverização; 1 prensa para rebarbação automática dos produtos fundidos, com extração automática de uma coluna, com esteira para extração das rebarbas.</v>
      </c>
      <c r="H1510" s="10" t="s">
        <v>2855</v>
      </c>
      <c r="I1510" s="13">
        <v>43647</v>
      </c>
    </row>
    <row r="1511" spans="1:9" ht="34.5" hidden="1" customHeight="1" x14ac:dyDescent="0.25">
      <c r="A1511" s="42" t="str">
        <f t="shared" si="69"/>
        <v/>
      </c>
      <c r="B1511" s="10" t="s">
        <v>1710</v>
      </c>
      <c r="C1511" s="10" t="s">
        <v>2992</v>
      </c>
      <c r="D1511" s="10" t="s">
        <v>2991</v>
      </c>
      <c r="E1511" s="10" t="s">
        <v>4779</v>
      </c>
      <c r="F1511" s="10" t="str">
        <f t="shared" si="70"/>
        <v>8459.61.00</v>
      </c>
      <c r="G1511" s="10" t="str">
        <f t="shared" si="71"/>
        <v>Máquinas fresadoras duplex de ângulo de trabalho 45o, para trabalhar em pinça e garfo de freio a disco automotivo, com comando numérico computadorizado (CNC); 2 cabeçotes para usinagem simultânea de peças simétricas no mesmo ciclo de trabalho, com potência em regime contínuo de 18,5kW, utilizando tecnologia de "direct drive"; controle da velocidade por meio de CNC, com a velocidade de trabalho de 80 a 160rpm; distância do fuso nos eixos 480mm, com nível de ruído até 70db; coletor de cavaco com esteira, dotado de alimentador de lubrificantes e painel elétrico, com a capacidade de produzir 1 peça a cada 26s.</v>
      </c>
      <c r="H1511" s="10" t="s">
        <v>2855</v>
      </c>
      <c r="I1511" s="13">
        <v>43647</v>
      </c>
    </row>
    <row r="1512" spans="1:9" ht="34.5" hidden="1" customHeight="1" x14ac:dyDescent="0.25">
      <c r="A1512" s="42" t="str">
        <f t="shared" si="69"/>
        <v/>
      </c>
      <c r="B1512" s="10" t="s">
        <v>240</v>
      </c>
      <c r="C1512" s="10" t="s">
        <v>3052</v>
      </c>
      <c r="D1512" s="10" t="s">
        <v>3051</v>
      </c>
      <c r="E1512" s="10" t="s">
        <v>4780</v>
      </c>
      <c r="F1512" s="10" t="str">
        <f t="shared" si="70"/>
        <v>8460.12.00</v>
      </c>
      <c r="G1512" s="10" t="str">
        <f t="shared" si="71"/>
        <v>Máquinas automáticas para retificar a face menor de anéis internos menores de rolamentos flangeados de rodas de veículos automotores, com tempo de ciclo igual ou inferior a 18 segundos, para anéis com diâmetro externo compreendido entre 40 e 80mm e altura compreendida entre 15 e 40mm, precisão de posicionamento igual ou inferior a 0,10μm, dotada de unidade de dressagem automática, sistema de controle "in process", sistema de desmagnetização dos anéis e painel de comando com Interface Homem-Máquina (IHM).</v>
      </c>
      <c r="H1512" s="10" t="s">
        <v>2855</v>
      </c>
      <c r="I1512" s="13">
        <v>43647</v>
      </c>
    </row>
    <row r="1513" spans="1:9" ht="34.5" hidden="1" customHeight="1" x14ac:dyDescent="0.25">
      <c r="A1513" s="42" t="str">
        <f t="shared" si="69"/>
        <v/>
      </c>
      <c r="B1513" s="10" t="s">
        <v>2835</v>
      </c>
      <c r="C1513" s="10" t="s">
        <v>3040</v>
      </c>
      <c r="D1513" s="10" t="s">
        <v>3039</v>
      </c>
      <c r="E1513" s="10" t="s">
        <v>4780</v>
      </c>
      <c r="F1513" s="10" t="str">
        <f t="shared" si="70"/>
        <v>8460.24.00</v>
      </c>
      <c r="G1513" s="10" t="str">
        <f t="shared" si="71"/>
        <v>Máquinas para retificar pista externa de anel interno de rolamentos flangeados de rodas de veículos automotivos com largura compreendida entre 80 e 150mm e diâmetro externo do anel compreendido entre 110 e 200mm, precisão de posicionamento igual ou inferior a 0,10μm, velocidade de corte compreendida entre 45 e 60m/s, dotadas de robô para carga, descarga e manipulação interna de peças com 6 graus de liberdade e capacidade de carga de 10kg, sistema de refrigeração, unidade de dressagem automática, sistema de controle "in process", unidade hidráulica, com CNC e painel de comando tipo IHM (Interface Homem-Máquina).</v>
      </c>
      <c r="H1513" s="10" t="s">
        <v>2855</v>
      </c>
      <c r="I1513" s="13">
        <v>43647</v>
      </c>
    </row>
    <row r="1514" spans="1:9" ht="34.5" hidden="1" customHeight="1" x14ac:dyDescent="0.25">
      <c r="A1514" s="42" t="str">
        <f t="shared" si="69"/>
        <v/>
      </c>
      <c r="B1514" s="10" t="s">
        <v>2835</v>
      </c>
      <c r="C1514" s="10" t="s">
        <v>3050</v>
      </c>
      <c r="D1514" s="10" t="s">
        <v>3048</v>
      </c>
      <c r="E1514" s="10" t="s">
        <v>4780</v>
      </c>
      <c r="F1514" s="10" t="str">
        <f t="shared" si="70"/>
        <v>8460.24.00</v>
      </c>
      <c r="G1514" s="10" t="str">
        <f t="shared" si="71"/>
        <v>Máquinas para retificar pista interna de anel externo de rolamentos flangeados de rodas de veículos automotores com largura compreendida entre 40 e 80mm e diâmetro externo compreendido entre 100 e 150mm, precisão de posicionamento igual ou inferior a 0,10μm, rotação máxima do rebolo de 30.000rpm, dotadas de robô para carga, descarga e manipulação interna de peças com 6 graus de liberdade e capacidade de carga de 10kg; sistema de refrigeração; unidade de dressagem automática; sistema de controle "in process"; com CNC e painel de comando tipo IHM (Interface Homem-Máquina).</v>
      </c>
      <c r="H1514" s="10" t="s">
        <v>2855</v>
      </c>
      <c r="I1514" s="13">
        <v>43647</v>
      </c>
    </row>
    <row r="1515" spans="1:9" ht="34.5" hidden="1" customHeight="1" x14ac:dyDescent="0.25">
      <c r="A1515" s="42" t="str">
        <f t="shared" si="69"/>
        <v/>
      </c>
      <c r="B1515" s="10" t="s">
        <v>597</v>
      </c>
      <c r="C1515" s="10" t="s">
        <v>3002</v>
      </c>
      <c r="D1515" s="10" t="s">
        <v>3001</v>
      </c>
      <c r="E1515" s="10" t="s">
        <v>4733</v>
      </c>
      <c r="F1515" s="10" t="str">
        <f t="shared" si="70"/>
        <v>8462.29.00</v>
      </c>
      <c r="G1515" s="10" t="str">
        <f t="shared" si="71"/>
        <v>Máquinas recravadeiras CNC, utilizadas para a produção de silenciadores nos formatos redondo, oval e poligonal, com diâmetro de 80 a 300mm e comprimento do corpo de 180 a 1.100mm, com cabeçote de agrafamento inferior fixo e superior móvel; sistema de autoaprendizagem de memorização de tamanhos, sistema de troca rápida do ferramental e de blocagem, com barreiras de proteção por foto células.</v>
      </c>
      <c r="H1515" s="10" t="s">
        <v>2855</v>
      </c>
      <c r="I1515" s="13">
        <v>43647</v>
      </c>
    </row>
    <row r="1516" spans="1:9" ht="34.5" hidden="1" customHeight="1" x14ac:dyDescent="0.25">
      <c r="A1516" s="42" t="str">
        <f t="shared" si="69"/>
        <v/>
      </c>
      <c r="B1516" s="10" t="s">
        <v>725</v>
      </c>
      <c r="C1516" s="10" t="s">
        <v>2967</v>
      </c>
      <c r="D1516" s="10" t="s">
        <v>2966</v>
      </c>
      <c r="E1516" s="10" t="s">
        <v>4781</v>
      </c>
      <c r="F1516" s="10" t="str">
        <f t="shared" si="70"/>
        <v>8462.91.19</v>
      </c>
      <c r="G1516" s="10" t="str">
        <f t="shared" si="71"/>
        <v>Prensas-tesoura guilhotina óleo-hidráulica de dupla compressão, tampa de compressão e compressão lateral oscilante, hidráulicas, estacionárias, para compactar e cortar sucatas ferrosas, torre de corte com cilindros de estampagem e corte, independentes, com forças respectivas de 1.000 a  1.250t, e controladas a partir de unidade hidráulica e elétrica e telas digitais de operação.</v>
      </c>
      <c r="H1516" s="10" t="s">
        <v>2855</v>
      </c>
      <c r="I1516" s="13">
        <v>43647</v>
      </c>
    </row>
    <row r="1517" spans="1:9" ht="34.5" hidden="1" customHeight="1" x14ac:dyDescent="0.25">
      <c r="A1517" s="42" t="str">
        <f t="shared" si="69"/>
        <v/>
      </c>
      <c r="B1517" s="10" t="s">
        <v>2902</v>
      </c>
      <c r="C1517" s="10" t="s">
        <v>2903</v>
      </c>
      <c r="D1517" s="10" t="s">
        <v>2901</v>
      </c>
      <c r="E1517" s="10" t="s">
        <v>4305</v>
      </c>
      <c r="F1517" s="10" t="str">
        <f t="shared" si="70"/>
        <v>8463.20.99</v>
      </c>
      <c r="G1517" s="10" t="str">
        <f t="shared" si="71"/>
        <v>Máquinas laminadoras de rosca em parafusos e peças especiais com dimensões de rosca entre 4 e 10mm de diâmetro, por meio de 2 blocos de pente de rosca com comprimento do pente fixo e móvel de 130 e 150mm respectivamente com sistema hidráulico de aperto de pentes, podendo trabalhar peças com até 140mm de comprimento e rosca até 100mm de comprimento, dotadas de controlador logico programável, dispositivo de montagem de arruela com de elevador automático, réguas motorizadas para regulagem de altura das calhas de alimentação, com controle de esforço de laminação, motor de 15kW e volante eletrônico para regulagem e setup da máquina.</v>
      </c>
      <c r="H1517" s="10" t="s">
        <v>2855</v>
      </c>
      <c r="I1517" s="13">
        <v>43647</v>
      </c>
    </row>
    <row r="1518" spans="1:9" ht="34.5" hidden="1" customHeight="1" x14ac:dyDescent="0.25">
      <c r="A1518" s="42" t="str">
        <f t="shared" si="69"/>
        <v/>
      </c>
      <c r="B1518" s="10" t="s">
        <v>383</v>
      </c>
      <c r="C1518" s="10" t="s">
        <v>2877</v>
      </c>
      <c r="D1518" s="10" t="s">
        <v>2876</v>
      </c>
      <c r="E1518" s="10" t="s">
        <v>4550</v>
      </c>
      <c r="F1518" s="10" t="str">
        <f t="shared" si="70"/>
        <v>8464.90.19</v>
      </c>
      <c r="G1518" s="10" t="str">
        <f t="shared" si="71"/>
        <v>Mesas para corte de vidro do tipo retilíneo, circular ou modelado, com trabalho a frio do vidro, com espessura mínima de 3mm e máxima de até 19mm – tolerância de aproximadamente 0,2mm para mais ou para menos, com dimensão máxima de 3.700 x 2.600mm, com velocidade até 130m/min, com ventilador centrífugo, inclinação de 4 braços pneumáticos, operando com pressão de 6 a 7bar, com alimentação elétrica de 400V – 60Hz, com potência de 9kW, com controle proporcional de pressão de corte, ajustamento automático de pressão de corte em função da espessura do vidro, com "display digital" que exibem a leitura de pressão, sensores de segurança para evitar cortes fora da placa, com sistemas de lubrificação para ferramenta de corte, com dispositivo a laser e mecânico para enquadramento automático da placa de vidro e sensores para reconhecimento de formas com trajetória circular, acompanha "software" próprio.</v>
      </c>
      <c r="H1518" s="10" t="s">
        <v>2855</v>
      </c>
      <c r="I1518" s="13">
        <v>43647</v>
      </c>
    </row>
    <row r="1519" spans="1:9" ht="34.5" hidden="1" customHeight="1" x14ac:dyDescent="0.25">
      <c r="A1519" s="42" t="str">
        <f t="shared" si="69"/>
        <v/>
      </c>
      <c r="B1519" s="10" t="s">
        <v>2328</v>
      </c>
      <c r="C1519" s="10" t="s">
        <v>3047</v>
      </c>
      <c r="D1519" s="10" t="s">
        <v>3045</v>
      </c>
      <c r="E1519" s="10" t="s">
        <v>4782</v>
      </c>
      <c r="F1519" s="10" t="str">
        <f t="shared" si="70"/>
        <v>8465.10.00</v>
      </c>
      <c r="G1519" s="10" t="str">
        <f t="shared" si="71"/>
        <v>Máquinas-ferramentas para trabalhar madeira com comando numérico computadorizado (CNC), com "software" de programação, capazes de fresar, com 4 ou 5 eixos, com "software" de controle de colisão, de furar com velocidade “high-speed” máxima de 7.500rpm, dotadas de sistema de troca rápida , com sistema de travamento automático dos fusos, de ranhurar mor meio de serra de ranhura 0 a 90°,  com grupos de acabamentos, com potência da ferramenta principal de 10kW ou superior, com sistema de posicionamento das sapatas por meio de indicador LED, com sistema de fixação das sapatas com 2 circuitos de vácuo sem mangueiras, dotadas de trocador de ferramentas com 8 ou mais posições, com sistema de operação e controle "powertouch", com software de sistema de diagnóstico de erros.</v>
      </c>
      <c r="H1519" s="10" t="s">
        <v>2855</v>
      </c>
      <c r="I1519" s="13">
        <v>43647</v>
      </c>
    </row>
    <row r="1520" spans="1:9" ht="34.5" hidden="1" customHeight="1" x14ac:dyDescent="0.25">
      <c r="A1520" s="42" t="str">
        <f t="shared" si="69"/>
        <v/>
      </c>
      <c r="B1520" s="10" t="s">
        <v>2996</v>
      </c>
      <c r="C1520" s="10" t="s">
        <v>2998</v>
      </c>
      <c r="D1520" s="10" t="s">
        <v>2995</v>
      </c>
      <c r="E1520" s="10" t="s">
        <v>4658</v>
      </c>
      <c r="F1520" s="10" t="str">
        <f t="shared" si="70"/>
        <v>8465.92.11</v>
      </c>
      <c r="G1520" s="10" t="str">
        <f t="shared" si="71"/>
        <v>Fresadoras para lentes intraoculares e implantes intraestromais, com comando numérico computadorizado (CNC), interpolação de 3 eixos, área de trabalho de 278 x 360 x 70mm, resolução de 0,23µm, repetibilidade de 1 µm, velocidade de 60.000rpm de rolamento flutuante micro ajustável e comando dos eixos por servomotores híbridos com controle digital.</v>
      </c>
      <c r="H1520" s="10" t="s">
        <v>2855</v>
      </c>
      <c r="I1520" s="13">
        <v>43647</v>
      </c>
    </row>
    <row r="1521" spans="1:9" ht="34.5" hidden="1" customHeight="1" x14ac:dyDescent="0.25">
      <c r="A1521" s="42" t="str">
        <f t="shared" si="69"/>
        <v/>
      </c>
      <c r="B1521" s="10" t="s">
        <v>2985</v>
      </c>
      <c r="C1521" s="10" t="s">
        <v>2986</v>
      </c>
      <c r="D1521" s="10" t="s">
        <v>2984</v>
      </c>
      <c r="E1521" s="10" t="s">
        <v>4783</v>
      </c>
      <c r="F1521" s="10" t="str">
        <f t="shared" si="70"/>
        <v>8465.92.19</v>
      </c>
      <c r="G1521" s="10" t="str">
        <f t="shared" si="71"/>
        <v>Máquinas para fazer vinco contínuo ou intercalado, com profundidade controlada, em placas de circuito impresso, de comando numérico computadorizado (CNC), utilizadas para a produção de placas de circuito impresso mais sofisticadas (televisões, automações industriais, aparelhos médicos, aplicações militares, etc.). Equipamento permite que sejam produzidos painéis com várias placas individuais. Estes painéis devem ser feitos com vincos precisos e de profundidade controlada, para que possam resistir ao processo de montagem de componentes, mas que também possam ser destacados após a finalização do mesmo.</v>
      </c>
      <c r="H1521" s="10" t="s">
        <v>2855</v>
      </c>
      <c r="I1521" s="13">
        <v>43647</v>
      </c>
    </row>
    <row r="1522" spans="1:9" ht="34.5" hidden="1" customHeight="1" x14ac:dyDescent="0.25">
      <c r="A1522" s="42" t="str">
        <f t="shared" si="69"/>
        <v/>
      </c>
      <c r="B1522" s="10" t="s">
        <v>1735</v>
      </c>
      <c r="C1522" s="10" t="s">
        <v>2943</v>
      </c>
      <c r="D1522" s="10" t="s">
        <v>2942</v>
      </c>
      <c r="E1522" s="10" t="s">
        <v>4784</v>
      </c>
      <c r="F1522" s="10" t="str">
        <f t="shared" si="70"/>
        <v>8471.90.90</v>
      </c>
      <c r="G1522" s="10" t="str">
        <f t="shared" si="71"/>
        <v>Canetas leitoras baseadas em tecnologia de reconhecimento óptico de códigos impressos OID (Optical Identification), com recursos de voz digital avançado, sensores fotoelétrico CMOS, unidades de processamento de dados (CPU), memória interna, alto falantes, saídas para fone de ouvido, teclas de funções, alimentadas por bateria interna recarregável e acompanhadas de cabo de dados e de carga com conexão padrão USB.</v>
      </c>
      <c r="H1522" s="10" t="s">
        <v>2855</v>
      </c>
      <c r="I1522" s="13">
        <v>43647</v>
      </c>
    </row>
    <row r="1523" spans="1:9" ht="34.5" hidden="1" customHeight="1" x14ac:dyDescent="0.25">
      <c r="A1523" s="42" t="str">
        <f t="shared" si="69"/>
        <v/>
      </c>
      <c r="B1523" s="10" t="s">
        <v>1654</v>
      </c>
      <c r="C1523" s="10" t="s">
        <v>3030</v>
      </c>
      <c r="D1523" s="10" t="s">
        <v>3029</v>
      </c>
      <c r="E1523" s="10" t="s">
        <v>4026</v>
      </c>
      <c r="F1523" s="10" t="str">
        <f t="shared" si="70"/>
        <v>8474.80.90</v>
      </c>
      <c r="G1523" s="10" t="str">
        <f t="shared" si="71"/>
        <v>Briquetadeiras de rolos, contendo rolos de diâmetro compreendido entre 13 e 20,5polegadas e largura entre 4 e 13polegadas, com capacidade compreendida entre 2 a 10t/h, força de separação do rolo igual ou superior a 75t força (670kN), acionamento do rolo com potência igual ou superior a 56kW, e unidade de alimentação com potência igual ou superior a 11kW.</v>
      </c>
      <c r="H1523" s="10" t="s">
        <v>2855</v>
      </c>
      <c r="I1523" s="13">
        <v>43647</v>
      </c>
    </row>
    <row r="1524" spans="1:9" ht="34.5" hidden="1" customHeight="1" x14ac:dyDescent="0.25">
      <c r="A1524" s="42" t="str">
        <f t="shared" si="69"/>
        <v/>
      </c>
      <c r="B1524" s="10" t="s">
        <v>386</v>
      </c>
      <c r="C1524" s="10" t="s">
        <v>2895</v>
      </c>
      <c r="D1524" s="10" t="s">
        <v>2894</v>
      </c>
      <c r="E1524" s="10" t="s">
        <v>4785</v>
      </c>
      <c r="F1524" s="10" t="str">
        <f t="shared" si="70"/>
        <v>8477.10.11</v>
      </c>
      <c r="G1524" s="10" t="str">
        <f t="shared" si="71"/>
        <v>Máquinas injetoras horizontais elétricas, monocolores, para moldar materiais termoplásticos de parede fina com espessura de 0,2mm, precisão de 0,01mm na injeção e 0,01mm/s na rotação da rosca por meio de injeção de polipropileno (PP) acionadas por 4 servomotores de movimentos simultâneos, sistema de injeção por compressão, sem uso de qualquer tipo de óleo nocivo ao meio ambiente, dotada de sistema "cross-loop" na unidade injetora, dimensão da placa molde de 1.150 x 1.150mm, força de fechamento de 3.800kN, distância entre colunas (barras de fixação) de 770 x 770mm, diâmetro da rosca de 65mm, razão L/D 23, velocidade de injeção de 300mm/s, capacidade de injeção de 905g/s.</v>
      </c>
      <c r="H1524" s="10" t="s">
        <v>2855</v>
      </c>
      <c r="I1524" s="13">
        <v>43647</v>
      </c>
    </row>
    <row r="1525" spans="1:9" ht="34.5" hidden="1" customHeight="1" x14ac:dyDescent="0.25">
      <c r="A1525" s="42" t="str">
        <f t="shared" si="69"/>
        <v/>
      </c>
      <c r="B1525" s="10" t="s">
        <v>430</v>
      </c>
      <c r="C1525" s="10" t="s">
        <v>2890</v>
      </c>
      <c r="D1525" s="10" t="s">
        <v>2889</v>
      </c>
      <c r="E1525" s="10" t="s">
        <v>4686</v>
      </c>
      <c r="F1525" s="10" t="str">
        <f t="shared" si="70"/>
        <v>8477.20.10</v>
      </c>
      <c r="G1525" s="10" t="str">
        <f t="shared" si="71"/>
        <v>Máquinas extrusoras/recuperadoras para materiais termoplásticos, com sistemas de extrusão de dois estágios, dotadas de triturador, soprador, tanque de armazenamento e dispositivo de resfriamento e corte de grãos, diâmetro máximo da rosca igual ou inferior a 190mm, capacidade de produção igual ou inferior a 400kg/h.</v>
      </c>
      <c r="H1525" s="10" t="s">
        <v>2855</v>
      </c>
      <c r="I1525" s="13">
        <v>43647</v>
      </c>
    </row>
    <row r="1526" spans="1:9" ht="34.5" hidden="1" customHeight="1" x14ac:dyDescent="0.25">
      <c r="A1526" s="42" t="str">
        <f t="shared" si="69"/>
        <v/>
      </c>
      <c r="B1526" s="10" t="s">
        <v>2853</v>
      </c>
      <c r="C1526" s="10" t="s">
        <v>2854</v>
      </c>
      <c r="D1526" s="10" t="s">
        <v>2852</v>
      </c>
      <c r="E1526" s="10" t="s">
        <v>4786</v>
      </c>
      <c r="F1526" s="10" t="str">
        <f t="shared" si="70"/>
        <v>8477.20.90</v>
      </c>
      <c r="G1526" s="10" t="str">
        <f t="shared" si="71"/>
        <v>Combinações de máquinas extrusoras para produção de tela plástica hexagonal rígida e plana de polietileno de alta densidade e polipropileno com 2m de largura com corte na largura de 1m e moldes de 25 e 12,5mm com capacidade máxima de produção 90kg/h possuindo diâmetro da rosca de 75mm, potência de 37kW, voltagem de 380V e frequência de 60H, compostas por 1 motor principal, rosca de extrusão, cabeçote, sistema de acionamento hidráulico, sistema de calibração e refrigeração à agua, com sistema de corte, com sistema de rebobinamento, painel de controle elétrico com dispositivo de controle automático de temperatura e conversor de frequência para regular velocidade.</v>
      </c>
      <c r="H1526" s="10" t="s">
        <v>2855</v>
      </c>
      <c r="I1526" s="13">
        <v>43647</v>
      </c>
    </row>
    <row r="1527" spans="1:9" ht="34.5" hidden="1" customHeight="1" x14ac:dyDescent="0.25">
      <c r="A1527" s="42" t="str">
        <f t="shared" si="69"/>
        <v/>
      </c>
      <c r="B1527" s="10" t="s">
        <v>115</v>
      </c>
      <c r="C1527" s="10" t="s">
        <v>2861</v>
      </c>
      <c r="D1527" s="10" t="s">
        <v>2860</v>
      </c>
      <c r="E1527" s="10" t="s">
        <v>4787</v>
      </c>
      <c r="F1527" s="10" t="str">
        <f t="shared" si="70"/>
        <v>8477.80.90</v>
      </c>
      <c r="G1527" s="10" t="str">
        <f t="shared" si="71"/>
        <v>Máquinas automáticas de corte e solda lateral tipo “wicketer”, para produção de sacos plásticos para embalar produtos alimentícios e higiênicos com largura de até 1.000mm, dedicada a embalagens do tipo “Paramount” (sacola com alça acoplada) com acoplamento interno ou externo, de construção direita ou esquerda, capacidade máxima de produção de 300sacos/min (variável de acordo com o tamanho dos sacos), com disponibilidade para produção em uma linha, baixo ruído, composta de: perfuradores “wicketer” servo acionados tipo corte limpo, sistema de limpeza da barra de solda sem parada, sistema de inspeção de qualidade por estroboscópio e monitor para detecção de defeitos, sistema de lubrificação central do equipamento totalmente automático, desbobinador para uma bobina, 7 servo motores independentes para cada função, guia de borda para alinhamento dos filmes, estação de corte e solda acionada por servo motor, com fonte de potência para preciso controle de temperatura do cabeçote de solda, furadores para saída de ar, picotes longitudinal e picotes transversal, desbobinador de inserção de filme complementar Paramount, desbobinador de filme complementar e para inserir o filme de extensão do saco em duas bordas do filme principal, formador/desdobrador vertical de sanfona e a alça Paramount soldado na parte externa da sanfona, desdobrador do filme de alça Paramount, esteira transportadora para retirada dos sacos acabados com controlador lógico programável (CLP).</v>
      </c>
      <c r="H1527" s="10" t="s">
        <v>2855</v>
      </c>
      <c r="I1527" s="13">
        <v>43647</v>
      </c>
    </row>
    <row r="1528" spans="1:9" ht="34.5" hidden="1" customHeight="1" x14ac:dyDescent="0.25">
      <c r="A1528" s="42" t="str">
        <f t="shared" si="69"/>
        <v/>
      </c>
      <c r="B1528" s="10" t="s">
        <v>2191</v>
      </c>
      <c r="C1528" s="10" t="s">
        <v>2888</v>
      </c>
      <c r="D1528" s="10" t="s">
        <v>2887</v>
      </c>
      <c r="E1528" s="10" t="s">
        <v>4680</v>
      </c>
      <c r="F1528" s="10" t="str">
        <f t="shared" si="70"/>
        <v>8477.90.00</v>
      </c>
      <c r="G1528" s="10" t="str">
        <f t="shared" si="71"/>
        <v>Cilindros plastificadores com diâmetros internos que variam entre 25 e 200mm e diâmetros externos de 100 até 600mm sendo de comprimentos variados desde 800 até 7.000mm aplicados em máquinas para processamento de plásticos.</v>
      </c>
      <c r="H1528" s="10" t="s">
        <v>2855</v>
      </c>
      <c r="I1528" s="13">
        <v>43647</v>
      </c>
    </row>
    <row r="1529" spans="1:9" ht="34.5" hidden="1" customHeight="1" x14ac:dyDescent="0.25">
      <c r="A1529" s="42" t="str">
        <f t="shared" si="69"/>
        <v/>
      </c>
      <c r="B1529" s="10" t="s">
        <v>2191</v>
      </c>
      <c r="C1529" s="10" t="s">
        <v>3021</v>
      </c>
      <c r="D1529" s="10" t="s">
        <v>3020</v>
      </c>
      <c r="E1529" s="10" t="s">
        <v>4680</v>
      </c>
      <c r="F1529" s="10" t="str">
        <f t="shared" si="70"/>
        <v>8477.90.00</v>
      </c>
      <c r="G1529" s="10" t="str">
        <f t="shared" si="71"/>
        <v>Roscas plastificadoras com diâmetros de 25 até 200mm e comprimentos de 900 até 7.000mm utilizadas em máquinas para processamento de plástico.</v>
      </c>
      <c r="H1529" s="10" t="s">
        <v>2855</v>
      </c>
      <c r="I1529" s="13">
        <v>43647</v>
      </c>
    </row>
    <row r="1530" spans="1:9" ht="34.5" hidden="1" customHeight="1" x14ac:dyDescent="0.25">
      <c r="A1530" s="42" t="str">
        <f t="shared" si="69"/>
        <v/>
      </c>
      <c r="B1530" s="10" t="s">
        <v>178</v>
      </c>
      <c r="C1530" s="10" t="s">
        <v>3019</v>
      </c>
      <c r="D1530" s="10" t="s">
        <v>3018</v>
      </c>
      <c r="E1530" s="10" t="s">
        <v>4788</v>
      </c>
      <c r="F1530" s="10" t="str">
        <f t="shared" si="70"/>
        <v>8479.82.10</v>
      </c>
      <c r="G1530" s="10" t="str">
        <f t="shared" si="71"/>
        <v>Reatores fabricados em aço carbono (SA265), utilizados para agitar, homogeneizar e reagir material prima do processo produtivo do glifosato, são revestidos internamente com chapa de níquel 200 (níquel 200 SB162 UNS N02200), de espessura 1/8polegadas, jaqueta em meia cana, dotados com suportes de apoio em aço carbono (SA516 GR.70), com dimensão de 12’I.D. e 22'-2 "O.A.L, capacidade volumétrica de 15.651litros líquidos e de 15.651litros grossos; com peso sem o agitador e vazio de 60.000LB, com agitador de 74.000LB e cheio de 247.900LB; com pressão de projeto de 221PSIG # 460ºF, pressão operação de 150PSIG # 460ºF, pressão de design da bobina de revestimento de 450PSIG # 500ºF, com código ASME: Sect VIII stamp required Div.1, 2015.</v>
      </c>
      <c r="H1530" s="10" t="s">
        <v>2855</v>
      </c>
      <c r="I1530" s="13">
        <v>43647</v>
      </c>
    </row>
    <row r="1531" spans="1:9" ht="34.5" hidden="1" customHeight="1" x14ac:dyDescent="0.25">
      <c r="A1531" s="42" t="str">
        <f t="shared" si="69"/>
        <v/>
      </c>
      <c r="B1531" s="10" t="s">
        <v>112</v>
      </c>
      <c r="C1531" s="10" t="s">
        <v>2884</v>
      </c>
      <c r="D1531" s="10" t="s">
        <v>2883</v>
      </c>
      <c r="E1531" s="10" t="s">
        <v>4050</v>
      </c>
      <c r="F1531" s="10" t="str">
        <f t="shared" si="70"/>
        <v>8479.89.99</v>
      </c>
      <c r="G1531" s="10" t="str">
        <f t="shared" si="71"/>
        <v>Combinações de máquinas, automáticas, próprias para recobrimento do projétil de munição tipo cartucho calibre 22, através de processo contínuo de aplicação de cera por banho de imersão, com eliminação de excesso de cera, secagem, com mesa de saída do produto em bandejas plásticas, com capacidade de produção de 70.000peças/hora, com saída do produto em bandejas plásticas de 50peças/cada, composta por: conjunto de alimentação de munição tipo cartuchos .22LR, com recebimento de munição a granel ou enfardados, constituído por: um elevador de taliscas equipado com recipiente coletor e armazenador de cartuchos, e um dispositivo distribuidor de cartuchos, e posicionador em bandejas de alumínio, tipo colmeia (com furos passantes), com capacidade de acondicionar 100peças/bandeja; conjunto de aplicação e secagem de cera, por processo contínuo, constituído por: um reservatório para banho de 610 x 610 x 22mm, por processo de imersão a 125ºC, aquecido por resistências elétricas 2.400W, e aplicação milimetricamente controlada, jato de ar e ventilação, para eliminação de excesso de cera e secagem, acondicionado no interior de uma câmara, equipada com transportador horizontal contínuo, com bandejas de alumínio incorporadas ao transportador; conjunto de descarregamento de bandejas plásticas, com cartuchos, contendo: mecanismo de transferência dos cartuchos, de bandejas de alumínio (contendo 100peças/bandeja), para bandejas plásticas (com capacidade de 50peças/bandeja cada), e transportador de saída; conjunto de alimentação de bandejas plásticas vazias, contendo: elevador de taliscas equipado com acumulador com capacidade nominal de 2.000 bandejas (com dimensões de 74,4 x 41,25 x 24,5mm, e capacidade de 50 peças em cada “colmeia”), dispositivo motovibrador e transportador de entrada; conjunto eletroeletrônico, contendo: painel elétrico e de controle com CLP e painéis do operador com IHM.</v>
      </c>
      <c r="H1531" s="10" t="s">
        <v>2855</v>
      </c>
      <c r="I1531" s="13">
        <v>43647</v>
      </c>
    </row>
    <row r="1532" spans="1:9" ht="34.5" hidden="1" customHeight="1" x14ac:dyDescent="0.25">
      <c r="A1532" s="42" t="str">
        <f t="shared" si="69"/>
        <v/>
      </c>
      <c r="B1532" s="10" t="s">
        <v>112</v>
      </c>
      <c r="C1532" s="10" t="s">
        <v>3035</v>
      </c>
      <c r="D1532" s="10" t="s">
        <v>3034</v>
      </c>
      <c r="E1532" s="10" t="s">
        <v>4445</v>
      </c>
      <c r="F1532" s="10" t="str">
        <f t="shared" si="70"/>
        <v>8479.89.99</v>
      </c>
      <c r="G1532" s="10" t="str">
        <f t="shared" si="71"/>
        <v>Máquinas automáticas para teste de elétrico de curto-circuito em baterias estacionárias e de motocicleta tipo chumbo-ácido tipo “flooded” VRLA, capazes de processar baterias de 12V 7AH, trabalhando com até duas baterias simultaneamente, com tensão de operação de AC380V, 60Hz, com estação de transporte e movimentação de baterias, estação de teste de curto-circuito, sistema de segregação de baterias reprovadas pelo teste.</v>
      </c>
      <c r="H1532" s="10" t="s">
        <v>2855</v>
      </c>
      <c r="I1532" s="13">
        <v>43647</v>
      </c>
    </row>
    <row r="1533" spans="1:9" ht="34.5" hidden="1" customHeight="1" x14ac:dyDescent="0.25">
      <c r="A1533" s="42" t="str">
        <f t="shared" si="69"/>
        <v/>
      </c>
      <c r="B1533" s="10" t="s">
        <v>112</v>
      </c>
      <c r="C1533" s="10" t="s">
        <v>3044</v>
      </c>
      <c r="D1533" s="10" t="s">
        <v>3043</v>
      </c>
      <c r="E1533" s="10" t="s">
        <v>4789</v>
      </c>
      <c r="F1533" s="10" t="str">
        <f t="shared" si="70"/>
        <v>8479.89.99</v>
      </c>
      <c r="G1533" s="10" t="str">
        <f t="shared" si="71"/>
        <v>Ferramentas de deslocamento projetada para abertura e fechamento da válvula de isolamento de fundo (VIF) mecânica Cr-13 com ID mínimo de 2 1/4"; geometria da extremidade apropriada para entrada no obturador de produção sem topar, pressão de trabalho 5.000psi.</v>
      </c>
      <c r="H1533" s="10" t="s">
        <v>2855</v>
      </c>
      <c r="I1533" s="13">
        <v>43647</v>
      </c>
    </row>
    <row r="1534" spans="1:9" ht="34.5" hidden="1" customHeight="1" x14ac:dyDescent="0.25">
      <c r="A1534" s="42" t="str">
        <f t="shared" si="69"/>
        <v/>
      </c>
      <c r="B1534" s="10" t="s">
        <v>61</v>
      </c>
      <c r="C1534" s="10" t="s">
        <v>2930</v>
      </c>
      <c r="D1534" s="10" t="s">
        <v>2929</v>
      </c>
      <c r="E1534" s="10" t="s">
        <v>4790</v>
      </c>
      <c r="F1534" s="10" t="str">
        <f t="shared" si="70"/>
        <v>8480.71.00</v>
      </c>
      <c r="G1534" s="10" t="str">
        <f t="shared" si="71"/>
        <v>Moldes completos de injeção e condicionamento de pré-formas em politereftalato de etileno (Pet), de 1 a 12cavidades, para pós-geração de embalagens bi-orientadas, utilizados em sistemas de moldagem por injeção, estiramento e sopro simultâneos, com canal quente e construção de cavidades e machos em aço estrutural de alta resistência mecânica e a choques térmicos.</v>
      </c>
      <c r="H1534" s="10" t="s">
        <v>2855</v>
      </c>
      <c r="I1534" s="13">
        <v>43647</v>
      </c>
    </row>
    <row r="1535" spans="1:9" ht="34.5" hidden="1" customHeight="1" x14ac:dyDescent="0.25">
      <c r="A1535" s="42" t="str">
        <f t="shared" si="69"/>
        <v/>
      </c>
      <c r="B1535" s="10" t="s">
        <v>2840</v>
      </c>
      <c r="C1535" s="10" t="s">
        <v>2905</v>
      </c>
      <c r="D1535" s="10" t="s">
        <v>2904</v>
      </c>
      <c r="E1535" s="10" t="s">
        <v>4007</v>
      </c>
      <c r="F1535" s="10" t="str">
        <f t="shared" si="70"/>
        <v>8481.20.90</v>
      </c>
      <c r="G1535" s="10" t="str">
        <f t="shared" si="71"/>
        <v>Válvulas de despressurização segura do ar comprido com categoria de segurança assegurada e alimentação progressiva do ar comprimido regulável e integrada na válvula com corpo externo de alumínio fundido, conexão pneumática G1/2, vazão nominal 4.300L/min, pressão de trabalho de 3,5 a 10bar e manômetro digital incluso, acionamento elétrico com tensão nominal 24VDC e conexão elétrica via sub-D 9 pinos, sensor magnético M8-3 pinos com display LCD e saída PNP integrado para monitoramento da pressão da válvula, ideal para aplicações de segurança conforme NR12 com “performance level” E, categoria 4 e grau de proteção IP65.</v>
      </c>
      <c r="H1535" s="10" t="s">
        <v>2855</v>
      </c>
      <c r="I1535" s="13">
        <v>43647</v>
      </c>
    </row>
    <row r="1536" spans="1:9" ht="34.5" hidden="1" customHeight="1" x14ac:dyDescent="0.25">
      <c r="A1536" s="42" t="str">
        <f t="shared" si="69"/>
        <v/>
      </c>
      <c r="B1536" s="10" t="s">
        <v>2840</v>
      </c>
      <c r="C1536" s="10" t="s">
        <v>2907</v>
      </c>
      <c r="D1536" s="10" t="s">
        <v>2906</v>
      </c>
      <c r="E1536" s="10" t="s">
        <v>4007</v>
      </c>
      <c r="F1536" s="10" t="str">
        <f t="shared" si="70"/>
        <v>8481.20.90</v>
      </c>
      <c r="G1536" s="10" t="str">
        <f t="shared" si="71"/>
        <v>Válvulas de despressurização segura do ar comprido com categoria de segurança assegurada e alimentação progressiva do ar comprimido regulável e integrada na válvula com corpo externo de alumínio fundido, conexão pneumática G1/2, vazão nominal 4.300L/min, pressão de trabalho de 3,5 a 10bar e manômetro incluídos, acionamento elétrico com tensão nominal 24VDC e conexão elétrica via sub-D 9 pinos, ideal para aplicações de segurança conforme NR12 com “performance level” E, categoria 4 e grau de proteção IP65.</v>
      </c>
      <c r="H1536" s="10" t="s">
        <v>2855</v>
      </c>
      <c r="I1536" s="13">
        <v>43647</v>
      </c>
    </row>
    <row r="1537" spans="1:9" ht="34.5" hidden="1" customHeight="1" x14ac:dyDescent="0.25">
      <c r="A1537" s="42" t="str">
        <f t="shared" si="69"/>
        <v/>
      </c>
      <c r="B1537" s="10" t="s">
        <v>2840</v>
      </c>
      <c r="C1537" s="10" t="s">
        <v>2909</v>
      </c>
      <c r="D1537" s="10" t="s">
        <v>2908</v>
      </c>
      <c r="E1537" s="10" t="s">
        <v>4007</v>
      </c>
      <c r="F1537" s="10" t="str">
        <f t="shared" si="70"/>
        <v>8481.20.90</v>
      </c>
      <c r="G1537" s="10" t="str">
        <f t="shared" si="71"/>
        <v>Válvulas de despressurização segura do ar comprido com categoria de segurança assegurada e alimentação progressiva do ar comprimido regulável e integrada na válvula com corpo externo de alumínio fundido, conexão pneumática G1/2, vazão nominal 4.300L/min, pressão de trabalho de 3,5 a10bar e silenciador e manômetro incluídos, acionamento elétrico com tensão nominal 24 VDC e conexão elétrica via sub-D 9 pinos, ideal para aplicações de segurança conforme NR12 com “performance level” E, categoria 4 e grau de proteção IP65.</v>
      </c>
      <c r="H1537" s="10" t="s">
        <v>2855</v>
      </c>
      <c r="I1537" s="13">
        <v>43647</v>
      </c>
    </row>
    <row r="1538" spans="1:9" ht="34.5" hidden="1" customHeight="1" x14ac:dyDescent="0.25">
      <c r="A1538" s="42" t="str">
        <f t="shared" si="69"/>
        <v/>
      </c>
      <c r="B1538" s="10" t="s">
        <v>2840</v>
      </c>
      <c r="C1538" s="10" t="s">
        <v>2911</v>
      </c>
      <c r="D1538" s="10" t="s">
        <v>2910</v>
      </c>
      <c r="E1538" s="10" t="s">
        <v>4007</v>
      </c>
      <c r="F1538" s="10" t="str">
        <f t="shared" si="70"/>
        <v>8481.20.90</v>
      </c>
      <c r="G1538" s="10" t="str">
        <f t="shared" si="71"/>
        <v>Válvulas de despressurização segura do ar comprido com categoria de segurança assegurada e alimentação progressiva do ar comprimido regulável e integrada na válvula com corpo externo de alumínio fundido, conexão pneumática G1/2, vazão nominal 4.300L/min, pressão de trabalho de 3,5 a 10bar e manômetros incluídos, acionamento elétrico com tensão nominal 24VDC e rede de comunicação ASI e conexão elétrica via 2 conectores M12, ideal para aplicações de segurança conforme NR12 com “performance level” E, categoria 4 e grau de proteção IP65.</v>
      </c>
      <c r="H1538" s="10" t="s">
        <v>2855</v>
      </c>
      <c r="I1538" s="13">
        <v>43647</v>
      </c>
    </row>
    <row r="1539" spans="1:9" ht="34.5" hidden="1" customHeight="1" x14ac:dyDescent="0.25">
      <c r="A1539" s="42" t="str">
        <f t="shared" ref="A1539:A1602" si="72">IF(LEFT(D1539,3)="Ver","",IF(COUNTIF(D:D,D1539)&gt;1,"X",""))</f>
        <v/>
      </c>
      <c r="B1539" s="10" t="s">
        <v>2840</v>
      </c>
      <c r="C1539" s="10" t="s">
        <v>2913</v>
      </c>
      <c r="D1539" s="10" t="s">
        <v>2912</v>
      </c>
      <c r="E1539" s="10" t="s">
        <v>4007</v>
      </c>
      <c r="F1539" s="10" t="str">
        <f t="shared" ref="F1539:F1602" si="73">IF(B1539="","",LEFT(B1539,10))</f>
        <v>8481.20.90</v>
      </c>
      <c r="G1539" s="10" t="str">
        <f t="shared" ref="G1539:G1602" si="74">IF(C1539="","",C1539)</f>
        <v>Válvulas de despressurização segura do ar comprido com categoria de segurança assegurada e alimentação progressiva do ar comprimido regulável e integrada na válvula com corpo externo de alumínio fundido, conexão pneumática G1/2, vazão nominal 4.300L/min, pressão de trabalho de 3,5 a 10bar e silenciador e manômetro incluídos, acionamento elétrico com tensão nominal 24VDC e rede de comunicação ASI e conexão elétrica via 2 conectores M12, ideal para aplicações de segurança conforme NR12 com “performance level” E, categoria 4 e grau de proteção IP65.</v>
      </c>
      <c r="H1539" s="10" t="s">
        <v>2855</v>
      </c>
      <c r="I1539" s="13">
        <v>43647</v>
      </c>
    </row>
    <row r="1540" spans="1:9" ht="34.5" hidden="1" customHeight="1" x14ac:dyDescent="0.25">
      <c r="A1540" s="42" t="str">
        <f t="shared" si="72"/>
        <v/>
      </c>
      <c r="B1540" s="10" t="s">
        <v>2840</v>
      </c>
      <c r="C1540" s="10" t="s">
        <v>2915</v>
      </c>
      <c r="D1540" s="10" t="s">
        <v>2914</v>
      </c>
      <c r="E1540" s="10" t="s">
        <v>4007</v>
      </c>
      <c r="F1540" s="10" t="str">
        <f t="shared" si="73"/>
        <v>8481.20.90</v>
      </c>
      <c r="G1540" s="10" t="str">
        <f t="shared" si="74"/>
        <v>Válvulas de despressurização segura do ar comprido com categoria de segurança assegurada e alimentação progressiva do ar comprimido regulável e integrada na válvula com corpo externo de alumínio fundido, conexão pneumática G1, vazão nominal de 8.300 a 16.550L/min e pressão de trabalho de 3,5 a 16bar, acionamento elétrico com tensão nominal 24VDC e conexão elétrica via conector quadrado tipo A conforme EN 175301-803, ideal para aplicações de segurança conforme NR12 com “performance level” C, categoria 1 e grau de proteção IP65.</v>
      </c>
      <c r="H1540" s="10" t="s">
        <v>2855</v>
      </c>
      <c r="I1540" s="13">
        <v>43647</v>
      </c>
    </row>
    <row r="1541" spans="1:9" ht="34.5" hidden="1" customHeight="1" x14ac:dyDescent="0.25">
      <c r="A1541" s="42" t="str">
        <f t="shared" si="72"/>
        <v/>
      </c>
      <c r="B1541" s="10" t="s">
        <v>2840</v>
      </c>
      <c r="C1541" s="10" t="s">
        <v>2946</v>
      </c>
      <c r="D1541" s="10" t="s">
        <v>2944</v>
      </c>
      <c r="E1541" s="10" t="s">
        <v>4791</v>
      </c>
      <c r="F1541" s="10" t="str">
        <f t="shared" si="73"/>
        <v>8481.20.90</v>
      </c>
      <c r="G1541" s="10" t="str">
        <f t="shared" si="74"/>
        <v>Válvulas hidráulicas multifunção ( flushing) fabricadas em aço usinado e com tratamento térmico, com funções de regular a qualidade do fluído hidráulico no sistema, nas características de pressão e temperatura, com vazões compreendidas entre 5 e 50litros/min, aplicadas em motores hidráulicos de pistões axiais e deslocamentos volumétricos variáveis com deslocamentos volumétricos nominais compreendidos entre 60 e 250cm³/revolução.</v>
      </c>
      <c r="H1541" s="10" t="s">
        <v>2855</v>
      </c>
      <c r="I1541" s="13">
        <v>43647</v>
      </c>
    </row>
    <row r="1542" spans="1:9" ht="34.5" hidden="1" customHeight="1" x14ac:dyDescent="0.25">
      <c r="A1542" s="42" t="str">
        <f t="shared" si="72"/>
        <v/>
      </c>
      <c r="B1542" s="10" t="s">
        <v>2840</v>
      </c>
      <c r="C1542" s="10" t="s">
        <v>2957</v>
      </c>
      <c r="D1542" s="10" t="s">
        <v>2956</v>
      </c>
      <c r="E1542" s="10" t="s">
        <v>4756</v>
      </c>
      <c r="F1542" s="10" t="str">
        <f t="shared" si="73"/>
        <v>8481.20.90</v>
      </c>
      <c r="G1542" s="10" t="str">
        <f t="shared" si="74"/>
        <v>Válvulas alternadoras do módulo de suprimento de pressão hidráulica, fabricadas em aço usinado e com tratamento térmico, do tipo cartucho e de montagem interna, aplicadas em motores hidráulicos, de pistões axiais e deslocamentos volumétricos variáveis, com deslocamentos volumétricos nominais compreendidos entre 60 e 250cm³/revolução.</v>
      </c>
      <c r="H1542" s="10" t="s">
        <v>2855</v>
      </c>
      <c r="I1542" s="13">
        <v>43647</v>
      </c>
    </row>
    <row r="1543" spans="1:9" ht="34.5" hidden="1" customHeight="1" x14ac:dyDescent="0.25">
      <c r="A1543" s="42" t="str">
        <f t="shared" si="72"/>
        <v/>
      </c>
      <c r="B1543" s="10" t="s">
        <v>2948</v>
      </c>
      <c r="C1543" s="10" t="s">
        <v>2949</v>
      </c>
      <c r="D1543" s="10" t="s">
        <v>2947</v>
      </c>
      <c r="E1543" s="10" t="s">
        <v>4791</v>
      </c>
      <c r="F1543" s="10" t="str">
        <f t="shared" si="73"/>
        <v>8481.40.00</v>
      </c>
      <c r="G1543" s="10" t="str">
        <f t="shared" si="74"/>
        <v>Válvulas do controle de vazão com carcaça fabricadas em monobloco de ferro fundido usinado e com tratamento térmico, de acionamento manual por meio de alavanca acoplada no eixo do mecanismo, aplicadas em bombas hidráulicas, de pistões axiais e deslocamentos volumétricos variáveis com deslocamentos volumétricos nominais compreendidos entre 45 e 250cm³/revolução.</v>
      </c>
      <c r="H1543" s="10" t="s">
        <v>2855</v>
      </c>
      <c r="I1543" s="13">
        <v>43647</v>
      </c>
    </row>
    <row r="1544" spans="1:9" ht="34.5" hidden="1" customHeight="1" x14ac:dyDescent="0.25">
      <c r="A1544" s="42" t="str">
        <f t="shared" si="72"/>
        <v/>
      </c>
      <c r="B1544" s="10" t="s">
        <v>4792</v>
      </c>
      <c r="C1544" s="10" t="s">
        <v>4793</v>
      </c>
      <c r="D1544" s="10" t="s">
        <v>4794</v>
      </c>
      <c r="E1544" s="10" t="s">
        <v>4795</v>
      </c>
      <c r="F1544" s="10" t="str">
        <f t="shared" si="73"/>
        <v>8481.80.95</v>
      </c>
      <c r="G1544" s="10" t="str">
        <f t="shared" si="74"/>
        <v>Sistemas de proteção contra sobrepressão para duto de gás natural, certificado para a classe de segurança SIL 3, fechamento completo em 2 segundos, composto por válvulas esfera tipo Trunnion, automáticas, contendo atuadores pneumáticos acionados por solenóides, diâmetro nominal 22, classe de pressão #1.500, instrumentado com transmissores de pressão (faixa de medição de 0 a 100kgf/cm^2), controlado por sistema eletrônico abrigado em painel.</v>
      </c>
      <c r="H1544" s="10" t="s">
        <v>2855</v>
      </c>
      <c r="I1544" s="13">
        <v>43647</v>
      </c>
    </row>
    <row r="1545" spans="1:9" ht="34.5" hidden="1" customHeight="1" x14ac:dyDescent="0.25">
      <c r="A1545" s="42" t="str">
        <f t="shared" si="72"/>
        <v/>
      </c>
      <c r="B1545" s="10" t="s">
        <v>82</v>
      </c>
      <c r="C1545" s="10" t="s">
        <v>3011</v>
      </c>
      <c r="D1545" s="10" t="s">
        <v>3010</v>
      </c>
      <c r="E1545" s="10" t="s">
        <v>4796</v>
      </c>
      <c r="F1545" s="10" t="str">
        <f t="shared" si="73"/>
        <v>8481.80.99</v>
      </c>
      <c r="G1545" s="10" t="str">
        <f t="shared" si="74"/>
        <v>Válvulas desviadoras do fluxo de gases de exaustão provenientes da queima de gás natural, para uso exclusivo em ciclo combinado de recuperação de calor de centrais termelétricas, de 2 vias para o fluxo de gases (caldeira ou atmosfera), lâminas direcionadoras de fluxo em aço inox A240 TP304 com atuadores hidráulicos controlados por CLP, carcaças fabricadas em aço carbono A36, isolamento interno em fibra cerâmica com revestimento interno em aço inox A240 TP409, resistente a altas temperaturas e com capacidade de efetuar 100% da estanqueidade do fluxo de gases na temperatura de operação de 600°C e pressões máximas de operação de 27mbar (caldeira fechada) e 25mbar (caldeira aberta), sistemas de selagem por meio de ar com ventiladores elétricos e guilhotina de segurança em aço liga A387 Gr.22 acionada por atuador elétrico para estanqueidade adicional na saída para a caldeira.</v>
      </c>
      <c r="H1545" s="10" t="s">
        <v>2855</v>
      </c>
      <c r="I1545" s="13">
        <v>43647</v>
      </c>
    </row>
    <row r="1546" spans="1:9" ht="34.5" hidden="1" customHeight="1" x14ac:dyDescent="0.25">
      <c r="A1546" s="42" t="str">
        <f t="shared" si="72"/>
        <v/>
      </c>
      <c r="B1546" s="10" t="s">
        <v>366</v>
      </c>
      <c r="C1546" s="10" t="s">
        <v>2933</v>
      </c>
      <c r="D1546" s="10" t="s">
        <v>2931</v>
      </c>
      <c r="E1546" s="10" t="s">
        <v>4644</v>
      </c>
      <c r="F1546" s="10" t="str">
        <f t="shared" si="73"/>
        <v>8483.40.10</v>
      </c>
      <c r="G1546" s="10" t="str">
        <f t="shared" si="74"/>
        <v>Transmissões do tipo “rabeta” para utilização em embarcações, sistema de inclinação vertical atuado hidraulicamente, exaustão de gases de combustão feito por meio da própria “rabeta”, embreagem de acoplamento cônica ou hidráulico, com reduções, avante e ré, de 1,59:1, ou de 1,63:1, ou de 1,69:1, ou de 1,76:1, ou de 1,85:1, ou de 1,96:1.</v>
      </c>
      <c r="H1546" s="10" t="s">
        <v>2855</v>
      </c>
      <c r="I1546" s="13">
        <v>43647</v>
      </c>
    </row>
    <row r="1547" spans="1:9" ht="34.5" hidden="1" customHeight="1" x14ac:dyDescent="0.25">
      <c r="A1547" s="42" t="str">
        <f t="shared" si="72"/>
        <v/>
      </c>
      <c r="B1547" s="10" t="s">
        <v>366</v>
      </c>
      <c r="C1547" s="10" t="s">
        <v>2935</v>
      </c>
      <c r="D1547" s="10" t="s">
        <v>2934</v>
      </c>
      <c r="E1547" s="10" t="s">
        <v>4644</v>
      </c>
      <c r="F1547" s="10" t="str">
        <f t="shared" si="73"/>
        <v>8483.40.10</v>
      </c>
      <c r="G1547" s="10" t="str">
        <f t="shared" si="74"/>
        <v>Transmissões do tipo "rabeta", com duas hélices contra rotantes orientadas para a proa, para instalação sob o casco das embarcações, com sistema de direção comandado eletronicamente, exaustão de gases de combustão feito por meio da própria transmissão, embreagem de acoplamento por meio de discos, com reduções, avante e ré, de 1,70:1; 1,82:1; 1,84:1; 1,85:1; 1,88:1; 1,94:1 ou de 1,99:1.</v>
      </c>
      <c r="H1547" s="10" t="s">
        <v>2855</v>
      </c>
      <c r="I1547" s="13">
        <v>43647</v>
      </c>
    </row>
    <row r="1548" spans="1:9" ht="34.5" hidden="1" customHeight="1" x14ac:dyDescent="0.25">
      <c r="A1548" s="42" t="str">
        <f t="shared" si="72"/>
        <v/>
      </c>
      <c r="B1548" s="10" t="s">
        <v>366</v>
      </c>
      <c r="C1548" s="10" t="s">
        <v>2938</v>
      </c>
      <c r="D1548" s="10" t="s">
        <v>2936</v>
      </c>
      <c r="E1548" s="10" t="s">
        <v>4644</v>
      </c>
      <c r="F1548" s="10" t="str">
        <f t="shared" si="73"/>
        <v>8483.40.10</v>
      </c>
      <c r="G1548" s="10" t="str">
        <f t="shared" si="74"/>
        <v>Transmissões do tipo "rabeta" para utilização em embarcações, com sistema de inclinação vertical atuado hidraulicamente, exaustão dos gases de combustão feito por meio da própria "rabeta", embreagem de acoplamento cônica, com reduções, avante e ré, de 1,66:1; 1,89:1; 1,97:1; ou de 2,18:1.</v>
      </c>
      <c r="H1548" s="10" t="s">
        <v>2855</v>
      </c>
      <c r="I1548" s="13">
        <v>43647</v>
      </c>
    </row>
    <row r="1549" spans="1:9" ht="34.5" hidden="1" customHeight="1" x14ac:dyDescent="0.25">
      <c r="A1549" s="42" t="str">
        <f t="shared" si="72"/>
        <v/>
      </c>
      <c r="B1549" s="10" t="s">
        <v>366</v>
      </c>
      <c r="C1549" s="10" t="s">
        <v>2981</v>
      </c>
      <c r="D1549" s="10" t="s">
        <v>2980</v>
      </c>
      <c r="E1549" s="10" t="s">
        <v>4797</v>
      </c>
      <c r="F1549" s="10" t="str">
        <f t="shared" si="73"/>
        <v>8483.40.10</v>
      </c>
      <c r="G1549" s="10" t="str">
        <f t="shared" si="74"/>
        <v>Reversores com redução real 3,95:1, e relação nominal 4:1, para acoplamento em motores com potência máxima 98kW (0,039kW/r-min-1) e rotação de saída máxima a 2.500rpm, “of-set” 170mm, destinados a aplicação em trabalho contínuo em embarcações de uso marítimo e fluvial.</v>
      </c>
      <c r="H1549" s="10" t="s">
        <v>2855</v>
      </c>
      <c r="I1549" s="13">
        <v>43647</v>
      </c>
    </row>
    <row r="1550" spans="1:9" ht="34.5" hidden="1" customHeight="1" x14ac:dyDescent="0.25">
      <c r="A1550" s="42" t="str">
        <f t="shared" si="72"/>
        <v/>
      </c>
      <c r="B1550" s="10" t="s">
        <v>2969</v>
      </c>
      <c r="C1550" s="10" t="s">
        <v>2970</v>
      </c>
      <c r="D1550" s="10" t="s">
        <v>2968</v>
      </c>
      <c r="E1550" s="10" t="s">
        <v>4798</v>
      </c>
      <c r="F1550" s="10" t="str">
        <f t="shared" si="73"/>
        <v>8502.12.10</v>
      </c>
      <c r="G1550" s="10" t="str">
        <f t="shared" si="74"/>
        <v>Grupos eletrógenos marítimos, com motor de 250kW, trifásico, com 440VAC, 60 hertz, 1.800rpm, com alternador, com motor diesel.</v>
      </c>
      <c r="H1550" s="10" t="s">
        <v>2855</v>
      </c>
      <c r="I1550" s="13">
        <v>43647</v>
      </c>
    </row>
    <row r="1551" spans="1:9" ht="34.5" hidden="1" customHeight="1" x14ac:dyDescent="0.25">
      <c r="A1551" s="42" t="str">
        <f t="shared" si="72"/>
        <v/>
      </c>
      <c r="B1551" s="10" t="s">
        <v>2563</v>
      </c>
      <c r="C1551" s="10" t="s">
        <v>2983</v>
      </c>
      <c r="D1551" s="10" t="s">
        <v>2982</v>
      </c>
      <c r="E1551" s="10" t="s">
        <v>3990</v>
      </c>
      <c r="F1551" s="10" t="str">
        <f t="shared" si="73"/>
        <v>8517.62.77</v>
      </c>
      <c r="G1551" s="10" t="str">
        <f t="shared" si="74"/>
        <v>Rádios digitais para comunicação ponto a ponto de montagem “Full Outdoor”, faixa de frequência de operação entre 12.700 e 13.300MHz, com dois transceptores digitais integrados, larguras de canal de 28 e 56MHz configuráveis por software, duas interfaces gigabit ethernet elétricas com conector RJ45 e duas interfaces gigabit ethernet óticas (velocidades de linha de 1Gbps ou 2,5Gbps), tensão de alimentação -48VDC podendo ser alimentado por fonte externa dedicada ou então por dispositivo PoE+ (Power Over Ethernet), 10 níveis de modulação selecionáveis por software (4QAM, 16QAM, 32QAM, 64QAM, 128QAM, 256QAM, 512QAM, 1024QAM, 2048QAM e 4096QAM) e taxas de transmissão de 17 a 1.024Mbit/s por portadora.</v>
      </c>
      <c r="H1551" s="10" t="s">
        <v>2855</v>
      </c>
      <c r="I1551" s="13">
        <v>43647</v>
      </c>
    </row>
    <row r="1552" spans="1:9" ht="34.5" hidden="1" customHeight="1" x14ac:dyDescent="0.25">
      <c r="A1552" s="42" t="str">
        <f t="shared" si="72"/>
        <v/>
      </c>
      <c r="B1552" s="10" t="s">
        <v>3037</v>
      </c>
      <c r="C1552" s="10" t="s">
        <v>3038</v>
      </c>
      <c r="D1552" s="10" t="s">
        <v>3036</v>
      </c>
      <c r="E1552" s="10" t="s">
        <v>4799</v>
      </c>
      <c r="F1552" s="10" t="str">
        <f t="shared" si="73"/>
        <v>8532.24.10</v>
      </c>
      <c r="G1552" s="10" t="str">
        <f t="shared" si="74"/>
        <v>Capacitores elétricos fixos, com tensão nominal de operação igual ou superior a 6.3V, taxa de capacitância maior ou igual a 0,01pF, com dielétrico de cerâmica de múltiplas camadas, para montagem do tipo SMD, utilizado na fabricação de módulos de memória RAM.</v>
      </c>
      <c r="H1552" s="10" t="s">
        <v>2855</v>
      </c>
      <c r="I1552" s="13">
        <v>43647</v>
      </c>
    </row>
    <row r="1553" spans="1:9" ht="34.5" hidden="1" customHeight="1" x14ac:dyDescent="0.25">
      <c r="A1553" s="42" t="str">
        <f t="shared" si="72"/>
        <v/>
      </c>
      <c r="B1553" s="10" t="s">
        <v>3032</v>
      </c>
      <c r="C1553" s="10" t="s">
        <v>3033</v>
      </c>
      <c r="D1553" s="10" t="s">
        <v>3031</v>
      </c>
      <c r="E1553" s="10" t="s">
        <v>4799</v>
      </c>
      <c r="F1553" s="10" t="str">
        <f t="shared" si="73"/>
        <v>8534.00.51</v>
      </c>
      <c r="G1553" s="10" t="str">
        <f t="shared" si="74"/>
        <v>Placas de circuito impresso flexível, multicamadas, com isolante de resina epóxi e tecido de fibra de vidro, dimensões máximas da placa 133,35 x 30,75mm, espessura máxima da placa de 1,40mm, contendo até 288 pinos de conexão, para montagem de módulos de memória DDR4, de memórias do tipo DIMM e SODIMM.</v>
      </c>
      <c r="H1553" s="10" t="s">
        <v>2855</v>
      </c>
      <c r="I1553" s="13">
        <v>43647</v>
      </c>
    </row>
    <row r="1554" spans="1:9" ht="34.5" hidden="1" customHeight="1" x14ac:dyDescent="0.25">
      <c r="A1554" s="42" t="str">
        <f t="shared" si="72"/>
        <v/>
      </c>
      <c r="B1554" s="10" t="s">
        <v>771</v>
      </c>
      <c r="C1554" s="10" t="s">
        <v>3013</v>
      </c>
      <c r="D1554" s="10" t="s">
        <v>3012</v>
      </c>
      <c r="E1554" s="10" t="s">
        <v>4573</v>
      </c>
      <c r="F1554" s="10" t="str">
        <f t="shared" si="73"/>
        <v>8537.10.20</v>
      </c>
      <c r="G1554" s="10" t="str">
        <f t="shared" si="74"/>
        <v>Controladores lógicos programáveis construídos em plástico e vidro, contém softwares e circuitos eletrônicos integrados que possibilitam a programação, controle, gravação e visualização dos parâmetros de funcionamento do equipamento, teclado com a tecnologia “touchscreen” que possibilita também a gravação de receitas utilizadas na produção do alimento.</v>
      </c>
      <c r="H1554" s="10" t="s">
        <v>2855</v>
      </c>
      <c r="I1554" s="13">
        <v>43647</v>
      </c>
    </row>
    <row r="1555" spans="1:9" ht="34.5" hidden="1" customHeight="1" x14ac:dyDescent="0.25">
      <c r="A1555" s="42" t="str">
        <f t="shared" si="72"/>
        <v/>
      </c>
      <c r="B1555" s="10" t="s">
        <v>315</v>
      </c>
      <c r="C1555" s="10" t="s">
        <v>2893</v>
      </c>
      <c r="D1555" s="10" t="s">
        <v>2891</v>
      </c>
      <c r="E1555" s="10" t="s">
        <v>4800</v>
      </c>
      <c r="F1555" s="10" t="str">
        <f t="shared" si="73"/>
        <v>8603.10.00</v>
      </c>
      <c r="G1555" s="10" t="str">
        <f t="shared" si="74"/>
        <v>Trens monotrilhos totalmente automatizados pela operação DTO (operado sem motorista) compostos de 4 módulos interligados por meio de passarela com capacidade de isolamento térmico e acústico para fixação de cada veículo, possuem sistemas de gerenciamentos de controle de trem (TCMS), o trem pode realizar a operação sem motorista, considerando no modelo de operação normal, o trem pode automaticamente executar, parar, abrir e fechar a porta, gerenciar HVAC, entre outros, pode também suportar várias cargas dinâmicas e estáticas e várias vibrações, também absorção de choques e prevenção de incêndios para garantir a segurança dos passageiros, o corpo do carro é feito de liga de alumínio com perfil oco, perfil aberto e estrutura de viga de placa, o equipamento de bordo inclui principalmente sistema de detecção e supressão de incêndio, “ecrã” de mapa dinâmico, gravador de dados, sensor de fumo, sistema de iluminação, câmara de monitorização, bateria entre outros, o “bogie”, o sistema de freios e a bateria são críticos, possui também cabine de motorista com uma participação dos módulos finais, para permitir a operação manual em uso de falha, sendo  que os dois módulos terminais têm um comprimento aproximado de 14.500m cada módulo intermediário e tem aproximadamente 12.000m de comprimento e aproximadamente 3.200mm de largura, com capacidade máxima de aproximadamente de 150 passageiros por módulo e uma taxa de ocupação média de 6 passageiros/m2, duas portas de acesso divididas por lado, sendo que o trem é movido por 2 “bogies” por módulo, cada “bogie” é composto por 1 motor magnético permanente nas rodas com uma potência máxima de 180kW, um binário máximo de 1.500Nm e um consumo de energia de 1,3Kwh por quilometro por módulo, operando em linha de tensão nominal de 1.500VDC, que é amplamente utilizada em barramentos elétricos com suas diversas vantagens de tamanho pequeno, peso leve, baixo ruído e alta confiabilidade, também o trem possui sistema de frenagem elétrica e frenagem mecânica, em qualquer condição de carga, do vazio à capacidade máxima e em qualquer velocidade, a desaceleração do trem é de 1,1m/s2, e a taxa de frenagem de emergência é de 1,5m/s2, a aceleração média de tração é de aproximadamente 1,1m/s2 e a velocidade máxima de operação é de 80km/h, possui bateria on-board com a tensão de saída entre 450 e 777V, sendo maduro, confiável, ambiental, sem memória e longa vida útil, sua utilização de bordo é principalmente quando o trem opera uma falha súbita na linha, é opcional entrar no modo de tração de emergência para conduzir o veículo de volta ao depósito para manutenção, sendo neste modo, a energia da bateria on-board usada para realizar a operação do trem e também no caso do veículo precisar ser conduzido até a linha no depósito, o depósito não é projetado com um trilho condutor, desta forma é necessário usar a bateria a bordo do trem, considerando o alcance de cruzeiro de até 5 km, bem como durante a revisão do veículo se pode evitar a necessidade de tração adicional, economizando recursos humanos e materiais, a bateria desenvolvida conforme o padrão IEEE 1625-2004, sendo que o armazenamento de energia pode suportar o motor até a potência de saída de até 1MW.</v>
      </c>
      <c r="H1555" s="10" t="s">
        <v>2855</v>
      </c>
      <c r="I1555" s="13">
        <v>43647</v>
      </c>
    </row>
    <row r="1556" spans="1:9" ht="34.5" hidden="1" customHeight="1" x14ac:dyDescent="0.25">
      <c r="A1556" s="42" t="str">
        <f t="shared" si="72"/>
        <v/>
      </c>
      <c r="B1556" s="10" t="s">
        <v>3025</v>
      </c>
      <c r="C1556" s="10" t="s">
        <v>3026</v>
      </c>
      <c r="D1556" s="10" t="s">
        <v>3024</v>
      </c>
      <c r="E1556" s="10" t="s">
        <v>4707</v>
      </c>
      <c r="F1556" s="10" t="str">
        <f t="shared" si="73"/>
        <v>9014.80.90</v>
      </c>
      <c r="G1556" s="10" t="str">
        <f t="shared" si="74"/>
        <v>Sistemas de navegação dotados de módulo de posicionamento global GPS e módulo inercial, para medir deslocamentos relativos com precisão de até 1cm e controle de velocidade com uma precisão de 0,05km/h e identificar o comportamento do veículo durante manobras e a variação de velocidade imposta pelas acelerações e frenagens, indicando a inclinação sobre seus eixos longitudinal, transversal e vertical com precisão de 0,03°.</v>
      </c>
      <c r="H1556" s="10" t="s">
        <v>2855</v>
      </c>
      <c r="I1556" s="13">
        <v>43647</v>
      </c>
    </row>
    <row r="1557" spans="1:9" ht="34.5" hidden="1" customHeight="1" x14ac:dyDescent="0.25">
      <c r="A1557" s="42" t="str">
        <f t="shared" si="72"/>
        <v/>
      </c>
      <c r="B1557" s="10" t="s">
        <v>2422</v>
      </c>
      <c r="C1557" s="10" t="s">
        <v>2961</v>
      </c>
      <c r="D1557" s="10" t="s">
        <v>2960</v>
      </c>
      <c r="E1557" s="10" t="s">
        <v>4616</v>
      </c>
      <c r="F1557" s="10" t="str">
        <f t="shared" si="73"/>
        <v>9015.90.90</v>
      </c>
      <c r="G1557" s="10" t="str">
        <f t="shared" si="74"/>
        <v>Unidades eletrônicas de comando e comunicação não magnética para equipamentos de 4.3/4 a 9.1/2” usadas em ferramentas de perfuração de poços de petróleo e gás.</v>
      </c>
      <c r="H1557" s="10" t="s">
        <v>2855</v>
      </c>
      <c r="I1557" s="13">
        <v>43647</v>
      </c>
    </row>
    <row r="1558" spans="1:9" ht="34.5" hidden="1" customHeight="1" x14ac:dyDescent="0.25">
      <c r="A1558" s="42" t="str">
        <f t="shared" si="72"/>
        <v/>
      </c>
      <c r="B1558" s="10" t="s">
        <v>2422</v>
      </c>
      <c r="C1558" s="10" t="s">
        <v>2994</v>
      </c>
      <c r="D1558" s="10" t="s">
        <v>2993</v>
      </c>
      <c r="E1558" s="10" t="s">
        <v>4616</v>
      </c>
      <c r="F1558" s="10" t="str">
        <f t="shared" si="73"/>
        <v>9015.90.90</v>
      </c>
      <c r="G1558" s="10" t="str">
        <f t="shared" si="74"/>
        <v>Eixos de transmissão metálico com diâmetro de 2.7/8 a 12.1/4” para ferramentas de perfuração de poços de petróleo.</v>
      </c>
      <c r="H1558" s="10" t="s">
        <v>2855</v>
      </c>
      <c r="I1558" s="13">
        <v>43647</v>
      </c>
    </row>
    <row r="1559" spans="1:9" ht="34.5" hidden="1" customHeight="1" x14ac:dyDescent="0.25">
      <c r="A1559" s="42" t="str">
        <f t="shared" si="72"/>
        <v/>
      </c>
      <c r="B1559" s="10" t="s">
        <v>101</v>
      </c>
      <c r="C1559" s="10" t="s">
        <v>3062</v>
      </c>
      <c r="D1559" s="10" t="s">
        <v>3061</v>
      </c>
      <c r="E1559" s="10" t="s">
        <v>4801</v>
      </c>
      <c r="F1559" s="10" t="str">
        <f t="shared" si="73"/>
        <v>9031.80.20</v>
      </c>
      <c r="G1559" s="10" t="str">
        <f t="shared" si="74"/>
        <v>Equipamentos para medição “offline” de bandas, paredes laterais e “inner liners”; com até 3 sensores de ponto laser de deslocamento para gravação precisa do perfil; com velocidade de deslocamento (laser) de até 12mm/s; com espessura do perfil até 68mm; com largura do perfil de 750 a 1.000mm e; com classe de proteção IP 54.</v>
      </c>
      <c r="H1559" s="10" t="s">
        <v>2855</v>
      </c>
      <c r="I1559" s="13">
        <v>43647</v>
      </c>
    </row>
    <row r="1560" spans="1:9" ht="34.5" hidden="1" customHeight="1" x14ac:dyDescent="0.25">
      <c r="A1560" s="42" t="str">
        <f t="shared" si="72"/>
        <v/>
      </c>
      <c r="B1560" s="10" t="s">
        <v>197</v>
      </c>
      <c r="C1560" s="10" t="s">
        <v>2875</v>
      </c>
      <c r="D1560" s="10" t="s">
        <v>2874</v>
      </c>
      <c r="E1560" s="10" t="s">
        <v>4451</v>
      </c>
      <c r="F1560" s="10" t="str">
        <f t="shared" si="73"/>
        <v>9031.80.99</v>
      </c>
      <c r="G1560" s="10" t="str">
        <f t="shared" si="74"/>
        <v>Equipamentos de teste estrutural estático e de fadiga de asa e fuselagem de aeronaves de 64 canais por meio de medição de resistência mecânica da aplicação de cargas controladas, dotados de: controladores de teste; atuadores com capacidade de força de 6.650 a 16.200daN e deslocamento de 20 a 80polegadas; células de carga com capacidade de 500 a 25.000daN; servoválvulas com capacidade de fluxo de 10 a 15GPM; blocos de distribuição hidráulico e dispositivos de proteção de carregamento ativo.</v>
      </c>
      <c r="H1560" s="10" t="s">
        <v>2855</v>
      </c>
      <c r="I1560" s="13">
        <v>43647</v>
      </c>
    </row>
    <row r="1561" spans="1:9" ht="34.5" hidden="1" customHeight="1" x14ac:dyDescent="0.25">
      <c r="A1561" s="42" t="str">
        <f t="shared" si="72"/>
        <v/>
      </c>
      <c r="B1561" s="10" t="s">
        <v>197</v>
      </c>
      <c r="C1561" s="10" t="s">
        <v>2953</v>
      </c>
      <c r="D1561" s="10" t="s">
        <v>2952</v>
      </c>
      <c r="E1561" s="10" t="s">
        <v>4756</v>
      </c>
      <c r="F1561" s="10" t="str">
        <f t="shared" si="73"/>
        <v>9031.80.99</v>
      </c>
      <c r="G1561" s="10" t="str">
        <f t="shared" si="74"/>
        <v>Sensores de velocidade e temperatura, de efeito "Hall", com corpos metálicos e flanges especiais para montagem em carcaças metálicas, temperatura de operação compreendida entre -40 e +104ºC, tensão de alimentação compreendida entre 4,5 a 8 ou 7 a 32VDC, para montagem alinhada ou inclinada em relação ao anel de velocidade, corpos de inserções na carcaça com 31,62mm, dotados de conectores elétricos padrão "Deutsch", aplicado em bombas e motores hidráulicos, de pistões axiais e deslocamentos volumétricos variáveis, com deslocamentos volumétricos nominais compreendidos entre  45 e 250cm³/revolução.</v>
      </c>
      <c r="H1561" s="10" t="s">
        <v>2855</v>
      </c>
      <c r="I1561" s="13">
        <v>43647</v>
      </c>
    </row>
    <row r="1562" spans="1:9" ht="34.5" hidden="1" customHeight="1" x14ac:dyDescent="0.25">
      <c r="A1562" s="42" t="str">
        <f t="shared" si="72"/>
        <v/>
      </c>
      <c r="B1562" s="10" t="s">
        <v>197</v>
      </c>
      <c r="C1562" s="10" t="s">
        <v>3023</v>
      </c>
      <c r="D1562" s="10" t="s">
        <v>3022</v>
      </c>
      <c r="E1562" s="10" t="s">
        <v>4802</v>
      </c>
      <c r="F1562" s="10" t="str">
        <f t="shared" si="73"/>
        <v>9031.80.99</v>
      </c>
      <c r="G1562" s="10" t="str">
        <f t="shared" si="74"/>
        <v>Máquinas hidráulicas para medição de carga em amortecedores, com velocidade até 0,7m/s, dotadas de controle de célula de carga, controlador lógico programável (CLP) e sensor de deslocamento e interface “EtherCAT”; com pressão de ar de 6 a 8bar; com acionador linear com corpo redondo servo-hidráulico com capacidade estática de ± 13.5kN a 210bar e; com capacidade dinâmica: ± 10kN a 155bar.</v>
      </c>
      <c r="H1562" s="10" t="s">
        <v>2855</v>
      </c>
      <c r="I1562" s="13">
        <v>43647</v>
      </c>
    </row>
    <row r="1563" spans="1:9" ht="34.5" hidden="1" customHeight="1" x14ac:dyDescent="0.25">
      <c r="A1563" s="42" t="str">
        <f t="shared" si="72"/>
        <v/>
      </c>
      <c r="B1563" s="10" t="s">
        <v>197</v>
      </c>
      <c r="C1563" s="10" t="s">
        <v>3042</v>
      </c>
      <c r="D1563" s="10" t="s">
        <v>3041</v>
      </c>
      <c r="E1563" s="10" t="s">
        <v>4803</v>
      </c>
      <c r="F1563" s="10" t="str">
        <f t="shared" si="73"/>
        <v>9031.80.99</v>
      </c>
      <c r="G1563" s="10" t="str">
        <f t="shared" si="74"/>
        <v>Máquinas automáticas multi-estações para controle de anéis internos flangeados de rolamentos flangeados de rodas de veículos automotores, aptas ao controle de trinca e queima de retífica, controle de dureza, controle e orientação do anel, controle do furo e espessura do flange, checagem das roscas, com tempo de ciclo igual ou inferior a 18 segundos, para anéis internos flangeados com diâmetro máximo de 200mm e altura máxima de 150mm, robô para controle de trincas com 6 graus de liberdade e capacidade de carga de 3kg, sistema de descarte de rejeitos com 3 estações e painel de controle com Interface Homem-Máquina (IHM).</v>
      </c>
      <c r="H1563" s="10" t="s">
        <v>2855</v>
      </c>
      <c r="I1563" s="13">
        <v>43647</v>
      </c>
    </row>
    <row r="1564" spans="1:9" ht="34.5" hidden="1" customHeight="1" x14ac:dyDescent="0.25">
      <c r="A1564" s="42" t="str">
        <f t="shared" si="72"/>
        <v/>
      </c>
      <c r="B1564" s="10" t="s">
        <v>197</v>
      </c>
      <c r="C1564" s="10" t="s">
        <v>3054</v>
      </c>
      <c r="D1564" s="10" t="s">
        <v>3053</v>
      </c>
      <c r="E1564" s="10" t="s">
        <v>4803</v>
      </c>
      <c r="F1564" s="10" t="str">
        <f t="shared" si="73"/>
        <v>9031.80.99</v>
      </c>
      <c r="G1564" s="10" t="str">
        <f t="shared" si="74"/>
        <v>Máquinas automáticas multi-estações para controle de anéis externos flangeados de rolamentos flangeados de rodas de veículos automotivos, apta ao controle de trinca e queima de retífica, controle de dureza, controle e orientação do anel, controle do furo e espessura do flange, checagem das roscas, com tempo de ciclo igual ou inferior a 18 segundos, para anéis externos flangeados com diâmetro compreendido entre 80 e 180mm e altura compreendida entre 40 e 100mm, sistema de descarte de rejeitos com 3 estações e painel de controle com Interface Homem-Máquina (IHM).</v>
      </c>
      <c r="H1564" s="10" t="s">
        <v>2855</v>
      </c>
      <c r="I1564" s="13">
        <v>43647</v>
      </c>
    </row>
    <row r="1565" spans="1:9" ht="34.5" hidden="1" customHeight="1" x14ac:dyDescent="0.25">
      <c r="A1565" s="42" t="str">
        <f t="shared" si="72"/>
        <v/>
      </c>
      <c r="B1565" s="10" t="s">
        <v>3432</v>
      </c>
      <c r="C1565" s="10" t="s">
        <v>3433</v>
      </c>
      <c r="D1565" s="10" t="s">
        <v>3430</v>
      </c>
      <c r="E1565" s="10" t="s">
        <v>4164</v>
      </c>
      <c r="F1565" s="10" t="str">
        <f t="shared" si="73"/>
        <v>9027.80.20</v>
      </c>
      <c r="G1565" s="10" t="str">
        <f t="shared" si="74"/>
        <v>Espectrômetros de massas com plasma de argônio acoplado indutivamente, com interface composta por 3 cones, defletor de íons quadrupolar para deflexão dos íons a 90º em relação ao sistema de introdução de amostras, estabilidade em longo prazo com RSD &lt; 4% durante 4 horas de operação, taxas de aquisição de dados de até 100.000pontos/s, faixa de massas compreendida entre 1 e 285amu, 1 canal para introdução de gases na cela para remoção de interferentes e background na massa 220 &lt; 1 contagem por segundo e estabilidade para calibração de massas de &lt; 0,05amu durante 8 horas de operação.</v>
      </c>
      <c r="H1565" s="10">
        <v>122</v>
      </c>
      <c r="I1565" s="13">
        <v>43691</v>
      </c>
    </row>
    <row r="1566" spans="1:9" ht="34.5" hidden="1" customHeight="1" x14ac:dyDescent="0.25">
      <c r="A1566" s="42" t="str">
        <f t="shared" si="72"/>
        <v/>
      </c>
      <c r="B1566" s="10" t="s">
        <v>2071</v>
      </c>
      <c r="C1566" s="10" t="s">
        <v>3435</v>
      </c>
      <c r="D1566" s="10" t="s">
        <v>3434</v>
      </c>
      <c r="E1566" s="10" t="s">
        <v>4804</v>
      </c>
      <c r="F1566" s="10" t="str">
        <f t="shared" si="73"/>
        <v>8437.80.90</v>
      </c>
      <c r="G1566" s="10" t="str">
        <f t="shared" si="74"/>
        <v>Equipamentos para moagem de cereais, sementes, legumes, frutas, vegetais, girassol, minerais e pelotas, com capacidade máxima de operação de 3t/h, compostos de: par de eixos paralelos com discos de trituração montados nos mesmos, motor de 5,5kW, com velocidade de rotação igual ou superior a 1.465rpm, sistema de transmissão através de correia V e polias, sistema manual de regulagem do distanciamento dos eixos, sistema de alívio feito com molas e comprimento de corte 25 x 120 = 3.000mm completo.</v>
      </c>
      <c r="H1566" s="10">
        <v>122</v>
      </c>
      <c r="I1566" s="13">
        <v>43691</v>
      </c>
    </row>
    <row r="1567" spans="1:9" ht="34.5" hidden="1" customHeight="1" x14ac:dyDescent="0.25">
      <c r="A1567" s="42" t="str">
        <f t="shared" si="72"/>
        <v/>
      </c>
      <c r="B1567" s="10" t="s">
        <v>165</v>
      </c>
      <c r="C1567" s="10" t="s">
        <v>3437</v>
      </c>
      <c r="D1567" s="10" t="s">
        <v>3436</v>
      </c>
      <c r="E1567" s="10" t="s">
        <v>4805</v>
      </c>
      <c r="F1567" s="10" t="str">
        <f t="shared" si="73"/>
        <v>8438.50.00</v>
      </c>
      <c r="G1567" s="10" t="str">
        <f t="shared" si="74"/>
        <v>Combinações de máquinas de fluxo contínuo para abate de suínos de forma automatizada nos principais pontos do processo transformando em carcaça resfriada “in-natura” utilizando gás carbônico, vapor a pressão de 6 a 10bar, ar comprimido a 6bar, água potável quente e fria entre 0,2 e 2ppm de cloro, eletricidade 230/400Vac, 60Hz, podendo o processo variar de 100suínos/hora até 1.000suínos/hora composto de: Máquina de insensilização por gás carbônico para atordoamento de suínos em grupos de 4 a 9animais/cesto. Quantidade de cestos: de 1 a 3 unidades, o tempo do ciclo médio de 150segundos para cada cesto. Velocidade de 100suínos/hora até 660suínos/hora. O equipamento é composto por portões corrediços de condução de suínos até o equipamento, mesa rolante para descarga de suínos, esteira transportadora de suínos para pendura e sistema de controle por CLP e IHM; calha de sangria, construída em aço inoxidável AISI-304 com vários deságues, com pés reguláveis e chaves de fechamento com 10.000mm – 35.000mm (C) x 1.100mm (L) x 500mm (A); polidora lavadora com quatro eixos verticais e inclinados para uma maior eficácia, com 2.600mm (C) 2.200mm (L) 3.335mm (A), potência 12kW, tensão 400V; túnel de escaldagem este sistema consiste  em uma cabine fechada e bem isolada, com bicos aspersores pulverizam  água uma temperatura aproximada de 60-62ºC, comprimento de acordo a velocidade da linha, 5.000mm (A) x 1.310mm (L), pressão vapor: 6bar e potência: 18kW; depiladeira túnel, é composta por carcaça e chassis fabricados em aço inoxidável AISI-304 e por meio de dois eixos raspadores independentes galvanizados, acionados por motorredutores e providos de borrachas raspadoras, total de 464 raspadores se distribuem entre os dois eixos  (eixo principal: 290 unidades e eixo secundário: 174 unidades, 6.250mm (C) x 2.000mm (L) x 3.600mm (A), nº de lâminas raspadoras: 464, potência: 37kW, tensão: 400 e peso aproximado: 11.000kg; polidora secadora, composto de quatro rolos, eixo galvanizado, equipados de chicotes polidores e dispostos em um plano inclinado, cada rolo é acionado por um motorredutor, 2.600mm (C) x 2.200mm (L) x 3.335mm (A), total de chicotes 342, potência: 12kW tensão: 400V; Chamuscador turbo para esterilização automática carcaça de suínos. Composto de chapas colocadas em ambos os lados do chamuscador em aço inoxidável AISI-304 refratário. Com sistema de segurança por eletrodo. Válvula de trava. Regulador de pressão. Pressostatos para controle eletrônico da pressão máxima e mínima. Produção máxima: 660 suínos/h, sistema turbo de ventilador de 3kW, comprimento: 1.700mm, largura: 1.600mm, altura: 3.600mm, combustível: Gás propano ou G.N., consumo médio (chamuscagem de 5 segundos) 120g/suínos G.L.P. ou 0,10m³/suínos G.N., tempo de funcionamento: 2,5 a 16 segundos ajustável, número de queimadores: 52, potência máxima: 1.820.000kcal/h, peso aproximado: 600kg, com quadro de comando elétrico e controle por CLP e IHM, sistema de ascendimento e controle (independente do sistema de chamuscagem), capela extratora dos gases em aço A-42 – AISI-304, chaminé AISI-304 Ø 600 mm; polidora toalete Mod. LV6 + polidora de acabamento final Mod. LH4 composto de rolos, com eixo galvanizado, equipados de chicotes polidores e dispostos em um plano inclinado, cada rolo é acionado por um motor redutor chassis e laterais fabricados em aço inoxidável AISI-304 (4mm), com total de chicotes: 460, potência: 18kW, tensão: 400V; transportador inspeção de vísceras brancas e vermelhas composto de bandejas de aço inoxidável e de ganchos, com o fim de identificar a que carcaça correspondem as vísceras potência: 3kW, passo das bandejas: 800mm, inversor eletrônico; plataforma de com postos de trabalho, destinados aos operários que realizam as tarefas de inspeção, cada posto é suportado por duas colunas verticais que permitem sua regulagem de altura de acordo com as necessidades, fabricada com perfis em aço inox AISI-304 (2mm), piso antideslizante sanitário, corrimão em aço inox. AISI-304 (Ø 33mm), comprimento: 8.400mm, largura: 800 mm e altura a determinar na instalação com sistema de lava mãos com pedal standard de esterilização; Desnucadora automática, por meio do escaneamento automático (raio x com laser da coluna cervical) de cada carcaça para detecção do ponte exato de corte, com uma potência instalada:  0,37 – 1,5kW; Serra automática de carcaça para suínos separa a mesma em duas bandas, dividindo a carcaça de modo contínuo e automático, sem paradas no processo ou nória, realizando esterilização das lâminas automaticamente com vapor, com uma potência instalada:  0,37 a 1,5kW; todo conjunto interligado com transportador mecânico e tubular galvanizado 2" com perfil de polietileno e consoles de suporte em chapa de aço temperado, estrutura de acompanhamento através de presilhas de alumínio e parafusos de aço inoxidável; plataformas fixas com um posto de trabalho, destinado aos operários que realizam as tarefas, cada posto é suportado por duas colunas verticais que permitem sua regulagem de altura de acordo com as necessidades, fabricada com perfis em aço inox AISI-304 (2mm), corrimão em aço Inox. AISI-304 (Ø 33mm),  1.200mm (C) x 800mm (L) x altura a determinar na instalação, peso 55kg, incluso lava mãos com pedal standard de esterilização; sistema de controle com quadro de distribuição central da linha de abate de suínos com CLP e tela “touchscreen” para programação e controle da produção.</v>
      </c>
      <c r="H1567" s="10">
        <v>122</v>
      </c>
      <c r="I1567" s="13">
        <v>43691</v>
      </c>
    </row>
    <row r="1568" spans="1:9" ht="34.5" hidden="1" customHeight="1" x14ac:dyDescent="0.25">
      <c r="A1568" s="42" t="str">
        <f t="shared" si="72"/>
        <v/>
      </c>
      <c r="B1568" s="10" t="s">
        <v>610</v>
      </c>
      <c r="C1568" s="10" t="s">
        <v>3439</v>
      </c>
      <c r="D1568" s="10" t="s">
        <v>3438</v>
      </c>
      <c r="E1568" s="10" t="s">
        <v>4806</v>
      </c>
      <c r="F1568" s="10" t="str">
        <f t="shared" si="73"/>
        <v>9019.10.00</v>
      </c>
      <c r="G1568" s="10" t="str">
        <f t="shared" si="74"/>
        <v>Equipamentos para estimulação da vasomotricidade, contendo: módulo de aplicação para tratamento do corpo todo; módulo de suporte; módulo de aplicação para tratamento localizado; módulo de escaneamento para verificação de função; cabo de energia; cintas de fixação para os aplicadores corporal e local; controle com display multifuncional e bateria.</v>
      </c>
      <c r="H1568" s="10">
        <v>122</v>
      </c>
      <c r="I1568" s="13">
        <v>43691</v>
      </c>
    </row>
    <row r="1569" spans="1:9" ht="34.5" hidden="1" customHeight="1" x14ac:dyDescent="0.25">
      <c r="A1569" s="42" t="str">
        <f t="shared" si="72"/>
        <v/>
      </c>
      <c r="B1569" s="10" t="s">
        <v>605</v>
      </c>
      <c r="C1569" s="10" t="s">
        <v>3441</v>
      </c>
      <c r="D1569" s="10" t="s">
        <v>3440</v>
      </c>
      <c r="E1569" s="10" t="s">
        <v>4807</v>
      </c>
      <c r="F1569" s="10" t="str">
        <f t="shared" si="73"/>
        <v>9027.10.00</v>
      </c>
      <c r="G1569" s="10" t="str">
        <f t="shared" si="74"/>
        <v>Bancadas para amostragem e medição de gases de escape de motores de combustão interna (SORE), utilizados em ferramentas motorizadas portáteis, dotadas de: módulo de testes de emissões diluídas em fluxo único, com fluxo de extração de gases de exaustão de 2,5 a 9m3/h, gabinete com rack para 4 bolsas e ventiladores, unidade de processamento de gás (GPU), unidade de gás de calibração (SGU), unidade de válvula do analisador (AVU) e controlador com programa de automação e de controle da bancada; módulo de medição de THC do gás de escape por ionização de chama com faixas de medição de 0 a 10ppmC3 e 0 a 20.000ppmC3; módulo de medição de NO e NOx por luminescência química com faixas de medição de 0 a 3ppm e 0 a 1.000ppm; módulo de medição de CO e CO2 por infravermelho com faixas de medição de CO2 de 0 a 0,1% e 0 a 6% e de CO de 0 a 50ppm e 0 a 5.000ppm; módulo de medição de metano (CH4) com base no THC e por ionização por chama com faixas de medição de 0 a 30ppmC1 e 0 a 20.000ppmC1; módulo analisador de CO bruto por infravermelho com faixa de medição de 0 a 10%; módulo analisador de O2 no gás de exaustão com faixas de medição de 0 a 1% e 0 a 25%; unidade de pré-filtragem da emissão bruta de CO e O2 com temperatura de controle de até 191⁰C; reservatório de coleta do condensado da linha de CO bruto com bomba peristáltica e sensor de nível; unidade de diluição e preparação da amostra de gás com exaustor “blower” de 20sm3/min com silenciador e tampa de proteção contra ruído, tubos tipo Venturi fabricados em aço inoxidável e com vazão de 5, 8 e 10m3/min, tubulações fabricadas em Teflon e aço inoxidável com ou sem conexões; equipamento de calibração dos analisadores da amostra diluída com dispositivo de verificação da calibração e linearidade dos analisadores, dispositivo de verificação adicional do divisor de gás para atendimento da legislação EPA 40 CFR Part 1065.307, módulo de testes de estanqueidade do sistema de diluição e carrinho de transporte e posicionamento do equipamento de calibração; programa específico para automação e integração de todos os módulos e equipamentos da bancada; unidade de aquisição de dados do motor, com módulos e sensores que solucionam problemas de adaptação e interface no local de testes do motor; estação meteorológica para determinação da temperatura de – 20 a + 120°C, umidade (relativa) de 0 a 100% e pressão barométrica ambiente de 80 a 120 kPa; tubulações de envio de gás fabricadas em Teflon, com isolamento térmico, cobertura exterior, resistência para aquecimento de até 200⁰C e sensores.</v>
      </c>
      <c r="H1569" s="10">
        <v>122</v>
      </c>
      <c r="I1569" s="13">
        <v>43691</v>
      </c>
    </row>
    <row r="1570" spans="1:9" ht="34.5" hidden="1" customHeight="1" x14ac:dyDescent="0.25">
      <c r="A1570" s="42" t="str">
        <f t="shared" si="72"/>
        <v/>
      </c>
      <c r="B1570" s="10" t="s">
        <v>470</v>
      </c>
      <c r="C1570" s="10" t="s">
        <v>3443</v>
      </c>
      <c r="D1570" s="10" t="s">
        <v>3442</v>
      </c>
      <c r="E1570" s="10" t="s">
        <v>4808</v>
      </c>
      <c r="F1570" s="10" t="str">
        <f t="shared" si="73"/>
        <v>8462.99.20</v>
      </c>
      <c r="G1570" s="10" t="str">
        <f t="shared" si="74"/>
        <v>Combinações de máquinas para extrusão contínua de perfis de alumínio, compostas de: 1 prensa de extrusão horizontal com pressão operacional nominal de 2.000t, para tarugos com diâmetro de 7” e comprimento máximo de 900mm ,com cilindro principal forjado, sistema de controle de velocidade, painel com tela sensível ao toque e controlador lógico programável; 1 sistema de manuseio automático de perfis, com 58m de comprimento e 9,4m de largura, operando por cintas, incluindo: mesa de entrada, mesa de saída, mesa de resfriamento, mesa de transferência para o puxador, transportador para alimentação da serra, mesa de calibração de comprimento, mesa de transporte de perfis prontos com cinta BWF e sistema de resfriamento por ventiladores; 1 puxador hidráulico com força de 70t, com mordedor com abertura de 90 a 300mm; 1 serra de perfis, hidráulica, com mesa de calibração de 8m e coletor de cavacos; 1 puxador duplo de 58m, com servo motor de indução e coletor de cavacos; 1 tanque de resfriamento de aço inox com comprimento nominal de 5m; 2 sistemas de exaustão de ar/névoa; 1 sistema de monitoramento com câmera; e 1 pirômetro.</v>
      </c>
      <c r="H1570" s="10">
        <v>122</v>
      </c>
      <c r="I1570" s="13">
        <v>43691</v>
      </c>
    </row>
    <row r="1571" spans="1:9" ht="34.5" hidden="1" customHeight="1" x14ac:dyDescent="0.25">
      <c r="A1571" s="42" t="str">
        <f t="shared" si="72"/>
        <v/>
      </c>
      <c r="B1571" s="10" t="s">
        <v>197</v>
      </c>
      <c r="C1571" s="10" t="s">
        <v>3445</v>
      </c>
      <c r="D1571" s="10" t="s">
        <v>3444</v>
      </c>
      <c r="E1571" s="10" t="s">
        <v>4809</v>
      </c>
      <c r="F1571" s="10" t="str">
        <f t="shared" si="73"/>
        <v>9031.80.99</v>
      </c>
      <c r="G1571" s="10" t="str">
        <f t="shared" si="74"/>
        <v>Combinações de máquinas para medição de espessura, controle e corte lateral de mantas de borracha para linhas de calandragem, dotadas de: 1 sistema de medição sobre o 3º rolo da calandra constituído por 3 sensores a laser com faixa de medição de 0,3 a 25mm de espessura, precisão de ± 0,15% quando espessura ≥3µm; 1 sistema de medição sobre o 2º rolo da calandra, móvel por meio de uma estrutura retrátil com abertura de até 300mm, constituído por 3 sensores a laser com faixa de medição de 0,3 a 25mm de espessura, precisão de ±0,15% quando espessura ≥3µm; “scanner” para medição continua do perfil de borracha em face dupla com faixa de medição de 0,5 a 25mm de espessura, precisão de ±0,5% quando espessura ≥5µm, largura de medição de até 1.900mm com sensor anti-colisão para retração do “scanner” de leitura e proteção dos sistemas em caso de falha do produto; 1 sistema de medição pontual para a espessura final da manta de borracha após seu processo de resfriamento com faixa de medição de 0,3 a 25mm e precisão de ±0,3% + 0,1% da espessura total, como movimento transversal servo acionado de até 640mm; 1 sistema de resfriamento para controle de temperatura dos sensores; 1 sistema de facas para corte de bordas com posicionamento automático dotado de 2 fotocélulas e 2 motores lineares para perseguição e posicionamento das facas sobre a largura de borda selecionada; 1 sistema de rolos furadores para remoção de bolhas de ar entre as camadas de material; 1 computador industrial e software de controle de rolos de calandragem.</v>
      </c>
      <c r="H1571" s="10">
        <v>122</v>
      </c>
      <c r="I1571" s="13">
        <v>43691</v>
      </c>
    </row>
    <row r="1572" spans="1:9" ht="34.5" hidden="1" customHeight="1" x14ac:dyDescent="0.25">
      <c r="A1572" s="42" t="str">
        <f t="shared" si="72"/>
        <v/>
      </c>
      <c r="B1572" s="10" t="s">
        <v>451</v>
      </c>
      <c r="C1572" s="10" t="s">
        <v>3447</v>
      </c>
      <c r="D1572" s="10" t="s">
        <v>3446</v>
      </c>
      <c r="E1572" s="10" t="s">
        <v>4684</v>
      </c>
      <c r="F1572" s="10" t="str">
        <f t="shared" si="73"/>
        <v>8422.30.10</v>
      </c>
      <c r="G1572" s="10" t="str">
        <f t="shared" si="74"/>
        <v>Máquinas automáticas de movimento rotativo continuo, utilizadas no fechamento de tampas plásticas com sobre tampa moldadas por injeção, com capacidade de operar 220peças/min, equipadas com câmera de inspeção e validação, conta com recursos de separação e segregação de peças não conformes; com alimentador de cuba vibratória; dotadas de sistema de coleta, organização, posicionamento de entrada e mecanismo de dobra e fechamento; equipadas ainda com central eletrônica de processamento para conexão e sincronização com as demais máquinas da célula.</v>
      </c>
      <c r="H1572" s="10">
        <v>122</v>
      </c>
      <c r="I1572" s="13">
        <v>43691</v>
      </c>
    </row>
    <row r="1573" spans="1:9" ht="34.5" hidden="1" customHeight="1" x14ac:dyDescent="0.25">
      <c r="A1573" s="42" t="str">
        <f t="shared" si="72"/>
        <v/>
      </c>
      <c r="B1573" s="10" t="s">
        <v>3449</v>
      </c>
      <c r="C1573" s="10" t="s">
        <v>3450</v>
      </c>
      <c r="D1573" s="10" t="s">
        <v>3448</v>
      </c>
      <c r="E1573" s="10" t="s">
        <v>4800</v>
      </c>
      <c r="F1573" s="10" t="str">
        <f t="shared" si="73"/>
        <v>8607.11.10</v>
      </c>
      <c r="G1573" s="10" t="str">
        <f t="shared" si="74"/>
        <v>Estruturas do “bogie” (truque) componente principal do veículo monotrilho, conectadas por juntas soldadas e placas de aço, com dimensões de 2,1 a 2,8m dotadas de sete seções sendo montagem da roda de pedestal, montagem da estrutura, montagem elétrica que é dotada de motor de Ímã permanente na roda e caixa de redução, conjunto da suspensão secundária que é composto pela mola pneumática, amortecedor transversal e amortecedor vertical, que é utilizado para absorver a força de interação e vibração entre o veículo e o “bogie”, com conjunto da roda guia  que inclui 4 rodas guia e é utilizado para guiar as direções de corrida para o veículo, através de andar ao longo do flanco da viga, contendo o conjunto da roda de estabilização com 2 rodas estabilizadoras que está localizado abaixo do trilho do condutor, sendo utilizado para garantir a estabilidade do veículo, também conjunto da roda de estabilização, que está disposto na superfície superior do trilho para suportar a qualidade de todo o veículo, fornecendo força adesiva para a aceleração e frenagem do trem, também a montagem do mecanismo de tração que é composto com haste de tração direita e haste de tração esquerda, distribuição simétrica ao longo da haste de tração central, utilizada para transferir a força de tração e força de frenagem, controlar o ângulo inclinado e ângulo de rotação e reduzir a força de interação entre veículo e “bogie”.</v>
      </c>
      <c r="H1573" s="10">
        <v>122</v>
      </c>
      <c r="I1573" s="13">
        <v>43691</v>
      </c>
    </row>
    <row r="1574" spans="1:9" ht="34.5" hidden="1" customHeight="1" x14ac:dyDescent="0.25">
      <c r="A1574" s="42" t="str">
        <f t="shared" si="72"/>
        <v/>
      </c>
      <c r="B1574" s="10" t="s">
        <v>2825</v>
      </c>
      <c r="C1574" s="10" t="s">
        <v>3452</v>
      </c>
      <c r="D1574" s="10" t="s">
        <v>3451</v>
      </c>
      <c r="E1574" s="10" t="s">
        <v>4756</v>
      </c>
      <c r="F1574" s="10" t="str">
        <f t="shared" si="73"/>
        <v>8413.91.90</v>
      </c>
      <c r="G1574" s="10" t="str">
        <f t="shared" si="74"/>
        <v>Carcaças fabricadas em ferro fundido usinado com tratamento térmico, com orifícios e pórticos para fixação de módulos de controle, sensores, válvulas de alívio, válvulas reguladoras de pressão, válvulas de serviço, pinos, parafusos, tampões e/ou periféricos  para bombas hidráulicas, de pistões axiais e deslocamento volumétrico variável, com deslocamento volumétrico nominal compreendido entre 45 e 250cm³/revolução.</v>
      </c>
      <c r="H1574" s="10">
        <v>122</v>
      </c>
      <c r="I1574" s="13">
        <v>43691</v>
      </c>
    </row>
    <row r="1575" spans="1:9" ht="34.5" hidden="1" customHeight="1" x14ac:dyDescent="0.25">
      <c r="A1575" s="42" t="str">
        <f t="shared" si="72"/>
        <v/>
      </c>
      <c r="B1575" s="10" t="s">
        <v>1983</v>
      </c>
      <c r="C1575" s="10" t="s">
        <v>3454</v>
      </c>
      <c r="D1575" s="10" t="s">
        <v>3453</v>
      </c>
      <c r="E1575" s="10" t="s">
        <v>4707</v>
      </c>
      <c r="F1575" s="10" t="str">
        <f t="shared" si="73"/>
        <v>8479.50.00</v>
      </c>
      <c r="G1575" s="10" t="str">
        <f t="shared" si="74"/>
        <v>Robôs industriais constituídos de braço mecânico com movimentos orbitais de 3 ou mais graus de liberdade, capacidade de carga igual ou superior a 3kg, painel elétrico de comando, com ou sem controle e unidade de programação.</v>
      </c>
      <c r="H1575" s="10">
        <v>122</v>
      </c>
      <c r="I1575" s="13">
        <v>43691</v>
      </c>
    </row>
    <row r="1576" spans="1:9" ht="34.5" hidden="1" customHeight="1" x14ac:dyDescent="0.25">
      <c r="A1576" s="42" t="str">
        <f t="shared" si="72"/>
        <v/>
      </c>
      <c r="B1576" s="10" t="s">
        <v>501</v>
      </c>
      <c r="C1576" s="10" t="s">
        <v>3456</v>
      </c>
      <c r="D1576" s="10" t="s">
        <v>3455</v>
      </c>
      <c r="E1576" s="10" t="s">
        <v>4810</v>
      </c>
      <c r="F1576" s="10" t="str">
        <f t="shared" si="73"/>
        <v>8479.89.12</v>
      </c>
      <c r="G1576" s="10" t="str">
        <f t="shared" si="74"/>
        <v>Distribuidores de líquido com tubulão central e com calhas retangulares para absorção de gases e/ou umidade com controle de vazão por válvulas tipo comporta e tubos de descida do ácido com cortes, slots, na parte superior dos tubos onde o ácido entra e sai na parte inferior irrigando a torre com ácido com 42PTS/m2 e mesma vazão em cada ponto, isento de placas de orifício e fabricado em aço inoxidável com teor de silício em composição balanceada que conferem ao distribuidor de liquido condições únicas de suportar o ataque ácido, sendo a composição de elementos neste aço corresponde à níquel (15 a 17%), crômio (13 a 15%), silício (5,50 a 6,50%), cobre de (0,75 a 1,5%), manganês ( 2%) e molibdênio (0,75 a 1,50%) que permitem trabalhar com ácido sulfúrico resistente à corrosão (perda de material-espessura na faixa de 0,0254mm/ano.</v>
      </c>
      <c r="H1576" s="10">
        <v>122</v>
      </c>
      <c r="I1576" s="13">
        <v>43691</v>
      </c>
    </row>
    <row r="1577" spans="1:9" ht="34.5" hidden="1" customHeight="1" x14ac:dyDescent="0.25">
      <c r="A1577" s="42" t="str">
        <f t="shared" si="72"/>
        <v/>
      </c>
      <c r="B1577" s="10" t="s">
        <v>361</v>
      </c>
      <c r="C1577" s="10" t="s">
        <v>3458</v>
      </c>
      <c r="D1577" s="10" t="s">
        <v>3457</v>
      </c>
      <c r="E1577" s="10" t="s">
        <v>4655</v>
      </c>
      <c r="F1577" s="10" t="str">
        <f t="shared" si="73"/>
        <v>8424.89.90</v>
      </c>
      <c r="G1577" s="10" t="str">
        <f t="shared" si="74"/>
        <v>Máquinas aplicadoras de verniz na parte interna da lata,  capacidade de produção de 350latas/min, tamanho da lata de 52 à 66mm e altura de 90 à 178mm.</v>
      </c>
      <c r="H1577" s="10">
        <v>122</v>
      </c>
      <c r="I1577" s="13">
        <v>43691</v>
      </c>
    </row>
    <row r="1578" spans="1:9" ht="34.5" hidden="1" customHeight="1" x14ac:dyDescent="0.25">
      <c r="A1578" s="42" t="str">
        <f t="shared" si="72"/>
        <v/>
      </c>
      <c r="B1578" s="10" t="s">
        <v>2698</v>
      </c>
      <c r="C1578" s="10" t="s">
        <v>3460</v>
      </c>
      <c r="D1578" s="10" t="s">
        <v>3459</v>
      </c>
      <c r="E1578" s="10" t="s">
        <v>4796</v>
      </c>
      <c r="F1578" s="10" t="str">
        <f t="shared" si="73"/>
        <v>8402.11.00</v>
      </c>
      <c r="G1578" s="10" t="str">
        <f t="shared" si="74"/>
        <v>Unidades de geração de vapor destinadas à produção de vapor e sua distribuição para acionamento de turbo-gerador a vapor de usina termoelétrica, operando em ciclo combinado, com as seguintes capacidades nominais de geração de vapor, com variação máxima de 5%: de 49kg/s (176t/h) a 541,1°C e 139,65bar(abs) no sistema de alta pressão (HP), de 59kg/s (212,7t/h) a 541°C e 33,5bar(abs) no sistema de reaquecimento (RH), e de 8kg/s (30,2t/h) a 251,2°C e 6,1bar(abs) no sistema de baixa pressão (LP), com regime de operação por circulação natural, recuperação do calor dos gases quentes provenientes da exaustão das turbinas a gás, 3 níveis de pressão (LP, IP, HP), dotadas de caldeiras aquatubulares recuperadoras de calor (HRSG), com estrutura de entrada de gases, 17 módulos operacionais de superaquecedores, evaporadores, economizadores, pré-aquecedores, tubulões de vapor (LP, IP e HP), desaerador térmico, estruturas metálicas de suporte, acesso e plataformas, bombas, tubulação para distribuição dos fluxos de água e vapor; isolamento térmico e acústico; silenciadores, tanques de descarga contínua e intermitente; centro de controle de motores (CCM), com bancos de baterias; instrumentações; sistema de dosagem química; válvulas e chaminé final.</v>
      </c>
      <c r="H1578" s="10">
        <v>122</v>
      </c>
      <c r="I1578" s="13">
        <v>43691</v>
      </c>
    </row>
    <row r="1579" spans="1:9" ht="34.5" hidden="1" customHeight="1" x14ac:dyDescent="0.25">
      <c r="A1579" s="42" t="str">
        <f t="shared" si="72"/>
        <v/>
      </c>
      <c r="B1579" s="10" t="s">
        <v>3462</v>
      </c>
      <c r="C1579" s="10" t="s">
        <v>3463</v>
      </c>
      <c r="D1579" s="10" t="s">
        <v>3461</v>
      </c>
      <c r="E1579" s="10" t="s">
        <v>4094</v>
      </c>
      <c r="F1579" s="10" t="str">
        <f t="shared" si="73"/>
        <v>8543.20.00</v>
      </c>
      <c r="G1579" s="10" t="str">
        <f t="shared" si="74"/>
        <v>Aparelhos geradores de sinais HDMI com HDCP e/ou MHL, contendo conector RS-232C para controle, com faixa de taxa de pixel de até 700Mhz, com “bits” por componente de 8 bit, 10 bit e/ou 12 bits, alcance de frequência de até 20KHz, e resolução de frequência de 5Hz/passo (step), para uso em teste e referência de vídeo no padrão.</v>
      </c>
      <c r="H1579" s="10">
        <v>122</v>
      </c>
      <c r="I1579" s="13">
        <v>43691</v>
      </c>
    </row>
    <row r="1580" spans="1:9" ht="34.5" hidden="1" customHeight="1" x14ac:dyDescent="0.25">
      <c r="A1580" s="42" t="str">
        <f t="shared" si="72"/>
        <v/>
      </c>
      <c r="B1580" s="10" t="s">
        <v>3462</v>
      </c>
      <c r="C1580" s="10" t="s">
        <v>3465</v>
      </c>
      <c r="D1580" s="10" t="s">
        <v>3464</v>
      </c>
      <c r="E1580" s="10" t="s">
        <v>4811</v>
      </c>
      <c r="F1580" s="10" t="str">
        <f t="shared" si="73"/>
        <v>8543.20.00</v>
      </c>
      <c r="G1580" s="10" t="str">
        <f t="shared" si="74"/>
        <v>Aparelhos geradores de sinais de teste e padrão de referência de vídeo, com capacidade para gerar sinais analógicos e/ou digitais, como analógico, digital, sinal de TV, sinal de D-TV e/ou código HDCP (High-bandwidth Digital Content Protection).</v>
      </c>
      <c r="H1580" s="10">
        <v>122</v>
      </c>
      <c r="I1580" s="13">
        <v>43691</v>
      </c>
    </row>
    <row r="1581" spans="1:9" ht="34.5" hidden="1" customHeight="1" x14ac:dyDescent="0.25">
      <c r="A1581" s="42" t="str">
        <f t="shared" si="72"/>
        <v/>
      </c>
      <c r="B1581" s="10" t="s">
        <v>135</v>
      </c>
      <c r="C1581" s="10" t="s">
        <v>3467</v>
      </c>
      <c r="D1581" s="10" t="s">
        <v>3466</v>
      </c>
      <c r="E1581" s="10" t="s">
        <v>4400</v>
      </c>
      <c r="F1581" s="10" t="str">
        <f t="shared" si="73"/>
        <v>9031.49.90</v>
      </c>
      <c r="G1581" s="10" t="str">
        <f t="shared" si="74"/>
        <v>Máquinas automáticas de inspeção de controle de qualidade de componentes cilíndricos revestidos com DLC (Diamond-Like Carbon), de diâmetros entre 15 e 38mm e comprimentos entre 20 e 75mm, compostas por: mesa de alimentação gradual; sistema de polimento; sistema de desempoeiramento por sopro; sistema de desmagnetização residual; sistema de transporte passo-a-passo dos componentes por posições de medição dimensional integrada a medição de temperatura por pirômetro ótico, de inspeção superficial por câmera, de separação de peças reprovadas, de marcação a laser, de oleamento para proteção contra corrosão; esteira de saída e acúmulo de peças para embalagem, painel elétrico completo integrado e conexão através de computador.</v>
      </c>
      <c r="H1581" s="10">
        <v>122</v>
      </c>
      <c r="I1581" s="13">
        <v>43691</v>
      </c>
    </row>
    <row r="1582" spans="1:9" ht="34.5" hidden="1" customHeight="1" x14ac:dyDescent="0.25">
      <c r="A1582" s="42" t="str">
        <f t="shared" si="72"/>
        <v/>
      </c>
      <c r="B1582" s="10" t="s">
        <v>655</v>
      </c>
      <c r="C1582" s="10" t="s">
        <v>3469</v>
      </c>
      <c r="D1582" s="10" t="s">
        <v>3468</v>
      </c>
      <c r="E1582" s="10" t="s">
        <v>4543</v>
      </c>
      <c r="F1582" s="10" t="str">
        <f t="shared" si="73"/>
        <v>9031.20.90</v>
      </c>
      <c r="G1582" s="10" t="str">
        <f t="shared" si="74"/>
        <v>Bancos para testes de alta produtividade com tempo de ciclo de até 6min, com alto índice de automação, compostos de: 2 motores de 225,5kW, sendo um motor de entrada e outra de saída, para a simulação do pleno funcionamento de transmissões automatizadas de 12 e 16 marchas em condições similares quando aplicada à veículo comercial tais como rotação de entrada de 2300rpm, engate de todas as marchas, verificação da relação de transmissão, pressão de lubrificação de 1,3bar, medição do esforço de acionamento do atuador da embreagem (Conact), abastecimento de óleo com vazão de 20litros/min para a realização do teste, e posterior substituição de óleo para uso final, verificação da correta montagem dos componentes que compõem transmissões de forma a garantir a funcionalidade e segurança do cliente final, com sistema integrado/sincronizados com software de controle e monitoramento (sistema PASU), indicando a falha em caso de não conformidade durante o teste.</v>
      </c>
      <c r="H1582" s="10">
        <v>122</v>
      </c>
      <c r="I1582" s="13">
        <v>43691</v>
      </c>
    </row>
    <row r="1583" spans="1:9" ht="34.5" hidden="1" customHeight="1" x14ac:dyDescent="0.25">
      <c r="A1583" s="42" t="str">
        <f t="shared" si="72"/>
        <v/>
      </c>
      <c r="B1583" s="10" t="s">
        <v>3471</v>
      </c>
      <c r="C1583" s="10" t="s">
        <v>3472</v>
      </c>
      <c r="D1583" s="10" t="s">
        <v>3470</v>
      </c>
      <c r="E1583" s="10" t="s">
        <v>4812</v>
      </c>
      <c r="F1583" s="10" t="str">
        <f t="shared" si="73"/>
        <v>8423.81.90</v>
      </c>
      <c r="G1583" s="10" t="str">
        <f t="shared" si="74"/>
        <v>Aparelhos automáticos verificadores de excesso ou deficiência de peso em relação a um padrão (Checkweighers) de alta performance, de controle dinâmico, com capacidade máxima de pesagem entre 1.500 a 6.000g e divisão mínima maior ou igual a 0,2g, possuindo rendimento máximo de pesagem de até 150produtos/min, dotadas de: transportador de pesagem, célula de carga com tecnologia EMFR, estrutura em aço inoxidável e/ou aço com revestimento de pintura a pó, cabine de controle com sistema integrado, display colorido “touchscreen” TFT de 8”, memória para parâmetros de 50 a 200produtos e dispositivo de rejeição automático por sopro de ar, pistão pneumático ou outro sistema rejeitador.</v>
      </c>
      <c r="H1583" s="10">
        <v>122</v>
      </c>
      <c r="I1583" s="13">
        <v>43691</v>
      </c>
    </row>
    <row r="1584" spans="1:9" ht="34.5" hidden="1" customHeight="1" x14ac:dyDescent="0.25">
      <c r="A1584" s="42" t="str">
        <f t="shared" si="72"/>
        <v/>
      </c>
      <c r="B1584" s="10" t="s">
        <v>663</v>
      </c>
      <c r="C1584" s="10" t="s">
        <v>3474</v>
      </c>
      <c r="D1584" s="10" t="s">
        <v>3473</v>
      </c>
      <c r="E1584" s="10" t="s">
        <v>4813</v>
      </c>
      <c r="F1584" s="10" t="str">
        <f t="shared" si="73"/>
        <v>8421.39.90</v>
      </c>
      <c r="G1584" s="10" t="str">
        <f t="shared" si="74"/>
        <v>Combinações de máquinas para produção de formaldeído com capacidade de bombeamento de 51.413kg/h de gases de processo, composto por um sistema de ventiladores de alta pressão para alimentação de atmosfera reativa do reator catalítico em aço inoxidável; tubulações de interligação do sistema; chaminé; válvulas de controle com comunicação com controlador lógico programável por módulos I/O; conjunto de válvulas manuais e; instrumentação de controle de temperatura, pressão e fluxo.</v>
      </c>
      <c r="H1584" s="10">
        <v>122</v>
      </c>
      <c r="I1584" s="13">
        <v>43691</v>
      </c>
    </row>
    <row r="1585" spans="1:9" ht="34.5" hidden="1" customHeight="1" x14ac:dyDescent="0.25">
      <c r="A1585" s="42" t="str">
        <f t="shared" si="72"/>
        <v/>
      </c>
      <c r="B1585" s="10" t="s">
        <v>112</v>
      </c>
      <c r="C1585" s="10" t="s">
        <v>3476</v>
      </c>
      <c r="D1585" s="10" t="s">
        <v>3475</v>
      </c>
      <c r="E1585" s="10" t="s">
        <v>4445</v>
      </c>
      <c r="F1585" s="10" t="str">
        <f t="shared" si="73"/>
        <v>8479.89.99</v>
      </c>
      <c r="G1585" s="10" t="str">
        <f t="shared" si="74"/>
        <v xml:space="preserve">Máquinas automáticas para aplicação de anéis de borracha nos pólos positivo e negativo com a função de garantir a estanqueidade desses em baterias estacionárias tipo VRLA, com capacidade de produção máxima de 5baterias/min, dotadas de esteira e estação de aplicação de silicone nos anéis de borracha, possui controlador lógico programável (CLP) </v>
      </c>
      <c r="H1585" s="10">
        <v>122</v>
      </c>
      <c r="I1585" s="13">
        <v>43691</v>
      </c>
    </row>
    <row r="1586" spans="1:9" ht="34.5" hidden="1" customHeight="1" x14ac:dyDescent="0.25">
      <c r="A1586" s="42" t="str">
        <f t="shared" si="72"/>
        <v/>
      </c>
      <c r="B1586" s="10" t="s">
        <v>243</v>
      </c>
      <c r="C1586" s="10" t="s">
        <v>3478</v>
      </c>
      <c r="D1586" s="10" t="s">
        <v>3477</v>
      </c>
      <c r="E1586" s="10" t="s">
        <v>4814</v>
      </c>
      <c r="F1586" s="10" t="str">
        <f t="shared" si="73"/>
        <v>8515.80.90</v>
      </c>
      <c r="G1586" s="10" t="str">
        <f t="shared" si="74"/>
        <v>Máquinas automáticas para corte de “liners” (forros) para “big bags” e solda por impulso a partir de filmes termoplásticos, com performance de produção máxima de 20 a 25ciclos/min e largura de trabalho de 1.600, 2.000, 2.400, 3.000 ou 3.600mm.</v>
      </c>
      <c r="H1586" s="10">
        <v>122</v>
      </c>
      <c r="I1586" s="13">
        <v>43691</v>
      </c>
    </row>
    <row r="1587" spans="1:9" ht="34.5" hidden="1" customHeight="1" x14ac:dyDescent="0.25">
      <c r="A1587" s="42" t="str">
        <f t="shared" si="72"/>
        <v/>
      </c>
      <c r="B1587" s="10" t="s">
        <v>899</v>
      </c>
      <c r="C1587" s="10" t="s">
        <v>3480</v>
      </c>
      <c r="D1587" s="10" t="s">
        <v>3479</v>
      </c>
      <c r="E1587" s="10" t="s">
        <v>4007</v>
      </c>
      <c r="F1587" s="10" t="str">
        <f t="shared" si="73"/>
        <v>8481.80.92</v>
      </c>
      <c r="G1587" s="10" t="str">
        <f t="shared" si="74"/>
        <v>Válvulas direcionais solenóides VSVA, com atuação interna por carretel, dotadas de um corpo de largura 26mm de alumínio fundido e poliamida (PA), vedações de fluorocarbono (FPM), borracha nitrílica (NBR) e borracha de acrilonitrilo butadieno hidrogenado (HNBR), parafusos de aço galvanizado com materiais em conformidade com norma RoHS, com peso total de 293g, pode trabalhar com pressões de -0,9 até 10bar, em ambientes com temperatura que variam de -5 até 50ºC, atingindo uma vazão de até 1.400L/min e fluxo de ar bidirecional, equipadas com solenoide de 24Vcc/1,6W e partes elétricos com grau de proteção IP65 e NEMA 4, além de certificação CSA (OL) e c UL us, sendo a indicação do status de comutação através de LED de cor alaranjada, com tempo de comutação de 25ms (tempo ligado) e 45ms (tempo desligado), as interfaces de conexão pneumática, interface de montagem e elétrica da válvula seguem a norma ISO 15407-2, ideal para utilização no comando de atuadores pneumáticos utilizados na indústria de manufatura e de processos.</v>
      </c>
      <c r="H1587" s="10">
        <v>122</v>
      </c>
      <c r="I1587" s="13">
        <v>43691</v>
      </c>
    </row>
    <row r="1588" spans="1:9" ht="34.5" hidden="1" customHeight="1" x14ac:dyDescent="0.25">
      <c r="A1588" s="42" t="str">
        <f t="shared" si="72"/>
        <v/>
      </c>
      <c r="B1588" s="10" t="s">
        <v>899</v>
      </c>
      <c r="C1588" s="10" t="s">
        <v>3482</v>
      </c>
      <c r="D1588" s="10" t="s">
        <v>3481</v>
      </c>
      <c r="E1588" s="10" t="s">
        <v>4007</v>
      </c>
      <c r="F1588" s="10" t="str">
        <f t="shared" si="73"/>
        <v>8481.80.92</v>
      </c>
      <c r="G1588" s="10" t="str">
        <f t="shared" si="74"/>
        <v>Válvulas direcionais solenóides VSVA, com atuação interna por carretel, dotadas de um corpo de largura 18mm de alumínio fundido e poliamida (PA), vedações de fluorocarbono (FPM), borracha nitrílica (NBR) e borracha de acrilonitrilo butadieno hidrogenado (HNBR), parafusos de aço galvanizado com materiais em conformidade com norma RoHS, com peso total de 163g, pode trabalhar com pressões de -0,9 até 10bar, em ambientes com temperatura que variam de -5 até 50ºC, atingindo uma vazão de até 750L/min e fluxo de ar bidirecional, equipadas com solenoide de 24Vcc/1,6W e partes elétricos com grau de proteção IP65 e NEMA 4, além de certificação CSA (OL) e c UL us, sendo a indicação do status de comutação através de LED de cor alaranjada, com tempo de comutação de 22ms (tempo ligado) e 28ms (tempo desligado), as interfaces de conexão pneumática, interface de montagem e elétrica da válvula seguem a norma ISO 15407-2, ideal para utilização no comando de atuadores pneumáticos utilizados na indústria de manufatura e de processos.</v>
      </c>
      <c r="H1588" s="10">
        <v>122</v>
      </c>
      <c r="I1588" s="13">
        <v>43691</v>
      </c>
    </row>
    <row r="1589" spans="1:9" ht="34.5" hidden="1" customHeight="1" x14ac:dyDescent="0.25">
      <c r="A1589" s="42" t="str">
        <f t="shared" si="72"/>
        <v/>
      </c>
      <c r="B1589" s="10" t="s">
        <v>165</v>
      </c>
      <c r="C1589" s="10" t="s">
        <v>3484</v>
      </c>
      <c r="D1589" s="10" t="s">
        <v>3483</v>
      </c>
      <c r="E1589" s="10" t="s">
        <v>4815</v>
      </c>
      <c r="F1589" s="10" t="str">
        <f t="shared" si="73"/>
        <v>8438.50.00</v>
      </c>
      <c r="G1589" s="10" t="str">
        <f t="shared" si="74"/>
        <v>Equipamentos para cortar, misturar e emulsificar produtos cárneos diversos, dotados de conjunto de corte consistindo de 3 a 5 discos e de 3 a 5 suportes de lâminas (cada suporte com 3 ou 6 lâminas) com diâmetros de placas de 175 ou 225mm, com painel LCD para programação automática da posição de corte e de limpeza, com indicação do desgaste das ferramentas de corte informando o momento que as lâminas devem ser substituídas, indicação da temperatura de entrada e saída do produto refinado, indicação da corrente(A) do motor principal, sistema de reajuste automático programável da posição de corte (qualidade de corte constante) via motor de passo em combinação com um PLC, acionado por um motor principal com potência igual ou superior a 75kW.</v>
      </c>
      <c r="H1589" s="10">
        <v>122</v>
      </c>
      <c r="I1589" s="13">
        <v>43691</v>
      </c>
    </row>
    <row r="1590" spans="1:9" ht="34.5" hidden="1" customHeight="1" x14ac:dyDescent="0.25">
      <c r="A1590" s="42" t="str">
        <f t="shared" si="72"/>
        <v/>
      </c>
      <c r="B1590" s="10" t="s">
        <v>165</v>
      </c>
      <c r="C1590" s="10" t="s">
        <v>3486</v>
      </c>
      <c r="D1590" s="10" t="s">
        <v>3485</v>
      </c>
      <c r="E1590" s="10" t="s">
        <v>4815</v>
      </c>
      <c r="F1590" s="10" t="str">
        <f t="shared" si="73"/>
        <v>8438.50.00</v>
      </c>
      <c r="G1590" s="10" t="str">
        <f t="shared" si="74"/>
        <v xml:space="preserve">Equipamentos para cortar, misturar e emulsificar produtos cárneos diversos, dotados de conjunto de corte consistindo de 1 a 4 discos e 1 a 4 suportes de lâminas (cada suporte com 3 ou 6 lâminas) com diâmetros de placas igual a 140mm, com painel LCD para programação automática da posição de corte e de limpeza, com indicação do desgaste das ferramentas de corte informando o momento que as lâminas devem ser substituídas, indicação da temperatura de entrada e saída do produto refinado, indicação da corrente(A) do motor principal, sistema de reajuste automático programável da posição de corte (qualidade de corte constante) via motor de passo em combinação com um PLC, acionado por um motor principal com potência igual ou inferior a 45kW. </v>
      </c>
      <c r="H1590" s="10">
        <v>122</v>
      </c>
      <c r="I1590" s="13">
        <v>43691</v>
      </c>
    </row>
    <row r="1591" spans="1:9" ht="34.5" hidden="1" customHeight="1" x14ac:dyDescent="0.25">
      <c r="A1591" s="42" t="str">
        <f t="shared" si="72"/>
        <v/>
      </c>
      <c r="B1591" s="10" t="s">
        <v>197</v>
      </c>
      <c r="C1591" s="10" t="s">
        <v>3488</v>
      </c>
      <c r="D1591" s="10" t="s">
        <v>3487</v>
      </c>
      <c r="E1591" s="10" t="s">
        <v>4803</v>
      </c>
      <c r="F1591" s="10" t="str">
        <f t="shared" si="73"/>
        <v>9031.80.99</v>
      </c>
      <c r="G1591" s="10" t="str">
        <f t="shared" si="74"/>
        <v>Máquinas automáticas para controle de trincas em superfície conformada de anéis internos flangeados e anéis internos menores de rolamentos flangeados de rodas de veículos automotores, com tempo de ciclo igual ou inferior a 18s, para rolamentos com diâmetro máximo de 200mm, altura máxima de 140mm, dotadas de 4 sensores de medição, sistema de descarte de rejeitos e painel de controle com interface homem-máquina (IHM).</v>
      </c>
      <c r="H1591" s="10">
        <v>122</v>
      </c>
      <c r="I1591" s="13">
        <v>43691</v>
      </c>
    </row>
    <row r="1592" spans="1:9" ht="34.5" hidden="1" customHeight="1" x14ac:dyDescent="0.25">
      <c r="A1592" s="42" t="str">
        <f t="shared" si="72"/>
        <v/>
      </c>
      <c r="B1592" s="10" t="s">
        <v>275</v>
      </c>
      <c r="C1592" s="10" t="s">
        <v>3490</v>
      </c>
      <c r="D1592" s="10" t="s">
        <v>3489</v>
      </c>
      <c r="E1592" s="10" t="s">
        <v>4816</v>
      </c>
      <c r="F1592" s="10" t="str">
        <f t="shared" si="73"/>
        <v>8428.39.90</v>
      </c>
      <c r="G1592" s="10" t="str">
        <f t="shared" si="74"/>
        <v>Equipamentos pneumáticos modulares para movimentação de cargas pesadas sobre o piso por flutuação, composto por 4 módulos de flutuação em alumínio extrudado montados em 4 elementos infláveis feitos por chapa de alumínio com borracha especial vulcanizada, 1 caixa de distribuição e controle com quatro conexões de saída, uma conexão de entrada, quatro válvulas reguladoras de pressão com seus respectivos manômetros e um manômetro central feita em aço e plástico, 1 mangueira de alimentação de borracha com os engates em aço e uma válvula de esferas em aço e quatro mangueiras de interconexões de plástico com engates metálicos de aço.</v>
      </c>
      <c r="H1592" s="10">
        <v>122</v>
      </c>
      <c r="I1592" s="13">
        <v>43691</v>
      </c>
    </row>
    <row r="1593" spans="1:9" ht="34.5" hidden="1" customHeight="1" x14ac:dyDescent="0.25">
      <c r="A1593" s="42" t="str">
        <f t="shared" si="72"/>
        <v/>
      </c>
      <c r="B1593" s="10" t="s">
        <v>135</v>
      </c>
      <c r="C1593" s="10" t="s">
        <v>3492</v>
      </c>
      <c r="D1593" s="10" t="s">
        <v>3491</v>
      </c>
      <c r="E1593" s="10" t="s">
        <v>4801</v>
      </c>
      <c r="F1593" s="10" t="str">
        <f t="shared" si="73"/>
        <v>9031.49.90</v>
      </c>
      <c r="G1593" s="10" t="str">
        <f t="shared" si="74"/>
        <v>Equipamentos para observação e inspeção óptica de banda em movimento, em formatos de impressão, com dispositivo digital, câmeras com resolução de 2 x 12MP, campo de visão de 234 x 124mm e velocidade máxima da banda de 1.300m/min.</v>
      </c>
      <c r="H1593" s="10">
        <v>122</v>
      </c>
      <c r="I1593" s="13">
        <v>43691</v>
      </c>
    </row>
    <row r="1594" spans="1:9" ht="34.5" hidden="1" customHeight="1" x14ac:dyDescent="0.25">
      <c r="A1594" s="42" t="str">
        <f t="shared" si="72"/>
        <v/>
      </c>
      <c r="B1594" s="10" t="s">
        <v>135</v>
      </c>
      <c r="C1594" s="10" t="s">
        <v>3494</v>
      </c>
      <c r="D1594" s="10" t="s">
        <v>3493</v>
      </c>
      <c r="E1594" s="10" t="s">
        <v>4801</v>
      </c>
      <c r="F1594" s="10" t="str">
        <f t="shared" si="73"/>
        <v>9031.49.90</v>
      </c>
      <c r="G1594" s="10" t="str">
        <f t="shared" si="74"/>
        <v>Equipamentos para observação e inspeção óptica de banda em movimento, em formatos de impressão, com dispositivo digital, câmeras com resolução de 2 x 5MP, campo de visão de 100 x 75mm e velocidade máxima da banda de 400m/min.</v>
      </c>
      <c r="H1594" s="10">
        <v>122</v>
      </c>
      <c r="I1594" s="13">
        <v>43691</v>
      </c>
    </row>
    <row r="1595" spans="1:9" ht="34.5" hidden="1" customHeight="1" x14ac:dyDescent="0.25">
      <c r="A1595" s="42" t="str">
        <f t="shared" si="72"/>
        <v/>
      </c>
      <c r="B1595" s="10" t="s">
        <v>3496</v>
      </c>
      <c r="C1595" s="10" t="s">
        <v>3497</v>
      </c>
      <c r="D1595" s="10" t="s">
        <v>3495</v>
      </c>
      <c r="E1595" s="10" t="s">
        <v>4770</v>
      </c>
      <c r="F1595" s="10" t="str">
        <f t="shared" si="73"/>
        <v>8430.50.00</v>
      </c>
      <c r="G1595" s="10" t="str">
        <f t="shared" si="74"/>
        <v>Máquinas fresadoras ou aplainadoras a frio, autopropulsadas sobre 4 esteiras de poliuretano ou 4 pneus de borracha, para desbaste e remoção de pavimentos flexíveis ou rígidos, dotadas de motor diesel de 6 cilindros com potência de 325HP, largura de corte padrão de 1.300mm, com profundidade máxima de corte de 330mm, rotor de corte com 111 brocas com espaçamento das ferramentas de 15mm, incluindo sistema de controle de nivelamento e inclinação, peso de operação entre 21.246 e 21.946kg.</v>
      </c>
      <c r="H1595" s="10">
        <v>122</v>
      </c>
      <c r="I1595" s="13">
        <v>43691</v>
      </c>
    </row>
    <row r="1596" spans="1:9" ht="34.5" hidden="1" customHeight="1" x14ac:dyDescent="0.25">
      <c r="A1596" s="42" t="str">
        <f t="shared" si="72"/>
        <v/>
      </c>
      <c r="B1596" s="10" t="s">
        <v>197</v>
      </c>
      <c r="C1596" s="10" t="s">
        <v>3499</v>
      </c>
      <c r="D1596" s="10" t="s">
        <v>3498</v>
      </c>
      <c r="E1596" s="10" t="s">
        <v>4803</v>
      </c>
      <c r="F1596" s="10" t="str">
        <f t="shared" si="73"/>
        <v>9031.80.99</v>
      </c>
      <c r="G1596" s="10" t="str">
        <f t="shared" si="74"/>
        <v>Máquinas automáticas para controle da posição e sinal magnético da placa magnética (encoder) de rolamentos flangeados de rodas de veículos automotores com tempo de ciclo igual ou inferior a 18s, para rolamentos com diâmetro máximo de 200mm, altura máxima de 140mm, duas estações de descarte de rejeitos e painel de controle com interface homem máquina (IHM).</v>
      </c>
      <c r="H1596" s="10">
        <v>122</v>
      </c>
      <c r="I1596" s="13">
        <v>43691</v>
      </c>
    </row>
    <row r="1597" spans="1:9" ht="34.5" hidden="1" customHeight="1" x14ac:dyDescent="0.25">
      <c r="A1597" s="42" t="str">
        <f t="shared" si="72"/>
        <v/>
      </c>
      <c r="B1597" s="10" t="s">
        <v>1759</v>
      </c>
      <c r="C1597" s="10" t="s">
        <v>3501</v>
      </c>
      <c r="D1597" s="10" t="s">
        <v>3500</v>
      </c>
      <c r="E1597" s="10" t="s">
        <v>4817</v>
      </c>
      <c r="F1597" s="10" t="str">
        <f t="shared" si="73"/>
        <v>8477.10.19</v>
      </c>
      <c r="G1597" s="10" t="str">
        <f t="shared" si="74"/>
        <v>Máquinas de moldar plásticos por injeção, de comando numérico, monocolor, para materiais plásticos, fechamento hidráulico com monitoramento contínuo de todos os movimentos através de transdutores com tolerância de 0,01mm, capacidade de injeção de 44.248g e força de fechamento de 18.500kN (1.850ton), dotadas de unidade de injeção com câmara cilíndrica para plastificação e injeção via pistão hidráulico; interface para robô; porta frontal automática; placas fixas e móveis com rasgo em forma de “t” e furação para fixação de moldes; bombas hidráulicas de engrenagens acionadas por um sistema de inversor; servomotores com saída de pressão e velocidades monitoradas.</v>
      </c>
      <c r="H1597" s="10">
        <v>122</v>
      </c>
      <c r="I1597" s="13">
        <v>43691</v>
      </c>
    </row>
    <row r="1598" spans="1:9" ht="34.5" hidden="1" customHeight="1" x14ac:dyDescent="0.25">
      <c r="A1598" s="42" t="str">
        <f t="shared" si="72"/>
        <v/>
      </c>
      <c r="B1598" s="10" t="s">
        <v>1759</v>
      </c>
      <c r="C1598" s="10" t="s">
        <v>3503</v>
      </c>
      <c r="D1598" s="10" t="s">
        <v>3502</v>
      </c>
      <c r="E1598" s="10" t="s">
        <v>4818</v>
      </c>
      <c r="F1598" s="10" t="str">
        <f t="shared" si="73"/>
        <v>8477.10.19</v>
      </c>
      <c r="G1598" s="10" t="str">
        <f t="shared" si="74"/>
        <v>Máquinas de moldar plásticos por injeção, de comando numérico, monocolor, para materiais plásticos (termoplásticos ou termofixos), fechamento hidráulico com monitoramento contínuo de todos os movimentos através de transdutores com tolerância de 0,01mm, capacidade de injeção compreendido entre 5.001 e 72.955g (incluindo os limites), força de fechamento compreendido entre 16.000 (1.600ton) e 40.000kN (4.000ton) (incluindo os limites), dotadas de interface para robô; porta frontal automática; placas fixas e móveis com rasgo em forma de “t” e furação para fixação de moldes; bombas hidráulicas de engrenagens acionadas por um sistema de inversor; servomotores com saída de pressão e velocidades monitoradas.</v>
      </c>
      <c r="H1598" s="10">
        <v>122</v>
      </c>
      <c r="I1598" s="13">
        <v>43691</v>
      </c>
    </row>
    <row r="1599" spans="1:9" ht="34.5" hidden="1" customHeight="1" x14ac:dyDescent="0.25">
      <c r="A1599" s="42" t="str">
        <f t="shared" si="72"/>
        <v/>
      </c>
      <c r="B1599" s="10" t="s">
        <v>361</v>
      </c>
      <c r="C1599" s="10" t="s">
        <v>3505</v>
      </c>
      <c r="D1599" s="10" t="s">
        <v>3504</v>
      </c>
      <c r="E1599" s="10" t="s">
        <v>4819</v>
      </c>
      <c r="F1599" s="10" t="str">
        <f t="shared" si="73"/>
        <v>8424.89.90</v>
      </c>
      <c r="G1599" s="10" t="str">
        <f t="shared" si="74"/>
        <v>Equipamentos robotizados para aplicação de selante em carrocerias automotivas, dotados de 4 robôs industriais de liberdade linear de 6 eixos, 16kg de carga útil, com bicos para aplicação de selante e PVC, 2 robôs tipo cartesiano com bicos de spray, 800kg carga útil, trabalhando sobre trilhos, sistema de câmeras de controle, sistema pneumático para 7 +/-0,5bar e força de aplicação em 6 a 20Nm³/h, com limpador, temperatura de aplicação de 22 a 32C⁰, com controle de temperatura no próprio robô, 6 painéis para controle dos robôs, 1 painel de controle PLC, e 1 painel de controle central, sistema de segurança tipo grades interligado ao controle central.</v>
      </c>
      <c r="H1599" s="10">
        <v>122</v>
      </c>
      <c r="I1599" s="13">
        <v>43691</v>
      </c>
    </row>
    <row r="1600" spans="1:9" ht="34.5" hidden="1" customHeight="1" x14ac:dyDescent="0.25">
      <c r="A1600" s="42" t="str">
        <f t="shared" si="72"/>
        <v/>
      </c>
      <c r="B1600" s="10" t="s">
        <v>539</v>
      </c>
      <c r="C1600" s="10" t="s">
        <v>3507</v>
      </c>
      <c r="D1600" s="10" t="s">
        <v>3506</v>
      </c>
      <c r="E1600" s="10" t="s">
        <v>4520</v>
      </c>
      <c r="F1600" s="10" t="str">
        <f t="shared" si="73"/>
        <v>8427.10.90</v>
      </c>
      <c r="G1600" s="10" t="str">
        <f t="shared" si="74"/>
        <v>Veículos autopropulsados sobre rodas, acionados por 2 motores elétricos com potência de 11kW cada, alimentados por bateria de tração de 88,8V para correntes de 728ah, utilizados para transporte e manuseio de placas de vidro plano, para blocos de vidro com largura máxima de 7.200mm e altura máxima de 3.800mm, com capacidade de carga de 15.000kg, e sistema de direção multidirecional PLC com diferentes programas de condução.</v>
      </c>
      <c r="H1600" s="10">
        <v>122</v>
      </c>
      <c r="I1600" s="13">
        <v>43691</v>
      </c>
    </row>
    <row r="1601" spans="1:9" ht="34.5" hidden="1" customHeight="1" x14ac:dyDescent="0.25">
      <c r="A1601" s="42" t="str">
        <f t="shared" si="72"/>
        <v/>
      </c>
      <c r="B1601" s="10" t="s">
        <v>4820</v>
      </c>
      <c r="C1601" s="10" t="s">
        <v>3509</v>
      </c>
      <c r="D1601" s="10" t="s">
        <v>3508</v>
      </c>
      <c r="E1601" s="10" t="s">
        <v>4821</v>
      </c>
      <c r="F1601" s="10" t="str">
        <f t="shared" si="73"/>
        <v>8481.30.00</v>
      </c>
      <c r="G1601" s="10" t="str">
        <f t="shared" si="74"/>
        <v>Válvulas dilúvio, com atuador pneumático e luvas elastoméricas operadas hidraulicamente, para aplicação em sistema de incêndio e desempenho confiável em ambientes de plataformas “offshore”, forjada nas opções de materiais titânio, aço inoxidável super duplex ou bronze e dimensões de fluxo de água entre 3” e 12”, com pressão de operação entre 5,0 e 20bar.</v>
      </c>
      <c r="H1601" s="10">
        <v>122</v>
      </c>
      <c r="I1601" s="13">
        <v>43691</v>
      </c>
    </row>
    <row r="1602" spans="1:9" ht="34.5" hidden="1" customHeight="1" x14ac:dyDescent="0.25">
      <c r="A1602" s="42" t="str">
        <f t="shared" si="72"/>
        <v/>
      </c>
      <c r="B1602" s="10" t="s">
        <v>948</v>
      </c>
      <c r="C1602" s="10" t="s">
        <v>3511</v>
      </c>
      <c r="D1602" s="10" t="s">
        <v>3510</v>
      </c>
      <c r="E1602" s="10" t="s">
        <v>4822</v>
      </c>
      <c r="F1602" s="10" t="str">
        <f t="shared" si="73"/>
        <v>8421.21.00</v>
      </c>
      <c r="G1602" s="10" t="str">
        <f t="shared" si="74"/>
        <v>Unidades de tratamento de chorume procedente de aterro sanitário por osmose reversa, por processo de filtração “cross flow” em 3 etapas com módulos de membranas espirais, para separação do permeado e concentrado com vazão nominal de 500m³/dia de chorume, montada em 2 contêineres próprios, com sistema de ventilação com filtro de carvão ativado; bombas centrífugas de alimentação do chorume, pré-tratamento com filtros de malha, filtros de areia em fibra de vidro e carcaças com filtros cartuchos; estações de dosificação com bombas de dosagem para injeção do ácido sulfúrico e anti-scaling e recipientes para armazenamento destas substâncias; tubos de alta pressão com membranas espirais; bombas de alta pressão; tanques; válvulas, medidores, reguladores; sensores; armários elétricos e sistema de controle e comando com CLP e computador.</v>
      </c>
      <c r="H1602" s="10">
        <v>122</v>
      </c>
      <c r="I1602" s="13">
        <v>43691</v>
      </c>
    </row>
    <row r="1603" spans="1:9" ht="34.5" hidden="1" customHeight="1" x14ac:dyDescent="0.25">
      <c r="A1603" s="42" t="str">
        <f t="shared" ref="A1603:A1666" si="75">IF(LEFT(D1603,3)="Ver","",IF(COUNTIF(D:D,D1603)&gt;1,"X",""))</f>
        <v/>
      </c>
      <c r="B1603" s="10" t="s">
        <v>197</v>
      </c>
      <c r="C1603" s="10" t="s">
        <v>3513</v>
      </c>
      <c r="D1603" s="10" t="s">
        <v>3512</v>
      </c>
      <c r="E1603" s="10" t="s">
        <v>4803</v>
      </c>
      <c r="F1603" s="10" t="str">
        <f t="shared" ref="F1603:F1618" si="76">IF(B1603="","",LEFT(B1603,10))</f>
        <v>9031.80.99</v>
      </c>
      <c r="G1603" s="10" t="str">
        <f t="shared" ref="G1603:G1666" si="77">IF(C1603="","",C1603)</f>
        <v>Máquinas automáticas para medição do torque de fricção entre o anel externo e o anel interno e controle do sinal magnético para rolamentos flangeados de rodas de veículos automotores com tempo de ciclo igual ou inferior a 18segundos, para rolamentos com diâmetro máximo de 200mm, altura máxima de 140mm, dotada de duas estações de descarte de rejeitos e painel de controle com interface homem máquina (IHM).</v>
      </c>
      <c r="H1603" s="10">
        <v>122</v>
      </c>
      <c r="I1603" s="13">
        <v>43691</v>
      </c>
    </row>
    <row r="1604" spans="1:9" ht="34.5" hidden="1" customHeight="1" x14ac:dyDescent="0.25">
      <c r="A1604" s="42" t="str">
        <f t="shared" si="75"/>
        <v/>
      </c>
      <c r="B1604" s="10" t="s">
        <v>132</v>
      </c>
      <c r="C1604" s="10" t="s">
        <v>3515</v>
      </c>
      <c r="D1604" s="10" t="s">
        <v>3514</v>
      </c>
      <c r="E1604" s="10" t="s">
        <v>4823</v>
      </c>
      <c r="F1604" s="10" t="str">
        <f t="shared" si="76"/>
        <v>9018.50.90</v>
      </c>
      <c r="G1604" s="10" t="str">
        <f t="shared" si="77"/>
        <v>Equipamento de diagnóstico oftalmológico destinado a realização de exames de biometria (comprimento axial, cristalino, câmara anterior) ceratometria, paquimetria, topografia, diâmetro da pupila, diâmetro da córnea com medição do comprimento axial e medida da espessura da córnea, fórmulas SKR-T, “haigis optimized”, “haigis”, “hoffer Q”, “shammas”, “holladay” e “Olsen”, análise estatística do resultado pós-cirúrgico da LIO implantada, biômetro óptico com topografia, sistema de alto alinhamento e captura automática, detecção automática do eixo óptico, medição do comprimento axial (AXIAL), profundidade da câmara anterior (ACD), espessura do cristalino (LENTE) e espessura da córnea central (CCT) com base na tecnologia de domínio Fourier, impressora térmica para impressão dos resultados, dimensões do equipamento 30(C) x 49(L) X 45cm(A).</v>
      </c>
      <c r="H1604" s="10">
        <v>122</v>
      </c>
      <c r="I1604" s="13">
        <v>43691</v>
      </c>
    </row>
    <row r="1605" spans="1:9" ht="34.5" hidden="1" customHeight="1" x14ac:dyDescent="0.25">
      <c r="A1605" s="42" t="str">
        <f t="shared" si="75"/>
        <v/>
      </c>
      <c r="B1605" s="10" t="s">
        <v>132</v>
      </c>
      <c r="C1605" s="10" t="s">
        <v>3517</v>
      </c>
      <c r="D1605" s="10" t="s">
        <v>3516</v>
      </c>
      <c r="E1605" s="10" t="s">
        <v>4823</v>
      </c>
      <c r="F1605" s="10" t="str">
        <f t="shared" si="76"/>
        <v>9018.50.90</v>
      </c>
      <c r="G1605" s="10" t="str">
        <f t="shared" si="77"/>
        <v>Equipamentos de diagnóstico oftalmológico destinados a realização de exames de microscopia especular e paquimetria central, captura automática com ajuste elétrico da queixeira, disco de plácido de 25 anéis em formato ergonômico, mapas personalizados, mapa de “Fourier”, análise de ceratocone.</v>
      </c>
      <c r="H1605" s="10">
        <v>122</v>
      </c>
      <c r="I1605" s="13">
        <v>43691</v>
      </c>
    </row>
    <row r="1606" spans="1:9" ht="34.5" hidden="1" customHeight="1" x14ac:dyDescent="0.25">
      <c r="A1606" s="42" t="str">
        <f t="shared" si="75"/>
        <v/>
      </c>
      <c r="B1606" s="10" t="s">
        <v>207</v>
      </c>
      <c r="C1606" s="10" t="s">
        <v>3519</v>
      </c>
      <c r="D1606" s="10" t="s">
        <v>3518</v>
      </c>
      <c r="E1606" s="10" t="s">
        <v>4824</v>
      </c>
      <c r="F1606" s="10" t="str">
        <f t="shared" si="76"/>
        <v>8460.29.00</v>
      </c>
      <c r="G1606" s="10" t="str">
        <f t="shared" si="77"/>
        <v>Retificadoras cilíndricas automáticas, tipo “centerless”, para desbaste e polimento de superfícies externas de tubos e de barras cilíndricas metálicas com comprimentos entre 600 e 2.500mm e diâmetros externos entre 50 e 240mm, ao peso máximo de 272kg por peça trabalhada, com ciclo de trabalho contínuo e velocidade operacional ajustável entre 0,40 e 4m/min, comandada por CLP – controlador lógico programável, com operações totalmente automatizadas de carga, descarga, movimentação em linha, retífica, polimento e controle dimensional da produção, portando 6 unidades de retificação utilizando correias abrasivas medindo 3.500 x 200mm, arrefecidas por sistema de refrigeração com óleo de corte reciclável por sistema completo de filtragem de resíduos sólidos e de névoas de retífica, fornecida com transportadores de esteiras de rolos para movimentação em linha, cercado perimetral de proteção e dispositivos de contenção de segurança.</v>
      </c>
      <c r="H1606" s="10">
        <v>122</v>
      </c>
      <c r="I1606" s="13">
        <v>43691</v>
      </c>
    </row>
    <row r="1607" spans="1:9" ht="34.5" hidden="1" customHeight="1" x14ac:dyDescent="0.25">
      <c r="A1607" s="42" t="str">
        <f t="shared" si="75"/>
        <v/>
      </c>
      <c r="B1607" s="10" t="s">
        <v>178</v>
      </c>
      <c r="C1607" s="10" t="s">
        <v>3521</v>
      </c>
      <c r="D1607" s="10" t="s">
        <v>3520</v>
      </c>
      <c r="E1607" s="10" t="s">
        <v>4825</v>
      </c>
      <c r="F1607" s="10" t="str">
        <f t="shared" si="76"/>
        <v>8479.82.10</v>
      </c>
      <c r="G1607" s="10" t="str">
        <f t="shared" si="77"/>
        <v>Máquinas para granulação, secagem e revestimento de produtos farmacêuticos, com resistência a pressão máxima de 12bar, capacidade volumétrica de 500litros, dotadas de um secador de leito fluidizado, preparada para realizar granulação do tipo "top spray", com sistema de filtragem de ar de entrada com filtro hepa, sistema "face and bypass" para controle de temperatura e filtragem da entrada de ar, sistema de filtragem do ar de exaustão com duto atenuador de ruído, sistema de limpeza automático “wash in place – WIP”, painéis de comando com controlador lógico programável (CLP) e sistema de controle computadorizado com software incorporado.</v>
      </c>
      <c r="H1607" s="10">
        <v>122</v>
      </c>
      <c r="I1607" s="13">
        <v>43691</v>
      </c>
    </row>
    <row r="1608" spans="1:9" ht="34.5" hidden="1" customHeight="1" x14ac:dyDescent="0.25">
      <c r="A1608" s="42" t="str">
        <f t="shared" si="75"/>
        <v/>
      </c>
      <c r="B1608" s="10" t="s">
        <v>3523</v>
      </c>
      <c r="C1608" s="10" t="s">
        <v>3524</v>
      </c>
      <c r="D1608" s="10" t="s">
        <v>3522</v>
      </c>
      <c r="E1608" s="10" t="s">
        <v>4255</v>
      </c>
      <c r="F1608" s="10" t="str">
        <f t="shared" si="76"/>
        <v>8709.19.00</v>
      </c>
      <c r="G1608" s="10" t="str">
        <f t="shared" si="77"/>
        <v>Veículos de carga autopropulsado sobre rodas, utilizados em ambientes confinados, para transferência de alumínio líquido de forno fusor para diferentes fornos de liga, com descarregamento realizado pelo uso de sistema vertical de elevação e inclinação com calha de escoamento integrada, dotado de: sistema de acionamento diesel-hidráulico; acionamento hidrostático com controle de velocidade ajustável; acionadores giratórios de 180°; direção controlada por servo; capacidade de carga bruta (reservatório e enchimento) máximo de 48.500lbs; capacidade de suporte líquido (conteúdo do reservatório) de aproximadamente 26.500lbs; volume máximo do reservatório de 5,16m³ (depende do nível de metal dentro do reservatório); movimentos (operados hidraulicamente): viajar para a frente/para trás, direção esquerda/direita, travagem, transportador de reservatório paralelo para cima/baixo.</v>
      </c>
      <c r="H1608" s="10">
        <v>122</v>
      </c>
      <c r="I1608" s="13">
        <v>43691</v>
      </c>
    </row>
    <row r="1609" spans="1:9" ht="34.5" hidden="1" customHeight="1" x14ac:dyDescent="0.25">
      <c r="A1609" s="42" t="str">
        <f t="shared" si="75"/>
        <v/>
      </c>
      <c r="B1609" s="10" t="s">
        <v>3526</v>
      </c>
      <c r="C1609" s="10" t="s">
        <v>3527</v>
      </c>
      <c r="D1609" s="10" t="s">
        <v>3525</v>
      </c>
      <c r="E1609" s="10" t="s">
        <v>4706</v>
      </c>
      <c r="F1609" s="10" t="str">
        <f t="shared" si="76"/>
        <v>9024.10.20</v>
      </c>
      <c r="G1609" s="10" t="str">
        <f t="shared" si="77"/>
        <v>Máquinas para ensaio de dureza de peças de até 100kg, com faixa de força de teste variando de 1 a 250kg (9,81 a 2.450N), altura de teste máxima de 260mm, profundidade da garganta de 180mm e velocidade de ajuste de até 6mm/s.</v>
      </c>
      <c r="H1609" s="10">
        <v>122</v>
      </c>
      <c r="I1609" s="13">
        <v>43691</v>
      </c>
    </row>
    <row r="1610" spans="1:9" ht="34.5" hidden="1" customHeight="1" x14ac:dyDescent="0.25">
      <c r="A1610" s="42" t="str">
        <f t="shared" si="75"/>
        <v/>
      </c>
      <c r="B1610" s="10" t="s">
        <v>281</v>
      </c>
      <c r="C1610" s="10" t="s">
        <v>3529</v>
      </c>
      <c r="D1610" s="10" t="s">
        <v>3528</v>
      </c>
      <c r="E1610" s="10" t="s">
        <v>4826</v>
      </c>
      <c r="F1610" s="10" t="str">
        <f t="shared" si="76"/>
        <v>8441.80.00</v>
      </c>
      <c r="G1610" s="10" t="str">
        <f t="shared" si="77"/>
        <v>Máquinas automáticas com cabeçote de corte montado em pórtico móvel para corte de papelão e cartão, bem como outros materiais utilizados na indústria de embalagem ou de comunicação visual, próprias para confecção de embalagens, "displays" ou recorte de adesivos e etiquetas, com unidade de controle programável, com velocidade máxima de trabalho igual ou superior a 18m/min, tamanho máximo da área de trabalho igual ou superior a 600 x 400mm.</v>
      </c>
      <c r="H1610" s="10">
        <v>122</v>
      </c>
      <c r="I1610" s="13">
        <v>43691</v>
      </c>
    </row>
    <row r="1611" spans="1:9" ht="34.5" hidden="1" customHeight="1" x14ac:dyDescent="0.25">
      <c r="A1611" s="42" t="str">
        <f t="shared" si="75"/>
        <v/>
      </c>
      <c r="B1611" s="10" t="s">
        <v>132</v>
      </c>
      <c r="C1611" s="10" t="s">
        <v>3531</v>
      </c>
      <c r="D1611" s="10" t="s">
        <v>3530</v>
      </c>
      <c r="E1611" s="10" t="s">
        <v>4823</v>
      </c>
      <c r="F1611" s="10" t="str">
        <f t="shared" si="76"/>
        <v>9018.50.90</v>
      </c>
      <c r="G1611" s="10" t="str">
        <f t="shared" si="77"/>
        <v>Equipamentos de diagnóstico oftalmológico destinados ao exame do segmento anterior e posterior do olho humano, ecógrafso contendo as sondas B de 15MHz e sonda A padronizada, fórmulas SRK-T, SRK-II, Holladay, Binkhorst-II, Hoffer-Q, Haigis disponíveis para cálculo da LIO, contando ainda com opção de fórmulas pós-cirurgia refrativa.</v>
      </c>
      <c r="H1611" s="10">
        <v>122</v>
      </c>
      <c r="I1611" s="13">
        <v>43691</v>
      </c>
    </row>
    <row r="1612" spans="1:9" ht="34.5" hidden="1" customHeight="1" x14ac:dyDescent="0.25">
      <c r="A1612" s="42" t="str">
        <f t="shared" si="75"/>
        <v/>
      </c>
      <c r="B1612" s="10" t="s">
        <v>132</v>
      </c>
      <c r="C1612" s="10" t="s">
        <v>3533</v>
      </c>
      <c r="D1612" s="10" t="s">
        <v>3532</v>
      </c>
      <c r="E1612" s="10" t="s">
        <v>4823</v>
      </c>
      <c r="F1612" s="10" t="str">
        <f t="shared" si="76"/>
        <v>9018.50.90</v>
      </c>
      <c r="G1612" s="10" t="str">
        <f t="shared" si="77"/>
        <v>Equipamentos de diagnóstico oftalmológico destinados ao exame do segmento anterior e posterior do olho humano, ecógrafo contendo as sondas anular de 20MHz (pólo posterior), sonda UBM 50MHz (segmento anterior), sonda B de 15 MHz e sonda A padronizada, saídas Ethernet, USB e HDMI.</v>
      </c>
      <c r="H1612" s="10">
        <v>122</v>
      </c>
      <c r="I1612" s="13">
        <v>43691</v>
      </c>
    </row>
    <row r="1613" spans="1:9" ht="34.5" hidden="1" customHeight="1" x14ac:dyDescent="0.25">
      <c r="A1613" s="42" t="str">
        <f t="shared" si="75"/>
        <v/>
      </c>
      <c r="B1613" s="10" t="s">
        <v>132</v>
      </c>
      <c r="C1613" s="10" t="s">
        <v>3535</v>
      </c>
      <c r="D1613" s="10" t="s">
        <v>3534</v>
      </c>
      <c r="E1613" s="10" t="s">
        <v>4823</v>
      </c>
      <c r="F1613" s="10" t="str">
        <f t="shared" si="76"/>
        <v>9018.50.90</v>
      </c>
      <c r="G1613" s="10" t="str">
        <f t="shared" si="77"/>
        <v>Equipamentos de tratamento oftalmológico destinadso ao segmento posterior do olho humano, laser panfotocoagulador amarelo de comprimento de onda de 577nm, laser puramente amarelo, com perfil plano (top hat), mira interna com padrão (multispot), função modo resumido permite pausar e retomar procedimento a partir do último ponto pausado.</v>
      </c>
      <c r="H1613" s="10">
        <v>122</v>
      </c>
      <c r="I1613" s="13">
        <v>43691</v>
      </c>
    </row>
    <row r="1614" spans="1:9" ht="34.5" hidden="1" customHeight="1" x14ac:dyDescent="0.25">
      <c r="A1614" s="42" t="str">
        <f t="shared" si="75"/>
        <v/>
      </c>
      <c r="B1614" s="10" t="s">
        <v>132</v>
      </c>
      <c r="C1614" s="10" t="s">
        <v>3537</v>
      </c>
      <c r="D1614" s="10" t="s">
        <v>3536</v>
      </c>
      <c r="E1614" s="10" t="s">
        <v>4823</v>
      </c>
      <c r="F1614" s="10" t="str">
        <f t="shared" si="76"/>
        <v>9018.50.90</v>
      </c>
      <c r="G1614" s="10" t="str">
        <f t="shared" si="77"/>
        <v>Equipamentos de tratamento oftalmológico destinados ao segmento posterior do olho humano, laser SLT com comprimento de onda de 532nm, trabeculoplastia seletiva. tecnologia PPS(Pulse to Pulse Stability), iluminação LED, nível de energia de 0,5 a 2,6mJ/pulso em 33 divisões de escala, uso da tecnologia FES (Fine Energy Setting).</v>
      </c>
      <c r="H1614" s="10">
        <v>122</v>
      </c>
      <c r="I1614" s="13">
        <v>43691</v>
      </c>
    </row>
    <row r="1615" spans="1:9" ht="34.5" hidden="1" customHeight="1" x14ac:dyDescent="0.25">
      <c r="A1615" s="42" t="str">
        <f t="shared" si="75"/>
        <v/>
      </c>
      <c r="B1615" s="10" t="s">
        <v>132</v>
      </c>
      <c r="C1615" s="10" t="s">
        <v>3539</v>
      </c>
      <c r="D1615" s="10" t="s">
        <v>3538</v>
      </c>
      <c r="E1615" s="10" t="s">
        <v>4823</v>
      </c>
      <c r="F1615" s="10" t="str">
        <f t="shared" si="76"/>
        <v>9018.50.90</v>
      </c>
      <c r="G1615" s="10" t="str">
        <f t="shared" si="77"/>
        <v>Equipamentos de diagnóstico oftalmológico destinados a realização de exames de refração, ceratometria e diâmetro pupilar, alinhamento manual com captura automática e ajuste elétrico da queixeira, tela “touchscreen” de 5,7", impressora térmica interna com opção de comunicação externa por RS-232.</v>
      </c>
      <c r="H1615" s="10">
        <v>122</v>
      </c>
      <c r="I1615" s="13">
        <v>43691</v>
      </c>
    </row>
    <row r="1616" spans="1:9" ht="34.5" hidden="1" customHeight="1" x14ac:dyDescent="0.25">
      <c r="A1616" s="42" t="str">
        <f t="shared" si="75"/>
        <v/>
      </c>
      <c r="B1616" s="10" t="s">
        <v>132</v>
      </c>
      <c r="C1616" s="10" t="s">
        <v>3541</v>
      </c>
      <c r="D1616" s="10" t="s">
        <v>3540</v>
      </c>
      <c r="E1616" s="10" t="s">
        <v>4823</v>
      </c>
      <c r="F1616" s="10" t="str">
        <f t="shared" si="76"/>
        <v>9018.50.90</v>
      </c>
      <c r="G1616" s="10" t="str">
        <f t="shared" si="77"/>
        <v>Equipamentos de tratamento oftalmológico destinados ao segmento posterior do olho humano, laser SLT verde de comprimento de onda de 532nm, trabeculoplastia seletiva, nível de energia na faixa de 0,2 a 2,0mJ em “steps” de 0,1mJ, tecnologia PPS (Pulse to Pulse Stability).</v>
      </c>
      <c r="H1616" s="10">
        <v>122</v>
      </c>
      <c r="I1616" s="13">
        <v>43691</v>
      </c>
    </row>
    <row r="1617" spans="1:9" ht="34.5" hidden="1" customHeight="1" x14ac:dyDescent="0.25">
      <c r="A1617" s="42" t="str">
        <f t="shared" si="75"/>
        <v/>
      </c>
      <c r="B1617" s="10" t="s">
        <v>132</v>
      </c>
      <c r="C1617" s="10" t="s">
        <v>3543</v>
      </c>
      <c r="D1617" s="10" t="s">
        <v>3542</v>
      </c>
      <c r="E1617" s="10" t="s">
        <v>4823</v>
      </c>
      <c r="F1617" s="10" t="str">
        <f t="shared" si="76"/>
        <v>9018.50.90</v>
      </c>
      <c r="G1617" s="10" t="str">
        <f t="shared" si="77"/>
        <v>Equipamentos de tratamento oftalmológico destinados ao segmento posterior do olho humano, laser fotodisrruptor 1.064nm, capsulotomia posterior e iridotomia, nível de energia de 0,5 a 10mJ/pulso em 30 divisões de escala, integrado a uma lâmpada de fenda, tipo e-“SlitLight”, iluminação LED.</v>
      </c>
      <c r="H1617" s="10">
        <v>122</v>
      </c>
      <c r="I1617" s="13">
        <v>43691</v>
      </c>
    </row>
    <row r="1618" spans="1:9" ht="34.5" hidden="1" customHeight="1" x14ac:dyDescent="0.25">
      <c r="A1618" s="42" t="str">
        <f t="shared" si="75"/>
        <v/>
      </c>
      <c r="B1618" s="10" t="s">
        <v>132</v>
      </c>
      <c r="C1618" s="10" t="s">
        <v>3545</v>
      </c>
      <c r="D1618" s="10" t="s">
        <v>3544</v>
      </c>
      <c r="E1618" s="10" t="s">
        <v>4823</v>
      </c>
      <c r="F1618" s="10" t="str">
        <f t="shared" si="76"/>
        <v>9018.50.90</v>
      </c>
      <c r="G1618" s="10" t="str">
        <f t="shared" si="77"/>
        <v>Equipamentos de tratamento oftalmológico destinados ao segmento posterior do olho humano, laser YAG de comprimento de onda de 1.064nm e SLT de comprimento de onda de 532nm combinados em uma mesma lâmpada de fenda com iluminação LED, capsulotomia posterior, iridotomia e trabeculoplastia seletiva, YAG, nível de energia de 0,5 a 10mJ/pulso em 30 divisões de escala, SLT, nível de energia na faixa de 0,2 a 2,6mJ em 33 divisões de escala, uso da tecnologia FES (Fine Energy Setting) e tecnologia PPS (Pulse to Pulse Stability).</v>
      </c>
      <c r="H1618" s="10">
        <v>122</v>
      </c>
      <c r="I1618" s="13">
        <v>43691</v>
      </c>
    </row>
    <row r="1619" spans="1:9" ht="34.5" hidden="1" customHeight="1" x14ac:dyDescent="0.25">
      <c r="A1619" s="42" t="str">
        <f t="shared" si="75"/>
        <v/>
      </c>
      <c r="B1619" s="10" t="s">
        <v>3547</v>
      </c>
      <c r="C1619" s="10" t="s">
        <v>3548</v>
      </c>
      <c r="D1619" s="10" t="s">
        <v>3546</v>
      </c>
      <c r="E1619" s="10" t="s">
        <v>4827</v>
      </c>
      <c r="F1619" s="10" t="s">
        <v>3547</v>
      </c>
      <c r="G1619" s="10" t="str">
        <f t="shared" si="77"/>
        <v>Unidades de discos rígidos, com um só conjunto cabeça-disco (hda - “head disk assembly”) com interface SATA de no mínimo 6gb/s, mtbf igual ou superior a um milhão de horas, ciclo de operação 24h/dia x 7 dias/semana (vinte e quatro horas diárias, operando sete dias por semana), destinadas ao armazenamento de dados de áudio e vídeo, desenvolvidas para suportar a operação em temperatura dentro da faixa de 5 a 70ºC ou excedendo-a, memória cache de no mínimo 64 megabytes.</v>
      </c>
      <c r="H1619" s="10">
        <v>122</v>
      </c>
      <c r="I1619" s="13">
        <v>43691</v>
      </c>
    </row>
    <row r="1620" spans="1:9" ht="34.5" hidden="1" customHeight="1" x14ac:dyDescent="0.25">
      <c r="A1620" s="42" t="str">
        <f t="shared" si="75"/>
        <v/>
      </c>
      <c r="B1620" s="10" t="s">
        <v>112</v>
      </c>
      <c r="C1620" s="10" t="s">
        <v>3550</v>
      </c>
      <c r="D1620" s="10" t="s">
        <v>3549</v>
      </c>
      <c r="E1620" s="10" t="s">
        <v>4803</v>
      </c>
      <c r="F1620" s="10" t="str">
        <f t="shared" ref="F1620:F1683" si="78">IF(B1620="","",LEFT(B1620,10))</f>
        <v>8479.89.99</v>
      </c>
      <c r="G1620" s="10" t="str">
        <f t="shared" si="77"/>
        <v>Máquinas automáticas multi-estações para aplicação e controle de cola, inserção e medição da posição e batimento da capa de proteção em rolamentos flangeados de rolamentos flangeados de rodas de veículos automotores, com tempo de ciclo igual ou inferior a 18s, para rolamentos com diâmetro máximo de 200mm, altura máxima de 140mm, esteira de alimentação de capa, duas estações de descarte de rejeitos e painel de controle com interface homem-máquina (IHM).</v>
      </c>
      <c r="H1620" s="10">
        <v>122</v>
      </c>
      <c r="I1620" s="13">
        <v>43691</v>
      </c>
    </row>
    <row r="1621" spans="1:9" ht="34.5" hidden="1" customHeight="1" x14ac:dyDescent="0.25">
      <c r="A1621" s="42" t="str">
        <f t="shared" si="75"/>
        <v/>
      </c>
      <c r="B1621" s="10" t="s">
        <v>1756</v>
      </c>
      <c r="C1621" s="10" t="s">
        <v>3552</v>
      </c>
      <c r="D1621" s="10" t="s">
        <v>3551</v>
      </c>
      <c r="E1621" s="10" t="s">
        <v>4828</v>
      </c>
      <c r="F1621" s="10" t="str">
        <f t="shared" si="78"/>
        <v>9018.19.80</v>
      </c>
      <c r="G1621" s="10" t="str">
        <f t="shared" si="77"/>
        <v>Equipamentos emissores de radiofrequência para coagulação e ablação de vaso, tecido e osso, operando a 400kHz, com potência de saída igual ou inferior a 200W, com monitoramento de impedância entre 25 e 1.000ohms, à prova de desfibrilação (não AP/APG), dotados de tela sensível ao toque e bombas de resfriamento com velocidades compreendidas entre 30 e 400rpm.</v>
      </c>
      <c r="H1621" s="10">
        <v>122</v>
      </c>
      <c r="I1621" s="13">
        <v>43691</v>
      </c>
    </row>
    <row r="1622" spans="1:9" ht="34.5" hidden="1" customHeight="1" x14ac:dyDescent="0.25">
      <c r="A1622" s="42" t="str">
        <f t="shared" si="75"/>
        <v/>
      </c>
      <c r="B1622" s="10" t="s">
        <v>1842</v>
      </c>
      <c r="C1622" s="10" t="s">
        <v>3554</v>
      </c>
      <c r="D1622" s="10" t="s">
        <v>3553</v>
      </c>
      <c r="E1622" s="10" t="s">
        <v>4829</v>
      </c>
      <c r="F1622" s="10" t="str">
        <f t="shared" si="78"/>
        <v>8443.16.00</v>
      </c>
      <c r="G1622" s="10" t="str">
        <f t="shared" si="77"/>
        <v>Máquinas de impressão flexográfica, de 8 cores, para a impressão de bobinas de papel ou de materiais plásticos com até 2.240kg e diâmetro máximo de 1.300mm, com largura máxima de impressão de 1.190mm, passo de impressão de 510 a 800mm e velocidade mecânica máxima de 500m/min, dotadas de: 1 desbobinador em forma de desbobinador basculante, com dois postos de bobinamento, para troca de bobina completamente automática e em velocidade de produção; 1 sistema de impressão com tambor central com 8 grupos entintadores, sistema de secagem entre cores com 7 sopradores de fenda desmontáveis e retro lavagem automática, 2 bombas automáticas de alto rendimento para a alimentação dos grupos entintadores e para a limpeza com diversos programas pré-selecionáveis separadamente para cada grupo entintador, com túnel de secagem de 4.000mm de comprimento e 17 bocais de saída de ar fácil; 1 sistema de controle e monitoramento com painel de comando integrado para recepção de monitores de 24” em desenho ergonômico com regulagem de altura para 2 monitores, sistema de alarme com texto claro, módulo manutenção preventiva, sistema de ajuste de impressão, sistema de vídeo inspeção com 2 câmeras matriciais de alta resolução, monitor operativo multitátil de 24” de pouca reflexão e alta definição, 4 grupos de “leds” e unidades de iluminação especial para a identificação de vernizes; 1 rebobinador em forma de rebobinador basculante, com dois postos de bobinamento, para troca de bobina completamente automática em velocidade de produção para um diâmetro interior de tubetes a partir de 70mm e diâmetro máximo de bobinas de 1.300mm.</v>
      </c>
      <c r="H1622" s="10">
        <v>122</v>
      </c>
      <c r="I1622" s="13">
        <v>43691</v>
      </c>
    </row>
    <row r="1623" spans="1:9" ht="34.5" hidden="1" customHeight="1" x14ac:dyDescent="0.25">
      <c r="A1623" s="42" t="str">
        <f t="shared" si="75"/>
        <v/>
      </c>
      <c r="B1623" s="10" t="s">
        <v>383</v>
      </c>
      <c r="C1623" s="10" t="s">
        <v>3556</v>
      </c>
      <c r="D1623" s="10" t="s">
        <v>3555</v>
      </c>
      <c r="E1623" s="10" t="s">
        <v>4560</v>
      </c>
      <c r="F1623" s="10" t="str">
        <f t="shared" si="78"/>
        <v>8464.90.19</v>
      </c>
      <c r="G1623" s="10" t="str">
        <f t="shared" si="77"/>
        <v>Máquinas de corte por meio de fios diamantados em alta velocidade, capazes de cortar materiais magnéticos em fatias paralelas e em formato de arco, diâmetro do fio de 0,1 até 0,25mm, capacidade de armazenamento de até 20Km de fio, velocidade circular de deslocamento de 1.000m/min, velocidade de avanço em XYZAC de 150mm/min, capacidade máxima de fluido de corte 800L, fluxo de bombeamento 250L/min, tensão de alimentação 380V, frequência 50Hz, pressão do ar 0.35Mpa, dimensões 3.000 x 1.490 x 2.360mm.</v>
      </c>
      <c r="H1623" s="10">
        <v>122</v>
      </c>
      <c r="I1623" s="13">
        <v>43691</v>
      </c>
    </row>
    <row r="1624" spans="1:9" ht="34.5" hidden="1" customHeight="1" x14ac:dyDescent="0.25">
      <c r="A1624" s="42" t="str">
        <f t="shared" si="75"/>
        <v/>
      </c>
      <c r="B1624" s="10" t="s">
        <v>3558</v>
      </c>
      <c r="C1624" s="10" t="s">
        <v>3559</v>
      </c>
      <c r="D1624" s="10" t="s">
        <v>3557</v>
      </c>
      <c r="E1624" s="10" t="s">
        <v>4830</v>
      </c>
      <c r="F1624" s="10" t="str">
        <f t="shared" si="78"/>
        <v>8465.91.90</v>
      </c>
      <c r="G1624" s="10" t="str">
        <f t="shared" si="77"/>
        <v>Máquinas-ferramentas para serrar painéis de madeira e similares, com comando numérico computadorizado (CNC), com "software" de controle com visualização em tempo real dos planos de corte em 3D, equipadas com duas linhas de corte com jatos de ar, 2 empurradores automáticos e independentes, com sistema “PULL/PUSH” para empurrar e puxar longitudinalmente os painéis, com sistema de coleta e formação de pacotes de painéis de espessura fina, equipado com carro com ventosas, com sistema de medição eletromagnética por meio de servo-motor que garante precisão de +-0,1mm, dotadas de pinças de 2 dedos, com carro porta-serras com velocidade regulável de 1 a 130m/min ou maior, com sistema de guia linear com articulação para a serra principal, com regulagem eletrônica da serra riscadora, com sistema alinhador central integrado diretamente ao carro de serra operando na linha de corte, com alimentação automática por meio de uma mesa elevadora de 4 colunas acionada eletro-hidraulicamente, com 8 mesas hidráulicas auxiliares de descarga.</v>
      </c>
      <c r="H1624" s="10">
        <v>122</v>
      </c>
      <c r="I1624" s="13">
        <v>43691</v>
      </c>
    </row>
    <row r="1625" spans="1:9" ht="34.5" hidden="1" customHeight="1" x14ac:dyDescent="0.25">
      <c r="A1625" s="42" t="str">
        <f t="shared" si="75"/>
        <v/>
      </c>
      <c r="B1625" s="10" t="s">
        <v>3496</v>
      </c>
      <c r="C1625" s="10" t="s">
        <v>3561</v>
      </c>
      <c r="D1625" s="10" t="s">
        <v>3560</v>
      </c>
      <c r="E1625" s="10" t="s">
        <v>4499</v>
      </c>
      <c r="F1625" s="10" t="str">
        <f t="shared" si="78"/>
        <v>8430.50.00</v>
      </c>
      <c r="G1625" s="10" t="str">
        <f t="shared" si="77"/>
        <v>Equipamentos de demolição, autopropelidos, sobre esteiras de borracha, sistema hidráulico acionado por motor elétrico 380V, potência igual ou superior a 15kW, controlado remotamente por painel portátil com “joysticks”, castelo giratório com rotação de 360º, dotado de braço articulado de 3 segmentos, alcance de 3,7 a 5,5m, conexão para diversos tipos de ferramentas como escavadeiras, rompedores, tesouras, fresas e outros tipos de implementos hidráulicos.</v>
      </c>
      <c r="H1625" s="10">
        <v>122</v>
      </c>
      <c r="I1625" s="13">
        <v>43691</v>
      </c>
    </row>
    <row r="1626" spans="1:9" ht="34.5" hidden="1" customHeight="1" x14ac:dyDescent="0.25">
      <c r="A1626" s="42" t="str">
        <f t="shared" si="75"/>
        <v/>
      </c>
      <c r="B1626" s="10" t="s">
        <v>129</v>
      </c>
      <c r="C1626" s="10" t="s">
        <v>3563</v>
      </c>
      <c r="D1626" s="10" t="s">
        <v>3562</v>
      </c>
      <c r="E1626" s="10" t="s">
        <v>4831</v>
      </c>
      <c r="F1626" s="10" t="str">
        <f t="shared" si="78"/>
        <v>8422.40.90</v>
      </c>
      <c r="G1626" s="10" t="str">
        <f t="shared" si="77"/>
        <v>Máquinas automáticas para envelopamento e empilhamento de placas para fabricação de baterias automotivas SLI e VRLA, com capacidade de envelopamento de 80 a 160placas/min no caso de separadores de polietileno ou de 80 a 140placas/min no caso de separadores de manta de fibra de vidro absorvente (AGM), contendo 3 magazines de placas com alimentador de alta velocidade e sistema eletrônico de detecção de placa dupla; 1 ou 2 desbobinadores de fitas, 1 dispositivo de servo corte.</v>
      </c>
      <c r="H1626" s="10">
        <v>122</v>
      </c>
      <c r="I1626" s="13">
        <v>43691</v>
      </c>
    </row>
    <row r="1627" spans="1:9" ht="34.5" hidden="1" customHeight="1" x14ac:dyDescent="0.25">
      <c r="A1627" s="42" t="str">
        <f t="shared" si="75"/>
        <v/>
      </c>
      <c r="B1627" s="10" t="s">
        <v>3565</v>
      </c>
      <c r="C1627" s="10" t="s">
        <v>3566</v>
      </c>
      <c r="D1627" s="10" t="s">
        <v>3564</v>
      </c>
      <c r="E1627" s="10" t="s">
        <v>4832</v>
      </c>
      <c r="F1627" s="10" t="str">
        <f t="shared" si="78"/>
        <v>8420.91.00</v>
      </c>
      <c r="G1627" s="10" t="str">
        <f t="shared" si="77"/>
        <v>Cilindros (rolos) térmicos gravados, para calandras utilizadas na indústria de TNT (tecido não tecido - certo), fabricados em aço com endurecimento da superfície via tratamento de nitrato, com NTS (nano to surface treatment - nano tecnologia de superfície), com largura máxima de material produzido pelos rolos gravados de até 5.200mm (5,2m), em velocidade de produção superior a 1.000m/min, pressão máxima de 150n/mm, capacidade de produção superior 240kg/h, diâmetro aproximado de saída do material de 570mm, rolamentos auto alinhados, sistema interno de circulação de óleo, temperatura de trabalho variando de 150 até 180ºC, com resposta rápida à variação térmica com precisão de temperatura de +/- 1 ºC.</v>
      </c>
      <c r="H1627" s="10">
        <v>122</v>
      </c>
      <c r="I1627" s="13">
        <v>43691</v>
      </c>
    </row>
    <row r="1628" spans="1:9" ht="34.5" hidden="1" customHeight="1" x14ac:dyDescent="0.25">
      <c r="A1628" s="42" t="str">
        <f t="shared" si="75"/>
        <v/>
      </c>
      <c r="B1628" s="10" t="s">
        <v>112</v>
      </c>
      <c r="C1628" s="10" t="s">
        <v>3568</v>
      </c>
      <c r="D1628" s="10" t="s">
        <v>3567</v>
      </c>
      <c r="E1628" s="10" t="s">
        <v>4803</v>
      </c>
      <c r="F1628" s="10" t="str">
        <f t="shared" si="78"/>
        <v>8479.89.99</v>
      </c>
      <c r="G1628" s="10" t="str">
        <f t="shared" si="77"/>
        <v>Máquinas automáticas para inserção de graxa nos lábios de vedação do anel externo flangeado e acoplamento com anel interno flangeado de rolamentos flangeados de rodas de veículos automotores com tempo de ciclo igual ou inferior a 18s, para rolamentos com anéis internos flangeados com diâmetro máximo de 200mm e altura máxima de 140mm e anéis externos flangeados com diâmetro máximo de 180mm e altura máxima de 100mm, dotada de sistema de controle de peso da graxa, robô para manipulação dos componentes com 6 graus de liberdade e capacidade de carga de 6,6kg; e painel de controle com interface homem máquina (IHM).</v>
      </c>
      <c r="H1628" s="10">
        <v>122</v>
      </c>
      <c r="I1628" s="13">
        <v>43691</v>
      </c>
    </row>
    <row r="1629" spans="1:9" ht="34.5" hidden="1" customHeight="1" x14ac:dyDescent="0.25">
      <c r="A1629" s="42" t="str">
        <f t="shared" si="75"/>
        <v/>
      </c>
      <c r="B1629" s="10" t="s">
        <v>652</v>
      </c>
      <c r="C1629" s="10" t="s">
        <v>3570</v>
      </c>
      <c r="D1629" s="10" t="s">
        <v>3569</v>
      </c>
      <c r="E1629" s="10" t="s">
        <v>4369</v>
      </c>
      <c r="F1629" s="10" t="str">
        <f t="shared" si="78"/>
        <v>8479.89.11</v>
      </c>
      <c r="G1629" s="10" t="str">
        <f t="shared" si="77"/>
        <v>Enfardadeiras de fragmentos de embalagens de papelão, horizontais, com abertura de alimentação com dimensões iguais a 1.257,3 x 698,5mm, 2 motores de 50HP, força de compressão de 86t, cilindro principal com 9 polegadas de diâmetro, sistema eletrohidráulico de autoamarração dos fardos com até 5 arames, controlador lógico programável (CLP) e interface homem-máquina (IHM).</v>
      </c>
      <c r="H1629" s="10">
        <v>122</v>
      </c>
      <c r="I1629" s="13">
        <v>43691</v>
      </c>
    </row>
    <row r="1630" spans="1:9" ht="34.5" hidden="1" customHeight="1" x14ac:dyDescent="0.25">
      <c r="A1630" s="42" t="str">
        <f t="shared" si="75"/>
        <v/>
      </c>
      <c r="B1630" s="10" t="s">
        <v>312</v>
      </c>
      <c r="C1630" s="10" t="s">
        <v>3572</v>
      </c>
      <c r="D1630" s="10" t="s">
        <v>3571</v>
      </c>
      <c r="E1630" s="10" t="s">
        <v>4780</v>
      </c>
      <c r="F1630" s="10" t="str">
        <f t="shared" si="78"/>
        <v>8424.30.90</v>
      </c>
      <c r="G1630" s="10" t="str">
        <f t="shared" si="77"/>
        <v>Máquinas automáticas para lavar e secar anéis internos menores de rolamentos flangeados de rodas de veículos automotores, para anéis com diâmetro máximo de 90mm a altura máxima de 500mm, esteira de transporte do produto com velocidade ajustável, dotadas de duas estações de tratamento, painel de controle com interface homem máquina (IHM).</v>
      </c>
      <c r="H1630" s="10">
        <v>122</v>
      </c>
      <c r="I1630" s="13">
        <v>43691</v>
      </c>
    </row>
    <row r="1631" spans="1:9" ht="34.5" hidden="1" customHeight="1" x14ac:dyDescent="0.25">
      <c r="A1631" s="42" t="str">
        <f t="shared" si="75"/>
        <v/>
      </c>
      <c r="B1631" s="10" t="s">
        <v>112</v>
      </c>
      <c r="C1631" s="10" t="s">
        <v>3574</v>
      </c>
      <c r="D1631" s="10" t="s">
        <v>3573</v>
      </c>
      <c r="E1631" s="10" t="s">
        <v>4803</v>
      </c>
      <c r="F1631" s="10" t="str">
        <f t="shared" si="78"/>
        <v>8479.89.99</v>
      </c>
      <c r="G1631" s="10" t="str">
        <f t="shared" si="77"/>
        <v>Máquinas automáticas multi-estações para inserção de prisioneiros em anéis internos flangeados de rolamentos flangeados de rodas de veículos automotores, com tempo de ciclo igual ou inferior a 18s, para anéis internos flangeados com diâmetro máximo de 200mm e altura máxima de 140mm, alimentador vibratório de prisoneiros, robô para manipulação de peças com 6 graus de liberdade e capacidade de carga de 11,1kg, sistema de controle de posicionamento e pressão dos prisioneiros, sistema de descarte de rejeitos e painel de controle com interface homem máquina (IHM).</v>
      </c>
      <c r="H1631" s="10">
        <v>122</v>
      </c>
      <c r="I1631" s="13">
        <v>43691</v>
      </c>
    </row>
    <row r="1632" spans="1:9" ht="34.5" hidden="1" customHeight="1" x14ac:dyDescent="0.25">
      <c r="A1632" s="42" t="str">
        <f t="shared" si="75"/>
        <v/>
      </c>
      <c r="B1632" s="10" t="s">
        <v>312</v>
      </c>
      <c r="C1632" s="10" t="s">
        <v>3576</v>
      </c>
      <c r="D1632" s="10" t="s">
        <v>3575</v>
      </c>
      <c r="E1632" s="10" t="s">
        <v>4780</v>
      </c>
      <c r="F1632" s="10" t="str">
        <f t="shared" si="78"/>
        <v>8424.30.90</v>
      </c>
      <c r="G1632" s="10" t="str">
        <f t="shared" si="77"/>
        <v>Máquinas automáticas para lavar e secar anéis internos menores de rolamentos flangeados de rodas de veículos automotores com tempo de ciclo igual ou inferior a 12s, para anéis com peso máximo de 5kg, sistema de alimentação por gaveta e lavagem por recirculação, composta por dois estágios de tratamento, painel de controle com interface homem máquina (IHM).</v>
      </c>
      <c r="H1632" s="10">
        <v>122</v>
      </c>
      <c r="I1632" s="13">
        <v>43691</v>
      </c>
    </row>
    <row r="1633" spans="1:9" ht="34.5" hidden="1" customHeight="1" x14ac:dyDescent="0.25">
      <c r="A1633" s="42" t="str">
        <f t="shared" si="75"/>
        <v/>
      </c>
      <c r="B1633" s="10" t="s">
        <v>112</v>
      </c>
      <c r="C1633" s="10" t="s">
        <v>3578</v>
      </c>
      <c r="D1633" s="10" t="s">
        <v>3577</v>
      </c>
      <c r="E1633" s="10" t="s">
        <v>4803</v>
      </c>
      <c r="F1633" s="10" t="str">
        <f t="shared" si="78"/>
        <v>8479.89.99</v>
      </c>
      <c r="G1633" s="10" t="str">
        <f t="shared" si="77"/>
        <v>Máquinas automáticas para inserção de defletores em anéis internos flangeados de rolamentos flangeados de rodas de veículos automotores, com tempo de ciclo igual ou inferior a 18s, para anéis internos flangeados com diâmetro máximo de 200mm e altura máxima de 140mm, dotadas de 3 estações (sendo 1 livre), alimentadores vibratórios de defletores, sistemas de controle de posição e batimento, sistemas de descarte de rejeitos e painéis de controle com interface homem máquina (IHM).</v>
      </c>
      <c r="H1633" s="10">
        <v>122</v>
      </c>
      <c r="I1633" s="13">
        <v>43691</v>
      </c>
    </row>
    <row r="1634" spans="1:9" ht="34.5" hidden="1" customHeight="1" x14ac:dyDescent="0.25">
      <c r="A1634" s="42" t="str">
        <f t="shared" si="75"/>
        <v/>
      </c>
      <c r="B1634" s="10" t="s">
        <v>3580</v>
      </c>
      <c r="C1634" s="10" t="s">
        <v>3581</v>
      </c>
      <c r="D1634" s="10" t="s">
        <v>3579</v>
      </c>
      <c r="E1634" s="10" t="s">
        <v>4819</v>
      </c>
      <c r="F1634" s="10" t="str">
        <f t="shared" si="78"/>
        <v>8471.90.11</v>
      </c>
      <c r="G1634" s="10" t="str">
        <f t="shared" si="77"/>
        <v>Sistemas de leitor de cartões com tecnologia “DesFire”, frequência 13.56Mhz, chave de criptografia, 12VDC, 160mA, temperatura range de 30 a 65⁰C, protocolo RS485, AEOS, módulo de RF 120Mhz para AX1014 ou AB350, IP65, faz a leitura de diferentes tecnologias, para controlar de acesso.</v>
      </c>
      <c r="H1634" s="10">
        <v>122</v>
      </c>
      <c r="I1634" s="13">
        <v>43691</v>
      </c>
    </row>
    <row r="1635" spans="1:9" ht="34.5" hidden="1" customHeight="1" x14ac:dyDescent="0.25">
      <c r="A1635" s="42" t="str">
        <f t="shared" si="75"/>
        <v/>
      </c>
      <c r="B1635" s="10" t="s">
        <v>3583</v>
      </c>
      <c r="C1635" s="10" t="s">
        <v>3584</v>
      </c>
      <c r="D1635" s="10" t="s">
        <v>3582</v>
      </c>
      <c r="E1635" s="10" t="s">
        <v>4833</v>
      </c>
      <c r="F1635" s="10" t="str">
        <f t="shared" si="78"/>
        <v>8466.20.10</v>
      </c>
      <c r="G1635" s="10" t="str">
        <f t="shared" si="77"/>
        <v>Placas automáticas autocentrantes, de tamanhos que variam de 165 a 630mm de diâmetro, rotações que variam de 1.100 a 6.000RPM, nariz tipo A2-5” ou A2-6”ou A2-8” ou A2-11”, sem passagem ou com passagem de 52mm a 180mm, serrilhado de 1,5 x 60°, ou 1/16 x 90°, ou 3/12 x 90°, fornecidas com jogo de castanhas, parafusos de fixação e bomba de engraxar.</v>
      </c>
      <c r="H1635" s="10">
        <v>122</v>
      </c>
      <c r="I1635" s="13">
        <v>43691</v>
      </c>
    </row>
    <row r="1636" spans="1:9" ht="34.5" hidden="1" customHeight="1" x14ac:dyDescent="0.25">
      <c r="A1636" s="42" t="str">
        <f t="shared" si="75"/>
        <v/>
      </c>
      <c r="B1636" s="10" t="s">
        <v>312</v>
      </c>
      <c r="C1636" s="10" t="s">
        <v>3586</v>
      </c>
      <c r="D1636" s="10" t="s">
        <v>3585</v>
      </c>
      <c r="E1636" s="10" t="s">
        <v>4780</v>
      </c>
      <c r="F1636" s="10" t="str">
        <f t="shared" si="78"/>
        <v>8424.30.90</v>
      </c>
      <c r="G1636" s="10" t="str">
        <f t="shared" si="77"/>
        <v>Máquinas automáticas para lavar e secar anéis internos flangeados de rolamentos flangeados de rodas de veículos automotores, para anéis com diâmetro máximo de 360mm a altura máxima de 500mm, esteira de transporte do produto com velocidade ajustável, compostas por duas estações de tratamento, painéis de controle com interface homem máquina (IHM).</v>
      </c>
      <c r="H1636" s="10">
        <v>122</v>
      </c>
      <c r="I1636" s="13">
        <v>43691</v>
      </c>
    </row>
    <row r="1637" spans="1:9" ht="34.5" hidden="1" customHeight="1" x14ac:dyDescent="0.25">
      <c r="A1637" s="42" t="str">
        <f t="shared" si="75"/>
        <v/>
      </c>
      <c r="B1637" s="10" t="s">
        <v>658</v>
      </c>
      <c r="C1637" s="10" t="s">
        <v>3588</v>
      </c>
      <c r="D1637" s="10" t="s">
        <v>3587</v>
      </c>
      <c r="E1637" s="10" t="s">
        <v>4780</v>
      </c>
      <c r="F1637" s="10" t="str">
        <f t="shared" si="78"/>
        <v>8458.91.00</v>
      </c>
      <c r="G1637" s="10" t="str">
        <f t="shared" si="77"/>
        <v>Máquinas automáticas para redução do batimento axial da face do flange de rolamentos flangeados de rodas de veículos automotores, para rolamentos com anéis internos flangeados com diâmetro máximo torneado de 190mm e altura máxima 140mm, dotadas de sistemas de carga e descarga automáticos por manipuladores e painéis de controle com CNC interface homem máquina (IHM).</v>
      </c>
      <c r="H1637" s="10">
        <v>122</v>
      </c>
      <c r="I1637" s="13">
        <v>43691</v>
      </c>
    </row>
    <row r="1638" spans="1:9" ht="34.5" hidden="1" customHeight="1" x14ac:dyDescent="0.25">
      <c r="A1638" s="42" t="str">
        <f t="shared" si="75"/>
        <v/>
      </c>
      <c r="B1638" s="10" t="s">
        <v>112</v>
      </c>
      <c r="C1638" s="10" t="s">
        <v>3590</v>
      </c>
      <c r="D1638" s="10" t="s">
        <v>3589</v>
      </c>
      <c r="E1638" s="10" t="s">
        <v>4803</v>
      </c>
      <c r="F1638" s="10" t="str">
        <f t="shared" si="78"/>
        <v>8479.89.99</v>
      </c>
      <c r="G1638" s="10" t="str">
        <f t="shared" si="77"/>
        <v>Máquinas automáticas multi-estações para montagem de gaiolas no lado interno de anéis externos flangeados de rolamentos flangeados de rodas de veículos automotores, com tempo de ciclo igual ou inferior a 18s, para anéis internos flangeados com diâmetro máximo de 200mm, altura máxima de 140mm, com funções de aplicação e controle de quantidade de graxa, montagens das esferas na gaiola, montagens das gaiolas com esferas no anel, checagem da presença de esferas, robôs para manipulação de peças com 6 graus de liberdade e capacidade de carga de 6,6kg, sistema de descarte de rejeitos e painéis de controle com interface homem máquina (IHM).</v>
      </c>
      <c r="H1638" s="10">
        <v>122</v>
      </c>
      <c r="I1638" s="13">
        <v>43691</v>
      </c>
    </row>
    <row r="1639" spans="1:9" ht="34.5" hidden="1" customHeight="1" x14ac:dyDescent="0.25">
      <c r="A1639" s="42" t="str">
        <f t="shared" si="75"/>
        <v/>
      </c>
      <c r="B1639" s="10" t="s">
        <v>332</v>
      </c>
      <c r="C1639" s="10" t="s">
        <v>3592</v>
      </c>
      <c r="D1639" s="10" t="s">
        <v>3591</v>
      </c>
      <c r="E1639" s="10" t="s">
        <v>4780</v>
      </c>
      <c r="F1639" s="10" t="str">
        <f t="shared" si="78"/>
        <v>8428.90.90</v>
      </c>
      <c r="G1639" s="10" t="str">
        <f t="shared" si="77"/>
        <v>Estações de alimentação de anéis internos flangeados ou anéis externos flangeados de rolamentos flangeados de rodas de veículos automotores, para anéis com diâmetro de flange máximo de 200mm e altura máxima de 150mm, dotadas de robô com 6 graus de liberdade e capacidade de carga de 20kg, câmera, dispositivos de manipulação, dispositivos de segurança e controlador lógico programável (CLP).</v>
      </c>
      <c r="H1639" s="10">
        <v>122</v>
      </c>
      <c r="I1639" s="13">
        <v>43691</v>
      </c>
    </row>
    <row r="1640" spans="1:9" ht="34.5" hidden="1" customHeight="1" x14ac:dyDescent="0.25">
      <c r="A1640" s="42" t="str">
        <f t="shared" si="75"/>
        <v/>
      </c>
      <c r="B1640" s="10" t="s">
        <v>590</v>
      </c>
      <c r="C1640" s="10" t="s">
        <v>3594</v>
      </c>
      <c r="D1640" s="10" t="s">
        <v>3593</v>
      </c>
      <c r="E1640" s="10" t="s">
        <v>4819</v>
      </c>
      <c r="F1640" s="10" t="str">
        <f t="shared" si="78"/>
        <v>8517.62.72</v>
      </c>
      <c r="G1640" s="10" t="str">
        <f t="shared" si="77"/>
        <v>Aparelhos repetidores de sinais para rede, aumentando em 1,2km por modulo, até o seu destino, conexão RS485, jumper até 32unidades, 12VDC-27VDC, Max.1.3A, suporta leitores 2x RS485 ou 2x “wiegand”, sensor “tamper” óptico, entrada digital, utilizados em controlar acesso.</v>
      </c>
      <c r="H1640" s="10">
        <v>122</v>
      </c>
      <c r="I1640" s="13">
        <v>43691</v>
      </c>
    </row>
    <row r="1641" spans="1:9" ht="34.5" hidden="1" customHeight="1" x14ac:dyDescent="0.25">
      <c r="A1641" s="42" t="str">
        <f t="shared" si="75"/>
        <v/>
      </c>
      <c r="B1641" s="10" t="s">
        <v>652</v>
      </c>
      <c r="C1641" s="10" t="s">
        <v>3596</v>
      </c>
      <c r="D1641" s="10" t="s">
        <v>3595</v>
      </c>
      <c r="E1641" s="10" t="s">
        <v>4803</v>
      </c>
      <c r="F1641" s="10" t="str">
        <f t="shared" si="78"/>
        <v>8479.89.11</v>
      </c>
      <c r="G1641" s="10" t="str">
        <f t="shared" si="77"/>
        <v>Máquinas automáticas para colocação de anéis internos menores em rolamentos flangeados de rodas de veículos automotores, por prensagem, com tempo de ciclo igual ou inferior a 18s, para anéis internos flangeados e anéis externos flangeados com diâmetro máximo de 200mm e altura máxima de 140mm, dotadas de esteiras de alimentação de anéis internos menores, robôs para manipulação dos anéis internos com 6 graus de liberdade com capacidade de carga de 7kg, e painéis de controle com interface homem máquina (IHM).</v>
      </c>
      <c r="H1641" s="10">
        <v>122</v>
      </c>
      <c r="I1641" s="13">
        <v>43691</v>
      </c>
    </row>
    <row r="1642" spans="1:9" ht="34.5" hidden="1" customHeight="1" x14ac:dyDescent="0.25">
      <c r="A1642" s="42" t="str">
        <f t="shared" si="75"/>
        <v/>
      </c>
      <c r="B1642" s="10" t="s">
        <v>427</v>
      </c>
      <c r="C1642" s="10" t="s">
        <v>3598</v>
      </c>
      <c r="D1642" s="10" t="s">
        <v>3597</v>
      </c>
      <c r="E1642" s="10" t="s">
        <v>4834</v>
      </c>
      <c r="F1642" s="10" t="str">
        <f t="shared" si="78"/>
        <v>8543.30.00</v>
      </c>
      <c r="G1642" s="10" t="str">
        <f t="shared" si="77"/>
        <v>Máquinas elétricas de galvanoplastia, sendo unidade funcional para deposição física de metais no estado de vapor por meio de câmara de vácuo, trocador de calor para a produção de água gelada, sistema de injeção de gás, sistema de controle de atmosfera, sistema de bombas de vácuo duplo estágio, mesa rotativa para a fixação das peças, controlador lógico programável (CLP), com ou sem sistema “sputtering”, que permite a deposição física de metal em estado de vapor com camadas controladas igual ou superior a 0,2 microns de espessura por meio de cátodos de arco ou de magnetrons com ou sem sistema de metalização por meio de filamentos de alumínio com deposição do metal.</v>
      </c>
      <c r="H1642" s="10">
        <v>122</v>
      </c>
      <c r="I1642" s="13">
        <v>43691</v>
      </c>
    </row>
    <row r="1643" spans="1:9" ht="34.5" hidden="1" customHeight="1" x14ac:dyDescent="0.25">
      <c r="A1643" s="42" t="str">
        <f t="shared" si="75"/>
        <v/>
      </c>
      <c r="B1643" s="10" t="s">
        <v>132</v>
      </c>
      <c r="C1643" s="10" t="s">
        <v>3600</v>
      </c>
      <c r="D1643" s="10" t="s">
        <v>3599</v>
      </c>
      <c r="E1643" s="10" t="s">
        <v>4823</v>
      </c>
      <c r="F1643" s="10" t="str">
        <f t="shared" si="78"/>
        <v>9018.50.90</v>
      </c>
      <c r="G1643" s="10" t="str">
        <f t="shared" si="77"/>
        <v>Equipamentos de diagnóstico oftalmológico destinados ao exame dos segmentos anterior e posterior do olho humano, exame de angiografia por OCT de 6 camadas com “scan” de até 12 x 8mm, segmento anterior com medida ângulo a ângulo de 16mm, sistema modular sendo possível upgrade de hardware e software, imagens extremamente precisas por meio do “eye-tracker” SLO.</v>
      </c>
      <c r="H1643" s="10">
        <v>122</v>
      </c>
      <c r="I1643" s="13">
        <v>43691</v>
      </c>
    </row>
    <row r="1644" spans="1:9" ht="34.5" hidden="1" customHeight="1" x14ac:dyDescent="0.25">
      <c r="A1644" s="42" t="str">
        <f t="shared" si="75"/>
        <v/>
      </c>
      <c r="B1644" s="10" t="s">
        <v>948</v>
      </c>
      <c r="C1644" s="10" t="s">
        <v>3602</v>
      </c>
      <c r="D1644" s="10" t="s">
        <v>3601</v>
      </c>
      <c r="E1644" s="10" t="s">
        <v>4835</v>
      </c>
      <c r="F1644" s="10" t="str">
        <f t="shared" si="78"/>
        <v>8421.21.00</v>
      </c>
      <c r="G1644" s="10" t="str">
        <f t="shared" si="77"/>
        <v>Difusores de ar tubular com membrana EPDM, fixadas com auxílio de abraçadeiras de aço inoxidável em tubo suporte de corpo em polipropileno, com diâmetro de 65mm, comprimento de 500 a 1.000mm e roscas fêmeas (G3/4 polegada ou G1 polegada), com sistema de ranhura longitudinal e cabeçote para fixação de suporte regulável, para tratamento biológico de efluentes industriais e sanitárias.</v>
      </c>
      <c r="H1644" s="10">
        <v>122</v>
      </c>
      <c r="I1644" s="13">
        <v>43691</v>
      </c>
    </row>
    <row r="1645" spans="1:9" ht="34.5" hidden="1" customHeight="1" x14ac:dyDescent="0.25">
      <c r="A1645" s="42" t="str">
        <f t="shared" si="75"/>
        <v/>
      </c>
      <c r="B1645" s="10" t="s">
        <v>132</v>
      </c>
      <c r="C1645" s="10" t="s">
        <v>3604</v>
      </c>
      <c r="D1645" s="10" t="s">
        <v>3603</v>
      </c>
      <c r="E1645" s="10" t="s">
        <v>4823</v>
      </c>
      <c r="F1645" s="10" t="str">
        <f t="shared" si="78"/>
        <v>9018.50.90</v>
      </c>
      <c r="G1645" s="10" t="str">
        <f t="shared" si="77"/>
        <v>Equipamentos oftalmológicos de diagnóstico para córnea, mapas topográficos, mapas de Fourier, mapas diferenciais e mapas de elevação, análise de ceratocone e estatísticas de “Klyce”, disco de plácido de 25 anéis com opcional de 31 anéis, alinhamento manual e queixeira elétrica com captura automática, software em português e diversos idiomas.</v>
      </c>
      <c r="H1645" s="10">
        <v>122</v>
      </c>
      <c r="I1645" s="13">
        <v>43691</v>
      </c>
    </row>
    <row r="1646" spans="1:9" ht="34.5" hidden="1" customHeight="1" x14ac:dyDescent="0.25">
      <c r="A1646" s="42" t="str">
        <f t="shared" si="75"/>
        <v/>
      </c>
      <c r="B1646" s="10" t="s">
        <v>361</v>
      </c>
      <c r="C1646" s="10" t="s">
        <v>3606</v>
      </c>
      <c r="D1646" s="10" t="s">
        <v>3605</v>
      </c>
      <c r="E1646" s="10" t="s">
        <v>4780</v>
      </c>
      <c r="F1646" s="10" t="str">
        <f t="shared" si="78"/>
        <v>8424.89.90</v>
      </c>
      <c r="G1646" s="10" t="str">
        <f t="shared" si="77"/>
        <v>Máquinas automáticas para aplicação, por pulverização, de óleo protetivo na superfície de rolamentos flangeados de rodas de veículos automotores, com tempo de ciclo igual ou inferior a 18s, para rolamentos com diâmetro máximo de 200mm, altura máxima de 140mm, dotadas de carga e descarga automáticos e painel de controle com interface homem máquina (IHM).</v>
      </c>
      <c r="H1646" s="10">
        <v>122</v>
      </c>
      <c r="I1646" s="13">
        <v>43691</v>
      </c>
    </row>
    <row r="1647" spans="1:9" ht="34.5" hidden="1" customHeight="1" x14ac:dyDescent="0.25">
      <c r="A1647" s="42" t="str">
        <f t="shared" si="75"/>
        <v/>
      </c>
      <c r="B1647" s="10" t="s">
        <v>112</v>
      </c>
      <c r="C1647" s="10" t="s">
        <v>3608</v>
      </c>
      <c r="D1647" s="10" t="s">
        <v>3607</v>
      </c>
      <c r="E1647" s="10" t="s">
        <v>4780</v>
      </c>
      <c r="F1647" s="10" t="str">
        <f t="shared" si="78"/>
        <v>8479.89.99</v>
      </c>
      <c r="G1647" s="10" t="str">
        <f t="shared" si="77"/>
        <v>Máquinas automáticas multi-estações para inserção da vedação lado externo de anéis externos flangeados de rolamentos flangeados de rodas de veículos automotores, com tempo de ciclo igual ou inferior a 18s, para anéis externos flangeados com diâmetro compreendido entre 80 e 180mm e altura compreendida entre 40 e 100mm, com funções de checagem da presença de esferas, montagem da vedação e controle da posição da vedação, sistema de descarte de rejeitos, 2 estações e painel de controle com interface homem máquina (IHM).</v>
      </c>
      <c r="H1647" s="10">
        <v>122</v>
      </c>
      <c r="I1647" s="13">
        <v>43691</v>
      </c>
    </row>
    <row r="1648" spans="1:9" ht="34.5" hidden="1" customHeight="1" x14ac:dyDescent="0.25">
      <c r="A1648" s="42" t="str">
        <f t="shared" si="75"/>
        <v/>
      </c>
      <c r="B1648" s="10" t="s">
        <v>112</v>
      </c>
      <c r="C1648" s="10" t="s">
        <v>3610</v>
      </c>
      <c r="D1648" s="10" t="s">
        <v>3609</v>
      </c>
      <c r="E1648" s="10" t="s">
        <v>4780</v>
      </c>
      <c r="F1648" s="10" t="str">
        <f t="shared" si="78"/>
        <v>8479.89.99</v>
      </c>
      <c r="G1648" s="10" t="str">
        <f t="shared" si="77"/>
        <v>Máquinas automáticas multi-estações para montagem de gaiolas no lado externo de anéis externos flangeados de rolamentos flangeados de rodas de veículos automotores, com tempo de ciclo igual ou inferior a 18 segundos, para anéis externos flangeados diâmetro máximo de 200mm, altura máxima de 140mm, com funções de aplicação e controle de quantidade de graxa, armazenamento de gaiolas em magazine, montagem das esferas na gaiola, montagens da gaiola com esferas no anel,  robô para manipulação dos componentes, com 6 graus de liberdade e capacidade de carga de 6,6kg, sistema de descarte de rejeitos com 1 estação e painel de controle com interface homem máquina (IHM).</v>
      </c>
      <c r="H1648" s="10">
        <v>122</v>
      </c>
      <c r="I1648" s="13">
        <v>43691</v>
      </c>
    </row>
    <row r="1649" spans="1:9" ht="34.5" hidden="1" customHeight="1" x14ac:dyDescent="0.25">
      <c r="A1649" s="42" t="str">
        <f t="shared" si="75"/>
        <v/>
      </c>
      <c r="B1649" s="10" t="s">
        <v>597</v>
      </c>
      <c r="C1649" s="10" t="s">
        <v>3612</v>
      </c>
      <c r="D1649" s="10" t="s">
        <v>3611</v>
      </c>
      <c r="E1649" s="10" t="s">
        <v>4803</v>
      </c>
      <c r="F1649" s="10" t="str">
        <f t="shared" si="78"/>
        <v>8462.29.00</v>
      </c>
      <c r="G1649" s="10" t="str">
        <f t="shared" si="77"/>
        <v>Máquinas para conformação à frio da parte superior do anel interno flangeado de rolamentos flangeados de rodas de veículos automotores, por roletagem orbital, com tempo de ciclo igual ou inferior a 18s, para rolamentos com diâmetro máximo de 200mm, altura máxima de 140mm, dotadas de carga e descarga automáticas, sistema de descarte de rejeitos, unidade hidráulica e painel de controle com CLP (controlador lógico programável) com interface homem máquina (IHM).</v>
      </c>
      <c r="H1649" s="10">
        <v>122</v>
      </c>
      <c r="I1649" s="13">
        <v>43691</v>
      </c>
    </row>
    <row r="1650" spans="1:9" ht="34.5" hidden="1" customHeight="1" x14ac:dyDescent="0.25">
      <c r="A1650" s="42" t="str">
        <f t="shared" si="75"/>
        <v/>
      </c>
      <c r="B1650" s="10" t="s">
        <v>197</v>
      </c>
      <c r="C1650" s="10" t="s">
        <v>3614</v>
      </c>
      <c r="D1650" s="10" t="s">
        <v>3613</v>
      </c>
      <c r="E1650" s="10" t="s">
        <v>4780</v>
      </c>
      <c r="F1650" s="10" t="str">
        <f t="shared" si="78"/>
        <v>9031.80.99</v>
      </c>
      <c r="G1650" s="10" t="str">
        <f t="shared" si="77"/>
        <v>Máquinas para medição da pré-carga axial em rolamentos flangeados de rodas de veículos automotores, com tempo de ciclo igual ou inferior a 18s, para anéis internos flangeados com diâmetro máximo de 200mm, altura máxima de 140mm, sistema de descarte de rejeitos e painel de controle com interface homem máquina (IHM).</v>
      </c>
      <c r="H1650" s="10">
        <v>122</v>
      </c>
      <c r="I1650" s="13">
        <v>43691</v>
      </c>
    </row>
    <row r="1651" spans="1:9" ht="34.5" hidden="1" customHeight="1" x14ac:dyDescent="0.25">
      <c r="A1651" s="42" t="str">
        <f t="shared" si="75"/>
        <v/>
      </c>
      <c r="B1651" s="10" t="s">
        <v>652</v>
      </c>
      <c r="C1651" s="10" t="s">
        <v>3616</v>
      </c>
      <c r="D1651" s="10" t="s">
        <v>3615</v>
      </c>
      <c r="E1651" s="10" t="s">
        <v>4803</v>
      </c>
      <c r="F1651" s="10" t="str">
        <f t="shared" si="78"/>
        <v>8479.89.11</v>
      </c>
      <c r="G1651" s="10" t="str">
        <f t="shared" si="77"/>
        <v>Máquinas automáticas para inserção de placa magnética (encoder) pro prensagem em rolamentos flangeados de rodas de veículos automotores, com tempo de ciclo igual ou inferior a 18s, para rolamentos com diâmetro máximo de 200mm, altura máxima de 140mm, magazine para alimentação das placas, sistema de descarte de rejeitos e painel de controle com interface homem máquina (IHM).</v>
      </c>
      <c r="H1651" s="10">
        <v>122</v>
      </c>
      <c r="I1651" s="13">
        <v>43691</v>
      </c>
    </row>
    <row r="1652" spans="1:9" ht="34.5" hidden="1" customHeight="1" x14ac:dyDescent="0.25">
      <c r="A1652" s="42" t="str">
        <f t="shared" si="75"/>
        <v/>
      </c>
      <c r="B1652" s="10" t="s">
        <v>536</v>
      </c>
      <c r="C1652" s="10" t="s">
        <v>3618</v>
      </c>
      <c r="D1652" s="10" t="s">
        <v>3617</v>
      </c>
      <c r="E1652" s="10" t="s">
        <v>4100</v>
      </c>
      <c r="F1652" s="10" t="str">
        <f t="shared" si="78"/>
        <v>8427.10.19</v>
      </c>
      <c r="G1652" s="10" t="str">
        <f t="shared" si="77"/>
        <v>Empilhadeiras elétricas autopropulsadas, retrátil, de alta performance, capacidade máxima de movimentação de carga 1.600kg; dotadas de bateria de fosfato de ferro-lítio (lifepo4), integradas ao equipamento e recarga através de um “plug” no próprio chassis; torres de elevação em 3 versões, altura de elevação dos garfos entre 4.550 e 10.700mm; velocidade de elevação dos garfos sem carga de 0,81m/s (ou superior) e velocidade de descida dos garfos sem carga de 0,56m/s (ou superior).</v>
      </c>
      <c r="H1652" s="10">
        <v>122</v>
      </c>
      <c r="I1652" s="13">
        <v>43691</v>
      </c>
    </row>
    <row r="1653" spans="1:9" ht="34.5" hidden="1" customHeight="1" x14ac:dyDescent="0.25">
      <c r="A1653" s="42" t="str">
        <f t="shared" si="75"/>
        <v/>
      </c>
      <c r="B1653" s="10" t="s">
        <v>112</v>
      </c>
      <c r="C1653" s="10" t="s">
        <v>3620</v>
      </c>
      <c r="D1653" s="10" t="s">
        <v>3619</v>
      </c>
      <c r="E1653" s="10" t="s">
        <v>4803</v>
      </c>
      <c r="F1653" s="10" t="str">
        <f t="shared" si="78"/>
        <v>8479.89.99</v>
      </c>
      <c r="G1653" s="10" t="str">
        <f t="shared" si="77"/>
        <v>Máquinas automáticas para limpeza de placas magnéticas (encoders) montadas em rolamentos flangeados de rodas de veículos automotores, por vácuo, com tempo de ciclo igual ou inferior a 18s, para rolamentos com diâmetro máximo de 200mm, altura máxima de 140mm e painel de controle com CPU.</v>
      </c>
      <c r="H1653" s="10">
        <v>122</v>
      </c>
      <c r="I1653" s="13">
        <v>43691</v>
      </c>
    </row>
    <row r="1654" spans="1:9" ht="34.5" hidden="1" customHeight="1" x14ac:dyDescent="0.25">
      <c r="A1654" s="42" t="str">
        <f t="shared" si="75"/>
        <v/>
      </c>
      <c r="B1654" s="10" t="s">
        <v>197</v>
      </c>
      <c r="C1654" s="10" t="s">
        <v>3622</v>
      </c>
      <c r="D1654" s="10" t="s">
        <v>3621</v>
      </c>
      <c r="E1654" s="10" t="s">
        <v>4803</v>
      </c>
      <c r="F1654" s="10" t="str">
        <f t="shared" si="78"/>
        <v>9031.80.99</v>
      </c>
      <c r="G1654" s="10" t="str">
        <f t="shared" si="77"/>
        <v>Máquinas automáticas para controle de rolamentos flangeados de rodas de veículos automotores, apta ao controle de batimento axial, radial, distância entre flanges e concavidade, com tempo de ciclo igual ou inferior a 18s, para anéis internos flangeado com diâmetro máximo de 200mm, altura máxima de 140mm, robô para manipulação de peças com 6 graus de liberdade e capacidade de carga de 11,1kg, estação de descarte de rejeitos e painel de controle com interface homem máquina (IHM).</v>
      </c>
      <c r="H1654" s="10">
        <v>122</v>
      </c>
      <c r="I1654" s="13">
        <v>43691</v>
      </c>
    </row>
    <row r="1655" spans="1:9" ht="34.5" hidden="1" customHeight="1" x14ac:dyDescent="0.25">
      <c r="A1655" s="42" t="str">
        <f t="shared" si="75"/>
        <v/>
      </c>
      <c r="B1655" s="10" t="s">
        <v>197</v>
      </c>
      <c r="C1655" s="10" t="s">
        <v>3624</v>
      </c>
      <c r="D1655" s="10" t="s">
        <v>3623</v>
      </c>
      <c r="E1655" s="10" t="s">
        <v>4803</v>
      </c>
      <c r="F1655" s="10" t="str">
        <f t="shared" si="78"/>
        <v>9031.80.99</v>
      </c>
      <c r="G1655" s="10" t="str">
        <f t="shared" si="77"/>
        <v>Máquinas automáticas para medição da folga axial de rolamentos flangeados de rodas de veículos automotores com tempo de ciclo igual ou inferior a 18s, para anel interno flangeado com diâmetro máximo de 200mm e altura máxima de 140mm, dotadas de células de carga, estação de descarte de rejeitos e painel de controle com controlador lógico programável (CLP) e interface homem máquina (IHM).</v>
      </c>
      <c r="H1655" s="10">
        <v>122</v>
      </c>
      <c r="I1655" s="13">
        <v>43691</v>
      </c>
    </row>
    <row r="1656" spans="1:9" ht="34.5" hidden="1" customHeight="1" x14ac:dyDescent="0.25">
      <c r="A1656" s="42" t="str">
        <f t="shared" si="75"/>
        <v/>
      </c>
      <c r="B1656" s="10" t="s">
        <v>1182</v>
      </c>
      <c r="C1656" s="10" t="s">
        <v>3626</v>
      </c>
      <c r="D1656" s="10" t="s">
        <v>3625</v>
      </c>
      <c r="E1656" s="10" t="s">
        <v>4803</v>
      </c>
      <c r="F1656" s="10" t="str">
        <f t="shared" si="78"/>
        <v>8456.11.90</v>
      </c>
      <c r="G1656" s="10" t="str">
        <f t="shared" si="77"/>
        <v>Máquinas automáticas para gravação a laser de anéis internos flangeados de rolamentos flangeados de rodas de veículos automotores, para anel interno flangeado com diâmetro máximo de 200mm e altura máxima de 140mm, com tempo de ciclo igual ou inferior a 18s, dotadas de estação de posicionamento de peças; estação de gravação de código bidimensional "Data Matrix"; estação de leitura do código bidimensional (escaner); estação de gravação de informações lineares no Ø do flange do anel interno; sistema de descarte de rejeitos; carga e descarga automáticas e painel de controle com interface homem máquina (IHM).</v>
      </c>
      <c r="H1656" s="10">
        <v>122</v>
      </c>
      <c r="I1656" s="13">
        <v>43691</v>
      </c>
    </row>
    <row r="1657" spans="1:9" ht="34.5" hidden="1" customHeight="1" x14ac:dyDescent="0.25">
      <c r="A1657" s="42" t="str">
        <f t="shared" si="75"/>
        <v/>
      </c>
      <c r="B1657" s="10" t="s">
        <v>112</v>
      </c>
      <c r="C1657" s="10" t="s">
        <v>3628</v>
      </c>
      <c r="D1657" s="10" t="s">
        <v>3627</v>
      </c>
      <c r="E1657" s="10" t="s">
        <v>4803</v>
      </c>
      <c r="F1657" s="10" t="str">
        <f t="shared" si="78"/>
        <v>8479.89.99</v>
      </c>
      <c r="G1657" s="10" t="str">
        <f t="shared" si="77"/>
        <v>Máquinas para desmontagem e remontagem do anel interno menor de rolamentos flangeados de rodas de veículos automotores com tempo de ciclo igual ou inferior a 18s, para rolamentos com anéis internos flangeados e anéis externos flangeados com diâmetro máximo de 200mm e altura máxima de 140mm, com 2 robôs para manipulação dos componentes sendo os dois com 6 graus de liberdade e capacidade de carga um de 7kg e outro de 5kg, e painel de controle com interface homem máquina (IHM).</v>
      </c>
      <c r="H1657" s="10">
        <v>122</v>
      </c>
      <c r="I1657" s="13">
        <v>43691</v>
      </c>
    </row>
    <row r="1658" spans="1:9" ht="34.5" hidden="1" customHeight="1" x14ac:dyDescent="0.25">
      <c r="A1658" s="42" t="str">
        <f t="shared" si="75"/>
        <v/>
      </c>
      <c r="B1658" s="10" t="s">
        <v>3630</v>
      </c>
      <c r="C1658" s="10" t="s">
        <v>3631</v>
      </c>
      <c r="D1658" s="10" t="s">
        <v>3629</v>
      </c>
      <c r="E1658" s="10" t="s">
        <v>4836</v>
      </c>
      <c r="F1658" s="10" t="str">
        <f t="shared" si="78"/>
        <v>8439.91.00</v>
      </c>
      <c r="G1658" s="10" t="str">
        <f t="shared" si="77"/>
        <v>Discos para refinadores para massa celulose formato tipo disco plano com medida de 8 a 54pol de diâmetro nominal ou cônicos com medida de 17 a 40pol de diâmetro nominal fabricado em aço inoxidável/aço inoxidável duplex, montados por brasagem ou colagem por difusão, próprias para máquinas classificadoras de fibras celulósicas ou de fibras provenientes da reciclagem de papel.</v>
      </c>
      <c r="H1658" s="10">
        <v>122</v>
      </c>
      <c r="I1658" s="13">
        <v>43691</v>
      </c>
    </row>
    <row r="1659" spans="1:9" ht="34.5" hidden="1" customHeight="1" x14ac:dyDescent="0.25">
      <c r="A1659" s="42" t="str">
        <f t="shared" si="75"/>
        <v/>
      </c>
      <c r="B1659" s="10" t="s">
        <v>3526</v>
      </c>
      <c r="C1659" s="10" t="s">
        <v>3633</v>
      </c>
      <c r="D1659" s="10" t="s">
        <v>3632</v>
      </c>
      <c r="E1659" s="10" t="s">
        <v>4706</v>
      </c>
      <c r="F1659" s="10" t="str">
        <f t="shared" si="78"/>
        <v>9024.10.20</v>
      </c>
      <c r="G1659" s="10" t="str">
        <f t="shared" si="77"/>
        <v>Máquinas para ensaio de microdureza de peças de até 50kg, com faixa de força de teste variando de 50g a 10kg (0,49 a 98,1N), com deslizamento automático dos eixos X e Y em até 150mm, trocador de ferramentas sextavado motorizado e sistema de câmera colorida 2 x 18MP.</v>
      </c>
      <c r="H1659" s="10">
        <v>122</v>
      </c>
      <c r="I1659" s="13">
        <v>43691</v>
      </c>
    </row>
    <row r="1660" spans="1:9" ht="34.5" hidden="1" customHeight="1" x14ac:dyDescent="0.25">
      <c r="A1660" s="42" t="str">
        <f t="shared" si="75"/>
        <v/>
      </c>
      <c r="B1660" s="10" t="s">
        <v>2563</v>
      </c>
      <c r="C1660" s="10" t="s">
        <v>3635</v>
      </c>
      <c r="D1660" s="10" t="s">
        <v>3634</v>
      </c>
      <c r="E1660" s="10" t="s">
        <v>4837</v>
      </c>
      <c r="F1660" s="10" t="str">
        <f t="shared" si="78"/>
        <v>8517.62.77</v>
      </c>
      <c r="G1660" s="10" t="str">
        <f t="shared" si="77"/>
        <v>Aparelhos para recepção, conversão, transmissão ou regeneração de voz ou outros dados, comutação, roteamento, faixa de frequência 360 a 400MHz ou 406 a 470MHz, podendo trabalhar como base, temperatura de trabalho entre -40° a +70°, com até 95% de umidade.</v>
      </c>
      <c r="H1660" s="10">
        <v>122</v>
      </c>
      <c r="I1660" s="13">
        <v>43691</v>
      </c>
    </row>
    <row r="1661" spans="1:9" ht="34.5" hidden="1" customHeight="1" x14ac:dyDescent="0.25">
      <c r="A1661" s="42" t="str">
        <f t="shared" si="75"/>
        <v/>
      </c>
      <c r="B1661" s="10" t="s">
        <v>4838</v>
      </c>
      <c r="C1661" s="10" t="s">
        <v>3637</v>
      </c>
      <c r="D1661" s="10" t="s">
        <v>3636</v>
      </c>
      <c r="E1661" s="10" t="s">
        <v>4839</v>
      </c>
      <c r="F1661" s="10" t="str">
        <f t="shared" si="78"/>
        <v>8456.11.19</v>
      </c>
      <c r="G1661" s="10" t="str">
        <f t="shared" si="77"/>
        <v>Máquinas automáticas de corte a laser , para corte de chapas metálicas compreendidas entre 0,5 e 20mm, com sistema vertical de carregamento, descarregamento e armazenamento de material automático e sem a intervenção do operador no ciclo de abastecimento e desabastecimento do sistema de corte laser, com opção de separação das peças processadas por meio de robô cartesiano com duas cabeças, integrado ao sistema, e armazenagem de chapas com palatização ou não, dispositivo independente de abastecimentos da mesa de corte com ventosas, ciclo de carga ou descarga de até 55s para chapas de até 20mm de espessura, software para gerenciamento das informações do material.</v>
      </c>
      <c r="H1661" s="10">
        <v>122</v>
      </c>
      <c r="I1661" s="13">
        <v>43691</v>
      </c>
    </row>
    <row r="1662" spans="1:9" ht="34.5" hidden="1" customHeight="1" x14ac:dyDescent="0.25">
      <c r="A1662" s="42" t="str">
        <f t="shared" si="75"/>
        <v/>
      </c>
      <c r="B1662" s="10" t="s">
        <v>225</v>
      </c>
      <c r="C1662" s="10" t="s">
        <v>3639</v>
      </c>
      <c r="D1662" s="10" t="s">
        <v>3638</v>
      </c>
      <c r="E1662" s="10" t="s">
        <v>4026</v>
      </c>
      <c r="F1662" s="10" t="str">
        <f t="shared" si="78"/>
        <v>8474.90.00</v>
      </c>
      <c r="G1662" s="10" t="str">
        <f t="shared" si="77"/>
        <v>Eixos principais de britadores giratórios, feitos em liga de aço conforme norma ASTM A668 classe D, de peso superior a 47ton, e altura igual ou superior a 6.733mm.</v>
      </c>
      <c r="H1662" s="10">
        <v>122</v>
      </c>
      <c r="I1662" s="13">
        <v>43691</v>
      </c>
    </row>
    <row r="1663" spans="1:9" ht="34.5" hidden="1" customHeight="1" x14ac:dyDescent="0.25">
      <c r="A1663" s="42" t="str">
        <f t="shared" si="75"/>
        <v/>
      </c>
      <c r="B1663" s="10" t="s">
        <v>246</v>
      </c>
      <c r="C1663" s="10" t="s">
        <v>3641</v>
      </c>
      <c r="D1663" s="10" t="s">
        <v>3640</v>
      </c>
      <c r="E1663" s="10" t="s">
        <v>4840</v>
      </c>
      <c r="F1663" s="10" t="str">
        <f t="shared" si="78"/>
        <v>8462.10.90</v>
      </c>
      <c r="G1663" s="10" t="str">
        <f t="shared" si="77"/>
        <v xml:space="preserve">Prensas automáticas do tipo “C” para produção de tampas com diâmetro de 290mm, utilizadas na montagem de embalagens metálicas de 18 e 20L, com capacidade de fabricação entre 2.400 a 3.000unidades/h, para realizar a segunda operação de estampagem de tampas dos tipos “segura” (sem anel de fechamento) e “homologada” (com anel de fechamento), capacidade de prensagem de 80ton, contendo alimentador automático com controlador lógico programável (CLP) sincronizado para posicionamento das peças abaixo da ferramenta de estampagem e esteiras para entrada e saída das peças do equipamento. </v>
      </c>
      <c r="H1663" s="10">
        <v>122</v>
      </c>
      <c r="I1663" s="13">
        <v>43691</v>
      </c>
    </row>
    <row r="1664" spans="1:9" ht="34.5" hidden="1" customHeight="1" x14ac:dyDescent="0.25">
      <c r="A1664" s="42" t="str">
        <f t="shared" si="75"/>
        <v/>
      </c>
      <c r="B1664" s="10" t="s">
        <v>3643</v>
      </c>
      <c r="C1664" s="10" t="s">
        <v>3644</v>
      </c>
      <c r="D1664" s="10" t="s">
        <v>3642</v>
      </c>
      <c r="E1664" s="10" t="s">
        <v>4840</v>
      </c>
      <c r="F1664" s="10" t="str">
        <f t="shared" si="78"/>
        <v>8462.10.11</v>
      </c>
      <c r="G1664" s="10" t="str">
        <f t="shared" si="77"/>
        <v>Prensas automáticas do tipo “Portal” de alta precisão, para produção de componentes (tampas e fundos) utilizados na montagem de embalagens metálicas de 18 e 20L, com capacidade de fabricação entre 2.400 a 3.000unidades/h, utilizando folhas metálicas com dimensões máximas de até 1.000 x 1.200mm e espessura entre 0,15 a 0,40mm, com capacidade de prensagem de 100ton, para estampagem das folhas no conceito “scroll”, dotadas de: mesa hidráulica para elevação dos fardos de folhas metálicas; unidades automáticas com rolo para alimentação e lubrificação das folhas; mesas de posicionamento com manipulador automático das folhas por meio de comando numérico computadorizado (CNC), em sincronia com o movimento da prensa; extratores automáticos para remover retalhos de sucata do equipamento; painéis de controle programável.</v>
      </c>
      <c r="H1664" s="10">
        <v>122</v>
      </c>
      <c r="I1664" s="13">
        <v>43691</v>
      </c>
    </row>
    <row r="1665" spans="1:9" ht="34.5" hidden="1" customHeight="1" x14ac:dyDescent="0.25">
      <c r="A1665" s="42" t="str">
        <f t="shared" si="75"/>
        <v/>
      </c>
      <c r="B1665" s="10" t="s">
        <v>383</v>
      </c>
      <c r="C1665" s="10" t="s">
        <v>3646</v>
      </c>
      <c r="D1665" s="10" t="s">
        <v>3645</v>
      </c>
      <c r="E1665" s="10" t="s">
        <v>4841</v>
      </c>
      <c r="F1665" s="10" t="str">
        <f t="shared" si="78"/>
        <v>8464.90.19</v>
      </c>
      <c r="G1665" s="10" t="str">
        <f t="shared" si="77"/>
        <v>Centros de furação para realizar de 1 a 4 furos simultaneamente em chapas de vidro com espessura máxima igual ou superior a 12mm e dimensões máximas iguais ou superiores a , diâmetro máximo de furação igual ou superior a 26mm, velocidade máxima dos eixos igual ou a 4.500rpm, com fixação automática das chapas de vidro durante a furação.</v>
      </c>
      <c r="H1665" s="10">
        <v>122</v>
      </c>
      <c r="I1665" s="13">
        <v>43691</v>
      </c>
    </row>
    <row r="1666" spans="1:9" ht="34.5" hidden="1" customHeight="1" x14ac:dyDescent="0.25">
      <c r="A1666" s="42" t="str">
        <f t="shared" si="75"/>
        <v/>
      </c>
      <c r="B1666" s="10" t="s">
        <v>2328</v>
      </c>
      <c r="C1666" s="10" t="s">
        <v>3648</v>
      </c>
      <c r="D1666" s="10" t="s">
        <v>3647</v>
      </c>
      <c r="E1666" s="10" t="s">
        <v>4842</v>
      </c>
      <c r="F1666" s="10" t="str">
        <f t="shared" si="78"/>
        <v>8465.10.00</v>
      </c>
      <c r="G1666" s="10" t="str">
        <f t="shared" si="77"/>
        <v>Coladeiras de bordos automáticas eletrônicas com comando numérico computadorizado (CNC), capazes de efetuar diferentes tipos de operações sem troca de ferramentas para colagem de bordos em bobina de espessura máxima de 1mm em painéis de madeira, aglomerados, MDF e similares, com espessura entre 8 e 60mm, com largura mínima das peças de 60mm, com comprimento mínimo das peças de 150mm, com avanço máximo de 30m/min, com saliência da esteira da máquina até os grupos de trabalho de 30mm, com sistema de troca rápida do coleiro, sistema de ajuste automático dos grupos de acabamento para diferentes acabamentos de bordas, com trocas automática das bordas no magazine de 6 bobinas, eixos de posicionamento do magazine comandado por servo motores, unidade de fresagem KFA para fim de canto (arredondamento dos cantos na frente e atrás, superior e inferior das peças), com grupos de acabamento com programação e ajuste totalmente automático via comando numérico para chanfro e raio 1mm.</v>
      </c>
      <c r="H1666" s="10">
        <v>122</v>
      </c>
      <c r="I1666" s="13">
        <v>43691</v>
      </c>
    </row>
    <row r="1667" spans="1:9" ht="34.5" hidden="1" customHeight="1" x14ac:dyDescent="0.25">
      <c r="A1667" s="42" t="str">
        <f t="shared" ref="A1667:A1730" si="79">IF(LEFT(D1667,3)="Ver","",IF(COUNTIF(D:D,D1667)&gt;1,"X",""))</f>
        <v/>
      </c>
      <c r="B1667" s="10" t="s">
        <v>638</v>
      </c>
      <c r="C1667" s="10" t="s">
        <v>3650</v>
      </c>
      <c r="D1667" s="10" t="s">
        <v>3649</v>
      </c>
      <c r="E1667" s="10" t="s">
        <v>4646</v>
      </c>
      <c r="F1667" s="10" t="str">
        <f t="shared" si="78"/>
        <v>8421.99.99</v>
      </c>
      <c r="G1667" s="10" t="str">
        <f t="shared" ref="G1667:G1730" si="80">IF(C1667="","",C1667)</f>
        <v>Módulos de membranas em fluoreto de polivinilideno (PVDF) de fibra oca de ultrafiltração em carcaça PVC com vedações em EPDM e colagem com resina epóxi, utilizados para tratamento de água, com sentido de vazão de fora para dentro, área superficial da membrana de 20 a 90m², diâmetro máximo de 216mm e pressão máxima de entrada de 600kPa.</v>
      </c>
      <c r="H1667" s="10">
        <v>122</v>
      </c>
      <c r="I1667" s="13">
        <v>43691</v>
      </c>
    </row>
    <row r="1668" spans="1:9" ht="34.5" hidden="1" customHeight="1" x14ac:dyDescent="0.25">
      <c r="A1668" s="42" t="str">
        <f t="shared" si="79"/>
        <v/>
      </c>
      <c r="B1668" s="10" t="s">
        <v>1867</v>
      </c>
      <c r="C1668" s="10" t="s">
        <v>3652</v>
      </c>
      <c r="D1668" s="10" t="s">
        <v>3651</v>
      </c>
      <c r="E1668" s="10" t="s">
        <v>4843</v>
      </c>
      <c r="F1668" s="10" t="str">
        <f t="shared" si="78"/>
        <v>8463.30.00</v>
      </c>
      <c r="G1668" s="10" t="str">
        <f t="shared" si="80"/>
        <v>Máquinas automáticas para fabricação de molejos para colchões, por meio da conformação do arame para formação de molas do tipo barril ou cilíndrica sem nó e conformação dos fios de arame em helicoidal para amarração das molas, com capacidade de produção de molejos de molas ensacadas com; altura da mola entre 55 e 240mm; diâmetro da mola entre 37 e 75mm; com capacidade de produção de 300molas/min, contendo 3 desbobinadores dos fios de arame com capacidade de produção de molas ensacadas com bitola do fio de arame para conformação das molas, entre 1,4 a 2,2mm.</v>
      </c>
      <c r="H1668" s="10">
        <v>122</v>
      </c>
      <c r="I1668" s="13">
        <v>43691</v>
      </c>
    </row>
    <row r="1669" spans="1:9" ht="34.5" hidden="1" customHeight="1" x14ac:dyDescent="0.25">
      <c r="A1669" s="42" t="str">
        <f t="shared" si="79"/>
        <v/>
      </c>
      <c r="B1669" s="10" t="s">
        <v>1867</v>
      </c>
      <c r="C1669" s="10" t="s">
        <v>3654</v>
      </c>
      <c r="D1669" s="10" t="s">
        <v>3653</v>
      </c>
      <c r="E1669" s="10" t="s">
        <v>4843</v>
      </c>
      <c r="F1669" s="10" t="str">
        <f t="shared" si="78"/>
        <v>8463.30.00</v>
      </c>
      <c r="G1669" s="10" t="str">
        <f t="shared" si="80"/>
        <v>Máquinas para produzir molas ensacadas dos tipos barril ou cilíndrica com capacidade de produção de 120molas/min; diâmetro da mola de 55 a 75mm; bitola do fio de aço de 1,4 a 2,2mm; altura da mola de 50 a 220mm.</v>
      </c>
      <c r="H1669" s="10">
        <v>122</v>
      </c>
      <c r="I1669" s="13">
        <v>43691</v>
      </c>
    </row>
    <row r="1670" spans="1:9" ht="34.5" hidden="1" customHeight="1" x14ac:dyDescent="0.25">
      <c r="A1670" s="42" t="str">
        <f t="shared" si="79"/>
        <v/>
      </c>
      <c r="B1670" s="10" t="s">
        <v>29</v>
      </c>
      <c r="C1670" s="10" t="s">
        <v>3656</v>
      </c>
      <c r="D1670" s="10" t="s">
        <v>3655</v>
      </c>
      <c r="E1670" s="10" t="s">
        <v>4102</v>
      </c>
      <c r="F1670" s="10" t="str">
        <f t="shared" si="78"/>
        <v>8515.21.00</v>
      </c>
      <c r="G1670" s="10" t="str">
        <f t="shared" si="80"/>
        <v>Robôs industriais para soldagem a ponto, com capacidade de carga igual ou superior a 100kg, dotados de braço mecânico com movimentos orbitais de 6 ou mais graus de liberdade, painel controlador do robô e unidade de programação.</v>
      </c>
      <c r="H1670" s="10">
        <v>122</v>
      </c>
      <c r="I1670" s="13">
        <v>43691</v>
      </c>
    </row>
    <row r="1671" spans="1:9" ht="34.5" hidden="1" customHeight="1" x14ac:dyDescent="0.25">
      <c r="A1671" s="42" t="str">
        <f t="shared" si="79"/>
        <v/>
      </c>
      <c r="B1671" s="10" t="s">
        <v>602</v>
      </c>
      <c r="C1671" s="10" t="s">
        <v>3658</v>
      </c>
      <c r="D1671" s="10" t="s">
        <v>3657</v>
      </c>
      <c r="E1671" s="10" t="s">
        <v>4844</v>
      </c>
      <c r="F1671" s="10" t="str">
        <f t="shared" si="78"/>
        <v>8477.10.99</v>
      </c>
      <c r="G1671" s="10" t="str">
        <f t="shared" si="80"/>
        <v>Máquinas automáticas de moldar por injeção para fabricação de rodas maciças em material termoplástico, com controlador lógico programável (CLP), rotativa, vertical, monocolor, rosca de 100mm, curso de injeção de 350mm, com 16 estacoes independentes, abertura dos moldes automática e hidráulica, capacidade de injeção igual ou superior a 3.200g, extrator independente por estação, forca de fechamento de 48ton, moldes medindo 400 x 350mm (L x C) , gradeamento para nr12 e sistema de injeção de ar para os moldes.</v>
      </c>
      <c r="H1671" s="10">
        <v>122</v>
      </c>
      <c r="I1671" s="13">
        <v>43691</v>
      </c>
    </row>
    <row r="1672" spans="1:9" ht="34.5" hidden="1" customHeight="1" x14ac:dyDescent="0.25">
      <c r="A1672" s="42" t="str">
        <f t="shared" si="79"/>
        <v/>
      </c>
      <c r="B1672" s="10" t="s">
        <v>3660</v>
      </c>
      <c r="C1672" s="10" t="s">
        <v>3661</v>
      </c>
      <c r="D1672" s="10" t="s">
        <v>3659</v>
      </c>
      <c r="E1672" s="10" t="s">
        <v>4810</v>
      </c>
      <c r="F1672" s="10" t="str">
        <f t="shared" si="78"/>
        <v>8419.50.22</v>
      </c>
      <c r="G1672" s="10" t="str">
        <f t="shared" si="80"/>
        <v>Trocadores de calor em grafite, tipo casco e tubo, típicos para a concentração de ácido fosfórico, com área de troca térmica de 302,6m², com casco de 46,25polegadas, sendo parte em aço inoxidável e parte em aço carbono, com 301 tubos de grafite impregnados em resina fenólica e reforçados com fibra de carbono, espelhos em grafite impregnado com resina fenólica e luvas de proteção tipo ferrule no espelho flutuante.</v>
      </c>
      <c r="H1672" s="10">
        <v>122</v>
      </c>
      <c r="I1672" s="13">
        <v>43691</v>
      </c>
    </row>
    <row r="1673" spans="1:9" ht="34.5" hidden="1" customHeight="1" x14ac:dyDescent="0.25">
      <c r="A1673" s="42" t="str">
        <f t="shared" si="79"/>
        <v>X</v>
      </c>
      <c r="B1673" s="10" t="s">
        <v>312</v>
      </c>
      <c r="C1673" s="10" t="s">
        <v>3663</v>
      </c>
      <c r="D1673" s="10" t="s">
        <v>3662</v>
      </c>
      <c r="E1673" s="10" t="s">
        <v>4845</v>
      </c>
      <c r="F1673" s="10" t="str">
        <f t="shared" si="78"/>
        <v>8424.30.90</v>
      </c>
      <c r="G1673" s="10" t="str">
        <f t="shared" si="80"/>
        <v>Máquinas automáticas para lavar, rebarbar e desobstruir furos e canais de lubrificação em virabrequins usinados, utilizando jato de água sob alta pressão, combinado opcionalmente com o uso de escovas e escareadores, pressão máxima da água de 35MPa (aproximadamente 350bar) e vazão máxima de 29litros/min, com torre de seis posições para instalação de bicos de limpeza e/ou ferramentas, deslocamento do eixo X de 650mm, eixo Y de 500mm e eixo Z de 500mm, avanço rápido do eixo X de 16m/min (com 1/3 de redução) e dos eixos Y e Z de 48m/min, fuso principal com rotação máxima de 1.000rpm e potência do motor de 0,75kW, com comando numérico computadorizado (CNC), sistema de bombeamento de água a alta pressão e unidade de filtragem de água.</v>
      </c>
      <c r="H1673" s="10">
        <v>122</v>
      </c>
      <c r="I1673" s="13">
        <v>43691</v>
      </c>
    </row>
    <row r="1674" spans="1:9" ht="34.5" hidden="1" customHeight="1" x14ac:dyDescent="0.25">
      <c r="A1674" s="42" t="str">
        <f t="shared" si="79"/>
        <v>X</v>
      </c>
      <c r="B1674" s="10" t="s">
        <v>3665</v>
      </c>
      <c r="C1674" s="10" t="s">
        <v>3666</v>
      </c>
      <c r="D1674" s="10" t="s">
        <v>3664</v>
      </c>
      <c r="E1674" s="10" t="s">
        <v>4845</v>
      </c>
      <c r="F1674" s="10" t="str">
        <f t="shared" si="78"/>
        <v>8460.90.19</v>
      </c>
      <c r="G1674" s="10" t="str">
        <f t="shared" si="80"/>
        <v>Máquinas automáticas robotizadas para rebarbação de virabrequins, dotadas de: 1 robô de 6 eixos, 1 unidade de fixação para um virabrequim com placa rotativa com servo motor, sistema pneumático para fixação do virabrequim e acionamento da ferramenta e magazine para troca de ferramentas, célula equipada com enclausuramento com abertura superior e frontal para entrada e saída de peças e com portas com sistema “interlock” com controles de segurança de acesso.</v>
      </c>
      <c r="H1674" s="10">
        <v>122</v>
      </c>
      <c r="I1674" s="13">
        <v>43691</v>
      </c>
    </row>
    <row r="1675" spans="1:9" ht="34.5" hidden="1" customHeight="1" x14ac:dyDescent="0.25">
      <c r="A1675" s="42" t="str">
        <f t="shared" si="79"/>
        <v/>
      </c>
      <c r="B1675" s="10" t="s">
        <v>1081</v>
      </c>
      <c r="C1675" s="10" t="s">
        <v>3668</v>
      </c>
      <c r="D1675" s="10" t="s">
        <v>3667</v>
      </c>
      <c r="E1675" s="10" t="s">
        <v>4026</v>
      </c>
      <c r="F1675" s="10" t="str">
        <f t="shared" si="78"/>
        <v>8427.90.00</v>
      </c>
      <c r="G1675" s="10" t="str">
        <f t="shared" si="80"/>
        <v>Plataformas elevatórias, tipo tesoura, de deslocamento manual, com capacidade de carga de trabalho de 700kg, altura elevada da mesa com a base giratória de 1.214mm e altura rebaixada de 274mm, comprimento da mesa de 1.136mm e largura de 650mm, comprimento total da plataforma de 2.289mm e largura de 700mm, e de peso igual a 470kg.</v>
      </c>
      <c r="H1675" s="10">
        <v>122</v>
      </c>
      <c r="I1675" s="13">
        <v>43691</v>
      </c>
    </row>
    <row r="1676" spans="1:9" ht="34.5" hidden="1" customHeight="1" x14ac:dyDescent="0.25">
      <c r="A1676" s="42" t="str">
        <f t="shared" si="79"/>
        <v/>
      </c>
      <c r="B1676" s="10" t="s">
        <v>3449</v>
      </c>
      <c r="C1676" s="10" t="s">
        <v>3670</v>
      </c>
      <c r="D1676" s="10" t="s">
        <v>3669</v>
      </c>
      <c r="E1676" s="10" t="s">
        <v>4846</v>
      </c>
      <c r="F1676" s="10" t="str">
        <f t="shared" si="78"/>
        <v>8607.11.10</v>
      </c>
      <c r="G1676" s="10" t="str">
        <f t="shared" si="80"/>
        <v>“Bogies” (truques) para aplicação ferroviária, para serem acoplados em litorinas, com velocidade máxima em cremalheira/aderência em subida de até 25km/h dependendo da inclinação e em descida de até 18km/h (&lt; 200%), distância entre eixos de 2.200mm, bitola métrica de 1.000mm; com ou sem motores de tração e caixa de engrenagem; sistema de freios por transmissão e/ou engrenagem; molas cônicas e/ou compostas, amortecedores de suspensão e transversais estabilizadores.</v>
      </c>
      <c r="H1676" s="10">
        <v>122</v>
      </c>
      <c r="I1676" s="13">
        <v>43691</v>
      </c>
    </row>
    <row r="1677" spans="1:9" ht="34.5" hidden="1" customHeight="1" x14ac:dyDescent="0.25">
      <c r="A1677" s="42" t="str">
        <f t="shared" si="79"/>
        <v/>
      </c>
      <c r="B1677" s="10" t="s">
        <v>711</v>
      </c>
      <c r="C1677" s="10" t="s">
        <v>3672</v>
      </c>
      <c r="D1677" s="10" t="s">
        <v>3671</v>
      </c>
      <c r="E1677" s="10" t="s">
        <v>4847</v>
      </c>
      <c r="F1677" s="10" t="str">
        <f t="shared" si="78"/>
        <v>8454.30.90</v>
      </c>
      <c r="G1677" s="10" t="str">
        <f t="shared" si="80"/>
        <v>Combinações de máquinas para vazamento vertical de tarugos de alumínio com diâmetros de 6” e de 7” e comprimento máximo de 6.500m, compostas de: cilindro hidráulico com guia interno de 600mm de diâmetro, 56ton de capacidade de vazamento, 7.000mm de curso total e 6.500mm de comprimento;“platen” de apoio da mesa de vazamento e junção desta com o cilindro; unidade hidráulica para elevação do cilindro hidráulico, inclinação da mesa de vazamento de tarugos (pré-existente), da mesa de manutenção (pré-existente) e das plataformas tipo “tesoura” do poço de vazamento; braços articulados para elevação de mesa de vazamento; estrutura para proteção e captação dos gases do poço de vazamento; granuladeira para correção da metalografia do alumínio; sistema de controle de fluxo de água para resfriamento de moldes; filtro com auto limpeza para controle e filtragem de água de resfriamento; sistema de controle de nível de água do poço de vazamento, com bombas verticais para controle da água; centro de controle de motores; sistema de compressor e secagem de ar com alta pressão para os moldes de vazamento; unidade hidráulica de manutenção de moldes de fundição; painel de interface de alimentação e controle, com sistema de leitura a “laser” do nível de metal na calha de vazamento; válvulas comporta para as calhas de vazamento; sistema de filtragem de metal; desgaseificador de metal líquido; painel de utilidades do poço de vazamento; console de operação; e, comando por controlador lógico programável (CLP).</v>
      </c>
      <c r="H1677" s="10">
        <v>122</v>
      </c>
      <c r="I1677" s="13">
        <v>43691</v>
      </c>
    </row>
    <row r="1678" spans="1:9" ht="34.5" hidden="1" customHeight="1" x14ac:dyDescent="0.25">
      <c r="A1678" s="42" t="str">
        <f t="shared" si="79"/>
        <v/>
      </c>
      <c r="B1678" s="10" t="s">
        <v>405</v>
      </c>
      <c r="C1678" s="10" t="s">
        <v>3674</v>
      </c>
      <c r="D1678" s="10" t="s">
        <v>3673</v>
      </c>
      <c r="E1678" s="10" t="s">
        <v>4848</v>
      </c>
      <c r="F1678" s="10" t="str">
        <f t="shared" si="78"/>
        <v>8483.40.90</v>
      </c>
      <c r="G1678" s="10" t="str">
        <f t="shared" si="80"/>
        <v>Conjuntos de engrenagens de arrasto tracionadoras de correntes transportadoras de moldes de luvas, de aço especial temperado, com rodas dentadas de 18, 28 ou 36dentes, com eixos transportadores de diâmetro interno de 100 a 174mm, eixo curto de 430mm de comprimento e eixo longo de 2.460mm de comprimento, próprios para máquinas de fabricação de luvas cirúrgicas ou para procedimentos, de látex de borracha natural ou sintética.</v>
      </c>
      <c r="H1678" s="10">
        <v>122</v>
      </c>
      <c r="I1678" s="13">
        <v>43691</v>
      </c>
    </row>
    <row r="1679" spans="1:9" ht="34.5" hidden="1" customHeight="1" x14ac:dyDescent="0.25">
      <c r="A1679" s="42" t="str">
        <f t="shared" si="79"/>
        <v/>
      </c>
      <c r="B1679" s="10" t="s">
        <v>3676</v>
      </c>
      <c r="C1679" s="10" t="s">
        <v>3677</v>
      </c>
      <c r="D1679" s="10" t="s">
        <v>3675</v>
      </c>
      <c r="E1679" s="10" t="s">
        <v>4131</v>
      </c>
      <c r="F1679" s="10" t="str">
        <f t="shared" si="78"/>
        <v>9030.89.90</v>
      </c>
      <c r="G1679" s="10" t="str">
        <f t="shared" si="80"/>
        <v>Máquinas para testes elétricos e/ou testes funcionais e/ou teste dos sinais de radiofrequência (RF), próprio para placas de circuito impresso montada ou baterias, ou componentes elétrico/eletrônico, ou partes de aparelho celular ou “tablet”, ou aparelho celular ou “tablet” montado.</v>
      </c>
      <c r="H1679" s="10">
        <v>122</v>
      </c>
      <c r="I1679" s="13">
        <v>43691</v>
      </c>
    </row>
    <row r="1680" spans="1:9" ht="34.5" hidden="1" customHeight="1" x14ac:dyDescent="0.25">
      <c r="A1680" s="42" t="str">
        <f t="shared" si="79"/>
        <v/>
      </c>
      <c r="B1680" s="10" t="s">
        <v>1867</v>
      </c>
      <c r="C1680" s="10" t="s">
        <v>3679</v>
      </c>
      <c r="D1680" s="10" t="s">
        <v>3678</v>
      </c>
      <c r="E1680" s="10" t="s">
        <v>4849</v>
      </c>
      <c r="F1680" s="10" t="str">
        <f t="shared" si="78"/>
        <v>8463.30.00</v>
      </c>
      <c r="G1680" s="10" t="str">
        <f t="shared" si="80"/>
        <v>Máquinas de conformação de arame para colchões de mola de fio contínuo, bitola do arame mínima de 1,60mm e máxima 2,2mm, conforma conjuntos de 2 molas cilíndricas de forma contínua, com dispositivo de acondicionamento em carretéis, equipadas com um desbobinador, com dispositivos de alivio de tensão por indução integrada na máquina.</v>
      </c>
      <c r="H1680" s="10">
        <v>122</v>
      </c>
      <c r="I1680" s="13">
        <v>43691</v>
      </c>
    </row>
    <row r="1681" spans="1:9" ht="34.5" hidden="1" customHeight="1" x14ac:dyDescent="0.25">
      <c r="A1681" s="42" t="str">
        <f t="shared" si="79"/>
        <v/>
      </c>
      <c r="B1681" s="10" t="s">
        <v>1867</v>
      </c>
      <c r="C1681" s="10" t="s">
        <v>3681</v>
      </c>
      <c r="D1681" s="10" t="s">
        <v>3680</v>
      </c>
      <c r="E1681" s="10" t="s">
        <v>4850</v>
      </c>
      <c r="F1681" s="10" t="str">
        <f t="shared" si="78"/>
        <v>8463.30.00</v>
      </c>
      <c r="G1681" s="10" t="str">
        <f t="shared" si="80"/>
        <v>Máquinas automáticas para montagem da alma do colchão a partir de molas de fio continuo, acondicionadas em carreteis para serem unidas por arame de bitola mínima de 1,30mm e máxima de 1,90mm do tipo helicoidal, com sistema de corte superior e inferior, com servo motores controlados por um controlador lógico programável (CLP) com tela "touchscreen".</v>
      </c>
      <c r="H1681" s="10">
        <v>122</v>
      </c>
      <c r="I1681" s="13">
        <v>43691</v>
      </c>
    </row>
    <row r="1682" spans="1:9" ht="34.5" hidden="1" customHeight="1" x14ac:dyDescent="0.25">
      <c r="A1682" s="42" t="str">
        <f t="shared" si="79"/>
        <v/>
      </c>
      <c r="B1682" s="10" t="s">
        <v>430</v>
      </c>
      <c r="C1682" s="10" t="s">
        <v>3683</v>
      </c>
      <c r="D1682" s="10" t="s">
        <v>3682</v>
      </c>
      <c r="E1682" s="10" t="s">
        <v>4851</v>
      </c>
      <c r="F1682" s="10" t="str">
        <f t="shared" si="78"/>
        <v>8477.20.10</v>
      </c>
      <c r="G1682" s="10" t="str">
        <f t="shared" si="80"/>
        <v>Combinações de máquinas para fabricação de tampas termoplásticas (hdpe,pp), por compressão, dotadas de: extrusora, mesa rotativa com 24 cavidades, misturador volumétrico, 2 alimentadores de plásticos, desumidificador, sistema de resfriamento de tampa, inspeção eletrônica de cápsulas, “intercooler” e unidade de refrigeração para prensa rotativa por compressão, com produtividade de 36.000tampas/h e diâmetro da rosca de 45mm.</v>
      </c>
      <c r="H1682" s="10">
        <v>118</v>
      </c>
      <c r="I1682" s="13">
        <v>43690</v>
      </c>
    </row>
    <row r="1683" spans="1:9" ht="34.5" hidden="1" customHeight="1" x14ac:dyDescent="0.25">
      <c r="A1683" s="42" t="str">
        <f t="shared" si="79"/>
        <v/>
      </c>
      <c r="B1683" s="10" t="s">
        <v>112</v>
      </c>
      <c r="C1683" s="10" t="s">
        <v>3685</v>
      </c>
      <c r="D1683" s="10" t="s">
        <v>3684</v>
      </c>
      <c r="E1683" s="10" t="s">
        <v>4852</v>
      </c>
      <c r="F1683" s="10" t="str">
        <f t="shared" si="78"/>
        <v>8479.89.99</v>
      </c>
      <c r="G1683" s="10" t="str">
        <f t="shared" si="80"/>
        <v>Combinações de máquinas para gerenciamento de tintas, controladas por um sistema de informação ERP, automatizando a dosagem, mistura, homogeneização e reaproveitamento de retornos de produção de tintas solventes para impressão gráfica, com até 32 componentes de tintas e 2 válvulas pneumáticas liga/desliga para solventes, munido de sistema de segurança a prova de explosão, compostas de: 1 unidade de dosador de tintas gravimétrico para mesclar cores básicas, aditivos, solventes, etc; 1 unidade mescladora de tintas para homogeneização; 1 unidade para controlar de retorno de tinta de produção.</v>
      </c>
      <c r="H1683" s="10">
        <v>118</v>
      </c>
      <c r="I1683" s="13">
        <v>43690</v>
      </c>
    </row>
    <row r="1684" spans="1:9" ht="34.5" hidden="1" customHeight="1" x14ac:dyDescent="0.25">
      <c r="A1684" s="42" t="str">
        <f t="shared" si="79"/>
        <v/>
      </c>
      <c r="B1684" s="10" t="s">
        <v>332</v>
      </c>
      <c r="C1684" s="10" t="s">
        <v>3687</v>
      </c>
      <c r="D1684" s="10" t="s">
        <v>3686</v>
      </c>
      <c r="E1684" s="10" t="s">
        <v>4853</v>
      </c>
      <c r="F1684" s="10" t="str">
        <f t="shared" ref="F1684:F1747" si="81">IF(B1684="","",LEFT(B1684,10))</f>
        <v>8428.90.90</v>
      </c>
      <c r="G1684" s="10" t="str">
        <f t="shared" si="80"/>
        <v>Combinações de máquinas computadorizadas com “software”’ de gerenciamento integrado (contendo “software” de gestão de estoque e expedições, “software” de gestão de armazéns de alta densidade, “software” de gestão de transportadores, “software” de gestão de tráfico de veículos automáticos e “software” para separação de pedidos), para otimização de armazenamento e seleção de pedidos de produtos de limpeza, para paletes tipo PBR com dimensões de 1.000 x 1.200mm e altura máxima de 1.800mm, composta de: 2 sistemas de descarregamento de caminhões com capacidade total de 84paletes/h, dotados de estação de entrada de paletes cheios com leitor de código de barras, controle dimensional e de peso, 2 estações de saída de paletes, sendo uma para retirada por veículo automático tipo “QUAD” e uma para retirada por veículo tipo “REACH”, estação de paletes rejeitados, transportadores, painéis elétricos e painéis de controle; um veículo guiado a laser, tipo “QUAD”, apto a carregar até 4 paletes por vez, com capacidade de carga de 5.400kg e velocidade máxima de 1,5m/s com quatro rodas direcionáveis sendo 2 motrizes; sistema de carregamento de baterias “em linha” por indução, 3 transelevadores automáticos controlados por CLP (Controlador Lógico Programável) com mastro único com 2 garfos de dupla profundidade com capacidade de movimentação de 3 x 36ciclos/h(entrada ou saída); transportadores de entrada com controle dimensional e transportadores de saída; estruturas metálicas com 12 níveis; sistema de separação e seleção de produtos para expedição utilizando tecnologia “voice picking” (comandos de voz gerados por computador) dotado de carros de transporte automático sobre trilhos “shuttle cars” com duas posições de paletes e velocidade máxima de 1m/s; transportadores de entrada e saída, transportadores intermediários, mesa giratória, envolvedora de paletes com cabeçote de envolvimento com sistema de pré estiramento eletrônico até 500% para filmes de largura de 1.000mm e etiquetadora; estruturas metálicas; painéis eletroeletrônicos de controle.</v>
      </c>
      <c r="H1684" s="10">
        <v>118</v>
      </c>
      <c r="I1684" s="13">
        <v>43690</v>
      </c>
    </row>
    <row r="1685" spans="1:9" ht="34.5" hidden="1" customHeight="1" x14ac:dyDescent="0.25">
      <c r="A1685" s="42" t="str">
        <f t="shared" si="79"/>
        <v/>
      </c>
      <c r="B1685" s="10" t="s">
        <v>38</v>
      </c>
      <c r="C1685" s="10" t="s">
        <v>3689</v>
      </c>
      <c r="D1685" s="10" t="s">
        <v>3688</v>
      </c>
      <c r="E1685" s="10" t="s">
        <v>4854</v>
      </c>
      <c r="F1685" s="10" t="str">
        <f t="shared" si="81"/>
        <v>9027.80.99</v>
      </c>
      <c r="G1685" s="10" t="str">
        <f t="shared" si="80"/>
        <v>Tituladores químicos automáticos para identificação da concentração de ácidos mistos (HF com HNO3), cloretos, ferro, bicromato de sódio e desengraxante de banhos químicos, com faixa de potencial da entrada de medição entre – 2.400 e + 2.400mv, resolução de potencial da entrada de medição analógica e digital de 0,1mv, completo compostos por 1 titulador com agitador, 1 módulo de titulação, 4 módulos de dosagem, 3 agitadores mecânicos para trocador de amostra, 1 módulo principal amostrador “pick&amp;place” médio, 3 módulos pick&amp;place sem agitador, 1 módulo de bombas peristálticas (2 canais), 1 módulo de bombas peristálticas (4 canais), 1 eletrodo de PH com pt1000 para amostras difíceis e alta temperatura (u/02mm), 1 eletrodo de AG com revestimento de AG2S “plug in” g e sem cabo, 1 eletrodo combinado de anel de ouro com sistema de referência “long life”, 2 unidades de controle para dosagem, 1 titulador termométrico com software, 2 “racks” de amostras 9 x 250mL, 1 suporte plástico de eletrodo para tituladores, 1 sensor termo-sonda para titulador, 3 cabeças de titulação, 2 adaptadores para béqueres em pp 120mL, 2 hastes de agitador mecânico 30mm, 1 haste de agitador mecânico 20mm, 1 base de “rack” - espaço para 2 bandejas, 1 módulo base m/l - espaço para até 6 módulos, 3 bandejas de amostras - 16 x 120mL, 3 interfaces de medição analógica, 1 cabo com plugue/soquete mdl 0,5m, 2 cabos com plugue/soquete mdl 1m, 2 cabos com plugue/soquete mdl 2m, 2 cabos de eletrodo cabeça g/plugue p 1,5m, 1 cabo de eletrodo cabeça u/plugue p 1,5m, 1 tampa para espaço de módulo, 1 garra para béqueres de 120 e 250mL 40 - 66mm, 1 conjunto de acessórios para bomba peristáltica 2 canais – aquoso, 1 licença de software para instrumento adicional (gravado em pen drive), 1 licença de software para uso “stand-alone” (gravado em pen drive), 1 hélice de plástico para agitadores.</v>
      </c>
      <c r="H1685" s="10">
        <v>118</v>
      </c>
      <c r="I1685" s="13">
        <v>43690</v>
      </c>
    </row>
    <row r="1686" spans="1:9" ht="34.5" hidden="1" customHeight="1" x14ac:dyDescent="0.25">
      <c r="A1686" s="42" t="str">
        <f t="shared" si="79"/>
        <v/>
      </c>
      <c r="B1686" s="10" t="s">
        <v>1654</v>
      </c>
      <c r="C1686" s="10" t="s">
        <v>3691</v>
      </c>
      <c r="D1686" s="10" t="s">
        <v>3690</v>
      </c>
      <c r="E1686" s="10" t="s">
        <v>4855</v>
      </c>
      <c r="F1686" s="10" t="str">
        <f t="shared" si="81"/>
        <v>8474.80.90</v>
      </c>
      <c r="G1686" s="10" t="str">
        <f t="shared" si="80"/>
        <v>Combinações de máquinas para fabricação de blocos de gesso, com capacidade de produção de 126 blocos/hora, com dimensões de 50 x 66 x 7cm,compostas de: 1 dispositivo de medição de gesso, para pesagem de gesso para um ciclo de produção; 1 dispositivo de medição de água, para pesagem de água para um ciclo de produção; 1 estrutura metálica de suporte, para suportar o sistema de dosagem; 1 misturador, para mistura homogênea de água e gesso para um ciclo de produção, bem como para enchimento da suspensão na máquina de bloco; 1 extrusora hidráulica, para moldagem e extrusão dos blocos; 1 dispositivo de moldagem da parte superior, para formação automática das linguetas de encaixe superiores dos blocos de gesso; 1 jogo de "inserts" para bloco de gesso vazado, para formar os espaços vazios dos blocos de gesso para redução de peso;1 unidade hidráulica, para alimentação de óleo comprimido para toda a planta; 1 sistema de transporte dos blocos, para remover os blocos da extrusora de blocos, ajustando o espaço entre os blocos para a distância ideal de secagem, assim como para transportar para os "trollers"; 1 dispositivo mecânico "mechanical grab" para carregamento e descarregamento dos "racks" de secagem natural; 1 dispositivo mecânico "unloading grab" para descarregamento dos blocos de gesso secos dos "trollers" e transporte para a unidade de empacotamento; 1 sistema de empacotamento, para empacotar s blocos de gesso e transporte para o "palet"; 1 grupo de força elétrica para a unidade de produção de blocos, para gerenciamento e acompanhamento total de todas as máquinas interligadas ao sistema; e 1 sistema de dosagem água/gesso.</v>
      </c>
      <c r="H1686" s="10">
        <v>118</v>
      </c>
      <c r="I1686" s="13">
        <v>43690</v>
      </c>
    </row>
    <row r="1687" spans="1:9" ht="34.5" hidden="1" customHeight="1" x14ac:dyDescent="0.25">
      <c r="A1687" s="42" t="str">
        <f t="shared" si="79"/>
        <v/>
      </c>
      <c r="B1687" s="10" t="s">
        <v>115</v>
      </c>
      <c r="C1687" s="10" t="s">
        <v>3693</v>
      </c>
      <c r="D1687" s="10" t="s">
        <v>3692</v>
      </c>
      <c r="E1687" s="10" t="s">
        <v>4856</v>
      </c>
      <c r="F1687" s="10" t="str">
        <f t="shared" si="81"/>
        <v>8477.80.90</v>
      </c>
      <c r="G1687" s="10" t="str">
        <f t="shared" si="80"/>
        <v>Máquinas automáticas para desbobinamento, corte e rebobinamento de BOPP, CPP, HDPE, LDPE, PET, BOPET, PVC, OPA, BOPA, papel e laminados de espessura entre 15 e 320micra, com capacidade para consumir bobinas de até 1.750mm de largura por 1.300mm de diâmetro e produzir bobinas de saída superior ou igual a 40mm de largura e até 610mm de diâmetro, velocidade final de processamento de 800m/min, com rampa de aceleração rápida de 0 a 800m/min em 20 segundos e desaceleração rápida de 800 a 0m/min em 20 segundos, controladas através de IHM (interface homem máquina) com tela “touchscreen” de 15”, dotadas de: unidade de desbobinamento com acionamento elétrico e movimento basculante para alimentação das bobinas, fechamento dos braços de desbobinamento acionado por um painel eletrônico, recebendo bobinas com diâmetro interno de 6 ou 3” acopladas aos braços por sistema “shaftless”, contendo webcam para monitoramento, controle da tensão de desbobinamento por sistema de rolo dançarino e motor com sistema de regeneração de energia do freio para carga dos motores de bobinamento; unidade de corte contendo conjunto de rolos com função de compensar variações de espessura e eliminar rugas no material, com sistema de posicionamento de facas e contra facas de corte operado via IHM (Interface Homem-Máquina); unidade de rebobinamento com 4 eixos diferenciais de bobinamento trabalhando no sistema de torreta dupla e carros motorizados para suporte dos rolos de contato, aplicação das tensões controlada por sistema “closed loop”, contendo sistema de auto “taping” para aplicação de fita adesiva e troca automática das bobinas, sistema de descarregamento de produção com dispositivo de posicionamento e travamento automático dos novos tubetes ao eixo de espera; sistema de segurança composto por proteções físicas, cercas periféricas e scanner de presença em área de processo.</v>
      </c>
      <c r="H1687" s="10">
        <v>118</v>
      </c>
      <c r="I1687" s="13">
        <v>43690</v>
      </c>
    </row>
    <row r="1688" spans="1:9" ht="34.5" hidden="1" customHeight="1" x14ac:dyDescent="0.25">
      <c r="A1688" s="42" t="str">
        <f t="shared" si="79"/>
        <v/>
      </c>
      <c r="B1688" s="10" t="s">
        <v>112</v>
      </c>
      <c r="C1688" s="10" t="s">
        <v>3695</v>
      </c>
      <c r="D1688" s="10" t="s">
        <v>3694</v>
      </c>
      <c r="E1688" s="10" t="s">
        <v>4857</v>
      </c>
      <c r="F1688" s="10" t="str">
        <f t="shared" si="81"/>
        <v>8479.89.99</v>
      </c>
      <c r="G1688" s="10" t="str">
        <f t="shared" si="80"/>
        <v>Combinações de máquinas de comando lógico programável, computadorizado, para montagem automática de conjuntos de arrefecimento de óleo lubrificante automotivo por troca de calor com líquido de arrefecimento bombeado, empregando robôs antropomórficos de movimentos orbitais com 6 graus de liberdade, com capacidade produtiva de 180peças/h(ciclo operacional de 20 seg.), configurada com dispositivos e equipamentos de alimentação, manipulação, posicionamento, montagens mecânicas em prensas eletrônicas, assistidas por células de carga, réguas potenciométricas e câmeras de vídeo, realização de testes mecânicos, testes funcionais e de estanqueidade, monitoramento contínuo de parâmetros de projeto com registro de desvios em banco de dados, descarte de peças não conformes e identificação por QR Code, com garantia de zero defeito e rastreabilidade de 100% das peças produzidas, composta por: 1 x célula para montagem do tampão, constituída de 1 robô com 2 garras e câmera de vídeo; 1 x esteira transportadora dupla alimentadora de carcaças dianteiras; 1 x estação de teste de estanqueidade com prensa vertical pneumática; 1 x dosador volumétrico de cola com medidor de vazão; 1 x alimentador de tampões por circulador vibratório, vibrador linear e alimentador pneumático; 1 x prensa eletrônica de montagem com controle de força, controle dimensional e medição da altura por potenciômetro com precisão de ± 0,05mm; 1 x esteira para peças rejeitadas; 1 x célula para montagem do rolamento e do selo mecânico constituída de 2 robôs com 2 garras; 1 x esteira alimentadora de rolamentos, 1 x prensa eletrônica de montagem e 1 x prensa elétrica de assentamento com câmera de vídeo para medição do diâmetro; 1 x Esteira transportadora dupla de selos, 1 alimentador pneumático e 1 x prensa eletrônica de montagem; 1 x célula para testes funcionais e montagem do flange, constituída de 1 Robô com 3 garras; 1 x estação de teste de rotação e medição de torque; 2 x estações de teste estanqueidade com prensa vertical pneumática; 1 x mesa alimentadora de flanges com 16 posições; 1 x alimentador pneumático e 1 x prensa eletrônica de montagem; 1 x esteira para peças rejeitadas; 1 x Esteira alimentadora de peças retrabalhadas; 1 x célula para montagem do rotor, testes funcionais e identificação das peças, constituída de 1 robô com 2 garras; 1 x mesa alimentadora de 12 posições; 1 x alimentador pneumático e 1 x prensa eletrônica para montagem do rotor; 1 x estação de inspeção do flange e do rotor através de transdutores digitais e câmeras de vídeo para verificação de diâmetro, perpendicularidade e presença de furos roscados; 1 x estação para marcação a laser e leitura de código QR, com sistema de extração de fumaça; 1 x esteira para peças rejeitadas; 1 x transportador (buffer) para até 50 peças montadas; 1 x célula de montagem do tubo, constituída de 1 robô com 2 garras, câmera de vídeo e leitor de código QR; 1 x esteira transportadora dupla para alimentação de carcaças traseiras; 1 x estação de teste de estanqueidade com prensa vertical pneumática; 1 x circulador vibratório de tubos com alimentador pneumático, 1 x unidade dosadora de cola com medidor de vazão, 1 prensa eletrônica com controle de força e controle dimensional por régua potenciométrica; 1 x transportador (buffer) para cura da cola, com capacidade de até 250 peças; 1 x esteira para peças rejeitadas; 1 x esteira alimentadora de peças retrabalhadas; 1 x célula de montagem do “cooler”, constituída de 1 robô com 2 garras e câmera de vídeo; 1 x esteira transportadora dupla para alimentação do cooler; 1 x alimentador vibratório de parafusos de tiro; 4 x parafusadeiras eletrônicas com controle de torque e ângulo e controle de altura do parafuso por potenciômetro com precisão de ± 0,1mm; 1 x Célula de montagem final do conjunto de arrefecimento, constituída de 1 Robô com 2 garras; 1 x alimentador vibratório de parafusos de tiro, 5 parafusadeiras eletrônicas com controle de torque e ângulo e controle de altura do parafuso por potenciômetro com precisão de ± 0,1mm; 3 x estações de teste de estanqueidade do conjunto montado com prensa vertical pneumática; 1 x estação com câmera de vídeo e régua potenciométrica para verificação da altura e perpendicularidade do flange e do rotor com precisão de 10%; 1 x esteira para peças rejeitadas; 1 x esteira alimentadora de peças retrabalhadas e 1 x esteira de saída dos conjuntos de arrefecimento montados; painéis de controle e comando, interface homem-máquina, estruturas de proteção, cabos, elementos de conexão e dispositivos de montagem.</v>
      </c>
      <c r="H1688" s="10">
        <v>118</v>
      </c>
      <c r="I1688" s="13">
        <v>43690</v>
      </c>
    </row>
    <row r="1689" spans="1:9" ht="34.5" hidden="1" customHeight="1" x14ac:dyDescent="0.25">
      <c r="A1689" s="42" t="str">
        <f t="shared" si="79"/>
        <v/>
      </c>
      <c r="B1689" s="10" t="s">
        <v>2825</v>
      </c>
      <c r="C1689" s="10" t="s">
        <v>3697</v>
      </c>
      <c r="D1689" s="10" t="s">
        <v>3696</v>
      </c>
      <c r="E1689" s="10" t="s">
        <v>4756</v>
      </c>
      <c r="F1689" s="10" t="str">
        <f t="shared" si="81"/>
        <v>8413.91.90</v>
      </c>
      <c r="G1689" s="10" t="str">
        <f t="shared" si="80"/>
        <v>Tampas traseiras fabricadas em ferro fundido usinado e com tratamento térmico, com orifícios e pórticos para fixação de válvulas de alívio, válvulas reguladoras de pressão, válvulas de serviço, pinos, parafusos, tampões e/ou periféricos, para fechamento da carcaça de bombas hidráulicas, de pistões axiais e deslocamento volumétrico variável, com deslocamento volumétrico nominal compreendido entre 45 e 250cm³/revolução.</v>
      </c>
      <c r="H1689" s="10">
        <v>118</v>
      </c>
      <c r="I1689" s="13">
        <v>43690</v>
      </c>
    </row>
    <row r="1690" spans="1:9" ht="34.5" hidden="1" customHeight="1" x14ac:dyDescent="0.25">
      <c r="A1690" s="42" t="str">
        <f t="shared" si="79"/>
        <v/>
      </c>
      <c r="B1690" s="10" t="s">
        <v>3699</v>
      </c>
      <c r="C1690" s="10" t="s">
        <v>3700</v>
      </c>
      <c r="D1690" s="10" t="s">
        <v>3698</v>
      </c>
      <c r="E1690" s="10" t="s">
        <v>4858</v>
      </c>
      <c r="F1690" s="10" t="str">
        <f t="shared" si="81"/>
        <v>8441.40.00</v>
      </c>
      <c r="G1690" s="10" t="str">
        <f t="shared" si="80"/>
        <v>Combinações de máquinas automáticas para a produção e moldagem de pasta de papel em embalagens destinadas ao acondicionamento de ovos, com capacidade de 65ciclos/min, compostas por: sistema para desagregação de fibras de celulose para a formação da pasta; sistema de filtração da água de processo; sistema de vácuo e ar comprimido; equipamento para formação de embalagens, com 2 rotores para a formação e transferência e seus moldes; sistema de secagem das embalagens; sistema elétrico e de controle.</v>
      </c>
      <c r="H1690" s="10">
        <v>118</v>
      </c>
      <c r="I1690" s="13">
        <v>43690</v>
      </c>
    </row>
    <row r="1691" spans="1:9" ht="34.5" hidden="1" customHeight="1" x14ac:dyDescent="0.25">
      <c r="A1691" s="42" t="str">
        <f t="shared" si="79"/>
        <v/>
      </c>
      <c r="B1691" s="10" t="s">
        <v>3702</v>
      </c>
      <c r="C1691" s="10" t="s">
        <v>3703</v>
      </c>
      <c r="D1691" s="10" t="s">
        <v>3701</v>
      </c>
      <c r="E1691" s="10" t="s">
        <v>4859</v>
      </c>
      <c r="F1691" s="10" t="str">
        <f t="shared" si="81"/>
        <v>8447.12.00</v>
      </c>
      <c r="G1691" s="10" t="str">
        <f t="shared" si="80"/>
        <v>Teares circulares para malharia, mono-frontura de 4 pistas, com cilindro de 26 “ (660,4mm), com 84 alimentadores de fios, multifunções (MPF) com carrinhos standard e cata nó de 0,5mm, com 22agulhas/polegada, pedras fechadas monolítica para produção de tecido “CREPE“, conforme diagrama do desenho na malha, com soprador de ar para limpeza das correias dentadas, soprador de ar tipo biruta com temporizador para o guia-fios, sistema de lubrificação, painel de controle de cristal líquido (LCD) sensível ao toque, inversor de frequência, motor trifásico de  5,5kW, operando em 220V/60Hz.</v>
      </c>
      <c r="H1691" s="10">
        <v>118</v>
      </c>
      <c r="I1691" s="13">
        <v>43690</v>
      </c>
    </row>
    <row r="1692" spans="1:9" ht="34.5" hidden="1" customHeight="1" x14ac:dyDescent="0.25">
      <c r="A1692" s="42" t="str">
        <f t="shared" si="79"/>
        <v/>
      </c>
      <c r="B1692" s="10" t="s">
        <v>361</v>
      </c>
      <c r="C1692" s="10" t="s">
        <v>3705</v>
      </c>
      <c r="D1692" s="10" t="s">
        <v>3704</v>
      </c>
      <c r="E1692" s="10" t="s">
        <v>4769</v>
      </c>
      <c r="F1692" s="10" t="str">
        <f t="shared" si="81"/>
        <v>8424.89.90</v>
      </c>
      <c r="G1692" s="10" t="str">
        <f t="shared" si="80"/>
        <v>Máquinas para pulverização de latas de alumínio, com capacidade de até 400cpm e capacidade do rotor de 1.600 a 2.500rpm, constituídas de 9 unidades de pulverização, bombas com pressão de fluido hidráulico de 1.200psi, filtro duplo, conjunto de descarga com porta de rejeição, unidade de controle de temperatura com trocador de calor, exaustor, alimentador, unidade de controle  e comando eletrônico, montados em estrutura metálica.</v>
      </c>
      <c r="H1692" s="10">
        <v>118</v>
      </c>
      <c r="I1692" s="13">
        <v>43690</v>
      </c>
    </row>
    <row r="1693" spans="1:9" ht="34.5" hidden="1" customHeight="1" x14ac:dyDescent="0.25">
      <c r="A1693" s="42" t="str">
        <f t="shared" si="79"/>
        <v/>
      </c>
      <c r="B1693" s="10" t="s">
        <v>491</v>
      </c>
      <c r="C1693" s="10" t="s">
        <v>3707</v>
      </c>
      <c r="D1693" s="10" t="s">
        <v>3706</v>
      </c>
      <c r="E1693" s="10" t="s">
        <v>4860</v>
      </c>
      <c r="F1693" s="10" t="str">
        <f t="shared" si="81"/>
        <v>8479.90.90</v>
      </c>
      <c r="G1693" s="10" t="str">
        <f t="shared" si="80"/>
        <v xml:space="preserve">Conectores para montagem rápida de sistemas de controle de areia em poços de petróleo, com conexão superior em 5 1/2" e inferior 5 1/2", metalurgia em Cr13, Scr13 ou 25cr, grau de 80 a 110Ksi; PREN maior que 40, mínimo DI 4,67", mínima pressão de colapso 7.500psi.  </v>
      </c>
      <c r="H1693" s="10">
        <v>118</v>
      </c>
      <c r="I1693" s="13">
        <v>43690</v>
      </c>
    </row>
    <row r="1694" spans="1:9" ht="34.5" hidden="1" customHeight="1" x14ac:dyDescent="0.25">
      <c r="A1694" s="42" t="str">
        <f t="shared" si="79"/>
        <v/>
      </c>
      <c r="B1694" s="10" t="s">
        <v>112</v>
      </c>
      <c r="C1694" s="10" t="s">
        <v>3709</v>
      </c>
      <c r="D1694" s="10" t="s">
        <v>3708</v>
      </c>
      <c r="E1694" s="10" t="s">
        <v>4861</v>
      </c>
      <c r="F1694" s="10" t="str">
        <f t="shared" si="81"/>
        <v>8479.89.99</v>
      </c>
      <c r="G1694" s="10" t="str">
        <f t="shared" si="80"/>
        <v>Equipamentos utilizados para tratamento de contenção de areia para poço aberto em CR-13, contendo obturador, dispositivo de colar de interferência superior e inferior, espaçadores e conectores para montagem rápida, com classe de temperatura mínima de 250ºF, pressão mínima de colapso de 5.000psi, com pressão de trabalho mínima de 5.000psi, área polida interna com ID de 6pol, elemento de vedação e “o'rings”.</v>
      </c>
      <c r="H1694" s="10">
        <v>118</v>
      </c>
      <c r="I1694" s="13">
        <v>43690</v>
      </c>
    </row>
    <row r="1695" spans="1:9" ht="34.5" hidden="1" customHeight="1" x14ac:dyDescent="0.25">
      <c r="A1695" s="42" t="str">
        <f t="shared" si="79"/>
        <v/>
      </c>
      <c r="B1695" s="10" t="s">
        <v>112</v>
      </c>
      <c r="C1695" s="10" t="s">
        <v>3711</v>
      </c>
      <c r="D1695" s="10" t="s">
        <v>3710</v>
      </c>
      <c r="E1695" s="10" t="s">
        <v>4789</v>
      </c>
      <c r="F1695" s="10" t="str">
        <f t="shared" si="81"/>
        <v>8479.89.99</v>
      </c>
      <c r="G1695" s="10" t="str">
        <f t="shared" si="80"/>
        <v>Obturadores de produção, para isolamento de zonas produtoras de petróleo em poços revestidos, utilizados em operações de completação de poços de petróleo, assentados com ferramentas acionadas hidraulicamente, recuperáveis, metalurgia Cr13, Scr13 ou 25Cr (flow wetted), conexão inferior compatível com a da extensão, com classe de temperatura mínima de 250ºF; pressão mínima de colapso 5.000 ou 7.500psi; pressão de trabalho mínima 5.000 ou 7.500psi, área polida interna com ID de 6pol, elemento de vedação.</v>
      </c>
      <c r="H1695" s="10">
        <v>118</v>
      </c>
      <c r="I1695" s="13">
        <v>43690</v>
      </c>
    </row>
    <row r="1696" spans="1:9" ht="34.5" hidden="1" customHeight="1" x14ac:dyDescent="0.25">
      <c r="A1696" s="42" t="str">
        <f t="shared" si="79"/>
        <v/>
      </c>
      <c r="B1696" s="10" t="s">
        <v>1756</v>
      </c>
      <c r="C1696" s="10" t="s">
        <v>3713</v>
      </c>
      <c r="D1696" s="10" t="s">
        <v>3712</v>
      </c>
      <c r="E1696" s="10" t="s">
        <v>4862</v>
      </c>
      <c r="F1696" s="10" t="str">
        <f t="shared" si="81"/>
        <v>9018.19.80</v>
      </c>
      <c r="G1696" s="10" t="str">
        <f t="shared" si="80"/>
        <v>Equipamentos emissores de radiofrequência para coagulação e ablação de vaso, tecido e osso, operando à 400kHz, com potência de saída igual ou inferior a 140Ws, com monitoramento de impedância entre 25 e 1000ohms, à prova de desfibrilação (não AP/APG), dotados de tela sensível ao toque e bomba de resfriamento com velocidades compreendidas entre 30 e 400RPM.</v>
      </c>
      <c r="H1696" s="10">
        <v>118</v>
      </c>
      <c r="I1696" s="13">
        <v>43690</v>
      </c>
    </row>
    <row r="1697" spans="1:9" ht="34.5" hidden="1" customHeight="1" x14ac:dyDescent="0.25">
      <c r="A1697" s="42" t="str">
        <f t="shared" si="79"/>
        <v/>
      </c>
      <c r="B1697" s="10" t="s">
        <v>1158</v>
      </c>
      <c r="C1697" s="10" t="s">
        <v>3715</v>
      </c>
      <c r="D1697" s="10" t="s">
        <v>3714</v>
      </c>
      <c r="E1697" s="10" t="s">
        <v>4863</v>
      </c>
      <c r="F1697" s="10" t="str">
        <f t="shared" si="81"/>
        <v>8439.99.90</v>
      </c>
      <c r="G1697" s="10" t="str">
        <f t="shared" si="80"/>
        <v>Sistemas de prensagem para máquina de fabricação de papel ou celulose com prensa de sapata atuada por pistões hidráulicos para carga de até 600kN/m, diâmetro entre 1.000 a 1.200mm e contra rolo com diâmetro entre 1.200 a 1.400mm, para operar com velocidade entre 1.000 a 2.500m/min, contendo manta de pressão, raspador, alavancas para posicionar o rolo atuadas por cilindros hidráulicos, mancais, dispositivos diversos para montagem, ferramentas, unidade hidráulica de alta performance acionada por motores elétricos incluindo trocador de calor para refrigeração do óleo, sistema de controle e automação e painel elétrico completos.</v>
      </c>
      <c r="H1697" s="10">
        <v>118</v>
      </c>
      <c r="I1697" s="13">
        <v>43690</v>
      </c>
    </row>
    <row r="1698" spans="1:9" ht="34.5" hidden="1" customHeight="1" x14ac:dyDescent="0.25">
      <c r="A1698" s="42" t="str">
        <f t="shared" si="79"/>
        <v/>
      </c>
      <c r="B1698" s="10" t="s">
        <v>165</v>
      </c>
      <c r="C1698" s="10" t="s">
        <v>3717</v>
      </c>
      <c r="D1698" s="10" t="s">
        <v>3716</v>
      </c>
      <c r="E1698" s="10" t="s">
        <v>4864</v>
      </c>
      <c r="F1698" s="10" t="str">
        <f t="shared" si="81"/>
        <v>8438.50.00</v>
      </c>
      <c r="G1698" s="10" t="str">
        <f t="shared" si="80"/>
        <v>Máquinas automáticas de desossa de peito de frango, recebendo simultaneamente “breast cap” e “front half”, com capacidade máxima de desossar 6.000peças/h, construída em aço inox304 e sintéticos FDA aprovados, desenhadas para limpeza otimizada atendendo aos padrões de higiene, com chassis principal com comprimento de 11.500mm, com computador integrado a internet, possibilitando o monitoramento on-line, para programação dos cortes selecionados por meio de painel sensível ao toque “touchscreen”, composta por: 1 plataforma fixa para alimentação da máquina; 2 módulos automáticos de retirada de pele; 2 módulos automáticos de pré-corte do peito (primeiro estágio); 2 módulos automáticos de retirada do osso jogador; 2 módulos automáticos de corte de filé em metades; 2 módulos automáticos de pré-corte do peito (segundo estágio); 2 módulos automáticos de pré-corte do peito (terceiro estágio); 2 módulos de retirada do filé inteiro ou em metades, com ou sem filezinho interno do osso do peito; 2 módulos de corte do tendão do filezinho interno; 2 módulos de retirada do filezinho interno do osso do peito; 2 módulos fixos de retirada do osso do peito do equipamento; módulo descarregador de carcaça.</v>
      </c>
      <c r="H1698" s="10">
        <v>118</v>
      </c>
      <c r="I1698" s="13">
        <v>43690</v>
      </c>
    </row>
    <row r="1699" spans="1:9" ht="34.5" hidden="1" customHeight="1" x14ac:dyDescent="0.25">
      <c r="A1699" s="42" t="str">
        <f t="shared" si="79"/>
        <v/>
      </c>
      <c r="B1699" s="10" t="s">
        <v>3719</v>
      </c>
      <c r="C1699" s="10" t="s">
        <v>3720</v>
      </c>
      <c r="D1699" s="10" t="s">
        <v>3718</v>
      </c>
      <c r="E1699" s="10" t="s">
        <v>4865</v>
      </c>
      <c r="F1699" s="10" t="str">
        <f t="shared" si="81"/>
        <v>8602.10.00</v>
      </c>
      <c r="G1699" s="10" t="str">
        <f t="shared" si="80"/>
        <v>Combinações de máquinas, de aplicação exclusivamente ferroviária de carga, para locomotivas diesel-elétricas com potência bruta de 6.000HP, constituídas de: motor a diesel, 16 cilindros em “V”, 4 tempos, com potência bruta de 6.000HP a 1050rpm, com conduites, filtros de óleo lubrificante, turbos e bombas de água e combustível; silenciador, fabricado em aço e telas de aço-liga, projetado para suportar gases de escape em altas temperaturas; dispositivo de transferência de partida de potência com três posições para inversão de circuitos de alimentação do alternador principal para partida do motor a diesel; conjunto de duas baterias ferroviárias seladas de 500Ah de capacidade de carga; unidade eletrônica de controle do motor a diesel; conjunto integrado composto por um alternador síncrono, duas unidades auxiliares e seus respectivos sistemas de controle, com capacidade de 4,5MW, desenvolvido para aplicação ferroviária de carga; conjunto de diodos de potência, acompanhado de seu módulo de dissipação térmica, com corrente média direta de 3.900A e temperatura de junção de 175ºC, destinado à conversão da corrente alternada em contínua; inversores de frequência destinados a locomotivas de carga com esforço trator de 90.900kgf, capazes de garantir torque e aderência roda-trilho compatíveis com perfil de vias utilizadas para movimentação ferroviária de minério de ferro; sistema de arrefecimento do motor a diesel composto de banco de radiadores de fluxo dividido, janela de ventilação forçada de ar, válvulas direcionadoras de fluxo de água, sistema de troca térmica água-óleo e estrutura metálica de fixação/montagem; central de processamento de dados e rede sem fio GoLINC®, utilizada para processamento de aplicações ferroviárias específicas; painéis de gerenciamento de redes de dados e protocolos de comunicação entre os diferentes subsistemas da locomotiva; painel microprocessado Locotrol®, com sistema redundante de transmissão/recepção de sinais de rádio para controle e distribuição de potência e de frenagem aplicados em locomotivas intercaladas na composição do trem; dispositivo com função exclusiva de comunicação via rádio sobre as condições de acoplamento e integridade física da composição; painel microprocessado exclusivo para aplicação ferroviária de carga, concentrador de entradas e saídas de sinais digitais e analógicos para controle da locomotiva, com interface às redes ARCNET, serial e Ethernet; módulos inteligentes microprocessados “smart display”, com interface homem-máquina integrada, destinados ao comando de subsistemas, visualização de dados e programação de parâmetros de monitoramento; sistema para registro de eventos funcionais da locomotiva (velocidade, aplicação de freios, acionamento de buzina e de sino de advertência, etc.), destinado à investigação de causas de acidentes, fabricado conforme norma FRA 229.135, capaz de resistir a colisões e acidentes, mantendo a integridade dos dados; sistema de monitoramento ultrassônico de nível de combustível nos tanques; console de controle constituído de estrutura metálica de fixação/montagem, acompanhada de válvula de aplicação de freio, comando mestre de aceleração, reversor de sentido de marcha e elementos secundários de montagem; sistema de filtragem do ar; exaustor de ar do tipo centrífugo, projetado para remoção de impurezas dos filtros inerciais utilizados na propulsão da locomotiva; conjunto de componentes para montagem dos truques ferroviários de carga, incluindo estrutura física de ferro fundido, sistema de suspensão, rodeiros motorizados, amortecedores e cilindros de freio pneumático; secador de ar ativo com duas torres de secagem e expurgo automático da umidade; unidade eletropneumática para interface entre os comandos do operador e as válvulas de atuação do sistema de freio; painel de processamento, monitoramento e diagnóstico do sistema de freio eletrônico da locomotiva; conjunto de resistores utilizados para dissipação em forma de calor da energia cinética da frenagem dinâmica do sistema de propulsão; unidade de climatização da cabine do operador da locomotiva, alimentada por uma tensão contínua de 74V, resistente às vibrações e impactos inerentes à aplicação ferroviária de carga; assentos para tripulação, desenvolvidos de acordo com a norma de segurança ferroviária internacional, capazes de resistir a colisões e tombamentos da locomotiva; sistema de câmeras de protocolo proprietário, capazes de transmitir sons e imagens à central de processamento de dados GoLINC®; modem de transmissão e recepção de dados para diagnóstico remoto de falhas de funcionamento da locomotiva.</v>
      </c>
      <c r="H1699" s="10">
        <v>118</v>
      </c>
      <c r="I1699" s="13">
        <v>43690</v>
      </c>
    </row>
    <row r="1700" spans="1:9" ht="34.5" hidden="1" customHeight="1" x14ac:dyDescent="0.25">
      <c r="A1700" s="42" t="str">
        <f t="shared" si="79"/>
        <v/>
      </c>
      <c r="B1700" s="10" t="s">
        <v>3004</v>
      </c>
      <c r="C1700" s="10" t="s">
        <v>3722</v>
      </c>
      <c r="D1700" s="10" t="s">
        <v>3721</v>
      </c>
      <c r="E1700" s="10" t="s">
        <v>4573</v>
      </c>
      <c r="F1700" s="10" t="str">
        <f t="shared" si="81"/>
        <v>8418.99.00</v>
      </c>
      <c r="G1700" s="10" t="str">
        <f t="shared" si="80"/>
        <v>Dispositivos para mistura/batimento do mix em cilindro de congelamento para a formação do sorvete, construído em aço inox304.</v>
      </c>
      <c r="H1700" s="10">
        <v>118</v>
      </c>
      <c r="I1700" s="13">
        <v>43690</v>
      </c>
    </row>
    <row r="1701" spans="1:9" ht="34.5" hidden="1" customHeight="1" x14ac:dyDescent="0.25">
      <c r="A1701" s="42" t="str">
        <f t="shared" si="79"/>
        <v/>
      </c>
      <c r="B1701" s="10" t="s">
        <v>172</v>
      </c>
      <c r="C1701" s="10" t="s">
        <v>3724</v>
      </c>
      <c r="D1701" s="10" t="s">
        <v>3723</v>
      </c>
      <c r="E1701" s="10" t="s">
        <v>4866</v>
      </c>
      <c r="F1701" s="10" t="str">
        <f t="shared" si="81"/>
        <v>8451.80.00</v>
      </c>
      <c r="G1701" s="10" t="str">
        <f t="shared" si="80"/>
        <v>Máquinas para dissolução automática de sal em água, para produção e preparação de salmoura, compostas por um talha, um tanque de dissolução, um agitador, uma bomba elétrica, dois interruptores de nível, um sistema de célula de cargas, um conta litros, um painel de comando elétrico, para uso exclusivo em máquinas de tingimento da indústria têxtil, alimentação elétrica trifásica 380/440VCA – 50/60Hz.</v>
      </c>
      <c r="H1701" s="10">
        <v>118</v>
      </c>
      <c r="I1701" s="13">
        <v>43690</v>
      </c>
    </row>
    <row r="1702" spans="1:9" ht="34.5" hidden="1" customHeight="1" x14ac:dyDescent="0.25">
      <c r="A1702" s="42" t="str">
        <f t="shared" si="79"/>
        <v/>
      </c>
      <c r="B1702" s="10" t="s">
        <v>3726</v>
      </c>
      <c r="C1702" s="10" t="s">
        <v>3727</v>
      </c>
      <c r="D1702" s="10" t="s">
        <v>3725</v>
      </c>
      <c r="E1702" s="10" t="s">
        <v>4867</v>
      </c>
      <c r="F1702" s="10" t="str">
        <f t="shared" si="81"/>
        <v>9026.10.11</v>
      </c>
      <c r="G1702" s="10" t="str">
        <f t="shared" si="80"/>
        <v>Equipamentos para medição de vazão de líquidos, por indução eletromagnética, DN50 a DN3.000mm, material da caixa/carcaça: aço carbono ou aço inoxidável, revestimento de teflon, PFA, F46, neoprene, poliuretano e aço inox AISI 304, fonte de alimentação: 220VAC 50Hz, 24VDC, 3.6V(alimentado por bateria), comunicação: 4~20mACD/pulso; 4~20Macd/comunicação RS232; 4~20mACD/comunicação RS485; HART/com comunicação.</v>
      </c>
      <c r="H1702" s="10">
        <v>118</v>
      </c>
      <c r="I1702" s="13">
        <v>43690</v>
      </c>
    </row>
    <row r="1703" spans="1:9" ht="34.5" hidden="1" customHeight="1" x14ac:dyDescent="0.25">
      <c r="A1703" s="42" t="str">
        <f t="shared" si="79"/>
        <v/>
      </c>
      <c r="B1703" s="10" t="s">
        <v>948</v>
      </c>
      <c r="C1703" s="10" t="s">
        <v>3729</v>
      </c>
      <c r="D1703" s="10" t="s">
        <v>3728</v>
      </c>
      <c r="E1703" s="10" t="s">
        <v>4612</v>
      </c>
      <c r="F1703" s="10" t="str">
        <f t="shared" si="81"/>
        <v>8421.21.00</v>
      </c>
      <c r="G1703" s="10" t="str">
        <f t="shared" si="80"/>
        <v>Sistemas de filtração de água por meio de discos, com design compacto e capacidade hidráulica a partir de 30L/s com grau de filtração de 10 a 1.000µm, capazes de tratar água com sólidos suspensos, compostos de: um sistema de retrolavagem completo com bombas, filtro de água de retrolavagem, tubulações e bocais de spray de retrolavagem retrátil, bocais autolimpantes, tanques e tambor feito de aço inoxidável ou aço a prova de ácido (316L).</v>
      </c>
      <c r="H1703" s="10">
        <v>118</v>
      </c>
      <c r="I1703" s="13">
        <v>43690</v>
      </c>
    </row>
    <row r="1704" spans="1:9" ht="34.5" hidden="1" customHeight="1" x14ac:dyDescent="0.25">
      <c r="A1704" s="42" t="str">
        <f t="shared" si="79"/>
        <v/>
      </c>
      <c r="B1704" s="10" t="s">
        <v>104</v>
      </c>
      <c r="C1704" s="10" t="s">
        <v>3731</v>
      </c>
      <c r="D1704" s="10" t="s">
        <v>3730</v>
      </c>
      <c r="E1704" s="10" t="s">
        <v>4680</v>
      </c>
      <c r="F1704" s="10" t="str">
        <f t="shared" si="81"/>
        <v>8466.93.20</v>
      </c>
      <c r="G1704" s="10" t="str">
        <f t="shared" si="80"/>
        <v>Mesas giratórias com indexação de 360° de 1 em 1°, com eixo rotativo acionado por sistema de coroa e sem-fim, acionamento hidráulico para elevação e travamento, precisão de posicionamento igual ou inferior a 5 arcos-segundo, precisão de repetibilidade igual ou inferior a 3arcos/s, com trocador automático de pallet via sistema de garfo, com dois pallets e estação de espera e preparação do pallet com pedal pneumático para seu travamento utilizadas em centros de usinagem.</v>
      </c>
      <c r="H1704" s="10">
        <v>118</v>
      </c>
      <c r="I1704" s="13">
        <v>43690</v>
      </c>
    </row>
    <row r="1705" spans="1:9" ht="34.5" hidden="1" customHeight="1" x14ac:dyDescent="0.25">
      <c r="A1705" s="42" t="str">
        <f t="shared" si="79"/>
        <v/>
      </c>
      <c r="B1705" s="10" t="s">
        <v>562</v>
      </c>
      <c r="C1705" s="10" t="s">
        <v>3733</v>
      </c>
      <c r="D1705" s="10" t="s">
        <v>3732</v>
      </c>
      <c r="E1705" s="10" t="s">
        <v>4829</v>
      </c>
      <c r="F1705" s="10" t="str">
        <f t="shared" si="81"/>
        <v>8441.30.90</v>
      </c>
      <c r="G1705" s="10" t="str">
        <f t="shared" si="80"/>
        <v>Combinações de máquinas para a fabricação de caixas de papelão ondulado, com velocidade mecânica máxima de 26.000caixas/h para chapas de papelão ondulado com comprimento mínimo de 385mm e máximo de 1.880mm, largura mínima de 190mm e máxima de 635mm, com comandos independentes, compostas de: alimentador; impressora com quatro unidades de impressão e ajuste rápido com troca dos clichês em produção; módulo de vincagem por baixo; unidade de corte e vinco rotativa; unidade de entalhe dotada de 4 pares de eixos motorizados sendo 2 pares de eixos para entalhe e dois pares de eixos para vincagem; dobradeira coladeira com sistema multi-T para dobragem fácil; contador ejetor para empilhamento das caixas por cima sem atrito; módulo de controle e visualização com sistema supervisor e ajustes rápidos.</v>
      </c>
      <c r="H1705" s="10">
        <v>118</v>
      </c>
      <c r="I1705" s="13">
        <v>43690</v>
      </c>
    </row>
    <row r="1706" spans="1:9" ht="34.5" hidden="1" customHeight="1" x14ac:dyDescent="0.25">
      <c r="A1706" s="42" t="str">
        <f t="shared" si="79"/>
        <v>X</v>
      </c>
      <c r="B1706" s="10" t="s">
        <v>312</v>
      </c>
      <c r="C1706" s="10" t="s">
        <v>4868</v>
      </c>
      <c r="D1706" s="10" t="s">
        <v>3662</v>
      </c>
      <c r="E1706" s="10" t="s">
        <v>4845</v>
      </c>
      <c r="F1706" s="10" t="str">
        <f t="shared" si="81"/>
        <v>8424.30.90</v>
      </c>
      <c r="G1706" s="10" t="str">
        <f t="shared" si="80"/>
        <v>Máquinas automáticas para lavar, rebarbar e desobstruir furos e canais de lubrificação em virabrequins usinados, utilizando jato de água sob alta pressão, combinado opcionalmente com o uso de escovas e escareadores, pressão máxima da água de 35MPa (aproximadamente 350bar) e vazão máxima de 29litros/min, com torre de seis posições para instalação de bicos de limpeza e/ou ferramentas, deslocamento do eixo x de 650mm, eixo y de 500mm e eixo z de 500mm, avanço rápido do eixo x de 16m/min (com 1/3 de redução) e dos eixos y e z de 48m/min, fuso principal com rotação máxima de 1.000rpm e potência do motor de 0,75kW, com comando numérico computadorizado (CNC), sistema de bombeamento de água a alta pressão e unidade de filtragem de água.</v>
      </c>
      <c r="H1706" s="10">
        <v>118</v>
      </c>
      <c r="I1706" s="13">
        <v>43690</v>
      </c>
    </row>
    <row r="1707" spans="1:9" ht="34.5" hidden="1" customHeight="1" x14ac:dyDescent="0.25">
      <c r="A1707" s="42" t="str">
        <f t="shared" si="79"/>
        <v>X</v>
      </c>
      <c r="B1707" s="10" t="s">
        <v>3665</v>
      </c>
      <c r="C1707" s="10" t="s">
        <v>3666</v>
      </c>
      <c r="D1707" s="10" t="s">
        <v>3664</v>
      </c>
      <c r="E1707" s="10" t="s">
        <v>4845</v>
      </c>
      <c r="F1707" s="10" t="str">
        <f t="shared" si="81"/>
        <v>8460.90.19</v>
      </c>
      <c r="G1707" s="10" t="str">
        <f t="shared" si="80"/>
        <v>Máquinas automáticas robotizadas para rebarbação de virabrequins, dotadas de: 1 robô de 6 eixos, 1 unidade de fixação para um virabrequim com placa rotativa com servo motor, sistema pneumático para fixação do virabrequim e acionamento da ferramenta e magazine para troca de ferramentas, célula equipada com enclausuramento com abertura superior e frontal para entrada e saída de peças e com portas com sistema “interlock” com controles de segurança de acesso.</v>
      </c>
      <c r="H1707" s="10">
        <v>118</v>
      </c>
      <c r="I1707" s="13">
        <v>43690</v>
      </c>
    </row>
    <row r="1708" spans="1:9" ht="34.5" hidden="1" customHeight="1" x14ac:dyDescent="0.25">
      <c r="A1708" s="42" t="str">
        <f t="shared" si="79"/>
        <v/>
      </c>
      <c r="B1708" s="10" t="s">
        <v>1148</v>
      </c>
      <c r="C1708" s="10" t="s">
        <v>3735</v>
      </c>
      <c r="D1708" s="10" t="s">
        <v>3734</v>
      </c>
      <c r="E1708" s="10" t="s">
        <v>4131</v>
      </c>
      <c r="F1708" s="10" t="str">
        <f t="shared" si="81"/>
        <v>9030.90.90</v>
      </c>
      <c r="G1708" s="10" t="str">
        <f t="shared" si="80"/>
        <v>Dispositivos (JIG) para posicionamento/suporte, próprio para placas de circuito impresso montada ou baterias, ou componentes elétrico/eletrônico, ou partes de aparelho celular ou “tablet”, ou aparelho celular ou “tablet” montado; confeccionados em plástico e/ou metal, podendo conter, mecanismo pneumáticos, cilindros, conectores, adaptadores, sensores, placas de circuito impresso, circuitos elétricos, chaveador, cabos, botões, antenas, microfone, alto-falante, tampas, insertos, peças de fixação, “led” (diodo emissor de luz), parte integrante de sistema de teste elétrico e/ou testes funcionais e/ou teste dos sinais de radiofrequência (RF), utilizados como guia em processo de montagem aparelhos eletrônicos.</v>
      </c>
      <c r="H1708" s="10">
        <v>118</v>
      </c>
      <c r="I1708" s="13">
        <v>43690</v>
      </c>
    </row>
    <row r="1709" spans="1:9" ht="34.5" hidden="1" customHeight="1" x14ac:dyDescent="0.25">
      <c r="A1709" s="42" t="str">
        <f t="shared" si="79"/>
        <v/>
      </c>
      <c r="B1709" s="10" t="s">
        <v>112</v>
      </c>
      <c r="C1709" s="10" t="s">
        <v>3737</v>
      </c>
      <c r="D1709" s="10" t="s">
        <v>3736</v>
      </c>
      <c r="E1709" s="10" t="s">
        <v>4131</v>
      </c>
      <c r="F1709" s="10" t="str">
        <f t="shared" si="81"/>
        <v>8479.89.99</v>
      </c>
      <c r="G1709" s="10" t="str">
        <f t="shared" si="80"/>
        <v>Dispositivos (JIG) para posicionamento/suporte ou manuseio, próprio para placas de circuito impresso montada ou baterias, ou componentes elétrico/eletrônico, ou partes de aparelho celular ou “tablet”, ou aparelho celular ou “tablet” montado, confeccionados em plástico e/ou metal.</v>
      </c>
      <c r="H1709" s="10">
        <v>118</v>
      </c>
      <c r="I1709" s="13">
        <v>43690</v>
      </c>
    </row>
    <row r="1710" spans="1:9" ht="34.5" hidden="1" customHeight="1" x14ac:dyDescent="0.25">
      <c r="A1710" s="42" t="str">
        <f t="shared" si="79"/>
        <v/>
      </c>
      <c r="B1710" s="10" t="s">
        <v>491</v>
      </c>
      <c r="C1710" s="10" t="s">
        <v>3739</v>
      </c>
      <c r="D1710" s="10" t="s">
        <v>3738</v>
      </c>
      <c r="E1710" s="10" t="s">
        <v>4131</v>
      </c>
      <c r="F1710" s="10" t="str">
        <f t="shared" si="81"/>
        <v>8479.90.90</v>
      </c>
      <c r="G1710" s="10" t="str">
        <f t="shared" si="80"/>
        <v xml:space="preserve">Dispositivos (JIG) para posicionamento/suporte, próprio para placas de circuito impresso montada ou baterias, ou componentes elétrico/eletrônico, ou partes de aparelho celular ou “tablet”, ou aparelho celular ou “tablet” montado, confeccionados em plástico e/ou metal. </v>
      </c>
      <c r="H1710" s="10">
        <v>118</v>
      </c>
      <c r="I1710" s="13">
        <v>43690</v>
      </c>
    </row>
    <row r="1711" spans="1:9" ht="34.5" hidden="1" customHeight="1" x14ac:dyDescent="0.25">
      <c r="A1711" s="42" t="str">
        <f t="shared" si="79"/>
        <v/>
      </c>
      <c r="B1711" s="10" t="s">
        <v>728</v>
      </c>
      <c r="C1711" s="10" t="s">
        <v>3741</v>
      </c>
      <c r="D1711" s="10" t="s">
        <v>3740</v>
      </c>
      <c r="E1711" s="10" t="s">
        <v>4869</v>
      </c>
      <c r="F1711" s="10" t="str">
        <f t="shared" si="81"/>
        <v>8438.10.00</v>
      </c>
      <c r="G1711" s="10" t="str">
        <f t="shared" si="80"/>
        <v>Combinações de máquinas para extrusão de torradas crocantes, com capacidade de produção de 500kg/h compostas por: misturador horizontal, funil de armazenagem provisório de mistura seca, rosca de transporte, detector de metal, dosificador volumétrico de 2 roscas co-rotativas, extrusora de 2 roscas trabalhando em alta pressão de 300bar no máximo, com temperatura de até 300°C e motor de 226kW, 1 bomba dosadora de água motor SEW, 1 bomba dosadora de óleo motor SEW, armário elétrico e painel de comando com controlador lógico programável CLP.</v>
      </c>
      <c r="H1711" s="10">
        <v>118</v>
      </c>
      <c r="I1711" s="13">
        <v>43690</v>
      </c>
    </row>
    <row r="1712" spans="1:9" ht="34.5" hidden="1" customHeight="1" x14ac:dyDescent="0.25">
      <c r="A1712" s="42" t="str">
        <f t="shared" si="79"/>
        <v/>
      </c>
      <c r="B1712" s="10" t="s">
        <v>147</v>
      </c>
      <c r="C1712" s="10" t="s">
        <v>3743</v>
      </c>
      <c r="D1712" s="10" t="s">
        <v>3742</v>
      </c>
      <c r="E1712" s="10" t="s">
        <v>4870</v>
      </c>
      <c r="F1712" s="10" t="str">
        <f t="shared" si="81"/>
        <v>8422.30.29</v>
      </c>
      <c r="G1712" s="10" t="str">
        <f t="shared" si="80"/>
        <v>Máquinas automáticas horizontais para envasar produtos líquidos e pastosos em embalagens de filmes flexíveis de multicamadas laminadas termosseláveis por calor constante, tipo ""formfill&amp;seal"", para formar, dosar e selar bolsas de filme flexível autossustentável (que para em pé), formando simultaneamente 2 embalagens individuais por ciclo operacional, com até 3 estações de dosagem, controle CLP e tela “touchscreen”, capacidade máxima de produção de até 110embalagens/min para embalagens com largura máxima de 140mm e altura máxima de 310mm e volume máximo de 600mL, equipados com desbobinador com capacidade para bobinas de diâmetro externo máximo de 600mm, estação de formação da embalagem, estação de envase do produto, estação de rejeição, painel elétrico independente, lubrificação automática comandado por PLC e limpeza automatiza tipo CIP - “clean in place”.</v>
      </c>
      <c r="H1712" s="10">
        <v>118</v>
      </c>
      <c r="I1712" s="13">
        <v>43690</v>
      </c>
    </row>
    <row r="1713" spans="1:9" ht="34.5" hidden="1" customHeight="1" x14ac:dyDescent="0.25">
      <c r="A1713" s="42" t="str">
        <f t="shared" si="79"/>
        <v/>
      </c>
      <c r="B1713" s="10" t="s">
        <v>3745</v>
      </c>
      <c r="C1713" s="10" t="s">
        <v>3746</v>
      </c>
      <c r="D1713" s="10" t="s">
        <v>3744</v>
      </c>
      <c r="E1713" s="10" t="s">
        <v>4520</v>
      </c>
      <c r="F1713" s="10" t="str">
        <f t="shared" si="81"/>
        <v>9024.80.90</v>
      </c>
      <c r="G1713" s="10" t="str">
        <f t="shared" si="80"/>
        <v>Máquinas de ensaios a quente para detectar a quebra espontânea do vidro temperado ocasionado pela presença de sulfureto de níquel (NiS) como contaminante do vidro para atender a norma EN 14179-1_”Heat Soaked Test”, com um forno elétrico adaptado com resistências, ventiladores, cavaletes, espaçadores para inserção das chapas de vidro temperado, controlador lógico programável PLC e tensão de operação 380V AC 60Hz trifásico.</v>
      </c>
      <c r="H1713" s="10">
        <v>118</v>
      </c>
      <c r="I1713" s="13">
        <v>43690</v>
      </c>
    </row>
    <row r="1714" spans="1:9" ht="34.5" hidden="1" customHeight="1" x14ac:dyDescent="0.25">
      <c r="A1714" s="42" t="str">
        <f t="shared" si="79"/>
        <v/>
      </c>
      <c r="B1714" s="10" t="s">
        <v>623</v>
      </c>
      <c r="C1714" s="10" t="s">
        <v>3748</v>
      </c>
      <c r="D1714" s="10" t="s">
        <v>3747</v>
      </c>
      <c r="E1714" s="10" t="s">
        <v>4871</v>
      </c>
      <c r="F1714" s="10" t="str">
        <f t="shared" si="81"/>
        <v>8428.33.00</v>
      </c>
      <c r="G1714" s="10" t="str">
        <f t="shared" si="80"/>
        <v xml:space="preserve">Equipamentos rotativos pastilhadores de fertilizantes a base de enxofre, com capacidade de produção máxima de 3.500kg/h, para pastilhas com diâmetro compreendido entre 2 a 6mm, temperatura de entrada máxima de 250°C, dotados de esteira de resfriamento construída em liga de níquel e cromo, resfriada a água, com largura de 1.500mm+0,1mm  e comprimento de resfriamento de 9.140mm. </v>
      </c>
      <c r="H1714" s="10">
        <v>118</v>
      </c>
      <c r="I1714" s="13">
        <v>43690</v>
      </c>
    </row>
    <row r="1715" spans="1:9" ht="34.5" hidden="1" customHeight="1" x14ac:dyDescent="0.25">
      <c r="A1715" s="42" t="str">
        <f t="shared" si="79"/>
        <v/>
      </c>
      <c r="B1715" s="10" t="s">
        <v>3750</v>
      </c>
      <c r="C1715" s="10" t="s">
        <v>3751</v>
      </c>
      <c r="D1715" s="10" t="s">
        <v>3749</v>
      </c>
      <c r="E1715" s="10" t="s">
        <v>4767</v>
      </c>
      <c r="F1715" s="10" t="str">
        <f t="shared" si="81"/>
        <v>8438.20.19</v>
      </c>
      <c r="G1715" s="10" t="str">
        <f t="shared" si="80"/>
        <v>Máquinas de corte e aplicação com sistema contínuo para placas de "wafer" sobrepostas com camadas intermediárias à base de chocolate (books), com capacidade de manipular até 500 "books", capacidade máxima de até 50cortes/min, variação máxima de corte em 0,5mm, produção de até 3.200filetes/min e aplicação de filetes de "books" em moldes, contendo sistema de remoção contínuo de resíduos, permitindo 24h de funcionamento.</v>
      </c>
      <c r="H1715" s="10">
        <v>118</v>
      </c>
      <c r="I1715" s="13">
        <v>43690</v>
      </c>
    </row>
    <row r="1716" spans="1:9" ht="34.5" hidden="1" customHeight="1" x14ac:dyDescent="0.25">
      <c r="A1716" s="42" t="str">
        <f t="shared" si="79"/>
        <v/>
      </c>
      <c r="B1716" s="10" t="s">
        <v>101</v>
      </c>
      <c r="C1716" s="10" t="s">
        <v>3753</v>
      </c>
      <c r="D1716" s="10" t="s">
        <v>3752</v>
      </c>
      <c r="E1716" s="10" t="s">
        <v>4059</v>
      </c>
      <c r="F1716" s="10" t="str">
        <f t="shared" si="81"/>
        <v>9031.80.20</v>
      </c>
      <c r="G1716" s="10" t="str">
        <f t="shared" si="80"/>
        <v>“Scanners” 3D para medições tridimensionais contendo 2 eixos, 2 câmeras de 1,3 megapixels, com tecnologia de luz estruturada azul, área de escaneamento de 100 x 100 x 75mm e acuracidade de 10 micra.</v>
      </c>
      <c r="H1716" s="10">
        <v>118</v>
      </c>
      <c r="I1716" s="13">
        <v>43690</v>
      </c>
    </row>
    <row r="1717" spans="1:9" ht="34.5" hidden="1" customHeight="1" x14ac:dyDescent="0.25">
      <c r="A1717" s="42" t="str">
        <f t="shared" si="79"/>
        <v/>
      </c>
      <c r="B1717" s="10" t="s">
        <v>147</v>
      </c>
      <c r="C1717" s="10" t="s">
        <v>3755</v>
      </c>
      <c r="D1717" s="10" t="s">
        <v>3754</v>
      </c>
      <c r="E1717" s="10" t="s">
        <v>4765</v>
      </c>
      <c r="F1717" s="10" t="str">
        <f t="shared" si="81"/>
        <v>8422.30.29</v>
      </c>
      <c r="G1717" s="10" t="str">
        <f t="shared" si="80"/>
        <v>Combinações de máquinas para envase e fechamento contínuo e automático de frascos com produtos farmacêuticos em pó, com capacidade de produção máxima maior ou igual a 8.000frascos/h (variável em função das características e dimensões dos frascos e características dos produtos), com controladores lógicos programáveis (CLP), compostas de: uma mesa giratória de alimentação com sopro de frascos, utilizada para limpeza interna pré-envase dos frascos através de sopro de ar estéril e aspiração de poeira, aptas ao processamento de frascos com altura máxima igual a 170mm; uma máquina envasadora/fechadora com sistema de vácuo e sopro, range de dosagem volumétrica de 6 a 95cc, para frascos com diâmetros compreendidos entre 30 e 60mm, e alturas compreendidas entre 50 e 170mm, com sistema de aspiração de resíduos, estação de fechamento dos frascos com fixação de tampas de diferentes tipos, sistema de detecção e rejeite de frascos sem tampa.</v>
      </c>
      <c r="H1717" s="10">
        <v>118</v>
      </c>
      <c r="I1717" s="13">
        <v>43690</v>
      </c>
    </row>
    <row r="1718" spans="1:9" ht="34.5" hidden="1" customHeight="1" x14ac:dyDescent="0.25">
      <c r="A1718" s="42" t="str">
        <f t="shared" si="79"/>
        <v/>
      </c>
      <c r="B1718" s="10" t="s">
        <v>383</v>
      </c>
      <c r="C1718" s="10" t="s">
        <v>3757</v>
      </c>
      <c r="D1718" s="10" t="s">
        <v>3756</v>
      </c>
      <c r="E1718" s="10" t="s">
        <v>4872</v>
      </c>
      <c r="F1718" s="10" t="str">
        <f t="shared" si="81"/>
        <v>8464.90.19</v>
      </c>
      <c r="G1718" s="10" t="str">
        <f t="shared" si="80"/>
        <v>Máquinas automáticas para corte retilíneo e curvilíneo de chapas de vidro, a frio, com controle numérico computadorizado (CNC), com dimensões máximas da chapa de vidro de 3.700 x 2.600mm, com espessura de vidro de 1,8 a 25mm, velocidade máxima de 210m/min, aceleração máxima de 15m/s², precisão de corte de +/- 0,15mm, dotadas de: detector automático de existência e espessura do vidro, sensor laser para leitura automática do esquadro e modelos, possibilitando o corte de vidro monolítico e laminado, três braços hidráulicos com ou sem ventosas para o carregamento da chapa automaticamente,  movimento da ponte de corte por meio de 1 servo motor lateral, sistema de posicionamento e evacuação automático da chapa de vidro, cabeçote de corte com duas ou mais ferramentas.</v>
      </c>
      <c r="H1718" s="10">
        <v>118</v>
      </c>
      <c r="I1718" s="13">
        <v>43690</v>
      </c>
    </row>
    <row r="1719" spans="1:9" ht="34.5" hidden="1" customHeight="1" x14ac:dyDescent="0.25">
      <c r="A1719" s="42" t="str">
        <f t="shared" si="79"/>
        <v/>
      </c>
      <c r="B1719" s="10" t="s">
        <v>383</v>
      </c>
      <c r="C1719" s="10" t="s">
        <v>3759</v>
      </c>
      <c r="D1719" s="10" t="s">
        <v>3758</v>
      </c>
      <c r="E1719" s="10" t="s">
        <v>4872</v>
      </c>
      <c r="F1719" s="10" t="str">
        <f t="shared" si="81"/>
        <v>8464.90.19</v>
      </c>
      <c r="G1719" s="10" t="str">
        <f t="shared" si="80"/>
        <v>Máquinas automáticas para corte retilíneo de chapas de vidro laminado ou monolítico, com controle numérico computadorizado (CNC), com largura máxima de corte de 3.700mm, espessura máxima de vidro laminado de 10 + 4,56 (pvb) + 10mm; e mínima de 2 + 0,38 (pvb) + 2mm, espessura de vidro monolítico (flotado) compreendida entre 2 e 19mm, com precisão de corte de +/- 0,5mm, velocidade máxima de corte de 100m/min, aceleração máxima de corte de 4m/s² dotadas de sensor laser para leitura do posicionamento do chapa.</v>
      </c>
      <c r="H1719" s="10">
        <v>118</v>
      </c>
      <c r="I1719" s="13">
        <v>43690</v>
      </c>
    </row>
    <row r="1720" spans="1:9" ht="34.5" hidden="1" customHeight="1" x14ac:dyDescent="0.25">
      <c r="A1720" s="42" t="str">
        <f t="shared" si="79"/>
        <v/>
      </c>
      <c r="B1720" s="10" t="s">
        <v>197</v>
      </c>
      <c r="C1720" s="10" t="s">
        <v>3761</v>
      </c>
      <c r="D1720" s="10" t="s">
        <v>3760</v>
      </c>
      <c r="E1720" s="10" t="s">
        <v>4780</v>
      </c>
      <c r="F1720" s="10" t="str">
        <f t="shared" si="81"/>
        <v>9031.80.99</v>
      </c>
      <c r="G1720" s="10" t="str">
        <f t="shared" si="80"/>
        <v>Máquinas automáticas para controle de vibração e ruído de rolamentos flangeados de rodas de veículos automotores através de laser para medição, com duas opção de range de frequência, com tempo de ciclo igual ou inferior a 12s, para anéis externos flangeados com diâmetro compreendido entre 100 e 250mm e altura compreendida entre 70 e 150mm, dotadas de carga e descarga automáticas, estações de descarte de rejeitos e painel de controle com controlador lógico programável (CLP) e interface homem máquina (IHM).</v>
      </c>
      <c r="H1720" s="10">
        <v>118</v>
      </c>
      <c r="I1720" s="13">
        <v>43690</v>
      </c>
    </row>
    <row r="1721" spans="1:9" ht="34.5" hidden="1" customHeight="1" x14ac:dyDescent="0.25">
      <c r="A1721" s="42" t="str">
        <f t="shared" si="79"/>
        <v/>
      </c>
      <c r="B1721" s="10" t="s">
        <v>91</v>
      </c>
      <c r="C1721" s="10" t="s">
        <v>3763</v>
      </c>
      <c r="D1721" s="10" t="s">
        <v>3762</v>
      </c>
      <c r="E1721" s="10" t="s">
        <v>4780</v>
      </c>
      <c r="F1721" s="10" t="str">
        <f t="shared" si="81"/>
        <v>8543.70.99</v>
      </c>
      <c r="G1721" s="10" t="str">
        <f t="shared" si="80"/>
        <v>Máquinas automáticas para desmagnetizar anéis internos e externos flangeados de rolamentos flangeados de rodas de veículos automotores, com tempo de ciclo máximo 7s, para rolamentos com anéis internos flangeados diâmetro compreendidos entre 100 e 200mm e altura compreendida entre 70 e 120mm e anéis externos flangeados de diâmetro compreendidos entre 80 e 180mm e altura compreendida entre 40 e 100mm, painel de elétrico.</v>
      </c>
      <c r="H1721" s="10">
        <v>118</v>
      </c>
      <c r="I1721" s="13">
        <v>43690</v>
      </c>
    </row>
    <row r="1722" spans="1:9" ht="34.5" hidden="1" customHeight="1" x14ac:dyDescent="0.25">
      <c r="A1722" s="42" t="str">
        <f t="shared" si="79"/>
        <v/>
      </c>
      <c r="B1722" s="10" t="s">
        <v>3745</v>
      </c>
      <c r="C1722" s="10" t="s">
        <v>3765</v>
      </c>
      <c r="D1722" s="10" t="s">
        <v>3764</v>
      </c>
      <c r="E1722" s="10" t="s">
        <v>4873</v>
      </c>
      <c r="F1722" s="10" t="str">
        <f t="shared" si="81"/>
        <v>9024.80.90</v>
      </c>
      <c r="G1722" s="10" t="str">
        <f t="shared" si="80"/>
        <v>Equipamentos de ensaio para simulação de estradas de rodagem para uso especifico em avaliações de ruídos e rangidos de veículos automotivos, por meio de atuadores hidráulicos nas rodas dos veículos, controlados por sistema computadorizado automatizado, força do atuador 28kN, curso do atuador 254mm, velocidade máxima de 1,5m/s, capacidade para 140 ton.</v>
      </c>
      <c r="H1722" s="10">
        <v>118</v>
      </c>
      <c r="I1722" s="13">
        <v>43690</v>
      </c>
    </row>
    <row r="1723" spans="1:9" ht="34.5" hidden="1" customHeight="1" x14ac:dyDescent="0.25">
      <c r="A1723" s="42" t="str">
        <f t="shared" si="79"/>
        <v/>
      </c>
      <c r="B1723" s="10" t="s">
        <v>623</v>
      </c>
      <c r="C1723" s="10" t="s">
        <v>3767</v>
      </c>
      <c r="D1723" s="10" t="s">
        <v>3766</v>
      </c>
      <c r="E1723" s="10" t="s">
        <v>4874</v>
      </c>
      <c r="F1723" s="10" t="str">
        <f t="shared" si="81"/>
        <v>8428.33.00</v>
      </c>
      <c r="G1723" s="10" t="str">
        <f t="shared" si="80"/>
        <v>Sistemas de transporte automatizado de rocas para alimentar máquina têxtil “maçaroqueira” (fl200-140 fusos/520mm fuso a fuso/sistema FRD), formados por engates de garras que movimentam um sistema automático da estrutura em trilhos, transportam conjuntos de tubetes para máquinas de filatórios RX300-1.200-75mm - bobinas 8”.</v>
      </c>
      <c r="H1723" s="10">
        <v>118</v>
      </c>
      <c r="I1723" s="13">
        <v>43690</v>
      </c>
    </row>
    <row r="1724" spans="1:9" ht="34.5" hidden="1" customHeight="1" x14ac:dyDescent="0.25">
      <c r="A1724" s="42" t="str">
        <f t="shared" si="79"/>
        <v/>
      </c>
      <c r="B1724" s="10" t="s">
        <v>200</v>
      </c>
      <c r="C1724" s="10" t="s">
        <v>3769</v>
      </c>
      <c r="D1724" s="10" t="s">
        <v>3768</v>
      </c>
      <c r="E1724" s="10" t="s">
        <v>4875</v>
      </c>
      <c r="F1724" s="10" t="str">
        <f t="shared" si="81"/>
        <v>8457.10.00</v>
      </c>
      <c r="G1724" s="10" t="str">
        <f t="shared" si="80"/>
        <v>Centos de usinagem vertical de duplo palete, com comando numérico computadorizado (CNC), para controlar 3 e 4 eixos simultaneamente, podendo fresar, mandrilar, furar e roscar, com curso em x, y e z, iguais a 700, 500 e 560mm, respectivamente, avanço rápido de 32 a 60m/min em x, y e z, tamanho da mesa de 800 x 500mm, em cada palete, com capacidade máxima de carga sobre cada palete de até 250kg, eixo-árvore com rotação máxima de 9.000 a 20.000rpm e torque máximo de 96 a 212Nm, tempo de troca de palete de 12s, cone de fixação da ferramenta BT40 ou BBT40, torre com capacidade para 48 ou 60 ferramentas, com diâmetro máximo de 76,2mm e tempo de troca em até 4 a 5s, precisão bidirecional de posicionamento de um eixo entre 0,004 a 0,008mm e 0,004mm e repetibilidade bidirecional de posicionamento de um eixo de 0,004mm, com a opção de conter dois 4° eixo sobre sua mesa, sendo um 4º eixo por pallet de até 10” com movimentos simultâneos.</v>
      </c>
      <c r="H1724" s="10">
        <v>118</v>
      </c>
      <c r="I1724" s="13">
        <v>43690</v>
      </c>
    </row>
    <row r="1725" spans="1:9" ht="34.5" hidden="1" customHeight="1" x14ac:dyDescent="0.25">
      <c r="A1725" s="42" t="str">
        <f t="shared" si="79"/>
        <v/>
      </c>
      <c r="B1725" s="10" t="s">
        <v>1045</v>
      </c>
      <c r="C1725" s="10" t="s">
        <v>3771</v>
      </c>
      <c r="D1725" s="10" t="s">
        <v>3770</v>
      </c>
      <c r="E1725" s="10" t="s">
        <v>4861</v>
      </c>
      <c r="F1725" s="10" t="str">
        <f t="shared" si="81"/>
        <v>8421.29.90</v>
      </c>
      <c r="G1725" s="10" t="str">
        <f t="shared" si="80"/>
        <v>Equipamentos de contenção e filtro de areia ou cascalhos para poços de petróleo e gás, tipo metal “mesh” dotados de tubo base com diâmetro externo entre 2,375 e 7polegadas perfurado com roscas nas extremidades, com elemento filtrante formado por: 175mic ou 250mic, com conexões superior e inferior nas extremidades, metalurgia Cr-13 e demais componentes com metalurgia AISI 316L.</v>
      </c>
      <c r="H1725" s="10">
        <v>118</v>
      </c>
      <c r="I1725" s="13">
        <v>43690</v>
      </c>
    </row>
    <row r="1726" spans="1:9" ht="34.5" hidden="1" customHeight="1" x14ac:dyDescent="0.25">
      <c r="A1726" s="42" t="str">
        <f t="shared" si="79"/>
        <v/>
      </c>
      <c r="B1726" s="10" t="s">
        <v>3726</v>
      </c>
      <c r="C1726" s="10" t="s">
        <v>3773</v>
      </c>
      <c r="D1726" s="10" t="s">
        <v>3772</v>
      </c>
      <c r="E1726" s="10" t="s">
        <v>4867</v>
      </c>
      <c r="F1726" s="10" t="str">
        <f t="shared" si="81"/>
        <v>9026.10.11</v>
      </c>
      <c r="G1726" s="10" t="str">
        <f t="shared" si="80"/>
        <v>Equipamentos ultrassônicos para medição e controle de vazão de vários tipos de líquidos, precisão aproximada 1%, 3 vias de saída, 4 a 20mA, resistência elétrica de 0 a 1K, saída pulsada OCT(largura do pulso 6 a 1,000ms, padrão de 200ms), 3 vias de entradas 4 a 20mA, precisão de 0,1%, aquisição de sinais de temperatura, pressão e nível, conexão a transdutor de temperatura Pt100 para medição de energia e calor, encapsulamento para interface serial RS485, atualização do software do medidor por meio de computador e suporte a protocolo MODBUS.</v>
      </c>
      <c r="H1726" s="10">
        <v>118</v>
      </c>
      <c r="I1726" s="13">
        <v>43690</v>
      </c>
    </row>
    <row r="1727" spans="1:9" ht="34.5" hidden="1" customHeight="1" x14ac:dyDescent="0.25">
      <c r="A1727" s="42" t="str">
        <f t="shared" si="79"/>
        <v/>
      </c>
      <c r="B1727" s="10" t="s">
        <v>112</v>
      </c>
      <c r="C1727" s="10" t="s">
        <v>3775</v>
      </c>
      <c r="D1727" s="10" t="s">
        <v>3774</v>
      </c>
      <c r="E1727" s="10" t="s">
        <v>4876</v>
      </c>
      <c r="F1727" s="10" t="str">
        <f t="shared" si="81"/>
        <v>8479.89.99</v>
      </c>
      <c r="G1727" s="10" t="str">
        <f t="shared" si="80"/>
        <v xml:space="preserve">Dispositivos unidade selante para interface da zona de tratamento inferior e completação superior do poço de petróleo e gás, com selos elastoméricos moldados em diâmetro externo 6pol; temperatura de trabalho máxima 250°F; pressão máxima de trabalho 7.500psi; metalurgia em aço em liga cromo ou superior.  </v>
      </c>
      <c r="H1727" s="10">
        <v>118</v>
      </c>
      <c r="I1727" s="13">
        <v>43690</v>
      </c>
    </row>
    <row r="1728" spans="1:9" ht="34.5" hidden="1" customHeight="1" x14ac:dyDescent="0.25">
      <c r="A1728" s="42" t="str">
        <f t="shared" si="79"/>
        <v/>
      </c>
      <c r="B1728" s="10" t="s">
        <v>2110</v>
      </c>
      <c r="C1728" s="10" t="s">
        <v>3777</v>
      </c>
      <c r="D1728" s="10" t="s">
        <v>3776</v>
      </c>
      <c r="E1728" s="10" t="s">
        <v>4827</v>
      </c>
      <c r="F1728" s="10" t="str">
        <f t="shared" si="81"/>
        <v>8541.40.32</v>
      </c>
      <c r="G1728" s="10" t="str">
        <f t="shared" si="80"/>
        <v>Módulos fotovoltaicos fabricados com a tecnologia de revestimento PERC (Passivated Emitter Rear Cell) desenvolvido para células de silício cristalino para aumento da eficiência de produção de energia; dimensões máximas de 2.108 x 1.048 x 40mm, com potência de 395W ou superior; dotados de 144 células cada; desenvolvidos para suportar a operação em temperatura dentro da faixa de -40 a 85ºC ou excedendo-a.</v>
      </c>
      <c r="H1728" s="10">
        <v>118</v>
      </c>
      <c r="I1728" s="13">
        <v>43690</v>
      </c>
    </row>
    <row r="1729" spans="1:9" ht="34.5" hidden="1" customHeight="1" x14ac:dyDescent="0.25">
      <c r="A1729" s="42" t="str">
        <f t="shared" si="79"/>
        <v/>
      </c>
      <c r="B1729" s="10" t="s">
        <v>386</v>
      </c>
      <c r="C1729" s="10" t="s">
        <v>3779</v>
      </c>
      <c r="D1729" s="10" t="s">
        <v>3778</v>
      </c>
      <c r="E1729" s="10" t="s">
        <v>4877</v>
      </c>
      <c r="F1729" s="10" t="str">
        <f t="shared" si="81"/>
        <v>8477.10.11</v>
      </c>
      <c r="G1729" s="10" t="str">
        <f t="shared" si="80"/>
        <v>Máquinas injetoras horizontais elétricas, monocolores, para moldar peças plásticas com alta precisão, com força de fechamento de até 5.000kN, unidades de fechamento com acionamento por servo-motor acoplado direto no fuso de esfera sem transmissão por polia e através de sistema de joelheira dupla de 5 pontos sendo a placa móvel apoiada sobre guias lineares, servomotores refrigerados a ar dispensando a utilização de trocadores de calor com água para a refrigeração, unidade de injeção elétrica acionada por servo-motor de alta velocidade acoplado a 1 fuso esférico alimentado pela correia atingindo a velocidade de injeção de até 220mm/s, servomotores de dosagem com acoplamento ao parafuso plastificador, com transmissão através de correia, refrigerado a ar dispensando a utilização de trocadores de calor de água para a refrigeração com diâmetro de rosca de 80mm, pressão de injeção de até 187MPa com volume de injeção de até 1809cm3, distância entre colunas de 920 x 920mm (H x V), altura de molde entre 350 até 800mm (min/máx), tamanho das placas 1.300 x 1.300mm (H x V), curso de abertura de até 875mm e força de extração de até 150kN, painel de comando “touchscreen” TFT LCD colorido de 15", controle operacional intuitivo com recursos gráficos e programação contra falhas de processo "Zero Defeitos".</v>
      </c>
      <c r="H1729" s="10">
        <v>118</v>
      </c>
      <c r="I1729" s="13">
        <v>43690</v>
      </c>
    </row>
    <row r="1730" spans="1:9" ht="34.5" hidden="1" customHeight="1" x14ac:dyDescent="0.25">
      <c r="A1730" s="42" t="str">
        <f t="shared" si="79"/>
        <v/>
      </c>
      <c r="B1730" s="10" t="s">
        <v>200</v>
      </c>
      <c r="C1730" s="10" t="s">
        <v>3781</v>
      </c>
      <c r="D1730" s="10" t="s">
        <v>3780</v>
      </c>
      <c r="E1730" s="10" t="s">
        <v>4675</v>
      </c>
      <c r="F1730" s="10" t="str">
        <f t="shared" si="81"/>
        <v>8457.10.00</v>
      </c>
      <c r="G1730" s="10" t="str">
        <f t="shared" si="80"/>
        <v>Centros de usinagem do tipo mandriladora horizontal, com comando numérico computadorizado (CNC), utilizados para fresar, mandrilar, furar e roscar, acoplados com acessório cabeçote angular, capacidade de usinagem em 5 eixos, curso máximo dos eixos lineares x, y, z e w igual a 4.800mm (movimento longitudinal da mesa), 3.600mm (movimento vertical do cabeçote), 1.250mm (movimento do mandril), 3.500mm (movimento transversal da mesa) respectivamente, incremento rotacional eixo B = 0,001º, com três paletes com capacidade de carga de até 15.000kg por palete, magazine com capacidade máxima de 120 ferramentas com tempo de troca de 18s, peso máximo por ferramentas de 50kg e comprimento máximo por ferramenta de 750mm, sistema de refrigeração através do mandril e fuso de 155mm de diâmetro com cone tipo SK50, potência máxima do mandril igual a 56kW, rotação máxima do mandril de 3.500rpm, torque máximo de 7.500Nm e avanço máximo de 25m/min.</v>
      </c>
      <c r="H1730" s="10">
        <v>118</v>
      </c>
      <c r="I1730" s="13">
        <v>43690</v>
      </c>
    </row>
    <row r="1731" spans="1:9" ht="34.5" hidden="1" customHeight="1" x14ac:dyDescent="0.25">
      <c r="A1731" s="42" t="str">
        <f t="shared" ref="A1731:A1794" si="82">IF(LEFT(D1731,3)="Ver","",IF(COUNTIF(D:D,D1731)&gt;1,"X",""))</f>
        <v/>
      </c>
      <c r="B1731" s="10" t="s">
        <v>1654</v>
      </c>
      <c r="C1731" s="10" t="s">
        <v>3783</v>
      </c>
      <c r="D1731" s="10" t="s">
        <v>3782</v>
      </c>
      <c r="E1731" s="10" t="s">
        <v>4780</v>
      </c>
      <c r="F1731" s="10" t="str">
        <f t="shared" si="81"/>
        <v>8474.80.90</v>
      </c>
      <c r="G1731" s="10" t="str">
        <f t="shared" ref="G1731:G1794" si="83">IF(C1731="","",C1731)</f>
        <v>Máquinas para produção de briquetes de metal, por meio da moagem de componentes metálicos e compactação em mistura com seus fluidos de corte, com capacidade de produção de 40 a 350kg/hora, dotadas de  motor hidráulico com potência entre 4 e 22kW, dispositivos de compactação com força de até 3.800kg/cm2, funil com agitador e rosca de alimentação, pré-carregador com controle de volume, bandeja de depósito de fluido de corte e prensagem, calha de descarga , cabines elétricas e CLP (Controle Logico Programável).</v>
      </c>
      <c r="H1731" s="10">
        <v>118</v>
      </c>
      <c r="I1731" s="13">
        <v>43690</v>
      </c>
    </row>
    <row r="1732" spans="1:9" ht="34.5" hidden="1" customHeight="1" x14ac:dyDescent="0.25">
      <c r="A1732" s="42" t="str">
        <f t="shared" si="82"/>
        <v/>
      </c>
      <c r="B1732" s="10" t="s">
        <v>571</v>
      </c>
      <c r="C1732" s="10" t="s">
        <v>3785</v>
      </c>
      <c r="D1732" s="10" t="s">
        <v>3784</v>
      </c>
      <c r="E1732" s="10" t="s">
        <v>4878</v>
      </c>
      <c r="F1732" s="10" t="str">
        <f t="shared" si="81"/>
        <v>8474.20.90</v>
      </c>
      <c r="G1732" s="10" t="str">
        <f t="shared" si="83"/>
        <v>Britadores cônicos médios para estágio secundário de trituração, com ajuste hidráulico do eixo por meio de “hydroset” controlado automaticamente por sistema de regulagem automática inteligente, dotados de eixo central bi-apoiado em ambas extremidades, parte superior e inferior, para processamento de minérios e agregados, com tamanho máximo de trituração 315mm, faixa de APF 13 a 51mm, capacidade nominal 250 a 910ton/h. Acompanhados por sistema de alívio de material não britável controlado automaticamente por PLC (Controlador Lógico programável) através de válvula de alivio elétrica, acionamento por motor elétrico de potência igual ou superior a 500kW (670HP), sistema de refrigeração e lubrificação.</v>
      </c>
      <c r="H1732" s="10">
        <v>118</v>
      </c>
      <c r="I1732" s="13">
        <v>43690</v>
      </c>
    </row>
    <row r="1733" spans="1:9" ht="34.5" hidden="1" customHeight="1" x14ac:dyDescent="0.25">
      <c r="A1733" s="42" t="str">
        <f t="shared" si="82"/>
        <v/>
      </c>
      <c r="B1733" s="10" t="s">
        <v>571</v>
      </c>
      <c r="C1733" s="10" t="s">
        <v>3787</v>
      </c>
      <c r="D1733" s="10" t="s">
        <v>3786</v>
      </c>
      <c r="E1733" s="10" t="s">
        <v>4878</v>
      </c>
      <c r="F1733" s="10" t="str">
        <f t="shared" si="81"/>
        <v>8474.20.90</v>
      </c>
      <c r="G1733" s="10" t="str">
        <f t="shared" si="83"/>
        <v>Britadores cônicos médios para estágios terciário, quaternário e “plebbes” de trituração, com ajuste hidráulico do eixo por meio de “hydroset” controlado automaticamente por sistema de regulagem automática inteligente, dotados de eixo central bi-apoiado, para processamento de minérios e agregados, com tamanho máximo de trituração 123mm, faixa de APF 10-44mm, capacidade nominal 155 a 517ton/h. Acompanhados por sistemas de alívio de material não britável controlados automaticamente por PLC (Controlador Lógico programável), acionamento por motor elétrico de potência igual ou superior a 500kW (670HP) com sistemas de refrigeração e lubrificação.</v>
      </c>
      <c r="H1733" s="10">
        <v>118</v>
      </c>
      <c r="I1733" s="13">
        <v>43690</v>
      </c>
    </row>
    <row r="1734" spans="1:9" ht="34.5" hidden="1" customHeight="1" x14ac:dyDescent="0.25">
      <c r="A1734" s="42" t="str">
        <f t="shared" si="82"/>
        <v/>
      </c>
      <c r="B1734" s="10" t="s">
        <v>358</v>
      </c>
      <c r="C1734" s="10" t="s">
        <v>3789</v>
      </c>
      <c r="D1734" s="10" t="s">
        <v>3788</v>
      </c>
      <c r="E1734" s="10" t="s">
        <v>4879</v>
      </c>
      <c r="F1734" s="10" t="str">
        <f t="shared" si="81"/>
        <v>8433.59.90</v>
      </c>
      <c r="G1734" s="10" t="str">
        <f t="shared" si="83"/>
        <v>Máquinas forrageiras autopropulsadas, com sistema interno (na própria unidade motriz) de fracionamento (picagem) do produto colhido, com sistema interno de processamento de grãos por processo de fricção com rolos, acionadas por motor a diesel com potência igual ou superior a 350kW, mas inferior ou igual a 390kW, com capacidade para acoplamento de plataformas de corte de produtos com largura igual ou superior a 5,125m, mas inferior ou igual a 7,5m ou plataformas de recolhimento de produtos com largura igual ou superior a 2,623m, mas inferior ou igual a 3,599m.</v>
      </c>
      <c r="H1734" s="10">
        <v>118</v>
      </c>
      <c r="I1734" s="13">
        <v>43690</v>
      </c>
    </row>
    <row r="1735" spans="1:9" ht="34.5" hidden="1" customHeight="1" x14ac:dyDescent="0.25">
      <c r="A1735" s="42" t="str">
        <f t="shared" si="82"/>
        <v/>
      </c>
      <c r="B1735" s="10" t="s">
        <v>246</v>
      </c>
      <c r="C1735" s="10" t="s">
        <v>3791</v>
      </c>
      <c r="D1735" s="10" t="s">
        <v>3790</v>
      </c>
      <c r="E1735" s="10" t="s">
        <v>4212</v>
      </c>
      <c r="F1735" s="10" t="str">
        <f t="shared" si="81"/>
        <v>8462.10.90</v>
      </c>
      <c r="G1735" s="10" t="str">
        <f t="shared" si="83"/>
        <v>Máquinas extrusoras horizontais de alta precisão para produção de “eletrodo central” componente da vela de ignição para motores de combustão interna, dotadas de um bloco com 6 matrizes de conformação progressiva, diâmetro de conformação entre 2 e 9mm com capacidade de carga de 250kN de conformação, alimentador de peças com sistema de posicionamento desenvolvido especialmente para junção (Copo de níquel + pino de cobre), sistema de transferência por garras, precisão no curso de conformação de ±0,001mm monitorado com limitador de curso, sistema de lubrificação contínua, esteira transportadora, sistema de inspeção do diâmetro do colar, painel de comando e controle elétrico eletrônico com controlador lógico programável (CLP), com a capacidade de produção máxima de até 250peças/minutos regulável por meio de controlador de velocidade.</v>
      </c>
      <c r="H1735" s="10">
        <v>118</v>
      </c>
      <c r="I1735" s="13">
        <v>43690</v>
      </c>
    </row>
    <row r="1736" spans="1:9" ht="34.5" hidden="1" customHeight="1" x14ac:dyDescent="0.25">
      <c r="A1736" s="42" t="str">
        <f t="shared" si="82"/>
        <v/>
      </c>
      <c r="B1736" s="10" t="s">
        <v>38</v>
      </c>
      <c r="C1736" s="10" t="s">
        <v>3793</v>
      </c>
      <c r="D1736" s="10" t="s">
        <v>3792</v>
      </c>
      <c r="E1736" s="10" t="s">
        <v>4649</v>
      </c>
      <c r="F1736" s="10" t="str">
        <f t="shared" si="81"/>
        <v>9027.80.99</v>
      </c>
      <c r="G1736" s="10" t="str">
        <f t="shared" si="83"/>
        <v>Dispositivos de coloração automatizado concebido para utilização em laboratórios de citologia/anatomia patológica como unidade de bancada autônoma para coloração de amostras histológicas e citológicas em lâminas, possibilita programar até 14 protocolos, apresenta 24 estações, 2 opções de suportes de lâmina (20 lâminas e 30 lâminas) e rende de 400 a 600lâminas/dia.</v>
      </c>
      <c r="H1736" s="10">
        <v>118</v>
      </c>
      <c r="I1736" s="13">
        <v>43690</v>
      </c>
    </row>
    <row r="1737" spans="1:9" ht="34.5" hidden="1" customHeight="1" x14ac:dyDescent="0.25">
      <c r="A1737" s="42" t="str">
        <f t="shared" si="82"/>
        <v/>
      </c>
      <c r="B1737" s="10" t="s">
        <v>518</v>
      </c>
      <c r="C1737" s="10" t="s">
        <v>3795</v>
      </c>
      <c r="D1737" s="10" t="s">
        <v>3794</v>
      </c>
      <c r="E1737" s="10" t="s">
        <v>4880</v>
      </c>
      <c r="F1737" s="10" t="str">
        <f t="shared" si="81"/>
        <v>9027.50.90</v>
      </c>
      <c r="G1737" s="10" t="str">
        <f t="shared" si="83"/>
        <v>Aparelhos automáticos para análises bioquímicas de fluidos fisiológicos para auxílio no diagnóstico “in vitro” de alterações e doenças, com tecnologia de turbidimetria, imunoturbidimetria e metodologia “loci”, velocidade de processamento de 437testes fotométricos/hora, 187testes eletrólitos (ise)/hora ou 167testes de imunoensaio/hora, capacidade de testes automáticos repetitivos a partir da amostra original e de testes adicionais baseados nos primeiros testes, compartimentos refrigerados para reagentes com 44 posições e sistemas dispensadores com 2 ponteiras dotadas de sensor de nível de líquido, filtros ópticos rotativos, detecção de coágulos, detecção de volume e insuficiência de amostra, capacidade máxima de armazenamento de 16.650testes, acompanhados de unidade de processamento de dados integrada e monitor 17polegadas com tela sensível ao toque.</v>
      </c>
      <c r="H1737" s="10">
        <v>118</v>
      </c>
      <c r="I1737" s="13">
        <v>43690</v>
      </c>
    </row>
    <row r="1738" spans="1:9" ht="34.5" hidden="1" customHeight="1" x14ac:dyDescent="0.25">
      <c r="A1738" s="42" t="str">
        <f t="shared" si="82"/>
        <v/>
      </c>
      <c r="B1738" s="10" t="s">
        <v>3371</v>
      </c>
      <c r="C1738" s="10" t="s">
        <v>3797</v>
      </c>
      <c r="D1738" s="10" t="s">
        <v>3796</v>
      </c>
      <c r="E1738" s="10" t="s">
        <v>4881</v>
      </c>
      <c r="F1738" s="10" t="str">
        <f t="shared" si="81"/>
        <v>8479.10.90</v>
      </c>
      <c r="G1738" s="10" t="str">
        <f t="shared" si="83"/>
        <v>Varredeiras compactas de ruas, autopropulsadas, utilizando combustível tipo HVO - óleo vegetal hidrotratado, cabine de operação com piso central em vidro removível e nível de ruído de até 73dBA, comando e monitoramento das vassouras e operações por braço de controle com “joystick” e tela colorida com programação e saída USB, isolador de bateria, sistema dinâmico de frenagem hidrostática com integração ao software de controle eletrônico da transmissão, tração 4x4, caçamba de resíduos em aço inox com capacidade para 1,8m³, vassouras laterais com 850mm de diâmetro, área de varrição de até 3.120mm, velocidade máxima de varrição de 15km/h, velocidade máxima de deslocamento de 40km/h, possibilidade de varrição em reverso, pneus sem câmara R10 com anel de selagem, sistema “smartlink” de rastreamento e gestão de desempenho operacional.</v>
      </c>
      <c r="H1738" s="10">
        <v>118</v>
      </c>
      <c r="I1738" s="13">
        <v>43690</v>
      </c>
    </row>
    <row r="1739" spans="1:9" ht="34.5" hidden="1" customHeight="1" x14ac:dyDescent="0.25">
      <c r="A1739" s="42" t="str">
        <f t="shared" si="82"/>
        <v/>
      </c>
      <c r="B1739" s="10" t="s">
        <v>1644</v>
      </c>
      <c r="C1739" s="10" t="s">
        <v>3799</v>
      </c>
      <c r="D1739" s="10" t="s">
        <v>3798</v>
      </c>
      <c r="E1739" s="10" t="s">
        <v>4614</v>
      </c>
      <c r="F1739" s="10" t="str">
        <f t="shared" si="81"/>
        <v>8439.10.90</v>
      </c>
      <c r="G1739" s="10" t="str">
        <f t="shared" si="83"/>
        <v>Digestores em escala piloto, projetados para simular diversos processos de cozimento, podendo operar até 18bar(g) de pressão e 180ºC de temperatura, com pistão interno que permite taxas de compressão do leito de até 80KPa, com capacidade aproximada de 20 a 30litros de operação e é composto de 10 tanques para licores equipados com balanças para garantir a precisão das dosagens (acumuladores, receptores e combinados); operado por meio de um painel de controle, com controle via CLP e interface com PC, que permite controle exato das receitas de cozimento. Inclui válvulas, transmissor de pressão, aquecedor, bomba de circulação, medidor de nível elementos de temperatura e demais acessórios e peças de funcionamento.</v>
      </c>
      <c r="H1739" s="10">
        <v>118</v>
      </c>
      <c r="I1739" s="13">
        <v>43690</v>
      </c>
    </row>
    <row r="1740" spans="1:9" ht="34.5" hidden="1" customHeight="1" x14ac:dyDescent="0.25">
      <c r="A1740" s="42" t="str">
        <f t="shared" si="82"/>
        <v/>
      </c>
      <c r="B1740" s="10" t="s">
        <v>2563</v>
      </c>
      <c r="C1740" s="10" t="s">
        <v>3801</v>
      </c>
      <c r="D1740" s="10" t="s">
        <v>3800</v>
      </c>
      <c r="E1740" s="10" t="s">
        <v>4882</v>
      </c>
      <c r="F1740" s="10" t="str">
        <f t="shared" si="81"/>
        <v>8517.62.77</v>
      </c>
      <c r="G1740" s="10" t="str">
        <f t="shared" si="83"/>
        <v>Aparelhos para recepção, conversão, transmissão ou regeneração de voz ou outros dados, faixa de frequência 360 e 379MHZ, 414 e 449MHZ, 1.437 e 1.517MHZ ou 2.025 e 2.290MHZ, “full-duplex”, "indoo" para 19", conector N macho 500ohms, configuração 1+0 ou 1+1, 4 portas ethernet e 8 slots para placas E1,FXS, FXO, E&amp;M e V35, modulação de QPSK a 128AM, canais de 25KHZ a 14MHZ com capacidade de 72Kbps a 65.400Mbps, temperatura de trabalho entre -10 a +50°, potência máxima de +35dbm com 95% de umidade.</v>
      </c>
      <c r="H1740" s="10">
        <v>118</v>
      </c>
      <c r="I1740" s="13">
        <v>43690</v>
      </c>
    </row>
    <row r="1741" spans="1:9" ht="34.5" hidden="1" customHeight="1" x14ac:dyDescent="0.25">
      <c r="A1741" s="42" t="str">
        <f t="shared" si="82"/>
        <v/>
      </c>
      <c r="B1741" s="10" t="s">
        <v>101</v>
      </c>
      <c r="C1741" s="10" t="s">
        <v>3803</v>
      </c>
      <c r="D1741" s="10" t="s">
        <v>3802</v>
      </c>
      <c r="E1741" s="10" t="s">
        <v>4176</v>
      </c>
      <c r="F1741" s="10" t="str">
        <f t="shared" si="81"/>
        <v>9031.80.20</v>
      </c>
      <c r="G1741" s="10" t="str">
        <f t="shared" si="83"/>
        <v>Máquinas automáticas de medição tridimensional por coordenadas com comando eletrônico, tipo pórtico ou “cantilever” com movimentos x, y e z motorizados e programáveis, com curso do eixo x compreendido entre 500 e 4.000mm, curso do eixo y compreendido entre 500 e 4.200mm e curso do eixo z compreendido entre 400 e 1.500mm.</v>
      </c>
      <c r="H1741" s="10">
        <v>118</v>
      </c>
      <c r="I1741" s="13">
        <v>43690</v>
      </c>
    </row>
    <row r="1742" spans="1:9" ht="34.5" hidden="1" customHeight="1" x14ac:dyDescent="0.25">
      <c r="A1742" s="42" t="str">
        <f t="shared" si="82"/>
        <v/>
      </c>
      <c r="B1742" s="10" t="s">
        <v>3583</v>
      </c>
      <c r="C1742" s="10" t="s">
        <v>3805</v>
      </c>
      <c r="D1742" s="10" t="s">
        <v>3804</v>
      </c>
      <c r="E1742" s="10" t="s">
        <v>4680</v>
      </c>
      <c r="F1742" s="10" t="str">
        <f t="shared" si="81"/>
        <v>8466.20.10</v>
      </c>
      <c r="G1742" s="10" t="str">
        <f t="shared" si="83"/>
        <v>Placas universais autocentrantes, de tamanhos que variam de 200 a 315mm de diâmetro, rotações que variam de 2.500 a 4.000rpm, flanges de adaptação tipo A2-6”ou A2-8” ou A2-11”, com passagem de 55 a 103mm, corpo de aço ou ferro fundido, com jogo de castanhas, utilizadas em tornos.</v>
      </c>
      <c r="H1742" s="10">
        <v>118</v>
      </c>
      <c r="I1742" s="13">
        <v>43690</v>
      </c>
    </row>
    <row r="1743" spans="1:9" ht="34.5" hidden="1" customHeight="1" x14ac:dyDescent="0.25">
      <c r="A1743" s="42" t="str">
        <f t="shared" si="82"/>
        <v/>
      </c>
      <c r="B1743" s="10" t="s">
        <v>192</v>
      </c>
      <c r="C1743" s="10" t="s">
        <v>3807</v>
      </c>
      <c r="D1743" s="10" t="s">
        <v>3806</v>
      </c>
      <c r="E1743" s="10" t="s">
        <v>4883</v>
      </c>
      <c r="F1743" s="10" t="str">
        <f t="shared" si="81"/>
        <v>8458.11.99</v>
      </c>
      <c r="G1743" s="10" t="str">
        <f t="shared" si="83"/>
        <v>Tornos horizontais com comando numérico (CNC), tela “touchscreen” de 19”, duplo motor integral “spindle” com rotação máxima de 5.000rpm e potência igual ou superior a 11kw, diâmetro máximo torneável igual ou superior a 320mm com movimentos independentes ou simultâneos (tipo suíço), com curso Z1 e Z2 igual ou superior a 490mm, eixo C1 e C2 controlados com incremento mínimo de 0,0001grau, com 2 torres porta-ferramentas de 12 ou mais estações, com velocidade de troca de ferramentas de 0,23s/estação, torres operando com movimentos independentes ou simultâneos com curso dos eixos x1 e x2 igual ou superior a 275mm, dotados de ferramenta acionada com capacidade de tornear, furar, fresar, roscar e interpolar, com rotação igual ou inferior a 10.000rpm e com sistema de sincronização para usinagem poligonal, com controle de dilatação térmica inteligente, guias lineares de rolos cruzados e lubrificação a graxa.</v>
      </c>
      <c r="H1743" s="10">
        <v>118</v>
      </c>
      <c r="I1743" s="13">
        <v>43690</v>
      </c>
    </row>
    <row r="1744" spans="1:9" ht="34.5" hidden="1" customHeight="1" x14ac:dyDescent="0.25">
      <c r="A1744" s="42" t="str">
        <f t="shared" si="82"/>
        <v/>
      </c>
      <c r="B1744" s="10" t="s">
        <v>3809</v>
      </c>
      <c r="C1744" s="10" t="s">
        <v>3810</v>
      </c>
      <c r="D1744" s="10" t="s">
        <v>3808</v>
      </c>
      <c r="E1744" s="10" t="s">
        <v>4884</v>
      </c>
      <c r="F1744" s="10" t="str">
        <f t="shared" si="81"/>
        <v>8441.30.10</v>
      </c>
      <c r="G1744" s="10" t="str">
        <f t="shared" si="83"/>
        <v>Máquinas dobradeiras coladeiras para confecção de caixas em material micro ondulado, a partir de duas partes que compõem a caixa, alimentadas conjuntamente e unificadas por processo de colagem, com posteriores operações de dobra e cola para montagem do produto, largura máxima de 2.000mm, capacidade máxima de 300m/min.</v>
      </c>
      <c r="H1744" s="10">
        <v>118</v>
      </c>
      <c r="I1744" s="13">
        <v>43690</v>
      </c>
    </row>
    <row r="1745" spans="1:9" ht="34.5" hidden="1" customHeight="1" x14ac:dyDescent="0.25">
      <c r="A1745" s="42" t="str">
        <f t="shared" si="82"/>
        <v/>
      </c>
      <c r="B1745" s="10" t="s">
        <v>151</v>
      </c>
      <c r="C1745" s="10" t="s">
        <v>3812</v>
      </c>
      <c r="D1745" s="10" t="s">
        <v>3811</v>
      </c>
      <c r="E1745" s="10" t="s">
        <v>3980</v>
      </c>
      <c r="F1745" s="10" t="str">
        <f t="shared" si="81"/>
        <v>8443.19.90</v>
      </c>
      <c r="G1745" s="10" t="str">
        <f t="shared" si="83"/>
        <v>Máquinas de impressão flexográfica de bobina a bobina, capazes de operar com processo complementar de serigrafia, contando com estampagem a frio e/ou a quente, módulos de impressão e acabamento intercambiáveis, com largura máxima da bobina igual ou superior a 445mm, mas inferior a 600mm e velocidade máxima igual ou superior a 200m/min.</v>
      </c>
      <c r="H1745" s="10">
        <v>118</v>
      </c>
      <c r="I1745" s="13">
        <v>43690</v>
      </c>
    </row>
    <row r="1746" spans="1:9" ht="34.5" hidden="1" customHeight="1" x14ac:dyDescent="0.25">
      <c r="A1746" s="42" t="str">
        <f t="shared" si="82"/>
        <v/>
      </c>
      <c r="B1746" s="10" t="s">
        <v>992</v>
      </c>
      <c r="C1746" s="10" t="s">
        <v>3814</v>
      </c>
      <c r="D1746" s="10" t="s">
        <v>3813</v>
      </c>
      <c r="E1746" s="10" t="s">
        <v>4885</v>
      </c>
      <c r="F1746" s="10" t="str">
        <f t="shared" si="81"/>
        <v>9022.14.19</v>
      </c>
      <c r="G1746" s="10" t="str">
        <f t="shared" si="83"/>
        <v>Arcos cirúrgicos sendo aparelho móvel para aquisição e visualização imagens por raio-X em procedimento cirúrgico, dotados de arco móvel “C” com capacidade de rotação de -90 a +45, intensificador de imagens de 9 polegadas ou superior, tanque de raio x, colimador com diâmetro de feixe mínimo na janela de entrada de 50 a 230mm (colimador íris), gerador de raio x com alta frequência de 40kHz e operando com tensão no tubo de raio x de 40 a 110kV, interruptor manual, estação móvel de visualização com peso de 112kg ± 9% dependendo da configuração do monitor de exames, monitor de referência, com ou sem impressora.</v>
      </c>
      <c r="H1746" s="10">
        <v>118</v>
      </c>
      <c r="I1746" s="13">
        <v>43690</v>
      </c>
    </row>
    <row r="1747" spans="1:9" ht="34.5" hidden="1" customHeight="1" x14ac:dyDescent="0.25">
      <c r="A1747" s="42" t="str">
        <f t="shared" si="82"/>
        <v/>
      </c>
      <c r="B1747" s="10" t="s">
        <v>101</v>
      </c>
      <c r="C1747" s="10" t="s">
        <v>3816</v>
      </c>
      <c r="D1747" s="10" t="s">
        <v>3815</v>
      </c>
      <c r="E1747" s="10" t="s">
        <v>4176</v>
      </c>
      <c r="F1747" s="10" t="str">
        <f t="shared" si="81"/>
        <v>9031.80.20</v>
      </c>
      <c r="G1747" s="10" t="str">
        <f t="shared" si="83"/>
        <v>Equipamentos de medição tridimensional, portáteis, com sistema de rastreamento por meio de infravermelho, com escaneamento a laser por meio de câmera embutida no cabeçote; contendo cabeçote de emissão do laser, controladora, barra com câmeras de rastreamento, cabos, tripé, base, extensão, mala de transporte, kit de calibração, apalpador com kit de pontas, notebook ou PC com software de coleta de dados e avaliação.</v>
      </c>
      <c r="H1747" s="10">
        <v>118</v>
      </c>
      <c r="I1747" s="13">
        <v>43690</v>
      </c>
    </row>
    <row r="1748" spans="1:9" ht="34.5" hidden="1" customHeight="1" x14ac:dyDescent="0.25">
      <c r="A1748" s="42" t="str">
        <f t="shared" si="82"/>
        <v/>
      </c>
      <c r="B1748" s="10" t="s">
        <v>3818</v>
      </c>
      <c r="C1748" s="10" t="s">
        <v>3819</v>
      </c>
      <c r="D1748" s="10" t="s">
        <v>3817</v>
      </c>
      <c r="E1748" s="10" t="s">
        <v>4886</v>
      </c>
      <c r="F1748" s="10" t="str">
        <f t="shared" ref="F1748:F1811" si="84">IF(B1748="","",LEFT(B1748,10))</f>
        <v>8464.90.90</v>
      </c>
      <c r="G1748" s="10" t="str">
        <f t="shared" si="83"/>
        <v>Combinações de máquinas para trabalho de vidro à frio, para retifica, lapidação e lavagem de vidros, composta por: máquina de lapidação e retifica de linha reta inteligente com sistema automático e controle de retifica, com função de aprendizagem inteligente, função de ajuste de polimento em tempo real, função de ajuste de distância de polimento, lembrete da substituição da roda, alinhamento automático da roda, luzes de manutenção em LED, escova à prova de água, desmontagem segmentada, ajuste do ângulo da cabeça da retífica, otimização do circuito de óleo, sendo tamanho mínimo para o processamento do vidro: 80 x 80mm e tamanho máximo de processamento do vidro: 2.500 x 2.500mm; espessura de processamento do vidro: 3 a 19mm; corte máximo de afiação plana: 2.5mm; largura máxima de borda: 3mm; ângulo de borda: 45º; com velocidade alimentação de 0.5m/min a 8m/min; Braços Giratórios com velocidade de giro de 12 segundos e Lavadora e Secadora Vertical para espessura de 3 a 12mm, velocidade máxima 1 a 7m/min, medida mínima de processamento: 500*500mm, medida máxima de processamento: 1.600mm e potência de 24kw.</v>
      </c>
      <c r="H1748" s="10">
        <v>123</v>
      </c>
      <c r="I1748" s="13">
        <v>43691</v>
      </c>
    </row>
    <row r="1749" spans="1:9" ht="34.5" hidden="1" customHeight="1" x14ac:dyDescent="0.25">
      <c r="A1749" s="42" t="str">
        <f t="shared" si="82"/>
        <v/>
      </c>
      <c r="B1749" s="10" t="s">
        <v>275</v>
      </c>
      <c r="C1749" s="10" t="s">
        <v>3821</v>
      </c>
      <c r="D1749" s="10" t="s">
        <v>3820</v>
      </c>
      <c r="E1749" s="10" t="s">
        <v>4119</v>
      </c>
      <c r="F1749" s="10" t="str">
        <f t="shared" si="84"/>
        <v>8428.39.90</v>
      </c>
      <c r="G1749" s="10" t="str">
        <f t="shared" si="83"/>
        <v>Combinações de máquinas automáticas para movimentar, orientar, posicionar sobre estrados de madeira e arquear pilhas de pacotes de caixas impressas, coladas ou cortadas-e-vincadas, desmontadas ou não em papelão ondulado, compostas de: transportadores de roletes motorizados ou livres, transportadores de roletes e empurrador, transportadores de roletes e virador, transportadores de manta plástica, transportadores de roletes com banda de manta plástica para transferência à 90° e mesa giratória, insersor automático de paletes com velocidade até 140paletes/h e paletizadora com velocidade até 160paletes/h (velocidades do insersor e paletizadora variando em função das dimensões das cargas e características de embalo), contendo comando lógico programável (CLP), inversores para motores elétricos e software que comanda o sistema desde a saída da carga nas impressoras, abrangendo todos os equipamentos responsáveis pela movimentação, paletização e acabamento determinando o tipo de embalagem que cada equipamento irá executar de acordo com as solicitações do pedido.</v>
      </c>
      <c r="H1749" s="10">
        <v>123</v>
      </c>
      <c r="I1749" s="13">
        <v>43691</v>
      </c>
    </row>
    <row r="1750" spans="1:9" ht="34.5" hidden="1" customHeight="1" x14ac:dyDescent="0.25">
      <c r="A1750" s="42" t="str">
        <f t="shared" si="82"/>
        <v/>
      </c>
      <c r="B1750" s="10" t="s">
        <v>115</v>
      </c>
      <c r="C1750" s="10" t="s">
        <v>3823</v>
      </c>
      <c r="D1750" s="10" t="s">
        <v>3822</v>
      </c>
      <c r="E1750" s="10" t="s">
        <v>4684</v>
      </c>
      <c r="F1750" s="10" t="str">
        <f t="shared" si="84"/>
        <v>8477.80.90</v>
      </c>
      <c r="G1750" s="10" t="str">
        <f t="shared" si="83"/>
        <v>Máquinas automáticas de movimento rotativo contínuo, utilizadas na montagem de partes ou componentes de tampas plásticas com sobre tampa moldadas por injeção, com capacidade de produzir 220tampas/min, equipadas com câmera de inspeção e validação; conta ainda com recursos de separação e segregação de peças não conformes; com alimentadores de cuba vibratória; dotadas de sistema de coleta, organização posicionamento de entrada, mecanismo de inserção e fixação; com central de processamento eletrônico que gerencia a ordenação, montagens e a inspeção de cada peça, operando de forma sincronizada e integrada às demais máquinas da célula.</v>
      </c>
      <c r="H1750" s="10">
        <v>123</v>
      </c>
      <c r="I1750" s="13">
        <v>43691</v>
      </c>
    </row>
    <row r="1751" spans="1:9" ht="34.5" hidden="1" customHeight="1" x14ac:dyDescent="0.25">
      <c r="A1751" s="42" t="str">
        <f t="shared" si="82"/>
        <v/>
      </c>
      <c r="B1751" s="10" t="s">
        <v>3699</v>
      </c>
      <c r="C1751" s="10" t="s">
        <v>3825</v>
      </c>
      <c r="D1751" s="10" t="s">
        <v>3824</v>
      </c>
      <c r="E1751" s="10" t="s">
        <v>4887</v>
      </c>
      <c r="F1751" s="10" t="str">
        <f t="shared" si="84"/>
        <v>8441.40.00</v>
      </c>
      <c r="G1751" s="10" t="str">
        <f t="shared" si="83"/>
        <v>Combinações de máquinas para produção de bandejas de maçãs utilizando polpa moldada de aparas de papel, compostas por:1 esteira transportadora de alimentação com 1.400mm de largura, tendo como acionamento um motoredutor de 4kW de potência, balança incorporada e painel de controle e acionamento; 1 máquina formadora rotativa simples com capacidade de produzir 4.400bandejas/h, a máquina formadora possui um tambor rotativo de 8 faces, cada face tem uma placa para fixar 4 moldes, dimensões da placa de fixação 1.600mm por 560mm, tendo como acionamento um motoredutor de 15kW de potência; 1 plataforma de operação da máquina formadora, fabricada em aço carbono pintado; 1 sistema de lavagem de alta pressão para os moldes, composto por motobomba de alta pressão com potência 5,5kW, tanque de água de aço inox de 1,2m3, válvula de segurança, válvula de retenção, manômetro, sensores e painel de controle; 1 sistema de separação ar-água para a máquina formadora, composto por um tanque separador de ar-água, sistema de controle de nível e duas bombas incorporados ao tanque com potência de 5,5kW cada uma; 1 linha de secagem para bandejas, com dimensões externas de 40.000 × 2650 × 4680mm,com largura nominal de 1.600mm, velocidade de acionamento ajustável, esteira transportadora, ventilador de recirculação de ar quente com potência de acionamento de 55kW, dutos de ventilação, 8 câmaras de secagem e 16 trocadores de calor ar-vapor; 1 escada móvel, para manutenção e inspeção da linha de secagem, fabricada em aço carbono pintado; 1 sistema de acionamento, controle e automação, para a máquina formadora, linha de secagem e sistemas auxiliares, composto por 3 quadros elétricos, com componentes elétricos, CLP´s e interface “touchscreen”; 1 esteira transportadora para as bandejas de maça na saída de linha de secagem, com potência de acionamento de 1,1kW; 1 máquina de empilhamento horizontal de bandejas de 4 linhas, com sistema de controle e contagem do produto acabado, com potência de acionamento de 0,67kW; 1 prensa pneumática para compactação do produto acabado; 160 moldes para formar o produto, fabricados em alumínio sólido e tela em aço inoxidável, sendo 144 moldes de formação e 16 moldes de transferência.</v>
      </c>
      <c r="H1751" s="10">
        <v>123</v>
      </c>
      <c r="I1751" s="13">
        <v>43691</v>
      </c>
    </row>
    <row r="1752" spans="1:9" ht="34.5" hidden="1" customHeight="1" x14ac:dyDescent="0.25">
      <c r="A1752" s="42" t="str">
        <f t="shared" si="82"/>
        <v/>
      </c>
      <c r="B1752" s="10" t="s">
        <v>352</v>
      </c>
      <c r="C1752" s="10" t="s">
        <v>3827</v>
      </c>
      <c r="D1752" s="10" t="s">
        <v>3826</v>
      </c>
      <c r="E1752" s="10" t="s">
        <v>4099</v>
      </c>
      <c r="F1752" s="10" t="str">
        <f t="shared" si="84"/>
        <v>8471.50.10</v>
      </c>
      <c r="G1752" s="10" t="str">
        <f t="shared" si="83"/>
        <v>Unidades de processamento de dados de pequena capacidade destinados à análise de imagens de exame de tomografia computadorizada e ressonância magnética, dotadas de fonte de alimentação (700W, 100 ~ 240V); placa-mãe (PCI multinível de fibra de vidro e trilhas de cobre); processador de oito núcleos, 3GHz, 140W e memória cache L2 compartilhada de 20MB, 2.133MHz; memória RAM 32GB, 2.133MHz, DDR4; placa de rede PCI-E Gigabit Ethernet; placa gráfica PCI-E x16 com memória dedicada de 1GB; adaptadores DP-DVI; cabos Ethernet CAT6 RJ45; e unidade interna de leitura e gravação de DVD, acompanhadas por teclado Qwerty USB e mouse óptico USB com 3 botões.</v>
      </c>
      <c r="H1752" s="10">
        <v>123</v>
      </c>
      <c r="I1752" s="13">
        <v>43691</v>
      </c>
    </row>
    <row r="1753" spans="1:9" ht="34.5" hidden="1" customHeight="1" x14ac:dyDescent="0.25">
      <c r="A1753" s="42" t="str">
        <f t="shared" si="82"/>
        <v/>
      </c>
      <c r="B1753" s="10" t="s">
        <v>698</v>
      </c>
      <c r="C1753" s="10" t="s">
        <v>3829</v>
      </c>
      <c r="D1753" s="10" t="s">
        <v>3828</v>
      </c>
      <c r="E1753" s="10" t="s">
        <v>4888</v>
      </c>
      <c r="F1753" s="10" t="str">
        <f t="shared" si="84"/>
        <v>8436.80.00</v>
      </c>
      <c r="G1753" s="10" t="str">
        <f t="shared" si="83"/>
        <v>Sistemas para a separação de sólidos e líquidos, de estrume animal, com transportador de descarga, estrutura de aço inoxidável, dimensões de 2,7 x 2,7 x 4,5m de altura, com operação vertical com misturador contínuo, com aeração forçada pelo eixo central e através de palhetas, processo de monitoramento do grau de sanitização e secagem feita por transdutores de temperatura, através de PLC, equipados com motores elétricos.</v>
      </c>
      <c r="H1753" s="10">
        <v>123</v>
      </c>
      <c r="I1753" s="13">
        <v>43691</v>
      </c>
    </row>
    <row r="1754" spans="1:9" ht="34.5" hidden="1" customHeight="1" x14ac:dyDescent="0.25">
      <c r="A1754" s="42" t="str">
        <f t="shared" si="82"/>
        <v/>
      </c>
      <c r="B1754" s="10" t="s">
        <v>115</v>
      </c>
      <c r="C1754" s="10" t="s">
        <v>3831</v>
      </c>
      <c r="D1754" s="10" t="s">
        <v>3830</v>
      </c>
      <c r="E1754" s="10" t="s">
        <v>4787</v>
      </c>
      <c r="F1754" s="10" t="str">
        <f t="shared" si="84"/>
        <v>8477.80.90</v>
      </c>
      <c r="G1754" s="10" t="str">
        <f t="shared" si="83"/>
        <v>Máquinas automáticas de corte e solda lateral tipo “wicketer”, 750mm de largura, para produção de sacos plásticos para embalar produtos alimentícios, higiênicos, com largura  máxima útil de 710mm, de construção direita ou esquerda, capacidade máxima de produção até 500sacos/min (variável de acordo com o tamanho dos sacos), com disponibilidade para produção em uma linha, baixo ruído, composta de: perfuradores “wicketer” servo acionados tipo corte limpo, sistema de limpeza da barra de solda sem parada, sistema de inspeção de qualidade por estroboscópio e monitor para detecção de defeitos, sistema de lubrificação central do equipamento totalmente automático, desbobinador para uma bobina, 7 servo motores independentes para cada função, guia de borda para alinhamento dos filmes, estação de corte e solda acionada por servo motor, com fonte de potência para preciso controle de temperatura do cabeçote de solda, furadores para saída de ar, picotes longitudinal e picotes transversal, esteira transportadora para retirada dos sacos acabados com controlador logico programável (CLP).</v>
      </c>
      <c r="H1754" s="10">
        <v>123</v>
      </c>
      <c r="I1754" s="13">
        <v>43691</v>
      </c>
    </row>
    <row r="1755" spans="1:9" ht="34.5" hidden="1" customHeight="1" x14ac:dyDescent="0.25">
      <c r="A1755" s="42" t="str">
        <f t="shared" si="82"/>
        <v/>
      </c>
      <c r="B1755" s="10" t="s">
        <v>539</v>
      </c>
      <c r="C1755" s="10" t="s">
        <v>3833</v>
      </c>
      <c r="D1755" s="10" t="s">
        <v>3832</v>
      </c>
      <c r="E1755" s="10" t="s">
        <v>4889</v>
      </c>
      <c r="F1755" s="10" t="str">
        <f t="shared" si="84"/>
        <v>8427.10.90</v>
      </c>
      <c r="G1755" s="10" t="str">
        <f t="shared" si="83"/>
        <v xml:space="preserve">Veículos autopropulsados sobre rodas, automatizados, alimentados por baterias de lítio de 51V/400Ah com sistema de recarga automática para funcionamento contínuo, utilizados para transporte e manuseio de paletes com caixas de pré-formas de politereftalato de etileno (PET), por mio de configuração pré definida com placas refletoras na área operacional, podendo transportar um ou dois paletes por vez, dotados de sistema de navegação à laser com capacidade de rotação de 360º, equipados com 2 (dois) garfos telescópicos (fixo + deslocamento lateral + 150mm + inclinação) possibilitando alta eficiência logística da operação fabril, em ambiente de sistema de movimentação tipo "freeway" de alto consumo de bens , capacidade de carga de até 1.000kg a 1.500mm, armazenamento em até 5 níveis, velocidade de até 1.5m/s, equipados com  mastro de elevação de carga tipo simplex, dispositivo de segurança de varredura por proximidade (scanner à laser horizontal) e controlado por meio de um sistema de rádio “wi-fi” com tecnologia sem fio.  </v>
      </c>
      <c r="H1755" s="10">
        <v>123</v>
      </c>
      <c r="I1755" s="13">
        <v>43691</v>
      </c>
    </row>
    <row r="1756" spans="1:9" ht="34.5" hidden="1" customHeight="1" x14ac:dyDescent="0.25">
      <c r="A1756" s="42" t="str">
        <f t="shared" si="82"/>
        <v/>
      </c>
      <c r="B1756" s="10" t="s">
        <v>112</v>
      </c>
      <c r="C1756" s="10" t="s">
        <v>3835</v>
      </c>
      <c r="D1756" s="10" t="s">
        <v>3834</v>
      </c>
      <c r="E1756" s="10" t="s">
        <v>4641</v>
      </c>
      <c r="F1756" s="10" t="str">
        <f t="shared" si="84"/>
        <v>8479.89.99</v>
      </c>
      <c r="G1756" s="10" t="str">
        <f t="shared" si="83"/>
        <v>Máquinas industriais para corte de pneus EM de raio entre 33 a 63” (polegadas), capacidade de produção: 5 pneus/h R33”, 1 pneu/h R63”, compostas por: 1 unidade de carregamento para pneus de raio entre 33 a 63”; 1 unidade giratória-deslizante para recebimento, posicionamento e deslocamento de pneus; 1 unidade de corte parametrizado por meio software predefinido, composto de 1 mandril para giro do pneu até 90º, 1 tesoura de cisalhamento com atuação através de 4 cilindros hidráulicos, potência instalada de 70kW, pressão (máx.)250bar (3.626psi); 1 correia transportadora motorizada para retirada das tiras cortadas; 1 unidade de controle hidráulico, 1 bomba principal de 390L/min, deslocamento do óleo hidráulico de 1.200L.</v>
      </c>
      <c r="H1756" s="10">
        <v>123</v>
      </c>
      <c r="I1756" s="13">
        <v>43691</v>
      </c>
    </row>
    <row r="1757" spans="1:9" ht="34.5" hidden="1" customHeight="1" x14ac:dyDescent="0.25">
      <c r="A1757" s="42" t="str">
        <f t="shared" si="82"/>
        <v/>
      </c>
      <c r="B1757" s="10" t="s">
        <v>518</v>
      </c>
      <c r="C1757" s="10" t="s">
        <v>3837</v>
      </c>
      <c r="D1757" s="10" t="s">
        <v>3836</v>
      </c>
      <c r="E1757" s="10" t="s">
        <v>4890</v>
      </c>
      <c r="F1757" s="10" t="str">
        <f t="shared" si="84"/>
        <v>9027.50.90</v>
      </c>
      <c r="G1757" s="10" t="str">
        <f t="shared" si="83"/>
        <v>Analisadores de exames para triagem neonatal, sistema totalmente automatizado destinados a determinação quantitativa in vitro de analitos para triagem neonatal que efetua dosagens laboratoriais pelo método de fluorimetria por tempo resolvido, em amostra de papel filtro, capacidade de carregamento de até 1.152 amostras, possui incubador com agitação, lavadora de placas, dispensador de reagentes, removedor de discos de papel filtro, dispensador de solução intensificadora (enhancement), leitor de código de barras, sistema transportador de placas e fluorômetro (contador), tempo de leitura ajustável de 0,1 a 600s/poço da placa, com controle de temperatura realizado automaticamente, inclui bancada própria, computador e software.</v>
      </c>
      <c r="H1757" s="10">
        <v>123</v>
      </c>
      <c r="I1757" s="13">
        <v>43691</v>
      </c>
    </row>
    <row r="1758" spans="1:9" ht="34.5" hidden="1" customHeight="1" x14ac:dyDescent="0.25">
      <c r="A1758" s="42" t="str">
        <f t="shared" si="82"/>
        <v/>
      </c>
      <c r="B1758" s="10" t="s">
        <v>2228</v>
      </c>
      <c r="C1758" s="10" t="s">
        <v>3839</v>
      </c>
      <c r="D1758" s="10" t="s">
        <v>3838</v>
      </c>
      <c r="E1758" s="10" t="s">
        <v>4891</v>
      </c>
      <c r="F1758" s="10" t="str">
        <f t="shared" si="84"/>
        <v>8477.10.29</v>
      </c>
      <c r="G1758" s="10" t="str">
        <f t="shared" si="83"/>
        <v>Máquinas injetoras horizontais elétricas, monocolores, para moldar peças plásticas em polipropileno, alta precisão ,com colunas uniforme pelo sistema hidráulico, com força de fechamento de até 1.600t, velocidade de abre/fecha do molde é 60m/m, curso máximo de aperto é 2.400ｍ, pressão máxima de injeção é 177Mpa até a velocidade máxima de injeção 125mm/s, taxa de injeção é 1.415㎤/s, distância entre colunas é 1.850 x 1.520mm（HxV), altura do molde é entre 800～1500ｍｍ(min／max), tamanho das placas 2.500 x 2.000mm (H x V), força de máxima de abertura do molde é 971kN , força de extração é 294kN, curso de ejetor é 250mm,velocidade de ejetor é 15m/m, voltagem da fonte elétrica, 380V,servo motor para abre/fecha do molde está acoplado no fuso de esfera através de polia e correia, servo motor para a injeção está acoplado diretamente no fuso de esfera, refrigeração do servo motor a ar, capacidade de moldagem: máximo 4kg de polipropileno (PP),volume máximo de injeção de 6.780cm3,diâmetro da rosca 120mm, rotação máxima da rosca de 138rpm, painel de comando “touchscreen” de cristal ido de 12 polegada e a chave seletora de painel de comando, função de parada automática, com por PLC e equipada USB interface.</v>
      </c>
      <c r="H1758" s="10">
        <v>123</v>
      </c>
      <c r="I1758" s="13">
        <v>43691</v>
      </c>
    </row>
    <row r="1759" spans="1:9" ht="34.5" hidden="1" customHeight="1" x14ac:dyDescent="0.25">
      <c r="A1759" s="42" t="str">
        <f t="shared" si="82"/>
        <v/>
      </c>
      <c r="B1759" s="10" t="s">
        <v>518</v>
      </c>
      <c r="C1759" s="10" t="s">
        <v>3841</v>
      </c>
      <c r="D1759" s="10" t="s">
        <v>3840</v>
      </c>
      <c r="E1759" s="10" t="s">
        <v>4164</v>
      </c>
      <c r="F1759" s="10" t="str">
        <f t="shared" si="84"/>
        <v>9027.50.90</v>
      </c>
      <c r="G1759" s="10" t="str">
        <f t="shared" si="83"/>
        <v>Analisadores de exames para triagem neonatal, sistema totalmente automatizado destinado a determinação quantitativa in vitro de analitos para triagem neonatal que efetua dosagens laboratoriais pelo método de fluorimetria por tempo resolvido e fluorescência imediata, em amostra de papel filtro. realiza no mínimo, 1.000 amostras de papel filtro em microplaca por corrida, no prazo máximo de 12 horas; tempo de leitura ajustável de 0,1 a 600s/poço da placa, contem estação de lavagem, dispensador de reagentes, sistema de detecção, agitador e transportador de placas; carregamento de amostras automatizado e randomizado, com dispositivo leitor de código de barras incorporado para identificação das placas; computador e software para gerenciamento dos dados dos pacientes, curvas de calibração por lote e controle de qualidade, permitir leitura de códigos de barras e identificação da posição das amostras nas microplacas; detector de nível e alarme para amostras e reativos, sistema totalmente rastreável (identificação individual de placas e insumos por código de barras).</v>
      </c>
      <c r="H1759" s="10">
        <v>123</v>
      </c>
      <c r="I1759" s="13">
        <v>43691</v>
      </c>
    </row>
    <row r="1760" spans="1:9" ht="34.5" hidden="1" customHeight="1" x14ac:dyDescent="0.25">
      <c r="A1760" s="42" t="str">
        <f t="shared" si="82"/>
        <v/>
      </c>
      <c r="B1760" s="10" t="s">
        <v>3843</v>
      </c>
      <c r="C1760" s="10" t="s">
        <v>3844</v>
      </c>
      <c r="D1760" s="10" t="s">
        <v>3842</v>
      </c>
      <c r="E1760" s="10" t="s">
        <v>4892</v>
      </c>
      <c r="F1760" s="10" t="str">
        <f t="shared" si="84"/>
        <v>8514.20.19</v>
      </c>
      <c r="G1760" s="10" t="str">
        <f t="shared" si="83"/>
        <v>Fornos de fusão por indução eletromagnética a vácuo para produzir fundidos de 50kg com teores  de carbono e nitrogênio da ordem de ppm (parte por milhão) com atmosfera controlada para baixa oxidação de produto, molde de 200 x 200 x 480mm (LxCxA), potência de 75kW, velocidade de fusão de até 35min, vácuo médio de 10-3mbar e sistema de controle logico programável (PLC), com a função de produzir aços avançados em escala piloto.</v>
      </c>
      <c r="H1760" s="10">
        <v>123</v>
      </c>
      <c r="I1760" s="13">
        <v>43691</v>
      </c>
    </row>
    <row r="1761" spans="1:9" ht="34.5" hidden="1" customHeight="1" x14ac:dyDescent="0.25">
      <c r="A1761" s="42" t="str">
        <f t="shared" si="82"/>
        <v/>
      </c>
      <c r="B1761" s="10" t="s">
        <v>2328</v>
      </c>
      <c r="C1761" s="10" t="s">
        <v>3846</v>
      </c>
      <c r="D1761" s="10" t="s">
        <v>3845</v>
      </c>
      <c r="E1761" s="10" t="s">
        <v>4893</v>
      </c>
      <c r="F1761" s="10" t="str">
        <f t="shared" si="84"/>
        <v>8465.10.00</v>
      </c>
      <c r="G1761" s="10" t="str">
        <f t="shared" si="83"/>
        <v>Centros de furação e fresagem de painéis de madeira, com cabeçote de furação de 13 ou mais mandris independentes, com eixo de serra integrado no cabeçote, com ou sem eletromandril, com velocidade de deslocamento de 80m/min para os eixos x, y e 30m/min para o eixo z, com sistema de movimentação pinhão-cremalheira no eixo x e por fuso nos eixos y e z , controlado por um comando numérico computadorizado (CNC), com eletro mandril com potência de 7,4HP, com troca automática de ferramentas de 8 posições, com sistema de medição automática da peça por meio de uma fotocélula de laser na direção x e y da peça.</v>
      </c>
      <c r="H1761" s="10">
        <v>123</v>
      </c>
      <c r="I1761" s="13">
        <v>43691</v>
      </c>
    </row>
    <row r="1762" spans="1:9" ht="34.5" hidden="1" customHeight="1" x14ac:dyDescent="0.25">
      <c r="A1762" s="42" t="str">
        <f t="shared" si="82"/>
        <v/>
      </c>
      <c r="B1762" s="10" t="s">
        <v>38</v>
      </c>
      <c r="C1762" s="10" t="s">
        <v>3848</v>
      </c>
      <c r="D1762" s="10" t="s">
        <v>3847</v>
      </c>
      <c r="E1762" s="10" t="s">
        <v>4894</v>
      </c>
      <c r="F1762" s="10" t="str">
        <f t="shared" si="84"/>
        <v>9027.80.99</v>
      </c>
      <c r="G1762" s="10" t="str">
        <f t="shared" si="83"/>
        <v>Analisadores imunodiagnósticos de soro, plasma e urina, com acesso randômico e tecnologia de transdutor de pressão com detecção, gerenciamento e sinalização de coágulo, método de ensaio de quimioluminescência utilizando éster de acridina, velocidade de processamento de 240testes/h, incluindo o uso de ponteiras e cubetas descartáveis, capacidade de testes adicionais baseados nos primeiros testes, compartimento refrigerado para reagentes com 30 posições, capacidade máxima de armazenamento de 1.000.000testes/qc, posição de amostra de emergência dedicada, acompanhados de unidade de processamento de dados integrada e monitor 22 polegadas com tela sensível ao toque.</v>
      </c>
      <c r="H1762" s="10">
        <v>123</v>
      </c>
      <c r="I1762" s="13">
        <v>43691</v>
      </c>
    </row>
    <row r="1763" spans="1:9" ht="34.5" hidden="1" customHeight="1" x14ac:dyDescent="0.25">
      <c r="A1763" s="42" t="str">
        <f t="shared" si="82"/>
        <v/>
      </c>
      <c r="B1763" s="10" t="s">
        <v>1654</v>
      </c>
      <c r="C1763" s="10" t="s">
        <v>3850</v>
      </c>
      <c r="D1763" s="10" t="s">
        <v>3849</v>
      </c>
      <c r="E1763" s="10" t="s">
        <v>4895</v>
      </c>
      <c r="F1763" s="10" t="str">
        <f t="shared" si="84"/>
        <v>8474.80.90</v>
      </c>
      <c r="G1763" s="10" t="str">
        <f t="shared" si="83"/>
        <v>Máquinas para fabricação de blocos de concreto com capacidade de produção de 1.100blocos de concreto/h, piso de concreto de 1 camada com capacidade de produção máxima 60,5m²/h, com sistema de controlador lógico programável (PLC), dotadas de prensa vibro-compressora automática dotada de uma mesa vibratória acionada por um motor elétrico com potência de 10Cv para acionamento de dois eixos excêntricos, grupo de levantamento do molde, carro alimentador dos moldes, carro para deslocar as bandejas portando os produtos frescos desde a prensa até o elevador, bandeja de madeira medindo 1.080 x 560 x 40mm, elevador, descensor, volteador das bandejas de madeira, lubrificador das bandejas de madeira, uma pinça com sistema de elevação por meio de motorredutor e deslocamento por empurre, armazém acumulador e empurrador de bandejas de madeira para alimentação da prensa.</v>
      </c>
      <c r="H1763" s="10">
        <v>123</v>
      </c>
      <c r="I1763" s="13">
        <v>43691</v>
      </c>
    </row>
    <row r="1764" spans="1:9" ht="34.5" hidden="1" customHeight="1" x14ac:dyDescent="0.25">
      <c r="A1764" s="42" t="str">
        <f t="shared" si="82"/>
        <v/>
      </c>
      <c r="B1764" s="10" t="s">
        <v>132</v>
      </c>
      <c r="C1764" s="10" t="s">
        <v>3852</v>
      </c>
      <c r="D1764" s="10" t="s">
        <v>3851</v>
      </c>
      <c r="E1764" s="10" t="s">
        <v>4176</v>
      </c>
      <c r="F1764" s="10" t="str">
        <f t="shared" si="84"/>
        <v>9018.50.90</v>
      </c>
      <c r="G1764" s="10" t="str">
        <f t="shared" si="83"/>
        <v>Lupas cirúrgicas com imagem estereoscópica de alto contraste, incluindo proteção de laser de acordo com requerimentos europeus EN207, permitindo identificação de minúsculas estruturas anatômicas com nível de ampliação de 3,2X a 5x e distâncias de trabalho de 300 a 500mm.</v>
      </c>
      <c r="H1764" s="10">
        <v>123</v>
      </c>
      <c r="I1764" s="13">
        <v>43691</v>
      </c>
    </row>
    <row r="1765" spans="1:9" ht="34.5" hidden="1" customHeight="1" x14ac:dyDescent="0.25">
      <c r="A1765" s="42" t="str">
        <f t="shared" si="82"/>
        <v/>
      </c>
      <c r="B1765" s="10" t="s">
        <v>122</v>
      </c>
      <c r="C1765" s="10" t="s">
        <v>3854</v>
      </c>
      <c r="D1765" s="10" t="s">
        <v>3853</v>
      </c>
      <c r="E1765" s="10" t="s">
        <v>4896</v>
      </c>
      <c r="F1765" s="10" t="str">
        <f t="shared" si="84"/>
        <v>8419.81.90</v>
      </c>
      <c r="G1765" s="10" t="str">
        <f t="shared" si="83"/>
        <v>Máquinas profissionais semiautomáticas para preparação bebidas quentes extraídas de cápsulas, modelo exclusivo comercial (não doméstico), estrutura em aço inoxidável, dotadas de um ou dois grupos de extração sendo duas bombas de água por grupo de extração; um reservatório de cápsulas usadas com capacidade entre 40 e 60 unidades; um reservatório de água e equipada com um kit de conexão em rede hidráulica (opcional a cada negócio); equipada com um ou dois bicos para vaporizar leite ou água ou para saída de água quente; caldeira para aquecimento de água com capacidade entre 2,5 e 4L; capacidade de preparo de até 300doses/h de acordo com a quantidade de grupos de extração.</v>
      </c>
      <c r="H1765" s="10">
        <v>123</v>
      </c>
      <c r="I1765" s="13">
        <v>43691</v>
      </c>
    </row>
    <row r="1766" spans="1:9" ht="34.5" hidden="1" customHeight="1" x14ac:dyDescent="0.25">
      <c r="A1766" s="42" t="str">
        <f t="shared" si="82"/>
        <v/>
      </c>
      <c r="B1766" s="10" t="s">
        <v>1983</v>
      </c>
      <c r="C1766" s="10" t="s">
        <v>3856</v>
      </c>
      <c r="D1766" s="10" t="s">
        <v>3855</v>
      </c>
      <c r="E1766" s="10" t="s">
        <v>4819</v>
      </c>
      <c r="F1766" s="10" t="str">
        <f t="shared" si="84"/>
        <v>8479.50.00</v>
      </c>
      <c r="G1766" s="10" t="str">
        <f t="shared" si="83"/>
        <v>Robôs industriais concebidos para aplicações como solda, manipulação de carga, não simultânea, com 6 graus de liberdade com capacidade de carga de 210kg, alcance de 2.655mm, cujas ações autônoma e pré-determinada da se por moto redutores interligados, comandados por CLP, software dedicado, velocidade de movimentação graus / s j1- 120, j2-105, j3-110, j4-140, j5-140 e j6-220, corrente 50-60hz, trifásico, nível de ruído em 70,5db, painel elétrico e resfriamento, aplicado a indústria automotiva.</v>
      </c>
      <c r="H1766" s="10">
        <v>123</v>
      </c>
      <c r="I1766" s="13">
        <v>43691</v>
      </c>
    </row>
    <row r="1767" spans="1:9" ht="34.5" hidden="1" customHeight="1" x14ac:dyDescent="0.25">
      <c r="A1767" s="42" t="str">
        <f t="shared" si="82"/>
        <v/>
      </c>
      <c r="B1767" s="10" t="s">
        <v>135</v>
      </c>
      <c r="C1767" s="10" t="s">
        <v>3858</v>
      </c>
      <c r="D1767" s="10" t="s">
        <v>3857</v>
      </c>
      <c r="E1767" s="10" t="s">
        <v>4897</v>
      </c>
      <c r="F1767" s="10" t="str">
        <f t="shared" si="84"/>
        <v>9031.49.90</v>
      </c>
      <c r="G1767" s="10" t="str">
        <f t="shared" si="83"/>
        <v>Equipamentos para medir, de forma contínua e sem contato, o perfil superior e inferior, a largura, a espessura e os perfis de borda de placas de gesso acartonado, por meio de sensores lasers, com faixa de medição de largura de 400 a 1.500mm, de espessura até 150mm e de borda até 600mm, precisão de ± 0,1mm, resolução na medição de espessura de 0,01mm e na medição das bordas de 0,05 a 0,1mm em x e de 0,1mm em y, com dispositivos de limpeza e calibração dos sensores lasers, “encoder”, caixa de junção de sinais, controlados por unidade de CPU, com “software” dedicado.</v>
      </c>
      <c r="H1767" s="10">
        <v>123</v>
      </c>
      <c r="I1767" s="13">
        <v>43691</v>
      </c>
    </row>
    <row r="1768" spans="1:9" ht="34.5" hidden="1" customHeight="1" x14ac:dyDescent="0.25">
      <c r="A1768" s="42" t="str">
        <f t="shared" si="82"/>
        <v/>
      </c>
      <c r="B1768" s="10" t="s">
        <v>1983</v>
      </c>
      <c r="C1768" s="10" t="s">
        <v>3860</v>
      </c>
      <c r="D1768" s="10" t="s">
        <v>3859</v>
      </c>
      <c r="E1768" s="10" t="s">
        <v>4819</v>
      </c>
      <c r="F1768" s="10" t="str">
        <f t="shared" si="84"/>
        <v>8479.50.00</v>
      </c>
      <c r="G1768" s="10" t="str">
        <f t="shared" si="83"/>
        <v>Robôs industriais concebidos para aplicações como solda, manipulação de carga, não simultânea, com 6 graus de liberdade com capacidade de carga de 360kg, alcance de 2.655mm, cujas ações autônoma e pré-determinada da se por motor redutores interligados, comandados por CLP, software dedicado, velocidade de movimentação graus/s j1-110, j2-105, j3-100, j4-110, j5-110 e j6-180, painel elétrico e resfriamento, corrente 50-60Hz, trifásico, nível de ruído em 73,9db, painel elétrico e resfriamento, aplicados à indústria automotiva.</v>
      </c>
      <c r="H1768" s="10">
        <v>123</v>
      </c>
      <c r="I1768" s="13">
        <v>43691</v>
      </c>
    </row>
    <row r="1769" spans="1:9" ht="34.5" hidden="1" customHeight="1" x14ac:dyDescent="0.25">
      <c r="A1769" s="42" t="str">
        <f t="shared" si="82"/>
        <v/>
      </c>
      <c r="B1769" s="10" t="s">
        <v>112</v>
      </c>
      <c r="C1769" s="10" t="s">
        <v>3862</v>
      </c>
      <c r="D1769" s="10" t="s">
        <v>3861</v>
      </c>
      <c r="E1769" s="10" t="s">
        <v>4819</v>
      </c>
      <c r="F1769" s="10" t="str">
        <f t="shared" si="84"/>
        <v>8479.89.99</v>
      </c>
      <c r="G1769" s="10" t="str">
        <f t="shared" si="83"/>
        <v>Equipamentos semiautomáticos para marcação de chassis automotivo, pelo processo de riscagem/micropercurssão/Datamatrix, compostos por um painel elétrico, cabeçote de marcação pneumáticos, dispositivos de fixação, console de comando com display, capacidade de gravação com o código VIN para ser rastreado, trabalha com carrocerias pintadas ou não, velocidade de gravação ≥10 caracteres/s, penetração no metal de 0,01 a 0,05mm, com tamanho do caráter em 1mm e seus acessórios normais para sua plena função.</v>
      </c>
      <c r="H1769" s="10">
        <v>123</v>
      </c>
      <c r="I1769" s="13">
        <v>43691</v>
      </c>
    </row>
    <row r="1770" spans="1:9" ht="34.5" hidden="1" customHeight="1" x14ac:dyDescent="0.25">
      <c r="A1770" s="42" t="str">
        <f t="shared" si="82"/>
        <v/>
      </c>
      <c r="B1770" s="10" t="s">
        <v>422</v>
      </c>
      <c r="C1770" s="10" t="s">
        <v>3864</v>
      </c>
      <c r="D1770" s="10" t="s">
        <v>3863</v>
      </c>
      <c r="E1770" s="10" t="s">
        <v>4898</v>
      </c>
      <c r="F1770" s="10" t="str">
        <f t="shared" si="84"/>
        <v>8456.11.19</v>
      </c>
      <c r="G1770" s="10" t="str">
        <f t="shared" si="83"/>
        <v>Máquinas para marcação e gravação a laser tipo fibra, com potência do laser de 20, 30 ou 50W, classe 4, comprimento da onda 1.064nm, integráveis a linha de produção, dotadas de cabeçote de marcação com espelhos galvanométricos e dois motores de deslocamento x-y, velocidade máxima de deslocamento 10.000mm/s, conectados por meio de fibra óptica a unidade de controle com resfriamento interno ativo por meio de ventiladores, operação IHM-Interface Homem Máquina com tela e painel de navegação com 7 menus direto na controladora ou software de gerenciamento e preparação de arquivos para operação por PC.</v>
      </c>
      <c r="H1770" s="10">
        <v>123</v>
      </c>
      <c r="I1770" s="13">
        <v>43691</v>
      </c>
    </row>
    <row r="1771" spans="1:9" ht="34.5" hidden="1" customHeight="1" x14ac:dyDescent="0.25">
      <c r="A1771" s="42" t="str">
        <f t="shared" si="82"/>
        <v/>
      </c>
      <c r="B1771" s="10" t="s">
        <v>3866</v>
      </c>
      <c r="C1771" s="10" t="s">
        <v>3867</v>
      </c>
      <c r="D1771" s="10" t="s">
        <v>3865</v>
      </c>
      <c r="E1771" s="10" t="s">
        <v>4841</v>
      </c>
      <c r="F1771" s="10" t="str">
        <f t="shared" si="84"/>
        <v>8514.30.11</v>
      </c>
      <c r="G1771" s="10" t="str">
        <f t="shared" si="83"/>
        <v>Fornos horizontais elétricos oscilantes para têmpera de vidros com espessura a partir de 2,85mm, com capacidade de produção de vidros “clear” entre 4 e 32cargas/h, garantindo ondulação menor ou igual a 0,1mm e com empeno de borda menor ou igual a 0,2mm, com sistema de “nobreak” integrado, com sopradores de movimentos independentes para têmpera de vidros com espessura fina acima de 2,85mm, com ventiladores para tempera e resfriamento com motores em corrente contínua CC, com resistência elétricas com filamento direto ,com sistema de scanner para controle da temperatura do vidro e com software para monitoramento e controle com programa de produção integrado, controlado por dois controladores lógico programável (CLP).</v>
      </c>
      <c r="H1771" s="10">
        <v>123</v>
      </c>
      <c r="I1771" s="13">
        <v>43691</v>
      </c>
    </row>
    <row r="1772" spans="1:9" ht="34.5" hidden="1" customHeight="1" x14ac:dyDescent="0.25">
      <c r="A1772" s="42" t="str">
        <f t="shared" si="82"/>
        <v/>
      </c>
      <c r="B1772" s="10" t="s">
        <v>3266</v>
      </c>
      <c r="C1772" s="10" t="s">
        <v>3869</v>
      </c>
      <c r="D1772" s="10" t="s">
        <v>3868</v>
      </c>
      <c r="E1772" s="10" t="s">
        <v>4899</v>
      </c>
      <c r="F1772" s="10" t="str">
        <f t="shared" si="84"/>
        <v>8479.81.90</v>
      </c>
      <c r="G1772" s="10" t="str">
        <f t="shared" si="83"/>
        <v>Máquinas automáticas para bobinamento de fios de cobre com diâmetros compreendidos entre 0,08 e 1,2mm, para rotores de motores elétricos de corrente contínua e universais utilizados eletrodomésticos, aparelhos comerciais e profissionais, com velocidade máxima de 3.000rpm, com capacidade de enrolamento de 8 até 48 bobinas, dotadas de: estrutura rígida, com cabeçotes e suportes de transposição em ferro fundido e 2 braços de bobinamento; indexador da capa do coletor comandado por motor elétrico; castanhas de bobinagem operadas em posição fixa; conjunto de ferramental tipo troca rápida; conjunto de formas de bobinagem com sistema de inserção vertical; painel do operador com "display" colorido sensível ao toque "touchscreen"; acompanhadas por um ou mais conjuntos de tensores eletrônicos para fios de cobre.</v>
      </c>
      <c r="H1772" s="10">
        <v>123</v>
      </c>
      <c r="I1772" s="13">
        <v>43691</v>
      </c>
    </row>
    <row r="1773" spans="1:9" ht="34.5" hidden="1" customHeight="1" x14ac:dyDescent="0.25">
      <c r="A1773" s="42" t="str">
        <f t="shared" si="82"/>
        <v/>
      </c>
      <c r="B1773" s="10" t="s">
        <v>112</v>
      </c>
      <c r="C1773" s="10" t="s">
        <v>3871</v>
      </c>
      <c r="D1773" s="10" t="s">
        <v>3870</v>
      </c>
      <c r="E1773" s="10" t="s">
        <v>4515</v>
      </c>
      <c r="F1773" s="10" t="str">
        <f t="shared" si="84"/>
        <v>8479.89.99</v>
      </c>
      <c r="G1773" s="10" t="str">
        <f t="shared" si="83"/>
        <v>Equipamentos para aplicação de revestimento antirriscos em lentes oftálmicas por imersão em verniz, dotados de sistema de limpeza em 6 etapas, com lavagem ultrassônica e estação de secagem e 2 tanques de verniz, além de dois fornos para secagem das lentes com verniz, com capacidade de produção de até 144lentes/h, controlada por um sistema automatizado e um robô programável do tipo CNC. Potência total de 14,5KVA</v>
      </c>
      <c r="H1773" s="10">
        <v>123</v>
      </c>
      <c r="I1773" s="13">
        <v>43691</v>
      </c>
    </row>
    <row r="1774" spans="1:9" ht="34.5" hidden="1" customHeight="1" x14ac:dyDescent="0.25">
      <c r="A1774" s="42" t="str">
        <f t="shared" si="82"/>
        <v/>
      </c>
      <c r="B1774" s="10" t="s">
        <v>1828</v>
      </c>
      <c r="C1774" s="10" t="s">
        <v>3873</v>
      </c>
      <c r="D1774" s="10" t="s">
        <v>3872</v>
      </c>
      <c r="E1774" s="10" t="s">
        <v>4431</v>
      </c>
      <c r="F1774" s="10" t="str">
        <f t="shared" si="84"/>
        <v>8433.90.90</v>
      </c>
      <c r="G1774" s="10" t="str">
        <f t="shared" si="83"/>
        <v>Sistemas de lagartas de borracha com 2.667mm (105pol) de comprimento e 406mm de largura (16pol), dotadas de 6 roletes de borracha intermediários e 4 roletes de borracha de tração maiores nas extremidades, para uso em pulverizadores autopropelidos.</v>
      </c>
      <c r="H1774" s="10">
        <v>123</v>
      </c>
      <c r="I1774" s="13">
        <v>43691</v>
      </c>
    </row>
    <row r="1775" spans="1:9" ht="34.5" hidden="1" customHeight="1" x14ac:dyDescent="0.25">
      <c r="A1775" s="42" t="str">
        <f t="shared" si="82"/>
        <v/>
      </c>
      <c r="B1775" s="10" t="s">
        <v>1772</v>
      </c>
      <c r="C1775" s="10" t="s">
        <v>3875</v>
      </c>
      <c r="D1775" s="10" t="s">
        <v>3874</v>
      </c>
      <c r="E1775" s="10" t="s">
        <v>4900</v>
      </c>
      <c r="F1775" s="10" t="str">
        <f t="shared" si="84"/>
        <v>8437.10.00</v>
      </c>
      <c r="G1775" s="10" t="str">
        <f t="shared" si="83"/>
        <v>Máquinas de limpeza e classificação de produtos agrícolas secos pelo emprego combinado de ar e peneiras, cereais e outros produtos agrícolas secos (cereais, oleaginosas, leguminosas e gramíneas), com capacidade de produção de até 80t/h, com entrada de produto reguladas por meio de rolo alimentador, com separação do material leve (resíduo de casca, palha, grãos leves e detritos de solo) pelo sistema de aspiração; equipadas com sistema de pré-aspiração e aspiração principal; acionamento da máquina por motorredutores; volume de ar do sistema de aspiração de até 9.000m³/h; com sistema de limpeza das peneiras com esferas de borracha de “redler”(raspador); quadros das paneiras em material metálico.</v>
      </c>
      <c r="H1775" s="10">
        <v>123</v>
      </c>
      <c r="I1775" s="13">
        <v>43691</v>
      </c>
    </row>
    <row r="1776" spans="1:9" ht="34.5" hidden="1" customHeight="1" x14ac:dyDescent="0.25">
      <c r="A1776" s="42" t="str">
        <f t="shared" si="82"/>
        <v/>
      </c>
      <c r="B1776" s="10" t="s">
        <v>2724</v>
      </c>
      <c r="C1776" s="10" t="s">
        <v>3877</v>
      </c>
      <c r="D1776" s="10" t="s">
        <v>3876</v>
      </c>
      <c r="E1776" s="10" t="s">
        <v>3969</v>
      </c>
      <c r="F1776" s="10" t="str">
        <f t="shared" si="84"/>
        <v>8424.90.90</v>
      </c>
      <c r="G1776" s="10" t="str">
        <f t="shared" si="83"/>
        <v>Bicos giratórios dotados de estrutura metálica para aplicação em cabines de limpeza, rotação variando entre 600 e 800rpm, com insertos intercambiáveis, com furos para saída de ar variando entre ø0,6 e ø2mm, pressão de trabalho entre 4 e 10bar e rosca para fixação de G3/8".</v>
      </c>
      <c r="H1776" s="10">
        <v>123</v>
      </c>
      <c r="I1776" s="13">
        <v>43691</v>
      </c>
    </row>
    <row r="1777" spans="1:9" ht="34.5" hidden="1" customHeight="1" x14ac:dyDescent="0.25">
      <c r="A1777" s="42" t="str">
        <f t="shared" si="82"/>
        <v/>
      </c>
      <c r="B1777" s="10" t="s">
        <v>461</v>
      </c>
      <c r="C1777" s="10" t="s">
        <v>3879</v>
      </c>
      <c r="D1777" s="10" t="s">
        <v>3878</v>
      </c>
      <c r="E1777" s="10" t="s">
        <v>4094</v>
      </c>
      <c r="F1777" s="10" t="str">
        <f t="shared" si="84"/>
        <v>8529.90.20</v>
      </c>
      <c r="G1777" s="10" t="str">
        <f t="shared" si="83"/>
        <v>Coberturas das teclas e dos botões de funções, fabricadas ou injetadas em plásticos, de uso exclusivo em monitores de computadores com displays de 14 a 86 polegadas de diagonal</v>
      </c>
      <c r="H1777" s="10">
        <v>123</v>
      </c>
      <c r="I1777" s="13">
        <v>43691</v>
      </c>
    </row>
    <row r="1778" spans="1:9" ht="34.5" hidden="1" customHeight="1" x14ac:dyDescent="0.25">
      <c r="A1778" s="42" t="str">
        <f t="shared" si="82"/>
        <v/>
      </c>
      <c r="B1778" s="10" t="s">
        <v>197</v>
      </c>
      <c r="C1778" s="10" t="s">
        <v>3881</v>
      </c>
      <c r="D1778" s="10" t="s">
        <v>3880</v>
      </c>
      <c r="E1778" s="10" t="s">
        <v>4751</v>
      </c>
      <c r="F1778" s="10" t="str">
        <f t="shared" si="84"/>
        <v>9031.80.99</v>
      </c>
      <c r="G1778" s="10" t="str">
        <f t="shared" si="83"/>
        <v>Aparelhos detectores ultrassônicos de descontinuidades de alta perfomance, com tela colorida transflectiva VGA incluindo modo LCD preto e branco, medição angular software de gerenciamento e dados, faixa de teste de 0-1mm até 0-20,000mm em aço a 5.930m/s, velocidade de 256 a 16.000m/s continuamente variável, modo de inspeção pulso eco e transmissor/recebedor, cristal único, duplo e “pitch-catch”, frequência de repetição ajustável de 5Hz para 5kHz, faixa de frequência de 100kHz a 22MHz, completos com respectivas bateria, carregador, cabos, acoplante, bolsa e/ou caixa para transporte rugosa, autonomia da bateria de 16 a 18 horas.</v>
      </c>
      <c r="H1778" s="10">
        <v>123</v>
      </c>
      <c r="I1778" s="13">
        <v>43691</v>
      </c>
    </row>
    <row r="1779" spans="1:9" ht="34.5" hidden="1" customHeight="1" x14ac:dyDescent="0.25">
      <c r="A1779" s="42" t="str">
        <f t="shared" si="82"/>
        <v/>
      </c>
      <c r="B1779" s="10" t="s">
        <v>132</v>
      </c>
      <c r="C1779" s="10" t="s">
        <v>3883</v>
      </c>
      <c r="D1779" s="10" t="s">
        <v>3882</v>
      </c>
      <c r="E1779" s="10" t="s">
        <v>4176</v>
      </c>
      <c r="F1779" s="10" t="str">
        <f t="shared" si="84"/>
        <v>9018.50.90</v>
      </c>
      <c r="G1779" s="10" t="str">
        <f t="shared" si="83"/>
        <v>Instrumentos computadorizados para confecção e análise de tomogramas com diodo superluminescente de 840nm, velocidade de escaneamento superior ou igual a 27.000varreduras/s e profundidade de alcance no tecido de 2mm, potência óptica menor que 775μW na córnea para varreduras do segmento posterior; velocidade de escaneamento superior ou igual a 27.000varreduras/s e profundidade de alcance no tecido maior ou igual a 2mm, mas menor ou igual a 5,8mm, potência óptica menor que 775μW na córnea para varreduras do segmento anterior; taxa de quadros &gt;20Hz, aquisição da imagem de íris com resolução de 1.280 x 1.024, ajuste do foco de fixação interna de -20D a +20D (diópteros), teclado e mouse para “input” de dados, 6 portas USB, visor colorido de tela plana 19” integrado, podendo conter adicionais.</v>
      </c>
      <c r="H1779" s="10">
        <v>123</v>
      </c>
      <c r="I1779" s="13">
        <v>43691</v>
      </c>
    </row>
    <row r="1780" spans="1:9" ht="34.5" hidden="1" customHeight="1" x14ac:dyDescent="0.25">
      <c r="A1780" s="42" t="str">
        <f t="shared" si="82"/>
        <v/>
      </c>
      <c r="B1780" s="10" t="s">
        <v>3885</v>
      </c>
      <c r="C1780" s="10" t="s">
        <v>3886</v>
      </c>
      <c r="D1780" s="10" t="s">
        <v>3884</v>
      </c>
      <c r="E1780" s="10" t="s">
        <v>3970</v>
      </c>
      <c r="F1780" s="10" t="str">
        <f t="shared" si="84"/>
        <v>8523.52.00</v>
      </c>
      <c r="G1780" s="10" t="str">
        <f t="shared" si="83"/>
        <v xml:space="preserve">Cartões inteligentes do tipo SIM-CARD, podendo ou não ser compatível com tecnologia “NFC”, utilizados exclusivamente no teste de aparelhos portáteis de telefonia celular em linha de produção. </v>
      </c>
      <c r="H1780" s="10">
        <v>123</v>
      </c>
      <c r="I1780" s="13">
        <v>43691</v>
      </c>
    </row>
    <row r="1781" spans="1:9" ht="34.5" hidden="1" customHeight="1" x14ac:dyDescent="0.25">
      <c r="A1781" s="42" t="str">
        <f t="shared" si="82"/>
        <v/>
      </c>
      <c r="B1781" s="10" t="s">
        <v>392</v>
      </c>
      <c r="C1781" s="10" t="s">
        <v>3888</v>
      </c>
      <c r="D1781" s="10" t="s">
        <v>3887</v>
      </c>
      <c r="E1781" s="10" t="s">
        <v>4901</v>
      </c>
      <c r="F1781" s="10" t="str">
        <f t="shared" si="84"/>
        <v>8426.41.90</v>
      </c>
      <c r="G1781" s="10" t="str">
        <f t="shared" si="83"/>
        <v>Manipuladores hidráulicos para a movimentação de materiais, autopropulsados sobre esteiras rodantes, ou pneus maciços ou inflados, acionados por motor diesel com potência igual ou superior 128HP mas igual ou inferior a 164HP; dotados de 2 eixos e tração em todas as rodas, com ou sem lâmina frontal; cabine com elevação hidráulica ou fixa com porta de abertura deslizante e vidro frontal blindado, podendo incluir implemento frontal de trabalho articulado (lança e braço) com alcance igual ou superior a 8,80m, podendo conter ferramentas de trabalho tais como garras hidráulicas (de diversos usos), eletroímã, tesoura hidráulica entre outros; sistema hidráulico com sensor de carga (load sensing) e câmeras traseira e lateral com monitor no interior da cabine; peso operacional igual ou superior 19.450kg, mas igual ou inferior 27.980kg.</v>
      </c>
      <c r="H1781" s="10">
        <v>123</v>
      </c>
      <c r="I1781" s="13">
        <v>43691</v>
      </c>
    </row>
    <row r="1782" spans="1:9" ht="34.5" hidden="1" customHeight="1" x14ac:dyDescent="0.25">
      <c r="A1782" s="42" t="str">
        <f t="shared" si="82"/>
        <v/>
      </c>
      <c r="B1782" s="10" t="s">
        <v>197</v>
      </c>
      <c r="C1782" s="10" t="s">
        <v>3890</v>
      </c>
      <c r="D1782" s="10" t="s">
        <v>3889</v>
      </c>
      <c r="E1782" s="10" t="s">
        <v>4902</v>
      </c>
      <c r="F1782" s="10" t="str">
        <f t="shared" si="84"/>
        <v>9031.80.99</v>
      </c>
      <c r="G1782" s="10" t="str">
        <f t="shared" si="83"/>
        <v>Equipamentos automáticos para ensaios não destrutivos, por meio de ultrassom, para detecção de defeitos internos, superficiais e subsuperficiais em camisas de cilindro em ferro fundido rugosas para motores automotivos, para camisas com diâmetro interno mínimo de 68mm, diâmetro externo máximo de 115mm, comprimento de 110 e 165mm, com capacidade de detecção de defeitos a partir de ø 0, 9mm, tempo de ciclo de 24s, com capacidade para medir 4 camisas simultaneamente, composto por um sistema de circulação de água e antioxidante em circuito fechado, um microcomputador industrial para coleta, avaliação e armazenamento de dados gerados, e um painel elétrico de comando e controle com controlador lógico programável</v>
      </c>
      <c r="H1782" s="10">
        <v>123</v>
      </c>
      <c r="I1782" s="13">
        <v>43691</v>
      </c>
    </row>
    <row r="1783" spans="1:9" ht="34.5" hidden="1" customHeight="1" x14ac:dyDescent="0.25">
      <c r="A1783" s="42" t="str">
        <f t="shared" si="82"/>
        <v/>
      </c>
      <c r="B1783" s="10" t="s">
        <v>2825</v>
      </c>
      <c r="C1783" s="10" t="s">
        <v>3892</v>
      </c>
      <c r="D1783" s="10" t="s">
        <v>3891</v>
      </c>
      <c r="E1783" s="10" t="s">
        <v>4903</v>
      </c>
      <c r="F1783" s="10" t="str">
        <f t="shared" si="84"/>
        <v>8413.91.90</v>
      </c>
      <c r="G1783" s="10" t="str">
        <f t="shared" si="83"/>
        <v>Tampas de fechamento do adaptador, fabricadas em ferro fundido usinado e com tratamento térmico, aplicadas em bombas hidráulicas de pistões axiais e deslocamento volumétrico variável, com deslocamento volumétrico nominal compreendido entre 45 e 250cm³/revolução.</v>
      </c>
      <c r="H1783" s="10">
        <v>123</v>
      </c>
      <c r="I1783" s="13">
        <v>43691</v>
      </c>
    </row>
    <row r="1784" spans="1:9" ht="34.5" hidden="1" customHeight="1" x14ac:dyDescent="0.25">
      <c r="A1784" s="42" t="str">
        <f t="shared" si="82"/>
        <v/>
      </c>
      <c r="B1784" s="10" t="s">
        <v>3894</v>
      </c>
      <c r="C1784" s="10" t="s">
        <v>3895</v>
      </c>
      <c r="D1784" s="10" t="s">
        <v>3893</v>
      </c>
      <c r="E1784" s="10" t="s">
        <v>4904</v>
      </c>
      <c r="F1784" s="10" t="str">
        <f t="shared" si="84"/>
        <v>8515.39.00</v>
      </c>
      <c r="G1784" s="10" t="str">
        <f t="shared" si="83"/>
        <v>Fontes para soldagem de construção inversora de 120kHz, para realizar multiprocessos de soldagem (mig/mag, arame tubular, tig e eletrodo revestido), para materiais metálicos ferrosos e não ferrosos, com capacidade de corrente de saída de 5 a 350A, interface e operação para soldagem manual e mecanizada.</v>
      </c>
      <c r="H1784" s="10">
        <v>123</v>
      </c>
      <c r="I1784" s="13">
        <v>43691</v>
      </c>
    </row>
    <row r="1785" spans="1:9" ht="34.5" hidden="1" customHeight="1" x14ac:dyDescent="0.25">
      <c r="A1785" s="42" t="str">
        <f t="shared" si="82"/>
        <v/>
      </c>
      <c r="B1785" s="10" t="s">
        <v>725</v>
      </c>
      <c r="C1785" s="10" t="s">
        <v>3897</v>
      </c>
      <c r="D1785" s="10" t="s">
        <v>3896</v>
      </c>
      <c r="E1785" s="10" t="s">
        <v>4901</v>
      </c>
      <c r="F1785" s="10" t="str">
        <f t="shared" si="84"/>
        <v>8462.91.19</v>
      </c>
      <c r="G1785" s="10" t="str">
        <f t="shared" si="83"/>
        <v>Prensas hidráulicas enfardadeiras de três compressões, estacionárias, para compactar sucatas ferrosas, secção transversal do fardo de 300 x 300mm, compactação em 3 estágios, com força final de compressão de 240t, dotadas de sensores eletrônicos de posicionamento dos cilindros; painel elétrico com controle lógico de programação (CLP); tela digital de operação; sistema de telemetria; unidade hidráulica equipada com dois motores elétricos de 55kW.</v>
      </c>
      <c r="H1785" s="10">
        <v>123</v>
      </c>
      <c r="I1785" s="13">
        <v>43691</v>
      </c>
    </row>
    <row r="1786" spans="1:9" ht="34.5" hidden="1" customHeight="1" x14ac:dyDescent="0.25">
      <c r="A1786" s="42" t="str">
        <f t="shared" si="82"/>
        <v/>
      </c>
      <c r="B1786" s="10" t="s">
        <v>725</v>
      </c>
      <c r="C1786" s="10" t="s">
        <v>3899</v>
      </c>
      <c r="D1786" s="10" t="s">
        <v>3898</v>
      </c>
      <c r="E1786" s="10" t="s">
        <v>4901</v>
      </c>
      <c r="F1786" s="10" t="str">
        <f t="shared" si="84"/>
        <v>8462.91.19</v>
      </c>
      <c r="G1786" s="10" t="str">
        <f t="shared" si="83"/>
        <v>Prensas hidráulicas enfardadeiras de três compressões, estacionárias, para compactar arames de pneus, secção transversal do fardo de 200 x 200mm, compactação em 3 estágios, com força final de compressão de 160t, dotadas de sensores eletrônicos de posicionamento dos cilindros; painel elétrico com controle lógico de programação (CLP); tela digital de operação; sistema de telemetria; unidade hidráulica equipada com motor elétrico de 37,5kW.</v>
      </c>
      <c r="H1786" s="10">
        <v>123</v>
      </c>
      <c r="I1786" s="13">
        <v>43691</v>
      </c>
    </row>
    <row r="1787" spans="1:9" ht="34.5" hidden="1" customHeight="1" x14ac:dyDescent="0.25">
      <c r="A1787" s="42" t="str">
        <f t="shared" si="82"/>
        <v/>
      </c>
      <c r="B1787" s="10" t="s">
        <v>1889</v>
      </c>
      <c r="C1787" s="10" t="s">
        <v>3901</v>
      </c>
      <c r="D1787" s="10" t="s">
        <v>3900</v>
      </c>
      <c r="E1787" s="10" t="s">
        <v>4905</v>
      </c>
      <c r="F1787" s="10" t="str">
        <f t="shared" si="84"/>
        <v>8477.59.90</v>
      </c>
      <c r="G1787" s="10" t="str">
        <f t="shared" si="83"/>
        <v>Máquinas corrugadoras horizontais elétricas, para produção de tambores de aço com reforço “spiraltainer” e corrugações, capacidade de produção de 720tambores/h, diâmetro nominal do cilindro de 570mm, volume nominal do tambor compreendido entre 53 a 61 galões americanos, espessura nominal do cilindro de aço compreendido entre 0,75 a 1,2mm, dotadas de 2 cabeçotes móveis.</v>
      </c>
      <c r="H1787" s="10">
        <v>123</v>
      </c>
      <c r="I1787" s="13">
        <v>43691</v>
      </c>
    </row>
    <row r="1788" spans="1:9" ht="34.5" hidden="1" customHeight="1" x14ac:dyDescent="0.25">
      <c r="A1788" s="42" t="str">
        <f t="shared" si="82"/>
        <v/>
      </c>
      <c r="B1788" s="10" t="s">
        <v>3894</v>
      </c>
      <c r="C1788" s="10" t="s">
        <v>3903</v>
      </c>
      <c r="D1788" s="10" t="s">
        <v>3902</v>
      </c>
      <c r="E1788" s="10" t="s">
        <v>4906</v>
      </c>
      <c r="F1788" s="10" t="str">
        <f t="shared" si="84"/>
        <v>8515.39.00</v>
      </c>
      <c r="G1788" s="10" t="str">
        <f t="shared" si="83"/>
        <v>Fontes para soldagem de construção inversora de 120kHz, para realizar multiprocessos de soldagem (mig/mag, arame tubular, tig e eletrodo revestido), para materiais metálicos ferrosos e não ferrosos, com capacidade de corrente de saída de 5 a 550A, interface e operação para soldagem manual e mecanizada.</v>
      </c>
      <c r="H1788" s="10">
        <v>123</v>
      </c>
      <c r="I1788" s="13">
        <v>43691</v>
      </c>
    </row>
    <row r="1789" spans="1:9" ht="34.5" hidden="1" customHeight="1" x14ac:dyDescent="0.25">
      <c r="A1789" s="42" t="str">
        <f t="shared" si="82"/>
        <v/>
      </c>
      <c r="B1789" s="10" t="s">
        <v>214</v>
      </c>
      <c r="C1789" s="10" t="s">
        <v>3905</v>
      </c>
      <c r="D1789" s="10" t="s">
        <v>3904</v>
      </c>
      <c r="E1789" s="10" t="s">
        <v>4907</v>
      </c>
      <c r="F1789" s="10" t="str">
        <f t="shared" si="84"/>
        <v>8515.31.90</v>
      </c>
      <c r="G1789" s="10" t="str">
        <f t="shared" si="83"/>
        <v>Equipamentos de solda por arco submerso com tecnologia de controle de forma de onda (waveform control technology), range de saída compreendido de 100 a 1.000 A.</v>
      </c>
      <c r="H1789" s="10">
        <v>123</v>
      </c>
      <c r="I1789" s="13">
        <v>43691</v>
      </c>
    </row>
    <row r="1790" spans="1:9" ht="34.5" hidden="1" customHeight="1" x14ac:dyDescent="0.25">
      <c r="A1790" s="42" t="str">
        <f t="shared" si="82"/>
        <v/>
      </c>
      <c r="B1790" s="10" t="s">
        <v>4908</v>
      </c>
      <c r="C1790" s="10" t="s">
        <v>3907</v>
      </c>
      <c r="D1790" s="10" t="s">
        <v>3906</v>
      </c>
      <c r="E1790" s="10" t="s">
        <v>4557</v>
      </c>
      <c r="F1790" s="10" t="str">
        <f t="shared" si="84"/>
        <v>8422.40.90</v>
      </c>
      <c r="G1790" s="10" t="str">
        <f t="shared" si="83"/>
        <v>Máquinas automáticas de alta velocidade para embalar fardos de forragem cilíndricos e/ou prismáticos grandes, tracionadas ou montadas em trator, com uso simultâneo de 1, 2 ou 3 bobinas de filmes plásticos instaladas em dispensadores de alumínio de 750mm, com capacidade de empacotamento de até 90fardos/h, constituídas de rolos pivotados ou braços levantadores de fardo acionados hidraulicamente, sistema hidráulico de corte e fixação do filme, painel de controle eletrônico para controlar e monitorar todas as operações do equipamento, como seleção de número de camadas de filme aplicadas sobre o fardo e função de utilização de um só rolo de filme; equipadas ou não com sensores que detectam o término ou rompimento de filme e automaticamente alteram o modo de operação da máquina de modo que o número correto de camadas de filme seja aplicado sobre o fardo para o término do ciclo de empacotamento, equipadas ou não com tombador de fardo.</v>
      </c>
      <c r="H1790" s="10">
        <v>123</v>
      </c>
      <c r="I1790" s="13">
        <v>43691</v>
      </c>
    </row>
    <row r="1791" spans="1:9" ht="34.5" hidden="1" customHeight="1" x14ac:dyDescent="0.25">
      <c r="A1791" s="42" t="str">
        <f t="shared" si="82"/>
        <v/>
      </c>
      <c r="B1791" s="10" t="s">
        <v>192</v>
      </c>
      <c r="C1791" s="10" t="s">
        <v>3909</v>
      </c>
      <c r="D1791" s="10" t="s">
        <v>3908</v>
      </c>
      <c r="E1791" s="10" t="s">
        <v>4883</v>
      </c>
      <c r="F1791" s="10" t="str">
        <f t="shared" si="84"/>
        <v>8458.11.99</v>
      </c>
      <c r="G1791" s="10" t="str">
        <f t="shared" si="83"/>
        <v>Centros de torneamento horizontais para peças metálicas, com comando numérico computadorizado (CNC), com 5 ou mais eixos controlados, para tornear, furar, fresar e rosquear (inclusive fora de centro), com capacidade para diâmetro torneável igual a 1.070mm, cursos dos eixos x, z, y, e w iguais ou superiores a 1.025, 4.138, 670, 3.890mm, respectivamente, eixo B com inclinação de 240° (-30° a 210°) e eixo C com 360°, equipado com 2 cabeçotes, sendo o cabeçote principal, eixo C, programável com incremento mínimo de posicionamento de 0,0001°, rotação máxima de 1.600rpm com potência igual 45kW e torque máximo de 4500Nm e o cabeçote para fresamento, eixo B, rotação máxima de 10000 RPM com potência igual a 37kW e torque máximo de 421Nm, sistema de troca automática de ferramentas e magazine com capacidade de 40 ferramentas.</v>
      </c>
      <c r="H1791" s="10">
        <v>123</v>
      </c>
      <c r="I1791" s="13">
        <v>43691</v>
      </c>
    </row>
    <row r="1792" spans="1:9" ht="34.5" hidden="1" customHeight="1" x14ac:dyDescent="0.25">
      <c r="A1792" s="42" t="str">
        <f t="shared" si="82"/>
        <v/>
      </c>
      <c r="B1792" s="10" t="s">
        <v>147</v>
      </c>
      <c r="C1792" s="10" t="s">
        <v>3911</v>
      </c>
      <c r="D1792" s="10" t="s">
        <v>3910</v>
      </c>
      <c r="E1792" s="10" t="s">
        <v>4752</v>
      </c>
      <c r="F1792" s="10" t="str">
        <f t="shared" si="84"/>
        <v>8422.30.29</v>
      </c>
      <c r="G1792" s="10" t="str">
        <f t="shared" si="83"/>
        <v>Máquinas encapsuladoras rotativas automáticas de movimento intermitente para enchimento e fechamento de cápsulas de gelatina dura com produtos farmacêuticos em forma de pó, pellets, microdosagem de pós e pellets, comprimidos, microcomprimidos e/ou líquidos, com troca modular dos grupos de dosagem e com motorização independente, possibilitando a dosagem de até 3 produtos em uma mesma cápsula, com capacidade produtiva máxima igual ou inferior a 100.000cápsulas/h em diferentes formatos e configurada para manusear cápsulas de tamanhos 00, 0 e 1 para diferentes tipos de produtos (variável em função das características do produto), preparadas para dosagem de comprimidos redondos com diâmetros e espessuras variáveis e de comprimidos alongados com diversas dimensões e espessuras, com sistema de verificação de dosagem através de sensor de presença e para dosagem de micro comprimidos com faixa de 1,9 a 2,9mm, dotadas de: estação de alimentação, orientação e abertura das cápsulas com sistema de alimentação à vácuo de cápsulas vazias; estação de seleção e rejeição de cápsulas vazias não abertas; estação de checagem do peso individual de 100% das cápsulas em linha com ajuste automático das câmaras de dosagem em caso de desvio de peso; estação de rejeição de cápsulas fechadas; estação de descarga de cápsulas por meio de uma calha transportadora através de empurradores e ar comprimido; estação de limpeza de casquilhos; câmera de inspeção para controle de dosagem de microcomprimidos com sistema de rejeição individual; bomba de vácuo; aspirador para remoção de poeira durante a produção; jogo de ferramentais com 1 formato para dosagem e enchimento de cápsulas; gabinete de controle em aço inox AISI 304, com controle operacional por meio de interface homem-máquina (IHM), através de tela colorida sensível ao toque, comandadas por PC Industrial para gerenciamento das funções.</v>
      </c>
      <c r="H1792" s="10">
        <v>123</v>
      </c>
      <c r="I1792" s="13">
        <v>43691</v>
      </c>
    </row>
    <row r="1793" spans="1:9" ht="34.5" hidden="1" customHeight="1" x14ac:dyDescent="0.25">
      <c r="A1793" s="42" t="str">
        <f t="shared" si="82"/>
        <v/>
      </c>
      <c r="B1793" s="10" t="s">
        <v>1756</v>
      </c>
      <c r="C1793" s="10" t="s">
        <v>3913</v>
      </c>
      <c r="D1793" s="10" t="s">
        <v>3912</v>
      </c>
      <c r="E1793" s="10" t="s">
        <v>4176</v>
      </c>
      <c r="F1793" s="10" t="str">
        <f t="shared" si="84"/>
        <v>9018.19.80</v>
      </c>
      <c r="G1793" s="10" t="str">
        <f t="shared" si="83"/>
        <v>Instrumentos computadorizados para confecção e análise de tomogramas com diodo superluminescente de 840nm, velocidade de escaneamento de 68.000 a 27.000varreduras/s e profundidade de alcance no tecido de 2mm, taxa de quadros &gt; 1,7Hz, aquisição da imagem de íris com resolução de 1.280 x 1.024, campo de visualização 36 graus L x 22 graus A, ajuste do foco de fixação interna de -20D a +20D (diópteros), teclado e mouse para “input” de dados, 6 portas USB, visor colorido de tela plana  integrado, podendo conter adicionais.</v>
      </c>
      <c r="H1793" s="10">
        <v>123</v>
      </c>
      <c r="I1793" s="13">
        <v>43691</v>
      </c>
    </row>
    <row r="1794" spans="1:9" ht="34.5" hidden="1" customHeight="1" x14ac:dyDescent="0.25">
      <c r="A1794" s="42" t="str">
        <f t="shared" si="82"/>
        <v/>
      </c>
      <c r="B1794" s="10" t="s">
        <v>366</v>
      </c>
      <c r="C1794" s="10" t="s">
        <v>3915</v>
      </c>
      <c r="D1794" s="10" t="s">
        <v>3914</v>
      </c>
      <c r="E1794" s="10" t="s">
        <v>4543</v>
      </c>
      <c r="F1794" s="10" t="str">
        <f t="shared" si="84"/>
        <v>8483.40.10</v>
      </c>
      <c r="G1794" s="10" t="str">
        <f t="shared" si="83"/>
        <v>Reversores com redução de 3,968, com montagem direta, para acoplamento em motores diesel com potência máxima de 583HP a 2.100rpm e rotação de saída máxima de 2.400rpm, destinados à aplicação de trabalho contínuo em embarcações de uso marítimo e fluvial.</v>
      </c>
      <c r="H1794" s="10">
        <v>123</v>
      </c>
      <c r="I1794" s="13">
        <v>43691</v>
      </c>
    </row>
    <row r="1795" spans="1:9" ht="34.5" hidden="1" customHeight="1" x14ac:dyDescent="0.25">
      <c r="A1795" s="42" t="str">
        <f t="shared" ref="A1795:A1858" si="85">IF(LEFT(D1795,3)="Ver","",IF(COUNTIF(D:D,D1795)&gt;1,"X",""))</f>
        <v/>
      </c>
      <c r="B1795" s="10" t="s">
        <v>366</v>
      </c>
      <c r="C1795" s="10" t="s">
        <v>3917</v>
      </c>
      <c r="D1795" s="10" t="s">
        <v>3916</v>
      </c>
      <c r="E1795" s="10" t="s">
        <v>4543</v>
      </c>
      <c r="F1795" s="10" t="str">
        <f t="shared" si="84"/>
        <v>8483.40.10</v>
      </c>
      <c r="G1795" s="10" t="str">
        <f t="shared" ref="G1795:G1858" si="86">IF(C1795="","",C1795)</f>
        <v>Reversores com redução de 4,536, com montagem direta, para acoplamento em motores diesel com potência máxima de 583HP a 2.100rpm e rotação de saída máxima de 2.400rpm, destinados à aplicação de trabalho contínuo em embarcações de uso marítimo e fluvial.</v>
      </c>
      <c r="H1795" s="10">
        <v>123</v>
      </c>
      <c r="I1795" s="13">
        <v>43691</v>
      </c>
    </row>
    <row r="1796" spans="1:9" ht="34.5" hidden="1" customHeight="1" x14ac:dyDescent="0.25">
      <c r="A1796" s="42" t="str">
        <f t="shared" si="85"/>
        <v/>
      </c>
      <c r="B1796" s="10" t="s">
        <v>366</v>
      </c>
      <c r="C1796" s="10" t="s">
        <v>3919</v>
      </c>
      <c r="D1796" s="10" t="s">
        <v>3918</v>
      </c>
      <c r="E1796" s="10" t="s">
        <v>4543</v>
      </c>
      <c r="F1796" s="10" t="str">
        <f t="shared" si="84"/>
        <v>8483.40.10</v>
      </c>
      <c r="G1796" s="10" t="str">
        <f t="shared" si="86"/>
        <v>Reversores com redução de 4,962, com montagem direta, para acoplamento em motores diesel com potência máxima de 583HP a 2.100rpm e rotação de saída máxima de 2.400rpm, destinados à aplicação de trabalho contínuo em embarcações de uso marítimo e fluvial.</v>
      </c>
      <c r="H1796" s="10">
        <v>123</v>
      </c>
      <c r="I1796" s="13">
        <v>43691</v>
      </c>
    </row>
    <row r="1797" spans="1:9" ht="34.5" hidden="1" customHeight="1" x14ac:dyDescent="0.25">
      <c r="A1797" s="42" t="str">
        <f t="shared" si="85"/>
        <v/>
      </c>
      <c r="B1797" s="10" t="s">
        <v>366</v>
      </c>
      <c r="C1797" s="10" t="s">
        <v>3921</v>
      </c>
      <c r="D1797" s="10" t="s">
        <v>3920</v>
      </c>
      <c r="E1797" s="10" t="s">
        <v>4543</v>
      </c>
      <c r="F1797" s="10" t="str">
        <f t="shared" si="84"/>
        <v>8483.40.10</v>
      </c>
      <c r="G1797" s="10" t="str">
        <f t="shared" si="86"/>
        <v>Reversores com redução de 5,955, com montagem direta, para acoplamento em motores diesel com potência máxima de 583HP a 2.100rpm e rotação de saída máxima de 2.400rpm, destinados à aplicação de trabalho contínuo em embarcações de uso marítimo e fluvial.</v>
      </c>
      <c r="H1797" s="10">
        <v>123</v>
      </c>
      <c r="I1797" s="13">
        <v>43691</v>
      </c>
    </row>
    <row r="1798" spans="1:9" ht="34.5" hidden="1" customHeight="1" x14ac:dyDescent="0.25">
      <c r="A1798" s="42" t="str">
        <f t="shared" si="85"/>
        <v/>
      </c>
      <c r="B1798" s="10" t="s">
        <v>1842</v>
      </c>
      <c r="C1798" s="10" t="s">
        <v>3923</v>
      </c>
      <c r="D1798" s="10" t="s">
        <v>3922</v>
      </c>
      <c r="E1798" s="10" t="s">
        <v>4909</v>
      </c>
      <c r="F1798" s="10" t="str">
        <f t="shared" si="84"/>
        <v>8443.16.00</v>
      </c>
      <c r="G1798" s="10" t="str">
        <f t="shared" si="86"/>
        <v>Máquinas de impressão rotativas flexográficas, para impressão de rótulos termoencolhíveis e embalagens flexíveis, operando com conceito modular de configuração das unidades de impressão, dotadas de dispositivo de desbobinamento, de alimentação, de impressão e de rebobinamento do material todas operadas por servo-motor, com controle automático de registro, secagem através de ar quente e/ou cura UV e/ou cura LED, largura máxima de bobina de até 670mm e velocidade máxima de impressão igual ou superior a 175m/min.</v>
      </c>
      <c r="H1798" s="10">
        <v>123</v>
      </c>
      <c r="I1798" s="13">
        <v>43691</v>
      </c>
    </row>
    <row r="1799" spans="1:9" ht="34.5" hidden="1" customHeight="1" x14ac:dyDescent="0.25">
      <c r="A1799" s="42" t="str">
        <f t="shared" si="85"/>
        <v/>
      </c>
      <c r="B1799" s="10" t="s">
        <v>1842</v>
      </c>
      <c r="C1799" s="10" t="s">
        <v>3925</v>
      </c>
      <c r="D1799" s="10" t="s">
        <v>3924</v>
      </c>
      <c r="E1799" s="10" t="s">
        <v>4909</v>
      </c>
      <c r="F1799" s="10" t="str">
        <f t="shared" si="84"/>
        <v>8443.16.00</v>
      </c>
      <c r="G1799" s="10" t="str">
        <f t="shared" si="86"/>
        <v>Máquinas de impressão rotativas flexográficas, para impressão de rótulos termoencolhíveis e autoadesivos, operando com conceito modular de configuração das unidades de impressão, de bobina a bobina, servo acionada, largura máxima de bobina igual ou superior a 350mm mas igual ou inferior a 450mm, velocidade máxima de impressão igual ou superior a 200m/min, dotadas de unidade de meio-corte e sistema de secagem através de ar quente e/ou cura UV e/ou cura LED.</v>
      </c>
      <c r="H1799" s="10">
        <v>123</v>
      </c>
      <c r="I1799" s="13">
        <v>43691</v>
      </c>
    </row>
    <row r="1800" spans="1:9" ht="34.5" hidden="1" customHeight="1" x14ac:dyDescent="0.25">
      <c r="A1800" s="42" t="str">
        <f t="shared" si="85"/>
        <v/>
      </c>
      <c r="B1800" s="10" t="s">
        <v>536</v>
      </c>
      <c r="C1800" s="10" t="s">
        <v>3927</v>
      </c>
      <c r="D1800" s="10" t="s">
        <v>3926</v>
      </c>
      <c r="E1800" s="10" t="s">
        <v>4910</v>
      </c>
      <c r="F1800" s="10" t="str">
        <f t="shared" si="84"/>
        <v>8427.10.19</v>
      </c>
      <c r="G1800" s="10" t="str">
        <f t="shared" si="86"/>
        <v>Empilhadeiras elétricas pantográficas de dupla profundidade para corredores estreitos, autopropulsada, sistema de tração em corrente alternada (AC) regenerativo com controle automático que impede a derrapagem, sistema de elevação em corrente alternada (AC) regenerativo, sistema de direção elétrica, alimentada por baterias de 36V, com banco retrátil que permite ao operador embarcado utilizá-la nas posições sentado ou em pé, capacidade máxima de carga igual a 1.450kg, altura máxima de elevação dos garfos igual ou superior a 4.875mm, mas inferior ou igual a 12.825mm, mantendo a capacidade total de carga na posição de dupla profundidade do porta palete de 1.450kg até a altura de 10.770mm com residual de carga de 1.110kg até a altura de 11.835mm e de 790kg até a elevação máxima, torre monolítica de três estágios, com pré-selecionador programável de alturas de parada automática dos garfos, deslocador lateral incorporado ao porta-garfos e sistema de nivelamento eletrônico dos garfos, com largura de chassis de 1.220mm, altura do degrau de entrada na máquina em relação ao solo de 251mm, altura livre do solo de 25 ou 51mm e altura dos roletes de retirada da bateria em relação ao solo de 181mm, largura externa das patolas igual ou maior que 1.081mm mas inferior ou igual a 1.550mm.</v>
      </c>
      <c r="H1800" s="10">
        <v>123</v>
      </c>
      <c r="I1800" s="13">
        <v>43691</v>
      </c>
    </row>
    <row r="1801" spans="1:9" ht="34.5" hidden="1" customHeight="1" x14ac:dyDescent="0.25">
      <c r="A1801" s="42" t="str">
        <f t="shared" si="85"/>
        <v/>
      </c>
      <c r="B1801" s="10" t="s">
        <v>647</v>
      </c>
      <c r="C1801" s="10" t="s">
        <v>3929</v>
      </c>
      <c r="D1801" s="10" t="s">
        <v>3928</v>
      </c>
      <c r="E1801" s="10" t="s">
        <v>4243</v>
      </c>
      <c r="F1801" s="10" t="str">
        <f t="shared" si="84"/>
        <v>8443.91.99</v>
      </c>
      <c r="G1801" s="10" t="str">
        <f t="shared" si="86"/>
        <v>Máquinas rebobinadeiras para revisão automática de materiais autoadesivos, filmes flexíveis ou bobinas de papel, largura máxima da bobina igual a 210mm, velocidade máxima igual a 200m/min.</v>
      </c>
      <c r="H1801" s="10">
        <v>123</v>
      </c>
      <c r="I1801" s="13">
        <v>43691</v>
      </c>
    </row>
    <row r="1802" spans="1:9" ht="34.5" hidden="1" customHeight="1" x14ac:dyDescent="0.25">
      <c r="A1802" s="42" t="str">
        <f t="shared" si="85"/>
        <v/>
      </c>
      <c r="B1802" s="10" t="s">
        <v>725</v>
      </c>
      <c r="C1802" s="10" t="s">
        <v>3897</v>
      </c>
      <c r="D1802" s="10" t="s">
        <v>3930</v>
      </c>
      <c r="E1802" s="10" t="s">
        <v>4901</v>
      </c>
      <c r="F1802" s="10" t="str">
        <f t="shared" si="84"/>
        <v>8462.91.19</v>
      </c>
      <c r="G1802" s="10" t="str">
        <f t="shared" si="86"/>
        <v>Prensas hidráulicas enfardadeiras de três compressões, estacionárias, para compactar sucatas ferrosas, secção transversal do fardo de 300 x 300mm, compactação em 3 estágios, com força final de compressão de 240t, dotadas de sensores eletrônicos de posicionamento dos cilindros; painel elétrico com controle lógico de programação (CLP); tela digital de operação; sistema de telemetria; unidade hidráulica equipada com dois motores elétricos de 55kW.</v>
      </c>
      <c r="H1802" s="10">
        <v>123</v>
      </c>
      <c r="I1802" s="13">
        <v>43691</v>
      </c>
    </row>
    <row r="1803" spans="1:9" ht="34.5" hidden="1" customHeight="1" x14ac:dyDescent="0.25">
      <c r="A1803" s="42" t="str">
        <f t="shared" si="85"/>
        <v/>
      </c>
      <c r="B1803" s="10" t="s">
        <v>2825</v>
      </c>
      <c r="C1803" s="10" t="s">
        <v>3932</v>
      </c>
      <c r="D1803" s="10" t="s">
        <v>3931</v>
      </c>
      <c r="E1803" s="10" t="s">
        <v>4911</v>
      </c>
      <c r="F1803" s="10" t="str">
        <f t="shared" si="84"/>
        <v>8413.91.90</v>
      </c>
      <c r="G1803" s="10" t="str">
        <f t="shared" si="86"/>
        <v>Placas de distribuição bimetálica fabricadas em aço e bronze com oito orifícios de tamanhos e formatos especiais e diâmetro externo de 102 até 173mm, aplicadas em bombas hidráulicas de pistões axiais e deslocamento volumétrico variável, com deslocamento volumétrico nominal compreendido entre 45 e 250cm³/revolução.</v>
      </c>
      <c r="H1803" s="10">
        <v>123</v>
      </c>
      <c r="I1803" s="13">
        <v>43691</v>
      </c>
    </row>
    <row r="1804" spans="1:9" ht="34.5" hidden="1" customHeight="1" x14ac:dyDescent="0.25">
      <c r="A1804" s="42" t="str">
        <f t="shared" si="85"/>
        <v/>
      </c>
      <c r="B1804" s="10" t="s">
        <v>58</v>
      </c>
      <c r="C1804" s="10" t="s">
        <v>3934</v>
      </c>
      <c r="D1804" s="10" t="s">
        <v>3933</v>
      </c>
      <c r="E1804" s="10" t="s">
        <v>4337</v>
      </c>
      <c r="F1804" s="10" t="str">
        <f t="shared" si="84"/>
        <v>9024.10.90</v>
      </c>
      <c r="G1804" s="10" t="str">
        <f t="shared" si="86"/>
        <v>Máquinas de teste de partículas magnéticas com nível de emissão de radiação categoria 1, com controlador CLP modular, utilizadas para detecção de rupturas superficiais por meio da produção de um campo magnético longitudinal e aplicação de uma corrente alternada máxima de 2.000A para magnetização do fluxo em peças de trabalho de até 600mm de comprimento, diâmetro de até 400mm e peso máximo de 100kg.</v>
      </c>
      <c r="H1804" s="10">
        <v>123</v>
      </c>
      <c r="I1804" s="13">
        <v>43691</v>
      </c>
    </row>
    <row r="1805" spans="1:9" ht="34.5" hidden="1" customHeight="1" x14ac:dyDescent="0.25">
      <c r="A1805" s="42" t="str">
        <f t="shared" si="85"/>
        <v/>
      </c>
      <c r="B1805" s="10" t="s">
        <v>1867</v>
      </c>
      <c r="C1805" s="10" t="s">
        <v>3936</v>
      </c>
      <c r="D1805" s="10" t="s">
        <v>3935</v>
      </c>
      <c r="E1805" s="10" t="s">
        <v>4850</v>
      </c>
      <c r="F1805" s="10" t="str">
        <f t="shared" si="84"/>
        <v>8463.30.00</v>
      </c>
      <c r="G1805" s="10" t="str">
        <f t="shared" si="86"/>
        <v>Máquinas automáticas para fabricar e ensacar molas de aço, de formato barril ou cilíndrico, em tiras de falso tecido, utilizadas na fabricação do molejo de colchão de molas ensacadas, com diâmetro da mola entre 55 e 75mm (incluindo os limites), altura da mola ensacada entre 80 e 240mm (incluindo os limites), diâmetro do fio entre 1,6 e 2,3mm (incluindo os limites), velocidade máxima de 120molas/min, com um desbobinador de falso tecido, com alimentação de arame para molas com zoneamento de dois arames diferentes, com dublo cabeçote de bobinamento do arame.</v>
      </c>
      <c r="H1805" s="10">
        <v>123</v>
      </c>
      <c r="I1805" s="13">
        <v>43691</v>
      </c>
    </row>
    <row r="1806" spans="1:9" ht="34.5" hidden="1" customHeight="1" x14ac:dyDescent="0.25">
      <c r="A1806" s="42" t="str">
        <f t="shared" si="85"/>
        <v/>
      </c>
      <c r="B1806" s="10" t="s">
        <v>2110</v>
      </c>
      <c r="C1806" s="10" t="s">
        <v>3938</v>
      </c>
      <c r="D1806" s="10" t="s">
        <v>3937</v>
      </c>
      <c r="E1806" s="10" t="s">
        <v>4912</v>
      </c>
      <c r="F1806" s="10" t="str">
        <f t="shared" si="84"/>
        <v>8541.40.32</v>
      </c>
      <c r="G1806" s="10" t="str">
        <f t="shared" si="86"/>
        <v xml:space="preserve">Módulos fotovoltaicos, com potência nominal de 2.5kWp, temperatura de operação de -20 a 50°C, para aplicações "on-grid" ou "off-grid", composto por células solares construídas a partir da arquitetura PERC, com design em forma flor, montado em suporte de sustentação contendo: inversor de frequência interno próprio; sistema de resfriamento inteligente; proteção inteligente contra ventos acima de 30 mph; sistema de rastreamento do sol, para posicionamento automático das células para um angulo de 90° em relação a luz solar; sistema automático de limpeza da células; sistema inteligente de processamento de dados para monitoramento remoto; e gerador para alimentação de baterias recarregáveis de “lithium ion”. </v>
      </c>
      <c r="H1806" s="10">
        <v>123</v>
      </c>
      <c r="I1806" s="13">
        <v>43691</v>
      </c>
    </row>
    <row r="1807" spans="1:9" ht="34.5" hidden="1" customHeight="1" x14ac:dyDescent="0.25">
      <c r="A1807" s="42" t="str">
        <f t="shared" si="85"/>
        <v/>
      </c>
      <c r="B1807" s="10" t="s">
        <v>1074</v>
      </c>
      <c r="C1807" s="10" t="s">
        <v>3940</v>
      </c>
      <c r="D1807" s="10" t="s">
        <v>3939</v>
      </c>
      <c r="E1807" s="10" t="s">
        <v>4913</v>
      </c>
      <c r="F1807" s="10" t="str">
        <f t="shared" si="84"/>
        <v>8514.10.10</v>
      </c>
      <c r="G1807" s="10" t="str">
        <f t="shared" si="86"/>
        <v>Fornos elétricos horizontais de alta temperatura, para segundo estágio de extração térmica e sinterização de peças MIM (Moldagem por Injeção de pós Metálicos) sob vácuo ou pressão parcial de hidrogênio, argônio ou nitrogênio ou mistura desses gases, com potência instalada aproximada de 275KVA, capacidade de carga de 4,5kg e volume interno da retorta de 117 litros, temperatura máxima operacional de 1.600°C sob vácuo ou 1.400°C sob hidrogênio à pressão parcial de 800mbar, elementos de aquecimento de tungstênio em forma de barras redondas aquecidas por 2 conjuntos de 3 transformadores monofásicos com tecnologia para economia de 20 a 25% de consumo de energia, retorta do forno construída em liga de molibdênio dopado com titânio e zircônio (TZM) com parede dupla permitindo distribuição uniforme dos gases utilizados na forma de fluxo laminar sobre as peças em processo, fluxo dos gases controlado por 3 controladores de fluxo de massa sendo um para o hidrogênio e 2 para nitrogênio, com controlador lógico programável (CLP).</v>
      </c>
      <c r="H1807" s="10">
        <v>123</v>
      </c>
      <c r="I1807" s="13">
        <v>43691</v>
      </c>
    </row>
    <row r="1808" spans="1:9" ht="34.5" hidden="1" customHeight="1" x14ac:dyDescent="0.25">
      <c r="A1808" s="42" t="str">
        <f t="shared" si="85"/>
        <v/>
      </c>
      <c r="B1808" s="10" t="s">
        <v>1963</v>
      </c>
      <c r="C1808" s="10" t="s">
        <v>3942</v>
      </c>
      <c r="D1808" s="10" t="s">
        <v>3941</v>
      </c>
      <c r="E1808" s="10" t="s">
        <v>4914</v>
      </c>
      <c r="F1808" s="10" t="str">
        <f t="shared" si="84"/>
        <v>8429.40.00</v>
      </c>
      <c r="G1808" s="10" t="str">
        <f t="shared" si="86"/>
        <v>Rolos compactadores de asfalto, autopropulsados de cilindro duplo vibratório tandem, com peso operacional máximo de 3.190kg, com largura máxima de trabalho de 1.050mm, diâmetro do cilindro dianteiro/traseiro de 720mm, força centrifuga de 28 a 46kN, frequência de vibração de 52 a 67Hz, carga linear estática na dianteira de 12,1kg/cm e traseira de 12,7kg/cm, velocidade continuamente variável de 0 a 12km/h, equipados com motor a diesel de 3 cilindros com potência de 30,7 a 31,1HP e 22,9kW.</v>
      </c>
      <c r="H1808" s="10">
        <v>123</v>
      </c>
      <c r="I1808" s="13">
        <v>43691</v>
      </c>
    </row>
    <row r="1809" spans="1:9" ht="34.5" hidden="1" customHeight="1" x14ac:dyDescent="0.25">
      <c r="A1809" s="42" t="str">
        <f t="shared" si="85"/>
        <v/>
      </c>
      <c r="B1809" s="10" t="s">
        <v>3496</v>
      </c>
      <c r="C1809" s="10" t="s">
        <v>3944</v>
      </c>
      <c r="D1809" s="10" t="s">
        <v>3943</v>
      </c>
      <c r="E1809" s="10" t="s">
        <v>4914</v>
      </c>
      <c r="F1809" s="10" t="str">
        <f t="shared" si="84"/>
        <v>8430.50.00</v>
      </c>
      <c r="G1809" s="10" t="str">
        <f t="shared" si="86"/>
        <v>Máquinas fresadoras de asfalto com locomoção sobre 4 esteiras e descarga frontal de material asfáltico, com acionamento mecânico do cilindro de fresagem, dotada de motor a diesel de 6 cilindros, resfriado a água, largura de fresagem de 1.000mm, com profundidade de 330mm e diâmetro de corte de 980mm, peso operacional máximo de 20.590kg e nível de emissão de gases EU Stage 3a /US Tier 3.</v>
      </c>
      <c r="H1809" s="10">
        <v>123</v>
      </c>
      <c r="I1809" s="13">
        <v>43691</v>
      </c>
    </row>
    <row r="1810" spans="1:9" ht="34.5" hidden="1" customHeight="1" x14ac:dyDescent="0.25">
      <c r="A1810" s="42" t="str">
        <f t="shared" si="85"/>
        <v/>
      </c>
      <c r="B1810" s="10" t="s">
        <v>3946</v>
      </c>
      <c r="C1810" s="10" t="s">
        <v>3947</v>
      </c>
      <c r="D1810" s="10" t="s">
        <v>3945</v>
      </c>
      <c r="E1810" s="10" t="s">
        <v>4914</v>
      </c>
      <c r="F1810" s="10" t="str">
        <f t="shared" si="84"/>
        <v>8421.99.10</v>
      </c>
      <c r="G1810" s="10" t="str">
        <f t="shared" si="86"/>
        <v>Filtros de manga, utilizados para filtragem de gases oriundos do processo de produção de massa asfáltica, suportando temperaturas operacionais de 82 a 191ºC, com meio filtrante constituído de poliéster, topo emborrachado macio em EPDM, gaiola interna de sustentação fabricada a partir de chapas expandidas e ou perfuradas de aço galvanizado, tendo a base do filtro fabricada a partir de poliuretano moldado ou de chapas metálicas estampadas com preenchimento em resina, com o filtro dimensionado para encaixe superior em furações de 114,3 a 203,2mm, para chapas de espelhos com 3/16” e 1/4" de espessura, tendo cada elemento filtrante um sistema de alinhamento de plissas que consistem em anéis envolvendo o meio filtrante, fabricados em polímero termoplástico com alta resistência ao desgaste, altas temperaturas e ataques químicos.</v>
      </c>
      <c r="H1810" s="10">
        <v>123</v>
      </c>
      <c r="I1810" s="13">
        <v>43691</v>
      </c>
    </row>
    <row r="1811" spans="1:9" ht="34.5" hidden="1" customHeight="1" x14ac:dyDescent="0.25">
      <c r="A1811" s="42" t="str">
        <f t="shared" si="85"/>
        <v/>
      </c>
      <c r="B1811" s="10" t="s">
        <v>669</v>
      </c>
      <c r="C1811" s="10" t="s">
        <v>3949</v>
      </c>
      <c r="D1811" s="10" t="s">
        <v>3948</v>
      </c>
      <c r="E1811" s="10" t="s">
        <v>4024</v>
      </c>
      <c r="F1811" s="10" t="str">
        <f t="shared" si="84"/>
        <v>8443.39.10</v>
      </c>
      <c r="G1811" s="10" t="str">
        <f t="shared" si="86"/>
        <v>Máquinas de impressão por jato de tinta para grandes formatos, para impressão em papel comum ou fotográfico, com velocidade de impressão de até 19,3s para o tamanho A1, capacidade de até 180A1/h, resolução máxima de 2.400 x 1.200dpi, com 6 cores e 1 cabeça de impressão, impressão de largura mínima de linha de 0,02mm, com alimentação por folha ou rolos de até 914mm de largura, capacidade para até 2 rolos, capacidade de impressão em mídias com até 0,5mm de espessura, memória para processamento de 128GB e disco rígido de até 500GB e conexão para impressão direta a partir de unidade flash USB.</v>
      </c>
      <c r="H1811" s="10">
        <v>123</v>
      </c>
      <c r="I1811" s="13">
        <v>43691</v>
      </c>
    </row>
    <row r="1812" spans="1:9" ht="34.5" hidden="1" customHeight="1" x14ac:dyDescent="0.25">
      <c r="A1812" s="42" t="str">
        <f t="shared" si="85"/>
        <v/>
      </c>
      <c r="B1812" s="10" t="s">
        <v>129</v>
      </c>
      <c r="C1812" s="10" t="s">
        <v>3951</v>
      </c>
      <c r="D1812" s="10" t="s">
        <v>3950</v>
      </c>
      <c r="E1812" s="10" t="s">
        <v>4915</v>
      </c>
      <c r="F1812" s="10" t="str">
        <f t="shared" ref="F1812:F1875" si="87">IF(B1812="","",LEFT(B1812,10))</f>
        <v>8422.40.90</v>
      </c>
      <c r="G1812" s="10" t="str">
        <f t="shared" si="86"/>
        <v>Máquinas automáticas para cintamento de bobinas de aço com diâmetro externo de no mínimo 650mm e no máximo 1.870mm, diâmetro interno de 406, 508 ou 610mm, largura mínima de 12mm e máxima 650mm e peso máximo de 5.000kg, para aplicação de até 5 cintas, com ciclo de cintagem de aproximadamente 12s, com 2 módulos de cintagem sendo 1 para uso de cinta de aço e 1 para cinta de plástico (PET).</v>
      </c>
      <c r="H1812" s="10">
        <v>123</v>
      </c>
      <c r="I1812" s="13">
        <v>43691</v>
      </c>
    </row>
    <row r="1813" spans="1:9" ht="34.5" hidden="1" customHeight="1" x14ac:dyDescent="0.25">
      <c r="A1813" s="42" t="str">
        <f t="shared" si="85"/>
        <v/>
      </c>
      <c r="B1813" s="10" t="s">
        <v>845</v>
      </c>
      <c r="C1813" s="10" t="s">
        <v>3953</v>
      </c>
      <c r="D1813" s="10" t="s">
        <v>3952</v>
      </c>
      <c r="E1813" s="10" t="s">
        <v>4901</v>
      </c>
      <c r="F1813" s="10" t="str">
        <f t="shared" si="87"/>
        <v>8426.49.90</v>
      </c>
      <c r="G1813" s="10" t="str">
        <f t="shared" si="86"/>
        <v>Manipuladores hidráulicos para a movimentação de materiais, autopropulsados sobre esteiras rodantes, equipados com dois motores de giro, com ou sem lâmina frontal, equipados com cabine com elevação hidráulica ou fixa com porta de abertura deslizante e vidro frontal blindado, podendo incluir implemento frontal de trabalho articulado (lança e braço) com alcance igual ou superior a 16,90m, podendo conter ferramentas de trabalho tais como garras hidráulicas (de diversos usos), eletroímã, tesoura hidráulica entre outros, acionados por motor diesel com potência igual ou superior 304HP mas igual ou inferior a 368HP, sistema hidráulico com sensor de carga (load sensing) e câmeras traseira e lateral com monitor no interior da cabine, peso operacional igual ou superior 52.250kg, mas igual ou inferior a 68.870kg.</v>
      </c>
      <c r="H1813" s="10">
        <v>123</v>
      </c>
      <c r="I1813" s="13">
        <v>43691</v>
      </c>
    </row>
    <row r="1814" spans="1:9" ht="34.5" hidden="1" customHeight="1" x14ac:dyDescent="0.25">
      <c r="A1814" s="42" t="str">
        <f t="shared" si="85"/>
        <v/>
      </c>
      <c r="B1814" s="10" t="s">
        <v>392</v>
      </c>
      <c r="C1814" s="10" t="s">
        <v>3955</v>
      </c>
      <c r="D1814" s="10" t="s">
        <v>3954</v>
      </c>
      <c r="E1814" s="10" t="s">
        <v>4901</v>
      </c>
      <c r="F1814" s="10" t="str">
        <f t="shared" si="87"/>
        <v>8426.41.90</v>
      </c>
      <c r="G1814" s="10" t="str">
        <f t="shared" si="86"/>
        <v>Manipuladores hidráulicos para a movimentação de materiais, autopropulsados, sobre pneus maciços ou inflados, com 2 eixos e tração em todas as rodas, equipados com dois motores de giro, com ou sem lâmina frontal, equipados com cabine com elevação hidráulica ou fixa com porta de abertura deslizante e vidro frontal blindado, podendo incluir implemento frontal de trabalho articulado (lança e braço) com alcance igual ou superior a 16,90m, podendo conter ferramentas de trabalho tais como garras hidráulicas (de diversos usos), eletroímã, tesoura hidráulica entre outros, acionados por motor diesel com potência igual ou superior 304HP mas igual ou inferior a 368HP, sistema hidráulico com sensor de carga (load sensing) e câmeras traseira e lateral com monitor no interior da cabine, peso operacional igual ou superior 52.250kg, mas igual ou inferior a 68.870kg.</v>
      </c>
      <c r="H1814" s="10">
        <v>123</v>
      </c>
      <c r="I1814" s="13">
        <v>43691</v>
      </c>
    </row>
    <row r="1815" spans="1:9" ht="34.5" hidden="1" customHeight="1" x14ac:dyDescent="0.25">
      <c r="A1815" s="42" t="str">
        <f t="shared" si="85"/>
        <v/>
      </c>
      <c r="B1815" s="10"/>
      <c r="C1815" s="10"/>
      <c r="D1815" s="10"/>
      <c r="E1815" s="10"/>
      <c r="F1815" s="10" t="str">
        <f t="shared" si="87"/>
        <v/>
      </c>
      <c r="G1815" s="10" t="str">
        <f t="shared" si="86"/>
        <v/>
      </c>
      <c r="H1815" s="10"/>
      <c r="I1815" s="13"/>
    </row>
    <row r="1816" spans="1:9" ht="34.5" hidden="1" customHeight="1" x14ac:dyDescent="0.25">
      <c r="A1816" s="42" t="str">
        <f t="shared" si="85"/>
        <v/>
      </c>
      <c r="B1816" s="10"/>
      <c r="C1816" s="10"/>
      <c r="D1816" s="10"/>
      <c r="E1816" s="10"/>
      <c r="F1816" s="10" t="str">
        <f t="shared" si="87"/>
        <v/>
      </c>
      <c r="G1816" s="10" t="str">
        <f t="shared" si="86"/>
        <v/>
      </c>
      <c r="H1816" s="10"/>
      <c r="I1816" s="13"/>
    </row>
    <row r="1817" spans="1:9" ht="34.5" hidden="1" customHeight="1" x14ac:dyDescent="0.25">
      <c r="A1817" s="42" t="str">
        <f t="shared" si="85"/>
        <v/>
      </c>
      <c r="B1817" s="10"/>
      <c r="C1817" s="10"/>
      <c r="D1817" s="10"/>
      <c r="E1817" s="10"/>
      <c r="F1817" s="10" t="str">
        <f t="shared" si="87"/>
        <v/>
      </c>
      <c r="G1817" s="10" t="str">
        <f t="shared" si="86"/>
        <v/>
      </c>
      <c r="H1817" s="10"/>
      <c r="I1817" s="13"/>
    </row>
    <row r="1818" spans="1:9" ht="34.5" hidden="1" customHeight="1" x14ac:dyDescent="0.25">
      <c r="A1818" s="42" t="str">
        <f t="shared" si="85"/>
        <v/>
      </c>
      <c r="B1818" s="10"/>
      <c r="C1818" s="10"/>
      <c r="D1818" s="10"/>
      <c r="E1818" s="10"/>
      <c r="F1818" s="10" t="str">
        <f t="shared" si="87"/>
        <v/>
      </c>
      <c r="G1818" s="10" t="str">
        <f t="shared" si="86"/>
        <v/>
      </c>
      <c r="H1818" s="10"/>
      <c r="I1818" s="13"/>
    </row>
    <row r="1819" spans="1:9" ht="34.5" hidden="1" customHeight="1" x14ac:dyDescent="0.25">
      <c r="A1819" s="42" t="str">
        <f t="shared" si="85"/>
        <v/>
      </c>
      <c r="B1819" s="10"/>
      <c r="C1819" s="10"/>
      <c r="D1819" s="10"/>
      <c r="E1819" s="10"/>
      <c r="F1819" s="10" t="str">
        <f t="shared" si="87"/>
        <v/>
      </c>
      <c r="G1819" s="10" t="str">
        <f t="shared" si="86"/>
        <v/>
      </c>
      <c r="H1819" s="10"/>
      <c r="I1819" s="13"/>
    </row>
    <row r="1820" spans="1:9" ht="34.5" hidden="1" customHeight="1" x14ac:dyDescent="0.25">
      <c r="A1820" s="42" t="str">
        <f t="shared" si="85"/>
        <v/>
      </c>
      <c r="B1820" s="10"/>
      <c r="C1820" s="10"/>
      <c r="D1820" s="10"/>
      <c r="E1820" s="10"/>
      <c r="F1820" s="10" t="str">
        <f t="shared" si="87"/>
        <v/>
      </c>
      <c r="G1820" s="10" t="str">
        <f t="shared" si="86"/>
        <v/>
      </c>
      <c r="H1820" s="10"/>
      <c r="I1820" s="13"/>
    </row>
    <row r="1821" spans="1:9" ht="34.5" hidden="1" customHeight="1" x14ac:dyDescent="0.25">
      <c r="A1821" s="42" t="str">
        <f t="shared" si="85"/>
        <v/>
      </c>
      <c r="B1821" s="10"/>
      <c r="C1821" s="10"/>
      <c r="D1821" s="10"/>
      <c r="E1821" s="10"/>
      <c r="F1821" s="10" t="str">
        <f t="shared" si="87"/>
        <v/>
      </c>
      <c r="G1821" s="10" t="str">
        <f t="shared" si="86"/>
        <v/>
      </c>
      <c r="H1821" s="10"/>
      <c r="I1821" s="13"/>
    </row>
    <row r="1822" spans="1:9" ht="34.5" hidden="1" customHeight="1" x14ac:dyDescent="0.25">
      <c r="A1822" s="42" t="str">
        <f t="shared" si="85"/>
        <v/>
      </c>
      <c r="B1822" s="10"/>
      <c r="C1822" s="10"/>
      <c r="D1822" s="10"/>
      <c r="E1822" s="10"/>
      <c r="F1822" s="10" t="str">
        <f t="shared" si="87"/>
        <v/>
      </c>
      <c r="G1822" s="10" t="str">
        <f t="shared" si="86"/>
        <v/>
      </c>
      <c r="H1822" s="10"/>
      <c r="I1822" s="13"/>
    </row>
    <row r="1823" spans="1:9" ht="34.5" hidden="1" customHeight="1" x14ac:dyDescent="0.25">
      <c r="A1823" s="42" t="str">
        <f t="shared" si="85"/>
        <v/>
      </c>
      <c r="B1823" s="10"/>
      <c r="C1823" s="10"/>
      <c r="D1823" s="10"/>
      <c r="E1823" s="10"/>
      <c r="F1823" s="10" t="str">
        <f t="shared" si="87"/>
        <v/>
      </c>
      <c r="G1823" s="10" t="str">
        <f t="shared" si="86"/>
        <v/>
      </c>
      <c r="H1823" s="10"/>
      <c r="I1823" s="13"/>
    </row>
    <row r="1824" spans="1:9" ht="34.5" hidden="1" customHeight="1" x14ac:dyDescent="0.25">
      <c r="A1824" s="42" t="str">
        <f t="shared" si="85"/>
        <v/>
      </c>
      <c r="B1824" s="10"/>
      <c r="C1824" s="10"/>
      <c r="D1824" s="10"/>
      <c r="E1824" s="10"/>
      <c r="F1824" s="10" t="str">
        <f t="shared" si="87"/>
        <v/>
      </c>
      <c r="G1824" s="10" t="str">
        <f t="shared" si="86"/>
        <v/>
      </c>
      <c r="H1824" s="10"/>
      <c r="I1824" s="13"/>
    </row>
    <row r="1825" spans="1:9" ht="34.5" hidden="1" customHeight="1" x14ac:dyDescent="0.25">
      <c r="A1825" s="42" t="str">
        <f t="shared" si="85"/>
        <v/>
      </c>
      <c r="B1825" s="10"/>
      <c r="C1825" s="10"/>
      <c r="D1825" s="10"/>
      <c r="E1825" s="10"/>
      <c r="F1825" s="10" t="str">
        <f t="shared" si="87"/>
        <v/>
      </c>
      <c r="G1825" s="10" t="str">
        <f t="shared" si="86"/>
        <v/>
      </c>
      <c r="H1825" s="10"/>
      <c r="I1825" s="13"/>
    </row>
    <row r="1826" spans="1:9" ht="34.5" hidden="1" customHeight="1" x14ac:dyDescent="0.25">
      <c r="A1826" s="42" t="str">
        <f t="shared" si="85"/>
        <v/>
      </c>
      <c r="B1826" s="10"/>
      <c r="C1826" s="10"/>
      <c r="D1826" s="10"/>
      <c r="E1826" s="10"/>
      <c r="F1826" s="10" t="str">
        <f t="shared" si="87"/>
        <v/>
      </c>
      <c r="G1826" s="10" t="str">
        <f t="shared" si="86"/>
        <v/>
      </c>
      <c r="H1826" s="10"/>
      <c r="I1826" s="13"/>
    </row>
    <row r="1827" spans="1:9" ht="34.5" hidden="1" customHeight="1" x14ac:dyDescent="0.25">
      <c r="A1827" s="42" t="str">
        <f t="shared" si="85"/>
        <v/>
      </c>
      <c r="B1827" s="10"/>
      <c r="C1827" s="10"/>
      <c r="D1827" s="10"/>
      <c r="E1827" s="10"/>
      <c r="F1827" s="10" t="str">
        <f t="shared" si="87"/>
        <v/>
      </c>
      <c r="G1827" s="10" t="str">
        <f t="shared" si="86"/>
        <v/>
      </c>
      <c r="H1827" s="10"/>
      <c r="I1827" s="13"/>
    </row>
    <row r="1828" spans="1:9" ht="34.5" hidden="1" customHeight="1" x14ac:dyDescent="0.25">
      <c r="A1828" s="42" t="str">
        <f t="shared" si="85"/>
        <v/>
      </c>
      <c r="B1828" s="10"/>
      <c r="C1828" s="10"/>
      <c r="D1828" s="10"/>
      <c r="E1828" s="10"/>
      <c r="F1828" s="10" t="str">
        <f t="shared" si="87"/>
        <v/>
      </c>
      <c r="G1828" s="10" t="str">
        <f t="shared" si="86"/>
        <v/>
      </c>
      <c r="H1828" s="10"/>
      <c r="I1828" s="13"/>
    </row>
    <row r="1829" spans="1:9" ht="34.5" hidden="1" customHeight="1" x14ac:dyDescent="0.25">
      <c r="A1829" s="42" t="str">
        <f t="shared" si="85"/>
        <v/>
      </c>
      <c r="B1829" s="10"/>
      <c r="C1829" s="10"/>
      <c r="D1829" s="10"/>
      <c r="E1829" s="10"/>
      <c r="F1829" s="10" t="str">
        <f t="shared" si="87"/>
        <v/>
      </c>
      <c r="G1829" s="10" t="str">
        <f t="shared" si="86"/>
        <v/>
      </c>
      <c r="H1829" s="10"/>
      <c r="I1829" s="13"/>
    </row>
    <row r="1830" spans="1:9" ht="34.5" hidden="1" customHeight="1" x14ac:dyDescent="0.25">
      <c r="A1830" s="42" t="str">
        <f t="shared" si="85"/>
        <v/>
      </c>
      <c r="B1830" s="10"/>
      <c r="C1830" s="10"/>
      <c r="D1830" s="10"/>
      <c r="E1830" s="10"/>
      <c r="F1830" s="10" t="str">
        <f t="shared" si="87"/>
        <v/>
      </c>
      <c r="G1830" s="10" t="str">
        <f t="shared" si="86"/>
        <v/>
      </c>
      <c r="H1830" s="10"/>
      <c r="I1830" s="13"/>
    </row>
    <row r="1831" spans="1:9" ht="34.5" hidden="1" customHeight="1" x14ac:dyDescent="0.25">
      <c r="A1831" s="42" t="str">
        <f t="shared" si="85"/>
        <v/>
      </c>
      <c r="B1831" s="10"/>
      <c r="C1831" s="10"/>
      <c r="D1831" s="10"/>
      <c r="E1831" s="10"/>
      <c r="F1831" s="10" t="str">
        <f t="shared" si="87"/>
        <v/>
      </c>
      <c r="G1831" s="10" t="str">
        <f t="shared" si="86"/>
        <v/>
      </c>
      <c r="H1831" s="10"/>
      <c r="I1831" s="13"/>
    </row>
    <row r="1832" spans="1:9" ht="34.5" hidden="1" customHeight="1" x14ac:dyDescent="0.25">
      <c r="A1832" s="42" t="str">
        <f t="shared" si="85"/>
        <v/>
      </c>
      <c r="B1832" s="10"/>
      <c r="C1832" s="10"/>
      <c r="D1832" s="10"/>
      <c r="E1832" s="10"/>
      <c r="F1832" s="10" t="str">
        <f t="shared" si="87"/>
        <v/>
      </c>
      <c r="G1832" s="10" t="str">
        <f t="shared" si="86"/>
        <v/>
      </c>
      <c r="H1832" s="10"/>
      <c r="I1832" s="13"/>
    </row>
    <row r="1833" spans="1:9" ht="34.5" hidden="1" customHeight="1" x14ac:dyDescent="0.25">
      <c r="A1833" s="42" t="str">
        <f t="shared" si="85"/>
        <v/>
      </c>
      <c r="B1833" s="10"/>
      <c r="C1833" s="10"/>
      <c r="D1833" s="10"/>
      <c r="E1833" s="10"/>
      <c r="F1833" s="10" t="str">
        <f t="shared" si="87"/>
        <v/>
      </c>
      <c r="G1833" s="10" t="str">
        <f t="shared" si="86"/>
        <v/>
      </c>
      <c r="H1833" s="10"/>
      <c r="I1833" s="13"/>
    </row>
    <row r="1834" spans="1:9" ht="34.5" hidden="1" customHeight="1" x14ac:dyDescent="0.25">
      <c r="A1834" s="42" t="str">
        <f t="shared" si="85"/>
        <v/>
      </c>
      <c r="B1834" s="10"/>
      <c r="C1834" s="10"/>
      <c r="D1834" s="10"/>
      <c r="E1834" s="10"/>
      <c r="F1834" s="10" t="str">
        <f t="shared" si="87"/>
        <v/>
      </c>
      <c r="G1834" s="10" t="str">
        <f t="shared" si="86"/>
        <v/>
      </c>
      <c r="H1834" s="10"/>
      <c r="I1834" s="13"/>
    </row>
    <row r="1835" spans="1:9" ht="34.5" hidden="1" customHeight="1" x14ac:dyDescent="0.25">
      <c r="A1835" s="42" t="str">
        <f t="shared" si="85"/>
        <v/>
      </c>
      <c r="B1835" s="10"/>
      <c r="C1835" s="10"/>
      <c r="D1835" s="10"/>
      <c r="E1835" s="10"/>
      <c r="F1835" s="10" t="str">
        <f t="shared" si="87"/>
        <v/>
      </c>
      <c r="G1835" s="10" t="str">
        <f t="shared" si="86"/>
        <v/>
      </c>
      <c r="H1835" s="10"/>
      <c r="I1835" s="13"/>
    </row>
    <row r="1836" spans="1:9" ht="34.5" hidden="1" customHeight="1" x14ac:dyDescent="0.25">
      <c r="A1836" s="42" t="str">
        <f t="shared" si="85"/>
        <v/>
      </c>
      <c r="B1836" s="10"/>
      <c r="C1836" s="10"/>
      <c r="D1836" s="10"/>
      <c r="E1836" s="10"/>
      <c r="F1836" s="10" t="str">
        <f t="shared" si="87"/>
        <v/>
      </c>
      <c r="G1836" s="10" t="str">
        <f t="shared" si="86"/>
        <v/>
      </c>
      <c r="H1836" s="10"/>
      <c r="I1836" s="13"/>
    </row>
    <row r="1837" spans="1:9" ht="34.5" hidden="1" customHeight="1" x14ac:dyDescent="0.25">
      <c r="A1837" s="42" t="str">
        <f t="shared" si="85"/>
        <v/>
      </c>
      <c r="B1837" s="10"/>
      <c r="C1837" s="10"/>
      <c r="D1837" s="10"/>
      <c r="E1837" s="10"/>
      <c r="F1837" s="10" t="str">
        <f t="shared" si="87"/>
        <v/>
      </c>
      <c r="G1837" s="10" t="str">
        <f t="shared" si="86"/>
        <v/>
      </c>
      <c r="H1837" s="10"/>
      <c r="I1837" s="13"/>
    </row>
    <row r="1838" spans="1:9" ht="34.5" hidden="1" customHeight="1" x14ac:dyDescent="0.25">
      <c r="A1838" s="42" t="str">
        <f t="shared" si="85"/>
        <v/>
      </c>
      <c r="B1838" s="10"/>
      <c r="C1838" s="10"/>
      <c r="D1838" s="10"/>
      <c r="E1838" s="10"/>
      <c r="F1838" s="10" t="str">
        <f t="shared" si="87"/>
        <v/>
      </c>
      <c r="G1838" s="10" t="str">
        <f t="shared" si="86"/>
        <v/>
      </c>
      <c r="H1838" s="10"/>
      <c r="I1838" s="13"/>
    </row>
    <row r="1839" spans="1:9" ht="34.5" hidden="1" customHeight="1" x14ac:dyDescent="0.25">
      <c r="A1839" s="42" t="str">
        <f t="shared" si="85"/>
        <v/>
      </c>
      <c r="B1839" s="10"/>
      <c r="C1839" s="10"/>
      <c r="D1839" s="10"/>
      <c r="E1839" s="10"/>
      <c r="F1839" s="10" t="str">
        <f t="shared" si="87"/>
        <v/>
      </c>
      <c r="G1839" s="10" t="str">
        <f t="shared" si="86"/>
        <v/>
      </c>
      <c r="H1839" s="10"/>
      <c r="I1839" s="13"/>
    </row>
    <row r="1840" spans="1:9" ht="34.5" hidden="1" customHeight="1" x14ac:dyDescent="0.25">
      <c r="A1840" s="42" t="str">
        <f t="shared" si="85"/>
        <v/>
      </c>
      <c r="B1840" s="10"/>
      <c r="C1840" s="10"/>
      <c r="D1840" s="10"/>
      <c r="E1840" s="10"/>
      <c r="F1840" s="10" t="str">
        <f t="shared" si="87"/>
        <v/>
      </c>
      <c r="G1840" s="10" t="str">
        <f t="shared" si="86"/>
        <v/>
      </c>
      <c r="H1840" s="10"/>
      <c r="I1840" s="13"/>
    </row>
    <row r="1841" spans="1:9" ht="34.5" hidden="1" customHeight="1" x14ac:dyDescent="0.25">
      <c r="A1841" s="42" t="str">
        <f t="shared" si="85"/>
        <v/>
      </c>
      <c r="B1841" s="10"/>
      <c r="C1841" s="10"/>
      <c r="D1841" s="10"/>
      <c r="E1841" s="10"/>
      <c r="F1841" s="10" t="str">
        <f t="shared" si="87"/>
        <v/>
      </c>
      <c r="G1841" s="10" t="str">
        <f t="shared" si="86"/>
        <v/>
      </c>
      <c r="H1841" s="10"/>
      <c r="I1841" s="13"/>
    </row>
    <row r="1842" spans="1:9" ht="34.5" hidden="1" customHeight="1" x14ac:dyDescent="0.25">
      <c r="A1842" s="42" t="str">
        <f t="shared" si="85"/>
        <v/>
      </c>
      <c r="B1842" s="10"/>
      <c r="C1842" s="10"/>
      <c r="D1842" s="10"/>
      <c r="E1842" s="10"/>
      <c r="F1842" s="10" t="str">
        <f t="shared" si="87"/>
        <v/>
      </c>
      <c r="G1842" s="10" t="str">
        <f t="shared" si="86"/>
        <v/>
      </c>
      <c r="H1842" s="10"/>
      <c r="I1842" s="13"/>
    </row>
    <row r="1843" spans="1:9" ht="34.5" hidden="1" customHeight="1" x14ac:dyDescent="0.25">
      <c r="A1843" s="42" t="str">
        <f t="shared" si="85"/>
        <v/>
      </c>
      <c r="B1843" s="10"/>
      <c r="C1843" s="10"/>
      <c r="D1843" s="10"/>
      <c r="E1843" s="10"/>
      <c r="F1843" s="10" t="str">
        <f t="shared" si="87"/>
        <v/>
      </c>
      <c r="G1843" s="10" t="str">
        <f t="shared" si="86"/>
        <v/>
      </c>
      <c r="H1843" s="10"/>
      <c r="I1843" s="13"/>
    </row>
    <row r="1844" spans="1:9" ht="34.5" hidden="1" customHeight="1" x14ac:dyDescent="0.25">
      <c r="A1844" s="42" t="str">
        <f t="shared" si="85"/>
        <v/>
      </c>
      <c r="B1844" s="10"/>
      <c r="C1844" s="10"/>
      <c r="D1844" s="10"/>
      <c r="E1844" s="10"/>
      <c r="F1844" s="10" t="str">
        <f t="shared" si="87"/>
        <v/>
      </c>
      <c r="G1844" s="10" t="str">
        <f t="shared" si="86"/>
        <v/>
      </c>
      <c r="H1844" s="10"/>
      <c r="I1844" s="13"/>
    </row>
    <row r="1845" spans="1:9" ht="34.5" hidden="1" customHeight="1" x14ac:dyDescent="0.25">
      <c r="A1845" s="42" t="str">
        <f t="shared" si="85"/>
        <v/>
      </c>
      <c r="B1845" s="10"/>
      <c r="C1845" s="10"/>
      <c r="D1845" s="10"/>
      <c r="E1845" s="10"/>
      <c r="F1845" s="10" t="str">
        <f t="shared" si="87"/>
        <v/>
      </c>
      <c r="G1845" s="10" t="str">
        <f t="shared" si="86"/>
        <v/>
      </c>
      <c r="H1845" s="10"/>
      <c r="I1845" s="13"/>
    </row>
    <row r="1846" spans="1:9" ht="34.5" hidden="1" customHeight="1" x14ac:dyDescent="0.25">
      <c r="A1846" s="42" t="str">
        <f t="shared" si="85"/>
        <v/>
      </c>
      <c r="B1846" s="10"/>
      <c r="C1846" s="10"/>
      <c r="D1846" s="10"/>
      <c r="E1846" s="10"/>
      <c r="F1846" s="10" t="str">
        <f t="shared" si="87"/>
        <v/>
      </c>
      <c r="G1846" s="10" t="str">
        <f t="shared" si="86"/>
        <v/>
      </c>
      <c r="H1846" s="10"/>
      <c r="I1846" s="13"/>
    </row>
    <row r="1847" spans="1:9" ht="34.5" hidden="1" customHeight="1" x14ac:dyDescent="0.25">
      <c r="A1847" s="42" t="str">
        <f t="shared" si="85"/>
        <v/>
      </c>
      <c r="B1847" s="10"/>
      <c r="C1847" s="10"/>
      <c r="D1847" s="10"/>
      <c r="E1847" s="10"/>
      <c r="F1847" s="10" t="str">
        <f t="shared" si="87"/>
        <v/>
      </c>
      <c r="G1847" s="10" t="str">
        <f t="shared" si="86"/>
        <v/>
      </c>
      <c r="H1847" s="10"/>
      <c r="I1847" s="13"/>
    </row>
    <row r="1848" spans="1:9" ht="34.5" hidden="1" customHeight="1" x14ac:dyDescent="0.25">
      <c r="A1848" s="42" t="str">
        <f t="shared" si="85"/>
        <v/>
      </c>
      <c r="B1848" s="10"/>
      <c r="C1848" s="10"/>
      <c r="D1848" s="10"/>
      <c r="E1848" s="10"/>
      <c r="F1848" s="10" t="str">
        <f t="shared" si="87"/>
        <v/>
      </c>
      <c r="G1848" s="10" t="str">
        <f t="shared" si="86"/>
        <v/>
      </c>
      <c r="H1848" s="10"/>
      <c r="I1848" s="13"/>
    </row>
    <row r="1849" spans="1:9" ht="34.5" hidden="1" customHeight="1" x14ac:dyDescent="0.25">
      <c r="A1849" s="42" t="str">
        <f t="shared" si="85"/>
        <v/>
      </c>
      <c r="B1849" s="10"/>
      <c r="C1849" s="10"/>
      <c r="D1849" s="10"/>
      <c r="E1849" s="10"/>
      <c r="F1849" s="10" t="str">
        <f t="shared" si="87"/>
        <v/>
      </c>
      <c r="G1849" s="10" t="str">
        <f t="shared" si="86"/>
        <v/>
      </c>
      <c r="H1849" s="10"/>
      <c r="I1849" s="13"/>
    </row>
    <row r="1850" spans="1:9" ht="34.5" hidden="1" customHeight="1" x14ac:dyDescent="0.25">
      <c r="A1850" s="42" t="str">
        <f t="shared" si="85"/>
        <v/>
      </c>
      <c r="B1850" s="10"/>
      <c r="C1850" s="10"/>
      <c r="D1850" s="10"/>
      <c r="E1850" s="10"/>
      <c r="F1850" s="10" t="str">
        <f t="shared" si="87"/>
        <v/>
      </c>
      <c r="G1850" s="10" t="str">
        <f t="shared" si="86"/>
        <v/>
      </c>
      <c r="H1850" s="10"/>
      <c r="I1850" s="13"/>
    </row>
    <row r="1851" spans="1:9" ht="34.5" hidden="1" customHeight="1" x14ac:dyDescent="0.25">
      <c r="A1851" s="42" t="str">
        <f t="shared" si="85"/>
        <v/>
      </c>
      <c r="B1851" s="10"/>
      <c r="C1851" s="10"/>
      <c r="D1851" s="10"/>
      <c r="E1851" s="10"/>
      <c r="F1851" s="10" t="str">
        <f t="shared" si="87"/>
        <v/>
      </c>
      <c r="G1851" s="10" t="str">
        <f t="shared" si="86"/>
        <v/>
      </c>
      <c r="H1851" s="10"/>
      <c r="I1851" s="13"/>
    </row>
    <row r="1852" spans="1:9" ht="34.5" hidden="1" customHeight="1" x14ac:dyDescent="0.25">
      <c r="A1852" s="42" t="str">
        <f t="shared" si="85"/>
        <v/>
      </c>
      <c r="B1852" s="10"/>
      <c r="C1852" s="10"/>
      <c r="D1852" s="10"/>
      <c r="E1852" s="10"/>
      <c r="F1852" s="10" t="str">
        <f t="shared" si="87"/>
        <v/>
      </c>
      <c r="G1852" s="10" t="str">
        <f t="shared" si="86"/>
        <v/>
      </c>
      <c r="H1852" s="10"/>
      <c r="I1852" s="13"/>
    </row>
    <row r="1853" spans="1:9" ht="34.5" hidden="1" customHeight="1" x14ac:dyDescent="0.25">
      <c r="A1853" s="42" t="str">
        <f t="shared" si="85"/>
        <v/>
      </c>
      <c r="B1853" s="10"/>
      <c r="C1853" s="10"/>
      <c r="D1853" s="10"/>
      <c r="E1853" s="10"/>
      <c r="F1853" s="10" t="str">
        <f t="shared" si="87"/>
        <v/>
      </c>
      <c r="G1853" s="10" t="str">
        <f t="shared" si="86"/>
        <v/>
      </c>
      <c r="H1853" s="10"/>
      <c r="I1853" s="13"/>
    </row>
    <row r="1854" spans="1:9" ht="34.5" hidden="1" customHeight="1" x14ac:dyDescent="0.25">
      <c r="A1854" s="42" t="str">
        <f t="shared" si="85"/>
        <v/>
      </c>
      <c r="B1854" s="10"/>
      <c r="C1854" s="10"/>
      <c r="D1854" s="10"/>
      <c r="E1854" s="10"/>
      <c r="F1854" s="10" t="str">
        <f t="shared" si="87"/>
        <v/>
      </c>
      <c r="G1854" s="10" t="str">
        <f t="shared" si="86"/>
        <v/>
      </c>
      <c r="H1854" s="10"/>
      <c r="I1854" s="13"/>
    </row>
    <row r="1855" spans="1:9" ht="34.5" hidden="1" customHeight="1" x14ac:dyDescent="0.25">
      <c r="A1855" s="42" t="str">
        <f t="shared" si="85"/>
        <v/>
      </c>
      <c r="B1855" s="10"/>
      <c r="C1855" s="10"/>
      <c r="D1855" s="10"/>
      <c r="E1855" s="10"/>
      <c r="F1855" s="10" t="str">
        <f t="shared" si="87"/>
        <v/>
      </c>
      <c r="G1855" s="10" t="str">
        <f t="shared" si="86"/>
        <v/>
      </c>
      <c r="H1855" s="10"/>
      <c r="I1855" s="13"/>
    </row>
    <row r="1856" spans="1:9" ht="34.5" hidden="1" customHeight="1" x14ac:dyDescent="0.25">
      <c r="A1856" s="42" t="str">
        <f t="shared" si="85"/>
        <v/>
      </c>
      <c r="B1856" s="10"/>
      <c r="C1856" s="10"/>
      <c r="D1856" s="10"/>
      <c r="E1856" s="10"/>
      <c r="F1856" s="10" t="str">
        <f t="shared" si="87"/>
        <v/>
      </c>
      <c r="G1856" s="10" t="str">
        <f t="shared" si="86"/>
        <v/>
      </c>
      <c r="H1856" s="10"/>
      <c r="I1856" s="13"/>
    </row>
    <row r="1857" spans="1:9" ht="34.5" hidden="1" customHeight="1" x14ac:dyDescent="0.25">
      <c r="A1857" s="42" t="str">
        <f t="shared" si="85"/>
        <v/>
      </c>
      <c r="B1857" s="10"/>
      <c r="C1857" s="10"/>
      <c r="D1857" s="10"/>
      <c r="E1857" s="10"/>
      <c r="F1857" s="10" t="str">
        <f t="shared" si="87"/>
        <v/>
      </c>
      <c r="G1857" s="10" t="str">
        <f t="shared" si="86"/>
        <v/>
      </c>
      <c r="H1857" s="10"/>
      <c r="I1857" s="13"/>
    </row>
    <row r="1858" spans="1:9" ht="34.5" hidden="1" customHeight="1" x14ac:dyDescent="0.25">
      <c r="A1858" s="42" t="str">
        <f t="shared" si="85"/>
        <v/>
      </c>
      <c r="B1858" s="10"/>
      <c r="C1858" s="10"/>
      <c r="D1858" s="10"/>
      <c r="E1858" s="10"/>
      <c r="F1858" s="10" t="str">
        <f t="shared" si="87"/>
        <v/>
      </c>
      <c r="G1858" s="10" t="str">
        <f t="shared" si="86"/>
        <v/>
      </c>
      <c r="H1858" s="10"/>
      <c r="I1858" s="13"/>
    </row>
    <row r="1859" spans="1:9" ht="34.5" hidden="1" customHeight="1" x14ac:dyDescent="0.25">
      <c r="A1859" s="42" t="str">
        <f t="shared" ref="A1859:A1922" si="88">IF(LEFT(D1859,3)="Ver","",IF(COUNTIF(D:D,D1859)&gt;1,"X",""))</f>
        <v/>
      </c>
      <c r="B1859" s="10"/>
      <c r="C1859" s="10"/>
      <c r="D1859" s="10"/>
      <c r="E1859" s="10"/>
      <c r="F1859" s="10" t="str">
        <f t="shared" si="87"/>
        <v/>
      </c>
      <c r="G1859" s="10" t="str">
        <f t="shared" ref="G1859:G1922" si="89">IF(C1859="","",C1859)</f>
        <v/>
      </c>
      <c r="H1859" s="10"/>
      <c r="I1859" s="13"/>
    </row>
    <row r="1860" spans="1:9" ht="34.5" hidden="1" customHeight="1" x14ac:dyDescent="0.25">
      <c r="A1860" s="42" t="str">
        <f t="shared" si="88"/>
        <v/>
      </c>
      <c r="B1860" s="10"/>
      <c r="C1860" s="10"/>
      <c r="D1860" s="10"/>
      <c r="E1860" s="10"/>
      <c r="F1860" s="10" t="str">
        <f t="shared" si="87"/>
        <v/>
      </c>
      <c r="G1860" s="10" t="str">
        <f t="shared" si="89"/>
        <v/>
      </c>
      <c r="H1860" s="10"/>
      <c r="I1860" s="13"/>
    </row>
    <row r="1861" spans="1:9" ht="34.5" hidden="1" customHeight="1" x14ac:dyDescent="0.25">
      <c r="A1861" s="42" t="str">
        <f t="shared" si="88"/>
        <v/>
      </c>
      <c r="B1861" s="10"/>
      <c r="C1861" s="10"/>
      <c r="D1861" s="10"/>
      <c r="E1861" s="10"/>
      <c r="F1861" s="10" t="str">
        <f t="shared" si="87"/>
        <v/>
      </c>
      <c r="G1861" s="10" t="str">
        <f t="shared" si="89"/>
        <v/>
      </c>
      <c r="H1861" s="10"/>
      <c r="I1861" s="13"/>
    </row>
    <row r="1862" spans="1:9" ht="34.5" hidden="1" customHeight="1" x14ac:dyDescent="0.25">
      <c r="A1862" s="42" t="str">
        <f t="shared" si="88"/>
        <v/>
      </c>
      <c r="B1862" s="10"/>
      <c r="C1862" s="10"/>
      <c r="D1862" s="10"/>
      <c r="E1862" s="10"/>
      <c r="F1862" s="10" t="str">
        <f t="shared" si="87"/>
        <v/>
      </c>
      <c r="G1862" s="10" t="str">
        <f t="shared" si="89"/>
        <v/>
      </c>
      <c r="H1862" s="10"/>
      <c r="I1862" s="13"/>
    </row>
    <row r="1863" spans="1:9" ht="34.5" hidden="1" customHeight="1" x14ac:dyDescent="0.25">
      <c r="A1863" s="42" t="str">
        <f t="shared" si="88"/>
        <v/>
      </c>
      <c r="B1863" s="10"/>
      <c r="C1863" s="10"/>
      <c r="D1863" s="10"/>
      <c r="E1863" s="10"/>
      <c r="F1863" s="10" t="str">
        <f t="shared" si="87"/>
        <v/>
      </c>
      <c r="G1863" s="10" t="str">
        <f t="shared" si="89"/>
        <v/>
      </c>
      <c r="H1863" s="10"/>
      <c r="I1863" s="13"/>
    </row>
    <row r="1864" spans="1:9" ht="34.5" hidden="1" customHeight="1" x14ac:dyDescent="0.25">
      <c r="A1864" s="42" t="str">
        <f t="shared" si="88"/>
        <v/>
      </c>
      <c r="B1864" s="10"/>
      <c r="C1864" s="10"/>
      <c r="D1864" s="10"/>
      <c r="E1864" s="10"/>
      <c r="F1864" s="10" t="str">
        <f t="shared" si="87"/>
        <v/>
      </c>
      <c r="G1864" s="10" t="str">
        <f t="shared" si="89"/>
        <v/>
      </c>
      <c r="H1864" s="10"/>
      <c r="I1864" s="13"/>
    </row>
    <row r="1865" spans="1:9" ht="34.5" hidden="1" customHeight="1" x14ac:dyDescent="0.25">
      <c r="A1865" s="42" t="str">
        <f t="shared" si="88"/>
        <v/>
      </c>
      <c r="B1865" s="10"/>
      <c r="C1865" s="10"/>
      <c r="D1865" s="10"/>
      <c r="E1865" s="10"/>
      <c r="F1865" s="10" t="str">
        <f t="shared" si="87"/>
        <v/>
      </c>
      <c r="G1865" s="10" t="str">
        <f t="shared" si="89"/>
        <v/>
      </c>
      <c r="H1865" s="10"/>
      <c r="I1865" s="13"/>
    </row>
    <row r="1866" spans="1:9" ht="34.5" hidden="1" customHeight="1" x14ac:dyDescent="0.25">
      <c r="A1866" s="42" t="str">
        <f t="shared" si="88"/>
        <v/>
      </c>
      <c r="B1866" s="10"/>
      <c r="C1866" s="10"/>
      <c r="D1866" s="10"/>
      <c r="E1866" s="10"/>
      <c r="F1866" s="10" t="str">
        <f t="shared" si="87"/>
        <v/>
      </c>
      <c r="G1866" s="10" t="str">
        <f t="shared" si="89"/>
        <v/>
      </c>
      <c r="H1866" s="10"/>
      <c r="I1866" s="13"/>
    </row>
    <row r="1867" spans="1:9" ht="34.5" hidden="1" customHeight="1" x14ac:dyDescent="0.25">
      <c r="A1867" s="42" t="str">
        <f t="shared" si="88"/>
        <v/>
      </c>
      <c r="B1867" s="10"/>
      <c r="C1867" s="10"/>
      <c r="D1867" s="10"/>
      <c r="E1867" s="10"/>
      <c r="F1867" s="10" t="str">
        <f t="shared" si="87"/>
        <v/>
      </c>
      <c r="G1867" s="10" t="str">
        <f t="shared" si="89"/>
        <v/>
      </c>
      <c r="H1867" s="10"/>
      <c r="I1867" s="13"/>
    </row>
    <row r="1868" spans="1:9" ht="34.5" hidden="1" customHeight="1" x14ac:dyDescent="0.25">
      <c r="A1868" s="42" t="str">
        <f t="shared" si="88"/>
        <v/>
      </c>
      <c r="B1868" s="10"/>
      <c r="C1868" s="10"/>
      <c r="D1868" s="10"/>
      <c r="E1868" s="10"/>
      <c r="F1868" s="10" t="str">
        <f t="shared" si="87"/>
        <v/>
      </c>
      <c r="G1868" s="10" t="str">
        <f t="shared" si="89"/>
        <v/>
      </c>
      <c r="H1868" s="10"/>
      <c r="I1868" s="13"/>
    </row>
    <row r="1869" spans="1:9" ht="34.5" hidden="1" customHeight="1" x14ac:dyDescent="0.25">
      <c r="A1869" s="42" t="str">
        <f t="shared" si="88"/>
        <v/>
      </c>
      <c r="B1869" s="10"/>
      <c r="C1869" s="10"/>
      <c r="D1869" s="10"/>
      <c r="E1869" s="10"/>
      <c r="F1869" s="10" t="str">
        <f t="shared" si="87"/>
        <v/>
      </c>
      <c r="G1869" s="10" t="str">
        <f t="shared" si="89"/>
        <v/>
      </c>
      <c r="H1869" s="10"/>
      <c r="I1869" s="13"/>
    </row>
    <row r="1870" spans="1:9" ht="34.5" hidden="1" customHeight="1" x14ac:dyDescent="0.25">
      <c r="A1870" s="42" t="str">
        <f t="shared" si="88"/>
        <v/>
      </c>
      <c r="B1870" s="10"/>
      <c r="C1870" s="10"/>
      <c r="D1870" s="10"/>
      <c r="E1870" s="10"/>
      <c r="F1870" s="10" t="str">
        <f t="shared" si="87"/>
        <v/>
      </c>
      <c r="G1870" s="10" t="str">
        <f t="shared" si="89"/>
        <v/>
      </c>
      <c r="H1870" s="10"/>
      <c r="I1870" s="13"/>
    </row>
    <row r="1871" spans="1:9" ht="34.5" hidden="1" customHeight="1" x14ac:dyDescent="0.25">
      <c r="A1871" s="42" t="str">
        <f t="shared" si="88"/>
        <v/>
      </c>
      <c r="B1871" s="10"/>
      <c r="C1871" s="10"/>
      <c r="D1871" s="10"/>
      <c r="E1871" s="10"/>
      <c r="F1871" s="10" t="str">
        <f t="shared" si="87"/>
        <v/>
      </c>
      <c r="G1871" s="10" t="str">
        <f t="shared" si="89"/>
        <v/>
      </c>
      <c r="H1871" s="10"/>
      <c r="I1871" s="13"/>
    </row>
    <row r="1872" spans="1:9" ht="34.5" hidden="1" customHeight="1" x14ac:dyDescent="0.25">
      <c r="A1872" s="42" t="str">
        <f t="shared" si="88"/>
        <v/>
      </c>
      <c r="B1872" s="10"/>
      <c r="C1872" s="10"/>
      <c r="D1872" s="10"/>
      <c r="E1872" s="10"/>
      <c r="F1872" s="10" t="str">
        <f t="shared" si="87"/>
        <v/>
      </c>
      <c r="G1872" s="10" t="str">
        <f t="shared" si="89"/>
        <v/>
      </c>
      <c r="H1872" s="10"/>
      <c r="I1872" s="13"/>
    </row>
    <row r="1873" spans="1:9" ht="34.5" hidden="1" customHeight="1" x14ac:dyDescent="0.25">
      <c r="A1873" s="42" t="str">
        <f t="shared" si="88"/>
        <v/>
      </c>
      <c r="B1873" s="10"/>
      <c r="C1873" s="10"/>
      <c r="D1873" s="10"/>
      <c r="E1873" s="10"/>
      <c r="F1873" s="10" t="str">
        <f t="shared" si="87"/>
        <v/>
      </c>
      <c r="G1873" s="10" t="str">
        <f t="shared" si="89"/>
        <v/>
      </c>
      <c r="H1873" s="10"/>
      <c r="I1873" s="13"/>
    </row>
    <row r="1874" spans="1:9" ht="34.5" hidden="1" customHeight="1" x14ac:dyDescent="0.25">
      <c r="A1874" s="42" t="str">
        <f t="shared" si="88"/>
        <v/>
      </c>
      <c r="B1874" s="10"/>
      <c r="C1874" s="10"/>
      <c r="D1874" s="10"/>
      <c r="E1874" s="10"/>
      <c r="F1874" s="10" t="str">
        <f t="shared" si="87"/>
        <v/>
      </c>
      <c r="G1874" s="10" t="str">
        <f t="shared" si="89"/>
        <v/>
      </c>
      <c r="H1874" s="10"/>
      <c r="I1874" s="13"/>
    </row>
    <row r="1875" spans="1:9" ht="34.5" hidden="1" customHeight="1" x14ac:dyDescent="0.25">
      <c r="A1875" s="42" t="str">
        <f t="shared" si="88"/>
        <v/>
      </c>
      <c r="B1875" s="10"/>
      <c r="C1875" s="10"/>
      <c r="D1875" s="10"/>
      <c r="E1875" s="10"/>
      <c r="F1875" s="10" t="str">
        <f t="shared" si="87"/>
        <v/>
      </c>
      <c r="G1875" s="10" t="str">
        <f t="shared" si="89"/>
        <v/>
      </c>
      <c r="H1875" s="10"/>
      <c r="I1875" s="13"/>
    </row>
    <row r="1876" spans="1:9" ht="34.5" hidden="1" customHeight="1" x14ac:dyDescent="0.25">
      <c r="A1876" s="42" t="str">
        <f t="shared" si="88"/>
        <v/>
      </c>
      <c r="B1876" s="10"/>
      <c r="C1876" s="10"/>
      <c r="D1876" s="10"/>
      <c r="E1876" s="10"/>
      <c r="F1876" s="10" t="str">
        <f t="shared" ref="F1876:F1939" si="90">IF(B1876="","",LEFT(B1876,10))</f>
        <v/>
      </c>
      <c r="G1876" s="10" t="str">
        <f t="shared" si="89"/>
        <v/>
      </c>
      <c r="H1876" s="10"/>
      <c r="I1876" s="13"/>
    </row>
    <row r="1877" spans="1:9" ht="34.5" hidden="1" customHeight="1" x14ac:dyDescent="0.25">
      <c r="A1877" s="42" t="str">
        <f t="shared" si="88"/>
        <v/>
      </c>
      <c r="B1877" s="10"/>
      <c r="C1877" s="10"/>
      <c r="D1877" s="10"/>
      <c r="E1877" s="10"/>
      <c r="F1877" s="10" t="str">
        <f t="shared" si="90"/>
        <v/>
      </c>
      <c r="G1877" s="10" t="str">
        <f t="shared" si="89"/>
        <v/>
      </c>
      <c r="H1877" s="10"/>
      <c r="I1877" s="13"/>
    </row>
    <row r="1878" spans="1:9" ht="34.5" hidden="1" customHeight="1" x14ac:dyDescent="0.25">
      <c r="A1878" s="42" t="str">
        <f t="shared" si="88"/>
        <v/>
      </c>
      <c r="B1878" s="10"/>
      <c r="C1878" s="10"/>
      <c r="D1878" s="10"/>
      <c r="E1878" s="10"/>
      <c r="F1878" s="10" t="str">
        <f t="shared" si="90"/>
        <v/>
      </c>
      <c r="G1878" s="10" t="str">
        <f t="shared" si="89"/>
        <v/>
      </c>
      <c r="H1878" s="10"/>
      <c r="I1878" s="13"/>
    </row>
    <row r="1879" spans="1:9" ht="34.5" hidden="1" customHeight="1" x14ac:dyDescent="0.25">
      <c r="A1879" s="42" t="str">
        <f t="shared" si="88"/>
        <v/>
      </c>
      <c r="B1879" s="10"/>
      <c r="C1879" s="10"/>
      <c r="D1879" s="10"/>
      <c r="E1879" s="10"/>
      <c r="F1879" s="10" t="str">
        <f t="shared" si="90"/>
        <v/>
      </c>
      <c r="G1879" s="10" t="str">
        <f t="shared" si="89"/>
        <v/>
      </c>
      <c r="H1879" s="10"/>
      <c r="I1879" s="13"/>
    </row>
    <row r="1880" spans="1:9" ht="34.5" hidden="1" customHeight="1" x14ac:dyDescent="0.25">
      <c r="A1880" s="42" t="str">
        <f t="shared" si="88"/>
        <v/>
      </c>
      <c r="B1880" s="10"/>
      <c r="C1880" s="10"/>
      <c r="D1880" s="10"/>
      <c r="E1880" s="10"/>
      <c r="F1880" s="10" t="str">
        <f t="shared" si="90"/>
        <v/>
      </c>
      <c r="G1880" s="10" t="str">
        <f t="shared" si="89"/>
        <v/>
      </c>
      <c r="H1880" s="10"/>
      <c r="I1880" s="13"/>
    </row>
    <row r="1881" spans="1:9" ht="34.5" hidden="1" customHeight="1" x14ac:dyDescent="0.25">
      <c r="A1881" s="42" t="str">
        <f t="shared" si="88"/>
        <v/>
      </c>
      <c r="B1881" s="10"/>
      <c r="C1881" s="10"/>
      <c r="D1881" s="10"/>
      <c r="E1881" s="10"/>
      <c r="F1881" s="10" t="str">
        <f t="shared" si="90"/>
        <v/>
      </c>
      <c r="G1881" s="10" t="str">
        <f t="shared" si="89"/>
        <v/>
      </c>
      <c r="H1881" s="10"/>
      <c r="I1881" s="13"/>
    </row>
    <row r="1882" spans="1:9" ht="34.5" hidden="1" customHeight="1" x14ac:dyDescent="0.25">
      <c r="A1882" s="42" t="str">
        <f t="shared" si="88"/>
        <v/>
      </c>
      <c r="B1882" s="10"/>
      <c r="C1882" s="10"/>
      <c r="D1882" s="10"/>
      <c r="E1882" s="10"/>
      <c r="F1882" s="10" t="str">
        <f t="shared" si="90"/>
        <v/>
      </c>
      <c r="G1882" s="10" t="str">
        <f t="shared" si="89"/>
        <v/>
      </c>
      <c r="H1882" s="10"/>
      <c r="I1882" s="13"/>
    </row>
    <row r="1883" spans="1:9" ht="34.5" hidden="1" customHeight="1" x14ac:dyDescent="0.25">
      <c r="A1883" s="42" t="str">
        <f t="shared" si="88"/>
        <v/>
      </c>
      <c r="B1883" s="10"/>
      <c r="C1883" s="10"/>
      <c r="D1883" s="10"/>
      <c r="E1883" s="10"/>
      <c r="F1883" s="10" t="str">
        <f t="shared" si="90"/>
        <v/>
      </c>
      <c r="G1883" s="10" t="str">
        <f t="shared" si="89"/>
        <v/>
      </c>
      <c r="H1883" s="10"/>
      <c r="I1883" s="13"/>
    </row>
    <row r="1884" spans="1:9" ht="34.5" hidden="1" customHeight="1" x14ac:dyDescent="0.25">
      <c r="A1884" s="42" t="str">
        <f t="shared" si="88"/>
        <v/>
      </c>
      <c r="B1884" s="10"/>
      <c r="C1884" s="10"/>
      <c r="D1884" s="10"/>
      <c r="E1884" s="10"/>
      <c r="F1884" s="10" t="str">
        <f t="shared" si="90"/>
        <v/>
      </c>
      <c r="G1884" s="10" t="str">
        <f t="shared" si="89"/>
        <v/>
      </c>
      <c r="H1884" s="10"/>
      <c r="I1884" s="13"/>
    </row>
    <row r="1885" spans="1:9" ht="34.5" hidden="1" customHeight="1" x14ac:dyDescent="0.25">
      <c r="A1885" s="42" t="str">
        <f t="shared" si="88"/>
        <v/>
      </c>
      <c r="B1885" s="10"/>
      <c r="C1885" s="10"/>
      <c r="D1885" s="10"/>
      <c r="E1885" s="10"/>
      <c r="F1885" s="10" t="str">
        <f t="shared" si="90"/>
        <v/>
      </c>
      <c r="G1885" s="10" t="str">
        <f t="shared" si="89"/>
        <v/>
      </c>
      <c r="H1885" s="10"/>
      <c r="I1885" s="13"/>
    </row>
    <row r="1886" spans="1:9" ht="34.5" hidden="1" customHeight="1" x14ac:dyDescent="0.25">
      <c r="A1886" s="42" t="str">
        <f t="shared" si="88"/>
        <v/>
      </c>
      <c r="B1886" s="10"/>
      <c r="C1886" s="10"/>
      <c r="D1886" s="10"/>
      <c r="E1886" s="10"/>
      <c r="F1886" s="10" t="str">
        <f t="shared" si="90"/>
        <v/>
      </c>
      <c r="G1886" s="10" t="str">
        <f t="shared" si="89"/>
        <v/>
      </c>
      <c r="H1886" s="10"/>
      <c r="I1886" s="13"/>
    </row>
    <row r="1887" spans="1:9" ht="34.5" hidden="1" customHeight="1" x14ac:dyDescent="0.25">
      <c r="A1887" s="42" t="str">
        <f t="shared" si="88"/>
        <v/>
      </c>
      <c r="B1887" s="10"/>
      <c r="C1887" s="10"/>
      <c r="D1887" s="10"/>
      <c r="E1887" s="10"/>
      <c r="F1887" s="10" t="str">
        <f t="shared" si="90"/>
        <v/>
      </c>
      <c r="G1887" s="10" t="str">
        <f t="shared" si="89"/>
        <v/>
      </c>
      <c r="H1887" s="10"/>
      <c r="I1887" s="13"/>
    </row>
    <row r="1888" spans="1:9" ht="34.5" hidden="1" customHeight="1" x14ac:dyDescent="0.25">
      <c r="A1888" s="42" t="str">
        <f t="shared" si="88"/>
        <v/>
      </c>
      <c r="B1888" s="10"/>
      <c r="C1888" s="10"/>
      <c r="D1888" s="10"/>
      <c r="E1888" s="10"/>
      <c r="F1888" s="10" t="str">
        <f t="shared" si="90"/>
        <v/>
      </c>
      <c r="G1888" s="10" t="str">
        <f t="shared" si="89"/>
        <v/>
      </c>
      <c r="H1888" s="10"/>
      <c r="I1888" s="13"/>
    </row>
    <row r="1889" spans="1:9" ht="34.5" hidden="1" customHeight="1" x14ac:dyDescent="0.25">
      <c r="A1889" s="42" t="str">
        <f t="shared" si="88"/>
        <v/>
      </c>
      <c r="B1889" s="10"/>
      <c r="C1889" s="10"/>
      <c r="D1889" s="10"/>
      <c r="E1889" s="10"/>
      <c r="F1889" s="10" t="str">
        <f t="shared" si="90"/>
        <v/>
      </c>
      <c r="G1889" s="10" t="str">
        <f t="shared" si="89"/>
        <v/>
      </c>
      <c r="H1889" s="10"/>
      <c r="I1889" s="13"/>
    </row>
    <row r="1890" spans="1:9" ht="34.5" hidden="1" customHeight="1" x14ac:dyDescent="0.25">
      <c r="A1890" s="42" t="str">
        <f t="shared" si="88"/>
        <v/>
      </c>
      <c r="B1890" s="10"/>
      <c r="C1890" s="10"/>
      <c r="D1890" s="10"/>
      <c r="E1890" s="10"/>
      <c r="F1890" s="10" t="str">
        <f t="shared" si="90"/>
        <v/>
      </c>
      <c r="G1890" s="10" t="str">
        <f t="shared" si="89"/>
        <v/>
      </c>
      <c r="H1890" s="10"/>
      <c r="I1890" s="13"/>
    </row>
    <row r="1891" spans="1:9" ht="34.5" hidden="1" customHeight="1" x14ac:dyDescent="0.25">
      <c r="A1891" s="42" t="str">
        <f t="shared" si="88"/>
        <v/>
      </c>
      <c r="B1891" s="10"/>
      <c r="C1891" s="10"/>
      <c r="D1891" s="10"/>
      <c r="E1891" s="10"/>
      <c r="F1891" s="10" t="str">
        <f t="shared" si="90"/>
        <v/>
      </c>
      <c r="G1891" s="10" t="str">
        <f t="shared" si="89"/>
        <v/>
      </c>
      <c r="H1891" s="10"/>
      <c r="I1891" s="13"/>
    </row>
    <row r="1892" spans="1:9" ht="34.5" hidden="1" customHeight="1" x14ac:dyDescent="0.25">
      <c r="A1892" s="42" t="str">
        <f t="shared" si="88"/>
        <v/>
      </c>
      <c r="B1892" s="10"/>
      <c r="C1892" s="10"/>
      <c r="D1892" s="10"/>
      <c r="E1892" s="10"/>
      <c r="F1892" s="10" t="str">
        <f t="shared" si="90"/>
        <v/>
      </c>
      <c r="G1892" s="10" t="str">
        <f t="shared" si="89"/>
        <v/>
      </c>
      <c r="H1892" s="10"/>
      <c r="I1892" s="13"/>
    </row>
    <row r="1893" spans="1:9" ht="34.5" hidden="1" customHeight="1" x14ac:dyDescent="0.25">
      <c r="A1893" s="42" t="str">
        <f t="shared" si="88"/>
        <v/>
      </c>
      <c r="B1893" s="10"/>
      <c r="C1893" s="10"/>
      <c r="D1893" s="10"/>
      <c r="E1893" s="10"/>
      <c r="F1893" s="10" t="str">
        <f t="shared" si="90"/>
        <v/>
      </c>
      <c r="G1893" s="10" t="str">
        <f t="shared" si="89"/>
        <v/>
      </c>
      <c r="H1893" s="10"/>
      <c r="I1893" s="13"/>
    </row>
    <row r="1894" spans="1:9" ht="34.5" hidden="1" customHeight="1" x14ac:dyDescent="0.25">
      <c r="A1894" s="42" t="str">
        <f t="shared" si="88"/>
        <v/>
      </c>
      <c r="B1894" s="10"/>
      <c r="C1894" s="10"/>
      <c r="D1894" s="10"/>
      <c r="E1894" s="10"/>
      <c r="F1894" s="10" t="str">
        <f t="shared" si="90"/>
        <v/>
      </c>
      <c r="G1894" s="10" t="str">
        <f t="shared" si="89"/>
        <v/>
      </c>
      <c r="H1894" s="10"/>
      <c r="I1894" s="13"/>
    </row>
    <row r="1895" spans="1:9" ht="34.5" hidden="1" customHeight="1" x14ac:dyDescent="0.25">
      <c r="A1895" s="42" t="str">
        <f t="shared" si="88"/>
        <v/>
      </c>
      <c r="B1895" s="10"/>
      <c r="C1895" s="10"/>
      <c r="D1895" s="10"/>
      <c r="E1895" s="10"/>
      <c r="F1895" s="10" t="str">
        <f t="shared" si="90"/>
        <v/>
      </c>
      <c r="G1895" s="10" t="str">
        <f t="shared" si="89"/>
        <v/>
      </c>
      <c r="H1895" s="10"/>
      <c r="I1895" s="13"/>
    </row>
    <row r="1896" spans="1:9" ht="34.5" hidden="1" customHeight="1" x14ac:dyDescent="0.25">
      <c r="A1896" s="42" t="str">
        <f t="shared" si="88"/>
        <v/>
      </c>
      <c r="B1896" s="10"/>
      <c r="C1896" s="10"/>
      <c r="D1896" s="10"/>
      <c r="E1896" s="10"/>
      <c r="F1896" s="10" t="str">
        <f t="shared" si="90"/>
        <v/>
      </c>
      <c r="G1896" s="10" t="str">
        <f t="shared" si="89"/>
        <v/>
      </c>
      <c r="H1896" s="10"/>
      <c r="I1896" s="13"/>
    </row>
    <row r="1897" spans="1:9" ht="34.5" hidden="1" customHeight="1" x14ac:dyDescent="0.25">
      <c r="A1897" s="42" t="str">
        <f t="shared" si="88"/>
        <v/>
      </c>
      <c r="B1897" s="10"/>
      <c r="C1897" s="10"/>
      <c r="D1897" s="10"/>
      <c r="E1897" s="10"/>
      <c r="F1897" s="10" t="str">
        <f t="shared" si="90"/>
        <v/>
      </c>
      <c r="G1897" s="10" t="str">
        <f t="shared" si="89"/>
        <v/>
      </c>
      <c r="H1897" s="10"/>
      <c r="I1897" s="13"/>
    </row>
    <row r="1898" spans="1:9" ht="34.5" hidden="1" customHeight="1" x14ac:dyDescent="0.25">
      <c r="A1898" s="42" t="str">
        <f t="shared" si="88"/>
        <v/>
      </c>
      <c r="B1898" s="10"/>
      <c r="C1898" s="10"/>
      <c r="D1898" s="10"/>
      <c r="E1898" s="10"/>
      <c r="F1898" s="10" t="str">
        <f t="shared" si="90"/>
        <v/>
      </c>
      <c r="G1898" s="10" t="str">
        <f t="shared" si="89"/>
        <v/>
      </c>
      <c r="H1898" s="10"/>
      <c r="I1898" s="13"/>
    </row>
    <row r="1899" spans="1:9" ht="34.5" hidden="1" customHeight="1" x14ac:dyDescent="0.25">
      <c r="A1899" s="42" t="str">
        <f t="shared" si="88"/>
        <v/>
      </c>
      <c r="B1899" s="10"/>
      <c r="C1899" s="10"/>
      <c r="D1899" s="10"/>
      <c r="E1899" s="10"/>
      <c r="F1899" s="10" t="str">
        <f t="shared" si="90"/>
        <v/>
      </c>
      <c r="G1899" s="10" t="str">
        <f t="shared" si="89"/>
        <v/>
      </c>
      <c r="H1899" s="10"/>
      <c r="I1899" s="13"/>
    </row>
    <row r="1900" spans="1:9" ht="34.5" hidden="1" customHeight="1" x14ac:dyDescent="0.25">
      <c r="A1900" s="42" t="str">
        <f t="shared" si="88"/>
        <v/>
      </c>
      <c r="B1900" s="10"/>
      <c r="C1900" s="10"/>
      <c r="D1900" s="10"/>
      <c r="E1900" s="10"/>
      <c r="F1900" s="10" t="str">
        <f t="shared" si="90"/>
        <v/>
      </c>
      <c r="G1900" s="10" t="str">
        <f t="shared" si="89"/>
        <v/>
      </c>
      <c r="H1900" s="10"/>
      <c r="I1900" s="13"/>
    </row>
    <row r="1901" spans="1:9" ht="34.5" hidden="1" customHeight="1" x14ac:dyDescent="0.25">
      <c r="A1901" s="42" t="str">
        <f t="shared" si="88"/>
        <v/>
      </c>
      <c r="B1901" s="10"/>
      <c r="C1901" s="10"/>
      <c r="D1901" s="10"/>
      <c r="E1901" s="10"/>
      <c r="F1901" s="10" t="str">
        <f t="shared" si="90"/>
        <v/>
      </c>
      <c r="G1901" s="10" t="str">
        <f t="shared" si="89"/>
        <v/>
      </c>
      <c r="H1901" s="10"/>
      <c r="I1901" s="13"/>
    </row>
    <row r="1902" spans="1:9" ht="34.5" hidden="1" customHeight="1" x14ac:dyDescent="0.25">
      <c r="A1902" s="42" t="str">
        <f t="shared" si="88"/>
        <v/>
      </c>
      <c r="B1902" s="10"/>
      <c r="C1902" s="10"/>
      <c r="D1902" s="10"/>
      <c r="E1902" s="10"/>
      <c r="F1902" s="10" t="str">
        <f t="shared" si="90"/>
        <v/>
      </c>
      <c r="G1902" s="10" t="str">
        <f t="shared" si="89"/>
        <v/>
      </c>
      <c r="H1902" s="10"/>
      <c r="I1902" s="13"/>
    </row>
    <row r="1903" spans="1:9" ht="34.5" hidden="1" customHeight="1" x14ac:dyDescent="0.25">
      <c r="A1903" s="42" t="str">
        <f t="shared" si="88"/>
        <v/>
      </c>
      <c r="B1903" s="10"/>
      <c r="C1903" s="10"/>
      <c r="D1903" s="10"/>
      <c r="E1903" s="10"/>
      <c r="F1903" s="10" t="str">
        <f t="shared" si="90"/>
        <v/>
      </c>
      <c r="G1903" s="10" t="str">
        <f t="shared" si="89"/>
        <v/>
      </c>
      <c r="H1903" s="10"/>
      <c r="I1903" s="13"/>
    </row>
    <row r="1904" spans="1:9" ht="34.5" hidden="1" customHeight="1" x14ac:dyDescent="0.25">
      <c r="A1904" s="42" t="str">
        <f t="shared" si="88"/>
        <v/>
      </c>
      <c r="B1904" s="10"/>
      <c r="C1904" s="10"/>
      <c r="D1904" s="10"/>
      <c r="E1904" s="10"/>
      <c r="F1904" s="10" t="str">
        <f t="shared" si="90"/>
        <v/>
      </c>
      <c r="G1904" s="10" t="str">
        <f t="shared" si="89"/>
        <v/>
      </c>
      <c r="H1904" s="10"/>
      <c r="I1904" s="13"/>
    </row>
    <row r="1905" spans="1:9" ht="34.5" hidden="1" customHeight="1" x14ac:dyDescent="0.25">
      <c r="A1905" s="42" t="str">
        <f t="shared" si="88"/>
        <v/>
      </c>
      <c r="B1905" s="10"/>
      <c r="C1905" s="10"/>
      <c r="D1905" s="10"/>
      <c r="E1905" s="10"/>
      <c r="F1905" s="10" t="str">
        <f t="shared" si="90"/>
        <v/>
      </c>
      <c r="G1905" s="10" t="str">
        <f t="shared" si="89"/>
        <v/>
      </c>
      <c r="H1905" s="10"/>
      <c r="I1905" s="13"/>
    </row>
    <row r="1906" spans="1:9" ht="34.5" hidden="1" customHeight="1" x14ac:dyDescent="0.25">
      <c r="A1906" s="42" t="str">
        <f t="shared" si="88"/>
        <v/>
      </c>
      <c r="B1906" s="10"/>
      <c r="C1906" s="10"/>
      <c r="D1906" s="10"/>
      <c r="E1906" s="10"/>
      <c r="F1906" s="10" t="str">
        <f t="shared" si="90"/>
        <v/>
      </c>
      <c r="G1906" s="10" t="str">
        <f t="shared" si="89"/>
        <v/>
      </c>
      <c r="H1906" s="10"/>
      <c r="I1906" s="13"/>
    </row>
    <row r="1907" spans="1:9" ht="34.5" hidden="1" customHeight="1" x14ac:dyDescent="0.25">
      <c r="A1907" s="42" t="str">
        <f t="shared" si="88"/>
        <v/>
      </c>
      <c r="B1907" s="10"/>
      <c r="C1907" s="10"/>
      <c r="D1907" s="10"/>
      <c r="E1907" s="10"/>
      <c r="F1907" s="10" t="str">
        <f t="shared" si="90"/>
        <v/>
      </c>
      <c r="G1907" s="10" t="str">
        <f t="shared" si="89"/>
        <v/>
      </c>
      <c r="H1907" s="10"/>
      <c r="I1907" s="13"/>
    </row>
    <row r="1908" spans="1:9" ht="34.5" hidden="1" customHeight="1" x14ac:dyDescent="0.25">
      <c r="A1908" s="42" t="str">
        <f t="shared" si="88"/>
        <v/>
      </c>
      <c r="B1908" s="10"/>
      <c r="C1908" s="10"/>
      <c r="D1908" s="10"/>
      <c r="E1908" s="10"/>
      <c r="F1908" s="10" t="str">
        <f t="shared" si="90"/>
        <v/>
      </c>
      <c r="G1908" s="10" t="str">
        <f t="shared" si="89"/>
        <v/>
      </c>
      <c r="H1908" s="10"/>
      <c r="I1908" s="13"/>
    </row>
    <row r="1909" spans="1:9" ht="34.5" hidden="1" customHeight="1" x14ac:dyDescent="0.25">
      <c r="A1909" s="42" t="str">
        <f t="shared" si="88"/>
        <v/>
      </c>
      <c r="B1909" s="10"/>
      <c r="C1909" s="10"/>
      <c r="D1909" s="10"/>
      <c r="E1909" s="10"/>
      <c r="F1909" s="10" t="str">
        <f t="shared" si="90"/>
        <v/>
      </c>
      <c r="G1909" s="10" t="str">
        <f t="shared" si="89"/>
        <v/>
      </c>
      <c r="H1909" s="10"/>
      <c r="I1909" s="13"/>
    </row>
    <row r="1910" spans="1:9" ht="34.5" hidden="1" customHeight="1" x14ac:dyDescent="0.25">
      <c r="A1910" s="42" t="str">
        <f t="shared" si="88"/>
        <v/>
      </c>
      <c r="B1910" s="10"/>
      <c r="C1910" s="10"/>
      <c r="D1910" s="10"/>
      <c r="E1910" s="10"/>
      <c r="F1910" s="10" t="str">
        <f t="shared" si="90"/>
        <v/>
      </c>
      <c r="G1910" s="10" t="str">
        <f t="shared" si="89"/>
        <v/>
      </c>
      <c r="H1910" s="10"/>
      <c r="I1910" s="13"/>
    </row>
    <row r="1911" spans="1:9" ht="34.5" hidden="1" customHeight="1" x14ac:dyDescent="0.25">
      <c r="A1911" s="42" t="str">
        <f t="shared" si="88"/>
        <v/>
      </c>
      <c r="B1911" s="10"/>
      <c r="C1911" s="10"/>
      <c r="D1911" s="10"/>
      <c r="E1911" s="10"/>
      <c r="F1911" s="10" t="str">
        <f t="shared" si="90"/>
        <v/>
      </c>
      <c r="G1911" s="10" t="str">
        <f t="shared" si="89"/>
        <v/>
      </c>
      <c r="H1911" s="10"/>
      <c r="I1911" s="13"/>
    </row>
    <row r="1912" spans="1:9" ht="34.5" hidden="1" customHeight="1" x14ac:dyDescent="0.25">
      <c r="A1912" s="42" t="str">
        <f t="shared" si="88"/>
        <v/>
      </c>
      <c r="B1912" s="10"/>
      <c r="C1912" s="10"/>
      <c r="D1912" s="10"/>
      <c r="E1912" s="10"/>
      <c r="F1912" s="10" t="str">
        <f t="shared" si="90"/>
        <v/>
      </c>
      <c r="G1912" s="10" t="str">
        <f t="shared" si="89"/>
        <v/>
      </c>
      <c r="H1912" s="10"/>
      <c r="I1912" s="13"/>
    </row>
    <row r="1913" spans="1:9" ht="34.5" hidden="1" customHeight="1" x14ac:dyDescent="0.25">
      <c r="A1913" s="42" t="str">
        <f t="shared" si="88"/>
        <v/>
      </c>
      <c r="B1913" s="10"/>
      <c r="C1913" s="10"/>
      <c r="D1913" s="10"/>
      <c r="E1913" s="10"/>
      <c r="F1913" s="10" t="str">
        <f t="shared" si="90"/>
        <v/>
      </c>
      <c r="G1913" s="10" t="str">
        <f t="shared" si="89"/>
        <v/>
      </c>
      <c r="H1913" s="10"/>
      <c r="I1913" s="13"/>
    </row>
    <row r="1914" spans="1:9" ht="34.5" hidden="1" customHeight="1" x14ac:dyDescent="0.25">
      <c r="A1914" s="42" t="str">
        <f t="shared" si="88"/>
        <v/>
      </c>
      <c r="B1914" s="10"/>
      <c r="C1914" s="10"/>
      <c r="D1914" s="10"/>
      <c r="E1914" s="10"/>
      <c r="F1914" s="10" t="str">
        <f t="shared" si="90"/>
        <v/>
      </c>
      <c r="G1914" s="10" t="str">
        <f t="shared" si="89"/>
        <v/>
      </c>
      <c r="H1914" s="10"/>
      <c r="I1914" s="13"/>
    </row>
    <row r="1915" spans="1:9" ht="34.5" hidden="1" customHeight="1" x14ac:dyDescent="0.25">
      <c r="A1915" s="42" t="str">
        <f t="shared" si="88"/>
        <v/>
      </c>
      <c r="B1915" s="10"/>
      <c r="C1915" s="10"/>
      <c r="D1915" s="10"/>
      <c r="E1915" s="10"/>
      <c r="F1915" s="10" t="str">
        <f t="shared" si="90"/>
        <v/>
      </c>
      <c r="G1915" s="10" t="str">
        <f t="shared" si="89"/>
        <v/>
      </c>
      <c r="H1915" s="10"/>
      <c r="I1915" s="13"/>
    </row>
    <row r="1916" spans="1:9" ht="34.5" hidden="1" customHeight="1" x14ac:dyDescent="0.25">
      <c r="A1916" s="42" t="str">
        <f t="shared" si="88"/>
        <v/>
      </c>
      <c r="B1916" s="10"/>
      <c r="C1916" s="10"/>
      <c r="D1916" s="10"/>
      <c r="E1916" s="10"/>
      <c r="F1916" s="10" t="str">
        <f t="shared" si="90"/>
        <v/>
      </c>
      <c r="G1916" s="10" t="str">
        <f t="shared" si="89"/>
        <v/>
      </c>
      <c r="H1916" s="10"/>
      <c r="I1916" s="13"/>
    </row>
    <row r="1917" spans="1:9" ht="34.5" hidden="1" customHeight="1" x14ac:dyDescent="0.25">
      <c r="A1917" s="42" t="str">
        <f t="shared" si="88"/>
        <v/>
      </c>
      <c r="B1917" s="10"/>
      <c r="C1917" s="10"/>
      <c r="D1917" s="10"/>
      <c r="E1917" s="10"/>
      <c r="F1917" s="10" t="str">
        <f t="shared" si="90"/>
        <v/>
      </c>
      <c r="G1917" s="10" t="str">
        <f t="shared" si="89"/>
        <v/>
      </c>
      <c r="H1917" s="10"/>
      <c r="I1917" s="13"/>
    </row>
    <row r="1918" spans="1:9" ht="34.5" hidden="1" customHeight="1" x14ac:dyDescent="0.25">
      <c r="A1918" s="42" t="str">
        <f t="shared" si="88"/>
        <v/>
      </c>
      <c r="B1918" s="10"/>
      <c r="C1918" s="10"/>
      <c r="D1918" s="10"/>
      <c r="E1918" s="10"/>
      <c r="F1918" s="10" t="str">
        <f t="shared" si="90"/>
        <v/>
      </c>
      <c r="G1918" s="10" t="str">
        <f t="shared" si="89"/>
        <v/>
      </c>
      <c r="H1918" s="10"/>
      <c r="I1918" s="13"/>
    </row>
    <row r="1919" spans="1:9" ht="34.5" hidden="1" customHeight="1" x14ac:dyDescent="0.25">
      <c r="A1919" s="42" t="str">
        <f t="shared" si="88"/>
        <v/>
      </c>
      <c r="B1919" s="10"/>
      <c r="C1919" s="10"/>
      <c r="D1919" s="10"/>
      <c r="E1919" s="10"/>
      <c r="F1919" s="10" t="str">
        <f t="shared" si="90"/>
        <v/>
      </c>
      <c r="G1919" s="10" t="str">
        <f t="shared" si="89"/>
        <v/>
      </c>
      <c r="H1919" s="10"/>
      <c r="I1919" s="13"/>
    </row>
    <row r="1920" spans="1:9" ht="34.5" hidden="1" customHeight="1" x14ac:dyDescent="0.25">
      <c r="A1920" s="42" t="str">
        <f t="shared" si="88"/>
        <v/>
      </c>
      <c r="B1920" s="10"/>
      <c r="C1920" s="10"/>
      <c r="D1920" s="10"/>
      <c r="E1920" s="10"/>
      <c r="F1920" s="10" t="str">
        <f t="shared" si="90"/>
        <v/>
      </c>
      <c r="G1920" s="10" t="str">
        <f t="shared" si="89"/>
        <v/>
      </c>
      <c r="H1920" s="10"/>
      <c r="I1920" s="13"/>
    </row>
    <row r="1921" spans="1:9" ht="34.5" hidden="1" customHeight="1" x14ac:dyDescent="0.25">
      <c r="A1921" s="42" t="str">
        <f t="shared" si="88"/>
        <v/>
      </c>
      <c r="B1921" s="10"/>
      <c r="C1921" s="10"/>
      <c r="D1921" s="10"/>
      <c r="E1921" s="10"/>
      <c r="F1921" s="10" t="str">
        <f t="shared" si="90"/>
        <v/>
      </c>
      <c r="G1921" s="10" t="str">
        <f t="shared" si="89"/>
        <v/>
      </c>
      <c r="H1921" s="10"/>
      <c r="I1921" s="13"/>
    </row>
    <row r="1922" spans="1:9" ht="34.5" hidden="1" customHeight="1" x14ac:dyDescent="0.25">
      <c r="A1922" s="42" t="str">
        <f t="shared" si="88"/>
        <v/>
      </c>
      <c r="B1922" s="10"/>
      <c r="C1922" s="10"/>
      <c r="D1922" s="10"/>
      <c r="E1922" s="10"/>
      <c r="F1922" s="10" t="str">
        <f t="shared" si="90"/>
        <v/>
      </c>
      <c r="G1922" s="10" t="str">
        <f t="shared" si="89"/>
        <v/>
      </c>
      <c r="H1922" s="10"/>
      <c r="I1922" s="13"/>
    </row>
    <row r="1923" spans="1:9" ht="34.5" hidden="1" customHeight="1" x14ac:dyDescent="0.25">
      <c r="A1923" s="42" t="str">
        <f t="shared" ref="A1923:A1986" si="91">IF(LEFT(D1923,3)="Ver","",IF(COUNTIF(D:D,D1923)&gt;1,"X",""))</f>
        <v/>
      </c>
      <c r="B1923" s="10"/>
      <c r="C1923" s="10"/>
      <c r="D1923" s="10"/>
      <c r="E1923" s="10"/>
      <c r="F1923" s="10" t="str">
        <f t="shared" si="90"/>
        <v/>
      </c>
      <c r="G1923" s="10" t="str">
        <f t="shared" ref="G1923:G1986" si="92">IF(C1923="","",C1923)</f>
        <v/>
      </c>
      <c r="H1923" s="10"/>
      <c r="I1923" s="13"/>
    </row>
    <row r="1924" spans="1:9" ht="34.5" hidden="1" customHeight="1" x14ac:dyDescent="0.25">
      <c r="A1924" s="42" t="str">
        <f t="shared" si="91"/>
        <v/>
      </c>
      <c r="B1924" s="10"/>
      <c r="C1924" s="10"/>
      <c r="D1924" s="10"/>
      <c r="E1924" s="10"/>
      <c r="F1924" s="10" t="str">
        <f t="shared" si="90"/>
        <v/>
      </c>
      <c r="G1924" s="10" t="str">
        <f t="shared" si="92"/>
        <v/>
      </c>
      <c r="H1924" s="10"/>
      <c r="I1924" s="13"/>
    </row>
    <row r="1925" spans="1:9" ht="34.5" hidden="1" customHeight="1" x14ac:dyDescent="0.25">
      <c r="A1925" s="42" t="str">
        <f t="shared" si="91"/>
        <v/>
      </c>
      <c r="B1925" s="10"/>
      <c r="C1925" s="10"/>
      <c r="D1925" s="10"/>
      <c r="E1925" s="10"/>
      <c r="F1925" s="10" t="str">
        <f t="shared" si="90"/>
        <v/>
      </c>
      <c r="G1925" s="10" t="str">
        <f t="shared" si="92"/>
        <v/>
      </c>
      <c r="H1925" s="10"/>
      <c r="I1925" s="13"/>
    </row>
    <row r="1926" spans="1:9" ht="34.5" hidden="1" customHeight="1" x14ac:dyDescent="0.25">
      <c r="A1926" s="42" t="str">
        <f t="shared" si="91"/>
        <v/>
      </c>
      <c r="B1926" s="10"/>
      <c r="C1926" s="10"/>
      <c r="D1926" s="10"/>
      <c r="E1926" s="10"/>
      <c r="F1926" s="10" t="str">
        <f t="shared" si="90"/>
        <v/>
      </c>
      <c r="G1926" s="10" t="str">
        <f t="shared" si="92"/>
        <v/>
      </c>
      <c r="H1926" s="10"/>
      <c r="I1926" s="13"/>
    </row>
    <row r="1927" spans="1:9" ht="34.5" hidden="1" customHeight="1" x14ac:dyDescent="0.25">
      <c r="A1927" s="42" t="str">
        <f t="shared" si="91"/>
        <v/>
      </c>
      <c r="B1927" s="10"/>
      <c r="C1927" s="10"/>
      <c r="D1927" s="10"/>
      <c r="E1927" s="10"/>
      <c r="F1927" s="10" t="str">
        <f t="shared" si="90"/>
        <v/>
      </c>
      <c r="G1927" s="10" t="str">
        <f t="shared" si="92"/>
        <v/>
      </c>
      <c r="H1927" s="10"/>
      <c r="I1927" s="13"/>
    </row>
    <row r="1928" spans="1:9" ht="34.5" hidden="1" customHeight="1" x14ac:dyDescent="0.25">
      <c r="A1928" s="42" t="str">
        <f t="shared" si="91"/>
        <v/>
      </c>
      <c r="B1928" s="10"/>
      <c r="C1928" s="10"/>
      <c r="D1928" s="10"/>
      <c r="E1928" s="10"/>
      <c r="F1928" s="10" t="str">
        <f t="shared" si="90"/>
        <v/>
      </c>
      <c r="G1928" s="10" t="str">
        <f t="shared" si="92"/>
        <v/>
      </c>
      <c r="H1928" s="10"/>
      <c r="I1928" s="13"/>
    </row>
    <row r="1929" spans="1:9" ht="34.5" hidden="1" customHeight="1" x14ac:dyDescent="0.25">
      <c r="A1929" s="42" t="str">
        <f t="shared" si="91"/>
        <v/>
      </c>
      <c r="B1929" s="10"/>
      <c r="C1929" s="10"/>
      <c r="D1929" s="10"/>
      <c r="E1929" s="10"/>
      <c r="F1929" s="10" t="str">
        <f t="shared" si="90"/>
        <v/>
      </c>
      <c r="G1929" s="10" t="str">
        <f t="shared" si="92"/>
        <v/>
      </c>
      <c r="H1929" s="10"/>
      <c r="I1929" s="13"/>
    </row>
    <row r="1930" spans="1:9" ht="34.5" hidden="1" customHeight="1" x14ac:dyDescent="0.25">
      <c r="A1930" s="42" t="str">
        <f t="shared" si="91"/>
        <v/>
      </c>
      <c r="B1930" s="10"/>
      <c r="C1930" s="10"/>
      <c r="D1930" s="10"/>
      <c r="E1930" s="10"/>
      <c r="F1930" s="10" t="str">
        <f t="shared" si="90"/>
        <v/>
      </c>
      <c r="G1930" s="10" t="str">
        <f t="shared" si="92"/>
        <v/>
      </c>
      <c r="H1930" s="10"/>
      <c r="I1930" s="13"/>
    </row>
    <row r="1931" spans="1:9" ht="34.5" hidden="1" customHeight="1" x14ac:dyDescent="0.25">
      <c r="A1931" s="42" t="str">
        <f t="shared" si="91"/>
        <v/>
      </c>
      <c r="B1931" s="10"/>
      <c r="C1931" s="10"/>
      <c r="D1931" s="10"/>
      <c r="E1931" s="10"/>
      <c r="F1931" s="10" t="str">
        <f t="shared" si="90"/>
        <v/>
      </c>
      <c r="G1931" s="10" t="str">
        <f t="shared" si="92"/>
        <v/>
      </c>
      <c r="H1931" s="10"/>
      <c r="I1931" s="13"/>
    </row>
    <row r="1932" spans="1:9" ht="34.5" hidden="1" customHeight="1" x14ac:dyDescent="0.25">
      <c r="A1932" s="42" t="str">
        <f t="shared" si="91"/>
        <v/>
      </c>
      <c r="B1932" s="10"/>
      <c r="C1932" s="10"/>
      <c r="D1932" s="10"/>
      <c r="E1932" s="10"/>
      <c r="F1932" s="10" t="str">
        <f t="shared" si="90"/>
        <v/>
      </c>
      <c r="G1932" s="10" t="str">
        <f t="shared" si="92"/>
        <v/>
      </c>
      <c r="H1932" s="10"/>
      <c r="I1932" s="13"/>
    </row>
    <row r="1933" spans="1:9" ht="34.5" hidden="1" customHeight="1" x14ac:dyDescent="0.25">
      <c r="A1933" s="42" t="str">
        <f t="shared" si="91"/>
        <v/>
      </c>
      <c r="B1933" s="10"/>
      <c r="C1933" s="10"/>
      <c r="D1933" s="10"/>
      <c r="E1933" s="10"/>
      <c r="F1933" s="10" t="str">
        <f t="shared" si="90"/>
        <v/>
      </c>
      <c r="G1933" s="10" t="str">
        <f t="shared" si="92"/>
        <v/>
      </c>
      <c r="H1933" s="10"/>
      <c r="I1933" s="13"/>
    </row>
    <row r="1934" spans="1:9" ht="34.5" hidden="1" customHeight="1" x14ac:dyDescent="0.25">
      <c r="A1934" s="42" t="str">
        <f t="shared" si="91"/>
        <v/>
      </c>
      <c r="B1934" s="10"/>
      <c r="C1934" s="10"/>
      <c r="D1934" s="10"/>
      <c r="E1934" s="10"/>
      <c r="F1934" s="10" t="str">
        <f t="shared" si="90"/>
        <v/>
      </c>
      <c r="G1934" s="10" t="str">
        <f t="shared" si="92"/>
        <v/>
      </c>
      <c r="H1934" s="10"/>
      <c r="I1934" s="13"/>
    </row>
    <row r="1935" spans="1:9" ht="34.5" hidden="1" customHeight="1" x14ac:dyDescent="0.25">
      <c r="A1935" s="42" t="str">
        <f t="shared" si="91"/>
        <v/>
      </c>
      <c r="B1935" s="10"/>
      <c r="C1935" s="10"/>
      <c r="D1935" s="10"/>
      <c r="E1935" s="10"/>
      <c r="F1935" s="10" t="str">
        <f t="shared" si="90"/>
        <v/>
      </c>
      <c r="G1935" s="10" t="str">
        <f t="shared" si="92"/>
        <v/>
      </c>
      <c r="H1935" s="10"/>
      <c r="I1935" s="13"/>
    </row>
    <row r="1936" spans="1:9" ht="34.5" hidden="1" customHeight="1" x14ac:dyDescent="0.25">
      <c r="A1936" s="42" t="str">
        <f t="shared" si="91"/>
        <v/>
      </c>
      <c r="B1936" s="10"/>
      <c r="C1936" s="10"/>
      <c r="D1936" s="10"/>
      <c r="E1936" s="10"/>
      <c r="F1936" s="10" t="str">
        <f t="shared" si="90"/>
        <v/>
      </c>
      <c r="G1936" s="10" t="str">
        <f t="shared" si="92"/>
        <v/>
      </c>
      <c r="H1936" s="10"/>
      <c r="I1936" s="13"/>
    </row>
    <row r="1937" spans="1:9" ht="34.5" hidden="1" customHeight="1" x14ac:dyDescent="0.25">
      <c r="A1937" s="42" t="str">
        <f t="shared" si="91"/>
        <v/>
      </c>
      <c r="B1937" s="10"/>
      <c r="C1937" s="10"/>
      <c r="D1937" s="10"/>
      <c r="E1937" s="10"/>
      <c r="F1937" s="10" t="str">
        <f t="shared" si="90"/>
        <v/>
      </c>
      <c r="G1937" s="10" t="str">
        <f t="shared" si="92"/>
        <v/>
      </c>
      <c r="H1937" s="10"/>
      <c r="I1937" s="13"/>
    </row>
    <row r="1938" spans="1:9" ht="34.5" hidden="1" customHeight="1" x14ac:dyDescent="0.25">
      <c r="A1938" s="42" t="str">
        <f t="shared" si="91"/>
        <v/>
      </c>
      <c r="B1938" s="10"/>
      <c r="C1938" s="10"/>
      <c r="D1938" s="10"/>
      <c r="E1938" s="10"/>
      <c r="F1938" s="10" t="str">
        <f t="shared" si="90"/>
        <v/>
      </c>
      <c r="G1938" s="10" t="str">
        <f t="shared" si="92"/>
        <v/>
      </c>
      <c r="H1938" s="10"/>
      <c r="I1938" s="13"/>
    </row>
    <row r="1939" spans="1:9" ht="34.5" hidden="1" customHeight="1" x14ac:dyDescent="0.25">
      <c r="A1939" s="42" t="str">
        <f t="shared" si="91"/>
        <v/>
      </c>
      <c r="B1939" s="10"/>
      <c r="C1939" s="10"/>
      <c r="D1939" s="10"/>
      <c r="E1939" s="10"/>
      <c r="F1939" s="10" t="str">
        <f t="shared" si="90"/>
        <v/>
      </c>
      <c r="G1939" s="10" t="str">
        <f t="shared" si="92"/>
        <v/>
      </c>
      <c r="H1939" s="10"/>
      <c r="I1939" s="13"/>
    </row>
    <row r="1940" spans="1:9" ht="34.5" hidden="1" customHeight="1" x14ac:dyDescent="0.25">
      <c r="A1940" s="42" t="str">
        <f t="shared" si="91"/>
        <v/>
      </c>
      <c r="B1940" s="10"/>
      <c r="C1940" s="10"/>
      <c r="D1940" s="10"/>
      <c r="E1940" s="10"/>
      <c r="F1940" s="10" t="str">
        <f t="shared" ref="F1940:F2003" si="93">IF(B1940="","",LEFT(B1940,10))</f>
        <v/>
      </c>
      <c r="G1940" s="10" t="str">
        <f t="shared" si="92"/>
        <v/>
      </c>
      <c r="H1940" s="10"/>
      <c r="I1940" s="13"/>
    </row>
    <row r="1941" spans="1:9" ht="34.5" hidden="1" customHeight="1" x14ac:dyDescent="0.25">
      <c r="A1941" s="42" t="str">
        <f t="shared" si="91"/>
        <v/>
      </c>
      <c r="B1941" s="10"/>
      <c r="C1941" s="10"/>
      <c r="D1941" s="10"/>
      <c r="E1941" s="10"/>
      <c r="F1941" s="10" t="str">
        <f t="shared" si="93"/>
        <v/>
      </c>
      <c r="G1941" s="10" t="str">
        <f t="shared" si="92"/>
        <v/>
      </c>
      <c r="H1941" s="10"/>
      <c r="I1941" s="13"/>
    </row>
    <row r="1942" spans="1:9" ht="34.5" hidden="1" customHeight="1" x14ac:dyDescent="0.25">
      <c r="A1942" s="42" t="str">
        <f t="shared" si="91"/>
        <v/>
      </c>
      <c r="B1942" s="10"/>
      <c r="C1942" s="10"/>
      <c r="D1942" s="10"/>
      <c r="E1942" s="10"/>
      <c r="F1942" s="10" t="str">
        <f t="shared" si="93"/>
        <v/>
      </c>
      <c r="G1942" s="10" t="str">
        <f t="shared" si="92"/>
        <v/>
      </c>
      <c r="H1942" s="10"/>
      <c r="I1942" s="13"/>
    </row>
    <row r="1943" spans="1:9" ht="34.5" hidden="1" customHeight="1" x14ac:dyDescent="0.25">
      <c r="A1943" s="42" t="str">
        <f t="shared" si="91"/>
        <v/>
      </c>
      <c r="B1943" s="10"/>
      <c r="C1943" s="10"/>
      <c r="D1943" s="10"/>
      <c r="E1943" s="10"/>
      <c r="F1943" s="10" t="str">
        <f t="shared" si="93"/>
        <v/>
      </c>
      <c r="G1943" s="10" t="str">
        <f t="shared" si="92"/>
        <v/>
      </c>
      <c r="H1943" s="10"/>
      <c r="I1943" s="13"/>
    </row>
    <row r="1944" spans="1:9" ht="34.5" hidden="1" customHeight="1" x14ac:dyDescent="0.25">
      <c r="A1944" s="42" t="str">
        <f t="shared" si="91"/>
        <v/>
      </c>
      <c r="B1944" s="10"/>
      <c r="C1944" s="10"/>
      <c r="D1944" s="10"/>
      <c r="E1944" s="10"/>
      <c r="F1944" s="10" t="str">
        <f t="shared" si="93"/>
        <v/>
      </c>
      <c r="G1944" s="10" t="str">
        <f t="shared" si="92"/>
        <v/>
      </c>
      <c r="H1944" s="10"/>
      <c r="I1944" s="13"/>
    </row>
    <row r="1945" spans="1:9" ht="34.5" hidden="1" customHeight="1" x14ac:dyDescent="0.25">
      <c r="A1945" s="42" t="str">
        <f t="shared" si="91"/>
        <v/>
      </c>
      <c r="B1945" s="10"/>
      <c r="C1945" s="10"/>
      <c r="D1945" s="10"/>
      <c r="E1945" s="10"/>
      <c r="F1945" s="10" t="str">
        <f t="shared" si="93"/>
        <v/>
      </c>
      <c r="G1945" s="10" t="str">
        <f t="shared" si="92"/>
        <v/>
      </c>
      <c r="H1945" s="10"/>
      <c r="I1945" s="13"/>
    </row>
    <row r="1946" spans="1:9" ht="34.5" hidden="1" customHeight="1" x14ac:dyDescent="0.25">
      <c r="A1946" s="42" t="str">
        <f t="shared" si="91"/>
        <v/>
      </c>
      <c r="B1946" s="10"/>
      <c r="C1946" s="10"/>
      <c r="D1946" s="10"/>
      <c r="E1946" s="10"/>
      <c r="F1946" s="10" t="str">
        <f t="shared" si="93"/>
        <v/>
      </c>
      <c r="G1946" s="10" t="str">
        <f t="shared" si="92"/>
        <v/>
      </c>
      <c r="H1946" s="10"/>
      <c r="I1946" s="13"/>
    </row>
    <row r="1947" spans="1:9" ht="34.5" hidden="1" customHeight="1" x14ac:dyDescent="0.25">
      <c r="A1947" s="42" t="str">
        <f t="shared" si="91"/>
        <v/>
      </c>
      <c r="B1947" s="10"/>
      <c r="C1947" s="10"/>
      <c r="D1947" s="10"/>
      <c r="E1947" s="10"/>
      <c r="F1947" s="10" t="str">
        <f t="shared" si="93"/>
        <v/>
      </c>
      <c r="G1947" s="10" t="str">
        <f t="shared" si="92"/>
        <v/>
      </c>
      <c r="H1947" s="10"/>
      <c r="I1947" s="13"/>
    </row>
    <row r="1948" spans="1:9" ht="34.5" hidden="1" customHeight="1" x14ac:dyDescent="0.25">
      <c r="A1948" s="42" t="str">
        <f t="shared" si="91"/>
        <v/>
      </c>
      <c r="B1948" s="10"/>
      <c r="C1948" s="10"/>
      <c r="D1948" s="10"/>
      <c r="E1948" s="10"/>
      <c r="F1948" s="10" t="str">
        <f t="shared" si="93"/>
        <v/>
      </c>
      <c r="G1948" s="10" t="str">
        <f t="shared" si="92"/>
        <v/>
      </c>
      <c r="H1948" s="10"/>
      <c r="I1948" s="13"/>
    </row>
    <row r="1949" spans="1:9" ht="34.5" hidden="1" customHeight="1" x14ac:dyDescent="0.25">
      <c r="A1949" s="42" t="str">
        <f t="shared" si="91"/>
        <v/>
      </c>
      <c r="B1949" s="10"/>
      <c r="C1949" s="10"/>
      <c r="D1949" s="10"/>
      <c r="E1949" s="10"/>
      <c r="F1949" s="10" t="str">
        <f t="shared" si="93"/>
        <v/>
      </c>
      <c r="G1949" s="10" t="str">
        <f t="shared" si="92"/>
        <v/>
      </c>
      <c r="H1949" s="10"/>
      <c r="I1949" s="13"/>
    </row>
    <row r="1950" spans="1:9" ht="34.5" hidden="1" customHeight="1" x14ac:dyDescent="0.25">
      <c r="A1950" s="42" t="str">
        <f t="shared" si="91"/>
        <v/>
      </c>
      <c r="B1950" s="10"/>
      <c r="C1950" s="10"/>
      <c r="D1950" s="10"/>
      <c r="E1950" s="10"/>
      <c r="F1950" s="10" t="str">
        <f t="shared" si="93"/>
        <v/>
      </c>
      <c r="G1950" s="10" t="str">
        <f t="shared" si="92"/>
        <v/>
      </c>
      <c r="H1950" s="10"/>
      <c r="I1950" s="13"/>
    </row>
    <row r="1951" spans="1:9" ht="34.5" hidden="1" customHeight="1" x14ac:dyDescent="0.25">
      <c r="A1951" s="42" t="str">
        <f t="shared" si="91"/>
        <v/>
      </c>
      <c r="B1951" s="10"/>
      <c r="C1951" s="10"/>
      <c r="D1951" s="10"/>
      <c r="E1951" s="10"/>
      <c r="F1951" s="10" t="str">
        <f t="shared" si="93"/>
        <v/>
      </c>
      <c r="G1951" s="10" t="str">
        <f t="shared" si="92"/>
        <v/>
      </c>
      <c r="H1951" s="10"/>
      <c r="I1951" s="13"/>
    </row>
    <row r="1952" spans="1:9" ht="34.5" hidden="1" customHeight="1" x14ac:dyDescent="0.25">
      <c r="A1952" s="42" t="str">
        <f t="shared" si="91"/>
        <v/>
      </c>
      <c r="B1952" s="10"/>
      <c r="C1952" s="10"/>
      <c r="D1952" s="10"/>
      <c r="E1952" s="10"/>
      <c r="F1952" s="10" t="str">
        <f t="shared" si="93"/>
        <v/>
      </c>
      <c r="G1952" s="10" t="str">
        <f t="shared" si="92"/>
        <v/>
      </c>
      <c r="H1952" s="10"/>
      <c r="I1952" s="13"/>
    </row>
    <row r="1953" spans="1:9" ht="34.5" hidden="1" customHeight="1" x14ac:dyDescent="0.25">
      <c r="A1953" s="42" t="str">
        <f t="shared" si="91"/>
        <v/>
      </c>
      <c r="B1953" s="10"/>
      <c r="C1953" s="10"/>
      <c r="D1953" s="10"/>
      <c r="E1953" s="10"/>
      <c r="F1953" s="10" t="str">
        <f t="shared" si="93"/>
        <v/>
      </c>
      <c r="G1953" s="10" t="str">
        <f t="shared" si="92"/>
        <v/>
      </c>
      <c r="H1953" s="10"/>
      <c r="I1953" s="13"/>
    </row>
    <row r="1954" spans="1:9" ht="34.5" hidden="1" customHeight="1" x14ac:dyDescent="0.25">
      <c r="A1954" s="42" t="str">
        <f t="shared" si="91"/>
        <v/>
      </c>
      <c r="B1954" s="10"/>
      <c r="C1954" s="10"/>
      <c r="D1954" s="10"/>
      <c r="E1954" s="10"/>
      <c r="F1954" s="10" t="str">
        <f t="shared" si="93"/>
        <v/>
      </c>
      <c r="G1954" s="10" t="str">
        <f t="shared" si="92"/>
        <v/>
      </c>
      <c r="H1954" s="10"/>
      <c r="I1954" s="13"/>
    </row>
    <row r="1955" spans="1:9" ht="34.5" hidden="1" customHeight="1" x14ac:dyDescent="0.25">
      <c r="A1955" s="42" t="str">
        <f t="shared" si="91"/>
        <v/>
      </c>
      <c r="B1955" s="10"/>
      <c r="C1955" s="10"/>
      <c r="D1955" s="10"/>
      <c r="E1955" s="10"/>
      <c r="F1955" s="10" t="str">
        <f t="shared" si="93"/>
        <v/>
      </c>
      <c r="G1955" s="10" t="str">
        <f t="shared" si="92"/>
        <v/>
      </c>
      <c r="H1955" s="10"/>
      <c r="I1955" s="13"/>
    </row>
    <row r="1956" spans="1:9" ht="34.5" hidden="1" customHeight="1" x14ac:dyDescent="0.25">
      <c r="A1956" s="42" t="str">
        <f t="shared" si="91"/>
        <v/>
      </c>
      <c r="B1956" s="10"/>
      <c r="C1956" s="10"/>
      <c r="D1956" s="10"/>
      <c r="E1956" s="10"/>
      <c r="F1956" s="10" t="str">
        <f t="shared" si="93"/>
        <v/>
      </c>
      <c r="G1956" s="10" t="str">
        <f t="shared" si="92"/>
        <v/>
      </c>
      <c r="H1956" s="10"/>
      <c r="I1956" s="13"/>
    </row>
    <row r="1957" spans="1:9" ht="34.5" hidden="1" customHeight="1" x14ac:dyDescent="0.25">
      <c r="A1957" s="42" t="str">
        <f t="shared" si="91"/>
        <v/>
      </c>
      <c r="B1957" s="10"/>
      <c r="C1957" s="10"/>
      <c r="D1957" s="10"/>
      <c r="E1957" s="10"/>
      <c r="F1957" s="10" t="str">
        <f t="shared" si="93"/>
        <v/>
      </c>
      <c r="G1957" s="10" t="str">
        <f t="shared" si="92"/>
        <v/>
      </c>
      <c r="H1957" s="10"/>
      <c r="I1957" s="13"/>
    </row>
    <row r="1958" spans="1:9" ht="34.5" hidden="1" customHeight="1" x14ac:dyDescent="0.25">
      <c r="A1958" s="42" t="str">
        <f t="shared" si="91"/>
        <v/>
      </c>
      <c r="B1958" s="10"/>
      <c r="C1958" s="10"/>
      <c r="D1958" s="10"/>
      <c r="E1958" s="10"/>
      <c r="F1958" s="10" t="str">
        <f t="shared" si="93"/>
        <v/>
      </c>
      <c r="G1958" s="10" t="str">
        <f t="shared" si="92"/>
        <v/>
      </c>
      <c r="H1958" s="10"/>
      <c r="I1958" s="13"/>
    </row>
    <row r="1959" spans="1:9" ht="34.5" hidden="1" customHeight="1" x14ac:dyDescent="0.25">
      <c r="A1959" s="42" t="str">
        <f t="shared" si="91"/>
        <v/>
      </c>
      <c r="B1959" s="10"/>
      <c r="C1959" s="10"/>
      <c r="D1959" s="10"/>
      <c r="E1959" s="10"/>
      <c r="F1959" s="10" t="str">
        <f t="shared" si="93"/>
        <v/>
      </c>
      <c r="G1959" s="10" t="str">
        <f t="shared" si="92"/>
        <v/>
      </c>
      <c r="H1959" s="10"/>
      <c r="I1959" s="13"/>
    </row>
    <row r="1960" spans="1:9" ht="34.5" hidden="1" customHeight="1" x14ac:dyDescent="0.25">
      <c r="A1960" s="42" t="str">
        <f t="shared" si="91"/>
        <v/>
      </c>
      <c r="B1960" s="10"/>
      <c r="C1960" s="10"/>
      <c r="D1960" s="10"/>
      <c r="E1960" s="10"/>
      <c r="F1960" s="10" t="str">
        <f t="shared" si="93"/>
        <v/>
      </c>
      <c r="G1960" s="10" t="str">
        <f t="shared" si="92"/>
        <v/>
      </c>
      <c r="H1960" s="10"/>
      <c r="I1960" s="13"/>
    </row>
    <row r="1961" spans="1:9" ht="34.5" hidden="1" customHeight="1" x14ac:dyDescent="0.25">
      <c r="A1961" s="42" t="str">
        <f t="shared" si="91"/>
        <v/>
      </c>
      <c r="B1961" s="10"/>
      <c r="C1961" s="10"/>
      <c r="D1961" s="10"/>
      <c r="E1961" s="10"/>
      <c r="F1961" s="10" t="str">
        <f t="shared" si="93"/>
        <v/>
      </c>
      <c r="G1961" s="10" t="str">
        <f t="shared" si="92"/>
        <v/>
      </c>
      <c r="H1961" s="10"/>
      <c r="I1961" s="13"/>
    </row>
    <row r="1962" spans="1:9" ht="34.5" hidden="1" customHeight="1" x14ac:dyDescent="0.25">
      <c r="A1962" s="42" t="str">
        <f t="shared" si="91"/>
        <v/>
      </c>
      <c r="B1962" s="10"/>
      <c r="C1962" s="10"/>
      <c r="D1962" s="10"/>
      <c r="E1962" s="10"/>
      <c r="F1962" s="10" t="str">
        <f t="shared" si="93"/>
        <v/>
      </c>
      <c r="G1962" s="10" t="str">
        <f t="shared" si="92"/>
        <v/>
      </c>
      <c r="H1962" s="10"/>
      <c r="I1962" s="13"/>
    </row>
    <row r="1963" spans="1:9" ht="34.5" hidden="1" customHeight="1" x14ac:dyDescent="0.25">
      <c r="A1963" s="42" t="str">
        <f t="shared" si="91"/>
        <v/>
      </c>
      <c r="B1963" s="10"/>
      <c r="C1963" s="10"/>
      <c r="D1963" s="10"/>
      <c r="E1963" s="10"/>
      <c r="F1963" s="10" t="str">
        <f t="shared" si="93"/>
        <v/>
      </c>
      <c r="G1963" s="10" t="str">
        <f t="shared" si="92"/>
        <v/>
      </c>
      <c r="H1963" s="10"/>
      <c r="I1963" s="13"/>
    </row>
    <row r="1964" spans="1:9" ht="34.5" hidden="1" customHeight="1" x14ac:dyDescent="0.25">
      <c r="A1964" s="42" t="str">
        <f t="shared" si="91"/>
        <v/>
      </c>
      <c r="B1964" s="10"/>
      <c r="C1964" s="10"/>
      <c r="D1964" s="10"/>
      <c r="E1964" s="10"/>
      <c r="F1964" s="10" t="str">
        <f t="shared" si="93"/>
        <v/>
      </c>
      <c r="G1964" s="10" t="str">
        <f t="shared" si="92"/>
        <v/>
      </c>
      <c r="H1964" s="10"/>
      <c r="I1964" s="13"/>
    </row>
    <row r="1965" spans="1:9" ht="34.5" hidden="1" customHeight="1" x14ac:dyDescent="0.25">
      <c r="A1965" s="42" t="str">
        <f t="shared" si="91"/>
        <v/>
      </c>
      <c r="B1965" s="10"/>
      <c r="C1965" s="10"/>
      <c r="D1965" s="10"/>
      <c r="E1965" s="10"/>
      <c r="F1965" s="10" t="str">
        <f t="shared" si="93"/>
        <v/>
      </c>
      <c r="G1965" s="10" t="str">
        <f t="shared" si="92"/>
        <v/>
      </c>
      <c r="H1965" s="10"/>
      <c r="I1965" s="13"/>
    </row>
    <row r="1966" spans="1:9" ht="34.5" hidden="1" customHeight="1" x14ac:dyDescent="0.25">
      <c r="A1966" s="42" t="str">
        <f t="shared" si="91"/>
        <v/>
      </c>
      <c r="B1966" s="10"/>
      <c r="C1966" s="10"/>
      <c r="D1966" s="10"/>
      <c r="E1966" s="10"/>
      <c r="F1966" s="10" t="str">
        <f t="shared" si="93"/>
        <v/>
      </c>
      <c r="G1966" s="10" t="str">
        <f t="shared" si="92"/>
        <v/>
      </c>
      <c r="H1966" s="10"/>
      <c r="I1966" s="13"/>
    </row>
    <row r="1967" spans="1:9" ht="34.5" hidden="1" customHeight="1" x14ac:dyDescent="0.25">
      <c r="A1967" s="42" t="str">
        <f t="shared" si="91"/>
        <v/>
      </c>
      <c r="B1967" s="10"/>
      <c r="C1967" s="10"/>
      <c r="D1967" s="10"/>
      <c r="E1967" s="10"/>
      <c r="F1967" s="10" t="str">
        <f t="shared" si="93"/>
        <v/>
      </c>
      <c r="G1967" s="10" t="str">
        <f t="shared" si="92"/>
        <v/>
      </c>
      <c r="H1967" s="10"/>
      <c r="I1967" s="13"/>
    </row>
    <row r="1968" spans="1:9" ht="34.5" hidden="1" customHeight="1" x14ac:dyDescent="0.25">
      <c r="A1968" s="42" t="str">
        <f t="shared" si="91"/>
        <v/>
      </c>
      <c r="B1968" s="10"/>
      <c r="C1968" s="10"/>
      <c r="D1968" s="10"/>
      <c r="E1968" s="10"/>
      <c r="F1968" s="10" t="str">
        <f t="shared" si="93"/>
        <v/>
      </c>
      <c r="G1968" s="10" t="str">
        <f t="shared" si="92"/>
        <v/>
      </c>
      <c r="H1968" s="10"/>
      <c r="I1968" s="13"/>
    </row>
    <row r="1969" spans="1:9" ht="34.5" hidden="1" customHeight="1" x14ac:dyDescent="0.25">
      <c r="A1969" s="42" t="str">
        <f t="shared" si="91"/>
        <v/>
      </c>
      <c r="B1969" s="10"/>
      <c r="C1969" s="10"/>
      <c r="D1969" s="10"/>
      <c r="E1969" s="10"/>
      <c r="F1969" s="10" t="str">
        <f t="shared" si="93"/>
        <v/>
      </c>
      <c r="G1969" s="10" t="str">
        <f t="shared" si="92"/>
        <v/>
      </c>
      <c r="H1969" s="10"/>
      <c r="I1969" s="13"/>
    </row>
    <row r="1970" spans="1:9" ht="34.5" hidden="1" customHeight="1" x14ac:dyDescent="0.25">
      <c r="A1970" s="42" t="str">
        <f t="shared" si="91"/>
        <v/>
      </c>
      <c r="B1970" s="10"/>
      <c r="C1970" s="10"/>
      <c r="D1970" s="10"/>
      <c r="E1970" s="10"/>
      <c r="F1970" s="10" t="str">
        <f t="shared" si="93"/>
        <v/>
      </c>
      <c r="G1970" s="10" t="str">
        <f t="shared" si="92"/>
        <v/>
      </c>
      <c r="H1970" s="10"/>
      <c r="I1970" s="13"/>
    </row>
    <row r="1971" spans="1:9" ht="34.5" hidden="1" customHeight="1" x14ac:dyDescent="0.25">
      <c r="A1971" s="42" t="str">
        <f t="shared" si="91"/>
        <v/>
      </c>
      <c r="B1971" s="10"/>
      <c r="C1971" s="10"/>
      <c r="D1971" s="10"/>
      <c r="E1971" s="10"/>
      <c r="F1971" s="10" t="str">
        <f t="shared" si="93"/>
        <v/>
      </c>
      <c r="G1971" s="10" t="str">
        <f t="shared" si="92"/>
        <v/>
      </c>
      <c r="H1971" s="10"/>
      <c r="I1971" s="13"/>
    </row>
    <row r="1972" spans="1:9" ht="34.5" hidden="1" customHeight="1" x14ac:dyDescent="0.25">
      <c r="A1972" s="42" t="str">
        <f t="shared" si="91"/>
        <v/>
      </c>
      <c r="B1972" s="10"/>
      <c r="C1972" s="10"/>
      <c r="D1972" s="10"/>
      <c r="E1972" s="10"/>
      <c r="F1972" s="10" t="str">
        <f t="shared" si="93"/>
        <v/>
      </c>
      <c r="G1972" s="10" t="str">
        <f t="shared" si="92"/>
        <v/>
      </c>
      <c r="H1972" s="10"/>
      <c r="I1972" s="13"/>
    </row>
    <row r="1973" spans="1:9" ht="34.5" hidden="1" customHeight="1" x14ac:dyDescent="0.25">
      <c r="A1973" s="42" t="str">
        <f t="shared" si="91"/>
        <v/>
      </c>
      <c r="B1973" s="10"/>
      <c r="C1973" s="10"/>
      <c r="D1973" s="10"/>
      <c r="E1973" s="10"/>
      <c r="F1973" s="10" t="str">
        <f t="shared" si="93"/>
        <v/>
      </c>
      <c r="G1973" s="10" t="str">
        <f t="shared" si="92"/>
        <v/>
      </c>
      <c r="H1973" s="10"/>
      <c r="I1973" s="13"/>
    </row>
    <row r="1974" spans="1:9" ht="34.5" hidden="1" customHeight="1" x14ac:dyDescent="0.25">
      <c r="A1974" s="42" t="str">
        <f t="shared" si="91"/>
        <v/>
      </c>
      <c r="B1974" s="10"/>
      <c r="C1974" s="10"/>
      <c r="D1974" s="10"/>
      <c r="E1974" s="10"/>
      <c r="F1974" s="10" t="str">
        <f t="shared" si="93"/>
        <v/>
      </c>
      <c r="G1974" s="10" t="str">
        <f t="shared" si="92"/>
        <v/>
      </c>
      <c r="H1974" s="10"/>
      <c r="I1974" s="13"/>
    </row>
    <row r="1975" spans="1:9" ht="34.5" hidden="1" customHeight="1" x14ac:dyDescent="0.25">
      <c r="A1975" s="42" t="str">
        <f t="shared" si="91"/>
        <v/>
      </c>
      <c r="B1975" s="10"/>
      <c r="C1975" s="10"/>
      <c r="D1975" s="10"/>
      <c r="E1975" s="10"/>
      <c r="F1975" s="10" t="str">
        <f t="shared" si="93"/>
        <v/>
      </c>
      <c r="G1975" s="10" t="str">
        <f t="shared" si="92"/>
        <v/>
      </c>
      <c r="H1975" s="10"/>
      <c r="I1975" s="13"/>
    </row>
    <row r="1976" spans="1:9" ht="34.5" hidden="1" customHeight="1" x14ac:dyDescent="0.25">
      <c r="A1976" s="42" t="str">
        <f t="shared" si="91"/>
        <v/>
      </c>
      <c r="B1976" s="10"/>
      <c r="C1976" s="10"/>
      <c r="D1976" s="10"/>
      <c r="E1976" s="10"/>
      <c r="F1976" s="10" t="str">
        <f t="shared" si="93"/>
        <v/>
      </c>
      <c r="G1976" s="10" t="str">
        <f t="shared" si="92"/>
        <v/>
      </c>
      <c r="H1976" s="10"/>
      <c r="I1976" s="13"/>
    </row>
    <row r="1977" spans="1:9" ht="34.5" hidden="1" customHeight="1" x14ac:dyDescent="0.25">
      <c r="A1977" s="42" t="str">
        <f t="shared" si="91"/>
        <v/>
      </c>
      <c r="B1977" s="10"/>
      <c r="C1977" s="10"/>
      <c r="D1977" s="10"/>
      <c r="E1977" s="10"/>
      <c r="F1977" s="10" t="str">
        <f t="shared" si="93"/>
        <v/>
      </c>
      <c r="G1977" s="10" t="str">
        <f t="shared" si="92"/>
        <v/>
      </c>
      <c r="H1977" s="10"/>
      <c r="I1977" s="13"/>
    </row>
    <row r="1978" spans="1:9" ht="34.5" hidden="1" customHeight="1" x14ac:dyDescent="0.25">
      <c r="A1978" s="42" t="str">
        <f t="shared" si="91"/>
        <v/>
      </c>
      <c r="B1978" s="10"/>
      <c r="C1978" s="10"/>
      <c r="D1978" s="10"/>
      <c r="E1978" s="10"/>
      <c r="F1978" s="10" t="str">
        <f t="shared" si="93"/>
        <v/>
      </c>
      <c r="G1978" s="10" t="str">
        <f t="shared" si="92"/>
        <v/>
      </c>
      <c r="H1978" s="10"/>
      <c r="I1978" s="13"/>
    </row>
    <row r="1979" spans="1:9" ht="34.5" hidden="1" customHeight="1" x14ac:dyDescent="0.25">
      <c r="A1979" s="42" t="str">
        <f t="shared" si="91"/>
        <v/>
      </c>
      <c r="B1979" s="10"/>
      <c r="C1979" s="10"/>
      <c r="D1979" s="10"/>
      <c r="E1979" s="10"/>
      <c r="F1979" s="10" t="str">
        <f t="shared" si="93"/>
        <v/>
      </c>
      <c r="G1979" s="10" t="str">
        <f t="shared" si="92"/>
        <v/>
      </c>
      <c r="H1979" s="10"/>
      <c r="I1979" s="13"/>
    </row>
    <row r="1980" spans="1:9" ht="34.5" hidden="1" customHeight="1" x14ac:dyDescent="0.25">
      <c r="A1980" s="42" t="str">
        <f t="shared" si="91"/>
        <v/>
      </c>
      <c r="B1980" s="10"/>
      <c r="C1980" s="10"/>
      <c r="D1980" s="10"/>
      <c r="E1980" s="10"/>
      <c r="F1980" s="10" t="str">
        <f t="shared" si="93"/>
        <v/>
      </c>
      <c r="G1980" s="10" t="str">
        <f t="shared" si="92"/>
        <v/>
      </c>
      <c r="H1980" s="10"/>
      <c r="I1980" s="13"/>
    </row>
    <row r="1981" spans="1:9" ht="34.5" hidden="1" customHeight="1" x14ac:dyDescent="0.25">
      <c r="A1981" s="42" t="str">
        <f t="shared" si="91"/>
        <v/>
      </c>
      <c r="B1981" s="10"/>
      <c r="C1981" s="10"/>
      <c r="D1981" s="10"/>
      <c r="E1981" s="10"/>
      <c r="F1981" s="10" t="str">
        <f t="shared" si="93"/>
        <v/>
      </c>
      <c r="G1981" s="10" t="str">
        <f t="shared" si="92"/>
        <v/>
      </c>
      <c r="H1981" s="10"/>
      <c r="I1981" s="13"/>
    </row>
    <row r="1982" spans="1:9" ht="34.5" hidden="1" customHeight="1" x14ac:dyDescent="0.25">
      <c r="A1982" s="42" t="str">
        <f t="shared" si="91"/>
        <v/>
      </c>
      <c r="B1982" s="10"/>
      <c r="C1982" s="10"/>
      <c r="D1982" s="10"/>
      <c r="E1982" s="10"/>
      <c r="F1982" s="10" t="str">
        <f t="shared" si="93"/>
        <v/>
      </c>
      <c r="G1982" s="10" t="str">
        <f t="shared" si="92"/>
        <v/>
      </c>
      <c r="H1982" s="10"/>
      <c r="I1982" s="13"/>
    </row>
    <row r="1983" spans="1:9" ht="34.5" hidden="1" customHeight="1" x14ac:dyDescent="0.25">
      <c r="A1983" s="42" t="str">
        <f t="shared" si="91"/>
        <v/>
      </c>
      <c r="B1983" s="10"/>
      <c r="C1983" s="10"/>
      <c r="D1983" s="10"/>
      <c r="E1983" s="10"/>
      <c r="F1983" s="10" t="str">
        <f t="shared" si="93"/>
        <v/>
      </c>
      <c r="G1983" s="10" t="str">
        <f t="shared" si="92"/>
        <v/>
      </c>
      <c r="H1983" s="10"/>
      <c r="I1983" s="13"/>
    </row>
    <row r="1984" spans="1:9" ht="34.5" hidden="1" customHeight="1" x14ac:dyDescent="0.25">
      <c r="A1984" s="42" t="str">
        <f t="shared" si="91"/>
        <v/>
      </c>
      <c r="B1984" s="10"/>
      <c r="C1984" s="10"/>
      <c r="D1984" s="10"/>
      <c r="E1984" s="10"/>
      <c r="F1984" s="10" t="str">
        <f t="shared" si="93"/>
        <v/>
      </c>
      <c r="G1984" s="10" t="str">
        <f t="shared" si="92"/>
        <v/>
      </c>
      <c r="H1984" s="10"/>
      <c r="I1984" s="13"/>
    </row>
    <row r="1985" spans="1:9" ht="34.5" hidden="1" customHeight="1" x14ac:dyDescent="0.25">
      <c r="A1985" s="42" t="str">
        <f t="shared" si="91"/>
        <v/>
      </c>
      <c r="B1985" s="10"/>
      <c r="C1985" s="10"/>
      <c r="D1985" s="10"/>
      <c r="E1985" s="10"/>
      <c r="F1985" s="10" t="str">
        <f t="shared" si="93"/>
        <v/>
      </c>
      <c r="G1985" s="10" t="str">
        <f t="shared" si="92"/>
        <v/>
      </c>
      <c r="H1985" s="10"/>
      <c r="I1985" s="13"/>
    </row>
    <row r="1986" spans="1:9" ht="34.5" hidden="1" customHeight="1" x14ac:dyDescent="0.25">
      <c r="A1986" s="42" t="str">
        <f t="shared" si="91"/>
        <v/>
      </c>
      <c r="B1986" s="10"/>
      <c r="C1986" s="10"/>
      <c r="D1986" s="10"/>
      <c r="E1986" s="10"/>
      <c r="F1986" s="10" t="str">
        <f t="shared" si="93"/>
        <v/>
      </c>
      <c r="G1986" s="10" t="str">
        <f t="shared" si="92"/>
        <v/>
      </c>
      <c r="H1986" s="10"/>
      <c r="I1986" s="13"/>
    </row>
    <row r="1987" spans="1:9" ht="34.5" hidden="1" customHeight="1" x14ac:dyDescent="0.25">
      <c r="A1987" s="42" t="str">
        <f t="shared" ref="A1987:A2050" si="94">IF(LEFT(D1987,3)="Ver","",IF(COUNTIF(D:D,D1987)&gt;1,"X",""))</f>
        <v/>
      </c>
      <c r="B1987" s="10"/>
      <c r="C1987" s="10"/>
      <c r="D1987" s="10"/>
      <c r="E1987" s="10"/>
      <c r="F1987" s="10" t="str">
        <f t="shared" si="93"/>
        <v/>
      </c>
      <c r="G1987" s="10" t="str">
        <f t="shared" ref="G1987:G2050" si="95">IF(C1987="","",C1987)</f>
        <v/>
      </c>
      <c r="H1987" s="10"/>
      <c r="I1987" s="13"/>
    </row>
    <row r="1988" spans="1:9" ht="34.5" hidden="1" customHeight="1" x14ac:dyDescent="0.25">
      <c r="A1988" s="42" t="str">
        <f t="shared" si="94"/>
        <v/>
      </c>
      <c r="B1988" s="10"/>
      <c r="C1988" s="10"/>
      <c r="D1988" s="10"/>
      <c r="E1988" s="10"/>
      <c r="F1988" s="10" t="str">
        <f t="shared" si="93"/>
        <v/>
      </c>
      <c r="G1988" s="10" t="str">
        <f t="shared" si="95"/>
        <v/>
      </c>
      <c r="H1988" s="10"/>
      <c r="I1988" s="13"/>
    </row>
    <row r="1989" spans="1:9" ht="34.5" hidden="1" customHeight="1" x14ac:dyDescent="0.25">
      <c r="A1989" s="42" t="str">
        <f t="shared" si="94"/>
        <v/>
      </c>
      <c r="B1989" s="10"/>
      <c r="C1989" s="10"/>
      <c r="D1989" s="10"/>
      <c r="E1989" s="10"/>
      <c r="F1989" s="10" t="str">
        <f t="shared" si="93"/>
        <v/>
      </c>
      <c r="G1989" s="10" t="str">
        <f t="shared" si="95"/>
        <v/>
      </c>
      <c r="H1989" s="10"/>
      <c r="I1989" s="13"/>
    </row>
    <row r="1990" spans="1:9" ht="34.5" hidden="1" customHeight="1" x14ac:dyDescent="0.25">
      <c r="A1990" s="42" t="str">
        <f t="shared" si="94"/>
        <v/>
      </c>
      <c r="B1990" s="10"/>
      <c r="C1990" s="10"/>
      <c r="D1990" s="10"/>
      <c r="E1990" s="10"/>
      <c r="F1990" s="10" t="str">
        <f t="shared" si="93"/>
        <v/>
      </c>
      <c r="G1990" s="10" t="str">
        <f t="shared" si="95"/>
        <v/>
      </c>
      <c r="H1990" s="10"/>
      <c r="I1990" s="13"/>
    </row>
    <row r="1991" spans="1:9" ht="34.5" hidden="1" customHeight="1" x14ac:dyDescent="0.25">
      <c r="A1991" s="42" t="str">
        <f t="shared" si="94"/>
        <v/>
      </c>
      <c r="B1991" s="10"/>
      <c r="C1991" s="10"/>
      <c r="D1991" s="10"/>
      <c r="E1991" s="10"/>
      <c r="F1991" s="10" t="str">
        <f t="shared" si="93"/>
        <v/>
      </c>
      <c r="G1991" s="10" t="str">
        <f t="shared" si="95"/>
        <v/>
      </c>
      <c r="H1991" s="10"/>
      <c r="I1991" s="13"/>
    </row>
    <row r="1992" spans="1:9" ht="34.5" hidden="1" customHeight="1" x14ac:dyDescent="0.25">
      <c r="A1992" s="42" t="str">
        <f t="shared" si="94"/>
        <v/>
      </c>
      <c r="B1992" s="10"/>
      <c r="C1992" s="10"/>
      <c r="D1992" s="10"/>
      <c r="E1992" s="10"/>
      <c r="F1992" s="10" t="str">
        <f t="shared" si="93"/>
        <v/>
      </c>
      <c r="G1992" s="10" t="str">
        <f t="shared" si="95"/>
        <v/>
      </c>
      <c r="H1992" s="10"/>
      <c r="I1992" s="13"/>
    </row>
    <row r="1993" spans="1:9" ht="34.5" hidden="1" customHeight="1" x14ac:dyDescent="0.25">
      <c r="A1993" s="42" t="str">
        <f t="shared" si="94"/>
        <v/>
      </c>
      <c r="B1993" s="10"/>
      <c r="C1993" s="10"/>
      <c r="D1993" s="10"/>
      <c r="E1993" s="10"/>
      <c r="F1993" s="10" t="str">
        <f t="shared" si="93"/>
        <v/>
      </c>
      <c r="G1993" s="10" t="str">
        <f t="shared" si="95"/>
        <v/>
      </c>
      <c r="H1993" s="10"/>
      <c r="I1993" s="13"/>
    </row>
    <row r="1994" spans="1:9" ht="34.5" hidden="1" customHeight="1" x14ac:dyDescent="0.25">
      <c r="A1994" s="42" t="str">
        <f t="shared" si="94"/>
        <v/>
      </c>
      <c r="B1994" s="10"/>
      <c r="C1994" s="10"/>
      <c r="D1994" s="10"/>
      <c r="E1994" s="10"/>
      <c r="F1994" s="10" t="str">
        <f t="shared" si="93"/>
        <v/>
      </c>
      <c r="G1994" s="10" t="str">
        <f t="shared" si="95"/>
        <v/>
      </c>
      <c r="H1994" s="10"/>
      <c r="I1994" s="13"/>
    </row>
    <row r="1995" spans="1:9" ht="34.5" hidden="1" customHeight="1" x14ac:dyDescent="0.25">
      <c r="A1995" s="42" t="str">
        <f t="shared" si="94"/>
        <v/>
      </c>
      <c r="B1995" s="10"/>
      <c r="C1995" s="10"/>
      <c r="D1995" s="10"/>
      <c r="E1995" s="10"/>
      <c r="F1995" s="10" t="str">
        <f t="shared" si="93"/>
        <v/>
      </c>
      <c r="G1995" s="10" t="str">
        <f t="shared" si="95"/>
        <v/>
      </c>
      <c r="H1995" s="10"/>
      <c r="I1995" s="13"/>
    </row>
    <row r="1996" spans="1:9" ht="34.5" hidden="1" customHeight="1" x14ac:dyDescent="0.25">
      <c r="A1996" s="42" t="str">
        <f t="shared" si="94"/>
        <v/>
      </c>
      <c r="B1996" s="10"/>
      <c r="C1996" s="10"/>
      <c r="D1996" s="10"/>
      <c r="E1996" s="10"/>
      <c r="F1996" s="10" t="str">
        <f t="shared" si="93"/>
        <v/>
      </c>
      <c r="G1996" s="10" t="str">
        <f t="shared" si="95"/>
        <v/>
      </c>
      <c r="H1996" s="10"/>
      <c r="I1996" s="13"/>
    </row>
    <row r="1997" spans="1:9" ht="34.5" hidden="1" customHeight="1" x14ac:dyDescent="0.25">
      <c r="A1997" s="42" t="str">
        <f t="shared" si="94"/>
        <v/>
      </c>
      <c r="B1997" s="10"/>
      <c r="C1997" s="10"/>
      <c r="D1997" s="10"/>
      <c r="E1997" s="10"/>
      <c r="F1997" s="10" t="str">
        <f t="shared" si="93"/>
        <v/>
      </c>
      <c r="G1997" s="10" t="str">
        <f t="shared" si="95"/>
        <v/>
      </c>
      <c r="H1997" s="10"/>
      <c r="I1997" s="13"/>
    </row>
    <row r="1998" spans="1:9" ht="34.5" hidden="1" customHeight="1" x14ac:dyDescent="0.25">
      <c r="A1998" s="42" t="str">
        <f t="shared" si="94"/>
        <v/>
      </c>
      <c r="B1998" s="10"/>
      <c r="C1998" s="10"/>
      <c r="D1998" s="10"/>
      <c r="E1998" s="10"/>
      <c r="F1998" s="10" t="str">
        <f t="shared" si="93"/>
        <v/>
      </c>
      <c r="G1998" s="10" t="str">
        <f t="shared" si="95"/>
        <v/>
      </c>
      <c r="H1998" s="10"/>
      <c r="I1998" s="13"/>
    </row>
    <row r="1999" spans="1:9" ht="34.5" hidden="1" customHeight="1" x14ac:dyDescent="0.25">
      <c r="A1999" s="42" t="str">
        <f t="shared" si="94"/>
        <v/>
      </c>
      <c r="B1999" s="10"/>
      <c r="C1999" s="10"/>
      <c r="D1999" s="10"/>
      <c r="E1999" s="10"/>
      <c r="F1999" s="10" t="str">
        <f t="shared" si="93"/>
        <v/>
      </c>
      <c r="G1999" s="10" t="str">
        <f t="shared" si="95"/>
        <v/>
      </c>
      <c r="H1999" s="10"/>
      <c r="I1999" s="13"/>
    </row>
    <row r="2000" spans="1:9" ht="34.5" hidden="1" customHeight="1" x14ac:dyDescent="0.25">
      <c r="A2000" s="42" t="str">
        <f t="shared" si="94"/>
        <v/>
      </c>
      <c r="B2000" s="10"/>
      <c r="C2000" s="10"/>
      <c r="D2000" s="10"/>
      <c r="E2000" s="10"/>
      <c r="F2000" s="10" t="str">
        <f t="shared" si="93"/>
        <v/>
      </c>
      <c r="G2000" s="10" t="str">
        <f t="shared" si="95"/>
        <v/>
      </c>
      <c r="H2000" s="10"/>
      <c r="I2000" s="13"/>
    </row>
    <row r="2001" spans="1:9" ht="34.5" hidden="1" customHeight="1" x14ac:dyDescent="0.25">
      <c r="A2001" s="42" t="str">
        <f t="shared" si="94"/>
        <v/>
      </c>
      <c r="B2001" s="10"/>
      <c r="C2001" s="10"/>
      <c r="D2001" s="10"/>
      <c r="E2001" s="10"/>
      <c r="F2001" s="10" t="str">
        <f t="shared" si="93"/>
        <v/>
      </c>
      <c r="G2001" s="10" t="str">
        <f t="shared" si="95"/>
        <v/>
      </c>
      <c r="H2001" s="10"/>
      <c r="I2001" s="13"/>
    </row>
    <row r="2002" spans="1:9" ht="34.5" hidden="1" customHeight="1" x14ac:dyDescent="0.25">
      <c r="A2002" s="42" t="str">
        <f t="shared" si="94"/>
        <v/>
      </c>
      <c r="B2002" s="10"/>
      <c r="C2002" s="10"/>
      <c r="D2002" s="10"/>
      <c r="E2002" s="10"/>
      <c r="F2002" s="10" t="str">
        <f t="shared" si="93"/>
        <v/>
      </c>
      <c r="G2002" s="10" t="str">
        <f t="shared" si="95"/>
        <v/>
      </c>
      <c r="H2002" s="10"/>
      <c r="I2002" s="13"/>
    </row>
    <row r="2003" spans="1:9" ht="34.5" hidden="1" customHeight="1" x14ac:dyDescent="0.25">
      <c r="A2003" s="42" t="str">
        <f t="shared" si="94"/>
        <v/>
      </c>
      <c r="B2003" s="10"/>
      <c r="C2003" s="10"/>
      <c r="D2003" s="10"/>
      <c r="E2003" s="10"/>
      <c r="F2003" s="10" t="str">
        <f t="shared" si="93"/>
        <v/>
      </c>
      <c r="G2003" s="10" t="str">
        <f t="shared" si="95"/>
        <v/>
      </c>
      <c r="H2003" s="10"/>
      <c r="I2003" s="13"/>
    </row>
    <row r="2004" spans="1:9" ht="34.5" hidden="1" customHeight="1" x14ac:dyDescent="0.25">
      <c r="A2004" s="42" t="str">
        <f t="shared" si="94"/>
        <v/>
      </c>
      <c r="B2004" s="10"/>
      <c r="C2004" s="10"/>
      <c r="D2004" s="10"/>
      <c r="E2004" s="10"/>
      <c r="F2004" s="10" t="str">
        <f t="shared" ref="F2004:F2067" si="96">IF(B2004="","",LEFT(B2004,10))</f>
        <v/>
      </c>
      <c r="G2004" s="10" t="str">
        <f t="shared" si="95"/>
        <v/>
      </c>
      <c r="H2004" s="10"/>
      <c r="I2004" s="13"/>
    </row>
    <row r="2005" spans="1:9" ht="34.5" hidden="1" customHeight="1" x14ac:dyDescent="0.25">
      <c r="A2005" s="42" t="str">
        <f t="shared" si="94"/>
        <v/>
      </c>
      <c r="B2005" s="10"/>
      <c r="C2005" s="10"/>
      <c r="D2005" s="10"/>
      <c r="E2005" s="10"/>
      <c r="F2005" s="10" t="str">
        <f t="shared" si="96"/>
        <v/>
      </c>
      <c r="G2005" s="10" t="str">
        <f t="shared" si="95"/>
        <v/>
      </c>
      <c r="H2005" s="10"/>
      <c r="I2005" s="13"/>
    </row>
    <row r="2006" spans="1:9" ht="34.5" hidden="1" customHeight="1" x14ac:dyDescent="0.25">
      <c r="A2006" s="42" t="str">
        <f t="shared" si="94"/>
        <v/>
      </c>
      <c r="B2006" s="10"/>
      <c r="C2006" s="10"/>
      <c r="D2006" s="10"/>
      <c r="E2006" s="10"/>
      <c r="F2006" s="10" t="str">
        <f t="shared" si="96"/>
        <v/>
      </c>
      <c r="G2006" s="10" t="str">
        <f t="shared" si="95"/>
        <v/>
      </c>
      <c r="H2006" s="10"/>
      <c r="I2006" s="13"/>
    </row>
    <row r="2007" spans="1:9" ht="34.5" hidden="1" customHeight="1" x14ac:dyDescent="0.25">
      <c r="A2007" s="42" t="str">
        <f t="shared" si="94"/>
        <v/>
      </c>
      <c r="B2007" s="10"/>
      <c r="C2007" s="10"/>
      <c r="D2007" s="10"/>
      <c r="E2007" s="10"/>
      <c r="F2007" s="10" t="str">
        <f t="shared" si="96"/>
        <v/>
      </c>
      <c r="G2007" s="10" t="str">
        <f t="shared" si="95"/>
        <v/>
      </c>
      <c r="H2007" s="10"/>
      <c r="I2007" s="13"/>
    </row>
    <row r="2008" spans="1:9" ht="34.5" hidden="1" customHeight="1" x14ac:dyDescent="0.25">
      <c r="A2008" s="42" t="str">
        <f t="shared" si="94"/>
        <v/>
      </c>
      <c r="B2008" s="10"/>
      <c r="C2008" s="10"/>
      <c r="D2008" s="10"/>
      <c r="E2008" s="10"/>
      <c r="F2008" s="10" t="str">
        <f t="shared" si="96"/>
        <v/>
      </c>
      <c r="G2008" s="10" t="str">
        <f t="shared" si="95"/>
        <v/>
      </c>
      <c r="H2008" s="10"/>
      <c r="I2008" s="13"/>
    </row>
    <row r="2009" spans="1:9" ht="34.5" hidden="1" customHeight="1" x14ac:dyDescent="0.25">
      <c r="A2009" s="42" t="str">
        <f t="shared" si="94"/>
        <v/>
      </c>
      <c r="B2009" s="10"/>
      <c r="C2009" s="10"/>
      <c r="D2009" s="10"/>
      <c r="E2009" s="10"/>
      <c r="F2009" s="10" t="str">
        <f t="shared" si="96"/>
        <v/>
      </c>
      <c r="G2009" s="10" t="str">
        <f t="shared" si="95"/>
        <v/>
      </c>
      <c r="H2009" s="10"/>
      <c r="I2009" s="13"/>
    </row>
    <row r="2010" spans="1:9" ht="34.5" hidden="1" customHeight="1" x14ac:dyDescent="0.25">
      <c r="A2010" s="42" t="str">
        <f t="shared" si="94"/>
        <v/>
      </c>
      <c r="B2010" s="10"/>
      <c r="C2010" s="10"/>
      <c r="D2010" s="10"/>
      <c r="E2010" s="10"/>
      <c r="F2010" s="10" t="str">
        <f t="shared" si="96"/>
        <v/>
      </c>
      <c r="G2010" s="10" t="str">
        <f t="shared" si="95"/>
        <v/>
      </c>
      <c r="H2010" s="10"/>
      <c r="I2010" s="13"/>
    </row>
    <row r="2011" spans="1:9" ht="34.5" hidden="1" customHeight="1" x14ac:dyDescent="0.25">
      <c r="A2011" s="42" t="str">
        <f t="shared" si="94"/>
        <v/>
      </c>
      <c r="B2011" s="10"/>
      <c r="C2011" s="10"/>
      <c r="D2011" s="10"/>
      <c r="E2011" s="10"/>
      <c r="F2011" s="10" t="str">
        <f t="shared" si="96"/>
        <v/>
      </c>
      <c r="G2011" s="10" t="str">
        <f t="shared" si="95"/>
        <v/>
      </c>
      <c r="H2011" s="10"/>
      <c r="I2011" s="13"/>
    </row>
    <row r="2012" spans="1:9" ht="34.5" hidden="1" customHeight="1" x14ac:dyDescent="0.25">
      <c r="A2012" s="42" t="str">
        <f t="shared" si="94"/>
        <v/>
      </c>
      <c r="B2012" s="10"/>
      <c r="C2012" s="10"/>
      <c r="D2012" s="10"/>
      <c r="E2012" s="10"/>
      <c r="F2012" s="10" t="str">
        <f t="shared" si="96"/>
        <v/>
      </c>
      <c r="G2012" s="10" t="str">
        <f t="shared" si="95"/>
        <v/>
      </c>
      <c r="H2012" s="10"/>
      <c r="I2012" s="13"/>
    </row>
    <row r="2013" spans="1:9" ht="34.5" hidden="1" customHeight="1" x14ac:dyDescent="0.25">
      <c r="A2013" s="42" t="str">
        <f t="shared" si="94"/>
        <v/>
      </c>
      <c r="B2013" s="10"/>
      <c r="C2013" s="10"/>
      <c r="D2013" s="10"/>
      <c r="E2013" s="10"/>
      <c r="F2013" s="10" t="str">
        <f t="shared" si="96"/>
        <v/>
      </c>
      <c r="G2013" s="10" t="str">
        <f t="shared" si="95"/>
        <v/>
      </c>
      <c r="H2013" s="10"/>
      <c r="I2013" s="13"/>
    </row>
    <row r="2014" spans="1:9" ht="34.5" hidden="1" customHeight="1" x14ac:dyDescent="0.25">
      <c r="A2014" s="42" t="str">
        <f t="shared" si="94"/>
        <v/>
      </c>
      <c r="B2014" s="10"/>
      <c r="C2014" s="10"/>
      <c r="D2014" s="10"/>
      <c r="E2014" s="10"/>
      <c r="F2014" s="10" t="str">
        <f t="shared" si="96"/>
        <v/>
      </c>
      <c r="G2014" s="10" t="str">
        <f t="shared" si="95"/>
        <v/>
      </c>
      <c r="H2014" s="10"/>
      <c r="I2014" s="13"/>
    </row>
    <row r="2015" spans="1:9" ht="34.5" hidden="1" customHeight="1" x14ac:dyDescent="0.25">
      <c r="A2015" s="42" t="str">
        <f t="shared" si="94"/>
        <v/>
      </c>
      <c r="B2015" s="10"/>
      <c r="C2015" s="10"/>
      <c r="D2015" s="10"/>
      <c r="E2015" s="10"/>
      <c r="F2015" s="10" t="str">
        <f t="shared" si="96"/>
        <v/>
      </c>
      <c r="G2015" s="10" t="str">
        <f t="shared" si="95"/>
        <v/>
      </c>
      <c r="H2015" s="10"/>
      <c r="I2015" s="13"/>
    </row>
    <row r="2016" spans="1:9" ht="34.5" hidden="1" customHeight="1" x14ac:dyDescent="0.25">
      <c r="A2016" s="42" t="str">
        <f t="shared" si="94"/>
        <v/>
      </c>
      <c r="B2016" s="10"/>
      <c r="C2016" s="10"/>
      <c r="D2016" s="10"/>
      <c r="E2016" s="10"/>
      <c r="F2016" s="10" t="str">
        <f t="shared" si="96"/>
        <v/>
      </c>
      <c r="G2016" s="10" t="str">
        <f t="shared" si="95"/>
        <v/>
      </c>
      <c r="H2016" s="10"/>
      <c r="I2016" s="13"/>
    </row>
    <row r="2017" spans="1:9" ht="34.5" hidden="1" customHeight="1" x14ac:dyDescent="0.25">
      <c r="A2017" s="42" t="str">
        <f t="shared" si="94"/>
        <v/>
      </c>
      <c r="B2017" s="10"/>
      <c r="C2017" s="10"/>
      <c r="D2017" s="10"/>
      <c r="E2017" s="10"/>
      <c r="F2017" s="10" t="str">
        <f t="shared" si="96"/>
        <v/>
      </c>
      <c r="G2017" s="10" t="str">
        <f t="shared" si="95"/>
        <v/>
      </c>
      <c r="H2017" s="10"/>
      <c r="I2017" s="13"/>
    </row>
    <row r="2018" spans="1:9" ht="34.5" hidden="1" customHeight="1" x14ac:dyDescent="0.25">
      <c r="A2018" s="42" t="str">
        <f t="shared" si="94"/>
        <v/>
      </c>
      <c r="B2018" s="10"/>
      <c r="C2018" s="10"/>
      <c r="D2018" s="10"/>
      <c r="E2018" s="10"/>
      <c r="F2018" s="10" t="str">
        <f t="shared" si="96"/>
        <v/>
      </c>
      <c r="G2018" s="10" t="str">
        <f t="shared" si="95"/>
        <v/>
      </c>
      <c r="H2018" s="10"/>
      <c r="I2018" s="13"/>
    </row>
    <row r="2019" spans="1:9" ht="34.5" hidden="1" customHeight="1" x14ac:dyDescent="0.25">
      <c r="A2019" s="42" t="str">
        <f t="shared" si="94"/>
        <v/>
      </c>
      <c r="B2019" s="10"/>
      <c r="C2019" s="10"/>
      <c r="D2019" s="10"/>
      <c r="E2019" s="10"/>
      <c r="F2019" s="10" t="str">
        <f t="shared" si="96"/>
        <v/>
      </c>
      <c r="G2019" s="10" t="str">
        <f t="shared" si="95"/>
        <v/>
      </c>
      <c r="H2019" s="10"/>
      <c r="I2019" s="13"/>
    </row>
    <row r="2020" spans="1:9" ht="34.5" hidden="1" customHeight="1" x14ac:dyDescent="0.25">
      <c r="A2020" s="42" t="str">
        <f t="shared" si="94"/>
        <v/>
      </c>
      <c r="B2020" s="10"/>
      <c r="C2020" s="10"/>
      <c r="D2020" s="10"/>
      <c r="E2020" s="10"/>
      <c r="F2020" s="10" t="str">
        <f t="shared" si="96"/>
        <v/>
      </c>
      <c r="G2020" s="10" t="str">
        <f t="shared" si="95"/>
        <v/>
      </c>
      <c r="H2020" s="10"/>
      <c r="I2020" s="13"/>
    </row>
    <row r="2021" spans="1:9" ht="34.5" hidden="1" customHeight="1" x14ac:dyDescent="0.25">
      <c r="A2021" s="42" t="str">
        <f t="shared" si="94"/>
        <v/>
      </c>
      <c r="B2021" s="10"/>
      <c r="C2021" s="10"/>
      <c r="D2021" s="10"/>
      <c r="E2021" s="10"/>
      <c r="F2021" s="10" t="str">
        <f t="shared" si="96"/>
        <v/>
      </c>
      <c r="G2021" s="10" t="str">
        <f t="shared" si="95"/>
        <v/>
      </c>
      <c r="H2021" s="10"/>
      <c r="I2021" s="13"/>
    </row>
    <row r="2022" spans="1:9" ht="34.5" hidden="1" customHeight="1" x14ac:dyDescent="0.25">
      <c r="A2022" s="42" t="str">
        <f t="shared" si="94"/>
        <v/>
      </c>
      <c r="B2022" s="10"/>
      <c r="C2022" s="10"/>
      <c r="D2022" s="10"/>
      <c r="E2022" s="10"/>
      <c r="F2022" s="10" t="str">
        <f t="shared" si="96"/>
        <v/>
      </c>
      <c r="G2022" s="10" t="str">
        <f t="shared" si="95"/>
        <v/>
      </c>
      <c r="H2022" s="10"/>
      <c r="I2022" s="13"/>
    </row>
    <row r="2023" spans="1:9" ht="34.5" hidden="1" customHeight="1" x14ac:dyDescent="0.25">
      <c r="A2023" s="42" t="str">
        <f t="shared" si="94"/>
        <v/>
      </c>
      <c r="B2023" s="10"/>
      <c r="C2023" s="10"/>
      <c r="D2023" s="10"/>
      <c r="E2023" s="10"/>
      <c r="F2023" s="10" t="str">
        <f t="shared" si="96"/>
        <v/>
      </c>
      <c r="G2023" s="10" t="str">
        <f t="shared" si="95"/>
        <v/>
      </c>
      <c r="H2023" s="10"/>
      <c r="I2023" s="13"/>
    </row>
    <row r="2024" spans="1:9" ht="34.5" hidden="1" customHeight="1" x14ac:dyDescent="0.25">
      <c r="A2024" s="42" t="str">
        <f t="shared" si="94"/>
        <v/>
      </c>
      <c r="B2024" s="10"/>
      <c r="C2024" s="10"/>
      <c r="D2024" s="10"/>
      <c r="E2024" s="10"/>
      <c r="F2024" s="10" t="str">
        <f t="shared" si="96"/>
        <v/>
      </c>
      <c r="G2024" s="10" t="str">
        <f t="shared" si="95"/>
        <v/>
      </c>
      <c r="H2024" s="10"/>
      <c r="I2024" s="13"/>
    </row>
    <row r="2025" spans="1:9" ht="34.5" hidden="1" customHeight="1" x14ac:dyDescent="0.25">
      <c r="A2025" s="42" t="str">
        <f t="shared" si="94"/>
        <v/>
      </c>
      <c r="B2025" s="10"/>
      <c r="C2025" s="10"/>
      <c r="D2025" s="10"/>
      <c r="E2025" s="10"/>
      <c r="F2025" s="10" t="str">
        <f t="shared" si="96"/>
        <v/>
      </c>
      <c r="G2025" s="10" t="str">
        <f t="shared" si="95"/>
        <v/>
      </c>
      <c r="H2025" s="10"/>
      <c r="I2025" s="13"/>
    </row>
    <row r="2026" spans="1:9" ht="34.5" hidden="1" customHeight="1" x14ac:dyDescent="0.25">
      <c r="A2026" s="42" t="str">
        <f t="shared" si="94"/>
        <v/>
      </c>
      <c r="B2026" s="10"/>
      <c r="C2026" s="10"/>
      <c r="D2026" s="10"/>
      <c r="E2026" s="10"/>
      <c r="F2026" s="10" t="str">
        <f t="shared" si="96"/>
        <v/>
      </c>
      <c r="G2026" s="10" t="str">
        <f t="shared" si="95"/>
        <v/>
      </c>
      <c r="H2026" s="10"/>
      <c r="I2026" s="13"/>
    </row>
    <row r="2027" spans="1:9" ht="34.5" hidden="1" customHeight="1" x14ac:dyDescent="0.25">
      <c r="A2027" s="42" t="str">
        <f t="shared" si="94"/>
        <v/>
      </c>
      <c r="B2027" s="10"/>
      <c r="C2027" s="10"/>
      <c r="D2027" s="10"/>
      <c r="E2027" s="10"/>
      <c r="F2027" s="10" t="str">
        <f t="shared" si="96"/>
        <v/>
      </c>
      <c r="G2027" s="10" t="str">
        <f t="shared" si="95"/>
        <v/>
      </c>
      <c r="H2027" s="10"/>
      <c r="I2027" s="13"/>
    </row>
    <row r="2028" spans="1:9" ht="34.5" hidden="1" customHeight="1" x14ac:dyDescent="0.25">
      <c r="A2028" s="42" t="str">
        <f t="shared" si="94"/>
        <v/>
      </c>
      <c r="B2028" s="10"/>
      <c r="C2028" s="10"/>
      <c r="D2028" s="10"/>
      <c r="E2028" s="10"/>
      <c r="F2028" s="10" t="str">
        <f t="shared" si="96"/>
        <v/>
      </c>
      <c r="G2028" s="10" t="str">
        <f t="shared" si="95"/>
        <v/>
      </c>
      <c r="H2028" s="10"/>
      <c r="I2028" s="13"/>
    </row>
    <row r="2029" spans="1:9" ht="34.5" hidden="1" customHeight="1" x14ac:dyDescent="0.25">
      <c r="A2029" s="42" t="str">
        <f t="shared" si="94"/>
        <v/>
      </c>
      <c r="B2029" s="10"/>
      <c r="C2029" s="10"/>
      <c r="D2029" s="10"/>
      <c r="E2029" s="10"/>
      <c r="F2029" s="10" t="str">
        <f t="shared" si="96"/>
        <v/>
      </c>
      <c r="G2029" s="10" t="str">
        <f t="shared" si="95"/>
        <v/>
      </c>
      <c r="H2029" s="10"/>
      <c r="I2029" s="13"/>
    </row>
    <row r="2030" spans="1:9" ht="34.5" hidden="1" customHeight="1" x14ac:dyDescent="0.25">
      <c r="A2030" s="42" t="str">
        <f t="shared" si="94"/>
        <v/>
      </c>
      <c r="B2030" s="10"/>
      <c r="C2030" s="10"/>
      <c r="D2030" s="10"/>
      <c r="E2030" s="10"/>
      <c r="F2030" s="10" t="str">
        <f t="shared" si="96"/>
        <v/>
      </c>
      <c r="G2030" s="10" t="str">
        <f t="shared" si="95"/>
        <v/>
      </c>
      <c r="H2030" s="10"/>
      <c r="I2030" s="13"/>
    </row>
    <row r="2031" spans="1:9" ht="34.5" hidden="1" customHeight="1" x14ac:dyDescent="0.25">
      <c r="A2031" s="42" t="str">
        <f t="shared" si="94"/>
        <v/>
      </c>
      <c r="B2031" s="10"/>
      <c r="C2031" s="10"/>
      <c r="D2031" s="10"/>
      <c r="E2031" s="10"/>
      <c r="F2031" s="10" t="str">
        <f t="shared" si="96"/>
        <v/>
      </c>
      <c r="G2031" s="10" t="str">
        <f t="shared" si="95"/>
        <v/>
      </c>
      <c r="H2031" s="10"/>
      <c r="I2031" s="13"/>
    </row>
    <row r="2032" spans="1:9" ht="34.5" hidden="1" customHeight="1" x14ac:dyDescent="0.25">
      <c r="A2032" s="42" t="str">
        <f t="shared" si="94"/>
        <v/>
      </c>
      <c r="B2032" s="10"/>
      <c r="C2032" s="10"/>
      <c r="D2032" s="10"/>
      <c r="E2032" s="10"/>
      <c r="F2032" s="10" t="str">
        <f t="shared" si="96"/>
        <v/>
      </c>
      <c r="G2032" s="10" t="str">
        <f t="shared" si="95"/>
        <v/>
      </c>
      <c r="H2032" s="10"/>
      <c r="I2032" s="13"/>
    </row>
    <row r="2033" spans="1:9" ht="34.5" hidden="1" customHeight="1" x14ac:dyDescent="0.25">
      <c r="A2033" s="42" t="str">
        <f t="shared" si="94"/>
        <v/>
      </c>
      <c r="B2033" s="10"/>
      <c r="C2033" s="10"/>
      <c r="D2033" s="10"/>
      <c r="E2033" s="10"/>
      <c r="F2033" s="10" t="str">
        <f t="shared" si="96"/>
        <v/>
      </c>
      <c r="G2033" s="10" t="str">
        <f t="shared" si="95"/>
        <v/>
      </c>
      <c r="H2033" s="10"/>
      <c r="I2033" s="13"/>
    </row>
    <row r="2034" spans="1:9" ht="34.5" hidden="1" customHeight="1" x14ac:dyDescent="0.25">
      <c r="A2034" s="42" t="str">
        <f t="shared" si="94"/>
        <v/>
      </c>
      <c r="B2034" s="10"/>
      <c r="C2034" s="10"/>
      <c r="D2034" s="10"/>
      <c r="E2034" s="10"/>
      <c r="F2034" s="10" t="str">
        <f t="shared" si="96"/>
        <v/>
      </c>
      <c r="G2034" s="10" t="str">
        <f t="shared" si="95"/>
        <v/>
      </c>
      <c r="H2034" s="10"/>
      <c r="I2034" s="13"/>
    </row>
    <row r="2035" spans="1:9" ht="34.5" hidden="1" customHeight="1" x14ac:dyDescent="0.25">
      <c r="A2035" s="42" t="str">
        <f t="shared" si="94"/>
        <v/>
      </c>
      <c r="B2035" s="10"/>
      <c r="C2035" s="10"/>
      <c r="D2035" s="10"/>
      <c r="E2035" s="10"/>
      <c r="F2035" s="10" t="str">
        <f t="shared" si="96"/>
        <v/>
      </c>
      <c r="G2035" s="10" t="str">
        <f t="shared" si="95"/>
        <v/>
      </c>
      <c r="H2035" s="10"/>
      <c r="I2035" s="13"/>
    </row>
    <row r="2036" spans="1:9" ht="34.5" hidden="1" customHeight="1" x14ac:dyDescent="0.25">
      <c r="A2036" s="42" t="str">
        <f t="shared" si="94"/>
        <v/>
      </c>
      <c r="B2036" s="10"/>
      <c r="C2036" s="10"/>
      <c r="D2036" s="10"/>
      <c r="E2036" s="10"/>
      <c r="F2036" s="10" t="str">
        <f t="shared" si="96"/>
        <v/>
      </c>
      <c r="G2036" s="10" t="str">
        <f t="shared" si="95"/>
        <v/>
      </c>
      <c r="H2036" s="10"/>
      <c r="I2036" s="13"/>
    </row>
    <row r="2037" spans="1:9" ht="34.5" hidden="1" customHeight="1" x14ac:dyDescent="0.25">
      <c r="A2037" s="42" t="str">
        <f t="shared" si="94"/>
        <v/>
      </c>
      <c r="B2037" s="10"/>
      <c r="C2037" s="10"/>
      <c r="D2037" s="10"/>
      <c r="E2037" s="10"/>
      <c r="F2037" s="10" t="str">
        <f t="shared" si="96"/>
        <v/>
      </c>
      <c r="G2037" s="10" t="str">
        <f t="shared" si="95"/>
        <v/>
      </c>
      <c r="H2037" s="10"/>
      <c r="I2037" s="13"/>
    </row>
    <row r="2038" spans="1:9" ht="34.5" hidden="1" customHeight="1" x14ac:dyDescent="0.25">
      <c r="A2038" s="42" t="str">
        <f t="shared" si="94"/>
        <v/>
      </c>
      <c r="B2038" s="10"/>
      <c r="C2038" s="10"/>
      <c r="D2038" s="10"/>
      <c r="E2038" s="10"/>
      <c r="F2038" s="10" t="str">
        <f t="shared" si="96"/>
        <v/>
      </c>
      <c r="G2038" s="10" t="str">
        <f t="shared" si="95"/>
        <v/>
      </c>
      <c r="H2038" s="10"/>
      <c r="I2038" s="13"/>
    </row>
    <row r="2039" spans="1:9" ht="34.5" hidden="1" customHeight="1" x14ac:dyDescent="0.25">
      <c r="A2039" s="42" t="str">
        <f t="shared" si="94"/>
        <v/>
      </c>
      <c r="B2039" s="10"/>
      <c r="C2039" s="10"/>
      <c r="D2039" s="10"/>
      <c r="E2039" s="10"/>
      <c r="F2039" s="10" t="str">
        <f t="shared" si="96"/>
        <v/>
      </c>
      <c r="G2039" s="10" t="str">
        <f t="shared" si="95"/>
        <v/>
      </c>
      <c r="H2039" s="10"/>
      <c r="I2039" s="13"/>
    </row>
    <row r="2040" spans="1:9" ht="34.5" hidden="1" customHeight="1" x14ac:dyDescent="0.25">
      <c r="A2040" s="42" t="str">
        <f t="shared" si="94"/>
        <v/>
      </c>
      <c r="B2040" s="10"/>
      <c r="C2040" s="10"/>
      <c r="D2040" s="10"/>
      <c r="E2040" s="10"/>
      <c r="F2040" s="10" t="str">
        <f t="shared" si="96"/>
        <v/>
      </c>
      <c r="G2040" s="10" t="str">
        <f t="shared" si="95"/>
        <v/>
      </c>
      <c r="H2040" s="10"/>
      <c r="I2040" s="13"/>
    </row>
    <row r="2041" spans="1:9" ht="34.5" hidden="1" customHeight="1" x14ac:dyDescent="0.25">
      <c r="A2041" s="42" t="str">
        <f t="shared" si="94"/>
        <v/>
      </c>
      <c r="B2041" s="10"/>
      <c r="C2041" s="10"/>
      <c r="D2041" s="10"/>
      <c r="E2041" s="10"/>
      <c r="F2041" s="10" t="str">
        <f t="shared" si="96"/>
        <v/>
      </c>
      <c r="G2041" s="10" t="str">
        <f t="shared" si="95"/>
        <v/>
      </c>
      <c r="H2041" s="10"/>
      <c r="I2041" s="13"/>
    </row>
    <row r="2042" spans="1:9" ht="34.5" hidden="1" customHeight="1" x14ac:dyDescent="0.25">
      <c r="A2042" s="42" t="str">
        <f t="shared" si="94"/>
        <v/>
      </c>
      <c r="B2042" s="10"/>
      <c r="C2042" s="10"/>
      <c r="D2042" s="10"/>
      <c r="E2042" s="10"/>
      <c r="F2042" s="10" t="str">
        <f t="shared" si="96"/>
        <v/>
      </c>
      <c r="G2042" s="10" t="str">
        <f t="shared" si="95"/>
        <v/>
      </c>
      <c r="H2042" s="10"/>
      <c r="I2042" s="13"/>
    </row>
    <row r="2043" spans="1:9" ht="34.5" hidden="1" customHeight="1" x14ac:dyDescent="0.25">
      <c r="A2043" s="42" t="str">
        <f t="shared" si="94"/>
        <v/>
      </c>
      <c r="B2043" s="10"/>
      <c r="C2043" s="10"/>
      <c r="D2043" s="10"/>
      <c r="E2043" s="10"/>
      <c r="F2043" s="10" t="str">
        <f t="shared" si="96"/>
        <v/>
      </c>
      <c r="G2043" s="10" t="str">
        <f t="shared" si="95"/>
        <v/>
      </c>
      <c r="H2043" s="10"/>
      <c r="I2043" s="13"/>
    </row>
    <row r="2044" spans="1:9" ht="34.5" hidden="1" customHeight="1" x14ac:dyDescent="0.25">
      <c r="A2044" s="42" t="str">
        <f t="shared" si="94"/>
        <v/>
      </c>
      <c r="B2044" s="10"/>
      <c r="C2044" s="10"/>
      <c r="D2044" s="10"/>
      <c r="E2044" s="10"/>
      <c r="F2044" s="10" t="str">
        <f t="shared" si="96"/>
        <v/>
      </c>
      <c r="G2044" s="10" t="str">
        <f t="shared" si="95"/>
        <v/>
      </c>
      <c r="H2044" s="10"/>
      <c r="I2044" s="13"/>
    </row>
    <row r="2045" spans="1:9" ht="34.5" hidden="1" customHeight="1" x14ac:dyDescent="0.25">
      <c r="A2045" s="42" t="str">
        <f t="shared" si="94"/>
        <v/>
      </c>
      <c r="B2045" s="10"/>
      <c r="C2045" s="10"/>
      <c r="D2045" s="10"/>
      <c r="E2045" s="10"/>
      <c r="F2045" s="10" t="str">
        <f t="shared" si="96"/>
        <v/>
      </c>
      <c r="G2045" s="10" t="str">
        <f t="shared" si="95"/>
        <v/>
      </c>
      <c r="H2045" s="10"/>
      <c r="I2045" s="13"/>
    </row>
    <row r="2046" spans="1:9" ht="34.5" hidden="1" customHeight="1" x14ac:dyDescent="0.25">
      <c r="A2046" s="42" t="str">
        <f t="shared" si="94"/>
        <v/>
      </c>
      <c r="B2046" s="10"/>
      <c r="C2046" s="10"/>
      <c r="D2046" s="10"/>
      <c r="E2046" s="10"/>
      <c r="F2046" s="10" t="str">
        <f t="shared" si="96"/>
        <v/>
      </c>
      <c r="G2046" s="10" t="str">
        <f t="shared" si="95"/>
        <v/>
      </c>
      <c r="H2046" s="10"/>
      <c r="I2046" s="13"/>
    </row>
    <row r="2047" spans="1:9" ht="34.5" hidden="1" customHeight="1" x14ac:dyDescent="0.25">
      <c r="A2047" s="42" t="str">
        <f t="shared" si="94"/>
        <v/>
      </c>
      <c r="B2047" s="10"/>
      <c r="C2047" s="10"/>
      <c r="D2047" s="10"/>
      <c r="E2047" s="10"/>
      <c r="F2047" s="10" t="str">
        <f t="shared" si="96"/>
        <v/>
      </c>
      <c r="G2047" s="10" t="str">
        <f t="shared" si="95"/>
        <v/>
      </c>
      <c r="H2047" s="10"/>
      <c r="I2047" s="13"/>
    </row>
    <row r="2048" spans="1:9" ht="34.5" hidden="1" customHeight="1" x14ac:dyDescent="0.25">
      <c r="A2048" s="42" t="str">
        <f t="shared" si="94"/>
        <v/>
      </c>
      <c r="B2048" s="10"/>
      <c r="C2048" s="10"/>
      <c r="D2048" s="10"/>
      <c r="E2048" s="10"/>
      <c r="F2048" s="10" t="str">
        <f t="shared" si="96"/>
        <v/>
      </c>
      <c r="G2048" s="10" t="str">
        <f t="shared" si="95"/>
        <v/>
      </c>
      <c r="H2048" s="10"/>
      <c r="I2048" s="13"/>
    </row>
    <row r="2049" spans="1:9" ht="34.5" hidden="1" customHeight="1" x14ac:dyDescent="0.25">
      <c r="A2049" s="42" t="str">
        <f t="shared" si="94"/>
        <v/>
      </c>
      <c r="B2049" s="10"/>
      <c r="C2049" s="10"/>
      <c r="D2049" s="10"/>
      <c r="E2049" s="10"/>
      <c r="F2049" s="10" t="str">
        <f t="shared" si="96"/>
        <v/>
      </c>
      <c r="G2049" s="10" t="str">
        <f t="shared" si="95"/>
        <v/>
      </c>
      <c r="H2049" s="10"/>
      <c r="I2049" s="13"/>
    </row>
    <row r="2050" spans="1:9" ht="34.5" hidden="1" customHeight="1" x14ac:dyDescent="0.25">
      <c r="A2050" s="42" t="str">
        <f t="shared" si="94"/>
        <v/>
      </c>
      <c r="B2050" s="10"/>
      <c r="C2050" s="10"/>
      <c r="D2050" s="10"/>
      <c r="E2050" s="10"/>
      <c r="F2050" s="10" t="str">
        <f t="shared" si="96"/>
        <v/>
      </c>
      <c r="G2050" s="10" t="str">
        <f t="shared" si="95"/>
        <v/>
      </c>
      <c r="H2050" s="10"/>
      <c r="I2050" s="13"/>
    </row>
    <row r="2051" spans="1:9" ht="34.5" hidden="1" customHeight="1" x14ac:dyDescent="0.25">
      <c r="A2051" s="42" t="str">
        <f t="shared" ref="A2051:A2114" si="97">IF(LEFT(D2051,3)="Ver","",IF(COUNTIF(D:D,D2051)&gt;1,"X",""))</f>
        <v/>
      </c>
      <c r="B2051" s="10"/>
      <c r="C2051" s="10"/>
      <c r="D2051" s="10"/>
      <c r="E2051" s="10"/>
      <c r="F2051" s="10" t="str">
        <f t="shared" si="96"/>
        <v/>
      </c>
      <c r="G2051" s="10" t="str">
        <f t="shared" ref="G2051:G2114" si="98">IF(C2051="","",C2051)</f>
        <v/>
      </c>
      <c r="H2051" s="10"/>
      <c r="I2051" s="13"/>
    </row>
    <row r="2052" spans="1:9" ht="34.5" hidden="1" customHeight="1" x14ac:dyDescent="0.25">
      <c r="A2052" s="42" t="str">
        <f t="shared" si="97"/>
        <v/>
      </c>
      <c r="B2052" s="10"/>
      <c r="C2052" s="10"/>
      <c r="D2052" s="10"/>
      <c r="E2052" s="10"/>
      <c r="F2052" s="10" t="str">
        <f t="shared" si="96"/>
        <v/>
      </c>
      <c r="G2052" s="10" t="str">
        <f t="shared" si="98"/>
        <v/>
      </c>
      <c r="H2052" s="10"/>
      <c r="I2052" s="13"/>
    </row>
    <row r="2053" spans="1:9" ht="34.5" hidden="1" customHeight="1" x14ac:dyDescent="0.25">
      <c r="A2053" s="42" t="str">
        <f t="shared" si="97"/>
        <v/>
      </c>
      <c r="B2053" s="10"/>
      <c r="C2053" s="10"/>
      <c r="D2053" s="10"/>
      <c r="E2053" s="10"/>
      <c r="F2053" s="10" t="str">
        <f t="shared" si="96"/>
        <v/>
      </c>
      <c r="G2053" s="10" t="str">
        <f t="shared" si="98"/>
        <v/>
      </c>
      <c r="H2053" s="10"/>
      <c r="I2053" s="13"/>
    </row>
    <row r="2054" spans="1:9" ht="34.5" hidden="1" customHeight="1" x14ac:dyDescent="0.25">
      <c r="A2054" s="42" t="str">
        <f t="shared" si="97"/>
        <v/>
      </c>
      <c r="B2054" s="10"/>
      <c r="C2054" s="10"/>
      <c r="D2054" s="10"/>
      <c r="E2054" s="10"/>
      <c r="F2054" s="10" t="str">
        <f t="shared" si="96"/>
        <v/>
      </c>
      <c r="G2054" s="10" t="str">
        <f t="shared" si="98"/>
        <v/>
      </c>
      <c r="H2054" s="10"/>
      <c r="I2054" s="13"/>
    </row>
    <row r="2055" spans="1:9" ht="34.5" hidden="1" customHeight="1" x14ac:dyDescent="0.25">
      <c r="A2055" s="42" t="str">
        <f t="shared" si="97"/>
        <v/>
      </c>
      <c r="B2055" s="10"/>
      <c r="C2055" s="10"/>
      <c r="D2055" s="10"/>
      <c r="E2055" s="10"/>
      <c r="F2055" s="10" t="str">
        <f t="shared" si="96"/>
        <v/>
      </c>
      <c r="G2055" s="10" t="str">
        <f t="shared" si="98"/>
        <v/>
      </c>
      <c r="H2055" s="10"/>
      <c r="I2055" s="13"/>
    </row>
    <row r="2056" spans="1:9" ht="34.5" hidden="1" customHeight="1" x14ac:dyDescent="0.25">
      <c r="A2056" s="42" t="str">
        <f t="shared" si="97"/>
        <v/>
      </c>
      <c r="B2056" s="10"/>
      <c r="C2056" s="10"/>
      <c r="D2056" s="10"/>
      <c r="E2056" s="10"/>
      <c r="F2056" s="10" t="str">
        <f t="shared" si="96"/>
        <v/>
      </c>
      <c r="G2056" s="10" t="str">
        <f t="shared" si="98"/>
        <v/>
      </c>
      <c r="H2056" s="10"/>
      <c r="I2056" s="13"/>
    </row>
    <row r="2057" spans="1:9" ht="34.5" hidden="1" customHeight="1" x14ac:dyDescent="0.25">
      <c r="A2057" s="42" t="str">
        <f t="shared" si="97"/>
        <v/>
      </c>
      <c r="B2057" s="10"/>
      <c r="C2057" s="10"/>
      <c r="D2057" s="10"/>
      <c r="E2057" s="10"/>
      <c r="F2057" s="10" t="str">
        <f t="shared" si="96"/>
        <v/>
      </c>
      <c r="G2057" s="10" t="str">
        <f t="shared" si="98"/>
        <v/>
      </c>
      <c r="H2057" s="10"/>
      <c r="I2057" s="13"/>
    </row>
    <row r="2058" spans="1:9" ht="34.5" hidden="1" customHeight="1" x14ac:dyDescent="0.25">
      <c r="A2058" s="42" t="str">
        <f t="shared" si="97"/>
        <v/>
      </c>
      <c r="B2058" s="10"/>
      <c r="C2058" s="10"/>
      <c r="D2058" s="10"/>
      <c r="E2058" s="10"/>
      <c r="F2058" s="10" t="str">
        <f t="shared" si="96"/>
        <v/>
      </c>
      <c r="G2058" s="10" t="str">
        <f t="shared" si="98"/>
        <v/>
      </c>
      <c r="H2058" s="10"/>
      <c r="I2058" s="13"/>
    </row>
    <row r="2059" spans="1:9" ht="34.5" hidden="1" customHeight="1" x14ac:dyDescent="0.25">
      <c r="A2059" s="42" t="str">
        <f t="shared" si="97"/>
        <v/>
      </c>
      <c r="B2059" s="10"/>
      <c r="C2059" s="10"/>
      <c r="D2059" s="10"/>
      <c r="E2059" s="10"/>
      <c r="F2059" s="10" t="str">
        <f t="shared" si="96"/>
        <v/>
      </c>
      <c r="G2059" s="10" t="str">
        <f t="shared" si="98"/>
        <v/>
      </c>
      <c r="H2059" s="10"/>
      <c r="I2059" s="13"/>
    </row>
    <row r="2060" spans="1:9" ht="34.5" hidden="1" customHeight="1" x14ac:dyDescent="0.25">
      <c r="A2060" s="42" t="str">
        <f t="shared" si="97"/>
        <v/>
      </c>
      <c r="B2060" s="10"/>
      <c r="C2060" s="10"/>
      <c r="D2060" s="10"/>
      <c r="E2060" s="10"/>
      <c r="F2060" s="10" t="str">
        <f t="shared" si="96"/>
        <v/>
      </c>
      <c r="G2060" s="10" t="str">
        <f t="shared" si="98"/>
        <v/>
      </c>
      <c r="H2060" s="10"/>
      <c r="I2060" s="13"/>
    </row>
    <row r="2061" spans="1:9" ht="34.5" hidden="1" customHeight="1" x14ac:dyDescent="0.25">
      <c r="A2061" s="42" t="str">
        <f t="shared" si="97"/>
        <v/>
      </c>
      <c r="B2061" s="10"/>
      <c r="C2061" s="10"/>
      <c r="D2061" s="10"/>
      <c r="E2061" s="10"/>
      <c r="F2061" s="10" t="str">
        <f t="shared" si="96"/>
        <v/>
      </c>
      <c r="G2061" s="10" t="str">
        <f t="shared" si="98"/>
        <v/>
      </c>
      <c r="H2061" s="10"/>
      <c r="I2061" s="13"/>
    </row>
    <row r="2062" spans="1:9" ht="34.5" hidden="1" customHeight="1" x14ac:dyDescent="0.25">
      <c r="A2062" s="42" t="str">
        <f t="shared" si="97"/>
        <v/>
      </c>
      <c r="B2062" s="10"/>
      <c r="C2062" s="10"/>
      <c r="D2062" s="10"/>
      <c r="E2062" s="10"/>
      <c r="F2062" s="10" t="str">
        <f t="shared" si="96"/>
        <v/>
      </c>
      <c r="G2062" s="10" t="str">
        <f t="shared" si="98"/>
        <v/>
      </c>
      <c r="H2062" s="10"/>
      <c r="I2062" s="13"/>
    </row>
    <row r="2063" spans="1:9" ht="34.5" hidden="1" customHeight="1" x14ac:dyDescent="0.25">
      <c r="A2063" s="42" t="str">
        <f t="shared" si="97"/>
        <v/>
      </c>
      <c r="B2063" s="10"/>
      <c r="C2063" s="10"/>
      <c r="D2063" s="10"/>
      <c r="E2063" s="10"/>
      <c r="F2063" s="10" t="str">
        <f t="shared" si="96"/>
        <v/>
      </c>
      <c r="G2063" s="10" t="str">
        <f t="shared" si="98"/>
        <v/>
      </c>
      <c r="H2063" s="10"/>
      <c r="I2063" s="13"/>
    </row>
    <row r="2064" spans="1:9" ht="34.5" hidden="1" customHeight="1" x14ac:dyDescent="0.25">
      <c r="A2064" s="42" t="str">
        <f t="shared" si="97"/>
        <v/>
      </c>
      <c r="B2064" s="10"/>
      <c r="C2064" s="10"/>
      <c r="D2064" s="10"/>
      <c r="E2064" s="10"/>
      <c r="F2064" s="10" t="str">
        <f t="shared" si="96"/>
        <v/>
      </c>
      <c r="G2064" s="10" t="str">
        <f t="shared" si="98"/>
        <v/>
      </c>
      <c r="H2064" s="10"/>
      <c r="I2064" s="13"/>
    </row>
    <row r="2065" spans="1:9" ht="34.5" hidden="1" customHeight="1" x14ac:dyDescent="0.25">
      <c r="A2065" s="42" t="str">
        <f t="shared" si="97"/>
        <v/>
      </c>
      <c r="B2065" s="10"/>
      <c r="C2065" s="10"/>
      <c r="D2065" s="10"/>
      <c r="E2065" s="10"/>
      <c r="F2065" s="10" t="str">
        <f t="shared" si="96"/>
        <v/>
      </c>
      <c r="G2065" s="10" t="str">
        <f t="shared" si="98"/>
        <v/>
      </c>
      <c r="H2065" s="10"/>
      <c r="I2065" s="13"/>
    </row>
    <row r="2066" spans="1:9" ht="34.5" hidden="1" customHeight="1" x14ac:dyDescent="0.25">
      <c r="A2066" s="42" t="str">
        <f t="shared" si="97"/>
        <v/>
      </c>
      <c r="B2066" s="10"/>
      <c r="C2066" s="10"/>
      <c r="D2066" s="10"/>
      <c r="E2066" s="10"/>
      <c r="F2066" s="10" t="str">
        <f t="shared" si="96"/>
        <v/>
      </c>
      <c r="G2066" s="10" t="str">
        <f t="shared" si="98"/>
        <v/>
      </c>
      <c r="H2066" s="10"/>
      <c r="I2066" s="13"/>
    </row>
    <row r="2067" spans="1:9" ht="34.5" hidden="1" customHeight="1" x14ac:dyDescent="0.25">
      <c r="A2067" s="42" t="str">
        <f t="shared" si="97"/>
        <v/>
      </c>
      <c r="B2067" s="10"/>
      <c r="C2067" s="10"/>
      <c r="D2067" s="10"/>
      <c r="E2067" s="10"/>
      <c r="F2067" s="10" t="str">
        <f t="shared" si="96"/>
        <v/>
      </c>
      <c r="G2067" s="10" t="str">
        <f t="shared" si="98"/>
        <v/>
      </c>
      <c r="H2067" s="10"/>
      <c r="I2067" s="13"/>
    </row>
    <row r="2068" spans="1:9" ht="34.5" hidden="1" customHeight="1" x14ac:dyDescent="0.25">
      <c r="A2068" s="42" t="str">
        <f t="shared" si="97"/>
        <v/>
      </c>
      <c r="B2068" s="10"/>
      <c r="C2068" s="10"/>
      <c r="D2068" s="10"/>
      <c r="E2068" s="10"/>
      <c r="F2068" s="10" t="str">
        <f t="shared" ref="F2068:F2131" si="99">IF(B2068="","",LEFT(B2068,10))</f>
        <v/>
      </c>
      <c r="G2068" s="10" t="str">
        <f t="shared" si="98"/>
        <v/>
      </c>
      <c r="H2068" s="10"/>
      <c r="I2068" s="13"/>
    </row>
    <row r="2069" spans="1:9" ht="34.5" hidden="1" customHeight="1" x14ac:dyDescent="0.25">
      <c r="A2069" s="42" t="str">
        <f t="shared" si="97"/>
        <v/>
      </c>
      <c r="B2069" s="10"/>
      <c r="C2069" s="10"/>
      <c r="D2069" s="10"/>
      <c r="E2069" s="10"/>
      <c r="F2069" s="10" t="str">
        <f t="shared" si="99"/>
        <v/>
      </c>
      <c r="G2069" s="10" t="str">
        <f t="shared" si="98"/>
        <v/>
      </c>
      <c r="H2069" s="10"/>
      <c r="I2069" s="13"/>
    </row>
    <row r="2070" spans="1:9" ht="34.5" hidden="1" customHeight="1" x14ac:dyDescent="0.25">
      <c r="A2070" s="42" t="str">
        <f t="shared" si="97"/>
        <v/>
      </c>
      <c r="B2070" s="10"/>
      <c r="C2070" s="10"/>
      <c r="D2070" s="10"/>
      <c r="E2070" s="10"/>
      <c r="F2070" s="10" t="str">
        <f t="shared" si="99"/>
        <v/>
      </c>
      <c r="G2070" s="10" t="str">
        <f t="shared" si="98"/>
        <v/>
      </c>
      <c r="H2070" s="10"/>
      <c r="I2070" s="13"/>
    </row>
    <row r="2071" spans="1:9" ht="34.5" hidden="1" customHeight="1" x14ac:dyDescent="0.25">
      <c r="A2071" s="42" t="str">
        <f t="shared" si="97"/>
        <v/>
      </c>
      <c r="B2071" s="10"/>
      <c r="C2071" s="10"/>
      <c r="D2071" s="10"/>
      <c r="E2071" s="10"/>
      <c r="F2071" s="10" t="str">
        <f t="shared" si="99"/>
        <v/>
      </c>
      <c r="G2071" s="10" t="str">
        <f t="shared" si="98"/>
        <v/>
      </c>
      <c r="H2071" s="10"/>
      <c r="I2071" s="13"/>
    </row>
    <row r="2072" spans="1:9" ht="34.5" hidden="1" customHeight="1" x14ac:dyDescent="0.25">
      <c r="A2072" s="42" t="str">
        <f t="shared" si="97"/>
        <v/>
      </c>
      <c r="B2072" s="10"/>
      <c r="C2072" s="10"/>
      <c r="D2072" s="10"/>
      <c r="E2072" s="10"/>
      <c r="F2072" s="10" t="str">
        <f t="shared" si="99"/>
        <v/>
      </c>
      <c r="G2072" s="10" t="str">
        <f t="shared" si="98"/>
        <v/>
      </c>
      <c r="H2072" s="10"/>
      <c r="I2072" s="13"/>
    </row>
    <row r="2073" spans="1:9" ht="34.5" hidden="1" customHeight="1" x14ac:dyDescent="0.25">
      <c r="A2073" s="42" t="str">
        <f t="shared" si="97"/>
        <v/>
      </c>
      <c r="B2073" s="10"/>
      <c r="C2073" s="10"/>
      <c r="D2073" s="10"/>
      <c r="E2073" s="10"/>
      <c r="F2073" s="10" t="str">
        <f t="shared" si="99"/>
        <v/>
      </c>
      <c r="G2073" s="10" t="str">
        <f t="shared" si="98"/>
        <v/>
      </c>
      <c r="H2073" s="10"/>
      <c r="I2073" s="13"/>
    </row>
    <row r="2074" spans="1:9" ht="34.5" hidden="1" customHeight="1" x14ac:dyDescent="0.25">
      <c r="A2074" s="42" t="str">
        <f t="shared" si="97"/>
        <v/>
      </c>
      <c r="B2074" s="10"/>
      <c r="C2074" s="10"/>
      <c r="D2074" s="10"/>
      <c r="E2074" s="10"/>
      <c r="F2074" s="10" t="str">
        <f t="shared" si="99"/>
        <v/>
      </c>
      <c r="G2074" s="10" t="str">
        <f t="shared" si="98"/>
        <v/>
      </c>
      <c r="H2074" s="10"/>
      <c r="I2074" s="13"/>
    </row>
    <row r="2075" spans="1:9" ht="34.5" hidden="1" customHeight="1" x14ac:dyDescent="0.25">
      <c r="A2075" s="42" t="str">
        <f t="shared" si="97"/>
        <v/>
      </c>
      <c r="B2075" s="10"/>
      <c r="C2075" s="10"/>
      <c r="D2075" s="10"/>
      <c r="E2075" s="10"/>
      <c r="F2075" s="10" t="str">
        <f t="shared" si="99"/>
        <v/>
      </c>
      <c r="G2075" s="10" t="str">
        <f t="shared" si="98"/>
        <v/>
      </c>
      <c r="H2075" s="10"/>
      <c r="I2075" s="13"/>
    </row>
    <row r="2076" spans="1:9" ht="34.5" hidden="1" customHeight="1" x14ac:dyDescent="0.25">
      <c r="A2076" s="42" t="str">
        <f t="shared" si="97"/>
        <v/>
      </c>
      <c r="B2076" s="10"/>
      <c r="C2076" s="10"/>
      <c r="D2076" s="10"/>
      <c r="E2076" s="10"/>
      <c r="F2076" s="10" t="str">
        <f t="shared" si="99"/>
        <v/>
      </c>
      <c r="G2076" s="10" t="str">
        <f t="shared" si="98"/>
        <v/>
      </c>
      <c r="H2076" s="10"/>
      <c r="I2076" s="13"/>
    </row>
    <row r="2077" spans="1:9" ht="34.5" hidden="1" customHeight="1" x14ac:dyDescent="0.25">
      <c r="A2077" s="42" t="str">
        <f t="shared" si="97"/>
        <v/>
      </c>
      <c r="B2077" s="10"/>
      <c r="C2077" s="10"/>
      <c r="D2077" s="10"/>
      <c r="E2077" s="10"/>
      <c r="F2077" s="10" t="str">
        <f t="shared" si="99"/>
        <v/>
      </c>
      <c r="G2077" s="10" t="str">
        <f t="shared" si="98"/>
        <v/>
      </c>
      <c r="H2077" s="10"/>
      <c r="I2077" s="13"/>
    </row>
    <row r="2078" spans="1:9" ht="34.5" hidden="1" customHeight="1" x14ac:dyDescent="0.25">
      <c r="A2078" s="42" t="str">
        <f t="shared" si="97"/>
        <v/>
      </c>
      <c r="B2078" s="10"/>
      <c r="C2078" s="10"/>
      <c r="D2078" s="10"/>
      <c r="E2078" s="10"/>
      <c r="F2078" s="10" t="str">
        <f t="shared" si="99"/>
        <v/>
      </c>
      <c r="G2078" s="10" t="str">
        <f t="shared" si="98"/>
        <v/>
      </c>
      <c r="H2078" s="10"/>
      <c r="I2078" s="13"/>
    </row>
    <row r="2079" spans="1:9" ht="34.5" hidden="1" customHeight="1" x14ac:dyDescent="0.25">
      <c r="A2079" s="42" t="str">
        <f t="shared" si="97"/>
        <v/>
      </c>
      <c r="B2079" s="10"/>
      <c r="C2079" s="10"/>
      <c r="D2079" s="10"/>
      <c r="E2079" s="10"/>
      <c r="F2079" s="10" t="str">
        <f t="shared" si="99"/>
        <v/>
      </c>
      <c r="G2079" s="10" t="str">
        <f t="shared" si="98"/>
        <v/>
      </c>
      <c r="H2079" s="10"/>
      <c r="I2079" s="13"/>
    </row>
    <row r="2080" spans="1:9" ht="34.5" hidden="1" customHeight="1" x14ac:dyDescent="0.25">
      <c r="A2080" s="42" t="str">
        <f t="shared" si="97"/>
        <v/>
      </c>
      <c r="B2080" s="10"/>
      <c r="C2080" s="10"/>
      <c r="D2080" s="10"/>
      <c r="E2080" s="10"/>
      <c r="F2080" s="10" t="str">
        <f t="shared" si="99"/>
        <v/>
      </c>
      <c r="G2080" s="10" t="str">
        <f t="shared" si="98"/>
        <v/>
      </c>
      <c r="H2080" s="10"/>
      <c r="I2080" s="13"/>
    </row>
    <row r="2081" spans="1:9" ht="34.5" hidden="1" customHeight="1" x14ac:dyDescent="0.25">
      <c r="A2081" s="42" t="str">
        <f t="shared" si="97"/>
        <v/>
      </c>
      <c r="B2081" s="10"/>
      <c r="C2081" s="10"/>
      <c r="D2081" s="10"/>
      <c r="E2081" s="10"/>
      <c r="F2081" s="10" t="str">
        <f t="shared" si="99"/>
        <v/>
      </c>
      <c r="G2081" s="10" t="str">
        <f t="shared" si="98"/>
        <v/>
      </c>
      <c r="H2081" s="10"/>
      <c r="I2081" s="13"/>
    </row>
    <row r="2082" spans="1:9" ht="34.5" hidden="1" customHeight="1" x14ac:dyDescent="0.25">
      <c r="A2082" s="42" t="str">
        <f t="shared" si="97"/>
        <v/>
      </c>
      <c r="B2082" s="10"/>
      <c r="C2082" s="10"/>
      <c r="D2082" s="10"/>
      <c r="E2082" s="10"/>
      <c r="F2082" s="10" t="str">
        <f t="shared" si="99"/>
        <v/>
      </c>
      <c r="G2082" s="10" t="str">
        <f t="shared" si="98"/>
        <v/>
      </c>
      <c r="H2082" s="10"/>
      <c r="I2082" s="13"/>
    </row>
    <row r="2083" spans="1:9" ht="34.5" hidden="1" customHeight="1" x14ac:dyDescent="0.25">
      <c r="A2083" s="42" t="str">
        <f t="shared" si="97"/>
        <v/>
      </c>
      <c r="B2083" s="10"/>
      <c r="C2083" s="10"/>
      <c r="D2083" s="10"/>
      <c r="E2083" s="10"/>
      <c r="F2083" s="10" t="str">
        <f t="shared" si="99"/>
        <v/>
      </c>
      <c r="G2083" s="10" t="str">
        <f t="shared" si="98"/>
        <v/>
      </c>
      <c r="H2083" s="10"/>
      <c r="I2083" s="13"/>
    </row>
    <row r="2084" spans="1:9" ht="34.5" hidden="1" customHeight="1" x14ac:dyDescent="0.25">
      <c r="A2084" s="42" t="str">
        <f t="shared" si="97"/>
        <v/>
      </c>
      <c r="B2084" s="10"/>
      <c r="C2084" s="10"/>
      <c r="D2084" s="10"/>
      <c r="E2084" s="10"/>
      <c r="F2084" s="10" t="str">
        <f t="shared" si="99"/>
        <v/>
      </c>
      <c r="G2084" s="10" t="str">
        <f t="shared" si="98"/>
        <v/>
      </c>
      <c r="H2084" s="10"/>
      <c r="I2084" s="13"/>
    </row>
    <row r="2085" spans="1:9" ht="34.5" hidden="1" customHeight="1" x14ac:dyDescent="0.25">
      <c r="A2085" s="42" t="str">
        <f t="shared" si="97"/>
        <v/>
      </c>
      <c r="B2085" s="10"/>
      <c r="C2085" s="10"/>
      <c r="D2085" s="10"/>
      <c r="E2085" s="10"/>
      <c r="F2085" s="10" t="str">
        <f t="shared" si="99"/>
        <v/>
      </c>
      <c r="G2085" s="10" t="str">
        <f t="shared" si="98"/>
        <v/>
      </c>
      <c r="H2085" s="10"/>
      <c r="I2085" s="13"/>
    </row>
    <row r="2086" spans="1:9" ht="34.5" hidden="1" customHeight="1" x14ac:dyDescent="0.25">
      <c r="A2086" s="42" t="str">
        <f t="shared" si="97"/>
        <v/>
      </c>
      <c r="B2086" s="10"/>
      <c r="C2086" s="10"/>
      <c r="D2086" s="10"/>
      <c r="E2086" s="10"/>
      <c r="F2086" s="10" t="str">
        <f t="shared" si="99"/>
        <v/>
      </c>
      <c r="G2086" s="10" t="str">
        <f t="shared" si="98"/>
        <v/>
      </c>
      <c r="H2086" s="10"/>
      <c r="I2086" s="13"/>
    </row>
    <row r="2087" spans="1:9" ht="34.5" hidden="1" customHeight="1" x14ac:dyDescent="0.25">
      <c r="A2087" s="42" t="str">
        <f t="shared" si="97"/>
        <v/>
      </c>
      <c r="B2087" s="10"/>
      <c r="C2087" s="10"/>
      <c r="D2087" s="10"/>
      <c r="E2087" s="10"/>
      <c r="F2087" s="10" t="str">
        <f t="shared" si="99"/>
        <v/>
      </c>
      <c r="G2087" s="10" t="str">
        <f t="shared" si="98"/>
        <v/>
      </c>
      <c r="H2087" s="10"/>
      <c r="I2087" s="13"/>
    </row>
    <row r="2088" spans="1:9" ht="34.5" hidden="1" customHeight="1" x14ac:dyDescent="0.25">
      <c r="A2088" s="42" t="str">
        <f t="shared" si="97"/>
        <v/>
      </c>
      <c r="B2088" s="10"/>
      <c r="C2088" s="10"/>
      <c r="D2088" s="10"/>
      <c r="E2088" s="10"/>
      <c r="F2088" s="10" t="str">
        <f t="shared" si="99"/>
        <v/>
      </c>
      <c r="G2088" s="10" t="str">
        <f t="shared" si="98"/>
        <v/>
      </c>
      <c r="H2088" s="10"/>
      <c r="I2088" s="13"/>
    </row>
    <row r="2089" spans="1:9" ht="34.5" hidden="1" customHeight="1" x14ac:dyDescent="0.25">
      <c r="A2089" s="42" t="str">
        <f t="shared" si="97"/>
        <v/>
      </c>
      <c r="B2089" s="10"/>
      <c r="C2089" s="10"/>
      <c r="D2089" s="10"/>
      <c r="E2089" s="10"/>
      <c r="F2089" s="10" t="str">
        <f t="shared" si="99"/>
        <v/>
      </c>
      <c r="G2089" s="10" t="str">
        <f t="shared" si="98"/>
        <v/>
      </c>
      <c r="H2089" s="10"/>
      <c r="I2089" s="13"/>
    </row>
    <row r="2090" spans="1:9" ht="34.5" hidden="1" customHeight="1" x14ac:dyDescent="0.25">
      <c r="A2090" s="42" t="str">
        <f t="shared" si="97"/>
        <v/>
      </c>
      <c r="B2090" s="10"/>
      <c r="C2090" s="10"/>
      <c r="D2090" s="10"/>
      <c r="E2090" s="10"/>
      <c r="F2090" s="10" t="str">
        <f t="shared" si="99"/>
        <v/>
      </c>
      <c r="G2090" s="10" t="str">
        <f t="shared" si="98"/>
        <v/>
      </c>
      <c r="H2090" s="10"/>
      <c r="I2090" s="13"/>
    </row>
    <row r="2091" spans="1:9" ht="34.5" hidden="1" customHeight="1" x14ac:dyDescent="0.25">
      <c r="A2091" s="42" t="str">
        <f t="shared" si="97"/>
        <v/>
      </c>
      <c r="B2091" s="10"/>
      <c r="C2091" s="10"/>
      <c r="D2091" s="10"/>
      <c r="E2091" s="10"/>
      <c r="F2091" s="10" t="str">
        <f t="shared" si="99"/>
        <v/>
      </c>
      <c r="G2091" s="10" t="str">
        <f t="shared" si="98"/>
        <v/>
      </c>
      <c r="H2091" s="10"/>
      <c r="I2091" s="13"/>
    </row>
    <row r="2092" spans="1:9" ht="34.5" hidden="1" customHeight="1" x14ac:dyDescent="0.25">
      <c r="A2092" s="42" t="str">
        <f t="shared" si="97"/>
        <v/>
      </c>
      <c r="B2092" s="10"/>
      <c r="C2092" s="10"/>
      <c r="D2092" s="10"/>
      <c r="E2092" s="10"/>
      <c r="F2092" s="10" t="str">
        <f t="shared" si="99"/>
        <v/>
      </c>
      <c r="G2092" s="10" t="str">
        <f t="shared" si="98"/>
        <v/>
      </c>
      <c r="H2092" s="10"/>
      <c r="I2092" s="13"/>
    </row>
    <row r="2093" spans="1:9" ht="34.5" hidden="1" customHeight="1" x14ac:dyDescent="0.25">
      <c r="A2093" s="42" t="str">
        <f t="shared" si="97"/>
        <v/>
      </c>
      <c r="B2093" s="10"/>
      <c r="C2093" s="10"/>
      <c r="D2093" s="10"/>
      <c r="E2093" s="10"/>
      <c r="F2093" s="10" t="str">
        <f t="shared" si="99"/>
        <v/>
      </c>
      <c r="G2093" s="10" t="str">
        <f t="shared" si="98"/>
        <v/>
      </c>
      <c r="H2093" s="10"/>
      <c r="I2093" s="13"/>
    </row>
    <row r="2094" spans="1:9" ht="34.5" hidden="1" customHeight="1" x14ac:dyDescent="0.25">
      <c r="A2094" s="42" t="str">
        <f t="shared" si="97"/>
        <v/>
      </c>
      <c r="B2094" s="10"/>
      <c r="C2094" s="10"/>
      <c r="D2094" s="10"/>
      <c r="E2094" s="10"/>
      <c r="F2094" s="10" t="str">
        <f t="shared" si="99"/>
        <v/>
      </c>
      <c r="G2094" s="10" t="str">
        <f t="shared" si="98"/>
        <v/>
      </c>
      <c r="H2094" s="10"/>
      <c r="I2094" s="13"/>
    </row>
    <row r="2095" spans="1:9" ht="34.5" hidden="1" customHeight="1" x14ac:dyDescent="0.25">
      <c r="A2095" s="42" t="str">
        <f t="shared" si="97"/>
        <v/>
      </c>
      <c r="B2095" s="10"/>
      <c r="C2095" s="10"/>
      <c r="D2095" s="10"/>
      <c r="E2095" s="10"/>
      <c r="F2095" s="10" t="str">
        <f t="shared" si="99"/>
        <v/>
      </c>
      <c r="G2095" s="10" t="str">
        <f t="shared" si="98"/>
        <v/>
      </c>
      <c r="H2095" s="10"/>
      <c r="I2095" s="13"/>
    </row>
    <row r="2096" spans="1:9" ht="34.5" hidden="1" customHeight="1" x14ac:dyDescent="0.25">
      <c r="A2096" s="42" t="str">
        <f t="shared" si="97"/>
        <v/>
      </c>
      <c r="B2096" s="10"/>
      <c r="C2096" s="10"/>
      <c r="D2096" s="10"/>
      <c r="E2096" s="10"/>
      <c r="F2096" s="10" t="str">
        <f t="shared" si="99"/>
        <v/>
      </c>
      <c r="G2096" s="10" t="str">
        <f t="shared" si="98"/>
        <v/>
      </c>
      <c r="H2096" s="10"/>
      <c r="I2096" s="13"/>
    </row>
    <row r="2097" spans="1:9" ht="34.5" hidden="1" customHeight="1" x14ac:dyDescent="0.25">
      <c r="A2097" s="42" t="str">
        <f t="shared" si="97"/>
        <v/>
      </c>
      <c r="B2097" s="10"/>
      <c r="C2097" s="10"/>
      <c r="D2097" s="10"/>
      <c r="E2097" s="10"/>
      <c r="F2097" s="10" t="str">
        <f t="shared" si="99"/>
        <v/>
      </c>
      <c r="G2097" s="10" t="str">
        <f t="shared" si="98"/>
        <v/>
      </c>
      <c r="H2097" s="10"/>
      <c r="I2097" s="13"/>
    </row>
    <row r="2098" spans="1:9" ht="34.5" hidden="1" customHeight="1" x14ac:dyDescent="0.25">
      <c r="A2098" s="42" t="str">
        <f t="shared" si="97"/>
        <v/>
      </c>
      <c r="B2098" s="10"/>
      <c r="C2098" s="10"/>
      <c r="D2098" s="10"/>
      <c r="E2098" s="10"/>
      <c r="F2098" s="10" t="str">
        <f t="shared" si="99"/>
        <v/>
      </c>
      <c r="G2098" s="10" t="str">
        <f t="shared" si="98"/>
        <v/>
      </c>
      <c r="H2098" s="10"/>
      <c r="I2098" s="13"/>
    </row>
    <row r="2099" spans="1:9" ht="34.5" hidden="1" customHeight="1" x14ac:dyDescent="0.25">
      <c r="A2099" s="42" t="str">
        <f t="shared" si="97"/>
        <v/>
      </c>
      <c r="B2099" s="10"/>
      <c r="C2099" s="10"/>
      <c r="D2099" s="10"/>
      <c r="E2099" s="10"/>
      <c r="F2099" s="10" t="str">
        <f t="shared" si="99"/>
        <v/>
      </c>
      <c r="G2099" s="10" t="str">
        <f t="shared" si="98"/>
        <v/>
      </c>
      <c r="H2099" s="10"/>
      <c r="I2099" s="13"/>
    </row>
    <row r="2100" spans="1:9" ht="34.5" hidden="1" customHeight="1" x14ac:dyDescent="0.25">
      <c r="A2100" s="42" t="str">
        <f t="shared" si="97"/>
        <v/>
      </c>
      <c r="B2100" s="10"/>
      <c r="C2100" s="10"/>
      <c r="D2100" s="10"/>
      <c r="E2100" s="10"/>
      <c r="F2100" s="10" t="str">
        <f t="shared" si="99"/>
        <v/>
      </c>
      <c r="G2100" s="10" t="str">
        <f t="shared" si="98"/>
        <v/>
      </c>
      <c r="H2100" s="10"/>
      <c r="I2100" s="13"/>
    </row>
    <row r="2101" spans="1:9" ht="34.5" hidden="1" customHeight="1" x14ac:dyDescent="0.25">
      <c r="A2101" s="42" t="str">
        <f t="shared" si="97"/>
        <v/>
      </c>
      <c r="B2101" s="10"/>
      <c r="C2101" s="10"/>
      <c r="D2101" s="10"/>
      <c r="E2101" s="10"/>
      <c r="F2101" s="10" t="str">
        <f t="shared" si="99"/>
        <v/>
      </c>
      <c r="G2101" s="10" t="str">
        <f t="shared" si="98"/>
        <v/>
      </c>
      <c r="H2101" s="10"/>
      <c r="I2101" s="13"/>
    </row>
    <row r="2102" spans="1:9" ht="34.5" hidden="1" customHeight="1" x14ac:dyDescent="0.25">
      <c r="A2102" s="42" t="str">
        <f t="shared" si="97"/>
        <v/>
      </c>
      <c r="B2102" s="10"/>
      <c r="C2102" s="10"/>
      <c r="D2102" s="10"/>
      <c r="E2102" s="10"/>
      <c r="F2102" s="10" t="str">
        <f t="shared" si="99"/>
        <v/>
      </c>
      <c r="G2102" s="10" t="str">
        <f t="shared" si="98"/>
        <v/>
      </c>
      <c r="H2102" s="10"/>
      <c r="I2102" s="13"/>
    </row>
    <row r="2103" spans="1:9" ht="34.5" hidden="1" customHeight="1" x14ac:dyDescent="0.25">
      <c r="A2103" s="42" t="str">
        <f t="shared" si="97"/>
        <v/>
      </c>
      <c r="B2103" s="10"/>
      <c r="C2103" s="10"/>
      <c r="D2103" s="10"/>
      <c r="E2103" s="10"/>
      <c r="F2103" s="10" t="str">
        <f t="shared" si="99"/>
        <v/>
      </c>
      <c r="G2103" s="10" t="str">
        <f t="shared" si="98"/>
        <v/>
      </c>
      <c r="H2103" s="10"/>
      <c r="I2103" s="13"/>
    </row>
    <row r="2104" spans="1:9" ht="34.5" hidden="1" customHeight="1" x14ac:dyDescent="0.25">
      <c r="A2104" s="42" t="str">
        <f t="shared" si="97"/>
        <v/>
      </c>
      <c r="B2104" s="10"/>
      <c r="C2104" s="10"/>
      <c r="D2104" s="10"/>
      <c r="E2104" s="10"/>
      <c r="F2104" s="10" t="str">
        <f t="shared" si="99"/>
        <v/>
      </c>
      <c r="G2104" s="10" t="str">
        <f t="shared" si="98"/>
        <v/>
      </c>
      <c r="H2104" s="10"/>
      <c r="I2104" s="13"/>
    </row>
    <row r="2105" spans="1:9" ht="34.5" hidden="1" customHeight="1" x14ac:dyDescent="0.25">
      <c r="A2105" s="42" t="str">
        <f t="shared" si="97"/>
        <v/>
      </c>
      <c r="B2105" s="10"/>
      <c r="C2105" s="10"/>
      <c r="D2105" s="10"/>
      <c r="E2105" s="10"/>
      <c r="F2105" s="10" t="str">
        <f t="shared" si="99"/>
        <v/>
      </c>
      <c r="G2105" s="10" t="str">
        <f t="shared" si="98"/>
        <v/>
      </c>
      <c r="H2105" s="10"/>
      <c r="I2105" s="13"/>
    </row>
    <row r="2106" spans="1:9" ht="34.5" hidden="1" customHeight="1" x14ac:dyDescent="0.25">
      <c r="A2106" s="42" t="str">
        <f t="shared" si="97"/>
        <v/>
      </c>
      <c r="B2106" s="10"/>
      <c r="C2106" s="10"/>
      <c r="D2106" s="10"/>
      <c r="E2106" s="10"/>
      <c r="F2106" s="10" t="str">
        <f t="shared" si="99"/>
        <v/>
      </c>
      <c r="G2106" s="10" t="str">
        <f t="shared" si="98"/>
        <v/>
      </c>
      <c r="H2106" s="10"/>
      <c r="I2106" s="13"/>
    </row>
    <row r="2107" spans="1:9" ht="34.5" hidden="1" customHeight="1" x14ac:dyDescent="0.25">
      <c r="A2107" s="42" t="str">
        <f t="shared" si="97"/>
        <v/>
      </c>
      <c r="B2107" s="10"/>
      <c r="C2107" s="10"/>
      <c r="D2107" s="10"/>
      <c r="E2107" s="10"/>
      <c r="F2107" s="10" t="str">
        <f t="shared" si="99"/>
        <v/>
      </c>
      <c r="G2107" s="10" t="str">
        <f t="shared" si="98"/>
        <v/>
      </c>
      <c r="H2107" s="10"/>
      <c r="I2107" s="13"/>
    </row>
    <row r="2108" spans="1:9" ht="34.5" hidden="1" customHeight="1" x14ac:dyDescent="0.25">
      <c r="A2108" s="42" t="str">
        <f t="shared" si="97"/>
        <v/>
      </c>
      <c r="B2108" s="10"/>
      <c r="C2108" s="10"/>
      <c r="D2108" s="10"/>
      <c r="E2108" s="10"/>
      <c r="F2108" s="10" t="str">
        <f t="shared" si="99"/>
        <v/>
      </c>
      <c r="G2108" s="10" t="str">
        <f t="shared" si="98"/>
        <v/>
      </c>
      <c r="H2108" s="10"/>
      <c r="I2108" s="13"/>
    </row>
    <row r="2109" spans="1:9" ht="34.5" hidden="1" customHeight="1" x14ac:dyDescent="0.25">
      <c r="A2109" s="42" t="str">
        <f t="shared" si="97"/>
        <v/>
      </c>
      <c r="B2109" s="10"/>
      <c r="C2109" s="10"/>
      <c r="D2109" s="10"/>
      <c r="E2109" s="10"/>
      <c r="F2109" s="10" t="str">
        <f t="shared" si="99"/>
        <v/>
      </c>
      <c r="G2109" s="10" t="str">
        <f t="shared" si="98"/>
        <v/>
      </c>
      <c r="H2109" s="10"/>
      <c r="I2109" s="13"/>
    </row>
    <row r="2110" spans="1:9" ht="34.5" hidden="1" customHeight="1" x14ac:dyDescent="0.25">
      <c r="A2110" s="42" t="str">
        <f t="shared" si="97"/>
        <v/>
      </c>
      <c r="B2110" s="10"/>
      <c r="C2110" s="10"/>
      <c r="D2110" s="10"/>
      <c r="E2110" s="10"/>
      <c r="F2110" s="10" t="str">
        <f t="shared" si="99"/>
        <v/>
      </c>
      <c r="G2110" s="10" t="str">
        <f t="shared" si="98"/>
        <v/>
      </c>
      <c r="H2110" s="10"/>
      <c r="I2110" s="13"/>
    </row>
    <row r="2111" spans="1:9" ht="34.5" hidden="1" customHeight="1" x14ac:dyDescent="0.25">
      <c r="A2111" s="42" t="str">
        <f t="shared" si="97"/>
        <v/>
      </c>
      <c r="B2111" s="10"/>
      <c r="C2111" s="10"/>
      <c r="D2111" s="10"/>
      <c r="E2111" s="10"/>
      <c r="F2111" s="10" t="str">
        <f t="shared" si="99"/>
        <v/>
      </c>
      <c r="G2111" s="10" t="str">
        <f t="shared" si="98"/>
        <v/>
      </c>
      <c r="H2111" s="10"/>
      <c r="I2111" s="13"/>
    </row>
    <row r="2112" spans="1:9" ht="34.5" hidden="1" customHeight="1" x14ac:dyDescent="0.25">
      <c r="A2112" s="42" t="str">
        <f t="shared" si="97"/>
        <v/>
      </c>
      <c r="B2112" s="10"/>
      <c r="C2112" s="10"/>
      <c r="D2112" s="10"/>
      <c r="E2112" s="10"/>
      <c r="F2112" s="10" t="str">
        <f t="shared" si="99"/>
        <v/>
      </c>
      <c r="G2112" s="10" t="str">
        <f t="shared" si="98"/>
        <v/>
      </c>
      <c r="H2112" s="10"/>
      <c r="I2112" s="13"/>
    </row>
    <row r="2113" spans="1:9" ht="34.5" hidden="1" customHeight="1" x14ac:dyDescent="0.25">
      <c r="A2113" s="42" t="str">
        <f t="shared" si="97"/>
        <v/>
      </c>
      <c r="B2113" s="10"/>
      <c r="C2113" s="10"/>
      <c r="D2113" s="10"/>
      <c r="E2113" s="10"/>
      <c r="F2113" s="10" t="str">
        <f t="shared" si="99"/>
        <v/>
      </c>
      <c r="G2113" s="10" t="str">
        <f t="shared" si="98"/>
        <v/>
      </c>
      <c r="H2113" s="10"/>
      <c r="I2113" s="13"/>
    </row>
    <row r="2114" spans="1:9" ht="34.5" hidden="1" customHeight="1" x14ac:dyDescent="0.25">
      <c r="A2114" s="42" t="str">
        <f t="shared" si="97"/>
        <v/>
      </c>
      <c r="B2114" s="10"/>
      <c r="C2114" s="10"/>
      <c r="D2114" s="10"/>
      <c r="E2114" s="10"/>
      <c r="F2114" s="10" t="str">
        <f t="shared" si="99"/>
        <v/>
      </c>
      <c r="G2114" s="10" t="str">
        <f t="shared" si="98"/>
        <v/>
      </c>
      <c r="H2114" s="10"/>
      <c r="I2114" s="13"/>
    </row>
    <row r="2115" spans="1:9" ht="34.5" hidden="1" customHeight="1" x14ac:dyDescent="0.25">
      <c r="A2115" s="42" t="str">
        <f t="shared" ref="A2115:A2178" si="100">IF(LEFT(D2115,3)="Ver","",IF(COUNTIF(D:D,D2115)&gt;1,"X",""))</f>
        <v/>
      </c>
      <c r="B2115" s="10"/>
      <c r="C2115" s="10"/>
      <c r="D2115" s="10"/>
      <c r="E2115" s="10"/>
      <c r="F2115" s="10" t="str">
        <f t="shared" si="99"/>
        <v/>
      </c>
      <c r="G2115" s="10" t="str">
        <f t="shared" ref="G2115:G2178" si="101">IF(C2115="","",C2115)</f>
        <v/>
      </c>
      <c r="H2115" s="10"/>
      <c r="I2115" s="13"/>
    </row>
    <row r="2116" spans="1:9" ht="34.5" hidden="1" customHeight="1" x14ac:dyDescent="0.25">
      <c r="A2116" s="42" t="str">
        <f t="shared" si="100"/>
        <v/>
      </c>
      <c r="B2116" s="10"/>
      <c r="C2116" s="10"/>
      <c r="D2116" s="10"/>
      <c r="E2116" s="10"/>
      <c r="F2116" s="10" t="str">
        <f t="shared" si="99"/>
        <v/>
      </c>
      <c r="G2116" s="10" t="str">
        <f t="shared" si="101"/>
        <v/>
      </c>
      <c r="H2116" s="10"/>
      <c r="I2116" s="13"/>
    </row>
    <row r="2117" spans="1:9" ht="34.5" hidden="1" customHeight="1" x14ac:dyDescent="0.25">
      <c r="A2117" s="42" t="str">
        <f t="shared" si="100"/>
        <v/>
      </c>
      <c r="B2117" s="10"/>
      <c r="C2117" s="10"/>
      <c r="D2117" s="10"/>
      <c r="E2117" s="10"/>
      <c r="F2117" s="10" t="str">
        <f t="shared" si="99"/>
        <v/>
      </c>
      <c r="G2117" s="10" t="str">
        <f t="shared" si="101"/>
        <v/>
      </c>
      <c r="H2117" s="10"/>
      <c r="I2117" s="13"/>
    </row>
    <row r="2118" spans="1:9" ht="34.5" hidden="1" customHeight="1" x14ac:dyDescent="0.25">
      <c r="A2118" s="42" t="str">
        <f t="shared" si="100"/>
        <v/>
      </c>
      <c r="B2118" s="10"/>
      <c r="C2118" s="10"/>
      <c r="D2118" s="10"/>
      <c r="E2118" s="10"/>
      <c r="F2118" s="10" t="str">
        <f t="shared" si="99"/>
        <v/>
      </c>
      <c r="G2118" s="10" t="str">
        <f t="shared" si="101"/>
        <v/>
      </c>
      <c r="H2118" s="10"/>
      <c r="I2118" s="13"/>
    </row>
    <row r="2119" spans="1:9" ht="34.5" hidden="1" customHeight="1" x14ac:dyDescent="0.25">
      <c r="A2119" s="42" t="str">
        <f t="shared" si="100"/>
        <v/>
      </c>
      <c r="B2119" s="10"/>
      <c r="C2119" s="10"/>
      <c r="D2119" s="10"/>
      <c r="E2119" s="10"/>
      <c r="F2119" s="10" t="str">
        <f t="shared" si="99"/>
        <v/>
      </c>
      <c r="G2119" s="10" t="str">
        <f t="shared" si="101"/>
        <v/>
      </c>
      <c r="H2119" s="10"/>
      <c r="I2119" s="13"/>
    </row>
    <row r="2120" spans="1:9" ht="34.5" hidden="1" customHeight="1" x14ac:dyDescent="0.25">
      <c r="A2120" s="42" t="str">
        <f t="shared" si="100"/>
        <v/>
      </c>
      <c r="B2120" s="10"/>
      <c r="C2120" s="10"/>
      <c r="D2120" s="10"/>
      <c r="E2120" s="10"/>
      <c r="F2120" s="10" t="str">
        <f t="shared" si="99"/>
        <v/>
      </c>
      <c r="G2120" s="10" t="str">
        <f t="shared" si="101"/>
        <v/>
      </c>
      <c r="H2120" s="10"/>
      <c r="I2120" s="13"/>
    </row>
    <row r="2121" spans="1:9" ht="34.5" hidden="1" customHeight="1" x14ac:dyDescent="0.25">
      <c r="A2121" s="42" t="str">
        <f t="shared" si="100"/>
        <v/>
      </c>
      <c r="B2121" s="10"/>
      <c r="C2121" s="10"/>
      <c r="D2121" s="10"/>
      <c r="E2121" s="10"/>
      <c r="F2121" s="10" t="str">
        <f t="shared" si="99"/>
        <v/>
      </c>
      <c r="G2121" s="10" t="str">
        <f t="shared" si="101"/>
        <v/>
      </c>
      <c r="H2121" s="10"/>
      <c r="I2121" s="13"/>
    </row>
    <row r="2122" spans="1:9" ht="34.5" hidden="1" customHeight="1" x14ac:dyDescent="0.25">
      <c r="A2122" s="42" t="str">
        <f t="shared" si="100"/>
        <v/>
      </c>
      <c r="B2122" s="10"/>
      <c r="C2122" s="10"/>
      <c r="D2122" s="10"/>
      <c r="E2122" s="10"/>
      <c r="F2122" s="10" t="str">
        <f t="shared" si="99"/>
        <v/>
      </c>
      <c r="G2122" s="10" t="str">
        <f t="shared" si="101"/>
        <v/>
      </c>
      <c r="H2122" s="10"/>
      <c r="I2122" s="13"/>
    </row>
    <row r="2123" spans="1:9" ht="34.5" hidden="1" customHeight="1" x14ac:dyDescent="0.25">
      <c r="A2123" s="42" t="str">
        <f t="shared" si="100"/>
        <v/>
      </c>
      <c r="B2123" s="10"/>
      <c r="C2123" s="10"/>
      <c r="D2123" s="10"/>
      <c r="E2123" s="10"/>
      <c r="F2123" s="10" t="str">
        <f t="shared" si="99"/>
        <v/>
      </c>
      <c r="G2123" s="10" t="str">
        <f t="shared" si="101"/>
        <v/>
      </c>
      <c r="H2123" s="10"/>
      <c r="I2123" s="13"/>
    </row>
    <row r="2124" spans="1:9" ht="34.5" hidden="1" customHeight="1" x14ac:dyDescent="0.25">
      <c r="A2124" s="42" t="str">
        <f t="shared" si="100"/>
        <v/>
      </c>
      <c r="B2124" s="10"/>
      <c r="C2124" s="10"/>
      <c r="D2124" s="10"/>
      <c r="E2124" s="10"/>
      <c r="F2124" s="10" t="str">
        <f t="shared" si="99"/>
        <v/>
      </c>
      <c r="G2124" s="10" t="str">
        <f t="shared" si="101"/>
        <v/>
      </c>
      <c r="H2124" s="10"/>
      <c r="I2124" s="13"/>
    </row>
    <row r="2125" spans="1:9" ht="34.5" hidden="1" customHeight="1" x14ac:dyDescent="0.25">
      <c r="A2125" s="42" t="str">
        <f t="shared" si="100"/>
        <v/>
      </c>
      <c r="B2125" s="10"/>
      <c r="C2125" s="10"/>
      <c r="D2125" s="10"/>
      <c r="E2125" s="10"/>
      <c r="F2125" s="10" t="str">
        <f t="shared" si="99"/>
        <v/>
      </c>
      <c r="G2125" s="10" t="str">
        <f t="shared" si="101"/>
        <v/>
      </c>
      <c r="H2125" s="10"/>
      <c r="I2125" s="13"/>
    </row>
    <row r="2126" spans="1:9" ht="34.5" hidden="1" customHeight="1" x14ac:dyDescent="0.25">
      <c r="A2126" s="42" t="str">
        <f t="shared" si="100"/>
        <v/>
      </c>
      <c r="B2126" s="10"/>
      <c r="C2126" s="10"/>
      <c r="D2126" s="10"/>
      <c r="E2126" s="10"/>
      <c r="F2126" s="10" t="str">
        <f t="shared" si="99"/>
        <v/>
      </c>
      <c r="G2126" s="10" t="str">
        <f t="shared" si="101"/>
        <v/>
      </c>
      <c r="H2126" s="10"/>
      <c r="I2126" s="13"/>
    </row>
    <row r="2127" spans="1:9" ht="34.5" hidden="1" customHeight="1" x14ac:dyDescent="0.25">
      <c r="A2127" s="42" t="str">
        <f t="shared" si="100"/>
        <v/>
      </c>
      <c r="B2127" s="10"/>
      <c r="C2127" s="10"/>
      <c r="D2127" s="10"/>
      <c r="E2127" s="10"/>
      <c r="F2127" s="10" t="str">
        <f t="shared" si="99"/>
        <v/>
      </c>
      <c r="G2127" s="10" t="str">
        <f t="shared" si="101"/>
        <v/>
      </c>
      <c r="H2127" s="10"/>
      <c r="I2127" s="13"/>
    </row>
    <row r="2128" spans="1:9" ht="34.5" hidden="1" customHeight="1" x14ac:dyDescent="0.25">
      <c r="A2128" s="42" t="str">
        <f t="shared" si="100"/>
        <v/>
      </c>
      <c r="B2128" s="10"/>
      <c r="C2128" s="10"/>
      <c r="D2128" s="10"/>
      <c r="E2128" s="10"/>
      <c r="F2128" s="10" t="str">
        <f t="shared" si="99"/>
        <v/>
      </c>
      <c r="G2128" s="10" t="str">
        <f t="shared" si="101"/>
        <v/>
      </c>
      <c r="H2128" s="10"/>
      <c r="I2128" s="13"/>
    </row>
    <row r="2129" spans="1:9" ht="34.5" hidden="1" customHeight="1" x14ac:dyDescent="0.25">
      <c r="A2129" s="42" t="str">
        <f t="shared" si="100"/>
        <v/>
      </c>
      <c r="B2129" s="10"/>
      <c r="C2129" s="10"/>
      <c r="D2129" s="10"/>
      <c r="E2129" s="10"/>
      <c r="F2129" s="10" t="str">
        <f t="shared" si="99"/>
        <v/>
      </c>
      <c r="G2129" s="10" t="str">
        <f t="shared" si="101"/>
        <v/>
      </c>
      <c r="H2129" s="10"/>
      <c r="I2129" s="13"/>
    </row>
    <row r="2130" spans="1:9" ht="34.5" hidden="1" customHeight="1" x14ac:dyDescent="0.25">
      <c r="A2130" s="42" t="str">
        <f t="shared" si="100"/>
        <v/>
      </c>
      <c r="B2130" s="10"/>
      <c r="C2130" s="10"/>
      <c r="D2130" s="10"/>
      <c r="E2130" s="10"/>
      <c r="F2130" s="10" t="str">
        <f t="shared" si="99"/>
        <v/>
      </c>
      <c r="G2130" s="10" t="str">
        <f t="shared" si="101"/>
        <v/>
      </c>
      <c r="H2130" s="10"/>
      <c r="I2130" s="13"/>
    </row>
    <row r="2131" spans="1:9" ht="34.5" hidden="1" customHeight="1" x14ac:dyDescent="0.25">
      <c r="A2131" s="42" t="str">
        <f t="shared" si="100"/>
        <v/>
      </c>
      <c r="B2131" s="10"/>
      <c r="C2131" s="10"/>
      <c r="D2131" s="10"/>
      <c r="E2131" s="10"/>
      <c r="F2131" s="10" t="str">
        <f t="shared" si="99"/>
        <v/>
      </c>
      <c r="G2131" s="10" t="str">
        <f t="shared" si="101"/>
        <v/>
      </c>
      <c r="H2131" s="10"/>
      <c r="I2131" s="13"/>
    </row>
    <row r="2132" spans="1:9" ht="34.5" hidden="1" customHeight="1" x14ac:dyDescent="0.25">
      <c r="A2132" s="42" t="str">
        <f t="shared" si="100"/>
        <v/>
      </c>
      <c r="B2132" s="10"/>
      <c r="C2132" s="10"/>
      <c r="D2132" s="10"/>
      <c r="E2132" s="10"/>
      <c r="F2132" s="10" t="str">
        <f t="shared" ref="F2132:F2195" si="102">IF(B2132="","",LEFT(B2132,10))</f>
        <v/>
      </c>
      <c r="G2132" s="10" t="str">
        <f t="shared" si="101"/>
        <v/>
      </c>
      <c r="H2132" s="10"/>
      <c r="I2132" s="13"/>
    </row>
    <row r="2133" spans="1:9" ht="34.5" hidden="1" customHeight="1" x14ac:dyDescent="0.25">
      <c r="A2133" s="42" t="str">
        <f t="shared" si="100"/>
        <v/>
      </c>
      <c r="B2133" s="10"/>
      <c r="C2133" s="10"/>
      <c r="D2133" s="10"/>
      <c r="E2133" s="10"/>
      <c r="F2133" s="10" t="str">
        <f t="shared" si="102"/>
        <v/>
      </c>
      <c r="G2133" s="10" t="str">
        <f t="shared" si="101"/>
        <v/>
      </c>
      <c r="H2133" s="10"/>
      <c r="I2133" s="13"/>
    </row>
    <row r="2134" spans="1:9" ht="34.5" hidden="1" customHeight="1" x14ac:dyDescent="0.25">
      <c r="A2134" s="42" t="str">
        <f t="shared" si="100"/>
        <v/>
      </c>
      <c r="B2134" s="10"/>
      <c r="C2134" s="10"/>
      <c r="D2134" s="10"/>
      <c r="E2134" s="10"/>
      <c r="F2134" s="10" t="str">
        <f t="shared" si="102"/>
        <v/>
      </c>
      <c r="G2134" s="10" t="str">
        <f t="shared" si="101"/>
        <v/>
      </c>
      <c r="H2134" s="10"/>
      <c r="I2134" s="13"/>
    </row>
    <row r="2135" spans="1:9" ht="34.5" hidden="1" customHeight="1" x14ac:dyDescent="0.25">
      <c r="A2135" s="42" t="str">
        <f t="shared" si="100"/>
        <v/>
      </c>
      <c r="B2135" s="10"/>
      <c r="C2135" s="10"/>
      <c r="D2135" s="10"/>
      <c r="E2135" s="10"/>
      <c r="F2135" s="10" t="str">
        <f t="shared" si="102"/>
        <v/>
      </c>
      <c r="G2135" s="10" t="str">
        <f t="shared" si="101"/>
        <v/>
      </c>
      <c r="H2135" s="10"/>
      <c r="I2135" s="13"/>
    </row>
    <row r="2136" spans="1:9" ht="34.5" hidden="1" customHeight="1" x14ac:dyDescent="0.25">
      <c r="A2136" s="42" t="str">
        <f t="shared" si="100"/>
        <v/>
      </c>
      <c r="B2136" s="10"/>
      <c r="C2136" s="10"/>
      <c r="D2136" s="10"/>
      <c r="E2136" s="10"/>
      <c r="F2136" s="10" t="str">
        <f t="shared" si="102"/>
        <v/>
      </c>
      <c r="G2136" s="10" t="str">
        <f t="shared" si="101"/>
        <v/>
      </c>
      <c r="H2136" s="10"/>
      <c r="I2136" s="13"/>
    </row>
    <row r="2137" spans="1:9" ht="34.5" hidden="1" customHeight="1" x14ac:dyDescent="0.25">
      <c r="A2137" s="42" t="str">
        <f t="shared" si="100"/>
        <v/>
      </c>
      <c r="B2137" s="10"/>
      <c r="C2137" s="10"/>
      <c r="D2137" s="10"/>
      <c r="E2137" s="10"/>
      <c r="F2137" s="10" t="str">
        <f t="shared" si="102"/>
        <v/>
      </c>
      <c r="G2137" s="10" t="str">
        <f t="shared" si="101"/>
        <v/>
      </c>
      <c r="H2137" s="10"/>
      <c r="I2137" s="13"/>
    </row>
    <row r="2138" spans="1:9" ht="34.5" hidden="1" customHeight="1" x14ac:dyDescent="0.25">
      <c r="A2138" s="42" t="str">
        <f t="shared" si="100"/>
        <v/>
      </c>
      <c r="B2138" s="10"/>
      <c r="C2138" s="10"/>
      <c r="D2138" s="10"/>
      <c r="E2138" s="10"/>
      <c r="F2138" s="10" t="str">
        <f t="shared" si="102"/>
        <v/>
      </c>
      <c r="G2138" s="10" t="str">
        <f t="shared" si="101"/>
        <v/>
      </c>
      <c r="H2138" s="10"/>
      <c r="I2138" s="13"/>
    </row>
    <row r="2139" spans="1:9" ht="34.5" hidden="1" customHeight="1" x14ac:dyDescent="0.25">
      <c r="A2139" s="42" t="str">
        <f t="shared" si="100"/>
        <v/>
      </c>
      <c r="B2139" s="10"/>
      <c r="C2139" s="10"/>
      <c r="D2139" s="10"/>
      <c r="E2139" s="10"/>
      <c r="F2139" s="10" t="str">
        <f t="shared" si="102"/>
        <v/>
      </c>
      <c r="G2139" s="10" t="str">
        <f t="shared" si="101"/>
        <v/>
      </c>
      <c r="H2139" s="10"/>
      <c r="I2139" s="13"/>
    </row>
    <row r="2140" spans="1:9" ht="34.5" hidden="1" customHeight="1" x14ac:dyDescent="0.25">
      <c r="A2140" s="42" t="str">
        <f t="shared" si="100"/>
        <v/>
      </c>
      <c r="B2140" s="10"/>
      <c r="C2140" s="10"/>
      <c r="D2140" s="10"/>
      <c r="E2140" s="10"/>
      <c r="F2140" s="10" t="str">
        <f t="shared" si="102"/>
        <v/>
      </c>
      <c r="G2140" s="10" t="str">
        <f t="shared" si="101"/>
        <v/>
      </c>
      <c r="H2140" s="10"/>
      <c r="I2140" s="13"/>
    </row>
    <row r="2141" spans="1:9" ht="34.5" hidden="1" customHeight="1" x14ac:dyDescent="0.25">
      <c r="A2141" s="42" t="str">
        <f t="shared" si="100"/>
        <v/>
      </c>
      <c r="B2141" s="10"/>
      <c r="C2141" s="10"/>
      <c r="D2141" s="10"/>
      <c r="E2141" s="10"/>
      <c r="F2141" s="10" t="str">
        <f t="shared" si="102"/>
        <v/>
      </c>
      <c r="G2141" s="10" t="str">
        <f t="shared" si="101"/>
        <v/>
      </c>
      <c r="H2141" s="10"/>
      <c r="I2141" s="13"/>
    </row>
    <row r="2142" spans="1:9" ht="34.5" hidden="1" customHeight="1" x14ac:dyDescent="0.25">
      <c r="A2142" s="42" t="str">
        <f t="shared" si="100"/>
        <v/>
      </c>
      <c r="B2142" s="10"/>
      <c r="C2142" s="10"/>
      <c r="D2142" s="10"/>
      <c r="E2142" s="10"/>
      <c r="F2142" s="10" t="str">
        <f t="shared" si="102"/>
        <v/>
      </c>
      <c r="G2142" s="10" t="str">
        <f t="shared" si="101"/>
        <v/>
      </c>
      <c r="H2142" s="10"/>
      <c r="I2142" s="13"/>
    </row>
    <row r="2143" spans="1:9" ht="34.5" hidden="1" customHeight="1" x14ac:dyDescent="0.25">
      <c r="A2143" s="42" t="str">
        <f t="shared" si="100"/>
        <v/>
      </c>
      <c r="B2143" s="10"/>
      <c r="C2143" s="10"/>
      <c r="D2143" s="10"/>
      <c r="E2143" s="10"/>
      <c r="F2143" s="10" t="str">
        <f t="shared" si="102"/>
        <v/>
      </c>
      <c r="G2143" s="10" t="str">
        <f t="shared" si="101"/>
        <v/>
      </c>
      <c r="H2143" s="10"/>
      <c r="I2143" s="13"/>
    </row>
    <row r="2144" spans="1:9" ht="34.5" hidden="1" customHeight="1" x14ac:dyDescent="0.25">
      <c r="A2144" s="42" t="str">
        <f t="shared" si="100"/>
        <v/>
      </c>
      <c r="B2144" s="10"/>
      <c r="C2144" s="10"/>
      <c r="D2144" s="10"/>
      <c r="E2144" s="10"/>
      <c r="F2144" s="10" t="str">
        <f t="shared" si="102"/>
        <v/>
      </c>
      <c r="G2144" s="10" t="str">
        <f t="shared" si="101"/>
        <v/>
      </c>
      <c r="H2144" s="10"/>
      <c r="I2144" s="13"/>
    </row>
    <row r="2145" spans="1:9" ht="34.5" hidden="1" customHeight="1" x14ac:dyDescent="0.25">
      <c r="A2145" s="42" t="str">
        <f t="shared" si="100"/>
        <v/>
      </c>
      <c r="B2145" s="10"/>
      <c r="C2145" s="10"/>
      <c r="D2145" s="10"/>
      <c r="E2145" s="10"/>
      <c r="F2145" s="10" t="str">
        <f t="shared" si="102"/>
        <v/>
      </c>
      <c r="G2145" s="10" t="str">
        <f t="shared" si="101"/>
        <v/>
      </c>
      <c r="H2145" s="10"/>
      <c r="I2145" s="13"/>
    </row>
    <row r="2146" spans="1:9" ht="34.5" hidden="1" customHeight="1" x14ac:dyDescent="0.25">
      <c r="A2146" s="42" t="str">
        <f t="shared" si="100"/>
        <v/>
      </c>
      <c r="B2146" s="10"/>
      <c r="C2146" s="10"/>
      <c r="D2146" s="10"/>
      <c r="E2146" s="10"/>
      <c r="F2146" s="10" t="str">
        <f t="shared" si="102"/>
        <v/>
      </c>
      <c r="G2146" s="10" t="str">
        <f t="shared" si="101"/>
        <v/>
      </c>
      <c r="H2146" s="10"/>
      <c r="I2146" s="13"/>
    </row>
    <row r="2147" spans="1:9" ht="34.5" hidden="1" customHeight="1" x14ac:dyDescent="0.25">
      <c r="A2147" s="42" t="str">
        <f t="shared" si="100"/>
        <v/>
      </c>
      <c r="B2147" s="10"/>
      <c r="C2147" s="10"/>
      <c r="D2147" s="10"/>
      <c r="E2147" s="10"/>
      <c r="F2147" s="10" t="str">
        <f t="shared" si="102"/>
        <v/>
      </c>
      <c r="G2147" s="10" t="str">
        <f t="shared" si="101"/>
        <v/>
      </c>
      <c r="H2147" s="10"/>
      <c r="I2147" s="13"/>
    </row>
    <row r="2148" spans="1:9" ht="34.5" hidden="1" customHeight="1" x14ac:dyDescent="0.25">
      <c r="A2148" s="42" t="str">
        <f t="shared" si="100"/>
        <v/>
      </c>
      <c r="B2148" s="10"/>
      <c r="C2148" s="10"/>
      <c r="D2148" s="10"/>
      <c r="E2148" s="10"/>
      <c r="F2148" s="10" t="str">
        <f t="shared" si="102"/>
        <v/>
      </c>
      <c r="G2148" s="10" t="str">
        <f t="shared" si="101"/>
        <v/>
      </c>
      <c r="H2148" s="10"/>
      <c r="I2148" s="13"/>
    </row>
    <row r="2149" spans="1:9" ht="34.5" hidden="1" customHeight="1" x14ac:dyDescent="0.25">
      <c r="A2149" s="42" t="str">
        <f t="shared" si="100"/>
        <v/>
      </c>
      <c r="B2149" s="10"/>
      <c r="C2149" s="10"/>
      <c r="D2149" s="10"/>
      <c r="E2149" s="10"/>
      <c r="F2149" s="10" t="str">
        <f t="shared" si="102"/>
        <v/>
      </c>
      <c r="G2149" s="10" t="str">
        <f t="shared" si="101"/>
        <v/>
      </c>
      <c r="H2149" s="10"/>
      <c r="I2149" s="13"/>
    </row>
    <row r="2150" spans="1:9" ht="34.5" hidden="1" customHeight="1" x14ac:dyDescent="0.25">
      <c r="A2150" s="42" t="str">
        <f t="shared" si="100"/>
        <v/>
      </c>
      <c r="B2150" s="10"/>
      <c r="C2150" s="10"/>
      <c r="D2150" s="10"/>
      <c r="E2150" s="10"/>
      <c r="F2150" s="10" t="str">
        <f t="shared" si="102"/>
        <v/>
      </c>
      <c r="G2150" s="10" t="str">
        <f t="shared" si="101"/>
        <v/>
      </c>
      <c r="H2150" s="10"/>
      <c r="I2150" s="13"/>
    </row>
    <row r="2151" spans="1:9" ht="34.5" hidden="1" customHeight="1" x14ac:dyDescent="0.25">
      <c r="A2151" s="42" t="str">
        <f t="shared" si="100"/>
        <v/>
      </c>
      <c r="B2151" s="10"/>
      <c r="C2151" s="10"/>
      <c r="D2151" s="10"/>
      <c r="E2151" s="10"/>
      <c r="F2151" s="10" t="str">
        <f t="shared" si="102"/>
        <v/>
      </c>
      <c r="G2151" s="10" t="str">
        <f t="shared" si="101"/>
        <v/>
      </c>
      <c r="H2151" s="10"/>
      <c r="I2151" s="13"/>
    </row>
    <row r="2152" spans="1:9" ht="34.5" hidden="1" customHeight="1" x14ac:dyDescent="0.25">
      <c r="A2152" s="42" t="str">
        <f t="shared" si="100"/>
        <v/>
      </c>
      <c r="B2152" s="10"/>
      <c r="C2152" s="10"/>
      <c r="D2152" s="10"/>
      <c r="E2152" s="10"/>
      <c r="F2152" s="10" t="str">
        <f t="shared" si="102"/>
        <v/>
      </c>
      <c r="G2152" s="10" t="str">
        <f t="shared" si="101"/>
        <v/>
      </c>
      <c r="H2152" s="10"/>
      <c r="I2152" s="13"/>
    </row>
    <row r="2153" spans="1:9" ht="34.5" hidden="1" customHeight="1" x14ac:dyDescent="0.25">
      <c r="A2153" s="42" t="str">
        <f t="shared" si="100"/>
        <v/>
      </c>
      <c r="B2153" s="10"/>
      <c r="C2153" s="10"/>
      <c r="D2153" s="10"/>
      <c r="E2153" s="10"/>
      <c r="F2153" s="10" t="str">
        <f t="shared" si="102"/>
        <v/>
      </c>
      <c r="G2153" s="10" t="str">
        <f t="shared" si="101"/>
        <v/>
      </c>
      <c r="H2153" s="10"/>
      <c r="I2153" s="13"/>
    </row>
    <row r="2154" spans="1:9" ht="34.5" hidden="1" customHeight="1" x14ac:dyDescent="0.25">
      <c r="A2154" s="42" t="str">
        <f t="shared" si="100"/>
        <v/>
      </c>
      <c r="B2154" s="10"/>
      <c r="C2154" s="10"/>
      <c r="D2154" s="10"/>
      <c r="E2154" s="10"/>
      <c r="F2154" s="10" t="str">
        <f t="shared" si="102"/>
        <v/>
      </c>
      <c r="G2154" s="10" t="str">
        <f t="shared" si="101"/>
        <v/>
      </c>
      <c r="H2154" s="10"/>
      <c r="I2154" s="13"/>
    </row>
    <row r="2155" spans="1:9" ht="34.5" hidden="1" customHeight="1" x14ac:dyDescent="0.25">
      <c r="A2155" s="42" t="str">
        <f t="shared" si="100"/>
        <v/>
      </c>
      <c r="B2155" s="10"/>
      <c r="C2155" s="10"/>
      <c r="D2155" s="10"/>
      <c r="E2155" s="10"/>
      <c r="F2155" s="10" t="str">
        <f t="shared" si="102"/>
        <v/>
      </c>
      <c r="G2155" s="10" t="str">
        <f t="shared" si="101"/>
        <v/>
      </c>
      <c r="H2155" s="10"/>
      <c r="I2155" s="13"/>
    </row>
    <row r="2156" spans="1:9" ht="34.5" hidden="1" customHeight="1" x14ac:dyDescent="0.25">
      <c r="A2156" s="42" t="str">
        <f t="shared" si="100"/>
        <v/>
      </c>
      <c r="B2156" s="10"/>
      <c r="C2156" s="10"/>
      <c r="D2156" s="10"/>
      <c r="E2156" s="10"/>
      <c r="F2156" s="10" t="str">
        <f t="shared" si="102"/>
        <v/>
      </c>
      <c r="G2156" s="10" t="str">
        <f t="shared" si="101"/>
        <v/>
      </c>
      <c r="H2156" s="10"/>
      <c r="I2156" s="13"/>
    </row>
    <row r="2157" spans="1:9" ht="34.5" hidden="1" customHeight="1" x14ac:dyDescent="0.25">
      <c r="A2157" s="42" t="str">
        <f t="shared" si="100"/>
        <v/>
      </c>
      <c r="B2157" s="10"/>
      <c r="C2157" s="10"/>
      <c r="D2157" s="10"/>
      <c r="E2157" s="10"/>
      <c r="F2157" s="10" t="str">
        <f t="shared" si="102"/>
        <v/>
      </c>
      <c r="G2157" s="10" t="str">
        <f t="shared" si="101"/>
        <v/>
      </c>
      <c r="H2157" s="10"/>
      <c r="I2157" s="13"/>
    </row>
    <row r="2158" spans="1:9" ht="34.5" hidden="1" customHeight="1" x14ac:dyDescent="0.25">
      <c r="A2158" s="42" t="str">
        <f t="shared" si="100"/>
        <v/>
      </c>
      <c r="B2158" s="10"/>
      <c r="C2158" s="10"/>
      <c r="D2158" s="10"/>
      <c r="E2158" s="10"/>
      <c r="F2158" s="10" t="str">
        <f t="shared" si="102"/>
        <v/>
      </c>
      <c r="G2158" s="10" t="str">
        <f t="shared" si="101"/>
        <v/>
      </c>
      <c r="H2158" s="10"/>
      <c r="I2158" s="13"/>
    </row>
    <row r="2159" spans="1:9" ht="34.5" hidden="1" customHeight="1" x14ac:dyDescent="0.25">
      <c r="A2159" s="42" t="str">
        <f t="shared" si="100"/>
        <v/>
      </c>
      <c r="B2159" s="10"/>
      <c r="C2159" s="10"/>
      <c r="D2159" s="10"/>
      <c r="E2159" s="10"/>
      <c r="F2159" s="10" t="str">
        <f t="shared" si="102"/>
        <v/>
      </c>
      <c r="G2159" s="10" t="str">
        <f t="shared" si="101"/>
        <v/>
      </c>
      <c r="H2159" s="10"/>
      <c r="I2159" s="13"/>
    </row>
    <row r="2160" spans="1:9" ht="34.5" hidden="1" customHeight="1" x14ac:dyDescent="0.25">
      <c r="A2160" s="42" t="str">
        <f t="shared" si="100"/>
        <v/>
      </c>
      <c r="B2160" s="10"/>
      <c r="C2160" s="10"/>
      <c r="D2160" s="10"/>
      <c r="E2160" s="10"/>
      <c r="F2160" s="10" t="str">
        <f t="shared" si="102"/>
        <v/>
      </c>
      <c r="G2160" s="10" t="str">
        <f t="shared" si="101"/>
        <v/>
      </c>
      <c r="H2160" s="10"/>
      <c r="I2160" s="13"/>
    </row>
    <row r="2161" spans="1:9" ht="34.5" hidden="1" customHeight="1" x14ac:dyDescent="0.25">
      <c r="A2161" s="42" t="str">
        <f t="shared" si="100"/>
        <v/>
      </c>
      <c r="B2161" s="10"/>
      <c r="C2161" s="10"/>
      <c r="D2161" s="10"/>
      <c r="E2161" s="10"/>
      <c r="F2161" s="10" t="str">
        <f t="shared" si="102"/>
        <v/>
      </c>
      <c r="G2161" s="10" t="str">
        <f t="shared" si="101"/>
        <v/>
      </c>
      <c r="H2161" s="10"/>
      <c r="I2161" s="13"/>
    </row>
    <row r="2162" spans="1:9" ht="34.5" hidden="1" customHeight="1" x14ac:dyDescent="0.25">
      <c r="A2162" s="42" t="str">
        <f t="shared" si="100"/>
        <v/>
      </c>
      <c r="B2162" s="10"/>
      <c r="C2162" s="10"/>
      <c r="D2162" s="10"/>
      <c r="E2162" s="10"/>
      <c r="F2162" s="10" t="str">
        <f t="shared" si="102"/>
        <v/>
      </c>
      <c r="G2162" s="10" t="str">
        <f t="shared" si="101"/>
        <v/>
      </c>
      <c r="H2162" s="10"/>
      <c r="I2162" s="13"/>
    </row>
    <row r="2163" spans="1:9" ht="34.5" hidden="1" customHeight="1" x14ac:dyDescent="0.25">
      <c r="A2163" s="42" t="str">
        <f t="shared" si="100"/>
        <v/>
      </c>
      <c r="B2163" s="10"/>
      <c r="C2163" s="10"/>
      <c r="D2163" s="10"/>
      <c r="E2163" s="10"/>
      <c r="F2163" s="10" t="str">
        <f t="shared" si="102"/>
        <v/>
      </c>
      <c r="G2163" s="10" t="str">
        <f t="shared" si="101"/>
        <v/>
      </c>
      <c r="H2163" s="10"/>
      <c r="I2163" s="13"/>
    </row>
    <row r="2164" spans="1:9" ht="34.5" hidden="1" customHeight="1" x14ac:dyDescent="0.25">
      <c r="A2164" s="42" t="str">
        <f t="shared" si="100"/>
        <v/>
      </c>
      <c r="B2164" s="10"/>
      <c r="C2164" s="10"/>
      <c r="D2164" s="10"/>
      <c r="E2164" s="10"/>
      <c r="F2164" s="10" t="str">
        <f t="shared" si="102"/>
        <v/>
      </c>
      <c r="G2164" s="10" t="str">
        <f t="shared" si="101"/>
        <v/>
      </c>
      <c r="H2164" s="10"/>
      <c r="I2164" s="13"/>
    </row>
    <row r="2165" spans="1:9" ht="34.5" hidden="1" customHeight="1" x14ac:dyDescent="0.25">
      <c r="A2165" s="42" t="str">
        <f t="shared" si="100"/>
        <v/>
      </c>
      <c r="B2165" s="10"/>
      <c r="C2165" s="10"/>
      <c r="D2165" s="10"/>
      <c r="E2165" s="10"/>
      <c r="F2165" s="10" t="str">
        <f t="shared" si="102"/>
        <v/>
      </c>
      <c r="G2165" s="10" t="str">
        <f t="shared" si="101"/>
        <v/>
      </c>
      <c r="H2165" s="10"/>
      <c r="I2165" s="13"/>
    </row>
    <row r="2166" spans="1:9" ht="34.5" hidden="1" customHeight="1" x14ac:dyDescent="0.25">
      <c r="A2166" s="42" t="str">
        <f t="shared" si="100"/>
        <v/>
      </c>
      <c r="B2166" s="10"/>
      <c r="C2166" s="10"/>
      <c r="D2166" s="10"/>
      <c r="E2166" s="10"/>
      <c r="F2166" s="10" t="str">
        <f t="shared" si="102"/>
        <v/>
      </c>
      <c r="G2166" s="10" t="str">
        <f t="shared" si="101"/>
        <v/>
      </c>
      <c r="H2166" s="10"/>
      <c r="I2166" s="13"/>
    </row>
    <row r="2167" spans="1:9" ht="34.5" hidden="1" customHeight="1" x14ac:dyDescent="0.25">
      <c r="A2167" s="42" t="str">
        <f t="shared" si="100"/>
        <v/>
      </c>
      <c r="B2167" s="10"/>
      <c r="C2167" s="10"/>
      <c r="D2167" s="10"/>
      <c r="E2167" s="10"/>
      <c r="F2167" s="10" t="str">
        <f t="shared" si="102"/>
        <v/>
      </c>
      <c r="G2167" s="10" t="str">
        <f t="shared" si="101"/>
        <v/>
      </c>
      <c r="H2167" s="10"/>
      <c r="I2167" s="13"/>
    </row>
    <row r="2168" spans="1:9" ht="34.5" hidden="1" customHeight="1" x14ac:dyDescent="0.25">
      <c r="A2168" s="42" t="str">
        <f t="shared" si="100"/>
        <v/>
      </c>
      <c r="B2168" s="10"/>
      <c r="C2168" s="10"/>
      <c r="D2168" s="10"/>
      <c r="E2168" s="10"/>
      <c r="F2168" s="10" t="str">
        <f t="shared" si="102"/>
        <v/>
      </c>
      <c r="G2168" s="10" t="str">
        <f t="shared" si="101"/>
        <v/>
      </c>
      <c r="H2168" s="10"/>
      <c r="I2168" s="13"/>
    </row>
    <row r="2169" spans="1:9" ht="34.5" hidden="1" customHeight="1" x14ac:dyDescent="0.25">
      <c r="A2169" s="42" t="str">
        <f t="shared" si="100"/>
        <v/>
      </c>
      <c r="B2169" s="10"/>
      <c r="C2169" s="10"/>
      <c r="D2169" s="10"/>
      <c r="E2169" s="10"/>
      <c r="F2169" s="10" t="str">
        <f t="shared" si="102"/>
        <v/>
      </c>
      <c r="G2169" s="10" t="str">
        <f t="shared" si="101"/>
        <v/>
      </c>
      <c r="H2169" s="10"/>
      <c r="I2169" s="13"/>
    </row>
    <row r="2170" spans="1:9" ht="34.5" hidden="1" customHeight="1" x14ac:dyDescent="0.25">
      <c r="A2170" s="42" t="str">
        <f t="shared" si="100"/>
        <v/>
      </c>
      <c r="B2170" s="10"/>
      <c r="C2170" s="10"/>
      <c r="D2170" s="10"/>
      <c r="E2170" s="10"/>
      <c r="F2170" s="10" t="str">
        <f t="shared" si="102"/>
        <v/>
      </c>
      <c r="G2170" s="10" t="str">
        <f t="shared" si="101"/>
        <v/>
      </c>
      <c r="H2170" s="10"/>
      <c r="I2170" s="13"/>
    </row>
    <row r="2171" spans="1:9" ht="34.5" hidden="1" customHeight="1" x14ac:dyDescent="0.25">
      <c r="A2171" s="42" t="str">
        <f t="shared" si="100"/>
        <v/>
      </c>
      <c r="B2171" s="10"/>
      <c r="C2171" s="10"/>
      <c r="D2171" s="10"/>
      <c r="E2171" s="10"/>
      <c r="F2171" s="10" t="str">
        <f t="shared" si="102"/>
        <v/>
      </c>
      <c r="G2171" s="10" t="str">
        <f t="shared" si="101"/>
        <v/>
      </c>
      <c r="H2171" s="10"/>
      <c r="I2171" s="13"/>
    </row>
    <row r="2172" spans="1:9" ht="34.5" hidden="1" customHeight="1" x14ac:dyDescent="0.25">
      <c r="A2172" s="42" t="str">
        <f t="shared" si="100"/>
        <v/>
      </c>
      <c r="B2172" s="10"/>
      <c r="C2172" s="10"/>
      <c r="D2172" s="10"/>
      <c r="E2172" s="10"/>
      <c r="F2172" s="10" t="str">
        <f t="shared" si="102"/>
        <v/>
      </c>
      <c r="G2172" s="10" t="str">
        <f t="shared" si="101"/>
        <v/>
      </c>
      <c r="H2172" s="10"/>
      <c r="I2172" s="13"/>
    </row>
    <row r="2173" spans="1:9" ht="34.5" hidden="1" customHeight="1" x14ac:dyDescent="0.25">
      <c r="A2173" s="42" t="str">
        <f t="shared" si="100"/>
        <v/>
      </c>
      <c r="B2173" s="10"/>
      <c r="C2173" s="10"/>
      <c r="D2173" s="10"/>
      <c r="E2173" s="10"/>
      <c r="F2173" s="10" t="str">
        <f t="shared" si="102"/>
        <v/>
      </c>
      <c r="G2173" s="10" t="str">
        <f t="shared" si="101"/>
        <v/>
      </c>
      <c r="H2173" s="10"/>
      <c r="I2173" s="13"/>
    </row>
    <row r="2174" spans="1:9" ht="34.5" hidden="1" customHeight="1" x14ac:dyDescent="0.25">
      <c r="A2174" s="42" t="str">
        <f t="shared" si="100"/>
        <v/>
      </c>
      <c r="B2174" s="10"/>
      <c r="C2174" s="10"/>
      <c r="D2174" s="10"/>
      <c r="E2174" s="10"/>
      <c r="F2174" s="10" t="str">
        <f t="shared" si="102"/>
        <v/>
      </c>
      <c r="G2174" s="10" t="str">
        <f t="shared" si="101"/>
        <v/>
      </c>
      <c r="H2174" s="10"/>
      <c r="I2174" s="13"/>
    </row>
    <row r="2175" spans="1:9" ht="34.5" hidden="1" customHeight="1" x14ac:dyDescent="0.25">
      <c r="A2175" s="42" t="str">
        <f t="shared" si="100"/>
        <v/>
      </c>
      <c r="B2175" s="10"/>
      <c r="C2175" s="10"/>
      <c r="D2175" s="10"/>
      <c r="E2175" s="10"/>
      <c r="F2175" s="10" t="str">
        <f t="shared" si="102"/>
        <v/>
      </c>
      <c r="G2175" s="10" t="str">
        <f t="shared" si="101"/>
        <v/>
      </c>
      <c r="H2175" s="10"/>
      <c r="I2175" s="13"/>
    </row>
    <row r="2176" spans="1:9" ht="34.5" hidden="1" customHeight="1" x14ac:dyDescent="0.25">
      <c r="A2176" s="42" t="str">
        <f t="shared" si="100"/>
        <v/>
      </c>
      <c r="B2176" s="10"/>
      <c r="C2176" s="10"/>
      <c r="D2176" s="10"/>
      <c r="E2176" s="10"/>
      <c r="F2176" s="10" t="str">
        <f t="shared" si="102"/>
        <v/>
      </c>
      <c r="G2176" s="10" t="str">
        <f t="shared" si="101"/>
        <v/>
      </c>
      <c r="H2176" s="10"/>
      <c r="I2176" s="13"/>
    </row>
    <row r="2177" spans="1:9" ht="34.5" hidden="1" customHeight="1" x14ac:dyDescent="0.25">
      <c r="A2177" s="42" t="str">
        <f t="shared" si="100"/>
        <v/>
      </c>
      <c r="B2177" s="10"/>
      <c r="C2177" s="10"/>
      <c r="D2177" s="10"/>
      <c r="E2177" s="10"/>
      <c r="F2177" s="10" t="str">
        <f t="shared" si="102"/>
        <v/>
      </c>
      <c r="G2177" s="10" t="str">
        <f t="shared" si="101"/>
        <v/>
      </c>
      <c r="H2177" s="10"/>
      <c r="I2177" s="13"/>
    </row>
    <row r="2178" spans="1:9" ht="34.5" hidden="1" customHeight="1" x14ac:dyDescent="0.25">
      <c r="A2178" s="42" t="str">
        <f t="shared" si="100"/>
        <v/>
      </c>
      <c r="B2178" s="10"/>
      <c r="C2178" s="10"/>
      <c r="D2178" s="10"/>
      <c r="E2178" s="10"/>
      <c r="F2178" s="10" t="str">
        <f t="shared" si="102"/>
        <v/>
      </c>
      <c r="G2178" s="10" t="str">
        <f t="shared" si="101"/>
        <v/>
      </c>
      <c r="H2178" s="10"/>
      <c r="I2178" s="13"/>
    </row>
    <row r="2179" spans="1:9" ht="34.5" hidden="1" customHeight="1" x14ac:dyDescent="0.25">
      <c r="A2179" s="42" t="str">
        <f t="shared" ref="A2179:A2242" si="103">IF(LEFT(D2179,3)="Ver","",IF(COUNTIF(D:D,D2179)&gt;1,"X",""))</f>
        <v/>
      </c>
      <c r="B2179" s="10"/>
      <c r="C2179" s="10"/>
      <c r="D2179" s="10"/>
      <c r="E2179" s="10"/>
      <c r="F2179" s="10" t="str">
        <f t="shared" si="102"/>
        <v/>
      </c>
      <c r="G2179" s="10" t="str">
        <f t="shared" ref="G2179:G2242" si="104">IF(C2179="","",C2179)</f>
        <v/>
      </c>
      <c r="H2179" s="10"/>
      <c r="I2179" s="13"/>
    </row>
    <row r="2180" spans="1:9" ht="34.5" hidden="1" customHeight="1" x14ac:dyDescent="0.25">
      <c r="A2180" s="42" t="str">
        <f t="shared" si="103"/>
        <v/>
      </c>
      <c r="B2180" s="10"/>
      <c r="C2180" s="10"/>
      <c r="D2180" s="10"/>
      <c r="E2180" s="10"/>
      <c r="F2180" s="10" t="str">
        <f t="shared" si="102"/>
        <v/>
      </c>
      <c r="G2180" s="10" t="str">
        <f t="shared" si="104"/>
        <v/>
      </c>
      <c r="H2180" s="10"/>
      <c r="I2180" s="13"/>
    </row>
    <row r="2181" spans="1:9" ht="34.5" hidden="1" customHeight="1" x14ac:dyDescent="0.25">
      <c r="A2181" s="42" t="str">
        <f t="shared" si="103"/>
        <v/>
      </c>
      <c r="B2181" s="10"/>
      <c r="C2181" s="10"/>
      <c r="D2181" s="10"/>
      <c r="E2181" s="10"/>
      <c r="F2181" s="10" t="str">
        <f t="shared" si="102"/>
        <v/>
      </c>
      <c r="G2181" s="10" t="str">
        <f t="shared" si="104"/>
        <v/>
      </c>
      <c r="H2181" s="10"/>
      <c r="I2181" s="13"/>
    </row>
    <row r="2182" spans="1:9" ht="34.5" hidden="1" customHeight="1" x14ac:dyDescent="0.25">
      <c r="A2182" s="42" t="str">
        <f t="shared" si="103"/>
        <v/>
      </c>
      <c r="B2182" s="10"/>
      <c r="C2182" s="10"/>
      <c r="D2182" s="10"/>
      <c r="E2182" s="10"/>
      <c r="F2182" s="10" t="str">
        <f t="shared" si="102"/>
        <v/>
      </c>
      <c r="G2182" s="10" t="str">
        <f t="shared" si="104"/>
        <v/>
      </c>
      <c r="H2182" s="10"/>
      <c r="I2182" s="13"/>
    </row>
    <row r="2183" spans="1:9" ht="34.5" hidden="1" customHeight="1" x14ac:dyDescent="0.25">
      <c r="A2183" s="42" t="str">
        <f t="shared" si="103"/>
        <v/>
      </c>
      <c r="B2183" s="10"/>
      <c r="C2183" s="10"/>
      <c r="D2183" s="10"/>
      <c r="E2183" s="10"/>
      <c r="F2183" s="10" t="str">
        <f t="shared" si="102"/>
        <v/>
      </c>
      <c r="G2183" s="10" t="str">
        <f t="shared" si="104"/>
        <v/>
      </c>
      <c r="H2183" s="10"/>
      <c r="I2183" s="13"/>
    </row>
    <row r="2184" spans="1:9" ht="34.5" hidden="1" customHeight="1" x14ac:dyDescent="0.25">
      <c r="A2184" s="42" t="str">
        <f t="shared" si="103"/>
        <v/>
      </c>
      <c r="B2184" s="10"/>
      <c r="C2184" s="10"/>
      <c r="D2184" s="10"/>
      <c r="E2184" s="10"/>
      <c r="F2184" s="10" t="str">
        <f t="shared" si="102"/>
        <v/>
      </c>
      <c r="G2184" s="10" t="str">
        <f t="shared" si="104"/>
        <v/>
      </c>
      <c r="H2184" s="10"/>
      <c r="I2184" s="13"/>
    </row>
    <row r="2185" spans="1:9" ht="34.5" hidden="1" customHeight="1" x14ac:dyDescent="0.25">
      <c r="A2185" s="42" t="str">
        <f t="shared" si="103"/>
        <v/>
      </c>
      <c r="B2185" s="10"/>
      <c r="C2185" s="10"/>
      <c r="D2185" s="10"/>
      <c r="E2185" s="10"/>
      <c r="F2185" s="10" t="str">
        <f t="shared" si="102"/>
        <v/>
      </c>
      <c r="G2185" s="10" t="str">
        <f t="shared" si="104"/>
        <v/>
      </c>
      <c r="H2185" s="10"/>
      <c r="I2185" s="13"/>
    </row>
    <row r="2186" spans="1:9" ht="34.5" hidden="1" customHeight="1" x14ac:dyDescent="0.25">
      <c r="A2186" s="42" t="str">
        <f t="shared" si="103"/>
        <v/>
      </c>
      <c r="B2186" s="10"/>
      <c r="C2186" s="10"/>
      <c r="D2186" s="10"/>
      <c r="E2186" s="10"/>
      <c r="F2186" s="10" t="str">
        <f t="shared" si="102"/>
        <v/>
      </c>
      <c r="G2186" s="10" t="str">
        <f t="shared" si="104"/>
        <v/>
      </c>
      <c r="H2186" s="10"/>
      <c r="I2186" s="13"/>
    </row>
    <row r="2187" spans="1:9" ht="34.5" hidden="1" customHeight="1" x14ac:dyDescent="0.25">
      <c r="A2187" s="42" t="str">
        <f t="shared" si="103"/>
        <v/>
      </c>
      <c r="B2187" s="10"/>
      <c r="C2187" s="10"/>
      <c r="D2187" s="10"/>
      <c r="E2187" s="10"/>
      <c r="F2187" s="10" t="str">
        <f t="shared" si="102"/>
        <v/>
      </c>
      <c r="G2187" s="10" t="str">
        <f t="shared" si="104"/>
        <v/>
      </c>
      <c r="H2187" s="10"/>
      <c r="I2187" s="13"/>
    </row>
    <row r="2188" spans="1:9" ht="34.5" hidden="1" customHeight="1" x14ac:dyDescent="0.25">
      <c r="A2188" s="42" t="str">
        <f t="shared" si="103"/>
        <v/>
      </c>
      <c r="B2188" s="10"/>
      <c r="C2188" s="10"/>
      <c r="D2188" s="10"/>
      <c r="E2188" s="10"/>
      <c r="F2188" s="10" t="str">
        <f t="shared" si="102"/>
        <v/>
      </c>
      <c r="G2188" s="10" t="str">
        <f t="shared" si="104"/>
        <v/>
      </c>
      <c r="H2188" s="10"/>
      <c r="I2188" s="13"/>
    </row>
    <row r="2189" spans="1:9" ht="34.5" hidden="1" customHeight="1" x14ac:dyDescent="0.25">
      <c r="A2189" s="42" t="str">
        <f t="shared" si="103"/>
        <v/>
      </c>
      <c r="B2189" s="10"/>
      <c r="C2189" s="10"/>
      <c r="D2189" s="10"/>
      <c r="E2189" s="10"/>
      <c r="F2189" s="10" t="str">
        <f t="shared" si="102"/>
        <v/>
      </c>
      <c r="G2189" s="10" t="str">
        <f t="shared" si="104"/>
        <v/>
      </c>
      <c r="H2189" s="10"/>
      <c r="I2189" s="13"/>
    </row>
    <row r="2190" spans="1:9" ht="34.5" hidden="1" customHeight="1" x14ac:dyDescent="0.25">
      <c r="A2190" s="42" t="str">
        <f t="shared" si="103"/>
        <v/>
      </c>
      <c r="B2190" s="10"/>
      <c r="C2190" s="10"/>
      <c r="D2190" s="10"/>
      <c r="E2190" s="10"/>
      <c r="F2190" s="10" t="str">
        <f t="shared" si="102"/>
        <v/>
      </c>
      <c r="G2190" s="10" t="str">
        <f t="shared" si="104"/>
        <v/>
      </c>
      <c r="H2190" s="10"/>
      <c r="I2190" s="13"/>
    </row>
    <row r="2191" spans="1:9" ht="34.5" hidden="1" customHeight="1" x14ac:dyDescent="0.25">
      <c r="A2191" s="42" t="str">
        <f t="shared" si="103"/>
        <v/>
      </c>
      <c r="B2191" s="10"/>
      <c r="C2191" s="10"/>
      <c r="D2191" s="10"/>
      <c r="E2191" s="10"/>
      <c r="F2191" s="10" t="str">
        <f t="shared" si="102"/>
        <v/>
      </c>
      <c r="G2191" s="10" t="str">
        <f t="shared" si="104"/>
        <v/>
      </c>
      <c r="H2191" s="10"/>
      <c r="I2191" s="13"/>
    </row>
    <row r="2192" spans="1:9" ht="34.5" hidden="1" customHeight="1" x14ac:dyDescent="0.25">
      <c r="A2192" s="42" t="str">
        <f t="shared" si="103"/>
        <v/>
      </c>
      <c r="B2192" s="10"/>
      <c r="C2192" s="10"/>
      <c r="D2192" s="10"/>
      <c r="E2192" s="10"/>
      <c r="F2192" s="10" t="str">
        <f t="shared" si="102"/>
        <v/>
      </c>
      <c r="G2192" s="10" t="str">
        <f t="shared" si="104"/>
        <v/>
      </c>
      <c r="H2192" s="10"/>
      <c r="I2192" s="13"/>
    </row>
    <row r="2193" spans="1:9" ht="34.5" hidden="1" customHeight="1" x14ac:dyDescent="0.25">
      <c r="A2193" s="42" t="str">
        <f t="shared" si="103"/>
        <v/>
      </c>
      <c r="B2193" s="10"/>
      <c r="C2193" s="10"/>
      <c r="D2193" s="10"/>
      <c r="E2193" s="10"/>
      <c r="F2193" s="10" t="str">
        <f t="shared" si="102"/>
        <v/>
      </c>
      <c r="G2193" s="10" t="str">
        <f t="shared" si="104"/>
        <v/>
      </c>
      <c r="H2193" s="10"/>
      <c r="I2193" s="13"/>
    </row>
    <row r="2194" spans="1:9" ht="34.5" hidden="1" customHeight="1" x14ac:dyDescent="0.25">
      <c r="A2194" s="42" t="str">
        <f t="shared" si="103"/>
        <v/>
      </c>
      <c r="B2194" s="10"/>
      <c r="C2194" s="10"/>
      <c r="D2194" s="10"/>
      <c r="E2194" s="10"/>
      <c r="F2194" s="10" t="str">
        <f t="shared" si="102"/>
        <v/>
      </c>
      <c r="G2194" s="10" t="str">
        <f t="shared" si="104"/>
        <v/>
      </c>
      <c r="H2194" s="10"/>
      <c r="I2194" s="13"/>
    </row>
    <row r="2195" spans="1:9" ht="34.5" hidden="1" customHeight="1" x14ac:dyDescent="0.25">
      <c r="A2195" s="42" t="str">
        <f t="shared" si="103"/>
        <v/>
      </c>
      <c r="B2195" s="10"/>
      <c r="C2195" s="10"/>
      <c r="D2195" s="10"/>
      <c r="E2195" s="10"/>
      <c r="F2195" s="10" t="str">
        <f t="shared" si="102"/>
        <v/>
      </c>
      <c r="G2195" s="10" t="str">
        <f t="shared" si="104"/>
        <v/>
      </c>
      <c r="H2195" s="10"/>
      <c r="I2195" s="13"/>
    </row>
    <row r="2196" spans="1:9" ht="34.5" hidden="1" customHeight="1" x14ac:dyDescent="0.25">
      <c r="A2196" s="42" t="str">
        <f t="shared" si="103"/>
        <v/>
      </c>
      <c r="B2196" s="10"/>
      <c r="C2196" s="10"/>
      <c r="D2196" s="10"/>
      <c r="E2196" s="10"/>
      <c r="F2196" s="10" t="str">
        <f t="shared" ref="F2196:F2259" si="105">IF(B2196="","",LEFT(B2196,10))</f>
        <v/>
      </c>
      <c r="G2196" s="10" t="str">
        <f t="shared" si="104"/>
        <v/>
      </c>
      <c r="H2196" s="10"/>
      <c r="I2196" s="13"/>
    </row>
    <row r="2197" spans="1:9" ht="34.5" hidden="1" customHeight="1" x14ac:dyDescent="0.25">
      <c r="A2197" s="42" t="str">
        <f t="shared" si="103"/>
        <v/>
      </c>
      <c r="B2197" s="10"/>
      <c r="C2197" s="10"/>
      <c r="D2197" s="10"/>
      <c r="E2197" s="10"/>
      <c r="F2197" s="10" t="str">
        <f t="shared" si="105"/>
        <v/>
      </c>
      <c r="G2197" s="10" t="str">
        <f t="shared" si="104"/>
        <v/>
      </c>
      <c r="H2197" s="10"/>
      <c r="I2197" s="13"/>
    </row>
    <row r="2198" spans="1:9" ht="34.5" hidden="1" customHeight="1" x14ac:dyDescent="0.25">
      <c r="A2198" s="42" t="str">
        <f t="shared" si="103"/>
        <v/>
      </c>
      <c r="B2198" s="10"/>
      <c r="C2198" s="10"/>
      <c r="D2198" s="10"/>
      <c r="E2198" s="10"/>
      <c r="F2198" s="10" t="str">
        <f t="shared" si="105"/>
        <v/>
      </c>
      <c r="G2198" s="10" t="str">
        <f t="shared" si="104"/>
        <v/>
      </c>
      <c r="H2198" s="10"/>
      <c r="I2198" s="13"/>
    </row>
    <row r="2199" spans="1:9" ht="34.5" hidden="1" customHeight="1" x14ac:dyDescent="0.25">
      <c r="A2199" s="42" t="str">
        <f t="shared" si="103"/>
        <v/>
      </c>
      <c r="B2199" s="10"/>
      <c r="C2199" s="10"/>
      <c r="D2199" s="10"/>
      <c r="E2199" s="10"/>
      <c r="F2199" s="10" t="str">
        <f t="shared" si="105"/>
        <v/>
      </c>
      <c r="G2199" s="10" t="str">
        <f t="shared" si="104"/>
        <v/>
      </c>
      <c r="H2199" s="10"/>
      <c r="I2199" s="13"/>
    </row>
    <row r="2200" spans="1:9" ht="34.5" hidden="1" customHeight="1" x14ac:dyDescent="0.25">
      <c r="A2200" s="42" t="str">
        <f t="shared" si="103"/>
        <v/>
      </c>
      <c r="B2200" s="10"/>
      <c r="C2200" s="10"/>
      <c r="D2200" s="10"/>
      <c r="E2200" s="10"/>
      <c r="F2200" s="10" t="str">
        <f t="shared" si="105"/>
        <v/>
      </c>
      <c r="G2200" s="10" t="str">
        <f t="shared" si="104"/>
        <v/>
      </c>
      <c r="H2200" s="10"/>
      <c r="I2200" s="13"/>
    </row>
    <row r="2201" spans="1:9" ht="34.5" hidden="1" customHeight="1" x14ac:dyDescent="0.25">
      <c r="A2201" s="42" t="str">
        <f t="shared" si="103"/>
        <v/>
      </c>
      <c r="B2201" s="10"/>
      <c r="C2201" s="10"/>
      <c r="D2201" s="10"/>
      <c r="E2201" s="10"/>
      <c r="F2201" s="10" t="str">
        <f t="shared" si="105"/>
        <v/>
      </c>
      <c r="G2201" s="10" t="str">
        <f t="shared" si="104"/>
        <v/>
      </c>
      <c r="H2201" s="10"/>
      <c r="I2201" s="13"/>
    </row>
    <row r="2202" spans="1:9" ht="34.5" hidden="1" customHeight="1" x14ac:dyDescent="0.25">
      <c r="A2202" s="42" t="str">
        <f t="shared" si="103"/>
        <v/>
      </c>
      <c r="B2202" s="10"/>
      <c r="C2202" s="10"/>
      <c r="D2202" s="10"/>
      <c r="E2202" s="10"/>
      <c r="F2202" s="10" t="str">
        <f t="shared" si="105"/>
        <v/>
      </c>
      <c r="G2202" s="10" t="str">
        <f t="shared" si="104"/>
        <v/>
      </c>
      <c r="H2202" s="10"/>
      <c r="I2202" s="13"/>
    </row>
    <row r="2203" spans="1:9" ht="34.5" hidden="1" customHeight="1" x14ac:dyDescent="0.25">
      <c r="A2203" s="42" t="str">
        <f t="shared" si="103"/>
        <v/>
      </c>
      <c r="B2203" s="10"/>
      <c r="C2203" s="10"/>
      <c r="D2203" s="10"/>
      <c r="E2203" s="10"/>
      <c r="F2203" s="10" t="str">
        <f t="shared" si="105"/>
        <v/>
      </c>
      <c r="G2203" s="10" t="str">
        <f t="shared" si="104"/>
        <v/>
      </c>
      <c r="H2203" s="10"/>
      <c r="I2203" s="13"/>
    </row>
    <row r="2204" spans="1:9" ht="34.5" hidden="1" customHeight="1" x14ac:dyDescent="0.25">
      <c r="A2204" s="42" t="str">
        <f t="shared" si="103"/>
        <v/>
      </c>
      <c r="B2204" s="10"/>
      <c r="C2204" s="10"/>
      <c r="D2204" s="10"/>
      <c r="E2204" s="10"/>
      <c r="F2204" s="10" t="str">
        <f t="shared" si="105"/>
        <v/>
      </c>
      <c r="G2204" s="10" t="str">
        <f t="shared" si="104"/>
        <v/>
      </c>
      <c r="H2204" s="10"/>
      <c r="I2204" s="13"/>
    </row>
    <row r="2205" spans="1:9" ht="34.5" hidden="1" customHeight="1" x14ac:dyDescent="0.25">
      <c r="A2205" s="42" t="str">
        <f t="shared" si="103"/>
        <v/>
      </c>
      <c r="B2205" s="10"/>
      <c r="C2205" s="10"/>
      <c r="D2205" s="10"/>
      <c r="E2205" s="10"/>
      <c r="F2205" s="10" t="str">
        <f t="shared" si="105"/>
        <v/>
      </c>
      <c r="G2205" s="10" t="str">
        <f t="shared" si="104"/>
        <v/>
      </c>
      <c r="H2205" s="10"/>
      <c r="I2205" s="13"/>
    </row>
    <row r="2206" spans="1:9" ht="34.5" hidden="1" customHeight="1" x14ac:dyDescent="0.25">
      <c r="A2206" s="42" t="str">
        <f t="shared" si="103"/>
        <v/>
      </c>
      <c r="B2206" s="10"/>
      <c r="C2206" s="10"/>
      <c r="D2206" s="10"/>
      <c r="E2206" s="10"/>
      <c r="F2206" s="10" t="str">
        <f t="shared" si="105"/>
        <v/>
      </c>
      <c r="G2206" s="10" t="str">
        <f t="shared" si="104"/>
        <v/>
      </c>
      <c r="H2206" s="10"/>
      <c r="I2206" s="13"/>
    </row>
    <row r="2207" spans="1:9" ht="34.5" hidden="1" customHeight="1" x14ac:dyDescent="0.25">
      <c r="A2207" s="42" t="str">
        <f t="shared" si="103"/>
        <v/>
      </c>
      <c r="B2207" s="10"/>
      <c r="C2207" s="10"/>
      <c r="D2207" s="10"/>
      <c r="E2207" s="10"/>
      <c r="F2207" s="10" t="str">
        <f t="shared" si="105"/>
        <v/>
      </c>
      <c r="G2207" s="10" t="str">
        <f t="shared" si="104"/>
        <v/>
      </c>
      <c r="H2207" s="10"/>
      <c r="I2207" s="13"/>
    </row>
    <row r="2208" spans="1:9" ht="34.5" hidden="1" customHeight="1" x14ac:dyDescent="0.25">
      <c r="A2208" s="42" t="str">
        <f t="shared" si="103"/>
        <v/>
      </c>
      <c r="B2208" s="10"/>
      <c r="C2208" s="10"/>
      <c r="D2208" s="10"/>
      <c r="E2208" s="10"/>
      <c r="F2208" s="10" t="str">
        <f t="shared" si="105"/>
        <v/>
      </c>
      <c r="G2208" s="10" t="str">
        <f t="shared" si="104"/>
        <v/>
      </c>
      <c r="H2208" s="10"/>
      <c r="I2208" s="13"/>
    </row>
    <row r="2209" spans="1:9" ht="34.5" hidden="1" customHeight="1" x14ac:dyDescent="0.25">
      <c r="A2209" s="42" t="str">
        <f t="shared" si="103"/>
        <v/>
      </c>
      <c r="B2209" s="10"/>
      <c r="C2209" s="10"/>
      <c r="D2209" s="10"/>
      <c r="E2209" s="10"/>
      <c r="F2209" s="10" t="str">
        <f t="shared" si="105"/>
        <v/>
      </c>
      <c r="G2209" s="10" t="str">
        <f t="shared" si="104"/>
        <v/>
      </c>
      <c r="H2209" s="10"/>
      <c r="I2209" s="13"/>
    </row>
    <row r="2210" spans="1:9" ht="34.5" hidden="1" customHeight="1" x14ac:dyDescent="0.25">
      <c r="A2210" s="42" t="str">
        <f t="shared" si="103"/>
        <v/>
      </c>
      <c r="B2210" s="10"/>
      <c r="C2210" s="10"/>
      <c r="D2210" s="10"/>
      <c r="E2210" s="10"/>
      <c r="F2210" s="10" t="str">
        <f t="shared" si="105"/>
        <v/>
      </c>
      <c r="G2210" s="10" t="str">
        <f t="shared" si="104"/>
        <v/>
      </c>
      <c r="H2210" s="10"/>
      <c r="I2210" s="13"/>
    </row>
    <row r="2211" spans="1:9" ht="34.5" hidden="1" customHeight="1" x14ac:dyDescent="0.25">
      <c r="A2211" s="42" t="str">
        <f t="shared" si="103"/>
        <v/>
      </c>
      <c r="B2211" s="10"/>
      <c r="C2211" s="10"/>
      <c r="D2211" s="10"/>
      <c r="E2211" s="10"/>
      <c r="F2211" s="10" t="str">
        <f t="shared" si="105"/>
        <v/>
      </c>
      <c r="G2211" s="10" t="str">
        <f t="shared" si="104"/>
        <v/>
      </c>
      <c r="H2211" s="10"/>
      <c r="I2211" s="13"/>
    </row>
    <row r="2212" spans="1:9" ht="34.5" hidden="1" customHeight="1" x14ac:dyDescent="0.25">
      <c r="A2212" s="42" t="str">
        <f t="shared" si="103"/>
        <v/>
      </c>
      <c r="B2212" s="10"/>
      <c r="C2212" s="10"/>
      <c r="D2212" s="10"/>
      <c r="E2212" s="10"/>
      <c r="F2212" s="10" t="str">
        <f t="shared" si="105"/>
        <v/>
      </c>
      <c r="G2212" s="10" t="str">
        <f t="shared" si="104"/>
        <v/>
      </c>
      <c r="H2212" s="10"/>
      <c r="I2212" s="13"/>
    </row>
    <row r="2213" spans="1:9" ht="34.5" hidden="1" customHeight="1" x14ac:dyDescent="0.25">
      <c r="A2213" s="42" t="str">
        <f t="shared" si="103"/>
        <v/>
      </c>
      <c r="B2213" s="10"/>
      <c r="C2213" s="10"/>
      <c r="D2213" s="10"/>
      <c r="E2213" s="10"/>
      <c r="F2213" s="10" t="str">
        <f t="shared" si="105"/>
        <v/>
      </c>
      <c r="G2213" s="10" t="str">
        <f t="shared" si="104"/>
        <v/>
      </c>
      <c r="H2213" s="10"/>
      <c r="I2213" s="13"/>
    </row>
    <row r="2214" spans="1:9" ht="34.5" hidden="1" customHeight="1" x14ac:dyDescent="0.25">
      <c r="A2214" s="42" t="str">
        <f t="shared" si="103"/>
        <v/>
      </c>
      <c r="B2214" s="10"/>
      <c r="C2214" s="10"/>
      <c r="D2214" s="10"/>
      <c r="E2214" s="10"/>
      <c r="F2214" s="10" t="str">
        <f t="shared" si="105"/>
        <v/>
      </c>
      <c r="G2214" s="10" t="str">
        <f t="shared" si="104"/>
        <v/>
      </c>
      <c r="H2214" s="10"/>
      <c r="I2214" s="13"/>
    </row>
    <row r="2215" spans="1:9" ht="34.5" hidden="1" customHeight="1" x14ac:dyDescent="0.25">
      <c r="A2215" s="42" t="str">
        <f t="shared" si="103"/>
        <v/>
      </c>
      <c r="B2215" s="10"/>
      <c r="C2215" s="10"/>
      <c r="D2215" s="10"/>
      <c r="E2215" s="10"/>
      <c r="F2215" s="10" t="str">
        <f t="shared" si="105"/>
        <v/>
      </c>
      <c r="G2215" s="10" t="str">
        <f t="shared" si="104"/>
        <v/>
      </c>
      <c r="H2215" s="10"/>
      <c r="I2215" s="13"/>
    </row>
    <row r="2216" spans="1:9" ht="34.5" hidden="1" customHeight="1" x14ac:dyDescent="0.25">
      <c r="A2216" s="42" t="str">
        <f t="shared" si="103"/>
        <v/>
      </c>
      <c r="B2216" s="10"/>
      <c r="C2216" s="10"/>
      <c r="D2216" s="10"/>
      <c r="E2216" s="10"/>
      <c r="F2216" s="10" t="str">
        <f t="shared" si="105"/>
        <v/>
      </c>
      <c r="G2216" s="10" t="str">
        <f t="shared" si="104"/>
        <v/>
      </c>
      <c r="H2216" s="10"/>
      <c r="I2216" s="13"/>
    </row>
    <row r="2217" spans="1:9" ht="34.5" hidden="1" customHeight="1" x14ac:dyDescent="0.25">
      <c r="A2217" s="42" t="str">
        <f t="shared" si="103"/>
        <v/>
      </c>
      <c r="B2217" s="10"/>
      <c r="C2217" s="10"/>
      <c r="D2217" s="10"/>
      <c r="E2217" s="10"/>
      <c r="F2217" s="10" t="str">
        <f t="shared" si="105"/>
        <v/>
      </c>
      <c r="G2217" s="10" t="str">
        <f t="shared" si="104"/>
        <v/>
      </c>
      <c r="H2217" s="10"/>
      <c r="I2217" s="13"/>
    </row>
    <row r="2218" spans="1:9" ht="34.5" hidden="1" customHeight="1" x14ac:dyDescent="0.25">
      <c r="A2218" s="42" t="str">
        <f t="shared" si="103"/>
        <v/>
      </c>
      <c r="B2218" s="10"/>
      <c r="C2218" s="10"/>
      <c r="D2218" s="10"/>
      <c r="E2218" s="10"/>
      <c r="F2218" s="10" t="str">
        <f t="shared" si="105"/>
        <v/>
      </c>
      <c r="G2218" s="10" t="str">
        <f t="shared" si="104"/>
        <v/>
      </c>
      <c r="H2218" s="10"/>
      <c r="I2218" s="13"/>
    </row>
    <row r="2219" spans="1:9" ht="34.5" hidden="1" customHeight="1" x14ac:dyDescent="0.25">
      <c r="A2219" s="42" t="str">
        <f t="shared" si="103"/>
        <v/>
      </c>
      <c r="B2219" s="10"/>
      <c r="C2219" s="10"/>
      <c r="D2219" s="10"/>
      <c r="E2219" s="10"/>
      <c r="F2219" s="10" t="str">
        <f t="shared" si="105"/>
        <v/>
      </c>
      <c r="G2219" s="10" t="str">
        <f t="shared" si="104"/>
        <v/>
      </c>
      <c r="H2219" s="10"/>
      <c r="I2219" s="13"/>
    </row>
    <row r="2220" spans="1:9" ht="34.5" hidden="1" customHeight="1" x14ac:dyDescent="0.25">
      <c r="A2220" s="42" t="str">
        <f t="shared" si="103"/>
        <v/>
      </c>
      <c r="B2220" s="10"/>
      <c r="C2220" s="10"/>
      <c r="D2220" s="10"/>
      <c r="E2220" s="10"/>
      <c r="F2220" s="10" t="str">
        <f t="shared" si="105"/>
        <v/>
      </c>
      <c r="G2220" s="10" t="str">
        <f t="shared" si="104"/>
        <v/>
      </c>
      <c r="H2220" s="10"/>
      <c r="I2220" s="13"/>
    </row>
    <row r="2221" spans="1:9" ht="34.5" hidden="1" customHeight="1" x14ac:dyDescent="0.25">
      <c r="A2221" s="42" t="str">
        <f t="shared" si="103"/>
        <v/>
      </c>
      <c r="B2221" s="10"/>
      <c r="C2221" s="10"/>
      <c r="D2221" s="10"/>
      <c r="E2221" s="10"/>
      <c r="F2221" s="10" t="str">
        <f t="shared" si="105"/>
        <v/>
      </c>
      <c r="G2221" s="10" t="str">
        <f t="shared" si="104"/>
        <v/>
      </c>
      <c r="H2221" s="10"/>
      <c r="I2221" s="13"/>
    </row>
    <row r="2222" spans="1:9" ht="34.5" hidden="1" customHeight="1" x14ac:dyDescent="0.25">
      <c r="A2222" s="42" t="str">
        <f t="shared" si="103"/>
        <v/>
      </c>
      <c r="B2222" s="10"/>
      <c r="C2222" s="10"/>
      <c r="D2222" s="10"/>
      <c r="E2222" s="10"/>
      <c r="F2222" s="10" t="str">
        <f t="shared" si="105"/>
        <v/>
      </c>
      <c r="G2222" s="10" t="str">
        <f t="shared" si="104"/>
        <v/>
      </c>
      <c r="H2222" s="10"/>
      <c r="I2222" s="13"/>
    </row>
    <row r="2223" spans="1:9" ht="34.5" hidden="1" customHeight="1" x14ac:dyDescent="0.25">
      <c r="A2223" s="42" t="str">
        <f t="shared" si="103"/>
        <v/>
      </c>
      <c r="B2223" s="10"/>
      <c r="C2223" s="10"/>
      <c r="D2223" s="10"/>
      <c r="E2223" s="10"/>
      <c r="F2223" s="10" t="str">
        <f t="shared" si="105"/>
        <v/>
      </c>
      <c r="G2223" s="10" t="str">
        <f t="shared" si="104"/>
        <v/>
      </c>
      <c r="H2223" s="10"/>
      <c r="I2223" s="13"/>
    </row>
    <row r="2224" spans="1:9" ht="34.5" hidden="1" customHeight="1" x14ac:dyDescent="0.25">
      <c r="A2224" s="42" t="str">
        <f t="shared" si="103"/>
        <v/>
      </c>
      <c r="B2224" s="10"/>
      <c r="C2224" s="10"/>
      <c r="D2224" s="10"/>
      <c r="E2224" s="10"/>
      <c r="F2224" s="10" t="str">
        <f t="shared" si="105"/>
        <v/>
      </c>
      <c r="G2224" s="10" t="str">
        <f t="shared" si="104"/>
        <v/>
      </c>
      <c r="H2224" s="10"/>
      <c r="I2224" s="13"/>
    </row>
    <row r="2225" spans="1:9" ht="34.5" hidden="1" customHeight="1" x14ac:dyDescent="0.25">
      <c r="A2225" s="42" t="str">
        <f t="shared" si="103"/>
        <v/>
      </c>
      <c r="B2225" s="10"/>
      <c r="C2225" s="10"/>
      <c r="D2225" s="10"/>
      <c r="E2225" s="10"/>
      <c r="F2225" s="10" t="str">
        <f t="shared" si="105"/>
        <v/>
      </c>
      <c r="G2225" s="10" t="str">
        <f t="shared" si="104"/>
        <v/>
      </c>
      <c r="H2225" s="10"/>
      <c r="I2225" s="13"/>
    </row>
    <row r="2226" spans="1:9" ht="34.5" hidden="1" customHeight="1" x14ac:dyDescent="0.25">
      <c r="A2226" s="42" t="str">
        <f t="shared" si="103"/>
        <v/>
      </c>
      <c r="B2226" s="10"/>
      <c r="C2226" s="10"/>
      <c r="D2226" s="10"/>
      <c r="E2226" s="10"/>
      <c r="F2226" s="10" t="str">
        <f t="shared" si="105"/>
        <v/>
      </c>
      <c r="G2226" s="10" t="str">
        <f t="shared" si="104"/>
        <v/>
      </c>
      <c r="H2226" s="10"/>
      <c r="I2226" s="13"/>
    </row>
    <row r="2227" spans="1:9" ht="34.5" hidden="1" customHeight="1" x14ac:dyDescent="0.25">
      <c r="A2227" s="42" t="str">
        <f t="shared" si="103"/>
        <v/>
      </c>
      <c r="B2227" s="10"/>
      <c r="C2227" s="10"/>
      <c r="D2227" s="10"/>
      <c r="E2227" s="10"/>
      <c r="F2227" s="10" t="str">
        <f t="shared" si="105"/>
        <v/>
      </c>
      <c r="G2227" s="10" t="str">
        <f t="shared" si="104"/>
        <v/>
      </c>
      <c r="H2227" s="10"/>
      <c r="I2227" s="13"/>
    </row>
    <row r="2228" spans="1:9" ht="34.5" hidden="1" customHeight="1" x14ac:dyDescent="0.25">
      <c r="A2228" s="42" t="str">
        <f t="shared" si="103"/>
        <v/>
      </c>
      <c r="B2228" s="10"/>
      <c r="C2228" s="10"/>
      <c r="D2228" s="10"/>
      <c r="E2228" s="10"/>
      <c r="F2228" s="10" t="str">
        <f t="shared" si="105"/>
        <v/>
      </c>
      <c r="G2228" s="10" t="str">
        <f t="shared" si="104"/>
        <v/>
      </c>
      <c r="H2228" s="10"/>
      <c r="I2228" s="13"/>
    </row>
    <row r="2229" spans="1:9" ht="34.5" hidden="1" customHeight="1" x14ac:dyDescent="0.25">
      <c r="A2229" s="42" t="str">
        <f t="shared" si="103"/>
        <v/>
      </c>
      <c r="B2229" s="10"/>
      <c r="C2229" s="10"/>
      <c r="D2229" s="10"/>
      <c r="E2229" s="10"/>
      <c r="F2229" s="10" t="str">
        <f t="shared" si="105"/>
        <v/>
      </c>
      <c r="G2229" s="10" t="str">
        <f t="shared" si="104"/>
        <v/>
      </c>
      <c r="H2229" s="10"/>
      <c r="I2229" s="13"/>
    </row>
    <row r="2230" spans="1:9" ht="34.5" hidden="1" customHeight="1" x14ac:dyDescent="0.25">
      <c r="A2230" s="42" t="str">
        <f t="shared" si="103"/>
        <v/>
      </c>
      <c r="B2230" s="10"/>
      <c r="C2230" s="10"/>
      <c r="D2230" s="10"/>
      <c r="E2230" s="10"/>
      <c r="F2230" s="10" t="str">
        <f t="shared" si="105"/>
        <v/>
      </c>
      <c r="G2230" s="10" t="str">
        <f t="shared" si="104"/>
        <v/>
      </c>
      <c r="H2230" s="10"/>
      <c r="I2230" s="13"/>
    </row>
    <row r="2231" spans="1:9" ht="34.5" hidden="1" customHeight="1" x14ac:dyDescent="0.25">
      <c r="A2231" s="42" t="str">
        <f t="shared" si="103"/>
        <v/>
      </c>
      <c r="B2231" s="10"/>
      <c r="C2231" s="10"/>
      <c r="D2231" s="10"/>
      <c r="E2231" s="10"/>
      <c r="F2231" s="10" t="str">
        <f t="shared" si="105"/>
        <v/>
      </c>
      <c r="G2231" s="10" t="str">
        <f t="shared" si="104"/>
        <v/>
      </c>
      <c r="H2231" s="10"/>
      <c r="I2231" s="13"/>
    </row>
    <row r="2232" spans="1:9" ht="34.5" hidden="1" customHeight="1" x14ac:dyDescent="0.25">
      <c r="A2232" s="42" t="str">
        <f t="shared" si="103"/>
        <v/>
      </c>
      <c r="B2232" s="10"/>
      <c r="C2232" s="10"/>
      <c r="D2232" s="10"/>
      <c r="E2232" s="10"/>
      <c r="F2232" s="10" t="str">
        <f t="shared" si="105"/>
        <v/>
      </c>
      <c r="G2232" s="10" t="str">
        <f t="shared" si="104"/>
        <v/>
      </c>
      <c r="H2232" s="10"/>
      <c r="I2232" s="13"/>
    </row>
    <row r="2233" spans="1:9" ht="34.5" hidden="1" customHeight="1" x14ac:dyDescent="0.25">
      <c r="A2233" s="42" t="str">
        <f t="shared" si="103"/>
        <v/>
      </c>
      <c r="B2233" s="10"/>
      <c r="C2233" s="10"/>
      <c r="D2233" s="10"/>
      <c r="E2233" s="10"/>
      <c r="F2233" s="10" t="str">
        <f t="shared" si="105"/>
        <v/>
      </c>
      <c r="G2233" s="10" t="str">
        <f t="shared" si="104"/>
        <v/>
      </c>
      <c r="H2233" s="10"/>
      <c r="I2233" s="13"/>
    </row>
    <row r="2234" spans="1:9" ht="34.5" hidden="1" customHeight="1" x14ac:dyDescent="0.25">
      <c r="A2234" s="42" t="str">
        <f t="shared" si="103"/>
        <v/>
      </c>
      <c r="B2234" s="10"/>
      <c r="C2234" s="10"/>
      <c r="D2234" s="10"/>
      <c r="E2234" s="10"/>
      <c r="F2234" s="10" t="str">
        <f t="shared" si="105"/>
        <v/>
      </c>
      <c r="G2234" s="10" t="str">
        <f t="shared" si="104"/>
        <v/>
      </c>
      <c r="H2234" s="10"/>
      <c r="I2234" s="13"/>
    </row>
    <row r="2235" spans="1:9" ht="34.5" hidden="1" customHeight="1" x14ac:dyDescent="0.25">
      <c r="A2235" s="42" t="str">
        <f t="shared" si="103"/>
        <v/>
      </c>
      <c r="B2235" s="10"/>
      <c r="C2235" s="10"/>
      <c r="D2235" s="10"/>
      <c r="E2235" s="10"/>
      <c r="F2235" s="10" t="str">
        <f t="shared" si="105"/>
        <v/>
      </c>
      <c r="G2235" s="10" t="str">
        <f t="shared" si="104"/>
        <v/>
      </c>
      <c r="H2235" s="10"/>
      <c r="I2235" s="13"/>
    </row>
    <row r="2236" spans="1:9" ht="34.5" hidden="1" customHeight="1" x14ac:dyDescent="0.25">
      <c r="A2236" s="42" t="str">
        <f t="shared" si="103"/>
        <v/>
      </c>
      <c r="B2236" s="10"/>
      <c r="C2236" s="10"/>
      <c r="D2236" s="10"/>
      <c r="E2236" s="10"/>
      <c r="F2236" s="10" t="str">
        <f t="shared" si="105"/>
        <v/>
      </c>
      <c r="G2236" s="10" t="str">
        <f t="shared" si="104"/>
        <v/>
      </c>
      <c r="H2236" s="10"/>
      <c r="I2236" s="13"/>
    </row>
    <row r="2237" spans="1:9" ht="34.5" hidden="1" customHeight="1" x14ac:dyDescent="0.25">
      <c r="A2237" s="42" t="str">
        <f t="shared" si="103"/>
        <v/>
      </c>
      <c r="B2237" s="10"/>
      <c r="C2237" s="10"/>
      <c r="D2237" s="10"/>
      <c r="E2237" s="10"/>
      <c r="F2237" s="10" t="str">
        <f t="shared" si="105"/>
        <v/>
      </c>
      <c r="G2237" s="10" t="str">
        <f t="shared" si="104"/>
        <v/>
      </c>
      <c r="H2237" s="10"/>
      <c r="I2237" s="13"/>
    </row>
    <row r="2238" spans="1:9" ht="34.5" hidden="1" customHeight="1" x14ac:dyDescent="0.25">
      <c r="A2238" s="42" t="str">
        <f t="shared" si="103"/>
        <v/>
      </c>
      <c r="B2238" s="10"/>
      <c r="C2238" s="10"/>
      <c r="D2238" s="10"/>
      <c r="E2238" s="10"/>
      <c r="F2238" s="10" t="str">
        <f t="shared" si="105"/>
        <v/>
      </c>
      <c r="G2238" s="10" t="str">
        <f t="shared" si="104"/>
        <v/>
      </c>
      <c r="H2238" s="10"/>
      <c r="I2238" s="13"/>
    </row>
    <row r="2239" spans="1:9" ht="34.5" hidden="1" customHeight="1" x14ac:dyDescent="0.25">
      <c r="A2239" s="42" t="str">
        <f t="shared" si="103"/>
        <v/>
      </c>
      <c r="B2239" s="10"/>
      <c r="C2239" s="10"/>
      <c r="D2239" s="10"/>
      <c r="E2239" s="10"/>
      <c r="F2239" s="10" t="str">
        <f t="shared" si="105"/>
        <v/>
      </c>
      <c r="G2239" s="10" t="str">
        <f t="shared" si="104"/>
        <v/>
      </c>
      <c r="H2239" s="10"/>
      <c r="I2239" s="13"/>
    </row>
    <row r="2240" spans="1:9" ht="34.5" hidden="1" customHeight="1" x14ac:dyDescent="0.25">
      <c r="A2240" s="42" t="str">
        <f t="shared" si="103"/>
        <v/>
      </c>
      <c r="B2240" s="10"/>
      <c r="C2240" s="10"/>
      <c r="D2240" s="10"/>
      <c r="E2240" s="10"/>
      <c r="F2240" s="10" t="str">
        <f t="shared" si="105"/>
        <v/>
      </c>
      <c r="G2240" s="10" t="str">
        <f t="shared" si="104"/>
        <v/>
      </c>
      <c r="H2240" s="10"/>
      <c r="I2240" s="13"/>
    </row>
    <row r="2241" spans="1:9" ht="34.5" hidden="1" customHeight="1" x14ac:dyDescent="0.25">
      <c r="A2241" s="42" t="str">
        <f t="shared" si="103"/>
        <v/>
      </c>
      <c r="B2241" s="10"/>
      <c r="C2241" s="10"/>
      <c r="D2241" s="10"/>
      <c r="E2241" s="10"/>
      <c r="F2241" s="10" t="str">
        <f t="shared" si="105"/>
        <v/>
      </c>
      <c r="G2241" s="10" t="str">
        <f t="shared" si="104"/>
        <v/>
      </c>
      <c r="H2241" s="10"/>
      <c r="I2241" s="13"/>
    </row>
    <row r="2242" spans="1:9" ht="34.5" hidden="1" customHeight="1" x14ac:dyDescent="0.25">
      <c r="A2242" s="42" t="str">
        <f t="shared" si="103"/>
        <v/>
      </c>
      <c r="B2242" s="10"/>
      <c r="C2242" s="10"/>
      <c r="D2242" s="10"/>
      <c r="E2242" s="10"/>
      <c r="F2242" s="10" t="str">
        <f t="shared" si="105"/>
        <v/>
      </c>
      <c r="G2242" s="10" t="str">
        <f t="shared" si="104"/>
        <v/>
      </c>
      <c r="H2242" s="10"/>
      <c r="I2242" s="13"/>
    </row>
    <row r="2243" spans="1:9" ht="34.5" hidden="1" customHeight="1" x14ac:dyDescent="0.25">
      <c r="A2243" s="42" t="str">
        <f t="shared" ref="A2243:A2306" si="106">IF(LEFT(D2243,3)="Ver","",IF(COUNTIF(D:D,D2243)&gt;1,"X",""))</f>
        <v/>
      </c>
      <c r="B2243" s="10"/>
      <c r="C2243" s="10"/>
      <c r="D2243" s="10"/>
      <c r="E2243" s="10"/>
      <c r="F2243" s="10" t="str">
        <f t="shared" si="105"/>
        <v/>
      </c>
      <c r="G2243" s="10" t="str">
        <f t="shared" ref="G2243:G2306" si="107">IF(C2243="","",C2243)</f>
        <v/>
      </c>
      <c r="H2243" s="10"/>
      <c r="I2243" s="13"/>
    </row>
    <row r="2244" spans="1:9" ht="34.5" hidden="1" customHeight="1" x14ac:dyDescent="0.25">
      <c r="A2244" s="42" t="str">
        <f t="shared" si="106"/>
        <v/>
      </c>
      <c r="B2244" s="10"/>
      <c r="C2244" s="10"/>
      <c r="D2244" s="10"/>
      <c r="E2244" s="10"/>
      <c r="F2244" s="10" t="str">
        <f t="shared" si="105"/>
        <v/>
      </c>
      <c r="G2244" s="10" t="str">
        <f t="shared" si="107"/>
        <v/>
      </c>
      <c r="H2244" s="10"/>
      <c r="I2244" s="13"/>
    </row>
    <row r="2245" spans="1:9" ht="34.5" hidden="1" customHeight="1" x14ac:dyDescent="0.25">
      <c r="A2245" s="42" t="str">
        <f t="shared" si="106"/>
        <v/>
      </c>
      <c r="B2245" s="10"/>
      <c r="C2245" s="10"/>
      <c r="D2245" s="10"/>
      <c r="E2245" s="10"/>
      <c r="F2245" s="10" t="str">
        <f t="shared" si="105"/>
        <v/>
      </c>
      <c r="G2245" s="10" t="str">
        <f t="shared" si="107"/>
        <v/>
      </c>
      <c r="H2245" s="10"/>
      <c r="I2245" s="13"/>
    </row>
    <row r="2246" spans="1:9" ht="34.5" hidden="1" customHeight="1" x14ac:dyDescent="0.25">
      <c r="A2246" s="42" t="str">
        <f t="shared" si="106"/>
        <v/>
      </c>
      <c r="B2246" s="10"/>
      <c r="C2246" s="10"/>
      <c r="D2246" s="10"/>
      <c r="E2246" s="10"/>
      <c r="F2246" s="10" t="str">
        <f t="shared" si="105"/>
        <v/>
      </c>
      <c r="G2246" s="10" t="str">
        <f t="shared" si="107"/>
        <v/>
      </c>
      <c r="H2246" s="10"/>
      <c r="I2246" s="13"/>
    </row>
    <row r="2247" spans="1:9" ht="34.5" hidden="1" customHeight="1" x14ac:dyDescent="0.25">
      <c r="A2247" s="42" t="str">
        <f t="shared" si="106"/>
        <v/>
      </c>
      <c r="B2247" s="10"/>
      <c r="C2247" s="10"/>
      <c r="D2247" s="10"/>
      <c r="E2247" s="10"/>
      <c r="F2247" s="10" t="str">
        <f t="shared" si="105"/>
        <v/>
      </c>
      <c r="G2247" s="10" t="str">
        <f t="shared" si="107"/>
        <v/>
      </c>
      <c r="H2247" s="10"/>
      <c r="I2247" s="13"/>
    </row>
    <row r="2248" spans="1:9" ht="34.5" hidden="1" customHeight="1" x14ac:dyDescent="0.25">
      <c r="A2248" s="42" t="str">
        <f t="shared" si="106"/>
        <v/>
      </c>
      <c r="B2248" s="10"/>
      <c r="C2248" s="10"/>
      <c r="D2248" s="10"/>
      <c r="E2248" s="10"/>
      <c r="F2248" s="10" t="str">
        <f t="shared" si="105"/>
        <v/>
      </c>
      <c r="G2248" s="10" t="str">
        <f t="shared" si="107"/>
        <v/>
      </c>
      <c r="H2248" s="10"/>
      <c r="I2248" s="13"/>
    </row>
    <row r="2249" spans="1:9" ht="34.5" hidden="1" customHeight="1" x14ac:dyDescent="0.25">
      <c r="A2249" s="42" t="str">
        <f t="shared" si="106"/>
        <v/>
      </c>
      <c r="B2249" s="10"/>
      <c r="C2249" s="10"/>
      <c r="D2249" s="10"/>
      <c r="E2249" s="10"/>
      <c r="F2249" s="10" t="str">
        <f t="shared" si="105"/>
        <v/>
      </c>
      <c r="G2249" s="10" t="str">
        <f t="shared" si="107"/>
        <v/>
      </c>
      <c r="H2249" s="10"/>
      <c r="I2249" s="13"/>
    </row>
    <row r="2250" spans="1:9" ht="34.5" hidden="1" customHeight="1" x14ac:dyDescent="0.25">
      <c r="A2250" s="42" t="str">
        <f t="shared" si="106"/>
        <v/>
      </c>
      <c r="B2250" s="10"/>
      <c r="C2250" s="10"/>
      <c r="D2250" s="10"/>
      <c r="E2250" s="10"/>
      <c r="F2250" s="10" t="str">
        <f t="shared" si="105"/>
        <v/>
      </c>
      <c r="G2250" s="10" t="str">
        <f t="shared" si="107"/>
        <v/>
      </c>
      <c r="H2250" s="10"/>
      <c r="I2250" s="13"/>
    </row>
    <row r="2251" spans="1:9" ht="34.5" hidden="1" customHeight="1" x14ac:dyDescent="0.25">
      <c r="A2251" s="42" t="str">
        <f t="shared" si="106"/>
        <v/>
      </c>
      <c r="B2251" s="10"/>
      <c r="C2251" s="10"/>
      <c r="D2251" s="10"/>
      <c r="E2251" s="10"/>
      <c r="F2251" s="10" t="str">
        <f t="shared" si="105"/>
        <v/>
      </c>
      <c r="G2251" s="10" t="str">
        <f t="shared" si="107"/>
        <v/>
      </c>
      <c r="H2251" s="10"/>
      <c r="I2251" s="13"/>
    </row>
    <row r="2252" spans="1:9" ht="34.5" hidden="1" customHeight="1" x14ac:dyDescent="0.25">
      <c r="A2252" s="42" t="str">
        <f t="shared" si="106"/>
        <v/>
      </c>
      <c r="B2252" s="10"/>
      <c r="C2252" s="10"/>
      <c r="D2252" s="10"/>
      <c r="E2252" s="10"/>
      <c r="F2252" s="10" t="str">
        <f t="shared" si="105"/>
        <v/>
      </c>
      <c r="G2252" s="10" t="str">
        <f t="shared" si="107"/>
        <v/>
      </c>
      <c r="H2252" s="10"/>
      <c r="I2252" s="13"/>
    </row>
    <row r="2253" spans="1:9" ht="34.5" hidden="1" customHeight="1" x14ac:dyDescent="0.25">
      <c r="A2253" s="42" t="str">
        <f t="shared" si="106"/>
        <v/>
      </c>
      <c r="B2253" s="10"/>
      <c r="C2253" s="10"/>
      <c r="D2253" s="10"/>
      <c r="E2253" s="10"/>
      <c r="F2253" s="10" t="str">
        <f t="shared" si="105"/>
        <v/>
      </c>
      <c r="G2253" s="10" t="str">
        <f t="shared" si="107"/>
        <v/>
      </c>
      <c r="H2253" s="10"/>
      <c r="I2253" s="13"/>
    </row>
    <row r="2254" spans="1:9" ht="34.5" hidden="1" customHeight="1" x14ac:dyDescent="0.25">
      <c r="A2254" s="42" t="str">
        <f t="shared" si="106"/>
        <v/>
      </c>
      <c r="B2254" s="10"/>
      <c r="C2254" s="10"/>
      <c r="D2254" s="10"/>
      <c r="E2254" s="10"/>
      <c r="F2254" s="10" t="str">
        <f t="shared" si="105"/>
        <v/>
      </c>
      <c r="G2254" s="10" t="str">
        <f t="shared" si="107"/>
        <v/>
      </c>
      <c r="H2254" s="10"/>
      <c r="I2254" s="13"/>
    </row>
    <row r="2255" spans="1:9" ht="34.5" hidden="1" customHeight="1" x14ac:dyDescent="0.25">
      <c r="A2255" s="42" t="str">
        <f t="shared" si="106"/>
        <v/>
      </c>
      <c r="B2255" s="10"/>
      <c r="C2255" s="10"/>
      <c r="D2255" s="10"/>
      <c r="E2255" s="10"/>
      <c r="F2255" s="10" t="str">
        <f t="shared" si="105"/>
        <v/>
      </c>
      <c r="G2255" s="10" t="str">
        <f t="shared" si="107"/>
        <v/>
      </c>
      <c r="H2255" s="10"/>
      <c r="I2255" s="13"/>
    </row>
    <row r="2256" spans="1:9" ht="34.5" hidden="1" customHeight="1" x14ac:dyDescent="0.25">
      <c r="A2256" s="42" t="str">
        <f t="shared" si="106"/>
        <v/>
      </c>
      <c r="B2256" s="10"/>
      <c r="C2256" s="10"/>
      <c r="D2256" s="10"/>
      <c r="E2256" s="10"/>
      <c r="F2256" s="10" t="str">
        <f t="shared" si="105"/>
        <v/>
      </c>
      <c r="G2256" s="10" t="str">
        <f t="shared" si="107"/>
        <v/>
      </c>
      <c r="H2256" s="10"/>
      <c r="I2256" s="13"/>
    </row>
    <row r="2257" spans="1:9" ht="34.5" hidden="1" customHeight="1" x14ac:dyDescent="0.25">
      <c r="A2257" s="42" t="str">
        <f t="shared" si="106"/>
        <v/>
      </c>
      <c r="B2257" s="10"/>
      <c r="C2257" s="10"/>
      <c r="D2257" s="10"/>
      <c r="E2257" s="10"/>
      <c r="F2257" s="10" t="str">
        <f t="shared" si="105"/>
        <v/>
      </c>
      <c r="G2257" s="10" t="str">
        <f t="shared" si="107"/>
        <v/>
      </c>
      <c r="H2257" s="10"/>
      <c r="I2257" s="13"/>
    </row>
    <row r="2258" spans="1:9" ht="34.5" hidden="1" customHeight="1" x14ac:dyDescent="0.25">
      <c r="A2258" s="42" t="str">
        <f t="shared" si="106"/>
        <v/>
      </c>
      <c r="B2258" s="10"/>
      <c r="C2258" s="10"/>
      <c r="D2258" s="10"/>
      <c r="E2258" s="10"/>
      <c r="F2258" s="10" t="str">
        <f t="shared" si="105"/>
        <v/>
      </c>
      <c r="G2258" s="10" t="str">
        <f t="shared" si="107"/>
        <v/>
      </c>
      <c r="H2258" s="10"/>
      <c r="I2258" s="13"/>
    </row>
    <row r="2259" spans="1:9" ht="34.5" hidden="1" customHeight="1" x14ac:dyDescent="0.25">
      <c r="A2259" s="42" t="str">
        <f t="shared" si="106"/>
        <v/>
      </c>
      <c r="B2259" s="10"/>
      <c r="C2259" s="10"/>
      <c r="D2259" s="10"/>
      <c r="E2259" s="10"/>
      <c r="F2259" s="10" t="str">
        <f t="shared" si="105"/>
        <v/>
      </c>
      <c r="G2259" s="10" t="str">
        <f t="shared" si="107"/>
        <v/>
      </c>
      <c r="H2259" s="10"/>
      <c r="I2259" s="13"/>
    </row>
    <row r="2260" spans="1:9" ht="34.5" hidden="1" customHeight="1" x14ac:dyDescent="0.25">
      <c r="A2260" s="42" t="str">
        <f t="shared" si="106"/>
        <v/>
      </c>
      <c r="B2260" s="10"/>
      <c r="C2260" s="10"/>
      <c r="D2260" s="10"/>
      <c r="E2260" s="10"/>
      <c r="F2260" s="10" t="str">
        <f t="shared" ref="F2260:F2328" si="108">IF(B2260="","",LEFT(B2260,10))</f>
        <v/>
      </c>
      <c r="G2260" s="10" t="str">
        <f t="shared" si="107"/>
        <v/>
      </c>
      <c r="H2260" s="10"/>
      <c r="I2260" s="13"/>
    </row>
    <row r="2261" spans="1:9" ht="34.5" hidden="1" customHeight="1" x14ac:dyDescent="0.25">
      <c r="A2261" s="42" t="str">
        <f t="shared" si="106"/>
        <v/>
      </c>
      <c r="B2261" s="10"/>
      <c r="C2261" s="10"/>
      <c r="D2261" s="10"/>
      <c r="E2261" s="10"/>
      <c r="F2261" s="10" t="str">
        <f t="shared" si="108"/>
        <v/>
      </c>
      <c r="G2261" s="10" t="str">
        <f t="shared" si="107"/>
        <v/>
      </c>
      <c r="H2261" s="10"/>
      <c r="I2261" s="13"/>
    </row>
    <row r="2262" spans="1:9" ht="34.5" hidden="1" customHeight="1" x14ac:dyDescent="0.25">
      <c r="A2262" s="42" t="str">
        <f t="shared" si="106"/>
        <v/>
      </c>
      <c r="B2262" s="10"/>
      <c r="C2262" s="10"/>
      <c r="D2262" s="10"/>
      <c r="E2262" s="10"/>
      <c r="F2262" s="10" t="str">
        <f t="shared" si="108"/>
        <v/>
      </c>
      <c r="G2262" s="10" t="str">
        <f t="shared" si="107"/>
        <v/>
      </c>
      <c r="H2262" s="10"/>
      <c r="I2262" s="13"/>
    </row>
    <row r="2263" spans="1:9" ht="34.5" hidden="1" customHeight="1" x14ac:dyDescent="0.25">
      <c r="A2263" s="42" t="str">
        <f t="shared" si="106"/>
        <v/>
      </c>
      <c r="B2263" s="10"/>
      <c r="C2263" s="10"/>
      <c r="D2263" s="10"/>
      <c r="E2263" s="10"/>
      <c r="F2263" s="10" t="str">
        <f t="shared" si="108"/>
        <v/>
      </c>
      <c r="G2263" s="10" t="str">
        <f t="shared" si="107"/>
        <v/>
      </c>
      <c r="H2263" s="10"/>
      <c r="I2263" s="13"/>
    </row>
    <row r="2264" spans="1:9" ht="34.5" hidden="1" customHeight="1" x14ac:dyDescent="0.25">
      <c r="A2264" s="42" t="str">
        <f t="shared" si="106"/>
        <v/>
      </c>
      <c r="B2264" s="10"/>
      <c r="C2264" s="10"/>
      <c r="D2264" s="10"/>
      <c r="E2264" s="10"/>
      <c r="F2264" s="10" t="str">
        <f t="shared" si="108"/>
        <v/>
      </c>
      <c r="G2264" s="10" t="str">
        <f t="shared" si="107"/>
        <v/>
      </c>
      <c r="H2264" s="10"/>
      <c r="I2264" s="13"/>
    </row>
    <row r="2265" spans="1:9" ht="34.5" hidden="1" customHeight="1" x14ac:dyDescent="0.25">
      <c r="A2265" s="42" t="str">
        <f t="shared" si="106"/>
        <v/>
      </c>
      <c r="B2265" s="10"/>
      <c r="C2265" s="10"/>
      <c r="D2265" s="10"/>
      <c r="E2265" s="10"/>
      <c r="F2265" s="10" t="str">
        <f t="shared" si="108"/>
        <v/>
      </c>
      <c r="G2265" s="10" t="str">
        <f t="shared" si="107"/>
        <v/>
      </c>
      <c r="H2265" s="10"/>
      <c r="I2265" s="13"/>
    </row>
    <row r="2266" spans="1:9" ht="34.5" hidden="1" customHeight="1" x14ac:dyDescent="0.25">
      <c r="A2266" s="42" t="str">
        <f t="shared" si="106"/>
        <v/>
      </c>
      <c r="B2266" s="10"/>
      <c r="C2266" s="10"/>
      <c r="D2266" s="10"/>
      <c r="E2266" s="10"/>
      <c r="F2266" s="10" t="str">
        <f t="shared" si="108"/>
        <v/>
      </c>
      <c r="G2266" s="10" t="str">
        <f t="shared" si="107"/>
        <v/>
      </c>
      <c r="H2266" s="10"/>
      <c r="I2266" s="13"/>
    </row>
    <row r="2267" spans="1:9" ht="34.5" hidden="1" customHeight="1" x14ac:dyDescent="0.25">
      <c r="A2267" s="42" t="str">
        <f t="shared" si="106"/>
        <v/>
      </c>
      <c r="B2267" s="10"/>
      <c r="C2267" s="10"/>
      <c r="D2267" s="10"/>
      <c r="E2267" s="10"/>
      <c r="F2267" s="10" t="str">
        <f t="shared" si="108"/>
        <v/>
      </c>
      <c r="G2267" s="10" t="str">
        <f t="shared" si="107"/>
        <v/>
      </c>
      <c r="H2267" s="10"/>
      <c r="I2267" s="13"/>
    </row>
    <row r="2268" spans="1:9" ht="34.5" hidden="1" customHeight="1" x14ac:dyDescent="0.25">
      <c r="A2268" s="42" t="str">
        <f t="shared" si="106"/>
        <v/>
      </c>
      <c r="B2268" s="10"/>
      <c r="C2268" s="10"/>
      <c r="D2268" s="10"/>
      <c r="E2268" s="10"/>
      <c r="F2268" s="10" t="str">
        <f t="shared" si="108"/>
        <v/>
      </c>
      <c r="G2268" s="10" t="str">
        <f t="shared" si="107"/>
        <v/>
      </c>
      <c r="H2268" s="10"/>
      <c r="I2268" s="13"/>
    </row>
    <row r="2269" spans="1:9" ht="34.5" hidden="1" customHeight="1" x14ac:dyDescent="0.25">
      <c r="A2269" s="42" t="str">
        <f t="shared" si="106"/>
        <v/>
      </c>
      <c r="B2269" s="10"/>
      <c r="C2269" s="10"/>
      <c r="D2269" s="10"/>
      <c r="E2269" s="10"/>
      <c r="F2269" s="10" t="str">
        <f t="shared" si="108"/>
        <v/>
      </c>
      <c r="G2269" s="10" t="str">
        <f t="shared" si="107"/>
        <v/>
      </c>
      <c r="H2269" s="10"/>
      <c r="I2269" s="13"/>
    </row>
    <row r="2270" spans="1:9" ht="34.5" hidden="1" customHeight="1" x14ac:dyDescent="0.25">
      <c r="A2270" s="42" t="str">
        <f t="shared" si="106"/>
        <v/>
      </c>
      <c r="B2270" s="10"/>
      <c r="C2270" s="10"/>
      <c r="D2270" s="10"/>
      <c r="E2270" s="10"/>
      <c r="F2270" s="10" t="str">
        <f t="shared" si="108"/>
        <v/>
      </c>
      <c r="G2270" s="10" t="str">
        <f t="shared" si="107"/>
        <v/>
      </c>
      <c r="H2270" s="10"/>
      <c r="I2270" s="13"/>
    </row>
    <row r="2271" spans="1:9" ht="34.5" hidden="1" customHeight="1" x14ac:dyDescent="0.25">
      <c r="A2271" s="42" t="str">
        <f t="shared" si="106"/>
        <v/>
      </c>
      <c r="B2271" s="10"/>
      <c r="C2271" s="10"/>
      <c r="D2271" s="10"/>
      <c r="E2271" s="10"/>
      <c r="F2271" s="10" t="str">
        <f t="shared" si="108"/>
        <v/>
      </c>
      <c r="G2271" s="10" t="str">
        <f t="shared" si="107"/>
        <v/>
      </c>
      <c r="H2271" s="10"/>
      <c r="I2271" s="13"/>
    </row>
    <row r="2272" spans="1:9" ht="34.5" hidden="1" customHeight="1" x14ac:dyDescent="0.25">
      <c r="A2272" s="42" t="str">
        <f t="shared" si="106"/>
        <v/>
      </c>
      <c r="B2272" s="10"/>
      <c r="C2272" s="10"/>
      <c r="D2272" s="10"/>
      <c r="E2272" s="10"/>
      <c r="F2272" s="10" t="str">
        <f t="shared" si="108"/>
        <v/>
      </c>
      <c r="G2272" s="10" t="str">
        <f t="shared" si="107"/>
        <v/>
      </c>
      <c r="H2272" s="10"/>
      <c r="I2272" s="13"/>
    </row>
    <row r="2273" spans="1:9" ht="34.5" hidden="1" customHeight="1" x14ac:dyDescent="0.25">
      <c r="A2273" s="42" t="str">
        <f t="shared" si="106"/>
        <v/>
      </c>
      <c r="B2273" s="10"/>
      <c r="C2273" s="10"/>
      <c r="D2273" s="10"/>
      <c r="E2273" s="10"/>
      <c r="F2273" s="10" t="str">
        <f t="shared" si="108"/>
        <v/>
      </c>
      <c r="G2273" s="10" t="str">
        <f t="shared" si="107"/>
        <v/>
      </c>
      <c r="H2273" s="10"/>
      <c r="I2273" s="13"/>
    </row>
    <row r="2274" spans="1:9" ht="34.5" hidden="1" customHeight="1" x14ac:dyDescent="0.25">
      <c r="A2274" s="42" t="str">
        <f t="shared" si="106"/>
        <v/>
      </c>
      <c r="B2274" s="10"/>
      <c r="C2274" s="10"/>
      <c r="D2274" s="10"/>
      <c r="E2274" s="10"/>
      <c r="F2274" s="10" t="str">
        <f t="shared" si="108"/>
        <v/>
      </c>
      <c r="G2274" s="10" t="str">
        <f t="shared" si="107"/>
        <v/>
      </c>
      <c r="H2274" s="10"/>
      <c r="I2274" s="13"/>
    </row>
    <row r="2275" spans="1:9" ht="34.5" hidden="1" customHeight="1" x14ac:dyDescent="0.25">
      <c r="A2275" s="42" t="str">
        <f t="shared" si="106"/>
        <v/>
      </c>
      <c r="B2275" s="10"/>
      <c r="C2275" s="10"/>
      <c r="D2275" s="10"/>
      <c r="E2275" s="10"/>
      <c r="F2275" s="10" t="str">
        <f t="shared" si="108"/>
        <v/>
      </c>
      <c r="G2275" s="10" t="str">
        <f t="shared" si="107"/>
        <v/>
      </c>
      <c r="H2275" s="10"/>
      <c r="I2275" s="13"/>
    </row>
    <row r="2276" spans="1:9" ht="34.5" hidden="1" customHeight="1" x14ac:dyDescent="0.25">
      <c r="A2276" s="42" t="str">
        <f t="shared" si="106"/>
        <v/>
      </c>
      <c r="B2276" s="10"/>
      <c r="C2276" s="10"/>
      <c r="D2276" s="10"/>
      <c r="E2276" s="10"/>
      <c r="F2276" s="10" t="str">
        <f t="shared" si="108"/>
        <v/>
      </c>
      <c r="G2276" s="10" t="str">
        <f t="shared" si="107"/>
        <v/>
      </c>
      <c r="H2276" s="10"/>
      <c r="I2276" s="13"/>
    </row>
    <row r="2277" spans="1:9" ht="34.5" hidden="1" customHeight="1" x14ac:dyDescent="0.25">
      <c r="A2277" s="42" t="str">
        <f t="shared" si="106"/>
        <v/>
      </c>
      <c r="B2277" s="10"/>
      <c r="C2277" s="10"/>
      <c r="D2277" s="10"/>
      <c r="E2277" s="10"/>
      <c r="F2277" s="10" t="str">
        <f t="shared" si="108"/>
        <v/>
      </c>
      <c r="G2277" s="10" t="str">
        <f t="shared" si="107"/>
        <v/>
      </c>
      <c r="H2277" s="10"/>
      <c r="I2277" s="13"/>
    </row>
    <row r="2278" spans="1:9" ht="34.5" hidden="1" customHeight="1" x14ac:dyDescent="0.25">
      <c r="A2278" s="42" t="str">
        <f t="shared" si="106"/>
        <v/>
      </c>
      <c r="B2278" s="10"/>
      <c r="C2278" s="10"/>
      <c r="D2278" s="10"/>
      <c r="E2278" s="10"/>
      <c r="F2278" s="10" t="str">
        <f t="shared" si="108"/>
        <v/>
      </c>
      <c r="G2278" s="10" t="str">
        <f t="shared" si="107"/>
        <v/>
      </c>
      <c r="H2278" s="10"/>
      <c r="I2278" s="13"/>
    </row>
    <row r="2279" spans="1:9" ht="34.5" hidden="1" customHeight="1" x14ac:dyDescent="0.25">
      <c r="A2279" s="42" t="str">
        <f t="shared" si="106"/>
        <v/>
      </c>
      <c r="B2279" s="10"/>
      <c r="C2279" s="10"/>
      <c r="D2279" s="10"/>
      <c r="E2279" s="10"/>
      <c r="F2279" s="10" t="str">
        <f t="shared" si="108"/>
        <v/>
      </c>
      <c r="G2279" s="10" t="str">
        <f t="shared" si="107"/>
        <v/>
      </c>
      <c r="H2279" s="10"/>
      <c r="I2279" s="13"/>
    </row>
    <row r="2280" spans="1:9" ht="34.5" hidden="1" customHeight="1" x14ac:dyDescent="0.25">
      <c r="A2280" s="42" t="str">
        <f t="shared" si="106"/>
        <v/>
      </c>
      <c r="B2280" s="10"/>
      <c r="C2280" s="10"/>
      <c r="D2280" s="10"/>
      <c r="E2280" s="10"/>
      <c r="F2280" s="10" t="str">
        <f t="shared" si="108"/>
        <v/>
      </c>
      <c r="G2280" s="10" t="str">
        <f t="shared" si="107"/>
        <v/>
      </c>
      <c r="H2280" s="10"/>
      <c r="I2280" s="13"/>
    </row>
    <row r="2281" spans="1:9" ht="34.5" hidden="1" customHeight="1" x14ac:dyDescent="0.25">
      <c r="A2281" s="42" t="str">
        <f t="shared" si="106"/>
        <v/>
      </c>
      <c r="B2281" s="10"/>
      <c r="C2281" s="10"/>
      <c r="D2281" s="10"/>
      <c r="E2281" s="10"/>
      <c r="F2281" s="10" t="str">
        <f t="shared" si="108"/>
        <v/>
      </c>
      <c r="G2281" s="10" t="str">
        <f t="shared" si="107"/>
        <v/>
      </c>
      <c r="H2281" s="10"/>
      <c r="I2281" s="13"/>
    </row>
    <row r="2282" spans="1:9" ht="34.5" hidden="1" customHeight="1" x14ac:dyDescent="0.25">
      <c r="A2282" s="42" t="str">
        <f t="shared" si="106"/>
        <v/>
      </c>
      <c r="B2282" s="10"/>
      <c r="C2282" s="10"/>
      <c r="D2282" s="10"/>
      <c r="E2282" s="10"/>
      <c r="F2282" s="10" t="str">
        <f t="shared" si="108"/>
        <v/>
      </c>
      <c r="G2282" s="10" t="str">
        <f t="shared" si="107"/>
        <v/>
      </c>
      <c r="H2282" s="10"/>
      <c r="I2282" s="13"/>
    </row>
    <row r="2283" spans="1:9" ht="34.5" hidden="1" customHeight="1" x14ac:dyDescent="0.25">
      <c r="A2283" s="42" t="str">
        <f t="shared" si="106"/>
        <v/>
      </c>
      <c r="B2283" s="10"/>
      <c r="C2283" s="10"/>
      <c r="D2283" s="10"/>
      <c r="E2283" s="10"/>
      <c r="F2283" s="10" t="str">
        <f t="shared" si="108"/>
        <v/>
      </c>
      <c r="G2283" s="10" t="str">
        <f t="shared" si="107"/>
        <v/>
      </c>
      <c r="H2283" s="10"/>
      <c r="I2283" s="13"/>
    </row>
    <row r="2284" spans="1:9" ht="34.5" hidden="1" customHeight="1" x14ac:dyDescent="0.25">
      <c r="A2284" s="42" t="str">
        <f t="shared" si="106"/>
        <v/>
      </c>
      <c r="B2284" s="10"/>
      <c r="C2284" s="10"/>
      <c r="D2284" s="10"/>
      <c r="E2284" s="10"/>
      <c r="F2284" s="10" t="str">
        <f t="shared" si="108"/>
        <v/>
      </c>
      <c r="G2284" s="10" t="str">
        <f t="shared" si="107"/>
        <v/>
      </c>
      <c r="H2284" s="10"/>
      <c r="I2284" s="13"/>
    </row>
    <row r="2285" spans="1:9" ht="34.5" hidden="1" customHeight="1" x14ac:dyDescent="0.25">
      <c r="A2285" s="42" t="str">
        <f t="shared" si="106"/>
        <v/>
      </c>
      <c r="B2285" s="10"/>
      <c r="C2285" s="10"/>
      <c r="D2285" s="10"/>
      <c r="E2285" s="10"/>
      <c r="F2285" s="10" t="str">
        <f t="shared" si="108"/>
        <v/>
      </c>
      <c r="G2285" s="10" t="str">
        <f t="shared" si="107"/>
        <v/>
      </c>
      <c r="H2285" s="10"/>
      <c r="I2285" s="13"/>
    </row>
    <row r="2286" spans="1:9" ht="34.5" hidden="1" customHeight="1" x14ac:dyDescent="0.25">
      <c r="A2286" s="42" t="str">
        <f t="shared" si="106"/>
        <v/>
      </c>
      <c r="B2286" s="10"/>
      <c r="C2286" s="10"/>
      <c r="D2286" s="10"/>
      <c r="E2286" s="10"/>
      <c r="F2286" s="10" t="str">
        <f t="shared" si="108"/>
        <v/>
      </c>
      <c r="G2286" s="10" t="str">
        <f t="shared" si="107"/>
        <v/>
      </c>
      <c r="H2286" s="10"/>
      <c r="I2286" s="13"/>
    </row>
    <row r="2287" spans="1:9" ht="34.5" hidden="1" customHeight="1" x14ac:dyDescent="0.25">
      <c r="A2287" s="42" t="str">
        <f t="shared" si="106"/>
        <v/>
      </c>
      <c r="B2287" s="10"/>
      <c r="C2287" s="10"/>
      <c r="D2287" s="10"/>
      <c r="E2287" s="10"/>
      <c r="F2287" s="10" t="str">
        <f t="shared" si="108"/>
        <v/>
      </c>
      <c r="G2287" s="10" t="str">
        <f t="shared" si="107"/>
        <v/>
      </c>
      <c r="H2287" s="10"/>
      <c r="I2287" s="13"/>
    </row>
    <row r="2288" spans="1:9" ht="34.5" hidden="1" customHeight="1" x14ac:dyDescent="0.25">
      <c r="A2288" s="42" t="str">
        <f t="shared" si="106"/>
        <v/>
      </c>
      <c r="B2288" s="10"/>
      <c r="C2288" s="10"/>
      <c r="D2288" s="10"/>
      <c r="E2288" s="10"/>
      <c r="F2288" s="10" t="str">
        <f t="shared" si="108"/>
        <v/>
      </c>
      <c r="G2288" s="10" t="str">
        <f t="shared" si="107"/>
        <v/>
      </c>
      <c r="H2288" s="10"/>
      <c r="I2288" s="13"/>
    </row>
    <row r="2289" spans="1:9" ht="34.5" hidden="1" customHeight="1" x14ac:dyDescent="0.25">
      <c r="A2289" s="42" t="str">
        <f t="shared" si="106"/>
        <v/>
      </c>
      <c r="B2289" s="10"/>
      <c r="C2289" s="10"/>
      <c r="D2289" s="10"/>
      <c r="E2289" s="10"/>
      <c r="F2289" s="10" t="str">
        <f t="shared" si="108"/>
        <v/>
      </c>
      <c r="G2289" s="10" t="str">
        <f t="shared" si="107"/>
        <v/>
      </c>
      <c r="H2289" s="10"/>
      <c r="I2289" s="13"/>
    </row>
    <row r="2290" spans="1:9" ht="34.5" hidden="1" customHeight="1" x14ac:dyDescent="0.25">
      <c r="A2290" s="42" t="str">
        <f t="shared" si="106"/>
        <v/>
      </c>
      <c r="B2290" s="10"/>
      <c r="C2290" s="10"/>
      <c r="D2290" s="10"/>
      <c r="E2290" s="10"/>
      <c r="F2290" s="10" t="str">
        <f t="shared" si="108"/>
        <v/>
      </c>
      <c r="G2290" s="10" t="str">
        <f t="shared" si="107"/>
        <v/>
      </c>
      <c r="H2290" s="10"/>
      <c r="I2290" s="13"/>
    </row>
    <row r="2291" spans="1:9" ht="34.5" hidden="1" customHeight="1" x14ac:dyDescent="0.25">
      <c r="A2291" s="42" t="str">
        <f t="shared" si="106"/>
        <v/>
      </c>
      <c r="B2291" s="10"/>
      <c r="C2291" s="10"/>
      <c r="D2291" s="10"/>
      <c r="E2291" s="10"/>
      <c r="F2291" s="10" t="str">
        <f t="shared" si="108"/>
        <v/>
      </c>
      <c r="G2291" s="10" t="str">
        <f t="shared" si="107"/>
        <v/>
      </c>
      <c r="H2291" s="10"/>
      <c r="I2291" s="13"/>
    </row>
    <row r="2292" spans="1:9" ht="34.5" hidden="1" customHeight="1" x14ac:dyDescent="0.25">
      <c r="A2292" s="42" t="str">
        <f t="shared" si="106"/>
        <v/>
      </c>
      <c r="B2292" s="10"/>
      <c r="C2292" s="10"/>
      <c r="D2292" s="10"/>
      <c r="E2292" s="10"/>
      <c r="F2292" s="10" t="str">
        <f t="shared" si="108"/>
        <v/>
      </c>
      <c r="G2292" s="10" t="str">
        <f t="shared" si="107"/>
        <v/>
      </c>
      <c r="H2292" s="10"/>
      <c r="I2292" s="13"/>
    </row>
    <row r="2293" spans="1:9" ht="34.5" hidden="1" customHeight="1" x14ac:dyDescent="0.25">
      <c r="A2293" s="42" t="str">
        <f t="shared" si="106"/>
        <v/>
      </c>
      <c r="B2293" s="10"/>
      <c r="C2293" s="10"/>
      <c r="D2293" s="10"/>
      <c r="E2293" s="10"/>
      <c r="F2293" s="10" t="str">
        <f t="shared" si="108"/>
        <v/>
      </c>
      <c r="G2293" s="10" t="str">
        <f t="shared" si="107"/>
        <v/>
      </c>
      <c r="H2293" s="10"/>
      <c r="I2293" s="13"/>
    </row>
    <row r="2294" spans="1:9" ht="34.5" hidden="1" customHeight="1" x14ac:dyDescent="0.25">
      <c r="A2294" s="42" t="str">
        <f t="shared" si="106"/>
        <v/>
      </c>
      <c r="B2294" s="10"/>
      <c r="C2294" s="10"/>
      <c r="D2294" s="10"/>
      <c r="E2294" s="10"/>
      <c r="F2294" s="10" t="str">
        <f t="shared" si="108"/>
        <v/>
      </c>
      <c r="G2294" s="10" t="str">
        <f t="shared" si="107"/>
        <v/>
      </c>
      <c r="H2294" s="10"/>
      <c r="I2294" s="13"/>
    </row>
    <row r="2295" spans="1:9" ht="34.5" hidden="1" customHeight="1" x14ac:dyDescent="0.25">
      <c r="A2295" s="42" t="str">
        <f t="shared" si="106"/>
        <v/>
      </c>
      <c r="B2295" s="10"/>
      <c r="C2295" s="10"/>
      <c r="D2295" s="10"/>
      <c r="E2295" s="10"/>
      <c r="F2295" s="10" t="str">
        <f t="shared" si="108"/>
        <v/>
      </c>
      <c r="G2295" s="10" t="str">
        <f t="shared" si="107"/>
        <v/>
      </c>
      <c r="H2295" s="10"/>
      <c r="I2295" s="13"/>
    </row>
    <row r="2296" spans="1:9" ht="34.5" hidden="1" customHeight="1" x14ac:dyDescent="0.25">
      <c r="A2296" s="42" t="str">
        <f t="shared" si="106"/>
        <v/>
      </c>
      <c r="B2296" s="10"/>
      <c r="C2296" s="10"/>
      <c r="D2296" s="10"/>
      <c r="E2296" s="10"/>
      <c r="F2296" s="10" t="str">
        <f t="shared" si="108"/>
        <v/>
      </c>
      <c r="G2296" s="10" t="str">
        <f t="shared" si="107"/>
        <v/>
      </c>
      <c r="H2296" s="10"/>
      <c r="I2296" s="13"/>
    </row>
    <row r="2297" spans="1:9" ht="34.5" hidden="1" customHeight="1" x14ac:dyDescent="0.25">
      <c r="A2297" s="42" t="str">
        <f t="shared" si="106"/>
        <v/>
      </c>
      <c r="B2297" s="10"/>
      <c r="C2297" s="10"/>
      <c r="D2297" s="10"/>
      <c r="E2297" s="10"/>
      <c r="F2297" s="10" t="str">
        <f t="shared" si="108"/>
        <v/>
      </c>
      <c r="G2297" s="10" t="str">
        <f t="shared" si="107"/>
        <v/>
      </c>
      <c r="H2297" s="10"/>
      <c r="I2297" s="13"/>
    </row>
    <row r="2298" spans="1:9" ht="34.5" hidden="1" customHeight="1" x14ac:dyDescent="0.25">
      <c r="A2298" s="42" t="str">
        <f t="shared" si="106"/>
        <v/>
      </c>
      <c r="B2298" s="10"/>
      <c r="C2298" s="10"/>
      <c r="D2298" s="10"/>
      <c r="E2298" s="10"/>
      <c r="F2298" s="10" t="str">
        <f t="shared" si="108"/>
        <v/>
      </c>
      <c r="G2298" s="10" t="str">
        <f t="shared" si="107"/>
        <v/>
      </c>
      <c r="H2298" s="10"/>
      <c r="I2298" s="13"/>
    </row>
    <row r="2299" spans="1:9" ht="34.5" hidden="1" customHeight="1" x14ac:dyDescent="0.25">
      <c r="A2299" s="42" t="str">
        <f t="shared" si="106"/>
        <v/>
      </c>
      <c r="B2299" s="10"/>
      <c r="C2299" s="10"/>
      <c r="D2299" s="10"/>
      <c r="E2299" s="10"/>
      <c r="F2299" s="10" t="str">
        <f t="shared" si="108"/>
        <v/>
      </c>
      <c r="G2299" s="10" t="str">
        <f t="shared" si="107"/>
        <v/>
      </c>
      <c r="H2299" s="10"/>
      <c r="I2299" s="13"/>
    </row>
    <row r="2300" spans="1:9" ht="34.5" hidden="1" customHeight="1" x14ac:dyDescent="0.25">
      <c r="A2300" s="42" t="str">
        <f t="shared" si="106"/>
        <v/>
      </c>
      <c r="B2300" s="10"/>
      <c r="C2300" s="10"/>
      <c r="D2300" s="10"/>
      <c r="E2300" s="10"/>
      <c r="F2300" s="10" t="str">
        <f t="shared" si="108"/>
        <v/>
      </c>
      <c r="G2300" s="10" t="str">
        <f t="shared" si="107"/>
        <v/>
      </c>
      <c r="H2300" s="10"/>
      <c r="I2300" s="13"/>
    </row>
    <row r="2301" spans="1:9" ht="34.5" hidden="1" customHeight="1" x14ac:dyDescent="0.25">
      <c r="A2301" s="42" t="str">
        <f t="shared" si="106"/>
        <v/>
      </c>
      <c r="B2301" s="10"/>
      <c r="C2301" s="10"/>
      <c r="D2301" s="10"/>
      <c r="E2301" s="10"/>
      <c r="F2301" s="10" t="str">
        <f t="shared" si="108"/>
        <v/>
      </c>
      <c r="G2301" s="10" t="str">
        <f t="shared" si="107"/>
        <v/>
      </c>
      <c r="H2301" s="10"/>
      <c r="I2301" s="13"/>
    </row>
    <row r="2302" spans="1:9" ht="34.5" hidden="1" customHeight="1" x14ac:dyDescent="0.25">
      <c r="A2302" s="42" t="str">
        <f t="shared" si="106"/>
        <v/>
      </c>
      <c r="B2302" s="10"/>
      <c r="C2302" s="10"/>
      <c r="D2302" s="10"/>
      <c r="E2302" s="10"/>
      <c r="F2302" s="10" t="str">
        <f t="shared" si="108"/>
        <v/>
      </c>
      <c r="G2302" s="10" t="str">
        <f t="shared" si="107"/>
        <v/>
      </c>
      <c r="H2302" s="10"/>
      <c r="I2302" s="13"/>
    </row>
    <row r="2303" spans="1:9" ht="34.5" hidden="1" customHeight="1" x14ac:dyDescent="0.25">
      <c r="A2303" s="42" t="str">
        <f t="shared" si="106"/>
        <v/>
      </c>
      <c r="B2303" s="10"/>
      <c r="C2303" s="10"/>
      <c r="D2303" s="10"/>
      <c r="E2303" s="10"/>
      <c r="F2303" s="10" t="str">
        <f t="shared" si="108"/>
        <v/>
      </c>
      <c r="G2303" s="10" t="str">
        <f t="shared" si="107"/>
        <v/>
      </c>
      <c r="H2303" s="10"/>
      <c r="I2303" s="13"/>
    </row>
    <row r="2304" spans="1:9" ht="34.5" hidden="1" customHeight="1" x14ac:dyDescent="0.25">
      <c r="A2304" s="42" t="str">
        <f t="shared" si="106"/>
        <v/>
      </c>
      <c r="B2304" s="10"/>
      <c r="C2304" s="10"/>
      <c r="D2304" s="10"/>
      <c r="E2304" s="10"/>
      <c r="F2304" s="10" t="str">
        <f t="shared" si="108"/>
        <v/>
      </c>
      <c r="G2304" s="10" t="str">
        <f t="shared" si="107"/>
        <v/>
      </c>
      <c r="H2304" s="10"/>
      <c r="I2304" s="13"/>
    </row>
    <row r="2305" spans="1:9" ht="34.5" hidden="1" customHeight="1" x14ac:dyDescent="0.25">
      <c r="A2305" s="42" t="str">
        <f t="shared" si="106"/>
        <v/>
      </c>
      <c r="B2305" s="10"/>
      <c r="C2305" s="10"/>
      <c r="D2305" s="10"/>
      <c r="E2305" s="10"/>
      <c r="F2305" s="10" t="str">
        <f t="shared" si="108"/>
        <v/>
      </c>
      <c r="G2305" s="10" t="str">
        <f t="shared" si="107"/>
        <v/>
      </c>
      <c r="H2305" s="10"/>
      <c r="I2305" s="13"/>
    </row>
    <row r="2306" spans="1:9" ht="34.5" hidden="1" customHeight="1" x14ac:dyDescent="0.25">
      <c r="A2306" s="42" t="str">
        <f t="shared" si="106"/>
        <v/>
      </c>
      <c r="B2306" s="10"/>
      <c r="C2306" s="10"/>
      <c r="D2306" s="10"/>
      <c r="E2306" s="10"/>
      <c r="F2306" s="10" t="str">
        <f t="shared" si="108"/>
        <v/>
      </c>
      <c r="G2306" s="10" t="str">
        <f t="shared" si="107"/>
        <v/>
      </c>
      <c r="H2306" s="10"/>
      <c r="I2306" s="13"/>
    </row>
    <row r="2307" spans="1:9" ht="34.5" hidden="1" customHeight="1" x14ac:dyDescent="0.25">
      <c r="A2307" s="42" t="str">
        <f t="shared" ref="A2307:A2328" si="109">IF(LEFT(D2307,3)="Ver","",IF(COUNTIF(D:D,D2307)&gt;1,"X",""))</f>
        <v/>
      </c>
      <c r="B2307" s="10"/>
      <c r="C2307" s="10"/>
      <c r="D2307" s="10"/>
      <c r="E2307" s="10"/>
      <c r="F2307" s="10" t="str">
        <f t="shared" si="108"/>
        <v/>
      </c>
      <c r="G2307" s="10" t="str">
        <f t="shared" ref="G2307:G2328" si="110">IF(C2307="","",C2307)</f>
        <v/>
      </c>
      <c r="H2307" s="10"/>
      <c r="I2307" s="13"/>
    </row>
    <row r="2308" spans="1:9" ht="34.5" hidden="1" customHeight="1" x14ac:dyDescent="0.25">
      <c r="A2308" s="42" t="str">
        <f t="shared" si="109"/>
        <v/>
      </c>
      <c r="B2308" s="10"/>
      <c r="C2308" s="10"/>
      <c r="D2308" s="10"/>
      <c r="E2308" s="10"/>
      <c r="F2308" s="10" t="str">
        <f t="shared" si="108"/>
        <v/>
      </c>
      <c r="G2308" s="10" t="str">
        <f t="shared" si="110"/>
        <v/>
      </c>
      <c r="H2308" s="10"/>
      <c r="I2308" s="13"/>
    </row>
    <row r="2309" spans="1:9" ht="34.5" hidden="1" customHeight="1" x14ac:dyDescent="0.25">
      <c r="A2309" s="42" t="str">
        <f t="shared" si="109"/>
        <v/>
      </c>
      <c r="B2309" s="10"/>
      <c r="C2309" s="10"/>
      <c r="D2309" s="10"/>
      <c r="E2309" s="10"/>
      <c r="F2309" s="10" t="str">
        <f t="shared" si="108"/>
        <v/>
      </c>
      <c r="G2309" s="10" t="str">
        <f t="shared" si="110"/>
        <v/>
      </c>
      <c r="H2309" s="10"/>
      <c r="I2309" s="13"/>
    </row>
    <row r="2310" spans="1:9" ht="34.5" hidden="1" customHeight="1" x14ac:dyDescent="0.25">
      <c r="A2310" s="42" t="str">
        <f t="shared" si="109"/>
        <v/>
      </c>
      <c r="B2310" s="10"/>
      <c r="C2310" s="10"/>
      <c r="D2310" s="10"/>
      <c r="E2310" s="10"/>
      <c r="F2310" s="10" t="str">
        <f t="shared" si="108"/>
        <v/>
      </c>
      <c r="G2310" s="10" t="str">
        <f t="shared" si="110"/>
        <v/>
      </c>
      <c r="H2310" s="10"/>
      <c r="I2310" s="13"/>
    </row>
    <row r="2311" spans="1:9" ht="34.5" hidden="1" customHeight="1" x14ac:dyDescent="0.25">
      <c r="A2311" s="42" t="str">
        <f t="shared" si="109"/>
        <v/>
      </c>
      <c r="B2311" s="10"/>
      <c r="C2311" s="10"/>
      <c r="D2311" s="10"/>
      <c r="E2311" s="10"/>
      <c r="F2311" s="10" t="str">
        <f t="shared" si="108"/>
        <v/>
      </c>
      <c r="G2311" s="10" t="str">
        <f t="shared" si="110"/>
        <v/>
      </c>
      <c r="H2311" s="10"/>
      <c r="I2311" s="13"/>
    </row>
    <row r="2312" spans="1:9" ht="34.5" hidden="1" customHeight="1" x14ac:dyDescent="0.25">
      <c r="A2312" s="42" t="str">
        <f t="shared" si="109"/>
        <v/>
      </c>
      <c r="B2312" s="10"/>
      <c r="C2312" s="10"/>
      <c r="D2312" s="10"/>
      <c r="E2312" s="10"/>
      <c r="F2312" s="10" t="str">
        <f t="shared" si="108"/>
        <v/>
      </c>
      <c r="G2312" s="10" t="str">
        <f t="shared" si="110"/>
        <v/>
      </c>
      <c r="H2312" s="10"/>
      <c r="I2312" s="13"/>
    </row>
    <row r="2313" spans="1:9" ht="34.5" hidden="1" customHeight="1" x14ac:dyDescent="0.25">
      <c r="A2313" s="42" t="str">
        <f t="shared" si="109"/>
        <v/>
      </c>
      <c r="B2313" s="10"/>
      <c r="C2313" s="10"/>
      <c r="D2313" s="10"/>
      <c r="E2313" s="10"/>
      <c r="F2313" s="10" t="str">
        <f t="shared" si="108"/>
        <v/>
      </c>
      <c r="G2313" s="10" t="str">
        <f t="shared" si="110"/>
        <v/>
      </c>
      <c r="H2313" s="10"/>
      <c r="I2313" s="13"/>
    </row>
    <row r="2314" spans="1:9" ht="34.5" hidden="1" customHeight="1" x14ac:dyDescent="0.25">
      <c r="A2314" s="42" t="str">
        <f t="shared" si="109"/>
        <v/>
      </c>
      <c r="B2314" s="10"/>
      <c r="C2314" s="10"/>
      <c r="D2314" s="10"/>
      <c r="E2314" s="10"/>
      <c r="F2314" s="10" t="str">
        <f t="shared" si="108"/>
        <v/>
      </c>
      <c r="G2314" s="10" t="str">
        <f t="shared" si="110"/>
        <v/>
      </c>
      <c r="H2314" s="10"/>
      <c r="I2314" s="13"/>
    </row>
    <row r="2315" spans="1:9" ht="34.5" hidden="1" customHeight="1" x14ac:dyDescent="0.25">
      <c r="A2315" s="42" t="str">
        <f t="shared" si="109"/>
        <v/>
      </c>
      <c r="B2315" s="10"/>
      <c r="C2315" s="10"/>
      <c r="D2315" s="10"/>
      <c r="E2315" s="10"/>
      <c r="F2315" s="10" t="str">
        <f t="shared" si="108"/>
        <v/>
      </c>
      <c r="G2315" s="10" t="str">
        <f t="shared" si="110"/>
        <v/>
      </c>
      <c r="H2315" s="10"/>
      <c r="I2315" s="13"/>
    </row>
    <row r="2316" spans="1:9" ht="34.5" hidden="1" customHeight="1" x14ac:dyDescent="0.25">
      <c r="A2316" s="42" t="str">
        <f t="shared" si="109"/>
        <v/>
      </c>
      <c r="B2316" s="10"/>
      <c r="C2316" s="10"/>
      <c r="D2316" s="10"/>
      <c r="E2316" s="10"/>
      <c r="F2316" s="10" t="str">
        <f t="shared" si="108"/>
        <v/>
      </c>
      <c r="G2316" s="10" t="str">
        <f t="shared" si="110"/>
        <v/>
      </c>
      <c r="H2316" s="10"/>
      <c r="I2316" s="13"/>
    </row>
    <row r="2317" spans="1:9" ht="34.5" hidden="1" customHeight="1" x14ac:dyDescent="0.25">
      <c r="A2317" s="42" t="str">
        <f t="shared" si="109"/>
        <v/>
      </c>
      <c r="B2317" s="10"/>
      <c r="C2317" s="10"/>
      <c r="D2317" s="10"/>
      <c r="E2317" s="10"/>
      <c r="F2317" s="10" t="str">
        <f t="shared" si="108"/>
        <v/>
      </c>
      <c r="G2317" s="10" t="str">
        <f t="shared" si="110"/>
        <v/>
      </c>
      <c r="H2317" s="10"/>
      <c r="I2317" s="13"/>
    </row>
    <row r="2318" spans="1:9" ht="34.5" hidden="1" customHeight="1" x14ac:dyDescent="0.25">
      <c r="A2318" s="42" t="str">
        <f t="shared" si="109"/>
        <v/>
      </c>
      <c r="B2318" s="10"/>
      <c r="C2318" s="10"/>
      <c r="D2318" s="10"/>
      <c r="E2318" s="10"/>
      <c r="F2318" s="10" t="str">
        <f t="shared" si="108"/>
        <v/>
      </c>
      <c r="G2318" s="10" t="str">
        <f t="shared" si="110"/>
        <v/>
      </c>
      <c r="H2318" s="10"/>
      <c r="I2318" s="13"/>
    </row>
    <row r="2319" spans="1:9" ht="34.5" hidden="1" customHeight="1" x14ac:dyDescent="0.25">
      <c r="A2319" s="42" t="str">
        <f t="shared" si="109"/>
        <v/>
      </c>
      <c r="B2319" s="10"/>
      <c r="C2319" s="10"/>
      <c r="D2319" s="10"/>
      <c r="E2319" s="10"/>
      <c r="F2319" s="10" t="str">
        <f t="shared" si="108"/>
        <v/>
      </c>
      <c r="G2319" s="10" t="str">
        <f t="shared" si="110"/>
        <v/>
      </c>
      <c r="H2319" s="10"/>
      <c r="I2319" s="13"/>
    </row>
    <row r="2320" spans="1:9" ht="34.5" hidden="1" customHeight="1" x14ac:dyDescent="0.25">
      <c r="A2320" s="42" t="str">
        <f t="shared" si="109"/>
        <v/>
      </c>
      <c r="B2320" s="10"/>
      <c r="C2320" s="10"/>
      <c r="D2320" s="10"/>
      <c r="E2320" s="10"/>
      <c r="F2320" s="10" t="str">
        <f t="shared" si="108"/>
        <v/>
      </c>
      <c r="G2320" s="10" t="str">
        <f t="shared" si="110"/>
        <v/>
      </c>
      <c r="H2320" s="10"/>
      <c r="I2320" s="13"/>
    </row>
    <row r="2321" spans="1:9" ht="34.5" hidden="1" customHeight="1" x14ac:dyDescent="0.25">
      <c r="A2321" s="42" t="str">
        <f t="shared" si="109"/>
        <v/>
      </c>
      <c r="B2321" s="10"/>
      <c r="C2321" s="10"/>
      <c r="D2321" s="10"/>
      <c r="E2321" s="10"/>
      <c r="F2321" s="10" t="str">
        <f t="shared" si="108"/>
        <v/>
      </c>
      <c r="G2321" s="10" t="str">
        <f t="shared" si="110"/>
        <v/>
      </c>
      <c r="H2321" s="10"/>
      <c r="I2321" s="13"/>
    </row>
    <row r="2322" spans="1:9" ht="34.5" hidden="1" customHeight="1" x14ac:dyDescent="0.25">
      <c r="A2322" s="42" t="str">
        <f t="shared" si="109"/>
        <v/>
      </c>
      <c r="B2322" s="10"/>
      <c r="C2322" s="10"/>
      <c r="D2322" s="10"/>
      <c r="E2322" s="10"/>
      <c r="F2322" s="10" t="str">
        <f t="shared" si="108"/>
        <v/>
      </c>
      <c r="G2322" s="10" t="str">
        <f t="shared" si="110"/>
        <v/>
      </c>
      <c r="H2322" s="10"/>
      <c r="I2322" s="13"/>
    </row>
    <row r="2323" spans="1:9" ht="34.5" hidden="1" customHeight="1" x14ac:dyDescent="0.25">
      <c r="A2323" s="42" t="str">
        <f t="shared" si="109"/>
        <v/>
      </c>
      <c r="B2323" s="10"/>
      <c r="C2323" s="10"/>
      <c r="D2323" s="10"/>
      <c r="E2323" s="10"/>
      <c r="F2323" s="10" t="str">
        <f t="shared" si="108"/>
        <v/>
      </c>
      <c r="G2323" s="10" t="str">
        <f t="shared" si="110"/>
        <v/>
      </c>
      <c r="H2323" s="10"/>
      <c r="I2323" s="13"/>
    </row>
    <row r="2324" spans="1:9" ht="34.5" hidden="1" customHeight="1" x14ac:dyDescent="0.25">
      <c r="A2324" s="42" t="str">
        <f t="shared" si="109"/>
        <v/>
      </c>
      <c r="B2324" s="10"/>
      <c r="C2324" s="10"/>
      <c r="D2324" s="10"/>
      <c r="E2324" s="10"/>
      <c r="F2324" s="10" t="str">
        <f t="shared" si="108"/>
        <v/>
      </c>
      <c r="G2324" s="10" t="str">
        <f t="shared" si="110"/>
        <v/>
      </c>
      <c r="H2324" s="10"/>
      <c r="I2324" s="13"/>
    </row>
    <row r="2325" spans="1:9" ht="34.5" hidden="1" customHeight="1" x14ac:dyDescent="0.25">
      <c r="A2325" s="42" t="str">
        <f t="shared" si="109"/>
        <v/>
      </c>
      <c r="B2325" s="10"/>
      <c r="C2325" s="10"/>
      <c r="D2325" s="10"/>
      <c r="E2325" s="10"/>
      <c r="F2325" s="10" t="str">
        <f t="shared" si="108"/>
        <v/>
      </c>
      <c r="G2325" s="10" t="str">
        <f t="shared" si="110"/>
        <v/>
      </c>
      <c r="H2325" s="10"/>
      <c r="I2325" s="13"/>
    </row>
    <row r="2326" spans="1:9" ht="34.5" hidden="1" customHeight="1" x14ac:dyDescent="0.25">
      <c r="A2326" s="42" t="str">
        <f t="shared" si="109"/>
        <v/>
      </c>
      <c r="B2326" s="10"/>
      <c r="C2326" s="10"/>
      <c r="D2326" s="10"/>
      <c r="E2326" s="10"/>
      <c r="F2326" s="10" t="str">
        <f t="shared" si="108"/>
        <v/>
      </c>
      <c r="G2326" s="10" t="str">
        <f t="shared" si="110"/>
        <v/>
      </c>
      <c r="H2326" s="10"/>
      <c r="I2326" s="13"/>
    </row>
    <row r="2327" spans="1:9" ht="34.5" hidden="1" customHeight="1" x14ac:dyDescent="0.25">
      <c r="A2327" s="42" t="str">
        <f t="shared" si="109"/>
        <v/>
      </c>
      <c r="B2327" s="10"/>
      <c r="C2327" s="10"/>
      <c r="D2327" s="10"/>
      <c r="E2327" s="10"/>
      <c r="F2327" s="10" t="str">
        <f t="shared" si="108"/>
        <v/>
      </c>
      <c r="G2327" s="10" t="str">
        <f t="shared" si="110"/>
        <v/>
      </c>
      <c r="H2327" s="10"/>
      <c r="I2327" s="13"/>
    </row>
    <row r="2328" spans="1:9" ht="34.5" hidden="1" customHeight="1" x14ac:dyDescent="0.25">
      <c r="A2328" s="42" t="str">
        <f t="shared" si="109"/>
        <v/>
      </c>
      <c r="B2328" s="10"/>
      <c r="C2328" s="10"/>
      <c r="D2328" s="10"/>
      <c r="E2328" s="10"/>
      <c r="F2328" s="10" t="str">
        <f t="shared" si="108"/>
        <v/>
      </c>
      <c r="G2328" s="10" t="str">
        <f t="shared" si="110"/>
        <v/>
      </c>
      <c r="H2328" s="10"/>
      <c r="I2328" s="13"/>
    </row>
  </sheetData>
  <autoFilter ref="F2:I2328">
    <filterColumn colId="2">
      <filters>
        <filter val="031"/>
      </filters>
    </filterColumn>
  </autoFilter>
  <mergeCells count="5">
    <mergeCell ref="B1:B2"/>
    <mergeCell ref="C1:C2"/>
    <mergeCell ref="D1:D2"/>
    <mergeCell ref="E1:E2"/>
    <mergeCell ref="H1:I1"/>
  </mergeCells>
  <pageMargins left="0.70000000000000007" right="0.70000000000000007" top="0.75" bottom="0.75" header="0.30000000000000004" footer="0.3000000000000000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27"/>
  <sheetViews>
    <sheetView workbookViewId="0"/>
  </sheetViews>
  <sheetFormatPr defaultRowHeight="15" x14ac:dyDescent="0.25"/>
  <cols>
    <col min="1" max="1" width="13.140625" style="15" customWidth="1"/>
    <col min="2" max="2" width="12.140625" style="53" customWidth="1"/>
    <col min="3" max="3" width="10.85546875" style="53" customWidth="1"/>
    <col min="4" max="4" width="91.42578125" style="54" customWidth="1"/>
    <col min="5" max="6" width="12" style="15" customWidth="1"/>
    <col min="7" max="7" width="9.140625" customWidth="1"/>
  </cols>
  <sheetData>
    <row r="1" spans="1:5" x14ac:dyDescent="0.25">
      <c r="D1" s="54" t="s">
        <v>4916</v>
      </c>
    </row>
    <row r="2" spans="1:5" x14ac:dyDescent="0.25">
      <c r="D2" s="54" t="s">
        <v>4917</v>
      </c>
    </row>
    <row r="4" spans="1:5" x14ac:dyDescent="0.25">
      <c r="A4" s="15" t="s">
        <v>3973</v>
      </c>
      <c r="B4" s="53" t="s">
        <v>4918</v>
      </c>
      <c r="C4" s="53" t="s">
        <v>4919</v>
      </c>
      <c r="D4" s="54" t="s">
        <v>3974</v>
      </c>
    </row>
    <row r="5" spans="1:5" ht="30" x14ac:dyDescent="0.25">
      <c r="A5" s="15" t="s">
        <v>4920</v>
      </c>
      <c r="B5" s="53" t="s">
        <v>80</v>
      </c>
      <c r="C5" s="53">
        <v>0</v>
      </c>
      <c r="D5" s="54" t="s">
        <v>4921</v>
      </c>
      <c r="E5" s="15" t="s">
        <v>4922</v>
      </c>
    </row>
    <row r="6" spans="1:5" x14ac:dyDescent="0.25">
      <c r="A6" s="15" t="s">
        <v>4923</v>
      </c>
      <c r="B6" s="53" t="s">
        <v>80</v>
      </c>
      <c r="C6" s="53">
        <v>0</v>
      </c>
      <c r="D6" s="54" t="s">
        <v>4924</v>
      </c>
      <c r="E6" s="15" t="s">
        <v>4922</v>
      </c>
    </row>
    <row r="7" spans="1:5" x14ac:dyDescent="0.25">
      <c r="A7" s="15" t="s">
        <v>4925</v>
      </c>
      <c r="B7" s="53" t="s">
        <v>80</v>
      </c>
      <c r="C7" s="53">
        <v>0</v>
      </c>
      <c r="D7" s="54" t="s">
        <v>4924</v>
      </c>
      <c r="E7" s="15" t="s">
        <v>4922</v>
      </c>
    </row>
    <row r="8" spans="1:5" x14ac:dyDescent="0.25">
      <c r="A8" s="15" t="s">
        <v>4926</v>
      </c>
      <c r="B8" s="53" t="s">
        <v>80</v>
      </c>
      <c r="C8" s="53">
        <v>0</v>
      </c>
      <c r="D8" s="54" t="s">
        <v>4927</v>
      </c>
      <c r="E8" s="15" t="s">
        <v>4922</v>
      </c>
    </row>
    <row r="9" spans="1:5" x14ac:dyDescent="0.25">
      <c r="A9" s="15" t="s">
        <v>4928</v>
      </c>
      <c r="B9" s="53" t="s">
        <v>31</v>
      </c>
      <c r="C9" s="53">
        <v>14</v>
      </c>
      <c r="D9" s="54" t="s">
        <v>4929</v>
      </c>
    </row>
    <row r="10" spans="1:5" x14ac:dyDescent="0.25">
      <c r="A10" s="15" t="s">
        <v>4930</v>
      </c>
      <c r="B10" s="53" t="s">
        <v>31</v>
      </c>
      <c r="C10" s="53">
        <v>14</v>
      </c>
      <c r="D10" s="54" t="s">
        <v>4931</v>
      </c>
    </row>
    <row r="11" spans="1:5" x14ac:dyDescent="0.25">
      <c r="A11" s="15" t="s">
        <v>4932</v>
      </c>
      <c r="B11" s="53" t="s">
        <v>31</v>
      </c>
      <c r="C11" s="53">
        <v>14</v>
      </c>
      <c r="D11" s="54" t="s">
        <v>4933</v>
      </c>
    </row>
    <row r="12" spans="1:5" ht="30" x14ac:dyDescent="0.25">
      <c r="A12" s="15" t="s">
        <v>4934</v>
      </c>
      <c r="B12" s="53" t="s">
        <v>31</v>
      </c>
      <c r="C12" s="53">
        <v>0</v>
      </c>
      <c r="D12" s="54" t="s">
        <v>4935</v>
      </c>
    </row>
    <row r="13" spans="1:5" x14ac:dyDescent="0.25">
      <c r="A13" s="15" t="s">
        <v>4936</v>
      </c>
      <c r="B13" s="53" t="s">
        <v>31</v>
      </c>
      <c r="C13" s="53">
        <v>14</v>
      </c>
      <c r="D13" s="54" t="s">
        <v>4937</v>
      </c>
    </row>
    <row r="14" spans="1:5" ht="30" x14ac:dyDescent="0.25">
      <c r="A14" s="15" t="s">
        <v>4938</v>
      </c>
      <c r="B14" s="53" t="s">
        <v>80</v>
      </c>
      <c r="C14" s="53">
        <v>0</v>
      </c>
      <c r="D14" s="54" t="s">
        <v>4939</v>
      </c>
      <c r="E14" s="15" t="s">
        <v>4922</v>
      </c>
    </row>
    <row r="15" spans="1:5" x14ac:dyDescent="0.25">
      <c r="A15" s="15" t="s">
        <v>4940</v>
      </c>
      <c r="B15" s="53" t="s">
        <v>80</v>
      </c>
      <c r="C15" s="53">
        <v>12</v>
      </c>
      <c r="D15" s="54" t="s">
        <v>4941</v>
      </c>
      <c r="E15" s="15" t="s">
        <v>4922</v>
      </c>
    </row>
    <row r="16" spans="1:5" x14ac:dyDescent="0.25">
      <c r="A16" s="15" t="s">
        <v>4942</v>
      </c>
      <c r="B16" s="53" t="s">
        <v>80</v>
      </c>
      <c r="C16" s="53">
        <v>12</v>
      </c>
      <c r="D16" s="54" t="s">
        <v>4943</v>
      </c>
      <c r="E16" s="15" t="s">
        <v>4922</v>
      </c>
    </row>
    <row r="17" spans="1:5" x14ac:dyDescent="0.25">
      <c r="A17" s="15" t="s">
        <v>4944</v>
      </c>
      <c r="B17" s="53" t="s">
        <v>80</v>
      </c>
      <c r="C17" s="53">
        <v>4</v>
      </c>
      <c r="D17" s="54" t="s">
        <v>4945</v>
      </c>
      <c r="E17" s="15" t="s">
        <v>4922</v>
      </c>
    </row>
    <row r="18" spans="1:5" ht="30" x14ac:dyDescent="0.25">
      <c r="A18" s="15" t="s">
        <v>4946</v>
      </c>
      <c r="B18" s="53" t="s">
        <v>80</v>
      </c>
      <c r="C18" s="53">
        <v>0</v>
      </c>
      <c r="D18" s="54" t="s">
        <v>4947</v>
      </c>
      <c r="E18" s="15" t="s">
        <v>4922</v>
      </c>
    </row>
    <row r="19" spans="1:5" x14ac:dyDescent="0.25">
      <c r="A19" s="15" t="s">
        <v>4948</v>
      </c>
      <c r="B19" s="53" t="s">
        <v>80</v>
      </c>
      <c r="C19" s="53">
        <v>4</v>
      </c>
      <c r="D19" s="54" t="s">
        <v>4949</v>
      </c>
      <c r="E19" s="15" t="s">
        <v>4922</v>
      </c>
    </row>
    <row r="20" spans="1:5" x14ac:dyDescent="0.25">
      <c r="A20" s="15" t="s">
        <v>1684</v>
      </c>
      <c r="B20" s="53" t="s">
        <v>31</v>
      </c>
      <c r="C20" s="53">
        <v>14</v>
      </c>
      <c r="D20" s="54" t="s">
        <v>4950</v>
      </c>
    </row>
    <row r="21" spans="1:5" x14ac:dyDescent="0.25">
      <c r="A21" s="15" t="s">
        <v>4951</v>
      </c>
      <c r="B21" s="53" t="s">
        <v>31</v>
      </c>
      <c r="C21" s="53">
        <v>14</v>
      </c>
      <c r="D21" s="54" t="s">
        <v>4952</v>
      </c>
    </row>
    <row r="22" spans="1:5" x14ac:dyDescent="0.25">
      <c r="A22" s="15" t="s">
        <v>4953</v>
      </c>
      <c r="B22" s="53" t="s">
        <v>31</v>
      </c>
      <c r="C22" s="53">
        <v>14</v>
      </c>
      <c r="D22" s="54" t="s">
        <v>4954</v>
      </c>
    </row>
    <row r="23" spans="1:5" x14ac:dyDescent="0.25">
      <c r="A23" s="15" t="s">
        <v>4955</v>
      </c>
      <c r="B23" s="53" t="s">
        <v>31</v>
      </c>
      <c r="C23" s="53">
        <v>14</v>
      </c>
      <c r="D23" s="54" t="s">
        <v>4956</v>
      </c>
    </row>
    <row r="24" spans="1:5" x14ac:dyDescent="0.25">
      <c r="A24" s="15" t="s">
        <v>2698</v>
      </c>
      <c r="B24" s="53" t="s">
        <v>31</v>
      </c>
      <c r="C24" s="53">
        <v>14</v>
      </c>
      <c r="D24" s="54" t="s">
        <v>4957</v>
      </c>
    </row>
    <row r="25" spans="1:5" x14ac:dyDescent="0.25">
      <c r="A25" s="15" t="s">
        <v>4958</v>
      </c>
      <c r="B25" s="53" t="s">
        <v>31</v>
      </c>
      <c r="C25" s="53">
        <v>14</v>
      </c>
      <c r="D25" s="54" t="s">
        <v>4959</v>
      </c>
    </row>
    <row r="26" spans="1:5" x14ac:dyDescent="0.25">
      <c r="A26" s="15" t="s">
        <v>107</v>
      </c>
      <c r="B26" s="53" t="s">
        <v>31</v>
      </c>
      <c r="C26" s="53">
        <v>14</v>
      </c>
      <c r="D26" s="54" t="s">
        <v>4960</v>
      </c>
    </row>
    <row r="27" spans="1:5" x14ac:dyDescent="0.25">
      <c r="A27" s="15" t="s">
        <v>4961</v>
      </c>
      <c r="B27" s="53" t="s">
        <v>31</v>
      </c>
      <c r="C27" s="53">
        <v>14</v>
      </c>
      <c r="D27" s="54" t="s">
        <v>4962</v>
      </c>
    </row>
    <row r="28" spans="1:5" x14ac:dyDescent="0.25">
      <c r="A28" s="15" t="s">
        <v>4963</v>
      </c>
      <c r="B28" s="53" t="s">
        <v>31</v>
      </c>
      <c r="C28" s="53">
        <v>14</v>
      </c>
      <c r="D28" s="54" t="s">
        <v>4964</v>
      </c>
    </row>
    <row r="29" spans="1:5" x14ac:dyDescent="0.25">
      <c r="A29" s="15" t="s">
        <v>4965</v>
      </c>
      <c r="B29" s="53" t="s">
        <v>31</v>
      </c>
      <c r="C29" s="53">
        <v>14</v>
      </c>
      <c r="D29" s="54" t="s">
        <v>4943</v>
      </c>
    </row>
    <row r="30" spans="1:5" x14ac:dyDescent="0.25">
      <c r="A30" s="15" t="s">
        <v>4966</v>
      </c>
      <c r="B30" s="53" t="s">
        <v>31</v>
      </c>
      <c r="C30" s="53">
        <v>14</v>
      </c>
      <c r="D30" s="54" t="s">
        <v>4964</v>
      </c>
    </row>
    <row r="31" spans="1:5" x14ac:dyDescent="0.25">
      <c r="A31" s="15" t="s">
        <v>4967</v>
      </c>
      <c r="B31" s="53" t="s">
        <v>31</v>
      </c>
      <c r="C31" s="53">
        <v>14</v>
      </c>
      <c r="D31" s="54" t="s">
        <v>4968</v>
      </c>
    </row>
    <row r="32" spans="1:5" x14ac:dyDescent="0.25">
      <c r="A32" s="15" t="s">
        <v>4969</v>
      </c>
      <c r="B32" s="53" t="s">
        <v>31</v>
      </c>
      <c r="C32" s="53">
        <v>14</v>
      </c>
      <c r="D32" s="54" t="s">
        <v>4970</v>
      </c>
    </row>
    <row r="33" spans="1:4" x14ac:dyDescent="0.25">
      <c r="A33" s="15" t="s">
        <v>4971</v>
      </c>
      <c r="B33" s="53" t="s">
        <v>31</v>
      </c>
      <c r="C33" s="53">
        <v>14</v>
      </c>
      <c r="D33" s="54" t="s">
        <v>4972</v>
      </c>
    </row>
    <row r="34" spans="1:4" x14ac:dyDescent="0.25">
      <c r="A34" s="15" t="s">
        <v>4973</v>
      </c>
      <c r="B34" s="53" t="s">
        <v>31</v>
      </c>
      <c r="C34" s="53">
        <v>14</v>
      </c>
      <c r="D34" s="54" t="s">
        <v>4974</v>
      </c>
    </row>
    <row r="35" spans="1:4" x14ac:dyDescent="0.25">
      <c r="A35" s="15" t="s">
        <v>4975</v>
      </c>
      <c r="B35" s="53" t="s">
        <v>31</v>
      </c>
      <c r="C35" s="53">
        <v>14</v>
      </c>
      <c r="D35" s="54" t="s">
        <v>4943</v>
      </c>
    </row>
    <row r="36" spans="1:4" ht="30" x14ac:dyDescent="0.25">
      <c r="A36" s="15" t="s">
        <v>2042</v>
      </c>
      <c r="B36" s="53" t="s">
        <v>31</v>
      </c>
      <c r="C36" s="53">
        <v>14</v>
      </c>
      <c r="D36" s="54" t="s">
        <v>4976</v>
      </c>
    </row>
    <row r="37" spans="1:4" x14ac:dyDescent="0.25">
      <c r="A37" s="15" t="s">
        <v>4977</v>
      </c>
      <c r="B37" s="53" t="s">
        <v>31</v>
      </c>
      <c r="C37" s="53">
        <v>14</v>
      </c>
      <c r="D37" s="54" t="s">
        <v>4964</v>
      </c>
    </row>
    <row r="38" spans="1:4" x14ac:dyDescent="0.25">
      <c r="A38" s="15" t="s">
        <v>4978</v>
      </c>
      <c r="B38" s="53" t="s">
        <v>31</v>
      </c>
      <c r="C38" s="53">
        <v>14</v>
      </c>
      <c r="D38" s="54" t="s">
        <v>4979</v>
      </c>
    </row>
    <row r="39" spans="1:4" x14ac:dyDescent="0.25">
      <c r="A39" s="15" t="s">
        <v>4980</v>
      </c>
      <c r="B39" s="53" t="s">
        <v>31</v>
      </c>
      <c r="C39" s="53">
        <v>14</v>
      </c>
      <c r="D39" s="54" t="s">
        <v>4981</v>
      </c>
    </row>
    <row r="40" spans="1:4" x14ac:dyDescent="0.25">
      <c r="A40" s="15" t="s">
        <v>4982</v>
      </c>
      <c r="B40" s="53" t="s">
        <v>31</v>
      </c>
      <c r="C40" s="53">
        <v>14</v>
      </c>
      <c r="D40" s="54" t="s">
        <v>4983</v>
      </c>
    </row>
    <row r="41" spans="1:4" x14ac:dyDescent="0.25">
      <c r="A41" s="15" t="s">
        <v>4984</v>
      </c>
      <c r="B41" s="53" t="s">
        <v>31</v>
      </c>
      <c r="C41" s="53">
        <v>0</v>
      </c>
      <c r="D41" s="54" t="s">
        <v>4985</v>
      </c>
    </row>
    <row r="42" spans="1:4" x14ac:dyDescent="0.25">
      <c r="A42" s="15" t="s">
        <v>4986</v>
      </c>
      <c r="B42" s="53" t="s">
        <v>31</v>
      </c>
      <c r="C42" s="53">
        <v>14</v>
      </c>
      <c r="D42" s="54" t="s">
        <v>4943</v>
      </c>
    </row>
    <row r="43" spans="1:4" x14ac:dyDescent="0.25">
      <c r="A43" s="15" t="s">
        <v>4987</v>
      </c>
      <c r="B43" s="53" t="s">
        <v>31</v>
      </c>
      <c r="C43" s="53">
        <v>0</v>
      </c>
      <c r="D43" s="54" t="s">
        <v>4988</v>
      </c>
    </row>
    <row r="44" spans="1:4" x14ac:dyDescent="0.25">
      <c r="A44" s="15" t="s">
        <v>4989</v>
      </c>
      <c r="B44" s="53" t="s">
        <v>31</v>
      </c>
      <c r="C44" s="53">
        <v>14</v>
      </c>
      <c r="D44" s="54" t="s">
        <v>4943</v>
      </c>
    </row>
    <row r="45" spans="1:4" x14ac:dyDescent="0.25">
      <c r="A45" s="15" t="s">
        <v>4990</v>
      </c>
      <c r="B45" s="53" t="s">
        <v>31</v>
      </c>
      <c r="C45" s="53">
        <v>14</v>
      </c>
      <c r="D45" s="54" t="s">
        <v>4943</v>
      </c>
    </row>
    <row r="46" spans="1:4" x14ac:dyDescent="0.25">
      <c r="A46" s="15" t="s">
        <v>4991</v>
      </c>
      <c r="B46" s="53" t="s">
        <v>31</v>
      </c>
      <c r="C46" s="53">
        <v>0</v>
      </c>
      <c r="D46" s="54" t="s">
        <v>4992</v>
      </c>
    </row>
    <row r="47" spans="1:4" x14ac:dyDescent="0.25">
      <c r="A47" s="15" t="s">
        <v>456</v>
      </c>
      <c r="B47" s="53" t="s">
        <v>31</v>
      </c>
      <c r="C47" s="53">
        <v>14</v>
      </c>
      <c r="D47" s="54" t="s">
        <v>4993</v>
      </c>
    </row>
    <row r="48" spans="1:4" x14ac:dyDescent="0.25">
      <c r="A48" s="15" t="s">
        <v>4994</v>
      </c>
      <c r="B48" s="53" t="s">
        <v>31</v>
      </c>
      <c r="C48" s="53">
        <v>14</v>
      </c>
      <c r="D48" s="54" t="s">
        <v>4937</v>
      </c>
    </row>
    <row r="49" spans="1:6" x14ac:dyDescent="0.25">
      <c r="A49" s="15" t="s">
        <v>4995</v>
      </c>
      <c r="B49" s="53" t="s">
        <v>31</v>
      </c>
      <c r="C49" s="53">
        <v>14</v>
      </c>
      <c r="D49" s="54" t="s">
        <v>4993</v>
      </c>
    </row>
    <row r="50" spans="1:6" x14ac:dyDescent="0.25">
      <c r="A50" s="15" t="s">
        <v>4996</v>
      </c>
      <c r="B50" s="53" t="s">
        <v>31</v>
      </c>
      <c r="C50" s="53">
        <v>14</v>
      </c>
      <c r="D50" s="54" t="s">
        <v>4937</v>
      </c>
    </row>
    <row r="51" spans="1:6" x14ac:dyDescent="0.25">
      <c r="A51" s="15" t="s">
        <v>856</v>
      </c>
      <c r="B51" s="53" t="s">
        <v>31</v>
      </c>
      <c r="C51" s="53">
        <v>14</v>
      </c>
      <c r="D51" s="54" t="s">
        <v>4997</v>
      </c>
      <c r="F51" s="15" t="s">
        <v>4998</v>
      </c>
    </row>
    <row r="52" spans="1:6" x14ac:dyDescent="0.25">
      <c r="A52" s="15" t="s">
        <v>4999</v>
      </c>
      <c r="B52" s="53" t="s">
        <v>31</v>
      </c>
      <c r="C52" s="53">
        <v>14</v>
      </c>
      <c r="D52" s="54" t="s">
        <v>5000</v>
      </c>
    </row>
    <row r="53" spans="1:6" x14ac:dyDescent="0.25">
      <c r="A53" s="15" t="s">
        <v>230</v>
      </c>
      <c r="B53" s="53" t="s">
        <v>31</v>
      </c>
      <c r="C53" s="53">
        <v>14</v>
      </c>
      <c r="D53" s="54" t="s">
        <v>4937</v>
      </c>
    </row>
    <row r="54" spans="1:6" x14ac:dyDescent="0.25">
      <c r="A54" s="15" t="s">
        <v>5001</v>
      </c>
      <c r="B54" s="53" t="s">
        <v>31</v>
      </c>
      <c r="C54" s="53">
        <v>0</v>
      </c>
      <c r="D54" s="54" t="s">
        <v>5002</v>
      </c>
      <c r="F54" s="15" t="s">
        <v>4998</v>
      </c>
    </row>
    <row r="55" spans="1:6" x14ac:dyDescent="0.25">
      <c r="A55" s="15" t="s">
        <v>64</v>
      </c>
      <c r="B55" s="53" t="s">
        <v>31</v>
      </c>
      <c r="C55" s="53">
        <v>14</v>
      </c>
      <c r="D55" s="54" t="s">
        <v>4937</v>
      </c>
      <c r="F55" s="15" t="s">
        <v>4998</v>
      </c>
    </row>
    <row r="56" spans="1:6" x14ac:dyDescent="0.25">
      <c r="A56" s="15" t="s">
        <v>5003</v>
      </c>
      <c r="B56" s="53" t="s">
        <v>31</v>
      </c>
      <c r="C56" s="53">
        <v>0</v>
      </c>
      <c r="D56" s="54" t="s">
        <v>5004</v>
      </c>
    </row>
    <row r="57" spans="1:6" x14ac:dyDescent="0.25">
      <c r="A57" s="15" t="s">
        <v>5005</v>
      </c>
      <c r="B57" s="53" t="s">
        <v>80</v>
      </c>
      <c r="C57" s="53">
        <v>16</v>
      </c>
      <c r="D57" s="54" t="s">
        <v>5006</v>
      </c>
      <c r="E57" s="15" t="s">
        <v>4922</v>
      </c>
      <c r="F57" s="15" t="s">
        <v>4998</v>
      </c>
    </row>
    <row r="58" spans="1:6" x14ac:dyDescent="0.25">
      <c r="A58" s="15" t="s">
        <v>5007</v>
      </c>
      <c r="B58" s="53" t="s">
        <v>31</v>
      </c>
      <c r="C58" s="53">
        <v>14</v>
      </c>
      <c r="D58" s="54" t="s">
        <v>5008</v>
      </c>
    </row>
    <row r="59" spans="1:6" x14ac:dyDescent="0.25">
      <c r="A59" s="15" t="s">
        <v>5009</v>
      </c>
      <c r="B59" s="53" t="s">
        <v>31</v>
      </c>
      <c r="C59" s="53">
        <v>14</v>
      </c>
      <c r="D59" s="54" t="s">
        <v>5010</v>
      </c>
    </row>
    <row r="60" spans="1:6" x14ac:dyDescent="0.25">
      <c r="A60" s="15" t="s">
        <v>5011</v>
      </c>
      <c r="B60" s="53" t="s">
        <v>31</v>
      </c>
      <c r="C60" s="53">
        <v>14</v>
      </c>
      <c r="D60" s="54" t="s">
        <v>5012</v>
      </c>
    </row>
    <row r="61" spans="1:6" x14ac:dyDescent="0.25">
      <c r="A61" s="15" t="s">
        <v>5013</v>
      </c>
      <c r="B61" s="53" t="s">
        <v>31</v>
      </c>
      <c r="C61" s="53">
        <v>14</v>
      </c>
      <c r="D61" s="54" t="s">
        <v>5014</v>
      </c>
    </row>
    <row r="62" spans="1:6" x14ac:dyDescent="0.25">
      <c r="A62" s="15" t="s">
        <v>5015</v>
      </c>
      <c r="B62" s="53" t="s">
        <v>31</v>
      </c>
      <c r="C62" s="53">
        <v>0</v>
      </c>
      <c r="D62" s="54" t="s">
        <v>5016</v>
      </c>
    </row>
    <row r="63" spans="1:6" x14ac:dyDescent="0.25">
      <c r="A63" s="15" t="s">
        <v>5017</v>
      </c>
      <c r="B63" s="53" t="s">
        <v>31</v>
      </c>
      <c r="C63" s="53">
        <v>0</v>
      </c>
      <c r="D63" s="54" t="s">
        <v>5018</v>
      </c>
    </row>
    <row r="64" spans="1:6" x14ac:dyDescent="0.25">
      <c r="A64" s="15" t="s">
        <v>5019</v>
      </c>
      <c r="B64" s="53" t="s">
        <v>31</v>
      </c>
      <c r="C64" s="53">
        <v>0</v>
      </c>
      <c r="D64" s="54" t="s">
        <v>5020</v>
      </c>
    </row>
    <row r="65" spans="1:6" x14ac:dyDescent="0.25">
      <c r="A65" s="15" t="s">
        <v>5021</v>
      </c>
      <c r="B65" s="53" t="s">
        <v>31</v>
      </c>
      <c r="C65" s="53">
        <v>0</v>
      </c>
      <c r="D65" s="54" t="s">
        <v>5022</v>
      </c>
    </row>
    <row r="66" spans="1:6" x14ac:dyDescent="0.25">
      <c r="A66" s="15" t="s">
        <v>5023</v>
      </c>
      <c r="B66" s="53" t="s">
        <v>31</v>
      </c>
      <c r="C66" s="53">
        <v>0</v>
      </c>
      <c r="D66" s="54" t="s">
        <v>5024</v>
      </c>
    </row>
    <row r="67" spans="1:6" x14ac:dyDescent="0.25">
      <c r="A67" s="15" t="s">
        <v>5025</v>
      </c>
      <c r="B67" s="53" t="s">
        <v>31</v>
      </c>
      <c r="C67" s="53">
        <v>0</v>
      </c>
      <c r="D67" s="54" t="s">
        <v>5026</v>
      </c>
    </row>
    <row r="68" spans="1:6" x14ac:dyDescent="0.25">
      <c r="A68" s="15" t="s">
        <v>5027</v>
      </c>
      <c r="B68" s="53" t="s">
        <v>31</v>
      </c>
      <c r="C68" s="53">
        <v>0</v>
      </c>
      <c r="D68" s="54" t="s">
        <v>5028</v>
      </c>
    </row>
    <row r="69" spans="1:6" x14ac:dyDescent="0.25">
      <c r="A69" s="15" t="s">
        <v>5029</v>
      </c>
      <c r="B69" s="53" t="s">
        <v>31</v>
      </c>
      <c r="C69" s="53">
        <v>0</v>
      </c>
      <c r="D69" s="54" t="s">
        <v>5030</v>
      </c>
    </row>
    <row r="70" spans="1:6" x14ac:dyDescent="0.25">
      <c r="A70" s="15" t="s">
        <v>5031</v>
      </c>
      <c r="B70" s="53" t="s">
        <v>31</v>
      </c>
      <c r="C70" s="53">
        <v>0</v>
      </c>
      <c r="D70" s="54" t="s">
        <v>5032</v>
      </c>
    </row>
    <row r="71" spans="1:6" x14ac:dyDescent="0.25">
      <c r="A71" s="15" t="s">
        <v>413</v>
      </c>
      <c r="B71" s="53" t="s">
        <v>31</v>
      </c>
      <c r="C71" s="53">
        <v>14</v>
      </c>
      <c r="D71" s="54" t="s">
        <v>5033</v>
      </c>
      <c r="F71" s="15" t="s">
        <v>4998</v>
      </c>
    </row>
    <row r="72" spans="1:6" x14ac:dyDescent="0.25">
      <c r="A72" s="15" t="s">
        <v>5034</v>
      </c>
      <c r="B72" s="53" t="s">
        <v>31</v>
      </c>
      <c r="C72" s="53">
        <v>14</v>
      </c>
      <c r="D72" s="54" t="s">
        <v>4937</v>
      </c>
      <c r="F72" s="15" t="s">
        <v>4998</v>
      </c>
    </row>
    <row r="73" spans="1:6" x14ac:dyDescent="0.25">
      <c r="A73" s="15" t="s">
        <v>1790</v>
      </c>
      <c r="B73" s="53" t="s">
        <v>31</v>
      </c>
      <c r="C73" s="53">
        <v>14</v>
      </c>
      <c r="D73" s="54" t="s">
        <v>5035</v>
      </c>
      <c r="F73" s="15" t="s">
        <v>4998</v>
      </c>
    </row>
    <row r="74" spans="1:6" x14ac:dyDescent="0.25">
      <c r="A74" s="15" t="s">
        <v>5036</v>
      </c>
      <c r="B74" s="53" t="s">
        <v>31</v>
      </c>
      <c r="C74" s="53">
        <v>14</v>
      </c>
      <c r="D74" s="54" t="s">
        <v>5037</v>
      </c>
      <c r="F74" s="15" t="s">
        <v>4998</v>
      </c>
    </row>
    <row r="75" spans="1:6" x14ac:dyDescent="0.25">
      <c r="A75" s="15" t="s">
        <v>5038</v>
      </c>
      <c r="B75" s="53" t="s">
        <v>31</v>
      </c>
      <c r="C75" s="53">
        <v>14</v>
      </c>
      <c r="D75" s="54" t="s">
        <v>4937</v>
      </c>
      <c r="F75" s="15" t="s">
        <v>4998</v>
      </c>
    </row>
    <row r="76" spans="1:6" x14ac:dyDescent="0.25">
      <c r="A76" s="15" t="s">
        <v>5039</v>
      </c>
      <c r="B76" s="53" t="s">
        <v>31</v>
      </c>
      <c r="C76" s="53">
        <v>14</v>
      </c>
      <c r="D76" s="54" t="s">
        <v>5035</v>
      </c>
    </row>
    <row r="77" spans="1:6" x14ac:dyDescent="0.25">
      <c r="A77" s="15" t="s">
        <v>5040</v>
      </c>
      <c r="B77" s="53" t="s">
        <v>31</v>
      </c>
      <c r="C77" s="53">
        <v>14</v>
      </c>
      <c r="D77" s="54" t="s">
        <v>5035</v>
      </c>
    </row>
    <row r="78" spans="1:6" x14ac:dyDescent="0.25">
      <c r="A78" s="15" t="s">
        <v>5041</v>
      </c>
      <c r="B78" s="53" t="s">
        <v>31</v>
      </c>
      <c r="C78" s="53">
        <v>14</v>
      </c>
      <c r="D78" s="54" t="s">
        <v>5042</v>
      </c>
    </row>
    <row r="79" spans="1:6" x14ac:dyDescent="0.25">
      <c r="A79" s="15" t="s">
        <v>5043</v>
      </c>
      <c r="B79" s="53" t="s">
        <v>31</v>
      </c>
      <c r="C79" s="53">
        <v>14</v>
      </c>
      <c r="D79" s="54" t="s">
        <v>5044</v>
      </c>
    </row>
    <row r="80" spans="1:6" x14ac:dyDescent="0.25">
      <c r="A80" s="15" t="s">
        <v>2475</v>
      </c>
      <c r="B80" s="53" t="s">
        <v>31</v>
      </c>
      <c r="C80" s="53">
        <v>14</v>
      </c>
      <c r="D80" s="54" t="s">
        <v>5045</v>
      </c>
      <c r="F80" s="15" t="s">
        <v>4998</v>
      </c>
    </row>
    <row r="81" spans="1:6" x14ac:dyDescent="0.25">
      <c r="A81" s="15" t="s">
        <v>5046</v>
      </c>
      <c r="B81" s="53" t="s">
        <v>31</v>
      </c>
      <c r="C81" s="53">
        <v>14</v>
      </c>
      <c r="D81" s="54" t="s">
        <v>4943</v>
      </c>
      <c r="F81" s="15" t="s">
        <v>4998</v>
      </c>
    </row>
    <row r="82" spans="1:6" ht="30" x14ac:dyDescent="0.25">
      <c r="A82" s="15" t="s">
        <v>5047</v>
      </c>
      <c r="B82" s="53" t="s">
        <v>31</v>
      </c>
      <c r="C82" s="53">
        <v>14</v>
      </c>
      <c r="D82" s="54" t="s">
        <v>5048</v>
      </c>
    </row>
    <row r="83" spans="1:6" x14ac:dyDescent="0.25">
      <c r="A83" s="15" t="s">
        <v>5049</v>
      </c>
      <c r="B83" s="53" t="s">
        <v>31</v>
      </c>
      <c r="C83" s="53">
        <v>14</v>
      </c>
      <c r="D83" s="54" t="s">
        <v>5030</v>
      </c>
      <c r="F83" s="15" t="s">
        <v>4998</v>
      </c>
    </row>
    <row r="84" spans="1:6" x14ac:dyDescent="0.25">
      <c r="A84" s="15" t="s">
        <v>2320</v>
      </c>
      <c r="B84" s="53" t="s">
        <v>31</v>
      </c>
      <c r="C84" s="53">
        <v>14</v>
      </c>
      <c r="D84" s="54" t="s">
        <v>5050</v>
      </c>
    </row>
    <row r="85" spans="1:6" ht="30" x14ac:dyDescent="0.25">
      <c r="A85" s="15" t="s">
        <v>2252</v>
      </c>
      <c r="B85" s="53" t="s">
        <v>31</v>
      </c>
      <c r="C85" s="53">
        <v>14</v>
      </c>
      <c r="D85" s="54" t="s">
        <v>5051</v>
      </c>
    </row>
    <row r="86" spans="1:6" x14ac:dyDescent="0.25">
      <c r="A86" s="15" t="s">
        <v>88</v>
      </c>
      <c r="B86" s="53" t="s">
        <v>31</v>
      </c>
      <c r="C86" s="53">
        <v>14</v>
      </c>
      <c r="D86" s="54" t="s">
        <v>4943</v>
      </c>
      <c r="F86" s="15" t="s">
        <v>4998</v>
      </c>
    </row>
    <row r="87" spans="1:6" x14ac:dyDescent="0.25">
      <c r="A87" s="15" t="s">
        <v>5052</v>
      </c>
      <c r="B87" s="53" t="s">
        <v>31</v>
      </c>
      <c r="C87" s="53">
        <v>14</v>
      </c>
      <c r="D87" s="54" t="s">
        <v>5053</v>
      </c>
      <c r="F87" s="15" t="s">
        <v>4998</v>
      </c>
    </row>
    <row r="88" spans="1:6" x14ac:dyDescent="0.25">
      <c r="A88" s="15" t="s">
        <v>3254</v>
      </c>
      <c r="B88" s="53" t="s">
        <v>31</v>
      </c>
      <c r="C88" s="53">
        <v>14</v>
      </c>
      <c r="D88" s="54" t="s">
        <v>4943</v>
      </c>
      <c r="F88" s="15" t="s">
        <v>4998</v>
      </c>
    </row>
    <row r="89" spans="1:6" x14ac:dyDescent="0.25">
      <c r="A89" s="15" t="s">
        <v>1584</v>
      </c>
      <c r="B89" s="53" t="s">
        <v>31</v>
      </c>
      <c r="C89" s="53">
        <v>14</v>
      </c>
      <c r="D89" s="54" t="s">
        <v>4943</v>
      </c>
      <c r="F89" s="15" t="s">
        <v>4998</v>
      </c>
    </row>
    <row r="90" spans="1:6" x14ac:dyDescent="0.25">
      <c r="A90" s="15" t="s">
        <v>1354</v>
      </c>
      <c r="B90" s="53" t="s">
        <v>31</v>
      </c>
      <c r="C90" s="53">
        <v>14</v>
      </c>
      <c r="D90" s="54" t="s">
        <v>5054</v>
      </c>
      <c r="F90" s="15" t="s">
        <v>4998</v>
      </c>
    </row>
    <row r="91" spans="1:6" x14ac:dyDescent="0.25">
      <c r="A91" s="15" t="s">
        <v>1699</v>
      </c>
      <c r="B91" s="53" t="s">
        <v>31</v>
      </c>
      <c r="C91" s="53">
        <v>14</v>
      </c>
      <c r="D91" s="54" t="s">
        <v>5055</v>
      </c>
    </row>
    <row r="92" spans="1:6" x14ac:dyDescent="0.25">
      <c r="A92" s="15" t="s">
        <v>714</v>
      </c>
      <c r="B92" s="53" t="s">
        <v>31</v>
      </c>
      <c r="C92" s="53">
        <v>14</v>
      </c>
      <c r="D92" s="54" t="s">
        <v>4943</v>
      </c>
      <c r="F92" s="15" t="s">
        <v>4998</v>
      </c>
    </row>
    <row r="93" spans="1:6" x14ac:dyDescent="0.25">
      <c r="A93" s="15" t="s">
        <v>1214</v>
      </c>
      <c r="B93" s="53" t="s">
        <v>31</v>
      </c>
      <c r="C93" s="53">
        <v>14</v>
      </c>
      <c r="D93" s="54" t="s">
        <v>5056</v>
      </c>
    </row>
    <row r="94" spans="1:6" x14ac:dyDescent="0.25">
      <c r="A94" s="15" t="s">
        <v>5057</v>
      </c>
      <c r="B94" s="53" t="s">
        <v>31</v>
      </c>
      <c r="C94" s="53">
        <v>14</v>
      </c>
      <c r="D94" s="54" t="s">
        <v>5058</v>
      </c>
    </row>
    <row r="95" spans="1:6" x14ac:dyDescent="0.25">
      <c r="A95" s="15" t="s">
        <v>5059</v>
      </c>
      <c r="B95" s="53" t="s">
        <v>31</v>
      </c>
      <c r="C95" s="53">
        <v>14</v>
      </c>
      <c r="D95" s="54" t="s">
        <v>5060</v>
      </c>
    </row>
    <row r="96" spans="1:6" x14ac:dyDescent="0.25">
      <c r="A96" s="15" t="s">
        <v>2825</v>
      </c>
      <c r="B96" s="53" t="s">
        <v>31</v>
      </c>
      <c r="C96" s="53">
        <v>14</v>
      </c>
      <c r="D96" s="54" t="s">
        <v>4943</v>
      </c>
      <c r="F96" s="15" t="s">
        <v>4998</v>
      </c>
    </row>
    <row r="97" spans="1:6" x14ac:dyDescent="0.25">
      <c r="A97" s="15" t="s">
        <v>5061</v>
      </c>
      <c r="B97" s="53" t="s">
        <v>31</v>
      </c>
      <c r="C97" s="53">
        <v>14</v>
      </c>
      <c r="D97" s="54" t="s">
        <v>5062</v>
      </c>
      <c r="F97" s="15" t="s">
        <v>4998</v>
      </c>
    </row>
    <row r="98" spans="1:6" x14ac:dyDescent="0.25">
      <c r="A98" s="15" t="s">
        <v>1454</v>
      </c>
      <c r="B98" s="53" t="s">
        <v>31</v>
      </c>
      <c r="C98" s="53">
        <v>14</v>
      </c>
      <c r="D98" s="54" t="s">
        <v>5063</v>
      </c>
      <c r="F98" s="15" t="s">
        <v>4998</v>
      </c>
    </row>
    <row r="99" spans="1:6" x14ac:dyDescent="0.25">
      <c r="A99" s="15" t="s">
        <v>5064</v>
      </c>
      <c r="B99" s="53" t="s">
        <v>31</v>
      </c>
      <c r="C99" s="53">
        <v>0</v>
      </c>
      <c r="D99" s="54" t="s">
        <v>4937</v>
      </c>
    </row>
    <row r="100" spans="1:6" x14ac:dyDescent="0.25">
      <c r="A100" s="15" t="s">
        <v>1473</v>
      </c>
      <c r="B100" s="53" t="s">
        <v>31</v>
      </c>
      <c r="C100" s="53">
        <v>14</v>
      </c>
      <c r="D100" s="54" t="s">
        <v>4937</v>
      </c>
      <c r="F100" s="15" t="s">
        <v>4998</v>
      </c>
    </row>
    <row r="101" spans="1:6" x14ac:dyDescent="0.25">
      <c r="A101" s="15" t="s">
        <v>5065</v>
      </c>
      <c r="B101" s="53" t="s">
        <v>31</v>
      </c>
      <c r="C101" s="53">
        <v>14</v>
      </c>
      <c r="D101" s="54" t="s">
        <v>5066</v>
      </c>
    </row>
    <row r="102" spans="1:6" x14ac:dyDescent="0.25">
      <c r="A102" s="15" t="s">
        <v>5067</v>
      </c>
      <c r="B102" s="53" t="s">
        <v>31</v>
      </c>
      <c r="C102" s="53">
        <v>14</v>
      </c>
      <c r="D102" s="54" t="s">
        <v>5068</v>
      </c>
    </row>
    <row r="103" spans="1:6" x14ac:dyDescent="0.25">
      <c r="A103" s="15" t="s">
        <v>5069</v>
      </c>
      <c r="B103" s="53" t="s">
        <v>31</v>
      </c>
      <c r="C103" s="53">
        <v>14</v>
      </c>
      <c r="D103" s="54" t="s">
        <v>4937</v>
      </c>
    </row>
    <row r="104" spans="1:6" x14ac:dyDescent="0.25">
      <c r="A104" s="15" t="s">
        <v>5070</v>
      </c>
      <c r="B104" s="53" t="s">
        <v>31</v>
      </c>
      <c r="C104" s="53">
        <v>0</v>
      </c>
      <c r="D104" s="54" t="s">
        <v>5071</v>
      </c>
    </row>
    <row r="105" spans="1:6" x14ac:dyDescent="0.25">
      <c r="A105" s="15" t="s">
        <v>733</v>
      </c>
      <c r="B105" s="53" t="s">
        <v>31</v>
      </c>
      <c r="C105" s="53">
        <v>14</v>
      </c>
      <c r="D105" s="54" t="s">
        <v>4937</v>
      </c>
      <c r="F105" s="15" t="s">
        <v>4998</v>
      </c>
    </row>
    <row r="106" spans="1:6" x14ac:dyDescent="0.25">
      <c r="A106" s="15" t="s">
        <v>912</v>
      </c>
      <c r="B106" s="53" t="s">
        <v>31</v>
      </c>
      <c r="C106" s="53">
        <v>14</v>
      </c>
      <c r="D106" s="54" t="s">
        <v>5072</v>
      </c>
    </row>
    <row r="107" spans="1:6" x14ac:dyDescent="0.25">
      <c r="A107" s="15" t="s">
        <v>5073</v>
      </c>
      <c r="B107" s="53" t="s">
        <v>31</v>
      </c>
      <c r="C107" s="53">
        <v>14</v>
      </c>
      <c r="D107" s="54" t="s">
        <v>5068</v>
      </c>
    </row>
    <row r="108" spans="1:6" x14ac:dyDescent="0.25">
      <c r="A108" s="15" t="s">
        <v>5074</v>
      </c>
      <c r="B108" s="53" t="s">
        <v>31</v>
      </c>
      <c r="C108" s="53">
        <v>14</v>
      </c>
      <c r="D108" s="54" t="s">
        <v>5075</v>
      </c>
    </row>
    <row r="109" spans="1:6" x14ac:dyDescent="0.25">
      <c r="A109" s="15" t="s">
        <v>2520</v>
      </c>
      <c r="B109" s="53" t="s">
        <v>31</v>
      </c>
      <c r="C109" s="53">
        <v>14</v>
      </c>
      <c r="D109" s="54" t="s">
        <v>4937</v>
      </c>
      <c r="F109" s="15" t="s">
        <v>4998</v>
      </c>
    </row>
    <row r="110" spans="1:6" ht="30" x14ac:dyDescent="0.25">
      <c r="A110" s="15" t="s">
        <v>1692</v>
      </c>
      <c r="B110" s="53" t="s">
        <v>31</v>
      </c>
      <c r="C110" s="53">
        <v>14</v>
      </c>
      <c r="D110" s="54" t="s">
        <v>5076</v>
      </c>
      <c r="F110" s="15" t="s">
        <v>4998</v>
      </c>
    </row>
    <row r="111" spans="1:6" ht="30" x14ac:dyDescent="0.25">
      <c r="A111" s="15" t="s">
        <v>5077</v>
      </c>
      <c r="B111" s="53" t="s">
        <v>31</v>
      </c>
      <c r="C111" s="53">
        <v>14</v>
      </c>
      <c r="D111" s="54" t="s">
        <v>5078</v>
      </c>
      <c r="F111" s="15" t="s">
        <v>4998</v>
      </c>
    </row>
    <row r="112" spans="1:6" x14ac:dyDescent="0.25">
      <c r="A112" s="15" t="s">
        <v>5079</v>
      </c>
      <c r="B112" s="53" t="s">
        <v>31</v>
      </c>
      <c r="C112" s="53">
        <v>14</v>
      </c>
      <c r="D112" s="54" t="s">
        <v>4937</v>
      </c>
      <c r="F112" s="15" t="s">
        <v>4998</v>
      </c>
    </row>
    <row r="113" spans="1:6" x14ac:dyDescent="0.25">
      <c r="A113" s="15" t="s">
        <v>2635</v>
      </c>
      <c r="B113" s="53" t="s">
        <v>31</v>
      </c>
      <c r="C113" s="53">
        <v>14</v>
      </c>
      <c r="D113" s="54" t="s">
        <v>5080</v>
      </c>
    </row>
    <row r="114" spans="1:6" x14ac:dyDescent="0.25">
      <c r="A114" s="15" t="s">
        <v>5081</v>
      </c>
      <c r="B114" s="53" t="s">
        <v>31</v>
      </c>
      <c r="C114" s="53">
        <v>14</v>
      </c>
      <c r="D114" s="54" t="s">
        <v>5068</v>
      </c>
    </row>
    <row r="115" spans="1:6" x14ac:dyDescent="0.25">
      <c r="A115" s="15" t="s">
        <v>5082</v>
      </c>
      <c r="B115" s="53" t="s">
        <v>31</v>
      </c>
      <c r="C115" s="53">
        <v>14</v>
      </c>
      <c r="D115" s="54" t="s">
        <v>5083</v>
      </c>
      <c r="F115" s="15" t="s">
        <v>4998</v>
      </c>
    </row>
    <row r="116" spans="1:6" x14ac:dyDescent="0.25">
      <c r="A116" s="15" t="s">
        <v>5084</v>
      </c>
      <c r="B116" s="53" t="s">
        <v>31</v>
      </c>
      <c r="C116" s="53">
        <v>0</v>
      </c>
      <c r="D116" s="54" t="s">
        <v>5085</v>
      </c>
    </row>
    <row r="117" spans="1:6" x14ac:dyDescent="0.25">
      <c r="A117" s="15" t="s">
        <v>5086</v>
      </c>
      <c r="B117" s="53" t="s">
        <v>31</v>
      </c>
      <c r="C117" s="53">
        <v>14</v>
      </c>
      <c r="D117" s="54" t="s">
        <v>4937</v>
      </c>
      <c r="F117" s="15" t="s">
        <v>4998</v>
      </c>
    </row>
    <row r="118" spans="1:6" x14ac:dyDescent="0.25">
      <c r="A118" s="15" t="s">
        <v>5087</v>
      </c>
      <c r="B118" s="53" t="s">
        <v>31</v>
      </c>
      <c r="C118" s="53">
        <v>14</v>
      </c>
      <c r="D118" s="54" t="s">
        <v>4937</v>
      </c>
      <c r="F118" s="15" t="s">
        <v>4998</v>
      </c>
    </row>
    <row r="119" spans="1:6" x14ac:dyDescent="0.25">
      <c r="A119" s="15" t="s">
        <v>5088</v>
      </c>
      <c r="B119" s="53" t="s">
        <v>31</v>
      </c>
      <c r="C119" s="53">
        <v>14</v>
      </c>
      <c r="D119" s="54" t="s">
        <v>5089</v>
      </c>
      <c r="F119" s="15" t="s">
        <v>4998</v>
      </c>
    </row>
    <row r="120" spans="1:6" x14ac:dyDescent="0.25">
      <c r="A120" s="15" t="s">
        <v>5090</v>
      </c>
      <c r="B120" s="53" t="s">
        <v>31</v>
      </c>
      <c r="C120" s="53">
        <v>14</v>
      </c>
      <c r="D120" s="54" t="s">
        <v>5091</v>
      </c>
      <c r="F120" s="15" t="s">
        <v>4998</v>
      </c>
    </row>
    <row r="121" spans="1:6" x14ac:dyDescent="0.25">
      <c r="A121" s="15" t="s">
        <v>5092</v>
      </c>
      <c r="B121" s="53" t="s">
        <v>31</v>
      </c>
      <c r="C121" s="53">
        <v>14</v>
      </c>
      <c r="D121" s="54" t="s">
        <v>5093</v>
      </c>
    </row>
    <row r="122" spans="1:6" x14ac:dyDescent="0.25">
      <c r="A122" s="15" t="s">
        <v>5094</v>
      </c>
      <c r="B122" s="53" t="s">
        <v>31</v>
      </c>
      <c r="C122" s="53">
        <v>14</v>
      </c>
      <c r="D122" s="54" t="s">
        <v>5095</v>
      </c>
      <c r="F122" s="15" t="s">
        <v>4998</v>
      </c>
    </row>
    <row r="123" spans="1:6" x14ac:dyDescent="0.25">
      <c r="A123" s="15" t="s">
        <v>5096</v>
      </c>
      <c r="B123" s="53" t="s">
        <v>31</v>
      </c>
      <c r="C123" s="53">
        <v>14</v>
      </c>
      <c r="D123" s="54" t="s">
        <v>5097</v>
      </c>
      <c r="F123" s="15" t="s">
        <v>4998</v>
      </c>
    </row>
    <row r="124" spans="1:6" x14ac:dyDescent="0.25">
      <c r="A124" s="15" t="s">
        <v>1470</v>
      </c>
      <c r="B124" s="53" t="s">
        <v>31</v>
      </c>
      <c r="C124" s="53">
        <v>14</v>
      </c>
      <c r="D124" s="54" t="s">
        <v>4943</v>
      </c>
      <c r="F124" s="15" t="s">
        <v>4998</v>
      </c>
    </row>
    <row r="125" spans="1:6" x14ac:dyDescent="0.25">
      <c r="A125" s="15" t="s">
        <v>5098</v>
      </c>
      <c r="B125" s="53" t="s">
        <v>31</v>
      </c>
      <c r="C125" s="53">
        <v>14</v>
      </c>
      <c r="D125" s="54" t="s">
        <v>4937</v>
      </c>
    </row>
    <row r="126" spans="1:6" x14ac:dyDescent="0.25">
      <c r="A126" s="15" t="s">
        <v>5099</v>
      </c>
      <c r="B126" s="53" t="s">
        <v>31</v>
      </c>
      <c r="C126" s="53">
        <v>14</v>
      </c>
      <c r="D126" s="54" t="s">
        <v>4937</v>
      </c>
      <c r="F126" s="15" t="s">
        <v>4998</v>
      </c>
    </row>
    <row r="127" spans="1:6" x14ac:dyDescent="0.25">
      <c r="A127" s="15" t="s">
        <v>5100</v>
      </c>
      <c r="B127" s="53" t="s">
        <v>31</v>
      </c>
      <c r="C127" s="53">
        <v>14</v>
      </c>
      <c r="D127" s="54" t="s">
        <v>4937</v>
      </c>
    </row>
    <row r="128" spans="1:6" x14ac:dyDescent="0.25">
      <c r="A128" s="15" t="s">
        <v>3056</v>
      </c>
      <c r="B128" s="53" t="s">
        <v>31</v>
      </c>
      <c r="C128" s="53">
        <v>14</v>
      </c>
      <c r="D128" s="54" t="s">
        <v>4937</v>
      </c>
      <c r="F128" s="15" t="s">
        <v>4998</v>
      </c>
    </row>
    <row r="129" spans="1:6" x14ac:dyDescent="0.25">
      <c r="A129" s="15" t="s">
        <v>5101</v>
      </c>
      <c r="B129" s="53" t="s">
        <v>31</v>
      </c>
      <c r="C129" s="53">
        <v>14</v>
      </c>
      <c r="D129" s="54" t="s">
        <v>5102</v>
      </c>
      <c r="F129" s="15" t="s">
        <v>4998</v>
      </c>
    </row>
    <row r="130" spans="1:6" x14ac:dyDescent="0.25">
      <c r="A130" s="15" t="s">
        <v>418</v>
      </c>
      <c r="B130" s="53" t="s">
        <v>31</v>
      </c>
      <c r="C130" s="53">
        <v>14</v>
      </c>
      <c r="D130" s="54" t="s">
        <v>4943</v>
      </c>
      <c r="F130" s="15" t="s">
        <v>4998</v>
      </c>
    </row>
    <row r="131" spans="1:6" x14ac:dyDescent="0.25">
      <c r="A131" s="15" t="s">
        <v>5103</v>
      </c>
      <c r="B131" s="53" t="s">
        <v>31</v>
      </c>
      <c r="C131" s="53">
        <v>14</v>
      </c>
      <c r="D131" s="54" t="s">
        <v>5104</v>
      </c>
    </row>
    <row r="132" spans="1:6" x14ac:dyDescent="0.25">
      <c r="A132" s="15" t="s">
        <v>5105</v>
      </c>
      <c r="B132" s="53" t="s">
        <v>31</v>
      </c>
      <c r="C132" s="53">
        <v>14</v>
      </c>
      <c r="D132" s="54" t="s">
        <v>5106</v>
      </c>
    </row>
    <row r="133" spans="1:6" x14ac:dyDescent="0.25">
      <c r="A133" s="15" t="s">
        <v>5107</v>
      </c>
      <c r="B133" s="53" t="s">
        <v>31</v>
      </c>
      <c r="C133" s="53">
        <v>14</v>
      </c>
      <c r="D133" s="54" t="s">
        <v>4937</v>
      </c>
    </row>
    <row r="134" spans="1:6" ht="30" x14ac:dyDescent="0.25">
      <c r="A134" s="15" t="s">
        <v>3300</v>
      </c>
      <c r="B134" s="53" t="s">
        <v>31</v>
      </c>
      <c r="C134" s="53">
        <v>14</v>
      </c>
      <c r="D134" s="54" t="s">
        <v>5108</v>
      </c>
    </row>
    <row r="135" spans="1:6" x14ac:dyDescent="0.25">
      <c r="A135" s="15" t="s">
        <v>5109</v>
      </c>
      <c r="B135" s="53" t="s">
        <v>31</v>
      </c>
      <c r="C135" s="53">
        <v>14</v>
      </c>
      <c r="D135" s="54" t="s">
        <v>4964</v>
      </c>
    </row>
    <row r="136" spans="1:6" x14ac:dyDescent="0.25">
      <c r="A136" s="15" t="s">
        <v>2495</v>
      </c>
      <c r="B136" s="53" t="s">
        <v>31</v>
      </c>
      <c r="C136" s="53">
        <v>14</v>
      </c>
      <c r="D136" s="54" t="s">
        <v>5110</v>
      </c>
    </row>
    <row r="137" spans="1:6" x14ac:dyDescent="0.25">
      <c r="A137" s="15" t="s">
        <v>1633</v>
      </c>
      <c r="B137" s="53" t="s">
        <v>31</v>
      </c>
      <c r="C137" s="53">
        <v>14</v>
      </c>
      <c r="D137" s="54" t="s">
        <v>5111</v>
      </c>
    </row>
    <row r="138" spans="1:6" x14ac:dyDescent="0.25">
      <c r="A138" s="15" t="s">
        <v>5112</v>
      </c>
      <c r="B138" s="53" t="s">
        <v>31</v>
      </c>
      <c r="C138" s="53">
        <v>14</v>
      </c>
      <c r="D138" s="54" t="s">
        <v>4937</v>
      </c>
    </row>
    <row r="139" spans="1:6" x14ac:dyDescent="0.25">
      <c r="A139" s="15" t="s">
        <v>2157</v>
      </c>
      <c r="B139" s="53" t="s">
        <v>31</v>
      </c>
      <c r="C139" s="53">
        <v>14</v>
      </c>
      <c r="D139" s="54" t="s">
        <v>5113</v>
      </c>
    </row>
    <row r="140" spans="1:6" x14ac:dyDescent="0.25">
      <c r="A140" s="15" t="s">
        <v>1229</v>
      </c>
      <c r="B140" s="53" t="s">
        <v>31</v>
      </c>
      <c r="C140" s="53">
        <v>14</v>
      </c>
      <c r="D140" s="54" t="s">
        <v>5114</v>
      </c>
    </row>
    <row r="141" spans="1:6" x14ac:dyDescent="0.25">
      <c r="A141" s="15" t="s">
        <v>5115</v>
      </c>
      <c r="B141" s="53" t="s">
        <v>31</v>
      </c>
      <c r="C141" s="53">
        <v>0</v>
      </c>
      <c r="D141" s="54" t="s">
        <v>5116</v>
      </c>
    </row>
    <row r="142" spans="1:6" x14ac:dyDescent="0.25">
      <c r="A142" s="15" t="s">
        <v>473</v>
      </c>
      <c r="B142" s="53" t="s">
        <v>31</v>
      </c>
      <c r="C142" s="53">
        <v>14</v>
      </c>
      <c r="D142" s="54" t="s">
        <v>4937</v>
      </c>
    </row>
    <row r="143" spans="1:6" x14ac:dyDescent="0.25">
      <c r="A143" s="15" t="s">
        <v>445</v>
      </c>
      <c r="B143" s="53" t="s">
        <v>31</v>
      </c>
      <c r="C143" s="53">
        <v>14</v>
      </c>
      <c r="D143" s="54" t="s">
        <v>4964</v>
      </c>
    </row>
    <row r="144" spans="1:6" x14ac:dyDescent="0.25">
      <c r="A144" s="15" t="s">
        <v>5117</v>
      </c>
      <c r="B144" s="53" t="s">
        <v>31</v>
      </c>
      <c r="C144" s="53">
        <v>14</v>
      </c>
      <c r="D144" s="54" t="s">
        <v>5118</v>
      </c>
    </row>
    <row r="145" spans="1:6" x14ac:dyDescent="0.25">
      <c r="A145" s="15" t="s">
        <v>237</v>
      </c>
      <c r="B145" s="53" t="s">
        <v>31</v>
      </c>
      <c r="C145" s="53">
        <v>14</v>
      </c>
      <c r="D145" s="54" t="s">
        <v>4937</v>
      </c>
    </row>
    <row r="146" spans="1:6" x14ac:dyDescent="0.25">
      <c r="A146" s="15" t="s">
        <v>1795</v>
      </c>
      <c r="B146" s="53" t="s">
        <v>31</v>
      </c>
      <c r="C146" s="53">
        <v>14</v>
      </c>
      <c r="D146" s="54" t="s">
        <v>5119</v>
      </c>
    </row>
    <row r="147" spans="1:6" x14ac:dyDescent="0.25">
      <c r="A147" s="15" t="s">
        <v>1798</v>
      </c>
      <c r="B147" s="53" t="s">
        <v>31</v>
      </c>
      <c r="C147" s="53">
        <v>14</v>
      </c>
      <c r="D147" s="54" t="s">
        <v>5120</v>
      </c>
    </row>
    <row r="148" spans="1:6" x14ac:dyDescent="0.25">
      <c r="A148" s="15" t="s">
        <v>2384</v>
      </c>
      <c r="B148" s="53" t="s">
        <v>31</v>
      </c>
      <c r="C148" s="53">
        <v>14</v>
      </c>
      <c r="D148" s="54" t="s">
        <v>5121</v>
      </c>
    </row>
    <row r="149" spans="1:6" x14ac:dyDescent="0.25">
      <c r="A149" s="15" t="s">
        <v>5122</v>
      </c>
      <c r="B149" s="53" t="s">
        <v>31</v>
      </c>
      <c r="C149" s="53">
        <v>0</v>
      </c>
      <c r="D149" s="54" t="s">
        <v>5123</v>
      </c>
    </row>
    <row r="150" spans="1:6" x14ac:dyDescent="0.25">
      <c r="A150" s="15" t="s">
        <v>842</v>
      </c>
      <c r="B150" s="53" t="s">
        <v>31</v>
      </c>
      <c r="C150" s="53">
        <v>14</v>
      </c>
      <c r="D150" s="54" t="s">
        <v>4937</v>
      </c>
    </row>
    <row r="151" spans="1:6" x14ac:dyDescent="0.25">
      <c r="A151" s="15" t="s">
        <v>3004</v>
      </c>
      <c r="B151" s="53" t="s">
        <v>31</v>
      </c>
      <c r="C151" s="53">
        <v>14</v>
      </c>
      <c r="D151" s="54" t="s">
        <v>5030</v>
      </c>
      <c r="F151" s="15" t="s">
        <v>4998</v>
      </c>
    </row>
    <row r="152" spans="1:6" x14ac:dyDescent="0.25">
      <c r="A152" s="15" t="s">
        <v>5124</v>
      </c>
      <c r="B152" s="53" t="s">
        <v>31</v>
      </c>
      <c r="C152" s="53">
        <v>14</v>
      </c>
      <c r="D152" s="54" t="s">
        <v>5125</v>
      </c>
    </row>
    <row r="153" spans="1:6" x14ac:dyDescent="0.25">
      <c r="A153" s="15" t="s">
        <v>5126</v>
      </c>
      <c r="B153" s="53" t="s">
        <v>31</v>
      </c>
      <c r="C153" s="53">
        <v>14</v>
      </c>
      <c r="D153" s="54" t="s">
        <v>5127</v>
      </c>
    </row>
    <row r="154" spans="1:6" x14ac:dyDescent="0.25">
      <c r="A154" s="15" t="s">
        <v>765</v>
      </c>
      <c r="B154" s="53" t="s">
        <v>31</v>
      </c>
      <c r="C154" s="53">
        <v>14</v>
      </c>
      <c r="D154" s="54" t="s">
        <v>5128</v>
      </c>
    </row>
    <row r="155" spans="1:6" x14ac:dyDescent="0.25">
      <c r="A155" s="15" t="s">
        <v>97</v>
      </c>
      <c r="B155" s="53" t="s">
        <v>31</v>
      </c>
      <c r="C155" s="53">
        <v>14</v>
      </c>
      <c r="D155" s="54" t="s">
        <v>5035</v>
      </c>
    </row>
    <row r="156" spans="1:6" x14ac:dyDescent="0.25">
      <c r="A156" s="15" t="s">
        <v>5129</v>
      </c>
      <c r="B156" s="53" t="s">
        <v>31</v>
      </c>
      <c r="C156" s="53">
        <v>14</v>
      </c>
      <c r="D156" s="54" t="s">
        <v>5130</v>
      </c>
    </row>
    <row r="157" spans="1:6" x14ac:dyDescent="0.25">
      <c r="A157" s="15" t="s">
        <v>5131</v>
      </c>
      <c r="B157" s="53" t="s">
        <v>31</v>
      </c>
      <c r="C157" s="53">
        <v>14</v>
      </c>
      <c r="D157" s="54" t="s">
        <v>5132</v>
      </c>
    </row>
    <row r="158" spans="1:6" x14ac:dyDescent="0.25">
      <c r="A158" s="15" t="s">
        <v>45</v>
      </c>
      <c r="B158" s="53" t="s">
        <v>31</v>
      </c>
      <c r="C158" s="53">
        <v>14</v>
      </c>
      <c r="D158" s="54" t="s">
        <v>4937</v>
      </c>
    </row>
    <row r="159" spans="1:6" x14ac:dyDescent="0.25">
      <c r="A159" s="15" t="s">
        <v>3230</v>
      </c>
      <c r="B159" s="53" t="s">
        <v>31</v>
      </c>
      <c r="C159" s="53">
        <v>14</v>
      </c>
      <c r="D159" s="54" t="s">
        <v>5133</v>
      </c>
    </row>
    <row r="160" spans="1:6" x14ac:dyDescent="0.25">
      <c r="A160" s="15" t="s">
        <v>5134</v>
      </c>
      <c r="B160" s="53" t="s">
        <v>31</v>
      </c>
      <c r="C160" s="53">
        <v>14</v>
      </c>
      <c r="D160" s="54" t="s">
        <v>5135</v>
      </c>
    </row>
    <row r="161" spans="1:6" x14ac:dyDescent="0.25">
      <c r="A161" s="15" t="s">
        <v>3660</v>
      </c>
      <c r="B161" s="53" t="s">
        <v>31</v>
      </c>
      <c r="C161" s="53">
        <v>14</v>
      </c>
      <c r="D161" s="54" t="s">
        <v>5136</v>
      </c>
    </row>
    <row r="162" spans="1:6" x14ac:dyDescent="0.25">
      <c r="A162" s="15" t="s">
        <v>5137</v>
      </c>
      <c r="B162" s="53" t="s">
        <v>31</v>
      </c>
      <c r="C162" s="53">
        <v>14</v>
      </c>
      <c r="D162" s="54" t="s">
        <v>4937</v>
      </c>
    </row>
    <row r="163" spans="1:6" x14ac:dyDescent="0.25">
      <c r="A163" s="15" t="s">
        <v>2729</v>
      </c>
      <c r="B163" s="53" t="s">
        <v>31</v>
      </c>
      <c r="C163" s="53">
        <v>14</v>
      </c>
      <c r="D163" s="54" t="s">
        <v>4937</v>
      </c>
      <c r="F163" s="15" t="s">
        <v>4998</v>
      </c>
    </row>
    <row r="164" spans="1:6" x14ac:dyDescent="0.25">
      <c r="A164" s="15" t="s">
        <v>5138</v>
      </c>
      <c r="B164" s="53" t="s">
        <v>31</v>
      </c>
      <c r="C164" s="53">
        <v>14</v>
      </c>
      <c r="D164" s="54" t="s">
        <v>5139</v>
      </c>
    </row>
    <row r="165" spans="1:6" x14ac:dyDescent="0.25">
      <c r="A165" s="15" t="s">
        <v>2414</v>
      </c>
      <c r="B165" s="53" t="s">
        <v>31</v>
      </c>
      <c r="C165" s="53">
        <v>14</v>
      </c>
      <c r="D165" s="54" t="s">
        <v>5140</v>
      </c>
    </row>
    <row r="166" spans="1:6" x14ac:dyDescent="0.25">
      <c r="A166" s="15" t="s">
        <v>122</v>
      </c>
      <c r="B166" s="53" t="s">
        <v>31</v>
      </c>
      <c r="C166" s="53">
        <v>14</v>
      </c>
      <c r="D166" s="54" t="s">
        <v>4937</v>
      </c>
    </row>
    <row r="167" spans="1:6" ht="30" x14ac:dyDescent="0.25">
      <c r="A167" s="15" t="s">
        <v>5141</v>
      </c>
      <c r="B167" s="53" t="s">
        <v>31</v>
      </c>
      <c r="C167" s="53">
        <v>0</v>
      </c>
      <c r="D167" s="54" t="s">
        <v>5142</v>
      </c>
    </row>
    <row r="168" spans="1:6" x14ac:dyDescent="0.25">
      <c r="A168" s="15" t="s">
        <v>2863</v>
      </c>
      <c r="B168" s="53" t="s">
        <v>31</v>
      </c>
      <c r="C168" s="53">
        <v>14</v>
      </c>
      <c r="D168" s="54" t="s">
        <v>4937</v>
      </c>
    </row>
    <row r="169" spans="1:6" x14ac:dyDescent="0.25">
      <c r="A169" s="15" t="s">
        <v>3174</v>
      </c>
      <c r="B169" s="53" t="s">
        <v>31</v>
      </c>
      <c r="C169" s="53">
        <v>14</v>
      </c>
      <c r="D169" s="54" t="s">
        <v>5143</v>
      </c>
    </row>
    <row r="170" spans="1:6" x14ac:dyDescent="0.25">
      <c r="A170" s="15" t="s">
        <v>5144</v>
      </c>
      <c r="B170" s="53" t="s">
        <v>31</v>
      </c>
      <c r="C170" s="53">
        <v>14</v>
      </c>
      <c r="D170" s="54" t="s">
        <v>5145</v>
      </c>
    </row>
    <row r="171" spans="1:6" x14ac:dyDescent="0.25">
      <c r="A171" s="15" t="s">
        <v>1672</v>
      </c>
      <c r="B171" s="53" t="s">
        <v>31</v>
      </c>
      <c r="C171" s="53">
        <v>14</v>
      </c>
      <c r="D171" s="54" t="s">
        <v>5146</v>
      </c>
      <c r="F171" s="15" t="s">
        <v>4998</v>
      </c>
    </row>
    <row r="172" spans="1:6" x14ac:dyDescent="0.25">
      <c r="A172" s="15" t="s">
        <v>5147</v>
      </c>
      <c r="B172" s="53" t="s">
        <v>31</v>
      </c>
      <c r="C172" s="53">
        <v>14</v>
      </c>
      <c r="D172" s="54" t="s">
        <v>5148</v>
      </c>
    </row>
    <row r="173" spans="1:6" x14ac:dyDescent="0.25">
      <c r="A173" s="15" t="s">
        <v>793</v>
      </c>
      <c r="B173" s="53" t="s">
        <v>31</v>
      </c>
      <c r="C173" s="53">
        <v>14</v>
      </c>
      <c r="D173" s="54" t="s">
        <v>4937</v>
      </c>
    </row>
    <row r="174" spans="1:6" x14ac:dyDescent="0.25">
      <c r="A174" s="15" t="s">
        <v>2681</v>
      </c>
      <c r="B174" s="53" t="s">
        <v>31</v>
      </c>
      <c r="C174" s="53">
        <v>14</v>
      </c>
      <c r="D174" s="54" t="s">
        <v>5149</v>
      </c>
    </row>
    <row r="175" spans="1:6" ht="30" x14ac:dyDescent="0.25">
      <c r="A175" s="15" t="s">
        <v>5150</v>
      </c>
      <c r="B175" s="53" t="s">
        <v>31</v>
      </c>
      <c r="C175" s="53">
        <v>0</v>
      </c>
      <c r="D175" s="54" t="s">
        <v>5151</v>
      </c>
    </row>
    <row r="176" spans="1:6" x14ac:dyDescent="0.25">
      <c r="A176" s="15" t="s">
        <v>5152</v>
      </c>
      <c r="B176" s="53" t="s">
        <v>31</v>
      </c>
      <c r="C176" s="53">
        <v>14</v>
      </c>
      <c r="D176" s="54" t="s">
        <v>4943</v>
      </c>
    </row>
    <row r="177" spans="1:4" x14ac:dyDescent="0.25">
      <c r="A177" s="15" t="s">
        <v>3163</v>
      </c>
      <c r="B177" s="53" t="s">
        <v>31</v>
      </c>
      <c r="C177" s="53">
        <v>14</v>
      </c>
      <c r="D177" s="54" t="s">
        <v>5153</v>
      </c>
    </row>
    <row r="178" spans="1:4" x14ac:dyDescent="0.25">
      <c r="A178" s="15" t="s">
        <v>5154</v>
      </c>
      <c r="B178" s="53" t="s">
        <v>31</v>
      </c>
      <c r="C178" s="53">
        <v>14</v>
      </c>
      <c r="D178" s="54" t="s">
        <v>4943</v>
      </c>
    </row>
    <row r="179" spans="1:4" x14ac:dyDescent="0.25">
      <c r="A179" s="15" t="s">
        <v>5155</v>
      </c>
      <c r="B179" s="53" t="s">
        <v>31</v>
      </c>
      <c r="C179" s="53">
        <v>14</v>
      </c>
      <c r="D179" s="54" t="s">
        <v>5156</v>
      </c>
    </row>
    <row r="180" spans="1:4" x14ac:dyDescent="0.25">
      <c r="A180" s="15" t="s">
        <v>547</v>
      </c>
      <c r="B180" s="53" t="s">
        <v>31</v>
      </c>
      <c r="C180" s="53">
        <v>14</v>
      </c>
      <c r="D180" s="54" t="s">
        <v>4937</v>
      </c>
    </row>
    <row r="181" spans="1:4" x14ac:dyDescent="0.25">
      <c r="A181" s="15" t="s">
        <v>3565</v>
      </c>
      <c r="B181" s="53" t="s">
        <v>31</v>
      </c>
      <c r="C181" s="53">
        <v>14</v>
      </c>
      <c r="D181" s="54" t="s">
        <v>5157</v>
      </c>
    </row>
    <row r="182" spans="1:4" x14ac:dyDescent="0.25">
      <c r="A182" s="15" t="s">
        <v>5158</v>
      </c>
      <c r="B182" s="53" t="s">
        <v>31</v>
      </c>
      <c r="C182" s="53">
        <v>14</v>
      </c>
      <c r="D182" s="54" t="s">
        <v>5030</v>
      </c>
    </row>
    <row r="183" spans="1:4" x14ac:dyDescent="0.25">
      <c r="A183" s="15" t="s">
        <v>5159</v>
      </c>
      <c r="B183" s="53" t="s">
        <v>31</v>
      </c>
      <c r="C183" s="53">
        <v>0</v>
      </c>
      <c r="D183" s="54" t="s">
        <v>5160</v>
      </c>
    </row>
    <row r="184" spans="1:4" x14ac:dyDescent="0.25">
      <c r="A184" s="15" t="s">
        <v>5161</v>
      </c>
      <c r="B184" s="53" t="s">
        <v>31</v>
      </c>
      <c r="C184" s="53">
        <v>14</v>
      </c>
      <c r="D184" s="54" t="s">
        <v>4943</v>
      </c>
    </row>
    <row r="185" spans="1:4" x14ac:dyDescent="0.25">
      <c r="A185" s="15" t="s">
        <v>5162</v>
      </c>
      <c r="B185" s="53" t="s">
        <v>31</v>
      </c>
      <c r="C185" s="53">
        <v>14</v>
      </c>
      <c r="D185" s="54" t="s">
        <v>4937</v>
      </c>
    </row>
    <row r="186" spans="1:4" x14ac:dyDescent="0.25">
      <c r="A186" s="15" t="s">
        <v>1232</v>
      </c>
      <c r="B186" s="53" t="s">
        <v>31</v>
      </c>
      <c r="C186" s="53">
        <v>14</v>
      </c>
      <c r="D186" s="54" t="s">
        <v>5163</v>
      </c>
    </row>
    <row r="187" spans="1:4" x14ac:dyDescent="0.25">
      <c r="A187" s="15" t="s">
        <v>980</v>
      </c>
      <c r="B187" s="53" t="s">
        <v>31</v>
      </c>
      <c r="C187" s="53">
        <v>14</v>
      </c>
      <c r="D187" s="54" t="s">
        <v>4937</v>
      </c>
    </row>
    <row r="188" spans="1:4" x14ac:dyDescent="0.25">
      <c r="A188" s="15" t="s">
        <v>948</v>
      </c>
      <c r="B188" s="53" t="s">
        <v>31</v>
      </c>
      <c r="C188" s="53">
        <v>14</v>
      </c>
      <c r="D188" s="54" t="s">
        <v>5164</v>
      </c>
    </row>
    <row r="189" spans="1:4" x14ac:dyDescent="0.25">
      <c r="A189" s="15" t="s">
        <v>498</v>
      </c>
      <c r="B189" s="53" t="s">
        <v>31</v>
      </c>
      <c r="C189" s="53">
        <v>14</v>
      </c>
      <c r="D189" s="54" t="s">
        <v>5165</v>
      </c>
    </row>
    <row r="190" spans="1:4" x14ac:dyDescent="0.25">
      <c r="A190" s="15" t="s">
        <v>5166</v>
      </c>
      <c r="B190" s="53" t="s">
        <v>31</v>
      </c>
      <c r="C190" s="53">
        <v>0</v>
      </c>
      <c r="D190" s="54" t="s">
        <v>5167</v>
      </c>
    </row>
    <row r="191" spans="1:4" x14ac:dyDescent="0.25">
      <c r="A191" s="15" t="s">
        <v>5168</v>
      </c>
      <c r="B191" s="53" t="s">
        <v>31</v>
      </c>
      <c r="C191" s="53">
        <v>0</v>
      </c>
      <c r="D191" s="54" t="s">
        <v>4937</v>
      </c>
    </row>
    <row r="192" spans="1:4" x14ac:dyDescent="0.25">
      <c r="A192" s="15" t="s">
        <v>559</v>
      </c>
      <c r="B192" s="53" t="s">
        <v>31</v>
      </c>
      <c r="C192" s="53">
        <v>14</v>
      </c>
      <c r="D192" s="54" t="s">
        <v>5169</v>
      </c>
    </row>
    <row r="193" spans="1:6" x14ac:dyDescent="0.25">
      <c r="A193" s="15" t="s">
        <v>666</v>
      </c>
      <c r="B193" s="53" t="s">
        <v>31</v>
      </c>
      <c r="C193" s="53">
        <v>14</v>
      </c>
      <c r="D193" s="54" t="s">
        <v>5170</v>
      </c>
    </row>
    <row r="194" spans="1:6" x14ac:dyDescent="0.25">
      <c r="A194" s="15" t="s">
        <v>1045</v>
      </c>
      <c r="B194" s="53" t="s">
        <v>31</v>
      </c>
      <c r="C194" s="53">
        <v>14</v>
      </c>
      <c r="D194" s="54" t="s">
        <v>4937</v>
      </c>
      <c r="F194" s="15" t="s">
        <v>4998</v>
      </c>
    </row>
    <row r="195" spans="1:6" x14ac:dyDescent="0.25">
      <c r="A195" s="15" t="s">
        <v>5171</v>
      </c>
      <c r="B195" s="53" t="s">
        <v>31</v>
      </c>
      <c r="C195" s="53">
        <v>14</v>
      </c>
      <c r="D195" s="54" t="s">
        <v>5172</v>
      </c>
    </row>
    <row r="196" spans="1:6" ht="30" x14ac:dyDescent="0.25">
      <c r="A196" s="15" t="s">
        <v>5173</v>
      </c>
      <c r="B196" s="53" t="s">
        <v>31</v>
      </c>
      <c r="C196" s="53">
        <v>0</v>
      </c>
      <c r="D196" s="54" t="s">
        <v>5174</v>
      </c>
    </row>
    <row r="197" spans="1:6" x14ac:dyDescent="0.25">
      <c r="A197" s="15" t="s">
        <v>663</v>
      </c>
      <c r="B197" s="53" t="s">
        <v>31</v>
      </c>
      <c r="C197" s="53">
        <v>14</v>
      </c>
      <c r="D197" s="54" t="s">
        <v>4937</v>
      </c>
      <c r="F197" s="15" t="s">
        <v>4998</v>
      </c>
    </row>
    <row r="198" spans="1:6" x14ac:dyDescent="0.25">
      <c r="A198" s="15" t="s">
        <v>5175</v>
      </c>
      <c r="B198" s="53" t="s">
        <v>31</v>
      </c>
      <c r="C198" s="53">
        <v>0</v>
      </c>
      <c r="D198" s="54" t="s">
        <v>5176</v>
      </c>
    </row>
    <row r="199" spans="1:6" x14ac:dyDescent="0.25">
      <c r="A199" s="15" t="s">
        <v>5177</v>
      </c>
      <c r="B199" s="53" t="s">
        <v>31</v>
      </c>
      <c r="C199" s="53">
        <v>14</v>
      </c>
      <c r="D199" s="54" t="s">
        <v>4943</v>
      </c>
    </row>
    <row r="200" spans="1:6" x14ac:dyDescent="0.25">
      <c r="A200" s="15" t="s">
        <v>3946</v>
      </c>
      <c r="B200" s="53" t="s">
        <v>31</v>
      </c>
      <c r="C200" s="53">
        <v>14</v>
      </c>
      <c r="D200" s="54" t="s">
        <v>5178</v>
      </c>
      <c r="F200" s="15" t="s">
        <v>4998</v>
      </c>
    </row>
    <row r="201" spans="1:6" x14ac:dyDescent="0.25">
      <c r="A201" s="15" t="s">
        <v>5179</v>
      </c>
      <c r="B201" s="53" t="s">
        <v>31</v>
      </c>
      <c r="C201" s="53">
        <v>0</v>
      </c>
      <c r="D201" s="54" t="s">
        <v>5180</v>
      </c>
    </row>
    <row r="202" spans="1:6" x14ac:dyDescent="0.25">
      <c r="A202" s="15" t="s">
        <v>638</v>
      </c>
      <c r="B202" s="53" t="s">
        <v>31</v>
      </c>
      <c r="C202" s="53">
        <v>14</v>
      </c>
      <c r="D202" s="54" t="s">
        <v>4943</v>
      </c>
      <c r="F202" s="15" t="s">
        <v>4998</v>
      </c>
    </row>
    <row r="203" spans="1:6" x14ac:dyDescent="0.25">
      <c r="A203" s="15" t="s">
        <v>5181</v>
      </c>
      <c r="B203" s="53" t="s">
        <v>31</v>
      </c>
      <c r="C203" s="53">
        <v>14</v>
      </c>
      <c r="D203" s="54" t="s">
        <v>5030</v>
      </c>
    </row>
    <row r="204" spans="1:6" x14ac:dyDescent="0.25">
      <c r="A204" s="15" t="s">
        <v>5182</v>
      </c>
      <c r="B204" s="53" t="s">
        <v>31</v>
      </c>
      <c r="C204" s="53">
        <v>14</v>
      </c>
      <c r="D204" s="54" t="s">
        <v>5183</v>
      </c>
    </row>
    <row r="205" spans="1:6" x14ac:dyDescent="0.25">
      <c r="A205" s="15" t="s">
        <v>451</v>
      </c>
      <c r="B205" s="53" t="s">
        <v>31</v>
      </c>
      <c r="C205" s="53">
        <v>14</v>
      </c>
      <c r="D205" s="54" t="s">
        <v>5184</v>
      </c>
    </row>
    <row r="206" spans="1:6" x14ac:dyDescent="0.25">
      <c r="A206" s="15" t="s">
        <v>1553</v>
      </c>
      <c r="B206" s="53" t="s">
        <v>31</v>
      </c>
      <c r="C206" s="53">
        <v>14</v>
      </c>
      <c r="D206" s="54" t="s">
        <v>5185</v>
      </c>
    </row>
    <row r="207" spans="1:6" ht="30" x14ac:dyDescent="0.25">
      <c r="A207" s="15" t="s">
        <v>5186</v>
      </c>
      <c r="B207" s="53" t="s">
        <v>31</v>
      </c>
      <c r="C207" s="53">
        <v>0</v>
      </c>
      <c r="D207" s="54" t="s">
        <v>5187</v>
      </c>
    </row>
    <row r="208" spans="1:6" ht="30" x14ac:dyDescent="0.25">
      <c r="A208" s="15" t="s">
        <v>5188</v>
      </c>
      <c r="B208" s="53" t="s">
        <v>31</v>
      </c>
      <c r="C208" s="53">
        <v>0</v>
      </c>
      <c r="D208" s="54" t="s">
        <v>5189</v>
      </c>
    </row>
    <row r="209" spans="1:4" x14ac:dyDescent="0.25">
      <c r="A209" s="15" t="s">
        <v>147</v>
      </c>
      <c r="B209" s="53" t="s">
        <v>31</v>
      </c>
      <c r="C209" s="53">
        <v>14</v>
      </c>
      <c r="D209" s="54" t="s">
        <v>4937</v>
      </c>
    </row>
    <row r="210" spans="1:4" x14ac:dyDescent="0.25">
      <c r="A210" s="15" t="s">
        <v>5190</v>
      </c>
      <c r="B210" s="53" t="s">
        <v>31</v>
      </c>
      <c r="C210" s="53">
        <v>14</v>
      </c>
      <c r="D210" s="54" t="s">
        <v>5191</v>
      </c>
    </row>
    <row r="211" spans="1:4" ht="45" x14ac:dyDescent="0.25">
      <c r="A211" s="15" t="s">
        <v>5192</v>
      </c>
      <c r="B211" s="53" t="s">
        <v>31</v>
      </c>
      <c r="C211" s="53">
        <v>0</v>
      </c>
      <c r="D211" s="54" t="s">
        <v>5193</v>
      </c>
    </row>
    <row r="212" spans="1:4" ht="30" x14ac:dyDescent="0.25">
      <c r="A212" s="15" t="s">
        <v>5194</v>
      </c>
      <c r="B212" s="53" t="s">
        <v>31</v>
      </c>
      <c r="C212" s="53">
        <v>0</v>
      </c>
      <c r="D212" s="54" t="s">
        <v>5195</v>
      </c>
    </row>
    <row r="213" spans="1:4" ht="45" x14ac:dyDescent="0.25">
      <c r="A213" s="15" t="s">
        <v>5196</v>
      </c>
      <c r="B213" s="53" t="s">
        <v>31</v>
      </c>
      <c r="C213" s="53">
        <v>0</v>
      </c>
      <c r="D213" s="54" t="s">
        <v>5197</v>
      </c>
    </row>
    <row r="214" spans="1:4" x14ac:dyDescent="0.25">
      <c r="A214" s="15" t="s">
        <v>129</v>
      </c>
      <c r="B214" s="53" t="s">
        <v>31</v>
      </c>
      <c r="C214" s="53">
        <v>14</v>
      </c>
      <c r="D214" s="54" t="s">
        <v>4937</v>
      </c>
    </row>
    <row r="215" spans="1:4" x14ac:dyDescent="0.25">
      <c r="A215" s="15" t="s">
        <v>5198</v>
      </c>
      <c r="B215" s="53" t="s">
        <v>31</v>
      </c>
      <c r="C215" s="53">
        <v>14</v>
      </c>
      <c r="D215" s="54" t="s">
        <v>4943</v>
      </c>
    </row>
    <row r="216" spans="1:4" x14ac:dyDescent="0.25">
      <c r="A216" s="15" t="s">
        <v>5199</v>
      </c>
      <c r="B216" s="53" t="s">
        <v>31</v>
      </c>
      <c r="C216" s="53">
        <v>14</v>
      </c>
      <c r="D216" s="54" t="s">
        <v>5200</v>
      </c>
    </row>
    <row r="217" spans="1:4" x14ac:dyDescent="0.25">
      <c r="A217" s="15" t="s">
        <v>1480</v>
      </c>
      <c r="B217" s="53" t="s">
        <v>31</v>
      </c>
      <c r="C217" s="53">
        <v>14</v>
      </c>
      <c r="D217" s="54" t="s">
        <v>5201</v>
      </c>
    </row>
    <row r="218" spans="1:4" x14ac:dyDescent="0.25">
      <c r="A218" s="15" t="s">
        <v>3274</v>
      </c>
      <c r="B218" s="53" t="s">
        <v>31</v>
      </c>
      <c r="C218" s="53">
        <v>14</v>
      </c>
      <c r="D218" s="54" t="s">
        <v>4943</v>
      </c>
    </row>
    <row r="219" spans="1:4" x14ac:dyDescent="0.25">
      <c r="A219" s="15" t="s">
        <v>1807</v>
      </c>
      <c r="B219" s="53" t="s">
        <v>31</v>
      </c>
      <c r="C219" s="53">
        <v>14</v>
      </c>
      <c r="D219" s="54" t="s">
        <v>4943</v>
      </c>
    </row>
    <row r="220" spans="1:4" x14ac:dyDescent="0.25">
      <c r="A220" s="15" t="s">
        <v>5202</v>
      </c>
      <c r="B220" s="53" t="s">
        <v>31</v>
      </c>
      <c r="C220" s="53">
        <v>14</v>
      </c>
      <c r="D220" s="54" t="s">
        <v>5203</v>
      </c>
    </row>
    <row r="221" spans="1:4" x14ac:dyDescent="0.25">
      <c r="A221" s="15" t="s">
        <v>3471</v>
      </c>
      <c r="B221" s="53" t="s">
        <v>31</v>
      </c>
      <c r="C221" s="53">
        <v>14</v>
      </c>
      <c r="D221" s="54" t="s">
        <v>4937</v>
      </c>
    </row>
    <row r="222" spans="1:4" x14ac:dyDescent="0.25">
      <c r="A222" s="15" t="s">
        <v>5204</v>
      </c>
      <c r="B222" s="53" t="s">
        <v>31</v>
      </c>
      <c r="C222" s="53">
        <v>14</v>
      </c>
      <c r="D222" s="54" t="s">
        <v>5205</v>
      </c>
    </row>
    <row r="223" spans="1:4" x14ac:dyDescent="0.25">
      <c r="A223" s="15" t="s">
        <v>5206</v>
      </c>
      <c r="B223" s="53" t="s">
        <v>31</v>
      </c>
      <c r="C223" s="53">
        <v>14</v>
      </c>
      <c r="D223" s="54" t="s">
        <v>5035</v>
      </c>
    </row>
    <row r="224" spans="1:4" x14ac:dyDescent="0.25">
      <c r="A224" s="15" t="s">
        <v>5207</v>
      </c>
      <c r="B224" s="53" t="s">
        <v>31</v>
      </c>
      <c r="C224" s="53">
        <v>14</v>
      </c>
      <c r="D224" s="54" t="s">
        <v>4943</v>
      </c>
    </row>
    <row r="225" spans="1:6" x14ac:dyDescent="0.25">
      <c r="A225" s="15" t="s">
        <v>5208</v>
      </c>
      <c r="B225" s="53" t="s">
        <v>31</v>
      </c>
      <c r="C225" s="53">
        <v>14</v>
      </c>
      <c r="D225" s="54" t="s">
        <v>5209</v>
      </c>
    </row>
    <row r="226" spans="1:6" x14ac:dyDescent="0.25">
      <c r="A226" s="15" t="s">
        <v>5210</v>
      </c>
      <c r="B226" s="53" t="s">
        <v>31</v>
      </c>
      <c r="C226" s="53">
        <v>14</v>
      </c>
      <c r="D226" s="54" t="s">
        <v>5211</v>
      </c>
    </row>
    <row r="227" spans="1:6" x14ac:dyDescent="0.25">
      <c r="A227" s="15" t="s">
        <v>5212</v>
      </c>
      <c r="B227" s="53" t="s">
        <v>31</v>
      </c>
      <c r="C227" s="53">
        <v>0</v>
      </c>
      <c r="D227" s="54" t="s">
        <v>5213</v>
      </c>
    </row>
    <row r="228" spans="1:6" x14ac:dyDescent="0.25">
      <c r="A228" s="15" t="s">
        <v>5214</v>
      </c>
      <c r="B228" s="53" t="s">
        <v>31</v>
      </c>
      <c r="C228" s="53">
        <v>0</v>
      </c>
      <c r="D228" s="54" t="s">
        <v>5215</v>
      </c>
    </row>
    <row r="229" spans="1:6" x14ac:dyDescent="0.25">
      <c r="A229" s="15" t="s">
        <v>312</v>
      </c>
      <c r="B229" s="53" t="s">
        <v>31</v>
      </c>
      <c r="C229" s="53">
        <v>14</v>
      </c>
      <c r="D229" s="54" t="s">
        <v>4937</v>
      </c>
    </row>
    <row r="230" spans="1:6" x14ac:dyDescent="0.25">
      <c r="A230" s="15" t="s">
        <v>5216</v>
      </c>
      <c r="B230" s="53" t="s">
        <v>31</v>
      </c>
      <c r="C230" s="53">
        <v>14</v>
      </c>
      <c r="D230" s="54" t="s">
        <v>5217</v>
      </c>
    </row>
    <row r="231" spans="1:6" x14ac:dyDescent="0.25">
      <c r="A231" s="15" t="s">
        <v>5218</v>
      </c>
      <c r="B231" s="53" t="s">
        <v>31</v>
      </c>
      <c r="C231" s="53">
        <v>14</v>
      </c>
      <c r="D231" s="54" t="s">
        <v>5035</v>
      </c>
    </row>
    <row r="232" spans="1:6" x14ac:dyDescent="0.25">
      <c r="A232" s="15" t="s">
        <v>5219</v>
      </c>
      <c r="B232" s="53" t="s">
        <v>31</v>
      </c>
      <c r="C232" s="53">
        <v>14</v>
      </c>
      <c r="D232" s="54" t="s">
        <v>5220</v>
      </c>
    </row>
    <row r="233" spans="1:6" x14ac:dyDescent="0.25">
      <c r="A233" s="15" t="s">
        <v>5221</v>
      </c>
      <c r="B233" s="53" t="s">
        <v>31</v>
      </c>
      <c r="C233" s="53">
        <v>14</v>
      </c>
      <c r="D233" s="54" t="s">
        <v>4937</v>
      </c>
    </row>
    <row r="234" spans="1:6" x14ac:dyDescent="0.25">
      <c r="A234" s="15" t="s">
        <v>5222</v>
      </c>
      <c r="B234" s="53" t="s">
        <v>31</v>
      </c>
      <c r="C234" s="53">
        <v>14</v>
      </c>
      <c r="D234" s="54" t="s">
        <v>4937</v>
      </c>
    </row>
    <row r="235" spans="1:6" ht="30" x14ac:dyDescent="0.25">
      <c r="A235" s="15" t="s">
        <v>5223</v>
      </c>
      <c r="B235" s="53" t="s">
        <v>31</v>
      </c>
      <c r="C235" s="53">
        <v>0</v>
      </c>
      <c r="D235" s="54" t="s">
        <v>5224</v>
      </c>
    </row>
    <row r="236" spans="1:6" x14ac:dyDescent="0.25">
      <c r="A236" s="15" t="s">
        <v>361</v>
      </c>
      <c r="B236" s="53" t="s">
        <v>31</v>
      </c>
      <c r="C236" s="53">
        <v>14</v>
      </c>
      <c r="D236" s="54" t="s">
        <v>4937</v>
      </c>
    </row>
    <row r="237" spans="1:6" x14ac:dyDescent="0.25">
      <c r="A237" s="15" t="s">
        <v>2724</v>
      </c>
      <c r="B237" s="53" t="s">
        <v>31</v>
      </c>
      <c r="C237" s="53">
        <v>14</v>
      </c>
      <c r="D237" s="54" t="s">
        <v>4943</v>
      </c>
      <c r="F237" s="15" t="s">
        <v>4998</v>
      </c>
    </row>
    <row r="238" spans="1:6" x14ac:dyDescent="0.25">
      <c r="A238" s="15" t="s">
        <v>5225</v>
      </c>
      <c r="B238" s="53" t="s">
        <v>31</v>
      </c>
      <c r="C238" s="53">
        <v>14</v>
      </c>
      <c r="D238" s="54" t="s">
        <v>5226</v>
      </c>
    </row>
    <row r="239" spans="1:6" x14ac:dyDescent="0.25">
      <c r="A239" s="15" t="s">
        <v>5227</v>
      </c>
      <c r="B239" s="53" t="s">
        <v>31</v>
      </c>
      <c r="C239" s="53">
        <v>14</v>
      </c>
      <c r="D239" s="54" t="s">
        <v>4937</v>
      </c>
    </row>
    <row r="240" spans="1:6" x14ac:dyDescent="0.25">
      <c r="A240" s="15" t="s">
        <v>5228</v>
      </c>
      <c r="B240" s="53" t="s">
        <v>31</v>
      </c>
      <c r="C240" s="53">
        <v>14</v>
      </c>
      <c r="D240" s="54" t="s">
        <v>5229</v>
      </c>
    </row>
    <row r="241" spans="1:6" x14ac:dyDescent="0.25">
      <c r="A241" s="15" t="s">
        <v>5230</v>
      </c>
      <c r="B241" s="53" t="s">
        <v>31</v>
      </c>
      <c r="C241" s="53">
        <v>14</v>
      </c>
      <c r="D241" s="54" t="s">
        <v>4937</v>
      </c>
    </row>
    <row r="242" spans="1:6" x14ac:dyDescent="0.25">
      <c r="A242" s="15" t="s">
        <v>894</v>
      </c>
      <c r="B242" s="53" t="s">
        <v>31</v>
      </c>
      <c r="C242" s="53">
        <v>14</v>
      </c>
      <c r="D242" s="54" t="s">
        <v>5229</v>
      </c>
    </row>
    <row r="243" spans="1:6" x14ac:dyDescent="0.25">
      <c r="A243" s="15" t="s">
        <v>5231</v>
      </c>
      <c r="B243" s="53" t="s">
        <v>31</v>
      </c>
      <c r="C243" s="53">
        <v>14</v>
      </c>
      <c r="D243" s="54" t="s">
        <v>4937</v>
      </c>
    </row>
    <row r="244" spans="1:6" x14ac:dyDescent="0.25">
      <c r="A244" s="15" t="s">
        <v>2940</v>
      </c>
      <c r="B244" s="53" t="s">
        <v>31</v>
      </c>
      <c r="C244" s="53">
        <v>14</v>
      </c>
      <c r="D244" s="54" t="s">
        <v>5232</v>
      </c>
    </row>
    <row r="245" spans="1:6" x14ac:dyDescent="0.25">
      <c r="A245" s="15" t="s">
        <v>5233</v>
      </c>
      <c r="B245" s="53" t="s">
        <v>31</v>
      </c>
      <c r="C245" s="53">
        <v>14</v>
      </c>
      <c r="D245" s="54" t="s">
        <v>4937</v>
      </c>
      <c r="F245" s="15" t="s">
        <v>4998</v>
      </c>
    </row>
    <row r="246" spans="1:6" x14ac:dyDescent="0.25">
      <c r="A246" s="15" t="s">
        <v>5234</v>
      </c>
      <c r="B246" s="53" t="s">
        <v>31</v>
      </c>
      <c r="C246" s="53">
        <v>14</v>
      </c>
      <c r="D246" s="54" t="s">
        <v>5235</v>
      </c>
    </row>
    <row r="247" spans="1:6" x14ac:dyDescent="0.25">
      <c r="A247" s="15" t="s">
        <v>5236</v>
      </c>
      <c r="B247" s="53" t="s">
        <v>31</v>
      </c>
      <c r="C247" s="53">
        <v>14</v>
      </c>
      <c r="D247" s="54" t="s">
        <v>5237</v>
      </c>
    </row>
    <row r="248" spans="1:6" x14ac:dyDescent="0.25">
      <c r="A248" s="15" t="s">
        <v>1239</v>
      </c>
      <c r="B248" s="53" t="s">
        <v>31</v>
      </c>
      <c r="C248" s="53">
        <v>14</v>
      </c>
      <c r="D248" s="54" t="s">
        <v>5035</v>
      </c>
    </row>
    <row r="249" spans="1:6" x14ac:dyDescent="0.25">
      <c r="A249" s="15" t="s">
        <v>1485</v>
      </c>
      <c r="B249" s="53" t="s">
        <v>31</v>
      </c>
      <c r="C249" s="53">
        <v>14</v>
      </c>
      <c r="D249" s="54" t="s">
        <v>5238</v>
      </c>
    </row>
    <row r="250" spans="1:6" x14ac:dyDescent="0.25">
      <c r="A250" s="15" t="s">
        <v>5239</v>
      </c>
      <c r="B250" s="53" t="s">
        <v>31</v>
      </c>
      <c r="C250" s="53">
        <v>14</v>
      </c>
      <c r="D250" s="54" t="s">
        <v>5240</v>
      </c>
    </row>
    <row r="251" spans="1:6" ht="30" x14ac:dyDescent="0.25">
      <c r="A251" s="15" t="s">
        <v>5241</v>
      </c>
      <c r="B251" s="53" t="s">
        <v>31</v>
      </c>
      <c r="C251" s="53">
        <v>0</v>
      </c>
      <c r="D251" s="54" t="s">
        <v>5242</v>
      </c>
    </row>
    <row r="252" spans="1:6" x14ac:dyDescent="0.25">
      <c r="A252" s="15" t="s">
        <v>392</v>
      </c>
      <c r="B252" s="53" t="s">
        <v>31</v>
      </c>
      <c r="C252" s="53">
        <v>14</v>
      </c>
      <c r="D252" s="54" t="s">
        <v>4937</v>
      </c>
    </row>
    <row r="253" spans="1:6" x14ac:dyDescent="0.25">
      <c r="A253" s="15" t="s">
        <v>5243</v>
      </c>
      <c r="B253" s="53" t="s">
        <v>31</v>
      </c>
      <c r="C253" s="53">
        <v>0</v>
      </c>
      <c r="D253" s="54" t="s">
        <v>5244</v>
      </c>
    </row>
    <row r="254" spans="1:6" x14ac:dyDescent="0.25">
      <c r="A254" s="15" t="s">
        <v>845</v>
      </c>
      <c r="B254" s="53" t="s">
        <v>31</v>
      </c>
      <c r="C254" s="53">
        <v>14</v>
      </c>
      <c r="D254" s="54" t="s">
        <v>4937</v>
      </c>
    </row>
    <row r="255" spans="1:6" x14ac:dyDescent="0.25">
      <c r="A255" s="15" t="s">
        <v>5245</v>
      </c>
      <c r="B255" s="53" t="s">
        <v>31</v>
      </c>
      <c r="C255" s="53">
        <v>14</v>
      </c>
      <c r="D255" s="54" t="s">
        <v>5246</v>
      </c>
      <c r="F255" s="15" t="s">
        <v>4998</v>
      </c>
    </row>
    <row r="256" spans="1:6" x14ac:dyDescent="0.25">
      <c r="A256" s="15" t="s">
        <v>5247</v>
      </c>
      <c r="B256" s="53" t="s">
        <v>31</v>
      </c>
      <c r="C256" s="53">
        <v>14</v>
      </c>
      <c r="D256" s="54" t="s">
        <v>5035</v>
      </c>
    </row>
    <row r="257" spans="1:4" x14ac:dyDescent="0.25">
      <c r="A257" s="15" t="s">
        <v>1675</v>
      </c>
      <c r="B257" s="53" t="s">
        <v>31</v>
      </c>
      <c r="C257" s="53">
        <v>14</v>
      </c>
      <c r="D257" s="54" t="s">
        <v>5248</v>
      </c>
    </row>
    <row r="258" spans="1:4" x14ac:dyDescent="0.25">
      <c r="A258" s="15" t="s">
        <v>536</v>
      </c>
      <c r="B258" s="53" t="s">
        <v>31</v>
      </c>
      <c r="C258" s="53">
        <v>14</v>
      </c>
      <c r="D258" s="54" t="s">
        <v>4943</v>
      </c>
    </row>
    <row r="259" spans="1:4" x14ac:dyDescent="0.25">
      <c r="A259" s="15" t="s">
        <v>539</v>
      </c>
      <c r="B259" s="53" t="s">
        <v>31</v>
      </c>
      <c r="C259" s="53">
        <v>14</v>
      </c>
      <c r="D259" s="54" t="s">
        <v>4937</v>
      </c>
    </row>
    <row r="260" spans="1:4" x14ac:dyDescent="0.25">
      <c r="A260" s="15" t="s">
        <v>861</v>
      </c>
      <c r="B260" s="53" t="s">
        <v>31</v>
      </c>
      <c r="C260" s="53">
        <v>14</v>
      </c>
      <c r="D260" s="54" t="s">
        <v>5249</v>
      </c>
    </row>
    <row r="261" spans="1:4" x14ac:dyDescent="0.25">
      <c r="A261" s="15" t="s">
        <v>635</v>
      </c>
      <c r="B261" s="53" t="s">
        <v>31</v>
      </c>
      <c r="C261" s="53">
        <v>14</v>
      </c>
      <c r="D261" s="54" t="s">
        <v>4937</v>
      </c>
    </row>
    <row r="262" spans="1:4" x14ac:dyDescent="0.25">
      <c r="A262" s="15" t="s">
        <v>1081</v>
      </c>
      <c r="B262" s="53" t="s">
        <v>31</v>
      </c>
      <c r="C262" s="53">
        <v>14</v>
      </c>
      <c r="D262" s="54" t="s">
        <v>5035</v>
      </c>
    </row>
    <row r="263" spans="1:4" x14ac:dyDescent="0.25">
      <c r="A263" s="15" t="s">
        <v>5250</v>
      </c>
      <c r="B263" s="53" t="s">
        <v>31</v>
      </c>
      <c r="C263" s="53">
        <v>14</v>
      </c>
      <c r="D263" s="54" t="s">
        <v>5251</v>
      </c>
    </row>
    <row r="264" spans="1:4" ht="30" x14ac:dyDescent="0.25">
      <c r="A264" s="15" t="s">
        <v>5252</v>
      </c>
      <c r="B264" s="53" t="s">
        <v>31</v>
      </c>
      <c r="C264" s="53">
        <v>14</v>
      </c>
      <c r="D264" s="54" t="s">
        <v>5253</v>
      </c>
    </row>
    <row r="265" spans="1:4" x14ac:dyDescent="0.25">
      <c r="A265" s="15" t="s">
        <v>301</v>
      </c>
      <c r="B265" s="53" t="s">
        <v>31</v>
      </c>
      <c r="C265" s="53">
        <v>14</v>
      </c>
      <c r="D265" s="54" t="s">
        <v>4937</v>
      </c>
    </row>
    <row r="266" spans="1:4" x14ac:dyDescent="0.25">
      <c r="A266" s="15" t="s">
        <v>5254</v>
      </c>
      <c r="B266" s="53" t="s">
        <v>31</v>
      </c>
      <c r="C266" s="53">
        <v>14</v>
      </c>
      <c r="D266" s="54" t="s">
        <v>5255</v>
      </c>
    </row>
    <row r="267" spans="1:4" x14ac:dyDescent="0.25">
      <c r="A267" s="15" t="s">
        <v>5256</v>
      </c>
      <c r="B267" s="53" t="s">
        <v>31</v>
      </c>
      <c r="C267" s="53">
        <v>14</v>
      </c>
      <c r="D267" s="54" t="s">
        <v>5257</v>
      </c>
    </row>
    <row r="268" spans="1:4" x14ac:dyDescent="0.25">
      <c r="A268" s="15" t="s">
        <v>623</v>
      </c>
      <c r="B268" s="53" t="s">
        <v>31</v>
      </c>
      <c r="C268" s="53">
        <v>14</v>
      </c>
      <c r="D268" s="54" t="s">
        <v>5258</v>
      </c>
    </row>
    <row r="269" spans="1:4" x14ac:dyDescent="0.25">
      <c r="A269" s="15" t="s">
        <v>2203</v>
      </c>
      <c r="B269" s="53" t="s">
        <v>31</v>
      </c>
      <c r="C269" s="53">
        <v>14</v>
      </c>
      <c r="D269" s="54" t="s">
        <v>5259</v>
      </c>
    </row>
    <row r="270" spans="1:4" x14ac:dyDescent="0.25">
      <c r="A270" s="15" t="s">
        <v>5260</v>
      </c>
      <c r="B270" s="53" t="s">
        <v>31</v>
      </c>
      <c r="C270" s="53">
        <v>14</v>
      </c>
      <c r="D270" s="54" t="s">
        <v>5261</v>
      </c>
    </row>
    <row r="271" spans="1:4" x14ac:dyDescent="0.25">
      <c r="A271" s="15" t="s">
        <v>5262</v>
      </c>
      <c r="B271" s="53" t="s">
        <v>31</v>
      </c>
      <c r="C271" s="53">
        <v>0</v>
      </c>
      <c r="D271" s="54" t="s">
        <v>5263</v>
      </c>
    </row>
    <row r="272" spans="1:4" x14ac:dyDescent="0.25">
      <c r="A272" s="15" t="s">
        <v>275</v>
      </c>
      <c r="B272" s="53" t="s">
        <v>31</v>
      </c>
      <c r="C272" s="53">
        <v>14</v>
      </c>
      <c r="D272" s="54" t="s">
        <v>4937</v>
      </c>
    </row>
    <row r="273" spans="1:6" x14ac:dyDescent="0.25">
      <c r="A273" s="15" t="s">
        <v>5264</v>
      </c>
      <c r="B273" s="53" t="s">
        <v>31</v>
      </c>
      <c r="C273" s="53">
        <v>14</v>
      </c>
      <c r="D273" s="54" t="s">
        <v>5265</v>
      </c>
    </row>
    <row r="274" spans="1:6" x14ac:dyDescent="0.25">
      <c r="A274" s="15" t="s">
        <v>5266</v>
      </c>
      <c r="B274" s="53" t="s">
        <v>31</v>
      </c>
      <c r="C274" s="53">
        <v>14</v>
      </c>
      <c r="D274" s="54" t="s">
        <v>5267</v>
      </c>
    </row>
    <row r="275" spans="1:6" ht="30" x14ac:dyDescent="0.25">
      <c r="A275" s="15" t="s">
        <v>5268</v>
      </c>
      <c r="B275" s="53" t="s">
        <v>31</v>
      </c>
      <c r="C275" s="53">
        <v>14</v>
      </c>
      <c r="D275" s="54" t="s">
        <v>5269</v>
      </c>
    </row>
    <row r="276" spans="1:6" ht="30" x14ac:dyDescent="0.25">
      <c r="A276" s="15" t="s">
        <v>5270</v>
      </c>
      <c r="B276" s="53" t="s">
        <v>31</v>
      </c>
      <c r="C276" s="53">
        <v>0</v>
      </c>
      <c r="D276" s="54" t="s">
        <v>5271</v>
      </c>
    </row>
    <row r="277" spans="1:6" ht="30" x14ac:dyDescent="0.25">
      <c r="A277" s="15" t="s">
        <v>5272</v>
      </c>
      <c r="B277" s="53" t="s">
        <v>31</v>
      </c>
      <c r="C277" s="53">
        <v>0</v>
      </c>
      <c r="D277" s="54" t="s">
        <v>5273</v>
      </c>
    </row>
    <row r="278" spans="1:6" x14ac:dyDescent="0.25">
      <c r="A278" s="15" t="s">
        <v>332</v>
      </c>
      <c r="B278" s="53" t="s">
        <v>31</v>
      </c>
      <c r="C278" s="53">
        <v>14</v>
      </c>
      <c r="D278" s="54" t="s">
        <v>4937</v>
      </c>
    </row>
    <row r="279" spans="1:6" x14ac:dyDescent="0.25">
      <c r="A279" s="15" t="s">
        <v>5274</v>
      </c>
      <c r="B279" s="53" t="s">
        <v>31</v>
      </c>
      <c r="C279" s="53">
        <v>0</v>
      </c>
      <c r="D279" s="54" t="s">
        <v>5275</v>
      </c>
    </row>
    <row r="280" spans="1:6" x14ac:dyDescent="0.25">
      <c r="A280" s="15" t="s">
        <v>5276</v>
      </c>
      <c r="B280" s="53" t="s">
        <v>31</v>
      </c>
      <c r="C280" s="53">
        <v>10</v>
      </c>
      <c r="D280" s="54" t="s">
        <v>4937</v>
      </c>
      <c r="F280" s="15" t="s">
        <v>4998</v>
      </c>
    </row>
    <row r="281" spans="1:6" x14ac:dyDescent="0.25">
      <c r="A281" s="15" t="s">
        <v>5277</v>
      </c>
      <c r="B281" s="53" t="s">
        <v>31</v>
      </c>
      <c r="C281" s="53">
        <v>0</v>
      </c>
      <c r="D281" s="54" t="s">
        <v>5278</v>
      </c>
    </row>
    <row r="282" spans="1:6" x14ac:dyDescent="0.25">
      <c r="A282" s="15" t="s">
        <v>5279</v>
      </c>
      <c r="B282" s="53" t="s">
        <v>31</v>
      </c>
      <c r="C282" s="53">
        <v>10</v>
      </c>
      <c r="D282" s="54" t="s">
        <v>4937</v>
      </c>
      <c r="F282" s="15" t="s">
        <v>4998</v>
      </c>
    </row>
    <row r="283" spans="1:6" x14ac:dyDescent="0.25">
      <c r="A283" s="15" t="s">
        <v>5280</v>
      </c>
      <c r="B283" s="53" t="s">
        <v>31</v>
      </c>
      <c r="C283" s="53">
        <v>0</v>
      </c>
      <c r="D283" s="54" t="s">
        <v>5281</v>
      </c>
    </row>
    <row r="284" spans="1:6" x14ac:dyDescent="0.25">
      <c r="A284" s="15" t="s">
        <v>5282</v>
      </c>
      <c r="B284" s="53" t="s">
        <v>31</v>
      </c>
      <c r="C284" s="53">
        <v>14</v>
      </c>
      <c r="D284" s="54" t="s">
        <v>4937</v>
      </c>
      <c r="F284" s="15" t="s">
        <v>4998</v>
      </c>
    </row>
    <row r="285" spans="1:6" x14ac:dyDescent="0.25">
      <c r="A285" s="15" t="s">
        <v>5283</v>
      </c>
      <c r="B285" s="53" t="s">
        <v>31</v>
      </c>
      <c r="C285" s="53">
        <v>10</v>
      </c>
      <c r="D285" s="54" t="s">
        <v>5284</v>
      </c>
      <c r="F285" s="15" t="s">
        <v>4998</v>
      </c>
    </row>
    <row r="286" spans="1:6" x14ac:dyDescent="0.25">
      <c r="A286" s="15" t="s">
        <v>1963</v>
      </c>
      <c r="B286" s="53" t="s">
        <v>31</v>
      </c>
      <c r="C286" s="53">
        <v>14</v>
      </c>
      <c r="D286" s="54" t="s">
        <v>5285</v>
      </c>
      <c r="F286" s="15" t="s">
        <v>4998</v>
      </c>
    </row>
    <row r="287" spans="1:6" x14ac:dyDescent="0.25">
      <c r="A287" s="15" t="s">
        <v>5286</v>
      </c>
      <c r="B287" s="53" t="s">
        <v>31</v>
      </c>
      <c r="C287" s="53">
        <v>0</v>
      </c>
      <c r="D287" s="54" t="s">
        <v>5287</v>
      </c>
    </row>
    <row r="288" spans="1:6" x14ac:dyDescent="0.25">
      <c r="A288" s="15" t="s">
        <v>2100</v>
      </c>
      <c r="B288" s="53" t="s">
        <v>31</v>
      </c>
      <c r="C288" s="53">
        <v>14</v>
      </c>
      <c r="D288" s="54" t="s">
        <v>4943</v>
      </c>
      <c r="F288" s="15" t="s">
        <v>4998</v>
      </c>
    </row>
    <row r="289" spans="1:6" x14ac:dyDescent="0.25">
      <c r="A289" s="15" t="s">
        <v>5288</v>
      </c>
      <c r="B289" s="53" t="s">
        <v>31</v>
      </c>
      <c r="C289" s="53">
        <v>0</v>
      </c>
      <c r="D289" s="54" t="s">
        <v>5289</v>
      </c>
    </row>
    <row r="290" spans="1:6" x14ac:dyDescent="0.25">
      <c r="A290" s="15" t="s">
        <v>5290</v>
      </c>
      <c r="B290" s="53" t="s">
        <v>31</v>
      </c>
      <c r="C290" s="53">
        <v>14</v>
      </c>
      <c r="D290" s="54" t="s">
        <v>4943</v>
      </c>
      <c r="F290" s="15" t="s">
        <v>4998</v>
      </c>
    </row>
    <row r="291" spans="1:6" x14ac:dyDescent="0.25">
      <c r="A291" s="15" t="s">
        <v>5291</v>
      </c>
      <c r="B291" s="53" t="s">
        <v>31</v>
      </c>
      <c r="C291" s="53">
        <v>0</v>
      </c>
      <c r="D291" s="54" t="s">
        <v>5292</v>
      </c>
    </row>
    <row r="292" spans="1:6" x14ac:dyDescent="0.25">
      <c r="A292" s="15" t="s">
        <v>5293</v>
      </c>
      <c r="B292" s="53" t="s">
        <v>31</v>
      </c>
      <c r="C292" s="53">
        <v>0</v>
      </c>
      <c r="D292" s="54" t="s">
        <v>5294</v>
      </c>
    </row>
    <row r="293" spans="1:6" x14ac:dyDescent="0.25">
      <c r="A293" s="15" t="s">
        <v>2206</v>
      </c>
      <c r="B293" s="53" t="s">
        <v>31</v>
      </c>
      <c r="C293" s="53">
        <v>14</v>
      </c>
      <c r="D293" s="54" t="s">
        <v>4943</v>
      </c>
      <c r="F293" s="15" t="s">
        <v>4998</v>
      </c>
    </row>
    <row r="294" spans="1:6" x14ac:dyDescent="0.25">
      <c r="A294" s="15" t="s">
        <v>5295</v>
      </c>
      <c r="B294" s="53" t="s">
        <v>31</v>
      </c>
      <c r="C294" s="53">
        <v>0</v>
      </c>
      <c r="D294" s="54" t="s">
        <v>5296</v>
      </c>
    </row>
    <row r="295" spans="1:6" x14ac:dyDescent="0.25">
      <c r="A295" s="15" t="s">
        <v>5297</v>
      </c>
      <c r="B295" s="53" t="s">
        <v>31</v>
      </c>
      <c r="C295" s="53">
        <v>0</v>
      </c>
      <c r="D295" s="54" t="s">
        <v>5298</v>
      </c>
    </row>
    <row r="296" spans="1:6" x14ac:dyDescent="0.25">
      <c r="A296" s="15" t="s">
        <v>975</v>
      </c>
      <c r="B296" s="53" t="s">
        <v>31</v>
      </c>
      <c r="C296" s="53">
        <v>14</v>
      </c>
      <c r="D296" s="54" t="s">
        <v>4943</v>
      </c>
      <c r="F296" s="15" t="s">
        <v>4998</v>
      </c>
    </row>
    <row r="297" spans="1:6" ht="30" x14ac:dyDescent="0.25">
      <c r="A297" s="15" t="s">
        <v>5299</v>
      </c>
      <c r="B297" s="53" t="s">
        <v>31</v>
      </c>
      <c r="C297" s="53">
        <v>0</v>
      </c>
      <c r="D297" s="54" t="s">
        <v>5300</v>
      </c>
    </row>
    <row r="298" spans="1:6" x14ac:dyDescent="0.25">
      <c r="A298" s="15" t="s">
        <v>5301</v>
      </c>
      <c r="B298" s="53" t="s">
        <v>31</v>
      </c>
      <c r="C298" s="53">
        <v>14</v>
      </c>
      <c r="D298" s="54" t="s">
        <v>4943</v>
      </c>
    </row>
    <row r="299" spans="1:6" x14ac:dyDescent="0.25">
      <c r="A299" s="15" t="s">
        <v>2027</v>
      </c>
      <c r="B299" s="53" t="s">
        <v>31</v>
      </c>
      <c r="C299" s="53">
        <v>14</v>
      </c>
      <c r="D299" s="54" t="s">
        <v>5035</v>
      </c>
      <c r="F299" s="15" t="s">
        <v>4998</v>
      </c>
    </row>
    <row r="300" spans="1:6" x14ac:dyDescent="0.25">
      <c r="A300" s="15" t="s">
        <v>5302</v>
      </c>
      <c r="B300" s="53" t="s">
        <v>31</v>
      </c>
      <c r="C300" s="53">
        <v>14</v>
      </c>
      <c r="D300" s="54" t="s">
        <v>5303</v>
      </c>
    </row>
    <row r="301" spans="1:6" x14ac:dyDescent="0.25">
      <c r="A301" s="15" t="s">
        <v>5304</v>
      </c>
      <c r="B301" s="53" t="s">
        <v>31</v>
      </c>
      <c r="C301" s="53">
        <v>0</v>
      </c>
      <c r="D301" s="54" t="s">
        <v>5305</v>
      </c>
    </row>
    <row r="302" spans="1:6" x14ac:dyDescent="0.25">
      <c r="A302" s="15" t="s">
        <v>5306</v>
      </c>
      <c r="B302" s="53" t="s">
        <v>31</v>
      </c>
      <c r="C302" s="53">
        <v>0</v>
      </c>
      <c r="D302" s="54" t="s">
        <v>5307</v>
      </c>
    </row>
    <row r="303" spans="1:6" x14ac:dyDescent="0.25">
      <c r="A303" s="15" t="s">
        <v>5308</v>
      </c>
      <c r="B303" s="53" t="s">
        <v>31</v>
      </c>
      <c r="C303" s="53">
        <v>10</v>
      </c>
      <c r="D303" s="54" t="s">
        <v>4937</v>
      </c>
      <c r="F303" s="15" t="s">
        <v>4998</v>
      </c>
    </row>
    <row r="304" spans="1:6" x14ac:dyDescent="0.25">
      <c r="A304" s="15" t="s">
        <v>5309</v>
      </c>
      <c r="B304" s="53" t="s">
        <v>31</v>
      </c>
      <c r="C304" s="53">
        <v>0</v>
      </c>
      <c r="D304" s="54" t="s">
        <v>5307</v>
      </c>
    </row>
    <row r="305" spans="1:6" x14ac:dyDescent="0.25">
      <c r="A305" s="15" t="s">
        <v>5310</v>
      </c>
      <c r="B305" s="53" t="s">
        <v>31</v>
      </c>
      <c r="C305" s="53">
        <v>10</v>
      </c>
      <c r="D305" s="54" t="s">
        <v>4943</v>
      </c>
    </row>
    <row r="306" spans="1:6" x14ac:dyDescent="0.25">
      <c r="A306" s="15" t="s">
        <v>5311</v>
      </c>
      <c r="B306" s="53" t="s">
        <v>31</v>
      </c>
      <c r="C306" s="53">
        <v>14</v>
      </c>
      <c r="D306" s="54" t="s">
        <v>5312</v>
      </c>
      <c r="F306" s="15" t="s">
        <v>4998</v>
      </c>
    </row>
    <row r="307" spans="1:6" x14ac:dyDescent="0.25">
      <c r="A307" s="15" t="s">
        <v>1050</v>
      </c>
      <c r="B307" s="53" t="s">
        <v>31</v>
      </c>
      <c r="C307" s="53">
        <v>14</v>
      </c>
      <c r="D307" s="54" t="s">
        <v>5313</v>
      </c>
      <c r="F307" s="15" t="s">
        <v>4998</v>
      </c>
    </row>
    <row r="308" spans="1:6" x14ac:dyDescent="0.25">
      <c r="A308" s="15" t="s">
        <v>5314</v>
      </c>
      <c r="B308" s="53" t="s">
        <v>31</v>
      </c>
      <c r="C308" s="53">
        <v>0</v>
      </c>
      <c r="D308" s="54" t="s">
        <v>5315</v>
      </c>
    </row>
    <row r="309" spans="1:6" x14ac:dyDescent="0.25">
      <c r="A309" s="15" t="s">
        <v>873</v>
      </c>
      <c r="B309" s="53" t="s">
        <v>31</v>
      </c>
      <c r="C309" s="53">
        <v>14</v>
      </c>
      <c r="D309" s="54" t="s">
        <v>4943</v>
      </c>
      <c r="F309" s="15" t="s">
        <v>4998</v>
      </c>
    </row>
    <row r="310" spans="1:6" x14ac:dyDescent="0.25">
      <c r="A310" s="15" t="s">
        <v>5316</v>
      </c>
      <c r="B310" s="53" t="s">
        <v>31</v>
      </c>
      <c r="C310" s="53">
        <v>10</v>
      </c>
      <c r="D310" s="54" t="s">
        <v>5312</v>
      </c>
    </row>
    <row r="311" spans="1:6" x14ac:dyDescent="0.25">
      <c r="A311" s="15" t="s">
        <v>5317</v>
      </c>
      <c r="B311" s="53" t="s">
        <v>31</v>
      </c>
      <c r="C311" s="53">
        <v>0</v>
      </c>
      <c r="D311" s="54" t="s">
        <v>5315</v>
      </c>
    </row>
    <row r="312" spans="1:6" x14ac:dyDescent="0.25">
      <c r="A312" s="15" t="s">
        <v>5318</v>
      </c>
      <c r="B312" s="53" t="s">
        <v>31</v>
      </c>
      <c r="C312" s="53">
        <v>10</v>
      </c>
      <c r="D312" s="54" t="s">
        <v>4943</v>
      </c>
    </row>
    <row r="313" spans="1:6" x14ac:dyDescent="0.25">
      <c r="A313" s="15" t="s">
        <v>3496</v>
      </c>
      <c r="B313" s="53" t="s">
        <v>31</v>
      </c>
      <c r="C313" s="53">
        <v>10</v>
      </c>
      <c r="D313" s="54" t="s">
        <v>5319</v>
      </c>
      <c r="F313" s="15" t="s">
        <v>4998</v>
      </c>
    </row>
    <row r="314" spans="1:6" x14ac:dyDescent="0.25">
      <c r="A314" s="15" t="s">
        <v>5320</v>
      </c>
      <c r="B314" s="53" t="s">
        <v>31</v>
      </c>
      <c r="C314" s="53">
        <v>14</v>
      </c>
      <c r="D314" s="54" t="s">
        <v>5321</v>
      </c>
    </row>
    <row r="315" spans="1:6" x14ac:dyDescent="0.25">
      <c r="A315" s="15" t="s">
        <v>5322</v>
      </c>
      <c r="B315" s="53" t="s">
        <v>31</v>
      </c>
      <c r="C315" s="53">
        <v>0</v>
      </c>
      <c r="D315" s="54" t="s">
        <v>5323</v>
      </c>
    </row>
    <row r="316" spans="1:6" x14ac:dyDescent="0.25">
      <c r="A316" s="15" t="s">
        <v>5324</v>
      </c>
      <c r="B316" s="53" t="s">
        <v>31</v>
      </c>
      <c r="C316" s="53">
        <v>14</v>
      </c>
      <c r="D316" s="54" t="s">
        <v>4937</v>
      </c>
      <c r="F316" s="15" t="s">
        <v>4998</v>
      </c>
    </row>
    <row r="317" spans="1:6" x14ac:dyDescent="0.25">
      <c r="A317" s="15" t="s">
        <v>5325</v>
      </c>
      <c r="B317" s="53" t="s">
        <v>31</v>
      </c>
      <c r="C317" s="53">
        <v>14</v>
      </c>
      <c r="D317" s="54" t="s">
        <v>4937</v>
      </c>
      <c r="F317" s="15" t="s">
        <v>4998</v>
      </c>
    </row>
    <row r="318" spans="1:6" x14ac:dyDescent="0.25">
      <c r="A318" s="15" t="s">
        <v>5326</v>
      </c>
      <c r="B318" s="53" t="s">
        <v>31</v>
      </c>
      <c r="C318" s="53">
        <v>14</v>
      </c>
      <c r="D318" s="54" t="s">
        <v>4943</v>
      </c>
    </row>
    <row r="319" spans="1:6" x14ac:dyDescent="0.25">
      <c r="A319" s="15" t="s">
        <v>254</v>
      </c>
      <c r="B319" s="53" t="s">
        <v>31</v>
      </c>
      <c r="C319" s="53">
        <v>14</v>
      </c>
      <c r="D319" s="54" t="s">
        <v>5327</v>
      </c>
      <c r="F319" s="15" t="s">
        <v>4998</v>
      </c>
    </row>
    <row r="320" spans="1:6" x14ac:dyDescent="0.25">
      <c r="A320" s="15" t="s">
        <v>5328</v>
      </c>
      <c r="B320" s="53" t="s">
        <v>31</v>
      </c>
      <c r="C320" s="53">
        <v>14</v>
      </c>
      <c r="D320" s="54" t="s">
        <v>5329</v>
      </c>
    </row>
    <row r="321" spans="1:6" x14ac:dyDescent="0.25">
      <c r="A321" s="15" t="s">
        <v>5330</v>
      </c>
      <c r="B321" s="53" t="s">
        <v>31</v>
      </c>
      <c r="C321" s="53">
        <v>14</v>
      </c>
      <c r="D321" s="54" t="s">
        <v>4943</v>
      </c>
      <c r="F321" s="15" t="s">
        <v>4998</v>
      </c>
    </row>
    <row r="322" spans="1:6" x14ac:dyDescent="0.25">
      <c r="A322" s="15" t="s">
        <v>1820</v>
      </c>
      <c r="B322" s="53" t="s">
        <v>31</v>
      </c>
      <c r="C322" s="53">
        <v>14</v>
      </c>
      <c r="D322" s="54" t="s">
        <v>5331</v>
      </c>
    </row>
    <row r="323" spans="1:6" x14ac:dyDescent="0.25">
      <c r="A323" s="15" t="s">
        <v>5332</v>
      </c>
      <c r="B323" s="53" t="s">
        <v>31</v>
      </c>
      <c r="C323" s="53">
        <v>14</v>
      </c>
      <c r="D323" s="54" t="s">
        <v>4943</v>
      </c>
    </row>
    <row r="324" spans="1:6" x14ac:dyDescent="0.25">
      <c r="A324" s="15" t="s">
        <v>617</v>
      </c>
      <c r="B324" s="53" t="s">
        <v>31</v>
      </c>
      <c r="C324" s="53">
        <v>14</v>
      </c>
      <c r="D324" s="54" t="s">
        <v>5030</v>
      </c>
      <c r="F324" s="15" t="s">
        <v>4998</v>
      </c>
    </row>
    <row r="325" spans="1:6" x14ac:dyDescent="0.25">
      <c r="A325" s="15" t="s">
        <v>5333</v>
      </c>
      <c r="B325" s="53" t="s">
        <v>31</v>
      </c>
      <c r="C325" s="53">
        <v>14</v>
      </c>
      <c r="D325" s="54" t="s">
        <v>5334</v>
      </c>
      <c r="F325" s="15" t="s">
        <v>4998</v>
      </c>
    </row>
    <row r="326" spans="1:6" x14ac:dyDescent="0.25">
      <c r="A326" s="15" t="s">
        <v>5335</v>
      </c>
      <c r="B326" s="53" t="s">
        <v>31</v>
      </c>
      <c r="C326" s="53">
        <v>14</v>
      </c>
      <c r="D326" s="54" t="s">
        <v>5336</v>
      </c>
      <c r="F326" s="15" t="s">
        <v>4998</v>
      </c>
    </row>
    <row r="327" spans="1:6" x14ac:dyDescent="0.25">
      <c r="A327" s="15" t="s">
        <v>5337</v>
      </c>
      <c r="B327" s="53" t="s">
        <v>31</v>
      </c>
      <c r="C327" s="53">
        <v>0</v>
      </c>
      <c r="D327" s="54" t="s">
        <v>5338</v>
      </c>
    </row>
    <row r="328" spans="1:6" x14ac:dyDescent="0.25">
      <c r="A328" s="15" t="s">
        <v>5339</v>
      </c>
      <c r="B328" s="53" t="s">
        <v>31</v>
      </c>
      <c r="C328" s="53">
        <v>14</v>
      </c>
      <c r="D328" s="54" t="s">
        <v>4943</v>
      </c>
    </row>
    <row r="329" spans="1:6" x14ac:dyDescent="0.25">
      <c r="A329" s="15" t="s">
        <v>3233</v>
      </c>
      <c r="B329" s="53" t="s">
        <v>31</v>
      </c>
      <c r="C329" s="53">
        <v>14</v>
      </c>
      <c r="D329" s="54" t="s">
        <v>5340</v>
      </c>
    </row>
    <row r="330" spans="1:6" x14ac:dyDescent="0.25">
      <c r="A330" s="15" t="s">
        <v>5341</v>
      </c>
      <c r="B330" s="53" t="s">
        <v>31</v>
      </c>
      <c r="C330" s="53">
        <v>10</v>
      </c>
      <c r="D330" s="54" t="s">
        <v>5342</v>
      </c>
      <c r="F330" s="15" t="s">
        <v>4998</v>
      </c>
    </row>
    <row r="331" spans="1:6" x14ac:dyDescent="0.25">
      <c r="A331" s="15" t="s">
        <v>5343</v>
      </c>
      <c r="B331" s="53" t="s">
        <v>31</v>
      </c>
      <c r="C331" s="53">
        <v>14</v>
      </c>
      <c r="D331" s="54" t="s">
        <v>5344</v>
      </c>
    </row>
    <row r="332" spans="1:6" x14ac:dyDescent="0.25">
      <c r="A332" s="15" t="s">
        <v>5345</v>
      </c>
      <c r="B332" s="53" t="s">
        <v>31</v>
      </c>
      <c r="C332" s="53">
        <v>14</v>
      </c>
      <c r="D332" s="54" t="s">
        <v>5346</v>
      </c>
    </row>
    <row r="333" spans="1:6" x14ac:dyDescent="0.25">
      <c r="A333" s="15" t="s">
        <v>5347</v>
      </c>
      <c r="B333" s="53" t="s">
        <v>31</v>
      </c>
      <c r="C333" s="53">
        <v>0</v>
      </c>
      <c r="D333" s="54" t="s">
        <v>4943</v>
      </c>
      <c r="F333" s="15" t="s">
        <v>4998</v>
      </c>
    </row>
    <row r="334" spans="1:6" x14ac:dyDescent="0.25">
      <c r="A334" s="15" t="s">
        <v>5348</v>
      </c>
      <c r="B334" s="53" t="s">
        <v>31</v>
      </c>
      <c r="C334" s="53">
        <v>14</v>
      </c>
      <c r="D334" s="54" t="s">
        <v>5349</v>
      </c>
    </row>
    <row r="335" spans="1:6" x14ac:dyDescent="0.25">
      <c r="A335" s="15" t="s">
        <v>5350</v>
      </c>
      <c r="B335" s="53" t="s">
        <v>31</v>
      </c>
      <c r="C335" s="53">
        <v>14</v>
      </c>
      <c r="D335" s="54" t="s">
        <v>5351</v>
      </c>
    </row>
    <row r="336" spans="1:6" x14ac:dyDescent="0.25">
      <c r="A336" s="15" t="s">
        <v>5352</v>
      </c>
      <c r="B336" s="53" t="s">
        <v>31</v>
      </c>
      <c r="C336" s="53">
        <v>14</v>
      </c>
      <c r="D336" s="54" t="s">
        <v>5035</v>
      </c>
    </row>
    <row r="337" spans="1:6" x14ac:dyDescent="0.25">
      <c r="A337" s="15" t="s">
        <v>5353</v>
      </c>
      <c r="B337" s="53" t="s">
        <v>31</v>
      </c>
      <c r="C337" s="53">
        <v>14</v>
      </c>
      <c r="D337" s="54" t="s">
        <v>5354</v>
      </c>
    </row>
    <row r="338" spans="1:6" x14ac:dyDescent="0.25">
      <c r="A338" s="15" t="s">
        <v>5355</v>
      </c>
      <c r="B338" s="53" t="s">
        <v>31</v>
      </c>
      <c r="C338" s="53">
        <v>14</v>
      </c>
      <c r="D338" s="54" t="s">
        <v>4937</v>
      </c>
    </row>
    <row r="339" spans="1:6" x14ac:dyDescent="0.25">
      <c r="A339" s="15" t="s">
        <v>5356</v>
      </c>
      <c r="B339" s="53" t="s">
        <v>31</v>
      </c>
      <c r="C339" s="53">
        <v>14</v>
      </c>
      <c r="D339" s="54" t="s">
        <v>5354</v>
      </c>
    </row>
    <row r="340" spans="1:6" x14ac:dyDescent="0.25">
      <c r="A340" s="15" t="s">
        <v>5357</v>
      </c>
      <c r="B340" s="53" t="s">
        <v>31</v>
      </c>
      <c r="C340" s="53">
        <v>14</v>
      </c>
      <c r="D340" s="54" t="s">
        <v>4937</v>
      </c>
    </row>
    <row r="341" spans="1:6" x14ac:dyDescent="0.25">
      <c r="A341" s="15" t="s">
        <v>5358</v>
      </c>
      <c r="B341" s="53" t="s">
        <v>31</v>
      </c>
      <c r="C341" s="53">
        <v>14</v>
      </c>
      <c r="D341" s="54" t="s">
        <v>5359</v>
      </c>
    </row>
    <row r="342" spans="1:6" x14ac:dyDescent="0.25">
      <c r="A342" s="15" t="s">
        <v>5360</v>
      </c>
      <c r="B342" s="53" t="s">
        <v>31</v>
      </c>
      <c r="C342" s="53">
        <v>14</v>
      </c>
      <c r="D342" s="54" t="s">
        <v>5361</v>
      </c>
    </row>
    <row r="343" spans="1:6" x14ac:dyDescent="0.25">
      <c r="A343" s="15" t="s">
        <v>1665</v>
      </c>
      <c r="B343" s="53" t="s">
        <v>31</v>
      </c>
      <c r="C343" s="53">
        <v>14</v>
      </c>
      <c r="D343" s="54" t="s">
        <v>5362</v>
      </c>
    </row>
    <row r="344" spans="1:6" x14ac:dyDescent="0.25">
      <c r="A344" s="15" t="s">
        <v>5363</v>
      </c>
      <c r="B344" s="53" t="s">
        <v>31</v>
      </c>
      <c r="C344" s="53">
        <v>14</v>
      </c>
      <c r="D344" s="54" t="s">
        <v>4964</v>
      </c>
    </row>
    <row r="345" spans="1:6" x14ac:dyDescent="0.25">
      <c r="A345" s="15" t="s">
        <v>5364</v>
      </c>
      <c r="B345" s="53" t="s">
        <v>31</v>
      </c>
      <c r="C345" s="53">
        <v>14</v>
      </c>
      <c r="D345" s="54" t="s">
        <v>5365</v>
      </c>
    </row>
    <row r="346" spans="1:6" x14ac:dyDescent="0.25">
      <c r="A346" s="15" t="s">
        <v>750</v>
      </c>
      <c r="B346" s="53" t="s">
        <v>31</v>
      </c>
      <c r="C346" s="53">
        <v>14</v>
      </c>
      <c r="D346" s="54" t="s">
        <v>4943</v>
      </c>
    </row>
    <row r="347" spans="1:6" x14ac:dyDescent="0.25">
      <c r="A347" s="15" t="s">
        <v>5366</v>
      </c>
      <c r="B347" s="53" t="s">
        <v>31</v>
      </c>
      <c r="C347" s="53">
        <v>14</v>
      </c>
      <c r="D347" s="54" t="s">
        <v>5367</v>
      </c>
    </row>
    <row r="348" spans="1:6" x14ac:dyDescent="0.25">
      <c r="A348" s="15" t="s">
        <v>1823</v>
      </c>
      <c r="B348" s="53" t="s">
        <v>31</v>
      </c>
      <c r="C348" s="53">
        <v>14</v>
      </c>
      <c r="D348" s="54" t="s">
        <v>5368</v>
      </c>
    </row>
    <row r="349" spans="1:6" x14ac:dyDescent="0.25">
      <c r="A349" s="15" t="s">
        <v>5369</v>
      </c>
      <c r="B349" s="53" t="s">
        <v>31</v>
      </c>
      <c r="C349" s="53">
        <v>14</v>
      </c>
      <c r="D349" s="54" t="s">
        <v>5370</v>
      </c>
      <c r="F349" s="15" t="s">
        <v>4998</v>
      </c>
    </row>
    <row r="350" spans="1:6" x14ac:dyDescent="0.25">
      <c r="A350" s="15" t="s">
        <v>5371</v>
      </c>
      <c r="B350" s="53" t="s">
        <v>31</v>
      </c>
      <c r="C350" s="53">
        <v>14</v>
      </c>
      <c r="D350" s="54" t="s">
        <v>5372</v>
      </c>
      <c r="F350" s="15" t="s">
        <v>4998</v>
      </c>
    </row>
    <row r="351" spans="1:6" x14ac:dyDescent="0.25">
      <c r="A351" s="15" t="s">
        <v>5373</v>
      </c>
      <c r="B351" s="53" t="s">
        <v>31</v>
      </c>
      <c r="C351" s="53">
        <v>14</v>
      </c>
      <c r="D351" s="54" t="s">
        <v>5374</v>
      </c>
      <c r="F351" s="15" t="s">
        <v>4998</v>
      </c>
    </row>
    <row r="352" spans="1:6" ht="30" x14ac:dyDescent="0.25">
      <c r="A352" s="15" t="s">
        <v>5375</v>
      </c>
      <c r="B352" s="53" t="s">
        <v>31</v>
      </c>
      <c r="C352" s="53">
        <v>14</v>
      </c>
      <c r="D352" s="54" t="s">
        <v>5376</v>
      </c>
      <c r="F352" s="15" t="s">
        <v>4998</v>
      </c>
    </row>
    <row r="353" spans="1:6" x14ac:dyDescent="0.25">
      <c r="A353" s="15" t="s">
        <v>5377</v>
      </c>
      <c r="B353" s="53" t="s">
        <v>31</v>
      </c>
      <c r="C353" s="53">
        <v>0</v>
      </c>
      <c r="D353" s="54" t="s">
        <v>4943</v>
      </c>
    </row>
    <row r="354" spans="1:6" x14ac:dyDescent="0.25">
      <c r="A354" s="15" t="s">
        <v>358</v>
      </c>
      <c r="B354" s="53" t="s">
        <v>31</v>
      </c>
      <c r="C354" s="53">
        <v>14</v>
      </c>
      <c r="D354" s="54" t="s">
        <v>4937</v>
      </c>
      <c r="F354" s="15" t="s">
        <v>4998</v>
      </c>
    </row>
    <row r="355" spans="1:6" x14ac:dyDescent="0.25">
      <c r="A355" s="15" t="s">
        <v>2899</v>
      </c>
      <c r="B355" s="53" t="s">
        <v>31</v>
      </c>
      <c r="C355" s="53">
        <v>14</v>
      </c>
      <c r="D355" s="54" t="s">
        <v>5378</v>
      </c>
    </row>
    <row r="356" spans="1:6" x14ac:dyDescent="0.25">
      <c r="A356" s="15" t="s">
        <v>5379</v>
      </c>
      <c r="B356" s="53" t="s">
        <v>31</v>
      </c>
      <c r="C356" s="53">
        <v>0</v>
      </c>
      <c r="D356" s="54" t="s">
        <v>5380</v>
      </c>
    </row>
    <row r="357" spans="1:6" x14ac:dyDescent="0.25">
      <c r="A357" s="15" t="s">
        <v>5381</v>
      </c>
      <c r="B357" s="53" t="s">
        <v>31</v>
      </c>
      <c r="C357" s="53">
        <v>14</v>
      </c>
      <c r="D357" s="54" t="s">
        <v>4943</v>
      </c>
    </row>
    <row r="358" spans="1:6" x14ac:dyDescent="0.25">
      <c r="A358" s="15" t="s">
        <v>882</v>
      </c>
      <c r="B358" s="53" t="s">
        <v>31</v>
      </c>
      <c r="C358" s="53">
        <v>14</v>
      </c>
      <c r="D358" s="54" t="s">
        <v>4943</v>
      </c>
    </row>
    <row r="359" spans="1:6" x14ac:dyDescent="0.25">
      <c r="A359" s="15" t="s">
        <v>1828</v>
      </c>
      <c r="B359" s="53" t="s">
        <v>31</v>
      </c>
      <c r="C359" s="53">
        <v>14</v>
      </c>
      <c r="D359" s="54" t="s">
        <v>4943</v>
      </c>
      <c r="F359" s="15" t="s">
        <v>4998</v>
      </c>
    </row>
    <row r="360" spans="1:6" x14ac:dyDescent="0.25">
      <c r="A360" s="15" t="s">
        <v>5382</v>
      </c>
      <c r="B360" s="53" t="s">
        <v>31</v>
      </c>
      <c r="C360" s="53">
        <v>14</v>
      </c>
      <c r="D360" s="54" t="s">
        <v>5383</v>
      </c>
    </row>
    <row r="361" spans="1:6" x14ac:dyDescent="0.25">
      <c r="A361" s="15" t="s">
        <v>5384</v>
      </c>
      <c r="B361" s="53" t="s">
        <v>31</v>
      </c>
      <c r="C361" s="53">
        <v>14</v>
      </c>
      <c r="D361" s="54" t="s">
        <v>5385</v>
      </c>
    </row>
    <row r="362" spans="1:6" x14ac:dyDescent="0.25">
      <c r="A362" s="15" t="s">
        <v>5386</v>
      </c>
      <c r="B362" s="53" t="s">
        <v>31</v>
      </c>
      <c r="C362" s="53">
        <v>14</v>
      </c>
      <c r="D362" s="54" t="s">
        <v>4937</v>
      </c>
    </row>
    <row r="363" spans="1:6" x14ac:dyDescent="0.25">
      <c r="A363" s="15" t="s">
        <v>5387</v>
      </c>
      <c r="B363" s="53" t="s">
        <v>31</v>
      </c>
      <c r="C363" s="53">
        <v>14</v>
      </c>
      <c r="D363" s="54" t="s">
        <v>4964</v>
      </c>
    </row>
    <row r="364" spans="1:6" x14ac:dyDescent="0.25">
      <c r="A364" s="15" t="s">
        <v>3059</v>
      </c>
      <c r="B364" s="53" t="s">
        <v>31</v>
      </c>
      <c r="C364" s="53">
        <v>14</v>
      </c>
      <c r="D364" s="54" t="s">
        <v>5388</v>
      </c>
    </row>
    <row r="365" spans="1:6" x14ac:dyDescent="0.25">
      <c r="A365" s="15" t="s">
        <v>5389</v>
      </c>
      <c r="B365" s="53" t="s">
        <v>31</v>
      </c>
      <c r="C365" s="53">
        <v>14</v>
      </c>
      <c r="D365" s="54" t="s">
        <v>4964</v>
      </c>
    </row>
    <row r="366" spans="1:6" x14ac:dyDescent="0.25">
      <c r="A366" s="15" t="s">
        <v>322</v>
      </c>
      <c r="B366" s="53" t="s">
        <v>31</v>
      </c>
      <c r="C366" s="53">
        <v>14</v>
      </c>
      <c r="D366" s="54" t="s">
        <v>5390</v>
      </c>
    </row>
    <row r="367" spans="1:6" x14ac:dyDescent="0.25">
      <c r="A367" s="15" t="s">
        <v>5391</v>
      </c>
      <c r="B367" s="53" t="s">
        <v>31</v>
      </c>
      <c r="C367" s="53">
        <v>14</v>
      </c>
      <c r="D367" s="54" t="s">
        <v>5392</v>
      </c>
    </row>
    <row r="368" spans="1:6" x14ac:dyDescent="0.25">
      <c r="A368" s="15" t="s">
        <v>5393</v>
      </c>
      <c r="B368" s="53" t="s">
        <v>31</v>
      </c>
      <c r="C368" s="53">
        <v>14</v>
      </c>
      <c r="D368" s="54" t="s">
        <v>5035</v>
      </c>
    </row>
    <row r="369" spans="1:4" x14ac:dyDescent="0.25">
      <c r="A369" s="15" t="s">
        <v>698</v>
      </c>
      <c r="B369" s="53" t="s">
        <v>31</v>
      </c>
      <c r="C369" s="53">
        <v>14</v>
      </c>
      <c r="D369" s="54" t="s">
        <v>5362</v>
      </c>
    </row>
    <row r="370" spans="1:4" x14ac:dyDescent="0.25">
      <c r="A370" s="15" t="s">
        <v>5394</v>
      </c>
      <c r="B370" s="53" t="s">
        <v>31</v>
      </c>
      <c r="C370" s="53">
        <v>14</v>
      </c>
      <c r="D370" s="54" t="s">
        <v>5395</v>
      </c>
    </row>
    <row r="371" spans="1:4" x14ac:dyDescent="0.25">
      <c r="A371" s="15" t="s">
        <v>467</v>
      </c>
      <c r="B371" s="53" t="s">
        <v>31</v>
      </c>
      <c r="C371" s="53">
        <v>14</v>
      </c>
      <c r="D371" s="54" t="s">
        <v>5030</v>
      </c>
    </row>
    <row r="372" spans="1:4" x14ac:dyDescent="0.25">
      <c r="A372" s="15" t="s">
        <v>1772</v>
      </c>
      <c r="B372" s="53" t="s">
        <v>31</v>
      </c>
      <c r="C372" s="53">
        <v>14</v>
      </c>
      <c r="D372" s="54" t="s">
        <v>5396</v>
      </c>
    </row>
    <row r="373" spans="1:4" x14ac:dyDescent="0.25">
      <c r="A373" s="15" t="s">
        <v>2117</v>
      </c>
      <c r="B373" s="53" t="s">
        <v>31</v>
      </c>
      <c r="C373" s="53">
        <v>14</v>
      </c>
      <c r="D373" s="54" t="s">
        <v>5397</v>
      </c>
    </row>
    <row r="374" spans="1:4" x14ac:dyDescent="0.25">
      <c r="A374" s="15" t="s">
        <v>2071</v>
      </c>
      <c r="B374" s="53" t="s">
        <v>31</v>
      </c>
      <c r="C374" s="53">
        <v>14</v>
      </c>
      <c r="D374" s="54" t="s">
        <v>4937</v>
      </c>
    </row>
    <row r="375" spans="1:4" x14ac:dyDescent="0.25">
      <c r="A375" s="15" t="s">
        <v>1185</v>
      </c>
      <c r="B375" s="53" t="s">
        <v>31</v>
      </c>
      <c r="C375" s="53">
        <v>14</v>
      </c>
      <c r="D375" s="54" t="s">
        <v>4964</v>
      </c>
    </row>
    <row r="376" spans="1:4" ht="30" x14ac:dyDescent="0.25">
      <c r="A376" s="15" t="s">
        <v>728</v>
      </c>
      <c r="B376" s="53" t="s">
        <v>31</v>
      </c>
      <c r="C376" s="53">
        <v>14</v>
      </c>
      <c r="D376" s="54" t="s">
        <v>5398</v>
      </c>
    </row>
    <row r="377" spans="1:4" ht="30" x14ac:dyDescent="0.25">
      <c r="A377" s="15" t="s">
        <v>5399</v>
      </c>
      <c r="B377" s="53" t="s">
        <v>31</v>
      </c>
      <c r="C377" s="53">
        <v>0</v>
      </c>
      <c r="D377" s="54" t="s">
        <v>5400</v>
      </c>
    </row>
    <row r="378" spans="1:4" x14ac:dyDescent="0.25">
      <c r="A378" s="15" t="s">
        <v>3750</v>
      </c>
      <c r="B378" s="53" t="s">
        <v>31</v>
      </c>
      <c r="C378" s="53">
        <v>14</v>
      </c>
      <c r="D378" s="54" t="s">
        <v>4937</v>
      </c>
    </row>
    <row r="379" spans="1:4" x14ac:dyDescent="0.25">
      <c r="A379" s="15" t="s">
        <v>2088</v>
      </c>
      <c r="B379" s="53" t="s">
        <v>31</v>
      </c>
      <c r="C379" s="53">
        <v>14</v>
      </c>
      <c r="D379" s="54" t="s">
        <v>4937</v>
      </c>
    </row>
    <row r="380" spans="1:4" x14ac:dyDescent="0.25">
      <c r="A380" s="15" t="s">
        <v>5401</v>
      </c>
      <c r="B380" s="53" t="s">
        <v>31</v>
      </c>
      <c r="C380" s="53">
        <v>14</v>
      </c>
      <c r="D380" s="54" t="s">
        <v>5402</v>
      </c>
    </row>
    <row r="381" spans="1:4" x14ac:dyDescent="0.25">
      <c r="A381" s="15" t="s">
        <v>1837</v>
      </c>
      <c r="B381" s="53" t="s">
        <v>31</v>
      </c>
      <c r="C381" s="53">
        <v>14</v>
      </c>
      <c r="D381" s="54" t="s">
        <v>5403</v>
      </c>
    </row>
    <row r="382" spans="1:4" x14ac:dyDescent="0.25">
      <c r="A382" s="15" t="s">
        <v>165</v>
      </c>
      <c r="B382" s="53" t="s">
        <v>31</v>
      </c>
      <c r="C382" s="53">
        <v>14</v>
      </c>
      <c r="D382" s="54" t="s">
        <v>5404</v>
      </c>
    </row>
    <row r="383" spans="1:4" x14ac:dyDescent="0.25">
      <c r="A383" s="15" t="s">
        <v>1405</v>
      </c>
      <c r="B383" s="53" t="s">
        <v>31</v>
      </c>
      <c r="C383" s="53">
        <v>14</v>
      </c>
      <c r="D383" s="54" t="s">
        <v>5405</v>
      </c>
    </row>
    <row r="384" spans="1:4" x14ac:dyDescent="0.25">
      <c r="A384" s="15" t="s">
        <v>5406</v>
      </c>
      <c r="B384" s="53" t="s">
        <v>31</v>
      </c>
      <c r="C384" s="53">
        <v>14</v>
      </c>
      <c r="D384" s="54" t="s">
        <v>5407</v>
      </c>
    </row>
    <row r="385" spans="1:4" ht="30" x14ac:dyDescent="0.25">
      <c r="A385" s="15" t="s">
        <v>5408</v>
      </c>
      <c r="B385" s="53" t="s">
        <v>31</v>
      </c>
      <c r="C385" s="53">
        <v>0</v>
      </c>
      <c r="D385" s="54" t="s">
        <v>5409</v>
      </c>
    </row>
    <row r="386" spans="1:4" x14ac:dyDescent="0.25">
      <c r="A386" s="15" t="s">
        <v>1395</v>
      </c>
      <c r="B386" s="53" t="s">
        <v>31</v>
      </c>
      <c r="C386" s="53">
        <v>14</v>
      </c>
      <c r="D386" s="54" t="s">
        <v>4937</v>
      </c>
    </row>
    <row r="387" spans="1:4" x14ac:dyDescent="0.25">
      <c r="A387" s="15" t="s">
        <v>5410</v>
      </c>
      <c r="B387" s="53" t="s">
        <v>31</v>
      </c>
      <c r="C387" s="53">
        <v>14</v>
      </c>
      <c r="D387" s="54" t="s">
        <v>4964</v>
      </c>
    </row>
    <row r="388" spans="1:4" x14ac:dyDescent="0.25">
      <c r="A388" s="15" t="s">
        <v>5411</v>
      </c>
      <c r="B388" s="53" t="s">
        <v>31</v>
      </c>
      <c r="C388" s="53">
        <v>14</v>
      </c>
      <c r="D388" s="54" t="s">
        <v>5412</v>
      </c>
    </row>
    <row r="389" spans="1:4" x14ac:dyDescent="0.25">
      <c r="A389" s="15" t="s">
        <v>5413</v>
      </c>
      <c r="B389" s="53" t="s">
        <v>31</v>
      </c>
      <c r="C389" s="53">
        <v>14</v>
      </c>
      <c r="D389" s="54" t="s">
        <v>5414</v>
      </c>
    </row>
    <row r="390" spans="1:4" x14ac:dyDescent="0.25">
      <c r="A390" s="15" t="s">
        <v>833</v>
      </c>
      <c r="B390" s="53" t="s">
        <v>31</v>
      </c>
      <c r="C390" s="53">
        <v>14</v>
      </c>
      <c r="D390" s="54" t="s">
        <v>5415</v>
      </c>
    </row>
    <row r="391" spans="1:4" x14ac:dyDescent="0.25">
      <c r="A391" s="15" t="s">
        <v>1644</v>
      </c>
      <c r="B391" s="53" t="s">
        <v>31</v>
      </c>
      <c r="C391" s="53">
        <v>14</v>
      </c>
      <c r="D391" s="54" t="s">
        <v>4937</v>
      </c>
    </row>
    <row r="392" spans="1:4" x14ac:dyDescent="0.25">
      <c r="A392" s="15" t="s">
        <v>5416</v>
      </c>
      <c r="B392" s="53" t="s">
        <v>31</v>
      </c>
      <c r="C392" s="53">
        <v>14</v>
      </c>
      <c r="D392" s="54" t="s">
        <v>5417</v>
      </c>
    </row>
    <row r="393" spans="1:4" x14ac:dyDescent="0.25">
      <c r="A393" s="15" t="s">
        <v>5418</v>
      </c>
      <c r="B393" s="53" t="s">
        <v>31</v>
      </c>
      <c r="C393" s="53">
        <v>14</v>
      </c>
      <c r="D393" s="54" t="s">
        <v>5419</v>
      </c>
    </row>
    <row r="394" spans="1:4" x14ac:dyDescent="0.25">
      <c r="A394" s="15" t="s">
        <v>5420</v>
      </c>
      <c r="B394" s="53" t="s">
        <v>31</v>
      </c>
      <c r="C394" s="53">
        <v>14</v>
      </c>
      <c r="D394" s="54" t="s">
        <v>5421</v>
      </c>
    </row>
    <row r="395" spans="1:4" x14ac:dyDescent="0.25">
      <c r="A395" s="15" t="s">
        <v>5422</v>
      </c>
      <c r="B395" s="53" t="s">
        <v>31</v>
      </c>
      <c r="C395" s="53">
        <v>14</v>
      </c>
      <c r="D395" s="54" t="s">
        <v>5423</v>
      </c>
    </row>
    <row r="396" spans="1:4" x14ac:dyDescent="0.25">
      <c r="A396" s="15" t="s">
        <v>2365</v>
      </c>
      <c r="B396" s="53" t="s">
        <v>31</v>
      </c>
      <c r="C396" s="53">
        <v>14</v>
      </c>
      <c r="D396" s="54" t="s">
        <v>4937</v>
      </c>
    </row>
    <row r="397" spans="1:4" x14ac:dyDescent="0.25">
      <c r="A397" s="15" t="s">
        <v>3630</v>
      </c>
      <c r="B397" s="53" t="s">
        <v>31</v>
      </c>
      <c r="C397" s="53">
        <v>14</v>
      </c>
      <c r="D397" s="54" t="s">
        <v>5424</v>
      </c>
    </row>
    <row r="398" spans="1:4" ht="30" x14ac:dyDescent="0.25">
      <c r="A398" s="15" t="s">
        <v>5425</v>
      </c>
      <c r="B398" s="53" t="s">
        <v>31</v>
      </c>
      <c r="C398" s="53">
        <v>0</v>
      </c>
      <c r="D398" s="54" t="s">
        <v>5426</v>
      </c>
    </row>
    <row r="399" spans="1:4" x14ac:dyDescent="0.25">
      <c r="A399" s="15" t="s">
        <v>1158</v>
      </c>
      <c r="B399" s="53" t="s">
        <v>31</v>
      </c>
      <c r="C399" s="53">
        <v>14</v>
      </c>
      <c r="D399" s="54" t="s">
        <v>4943</v>
      </c>
    </row>
    <row r="400" spans="1:4" x14ac:dyDescent="0.25">
      <c r="A400" s="15" t="s">
        <v>5427</v>
      </c>
      <c r="B400" s="53" t="s">
        <v>31</v>
      </c>
      <c r="C400" s="53">
        <v>0</v>
      </c>
      <c r="D400" s="54" t="s">
        <v>5428</v>
      </c>
    </row>
    <row r="401" spans="1:4" x14ac:dyDescent="0.25">
      <c r="A401" s="15" t="s">
        <v>5429</v>
      </c>
      <c r="B401" s="53" t="s">
        <v>31</v>
      </c>
      <c r="C401" s="53">
        <v>14</v>
      </c>
      <c r="D401" s="54" t="s">
        <v>4937</v>
      </c>
    </row>
    <row r="402" spans="1:4" ht="30" x14ac:dyDescent="0.25">
      <c r="A402" s="15" t="s">
        <v>5430</v>
      </c>
      <c r="B402" s="53" t="s">
        <v>31</v>
      </c>
      <c r="C402" s="53">
        <v>0</v>
      </c>
      <c r="D402" s="54" t="s">
        <v>5431</v>
      </c>
    </row>
    <row r="403" spans="1:4" x14ac:dyDescent="0.25">
      <c r="A403" s="15" t="s">
        <v>1067</v>
      </c>
      <c r="B403" s="53" t="s">
        <v>31</v>
      </c>
      <c r="C403" s="53">
        <v>14</v>
      </c>
      <c r="D403" s="54" t="s">
        <v>4937</v>
      </c>
    </row>
    <row r="404" spans="1:4" x14ac:dyDescent="0.25">
      <c r="A404" s="15" t="s">
        <v>5432</v>
      </c>
      <c r="B404" s="53" t="s">
        <v>31</v>
      </c>
      <c r="C404" s="53">
        <v>14</v>
      </c>
      <c r="D404" s="54" t="s">
        <v>4964</v>
      </c>
    </row>
    <row r="405" spans="1:4" x14ac:dyDescent="0.25">
      <c r="A405" s="15" t="s">
        <v>5433</v>
      </c>
      <c r="B405" s="53" t="s">
        <v>31</v>
      </c>
      <c r="C405" s="53">
        <v>0</v>
      </c>
      <c r="D405" s="54" t="s">
        <v>5434</v>
      </c>
    </row>
    <row r="406" spans="1:4" x14ac:dyDescent="0.25">
      <c r="A406" s="15" t="s">
        <v>35</v>
      </c>
      <c r="B406" s="53" t="s">
        <v>31</v>
      </c>
      <c r="C406" s="53">
        <v>14</v>
      </c>
      <c r="D406" s="54" t="s">
        <v>4943</v>
      </c>
    </row>
    <row r="407" spans="1:4" x14ac:dyDescent="0.25">
      <c r="A407" s="15" t="s">
        <v>2377</v>
      </c>
      <c r="B407" s="53" t="s">
        <v>31</v>
      </c>
      <c r="C407" s="53">
        <v>14</v>
      </c>
      <c r="D407" s="54" t="s">
        <v>5435</v>
      </c>
    </row>
    <row r="408" spans="1:4" x14ac:dyDescent="0.25">
      <c r="A408" s="15" t="s">
        <v>3809</v>
      </c>
      <c r="B408" s="53" t="s">
        <v>31</v>
      </c>
      <c r="C408" s="53">
        <v>14</v>
      </c>
      <c r="D408" s="54" t="s">
        <v>5436</v>
      </c>
    </row>
    <row r="409" spans="1:4" x14ac:dyDescent="0.25">
      <c r="A409" s="15" t="s">
        <v>562</v>
      </c>
      <c r="B409" s="53" t="s">
        <v>31</v>
      </c>
      <c r="C409" s="53">
        <v>14</v>
      </c>
      <c r="D409" s="54" t="s">
        <v>4943</v>
      </c>
    </row>
    <row r="410" spans="1:4" x14ac:dyDescent="0.25">
      <c r="A410" s="15" t="s">
        <v>3699</v>
      </c>
      <c r="B410" s="53" t="s">
        <v>31</v>
      </c>
      <c r="C410" s="53">
        <v>14</v>
      </c>
      <c r="D410" s="54" t="s">
        <v>5437</v>
      </c>
    </row>
    <row r="411" spans="1:4" x14ac:dyDescent="0.25">
      <c r="A411" s="15" t="s">
        <v>281</v>
      </c>
      <c r="B411" s="53" t="s">
        <v>31</v>
      </c>
      <c r="C411" s="53">
        <v>10</v>
      </c>
      <c r="D411" s="54" t="s">
        <v>5362</v>
      </c>
    </row>
    <row r="412" spans="1:4" x14ac:dyDescent="0.25">
      <c r="A412" s="15" t="s">
        <v>2339</v>
      </c>
      <c r="B412" s="53" t="s">
        <v>31</v>
      </c>
      <c r="C412" s="53">
        <v>14</v>
      </c>
      <c r="D412" s="54" t="s">
        <v>4964</v>
      </c>
    </row>
    <row r="413" spans="1:4" x14ac:dyDescent="0.25">
      <c r="A413" s="15" t="s">
        <v>175</v>
      </c>
      <c r="B413" s="53" t="s">
        <v>31</v>
      </c>
      <c r="C413" s="53">
        <v>10</v>
      </c>
      <c r="D413" s="54" t="s">
        <v>5438</v>
      </c>
    </row>
    <row r="414" spans="1:4" x14ac:dyDescent="0.25">
      <c r="A414" s="15" t="s">
        <v>5439</v>
      </c>
      <c r="B414" s="53" t="s">
        <v>31</v>
      </c>
      <c r="C414" s="53">
        <v>0</v>
      </c>
      <c r="D414" s="54" t="s">
        <v>5440</v>
      </c>
    </row>
    <row r="415" spans="1:4" x14ac:dyDescent="0.25">
      <c r="A415" s="15" t="s">
        <v>5441</v>
      </c>
      <c r="B415" s="53" t="s">
        <v>31</v>
      </c>
      <c r="C415" s="53">
        <v>14</v>
      </c>
      <c r="D415" s="54" t="s">
        <v>4937</v>
      </c>
    </row>
    <row r="416" spans="1:4" x14ac:dyDescent="0.25">
      <c r="A416" s="15" t="s">
        <v>5442</v>
      </c>
      <c r="B416" s="53" t="s">
        <v>31</v>
      </c>
      <c r="C416" s="53">
        <v>10</v>
      </c>
      <c r="D416" s="54" t="s">
        <v>5443</v>
      </c>
    </row>
    <row r="417" spans="1:4" x14ac:dyDescent="0.25">
      <c r="A417" s="15" t="s">
        <v>5444</v>
      </c>
      <c r="B417" s="53" t="s">
        <v>31</v>
      </c>
      <c r="C417" s="53">
        <v>0</v>
      </c>
      <c r="D417" s="54" t="s">
        <v>5445</v>
      </c>
    </row>
    <row r="418" spans="1:4" x14ac:dyDescent="0.25">
      <c r="A418" s="15" t="s">
        <v>5446</v>
      </c>
      <c r="B418" s="53" t="s">
        <v>31</v>
      </c>
      <c r="C418" s="53">
        <v>14</v>
      </c>
      <c r="D418" s="54" t="s">
        <v>4943</v>
      </c>
    </row>
    <row r="419" spans="1:4" ht="30" x14ac:dyDescent="0.25">
      <c r="A419" s="15" t="s">
        <v>5447</v>
      </c>
      <c r="B419" s="53" t="s">
        <v>31</v>
      </c>
      <c r="C419" s="53">
        <v>14</v>
      </c>
      <c r="D419" s="54" t="s">
        <v>5448</v>
      </c>
    </row>
    <row r="420" spans="1:4" ht="30" x14ac:dyDescent="0.25">
      <c r="A420" s="15" t="s">
        <v>5449</v>
      </c>
      <c r="B420" s="53" t="s">
        <v>31</v>
      </c>
      <c r="C420" s="53">
        <v>0</v>
      </c>
      <c r="D420" s="54" t="s">
        <v>5450</v>
      </c>
    </row>
    <row r="421" spans="1:4" x14ac:dyDescent="0.25">
      <c r="A421" s="15" t="s">
        <v>5451</v>
      </c>
      <c r="B421" s="53" t="s">
        <v>31</v>
      </c>
      <c r="C421" s="53">
        <v>14</v>
      </c>
      <c r="D421" s="54" t="s">
        <v>4937</v>
      </c>
    </row>
    <row r="422" spans="1:4" ht="45" x14ac:dyDescent="0.25">
      <c r="A422" s="15" t="s">
        <v>5452</v>
      </c>
      <c r="B422" s="53" t="s">
        <v>31</v>
      </c>
      <c r="C422" s="53">
        <v>14</v>
      </c>
      <c r="D422" s="54" t="s">
        <v>5453</v>
      </c>
    </row>
    <row r="423" spans="1:4" ht="30" x14ac:dyDescent="0.25">
      <c r="A423" s="15" t="s">
        <v>5454</v>
      </c>
      <c r="B423" s="53" t="s">
        <v>31</v>
      </c>
      <c r="C423" s="53">
        <v>0</v>
      </c>
      <c r="D423" s="54" t="s">
        <v>5455</v>
      </c>
    </row>
    <row r="424" spans="1:4" x14ac:dyDescent="0.25">
      <c r="A424" s="15" t="s">
        <v>5456</v>
      </c>
      <c r="B424" s="53" t="s">
        <v>31</v>
      </c>
      <c r="C424" s="53">
        <v>0</v>
      </c>
      <c r="D424" s="54" t="s">
        <v>5457</v>
      </c>
    </row>
    <row r="425" spans="1:4" x14ac:dyDescent="0.25">
      <c r="A425" s="15" t="s">
        <v>5458</v>
      </c>
      <c r="B425" s="53" t="s">
        <v>31</v>
      </c>
      <c r="C425" s="53">
        <v>14</v>
      </c>
      <c r="D425" s="54" t="s">
        <v>4937</v>
      </c>
    </row>
    <row r="426" spans="1:4" x14ac:dyDescent="0.25">
      <c r="A426" s="15" t="s">
        <v>708</v>
      </c>
      <c r="B426" s="53" t="s">
        <v>31</v>
      </c>
      <c r="C426" s="53">
        <v>14</v>
      </c>
      <c r="D426" s="54" t="s">
        <v>4937</v>
      </c>
    </row>
    <row r="427" spans="1:4" ht="30" x14ac:dyDescent="0.25">
      <c r="A427" s="15" t="s">
        <v>5459</v>
      </c>
      <c r="B427" s="53" t="s">
        <v>31</v>
      </c>
      <c r="C427" s="53">
        <v>0</v>
      </c>
      <c r="D427" s="54" t="s">
        <v>5460</v>
      </c>
    </row>
    <row r="428" spans="1:4" ht="30" x14ac:dyDescent="0.25">
      <c r="A428" s="15" t="s">
        <v>5461</v>
      </c>
      <c r="B428" s="53" t="s">
        <v>31</v>
      </c>
      <c r="C428" s="53">
        <v>14</v>
      </c>
      <c r="D428" s="54" t="s">
        <v>5462</v>
      </c>
    </row>
    <row r="429" spans="1:4" x14ac:dyDescent="0.25">
      <c r="A429" s="15" t="s">
        <v>1842</v>
      </c>
      <c r="B429" s="53" t="s">
        <v>31</v>
      </c>
      <c r="C429" s="53">
        <v>14</v>
      </c>
      <c r="D429" s="54" t="s">
        <v>5463</v>
      </c>
    </row>
    <row r="430" spans="1:4" x14ac:dyDescent="0.25">
      <c r="A430" s="15" t="s">
        <v>5464</v>
      </c>
      <c r="B430" s="53" t="s">
        <v>31</v>
      </c>
      <c r="C430" s="53">
        <v>14</v>
      </c>
      <c r="D430" s="54" t="s">
        <v>5465</v>
      </c>
    </row>
    <row r="431" spans="1:4" x14ac:dyDescent="0.25">
      <c r="A431" s="15" t="s">
        <v>5466</v>
      </c>
      <c r="B431" s="53" t="s">
        <v>31</v>
      </c>
      <c r="C431" s="53">
        <v>14</v>
      </c>
      <c r="D431" s="54" t="s">
        <v>4937</v>
      </c>
    </row>
    <row r="432" spans="1:4" x14ac:dyDescent="0.25">
      <c r="A432" s="15" t="s">
        <v>889</v>
      </c>
      <c r="B432" s="53" t="s">
        <v>31</v>
      </c>
      <c r="C432" s="53">
        <v>14</v>
      </c>
      <c r="D432" s="54" t="s">
        <v>5467</v>
      </c>
    </row>
    <row r="433" spans="1:5" x14ac:dyDescent="0.25">
      <c r="A433" s="15" t="s">
        <v>151</v>
      </c>
      <c r="B433" s="53" t="s">
        <v>31</v>
      </c>
      <c r="C433" s="53">
        <v>14</v>
      </c>
      <c r="D433" s="54" t="s">
        <v>4937</v>
      </c>
    </row>
    <row r="434" spans="1:5" x14ac:dyDescent="0.25">
      <c r="A434" s="15" t="s">
        <v>740</v>
      </c>
      <c r="B434" s="53" t="s">
        <v>80</v>
      </c>
      <c r="C434" s="53">
        <v>12</v>
      </c>
      <c r="D434" s="54" t="s">
        <v>5468</v>
      </c>
      <c r="E434" s="15" t="s">
        <v>4922</v>
      </c>
    </row>
    <row r="435" spans="1:5" x14ac:dyDescent="0.25">
      <c r="A435" s="15" t="s">
        <v>5469</v>
      </c>
      <c r="B435" s="53" t="s">
        <v>80</v>
      </c>
      <c r="C435" s="53">
        <v>0</v>
      </c>
      <c r="D435" s="54" t="s">
        <v>5470</v>
      </c>
      <c r="E435" s="15" t="s">
        <v>4922</v>
      </c>
    </row>
    <row r="436" spans="1:5" ht="30" x14ac:dyDescent="0.25">
      <c r="A436" s="15" t="s">
        <v>5471</v>
      </c>
      <c r="B436" s="53" t="s">
        <v>80</v>
      </c>
      <c r="C436" s="53">
        <v>12</v>
      </c>
      <c r="D436" s="54" t="s">
        <v>5472</v>
      </c>
      <c r="E436" s="15" t="s">
        <v>4922</v>
      </c>
    </row>
    <row r="437" spans="1:5" ht="30" x14ac:dyDescent="0.25">
      <c r="A437" s="15" t="s">
        <v>5473</v>
      </c>
      <c r="B437" s="53" t="s">
        <v>80</v>
      </c>
      <c r="C437" s="53">
        <v>0</v>
      </c>
      <c r="D437" s="54" t="s">
        <v>5474</v>
      </c>
      <c r="E437" s="15" t="s">
        <v>4922</v>
      </c>
    </row>
    <row r="438" spans="1:5" x14ac:dyDescent="0.25">
      <c r="A438" s="15" t="s">
        <v>5475</v>
      </c>
      <c r="B438" s="53" t="s">
        <v>80</v>
      </c>
      <c r="C438" s="53">
        <v>0</v>
      </c>
      <c r="D438" s="54" t="s">
        <v>5476</v>
      </c>
      <c r="E438" s="15" t="s">
        <v>4922</v>
      </c>
    </row>
    <row r="439" spans="1:5" x14ac:dyDescent="0.25">
      <c r="A439" s="15" t="s">
        <v>5477</v>
      </c>
      <c r="B439" s="53" t="s">
        <v>80</v>
      </c>
      <c r="C439" s="53">
        <v>0</v>
      </c>
      <c r="D439" s="54" t="s">
        <v>5478</v>
      </c>
      <c r="E439" s="15" t="s">
        <v>4922</v>
      </c>
    </row>
    <row r="440" spans="1:5" x14ac:dyDescent="0.25">
      <c r="A440" s="15" t="s">
        <v>5479</v>
      </c>
      <c r="B440" s="53" t="s">
        <v>80</v>
      </c>
      <c r="C440" s="53">
        <v>12</v>
      </c>
      <c r="D440" s="54" t="s">
        <v>4943</v>
      </c>
      <c r="E440" s="15" t="s">
        <v>4922</v>
      </c>
    </row>
    <row r="441" spans="1:5" x14ac:dyDescent="0.25">
      <c r="A441" s="15" t="s">
        <v>5480</v>
      </c>
      <c r="B441" s="53" t="s">
        <v>80</v>
      </c>
      <c r="C441" s="53">
        <v>12</v>
      </c>
      <c r="D441" s="54" t="s">
        <v>5481</v>
      </c>
      <c r="E441" s="15" t="s">
        <v>4922</v>
      </c>
    </row>
    <row r="442" spans="1:5" x14ac:dyDescent="0.25">
      <c r="A442" s="15" t="s">
        <v>5482</v>
      </c>
      <c r="B442" s="53" t="s">
        <v>80</v>
      </c>
      <c r="C442" s="53">
        <v>0</v>
      </c>
      <c r="D442" s="54" t="s">
        <v>4943</v>
      </c>
      <c r="E442" s="15" t="s">
        <v>4922</v>
      </c>
    </row>
    <row r="443" spans="1:5" x14ac:dyDescent="0.25">
      <c r="A443" s="15" t="s">
        <v>5483</v>
      </c>
      <c r="B443" s="53" t="s">
        <v>80</v>
      </c>
      <c r="C443" s="53">
        <v>0</v>
      </c>
      <c r="D443" s="54" t="s">
        <v>5484</v>
      </c>
      <c r="E443" s="15" t="s">
        <v>4922</v>
      </c>
    </row>
    <row r="444" spans="1:5" x14ac:dyDescent="0.25">
      <c r="A444" s="15" t="s">
        <v>5485</v>
      </c>
      <c r="B444" s="53" t="s">
        <v>80</v>
      </c>
      <c r="C444" s="53">
        <v>0</v>
      </c>
      <c r="D444" s="54" t="s">
        <v>5486</v>
      </c>
      <c r="E444" s="15" t="s">
        <v>4922</v>
      </c>
    </row>
    <row r="445" spans="1:5" x14ac:dyDescent="0.25">
      <c r="A445" s="15" t="s">
        <v>5487</v>
      </c>
      <c r="B445" s="53" t="s">
        <v>80</v>
      </c>
      <c r="C445" s="53">
        <v>16</v>
      </c>
      <c r="D445" s="54" t="s">
        <v>5488</v>
      </c>
      <c r="E445" s="15" t="s">
        <v>4922</v>
      </c>
    </row>
    <row r="446" spans="1:5" x14ac:dyDescent="0.25">
      <c r="A446" s="15" t="s">
        <v>2828</v>
      </c>
      <c r="B446" s="53" t="s">
        <v>80</v>
      </c>
      <c r="C446" s="53">
        <v>16</v>
      </c>
      <c r="D446" s="54" t="s">
        <v>4943</v>
      </c>
      <c r="E446" s="15" t="s">
        <v>4922</v>
      </c>
    </row>
    <row r="447" spans="1:5" x14ac:dyDescent="0.25">
      <c r="A447" s="15" t="s">
        <v>3121</v>
      </c>
      <c r="B447" s="53" t="s">
        <v>80</v>
      </c>
      <c r="C447" s="53">
        <v>16</v>
      </c>
      <c r="D447" s="54" t="s">
        <v>5468</v>
      </c>
      <c r="E447" s="15" t="s">
        <v>4922</v>
      </c>
    </row>
    <row r="448" spans="1:5" x14ac:dyDescent="0.25">
      <c r="A448" s="15" t="s">
        <v>5489</v>
      </c>
      <c r="B448" s="53" t="s">
        <v>80</v>
      </c>
      <c r="C448" s="53">
        <v>0</v>
      </c>
      <c r="D448" s="54" t="s">
        <v>5470</v>
      </c>
      <c r="E448" s="15" t="s">
        <v>4922</v>
      </c>
    </row>
    <row r="449" spans="1:5" ht="30" x14ac:dyDescent="0.25">
      <c r="A449" s="15" t="s">
        <v>5490</v>
      </c>
      <c r="B449" s="53" t="s">
        <v>80</v>
      </c>
      <c r="C449" s="53">
        <v>12</v>
      </c>
      <c r="D449" s="54" t="s">
        <v>5472</v>
      </c>
      <c r="E449" s="15" t="s">
        <v>4922</v>
      </c>
    </row>
    <row r="450" spans="1:5" ht="30" x14ac:dyDescent="0.25">
      <c r="A450" s="15" t="s">
        <v>5491</v>
      </c>
      <c r="B450" s="53" t="s">
        <v>80</v>
      </c>
      <c r="C450" s="53">
        <v>0</v>
      </c>
      <c r="D450" s="54" t="s">
        <v>5474</v>
      </c>
      <c r="E450" s="15" t="s">
        <v>4922</v>
      </c>
    </row>
    <row r="451" spans="1:5" ht="30" x14ac:dyDescent="0.25">
      <c r="A451" s="15" t="s">
        <v>5492</v>
      </c>
      <c r="B451" s="53" t="s">
        <v>80</v>
      </c>
      <c r="C451" s="53">
        <v>0</v>
      </c>
      <c r="D451" s="54" t="s">
        <v>5493</v>
      </c>
      <c r="E451" s="15" t="s">
        <v>4922</v>
      </c>
    </row>
    <row r="452" spans="1:5" ht="30" x14ac:dyDescent="0.25">
      <c r="A452" s="15" t="s">
        <v>5494</v>
      </c>
      <c r="B452" s="53" t="s">
        <v>80</v>
      </c>
      <c r="C452" s="53">
        <v>0</v>
      </c>
      <c r="D452" s="54" t="s">
        <v>5495</v>
      </c>
      <c r="E452" s="15" t="s">
        <v>4922</v>
      </c>
    </row>
    <row r="453" spans="1:5" ht="30" x14ac:dyDescent="0.25">
      <c r="A453" s="15" t="s">
        <v>5496</v>
      </c>
      <c r="B453" s="53" t="s">
        <v>80</v>
      </c>
      <c r="C453" s="53">
        <v>0</v>
      </c>
      <c r="D453" s="54" t="s">
        <v>5497</v>
      </c>
      <c r="E453" s="15" t="s">
        <v>4922</v>
      </c>
    </row>
    <row r="454" spans="1:5" x14ac:dyDescent="0.25">
      <c r="A454" s="15" t="s">
        <v>5498</v>
      </c>
      <c r="B454" s="53" t="s">
        <v>80</v>
      </c>
      <c r="C454" s="53">
        <v>0</v>
      </c>
      <c r="D454" s="54" t="s">
        <v>5478</v>
      </c>
      <c r="E454" s="15" t="s">
        <v>4922</v>
      </c>
    </row>
    <row r="455" spans="1:5" x14ac:dyDescent="0.25">
      <c r="A455" s="15" t="s">
        <v>5499</v>
      </c>
      <c r="B455" s="53" t="s">
        <v>80</v>
      </c>
      <c r="C455" s="53">
        <v>16</v>
      </c>
      <c r="D455" s="54" t="s">
        <v>4943</v>
      </c>
      <c r="E455" s="15" t="s">
        <v>4922</v>
      </c>
    </row>
    <row r="456" spans="1:5" x14ac:dyDescent="0.25">
      <c r="A456" s="15" t="s">
        <v>5500</v>
      </c>
      <c r="B456" s="53" t="s">
        <v>80</v>
      </c>
      <c r="C456" s="53">
        <v>0</v>
      </c>
      <c r="D456" s="54" t="s">
        <v>5501</v>
      </c>
      <c r="E456" s="15" t="s">
        <v>4922</v>
      </c>
    </row>
    <row r="457" spans="1:5" x14ac:dyDescent="0.25">
      <c r="A457" s="15" t="s">
        <v>5502</v>
      </c>
      <c r="B457" s="53" t="s">
        <v>80</v>
      </c>
      <c r="C457" s="53">
        <v>12</v>
      </c>
      <c r="D457" s="54" t="s">
        <v>5503</v>
      </c>
      <c r="E457" s="15" t="s">
        <v>4922</v>
      </c>
    </row>
    <row r="458" spans="1:5" x14ac:dyDescent="0.25">
      <c r="A458" s="15" t="s">
        <v>5504</v>
      </c>
      <c r="B458" s="53" t="s">
        <v>80</v>
      </c>
      <c r="C458" s="53">
        <v>0</v>
      </c>
      <c r="D458" s="54" t="s">
        <v>5505</v>
      </c>
      <c r="E458" s="15" t="s">
        <v>4922</v>
      </c>
    </row>
    <row r="459" spans="1:5" x14ac:dyDescent="0.25">
      <c r="A459" s="15" t="s">
        <v>5506</v>
      </c>
      <c r="B459" s="53" t="s">
        <v>80</v>
      </c>
      <c r="C459" s="53">
        <v>16</v>
      </c>
      <c r="D459" s="54" t="s">
        <v>4937</v>
      </c>
      <c r="E459" s="15" t="s">
        <v>4922</v>
      </c>
    </row>
    <row r="460" spans="1:5" ht="30" x14ac:dyDescent="0.25">
      <c r="A460" s="15" t="s">
        <v>5507</v>
      </c>
      <c r="B460" s="53" t="s">
        <v>80</v>
      </c>
      <c r="C460" s="53">
        <v>0</v>
      </c>
      <c r="D460" s="54" t="s">
        <v>5508</v>
      </c>
      <c r="E460" s="15" t="s">
        <v>4922</v>
      </c>
    </row>
    <row r="461" spans="1:5" x14ac:dyDescent="0.25">
      <c r="A461" s="15" t="s">
        <v>550</v>
      </c>
      <c r="B461" s="53" t="s">
        <v>80</v>
      </c>
      <c r="C461" s="53">
        <v>16</v>
      </c>
      <c r="D461" s="54" t="s">
        <v>4943</v>
      </c>
      <c r="E461" s="15" t="s">
        <v>4922</v>
      </c>
    </row>
    <row r="462" spans="1:5" x14ac:dyDescent="0.25">
      <c r="A462" s="15" t="s">
        <v>669</v>
      </c>
      <c r="B462" s="53" t="s">
        <v>31</v>
      </c>
      <c r="C462" s="53">
        <v>14</v>
      </c>
      <c r="D462" s="54" t="s">
        <v>5509</v>
      </c>
    </row>
    <row r="463" spans="1:5" ht="45" x14ac:dyDescent="0.25">
      <c r="A463" s="15" t="s">
        <v>5510</v>
      </c>
      <c r="B463" s="53" t="s">
        <v>31</v>
      </c>
      <c r="C463" s="53">
        <v>14</v>
      </c>
      <c r="D463" s="54" t="s">
        <v>5511</v>
      </c>
    </row>
    <row r="464" spans="1:5" x14ac:dyDescent="0.25">
      <c r="A464" s="15" t="s">
        <v>5512</v>
      </c>
      <c r="B464" s="53" t="s">
        <v>31</v>
      </c>
      <c r="C464" s="53">
        <v>0</v>
      </c>
      <c r="D464" s="54" t="s">
        <v>5513</v>
      </c>
    </row>
    <row r="465" spans="1:5" x14ac:dyDescent="0.25">
      <c r="A465" s="15" t="s">
        <v>5514</v>
      </c>
      <c r="B465" s="53" t="s">
        <v>31</v>
      </c>
      <c r="C465" s="53">
        <v>14</v>
      </c>
      <c r="D465" s="54" t="s">
        <v>4943</v>
      </c>
    </row>
    <row r="466" spans="1:5" x14ac:dyDescent="0.25">
      <c r="A466" s="15" t="s">
        <v>5515</v>
      </c>
      <c r="B466" s="53" t="s">
        <v>31</v>
      </c>
      <c r="C466" s="53">
        <v>14</v>
      </c>
      <c r="D466" s="54" t="s">
        <v>5516</v>
      </c>
    </row>
    <row r="467" spans="1:5" x14ac:dyDescent="0.25">
      <c r="A467" s="15" t="s">
        <v>5517</v>
      </c>
      <c r="B467" s="53" t="s">
        <v>31</v>
      </c>
      <c r="C467" s="53">
        <v>14</v>
      </c>
      <c r="D467" s="54" t="s">
        <v>4937</v>
      </c>
    </row>
    <row r="468" spans="1:5" x14ac:dyDescent="0.25">
      <c r="A468" s="15" t="s">
        <v>5518</v>
      </c>
      <c r="B468" s="53" t="s">
        <v>31</v>
      </c>
      <c r="C468" s="53">
        <v>14</v>
      </c>
      <c r="D468" s="54" t="s">
        <v>5519</v>
      </c>
    </row>
    <row r="469" spans="1:5" x14ac:dyDescent="0.25">
      <c r="A469" s="15" t="s">
        <v>5520</v>
      </c>
      <c r="B469" s="53" t="s">
        <v>31</v>
      </c>
      <c r="C469" s="53">
        <v>14</v>
      </c>
      <c r="D469" s="54" t="s">
        <v>5521</v>
      </c>
    </row>
    <row r="470" spans="1:5" x14ac:dyDescent="0.25">
      <c r="A470" s="15" t="s">
        <v>5522</v>
      </c>
      <c r="B470" s="53" t="s">
        <v>31</v>
      </c>
      <c r="C470" s="53">
        <v>14</v>
      </c>
      <c r="D470" s="54" t="s">
        <v>5523</v>
      </c>
    </row>
    <row r="471" spans="1:5" x14ac:dyDescent="0.25">
      <c r="A471" s="15" t="s">
        <v>647</v>
      </c>
      <c r="B471" s="53" t="s">
        <v>31</v>
      </c>
      <c r="C471" s="53">
        <v>14</v>
      </c>
      <c r="D471" s="54" t="s">
        <v>4937</v>
      </c>
    </row>
    <row r="472" spans="1:5" x14ac:dyDescent="0.25">
      <c r="A472" s="15" t="s">
        <v>5524</v>
      </c>
      <c r="B472" s="53" t="s">
        <v>80</v>
      </c>
      <c r="C472" s="53">
        <v>12</v>
      </c>
      <c r="D472" s="54" t="s">
        <v>5525</v>
      </c>
      <c r="E472" s="15" t="s">
        <v>4922</v>
      </c>
    </row>
    <row r="473" spans="1:5" x14ac:dyDescent="0.25">
      <c r="A473" s="15" t="s">
        <v>5526</v>
      </c>
      <c r="B473" s="53" t="s">
        <v>80</v>
      </c>
      <c r="C473" s="53">
        <v>0</v>
      </c>
      <c r="D473" s="54" t="s">
        <v>5527</v>
      </c>
      <c r="E473" s="15" t="s">
        <v>4922</v>
      </c>
    </row>
    <row r="474" spans="1:5" x14ac:dyDescent="0.25">
      <c r="A474" s="15" t="s">
        <v>5528</v>
      </c>
      <c r="B474" s="53" t="s">
        <v>80</v>
      </c>
      <c r="C474" s="53">
        <v>8</v>
      </c>
      <c r="D474" s="54" t="s">
        <v>4937</v>
      </c>
      <c r="E474" s="15" t="s">
        <v>4922</v>
      </c>
    </row>
    <row r="475" spans="1:5" x14ac:dyDescent="0.25">
      <c r="A475" s="15" t="s">
        <v>5529</v>
      </c>
      <c r="B475" s="53" t="s">
        <v>80</v>
      </c>
      <c r="C475" s="53">
        <v>8</v>
      </c>
      <c r="D475" s="54" t="s">
        <v>5525</v>
      </c>
      <c r="E475" s="15" t="s">
        <v>4922</v>
      </c>
    </row>
    <row r="476" spans="1:5" x14ac:dyDescent="0.25">
      <c r="A476" s="15" t="s">
        <v>5530</v>
      </c>
      <c r="B476" s="53" t="s">
        <v>80</v>
      </c>
      <c r="C476" s="53">
        <v>0</v>
      </c>
      <c r="D476" s="54" t="s">
        <v>5527</v>
      </c>
      <c r="E476" s="15" t="s">
        <v>4922</v>
      </c>
    </row>
    <row r="477" spans="1:5" x14ac:dyDescent="0.25">
      <c r="A477" s="15" t="s">
        <v>5531</v>
      </c>
      <c r="B477" s="53" t="s">
        <v>80</v>
      </c>
      <c r="C477" s="53">
        <v>0</v>
      </c>
      <c r="D477" s="54" t="s">
        <v>5532</v>
      </c>
      <c r="E477" s="15" t="s">
        <v>4922</v>
      </c>
    </row>
    <row r="478" spans="1:5" x14ac:dyDescent="0.25">
      <c r="A478" s="15" t="s">
        <v>1845</v>
      </c>
      <c r="B478" s="53" t="s">
        <v>80</v>
      </c>
      <c r="C478" s="53">
        <v>8</v>
      </c>
      <c r="D478" s="54" t="s">
        <v>4937</v>
      </c>
      <c r="E478" s="15" t="s">
        <v>4922</v>
      </c>
    </row>
    <row r="479" spans="1:5" x14ac:dyDescent="0.25">
      <c r="A479" s="15" t="s">
        <v>5533</v>
      </c>
      <c r="B479" s="53" t="s">
        <v>80</v>
      </c>
      <c r="C479" s="53">
        <v>0</v>
      </c>
      <c r="D479" s="54" t="s">
        <v>5534</v>
      </c>
      <c r="E479" s="15" t="s">
        <v>4922</v>
      </c>
    </row>
    <row r="480" spans="1:5" x14ac:dyDescent="0.25">
      <c r="A480" s="15" t="s">
        <v>5535</v>
      </c>
      <c r="B480" s="53" t="s">
        <v>80</v>
      </c>
      <c r="C480" s="53">
        <v>0</v>
      </c>
      <c r="D480" s="54" t="s">
        <v>5536</v>
      </c>
      <c r="E480" s="15" t="s">
        <v>4922</v>
      </c>
    </row>
    <row r="481" spans="1:5" x14ac:dyDescent="0.25">
      <c r="A481" s="15" t="s">
        <v>5537</v>
      </c>
      <c r="B481" s="53" t="s">
        <v>80</v>
      </c>
      <c r="C481" s="53">
        <v>0</v>
      </c>
      <c r="D481" s="54" t="s">
        <v>5538</v>
      </c>
      <c r="E481" s="15" t="s">
        <v>4922</v>
      </c>
    </row>
    <row r="482" spans="1:5" x14ac:dyDescent="0.25">
      <c r="A482" s="15" t="s">
        <v>1848</v>
      </c>
      <c r="B482" s="53" t="s">
        <v>80</v>
      </c>
      <c r="C482" s="53">
        <v>8</v>
      </c>
      <c r="D482" s="54" t="s">
        <v>4937</v>
      </c>
      <c r="E482" s="15" t="s">
        <v>4922</v>
      </c>
    </row>
    <row r="483" spans="1:5" x14ac:dyDescent="0.25">
      <c r="A483" s="15" t="s">
        <v>5539</v>
      </c>
      <c r="B483" s="53" t="s">
        <v>80</v>
      </c>
      <c r="C483" s="53">
        <v>8</v>
      </c>
      <c r="D483" s="54" t="s">
        <v>5525</v>
      </c>
      <c r="E483" s="15" t="s">
        <v>4922</v>
      </c>
    </row>
    <row r="484" spans="1:5" x14ac:dyDescent="0.25">
      <c r="A484" s="15" t="s">
        <v>5540</v>
      </c>
      <c r="B484" s="53" t="s">
        <v>80</v>
      </c>
      <c r="C484" s="53">
        <v>0</v>
      </c>
      <c r="D484" s="54" t="s">
        <v>5527</v>
      </c>
      <c r="E484" s="15" t="s">
        <v>4922</v>
      </c>
    </row>
    <row r="485" spans="1:5" x14ac:dyDescent="0.25">
      <c r="A485" s="15" t="s">
        <v>5541</v>
      </c>
      <c r="B485" s="53" t="s">
        <v>80</v>
      </c>
      <c r="C485" s="53">
        <v>8</v>
      </c>
      <c r="D485" s="54" t="s">
        <v>4937</v>
      </c>
      <c r="E485" s="15" t="s">
        <v>4922</v>
      </c>
    </row>
    <row r="486" spans="1:5" x14ac:dyDescent="0.25">
      <c r="A486" s="15" t="s">
        <v>5542</v>
      </c>
      <c r="B486" s="53" t="s">
        <v>80</v>
      </c>
      <c r="C486" s="53">
        <v>8</v>
      </c>
      <c r="D486" s="54" t="s">
        <v>5543</v>
      </c>
      <c r="E486" s="15" t="s">
        <v>4922</v>
      </c>
    </row>
    <row r="487" spans="1:5" x14ac:dyDescent="0.25">
      <c r="A487" s="15" t="s">
        <v>1851</v>
      </c>
      <c r="B487" s="53" t="s">
        <v>80</v>
      </c>
      <c r="C487" s="53">
        <v>12</v>
      </c>
      <c r="D487" s="54" t="s">
        <v>5544</v>
      </c>
      <c r="E487" s="15" t="s">
        <v>4922</v>
      </c>
    </row>
    <row r="488" spans="1:5" x14ac:dyDescent="0.25">
      <c r="A488" s="15" t="s">
        <v>217</v>
      </c>
      <c r="B488" s="53" t="s">
        <v>80</v>
      </c>
      <c r="C488" s="53">
        <v>8</v>
      </c>
      <c r="D488" s="54" t="s">
        <v>5545</v>
      </c>
      <c r="E488" s="15" t="s">
        <v>4922</v>
      </c>
    </row>
    <row r="489" spans="1:5" x14ac:dyDescent="0.25">
      <c r="A489" s="15" t="s">
        <v>278</v>
      </c>
      <c r="B489" s="53" t="s">
        <v>80</v>
      </c>
      <c r="C489" s="53">
        <v>8</v>
      </c>
      <c r="D489" s="54" t="s">
        <v>5546</v>
      </c>
      <c r="E489" s="15" t="s">
        <v>4922</v>
      </c>
    </row>
    <row r="490" spans="1:5" x14ac:dyDescent="0.25">
      <c r="A490" s="15" t="s">
        <v>1256</v>
      </c>
      <c r="B490" s="53" t="s">
        <v>80</v>
      </c>
      <c r="C490" s="53">
        <v>8</v>
      </c>
      <c r="D490" s="54" t="s">
        <v>4937</v>
      </c>
      <c r="E490" s="15" t="s">
        <v>4922</v>
      </c>
    </row>
    <row r="491" spans="1:5" x14ac:dyDescent="0.25">
      <c r="A491" s="15" t="s">
        <v>5547</v>
      </c>
      <c r="B491" s="53" t="s">
        <v>31</v>
      </c>
      <c r="C491" s="53">
        <v>14</v>
      </c>
      <c r="D491" s="54" t="s">
        <v>5548</v>
      </c>
    </row>
    <row r="492" spans="1:5" x14ac:dyDescent="0.25">
      <c r="A492" s="15" t="s">
        <v>5549</v>
      </c>
      <c r="B492" s="53" t="s">
        <v>31</v>
      </c>
      <c r="C492" s="53">
        <v>0</v>
      </c>
      <c r="D492" s="54" t="s">
        <v>5550</v>
      </c>
    </row>
    <row r="493" spans="1:5" x14ac:dyDescent="0.25">
      <c r="A493" s="15" t="s">
        <v>5551</v>
      </c>
      <c r="B493" s="53" t="s">
        <v>31</v>
      </c>
      <c r="C493" s="53">
        <v>0</v>
      </c>
      <c r="D493" s="54" t="s">
        <v>4943</v>
      </c>
    </row>
    <row r="494" spans="1:5" x14ac:dyDescent="0.25">
      <c r="A494" s="15" t="s">
        <v>5552</v>
      </c>
      <c r="B494" s="53" t="s">
        <v>31</v>
      </c>
      <c r="C494" s="53">
        <v>0</v>
      </c>
      <c r="D494" s="54" t="s">
        <v>5553</v>
      </c>
    </row>
    <row r="495" spans="1:5" x14ac:dyDescent="0.25">
      <c r="A495" s="15" t="s">
        <v>5554</v>
      </c>
      <c r="B495" s="53" t="s">
        <v>31</v>
      </c>
      <c r="C495" s="53">
        <v>0</v>
      </c>
      <c r="D495" s="54" t="s">
        <v>5555</v>
      </c>
    </row>
    <row r="496" spans="1:5" x14ac:dyDescent="0.25">
      <c r="A496" s="15" t="s">
        <v>940</v>
      </c>
      <c r="B496" s="53" t="s">
        <v>31</v>
      </c>
      <c r="C496" s="53">
        <v>14</v>
      </c>
      <c r="D496" s="54" t="s">
        <v>4943</v>
      </c>
    </row>
    <row r="497" spans="1:4" x14ac:dyDescent="0.25">
      <c r="A497" s="15" t="s">
        <v>5556</v>
      </c>
      <c r="B497" s="53" t="s">
        <v>31</v>
      </c>
      <c r="C497" s="53">
        <v>0</v>
      </c>
      <c r="D497" s="54" t="s">
        <v>5557</v>
      </c>
    </row>
    <row r="498" spans="1:4" x14ac:dyDescent="0.25">
      <c r="A498" s="15" t="s">
        <v>5558</v>
      </c>
      <c r="B498" s="53" t="s">
        <v>31</v>
      </c>
      <c r="C498" s="53">
        <v>0</v>
      </c>
      <c r="D498" s="54" t="s">
        <v>5559</v>
      </c>
    </row>
    <row r="499" spans="1:4" x14ac:dyDescent="0.25">
      <c r="A499" s="15" t="s">
        <v>5560</v>
      </c>
      <c r="B499" s="53" t="s">
        <v>31</v>
      </c>
      <c r="C499" s="53">
        <v>0</v>
      </c>
      <c r="D499" s="54" t="s">
        <v>5561</v>
      </c>
    </row>
    <row r="500" spans="1:4" ht="30" x14ac:dyDescent="0.25">
      <c r="A500" s="15" t="s">
        <v>5562</v>
      </c>
      <c r="B500" s="53" t="s">
        <v>31</v>
      </c>
      <c r="C500" s="53">
        <v>14</v>
      </c>
      <c r="D500" s="54" t="s">
        <v>5563</v>
      </c>
    </row>
    <row r="501" spans="1:4" x14ac:dyDescent="0.25">
      <c r="A501" s="15" t="s">
        <v>804</v>
      </c>
      <c r="B501" s="53" t="s">
        <v>31</v>
      </c>
      <c r="C501" s="53">
        <v>14</v>
      </c>
      <c r="D501" s="54" t="s">
        <v>5564</v>
      </c>
    </row>
    <row r="502" spans="1:4" x14ac:dyDescent="0.25">
      <c r="A502" s="15" t="s">
        <v>5565</v>
      </c>
      <c r="B502" s="53" t="s">
        <v>31</v>
      </c>
      <c r="C502" s="53">
        <v>14</v>
      </c>
      <c r="D502" s="54" t="s">
        <v>5566</v>
      </c>
    </row>
    <row r="503" spans="1:4" x14ac:dyDescent="0.25">
      <c r="A503" s="15" t="s">
        <v>5567</v>
      </c>
      <c r="B503" s="53" t="s">
        <v>31</v>
      </c>
      <c r="C503" s="53">
        <v>0</v>
      </c>
      <c r="D503" s="54" t="s">
        <v>5568</v>
      </c>
    </row>
    <row r="504" spans="1:4" x14ac:dyDescent="0.25">
      <c r="A504" s="15" t="s">
        <v>5569</v>
      </c>
      <c r="B504" s="53" t="s">
        <v>31</v>
      </c>
      <c r="C504" s="53">
        <v>0</v>
      </c>
      <c r="D504" s="54" t="s">
        <v>5570</v>
      </c>
    </row>
    <row r="505" spans="1:4" x14ac:dyDescent="0.25">
      <c r="A505" s="15" t="s">
        <v>5571</v>
      </c>
      <c r="B505" s="53" t="s">
        <v>31</v>
      </c>
      <c r="C505" s="53">
        <v>0</v>
      </c>
      <c r="D505" s="54" t="s">
        <v>5572</v>
      </c>
    </row>
    <row r="506" spans="1:4" x14ac:dyDescent="0.25">
      <c r="A506" s="15" t="s">
        <v>5573</v>
      </c>
      <c r="B506" s="53" t="s">
        <v>31</v>
      </c>
      <c r="C506" s="53">
        <v>0</v>
      </c>
      <c r="D506" s="54" t="s">
        <v>5574</v>
      </c>
    </row>
    <row r="507" spans="1:4" x14ac:dyDescent="0.25">
      <c r="A507" s="15" t="s">
        <v>5575</v>
      </c>
      <c r="B507" s="53" t="s">
        <v>31</v>
      </c>
      <c r="C507" s="53">
        <v>14</v>
      </c>
      <c r="D507" s="54" t="s">
        <v>4943</v>
      </c>
    </row>
    <row r="508" spans="1:4" x14ac:dyDescent="0.25">
      <c r="A508" s="15" t="s">
        <v>5576</v>
      </c>
      <c r="B508" s="53" t="s">
        <v>31</v>
      </c>
      <c r="C508" s="53">
        <v>0</v>
      </c>
      <c r="D508" s="54" t="s">
        <v>5577</v>
      </c>
    </row>
    <row r="509" spans="1:4" x14ac:dyDescent="0.25">
      <c r="A509" s="15" t="s">
        <v>5578</v>
      </c>
      <c r="B509" s="53" t="s">
        <v>31</v>
      </c>
      <c r="C509" s="53">
        <v>0</v>
      </c>
      <c r="D509" s="54" t="s">
        <v>5579</v>
      </c>
    </row>
    <row r="510" spans="1:4" x14ac:dyDescent="0.25">
      <c r="A510" s="15" t="s">
        <v>5580</v>
      </c>
      <c r="B510" s="53" t="s">
        <v>31</v>
      </c>
      <c r="C510" s="53">
        <v>14</v>
      </c>
      <c r="D510" s="54" t="s">
        <v>4943</v>
      </c>
    </row>
    <row r="511" spans="1:4" x14ac:dyDescent="0.25">
      <c r="A511" s="15" t="s">
        <v>5581</v>
      </c>
      <c r="B511" s="53" t="s">
        <v>31</v>
      </c>
      <c r="C511" s="53">
        <v>0</v>
      </c>
      <c r="D511" s="54" t="s">
        <v>5582</v>
      </c>
    </row>
    <row r="512" spans="1:4" x14ac:dyDescent="0.25">
      <c r="A512" s="15" t="s">
        <v>5583</v>
      </c>
      <c r="B512" s="53" t="s">
        <v>31</v>
      </c>
      <c r="C512" s="53">
        <v>0</v>
      </c>
      <c r="D512" s="54" t="s">
        <v>5584</v>
      </c>
    </row>
    <row r="513" spans="1:4" x14ac:dyDescent="0.25">
      <c r="A513" s="15" t="s">
        <v>5585</v>
      </c>
      <c r="B513" s="53" t="s">
        <v>31</v>
      </c>
      <c r="C513" s="53">
        <v>0</v>
      </c>
      <c r="D513" s="54" t="s">
        <v>5586</v>
      </c>
    </row>
    <row r="514" spans="1:4" x14ac:dyDescent="0.25">
      <c r="A514" s="15" t="s">
        <v>5587</v>
      </c>
      <c r="B514" s="53" t="s">
        <v>31</v>
      </c>
      <c r="C514" s="53">
        <v>14</v>
      </c>
      <c r="D514" s="54" t="s">
        <v>4943</v>
      </c>
    </row>
    <row r="515" spans="1:4" x14ac:dyDescent="0.25">
      <c r="A515" s="15" t="s">
        <v>5588</v>
      </c>
      <c r="B515" s="53" t="s">
        <v>31</v>
      </c>
      <c r="C515" s="53">
        <v>0</v>
      </c>
      <c r="D515" s="54" t="s">
        <v>5589</v>
      </c>
    </row>
    <row r="516" spans="1:4" x14ac:dyDescent="0.25">
      <c r="A516" s="15" t="s">
        <v>5590</v>
      </c>
      <c r="B516" s="53" t="s">
        <v>31</v>
      </c>
      <c r="C516" s="53">
        <v>14</v>
      </c>
      <c r="D516" s="54" t="s">
        <v>4943</v>
      </c>
    </row>
    <row r="517" spans="1:4" x14ac:dyDescent="0.25">
      <c r="A517" s="15" t="s">
        <v>5591</v>
      </c>
      <c r="B517" s="53" t="s">
        <v>31</v>
      </c>
      <c r="C517" s="53">
        <v>0</v>
      </c>
      <c r="D517" s="54" t="s">
        <v>5592</v>
      </c>
    </row>
    <row r="518" spans="1:4" x14ac:dyDescent="0.25">
      <c r="A518" s="15" t="s">
        <v>5593</v>
      </c>
      <c r="B518" s="53" t="s">
        <v>31</v>
      </c>
      <c r="C518" s="53">
        <v>14</v>
      </c>
      <c r="D518" s="54" t="s">
        <v>4943</v>
      </c>
    </row>
    <row r="519" spans="1:4" x14ac:dyDescent="0.25">
      <c r="A519" s="15" t="s">
        <v>5594</v>
      </c>
      <c r="B519" s="53" t="s">
        <v>31</v>
      </c>
      <c r="C519" s="53">
        <v>0</v>
      </c>
      <c r="D519" s="54" t="s">
        <v>5595</v>
      </c>
    </row>
    <row r="520" spans="1:4" x14ac:dyDescent="0.25">
      <c r="A520" s="15" t="s">
        <v>5596</v>
      </c>
      <c r="B520" s="53" t="s">
        <v>31</v>
      </c>
      <c r="C520" s="53">
        <v>14</v>
      </c>
      <c r="D520" s="54" t="s">
        <v>4943</v>
      </c>
    </row>
    <row r="521" spans="1:4" x14ac:dyDescent="0.25">
      <c r="A521" s="15" t="s">
        <v>2105</v>
      </c>
      <c r="B521" s="53" t="s">
        <v>31</v>
      </c>
      <c r="C521" s="53">
        <v>14</v>
      </c>
      <c r="D521" s="54" t="s">
        <v>5597</v>
      </c>
    </row>
    <row r="522" spans="1:4" x14ac:dyDescent="0.25">
      <c r="A522" s="15" t="s">
        <v>5598</v>
      </c>
      <c r="B522" s="53" t="s">
        <v>31</v>
      </c>
      <c r="C522" s="53">
        <v>0</v>
      </c>
      <c r="D522" s="54" t="s">
        <v>5599</v>
      </c>
    </row>
    <row r="523" spans="1:4" x14ac:dyDescent="0.25">
      <c r="A523" s="15" t="s">
        <v>5600</v>
      </c>
      <c r="B523" s="53" t="s">
        <v>31</v>
      </c>
      <c r="C523" s="53">
        <v>14</v>
      </c>
      <c r="D523" s="54" t="s">
        <v>5601</v>
      </c>
    </row>
    <row r="524" spans="1:4" x14ac:dyDescent="0.25">
      <c r="A524" s="15" t="s">
        <v>5602</v>
      </c>
      <c r="B524" s="53" t="s">
        <v>31</v>
      </c>
      <c r="C524" s="53">
        <v>0</v>
      </c>
      <c r="D524" s="54" t="s">
        <v>5603</v>
      </c>
    </row>
    <row r="525" spans="1:4" x14ac:dyDescent="0.25">
      <c r="A525" s="15" t="s">
        <v>1179</v>
      </c>
      <c r="B525" s="53" t="s">
        <v>31</v>
      </c>
      <c r="C525" s="53">
        <v>14</v>
      </c>
      <c r="D525" s="54" t="s">
        <v>4943</v>
      </c>
    </row>
    <row r="526" spans="1:4" x14ac:dyDescent="0.25">
      <c r="A526" s="15" t="s">
        <v>5604</v>
      </c>
      <c r="B526" s="53" t="s">
        <v>31</v>
      </c>
      <c r="C526" s="53">
        <v>0</v>
      </c>
      <c r="D526" s="54" t="s">
        <v>5605</v>
      </c>
    </row>
    <row r="527" spans="1:4" x14ac:dyDescent="0.25">
      <c r="A527" s="15" t="s">
        <v>2666</v>
      </c>
      <c r="B527" s="53" t="s">
        <v>31</v>
      </c>
      <c r="C527" s="53">
        <v>14</v>
      </c>
      <c r="D527" s="54" t="s">
        <v>4937</v>
      </c>
    </row>
    <row r="528" spans="1:4" x14ac:dyDescent="0.25">
      <c r="A528" s="15" t="s">
        <v>5606</v>
      </c>
      <c r="B528" s="53" t="s">
        <v>31</v>
      </c>
      <c r="C528" s="53">
        <v>14</v>
      </c>
      <c r="D528" s="54" t="s">
        <v>5607</v>
      </c>
    </row>
    <row r="529" spans="1:4" x14ac:dyDescent="0.25">
      <c r="A529" s="15" t="s">
        <v>5608</v>
      </c>
      <c r="B529" s="53" t="s">
        <v>31</v>
      </c>
      <c r="C529" s="53">
        <v>14</v>
      </c>
      <c r="D529" s="54" t="s">
        <v>5035</v>
      </c>
    </row>
    <row r="530" spans="1:4" x14ac:dyDescent="0.25">
      <c r="A530" s="15" t="s">
        <v>5609</v>
      </c>
      <c r="B530" s="53" t="s">
        <v>31</v>
      </c>
      <c r="C530" s="53">
        <v>0</v>
      </c>
      <c r="D530" s="54" t="s">
        <v>5610</v>
      </c>
    </row>
    <row r="531" spans="1:4" x14ac:dyDescent="0.25">
      <c r="A531" s="15" t="s">
        <v>5611</v>
      </c>
      <c r="B531" s="53" t="s">
        <v>31</v>
      </c>
      <c r="C531" s="53">
        <v>0</v>
      </c>
      <c r="D531" s="54" t="s">
        <v>5612</v>
      </c>
    </row>
    <row r="532" spans="1:4" x14ac:dyDescent="0.25">
      <c r="A532" s="15" t="s">
        <v>5613</v>
      </c>
      <c r="B532" s="53" t="s">
        <v>31</v>
      </c>
      <c r="C532" s="53">
        <v>0</v>
      </c>
      <c r="D532" s="54" t="s">
        <v>5614</v>
      </c>
    </row>
    <row r="533" spans="1:4" x14ac:dyDescent="0.25">
      <c r="A533" s="15" t="s">
        <v>5615</v>
      </c>
      <c r="B533" s="53" t="s">
        <v>31</v>
      </c>
      <c r="C533" s="53">
        <v>0</v>
      </c>
      <c r="D533" s="54" t="s">
        <v>5616</v>
      </c>
    </row>
    <row r="534" spans="1:4" x14ac:dyDescent="0.25">
      <c r="A534" s="15" t="s">
        <v>5617</v>
      </c>
      <c r="B534" s="53" t="s">
        <v>31</v>
      </c>
      <c r="C534" s="53">
        <v>14</v>
      </c>
      <c r="D534" s="54" t="s">
        <v>4937</v>
      </c>
    </row>
    <row r="535" spans="1:4" x14ac:dyDescent="0.25">
      <c r="A535" s="15" t="s">
        <v>5618</v>
      </c>
      <c r="B535" s="53" t="s">
        <v>31</v>
      </c>
      <c r="C535" s="53">
        <v>0</v>
      </c>
      <c r="D535" s="54" t="s">
        <v>5619</v>
      </c>
    </row>
    <row r="536" spans="1:4" x14ac:dyDescent="0.25">
      <c r="A536" s="15" t="s">
        <v>3702</v>
      </c>
      <c r="B536" s="53" t="s">
        <v>31</v>
      </c>
      <c r="C536" s="53">
        <v>14</v>
      </c>
      <c r="D536" s="54" t="s">
        <v>5620</v>
      </c>
    </row>
    <row r="537" spans="1:4" x14ac:dyDescent="0.25">
      <c r="A537" s="15" t="s">
        <v>5621</v>
      </c>
      <c r="B537" s="53" t="s">
        <v>31</v>
      </c>
      <c r="C537" s="53">
        <v>0</v>
      </c>
      <c r="D537" s="54" t="s">
        <v>5622</v>
      </c>
    </row>
    <row r="538" spans="1:4" x14ac:dyDescent="0.25">
      <c r="A538" s="15" t="s">
        <v>5623</v>
      </c>
      <c r="B538" s="53" t="s">
        <v>31</v>
      </c>
      <c r="C538" s="53">
        <v>14</v>
      </c>
      <c r="D538" s="54" t="s">
        <v>4937</v>
      </c>
    </row>
    <row r="539" spans="1:4" x14ac:dyDescent="0.25">
      <c r="A539" s="15" t="s">
        <v>5624</v>
      </c>
      <c r="B539" s="53" t="s">
        <v>31</v>
      </c>
      <c r="C539" s="53">
        <v>14</v>
      </c>
      <c r="D539" s="54" t="s">
        <v>5625</v>
      </c>
    </row>
    <row r="540" spans="1:4" x14ac:dyDescent="0.25">
      <c r="A540" s="15" t="s">
        <v>5626</v>
      </c>
      <c r="B540" s="53" t="s">
        <v>31</v>
      </c>
      <c r="C540" s="53">
        <v>0</v>
      </c>
      <c r="D540" s="54" t="s">
        <v>5627</v>
      </c>
    </row>
    <row r="541" spans="1:4" x14ac:dyDescent="0.25">
      <c r="A541" s="15" t="s">
        <v>5628</v>
      </c>
      <c r="B541" s="53" t="s">
        <v>31</v>
      </c>
      <c r="C541" s="53">
        <v>0</v>
      </c>
      <c r="D541" s="54" t="s">
        <v>5629</v>
      </c>
    </row>
    <row r="542" spans="1:4" x14ac:dyDescent="0.25">
      <c r="A542" s="15" t="s">
        <v>2401</v>
      </c>
      <c r="B542" s="53" t="s">
        <v>31</v>
      </c>
      <c r="C542" s="53">
        <v>14</v>
      </c>
      <c r="D542" s="54" t="s">
        <v>4943</v>
      </c>
    </row>
    <row r="543" spans="1:4" x14ac:dyDescent="0.25">
      <c r="A543" s="15" t="s">
        <v>5630</v>
      </c>
      <c r="B543" s="53" t="s">
        <v>31</v>
      </c>
      <c r="C543" s="53">
        <v>14</v>
      </c>
      <c r="D543" s="54" t="s">
        <v>5631</v>
      </c>
    </row>
    <row r="544" spans="1:4" x14ac:dyDescent="0.25">
      <c r="A544" s="15" t="s">
        <v>5632</v>
      </c>
      <c r="B544" s="53" t="s">
        <v>31</v>
      </c>
      <c r="C544" s="53">
        <v>0</v>
      </c>
      <c r="D544" s="54" t="s">
        <v>5633</v>
      </c>
    </row>
    <row r="545" spans="1:4" x14ac:dyDescent="0.25">
      <c r="A545" s="15" t="s">
        <v>5634</v>
      </c>
      <c r="B545" s="53" t="s">
        <v>31</v>
      </c>
      <c r="C545" s="53">
        <v>14</v>
      </c>
      <c r="D545" s="54" t="s">
        <v>4937</v>
      </c>
    </row>
    <row r="546" spans="1:4" x14ac:dyDescent="0.25">
      <c r="A546" s="15" t="s">
        <v>5635</v>
      </c>
      <c r="B546" s="53" t="s">
        <v>31</v>
      </c>
      <c r="C546" s="53">
        <v>14</v>
      </c>
      <c r="D546" s="54" t="s">
        <v>5035</v>
      </c>
    </row>
    <row r="547" spans="1:4" x14ac:dyDescent="0.25">
      <c r="A547" s="15" t="s">
        <v>5636</v>
      </c>
      <c r="B547" s="53" t="s">
        <v>31</v>
      </c>
      <c r="C547" s="53">
        <v>0</v>
      </c>
      <c r="D547" s="54" t="s">
        <v>5637</v>
      </c>
    </row>
    <row r="548" spans="1:4" x14ac:dyDescent="0.25">
      <c r="A548" s="15" t="s">
        <v>5638</v>
      </c>
      <c r="B548" s="53" t="s">
        <v>31</v>
      </c>
      <c r="C548" s="53">
        <v>14</v>
      </c>
      <c r="D548" s="54" t="s">
        <v>5639</v>
      </c>
    </row>
    <row r="549" spans="1:4" x14ac:dyDescent="0.25">
      <c r="A549" s="15" t="s">
        <v>5640</v>
      </c>
      <c r="B549" s="53" t="s">
        <v>31</v>
      </c>
      <c r="C549" s="53">
        <v>0</v>
      </c>
      <c r="D549" s="54" t="s">
        <v>5641</v>
      </c>
    </row>
    <row r="550" spans="1:4" x14ac:dyDescent="0.25">
      <c r="A550" s="15" t="s">
        <v>5642</v>
      </c>
      <c r="B550" s="53" t="s">
        <v>31</v>
      </c>
      <c r="C550" s="53">
        <v>0</v>
      </c>
      <c r="D550" s="54" t="s">
        <v>4943</v>
      </c>
    </row>
    <row r="551" spans="1:4" x14ac:dyDescent="0.25">
      <c r="A551" s="15" t="s">
        <v>5643</v>
      </c>
      <c r="B551" s="53" t="s">
        <v>31</v>
      </c>
      <c r="C551" s="53">
        <v>14</v>
      </c>
      <c r="D551" s="54" t="s">
        <v>5644</v>
      </c>
    </row>
    <row r="552" spans="1:4" x14ac:dyDescent="0.25">
      <c r="A552" s="15" t="s">
        <v>5645</v>
      </c>
      <c r="B552" s="53" t="s">
        <v>31</v>
      </c>
      <c r="C552" s="53">
        <v>14</v>
      </c>
      <c r="D552" s="54" t="s">
        <v>5646</v>
      </c>
    </row>
    <row r="553" spans="1:4" x14ac:dyDescent="0.25">
      <c r="A553" s="15" t="s">
        <v>5647</v>
      </c>
      <c r="B553" s="53" t="s">
        <v>31</v>
      </c>
      <c r="C553" s="53">
        <v>14</v>
      </c>
      <c r="D553" s="54" t="s">
        <v>4943</v>
      </c>
    </row>
    <row r="554" spans="1:4" x14ac:dyDescent="0.25">
      <c r="A554" s="15" t="s">
        <v>5648</v>
      </c>
      <c r="B554" s="53" t="s">
        <v>31</v>
      </c>
      <c r="C554" s="53">
        <v>0</v>
      </c>
      <c r="D554" s="54" t="s">
        <v>5649</v>
      </c>
    </row>
    <row r="555" spans="1:4" x14ac:dyDescent="0.25">
      <c r="A555" s="15" t="s">
        <v>5650</v>
      </c>
      <c r="B555" s="53" t="s">
        <v>31</v>
      </c>
      <c r="C555" s="53">
        <v>14</v>
      </c>
      <c r="D555" s="54" t="s">
        <v>5651</v>
      </c>
    </row>
    <row r="556" spans="1:4" x14ac:dyDescent="0.25">
      <c r="A556" s="15" t="s">
        <v>5652</v>
      </c>
      <c r="B556" s="53" t="s">
        <v>31</v>
      </c>
      <c r="C556" s="53">
        <v>0</v>
      </c>
      <c r="D556" s="54" t="s">
        <v>5653</v>
      </c>
    </row>
    <row r="557" spans="1:4" x14ac:dyDescent="0.25">
      <c r="A557" s="15" t="s">
        <v>5654</v>
      </c>
      <c r="B557" s="53" t="s">
        <v>31</v>
      </c>
      <c r="C557" s="53">
        <v>0</v>
      </c>
      <c r="D557" s="54" t="s">
        <v>5655</v>
      </c>
    </row>
    <row r="558" spans="1:4" x14ac:dyDescent="0.25">
      <c r="A558" s="15" t="s">
        <v>5656</v>
      </c>
      <c r="B558" s="53" t="s">
        <v>31</v>
      </c>
      <c r="C558" s="53">
        <v>14</v>
      </c>
      <c r="D558" s="54" t="s">
        <v>4937</v>
      </c>
    </row>
    <row r="559" spans="1:4" x14ac:dyDescent="0.25">
      <c r="A559" s="15" t="s">
        <v>5657</v>
      </c>
      <c r="B559" s="53" t="s">
        <v>31</v>
      </c>
      <c r="C559" s="53">
        <v>14</v>
      </c>
      <c r="D559" s="54" t="s">
        <v>5658</v>
      </c>
    </row>
    <row r="560" spans="1:4" x14ac:dyDescent="0.25">
      <c r="A560" s="15" t="s">
        <v>5659</v>
      </c>
      <c r="B560" s="53" t="s">
        <v>31</v>
      </c>
      <c r="C560" s="53">
        <v>14</v>
      </c>
      <c r="D560" s="54" t="s">
        <v>4937</v>
      </c>
    </row>
    <row r="561" spans="1:4" x14ac:dyDescent="0.25">
      <c r="A561" s="15" t="s">
        <v>5660</v>
      </c>
      <c r="B561" s="53" t="s">
        <v>31</v>
      </c>
      <c r="C561" s="53">
        <v>14</v>
      </c>
      <c r="D561" s="54" t="s">
        <v>5661</v>
      </c>
    </row>
    <row r="562" spans="1:4" x14ac:dyDescent="0.25">
      <c r="A562" s="15" t="s">
        <v>5662</v>
      </c>
      <c r="B562" s="53" t="s">
        <v>31</v>
      </c>
      <c r="C562" s="53">
        <v>0</v>
      </c>
      <c r="D562" s="54" t="s">
        <v>5663</v>
      </c>
    </row>
    <row r="563" spans="1:4" x14ac:dyDescent="0.25">
      <c r="A563" s="15" t="s">
        <v>5664</v>
      </c>
      <c r="B563" s="53" t="s">
        <v>31</v>
      </c>
      <c r="C563" s="53">
        <v>14</v>
      </c>
      <c r="D563" s="54" t="s">
        <v>5665</v>
      </c>
    </row>
    <row r="564" spans="1:4" x14ac:dyDescent="0.25">
      <c r="A564" s="15" t="s">
        <v>5666</v>
      </c>
      <c r="B564" s="53" t="s">
        <v>31</v>
      </c>
      <c r="C564" s="53">
        <v>14</v>
      </c>
      <c r="D564" s="54" t="s">
        <v>4943</v>
      </c>
    </row>
    <row r="565" spans="1:4" x14ac:dyDescent="0.25">
      <c r="A565" s="15" t="s">
        <v>5667</v>
      </c>
      <c r="B565" s="53" t="s">
        <v>31</v>
      </c>
      <c r="C565" s="53">
        <v>0</v>
      </c>
      <c r="D565" s="54" t="s">
        <v>5668</v>
      </c>
    </row>
    <row r="566" spans="1:4" x14ac:dyDescent="0.25">
      <c r="A566" s="15" t="s">
        <v>5669</v>
      </c>
      <c r="B566" s="53" t="s">
        <v>31</v>
      </c>
      <c r="C566" s="53">
        <v>0</v>
      </c>
      <c r="D566" s="54" t="s">
        <v>5670</v>
      </c>
    </row>
    <row r="567" spans="1:4" x14ac:dyDescent="0.25">
      <c r="A567" s="15" t="s">
        <v>5671</v>
      </c>
      <c r="B567" s="53" t="s">
        <v>31</v>
      </c>
      <c r="C567" s="53">
        <v>14</v>
      </c>
      <c r="D567" s="54" t="s">
        <v>5672</v>
      </c>
    </row>
    <row r="568" spans="1:4" x14ac:dyDescent="0.25">
      <c r="A568" s="15" t="s">
        <v>5673</v>
      </c>
      <c r="B568" s="53" t="s">
        <v>31</v>
      </c>
      <c r="C568" s="53">
        <v>14</v>
      </c>
      <c r="D568" s="54" t="s">
        <v>4943</v>
      </c>
    </row>
    <row r="569" spans="1:4" x14ac:dyDescent="0.25">
      <c r="A569" s="15" t="s">
        <v>5674</v>
      </c>
      <c r="B569" s="53" t="s">
        <v>31</v>
      </c>
      <c r="C569" s="53">
        <v>14</v>
      </c>
      <c r="D569" s="54" t="s">
        <v>5675</v>
      </c>
    </row>
    <row r="570" spans="1:4" x14ac:dyDescent="0.25">
      <c r="A570" s="15" t="s">
        <v>5676</v>
      </c>
      <c r="B570" s="53" t="s">
        <v>31</v>
      </c>
      <c r="C570" s="53">
        <v>0</v>
      </c>
      <c r="D570" s="54" t="s">
        <v>5677</v>
      </c>
    </row>
    <row r="571" spans="1:4" x14ac:dyDescent="0.25">
      <c r="A571" s="15" t="s">
        <v>5678</v>
      </c>
      <c r="B571" s="53" t="s">
        <v>31</v>
      </c>
      <c r="C571" s="53">
        <v>14</v>
      </c>
      <c r="D571" s="54" t="s">
        <v>4943</v>
      </c>
    </row>
    <row r="572" spans="1:4" x14ac:dyDescent="0.25">
      <c r="A572" s="15" t="s">
        <v>5679</v>
      </c>
      <c r="B572" s="53" t="s">
        <v>31</v>
      </c>
      <c r="C572" s="53">
        <v>14</v>
      </c>
      <c r="D572" s="54" t="s">
        <v>5680</v>
      </c>
    </row>
    <row r="573" spans="1:4" x14ac:dyDescent="0.25">
      <c r="A573" s="15" t="s">
        <v>5681</v>
      </c>
      <c r="B573" s="53" t="s">
        <v>31</v>
      </c>
      <c r="C573" s="53">
        <v>14</v>
      </c>
      <c r="D573" s="54" t="s">
        <v>5682</v>
      </c>
    </row>
    <row r="574" spans="1:4" x14ac:dyDescent="0.25">
      <c r="A574" s="15" t="s">
        <v>5683</v>
      </c>
      <c r="B574" s="53" t="s">
        <v>31</v>
      </c>
      <c r="C574" s="53">
        <v>0</v>
      </c>
      <c r="D574" s="54" t="s">
        <v>5684</v>
      </c>
    </row>
    <row r="575" spans="1:4" x14ac:dyDescent="0.25">
      <c r="A575" s="15" t="s">
        <v>5685</v>
      </c>
      <c r="B575" s="53" t="s">
        <v>31</v>
      </c>
      <c r="C575" s="53">
        <v>14</v>
      </c>
      <c r="D575" s="54" t="s">
        <v>4943</v>
      </c>
    </row>
    <row r="576" spans="1:4" x14ac:dyDescent="0.25">
      <c r="A576" s="15" t="s">
        <v>5686</v>
      </c>
      <c r="B576" s="53" t="s">
        <v>31</v>
      </c>
      <c r="C576" s="53">
        <v>0</v>
      </c>
      <c r="D576" s="54" t="s">
        <v>5687</v>
      </c>
    </row>
    <row r="577" spans="1:4" x14ac:dyDescent="0.25">
      <c r="A577" s="15" t="s">
        <v>5688</v>
      </c>
      <c r="B577" s="53" t="s">
        <v>31</v>
      </c>
      <c r="C577" s="53">
        <v>14</v>
      </c>
      <c r="D577" s="54" t="s">
        <v>5689</v>
      </c>
    </row>
    <row r="578" spans="1:4" x14ac:dyDescent="0.25">
      <c r="A578" s="15" t="s">
        <v>5690</v>
      </c>
      <c r="B578" s="53" t="s">
        <v>31</v>
      </c>
      <c r="C578" s="53">
        <v>0</v>
      </c>
      <c r="D578" s="54" t="s">
        <v>5622</v>
      </c>
    </row>
    <row r="579" spans="1:4" x14ac:dyDescent="0.25">
      <c r="A579" s="15" t="s">
        <v>5691</v>
      </c>
      <c r="B579" s="53" t="s">
        <v>31</v>
      </c>
      <c r="C579" s="53">
        <v>14</v>
      </c>
      <c r="D579" s="54" t="s">
        <v>4943</v>
      </c>
    </row>
    <row r="580" spans="1:4" x14ac:dyDescent="0.25">
      <c r="A580" s="15" t="s">
        <v>5692</v>
      </c>
      <c r="B580" s="53" t="s">
        <v>31</v>
      </c>
      <c r="C580" s="53">
        <v>0</v>
      </c>
      <c r="D580" s="54" t="s">
        <v>5693</v>
      </c>
    </row>
    <row r="581" spans="1:4" x14ac:dyDescent="0.25">
      <c r="A581" s="15" t="s">
        <v>5694</v>
      </c>
      <c r="B581" s="53" t="s">
        <v>31</v>
      </c>
      <c r="C581" s="53">
        <v>14</v>
      </c>
      <c r="D581" s="54" t="s">
        <v>5695</v>
      </c>
    </row>
    <row r="582" spans="1:4" x14ac:dyDescent="0.25">
      <c r="A582" s="15" t="s">
        <v>5696</v>
      </c>
      <c r="B582" s="53" t="s">
        <v>31</v>
      </c>
      <c r="C582" s="53">
        <v>14</v>
      </c>
      <c r="D582" s="54" t="s">
        <v>4943</v>
      </c>
    </row>
    <row r="583" spans="1:4" x14ac:dyDescent="0.25">
      <c r="A583" s="15" t="s">
        <v>5697</v>
      </c>
      <c r="B583" s="53" t="s">
        <v>31</v>
      </c>
      <c r="C583" s="53">
        <v>14</v>
      </c>
      <c r="D583" s="54" t="s">
        <v>5698</v>
      </c>
    </row>
    <row r="584" spans="1:4" x14ac:dyDescent="0.25">
      <c r="A584" s="15" t="s">
        <v>5699</v>
      </c>
      <c r="B584" s="53" t="s">
        <v>31</v>
      </c>
      <c r="C584" s="53">
        <v>0</v>
      </c>
      <c r="D584" s="54" t="s">
        <v>5700</v>
      </c>
    </row>
    <row r="585" spans="1:4" x14ac:dyDescent="0.25">
      <c r="A585" s="15" t="s">
        <v>2537</v>
      </c>
      <c r="B585" s="53" t="s">
        <v>31</v>
      </c>
      <c r="C585" s="53">
        <v>14</v>
      </c>
      <c r="D585" s="54" t="s">
        <v>4937</v>
      </c>
    </row>
    <row r="586" spans="1:4" x14ac:dyDescent="0.25">
      <c r="A586" s="15" t="s">
        <v>5701</v>
      </c>
      <c r="B586" s="53" t="s">
        <v>31</v>
      </c>
      <c r="C586" s="53">
        <v>0</v>
      </c>
      <c r="D586" s="54" t="s">
        <v>5702</v>
      </c>
    </row>
    <row r="587" spans="1:4" x14ac:dyDescent="0.25">
      <c r="A587" s="15" t="s">
        <v>5703</v>
      </c>
      <c r="B587" s="53" t="s">
        <v>31</v>
      </c>
      <c r="C587" s="53">
        <v>14</v>
      </c>
      <c r="D587" s="54" t="s">
        <v>4943</v>
      </c>
    </row>
    <row r="588" spans="1:4" x14ac:dyDescent="0.25">
      <c r="A588" s="15" t="s">
        <v>5704</v>
      </c>
      <c r="B588" s="53" t="s">
        <v>31</v>
      </c>
      <c r="C588" s="53">
        <v>0</v>
      </c>
      <c r="D588" s="54" t="s">
        <v>5705</v>
      </c>
    </row>
    <row r="589" spans="1:4" x14ac:dyDescent="0.25">
      <c r="A589" s="15" t="s">
        <v>5706</v>
      </c>
      <c r="B589" s="53" t="s">
        <v>31</v>
      </c>
      <c r="C589" s="53">
        <v>14</v>
      </c>
      <c r="D589" s="54" t="s">
        <v>4943</v>
      </c>
    </row>
    <row r="590" spans="1:4" x14ac:dyDescent="0.25">
      <c r="A590" s="15" t="s">
        <v>5707</v>
      </c>
      <c r="B590" s="53" t="s">
        <v>31</v>
      </c>
      <c r="C590" s="53">
        <v>14</v>
      </c>
      <c r="D590" s="54" t="s">
        <v>5708</v>
      </c>
    </row>
    <row r="591" spans="1:4" x14ac:dyDescent="0.25">
      <c r="A591" s="15" t="s">
        <v>5709</v>
      </c>
      <c r="B591" s="53" t="s">
        <v>31</v>
      </c>
      <c r="C591" s="53">
        <v>14</v>
      </c>
      <c r="D591" s="54" t="s">
        <v>5710</v>
      </c>
    </row>
    <row r="592" spans="1:4" ht="30" x14ac:dyDescent="0.25">
      <c r="A592" s="15" t="s">
        <v>5711</v>
      </c>
      <c r="B592" s="53" t="s">
        <v>31</v>
      </c>
      <c r="C592" s="53">
        <v>0</v>
      </c>
      <c r="D592" s="54" t="s">
        <v>5712</v>
      </c>
    </row>
    <row r="593" spans="1:4" x14ac:dyDescent="0.25">
      <c r="A593" s="15" t="s">
        <v>2162</v>
      </c>
      <c r="B593" s="53" t="s">
        <v>31</v>
      </c>
      <c r="C593" s="53">
        <v>14</v>
      </c>
      <c r="D593" s="54" t="s">
        <v>4943</v>
      </c>
    </row>
    <row r="594" spans="1:4" x14ac:dyDescent="0.25">
      <c r="A594" s="15" t="s">
        <v>5713</v>
      </c>
      <c r="B594" s="53" t="s">
        <v>31</v>
      </c>
      <c r="C594" s="53">
        <v>0</v>
      </c>
      <c r="D594" s="54" t="s">
        <v>5714</v>
      </c>
    </row>
    <row r="595" spans="1:4" x14ac:dyDescent="0.25">
      <c r="A595" s="15" t="s">
        <v>5715</v>
      </c>
      <c r="B595" s="53" t="s">
        <v>31</v>
      </c>
      <c r="C595" s="53">
        <v>14</v>
      </c>
      <c r="D595" s="54" t="s">
        <v>4943</v>
      </c>
    </row>
    <row r="596" spans="1:4" x14ac:dyDescent="0.25">
      <c r="A596" s="15" t="s">
        <v>1605</v>
      </c>
      <c r="B596" s="53" t="s">
        <v>31</v>
      </c>
      <c r="C596" s="53">
        <v>14</v>
      </c>
      <c r="D596" s="54" t="s">
        <v>5716</v>
      </c>
    </row>
    <row r="597" spans="1:4" ht="30" x14ac:dyDescent="0.25">
      <c r="A597" s="15" t="s">
        <v>5717</v>
      </c>
      <c r="B597" s="53" t="s">
        <v>31</v>
      </c>
      <c r="C597" s="53">
        <v>14</v>
      </c>
      <c r="D597" s="54" t="s">
        <v>5718</v>
      </c>
    </row>
    <row r="598" spans="1:4" x14ac:dyDescent="0.25">
      <c r="A598" s="15" t="s">
        <v>1854</v>
      </c>
      <c r="B598" s="53" t="s">
        <v>31</v>
      </c>
      <c r="C598" s="53">
        <v>14</v>
      </c>
      <c r="D598" s="54" t="s">
        <v>4943</v>
      </c>
    </row>
    <row r="599" spans="1:4" x14ac:dyDescent="0.25">
      <c r="A599" s="15" t="s">
        <v>5719</v>
      </c>
      <c r="B599" s="53" t="s">
        <v>31</v>
      </c>
      <c r="C599" s="53">
        <v>14</v>
      </c>
      <c r="D599" s="54" t="s">
        <v>4943</v>
      </c>
    </row>
    <row r="600" spans="1:4" x14ac:dyDescent="0.25">
      <c r="A600" s="15" t="s">
        <v>5720</v>
      </c>
      <c r="B600" s="53" t="s">
        <v>31</v>
      </c>
      <c r="C600" s="53">
        <v>0</v>
      </c>
      <c r="D600" s="54" t="s">
        <v>5721</v>
      </c>
    </row>
    <row r="601" spans="1:4" x14ac:dyDescent="0.25">
      <c r="A601" s="15" t="s">
        <v>5722</v>
      </c>
      <c r="B601" s="53" t="s">
        <v>31</v>
      </c>
      <c r="C601" s="53">
        <v>0</v>
      </c>
      <c r="D601" s="54" t="s">
        <v>5723</v>
      </c>
    </row>
    <row r="602" spans="1:4" x14ac:dyDescent="0.25">
      <c r="A602" s="15" t="s">
        <v>5724</v>
      </c>
      <c r="B602" s="53" t="s">
        <v>31</v>
      </c>
      <c r="C602" s="53">
        <v>14</v>
      </c>
      <c r="D602" s="54" t="s">
        <v>4943</v>
      </c>
    </row>
    <row r="603" spans="1:4" x14ac:dyDescent="0.25">
      <c r="A603" s="15" t="s">
        <v>172</v>
      </c>
      <c r="B603" s="53" t="s">
        <v>31</v>
      </c>
      <c r="C603" s="53">
        <v>14</v>
      </c>
      <c r="D603" s="54" t="s">
        <v>5362</v>
      </c>
    </row>
    <row r="604" spans="1:4" x14ac:dyDescent="0.25">
      <c r="A604" s="15" t="s">
        <v>1259</v>
      </c>
      <c r="B604" s="53" t="s">
        <v>31</v>
      </c>
      <c r="C604" s="53">
        <v>14</v>
      </c>
      <c r="D604" s="54" t="s">
        <v>4943</v>
      </c>
    </row>
    <row r="605" spans="1:4" x14ac:dyDescent="0.25">
      <c r="A605" s="15" t="s">
        <v>5725</v>
      </c>
      <c r="B605" s="53" t="s">
        <v>31</v>
      </c>
      <c r="C605" s="53">
        <v>0</v>
      </c>
      <c r="D605" s="54" t="s">
        <v>5726</v>
      </c>
    </row>
    <row r="606" spans="1:4" x14ac:dyDescent="0.25">
      <c r="A606" s="15" t="s">
        <v>5727</v>
      </c>
      <c r="B606" s="53" t="s">
        <v>31</v>
      </c>
      <c r="C606" s="53">
        <v>0</v>
      </c>
      <c r="D606" s="54" t="s">
        <v>5728</v>
      </c>
    </row>
    <row r="607" spans="1:4" x14ac:dyDescent="0.25">
      <c r="A607" s="15" t="s">
        <v>5729</v>
      </c>
      <c r="B607" s="53" t="s">
        <v>31</v>
      </c>
      <c r="C607" s="53">
        <v>0</v>
      </c>
      <c r="D607" s="54" t="s">
        <v>4943</v>
      </c>
    </row>
    <row r="608" spans="1:4" x14ac:dyDescent="0.25">
      <c r="A608" s="15" t="s">
        <v>5730</v>
      </c>
      <c r="B608" s="53" t="s">
        <v>31</v>
      </c>
      <c r="C608" s="53">
        <v>10</v>
      </c>
      <c r="D608" s="54" t="s">
        <v>5726</v>
      </c>
    </row>
    <row r="609" spans="1:4" x14ac:dyDescent="0.25">
      <c r="A609" s="15" t="s">
        <v>5731</v>
      </c>
      <c r="B609" s="53" t="s">
        <v>31</v>
      </c>
      <c r="C609" s="53">
        <v>0</v>
      </c>
      <c r="D609" s="54" t="s">
        <v>5732</v>
      </c>
    </row>
    <row r="610" spans="1:4" x14ac:dyDescent="0.25">
      <c r="A610" s="15" t="s">
        <v>5733</v>
      </c>
      <c r="B610" s="53" t="s">
        <v>31</v>
      </c>
      <c r="C610" s="53">
        <v>0</v>
      </c>
      <c r="D610" s="54" t="s">
        <v>5734</v>
      </c>
    </row>
    <row r="611" spans="1:4" x14ac:dyDescent="0.25">
      <c r="A611" s="15" t="s">
        <v>5735</v>
      </c>
      <c r="B611" s="53" t="s">
        <v>31</v>
      </c>
      <c r="C611" s="53">
        <v>0</v>
      </c>
      <c r="D611" s="54" t="s">
        <v>5736</v>
      </c>
    </row>
    <row r="612" spans="1:4" x14ac:dyDescent="0.25">
      <c r="A612" s="15" t="s">
        <v>5737</v>
      </c>
      <c r="B612" s="53" t="s">
        <v>31</v>
      </c>
      <c r="C612" s="53">
        <v>0</v>
      </c>
      <c r="D612" s="54" t="s">
        <v>5738</v>
      </c>
    </row>
    <row r="613" spans="1:4" x14ac:dyDescent="0.25">
      <c r="A613" s="15" t="s">
        <v>5739</v>
      </c>
      <c r="B613" s="53" t="s">
        <v>31</v>
      </c>
      <c r="C613" s="53">
        <v>10</v>
      </c>
      <c r="D613" s="54" t="s">
        <v>5740</v>
      </c>
    </row>
    <row r="614" spans="1:4" x14ac:dyDescent="0.25">
      <c r="A614" s="15" t="s">
        <v>5741</v>
      </c>
      <c r="B614" s="53" t="s">
        <v>31</v>
      </c>
      <c r="C614" s="53">
        <v>0</v>
      </c>
      <c r="D614" s="54" t="s">
        <v>4943</v>
      </c>
    </row>
    <row r="615" spans="1:4" x14ac:dyDescent="0.25">
      <c r="A615" s="15" t="s">
        <v>5742</v>
      </c>
      <c r="B615" s="53" t="s">
        <v>31</v>
      </c>
      <c r="C615" s="53">
        <v>10</v>
      </c>
      <c r="D615" s="54" t="s">
        <v>4943</v>
      </c>
    </row>
    <row r="616" spans="1:4" x14ac:dyDescent="0.25">
      <c r="A616" s="15" t="s">
        <v>5743</v>
      </c>
      <c r="B616" s="53" t="s">
        <v>31</v>
      </c>
      <c r="C616" s="53">
        <v>14</v>
      </c>
      <c r="D616" s="54" t="s">
        <v>5744</v>
      </c>
    </row>
    <row r="617" spans="1:4" x14ac:dyDescent="0.25">
      <c r="A617" s="15" t="s">
        <v>5745</v>
      </c>
      <c r="B617" s="53" t="s">
        <v>31</v>
      </c>
      <c r="C617" s="53">
        <v>14</v>
      </c>
      <c r="D617" s="54" t="s">
        <v>5746</v>
      </c>
    </row>
    <row r="618" spans="1:4" x14ac:dyDescent="0.25">
      <c r="A618" s="15" t="s">
        <v>5747</v>
      </c>
      <c r="B618" s="53" t="s">
        <v>31</v>
      </c>
      <c r="C618" s="53">
        <v>0</v>
      </c>
      <c r="D618" s="54" t="s">
        <v>5748</v>
      </c>
    </row>
    <row r="619" spans="1:4" x14ac:dyDescent="0.25">
      <c r="A619" s="15" t="s">
        <v>5749</v>
      </c>
      <c r="B619" s="53" t="s">
        <v>31</v>
      </c>
      <c r="C619" s="53">
        <v>0</v>
      </c>
      <c r="D619" s="54" t="s">
        <v>5750</v>
      </c>
    </row>
    <row r="620" spans="1:4" x14ac:dyDescent="0.25">
      <c r="A620" s="15" t="s">
        <v>5751</v>
      </c>
      <c r="B620" s="53" t="s">
        <v>31</v>
      </c>
      <c r="C620" s="53">
        <v>14</v>
      </c>
      <c r="D620" s="54" t="s">
        <v>5752</v>
      </c>
    </row>
    <row r="621" spans="1:4" x14ac:dyDescent="0.25">
      <c r="A621" s="15" t="s">
        <v>5753</v>
      </c>
      <c r="B621" s="53" t="s">
        <v>31</v>
      </c>
      <c r="C621" s="53">
        <v>0</v>
      </c>
      <c r="D621" s="54" t="s">
        <v>4943</v>
      </c>
    </row>
    <row r="622" spans="1:4" ht="30" x14ac:dyDescent="0.25">
      <c r="A622" s="15" t="s">
        <v>5754</v>
      </c>
      <c r="B622" s="53" t="s">
        <v>31</v>
      </c>
      <c r="C622" s="53">
        <v>14</v>
      </c>
      <c r="D622" s="54" t="s">
        <v>5755</v>
      </c>
    </row>
    <row r="623" spans="1:4" x14ac:dyDescent="0.25">
      <c r="A623" s="15" t="s">
        <v>3321</v>
      </c>
      <c r="B623" s="53" t="s">
        <v>31</v>
      </c>
      <c r="C623" s="53">
        <v>14</v>
      </c>
      <c r="D623" s="54" t="s">
        <v>4937</v>
      </c>
    </row>
    <row r="624" spans="1:4" x14ac:dyDescent="0.25">
      <c r="A624" s="15" t="s">
        <v>5756</v>
      </c>
      <c r="B624" s="53" t="s">
        <v>31</v>
      </c>
      <c r="C624" s="53">
        <v>14</v>
      </c>
      <c r="D624" s="54" t="s">
        <v>5757</v>
      </c>
    </row>
    <row r="625" spans="1:4" x14ac:dyDescent="0.25">
      <c r="A625" s="15" t="s">
        <v>5758</v>
      </c>
      <c r="B625" s="53" t="s">
        <v>31</v>
      </c>
      <c r="C625" s="53">
        <v>14</v>
      </c>
      <c r="D625" s="54" t="s">
        <v>5362</v>
      </c>
    </row>
    <row r="626" spans="1:4" x14ac:dyDescent="0.25">
      <c r="A626" s="15" t="s">
        <v>5759</v>
      </c>
      <c r="B626" s="53" t="s">
        <v>31</v>
      </c>
      <c r="C626" s="53">
        <v>14</v>
      </c>
      <c r="D626" s="54" t="s">
        <v>4964</v>
      </c>
    </row>
    <row r="627" spans="1:4" x14ac:dyDescent="0.25">
      <c r="A627" s="15" t="s">
        <v>970</v>
      </c>
      <c r="B627" s="53" t="s">
        <v>31</v>
      </c>
      <c r="C627" s="53">
        <v>14</v>
      </c>
      <c r="D627" s="54" t="s">
        <v>5760</v>
      </c>
    </row>
    <row r="628" spans="1:4" x14ac:dyDescent="0.25">
      <c r="A628" s="15" t="s">
        <v>5761</v>
      </c>
      <c r="B628" s="53" t="s">
        <v>31</v>
      </c>
      <c r="C628" s="53">
        <v>14</v>
      </c>
      <c r="D628" s="54" t="s">
        <v>5762</v>
      </c>
    </row>
    <row r="629" spans="1:4" x14ac:dyDescent="0.25">
      <c r="A629" s="15" t="s">
        <v>5763</v>
      </c>
      <c r="B629" s="53" t="s">
        <v>31</v>
      </c>
      <c r="C629" s="53">
        <v>14</v>
      </c>
      <c r="D629" s="54" t="s">
        <v>4943</v>
      </c>
    </row>
    <row r="630" spans="1:4" x14ac:dyDescent="0.25">
      <c r="A630" s="15" t="s">
        <v>2872</v>
      </c>
      <c r="B630" s="53" t="s">
        <v>31</v>
      </c>
      <c r="C630" s="53">
        <v>14</v>
      </c>
      <c r="D630" s="54" t="s">
        <v>5764</v>
      </c>
    </row>
    <row r="631" spans="1:4" x14ac:dyDescent="0.25">
      <c r="A631" s="15" t="s">
        <v>5765</v>
      </c>
      <c r="B631" s="53" t="s">
        <v>31</v>
      </c>
      <c r="C631" s="53">
        <v>0</v>
      </c>
      <c r="D631" s="54" t="s">
        <v>5766</v>
      </c>
    </row>
    <row r="632" spans="1:4" x14ac:dyDescent="0.25">
      <c r="A632" s="15" t="s">
        <v>711</v>
      </c>
      <c r="B632" s="53" t="s">
        <v>31</v>
      </c>
      <c r="C632" s="53">
        <v>14</v>
      </c>
      <c r="D632" s="54" t="s">
        <v>4943</v>
      </c>
    </row>
    <row r="633" spans="1:4" x14ac:dyDescent="0.25">
      <c r="A633" s="15" t="s">
        <v>5767</v>
      </c>
      <c r="B633" s="53" t="s">
        <v>31</v>
      </c>
      <c r="C633" s="53">
        <v>0</v>
      </c>
      <c r="D633" s="54" t="s">
        <v>5768</v>
      </c>
    </row>
    <row r="634" spans="1:4" x14ac:dyDescent="0.25">
      <c r="A634" s="15" t="s">
        <v>2738</v>
      </c>
      <c r="B634" s="53" t="s">
        <v>31</v>
      </c>
      <c r="C634" s="53">
        <v>14</v>
      </c>
      <c r="D634" s="54" t="s">
        <v>4943</v>
      </c>
    </row>
    <row r="635" spans="1:4" x14ac:dyDescent="0.25">
      <c r="A635" s="15" t="s">
        <v>5769</v>
      </c>
      <c r="B635" s="53" t="s">
        <v>31</v>
      </c>
      <c r="C635" s="53">
        <v>14</v>
      </c>
      <c r="D635" s="54" t="s">
        <v>5770</v>
      </c>
    </row>
    <row r="636" spans="1:4" x14ac:dyDescent="0.25">
      <c r="A636" s="15" t="s">
        <v>5771</v>
      </c>
      <c r="B636" s="53" t="s">
        <v>31</v>
      </c>
      <c r="C636" s="53">
        <v>14</v>
      </c>
      <c r="D636" s="54" t="s">
        <v>5772</v>
      </c>
    </row>
    <row r="637" spans="1:4" x14ac:dyDescent="0.25">
      <c r="A637" s="15" t="s">
        <v>5773</v>
      </c>
      <c r="B637" s="53" t="s">
        <v>31</v>
      </c>
      <c r="C637" s="53">
        <v>14</v>
      </c>
      <c r="D637" s="54" t="s">
        <v>4937</v>
      </c>
    </row>
    <row r="638" spans="1:4" x14ac:dyDescent="0.25">
      <c r="A638" s="15" t="s">
        <v>5774</v>
      </c>
      <c r="B638" s="53" t="s">
        <v>31</v>
      </c>
      <c r="C638" s="53">
        <v>14</v>
      </c>
      <c r="D638" s="54" t="s">
        <v>5772</v>
      </c>
    </row>
    <row r="639" spans="1:4" x14ac:dyDescent="0.25">
      <c r="A639" s="15" t="s">
        <v>5775</v>
      </c>
      <c r="B639" s="53" t="s">
        <v>31</v>
      </c>
      <c r="C639" s="53">
        <v>14</v>
      </c>
      <c r="D639" s="54" t="s">
        <v>4937</v>
      </c>
    </row>
    <row r="640" spans="1:4" x14ac:dyDescent="0.25">
      <c r="A640" s="15" t="s">
        <v>5776</v>
      </c>
      <c r="B640" s="53" t="s">
        <v>31</v>
      </c>
      <c r="C640" s="53">
        <v>14</v>
      </c>
      <c r="D640" s="54" t="s">
        <v>5777</v>
      </c>
    </row>
    <row r="641" spans="1:4" ht="60" x14ac:dyDescent="0.25">
      <c r="A641" s="15" t="s">
        <v>5778</v>
      </c>
      <c r="B641" s="53" t="s">
        <v>31</v>
      </c>
      <c r="C641" s="53">
        <v>0</v>
      </c>
      <c r="D641" s="54" t="s">
        <v>5779</v>
      </c>
    </row>
    <row r="642" spans="1:4" x14ac:dyDescent="0.25">
      <c r="A642" s="15" t="s">
        <v>1548</v>
      </c>
      <c r="B642" s="53" t="s">
        <v>31</v>
      </c>
      <c r="C642" s="53">
        <v>14</v>
      </c>
      <c r="D642" s="54" t="s">
        <v>4937</v>
      </c>
    </row>
    <row r="643" spans="1:4" x14ac:dyDescent="0.25">
      <c r="A643" s="15" t="s">
        <v>2749</v>
      </c>
      <c r="B643" s="53" t="s">
        <v>31</v>
      </c>
      <c r="C643" s="53">
        <v>14</v>
      </c>
      <c r="D643" s="54" t="s">
        <v>5780</v>
      </c>
    </row>
    <row r="644" spans="1:4" x14ac:dyDescent="0.25">
      <c r="A644" s="15" t="s">
        <v>587</v>
      </c>
      <c r="B644" s="53" t="s">
        <v>31</v>
      </c>
      <c r="C644" s="53">
        <v>12</v>
      </c>
      <c r="D644" s="54" t="s">
        <v>5781</v>
      </c>
    </row>
    <row r="645" spans="1:4" x14ac:dyDescent="0.25">
      <c r="A645" s="15" t="s">
        <v>422</v>
      </c>
      <c r="B645" s="53" t="s">
        <v>31</v>
      </c>
      <c r="C645" s="53">
        <v>14</v>
      </c>
      <c r="D645" s="54" t="s">
        <v>4943</v>
      </c>
    </row>
    <row r="646" spans="1:4" x14ac:dyDescent="0.25">
      <c r="A646" s="15" t="s">
        <v>1182</v>
      </c>
      <c r="B646" s="53" t="s">
        <v>31</v>
      </c>
      <c r="C646" s="53">
        <v>14</v>
      </c>
      <c r="D646" s="54" t="s">
        <v>4943</v>
      </c>
    </row>
    <row r="647" spans="1:4" x14ac:dyDescent="0.25">
      <c r="A647" s="15" t="s">
        <v>5782</v>
      </c>
      <c r="B647" s="53" t="s">
        <v>31</v>
      </c>
      <c r="C647" s="53">
        <v>0</v>
      </c>
      <c r="D647" s="54" t="s">
        <v>5781</v>
      </c>
    </row>
    <row r="648" spans="1:4" x14ac:dyDescent="0.25">
      <c r="A648" s="15" t="s">
        <v>5783</v>
      </c>
      <c r="B648" s="53" t="s">
        <v>31</v>
      </c>
      <c r="C648" s="53">
        <v>14</v>
      </c>
      <c r="D648" s="54" t="s">
        <v>4943</v>
      </c>
    </row>
    <row r="649" spans="1:4" x14ac:dyDescent="0.25">
      <c r="A649" s="15" t="s">
        <v>5784</v>
      </c>
      <c r="B649" s="53" t="s">
        <v>31</v>
      </c>
      <c r="C649" s="53">
        <v>14</v>
      </c>
      <c r="D649" s="54" t="s">
        <v>4943</v>
      </c>
    </row>
    <row r="650" spans="1:4" x14ac:dyDescent="0.25">
      <c r="A650" s="15" t="s">
        <v>5785</v>
      </c>
      <c r="B650" s="53" t="s">
        <v>31</v>
      </c>
      <c r="C650" s="53">
        <v>0</v>
      </c>
      <c r="D650" s="54" t="s">
        <v>5786</v>
      </c>
    </row>
    <row r="651" spans="1:4" x14ac:dyDescent="0.25">
      <c r="A651" s="15" t="s">
        <v>5787</v>
      </c>
      <c r="B651" s="53" t="s">
        <v>31</v>
      </c>
      <c r="C651" s="53">
        <v>0</v>
      </c>
      <c r="D651" s="54" t="s">
        <v>4943</v>
      </c>
    </row>
    <row r="652" spans="1:4" x14ac:dyDescent="0.25">
      <c r="A652" s="15" t="s">
        <v>5788</v>
      </c>
      <c r="B652" s="53" t="s">
        <v>31</v>
      </c>
      <c r="C652" s="53">
        <v>0</v>
      </c>
      <c r="D652" s="54" t="s">
        <v>5789</v>
      </c>
    </row>
    <row r="653" spans="1:4" x14ac:dyDescent="0.25">
      <c r="A653" s="15" t="s">
        <v>220</v>
      </c>
      <c r="B653" s="53" t="s">
        <v>31</v>
      </c>
      <c r="C653" s="53">
        <v>14</v>
      </c>
      <c r="D653" s="54" t="s">
        <v>4943</v>
      </c>
    </row>
    <row r="654" spans="1:4" x14ac:dyDescent="0.25">
      <c r="A654" s="15" t="s">
        <v>5790</v>
      </c>
      <c r="B654" s="53" t="s">
        <v>31</v>
      </c>
      <c r="C654" s="53">
        <v>14</v>
      </c>
      <c r="D654" s="54" t="s">
        <v>4943</v>
      </c>
    </row>
    <row r="655" spans="1:4" x14ac:dyDescent="0.25">
      <c r="A655" s="15" t="s">
        <v>5791</v>
      </c>
      <c r="B655" s="53" t="s">
        <v>31</v>
      </c>
      <c r="C655" s="53">
        <v>14</v>
      </c>
      <c r="D655" s="54" t="s">
        <v>5792</v>
      </c>
    </row>
    <row r="656" spans="1:4" x14ac:dyDescent="0.25">
      <c r="A656" s="15" t="s">
        <v>1516</v>
      </c>
      <c r="B656" s="53" t="s">
        <v>31</v>
      </c>
      <c r="C656" s="53">
        <v>14</v>
      </c>
      <c r="D656" s="54" t="s">
        <v>5793</v>
      </c>
    </row>
    <row r="657" spans="1:4" x14ac:dyDescent="0.25">
      <c r="A657" s="15" t="s">
        <v>5794</v>
      </c>
      <c r="B657" s="53" t="s">
        <v>31</v>
      </c>
      <c r="C657" s="53">
        <v>14</v>
      </c>
      <c r="D657" s="54" t="s">
        <v>5030</v>
      </c>
    </row>
    <row r="658" spans="1:4" x14ac:dyDescent="0.25">
      <c r="A658" s="15" t="s">
        <v>200</v>
      </c>
      <c r="B658" s="53" t="s">
        <v>31</v>
      </c>
      <c r="C658" s="53">
        <v>14</v>
      </c>
      <c r="D658" s="54" t="s">
        <v>5795</v>
      </c>
    </row>
    <row r="659" spans="1:4" x14ac:dyDescent="0.25">
      <c r="A659" s="15" t="s">
        <v>5796</v>
      </c>
      <c r="B659" s="53" t="s">
        <v>31</v>
      </c>
      <c r="C659" s="53">
        <v>14</v>
      </c>
      <c r="D659" s="54" t="s">
        <v>5786</v>
      </c>
    </row>
    <row r="660" spans="1:4" x14ac:dyDescent="0.25">
      <c r="A660" s="15" t="s">
        <v>5797</v>
      </c>
      <c r="B660" s="53" t="s">
        <v>31</v>
      </c>
      <c r="C660" s="53">
        <v>14</v>
      </c>
      <c r="D660" s="54" t="s">
        <v>4943</v>
      </c>
    </row>
    <row r="661" spans="1:4" x14ac:dyDescent="0.25">
      <c r="A661" s="15" t="s">
        <v>2717</v>
      </c>
      <c r="B661" s="53" t="s">
        <v>31</v>
      </c>
      <c r="C661" s="53">
        <v>14</v>
      </c>
      <c r="D661" s="54" t="s">
        <v>5786</v>
      </c>
    </row>
    <row r="662" spans="1:4" x14ac:dyDescent="0.25">
      <c r="A662" s="15" t="s">
        <v>905</v>
      </c>
      <c r="B662" s="53" t="s">
        <v>31</v>
      </c>
      <c r="C662" s="53">
        <v>14</v>
      </c>
      <c r="D662" s="54" t="s">
        <v>4943</v>
      </c>
    </row>
    <row r="663" spans="1:4" x14ac:dyDescent="0.25">
      <c r="A663" s="15" t="s">
        <v>5798</v>
      </c>
      <c r="B663" s="53" t="s">
        <v>31</v>
      </c>
      <c r="C663" s="53">
        <v>14</v>
      </c>
      <c r="D663" s="54" t="s">
        <v>5799</v>
      </c>
    </row>
    <row r="664" spans="1:4" x14ac:dyDescent="0.25">
      <c r="A664" s="15" t="s">
        <v>5800</v>
      </c>
      <c r="B664" s="53" t="s">
        <v>31</v>
      </c>
      <c r="C664" s="53">
        <v>0</v>
      </c>
      <c r="D664" s="54" t="s">
        <v>5801</v>
      </c>
    </row>
    <row r="665" spans="1:4" x14ac:dyDescent="0.25">
      <c r="A665" s="15" t="s">
        <v>192</v>
      </c>
      <c r="B665" s="53" t="s">
        <v>31</v>
      </c>
      <c r="C665" s="53">
        <v>14</v>
      </c>
      <c r="D665" s="54" t="s">
        <v>4937</v>
      </c>
    </row>
    <row r="666" spans="1:4" x14ac:dyDescent="0.25">
      <c r="A666" s="15" t="s">
        <v>5802</v>
      </c>
      <c r="B666" s="53" t="s">
        <v>31</v>
      </c>
      <c r="C666" s="53">
        <v>14</v>
      </c>
      <c r="D666" s="54" t="s">
        <v>5799</v>
      </c>
    </row>
    <row r="667" spans="1:4" x14ac:dyDescent="0.25">
      <c r="A667" s="15" t="s">
        <v>5803</v>
      </c>
      <c r="B667" s="53" t="s">
        <v>31</v>
      </c>
      <c r="C667" s="53">
        <v>14</v>
      </c>
      <c r="D667" s="54" t="s">
        <v>4937</v>
      </c>
    </row>
    <row r="668" spans="1:4" x14ac:dyDescent="0.25">
      <c r="A668" s="15" t="s">
        <v>658</v>
      </c>
      <c r="B668" s="53" t="s">
        <v>31</v>
      </c>
      <c r="C668" s="53">
        <v>14</v>
      </c>
      <c r="D668" s="54" t="s">
        <v>5804</v>
      </c>
    </row>
    <row r="669" spans="1:4" x14ac:dyDescent="0.25">
      <c r="A669" s="15" t="s">
        <v>5805</v>
      </c>
      <c r="B669" s="53" t="s">
        <v>31</v>
      </c>
      <c r="C669" s="53">
        <v>14</v>
      </c>
      <c r="D669" s="54" t="s">
        <v>5035</v>
      </c>
    </row>
    <row r="670" spans="1:4" x14ac:dyDescent="0.25">
      <c r="A670" s="15" t="s">
        <v>2045</v>
      </c>
      <c r="B670" s="53" t="s">
        <v>31</v>
      </c>
      <c r="C670" s="53">
        <v>14</v>
      </c>
      <c r="D670" s="54" t="s">
        <v>5806</v>
      </c>
    </row>
    <row r="671" spans="1:4" x14ac:dyDescent="0.25">
      <c r="A671" s="15" t="s">
        <v>5807</v>
      </c>
      <c r="B671" s="53" t="s">
        <v>31</v>
      </c>
      <c r="C671" s="53">
        <v>14</v>
      </c>
      <c r="D671" s="54" t="s">
        <v>5808</v>
      </c>
    </row>
    <row r="672" spans="1:4" x14ac:dyDescent="0.25">
      <c r="A672" s="15" t="s">
        <v>5809</v>
      </c>
      <c r="B672" s="53" t="s">
        <v>31</v>
      </c>
      <c r="C672" s="53">
        <v>14</v>
      </c>
      <c r="D672" s="54" t="s">
        <v>5810</v>
      </c>
    </row>
    <row r="673" spans="1:4" x14ac:dyDescent="0.25">
      <c r="A673" s="15" t="s">
        <v>1053</v>
      </c>
      <c r="B673" s="53" t="s">
        <v>31</v>
      </c>
      <c r="C673" s="53">
        <v>14</v>
      </c>
      <c r="D673" s="54" t="s">
        <v>4943</v>
      </c>
    </row>
    <row r="674" spans="1:4" x14ac:dyDescent="0.25">
      <c r="A674" s="15" t="s">
        <v>1380</v>
      </c>
      <c r="B674" s="53" t="s">
        <v>31</v>
      </c>
      <c r="C674" s="53">
        <v>14</v>
      </c>
      <c r="D674" s="54" t="s">
        <v>5030</v>
      </c>
    </row>
    <row r="675" spans="1:4" x14ac:dyDescent="0.25">
      <c r="A675" s="15" t="s">
        <v>5811</v>
      </c>
      <c r="B675" s="53" t="s">
        <v>31</v>
      </c>
      <c r="C675" s="53">
        <v>14</v>
      </c>
      <c r="D675" s="54" t="s">
        <v>5804</v>
      </c>
    </row>
    <row r="676" spans="1:4" x14ac:dyDescent="0.25">
      <c r="A676" s="15" t="s">
        <v>1031</v>
      </c>
      <c r="B676" s="53" t="s">
        <v>31</v>
      </c>
      <c r="C676" s="53">
        <v>14</v>
      </c>
      <c r="D676" s="54" t="s">
        <v>5030</v>
      </c>
    </row>
    <row r="677" spans="1:4" x14ac:dyDescent="0.25">
      <c r="A677" s="15" t="s">
        <v>5812</v>
      </c>
      <c r="B677" s="53" t="s">
        <v>31</v>
      </c>
      <c r="C677" s="53">
        <v>14</v>
      </c>
      <c r="D677" s="54" t="s">
        <v>5804</v>
      </c>
    </row>
    <row r="678" spans="1:4" x14ac:dyDescent="0.25">
      <c r="A678" s="15" t="s">
        <v>5813</v>
      </c>
      <c r="B678" s="53" t="s">
        <v>31</v>
      </c>
      <c r="C678" s="53">
        <v>14</v>
      </c>
      <c r="D678" s="54" t="s">
        <v>5030</v>
      </c>
    </row>
    <row r="679" spans="1:4" x14ac:dyDescent="0.25">
      <c r="A679" s="15" t="s">
        <v>5814</v>
      </c>
      <c r="B679" s="53" t="s">
        <v>31</v>
      </c>
      <c r="C679" s="53">
        <v>14</v>
      </c>
      <c r="D679" s="54" t="s">
        <v>5804</v>
      </c>
    </row>
    <row r="680" spans="1:4" x14ac:dyDescent="0.25">
      <c r="A680" s="15" t="s">
        <v>5815</v>
      </c>
      <c r="B680" s="53" t="s">
        <v>31</v>
      </c>
      <c r="C680" s="53">
        <v>14</v>
      </c>
      <c r="D680" s="54" t="s">
        <v>5030</v>
      </c>
    </row>
    <row r="681" spans="1:4" x14ac:dyDescent="0.25">
      <c r="A681" s="15" t="s">
        <v>1710</v>
      </c>
      <c r="B681" s="53" t="s">
        <v>31</v>
      </c>
      <c r="C681" s="53">
        <v>14</v>
      </c>
      <c r="D681" s="54" t="s">
        <v>5804</v>
      </c>
    </row>
    <row r="682" spans="1:4" x14ac:dyDescent="0.25">
      <c r="A682" s="15" t="s">
        <v>5816</v>
      </c>
      <c r="B682" s="53" t="s">
        <v>31</v>
      </c>
      <c r="C682" s="53">
        <v>14</v>
      </c>
      <c r="D682" s="54" t="s">
        <v>5030</v>
      </c>
    </row>
    <row r="683" spans="1:4" x14ac:dyDescent="0.25">
      <c r="A683" s="15" t="s">
        <v>5817</v>
      </c>
      <c r="B683" s="53" t="s">
        <v>31</v>
      </c>
      <c r="C683" s="53">
        <v>14</v>
      </c>
      <c r="D683" s="54" t="s">
        <v>5818</v>
      </c>
    </row>
    <row r="684" spans="1:4" x14ac:dyDescent="0.25">
      <c r="A684" s="15" t="s">
        <v>240</v>
      </c>
      <c r="B684" s="53" t="s">
        <v>31</v>
      </c>
      <c r="C684" s="53">
        <v>14</v>
      </c>
      <c r="D684" s="54" t="s">
        <v>5804</v>
      </c>
    </row>
    <row r="685" spans="1:4" x14ac:dyDescent="0.25">
      <c r="A685" s="15" t="s">
        <v>70</v>
      </c>
      <c r="B685" s="53" t="s">
        <v>31</v>
      </c>
      <c r="C685" s="53">
        <v>14</v>
      </c>
      <c r="D685" s="54" t="s">
        <v>5030</v>
      </c>
    </row>
    <row r="686" spans="1:4" x14ac:dyDescent="0.25">
      <c r="A686" s="15" t="s">
        <v>5819</v>
      </c>
      <c r="B686" s="53" t="s">
        <v>31</v>
      </c>
      <c r="C686" s="53">
        <v>14</v>
      </c>
      <c r="D686" s="54" t="s">
        <v>5820</v>
      </c>
    </row>
    <row r="687" spans="1:4" x14ac:dyDescent="0.25">
      <c r="A687" s="15" t="s">
        <v>73</v>
      </c>
      <c r="B687" s="53" t="s">
        <v>31</v>
      </c>
      <c r="C687" s="53">
        <v>14</v>
      </c>
      <c r="D687" s="54" t="s">
        <v>5821</v>
      </c>
    </row>
    <row r="688" spans="1:4" x14ac:dyDescent="0.25">
      <c r="A688" s="15" t="s">
        <v>2835</v>
      </c>
      <c r="B688" s="53" t="s">
        <v>31</v>
      </c>
      <c r="C688" s="53">
        <v>14</v>
      </c>
      <c r="D688" s="54" t="s">
        <v>5822</v>
      </c>
    </row>
    <row r="689" spans="1:4" x14ac:dyDescent="0.25">
      <c r="A689" s="15" t="s">
        <v>207</v>
      </c>
      <c r="B689" s="53" t="s">
        <v>31</v>
      </c>
      <c r="C689" s="53">
        <v>14</v>
      </c>
      <c r="D689" s="54" t="s">
        <v>5030</v>
      </c>
    </row>
    <row r="690" spans="1:4" x14ac:dyDescent="0.25">
      <c r="A690" s="15" t="s">
        <v>1266</v>
      </c>
      <c r="B690" s="53" t="s">
        <v>31</v>
      </c>
      <c r="C690" s="53">
        <v>14</v>
      </c>
      <c r="D690" s="54" t="s">
        <v>5804</v>
      </c>
    </row>
    <row r="691" spans="1:4" x14ac:dyDescent="0.25">
      <c r="A691" s="15" t="s">
        <v>1269</v>
      </c>
      <c r="B691" s="53" t="s">
        <v>31</v>
      </c>
      <c r="C691" s="53">
        <v>14</v>
      </c>
      <c r="D691" s="54" t="s">
        <v>5030</v>
      </c>
    </row>
    <row r="692" spans="1:4" x14ac:dyDescent="0.25">
      <c r="A692" s="15" t="s">
        <v>5823</v>
      </c>
      <c r="B692" s="53" t="s">
        <v>31</v>
      </c>
      <c r="C692" s="53">
        <v>14</v>
      </c>
      <c r="D692" s="54" t="s">
        <v>5824</v>
      </c>
    </row>
    <row r="693" spans="1:4" x14ac:dyDescent="0.25">
      <c r="A693" s="15" t="s">
        <v>5825</v>
      </c>
      <c r="B693" s="53" t="s">
        <v>31</v>
      </c>
      <c r="C693" s="53">
        <v>14</v>
      </c>
      <c r="D693" s="54" t="s">
        <v>4943</v>
      </c>
    </row>
    <row r="694" spans="1:4" x14ac:dyDescent="0.25">
      <c r="A694" s="15" t="s">
        <v>5826</v>
      </c>
      <c r="B694" s="53" t="s">
        <v>31</v>
      </c>
      <c r="C694" s="53">
        <v>14</v>
      </c>
      <c r="D694" s="54" t="s">
        <v>5824</v>
      </c>
    </row>
    <row r="695" spans="1:4" x14ac:dyDescent="0.25">
      <c r="A695" s="15" t="s">
        <v>5827</v>
      </c>
      <c r="B695" s="53" t="s">
        <v>31</v>
      </c>
      <c r="C695" s="53">
        <v>14</v>
      </c>
      <c r="D695" s="54" t="s">
        <v>4943</v>
      </c>
    </row>
    <row r="696" spans="1:4" x14ac:dyDescent="0.25">
      <c r="A696" s="15" t="s">
        <v>5828</v>
      </c>
      <c r="B696" s="53" t="s">
        <v>31</v>
      </c>
      <c r="C696" s="53">
        <v>0</v>
      </c>
      <c r="D696" s="54" t="s">
        <v>5829</v>
      </c>
    </row>
    <row r="697" spans="1:4" x14ac:dyDescent="0.25">
      <c r="A697" s="15" t="s">
        <v>5830</v>
      </c>
      <c r="B697" s="53" t="s">
        <v>31</v>
      </c>
      <c r="C697" s="53">
        <v>0</v>
      </c>
      <c r="D697" s="54" t="s">
        <v>5831</v>
      </c>
    </row>
    <row r="698" spans="1:4" x14ac:dyDescent="0.25">
      <c r="A698" s="15" t="s">
        <v>3665</v>
      </c>
      <c r="B698" s="53" t="s">
        <v>31</v>
      </c>
      <c r="C698" s="53">
        <v>14</v>
      </c>
      <c r="D698" s="54" t="s">
        <v>4943</v>
      </c>
    </row>
    <row r="699" spans="1:4" x14ac:dyDescent="0.25">
      <c r="A699" s="15" t="s">
        <v>342</v>
      </c>
      <c r="B699" s="53" t="s">
        <v>31</v>
      </c>
      <c r="C699" s="53">
        <v>14</v>
      </c>
      <c r="D699" s="54" t="s">
        <v>4943</v>
      </c>
    </row>
    <row r="700" spans="1:4" x14ac:dyDescent="0.25">
      <c r="A700" s="15" t="s">
        <v>5832</v>
      </c>
      <c r="B700" s="53" t="s">
        <v>31</v>
      </c>
      <c r="C700" s="53">
        <v>14</v>
      </c>
      <c r="D700" s="54" t="s">
        <v>5833</v>
      </c>
    </row>
    <row r="701" spans="1:4" x14ac:dyDescent="0.25">
      <c r="A701" s="15" t="s">
        <v>5834</v>
      </c>
      <c r="B701" s="53" t="s">
        <v>31</v>
      </c>
      <c r="C701" s="53">
        <v>14</v>
      </c>
      <c r="D701" s="54" t="s">
        <v>4943</v>
      </c>
    </row>
    <row r="702" spans="1:4" x14ac:dyDescent="0.25">
      <c r="A702" s="15" t="s">
        <v>5835</v>
      </c>
      <c r="B702" s="53" t="s">
        <v>31</v>
      </c>
      <c r="C702" s="53">
        <v>14</v>
      </c>
      <c r="D702" s="54" t="s">
        <v>5786</v>
      </c>
    </row>
    <row r="703" spans="1:4" x14ac:dyDescent="0.25">
      <c r="A703" s="15" t="s">
        <v>5836</v>
      </c>
      <c r="B703" s="53" t="s">
        <v>31</v>
      </c>
      <c r="C703" s="53">
        <v>14</v>
      </c>
      <c r="D703" s="54" t="s">
        <v>4943</v>
      </c>
    </row>
    <row r="704" spans="1:4" x14ac:dyDescent="0.25">
      <c r="A704" s="15" t="s">
        <v>5837</v>
      </c>
      <c r="B704" s="53" t="s">
        <v>31</v>
      </c>
      <c r="C704" s="53">
        <v>0</v>
      </c>
      <c r="D704" s="54" t="s">
        <v>5786</v>
      </c>
    </row>
    <row r="705" spans="1:4" x14ac:dyDescent="0.25">
      <c r="A705" s="15" t="s">
        <v>5838</v>
      </c>
      <c r="B705" s="53" t="s">
        <v>31</v>
      </c>
      <c r="C705" s="53">
        <v>14</v>
      </c>
      <c r="D705" s="54" t="s">
        <v>5839</v>
      </c>
    </row>
    <row r="706" spans="1:4" x14ac:dyDescent="0.25">
      <c r="A706" s="15" t="s">
        <v>5840</v>
      </c>
      <c r="B706" s="53" t="s">
        <v>31</v>
      </c>
      <c r="C706" s="53">
        <v>14</v>
      </c>
      <c r="D706" s="54" t="s">
        <v>4943</v>
      </c>
    </row>
    <row r="707" spans="1:4" x14ac:dyDescent="0.25">
      <c r="A707" s="15" t="s">
        <v>5841</v>
      </c>
      <c r="B707" s="53" t="s">
        <v>31</v>
      </c>
      <c r="C707" s="53">
        <v>14</v>
      </c>
      <c r="D707" s="54" t="s">
        <v>5842</v>
      </c>
    </row>
    <row r="708" spans="1:4" x14ac:dyDescent="0.25">
      <c r="A708" s="15" t="s">
        <v>2213</v>
      </c>
      <c r="B708" s="53" t="s">
        <v>31</v>
      </c>
      <c r="C708" s="53">
        <v>14</v>
      </c>
      <c r="D708" s="54" t="s">
        <v>5843</v>
      </c>
    </row>
    <row r="709" spans="1:4" x14ac:dyDescent="0.25">
      <c r="A709" s="15" t="s">
        <v>5844</v>
      </c>
      <c r="B709" s="53" t="s">
        <v>31</v>
      </c>
      <c r="C709" s="53">
        <v>14</v>
      </c>
      <c r="D709" s="54" t="s">
        <v>4943</v>
      </c>
    </row>
    <row r="710" spans="1:4" x14ac:dyDescent="0.25">
      <c r="A710" s="15" t="s">
        <v>5845</v>
      </c>
      <c r="B710" s="53" t="s">
        <v>31</v>
      </c>
      <c r="C710" s="53">
        <v>14</v>
      </c>
      <c r="D710" s="54" t="s">
        <v>5786</v>
      </c>
    </row>
    <row r="711" spans="1:4" x14ac:dyDescent="0.25">
      <c r="A711" s="15" t="s">
        <v>3195</v>
      </c>
      <c r="B711" s="53" t="s">
        <v>31</v>
      </c>
      <c r="C711" s="53">
        <v>14</v>
      </c>
      <c r="D711" s="54" t="s">
        <v>4943</v>
      </c>
    </row>
    <row r="712" spans="1:4" x14ac:dyDescent="0.25">
      <c r="A712" s="15" t="s">
        <v>3643</v>
      </c>
      <c r="B712" s="53" t="s">
        <v>31</v>
      </c>
      <c r="C712" s="53">
        <v>14</v>
      </c>
      <c r="D712" s="54" t="s">
        <v>5846</v>
      </c>
    </row>
    <row r="713" spans="1:4" x14ac:dyDescent="0.25">
      <c r="A713" s="15" t="s">
        <v>5847</v>
      </c>
      <c r="B713" s="53" t="s">
        <v>31</v>
      </c>
      <c r="C713" s="53">
        <v>14</v>
      </c>
      <c r="D713" s="54" t="s">
        <v>4943</v>
      </c>
    </row>
    <row r="714" spans="1:4" x14ac:dyDescent="0.25">
      <c r="A714" s="15" t="s">
        <v>246</v>
      </c>
      <c r="B714" s="53" t="s">
        <v>31</v>
      </c>
      <c r="C714" s="53">
        <v>14</v>
      </c>
      <c r="D714" s="54" t="s">
        <v>4943</v>
      </c>
    </row>
    <row r="715" spans="1:4" x14ac:dyDescent="0.25">
      <c r="A715" s="15" t="s">
        <v>204</v>
      </c>
      <c r="B715" s="53" t="s">
        <v>31</v>
      </c>
      <c r="C715" s="53">
        <v>14</v>
      </c>
      <c r="D715" s="54" t="s">
        <v>5804</v>
      </c>
    </row>
    <row r="716" spans="1:4" x14ac:dyDescent="0.25">
      <c r="A716" s="15" t="s">
        <v>597</v>
      </c>
      <c r="B716" s="53" t="s">
        <v>31</v>
      </c>
      <c r="C716" s="53">
        <v>14</v>
      </c>
      <c r="D716" s="54" t="s">
        <v>5030</v>
      </c>
    </row>
    <row r="717" spans="1:4" x14ac:dyDescent="0.25">
      <c r="A717" s="15" t="s">
        <v>5848</v>
      </c>
      <c r="B717" s="53" t="s">
        <v>31</v>
      </c>
      <c r="C717" s="53">
        <v>14</v>
      </c>
      <c r="D717" s="54" t="s">
        <v>5804</v>
      </c>
    </row>
    <row r="718" spans="1:4" x14ac:dyDescent="0.25">
      <c r="A718" s="15" t="s">
        <v>5849</v>
      </c>
      <c r="B718" s="53" t="s">
        <v>31</v>
      </c>
      <c r="C718" s="53">
        <v>14</v>
      </c>
      <c r="D718" s="54" t="s">
        <v>5850</v>
      </c>
    </row>
    <row r="719" spans="1:4" x14ac:dyDescent="0.25">
      <c r="A719" s="15" t="s">
        <v>2517</v>
      </c>
      <c r="B719" s="53" t="s">
        <v>31</v>
      </c>
      <c r="C719" s="53">
        <v>14</v>
      </c>
      <c r="D719" s="54" t="s">
        <v>4943</v>
      </c>
    </row>
    <row r="720" spans="1:4" x14ac:dyDescent="0.25">
      <c r="A720" s="15" t="s">
        <v>5851</v>
      </c>
      <c r="B720" s="53" t="s">
        <v>31</v>
      </c>
      <c r="C720" s="53">
        <v>14</v>
      </c>
      <c r="D720" s="54" t="s">
        <v>5804</v>
      </c>
    </row>
    <row r="721" spans="1:4" x14ac:dyDescent="0.25">
      <c r="A721" s="15" t="s">
        <v>1328</v>
      </c>
      <c r="B721" s="53" t="s">
        <v>31</v>
      </c>
      <c r="C721" s="53">
        <v>14</v>
      </c>
      <c r="D721" s="54" t="s">
        <v>5030</v>
      </c>
    </row>
    <row r="722" spans="1:4" x14ac:dyDescent="0.25">
      <c r="A722" s="15" t="s">
        <v>1972</v>
      </c>
      <c r="B722" s="53" t="s">
        <v>31</v>
      </c>
      <c r="C722" s="53">
        <v>14</v>
      </c>
      <c r="D722" s="54" t="s">
        <v>5852</v>
      </c>
    </row>
    <row r="723" spans="1:4" x14ac:dyDescent="0.25">
      <c r="A723" s="15" t="s">
        <v>725</v>
      </c>
      <c r="B723" s="53" t="s">
        <v>31</v>
      </c>
      <c r="C723" s="53">
        <v>14</v>
      </c>
      <c r="D723" s="54" t="s">
        <v>4943</v>
      </c>
    </row>
    <row r="724" spans="1:4" x14ac:dyDescent="0.25">
      <c r="A724" s="15" t="s">
        <v>5853</v>
      </c>
      <c r="B724" s="53" t="s">
        <v>31</v>
      </c>
      <c r="C724" s="53">
        <v>14</v>
      </c>
      <c r="D724" s="54" t="s">
        <v>5852</v>
      </c>
    </row>
    <row r="725" spans="1:4" x14ac:dyDescent="0.25">
      <c r="A725" s="15" t="s">
        <v>5854</v>
      </c>
      <c r="B725" s="53" t="s">
        <v>31</v>
      </c>
      <c r="C725" s="53">
        <v>14</v>
      </c>
      <c r="D725" s="54" t="s">
        <v>4937</v>
      </c>
    </row>
    <row r="726" spans="1:4" x14ac:dyDescent="0.25">
      <c r="A726" s="15" t="s">
        <v>5855</v>
      </c>
      <c r="B726" s="53" t="s">
        <v>31</v>
      </c>
      <c r="C726" s="53">
        <v>14</v>
      </c>
      <c r="D726" s="54" t="s">
        <v>5856</v>
      </c>
    </row>
    <row r="727" spans="1:4" x14ac:dyDescent="0.25">
      <c r="A727" s="15" t="s">
        <v>470</v>
      </c>
      <c r="B727" s="53" t="s">
        <v>31</v>
      </c>
      <c r="C727" s="53">
        <v>14</v>
      </c>
      <c r="D727" s="54" t="s">
        <v>5857</v>
      </c>
    </row>
    <row r="728" spans="1:4" x14ac:dyDescent="0.25">
      <c r="A728" s="15" t="s">
        <v>85</v>
      </c>
      <c r="B728" s="53" t="s">
        <v>31</v>
      </c>
      <c r="C728" s="53">
        <v>14</v>
      </c>
      <c r="D728" s="54" t="s">
        <v>4943</v>
      </c>
    </row>
    <row r="729" spans="1:4" x14ac:dyDescent="0.25">
      <c r="A729" s="15" t="s">
        <v>5858</v>
      </c>
      <c r="B729" s="53" t="s">
        <v>31</v>
      </c>
      <c r="C729" s="53">
        <v>14</v>
      </c>
      <c r="D729" s="54" t="s">
        <v>5859</v>
      </c>
    </row>
    <row r="730" spans="1:4" x14ac:dyDescent="0.25">
      <c r="A730" s="15" t="s">
        <v>5860</v>
      </c>
      <c r="B730" s="53" t="s">
        <v>31</v>
      </c>
      <c r="C730" s="53">
        <v>14</v>
      </c>
      <c r="D730" s="54" t="s">
        <v>4937</v>
      </c>
    </row>
    <row r="731" spans="1:4" x14ac:dyDescent="0.25">
      <c r="A731" s="15" t="s">
        <v>5861</v>
      </c>
      <c r="B731" s="53" t="s">
        <v>31</v>
      </c>
      <c r="C731" s="53">
        <v>14</v>
      </c>
      <c r="D731" s="54" t="s">
        <v>5786</v>
      </c>
    </row>
    <row r="732" spans="1:4" ht="30" x14ac:dyDescent="0.25">
      <c r="A732" s="15" t="s">
        <v>5862</v>
      </c>
      <c r="B732" s="53" t="s">
        <v>31</v>
      </c>
      <c r="C732" s="53">
        <v>0</v>
      </c>
      <c r="D732" s="54" t="s">
        <v>5863</v>
      </c>
    </row>
    <row r="733" spans="1:4" x14ac:dyDescent="0.25">
      <c r="A733" s="15" t="s">
        <v>2902</v>
      </c>
      <c r="B733" s="53" t="s">
        <v>31</v>
      </c>
      <c r="C733" s="53">
        <v>14</v>
      </c>
      <c r="D733" s="54" t="s">
        <v>4943</v>
      </c>
    </row>
    <row r="734" spans="1:4" x14ac:dyDescent="0.25">
      <c r="A734" s="15" t="s">
        <v>1867</v>
      </c>
      <c r="B734" s="53" t="s">
        <v>31</v>
      </c>
      <c r="C734" s="53">
        <v>14</v>
      </c>
      <c r="D734" s="54" t="s">
        <v>5864</v>
      </c>
    </row>
    <row r="735" spans="1:4" x14ac:dyDescent="0.25">
      <c r="A735" s="15" t="s">
        <v>5865</v>
      </c>
      <c r="B735" s="53" t="s">
        <v>31</v>
      </c>
      <c r="C735" s="53">
        <v>14</v>
      </c>
      <c r="D735" s="54" t="s">
        <v>5786</v>
      </c>
    </row>
    <row r="736" spans="1:4" x14ac:dyDescent="0.25">
      <c r="A736" s="15" t="s">
        <v>1190</v>
      </c>
      <c r="B736" s="53" t="s">
        <v>31</v>
      </c>
      <c r="C736" s="53">
        <v>14</v>
      </c>
      <c r="D736" s="54" t="s">
        <v>4943</v>
      </c>
    </row>
    <row r="737" spans="1:4" x14ac:dyDescent="0.25">
      <c r="A737" s="15" t="s">
        <v>448</v>
      </c>
      <c r="B737" s="53" t="s">
        <v>31</v>
      </c>
      <c r="C737" s="53">
        <v>14</v>
      </c>
      <c r="D737" s="54" t="s">
        <v>5866</v>
      </c>
    </row>
    <row r="738" spans="1:4" x14ac:dyDescent="0.25">
      <c r="A738" s="15" t="s">
        <v>2120</v>
      </c>
      <c r="B738" s="53" t="s">
        <v>31</v>
      </c>
      <c r="C738" s="53">
        <v>14</v>
      </c>
      <c r="D738" s="54" t="s">
        <v>5867</v>
      </c>
    </row>
    <row r="739" spans="1:4" x14ac:dyDescent="0.25">
      <c r="A739" s="15" t="s">
        <v>5868</v>
      </c>
      <c r="B739" s="53" t="s">
        <v>31</v>
      </c>
      <c r="C739" s="53">
        <v>0</v>
      </c>
      <c r="D739" s="54" t="s">
        <v>5869</v>
      </c>
    </row>
    <row r="740" spans="1:4" x14ac:dyDescent="0.25">
      <c r="A740" s="15" t="s">
        <v>5870</v>
      </c>
      <c r="B740" s="53" t="s">
        <v>31</v>
      </c>
      <c r="C740" s="53">
        <v>14</v>
      </c>
      <c r="D740" s="54" t="s">
        <v>4943</v>
      </c>
    </row>
    <row r="741" spans="1:4" x14ac:dyDescent="0.25">
      <c r="A741" s="15" t="s">
        <v>1064</v>
      </c>
      <c r="B741" s="53" t="s">
        <v>31</v>
      </c>
      <c r="C741" s="53">
        <v>14</v>
      </c>
      <c r="D741" s="54" t="s">
        <v>4943</v>
      </c>
    </row>
    <row r="742" spans="1:4" x14ac:dyDescent="0.25">
      <c r="A742" s="15" t="s">
        <v>5871</v>
      </c>
      <c r="B742" s="53" t="s">
        <v>31</v>
      </c>
      <c r="C742" s="53">
        <v>0</v>
      </c>
      <c r="D742" s="54" t="s">
        <v>5872</v>
      </c>
    </row>
    <row r="743" spans="1:4" x14ac:dyDescent="0.25">
      <c r="A743" s="15" t="s">
        <v>383</v>
      </c>
      <c r="B743" s="53" t="s">
        <v>31</v>
      </c>
      <c r="C743" s="53">
        <v>14</v>
      </c>
      <c r="D743" s="54" t="s">
        <v>4943</v>
      </c>
    </row>
    <row r="744" spans="1:4" x14ac:dyDescent="0.25">
      <c r="A744" s="15" t="s">
        <v>3818</v>
      </c>
      <c r="B744" s="53" t="s">
        <v>31</v>
      </c>
      <c r="C744" s="53">
        <v>14</v>
      </c>
      <c r="D744" s="54" t="s">
        <v>4943</v>
      </c>
    </row>
    <row r="745" spans="1:4" ht="30" x14ac:dyDescent="0.25">
      <c r="A745" s="15" t="s">
        <v>2328</v>
      </c>
      <c r="B745" s="53" t="s">
        <v>31</v>
      </c>
      <c r="C745" s="53">
        <v>14</v>
      </c>
      <c r="D745" s="54" t="s">
        <v>5873</v>
      </c>
    </row>
    <row r="746" spans="1:4" x14ac:dyDescent="0.25">
      <c r="A746" s="15" t="s">
        <v>5874</v>
      </c>
      <c r="B746" s="53" t="s">
        <v>31</v>
      </c>
      <c r="C746" s="53">
        <v>14</v>
      </c>
      <c r="D746" s="54" t="s">
        <v>5795</v>
      </c>
    </row>
    <row r="747" spans="1:4" x14ac:dyDescent="0.25">
      <c r="A747" s="15" t="s">
        <v>2325</v>
      </c>
      <c r="B747" s="53" t="s">
        <v>31</v>
      </c>
      <c r="C747" s="53">
        <v>14</v>
      </c>
      <c r="D747" s="54" t="s">
        <v>5875</v>
      </c>
    </row>
    <row r="748" spans="1:4" x14ac:dyDescent="0.25">
      <c r="A748" s="15" t="s">
        <v>5876</v>
      </c>
      <c r="B748" s="53" t="s">
        <v>31</v>
      </c>
      <c r="C748" s="53">
        <v>14</v>
      </c>
      <c r="D748" s="54" t="s">
        <v>5843</v>
      </c>
    </row>
    <row r="749" spans="1:4" x14ac:dyDescent="0.25">
      <c r="A749" s="15" t="s">
        <v>3558</v>
      </c>
      <c r="B749" s="53" t="s">
        <v>31</v>
      </c>
      <c r="C749" s="53">
        <v>14</v>
      </c>
      <c r="D749" s="54" t="s">
        <v>4943</v>
      </c>
    </row>
    <row r="750" spans="1:4" x14ac:dyDescent="0.25">
      <c r="A750" s="15" t="s">
        <v>2996</v>
      </c>
      <c r="B750" s="53" t="s">
        <v>31</v>
      </c>
      <c r="C750" s="53">
        <v>14</v>
      </c>
      <c r="D750" s="54" t="s">
        <v>5877</v>
      </c>
    </row>
    <row r="751" spans="1:4" x14ac:dyDescent="0.25">
      <c r="A751" s="15" t="s">
        <v>2985</v>
      </c>
      <c r="B751" s="53" t="s">
        <v>31</v>
      </c>
      <c r="C751" s="53">
        <v>14</v>
      </c>
      <c r="D751" s="54" t="s">
        <v>4943</v>
      </c>
    </row>
    <row r="752" spans="1:4" x14ac:dyDescent="0.25">
      <c r="A752" s="15" t="s">
        <v>5878</v>
      </c>
      <c r="B752" s="53" t="s">
        <v>31</v>
      </c>
      <c r="C752" s="53">
        <v>14</v>
      </c>
      <c r="D752" s="54" t="s">
        <v>4943</v>
      </c>
    </row>
    <row r="753" spans="1:4" x14ac:dyDescent="0.25">
      <c r="A753" s="15" t="s">
        <v>1732</v>
      </c>
      <c r="B753" s="53" t="s">
        <v>31</v>
      </c>
      <c r="C753" s="53">
        <v>14</v>
      </c>
      <c r="D753" s="54" t="s">
        <v>5879</v>
      </c>
    </row>
    <row r="754" spans="1:4" x14ac:dyDescent="0.25">
      <c r="A754" s="15" t="s">
        <v>5880</v>
      </c>
      <c r="B754" s="53" t="s">
        <v>31</v>
      </c>
      <c r="C754" s="53">
        <v>14</v>
      </c>
      <c r="D754" s="54" t="s">
        <v>4943</v>
      </c>
    </row>
    <row r="755" spans="1:4" x14ac:dyDescent="0.25">
      <c r="A755" s="15" t="s">
        <v>1876</v>
      </c>
      <c r="B755" s="53" t="s">
        <v>31</v>
      </c>
      <c r="C755" s="53">
        <v>14</v>
      </c>
      <c r="D755" s="54" t="s">
        <v>5881</v>
      </c>
    </row>
    <row r="756" spans="1:4" x14ac:dyDescent="0.25">
      <c r="A756" s="15" t="s">
        <v>807</v>
      </c>
      <c r="B756" s="53" t="s">
        <v>31</v>
      </c>
      <c r="C756" s="53">
        <v>14</v>
      </c>
      <c r="D756" s="54" t="s">
        <v>5882</v>
      </c>
    </row>
    <row r="757" spans="1:4" x14ac:dyDescent="0.25">
      <c r="A757" s="15" t="s">
        <v>5883</v>
      </c>
      <c r="B757" s="53" t="s">
        <v>31</v>
      </c>
      <c r="C757" s="53">
        <v>14</v>
      </c>
      <c r="D757" s="54" t="s">
        <v>5833</v>
      </c>
    </row>
    <row r="758" spans="1:4" x14ac:dyDescent="0.25">
      <c r="A758" s="15" t="s">
        <v>5884</v>
      </c>
      <c r="B758" s="53" t="s">
        <v>31</v>
      </c>
      <c r="C758" s="53">
        <v>14</v>
      </c>
      <c r="D758" s="54" t="s">
        <v>5882</v>
      </c>
    </row>
    <row r="759" spans="1:4" x14ac:dyDescent="0.25">
      <c r="A759" s="15" t="s">
        <v>5885</v>
      </c>
      <c r="B759" s="53" t="s">
        <v>31</v>
      </c>
      <c r="C759" s="53">
        <v>14</v>
      </c>
      <c r="D759" s="54" t="s">
        <v>5833</v>
      </c>
    </row>
    <row r="760" spans="1:4" x14ac:dyDescent="0.25">
      <c r="A760" s="15" t="s">
        <v>5886</v>
      </c>
      <c r="B760" s="53" t="s">
        <v>31</v>
      </c>
      <c r="C760" s="53">
        <v>14</v>
      </c>
      <c r="D760" s="54" t="s">
        <v>5887</v>
      </c>
    </row>
    <row r="761" spans="1:4" x14ac:dyDescent="0.25">
      <c r="A761" s="15" t="s">
        <v>181</v>
      </c>
      <c r="B761" s="53" t="s">
        <v>31</v>
      </c>
      <c r="C761" s="53">
        <v>14</v>
      </c>
      <c r="D761" s="54" t="s">
        <v>5030</v>
      </c>
    </row>
    <row r="762" spans="1:4" x14ac:dyDescent="0.25">
      <c r="A762" s="15" t="s">
        <v>5888</v>
      </c>
      <c r="B762" s="53" t="s">
        <v>31</v>
      </c>
      <c r="C762" s="53">
        <v>14</v>
      </c>
      <c r="D762" s="54" t="s">
        <v>5889</v>
      </c>
    </row>
    <row r="763" spans="1:4" x14ac:dyDescent="0.25">
      <c r="A763" s="15" t="s">
        <v>3583</v>
      </c>
      <c r="B763" s="53" t="s">
        <v>31</v>
      </c>
      <c r="C763" s="53">
        <v>14</v>
      </c>
      <c r="D763" s="54" t="s">
        <v>5890</v>
      </c>
    </row>
    <row r="764" spans="1:4" x14ac:dyDescent="0.25">
      <c r="A764" s="15" t="s">
        <v>5891</v>
      </c>
      <c r="B764" s="53" t="s">
        <v>31</v>
      </c>
      <c r="C764" s="53">
        <v>14</v>
      </c>
      <c r="D764" s="54" t="s">
        <v>4937</v>
      </c>
    </row>
    <row r="765" spans="1:4" x14ac:dyDescent="0.25">
      <c r="A765" s="15" t="s">
        <v>5892</v>
      </c>
      <c r="B765" s="53" t="s">
        <v>31</v>
      </c>
      <c r="C765" s="53">
        <v>14</v>
      </c>
      <c r="D765" s="54" t="s">
        <v>5893</v>
      </c>
    </row>
    <row r="766" spans="1:4" x14ac:dyDescent="0.25">
      <c r="A766" s="15" t="s">
        <v>5894</v>
      </c>
      <c r="B766" s="53" t="s">
        <v>31</v>
      </c>
      <c r="C766" s="53">
        <v>14</v>
      </c>
      <c r="D766" s="54" t="s">
        <v>5895</v>
      </c>
    </row>
    <row r="767" spans="1:4" x14ac:dyDescent="0.25">
      <c r="A767" s="15" t="s">
        <v>5896</v>
      </c>
      <c r="B767" s="53" t="s">
        <v>31</v>
      </c>
      <c r="C767" s="53">
        <v>14</v>
      </c>
      <c r="D767" s="54" t="s">
        <v>5897</v>
      </c>
    </row>
    <row r="768" spans="1:4" x14ac:dyDescent="0.25">
      <c r="A768" s="15" t="s">
        <v>5898</v>
      </c>
      <c r="B768" s="53" t="s">
        <v>31</v>
      </c>
      <c r="C768" s="53">
        <v>0</v>
      </c>
      <c r="D768" s="54" t="s">
        <v>5899</v>
      </c>
    </row>
    <row r="769" spans="1:4" x14ac:dyDescent="0.25">
      <c r="A769" s="15" t="s">
        <v>144</v>
      </c>
      <c r="B769" s="53" t="s">
        <v>31</v>
      </c>
      <c r="C769" s="53">
        <v>14</v>
      </c>
      <c r="D769" s="54" t="s">
        <v>4943</v>
      </c>
    </row>
    <row r="770" spans="1:4" x14ac:dyDescent="0.25">
      <c r="A770" s="15" t="s">
        <v>104</v>
      </c>
      <c r="B770" s="53" t="s">
        <v>31</v>
      </c>
      <c r="C770" s="53">
        <v>14</v>
      </c>
      <c r="D770" s="54" t="s">
        <v>5900</v>
      </c>
    </row>
    <row r="771" spans="1:4" x14ac:dyDescent="0.25">
      <c r="A771" s="15" t="s">
        <v>3414</v>
      </c>
      <c r="B771" s="53" t="s">
        <v>31</v>
      </c>
      <c r="C771" s="53">
        <v>14</v>
      </c>
      <c r="D771" s="54" t="s">
        <v>5901</v>
      </c>
    </row>
    <row r="772" spans="1:4" x14ac:dyDescent="0.25">
      <c r="A772" s="15" t="s">
        <v>2601</v>
      </c>
      <c r="B772" s="53" t="s">
        <v>31</v>
      </c>
      <c r="C772" s="53">
        <v>14</v>
      </c>
      <c r="D772" s="54" t="s">
        <v>5902</v>
      </c>
    </row>
    <row r="773" spans="1:4" x14ac:dyDescent="0.25">
      <c r="A773" s="15" t="s">
        <v>5903</v>
      </c>
      <c r="B773" s="53" t="s">
        <v>31</v>
      </c>
      <c r="C773" s="53">
        <v>14</v>
      </c>
      <c r="D773" s="54" t="s">
        <v>5904</v>
      </c>
    </row>
    <row r="774" spans="1:4" x14ac:dyDescent="0.25">
      <c r="A774" s="15" t="s">
        <v>5905</v>
      </c>
      <c r="B774" s="53" t="s">
        <v>31</v>
      </c>
      <c r="C774" s="53">
        <v>14</v>
      </c>
      <c r="D774" s="54" t="s">
        <v>5906</v>
      </c>
    </row>
    <row r="775" spans="1:4" x14ac:dyDescent="0.25">
      <c r="A775" s="15" t="s">
        <v>5907</v>
      </c>
      <c r="B775" s="53" t="s">
        <v>31</v>
      </c>
      <c r="C775" s="53">
        <v>14</v>
      </c>
      <c r="D775" s="54" t="s">
        <v>5908</v>
      </c>
    </row>
    <row r="776" spans="1:4" x14ac:dyDescent="0.25">
      <c r="A776" s="15" t="s">
        <v>5909</v>
      </c>
      <c r="B776" s="53" t="s">
        <v>31</v>
      </c>
      <c r="C776" s="53">
        <v>14</v>
      </c>
      <c r="D776" s="54" t="s">
        <v>5910</v>
      </c>
    </row>
    <row r="777" spans="1:4" x14ac:dyDescent="0.25">
      <c r="A777" s="15" t="s">
        <v>5911</v>
      </c>
      <c r="B777" s="53" t="s">
        <v>31</v>
      </c>
      <c r="C777" s="53">
        <v>14</v>
      </c>
      <c r="D777" s="54" t="s">
        <v>5912</v>
      </c>
    </row>
    <row r="778" spans="1:4" x14ac:dyDescent="0.25">
      <c r="A778" s="15" t="s">
        <v>5913</v>
      </c>
      <c r="B778" s="53" t="s">
        <v>31</v>
      </c>
      <c r="C778" s="53">
        <v>14</v>
      </c>
      <c r="D778" s="54" t="s">
        <v>4943</v>
      </c>
    </row>
    <row r="779" spans="1:4" x14ac:dyDescent="0.25">
      <c r="A779" s="15" t="s">
        <v>5914</v>
      </c>
      <c r="B779" s="53" t="s">
        <v>31</v>
      </c>
      <c r="C779" s="53">
        <v>14</v>
      </c>
      <c r="D779" s="54" t="s">
        <v>5915</v>
      </c>
    </row>
    <row r="780" spans="1:4" x14ac:dyDescent="0.25">
      <c r="A780" s="15" t="s">
        <v>5916</v>
      </c>
      <c r="B780" s="53" t="s">
        <v>31</v>
      </c>
      <c r="C780" s="53">
        <v>14</v>
      </c>
      <c r="D780" s="54" t="s">
        <v>4943</v>
      </c>
    </row>
    <row r="781" spans="1:4" x14ac:dyDescent="0.25">
      <c r="A781" s="15" t="s">
        <v>684</v>
      </c>
      <c r="B781" s="53" t="s">
        <v>31</v>
      </c>
      <c r="C781" s="53">
        <v>14</v>
      </c>
      <c r="D781" s="54" t="s">
        <v>5030</v>
      </c>
    </row>
    <row r="782" spans="1:4" x14ac:dyDescent="0.25">
      <c r="A782" s="15" t="s">
        <v>5917</v>
      </c>
      <c r="B782" s="53" t="s">
        <v>31</v>
      </c>
      <c r="C782" s="53">
        <v>14</v>
      </c>
      <c r="D782" s="54" t="s">
        <v>5918</v>
      </c>
    </row>
    <row r="783" spans="1:4" x14ac:dyDescent="0.25">
      <c r="A783" s="15" t="s">
        <v>5919</v>
      </c>
      <c r="B783" s="53" t="s">
        <v>31</v>
      </c>
      <c r="C783" s="53">
        <v>10</v>
      </c>
      <c r="D783" s="54" t="s">
        <v>5920</v>
      </c>
    </row>
    <row r="784" spans="1:4" x14ac:dyDescent="0.25">
      <c r="A784" s="15" t="s">
        <v>5921</v>
      </c>
      <c r="B784" s="53" t="s">
        <v>31</v>
      </c>
      <c r="C784" s="53">
        <v>14</v>
      </c>
      <c r="D784" s="54" t="s">
        <v>5030</v>
      </c>
    </row>
    <row r="785" spans="1:5" x14ac:dyDescent="0.25">
      <c r="A785" s="15" t="s">
        <v>5922</v>
      </c>
      <c r="B785" s="53" t="s">
        <v>31</v>
      </c>
      <c r="C785" s="53">
        <v>14</v>
      </c>
      <c r="D785" s="54" t="s">
        <v>5923</v>
      </c>
    </row>
    <row r="786" spans="1:5" x14ac:dyDescent="0.25">
      <c r="A786" s="15" t="s">
        <v>5924</v>
      </c>
      <c r="B786" s="53" t="s">
        <v>31</v>
      </c>
      <c r="C786" s="53">
        <v>14</v>
      </c>
      <c r="D786" s="54" t="s">
        <v>5925</v>
      </c>
    </row>
    <row r="787" spans="1:5" x14ac:dyDescent="0.25">
      <c r="A787" s="15" t="s">
        <v>5926</v>
      </c>
      <c r="B787" s="53" t="s">
        <v>31</v>
      </c>
      <c r="C787" s="53">
        <v>14</v>
      </c>
      <c r="D787" s="54" t="s">
        <v>5030</v>
      </c>
    </row>
    <row r="788" spans="1:5" x14ac:dyDescent="0.25">
      <c r="A788" s="15" t="s">
        <v>5927</v>
      </c>
      <c r="B788" s="53" t="s">
        <v>31</v>
      </c>
      <c r="C788" s="53">
        <v>14</v>
      </c>
      <c r="D788" s="54" t="s">
        <v>5928</v>
      </c>
    </row>
    <row r="789" spans="1:5" x14ac:dyDescent="0.25">
      <c r="A789" s="15" t="s">
        <v>5929</v>
      </c>
      <c r="B789" s="53" t="s">
        <v>31</v>
      </c>
      <c r="C789" s="53">
        <v>0</v>
      </c>
      <c r="D789" s="54" t="s">
        <v>5930</v>
      </c>
    </row>
    <row r="790" spans="1:5" x14ac:dyDescent="0.25">
      <c r="A790" s="15" t="s">
        <v>5931</v>
      </c>
      <c r="B790" s="53" t="s">
        <v>31</v>
      </c>
      <c r="C790" s="53">
        <v>14</v>
      </c>
      <c r="D790" s="54" t="s">
        <v>4943</v>
      </c>
    </row>
    <row r="791" spans="1:5" x14ac:dyDescent="0.25">
      <c r="A791" s="15" t="s">
        <v>5932</v>
      </c>
      <c r="B791" s="53" t="s">
        <v>31</v>
      </c>
      <c r="C791" s="53">
        <v>0</v>
      </c>
      <c r="D791" s="54" t="s">
        <v>5933</v>
      </c>
    </row>
    <row r="792" spans="1:5" x14ac:dyDescent="0.25">
      <c r="A792" s="15" t="s">
        <v>5934</v>
      </c>
      <c r="B792" s="53" t="s">
        <v>31</v>
      </c>
      <c r="C792" s="53">
        <v>14</v>
      </c>
      <c r="D792" s="54" t="s">
        <v>4943</v>
      </c>
    </row>
    <row r="793" spans="1:5" x14ac:dyDescent="0.25">
      <c r="A793" s="15" t="s">
        <v>5935</v>
      </c>
      <c r="B793" s="53" t="s">
        <v>80</v>
      </c>
      <c r="C793" s="53">
        <v>16</v>
      </c>
      <c r="D793" s="54" t="s">
        <v>5936</v>
      </c>
      <c r="E793" s="15" t="s">
        <v>4922</v>
      </c>
    </row>
    <row r="794" spans="1:5" x14ac:dyDescent="0.25">
      <c r="A794" s="15" t="s">
        <v>5937</v>
      </c>
      <c r="B794" s="53" t="s">
        <v>80</v>
      </c>
      <c r="C794" s="53">
        <v>16</v>
      </c>
      <c r="D794" s="54" t="s">
        <v>4943</v>
      </c>
      <c r="E794" s="15" t="s">
        <v>4922</v>
      </c>
    </row>
    <row r="795" spans="1:5" x14ac:dyDescent="0.25">
      <c r="A795" s="15" t="s">
        <v>5938</v>
      </c>
      <c r="B795" s="53" t="s">
        <v>31</v>
      </c>
      <c r="C795" s="53">
        <v>14</v>
      </c>
      <c r="D795" s="54" t="s">
        <v>4943</v>
      </c>
    </row>
    <row r="796" spans="1:5" x14ac:dyDescent="0.25">
      <c r="A796" s="15" t="s">
        <v>5939</v>
      </c>
      <c r="B796" s="53" t="s">
        <v>31</v>
      </c>
      <c r="C796" s="53">
        <v>0</v>
      </c>
      <c r="D796" s="54" t="s">
        <v>5940</v>
      </c>
    </row>
    <row r="797" spans="1:5" x14ac:dyDescent="0.25">
      <c r="A797" s="15" t="s">
        <v>5941</v>
      </c>
      <c r="B797" s="53" t="s">
        <v>31</v>
      </c>
      <c r="C797" s="53">
        <v>14</v>
      </c>
      <c r="D797" s="54" t="s">
        <v>4943</v>
      </c>
    </row>
    <row r="798" spans="1:5" ht="30" x14ac:dyDescent="0.25">
      <c r="A798" s="15" t="s">
        <v>5942</v>
      </c>
      <c r="B798" s="53" t="s">
        <v>80</v>
      </c>
      <c r="C798" s="53">
        <v>2</v>
      </c>
      <c r="D798" s="54" t="s">
        <v>5943</v>
      </c>
      <c r="E798" s="15" t="s">
        <v>4922</v>
      </c>
    </row>
    <row r="799" spans="1:5" ht="30" x14ac:dyDescent="0.25">
      <c r="A799" s="15" t="s">
        <v>5944</v>
      </c>
      <c r="B799" s="53" t="s">
        <v>80</v>
      </c>
      <c r="C799" s="53">
        <v>16</v>
      </c>
      <c r="D799" s="54" t="s">
        <v>5945</v>
      </c>
      <c r="E799" s="15" t="s">
        <v>4922</v>
      </c>
    </row>
    <row r="800" spans="1:5" x14ac:dyDescent="0.25">
      <c r="A800" s="15" t="s">
        <v>5946</v>
      </c>
      <c r="B800" s="53" t="s">
        <v>80</v>
      </c>
      <c r="C800" s="53">
        <v>16</v>
      </c>
      <c r="D800" s="54" t="s">
        <v>4943</v>
      </c>
      <c r="E800" s="15" t="s">
        <v>4922</v>
      </c>
    </row>
    <row r="801" spans="1:5" x14ac:dyDescent="0.25">
      <c r="A801" s="15" t="s">
        <v>5947</v>
      </c>
      <c r="B801" s="53" t="s">
        <v>80</v>
      </c>
      <c r="C801" s="53">
        <v>16</v>
      </c>
      <c r="D801" s="54" t="s">
        <v>4943</v>
      </c>
      <c r="E801" s="15" t="s">
        <v>4922</v>
      </c>
    </row>
    <row r="802" spans="1:5" ht="30" x14ac:dyDescent="0.25">
      <c r="A802" s="15" t="s">
        <v>5948</v>
      </c>
      <c r="B802" s="53" t="s">
        <v>80</v>
      </c>
      <c r="C802" s="53">
        <v>2</v>
      </c>
      <c r="D802" s="54" t="s">
        <v>5949</v>
      </c>
      <c r="E802" s="15" t="s">
        <v>4922</v>
      </c>
    </row>
    <row r="803" spans="1:5" x14ac:dyDescent="0.25">
      <c r="A803" s="15" t="s">
        <v>1411</v>
      </c>
      <c r="B803" s="53" t="s">
        <v>80</v>
      </c>
      <c r="C803" s="53">
        <v>16</v>
      </c>
      <c r="D803" s="54" t="s">
        <v>4943</v>
      </c>
      <c r="E803" s="15" t="s">
        <v>4922</v>
      </c>
    </row>
    <row r="804" spans="1:5" x14ac:dyDescent="0.25">
      <c r="A804" s="15" t="s">
        <v>1535</v>
      </c>
      <c r="B804" s="53" t="s">
        <v>80</v>
      </c>
      <c r="C804" s="53">
        <v>16</v>
      </c>
      <c r="D804" s="54" t="s">
        <v>5950</v>
      </c>
      <c r="E804" s="15" t="s">
        <v>4922</v>
      </c>
    </row>
    <row r="805" spans="1:5" ht="45" x14ac:dyDescent="0.25">
      <c r="A805" s="15" t="s">
        <v>352</v>
      </c>
      <c r="B805" s="53" t="s">
        <v>80</v>
      </c>
      <c r="C805" s="53">
        <v>16</v>
      </c>
      <c r="D805" s="54" t="s">
        <v>5951</v>
      </c>
      <c r="E805" s="15" t="s">
        <v>4922</v>
      </c>
    </row>
    <row r="806" spans="1:5" ht="60" x14ac:dyDescent="0.25">
      <c r="A806" s="15" t="s">
        <v>1361</v>
      </c>
      <c r="B806" s="53" t="s">
        <v>80</v>
      </c>
      <c r="C806" s="53">
        <v>12</v>
      </c>
      <c r="D806" s="54" t="s">
        <v>5952</v>
      </c>
      <c r="E806" s="15" t="s">
        <v>4922</v>
      </c>
    </row>
    <row r="807" spans="1:5" ht="60" x14ac:dyDescent="0.25">
      <c r="A807" s="15" t="s">
        <v>5953</v>
      </c>
      <c r="B807" s="53" t="s">
        <v>80</v>
      </c>
      <c r="C807" s="53">
        <v>8</v>
      </c>
      <c r="D807" s="54" t="s">
        <v>5954</v>
      </c>
      <c r="E807" s="15" t="s">
        <v>4922</v>
      </c>
    </row>
    <row r="808" spans="1:5" ht="60" x14ac:dyDescent="0.25">
      <c r="A808" s="15" t="s">
        <v>5955</v>
      </c>
      <c r="B808" s="53" t="s">
        <v>80</v>
      </c>
      <c r="C808" s="53">
        <v>4</v>
      </c>
      <c r="D808" s="54" t="s">
        <v>5956</v>
      </c>
      <c r="E808" s="15" t="s">
        <v>4922</v>
      </c>
    </row>
    <row r="809" spans="1:5" x14ac:dyDescent="0.25">
      <c r="A809" s="15" t="s">
        <v>5957</v>
      </c>
      <c r="B809" s="53" t="s">
        <v>80</v>
      </c>
      <c r="C809" s="53">
        <v>16</v>
      </c>
      <c r="D809" s="54" t="s">
        <v>4943</v>
      </c>
      <c r="E809" s="15" t="s">
        <v>4922</v>
      </c>
    </row>
    <row r="810" spans="1:5" x14ac:dyDescent="0.25">
      <c r="A810" s="15" t="s">
        <v>5958</v>
      </c>
      <c r="B810" s="53" t="s">
        <v>80</v>
      </c>
      <c r="C810" s="53">
        <v>12</v>
      </c>
      <c r="D810" s="54" t="s">
        <v>5959</v>
      </c>
      <c r="E810" s="15" t="s">
        <v>4922</v>
      </c>
    </row>
    <row r="811" spans="1:5" x14ac:dyDescent="0.25">
      <c r="A811" s="15" t="s">
        <v>3107</v>
      </c>
      <c r="B811" s="53" t="s">
        <v>80</v>
      </c>
      <c r="C811" s="53">
        <v>12</v>
      </c>
      <c r="D811" s="54" t="s">
        <v>5960</v>
      </c>
      <c r="E811" s="15" t="s">
        <v>4922</v>
      </c>
    </row>
    <row r="812" spans="1:5" x14ac:dyDescent="0.25">
      <c r="A812" s="15" t="s">
        <v>5961</v>
      </c>
      <c r="B812" s="53" t="s">
        <v>80</v>
      </c>
      <c r="C812" s="53">
        <v>12</v>
      </c>
      <c r="D812" s="54" t="s">
        <v>5962</v>
      </c>
      <c r="E812" s="15" t="s">
        <v>4922</v>
      </c>
    </row>
    <row r="813" spans="1:5" x14ac:dyDescent="0.25">
      <c r="A813" s="15" t="s">
        <v>5963</v>
      </c>
      <c r="B813" s="53" t="s">
        <v>80</v>
      </c>
      <c r="C813" s="53">
        <v>12</v>
      </c>
      <c r="D813" s="54" t="s">
        <v>4943</v>
      </c>
      <c r="E813" s="15" t="s">
        <v>4922</v>
      </c>
    </row>
    <row r="814" spans="1:5" x14ac:dyDescent="0.25">
      <c r="A814" s="15" t="s">
        <v>5964</v>
      </c>
      <c r="B814" s="53" t="s">
        <v>80</v>
      </c>
      <c r="C814" s="53">
        <v>16</v>
      </c>
      <c r="D814" s="54" t="s">
        <v>5965</v>
      </c>
      <c r="E814" s="15" t="s">
        <v>4922</v>
      </c>
    </row>
    <row r="815" spans="1:5" x14ac:dyDescent="0.25">
      <c r="A815" s="15" t="s">
        <v>5966</v>
      </c>
      <c r="B815" s="53" t="s">
        <v>80</v>
      </c>
      <c r="C815" s="53">
        <v>16</v>
      </c>
      <c r="D815" s="54" t="s">
        <v>5967</v>
      </c>
      <c r="E815" s="15" t="s">
        <v>4922</v>
      </c>
    </row>
    <row r="816" spans="1:5" x14ac:dyDescent="0.25">
      <c r="A816" s="15" t="s">
        <v>5968</v>
      </c>
      <c r="B816" s="53" t="s">
        <v>80</v>
      </c>
      <c r="C816" s="53">
        <v>16</v>
      </c>
      <c r="D816" s="54" t="s">
        <v>5969</v>
      </c>
      <c r="E816" s="15" t="s">
        <v>4922</v>
      </c>
    </row>
    <row r="817" spans="1:5" x14ac:dyDescent="0.25">
      <c r="A817" s="15" t="s">
        <v>3156</v>
      </c>
      <c r="B817" s="53" t="s">
        <v>80</v>
      </c>
      <c r="C817" s="53">
        <v>16</v>
      </c>
      <c r="D817" s="54" t="s">
        <v>4943</v>
      </c>
      <c r="E817" s="15" t="s">
        <v>4922</v>
      </c>
    </row>
    <row r="818" spans="1:5" x14ac:dyDescent="0.25">
      <c r="A818" s="15" t="s">
        <v>5970</v>
      </c>
      <c r="B818" s="53" t="s">
        <v>80</v>
      </c>
      <c r="C818" s="53">
        <v>2</v>
      </c>
      <c r="D818" s="54" t="s">
        <v>5971</v>
      </c>
      <c r="E818" s="15" t="s">
        <v>4922</v>
      </c>
    </row>
    <row r="819" spans="1:5" x14ac:dyDescent="0.25">
      <c r="A819" s="15" t="s">
        <v>5972</v>
      </c>
      <c r="B819" s="53" t="s">
        <v>80</v>
      </c>
      <c r="C819" s="53">
        <v>8</v>
      </c>
      <c r="D819" s="54" t="s">
        <v>5973</v>
      </c>
      <c r="E819" s="15" t="s">
        <v>4922</v>
      </c>
    </row>
    <row r="820" spans="1:5" x14ac:dyDescent="0.25">
      <c r="A820" s="15" t="s">
        <v>5974</v>
      </c>
      <c r="B820" s="53" t="s">
        <v>80</v>
      </c>
      <c r="C820" s="53">
        <v>8</v>
      </c>
      <c r="D820" s="54" t="s">
        <v>4943</v>
      </c>
      <c r="E820" s="15" t="s">
        <v>4922</v>
      </c>
    </row>
    <row r="821" spans="1:5" x14ac:dyDescent="0.25">
      <c r="A821" s="15" t="s">
        <v>5975</v>
      </c>
      <c r="B821" s="53" t="s">
        <v>80</v>
      </c>
      <c r="C821" s="53">
        <v>2</v>
      </c>
      <c r="D821" s="54" t="s">
        <v>5976</v>
      </c>
      <c r="E821" s="15" t="s">
        <v>4922</v>
      </c>
    </row>
    <row r="822" spans="1:5" x14ac:dyDescent="0.25">
      <c r="A822" s="15" t="s">
        <v>5977</v>
      </c>
      <c r="B822" s="53" t="s">
        <v>80</v>
      </c>
      <c r="C822" s="53">
        <v>2</v>
      </c>
      <c r="D822" s="54" t="s">
        <v>4943</v>
      </c>
      <c r="E822" s="15" t="s">
        <v>4922</v>
      </c>
    </row>
    <row r="823" spans="1:5" x14ac:dyDescent="0.25">
      <c r="A823" s="15" t="s">
        <v>5978</v>
      </c>
      <c r="B823" s="53" t="s">
        <v>80</v>
      </c>
      <c r="C823" s="53">
        <v>2</v>
      </c>
      <c r="D823" s="54" t="s">
        <v>5979</v>
      </c>
      <c r="E823" s="15" t="s">
        <v>4922</v>
      </c>
    </row>
    <row r="824" spans="1:5" x14ac:dyDescent="0.25">
      <c r="A824" s="15" t="s">
        <v>5980</v>
      </c>
      <c r="B824" s="53" t="s">
        <v>80</v>
      </c>
      <c r="C824" s="53">
        <v>2</v>
      </c>
      <c r="D824" s="54" t="s">
        <v>5981</v>
      </c>
      <c r="E824" s="15" t="s">
        <v>4922</v>
      </c>
    </row>
    <row r="825" spans="1:5" x14ac:dyDescent="0.25">
      <c r="A825" s="15" t="s">
        <v>5982</v>
      </c>
      <c r="B825" s="53" t="s">
        <v>80</v>
      </c>
      <c r="C825" s="53">
        <v>12</v>
      </c>
      <c r="D825" s="54" t="s">
        <v>4943</v>
      </c>
      <c r="E825" s="15" t="s">
        <v>4922</v>
      </c>
    </row>
    <row r="826" spans="1:5" x14ac:dyDescent="0.25">
      <c r="A826" s="15" t="s">
        <v>5983</v>
      </c>
      <c r="B826" s="53" t="s">
        <v>80</v>
      </c>
      <c r="C826" s="53">
        <v>12</v>
      </c>
      <c r="D826" s="54" t="s">
        <v>4943</v>
      </c>
      <c r="E826" s="15" t="s">
        <v>4922</v>
      </c>
    </row>
    <row r="827" spans="1:5" x14ac:dyDescent="0.25">
      <c r="A827" s="15" t="s">
        <v>284</v>
      </c>
      <c r="B827" s="53" t="s">
        <v>80</v>
      </c>
      <c r="C827" s="53">
        <v>16</v>
      </c>
      <c r="D827" s="54" t="s">
        <v>5984</v>
      </c>
      <c r="E827" s="15" t="s">
        <v>4922</v>
      </c>
    </row>
    <row r="828" spans="1:5" x14ac:dyDescent="0.25">
      <c r="A828" s="15" t="s">
        <v>3580</v>
      </c>
      <c r="B828" s="53" t="s">
        <v>80</v>
      </c>
      <c r="C828" s="53">
        <v>12</v>
      </c>
      <c r="D828" s="54" t="s">
        <v>5985</v>
      </c>
      <c r="E828" s="15" t="s">
        <v>4922</v>
      </c>
    </row>
    <row r="829" spans="1:5" x14ac:dyDescent="0.25">
      <c r="A829" s="15" t="s">
        <v>5986</v>
      </c>
      <c r="B829" s="53" t="s">
        <v>80</v>
      </c>
      <c r="C829" s="53">
        <v>12</v>
      </c>
      <c r="D829" s="54" t="s">
        <v>5987</v>
      </c>
      <c r="E829" s="15" t="s">
        <v>4922</v>
      </c>
    </row>
    <row r="830" spans="1:5" x14ac:dyDescent="0.25">
      <c r="A830" s="15" t="s">
        <v>5988</v>
      </c>
      <c r="B830" s="53" t="s">
        <v>80</v>
      </c>
      <c r="C830" s="53">
        <v>12</v>
      </c>
      <c r="D830" s="54" t="s">
        <v>5989</v>
      </c>
      <c r="E830" s="15" t="s">
        <v>4922</v>
      </c>
    </row>
    <row r="831" spans="1:5" x14ac:dyDescent="0.25">
      <c r="A831" s="15" t="s">
        <v>5990</v>
      </c>
      <c r="B831" s="53" t="s">
        <v>80</v>
      </c>
      <c r="C831" s="53">
        <v>2</v>
      </c>
      <c r="D831" s="54" t="s">
        <v>5991</v>
      </c>
      <c r="E831" s="15" t="s">
        <v>4922</v>
      </c>
    </row>
    <row r="832" spans="1:5" x14ac:dyDescent="0.25">
      <c r="A832" s="15" t="s">
        <v>5992</v>
      </c>
      <c r="B832" s="53" t="s">
        <v>80</v>
      </c>
      <c r="C832" s="53">
        <v>12</v>
      </c>
      <c r="D832" s="54" t="s">
        <v>4937</v>
      </c>
      <c r="E832" s="15" t="s">
        <v>4922</v>
      </c>
    </row>
    <row r="833" spans="1:5" x14ac:dyDescent="0.25">
      <c r="A833" s="15" t="s">
        <v>1735</v>
      </c>
      <c r="B833" s="53" t="s">
        <v>80</v>
      </c>
      <c r="C833" s="53">
        <v>16</v>
      </c>
      <c r="D833" s="54" t="s">
        <v>4937</v>
      </c>
      <c r="E833" s="15" t="s">
        <v>4922</v>
      </c>
    </row>
    <row r="834" spans="1:5" x14ac:dyDescent="0.25">
      <c r="A834" s="15" t="s">
        <v>5993</v>
      </c>
      <c r="B834" s="53" t="s">
        <v>31</v>
      </c>
      <c r="C834" s="53">
        <v>14</v>
      </c>
      <c r="D834" s="54" t="s">
        <v>5994</v>
      </c>
    </row>
    <row r="835" spans="1:5" x14ac:dyDescent="0.25">
      <c r="A835" s="15" t="s">
        <v>5995</v>
      </c>
      <c r="B835" s="53" t="s">
        <v>80</v>
      </c>
      <c r="C835" s="53">
        <v>2</v>
      </c>
      <c r="D835" s="54" t="s">
        <v>5996</v>
      </c>
      <c r="E835" s="15" t="s">
        <v>4922</v>
      </c>
    </row>
    <row r="836" spans="1:5" ht="30" x14ac:dyDescent="0.25">
      <c r="A836" s="15" t="s">
        <v>5997</v>
      </c>
      <c r="B836" s="53" t="s">
        <v>80</v>
      </c>
      <c r="C836" s="53">
        <v>2</v>
      </c>
      <c r="D836" s="54" t="s">
        <v>5998</v>
      </c>
      <c r="E836" s="15" t="s">
        <v>4922</v>
      </c>
    </row>
    <row r="837" spans="1:5" ht="30" x14ac:dyDescent="0.25">
      <c r="A837" s="15" t="s">
        <v>5999</v>
      </c>
      <c r="B837" s="53" t="s">
        <v>80</v>
      </c>
      <c r="C837" s="53">
        <v>2</v>
      </c>
      <c r="D837" s="54" t="s">
        <v>6000</v>
      </c>
      <c r="E837" s="15" t="s">
        <v>4922</v>
      </c>
    </row>
    <row r="838" spans="1:5" x14ac:dyDescent="0.25">
      <c r="A838" s="15" t="s">
        <v>6001</v>
      </c>
      <c r="B838" s="53" t="s">
        <v>31</v>
      </c>
      <c r="C838" s="53">
        <v>0</v>
      </c>
      <c r="D838" s="54" t="s">
        <v>4943</v>
      </c>
    </row>
    <row r="839" spans="1:5" ht="30" x14ac:dyDescent="0.25">
      <c r="A839" s="15" t="s">
        <v>6002</v>
      </c>
      <c r="B839" s="53" t="s">
        <v>80</v>
      </c>
      <c r="C839" s="53">
        <v>16</v>
      </c>
      <c r="D839" s="54" t="s">
        <v>6003</v>
      </c>
      <c r="E839" s="15" t="s">
        <v>4922</v>
      </c>
    </row>
    <row r="840" spans="1:5" ht="30" x14ac:dyDescent="0.25">
      <c r="A840" s="15" t="s">
        <v>6004</v>
      </c>
      <c r="B840" s="53" t="s">
        <v>80</v>
      </c>
      <c r="C840" s="53">
        <v>16</v>
      </c>
      <c r="D840" s="54" t="s">
        <v>6005</v>
      </c>
      <c r="E840" s="15" t="s">
        <v>4922</v>
      </c>
    </row>
    <row r="841" spans="1:5" x14ac:dyDescent="0.25">
      <c r="A841" s="15" t="s">
        <v>6006</v>
      </c>
      <c r="B841" s="53" t="s">
        <v>80</v>
      </c>
      <c r="C841" s="53">
        <v>16</v>
      </c>
      <c r="D841" s="54" t="s">
        <v>4943</v>
      </c>
      <c r="E841" s="15" t="s">
        <v>4922</v>
      </c>
    </row>
    <row r="842" spans="1:5" x14ac:dyDescent="0.25">
      <c r="A842" s="15" t="s">
        <v>3293</v>
      </c>
      <c r="B842" s="53" t="s">
        <v>31</v>
      </c>
      <c r="C842" s="53">
        <v>14</v>
      </c>
      <c r="D842" s="54" t="s">
        <v>6007</v>
      </c>
    </row>
    <row r="843" spans="1:5" x14ac:dyDescent="0.25">
      <c r="A843" s="15" t="s">
        <v>6008</v>
      </c>
      <c r="B843" s="53" t="s">
        <v>80</v>
      </c>
      <c r="C843" s="53">
        <v>2</v>
      </c>
      <c r="D843" s="54" t="s">
        <v>6009</v>
      </c>
      <c r="E843" s="15" t="s">
        <v>4922</v>
      </c>
    </row>
    <row r="844" spans="1:5" x14ac:dyDescent="0.25">
      <c r="A844" s="15" t="s">
        <v>6010</v>
      </c>
      <c r="B844" s="53" t="s">
        <v>80</v>
      </c>
      <c r="C844" s="53">
        <v>12</v>
      </c>
      <c r="D844" s="54" t="s">
        <v>4943</v>
      </c>
      <c r="E844" s="15" t="s">
        <v>4922</v>
      </c>
    </row>
    <row r="845" spans="1:5" x14ac:dyDescent="0.25">
      <c r="A845" s="15" t="s">
        <v>6011</v>
      </c>
      <c r="B845" s="53" t="s">
        <v>31</v>
      </c>
      <c r="C845" s="53">
        <v>0</v>
      </c>
      <c r="D845" s="54" t="s">
        <v>6012</v>
      </c>
    </row>
    <row r="846" spans="1:5" x14ac:dyDescent="0.25">
      <c r="A846" s="15" t="s">
        <v>1222</v>
      </c>
      <c r="B846" s="53" t="s">
        <v>31</v>
      </c>
      <c r="C846" s="53">
        <v>14</v>
      </c>
      <c r="D846" s="54" t="s">
        <v>4937</v>
      </c>
    </row>
    <row r="847" spans="1:5" x14ac:dyDescent="0.25">
      <c r="A847" s="15" t="s">
        <v>6013</v>
      </c>
      <c r="B847" s="53" t="s">
        <v>80</v>
      </c>
      <c r="C847" s="53">
        <v>12</v>
      </c>
      <c r="D847" s="54" t="s">
        <v>6014</v>
      </c>
      <c r="E847" s="15" t="s">
        <v>4922</v>
      </c>
    </row>
    <row r="848" spans="1:5" x14ac:dyDescent="0.25">
      <c r="A848" s="15" t="s">
        <v>6015</v>
      </c>
      <c r="B848" s="53" t="s">
        <v>80</v>
      </c>
      <c r="C848" s="53">
        <v>8</v>
      </c>
      <c r="D848" s="54" t="s">
        <v>4937</v>
      </c>
      <c r="E848" s="15" t="s">
        <v>4922</v>
      </c>
    </row>
    <row r="849" spans="1:6" x14ac:dyDescent="0.25">
      <c r="A849" s="15" t="s">
        <v>6016</v>
      </c>
      <c r="B849" s="53" t="s">
        <v>80</v>
      </c>
      <c r="C849" s="53">
        <v>12</v>
      </c>
      <c r="D849" s="54" t="s">
        <v>6017</v>
      </c>
      <c r="E849" s="15" t="s">
        <v>4922</v>
      </c>
    </row>
    <row r="850" spans="1:6" x14ac:dyDescent="0.25">
      <c r="A850" s="15" t="s">
        <v>6018</v>
      </c>
      <c r="B850" s="53" t="s">
        <v>80</v>
      </c>
      <c r="C850" s="53">
        <v>10</v>
      </c>
      <c r="D850" s="54" t="s">
        <v>4937</v>
      </c>
      <c r="E850" s="15" t="s">
        <v>4922</v>
      </c>
    </row>
    <row r="851" spans="1:6" x14ac:dyDescent="0.25">
      <c r="A851" s="15" t="s">
        <v>6019</v>
      </c>
      <c r="B851" s="53" t="s">
        <v>80</v>
      </c>
      <c r="C851" s="53">
        <v>4</v>
      </c>
      <c r="D851" s="54" t="s">
        <v>6020</v>
      </c>
      <c r="E851" s="15" t="s">
        <v>4922</v>
      </c>
    </row>
    <row r="852" spans="1:6" x14ac:dyDescent="0.25">
      <c r="A852" s="15" t="s">
        <v>6021</v>
      </c>
      <c r="B852" s="53" t="s">
        <v>80</v>
      </c>
      <c r="C852" s="53">
        <v>0</v>
      </c>
      <c r="D852" s="54" t="s">
        <v>6022</v>
      </c>
      <c r="E852" s="15" t="s">
        <v>4922</v>
      </c>
    </row>
    <row r="853" spans="1:6" x14ac:dyDescent="0.25">
      <c r="A853" s="15" t="s">
        <v>6023</v>
      </c>
      <c r="B853" s="53" t="s">
        <v>80</v>
      </c>
      <c r="C853" s="53">
        <v>0</v>
      </c>
      <c r="D853" s="54" t="s">
        <v>6024</v>
      </c>
      <c r="E853" s="15" t="s">
        <v>4922</v>
      </c>
    </row>
    <row r="854" spans="1:6" x14ac:dyDescent="0.25">
      <c r="A854" s="15" t="s">
        <v>6025</v>
      </c>
      <c r="B854" s="53" t="s">
        <v>80</v>
      </c>
      <c r="C854" s="53">
        <v>0</v>
      </c>
      <c r="D854" s="54" t="s">
        <v>6026</v>
      </c>
      <c r="E854" s="15" t="s">
        <v>4922</v>
      </c>
    </row>
    <row r="855" spans="1:6" x14ac:dyDescent="0.25">
      <c r="A855" s="15" t="s">
        <v>6027</v>
      </c>
      <c r="B855" s="53" t="s">
        <v>80</v>
      </c>
      <c r="C855" s="53">
        <v>4</v>
      </c>
      <c r="D855" s="54" t="s">
        <v>4943</v>
      </c>
      <c r="E855" s="15" t="s">
        <v>4922</v>
      </c>
    </row>
    <row r="856" spans="1:6" x14ac:dyDescent="0.25">
      <c r="A856" s="15" t="s">
        <v>6028</v>
      </c>
      <c r="B856" s="53" t="s">
        <v>80</v>
      </c>
      <c r="C856" s="53">
        <v>12</v>
      </c>
      <c r="D856" s="54" t="s">
        <v>6029</v>
      </c>
      <c r="E856" s="15" t="s">
        <v>4922</v>
      </c>
    </row>
    <row r="857" spans="1:6" x14ac:dyDescent="0.25">
      <c r="A857" s="15" t="s">
        <v>6030</v>
      </c>
      <c r="B857" s="53" t="s">
        <v>80</v>
      </c>
      <c r="C857" s="53">
        <v>12</v>
      </c>
      <c r="D857" s="54" t="s">
        <v>6031</v>
      </c>
      <c r="E857" s="15" t="s">
        <v>4922</v>
      </c>
      <c r="F857" s="15" t="s">
        <v>4998</v>
      </c>
    </row>
    <row r="858" spans="1:6" x14ac:dyDescent="0.25">
      <c r="A858" s="15" t="s">
        <v>6032</v>
      </c>
      <c r="B858" s="53" t="s">
        <v>80</v>
      </c>
      <c r="C858" s="53">
        <v>0</v>
      </c>
      <c r="D858" s="54" t="s">
        <v>6033</v>
      </c>
      <c r="E858" s="15" t="s">
        <v>4922</v>
      </c>
    </row>
    <row r="859" spans="1:6" x14ac:dyDescent="0.25">
      <c r="A859" s="15" t="s">
        <v>6034</v>
      </c>
      <c r="B859" s="53" t="s">
        <v>80</v>
      </c>
      <c r="C859" s="53">
        <v>12</v>
      </c>
      <c r="D859" s="54" t="s">
        <v>4937</v>
      </c>
      <c r="E859" s="15" t="s">
        <v>4922</v>
      </c>
      <c r="F859" s="15" t="s">
        <v>4998</v>
      </c>
    </row>
    <row r="860" spans="1:6" x14ac:dyDescent="0.25">
      <c r="A860" s="15" t="s">
        <v>6035</v>
      </c>
      <c r="B860" s="53" t="s">
        <v>80</v>
      </c>
      <c r="C860" s="53">
        <v>0</v>
      </c>
      <c r="D860" s="54" t="s">
        <v>6036</v>
      </c>
      <c r="E860" s="15" t="s">
        <v>4922</v>
      </c>
    </row>
    <row r="861" spans="1:6" x14ac:dyDescent="0.25">
      <c r="A861" s="15" t="s">
        <v>94</v>
      </c>
      <c r="B861" s="53" t="s">
        <v>80</v>
      </c>
      <c r="C861" s="53">
        <v>8</v>
      </c>
      <c r="D861" s="54" t="s">
        <v>4937</v>
      </c>
      <c r="E861" s="15" t="s">
        <v>4922</v>
      </c>
    </row>
    <row r="862" spans="1:6" x14ac:dyDescent="0.25">
      <c r="A862" s="15" t="s">
        <v>6037</v>
      </c>
      <c r="B862" s="53" t="s">
        <v>80</v>
      </c>
      <c r="C862" s="53">
        <v>12</v>
      </c>
      <c r="D862" s="54" t="s">
        <v>5544</v>
      </c>
      <c r="E862" s="15" t="s">
        <v>4922</v>
      </c>
    </row>
    <row r="863" spans="1:6" x14ac:dyDescent="0.25">
      <c r="A863" s="15" t="s">
        <v>6038</v>
      </c>
      <c r="B863" s="53" t="s">
        <v>80</v>
      </c>
      <c r="C863" s="53">
        <v>14</v>
      </c>
      <c r="D863" s="54" t="s">
        <v>6039</v>
      </c>
      <c r="E863" s="15" t="s">
        <v>4922</v>
      </c>
    </row>
    <row r="864" spans="1:6" x14ac:dyDescent="0.25">
      <c r="A864" s="15" t="s">
        <v>2437</v>
      </c>
      <c r="B864" s="53" t="s">
        <v>80</v>
      </c>
      <c r="C864" s="53">
        <v>8</v>
      </c>
      <c r="D864" s="54" t="s">
        <v>4937</v>
      </c>
      <c r="E864" s="15" t="s">
        <v>4922</v>
      </c>
    </row>
    <row r="865" spans="1:5" x14ac:dyDescent="0.25">
      <c r="A865" s="15" t="s">
        <v>6040</v>
      </c>
      <c r="B865" s="53" t="s">
        <v>80</v>
      </c>
      <c r="C865" s="53">
        <v>12</v>
      </c>
      <c r="D865" s="54" t="s">
        <v>5544</v>
      </c>
      <c r="E865" s="15" t="s">
        <v>4922</v>
      </c>
    </row>
    <row r="866" spans="1:5" x14ac:dyDescent="0.25">
      <c r="A866" s="15" t="s">
        <v>6041</v>
      </c>
      <c r="B866" s="53" t="s">
        <v>80</v>
      </c>
      <c r="C866" s="53">
        <v>0</v>
      </c>
      <c r="D866" s="54" t="s">
        <v>6024</v>
      </c>
      <c r="E866" s="15" t="s">
        <v>4922</v>
      </c>
    </row>
    <row r="867" spans="1:5" x14ac:dyDescent="0.25">
      <c r="A867" s="15" t="s">
        <v>6042</v>
      </c>
      <c r="B867" s="53" t="s">
        <v>80</v>
      </c>
      <c r="C867" s="53">
        <v>12</v>
      </c>
      <c r="D867" s="54" t="s">
        <v>6031</v>
      </c>
      <c r="E867" s="15" t="s">
        <v>4922</v>
      </c>
    </row>
    <row r="868" spans="1:5" x14ac:dyDescent="0.25">
      <c r="A868" s="15" t="s">
        <v>6043</v>
      </c>
      <c r="B868" s="53" t="s">
        <v>80</v>
      </c>
      <c r="C868" s="53">
        <v>16</v>
      </c>
      <c r="D868" s="54" t="s">
        <v>4937</v>
      </c>
      <c r="E868" s="15" t="s">
        <v>4922</v>
      </c>
    </row>
    <row r="869" spans="1:5" x14ac:dyDescent="0.25">
      <c r="A869" s="15" t="s">
        <v>486</v>
      </c>
      <c r="B869" s="53" t="s">
        <v>31</v>
      </c>
      <c r="C869" s="53">
        <v>14</v>
      </c>
      <c r="D869" s="54" t="s">
        <v>6044</v>
      </c>
    </row>
    <row r="870" spans="1:5" x14ac:dyDescent="0.25">
      <c r="A870" s="15" t="s">
        <v>6045</v>
      </c>
      <c r="B870" s="53" t="s">
        <v>31</v>
      </c>
      <c r="C870" s="53">
        <v>14</v>
      </c>
      <c r="D870" s="54" t="s">
        <v>6046</v>
      </c>
    </row>
    <row r="871" spans="1:5" x14ac:dyDescent="0.25">
      <c r="A871" s="15" t="s">
        <v>571</v>
      </c>
      <c r="B871" s="53" t="s">
        <v>31</v>
      </c>
      <c r="C871" s="53">
        <v>14</v>
      </c>
      <c r="D871" s="54" t="s">
        <v>4937</v>
      </c>
    </row>
    <row r="872" spans="1:5" x14ac:dyDescent="0.25">
      <c r="A872" s="15" t="s">
        <v>1408</v>
      </c>
      <c r="B872" s="53" t="s">
        <v>31</v>
      </c>
      <c r="C872" s="53">
        <v>14</v>
      </c>
      <c r="D872" s="54" t="s">
        <v>6047</v>
      </c>
    </row>
    <row r="873" spans="1:5" x14ac:dyDescent="0.25">
      <c r="A873" s="15" t="s">
        <v>6048</v>
      </c>
      <c r="B873" s="53" t="s">
        <v>31</v>
      </c>
      <c r="C873" s="53">
        <v>14</v>
      </c>
      <c r="D873" s="54" t="s">
        <v>6049</v>
      </c>
    </row>
    <row r="874" spans="1:5" x14ac:dyDescent="0.25">
      <c r="A874" s="15" t="s">
        <v>6050</v>
      </c>
      <c r="B874" s="53" t="s">
        <v>31</v>
      </c>
      <c r="C874" s="53">
        <v>14</v>
      </c>
      <c r="D874" s="54" t="s">
        <v>5035</v>
      </c>
    </row>
    <row r="875" spans="1:5" x14ac:dyDescent="0.25">
      <c r="A875" s="15" t="s">
        <v>943</v>
      </c>
      <c r="B875" s="53" t="s">
        <v>31</v>
      </c>
      <c r="C875" s="53">
        <v>14</v>
      </c>
      <c r="D875" s="54" t="s">
        <v>6051</v>
      </c>
    </row>
    <row r="876" spans="1:5" x14ac:dyDescent="0.25">
      <c r="A876" s="15" t="s">
        <v>1654</v>
      </c>
      <c r="B876" s="53" t="s">
        <v>31</v>
      </c>
      <c r="C876" s="53">
        <v>14</v>
      </c>
      <c r="D876" s="54" t="s">
        <v>4943</v>
      </c>
    </row>
    <row r="877" spans="1:5" x14ac:dyDescent="0.25">
      <c r="A877" s="15" t="s">
        <v>225</v>
      </c>
      <c r="B877" s="53" t="s">
        <v>31</v>
      </c>
      <c r="C877" s="53">
        <v>14</v>
      </c>
      <c r="D877" s="54" t="s">
        <v>4964</v>
      </c>
    </row>
    <row r="878" spans="1:5" ht="30" x14ac:dyDescent="0.25">
      <c r="A878" s="15" t="s">
        <v>6052</v>
      </c>
      <c r="B878" s="53" t="s">
        <v>31</v>
      </c>
      <c r="C878" s="53">
        <v>0</v>
      </c>
      <c r="D878" s="54" t="s">
        <v>6053</v>
      </c>
    </row>
    <row r="879" spans="1:5" x14ac:dyDescent="0.25">
      <c r="A879" s="15" t="s">
        <v>6054</v>
      </c>
      <c r="B879" s="53" t="s">
        <v>31</v>
      </c>
      <c r="C879" s="53">
        <v>14</v>
      </c>
      <c r="D879" s="54" t="s">
        <v>6055</v>
      </c>
    </row>
    <row r="880" spans="1:5" x14ac:dyDescent="0.25">
      <c r="A880" s="15" t="s">
        <v>6056</v>
      </c>
      <c r="B880" s="53" t="s">
        <v>31</v>
      </c>
      <c r="C880" s="53">
        <v>14</v>
      </c>
      <c r="D880" s="54" t="s">
        <v>6057</v>
      </c>
    </row>
    <row r="881" spans="1:4" x14ac:dyDescent="0.25">
      <c r="A881" s="15" t="s">
        <v>6058</v>
      </c>
      <c r="B881" s="53" t="s">
        <v>31</v>
      </c>
      <c r="C881" s="53">
        <v>14</v>
      </c>
      <c r="D881" s="54" t="s">
        <v>4943</v>
      </c>
    </row>
    <row r="882" spans="1:4" x14ac:dyDescent="0.25">
      <c r="A882" s="15" t="s">
        <v>6059</v>
      </c>
      <c r="B882" s="53" t="s">
        <v>31</v>
      </c>
      <c r="C882" s="53">
        <v>14</v>
      </c>
      <c r="D882" s="54" t="s">
        <v>4964</v>
      </c>
    </row>
    <row r="883" spans="1:4" x14ac:dyDescent="0.25">
      <c r="A883" s="15" t="s">
        <v>6060</v>
      </c>
      <c r="B883" s="53" t="s">
        <v>31</v>
      </c>
      <c r="C883" s="53">
        <v>14</v>
      </c>
      <c r="D883" s="54" t="s">
        <v>6061</v>
      </c>
    </row>
    <row r="884" spans="1:4" x14ac:dyDescent="0.25">
      <c r="A884" s="15" t="s">
        <v>6062</v>
      </c>
      <c r="B884" s="53" t="s">
        <v>31</v>
      </c>
      <c r="C884" s="53">
        <v>14</v>
      </c>
      <c r="D884" s="54" t="s">
        <v>5030</v>
      </c>
    </row>
    <row r="885" spans="1:4" x14ac:dyDescent="0.25">
      <c r="A885" s="15" t="s">
        <v>6063</v>
      </c>
      <c r="B885" s="53" t="s">
        <v>31</v>
      </c>
      <c r="C885" s="53">
        <v>14</v>
      </c>
      <c r="D885" s="54" t="s">
        <v>6061</v>
      </c>
    </row>
    <row r="886" spans="1:4" x14ac:dyDescent="0.25">
      <c r="A886" s="15" t="s">
        <v>6064</v>
      </c>
      <c r="B886" s="53" t="s">
        <v>31</v>
      </c>
      <c r="C886" s="53">
        <v>0</v>
      </c>
      <c r="D886" s="54" t="s">
        <v>6065</v>
      </c>
    </row>
    <row r="887" spans="1:4" x14ac:dyDescent="0.25">
      <c r="A887" s="15" t="s">
        <v>6066</v>
      </c>
      <c r="B887" s="53" t="s">
        <v>31</v>
      </c>
      <c r="C887" s="53">
        <v>14</v>
      </c>
      <c r="D887" s="54" t="s">
        <v>4943</v>
      </c>
    </row>
    <row r="888" spans="1:4" x14ac:dyDescent="0.25">
      <c r="A888" s="15" t="s">
        <v>6067</v>
      </c>
      <c r="B888" s="53" t="s">
        <v>31</v>
      </c>
      <c r="C888" s="53">
        <v>14</v>
      </c>
      <c r="D888" s="54" t="s">
        <v>4964</v>
      </c>
    </row>
    <row r="889" spans="1:4" ht="30" x14ac:dyDescent="0.25">
      <c r="A889" s="15" t="s">
        <v>386</v>
      </c>
      <c r="B889" s="53" t="s">
        <v>31</v>
      </c>
      <c r="C889" s="53">
        <v>14</v>
      </c>
      <c r="D889" s="54" t="s">
        <v>6068</v>
      </c>
    </row>
    <row r="890" spans="1:4" x14ac:dyDescent="0.25">
      <c r="A890" s="15" t="s">
        <v>1759</v>
      </c>
      <c r="B890" s="53" t="s">
        <v>31</v>
      </c>
      <c r="C890" s="53">
        <v>14</v>
      </c>
      <c r="D890" s="54" t="s">
        <v>4943</v>
      </c>
    </row>
    <row r="891" spans="1:4" ht="30" x14ac:dyDescent="0.25">
      <c r="A891" s="15" t="s">
        <v>478</v>
      </c>
      <c r="B891" s="53" t="s">
        <v>31</v>
      </c>
      <c r="C891" s="53">
        <v>14</v>
      </c>
      <c r="D891" s="54" t="s">
        <v>6068</v>
      </c>
    </row>
    <row r="892" spans="1:4" x14ac:dyDescent="0.25">
      <c r="A892" s="15" t="s">
        <v>2228</v>
      </c>
      <c r="B892" s="53" t="s">
        <v>31</v>
      </c>
      <c r="C892" s="53">
        <v>14</v>
      </c>
      <c r="D892" s="54" t="s">
        <v>4943</v>
      </c>
    </row>
    <row r="893" spans="1:4" x14ac:dyDescent="0.25">
      <c r="A893" s="15" t="s">
        <v>6069</v>
      </c>
      <c r="B893" s="53" t="s">
        <v>31</v>
      </c>
      <c r="C893" s="53">
        <v>14</v>
      </c>
      <c r="D893" s="54" t="s">
        <v>5786</v>
      </c>
    </row>
    <row r="894" spans="1:4" x14ac:dyDescent="0.25">
      <c r="A894" s="15" t="s">
        <v>602</v>
      </c>
      <c r="B894" s="53" t="s">
        <v>31</v>
      </c>
      <c r="C894" s="53">
        <v>14</v>
      </c>
      <c r="D894" s="54" t="s">
        <v>4943</v>
      </c>
    </row>
    <row r="895" spans="1:4" x14ac:dyDescent="0.25">
      <c r="A895" s="15" t="s">
        <v>430</v>
      </c>
      <c r="B895" s="53" t="s">
        <v>31</v>
      </c>
      <c r="C895" s="53">
        <v>14</v>
      </c>
      <c r="D895" s="54" t="s">
        <v>6070</v>
      </c>
    </row>
    <row r="896" spans="1:4" x14ac:dyDescent="0.25">
      <c r="A896" s="15" t="s">
        <v>2853</v>
      </c>
      <c r="B896" s="53" t="s">
        <v>31</v>
      </c>
      <c r="C896" s="53">
        <v>14</v>
      </c>
      <c r="D896" s="54" t="s">
        <v>4943</v>
      </c>
    </row>
    <row r="897" spans="1:6" ht="30" x14ac:dyDescent="0.25">
      <c r="A897" s="15" t="s">
        <v>6071</v>
      </c>
      <c r="B897" s="53" t="s">
        <v>31</v>
      </c>
      <c r="C897" s="53">
        <v>14</v>
      </c>
      <c r="D897" s="54" t="s">
        <v>6072</v>
      </c>
    </row>
    <row r="898" spans="1:6" x14ac:dyDescent="0.25">
      <c r="A898" s="15" t="s">
        <v>2136</v>
      </c>
      <c r="B898" s="53" t="s">
        <v>31</v>
      </c>
      <c r="C898" s="53">
        <v>14</v>
      </c>
      <c r="D898" s="54" t="s">
        <v>4943</v>
      </c>
    </row>
    <row r="899" spans="1:6" x14ac:dyDescent="0.25">
      <c r="A899" s="15" t="s">
        <v>6073</v>
      </c>
      <c r="B899" s="53" t="s">
        <v>31</v>
      </c>
      <c r="C899" s="53">
        <v>0</v>
      </c>
      <c r="D899" s="54" t="s">
        <v>6074</v>
      </c>
    </row>
    <row r="900" spans="1:6" x14ac:dyDescent="0.25">
      <c r="A900" s="15" t="s">
        <v>304</v>
      </c>
      <c r="B900" s="53" t="s">
        <v>31</v>
      </c>
      <c r="C900" s="53">
        <v>14</v>
      </c>
      <c r="D900" s="54" t="s">
        <v>4943</v>
      </c>
    </row>
    <row r="901" spans="1:6" x14ac:dyDescent="0.25">
      <c r="A901" s="15" t="s">
        <v>6075</v>
      </c>
      <c r="B901" s="53" t="s">
        <v>31</v>
      </c>
      <c r="C901" s="53">
        <v>14</v>
      </c>
      <c r="D901" s="54" t="s">
        <v>6076</v>
      </c>
    </row>
    <row r="902" spans="1:6" x14ac:dyDescent="0.25">
      <c r="A902" s="15" t="s">
        <v>325</v>
      </c>
      <c r="B902" s="53" t="s">
        <v>31</v>
      </c>
      <c r="C902" s="53">
        <v>14</v>
      </c>
      <c r="D902" s="54" t="s">
        <v>6077</v>
      </c>
    </row>
    <row r="903" spans="1:6" x14ac:dyDescent="0.25">
      <c r="A903" s="15" t="s">
        <v>6078</v>
      </c>
      <c r="B903" s="53" t="s">
        <v>31</v>
      </c>
      <c r="C903" s="53">
        <v>14</v>
      </c>
      <c r="D903" s="54" t="s">
        <v>4943</v>
      </c>
    </row>
    <row r="904" spans="1:6" x14ac:dyDescent="0.25">
      <c r="A904" s="15" t="s">
        <v>1889</v>
      </c>
      <c r="B904" s="53" t="s">
        <v>31</v>
      </c>
      <c r="C904" s="53">
        <v>14</v>
      </c>
      <c r="D904" s="54" t="s">
        <v>4943</v>
      </c>
    </row>
    <row r="905" spans="1:6" ht="30" x14ac:dyDescent="0.25">
      <c r="A905" s="15" t="s">
        <v>6079</v>
      </c>
      <c r="B905" s="53" t="s">
        <v>31</v>
      </c>
      <c r="C905" s="53">
        <v>0</v>
      </c>
      <c r="D905" s="54" t="s">
        <v>6080</v>
      </c>
    </row>
    <row r="906" spans="1:6" x14ac:dyDescent="0.25">
      <c r="A906" s="15" t="s">
        <v>115</v>
      </c>
      <c r="B906" s="53" t="s">
        <v>31</v>
      </c>
      <c r="C906" s="53">
        <v>14</v>
      </c>
      <c r="D906" s="54" t="s">
        <v>4943</v>
      </c>
    </row>
    <row r="907" spans="1:6" x14ac:dyDescent="0.25">
      <c r="A907" s="15" t="s">
        <v>2191</v>
      </c>
      <c r="B907" s="53" t="s">
        <v>31</v>
      </c>
      <c r="C907" s="53">
        <v>14</v>
      </c>
      <c r="D907" s="54" t="s">
        <v>4964</v>
      </c>
    </row>
    <row r="908" spans="1:6" x14ac:dyDescent="0.25">
      <c r="A908" s="15" t="s">
        <v>6081</v>
      </c>
      <c r="B908" s="53" t="s">
        <v>31</v>
      </c>
      <c r="C908" s="53">
        <v>14</v>
      </c>
      <c r="D908" s="54" t="s">
        <v>6082</v>
      </c>
    </row>
    <row r="909" spans="1:6" x14ac:dyDescent="0.25">
      <c r="A909" s="15" t="s">
        <v>2344</v>
      </c>
      <c r="B909" s="53" t="s">
        <v>31</v>
      </c>
      <c r="C909" s="53">
        <v>14</v>
      </c>
      <c r="D909" s="54" t="s">
        <v>4937</v>
      </c>
    </row>
    <row r="910" spans="1:6" x14ac:dyDescent="0.25">
      <c r="A910" s="15" t="s">
        <v>6083</v>
      </c>
      <c r="B910" s="53" t="s">
        <v>31</v>
      </c>
      <c r="C910" s="53">
        <v>14</v>
      </c>
      <c r="D910" s="54" t="s">
        <v>4964</v>
      </c>
    </row>
    <row r="911" spans="1:6" x14ac:dyDescent="0.25">
      <c r="A911" s="15" t="s">
        <v>6084</v>
      </c>
      <c r="B911" s="53" t="s">
        <v>31</v>
      </c>
      <c r="C911" s="53">
        <v>14</v>
      </c>
      <c r="D911" s="54" t="s">
        <v>6085</v>
      </c>
      <c r="F911" s="15" t="s">
        <v>4998</v>
      </c>
    </row>
    <row r="912" spans="1:6" x14ac:dyDescent="0.25">
      <c r="A912" s="15" t="s">
        <v>3371</v>
      </c>
      <c r="B912" s="53" t="s">
        <v>31</v>
      </c>
      <c r="C912" s="53">
        <v>14</v>
      </c>
      <c r="D912" s="54" t="s">
        <v>4937</v>
      </c>
      <c r="F912" s="15" t="s">
        <v>4998</v>
      </c>
    </row>
    <row r="913" spans="1:4" ht="30" x14ac:dyDescent="0.25">
      <c r="A913" s="15" t="s">
        <v>6086</v>
      </c>
      <c r="B913" s="53" t="s">
        <v>31</v>
      </c>
      <c r="C913" s="53">
        <v>14</v>
      </c>
      <c r="D913" s="54" t="s">
        <v>6087</v>
      </c>
    </row>
    <row r="914" spans="1:4" ht="30" x14ac:dyDescent="0.25">
      <c r="A914" s="15" t="s">
        <v>436</v>
      </c>
      <c r="B914" s="53" t="s">
        <v>31</v>
      </c>
      <c r="C914" s="53">
        <v>14</v>
      </c>
      <c r="D914" s="54" t="s">
        <v>6088</v>
      </c>
    </row>
    <row r="915" spans="1:4" x14ac:dyDescent="0.25">
      <c r="A915" s="15" t="s">
        <v>1717</v>
      </c>
      <c r="B915" s="53" t="s">
        <v>31</v>
      </c>
      <c r="C915" s="53">
        <v>14</v>
      </c>
      <c r="D915" s="54" t="s">
        <v>6089</v>
      </c>
    </row>
    <row r="916" spans="1:4" x14ac:dyDescent="0.25">
      <c r="A916" s="15" t="s">
        <v>1983</v>
      </c>
      <c r="B916" s="53" t="s">
        <v>31</v>
      </c>
      <c r="C916" s="53">
        <v>14</v>
      </c>
      <c r="D916" s="54" t="s">
        <v>6090</v>
      </c>
    </row>
    <row r="917" spans="1:4" x14ac:dyDescent="0.25">
      <c r="A917" s="15" t="s">
        <v>1443</v>
      </c>
      <c r="B917" s="53" t="s">
        <v>31</v>
      </c>
      <c r="C917" s="53">
        <v>14</v>
      </c>
      <c r="D917" s="54" t="s">
        <v>6091</v>
      </c>
    </row>
    <row r="918" spans="1:4" x14ac:dyDescent="0.25">
      <c r="A918" s="15" t="s">
        <v>6092</v>
      </c>
      <c r="B918" s="53" t="s">
        <v>31</v>
      </c>
      <c r="C918" s="53">
        <v>14</v>
      </c>
      <c r="D918" s="54" t="s">
        <v>6093</v>
      </c>
    </row>
    <row r="919" spans="1:4" x14ac:dyDescent="0.25">
      <c r="A919" s="15" t="s">
        <v>6094</v>
      </c>
      <c r="B919" s="53" t="s">
        <v>31</v>
      </c>
      <c r="C919" s="53">
        <v>14</v>
      </c>
      <c r="D919" s="54" t="s">
        <v>5030</v>
      </c>
    </row>
    <row r="920" spans="1:4" ht="30" x14ac:dyDescent="0.25">
      <c r="A920" s="15" t="s">
        <v>6095</v>
      </c>
      <c r="B920" s="53" t="s">
        <v>31</v>
      </c>
      <c r="C920" s="53">
        <v>0</v>
      </c>
      <c r="D920" s="54" t="s">
        <v>6096</v>
      </c>
    </row>
    <row r="921" spans="1:4" x14ac:dyDescent="0.25">
      <c r="A921" s="15" t="s">
        <v>3266</v>
      </c>
      <c r="B921" s="53" t="s">
        <v>31</v>
      </c>
      <c r="C921" s="53">
        <v>14</v>
      </c>
      <c r="D921" s="54" t="s">
        <v>4937</v>
      </c>
    </row>
    <row r="922" spans="1:4" x14ac:dyDescent="0.25">
      <c r="A922" s="15" t="s">
        <v>178</v>
      </c>
      <c r="B922" s="53" t="s">
        <v>31</v>
      </c>
      <c r="C922" s="53">
        <v>14</v>
      </c>
      <c r="D922" s="54" t="s">
        <v>6097</v>
      </c>
    </row>
    <row r="923" spans="1:4" x14ac:dyDescent="0.25">
      <c r="A923" s="15" t="s">
        <v>307</v>
      </c>
      <c r="B923" s="53" t="s">
        <v>31</v>
      </c>
      <c r="C923" s="53">
        <v>14</v>
      </c>
      <c r="D923" s="54" t="s">
        <v>4943</v>
      </c>
    </row>
    <row r="924" spans="1:4" x14ac:dyDescent="0.25">
      <c r="A924" s="15" t="s">
        <v>652</v>
      </c>
      <c r="B924" s="53" t="s">
        <v>31</v>
      </c>
      <c r="C924" s="53">
        <v>14</v>
      </c>
      <c r="D924" s="54" t="s">
        <v>6098</v>
      </c>
    </row>
    <row r="925" spans="1:4" x14ac:dyDescent="0.25">
      <c r="A925" s="15" t="s">
        <v>501</v>
      </c>
      <c r="B925" s="53" t="s">
        <v>31</v>
      </c>
      <c r="C925" s="53">
        <v>14</v>
      </c>
      <c r="D925" s="54" t="s">
        <v>6099</v>
      </c>
    </row>
    <row r="926" spans="1:4" x14ac:dyDescent="0.25">
      <c r="A926" s="15" t="s">
        <v>6100</v>
      </c>
      <c r="B926" s="53" t="s">
        <v>31</v>
      </c>
      <c r="C926" s="53">
        <v>0</v>
      </c>
      <c r="D926" s="54" t="s">
        <v>6101</v>
      </c>
    </row>
    <row r="927" spans="1:4" x14ac:dyDescent="0.25">
      <c r="A927" s="15" t="s">
        <v>6102</v>
      </c>
      <c r="B927" s="53" t="s">
        <v>31</v>
      </c>
      <c r="C927" s="53">
        <v>0</v>
      </c>
      <c r="D927" s="54" t="s">
        <v>6103</v>
      </c>
    </row>
    <row r="928" spans="1:4" ht="30" x14ac:dyDescent="0.25">
      <c r="A928" s="15" t="s">
        <v>6104</v>
      </c>
      <c r="B928" s="53" t="s">
        <v>31</v>
      </c>
      <c r="C928" s="53">
        <v>14</v>
      </c>
      <c r="D928" s="54" t="s">
        <v>6105</v>
      </c>
    </row>
    <row r="929" spans="1:6" x14ac:dyDescent="0.25">
      <c r="A929" s="15" t="s">
        <v>6106</v>
      </c>
      <c r="B929" s="53" t="s">
        <v>31</v>
      </c>
      <c r="C929" s="53">
        <v>14</v>
      </c>
      <c r="D929" s="54" t="s">
        <v>6107</v>
      </c>
    </row>
    <row r="930" spans="1:6" x14ac:dyDescent="0.25">
      <c r="A930" s="15" t="s">
        <v>6108</v>
      </c>
      <c r="B930" s="53" t="s">
        <v>31</v>
      </c>
      <c r="C930" s="53">
        <v>14</v>
      </c>
      <c r="D930" s="54" t="s">
        <v>6109</v>
      </c>
    </row>
    <row r="931" spans="1:6" x14ac:dyDescent="0.25">
      <c r="A931" s="15" t="s">
        <v>112</v>
      </c>
      <c r="B931" s="53" t="s">
        <v>31</v>
      </c>
      <c r="C931" s="53">
        <v>14</v>
      </c>
      <c r="D931" s="54" t="s">
        <v>4937</v>
      </c>
    </row>
    <row r="932" spans="1:6" x14ac:dyDescent="0.25">
      <c r="A932" s="15" t="s">
        <v>491</v>
      </c>
      <c r="B932" s="53" t="s">
        <v>31</v>
      </c>
      <c r="C932" s="53">
        <v>14</v>
      </c>
      <c r="D932" s="54" t="s">
        <v>4943</v>
      </c>
    </row>
    <row r="933" spans="1:6" x14ac:dyDescent="0.25">
      <c r="A933" s="15" t="s">
        <v>6110</v>
      </c>
      <c r="B933" s="53" t="s">
        <v>31</v>
      </c>
      <c r="C933" s="53">
        <v>14</v>
      </c>
      <c r="D933" s="54" t="s">
        <v>6111</v>
      </c>
    </row>
    <row r="934" spans="1:6" x14ac:dyDescent="0.25">
      <c r="A934" s="15" t="s">
        <v>6112</v>
      </c>
      <c r="B934" s="53" t="s">
        <v>31</v>
      </c>
      <c r="C934" s="53">
        <v>14</v>
      </c>
      <c r="D934" s="54" t="s">
        <v>6113</v>
      </c>
    </row>
    <row r="935" spans="1:6" x14ac:dyDescent="0.25">
      <c r="A935" s="15" t="s">
        <v>6114</v>
      </c>
      <c r="B935" s="53" t="s">
        <v>31</v>
      </c>
      <c r="C935" s="53">
        <v>14</v>
      </c>
      <c r="D935" s="54" t="s">
        <v>6115</v>
      </c>
    </row>
    <row r="936" spans="1:6" x14ac:dyDescent="0.25">
      <c r="A936" s="15" t="s">
        <v>6116</v>
      </c>
      <c r="B936" s="53" t="s">
        <v>31</v>
      </c>
      <c r="C936" s="53">
        <v>14</v>
      </c>
      <c r="D936" s="54" t="s">
        <v>6117</v>
      </c>
    </row>
    <row r="937" spans="1:6" x14ac:dyDescent="0.25">
      <c r="A937" s="15" t="s">
        <v>6118</v>
      </c>
      <c r="B937" s="53" t="s">
        <v>31</v>
      </c>
      <c r="C937" s="53">
        <v>14</v>
      </c>
      <c r="D937" s="54" t="s">
        <v>6119</v>
      </c>
    </row>
    <row r="938" spans="1:6" x14ac:dyDescent="0.25">
      <c r="A938" s="15" t="s">
        <v>6120</v>
      </c>
      <c r="B938" s="53" t="s">
        <v>31</v>
      </c>
      <c r="C938" s="53">
        <v>14</v>
      </c>
      <c r="D938" s="54" t="s">
        <v>4937</v>
      </c>
    </row>
    <row r="939" spans="1:6" x14ac:dyDescent="0.25">
      <c r="A939" s="15" t="s">
        <v>6121</v>
      </c>
      <c r="B939" s="53" t="s">
        <v>31</v>
      </c>
      <c r="C939" s="53">
        <v>14</v>
      </c>
      <c r="D939" s="54" t="s">
        <v>6122</v>
      </c>
    </row>
    <row r="940" spans="1:6" x14ac:dyDescent="0.25">
      <c r="A940" s="15" t="s">
        <v>703</v>
      </c>
      <c r="B940" s="53" t="s">
        <v>31</v>
      </c>
      <c r="C940" s="53">
        <v>14</v>
      </c>
      <c r="D940" s="54" t="s">
        <v>6123</v>
      </c>
    </row>
    <row r="941" spans="1:6" x14ac:dyDescent="0.25">
      <c r="A941" s="15" t="s">
        <v>61</v>
      </c>
      <c r="B941" s="53" t="s">
        <v>31</v>
      </c>
      <c r="C941" s="53">
        <v>14</v>
      </c>
      <c r="D941" s="54" t="s">
        <v>6117</v>
      </c>
    </row>
    <row r="942" spans="1:6" x14ac:dyDescent="0.25">
      <c r="A942" s="15" t="s">
        <v>6124</v>
      </c>
      <c r="B942" s="53" t="s">
        <v>31</v>
      </c>
      <c r="C942" s="53">
        <v>14</v>
      </c>
      <c r="D942" s="54" t="s">
        <v>6125</v>
      </c>
    </row>
    <row r="943" spans="1:6" x14ac:dyDescent="0.25">
      <c r="A943" s="15" t="s">
        <v>6126</v>
      </c>
      <c r="B943" s="53" t="s">
        <v>31</v>
      </c>
      <c r="C943" s="53">
        <v>14</v>
      </c>
      <c r="D943" s="54" t="s">
        <v>4937</v>
      </c>
    </row>
    <row r="944" spans="1:6" x14ac:dyDescent="0.25">
      <c r="A944" s="15" t="s">
        <v>433</v>
      </c>
      <c r="B944" s="53" t="s">
        <v>31</v>
      </c>
      <c r="C944" s="53">
        <v>14</v>
      </c>
      <c r="D944" s="54" t="s">
        <v>6127</v>
      </c>
      <c r="F944" s="15" t="s">
        <v>4998</v>
      </c>
    </row>
    <row r="945" spans="1:6" x14ac:dyDescent="0.25">
      <c r="A945" s="15" t="s">
        <v>2840</v>
      </c>
      <c r="B945" s="53" t="s">
        <v>31</v>
      </c>
      <c r="C945" s="53">
        <v>14</v>
      </c>
      <c r="D945" s="54" t="s">
        <v>4943</v>
      </c>
      <c r="F945" s="15" t="s">
        <v>4998</v>
      </c>
    </row>
    <row r="946" spans="1:6" x14ac:dyDescent="0.25">
      <c r="A946" s="15" t="s">
        <v>2611</v>
      </c>
      <c r="B946" s="53" t="s">
        <v>31</v>
      </c>
      <c r="C946" s="53">
        <v>14</v>
      </c>
      <c r="D946" s="54" t="s">
        <v>6128</v>
      </c>
      <c r="F946" s="15" t="s">
        <v>4998</v>
      </c>
    </row>
    <row r="947" spans="1:6" x14ac:dyDescent="0.25">
      <c r="A947" s="15" t="s">
        <v>2948</v>
      </c>
      <c r="B947" s="53" t="s">
        <v>31</v>
      </c>
      <c r="C947" s="53">
        <v>14</v>
      </c>
      <c r="D947" s="54" t="s">
        <v>6129</v>
      </c>
      <c r="F947" s="15" t="s">
        <v>4998</v>
      </c>
    </row>
    <row r="948" spans="1:6" x14ac:dyDescent="0.25">
      <c r="A948" s="15" t="s">
        <v>868</v>
      </c>
      <c r="B948" s="53" t="s">
        <v>31</v>
      </c>
      <c r="C948" s="53">
        <v>14</v>
      </c>
      <c r="D948" s="54" t="s">
        <v>6130</v>
      </c>
      <c r="F948" s="15" t="s">
        <v>4998</v>
      </c>
    </row>
    <row r="949" spans="1:6" x14ac:dyDescent="0.25">
      <c r="A949" s="15" t="s">
        <v>6131</v>
      </c>
      <c r="B949" s="53" t="s">
        <v>31</v>
      </c>
      <c r="C949" s="53">
        <v>14</v>
      </c>
      <c r="D949" s="54" t="s">
        <v>4937</v>
      </c>
    </row>
    <row r="950" spans="1:6" x14ac:dyDescent="0.25">
      <c r="A950" s="15" t="s">
        <v>6132</v>
      </c>
      <c r="B950" s="53" t="s">
        <v>31</v>
      </c>
      <c r="C950" s="53">
        <v>14</v>
      </c>
      <c r="D950" s="54" t="s">
        <v>4937</v>
      </c>
    </row>
    <row r="951" spans="1:6" x14ac:dyDescent="0.25">
      <c r="A951" s="15" t="s">
        <v>899</v>
      </c>
      <c r="B951" s="53" t="s">
        <v>31</v>
      </c>
      <c r="C951" s="53">
        <v>14</v>
      </c>
      <c r="D951" s="54" t="s">
        <v>6133</v>
      </c>
      <c r="F951" s="15" t="s">
        <v>4998</v>
      </c>
    </row>
    <row r="952" spans="1:6" x14ac:dyDescent="0.25">
      <c r="A952" s="15" t="s">
        <v>6134</v>
      </c>
      <c r="B952" s="53" t="s">
        <v>31</v>
      </c>
      <c r="C952" s="53">
        <v>14</v>
      </c>
      <c r="D952" s="54" t="s">
        <v>6135</v>
      </c>
    </row>
    <row r="953" spans="1:6" x14ac:dyDescent="0.25">
      <c r="A953" s="15" t="s">
        <v>6136</v>
      </c>
      <c r="B953" s="53" t="s">
        <v>31</v>
      </c>
      <c r="C953" s="53">
        <v>14</v>
      </c>
      <c r="D953" s="54" t="s">
        <v>6137</v>
      </c>
    </row>
    <row r="954" spans="1:6" x14ac:dyDescent="0.25">
      <c r="A954" s="15" t="s">
        <v>4792</v>
      </c>
      <c r="B954" s="53" t="s">
        <v>31</v>
      </c>
      <c r="C954" s="53">
        <v>14</v>
      </c>
      <c r="D954" s="54" t="s">
        <v>6138</v>
      </c>
      <c r="F954" s="15" t="s">
        <v>4998</v>
      </c>
    </row>
    <row r="955" spans="1:6" x14ac:dyDescent="0.25">
      <c r="A955" s="15" t="s">
        <v>6139</v>
      </c>
      <c r="B955" s="53" t="s">
        <v>31</v>
      </c>
      <c r="C955" s="53">
        <v>14</v>
      </c>
      <c r="D955" s="54" t="s">
        <v>6140</v>
      </c>
    </row>
    <row r="956" spans="1:6" x14ac:dyDescent="0.25">
      <c r="A956" s="15" t="s">
        <v>6141</v>
      </c>
      <c r="B956" s="53" t="s">
        <v>31</v>
      </c>
      <c r="C956" s="53">
        <v>14</v>
      </c>
      <c r="D956" s="54" t="s">
        <v>6142</v>
      </c>
      <c r="F956" s="15" t="s">
        <v>4998</v>
      </c>
    </row>
    <row r="957" spans="1:6" x14ac:dyDescent="0.25">
      <c r="A957" s="15" t="s">
        <v>82</v>
      </c>
      <c r="B957" s="53" t="s">
        <v>31</v>
      </c>
      <c r="C957" s="53">
        <v>14</v>
      </c>
      <c r="D957" s="54" t="s">
        <v>4937</v>
      </c>
      <c r="F957" s="15" t="s">
        <v>4998</v>
      </c>
    </row>
    <row r="958" spans="1:6" x14ac:dyDescent="0.25">
      <c r="A958" s="15" t="s">
        <v>2427</v>
      </c>
      <c r="B958" s="53" t="s">
        <v>31</v>
      </c>
      <c r="C958" s="53">
        <v>14</v>
      </c>
      <c r="D958" s="54" t="s">
        <v>4943</v>
      </c>
      <c r="F958" s="15" t="s">
        <v>4998</v>
      </c>
    </row>
    <row r="959" spans="1:6" ht="45" x14ac:dyDescent="0.25">
      <c r="A959" s="15" t="s">
        <v>6143</v>
      </c>
      <c r="B959" s="53" t="s">
        <v>31</v>
      </c>
      <c r="C959" s="53">
        <v>0</v>
      </c>
      <c r="D959" s="54" t="s">
        <v>6144</v>
      </c>
    </row>
    <row r="960" spans="1:6" ht="30" x14ac:dyDescent="0.25">
      <c r="A960" s="15" t="s">
        <v>366</v>
      </c>
      <c r="B960" s="53" t="s">
        <v>31</v>
      </c>
      <c r="C960" s="53">
        <v>14</v>
      </c>
      <c r="D960" s="54" t="s">
        <v>6145</v>
      </c>
      <c r="F960" s="15" t="s">
        <v>4998</v>
      </c>
    </row>
    <row r="961" spans="1:6" x14ac:dyDescent="0.25">
      <c r="A961" s="15" t="s">
        <v>405</v>
      </c>
      <c r="B961" s="53" t="s">
        <v>31</v>
      </c>
      <c r="C961" s="53">
        <v>14</v>
      </c>
      <c r="D961" s="54" t="s">
        <v>4937</v>
      </c>
      <c r="F961" s="15" t="s">
        <v>4998</v>
      </c>
    </row>
    <row r="962" spans="1:6" x14ac:dyDescent="0.25">
      <c r="A962" s="15" t="s">
        <v>6146</v>
      </c>
      <c r="B962" s="53" t="s">
        <v>31</v>
      </c>
      <c r="C962" s="53">
        <v>14</v>
      </c>
      <c r="D962" s="54" t="s">
        <v>6147</v>
      </c>
      <c r="F962" s="15" t="s">
        <v>4998</v>
      </c>
    </row>
    <row r="963" spans="1:6" x14ac:dyDescent="0.25">
      <c r="A963" s="15" t="s">
        <v>6148</v>
      </c>
      <c r="B963" s="53" t="s">
        <v>31</v>
      </c>
      <c r="C963" s="53">
        <v>14</v>
      </c>
      <c r="D963" s="54" t="s">
        <v>4943</v>
      </c>
      <c r="F963" s="15" t="s">
        <v>4998</v>
      </c>
    </row>
    <row r="964" spans="1:6" x14ac:dyDescent="0.25">
      <c r="A964" s="15" t="s">
        <v>3240</v>
      </c>
      <c r="B964" s="53" t="s">
        <v>31</v>
      </c>
      <c r="C964" s="53">
        <v>14</v>
      </c>
      <c r="D964" s="54" t="s">
        <v>4937</v>
      </c>
      <c r="F964" s="15" t="s">
        <v>4998</v>
      </c>
    </row>
    <row r="965" spans="1:6" ht="30" x14ac:dyDescent="0.25">
      <c r="A965" s="15" t="s">
        <v>6149</v>
      </c>
      <c r="B965" s="53" t="s">
        <v>31</v>
      </c>
      <c r="C965" s="53">
        <v>14</v>
      </c>
      <c r="D965" s="54" t="s">
        <v>6150</v>
      </c>
      <c r="F965" s="15" t="s">
        <v>4998</v>
      </c>
    </row>
    <row r="966" spans="1:6" x14ac:dyDescent="0.25">
      <c r="A966" s="15" t="s">
        <v>6151</v>
      </c>
      <c r="B966" s="53" t="s">
        <v>31</v>
      </c>
      <c r="C966" s="53">
        <v>14</v>
      </c>
      <c r="D966" s="54" t="s">
        <v>6152</v>
      </c>
      <c r="F966" s="15" t="s">
        <v>4998</v>
      </c>
    </row>
    <row r="967" spans="1:6" x14ac:dyDescent="0.25">
      <c r="A967" s="15" t="s">
        <v>6153</v>
      </c>
      <c r="B967" s="53" t="s">
        <v>31</v>
      </c>
      <c r="C967" s="53">
        <v>14</v>
      </c>
      <c r="D967" s="54" t="s">
        <v>6154</v>
      </c>
    </row>
    <row r="968" spans="1:6" ht="30" x14ac:dyDescent="0.25">
      <c r="A968" s="15" t="s">
        <v>6155</v>
      </c>
      <c r="B968" s="53" t="s">
        <v>31</v>
      </c>
      <c r="C968" s="53">
        <v>14</v>
      </c>
      <c r="D968" s="54" t="s">
        <v>6156</v>
      </c>
    </row>
    <row r="969" spans="1:6" x14ac:dyDescent="0.25">
      <c r="A969" s="15" t="s">
        <v>6157</v>
      </c>
      <c r="B969" s="53" t="s">
        <v>31</v>
      </c>
      <c r="C969" s="53">
        <v>14</v>
      </c>
      <c r="D969" s="54" t="s">
        <v>6158</v>
      </c>
    </row>
    <row r="970" spans="1:6" x14ac:dyDescent="0.25">
      <c r="A970" s="15" t="s">
        <v>6159</v>
      </c>
      <c r="B970" s="53" t="s">
        <v>31</v>
      </c>
      <c r="C970" s="53">
        <v>14</v>
      </c>
      <c r="D970" s="54" t="s">
        <v>6160</v>
      </c>
    </row>
    <row r="971" spans="1:6" x14ac:dyDescent="0.25">
      <c r="A971" s="15" t="s">
        <v>6161</v>
      </c>
      <c r="B971" s="53" t="s">
        <v>31</v>
      </c>
      <c r="C971" s="53">
        <v>14</v>
      </c>
      <c r="D971" s="54" t="s">
        <v>6162</v>
      </c>
    </row>
    <row r="972" spans="1:6" x14ac:dyDescent="0.25">
      <c r="A972" s="15" t="s">
        <v>6163</v>
      </c>
      <c r="B972" s="53" t="s">
        <v>31</v>
      </c>
      <c r="C972" s="53">
        <v>14</v>
      </c>
      <c r="D972" s="54" t="s">
        <v>6164</v>
      </c>
    </row>
    <row r="973" spans="1:6" x14ac:dyDescent="0.25">
      <c r="A973" s="15" t="s">
        <v>681</v>
      </c>
      <c r="B973" s="53" t="s">
        <v>31</v>
      </c>
      <c r="C973" s="53">
        <v>14</v>
      </c>
      <c r="D973" s="54" t="s">
        <v>5030</v>
      </c>
      <c r="F973" s="15" t="s">
        <v>4998</v>
      </c>
    </row>
    <row r="974" spans="1:6" x14ac:dyDescent="0.25">
      <c r="A974" s="15" t="s">
        <v>6165</v>
      </c>
      <c r="B974" s="53" t="s">
        <v>80</v>
      </c>
      <c r="C974" s="53">
        <v>0</v>
      </c>
      <c r="D974" s="54" t="s">
        <v>6166</v>
      </c>
      <c r="E974" s="15" t="s">
        <v>4922</v>
      </c>
    </row>
    <row r="975" spans="1:6" x14ac:dyDescent="0.25">
      <c r="A975" s="15" t="s">
        <v>6167</v>
      </c>
      <c r="B975" s="53" t="s">
        <v>31</v>
      </c>
      <c r="C975" s="53">
        <v>14</v>
      </c>
      <c r="D975" s="54" t="s">
        <v>6168</v>
      </c>
    </row>
    <row r="976" spans="1:6" x14ac:dyDescent="0.25">
      <c r="A976" s="15" t="s">
        <v>6169</v>
      </c>
      <c r="B976" s="53" t="s">
        <v>31</v>
      </c>
      <c r="C976" s="53">
        <v>14</v>
      </c>
      <c r="D976" s="54" t="s">
        <v>6170</v>
      </c>
    </row>
    <row r="977" spans="1:6" x14ac:dyDescent="0.25">
      <c r="A977" s="15" t="s">
        <v>6171</v>
      </c>
      <c r="B977" s="53" t="s">
        <v>31</v>
      </c>
      <c r="C977" s="53">
        <v>14</v>
      </c>
      <c r="D977" s="54" t="s">
        <v>6172</v>
      </c>
    </row>
    <row r="978" spans="1:6" x14ac:dyDescent="0.25">
      <c r="A978" s="15" t="s">
        <v>6173</v>
      </c>
      <c r="B978" s="53" t="s">
        <v>31</v>
      </c>
      <c r="C978" s="53">
        <v>0</v>
      </c>
      <c r="D978" s="54" t="s">
        <v>4937</v>
      </c>
    </row>
    <row r="979" spans="1:6" x14ac:dyDescent="0.25">
      <c r="A979" s="15" t="s">
        <v>6174</v>
      </c>
      <c r="B979" s="53" t="s">
        <v>31</v>
      </c>
      <c r="C979" s="53">
        <v>14</v>
      </c>
      <c r="D979" s="54" t="s">
        <v>6170</v>
      </c>
    </row>
    <row r="980" spans="1:6" x14ac:dyDescent="0.25">
      <c r="A980" s="15" t="s">
        <v>6175</v>
      </c>
      <c r="B980" s="53" t="s">
        <v>31</v>
      </c>
      <c r="C980" s="53">
        <v>14</v>
      </c>
      <c r="D980" s="54" t="s">
        <v>6176</v>
      </c>
      <c r="F980" s="15" t="s">
        <v>4998</v>
      </c>
    </row>
    <row r="981" spans="1:6" x14ac:dyDescent="0.25">
      <c r="A981" s="15" t="s">
        <v>6177</v>
      </c>
      <c r="B981" s="53" t="s">
        <v>31</v>
      </c>
      <c r="C981" s="53">
        <v>14</v>
      </c>
      <c r="D981" s="54" t="s">
        <v>4937</v>
      </c>
      <c r="F981" s="15" t="s">
        <v>4998</v>
      </c>
    </row>
    <row r="982" spans="1:6" x14ac:dyDescent="0.25">
      <c r="A982" s="15" t="s">
        <v>6178</v>
      </c>
      <c r="B982" s="53" t="s">
        <v>31</v>
      </c>
      <c r="C982" s="53">
        <v>14</v>
      </c>
      <c r="D982" s="54" t="s">
        <v>6179</v>
      </c>
    </row>
    <row r="983" spans="1:6" x14ac:dyDescent="0.25">
      <c r="A983" s="15" t="s">
        <v>6180</v>
      </c>
      <c r="B983" s="53" t="s">
        <v>31</v>
      </c>
      <c r="C983" s="53">
        <v>14</v>
      </c>
      <c r="D983" s="54" t="s">
        <v>6181</v>
      </c>
    </row>
    <row r="984" spans="1:6" x14ac:dyDescent="0.25">
      <c r="A984" s="15" t="s">
        <v>6182</v>
      </c>
      <c r="B984" s="53" t="s">
        <v>31</v>
      </c>
      <c r="C984" s="53">
        <v>14</v>
      </c>
      <c r="D984" s="54" t="s">
        <v>4937</v>
      </c>
    </row>
    <row r="985" spans="1:6" x14ac:dyDescent="0.25">
      <c r="A985" s="15" t="s">
        <v>6183</v>
      </c>
      <c r="B985" s="53" t="s">
        <v>31</v>
      </c>
      <c r="C985" s="53">
        <v>14</v>
      </c>
      <c r="D985" s="54" t="s">
        <v>6179</v>
      </c>
    </row>
    <row r="986" spans="1:6" x14ac:dyDescent="0.25">
      <c r="A986" s="15" t="s">
        <v>6184</v>
      </c>
      <c r="B986" s="53" t="s">
        <v>31</v>
      </c>
      <c r="C986" s="53">
        <v>14</v>
      </c>
      <c r="D986" s="54" t="s">
        <v>6181</v>
      </c>
    </row>
    <row r="987" spans="1:6" x14ac:dyDescent="0.25">
      <c r="A987" s="15" t="s">
        <v>481</v>
      </c>
      <c r="B987" s="53" t="s">
        <v>31</v>
      </c>
      <c r="C987" s="53">
        <v>14</v>
      </c>
      <c r="D987" s="54" t="s">
        <v>4937</v>
      </c>
    </row>
    <row r="988" spans="1:6" x14ac:dyDescent="0.25">
      <c r="A988" s="15" t="s">
        <v>985</v>
      </c>
      <c r="B988" s="53" t="s">
        <v>31</v>
      </c>
      <c r="C988" s="53">
        <v>14</v>
      </c>
      <c r="D988" s="54" t="s">
        <v>6185</v>
      </c>
    </row>
    <row r="989" spans="1:6" x14ac:dyDescent="0.25">
      <c r="A989" s="15" t="s">
        <v>6186</v>
      </c>
      <c r="B989" s="53" t="s">
        <v>31</v>
      </c>
      <c r="C989" s="53">
        <v>14</v>
      </c>
      <c r="D989" s="54" t="s">
        <v>6187</v>
      </c>
    </row>
    <row r="990" spans="1:6" x14ac:dyDescent="0.25">
      <c r="A990" s="15" t="s">
        <v>6188</v>
      </c>
      <c r="B990" s="53" t="s">
        <v>31</v>
      </c>
      <c r="C990" s="53">
        <v>14</v>
      </c>
      <c r="D990" s="54" t="s">
        <v>6189</v>
      </c>
    </row>
    <row r="991" spans="1:6" x14ac:dyDescent="0.25">
      <c r="A991" s="15" t="s">
        <v>3364</v>
      </c>
      <c r="B991" s="53" t="s">
        <v>31</v>
      </c>
      <c r="C991" s="53">
        <v>0</v>
      </c>
      <c r="D991" s="54" t="s">
        <v>4937</v>
      </c>
    </row>
    <row r="992" spans="1:6" x14ac:dyDescent="0.25">
      <c r="A992" s="15" t="s">
        <v>6190</v>
      </c>
      <c r="B992" s="53" t="s">
        <v>31</v>
      </c>
      <c r="C992" s="53">
        <v>14</v>
      </c>
      <c r="D992" s="54" t="s">
        <v>6191</v>
      </c>
    </row>
    <row r="993" spans="1:4" x14ac:dyDescent="0.25">
      <c r="A993" s="15" t="s">
        <v>6192</v>
      </c>
      <c r="B993" s="53" t="s">
        <v>31</v>
      </c>
      <c r="C993" s="53">
        <v>14</v>
      </c>
      <c r="D993" s="54" t="s">
        <v>6193</v>
      </c>
    </row>
    <row r="994" spans="1:4" x14ac:dyDescent="0.25">
      <c r="A994" s="15" t="s">
        <v>6194</v>
      </c>
      <c r="B994" s="53" t="s">
        <v>31</v>
      </c>
      <c r="C994" s="53">
        <v>14</v>
      </c>
      <c r="D994" s="54" t="s">
        <v>6195</v>
      </c>
    </row>
    <row r="995" spans="1:4" x14ac:dyDescent="0.25">
      <c r="A995" s="15" t="s">
        <v>6196</v>
      </c>
      <c r="B995" s="53" t="s">
        <v>31</v>
      </c>
      <c r="C995" s="53">
        <v>14</v>
      </c>
      <c r="D995" s="54" t="s">
        <v>6197</v>
      </c>
    </row>
    <row r="996" spans="1:4" x14ac:dyDescent="0.25">
      <c r="A996" s="15" t="s">
        <v>6198</v>
      </c>
      <c r="B996" s="53" t="s">
        <v>31</v>
      </c>
      <c r="C996" s="53">
        <v>14</v>
      </c>
      <c r="D996" s="54" t="s">
        <v>6199</v>
      </c>
    </row>
    <row r="997" spans="1:4" x14ac:dyDescent="0.25">
      <c r="A997" s="15" t="s">
        <v>6200</v>
      </c>
      <c r="B997" s="53" t="s">
        <v>31</v>
      </c>
      <c r="C997" s="53">
        <v>14</v>
      </c>
      <c r="D997" s="54" t="s">
        <v>4937</v>
      </c>
    </row>
    <row r="998" spans="1:4" x14ac:dyDescent="0.25">
      <c r="A998" s="15" t="s">
        <v>2969</v>
      </c>
      <c r="B998" s="53" t="s">
        <v>31</v>
      </c>
      <c r="C998" s="53">
        <v>14</v>
      </c>
      <c r="D998" s="54" t="s">
        <v>6199</v>
      </c>
    </row>
    <row r="999" spans="1:4" x14ac:dyDescent="0.25">
      <c r="A999" s="15" t="s">
        <v>6201</v>
      </c>
      <c r="B999" s="53" t="s">
        <v>31</v>
      </c>
      <c r="C999" s="53">
        <v>14</v>
      </c>
      <c r="D999" s="54" t="s">
        <v>4937</v>
      </c>
    </row>
    <row r="1000" spans="1:4" x14ac:dyDescent="0.25">
      <c r="A1000" s="15" t="s">
        <v>6202</v>
      </c>
      <c r="B1000" s="53" t="s">
        <v>31</v>
      </c>
      <c r="C1000" s="53">
        <v>14</v>
      </c>
      <c r="D1000" s="54" t="s">
        <v>6203</v>
      </c>
    </row>
    <row r="1001" spans="1:4" x14ac:dyDescent="0.25">
      <c r="A1001" s="15" t="s">
        <v>6204</v>
      </c>
      <c r="B1001" s="53" t="s">
        <v>31</v>
      </c>
      <c r="C1001" s="53">
        <v>14</v>
      </c>
      <c r="D1001" s="54" t="s">
        <v>4937</v>
      </c>
    </row>
    <row r="1002" spans="1:4" x14ac:dyDescent="0.25">
      <c r="A1002" s="15" t="s">
        <v>6205</v>
      </c>
      <c r="B1002" s="53" t="s">
        <v>31</v>
      </c>
      <c r="C1002" s="53">
        <v>14</v>
      </c>
      <c r="D1002" s="54" t="s">
        <v>4937</v>
      </c>
    </row>
    <row r="1003" spans="1:4" x14ac:dyDescent="0.25">
      <c r="A1003" s="15" t="s">
        <v>6206</v>
      </c>
      <c r="B1003" s="53" t="s">
        <v>31</v>
      </c>
      <c r="C1003" s="53">
        <v>14</v>
      </c>
      <c r="D1003" s="54" t="s">
        <v>6207</v>
      </c>
    </row>
    <row r="1004" spans="1:4" x14ac:dyDescent="0.25">
      <c r="A1004" s="15" t="s">
        <v>6208</v>
      </c>
      <c r="B1004" s="53" t="s">
        <v>31</v>
      </c>
      <c r="C1004" s="53">
        <v>0</v>
      </c>
      <c r="D1004" s="54" t="s">
        <v>4937</v>
      </c>
    </row>
    <row r="1005" spans="1:4" x14ac:dyDescent="0.25">
      <c r="A1005" s="15" t="s">
        <v>6209</v>
      </c>
      <c r="B1005" s="53" t="s">
        <v>31</v>
      </c>
      <c r="C1005" s="53">
        <v>14</v>
      </c>
      <c r="D1005" s="54" t="s">
        <v>4937</v>
      </c>
    </row>
    <row r="1006" spans="1:4" x14ac:dyDescent="0.25">
      <c r="A1006" s="15" t="s">
        <v>6210</v>
      </c>
      <c r="B1006" s="53" t="s">
        <v>31</v>
      </c>
      <c r="C1006" s="53">
        <v>0</v>
      </c>
      <c r="D1006" s="54" t="s">
        <v>6211</v>
      </c>
    </row>
    <row r="1007" spans="1:4" x14ac:dyDescent="0.25">
      <c r="A1007" s="15" t="s">
        <v>2695</v>
      </c>
      <c r="B1007" s="53" t="s">
        <v>31</v>
      </c>
      <c r="C1007" s="53">
        <v>14</v>
      </c>
      <c r="D1007" s="54" t="s">
        <v>5035</v>
      </c>
    </row>
    <row r="1008" spans="1:4" x14ac:dyDescent="0.25">
      <c r="A1008" s="15" t="s">
        <v>6212</v>
      </c>
      <c r="B1008" s="53" t="s">
        <v>31</v>
      </c>
      <c r="C1008" s="53">
        <v>14</v>
      </c>
      <c r="D1008" s="54" t="s">
        <v>6213</v>
      </c>
    </row>
    <row r="1009" spans="1:6" x14ac:dyDescent="0.25">
      <c r="A1009" s="15" t="s">
        <v>6214</v>
      </c>
      <c r="B1009" s="53" t="s">
        <v>31</v>
      </c>
      <c r="C1009" s="53">
        <v>14</v>
      </c>
      <c r="D1009" s="54" t="s">
        <v>4937</v>
      </c>
    </row>
    <row r="1010" spans="1:6" x14ac:dyDescent="0.25">
      <c r="A1010" s="15" t="s">
        <v>1906</v>
      </c>
      <c r="B1010" s="53" t="s">
        <v>31</v>
      </c>
      <c r="C1010" s="53">
        <v>14</v>
      </c>
      <c r="D1010" s="54" t="s">
        <v>4943</v>
      </c>
    </row>
    <row r="1011" spans="1:6" x14ac:dyDescent="0.25">
      <c r="A1011" s="15" t="s">
        <v>6215</v>
      </c>
      <c r="B1011" s="53" t="s">
        <v>31</v>
      </c>
      <c r="C1011" s="53">
        <v>14</v>
      </c>
      <c r="D1011" s="54" t="s">
        <v>6216</v>
      </c>
    </row>
    <row r="1012" spans="1:6" x14ac:dyDescent="0.25">
      <c r="A1012" s="15" t="s">
        <v>6217</v>
      </c>
      <c r="B1012" s="53" t="s">
        <v>31</v>
      </c>
      <c r="C1012" s="53">
        <v>14</v>
      </c>
      <c r="D1012" s="54" t="s">
        <v>6218</v>
      </c>
    </row>
    <row r="1013" spans="1:6" x14ac:dyDescent="0.25">
      <c r="A1013" s="15" t="s">
        <v>6219</v>
      </c>
      <c r="B1013" s="53" t="s">
        <v>31</v>
      </c>
      <c r="C1013" s="53">
        <v>14</v>
      </c>
      <c r="D1013" s="54" t="s">
        <v>6220</v>
      </c>
    </row>
    <row r="1014" spans="1:6" ht="30" x14ac:dyDescent="0.25">
      <c r="A1014" s="15" t="s">
        <v>6221</v>
      </c>
      <c r="B1014" s="53" t="s">
        <v>80</v>
      </c>
      <c r="C1014" s="53">
        <v>0</v>
      </c>
      <c r="D1014" s="54" t="s">
        <v>6222</v>
      </c>
      <c r="E1014" s="15" t="s">
        <v>4922</v>
      </c>
    </row>
    <row r="1015" spans="1:6" x14ac:dyDescent="0.25">
      <c r="A1015" s="15" t="s">
        <v>6223</v>
      </c>
      <c r="B1015" s="53" t="s">
        <v>31</v>
      </c>
      <c r="C1015" s="53">
        <v>14</v>
      </c>
      <c r="D1015" s="54" t="s">
        <v>6224</v>
      </c>
    </row>
    <row r="1016" spans="1:6" x14ac:dyDescent="0.25">
      <c r="A1016" s="15" t="s">
        <v>6225</v>
      </c>
      <c r="B1016" s="53" t="s">
        <v>31</v>
      </c>
      <c r="C1016" s="53">
        <v>14</v>
      </c>
      <c r="D1016" s="54" t="s">
        <v>6226</v>
      </c>
    </row>
    <row r="1017" spans="1:6" x14ac:dyDescent="0.25">
      <c r="A1017" s="15" t="s">
        <v>628</v>
      </c>
      <c r="B1017" s="53" t="s">
        <v>31</v>
      </c>
      <c r="C1017" s="53">
        <v>14</v>
      </c>
      <c r="D1017" s="54" t="s">
        <v>6227</v>
      </c>
    </row>
    <row r="1018" spans="1:6" x14ac:dyDescent="0.25">
      <c r="A1018" s="15" t="s">
        <v>816</v>
      </c>
      <c r="B1018" s="53" t="s">
        <v>80</v>
      </c>
      <c r="C1018" s="53">
        <v>14</v>
      </c>
      <c r="D1018" s="54" t="s">
        <v>6228</v>
      </c>
      <c r="E1018" s="15" t="s">
        <v>4922</v>
      </c>
    </row>
    <row r="1019" spans="1:6" x14ac:dyDescent="0.25">
      <c r="A1019" s="15" t="s">
        <v>6229</v>
      </c>
      <c r="B1019" s="53" t="s">
        <v>31</v>
      </c>
      <c r="C1019" s="53">
        <v>14</v>
      </c>
      <c r="D1019" s="54" t="s">
        <v>6230</v>
      </c>
    </row>
    <row r="1020" spans="1:6" x14ac:dyDescent="0.25">
      <c r="A1020" s="15" t="s">
        <v>695</v>
      </c>
      <c r="B1020" s="53" t="s">
        <v>31</v>
      </c>
      <c r="C1020" s="53">
        <v>14</v>
      </c>
      <c r="D1020" s="54" t="s">
        <v>4937</v>
      </c>
      <c r="F1020" s="15" t="s">
        <v>4998</v>
      </c>
    </row>
    <row r="1021" spans="1:6" x14ac:dyDescent="0.25">
      <c r="A1021" s="15" t="s">
        <v>1042</v>
      </c>
      <c r="B1021" s="53" t="s">
        <v>31</v>
      </c>
      <c r="C1021" s="53">
        <v>14</v>
      </c>
      <c r="D1021" s="54" t="s">
        <v>6231</v>
      </c>
    </row>
    <row r="1022" spans="1:6" x14ac:dyDescent="0.25">
      <c r="A1022" s="15" t="s">
        <v>6232</v>
      </c>
      <c r="B1022" s="53" t="s">
        <v>31</v>
      </c>
      <c r="C1022" s="53">
        <v>14</v>
      </c>
      <c r="D1022" s="54" t="s">
        <v>6233</v>
      </c>
    </row>
    <row r="1023" spans="1:6" ht="30" x14ac:dyDescent="0.25">
      <c r="A1023" s="15" t="s">
        <v>6234</v>
      </c>
      <c r="B1023" s="53" t="s">
        <v>31</v>
      </c>
      <c r="C1023" s="53">
        <v>0</v>
      </c>
      <c r="D1023" s="54" t="s">
        <v>6235</v>
      </c>
    </row>
    <row r="1024" spans="1:6" x14ac:dyDescent="0.25">
      <c r="A1024" s="15" t="s">
        <v>6236</v>
      </c>
      <c r="B1024" s="53" t="s">
        <v>31</v>
      </c>
      <c r="C1024" s="53">
        <v>14</v>
      </c>
      <c r="D1024" s="54" t="s">
        <v>4937</v>
      </c>
      <c r="F1024" s="15" t="s">
        <v>4998</v>
      </c>
    </row>
    <row r="1025" spans="1:6" x14ac:dyDescent="0.25">
      <c r="A1025" s="15" t="s">
        <v>2033</v>
      </c>
      <c r="B1025" s="53" t="s">
        <v>31</v>
      </c>
      <c r="C1025" s="53">
        <v>14</v>
      </c>
      <c r="D1025" s="54" t="s">
        <v>4937</v>
      </c>
      <c r="F1025" s="15" t="s">
        <v>4998</v>
      </c>
    </row>
    <row r="1026" spans="1:6" x14ac:dyDescent="0.25">
      <c r="A1026" s="15" t="s">
        <v>6237</v>
      </c>
      <c r="B1026" s="53" t="s">
        <v>31</v>
      </c>
      <c r="C1026" s="53">
        <v>14</v>
      </c>
      <c r="D1026" s="54" t="s">
        <v>6238</v>
      </c>
      <c r="F1026" s="15" t="s">
        <v>4998</v>
      </c>
    </row>
    <row r="1027" spans="1:6" x14ac:dyDescent="0.25">
      <c r="A1027" s="15" t="s">
        <v>6239</v>
      </c>
      <c r="B1027" s="53" t="s">
        <v>31</v>
      </c>
      <c r="C1027" s="53">
        <v>14</v>
      </c>
      <c r="D1027" s="54" t="s">
        <v>6240</v>
      </c>
    </row>
    <row r="1028" spans="1:6" x14ac:dyDescent="0.25">
      <c r="A1028" s="15" t="s">
        <v>6241</v>
      </c>
      <c r="B1028" s="53" t="s">
        <v>31</v>
      </c>
      <c r="C1028" s="53">
        <v>14</v>
      </c>
      <c r="D1028" s="54" t="s">
        <v>4964</v>
      </c>
    </row>
    <row r="1029" spans="1:6" x14ac:dyDescent="0.25">
      <c r="A1029" s="15" t="s">
        <v>6242</v>
      </c>
      <c r="B1029" s="53" t="s">
        <v>31</v>
      </c>
      <c r="C1029" s="53">
        <v>0</v>
      </c>
      <c r="D1029" s="54" t="s">
        <v>6243</v>
      </c>
    </row>
    <row r="1030" spans="1:6" x14ac:dyDescent="0.25">
      <c r="A1030" s="15" t="s">
        <v>6244</v>
      </c>
      <c r="B1030" s="53" t="s">
        <v>31</v>
      </c>
      <c r="C1030" s="53">
        <v>14</v>
      </c>
      <c r="D1030" s="54" t="s">
        <v>6245</v>
      </c>
    </row>
    <row r="1031" spans="1:6" x14ac:dyDescent="0.25">
      <c r="A1031" s="15" t="s">
        <v>6246</v>
      </c>
      <c r="B1031" s="53" t="s">
        <v>31</v>
      </c>
      <c r="C1031" s="53">
        <v>0</v>
      </c>
      <c r="D1031" s="54" t="s">
        <v>4943</v>
      </c>
    </row>
    <row r="1032" spans="1:6" x14ac:dyDescent="0.25">
      <c r="A1032" s="15" t="s">
        <v>6247</v>
      </c>
      <c r="B1032" s="53" t="s">
        <v>80</v>
      </c>
      <c r="C1032" s="53">
        <v>16</v>
      </c>
      <c r="D1032" s="54" t="s">
        <v>6248</v>
      </c>
      <c r="E1032" s="15" t="s">
        <v>4922</v>
      </c>
      <c r="F1032" s="15" t="s">
        <v>4998</v>
      </c>
    </row>
    <row r="1033" spans="1:6" x14ac:dyDescent="0.25">
      <c r="A1033" s="15" t="s">
        <v>1074</v>
      </c>
      <c r="B1033" s="53" t="s">
        <v>31</v>
      </c>
      <c r="C1033" s="53">
        <v>14</v>
      </c>
      <c r="D1033" s="54" t="s">
        <v>6249</v>
      </c>
    </row>
    <row r="1034" spans="1:6" x14ac:dyDescent="0.25">
      <c r="A1034" s="15" t="s">
        <v>6250</v>
      </c>
      <c r="B1034" s="53" t="s">
        <v>31</v>
      </c>
      <c r="C1034" s="53">
        <v>14</v>
      </c>
      <c r="D1034" s="54" t="s">
        <v>4937</v>
      </c>
    </row>
    <row r="1035" spans="1:6" x14ac:dyDescent="0.25">
      <c r="A1035" s="15" t="s">
        <v>1003</v>
      </c>
      <c r="B1035" s="53" t="s">
        <v>31</v>
      </c>
      <c r="C1035" s="53">
        <v>14</v>
      </c>
      <c r="D1035" s="54" t="s">
        <v>6249</v>
      </c>
    </row>
    <row r="1036" spans="1:6" x14ac:dyDescent="0.25">
      <c r="A1036" s="15" t="s">
        <v>3843</v>
      </c>
      <c r="B1036" s="53" t="s">
        <v>31</v>
      </c>
      <c r="C1036" s="53">
        <v>14</v>
      </c>
      <c r="D1036" s="54" t="s">
        <v>4937</v>
      </c>
    </row>
    <row r="1037" spans="1:6" x14ac:dyDescent="0.25">
      <c r="A1037" s="15" t="s">
        <v>6251</v>
      </c>
      <c r="B1037" s="53" t="s">
        <v>31</v>
      </c>
      <c r="C1037" s="53">
        <v>14</v>
      </c>
      <c r="D1037" s="54" t="s">
        <v>6252</v>
      </c>
    </row>
    <row r="1038" spans="1:6" x14ac:dyDescent="0.25">
      <c r="A1038" s="15" t="s">
        <v>3866</v>
      </c>
      <c r="B1038" s="53" t="s">
        <v>31</v>
      </c>
      <c r="C1038" s="53">
        <v>14</v>
      </c>
      <c r="D1038" s="54" t="s">
        <v>6249</v>
      </c>
    </row>
    <row r="1039" spans="1:6" x14ac:dyDescent="0.25">
      <c r="A1039" s="15" t="s">
        <v>6253</v>
      </c>
      <c r="B1039" s="53" t="s">
        <v>31</v>
      </c>
      <c r="C1039" s="53">
        <v>14</v>
      </c>
      <c r="D1039" s="54" t="s">
        <v>4937</v>
      </c>
    </row>
    <row r="1040" spans="1:6" x14ac:dyDescent="0.25">
      <c r="A1040" s="15" t="s">
        <v>6254</v>
      </c>
      <c r="B1040" s="53" t="s">
        <v>31</v>
      </c>
      <c r="C1040" s="53">
        <v>14</v>
      </c>
      <c r="D1040" s="54" t="s">
        <v>6249</v>
      </c>
    </row>
    <row r="1041" spans="1:5" x14ac:dyDescent="0.25">
      <c r="A1041" s="15" t="s">
        <v>6255</v>
      </c>
      <c r="B1041" s="53" t="s">
        <v>31</v>
      </c>
      <c r="C1041" s="53">
        <v>14</v>
      </c>
      <c r="D1041" s="54" t="s">
        <v>4937</v>
      </c>
    </row>
    <row r="1042" spans="1:5" x14ac:dyDescent="0.25">
      <c r="A1042" s="15" t="s">
        <v>1979</v>
      </c>
      <c r="B1042" s="53" t="s">
        <v>31</v>
      </c>
      <c r="C1042" s="53">
        <v>14</v>
      </c>
      <c r="D1042" s="54" t="s">
        <v>4937</v>
      </c>
    </row>
    <row r="1043" spans="1:5" x14ac:dyDescent="0.25">
      <c r="A1043" s="15" t="s">
        <v>1136</v>
      </c>
      <c r="B1043" s="53" t="s">
        <v>31</v>
      </c>
      <c r="C1043" s="53">
        <v>14</v>
      </c>
      <c r="D1043" s="54" t="s">
        <v>6256</v>
      </c>
    </row>
    <row r="1044" spans="1:5" x14ac:dyDescent="0.25">
      <c r="A1044" s="15" t="s">
        <v>6257</v>
      </c>
      <c r="B1044" s="53" t="s">
        <v>31</v>
      </c>
      <c r="C1044" s="53">
        <v>14</v>
      </c>
      <c r="D1044" s="54" t="s">
        <v>4964</v>
      </c>
    </row>
    <row r="1045" spans="1:5" x14ac:dyDescent="0.25">
      <c r="A1045" s="15" t="s">
        <v>6258</v>
      </c>
      <c r="B1045" s="53" t="s">
        <v>31</v>
      </c>
      <c r="C1045" s="53">
        <v>14</v>
      </c>
      <c r="D1045" s="54" t="s">
        <v>6259</v>
      </c>
    </row>
    <row r="1046" spans="1:5" x14ac:dyDescent="0.25">
      <c r="A1046" s="15" t="s">
        <v>67</v>
      </c>
      <c r="B1046" s="53" t="s">
        <v>31</v>
      </c>
      <c r="C1046" s="53">
        <v>14</v>
      </c>
      <c r="D1046" s="54" t="s">
        <v>5035</v>
      </c>
    </row>
    <row r="1047" spans="1:5" x14ac:dyDescent="0.25">
      <c r="A1047" s="15" t="s">
        <v>29</v>
      </c>
      <c r="B1047" s="53" t="s">
        <v>31</v>
      </c>
      <c r="C1047" s="53">
        <v>14</v>
      </c>
      <c r="D1047" s="54" t="s">
        <v>6260</v>
      </c>
    </row>
    <row r="1048" spans="1:5" x14ac:dyDescent="0.25">
      <c r="A1048" s="15" t="s">
        <v>6261</v>
      </c>
      <c r="B1048" s="53" t="s">
        <v>31</v>
      </c>
      <c r="C1048" s="53">
        <v>14</v>
      </c>
      <c r="D1048" s="54" t="s">
        <v>5035</v>
      </c>
    </row>
    <row r="1049" spans="1:5" ht="30" x14ac:dyDescent="0.25">
      <c r="A1049" s="15" t="s">
        <v>6262</v>
      </c>
      <c r="B1049" s="53" t="s">
        <v>31</v>
      </c>
      <c r="C1049" s="53">
        <v>0</v>
      </c>
      <c r="D1049" s="54" t="s">
        <v>6263</v>
      </c>
    </row>
    <row r="1050" spans="1:5" x14ac:dyDescent="0.25">
      <c r="A1050" s="15" t="s">
        <v>214</v>
      </c>
      <c r="B1050" s="53" t="s">
        <v>31</v>
      </c>
      <c r="C1050" s="53">
        <v>14</v>
      </c>
      <c r="D1050" s="54" t="s">
        <v>4937</v>
      </c>
    </row>
    <row r="1051" spans="1:5" x14ac:dyDescent="0.25">
      <c r="A1051" s="15" t="s">
        <v>3894</v>
      </c>
      <c r="B1051" s="53" t="s">
        <v>31</v>
      </c>
      <c r="C1051" s="53">
        <v>14</v>
      </c>
      <c r="D1051" s="54" t="s">
        <v>5035</v>
      </c>
    </row>
    <row r="1052" spans="1:5" x14ac:dyDescent="0.25">
      <c r="A1052" s="15" t="s">
        <v>6264</v>
      </c>
      <c r="B1052" s="53" t="s">
        <v>31</v>
      </c>
      <c r="C1052" s="53">
        <v>0</v>
      </c>
      <c r="D1052" s="54" t="s">
        <v>6265</v>
      </c>
    </row>
    <row r="1053" spans="1:5" x14ac:dyDescent="0.25">
      <c r="A1053" s="15" t="s">
        <v>243</v>
      </c>
      <c r="B1053" s="53" t="s">
        <v>31</v>
      </c>
      <c r="C1053" s="53">
        <v>14</v>
      </c>
      <c r="D1053" s="54" t="s">
        <v>4937</v>
      </c>
    </row>
    <row r="1054" spans="1:5" x14ac:dyDescent="0.25">
      <c r="A1054" s="15" t="s">
        <v>544</v>
      </c>
      <c r="B1054" s="53" t="s">
        <v>31</v>
      </c>
      <c r="C1054" s="53">
        <v>14</v>
      </c>
      <c r="D1054" s="54" t="s">
        <v>4964</v>
      </c>
    </row>
    <row r="1055" spans="1:5" x14ac:dyDescent="0.25">
      <c r="A1055" s="15" t="s">
        <v>6266</v>
      </c>
      <c r="B1055" s="53" t="s">
        <v>80</v>
      </c>
      <c r="C1055" s="53">
        <v>12</v>
      </c>
      <c r="D1055" s="54" t="s">
        <v>6267</v>
      </c>
      <c r="E1055" s="15" t="s">
        <v>4922</v>
      </c>
    </row>
    <row r="1056" spans="1:5" x14ac:dyDescent="0.25">
      <c r="A1056" s="15" t="s">
        <v>6268</v>
      </c>
      <c r="B1056" s="53" t="s">
        <v>80</v>
      </c>
      <c r="C1056" s="53">
        <v>12</v>
      </c>
      <c r="D1056" s="54" t="s">
        <v>6269</v>
      </c>
      <c r="E1056" s="15" t="s">
        <v>4922</v>
      </c>
    </row>
    <row r="1057" spans="1:5" x14ac:dyDescent="0.25">
      <c r="A1057" s="15" t="s">
        <v>6270</v>
      </c>
      <c r="B1057" s="53" t="s">
        <v>80</v>
      </c>
      <c r="C1057" s="53">
        <v>12</v>
      </c>
      <c r="D1057" s="54" t="s">
        <v>6271</v>
      </c>
      <c r="E1057" s="15" t="s">
        <v>4922</v>
      </c>
    </row>
    <row r="1058" spans="1:5" x14ac:dyDescent="0.25">
      <c r="A1058" s="15" t="s">
        <v>6272</v>
      </c>
      <c r="B1058" s="53" t="s">
        <v>80</v>
      </c>
      <c r="C1058" s="53">
        <v>12</v>
      </c>
      <c r="D1058" s="54" t="s">
        <v>4937</v>
      </c>
      <c r="E1058" s="15" t="s">
        <v>4922</v>
      </c>
    </row>
    <row r="1059" spans="1:5" x14ac:dyDescent="0.25">
      <c r="A1059" s="15" t="s">
        <v>6273</v>
      </c>
      <c r="B1059" s="53" t="s">
        <v>80</v>
      </c>
      <c r="C1059" s="53">
        <v>12</v>
      </c>
      <c r="D1059" s="54" t="s">
        <v>6274</v>
      </c>
      <c r="E1059" s="15" t="s">
        <v>4922</v>
      </c>
    </row>
    <row r="1060" spans="1:5" x14ac:dyDescent="0.25">
      <c r="A1060" s="15" t="s">
        <v>6275</v>
      </c>
      <c r="B1060" s="53" t="s">
        <v>80</v>
      </c>
      <c r="C1060" s="53">
        <v>2</v>
      </c>
      <c r="D1060" s="54" t="s">
        <v>6276</v>
      </c>
      <c r="E1060" s="15" t="s">
        <v>4922</v>
      </c>
    </row>
    <row r="1061" spans="1:5" x14ac:dyDescent="0.25">
      <c r="A1061" s="15" t="s">
        <v>6277</v>
      </c>
      <c r="B1061" s="53" t="s">
        <v>80</v>
      </c>
      <c r="C1061" s="53">
        <v>12</v>
      </c>
      <c r="D1061" s="54" t="s">
        <v>6278</v>
      </c>
      <c r="E1061" s="15" t="s">
        <v>4922</v>
      </c>
    </row>
    <row r="1062" spans="1:5" x14ac:dyDescent="0.25">
      <c r="A1062" s="15" t="s">
        <v>6279</v>
      </c>
      <c r="B1062" s="53" t="s">
        <v>80</v>
      </c>
      <c r="C1062" s="53">
        <v>12</v>
      </c>
      <c r="D1062" s="54" t="s">
        <v>4937</v>
      </c>
      <c r="E1062" s="15" t="s">
        <v>4922</v>
      </c>
    </row>
    <row r="1063" spans="1:5" x14ac:dyDescent="0.25">
      <c r="A1063" s="15" t="s">
        <v>3112</v>
      </c>
      <c r="B1063" s="53" t="s">
        <v>80</v>
      </c>
      <c r="C1063" s="53">
        <v>16</v>
      </c>
      <c r="D1063" s="54" t="s">
        <v>6274</v>
      </c>
      <c r="E1063" s="15" t="s">
        <v>4922</v>
      </c>
    </row>
    <row r="1064" spans="1:5" x14ac:dyDescent="0.25">
      <c r="A1064" s="15" t="s">
        <v>6280</v>
      </c>
      <c r="B1064" s="53" t="s">
        <v>80</v>
      </c>
      <c r="C1064" s="53">
        <v>2</v>
      </c>
      <c r="D1064" s="54" t="s">
        <v>6276</v>
      </c>
      <c r="E1064" s="15" t="s">
        <v>4922</v>
      </c>
    </row>
    <row r="1065" spans="1:5" x14ac:dyDescent="0.25">
      <c r="A1065" s="15" t="s">
        <v>6281</v>
      </c>
      <c r="B1065" s="53" t="s">
        <v>80</v>
      </c>
      <c r="C1065" s="53">
        <v>12</v>
      </c>
      <c r="D1065" s="54" t="s">
        <v>6278</v>
      </c>
      <c r="E1065" s="15" t="s">
        <v>4922</v>
      </c>
    </row>
    <row r="1066" spans="1:5" x14ac:dyDescent="0.25">
      <c r="A1066" s="15" t="s">
        <v>6282</v>
      </c>
      <c r="B1066" s="53" t="s">
        <v>80</v>
      </c>
      <c r="C1066" s="53">
        <v>12</v>
      </c>
      <c r="D1066" s="54" t="s">
        <v>4937</v>
      </c>
      <c r="E1066" s="15" t="s">
        <v>4922</v>
      </c>
    </row>
    <row r="1067" spans="1:5" x14ac:dyDescent="0.25">
      <c r="A1067" s="15" t="s">
        <v>6283</v>
      </c>
      <c r="B1067" s="53" t="s">
        <v>80</v>
      </c>
      <c r="C1067" s="53">
        <v>0</v>
      </c>
      <c r="D1067" s="54" t="s">
        <v>6284</v>
      </c>
      <c r="E1067" s="15" t="s">
        <v>4922</v>
      </c>
    </row>
    <row r="1068" spans="1:5" x14ac:dyDescent="0.25">
      <c r="A1068" s="15" t="s">
        <v>6285</v>
      </c>
      <c r="B1068" s="53" t="s">
        <v>80</v>
      </c>
      <c r="C1068" s="53">
        <v>16</v>
      </c>
      <c r="D1068" s="54" t="s">
        <v>4937</v>
      </c>
      <c r="E1068" s="15" t="s">
        <v>4922</v>
      </c>
    </row>
    <row r="1069" spans="1:5" x14ac:dyDescent="0.25">
      <c r="A1069" s="15" t="s">
        <v>6286</v>
      </c>
      <c r="B1069" s="53" t="s">
        <v>80</v>
      </c>
      <c r="C1069" s="53">
        <v>16</v>
      </c>
      <c r="D1069" s="54" t="s">
        <v>4937</v>
      </c>
      <c r="E1069" s="15" t="s">
        <v>4922</v>
      </c>
    </row>
    <row r="1070" spans="1:5" x14ac:dyDescent="0.25">
      <c r="A1070" s="15" t="s">
        <v>6287</v>
      </c>
      <c r="B1070" s="53" t="s">
        <v>80</v>
      </c>
      <c r="C1070" s="53">
        <v>14</v>
      </c>
      <c r="D1070" s="54" t="s">
        <v>6288</v>
      </c>
      <c r="E1070" s="15" t="s">
        <v>4922</v>
      </c>
    </row>
    <row r="1071" spans="1:5" x14ac:dyDescent="0.25">
      <c r="A1071" s="15" t="s">
        <v>6289</v>
      </c>
      <c r="B1071" s="53" t="s">
        <v>80</v>
      </c>
      <c r="C1071" s="53">
        <v>2</v>
      </c>
      <c r="D1071" s="54" t="s">
        <v>6290</v>
      </c>
      <c r="E1071" s="15" t="s">
        <v>4922</v>
      </c>
    </row>
    <row r="1072" spans="1:5" x14ac:dyDescent="0.25">
      <c r="A1072" s="15" t="s">
        <v>6291</v>
      </c>
      <c r="B1072" s="53" t="s">
        <v>80</v>
      </c>
      <c r="C1072" s="53">
        <v>16</v>
      </c>
      <c r="D1072" s="54" t="s">
        <v>4943</v>
      </c>
      <c r="E1072" s="15" t="s">
        <v>4922</v>
      </c>
    </row>
    <row r="1073" spans="1:5" x14ac:dyDescent="0.25">
      <c r="A1073" s="15" t="s">
        <v>6292</v>
      </c>
      <c r="B1073" s="53" t="s">
        <v>80</v>
      </c>
      <c r="C1073" s="53">
        <v>2</v>
      </c>
      <c r="D1073" s="54" t="s">
        <v>6293</v>
      </c>
      <c r="E1073" s="15" t="s">
        <v>4922</v>
      </c>
    </row>
    <row r="1074" spans="1:5" x14ac:dyDescent="0.25">
      <c r="A1074" s="15" t="s">
        <v>295</v>
      </c>
      <c r="B1074" s="53" t="s">
        <v>80</v>
      </c>
      <c r="C1074" s="53">
        <v>2</v>
      </c>
      <c r="D1074" s="54" t="s">
        <v>6294</v>
      </c>
      <c r="E1074" s="15" t="s">
        <v>4922</v>
      </c>
    </row>
    <row r="1075" spans="1:5" x14ac:dyDescent="0.25">
      <c r="A1075" s="15" t="s">
        <v>6295</v>
      </c>
      <c r="B1075" s="53" t="s">
        <v>80</v>
      </c>
      <c r="C1075" s="53">
        <v>2</v>
      </c>
      <c r="D1075" s="54" t="s">
        <v>6296</v>
      </c>
      <c r="E1075" s="15" t="s">
        <v>4922</v>
      </c>
    </row>
    <row r="1076" spans="1:5" x14ac:dyDescent="0.25">
      <c r="A1076" s="15" t="s">
        <v>6297</v>
      </c>
      <c r="B1076" s="53" t="s">
        <v>80</v>
      </c>
      <c r="C1076" s="53">
        <v>2</v>
      </c>
      <c r="D1076" s="54" t="s">
        <v>6298</v>
      </c>
      <c r="E1076" s="15" t="s">
        <v>4922</v>
      </c>
    </row>
    <row r="1077" spans="1:5" x14ac:dyDescent="0.25">
      <c r="A1077" s="15" t="s">
        <v>6299</v>
      </c>
      <c r="B1077" s="53" t="s">
        <v>80</v>
      </c>
      <c r="C1077" s="53">
        <v>0</v>
      </c>
      <c r="D1077" s="54" t="s">
        <v>6284</v>
      </c>
      <c r="E1077" s="15" t="s">
        <v>4922</v>
      </c>
    </row>
    <row r="1078" spans="1:5" x14ac:dyDescent="0.25">
      <c r="A1078" s="15" t="s">
        <v>6300</v>
      </c>
      <c r="B1078" s="53" t="s">
        <v>80</v>
      </c>
      <c r="C1078" s="53">
        <v>16</v>
      </c>
      <c r="D1078" s="54" t="s">
        <v>4943</v>
      </c>
      <c r="E1078" s="15" t="s">
        <v>4922</v>
      </c>
    </row>
    <row r="1079" spans="1:5" ht="30" x14ac:dyDescent="0.25">
      <c r="A1079" s="15" t="s">
        <v>6301</v>
      </c>
      <c r="B1079" s="53" t="s">
        <v>80</v>
      </c>
      <c r="C1079" s="53">
        <v>16</v>
      </c>
      <c r="D1079" s="54" t="s">
        <v>6302</v>
      </c>
      <c r="E1079" s="15" t="s">
        <v>4922</v>
      </c>
    </row>
    <row r="1080" spans="1:5" x14ac:dyDescent="0.25">
      <c r="A1080" s="15" t="s">
        <v>6303</v>
      </c>
      <c r="B1080" s="53" t="s">
        <v>80</v>
      </c>
      <c r="C1080" s="53">
        <v>2</v>
      </c>
      <c r="D1080" s="54" t="s">
        <v>6304</v>
      </c>
      <c r="E1080" s="15" t="s">
        <v>4922</v>
      </c>
    </row>
    <row r="1081" spans="1:5" x14ac:dyDescent="0.25">
      <c r="A1081" s="15" t="s">
        <v>6305</v>
      </c>
      <c r="B1081" s="53" t="s">
        <v>80</v>
      </c>
      <c r="C1081" s="53">
        <v>16</v>
      </c>
      <c r="D1081" s="54" t="s">
        <v>4943</v>
      </c>
      <c r="E1081" s="15" t="s">
        <v>4922</v>
      </c>
    </row>
    <row r="1082" spans="1:5" x14ac:dyDescent="0.25">
      <c r="A1082" s="15" t="s">
        <v>3100</v>
      </c>
      <c r="B1082" s="53" t="s">
        <v>80</v>
      </c>
      <c r="C1082" s="53">
        <v>12</v>
      </c>
      <c r="D1082" s="54" t="s">
        <v>6306</v>
      </c>
      <c r="E1082" s="15" t="s">
        <v>4922</v>
      </c>
    </row>
    <row r="1083" spans="1:5" ht="30" x14ac:dyDescent="0.25">
      <c r="A1083" s="15" t="s">
        <v>6307</v>
      </c>
      <c r="B1083" s="53" t="s">
        <v>80</v>
      </c>
      <c r="C1083" s="53">
        <v>14</v>
      </c>
      <c r="D1083" s="54" t="s">
        <v>6308</v>
      </c>
      <c r="E1083" s="15" t="s">
        <v>4922</v>
      </c>
    </row>
    <row r="1084" spans="1:5" x14ac:dyDescent="0.25">
      <c r="A1084" s="15" t="s">
        <v>6309</v>
      </c>
      <c r="B1084" s="53" t="s">
        <v>80</v>
      </c>
      <c r="C1084" s="53">
        <v>14</v>
      </c>
      <c r="D1084" s="54" t="s">
        <v>6310</v>
      </c>
      <c r="E1084" s="15" t="s">
        <v>4922</v>
      </c>
    </row>
    <row r="1085" spans="1:5" x14ac:dyDescent="0.25">
      <c r="A1085" s="15" t="s">
        <v>6311</v>
      </c>
      <c r="B1085" s="53" t="s">
        <v>80</v>
      </c>
      <c r="C1085" s="53">
        <v>16</v>
      </c>
      <c r="D1085" s="54" t="s">
        <v>6312</v>
      </c>
      <c r="E1085" s="15" t="s">
        <v>4922</v>
      </c>
    </row>
    <row r="1086" spans="1:5" x14ac:dyDescent="0.25">
      <c r="A1086" s="15" t="s">
        <v>6313</v>
      </c>
      <c r="B1086" s="53" t="s">
        <v>80</v>
      </c>
      <c r="C1086" s="53">
        <v>16</v>
      </c>
      <c r="D1086" s="54" t="s">
        <v>4937</v>
      </c>
      <c r="E1086" s="15" t="s">
        <v>4922</v>
      </c>
    </row>
    <row r="1087" spans="1:5" x14ac:dyDescent="0.25">
      <c r="A1087" s="15" t="s">
        <v>6314</v>
      </c>
      <c r="B1087" s="53" t="s">
        <v>80</v>
      </c>
      <c r="C1087" s="53">
        <v>16</v>
      </c>
      <c r="D1087" s="54" t="s">
        <v>6315</v>
      </c>
      <c r="E1087" s="15" t="s">
        <v>4922</v>
      </c>
    </row>
    <row r="1088" spans="1:5" x14ac:dyDescent="0.25">
      <c r="A1088" s="15" t="s">
        <v>6316</v>
      </c>
      <c r="B1088" s="53" t="s">
        <v>80</v>
      </c>
      <c r="C1088" s="53">
        <v>16</v>
      </c>
      <c r="D1088" s="54" t="s">
        <v>6317</v>
      </c>
      <c r="E1088" s="15" t="s">
        <v>4922</v>
      </c>
    </row>
    <row r="1089" spans="1:5" x14ac:dyDescent="0.25">
      <c r="A1089" s="15" t="s">
        <v>6318</v>
      </c>
      <c r="B1089" s="53" t="s">
        <v>80</v>
      </c>
      <c r="C1089" s="53">
        <v>16</v>
      </c>
      <c r="D1089" s="54" t="s">
        <v>6319</v>
      </c>
      <c r="E1089" s="15" t="s">
        <v>4922</v>
      </c>
    </row>
    <row r="1090" spans="1:5" x14ac:dyDescent="0.25">
      <c r="A1090" s="15" t="s">
        <v>6320</v>
      </c>
      <c r="B1090" s="53" t="s">
        <v>80</v>
      </c>
      <c r="C1090" s="53">
        <v>16</v>
      </c>
      <c r="D1090" s="54" t="s">
        <v>6321</v>
      </c>
      <c r="E1090" s="15" t="s">
        <v>4922</v>
      </c>
    </row>
    <row r="1091" spans="1:5" x14ac:dyDescent="0.25">
      <c r="A1091" s="15" t="s">
        <v>6322</v>
      </c>
      <c r="B1091" s="53" t="s">
        <v>80</v>
      </c>
      <c r="C1091" s="53">
        <v>16</v>
      </c>
      <c r="D1091" s="54" t="s">
        <v>4937</v>
      </c>
      <c r="E1091" s="15" t="s">
        <v>4922</v>
      </c>
    </row>
    <row r="1092" spans="1:5" ht="30" x14ac:dyDescent="0.25">
      <c r="A1092" s="15" t="s">
        <v>6323</v>
      </c>
      <c r="B1092" s="53" t="s">
        <v>80</v>
      </c>
      <c r="C1092" s="53">
        <v>2</v>
      </c>
      <c r="D1092" s="54" t="s">
        <v>6324</v>
      </c>
      <c r="E1092" s="15" t="s">
        <v>4922</v>
      </c>
    </row>
    <row r="1093" spans="1:5" x14ac:dyDescent="0.25">
      <c r="A1093" s="15" t="s">
        <v>6325</v>
      </c>
      <c r="B1093" s="53" t="s">
        <v>80</v>
      </c>
      <c r="C1093" s="53">
        <v>16</v>
      </c>
      <c r="D1093" s="54" t="s">
        <v>6326</v>
      </c>
      <c r="E1093" s="15" t="s">
        <v>4922</v>
      </c>
    </row>
    <row r="1094" spans="1:5" x14ac:dyDescent="0.25">
      <c r="A1094" s="15" t="s">
        <v>6327</v>
      </c>
      <c r="B1094" s="53" t="s">
        <v>80</v>
      </c>
      <c r="C1094" s="53">
        <v>2</v>
      </c>
      <c r="D1094" s="54" t="s">
        <v>6328</v>
      </c>
      <c r="E1094" s="15" t="s">
        <v>4922</v>
      </c>
    </row>
    <row r="1095" spans="1:5" x14ac:dyDescent="0.25">
      <c r="A1095" s="15" t="s">
        <v>3269</v>
      </c>
      <c r="B1095" s="53" t="s">
        <v>80</v>
      </c>
      <c r="C1095" s="53">
        <v>16</v>
      </c>
      <c r="D1095" s="54" t="s">
        <v>4937</v>
      </c>
      <c r="E1095" s="15" t="s">
        <v>4922</v>
      </c>
    </row>
    <row r="1096" spans="1:5" x14ac:dyDescent="0.25">
      <c r="A1096" s="15" t="s">
        <v>1217</v>
      </c>
      <c r="B1096" s="53" t="s">
        <v>80</v>
      </c>
      <c r="C1096" s="53">
        <v>16</v>
      </c>
      <c r="D1096" s="54" t="s">
        <v>6329</v>
      </c>
      <c r="E1096" s="15" t="s">
        <v>4922</v>
      </c>
    </row>
    <row r="1097" spans="1:5" ht="30" x14ac:dyDescent="0.25">
      <c r="A1097" s="15" t="s">
        <v>6330</v>
      </c>
      <c r="B1097" s="53" t="s">
        <v>80</v>
      </c>
      <c r="C1097" s="53">
        <v>2</v>
      </c>
      <c r="D1097" s="54" t="s">
        <v>6331</v>
      </c>
      <c r="E1097" s="15" t="s">
        <v>4922</v>
      </c>
    </row>
    <row r="1098" spans="1:5" x14ac:dyDescent="0.25">
      <c r="A1098" s="15" t="s">
        <v>6332</v>
      </c>
      <c r="B1098" s="53" t="s">
        <v>80</v>
      </c>
      <c r="C1098" s="53">
        <v>12</v>
      </c>
      <c r="D1098" s="54" t="s">
        <v>4937</v>
      </c>
      <c r="E1098" s="15" t="s">
        <v>4922</v>
      </c>
    </row>
    <row r="1099" spans="1:5" x14ac:dyDescent="0.25">
      <c r="A1099" s="15" t="s">
        <v>6333</v>
      </c>
      <c r="B1099" s="53" t="s">
        <v>80</v>
      </c>
      <c r="C1099" s="53">
        <v>8</v>
      </c>
      <c r="D1099" s="54" t="s">
        <v>6334</v>
      </c>
      <c r="E1099" s="15" t="s">
        <v>4922</v>
      </c>
    </row>
    <row r="1100" spans="1:5" x14ac:dyDescent="0.25">
      <c r="A1100" s="15" t="s">
        <v>6335</v>
      </c>
      <c r="B1100" s="53" t="s">
        <v>80</v>
      </c>
      <c r="C1100" s="53">
        <v>2</v>
      </c>
      <c r="D1100" s="54" t="s">
        <v>6336</v>
      </c>
      <c r="E1100" s="15" t="s">
        <v>4922</v>
      </c>
    </row>
    <row r="1101" spans="1:5" ht="30" x14ac:dyDescent="0.25">
      <c r="A1101" s="15" t="s">
        <v>6337</v>
      </c>
      <c r="B1101" s="53" t="s">
        <v>80</v>
      </c>
      <c r="C1101" s="53">
        <v>0</v>
      </c>
      <c r="D1101" s="54" t="s">
        <v>6338</v>
      </c>
      <c r="E1101" s="15" t="s">
        <v>4922</v>
      </c>
    </row>
    <row r="1102" spans="1:5" x14ac:dyDescent="0.25">
      <c r="A1102" s="15" t="s">
        <v>6339</v>
      </c>
      <c r="B1102" s="53" t="s">
        <v>80</v>
      </c>
      <c r="C1102" s="53">
        <v>2</v>
      </c>
      <c r="D1102" s="54" t="s">
        <v>6340</v>
      </c>
      <c r="E1102" s="15" t="s">
        <v>4922</v>
      </c>
    </row>
    <row r="1103" spans="1:5" x14ac:dyDescent="0.25">
      <c r="A1103" s="15" t="s">
        <v>78</v>
      </c>
      <c r="B1103" s="53" t="s">
        <v>80</v>
      </c>
      <c r="C1103" s="53">
        <v>16</v>
      </c>
      <c r="D1103" s="54" t="s">
        <v>6341</v>
      </c>
      <c r="E1103" s="15" t="s">
        <v>4922</v>
      </c>
    </row>
    <row r="1104" spans="1:5" x14ac:dyDescent="0.25">
      <c r="A1104" s="15" t="s">
        <v>154</v>
      </c>
      <c r="B1104" s="53" t="s">
        <v>80</v>
      </c>
      <c r="C1104" s="53">
        <v>14</v>
      </c>
      <c r="D1104" s="54" t="s">
        <v>4937</v>
      </c>
      <c r="E1104" s="15" t="s">
        <v>4922</v>
      </c>
    </row>
    <row r="1105" spans="1:5" x14ac:dyDescent="0.25">
      <c r="A1105" s="15" t="s">
        <v>6342</v>
      </c>
      <c r="B1105" s="53" t="s">
        <v>80</v>
      </c>
      <c r="C1105" s="53">
        <v>12</v>
      </c>
      <c r="D1105" s="54" t="s">
        <v>6293</v>
      </c>
      <c r="E1105" s="15" t="s">
        <v>4922</v>
      </c>
    </row>
    <row r="1106" spans="1:5" x14ac:dyDescent="0.25">
      <c r="A1106" s="15" t="s">
        <v>261</v>
      </c>
      <c r="B1106" s="53" t="s">
        <v>80</v>
      </c>
      <c r="C1106" s="53">
        <v>12</v>
      </c>
      <c r="D1106" s="54" t="s">
        <v>6343</v>
      </c>
      <c r="E1106" s="15" t="s">
        <v>4922</v>
      </c>
    </row>
    <row r="1107" spans="1:5" x14ac:dyDescent="0.25">
      <c r="A1107" s="15" t="s">
        <v>6344</v>
      </c>
      <c r="B1107" s="53" t="s">
        <v>80</v>
      </c>
      <c r="C1107" s="53">
        <v>0</v>
      </c>
      <c r="D1107" s="54" t="s">
        <v>6345</v>
      </c>
      <c r="E1107" s="15" t="s">
        <v>4922</v>
      </c>
    </row>
    <row r="1108" spans="1:5" x14ac:dyDescent="0.25">
      <c r="A1108" s="15" t="s">
        <v>6346</v>
      </c>
      <c r="B1108" s="53" t="s">
        <v>80</v>
      </c>
      <c r="C1108" s="53">
        <v>16</v>
      </c>
      <c r="D1108" s="54" t="s">
        <v>6347</v>
      </c>
      <c r="E1108" s="15" t="s">
        <v>4922</v>
      </c>
    </row>
    <row r="1109" spans="1:5" ht="30" x14ac:dyDescent="0.25">
      <c r="A1109" s="15" t="s">
        <v>6348</v>
      </c>
      <c r="B1109" s="53" t="s">
        <v>80</v>
      </c>
      <c r="C1109" s="53">
        <v>2</v>
      </c>
      <c r="D1109" s="54" t="s">
        <v>6349</v>
      </c>
      <c r="E1109" s="15" t="s">
        <v>4922</v>
      </c>
    </row>
    <row r="1110" spans="1:5" ht="30" x14ac:dyDescent="0.25">
      <c r="A1110" s="15" t="s">
        <v>590</v>
      </c>
      <c r="B1110" s="53" t="s">
        <v>80</v>
      </c>
      <c r="C1110" s="53">
        <v>16</v>
      </c>
      <c r="D1110" s="54" t="s">
        <v>6350</v>
      </c>
      <c r="E1110" s="15" t="s">
        <v>4922</v>
      </c>
    </row>
    <row r="1111" spans="1:5" x14ac:dyDescent="0.25">
      <c r="A1111" s="15" t="s">
        <v>2563</v>
      </c>
      <c r="B1111" s="53" t="s">
        <v>80</v>
      </c>
      <c r="C1111" s="53">
        <v>16</v>
      </c>
      <c r="D1111" s="54" t="s">
        <v>6351</v>
      </c>
      <c r="E1111" s="15" t="s">
        <v>4922</v>
      </c>
    </row>
    <row r="1112" spans="1:5" ht="30" x14ac:dyDescent="0.25">
      <c r="A1112" s="15" t="s">
        <v>6352</v>
      </c>
      <c r="B1112" s="53" t="s">
        <v>80</v>
      </c>
      <c r="C1112" s="53">
        <v>16</v>
      </c>
      <c r="D1112" s="54" t="s">
        <v>6353</v>
      </c>
      <c r="E1112" s="15" t="s">
        <v>4922</v>
      </c>
    </row>
    <row r="1113" spans="1:5" x14ac:dyDescent="0.25">
      <c r="A1113" s="15" t="s">
        <v>389</v>
      </c>
      <c r="B1113" s="53" t="s">
        <v>80</v>
      </c>
      <c r="C1113" s="53">
        <v>12</v>
      </c>
      <c r="D1113" s="54" t="s">
        <v>4937</v>
      </c>
      <c r="E1113" s="15" t="s">
        <v>4922</v>
      </c>
    </row>
    <row r="1114" spans="1:5" x14ac:dyDescent="0.25">
      <c r="A1114" s="15" t="s">
        <v>6354</v>
      </c>
      <c r="B1114" s="53" t="s">
        <v>80</v>
      </c>
      <c r="C1114" s="53">
        <v>12</v>
      </c>
      <c r="D1114" s="54" t="s">
        <v>6355</v>
      </c>
      <c r="E1114" s="15" t="s">
        <v>4922</v>
      </c>
    </row>
    <row r="1115" spans="1:5" x14ac:dyDescent="0.25">
      <c r="A1115" s="15" t="s">
        <v>6356</v>
      </c>
      <c r="B1115" s="53" t="s">
        <v>80</v>
      </c>
      <c r="C1115" s="53">
        <v>2</v>
      </c>
      <c r="D1115" s="54" t="s">
        <v>6357</v>
      </c>
      <c r="E1115" s="15" t="s">
        <v>4922</v>
      </c>
    </row>
    <row r="1116" spans="1:5" x14ac:dyDescent="0.25">
      <c r="A1116" s="15" t="s">
        <v>6358</v>
      </c>
      <c r="B1116" s="53" t="s">
        <v>80</v>
      </c>
      <c r="C1116" s="53">
        <v>12</v>
      </c>
      <c r="D1116" s="54" t="s">
        <v>6359</v>
      </c>
      <c r="E1116" s="15" t="s">
        <v>4922</v>
      </c>
    </row>
    <row r="1117" spans="1:5" x14ac:dyDescent="0.25">
      <c r="A1117" s="15" t="s">
        <v>6360</v>
      </c>
      <c r="B1117" s="53" t="s">
        <v>80</v>
      </c>
      <c r="C1117" s="53">
        <v>16</v>
      </c>
      <c r="D1117" s="54" t="s">
        <v>6361</v>
      </c>
      <c r="E1117" s="15" t="s">
        <v>4922</v>
      </c>
    </row>
    <row r="1118" spans="1:5" x14ac:dyDescent="0.25">
      <c r="A1118" s="15" t="s">
        <v>6362</v>
      </c>
      <c r="B1118" s="53" t="s">
        <v>80</v>
      </c>
      <c r="C1118" s="53">
        <v>12</v>
      </c>
      <c r="D1118" s="54" t="s">
        <v>6363</v>
      </c>
      <c r="E1118" s="15" t="s">
        <v>4922</v>
      </c>
    </row>
    <row r="1119" spans="1:5" x14ac:dyDescent="0.25">
      <c r="A1119" s="15" t="s">
        <v>6364</v>
      </c>
      <c r="B1119" s="53" t="s">
        <v>80</v>
      </c>
      <c r="C1119" s="53">
        <v>12</v>
      </c>
      <c r="D1119" s="54" t="s">
        <v>6365</v>
      </c>
      <c r="E1119" s="15" t="s">
        <v>4922</v>
      </c>
    </row>
    <row r="1120" spans="1:5" x14ac:dyDescent="0.25">
      <c r="A1120" s="15" t="s">
        <v>6366</v>
      </c>
      <c r="B1120" s="53" t="s">
        <v>80</v>
      </c>
      <c r="C1120" s="53">
        <v>14</v>
      </c>
      <c r="D1120" s="54" t="s">
        <v>5035</v>
      </c>
      <c r="E1120" s="15" t="s">
        <v>4922</v>
      </c>
    </row>
    <row r="1121" spans="1:6" x14ac:dyDescent="0.25">
      <c r="A1121" s="15" t="s">
        <v>6367</v>
      </c>
      <c r="B1121" s="53" t="s">
        <v>80</v>
      </c>
      <c r="C1121" s="53">
        <v>12</v>
      </c>
      <c r="D1121" s="54" t="s">
        <v>5544</v>
      </c>
      <c r="E1121" s="15" t="s">
        <v>4922</v>
      </c>
      <c r="F1121" s="15" t="s">
        <v>4998</v>
      </c>
    </row>
    <row r="1122" spans="1:6" x14ac:dyDescent="0.25">
      <c r="A1122" s="15" t="s">
        <v>6368</v>
      </c>
      <c r="B1122" s="53" t="s">
        <v>80</v>
      </c>
      <c r="C1122" s="53">
        <v>2</v>
      </c>
      <c r="D1122" s="54" t="s">
        <v>6369</v>
      </c>
      <c r="E1122" s="15" t="s">
        <v>4922</v>
      </c>
    </row>
    <row r="1123" spans="1:6" x14ac:dyDescent="0.25">
      <c r="A1123" s="15" t="s">
        <v>6370</v>
      </c>
      <c r="B1123" s="53" t="s">
        <v>80</v>
      </c>
      <c r="C1123" s="53">
        <v>8</v>
      </c>
      <c r="D1123" s="54" t="s">
        <v>6371</v>
      </c>
      <c r="E1123" s="15" t="s">
        <v>4922</v>
      </c>
    </row>
    <row r="1124" spans="1:6" x14ac:dyDescent="0.25">
      <c r="A1124" s="15" t="s">
        <v>6372</v>
      </c>
      <c r="B1124" s="53" t="s">
        <v>80</v>
      </c>
      <c r="C1124" s="53">
        <v>8</v>
      </c>
      <c r="D1124" s="54" t="s">
        <v>6373</v>
      </c>
      <c r="E1124" s="15" t="s">
        <v>4922</v>
      </c>
    </row>
    <row r="1125" spans="1:6" x14ac:dyDescent="0.25">
      <c r="A1125" s="15" t="s">
        <v>827</v>
      </c>
      <c r="B1125" s="53" t="s">
        <v>80</v>
      </c>
      <c r="C1125" s="53">
        <v>8</v>
      </c>
      <c r="D1125" s="54" t="s">
        <v>4943</v>
      </c>
      <c r="E1125" s="15" t="s">
        <v>4922</v>
      </c>
    </row>
    <row r="1126" spans="1:6" x14ac:dyDescent="0.25">
      <c r="A1126" s="15" t="s">
        <v>6374</v>
      </c>
      <c r="B1126" s="53" t="s">
        <v>80</v>
      </c>
      <c r="C1126" s="53">
        <v>2</v>
      </c>
      <c r="D1126" s="54" t="s">
        <v>6375</v>
      </c>
      <c r="E1126" s="15" t="s">
        <v>4922</v>
      </c>
    </row>
    <row r="1127" spans="1:6" x14ac:dyDescent="0.25">
      <c r="A1127" s="15" t="s">
        <v>6376</v>
      </c>
      <c r="B1127" s="53" t="s">
        <v>80</v>
      </c>
      <c r="C1127" s="53">
        <v>2</v>
      </c>
      <c r="D1127" s="54" t="s">
        <v>6375</v>
      </c>
      <c r="E1127" s="15" t="s">
        <v>4922</v>
      </c>
    </row>
    <row r="1128" spans="1:6" x14ac:dyDescent="0.25">
      <c r="A1128" s="15" t="s">
        <v>6377</v>
      </c>
      <c r="B1128" s="53" t="s">
        <v>31</v>
      </c>
      <c r="C1128" s="53">
        <v>0</v>
      </c>
      <c r="D1128" s="54" t="s">
        <v>6378</v>
      </c>
    </row>
    <row r="1129" spans="1:6" x14ac:dyDescent="0.25">
      <c r="A1129" s="15" t="s">
        <v>6379</v>
      </c>
      <c r="B1129" s="53" t="s">
        <v>31</v>
      </c>
      <c r="C1129" s="53">
        <v>0</v>
      </c>
      <c r="D1129" s="54" t="s">
        <v>6380</v>
      </c>
    </row>
    <row r="1130" spans="1:6" x14ac:dyDescent="0.25">
      <c r="A1130" s="15" t="s">
        <v>6381</v>
      </c>
      <c r="B1130" s="53" t="s">
        <v>31</v>
      </c>
      <c r="C1130" s="53">
        <v>0</v>
      </c>
      <c r="D1130" s="54" t="s">
        <v>6382</v>
      </c>
    </row>
    <row r="1131" spans="1:6" ht="30" x14ac:dyDescent="0.25">
      <c r="A1131" s="15" t="s">
        <v>6383</v>
      </c>
      <c r="B1131" s="53" t="s">
        <v>31</v>
      </c>
      <c r="C1131" s="53">
        <v>0</v>
      </c>
      <c r="D1131" s="54" t="s">
        <v>6384</v>
      </c>
    </row>
    <row r="1132" spans="1:6" x14ac:dyDescent="0.25">
      <c r="A1132" s="15" t="s">
        <v>6385</v>
      </c>
      <c r="B1132" s="53" t="s">
        <v>80</v>
      </c>
      <c r="C1132" s="53">
        <v>0</v>
      </c>
      <c r="D1132" s="54" t="s">
        <v>6386</v>
      </c>
      <c r="E1132" s="15" t="s">
        <v>4922</v>
      </c>
    </row>
    <row r="1133" spans="1:6" x14ac:dyDescent="0.25">
      <c r="A1133" s="15" t="s">
        <v>6387</v>
      </c>
      <c r="B1133" s="53" t="s">
        <v>80</v>
      </c>
      <c r="C1133" s="53">
        <v>16</v>
      </c>
      <c r="D1133" s="54" t="s">
        <v>6388</v>
      </c>
      <c r="E1133" s="15" t="s">
        <v>4922</v>
      </c>
    </row>
    <row r="1134" spans="1:6" x14ac:dyDescent="0.25">
      <c r="A1134" s="15" t="s">
        <v>6389</v>
      </c>
      <c r="B1134" s="53" t="s">
        <v>80</v>
      </c>
      <c r="C1134" s="53">
        <v>12</v>
      </c>
      <c r="D1134" s="54" t="s">
        <v>6390</v>
      </c>
      <c r="E1134" s="15" t="s">
        <v>4922</v>
      </c>
    </row>
    <row r="1135" spans="1:6" x14ac:dyDescent="0.25">
      <c r="A1135" s="15" t="s">
        <v>6391</v>
      </c>
      <c r="B1135" s="53" t="s">
        <v>80</v>
      </c>
      <c r="C1135" s="53">
        <v>6</v>
      </c>
      <c r="D1135" s="54" t="s">
        <v>4937</v>
      </c>
      <c r="E1135" s="15" t="s">
        <v>4922</v>
      </c>
    </row>
    <row r="1136" spans="1:6" ht="30" x14ac:dyDescent="0.25">
      <c r="A1136" s="15" t="s">
        <v>6392</v>
      </c>
      <c r="B1136" s="53" t="s">
        <v>80</v>
      </c>
      <c r="C1136" s="53">
        <v>0</v>
      </c>
      <c r="D1136" s="54" t="s">
        <v>6393</v>
      </c>
      <c r="E1136" s="15" t="s">
        <v>4922</v>
      </c>
    </row>
    <row r="1137" spans="1:5" x14ac:dyDescent="0.25">
      <c r="A1137" s="15" t="s">
        <v>6394</v>
      </c>
      <c r="B1137" s="53" t="s">
        <v>80</v>
      </c>
      <c r="C1137" s="53">
        <v>0</v>
      </c>
      <c r="D1137" s="54" t="s">
        <v>6395</v>
      </c>
      <c r="E1137" s="15" t="s">
        <v>4922</v>
      </c>
    </row>
    <row r="1138" spans="1:5" x14ac:dyDescent="0.25">
      <c r="A1138" s="15" t="s">
        <v>6396</v>
      </c>
      <c r="B1138" s="53" t="s">
        <v>80</v>
      </c>
      <c r="C1138" s="53">
        <v>12</v>
      </c>
      <c r="D1138" s="54" t="s">
        <v>4937</v>
      </c>
      <c r="E1138" s="15" t="s">
        <v>4922</v>
      </c>
    </row>
    <row r="1139" spans="1:5" x14ac:dyDescent="0.25">
      <c r="A1139" s="15" t="s">
        <v>6397</v>
      </c>
      <c r="B1139" s="53" t="s">
        <v>80</v>
      </c>
      <c r="C1139" s="53">
        <v>0</v>
      </c>
      <c r="D1139" s="54" t="s">
        <v>6398</v>
      </c>
      <c r="E1139" s="15" t="s">
        <v>4922</v>
      </c>
    </row>
    <row r="1140" spans="1:5" ht="30" x14ac:dyDescent="0.25">
      <c r="A1140" s="15" t="s">
        <v>6399</v>
      </c>
      <c r="B1140" s="53" t="s">
        <v>80</v>
      </c>
      <c r="C1140" s="53">
        <v>0</v>
      </c>
      <c r="D1140" s="54" t="s">
        <v>6400</v>
      </c>
      <c r="E1140" s="15" t="s">
        <v>4922</v>
      </c>
    </row>
    <row r="1141" spans="1:5" x14ac:dyDescent="0.25">
      <c r="A1141" s="15" t="s">
        <v>6401</v>
      </c>
      <c r="B1141" s="53" t="s">
        <v>80</v>
      </c>
      <c r="C1141" s="53">
        <v>0</v>
      </c>
      <c r="D1141" s="54" t="s">
        <v>6402</v>
      </c>
      <c r="E1141" s="15" t="s">
        <v>4922</v>
      </c>
    </row>
    <row r="1142" spans="1:5" x14ac:dyDescent="0.25">
      <c r="A1142" s="15" t="s">
        <v>6403</v>
      </c>
      <c r="B1142" s="53" t="s">
        <v>80</v>
      </c>
      <c r="C1142" s="53">
        <v>0</v>
      </c>
      <c r="D1142" s="54" t="s">
        <v>6404</v>
      </c>
      <c r="E1142" s="15" t="s">
        <v>4922</v>
      </c>
    </row>
    <row r="1143" spans="1:5" x14ac:dyDescent="0.25">
      <c r="A1143" s="15" t="s">
        <v>6405</v>
      </c>
      <c r="B1143" s="53" t="s">
        <v>80</v>
      </c>
      <c r="C1143" s="53">
        <v>12</v>
      </c>
      <c r="D1143" s="54" t="s">
        <v>4937</v>
      </c>
      <c r="E1143" s="15" t="s">
        <v>4922</v>
      </c>
    </row>
    <row r="1144" spans="1:5" x14ac:dyDescent="0.25">
      <c r="A1144" s="15" t="s">
        <v>6406</v>
      </c>
      <c r="B1144" s="53" t="s">
        <v>80</v>
      </c>
      <c r="C1144" s="53">
        <v>12</v>
      </c>
      <c r="D1144" s="54" t="s">
        <v>6407</v>
      </c>
      <c r="E1144" s="15" t="s">
        <v>4922</v>
      </c>
    </row>
    <row r="1145" spans="1:5" x14ac:dyDescent="0.25">
      <c r="A1145" s="15" t="s">
        <v>6408</v>
      </c>
      <c r="B1145" s="53" t="s">
        <v>80</v>
      </c>
      <c r="C1145" s="53">
        <v>0</v>
      </c>
      <c r="D1145" s="54" t="s">
        <v>6409</v>
      </c>
      <c r="E1145" s="15" t="s">
        <v>4922</v>
      </c>
    </row>
    <row r="1146" spans="1:5" x14ac:dyDescent="0.25">
      <c r="A1146" s="15" t="s">
        <v>6410</v>
      </c>
      <c r="B1146" s="53" t="s">
        <v>80</v>
      </c>
      <c r="C1146" s="53">
        <v>12</v>
      </c>
      <c r="D1146" s="54" t="s">
        <v>4937</v>
      </c>
      <c r="E1146" s="15" t="s">
        <v>4922</v>
      </c>
    </row>
    <row r="1147" spans="1:5" x14ac:dyDescent="0.25">
      <c r="A1147" s="15" t="s">
        <v>6411</v>
      </c>
      <c r="B1147" s="53" t="s">
        <v>31</v>
      </c>
      <c r="C1147" s="53">
        <v>0</v>
      </c>
      <c r="D1147" s="54" t="s">
        <v>6412</v>
      </c>
    </row>
    <row r="1148" spans="1:5" ht="30" x14ac:dyDescent="0.25">
      <c r="A1148" s="15" t="s">
        <v>6413</v>
      </c>
      <c r="B1148" s="53" t="s">
        <v>31</v>
      </c>
      <c r="C1148" s="53">
        <v>0</v>
      </c>
      <c r="D1148" s="54" t="s">
        <v>6414</v>
      </c>
    </row>
    <row r="1149" spans="1:5" ht="30" x14ac:dyDescent="0.25">
      <c r="A1149" s="15" t="s">
        <v>6415</v>
      </c>
      <c r="B1149" s="53" t="s">
        <v>31</v>
      </c>
      <c r="C1149" s="53">
        <v>0</v>
      </c>
      <c r="D1149" s="54" t="s">
        <v>6416</v>
      </c>
    </row>
    <row r="1150" spans="1:5" x14ac:dyDescent="0.25">
      <c r="A1150" s="15" t="s">
        <v>6417</v>
      </c>
      <c r="B1150" s="53" t="s">
        <v>31</v>
      </c>
      <c r="C1150" s="53">
        <v>0</v>
      </c>
      <c r="D1150" s="54" t="s">
        <v>6412</v>
      </c>
    </row>
    <row r="1151" spans="1:5" ht="30" x14ac:dyDescent="0.25">
      <c r="A1151" s="15" t="s">
        <v>6418</v>
      </c>
      <c r="B1151" s="53" t="s">
        <v>31</v>
      </c>
      <c r="C1151" s="53">
        <v>0</v>
      </c>
      <c r="D1151" s="54" t="s">
        <v>6416</v>
      </c>
    </row>
    <row r="1152" spans="1:5" x14ac:dyDescent="0.25">
      <c r="A1152" s="15" t="s">
        <v>6419</v>
      </c>
      <c r="B1152" s="53" t="s">
        <v>31</v>
      </c>
      <c r="C1152" s="53">
        <v>0</v>
      </c>
      <c r="D1152" s="54" t="s">
        <v>6420</v>
      </c>
    </row>
    <row r="1153" spans="1:5" x14ac:dyDescent="0.25">
      <c r="A1153" s="15" t="s">
        <v>6421</v>
      </c>
      <c r="B1153" s="53" t="s">
        <v>31</v>
      </c>
      <c r="C1153" s="53">
        <v>0</v>
      </c>
      <c r="D1153" s="54" t="s">
        <v>6422</v>
      </c>
    </row>
    <row r="1154" spans="1:5" x14ac:dyDescent="0.25">
      <c r="A1154" s="15" t="s">
        <v>6423</v>
      </c>
      <c r="B1154" s="53" t="s">
        <v>80</v>
      </c>
      <c r="C1154" s="53">
        <v>16</v>
      </c>
      <c r="D1154" s="54" t="s">
        <v>6424</v>
      </c>
      <c r="E1154" s="15" t="s">
        <v>4922</v>
      </c>
    </row>
    <row r="1155" spans="1:5" x14ac:dyDescent="0.25">
      <c r="A1155" s="15" t="s">
        <v>6425</v>
      </c>
      <c r="B1155" s="53" t="s">
        <v>80</v>
      </c>
      <c r="C1155" s="53">
        <v>16</v>
      </c>
      <c r="D1155" s="54" t="s">
        <v>6426</v>
      </c>
      <c r="E1155" s="15" t="s">
        <v>4922</v>
      </c>
    </row>
    <row r="1156" spans="1:5" ht="30" x14ac:dyDescent="0.25">
      <c r="A1156" s="15" t="s">
        <v>6427</v>
      </c>
      <c r="B1156" s="53" t="s">
        <v>80</v>
      </c>
      <c r="C1156" s="53">
        <v>16</v>
      </c>
      <c r="D1156" s="54" t="s">
        <v>6428</v>
      </c>
      <c r="E1156" s="15" t="s">
        <v>4922</v>
      </c>
    </row>
    <row r="1157" spans="1:5" x14ac:dyDescent="0.25">
      <c r="A1157" s="15" t="s">
        <v>6429</v>
      </c>
      <c r="B1157" s="53" t="s">
        <v>80</v>
      </c>
      <c r="C1157" s="53">
        <v>12</v>
      </c>
      <c r="D1157" s="54" t="s">
        <v>6424</v>
      </c>
      <c r="E1157" s="15" t="s">
        <v>4922</v>
      </c>
    </row>
    <row r="1158" spans="1:5" x14ac:dyDescent="0.25">
      <c r="A1158" s="15" t="s">
        <v>6430</v>
      </c>
      <c r="B1158" s="53" t="s">
        <v>80</v>
      </c>
      <c r="C1158" s="53">
        <v>12</v>
      </c>
      <c r="D1158" s="54" t="s">
        <v>6426</v>
      </c>
      <c r="E1158" s="15" t="s">
        <v>4922</v>
      </c>
    </row>
    <row r="1159" spans="1:5" ht="30" x14ac:dyDescent="0.25">
      <c r="A1159" s="15" t="s">
        <v>6431</v>
      </c>
      <c r="B1159" s="53" t="s">
        <v>80</v>
      </c>
      <c r="C1159" s="53">
        <v>16</v>
      </c>
      <c r="D1159" s="54" t="s">
        <v>6432</v>
      </c>
      <c r="E1159" s="15" t="s">
        <v>4922</v>
      </c>
    </row>
    <row r="1160" spans="1:5" x14ac:dyDescent="0.25">
      <c r="A1160" s="15" t="s">
        <v>6433</v>
      </c>
      <c r="B1160" s="53" t="s">
        <v>31</v>
      </c>
      <c r="C1160" s="53">
        <v>0</v>
      </c>
      <c r="D1160" s="54" t="s">
        <v>6434</v>
      </c>
    </row>
    <row r="1161" spans="1:5" ht="45" x14ac:dyDescent="0.25">
      <c r="A1161" s="15" t="s">
        <v>6435</v>
      </c>
      <c r="B1161" s="53" t="s">
        <v>80</v>
      </c>
      <c r="C1161" s="53">
        <v>0</v>
      </c>
      <c r="D1161" s="54" t="s">
        <v>6436</v>
      </c>
      <c r="E1161" s="15" t="s">
        <v>4922</v>
      </c>
    </row>
    <row r="1162" spans="1:5" x14ac:dyDescent="0.25">
      <c r="A1162" s="15" t="s">
        <v>6437</v>
      </c>
      <c r="B1162" s="53" t="s">
        <v>80</v>
      </c>
      <c r="C1162" s="53">
        <v>8</v>
      </c>
      <c r="D1162" s="54" t="s">
        <v>6438</v>
      </c>
      <c r="E1162" s="15" t="s">
        <v>4922</v>
      </c>
    </row>
    <row r="1163" spans="1:5" x14ac:dyDescent="0.25">
      <c r="A1163" s="15" t="s">
        <v>6439</v>
      </c>
      <c r="B1163" s="53" t="s">
        <v>80</v>
      </c>
      <c r="C1163" s="53">
        <v>12</v>
      </c>
      <c r="D1163" s="54" t="s">
        <v>5544</v>
      </c>
      <c r="E1163" s="15" t="s">
        <v>4922</v>
      </c>
    </row>
    <row r="1164" spans="1:5" x14ac:dyDescent="0.25">
      <c r="A1164" s="15" t="s">
        <v>6440</v>
      </c>
      <c r="B1164" s="53" t="s">
        <v>80</v>
      </c>
      <c r="C1164" s="53">
        <v>8</v>
      </c>
      <c r="D1164" s="54" t="s">
        <v>4943</v>
      </c>
      <c r="E1164" s="15" t="s">
        <v>4922</v>
      </c>
    </row>
    <row r="1165" spans="1:5" x14ac:dyDescent="0.25">
      <c r="A1165" s="15" t="s">
        <v>461</v>
      </c>
      <c r="B1165" s="53" t="s">
        <v>80</v>
      </c>
      <c r="C1165" s="53">
        <v>12</v>
      </c>
      <c r="D1165" s="54" t="s">
        <v>6441</v>
      </c>
      <c r="E1165" s="15" t="s">
        <v>4922</v>
      </c>
    </row>
    <row r="1166" spans="1:5" x14ac:dyDescent="0.25">
      <c r="A1166" s="15" t="s">
        <v>6442</v>
      </c>
      <c r="B1166" s="53" t="s">
        <v>31</v>
      </c>
      <c r="C1166" s="53">
        <v>0</v>
      </c>
      <c r="D1166" s="54" t="s">
        <v>6443</v>
      </c>
    </row>
    <row r="1167" spans="1:5" x14ac:dyDescent="0.25">
      <c r="A1167" s="15" t="s">
        <v>6444</v>
      </c>
      <c r="B1167" s="53" t="s">
        <v>31</v>
      </c>
      <c r="C1167" s="53">
        <v>0</v>
      </c>
      <c r="D1167" s="54" t="s">
        <v>6445</v>
      </c>
    </row>
    <row r="1168" spans="1:5" x14ac:dyDescent="0.25">
      <c r="A1168" s="15" t="s">
        <v>6446</v>
      </c>
      <c r="B1168" s="53" t="s">
        <v>80</v>
      </c>
      <c r="C1168" s="53">
        <v>14</v>
      </c>
      <c r="D1168" s="54" t="s">
        <v>6447</v>
      </c>
      <c r="E1168" s="15" t="s">
        <v>4922</v>
      </c>
    </row>
    <row r="1169" spans="1:6" x14ac:dyDescent="0.25">
      <c r="A1169" s="15" t="s">
        <v>6448</v>
      </c>
      <c r="B1169" s="53" t="s">
        <v>31</v>
      </c>
      <c r="C1169" s="53">
        <v>14</v>
      </c>
      <c r="D1169" s="54" t="s">
        <v>4937</v>
      </c>
    </row>
    <row r="1170" spans="1:6" x14ac:dyDescent="0.25">
      <c r="A1170" s="15" t="s">
        <v>6449</v>
      </c>
      <c r="B1170" s="53" t="s">
        <v>80</v>
      </c>
      <c r="C1170" s="53">
        <v>14</v>
      </c>
      <c r="D1170" s="54" t="s">
        <v>6450</v>
      </c>
      <c r="E1170" s="15" t="s">
        <v>4922</v>
      </c>
    </row>
    <row r="1171" spans="1:6" x14ac:dyDescent="0.25">
      <c r="A1171" s="15" t="s">
        <v>1990</v>
      </c>
      <c r="B1171" s="53" t="s">
        <v>31</v>
      </c>
      <c r="C1171" s="53">
        <v>14</v>
      </c>
      <c r="D1171" s="54" t="s">
        <v>4937</v>
      </c>
      <c r="F1171" s="15" t="s">
        <v>4998</v>
      </c>
    </row>
    <row r="1172" spans="1:6" x14ac:dyDescent="0.25">
      <c r="A1172" s="15" t="s">
        <v>6451</v>
      </c>
      <c r="B1172" s="53" t="s">
        <v>31</v>
      </c>
      <c r="C1172" s="53">
        <v>14</v>
      </c>
      <c r="D1172" s="54" t="s">
        <v>4964</v>
      </c>
    </row>
    <row r="1173" spans="1:6" x14ac:dyDescent="0.25">
      <c r="A1173" s="15" t="s">
        <v>2430</v>
      </c>
      <c r="B1173" s="53" t="s">
        <v>80</v>
      </c>
      <c r="C1173" s="53">
        <v>12</v>
      </c>
      <c r="D1173" s="54" t="s">
        <v>6452</v>
      </c>
      <c r="E1173" s="15" t="s">
        <v>4922</v>
      </c>
    </row>
    <row r="1174" spans="1:6" x14ac:dyDescent="0.25">
      <c r="A1174" s="15" t="s">
        <v>6453</v>
      </c>
      <c r="B1174" s="53" t="s">
        <v>80</v>
      </c>
      <c r="C1174" s="53">
        <v>0</v>
      </c>
      <c r="D1174" s="54" t="s">
        <v>6454</v>
      </c>
      <c r="E1174" s="15" t="s">
        <v>4922</v>
      </c>
    </row>
    <row r="1175" spans="1:6" x14ac:dyDescent="0.25">
      <c r="A1175" s="15" t="s">
        <v>6455</v>
      </c>
      <c r="B1175" s="53" t="s">
        <v>80</v>
      </c>
      <c r="C1175" s="53">
        <v>16</v>
      </c>
      <c r="D1175" s="54" t="s">
        <v>4937</v>
      </c>
      <c r="E1175" s="15" t="s">
        <v>4922</v>
      </c>
      <c r="F1175" s="15" t="s">
        <v>4998</v>
      </c>
    </row>
    <row r="1176" spans="1:6" x14ac:dyDescent="0.25">
      <c r="A1176" s="15" t="s">
        <v>6456</v>
      </c>
      <c r="B1176" s="53" t="s">
        <v>80</v>
      </c>
      <c r="C1176" s="53">
        <v>16</v>
      </c>
      <c r="D1176" s="54" t="s">
        <v>6457</v>
      </c>
      <c r="E1176" s="15" t="s">
        <v>4922</v>
      </c>
    </row>
    <row r="1177" spans="1:6" x14ac:dyDescent="0.25">
      <c r="A1177" s="15" t="s">
        <v>3037</v>
      </c>
      <c r="B1177" s="53" t="s">
        <v>80</v>
      </c>
      <c r="C1177" s="53">
        <v>16</v>
      </c>
      <c r="D1177" s="54" t="s">
        <v>6457</v>
      </c>
      <c r="E1177" s="15" t="s">
        <v>4922</v>
      </c>
      <c r="F1177" s="15" t="s">
        <v>4998</v>
      </c>
    </row>
    <row r="1178" spans="1:6" x14ac:dyDescent="0.25">
      <c r="A1178" s="15" t="s">
        <v>6458</v>
      </c>
      <c r="B1178" s="53" t="s">
        <v>80</v>
      </c>
      <c r="C1178" s="53">
        <v>16</v>
      </c>
      <c r="D1178" s="54" t="s">
        <v>6457</v>
      </c>
      <c r="E1178" s="15" t="s">
        <v>4922</v>
      </c>
      <c r="F1178" s="15" t="s">
        <v>4998</v>
      </c>
    </row>
    <row r="1179" spans="1:6" x14ac:dyDescent="0.25">
      <c r="A1179" s="15" t="s">
        <v>6459</v>
      </c>
      <c r="B1179" s="53" t="s">
        <v>80</v>
      </c>
      <c r="C1179" s="53">
        <v>16</v>
      </c>
      <c r="D1179" s="54" t="s">
        <v>6457</v>
      </c>
      <c r="E1179" s="15" t="s">
        <v>4922</v>
      </c>
    </row>
    <row r="1180" spans="1:6" x14ac:dyDescent="0.25">
      <c r="A1180" s="15" t="s">
        <v>6460</v>
      </c>
      <c r="B1180" s="53" t="s">
        <v>80</v>
      </c>
      <c r="C1180" s="53">
        <v>16</v>
      </c>
      <c r="D1180" s="54" t="s">
        <v>6457</v>
      </c>
      <c r="E1180" s="15" t="s">
        <v>4922</v>
      </c>
    </row>
    <row r="1181" spans="1:6" x14ac:dyDescent="0.25">
      <c r="A1181" s="15" t="s">
        <v>6461</v>
      </c>
      <c r="B1181" s="53" t="s">
        <v>80</v>
      </c>
      <c r="C1181" s="53">
        <v>16</v>
      </c>
      <c r="D1181" s="54" t="s">
        <v>6462</v>
      </c>
      <c r="E1181" s="15" t="s">
        <v>4922</v>
      </c>
      <c r="F1181" s="15" t="s">
        <v>4998</v>
      </c>
    </row>
    <row r="1182" spans="1:6" x14ac:dyDescent="0.25">
      <c r="A1182" s="15" t="s">
        <v>6463</v>
      </c>
      <c r="B1182" s="53" t="s">
        <v>80</v>
      </c>
      <c r="C1182" s="53">
        <v>10</v>
      </c>
      <c r="D1182" s="54" t="s">
        <v>6464</v>
      </c>
      <c r="E1182" s="15" t="s">
        <v>4922</v>
      </c>
      <c r="F1182" s="15" t="s">
        <v>4998</v>
      </c>
    </row>
    <row r="1183" spans="1:6" x14ac:dyDescent="0.25">
      <c r="A1183" s="15" t="s">
        <v>6465</v>
      </c>
      <c r="B1183" s="53" t="s">
        <v>80</v>
      </c>
      <c r="C1183" s="53">
        <v>10</v>
      </c>
      <c r="D1183" s="54" t="s">
        <v>6466</v>
      </c>
      <c r="E1183" s="15" t="s">
        <v>4922</v>
      </c>
      <c r="F1183" s="15" t="s">
        <v>4998</v>
      </c>
    </row>
    <row r="1184" spans="1:6" x14ac:dyDescent="0.25">
      <c r="A1184" s="15" t="s">
        <v>6467</v>
      </c>
      <c r="B1184" s="53" t="s">
        <v>80</v>
      </c>
      <c r="C1184" s="53">
        <v>10</v>
      </c>
      <c r="D1184" s="54" t="s">
        <v>6468</v>
      </c>
      <c r="E1184" s="15" t="s">
        <v>4922</v>
      </c>
      <c r="F1184" s="15" t="s">
        <v>4998</v>
      </c>
    </row>
    <row r="1185" spans="1:6" x14ac:dyDescent="0.25">
      <c r="A1185" s="15" t="s">
        <v>6469</v>
      </c>
      <c r="B1185" s="53" t="s">
        <v>80</v>
      </c>
      <c r="C1185" s="53">
        <v>10</v>
      </c>
      <c r="D1185" s="54" t="s">
        <v>4937</v>
      </c>
      <c r="E1185" s="15" t="s">
        <v>4922</v>
      </c>
      <c r="F1185" s="15" t="s">
        <v>4998</v>
      </c>
    </row>
    <row r="1186" spans="1:6" x14ac:dyDescent="0.25">
      <c r="A1186" s="15" t="s">
        <v>6470</v>
      </c>
      <c r="B1186" s="53" t="s">
        <v>80</v>
      </c>
      <c r="C1186" s="53">
        <v>10</v>
      </c>
      <c r="D1186" s="54" t="s">
        <v>6471</v>
      </c>
      <c r="E1186" s="15" t="s">
        <v>4922</v>
      </c>
      <c r="F1186" s="15" t="s">
        <v>4998</v>
      </c>
    </row>
    <row r="1187" spans="1:6" x14ac:dyDescent="0.25">
      <c r="A1187" s="15" t="s">
        <v>6472</v>
      </c>
      <c r="B1187" s="53" t="s">
        <v>80</v>
      </c>
      <c r="C1187" s="53">
        <v>10</v>
      </c>
      <c r="D1187" s="54" t="s">
        <v>6464</v>
      </c>
      <c r="E1187" s="15" t="s">
        <v>4922</v>
      </c>
      <c r="F1187" s="15" t="s">
        <v>4998</v>
      </c>
    </row>
    <row r="1188" spans="1:6" x14ac:dyDescent="0.25">
      <c r="A1188" s="15" t="s">
        <v>6473</v>
      </c>
      <c r="B1188" s="53" t="s">
        <v>80</v>
      </c>
      <c r="C1188" s="53">
        <v>10</v>
      </c>
      <c r="D1188" s="54" t="s">
        <v>6466</v>
      </c>
      <c r="E1188" s="15" t="s">
        <v>4922</v>
      </c>
      <c r="F1188" s="15" t="s">
        <v>4998</v>
      </c>
    </row>
    <row r="1189" spans="1:6" x14ac:dyDescent="0.25">
      <c r="A1189" s="15" t="s">
        <v>2245</v>
      </c>
      <c r="B1189" s="53" t="s">
        <v>80</v>
      </c>
      <c r="C1189" s="53">
        <v>10</v>
      </c>
      <c r="D1189" s="54" t="s">
        <v>6468</v>
      </c>
      <c r="E1189" s="15" t="s">
        <v>4922</v>
      </c>
      <c r="F1189" s="15" t="s">
        <v>4998</v>
      </c>
    </row>
    <row r="1190" spans="1:6" x14ac:dyDescent="0.25">
      <c r="A1190" s="15" t="s">
        <v>6474</v>
      </c>
      <c r="B1190" s="53" t="s">
        <v>80</v>
      </c>
      <c r="C1190" s="53">
        <v>10</v>
      </c>
      <c r="D1190" s="54" t="s">
        <v>4937</v>
      </c>
      <c r="E1190" s="15" t="s">
        <v>4922</v>
      </c>
      <c r="F1190" s="15" t="s">
        <v>4998</v>
      </c>
    </row>
    <row r="1191" spans="1:6" x14ac:dyDescent="0.25">
      <c r="A1191" s="15" t="s">
        <v>6475</v>
      </c>
      <c r="B1191" s="53" t="s">
        <v>80</v>
      </c>
      <c r="C1191" s="53">
        <v>10</v>
      </c>
      <c r="D1191" s="54" t="s">
        <v>6476</v>
      </c>
      <c r="E1191" s="15" t="s">
        <v>4922</v>
      </c>
      <c r="F1191" s="15" t="s">
        <v>4998</v>
      </c>
    </row>
    <row r="1192" spans="1:6" x14ac:dyDescent="0.25">
      <c r="A1192" s="15" t="s">
        <v>3032</v>
      </c>
      <c r="B1192" s="53" t="s">
        <v>80</v>
      </c>
      <c r="C1192" s="53">
        <v>10</v>
      </c>
      <c r="D1192" s="54" t="s">
        <v>6468</v>
      </c>
      <c r="E1192" s="15" t="s">
        <v>4922</v>
      </c>
      <c r="F1192" s="15" t="s">
        <v>4998</v>
      </c>
    </row>
    <row r="1193" spans="1:6" x14ac:dyDescent="0.25">
      <c r="A1193" s="15" t="s">
        <v>6477</v>
      </c>
      <c r="B1193" s="53" t="s">
        <v>80</v>
      </c>
      <c r="C1193" s="53">
        <v>10</v>
      </c>
      <c r="D1193" s="54" t="s">
        <v>4937</v>
      </c>
      <c r="E1193" s="15" t="s">
        <v>4922</v>
      </c>
      <c r="F1193" s="15" t="s">
        <v>4998</v>
      </c>
    </row>
    <row r="1194" spans="1:6" ht="30" x14ac:dyDescent="0.25">
      <c r="A1194" s="15" t="s">
        <v>6478</v>
      </c>
      <c r="B1194" s="53" t="s">
        <v>80</v>
      </c>
      <c r="C1194" s="53">
        <v>2</v>
      </c>
      <c r="D1194" s="54" t="s">
        <v>6479</v>
      </c>
      <c r="E1194" s="15" t="s">
        <v>4922</v>
      </c>
    </row>
    <row r="1195" spans="1:6" ht="30" x14ac:dyDescent="0.25">
      <c r="A1195" s="15" t="s">
        <v>6480</v>
      </c>
      <c r="B1195" s="53" t="s">
        <v>80</v>
      </c>
      <c r="C1195" s="53">
        <v>2</v>
      </c>
      <c r="D1195" s="54" t="s">
        <v>6481</v>
      </c>
      <c r="E1195" s="15" t="s">
        <v>4922</v>
      </c>
    </row>
    <row r="1196" spans="1:6" x14ac:dyDescent="0.25">
      <c r="A1196" s="15" t="s">
        <v>6482</v>
      </c>
      <c r="B1196" s="53" t="s">
        <v>80</v>
      </c>
      <c r="C1196" s="53">
        <v>0</v>
      </c>
      <c r="D1196" s="54" t="s">
        <v>6483</v>
      </c>
      <c r="E1196" s="15" t="s">
        <v>4922</v>
      </c>
    </row>
    <row r="1197" spans="1:6" x14ac:dyDescent="0.25">
      <c r="A1197" s="15" t="s">
        <v>6484</v>
      </c>
      <c r="B1197" s="53" t="s">
        <v>80</v>
      </c>
      <c r="C1197" s="53">
        <v>16</v>
      </c>
      <c r="D1197" s="54" t="s">
        <v>4937</v>
      </c>
      <c r="E1197" s="15" t="s">
        <v>4922</v>
      </c>
      <c r="F1197" s="15" t="s">
        <v>4998</v>
      </c>
    </row>
    <row r="1198" spans="1:6" x14ac:dyDescent="0.25">
      <c r="A1198" s="15" t="s">
        <v>408</v>
      </c>
      <c r="B1198" s="53" t="s">
        <v>80</v>
      </c>
      <c r="C1198" s="53">
        <v>10</v>
      </c>
      <c r="D1198" s="54" t="s">
        <v>6485</v>
      </c>
      <c r="E1198" s="15" t="s">
        <v>4922</v>
      </c>
    </row>
    <row r="1199" spans="1:6" ht="45" x14ac:dyDescent="0.25">
      <c r="A1199" s="15" t="s">
        <v>6486</v>
      </c>
      <c r="B1199" s="53" t="s">
        <v>80</v>
      </c>
      <c r="C1199" s="53">
        <v>2</v>
      </c>
      <c r="D1199" s="54" t="s">
        <v>6487</v>
      </c>
      <c r="E1199" s="15" t="s">
        <v>4922</v>
      </c>
    </row>
    <row r="1200" spans="1:6" x14ac:dyDescent="0.25">
      <c r="A1200" s="15" t="s">
        <v>6488</v>
      </c>
      <c r="B1200" s="53" t="s">
        <v>80</v>
      </c>
      <c r="C1200" s="53">
        <v>14</v>
      </c>
      <c r="D1200" s="54" t="s">
        <v>4937</v>
      </c>
      <c r="E1200" s="15" t="s">
        <v>4922</v>
      </c>
    </row>
    <row r="1201" spans="1:5" x14ac:dyDescent="0.25">
      <c r="A1201" s="15" t="s">
        <v>771</v>
      </c>
      <c r="B1201" s="53" t="s">
        <v>80</v>
      </c>
      <c r="C1201" s="53">
        <v>14</v>
      </c>
      <c r="D1201" s="54" t="s">
        <v>6489</v>
      </c>
      <c r="E1201" s="15" t="s">
        <v>4922</v>
      </c>
    </row>
    <row r="1202" spans="1:5" x14ac:dyDescent="0.25">
      <c r="A1202" s="15" t="s">
        <v>6490</v>
      </c>
      <c r="B1202" s="53" t="s">
        <v>80</v>
      </c>
      <c r="C1202" s="53">
        <v>14</v>
      </c>
      <c r="D1202" s="54" t="s">
        <v>6491</v>
      </c>
      <c r="E1202" s="15" t="s">
        <v>4922</v>
      </c>
    </row>
    <row r="1203" spans="1:5" ht="30" x14ac:dyDescent="0.25">
      <c r="A1203" s="15" t="s">
        <v>6492</v>
      </c>
      <c r="B1203" s="53" t="s">
        <v>31</v>
      </c>
      <c r="C1203" s="53">
        <v>0</v>
      </c>
      <c r="D1203" s="54" t="s">
        <v>6493</v>
      </c>
    </row>
    <row r="1204" spans="1:5" x14ac:dyDescent="0.25">
      <c r="A1204" s="15" t="s">
        <v>349</v>
      </c>
      <c r="B1204" s="53" t="s">
        <v>80</v>
      </c>
      <c r="C1204" s="53">
        <v>12</v>
      </c>
      <c r="D1204" s="54" t="s">
        <v>5544</v>
      </c>
      <c r="E1204" s="15" t="s">
        <v>4922</v>
      </c>
    </row>
    <row r="1205" spans="1:5" x14ac:dyDescent="0.25">
      <c r="A1205" s="15" t="s">
        <v>6494</v>
      </c>
      <c r="B1205" s="53" t="s">
        <v>31</v>
      </c>
      <c r="C1205" s="53">
        <v>0</v>
      </c>
      <c r="D1205" s="54" t="s">
        <v>6495</v>
      </c>
    </row>
    <row r="1206" spans="1:5" ht="45" x14ac:dyDescent="0.25">
      <c r="A1206" s="15" t="s">
        <v>6496</v>
      </c>
      <c r="B1206" s="53" t="s">
        <v>80</v>
      </c>
      <c r="C1206" s="53">
        <v>0</v>
      </c>
      <c r="D1206" s="54" t="s">
        <v>6497</v>
      </c>
      <c r="E1206" s="15" t="s">
        <v>4922</v>
      </c>
    </row>
    <row r="1207" spans="1:5" x14ac:dyDescent="0.25">
      <c r="A1207" s="15" t="s">
        <v>6498</v>
      </c>
      <c r="B1207" s="53" t="s">
        <v>80</v>
      </c>
      <c r="C1207" s="53">
        <v>0</v>
      </c>
      <c r="D1207" s="54" t="s">
        <v>6499</v>
      </c>
      <c r="E1207" s="15" t="s">
        <v>4922</v>
      </c>
    </row>
    <row r="1208" spans="1:5" x14ac:dyDescent="0.25">
      <c r="A1208" s="15" t="s">
        <v>6500</v>
      </c>
      <c r="B1208" s="53" t="s">
        <v>80</v>
      </c>
      <c r="C1208" s="53">
        <v>0</v>
      </c>
      <c r="D1208" s="54" t="s">
        <v>6501</v>
      </c>
      <c r="E1208" s="15" t="s">
        <v>4922</v>
      </c>
    </row>
    <row r="1209" spans="1:5" x14ac:dyDescent="0.25">
      <c r="A1209" s="15" t="s">
        <v>6502</v>
      </c>
      <c r="B1209" s="53" t="s">
        <v>80</v>
      </c>
      <c r="C1209" s="53">
        <v>6</v>
      </c>
      <c r="D1209" s="54" t="s">
        <v>4937</v>
      </c>
      <c r="E1209" s="15" t="s">
        <v>4922</v>
      </c>
    </row>
    <row r="1210" spans="1:5" x14ac:dyDescent="0.25">
      <c r="A1210" s="15" t="s">
        <v>6503</v>
      </c>
      <c r="B1210" s="53" t="s">
        <v>80</v>
      </c>
      <c r="C1210" s="53">
        <v>0</v>
      </c>
      <c r="D1210" s="54" t="s">
        <v>6499</v>
      </c>
      <c r="E1210" s="15" t="s">
        <v>4922</v>
      </c>
    </row>
    <row r="1211" spans="1:5" x14ac:dyDescent="0.25">
      <c r="A1211" s="15" t="s">
        <v>6504</v>
      </c>
      <c r="B1211" s="53" t="s">
        <v>80</v>
      </c>
      <c r="C1211" s="53">
        <v>6</v>
      </c>
      <c r="D1211" s="54" t="s">
        <v>6501</v>
      </c>
      <c r="E1211" s="15" t="s">
        <v>4922</v>
      </c>
    </row>
    <row r="1212" spans="1:5" x14ac:dyDescent="0.25">
      <c r="A1212" s="15" t="s">
        <v>6505</v>
      </c>
      <c r="B1212" s="53" t="s">
        <v>80</v>
      </c>
      <c r="C1212" s="53">
        <v>6</v>
      </c>
      <c r="D1212" s="54" t="s">
        <v>4937</v>
      </c>
      <c r="E1212" s="15" t="s">
        <v>4922</v>
      </c>
    </row>
    <row r="1213" spans="1:5" x14ac:dyDescent="0.25">
      <c r="A1213" s="15" t="s">
        <v>6506</v>
      </c>
      <c r="B1213" s="53" t="s">
        <v>80</v>
      </c>
      <c r="C1213" s="53">
        <v>0</v>
      </c>
      <c r="D1213" s="54" t="s">
        <v>6499</v>
      </c>
      <c r="E1213" s="15" t="s">
        <v>4922</v>
      </c>
    </row>
    <row r="1214" spans="1:5" x14ac:dyDescent="0.25">
      <c r="A1214" s="15" t="s">
        <v>6507</v>
      </c>
      <c r="B1214" s="53" t="s">
        <v>80</v>
      </c>
      <c r="C1214" s="53">
        <v>0</v>
      </c>
      <c r="D1214" s="54" t="s">
        <v>6501</v>
      </c>
      <c r="E1214" s="15" t="s">
        <v>4922</v>
      </c>
    </row>
    <row r="1215" spans="1:5" x14ac:dyDescent="0.25">
      <c r="A1215" s="15" t="s">
        <v>6508</v>
      </c>
      <c r="B1215" s="53" t="s">
        <v>80</v>
      </c>
      <c r="C1215" s="53">
        <v>6</v>
      </c>
      <c r="D1215" s="54" t="s">
        <v>4937</v>
      </c>
      <c r="E1215" s="15" t="s">
        <v>4922</v>
      </c>
    </row>
    <row r="1216" spans="1:5" x14ac:dyDescent="0.25">
      <c r="A1216" s="15" t="s">
        <v>6509</v>
      </c>
      <c r="B1216" s="53" t="s">
        <v>80</v>
      </c>
      <c r="C1216" s="53">
        <v>0</v>
      </c>
      <c r="D1216" s="54" t="s">
        <v>6499</v>
      </c>
      <c r="E1216" s="15" t="s">
        <v>4922</v>
      </c>
    </row>
    <row r="1217" spans="1:5" x14ac:dyDescent="0.25">
      <c r="A1217" s="15" t="s">
        <v>6510</v>
      </c>
      <c r="B1217" s="53" t="s">
        <v>80</v>
      </c>
      <c r="C1217" s="53">
        <v>6</v>
      </c>
      <c r="D1217" s="54" t="s">
        <v>6501</v>
      </c>
      <c r="E1217" s="15" t="s">
        <v>4922</v>
      </c>
    </row>
    <row r="1218" spans="1:5" x14ac:dyDescent="0.25">
      <c r="A1218" s="15" t="s">
        <v>355</v>
      </c>
      <c r="B1218" s="53" t="s">
        <v>80</v>
      </c>
      <c r="C1218" s="53">
        <v>6</v>
      </c>
      <c r="D1218" s="54" t="s">
        <v>4937</v>
      </c>
      <c r="E1218" s="15" t="s">
        <v>4922</v>
      </c>
    </row>
    <row r="1219" spans="1:5" x14ac:dyDescent="0.25">
      <c r="A1219" s="15" t="s">
        <v>6511</v>
      </c>
      <c r="B1219" s="53" t="s">
        <v>80</v>
      </c>
      <c r="C1219" s="53">
        <v>0</v>
      </c>
      <c r="D1219" s="54" t="s">
        <v>6512</v>
      </c>
      <c r="E1219" s="15" t="s">
        <v>4922</v>
      </c>
    </row>
    <row r="1220" spans="1:5" x14ac:dyDescent="0.25">
      <c r="A1220" s="15" t="s">
        <v>6513</v>
      </c>
      <c r="B1220" s="53" t="s">
        <v>80</v>
      </c>
      <c r="C1220" s="53">
        <v>6</v>
      </c>
      <c r="D1220" s="54" t="s">
        <v>6514</v>
      </c>
      <c r="E1220" s="15" t="s">
        <v>4922</v>
      </c>
    </row>
    <row r="1221" spans="1:5" x14ac:dyDescent="0.25">
      <c r="A1221" s="15" t="s">
        <v>6515</v>
      </c>
      <c r="B1221" s="53" t="s">
        <v>80</v>
      </c>
      <c r="C1221" s="53">
        <v>0</v>
      </c>
      <c r="D1221" s="54" t="s">
        <v>6516</v>
      </c>
      <c r="E1221" s="15" t="s">
        <v>4922</v>
      </c>
    </row>
    <row r="1222" spans="1:5" x14ac:dyDescent="0.25">
      <c r="A1222" s="15" t="s">
        <v>157</v>
      </c>
      <c r="B1222" s="53" t="s">
        <v>80</v>
      </c>
      <c r="C1222" s="53">
        <v>6</v>
      </c>
      <c r="D1222" s="54" t="s">
        <v>4937</v>
      </c>
      <c r="E1222" s="15" t="s">
        <v>4922</v>
      </c>
    </row>
    <row r="1223" spans="1:5" x14ac:dyDescent="0.25">
      <c r="A1223" s="15" t="s">
        <v>6517</v>
      </c>
      <c r="B1223" s="53" t="s">
        <v>80</v>
      </c>
      <c r="C1223" s="53">
        <v>0</v>
      </c>
      <c r="D1223" s="54" t="s">
        <v>6512</v>
      </c>
      <c r="E1223" s="15" t="s">
        <v>4922</v>
      </c>
    </row>
    <row r="1224" spans="1:5" x14ac:dyDescent="0.25">
      <c r="A1224" s="15" t="s">
        <v>6518</v>
      </c>
      <c r="B1224" s="53" t="s">
        <v>80</v>
      </c>
      <c r="C1224" s="53">
        <v>0</v>
      </c>
      <c r="D1224" s="54" t="s">
        <v>6519</v>
      </c>
      <c r="E1224" s="15" t="s">
        <v>4922</v>
      </c>
    </row>
    <row r="1225" spans="1:5" x14ac:dyDescent="0.25">
      <c r="A1225" s="15" t="s">
        <v>6520</v>
      </c>
      <c r="B1225" s="53" t="s">
        <v>80</v>
      </c>
      <c r="C1225" s="53">
        <v>0</v>
      </c>
      <c r="D1225" s="54" t="s">
        <v>6521</v>
      </c>
      <c r="E1225" s="15" t="s">
        <v>4922</v>
      </c>
    </row>
    <row r="1226" spans="1:5" x14ac:dyDescent="0.25">
      <c r="A1226" s="15" t="s">
        <v>6522</v>
      </c>
      <c r="B1226" s="53" t="s">
        <v>80</v>
      </c>
      <c r="C1226" s="53">
        <v>6</v>
      </c>
      <c r="D1226" s="54" t="s">
        <v>4937</v>
      </c>
      <c r="E1226" s="15" t="s">
        <v>4922</v>
      </c>
    </row>
    <row r="1227" spans="1:5" x14ac:dyDescent="0.25">
      <c r="A1227" s="15" t="s">
        <v>6523</v>
      </c>
      <c r="B1227" s="53" t="s">
        <v>80</v>
      </c>
      <c r="C1227" s="53">
        <v>6</v>
      </c>
      <c r="D1227" s="54" t="s">
        <v>6521</v>
      </c>
      <c r="E1227" s="15" t="s">
        <v>4922</v>
      </c>
    </row>
    <row r="1228" spans="1:5" x14ac:dyDescent="0.25">
      <c r="A1228" s="15" t="s">
        <v>2370</v>
      </c>
      <c r="B1228" s="53" t="s">
        <v>80</v>
      </c>
      <c r="C1228" s="53">
        <v>6</v>
      </c>
      <c r="D1228" s="54" t="s">
        <v>4937</v>
      </c>
      <c r="E1228" s="15" t="s">
        <v>4922</v>
      </c>
    </row>
    <row r="1229" spans="1:5" x14ac:dyDescent="0.25">
      <c r="A1229" s="15" t="s">
        <v>6524</v>
      </c>
      <c r="B1229" s="53" t="s">
        <v>80</v>
      </c>
      <c r="C1229" s="53">
        <v>0</v>
      </c>
      <c r="D1229" s="54" t="s">
        <v>6525</v>
      </c>
      <c r="E1229" s="15" t="s">
        <v>4922</v>
      </c>
    </row>
    <row r="1230" spans="1:5" x14ac:dyDescent="0.25">
      <c r="A1230" s="15" t="s">
        <v>6526</v>
      </c>
      <c r="B1230" s="53" t="s">
        <v>80</v>
      </c>
      <c r="C1230" s="53">
        <v>0</v>
      </c>
      <c r="D1230" s="54" t="s">
        <v>6527</v>
      </c>
      <c r="E1230" s="15" t="s">
        <v>4922</v>
      </c>
    </row>
    <row r="1231" spans="1:5" x14ac:dyDescent="0.25">
      <c r="A1231" s="15" t="s">
        <v>6528</v>
      </c>
      <c r="B1231" s="53" t="s">
        <v>80</v>
      </c>
      <c r="C1231" s="53">
        <v>0</v>
      </c>
      <c r="D1231" s="54" t="s">
        <v>6529</v>
      </c>
      <c r="E1231" s="15" t="s">
        <v>4922</v>
      </c>
    </row>
    <row r="1232" spans="1:5" x14ac:dyDescent="0.25">
      <c r="A1232" s="15" t="s">
        <v>6530</v>
      </c>
      <c r="B1232" s="53" t="s">
        <v>80</v>
      </c>
      <c r="C1232" s="53">
        <v>0</v>
      </c>
      <c r="D1232" s="54" t="s">
        <v>6531</v>
      </c>
      <c r="E1232" s="15" t="s">
        <v>4922</v>
      </c>
    </row>
    <row r="1233" spans="1:6" x14ac:dyDescent="0.25">
      <c r="A1233" s="15" t="s">
        <v>6532</v>
      </c>
      <c r="B1233" s="53" t="s">
        <v>80</v>
      </c>
      <c r="C1233" s="53">
        <v>0</v>
      </c>
      <c r="D1233" s="54" t="s">
        <v>6533</v>
      </c>
      <c r="E1233" s="15" t="s">
        <v>4922</v>
      </c>
    </row>
    <row r="1234" spans="1:6" x14ac:dyDescent="0.25">
      <c r="A1234" s="15" t="s">
        <v>6534</v>
      </c>
      <c r="B1234" s="53" t="s">
        <v>80</v>
      </c>
      <c r="C1234" s="53">
        <v>10</v>
      </c>
      <c r="D1234" s="54" t="s">
        <v>6535</v>
      </c>
      <c r="E1234" s="15" t="s">
        <v>4922</v>
      </c>
    </row>
    <row r="1235" spans="1:6" x14ac:dyDescent="0.25">
      <c r="A1235" s="15" t="s">
        <v>6536</v>
      </c>
      <c r="B1235" s="53" t="s">
        <v>80</v>
      </c>
      <c r="C1235" s="53">
        <v>6</v>
      </c>
      <c r="D1235" s="54" t="s">
        <v>4937</v>
      </c>
      <c r="E1235" s="15" t="s">
        <v>4922</v>
      </c>
    </row>
    <row r="1236" spans="1:6" ht="30" x14ac:dyDescent="0.25">
      <c r="A1236" s="15" t="s">
        <v>6537</v>
      </c>
      <c r="B1236" s="53" t="s">
        <v>80</v>
      </c>
      <c r="C1236" s="53">
        <v>0</v>
      </c>
      <c r="D1236" s="54" t="s">
        <v>6538</v>
      </c>
      <c r="E1236" s="15" t="s">
        <v>4922</v>
      </c>
    </row>
    <row r="1237" spans="1:6" x14ac:dyDescent="0.25">
      <c r="A1237" s="15" t="s">
        <v>6539</v>
      </c>
      <c r="B1237" s="53" t="s">
        <v>80</v>
      </c>
      <c r="C1237" s="53">
        <v>6</v>
      </c>
      <c r="D1237" s="54" t="s">
        <v>6540</v>
      </c>
      <c r="E1237" s="15" t="s">
        <v>4922</v>
      </c>
      <c r="F1237" s="15" t="s">
        <v>4998</v>
      </c>
    </row>
    <row r="1238" spans="1:6" x14ac:dyDescent="0.25">
      <c r="A1238" s="15" t="s">
        <v>6541</v>
      </c>
      <c r="B1238" s="53" t="s">
        <v>80</v>
      </c>
      <c r="C1238" s="53">
        <v>0</v>
      </c>
      <c r="D1238" s="54" t="s">
        <v>6542</v>
      </c>
      <c r="E1238" s="15" t="s">
        <v>4922</v>
      </c>
    </row>
    <row r="1239" spans="1:6" x14ac:dyDescent="0.25">
      <c r="A1239" s="15" t="s">
        <v>6543</v>
      </c>
      <c r="B1239" s="53" t="s">
        <v>80</v>
      </c>
      <c r="C1239" s="53">
        <v>10</v>
      </c>
      <c r="D1239" s="54" t="s">
        <v>6544</v>
      </c>
      <c r="E1239" s="15" t="s">
        <v>4922</v>
      </c>
    </row>
    <row r="1240" spans="1:6" x14ac:dyDescent="0.25">
      <c r="A1240" s="15" t="s">
        <v>6545</v>
      </c>
      <c r="B1240" s="53" t="s">
        <v>80</v>
      </c>
      <c r="C1240" s="53">
        <v>0</v>
      </c>
      <c r="D1240" s="54" t="s">
        <v>6546</v>
      </c>
      <c r="E1240" s="15" t="s">
        <v>4922</v>
      </c>
    </row>
    <row r="1241" spans="1:6" x14ac:dyDescent="0.25">
      <c r="A1241" s="15" t="s">
        <v>6547</v>
      </c>
      <c r="B1241" s="53" t="s">
        <v>80</v>
      </c>
      <c r="C1241" s="53">
        <v>6</v>
      </c>
      <c r="D1241" s="54" t="s">
        <v>6548</v>
      </c>
      <c r="E1241" s="15" t="s">
        <v>4922</v>
      </c>
    </row>
    <row r="1242" spans="1:6" x14ac:dyDescent="0.25">
      <c r="A1242" s="15" t="s">
        <v>6549</v>
      </c>
      <c r="B1242" s="53" t="s">
        <v>80</v>
      </c>
      <c r="C1242" s="53">
        <v>0</v>
      </c>
      <c r="D1242" s="54" t="s">
        <v>6550</v>
      </c>
      <c r="E1242" s="15" t="s">
        <v>4922</v>
      </c>
    </row>
    <row r="1243" spans="1:6" x14ac:dyDescent="0.25">
      <c r="A1243" s="15" t="s">
        <v>6551</v>
      </c>
      <c r="B1243" s="53" t="s">
        <v>80</v>
      </c>
      <c r="C1243" s="53">
        <v>6</v>
      </c>
      <c r="D1243" s="54" t="s">
        <v>4937</v>
      </c>
      <c r="E1243" s="15" t="s">
        <v>4922</v>
      </c>
    </row>
    <row r="1244" spans="1:6" x14ac:dyDescent="0.25">
      <c r="A1244" s="15" t="s">
        <v>6552</v>
      </c>
      <c r="B1244" s="53" t="s">
        <v>80</v>
      </c>
      <c r="C1244" s="53">
        <v>12</v>
      </c>
      <c r="D1244" s="54" t="s">
        <v>6529</v>
      </c>
      <c r="E1244" s="15" t="s">
        <v>4922</v>
      </c>
    </row>
    <row r="1245" spans="1:6" x14ac:dyDescent="0.25">
      <c r="A1245" s="15" t="s">
        <v>2110</v>
      </c>
      <c r="B1245" s="53" t="s">
        <v>80</v>
      </c>
      <c r="C1245" s="53">
        <v>12</v>
      </c>
      <c r="D1245" s="54" t="s">
        <v>6535</v>
      </c>
      <c r="E1245" s="15" t="s">
        <v>4922</v>
      </c>
    </row>
    <row r="1246" spans="1:6" x14ac:dyDescent="0.25">
      <c r="A1246" s="15" t="s">
        <v>6553</v>
      </c>
      <c r="B1246" s="53" t="s">
        <v>80</v>
      </c>
      <c r="C1246" s="53">
        <v>12</v>
      </c>
      <c r="D1246" s="54" t="s">
        <v>4943</v>
      </c>
      <c r="E1246" s="15" t="s">
        <v>4922</v>
      </c>
    </row>
    <row r="1247" spans="1:6" x14ac:dyDescent="0.25">
      <c r="A1247" s="15" t="s">
        <v>6554</v>
      </c>
      <c r="B1247" s="53" t="s">
        <v>80</v>
      </c>
      <c r="C1247" s="53">
        <v>6</v>
      </c>
      <c r="D1247" s="54" t="s">
        <v>6512</v>
      </c>
      <c r="E1247" s="15" t="s">
        <v>4922</v>
      </c>
    </row>
    <row r="1248" spans="1:6" x14ac:dyDescent="0.25">
      <c r="A1248" s="15" t="s">
        <v>6555</v>
      </c>
      <c r="B1248" s="53" t="s">
        <v>80</v>
      </c>
      <c r="C1248" s="53">
        <v>6</v>
      </c>
      <c r="D1248" s="54" t="s">
        <v>6519</v>
      </c>
      <c r="E1248" s="15" t="s">
        <v>4922</v>
      </c>
    </row>
    <row r="1249" spans="1:6" x14ac:dyDescent="0.25">
      <c r="A1249" s="15" t="s">
        <v>160</v>
      </c>
      <c r="B1249" s="53" t="s">
        <v>80</v>
      </c>
      <c r="C1249" s="53">
        <v>6</v>
      </c>
      <c r="D1249" s="54" t="s">
        <v>6556</v>
      </c>
      <c r="E1249" s="15" t="s">
        <v>4922</v>
      </c>
    </row>
    <row r="1250" spans="1:6" x14ac:dyDescent="0.25">
      <c r="A1250" s="15" t="s">
        <v>6557</v>
      </c>
      <c r="B1250" s="53" t="s">
        <v>80</v>
      </c>
      <c r="C1250" s="53">
        <v>6</v>
      </c>
      <c r="D1250" s="54" t="s">
        <v>4937</v>
      </c>
      <c r="E1250" s="15" t="s">
        <v>4922</v>
      </c>
    </row>
    <row r="1251" spans="1:6" x14ac:dyDescent="0.25">
      <c r="A1251" s="15" t="s">
        <v>6558</v>
      </c>
      <c r="B1251" s="53" t="s">
        <v>80</v>
      </c>
      <c r="C1251" s="53">
        <v>0</v>
      </c>
      <c r="D1251" s="54" t="s">
        <v>6559</v>
      </c>
      <c r="E1251" s="15" t="s">
        <v>4922</v>
      </c>
    </row>
    <row r="1252" spans="1:6" x14ac:dyDescent="0.25">
      <c r="A1252" s="15" t="s">
        <v>6560</v>
      </c>
      <c r="B1252" s="53" t="s">
        <v>80</v>
      </c>
      <c r="C1252" s="53">
        <v>0</v>
      </c>
      <c r="D1252" s="54" t="s">
        <v>6561</v>
      </c>
      <c r="E1252" s="15" t="s">
        <v>4922</v>
      </c>
    </row>
    <row r="1253" spans="1:6" x14ac:dyDescent="0.25">
      <c r="A1253" s="15" t="s">
        <v>6562</v>
      </c>
      <c r="B1253" s="53" t="s">
        <v>80</v>
      </c>
      <c r="C1253" s="53">
        <v>0</v>
      </c>
      <c r="D1253" s="54" t="s">
        <v>4943</v>
      </c>
      <c r="E1253" s="15" t="s">
        <v>4922</v>
      </c>
    </row>
    <row r="1254" spans="1:6" x14ac:dyDescent="0.25">
      <c r="A1254" s="15" t="s">
        <v>6563</v>
      </c>
      <c r="B1254" s="53" t="s">
        <v>80</v>
      </c>
      <c r="C1254" s="53">
        <v>0</v>
      </c>
      <c r="D1254" s="54" t="s">
        <v>6512</v>
      </c>
      <c r="E1254" s="15" t="s">
        <v>4922</v>
      </c>
    </row>
    <row r="1255" spans="1:6" x14ac:dyDescent="0.25">
      <c r="A1255" s="15" t="s">
        <v>6564</v>
      </c>
      <c r="B1255" s="53" t="s">
        <v>80</v>
      </c>
      <c r="C1255" s="53">
        <v>0</v>
      </c>
      <c r="D1255" s="54" t="s">
        <v>6514</v>
      </c>
      <c r="E1255" s="15" t="s">
        <v>4922</v>
      </c>
    </row>
    <row r="1256" spans="1:6" x14ac:dyDescent="0.25">
      <c r="A1256" s="15" t="s">
        <v>6565</v>
      </c>
      <c r="B1256" s="53" t="s">
        <v>80</v>
      </c>
      <c r="C1256" s="53">
        <v>0</v>
      </c>
      <c r="D1256" s="54" t="s">
        <v>4937</v>
      </c>
      <c r="E1256" s="15" t="s">
        <v>4922</v>
      </c>
    </row>
    <row r="1257" spans="1:6" x14ac:dyDescent="0.25">
      <c r="A1257" s="15" t="s">
        <v>6566</v>
      </c>
      <c r="B1257" s="53" t="s">
        <v>80</v>
      </c>
      <c r="C1257" s="53">
        <v>0</v>
      </c>
      <c r="D1257" s="54" t="s">
        <v>6567</v>
      </c>
      <c r="E1257" s="15" t="s">
        <v>4922</v>
      </c>
    </row>
    <row r="1258" spans="1:6" ht="30" x14ac:dyDescent="0.25">
      <c r="A1258" s="15" t="s">
        <v>6568</v>
      </c>
      <c r="B1258" s="53" t="s">
        <v>80</v>
      </c>
      <c r="C1258" s="53">
        <v>0</v>
      </c>
      <c r="D1258" s="54" t="s">
        <v>6569</v>
      </c>
      <c r="E1258" s="15" t="s">
        <v>4922</v>
      </c>
    </row>
    <row r="1259" spans="1:6" x14ac:dyDescent="0.25">
      <c r="A1259" s="15" t="s">
        <v>6570</v>
      </c>
      <c r="B1259" s="53" t="s">
        <v>80</v>
      </c>
      <c r="C1259" s="53">
        <v>8</v>
      </c>
      <c r="D1259" s="54" t="s">
        <v>4943</v>
      </c>
      <c r="E1259" s="15" t="s">
        <v>4922</v>
      </c>
    </row>
    <row r="1260" spans="1:6" ht="30" x14ac:dyDescent="0.25">
      <c r="A1260" s="15" t="s">
        <v>6571</v>
      </c>
      <c r="B1260" s="53" t="s">
        <v>80</v>
      </c>
      <c r="C1260" s="53">
        <v>0</v>
      </c>
      <c r="D1260" s="54" t="s">
        <v>6569</v>
      </c>
      <c r="E1260" s="15" t="s">
        <v>4922</v>
      </c>
    </row>
    <row r="1261" spans="1:6" x14ac:dyDescent="0.25">
      <c r="A1261" s="15" t="s">
        <v>6572</v>
      </c>
      <c r="B1261" s="53" t="s">
        <v>80</v>
      </c>
      <c r="C1261" s="53">
        <v>8</v>
      </c>
      <c r="D1261" s="54" t="s">
        <v>4943</v>
      </c>
      <c r="E1261" s="15" t="s">
        <v>4922</v>
      </c>
    </row>
    <row r="1262" spans="1:6" ht="30" x14ac:dyDescent="0.25">
      <c r="A1262" s="15" t="s">
        <v>6573</v>
      </c>
      <c r="B1262" s="53" t="s">
        <v>80</v>
      </c>
      <c r="C1262" s="53">
        <v>0</v>
      </c>
      <c r="D1262" s="54" t="s">
        <v>6574</v>
      </c>
      <c r="E1262" s="15" t="s">
        <v>4922</v>
      </c>
    </row>
    <row r="1263" spans="1:6" x14ac:dyDescent="0.25">
      <c r="A1263" s="15" t="s">
        <v>6575</v>
      </c>
      <c r="B1263" s="53" t="s">
        <v>80</v>
      </c>
      <c r="C1263" s="53">
        <v>12</v>
      </c>
      <c r="D1263" s="54" t="s">
        <v>4937</v>
      </c>
      <c r="E1263" s="15" t="s">
        <v>4922</v>
      </c>
      <c r="F1263" s="15" t="s">
        <v>4998</v>
      </c>
    </row>
    <row r="1264" spans="1:6" x14ac:dyDescent="0.25">
      <c r="A1264" s="15" t="s">
        <v>6576</v>
      </c>
      <c r="B1264" s="53" t="s">
        <v>80</v>
      </c>
      <c r="C1264" s="53">
        <v>0</v>
      </c>
      <c r="D1264" s="54" t="s">
        <v>6577</v>
      </c>
      <c r="E1264" s="15" t="s">
        <v>4922</v>
      </c>
    </row>
    <row r="1265" spans="1:6" x14ac:dyDescent="0.25">
      <c r="A1265" s="15" t="s">
        <v>266</v>
      </c>
      <c r="B1265" s="53" t="s">
        <v>80</v>
      </c>
      <c r="C1265" s="53">
        <v>6</v>
      </c>
      <c r="D1265" s="54" t="s">
        <v>4937</v>
      </c>
      <c r="E1265" s="15" t="s">
        <v>4922</v>
      </c>
    </row>
    <row r="1266" spans="1:6" ht="30" x14ac:dyDescent="0.25">
      <c r="A1266" s="15" t="s">
        <v>6578</v>
      </c>
      <c r="B1266" s="53" t="s">
        <v>80</v>
      </c>
      <c r="C1266" s="53">
        <v>0</v>
      </c>
      <c r="D1266" s="54" t="s">
        <v>6574</v>
      </c>
      <c r="E1266" s="15" t="s">
        <v>4922</v>
      </c>
    </row>
    <row r="1267" spans="1:6" x14ac:dyDescent="0.25">
      <c r="A1267" s="15" t="s">
        <v>6579</v>
      </c>
      <c r="B1267" s="53" t="s">
        <v>80</v>
      </c>
      <c r="C1267" s="53">
        <v>12</v>
      </c>
      <c r="D1267" s="54" t="s">
        <v>4937</v>
      </c>
      <c r="E1267" s="15" t="s">
        <v>4922</v>
      </c>
      <c r="F1267" s="15" t="s">
        <v>4998</v>
      </c>
    </row>
    <row r="1268" spans="1:6" x14ac:dyDescent="0.25">
      <c r="A1268" s="15" t="s">
        <v>6580</v>
      </c>
      <c r="B1268" s="53" t="s">
        <v>80</v>
      </c>
      <c r="C1268" s="53">
        <v>0</v>
      </c>
      <c r="D1268" s="54" t="s">
        <v>6577</v>
      </c>
      <c r="E1268" s="15" t="s">
        <v>4922</v>
      </c>
    </row>
    <row r="1269" spans="1:6" x14ac:dyDescent="0.25">
      <c r="A1269" s="15" t="s">
        <v>6581</v>
      </c>
      <c r="B1269" s="53" t="s">
        <v>80</v>
      </c>
      <c r="C1269" s="53">
        <v>0</v>
      </c>
      <c r="D1269" s="54" t="s">
        <v>6582</v>
      </c>
      <c r="E1269" s="15" t="s">
        <v>4922</v>
      </c>
    </row>
    <row r="1270" spans="1:6" x14ac:dyDescent="0.25">
      <c r="A1270" s="15" t="s">
        <v>6583</v>
      </c>
      <c r="B1270" s="53" t="s">
        <v>80</v>
      </c>
      <c r="C1270" s="53">
        <v>6</v>
      </c>
      <c r="D1270" s="54" t="s">
        <v>4937</v>
      </c>
      <c r="E1270" s="15" t="s">
        <v>4922</v>
      </c>
      <c r="F1270" s="15" t="s">
        <v>4998</v>
      </c>
    </row>
    <row r="1271" spans="1:6" x14ac:dyDescent="0.25">
      <c r="A1271" s="15" t="s">
        <v>6584</v>
      </c>
      <c r="B1271" s="53" t="s">
        <v>80</v>
      </c>
      <c r="C1271" s="53">
        <v>0</v>
      </c>
      <c r="D1271" s="54" t="s">
        <v>6582</v>
      </c>
      <c r="E1271" s="15" t="s">
        <v>4922</v>
      </c>
    </row>
    <row r="1272" spans="1:6" x14ac:dyDescent="0.25">
      <c r="A1272" s="15" t="s">
        <v>6585</v>
      </c>
      <c r="B1272" s="53" t="s">
        <v>80</v>
      </c>
      <c r="C1272" s="53">
        <v>6</v>
      </c>
      <c r="D1272" s="54" t="s">
        <v>4937</v>
      </c>
      <c r="E1272" s="15" t="s">
        <v>4922</v>
      </c>
    </row>
    <row r="1273" spans="1:6" x14ac:dyDescent="0.25">
      <c r="A1273" s="15" t="s">
        <v>6586</v>
      </c>
      <c r="B1273" s="53" t="s">
        <v>80</v>
      </c>
      <c r="C1273" s="53">
        <v>0</v>
      </c>
      <c r="D1273" s="54" t="s">
        <v>6559</v>
      </c>
      <c r="E1273" s="15" t="s">
        <v>4922</v>
      </c>
    </row>
    <row r="1274" spans="1:6" x14ac:dyDescent="0.25">
      <c r="A1274" s="15" t="s">
        <v>6587</v>
      </c>
      <c r="B1274" s="53" t="s">
        <v>80</v>
      </c>
      <c r="C1274" s="53">
        <v>0</v>
      </c>
      <c r="D1274" s="54" t="s">
        <v>6561</v>
      </c>
      <c r="E1274" s="15" t="s">
        <v>4922</v>
      </c>
    </row>
    <row r="1275" spans="1:6" x14ac:dyDescent="0.25">
      <c r="A1275" s="15" t="s">
        <v>6588</v>
      </c>
      <c r="B1275" s="53" t="s">
        <v>80</v>
      </c>
      <c r="C1275" s="53">
        <v>0</v>
      </c>
      <c r="D1275" s="54" t="s">
        <v>4943</v>
      </c>
      <c r="E1275" s="15" t="s">
        <v>4922</v>
      </c>
    </row>
    <row r="1276" spans="1:6" x14ac:dyDescent="0.25">
      <c r="A1276" s="15" t="s">
        <v>6589</v>
      </c>
      <c r="B1276" s="53" t="s">
        <v>31</v>
      </c>
      <c r="C1276" s="53">
        <v>0</v>
      </c>
      <c r="D1276" s="54" t="s">
        <v>6590</v>
      </c>
    </row>
    <row r="1277" spans="1:6" x14ac:dyDescent="0.25">
      <c r="A1277" s="15" t="s">
        <v>3462</v>
      </c>
      <c r="B1277" s="53" t="s">
        <v>31</v>
      </c>
      <c r="C1277" s="53">
        <v>14</v>
      </c>
      <c r="D1277" s="54" t="s">
        <v>6591</v>
      </c>
    </row>
    <row r="1278" spans="1:6" x14ac:dyDescent="0.25">
      <c r="A1278" s="15" t="s">
        <v>6592</v>
      </c>
      <c r="B1278" s="53" t="s">
        <v>31</v>
      </c>
      <c r="C1278" s="53">
        <v>0</v>
      </c>
      <c r="D1278" s="54" t="s">
        <v>6593</v>
      </c>
    </row>
    <row r="1279" spans="1:6" x14ac:dyDescent="0.25">
      <c r="A1279" s="15" t="s">
        <v>6594</v>
      </c>
      <c r="B1279" s="53" t="s">
        <v>31</v>
      </c>
      <c r="C1279" s="53">
        <v>14</v>
      </c>
      <c r="D1279" s="54" t="s">
        <v>4937</v>
      </c>
    </row>
    <row r="1280" spans="1:6" ht="30" x14ac:dyDescent="0.25">
      <c r="A1280" s="15" t="s">
        <v>6595</v>
      </c>
      <c r="B1280" s="53" t="s">
        <v>80</v>
      </c>
      <c r="C1280" s="53">
        <v>2</v>
      </c>
      <c r="D1280" s="54" t="s">
        <v>6596</v>
      </c>
      <c r="E1280" s="15" t="s">
        <v>4922</v>
      </c>
    </row>
    <row r="1281" spans="1:5" ht="30" x14ac:dyDescent="0.25">
      <c r="A1281" s="15" t="s">
        <v>6597</v>
      </c>
      <c r="B1281" s="53" t="s">
        <v>80</v>
      </c>
      <c r="C1281" s="53">
        <v>2</v>
      </c>
      <c r="D1281" s="54" t="s">
        <v>6598</v>
      </c>
      <c r="E1281" s="15" t="s">
        <v>4922</v>
      </c>
    </row>
    <row r="1282" spans="1:5" x14ac:dyDescent="0.25">
      <c r="A1282" s="15" t="s">
        <v>6599</v>
      </c>
      <c r="B1282" s="53" t="s">
        <v>80</v>
      </c>
      <c r="C1282" s="53">
        <v>12</v>
      </c>
      <c r="D1282" s="54" t="s">
        <v>6600</v>
      </c>
      <c r="E1282" s="15" t="s">
        <v>4922</v>
      </c>
    </row>
    <row r="1283" spans="1:5" x14ac:dyDescent="0.25">
      <c r="A1283" s="15" t="s">
        <v>6601</v>
      </c>
      <c r="B1283" s="53" t="s">
        <v>80</v>
      </c>
      <c r="C1283" s="53">
        <v>12</v>
      </c>
      <c r="D1283" s="54" t="s">
        <v>6602</v>
      </c>
      <c r="E1283" s="15" t="s">
        <v>4922</v>
      </c>
    </row>
    <row r="1284" spans="1:5" x14ac:dyDescent="0.25">
      <c r="A1284" s="15" t="s">
        <v>6603</v>
      </c>
      <c r="B1284" s="53" t="s">
        <v>80</v>
      </c>
      <c r="C1284" s="53">
        <v>12</v>
      </c>
      <c r="D1284" s="54" t="s">
        <v>6604</v>
      </c>
      <c r="E1284" s="15" t="s">
        <v>4922</v>
      </c>
    </row>
    <row r="1285" spans="1:5" x14ac:dyDescent="0.25">
      <c r="A1285" s="15" t="s">
        <v>6605</v>
      </c>
      <c r="B1285" s="53" t="s">
        <v>80</v>
      </c>
      <c r="C1285" s="53">
        <v>12</v>
      </c>
      <c r="D1285" s="54" t="s">
        <v>4937</v>
      </c>
      <c r="E1285" s="15" t="s">
        <v>4922</v>
      </c>
    </row>
    <row r="1286" spans="1:5" ht="30" x14ac:dyDescent="0.25">
      <c r="A1286" s="15" t="s">
        <v>6606</v>
      </c>
      <c r="B1286" s="53" t="s">
        <v>80</v>
      </c>
      <c r="C1286" s="53">
        <v>0</v>
      </c>
      <c r="D1286" s="54" t="s">
        <v>6607</v>
      </c>
      <c r="E1286" s="15" t="s">
        <v>4922</v>
      </c>
    </row>
    <row r="1287" spans="1:5" x14ac:dyDescent="0.25">
      <c r="A1287" s="15" t="s">
        <v>6608</v>
      </c>
      <c r="B1287" s="53" t="s">
        <v>80</v>
      </c>
      <c r="C1287" s="53">
        <v>0</v>
      </c>
      <c r="D1287" s="54" t="s">
        <v>6609</v>
      </c>
      <c r="E1287" s="15" t="s">
        <v>4922</v>
      </c>
    </row>
    <row r="1288" spans="1:5" x14ac:dyDescent="0.25">
      <c r="A1288" s="15" t="s">
        <v>6610</v>
      </c>
      <c r="B1288" s="53" t="s">
        <v>80</v>
      </c>
      <c r="C1288" s="53">
        <v>0</v>
      </c>
      <c r="D1288" s="54" t="s">
        <v>6611</v>
      </c>
      <c r="E1288" s="15" t="s">
        <v>4922</v>
      </c>
    </row>
    <row r="1289" spans="1:5" x14ac:dyDescent="0.25">
      <c r="A1289" s="15" t="s">
        <v>6612</v>
      </c>
      <c r="B1289" s="53" t="s">
        <v>80</v>
      </c>
      <c r="C1289" s="53">
        <v>0</v>
      </c>
      <c r="D1289" s="54" t="s">
        <v>6613</v>
      </c>
      <c r="E1289" s="15" t="s">
        <v>4922</v>
      </c>
    </row>
    <row r="1290" spans="1:5" x14ac:dyDescent="0.25">
      <c r="A1290" s="15" t="s">
        <v>6614</v>
      </c>
      <c r="B1290" s="53" t="s">
        <v>80</v>
      </c>
      <c r="C1290" s="53">
        <v>0</v>
      </c>
      <c r="D1290" s="54" t="s">
        <v>6615</v>
      </c>
      <c r="E1290" s="15" t="s">
        <v>4922</v>
      </c>
    </row>
    <row r="1291" spans="1:5" ht="30" x14ac:dyDescent="0.25">
      <c r="A1291" s="15" t="s">
        <v>6616</v>
      </c>
      <c r="B1291" s="53" t="s">
        <v>80</v>
      </c>
      <c r="C1291" s="53">
        <v>0</v>
      </c>
      <c r="D1291" s="54" t="s">
        <v>6617</v>
      </c>
      <c r="E1291" s="15" t="s">
        <v>4922</v>
      </c>
    </row>
    <row r="1292" spans="1:5" x14ac:dyDescent="0.25">
      <c r="A1292" s="15" t="s">
        <v>6618</v>
      </c>
      <c r="B1292" s="53" t="s">
        <v>80</v>
      </c>
      <c r="C1292" s="53">
        <v>12</v>
      </c>
      <c r="D1292" s="54" t="s">
        <v>4937</v>
      </c>
      <c r="E1292" s="15" t="s">
        <v>4922</v>
      </c>
    </row>
    <row r="1293" spans="1:5" x14ac:dyDescent="0.25">
      <c r="A1293" s="15" t="s">
        <v>6619</v>
      </c>
      <c r="B1293" s="53" t="s">
        <v>80</v>
      </c>
      <c r="C1293" s="53">
        <v>0</v>
      </c>
      <c r="D1293" s="54" t="s">
        <v>6620</v>
      </c>
      <c r="E1293" s="15" t="s">
        <v>4922</v>
      </c>
    </row>
    <row r="1294" spans="1:5" x14ac:dyDescent="0.25">
      <c r="A1294" s="15" t="s">
        <v>6621</v>
      </c>
      <c r="B1294" s="53" t="s">
        <v>80</v>
      </c>
      <c r="C1294" s="53">
        <v>0</v>
      </c>
      <c r="D1294" s="54" t="s">
        <v>6622</v>
      </c>
      <c r="E1294" s="15" t="s">
        <v>4922</v>
      </c>
    </row>
    <row r="1295" spans="1:5" ht="30" x14ac:dyDescent="0.25">
      <c r="A1295" s="15" t="s">
        <v>6623</v>
      </c>
      <c r="B1295" s="53" t="s">
        <v>80</v>
      </c>
      <c r="C1295" s="53">
        <v>0</v>
      </c>
      <c r="D1295" s="54" t="s">
        <v>6624</v>
      </c>
      <c r="E1295" s="15" t="s">
        <v>4922</v>
      </c>
    </row>
    <row r="1296" spans="1:5" x14ac:dyDescent="0.25">
      <c r="A1296" s="15" t="s">
        <v>6625</v>
      </c>
      <c r="B1296" s="53" t="s">
        <v>80</v>
      </c>
      <c r="C1296" s="53">
        <v>12</v>
      </c>
      <c r="D1296" s="54" t="s">
        <v>6626</v>
      </c>
      <c r="E1296" s="15" t="s">
        <v>4922</v>
      </c>
    </row>
    <row r="1297" spans="1:5" x14ac:dyDescent="0.25">
      <c r="A1297" s="15" t="s">
        <v>91</v>
      </c>
      <c r="B1297" s="53" t="s">
        <v>80</v>
      </c>
      <c r="C1297" s="53">
        <v>12</v>
      </c>
      <c r="D1297" s="54" t="s">
        <v>4937</v>
      </c>
      <c r="E1297" s="15" t="s">
        <v>4922</v>
      </c>
    </row>
    <row r="1298" spans="1:5" x14ac:dyDescent="0.25">
      <c r="A1298" s="15" t="s">
        <v>1398</v>
      </c>
      <c r="B1298" s="53" t="s">
        <v>31</v>
      </c>
      <c r="C1298" s="53">
        <v>14</v>
      </c>
      <c r="D1298" s="54" t="s">
        <v>4943</v>
      </c>
    </row>
    <row r="1299" spans="1:5" x14ac:dyDescent="0.25">
      <c r="A1299" s="15" t="s">
        <v>778</v>
      </c>
      <c r="B1299" s="53" t="s">
        <v>80</v>
      </c>
      <c r="C1299" s="53">
        <v>14</v>
      </c>
      <c r="D1299" s="54" t="s">
        <v>6627</v>
      </c>
      <c r="E1299" s="15" t="s">
        <v>4922</v>
      </c>
    </row>
    <row r="1300" spans="1:5" x14ac:dyDescent="0.25">
      <c r="A1300" s="15" t="s">
        <v>6628</v>
      </c>
      <c r="B1300" s="53" t="s">
        <v>80</v>
      </c>
      <c r="C1300" s="53">
        <v>2</v>
      </c>
      <c r="D1300" s="54" t="s">
        <v>6629</v>
      </c>
      <c r="E1300" s="15" t="s">
        <v>4922</v>
      </c>
    </row>
    <row r="1301" spans="1:5" x14ac:dyDescent="0.25">
      <c r="A1301" s="15" t="s">
        <v>6630</v>
      </c>
      <c r="B1301" s="53" t="s">
        <v>80</v>
      </c>
      <c r="C1301" s="53">
        <v>14</v>
      </c>
      <c r="D1301" s="54" t="s">
        <v>6631</v>
      </c>
      <c r="E1301" s="15" t="s">
        <v>4922</v>
      </c>
    </row>
    <row r="1302" spans="1:5" x14ac:dyDescent="0.25">
      <c r="A1302" s="15" t="s">
        <v>6632</v>
      </c>
      <c r="B1302" s="53" t="s">
        <v>80</v>
      </c>
      <c r="C1302" s="53">
        <v>14</v>
      </c>
      <c r="D1302" s="54" t="s">
        <v>4937</v>
      </c>
      <c r="E1302" s="15" t="s">
        <v>4922</v>
      </c>
    </row>
    <row r="1303" spans="1:5" x14ac:dyDescent="0.25">
      <c r="A1303" s="15" t="s">
        <v>6633</v>
      </c>
      <c r="B1303" s="53" t="s">
        <v>31</v>
      </c>
      <c r="C1303" s="53">
        <v>14</v>
      </c>
      <c r="D1303" s="54" t="s">
        <v>6634</v>
      </c>
    </row>
    <row r="1304" spans="1:5" x14ac:dyDescent="0.25">
      <c r="A1304" s="15" t="s">
        <v>6635</v>
      </c>
      <c r="B1304" s="53" t="s">
        <v>31</v>
      </c>
      <c r="C1304" s="53">
        <v>14</v>
      </c>
      <c r="D1304" s="54" t="s">
        <v>6636</v>
      </c>
    </row>
    <row r="1305" spans="1:5" x14ac:dyDescent="0.25">
      <c r="A1305" s="15" t="s">
        <v>3719</v>
      </c>
      <c r="B1305" s="53" t="s">
        <v>31</v>
      </c>
      <c r="C1305" s="53">
        <v>14</v>
      </c>
      <c r="D1305" s="54" t="s">
        <v>6637</v>
      </c>
    </row>
    <row r="1306" spans="1:5" x14ac:dyDescent="0.25">
      <c r="A1306" s="15" t="s">
        <v>6638</v>
      </c>
      <c r="B1306" s="53" t="s">
        <v>31</v>
      </c>
      <c r="C1306" s="53">
        <v>14</v>
      </c>
      <c r="D1306" s="54" t="s">
        <v>5035</v>
      </c>
    </row>
    <row r="1307" spans="1:5" x14ac:dyDescent="0.25">
      <c r="A1307" s="15" t="s">
        <v>315</v>
      </c>
      <c r="B1307" s="53" t="s">
        <v>31</v>
      </c>
      <c r="C1307" s="53">
        <v>14</v>
      </c>
      <c r="D1307" s="54" t="s">
        <v>6634</v>
      </c>
    </row>
    <row r="1308" spans="1:5" x14ac:dyDescent="0.25">
      <c r="A1308" s="15" t="s">
        <v>6639</v>
      </c>
      <c r="B1308" s="53" t="s">
        <v>31</v>
      </c>
      <c r="C1308" s="53">
        <v>14</v>
      </c>
      <c r="D1308" s="54" t="s">
        <v>5030</v>
      </c>
    </row>
    <row r="1309" spans="1:5" x14ac:dyDescent="0.25">
      <c r="A1309" s="15" t="s">
        <v>6640</v>
      </c>
      <c r="B1309" s="53" t="s">
        <v>31</v>
      </c>
      <c r="C1309" s="53">
        <v>0</v>
      </c>
      <c r="D1309" s="54" t="s">
        <v>6641</v>
      </c>
    </row>
    <row r="1310" spans="1:5" x14ac:dyDescent="0.25">
      <c r="A1310" s="15" t="s">
        <v>298</v>
      </c>
      <c r="B1310" s="53" t="s">
        <v>31</v>
      </c>
      <c r="C1310" s="53">
        <v>14</v>
      </c>
      <c r="D1310" s="54" t="s">
        <v>4937</v>
      </c>
    </row>
    <row r="1311" spans="1:5" x14ac:dyDescent="0.25">
      <c r="A1311" s="15" t="s">
        <v>6642</v>
      </c>
      <c r="B1311" s="53" t="s">
        <v>31</v>
      </c>
      <c r="C1311" s="53">
        <v>14</v>
      </c>
      <c r="D1311" s="54" t="s">
        <v>6643</v>
      </c>
    </row>
    <row r="1312" spans="1:5" x14ac:dyDescent="0.25">
      <c r="A1312" s="15" t="s">
        <v>6644</v>
      </c>
      <c r="B1312" s="53" t="s">
        <v>31</v>
      </c>
      <c r="C1312" s="53">
        <v>14</v>
      </c>
      <c r="D1312" s="54" t="s">
        <v>4937</v>
      </c>
    </row>
    <row r="1313" spans="1:4" x14ac:dyDescent="0.25">
      <c r="A1313" s="15" t="s">
        <v>6645</v>
      </c>
      <c r="B1313" s="53" t="s">
        <v>31</v>
      </c>
      <c r="C1313" s="53">
        <v>14</v>
      </c>
      <c r="D1313" s="54" t="s">
        <v>6646</v>
      </c>
    </row>
    <row r="1314" spans="1:4" x14ac:dyDescent="0.25">
      <c r="A1314" s="15" t="s">
        <v>6647</v>
      </c>
      <c r="B1314" s="53" t="s">
        <v>31</v>
      </c>
      <c r="C1314" s="53">
        <v>14</v>
      </c>
      <c r="D1314" s="54" t="s">
        <v>6648</v>
      </c>
    </row>
    <row r="1315" spans="1:4" x14ac:dyDescent="0.25">
      <c r="A1315" s="15" t="s">
        <v>6649</v>
      </c>
      <c r="B1315" s="53" t="s">
        <v>31</v>
      </c>
      <c r="C1315" s="53">
        <v>14</v>
      </c>
      <c r="D1315" s="54" t="s">
        <v>6650</v>
      </c>
    </row>
    <row r="1316" spans="1:4" x14ac:dyDescent="0.25">
      <c r="A1316" s="15" t="s">
        <v>6651</v>
      </c>
      <c r="B1316" s="53" t="s">
        <v>31</v>
      </c>
      <c r="C1316" s="53">
        <v>14</v>
      </c>
      <c r="D1316" s="54" t="s">
        <v>6652</v>
      </c>
    </row>
    <row r="1317" spans="1:4" x14ac:dyDescent="0.25">
      <c r="A1317" s="15" t="s">
        <v>6653</v>
      </c>
      <c r="B1317" s="53" t="s">
        <v>31</v>
      </c>
      <c r="C1317" s="53">
        <v>14</v>
      </c>
      <c r="D1317" s="54" t="s">
        <v>5035</v>
      </c>
    </row>
    <row r="1318" spans="1:4" x14ac:dyDescent="0.25">
      <c r="A1318" s="15" t="s">
        <v>3449</v>
      </c>
      <c r="B1318" s="53" t="s">
        <v>31</v>
      </c>
      <c r="C1318" s="53">
        <v>14</v>
      </c>
      <c r="D1318" s="54" t="s">
        <v>6654</v>
      </c>
    </row>
    <row r="1319" spans="1:4" x14ac:dyDescent="0.25">
      <c r="A1319" s="15" t="s">
        <v>6655</v>
      </c>
      <c r="B1319" s="53" t="s">
        <v>31</v>
      </c>
      <c r="C1319" s="53">
        <v>14</v>
      </c>
      <c r="D1319" s="54" t="s">
        <v>6656</v>
      </c>
    </row>
    <row r="1320" spans="1:4" x14ac:dyDescent="0.25">
      <c r="A1320" s="15" t="s">
        <v>6657</v>
      </c>
      <c r="B1320" s="53" t="s">
        <v>31</v>
      </c>
      <c r="C1320" s="53">
        <v>14</v>
      </c>
      <c r="D1320" s="54" t="s">
        <v>6658</v>
      </c>
    </row>
    <row r="1321" spans="1:4" ht="30" x14ac:dyDescent="0.25">
      <c r="A1321" s="15" t="s">
        <v>6659</v>
      </c>
      <c r="B1321" s="53" t="s">
        <v>31</v>
      </c>
      <c r="C1321" s="53">
        <v>0</v>
      </c>
      <c r="D1321" s="54" t="s">
        <v>6660</v>
      </c>
    </row>
    <row r="1322" spans="1:4" x14ac:dyDescent="0.25">
      <c r="A1322" s="15" t="s">
        <v>6661</v>
      </c>
      <c r="B1322" s="53" t="s">
        <v>31</v>
      </c>
      <c r="C1322" s="53">
        <v>14</v>
      </c>
      <c r="D1322" s="54" t="s">
        <v>4937</v>
      </c>
    </row>
    <row r="1323" spans="1:4" x14ac:dyDescent="0.25">
      <c r="A1323" s="15" t="s">
        <v>6662</v>
      </c>
      <c r="B1323" s="53" t="s">
        <v>31</v>
      </c>
      <c r="C1323" s="53">
        <v>14</v>
      </c>
      <c r="D1323" s="54" t="s">
        <v>4937</v>
      </c>
    </row>
    <row r="1324" spans="1:4" x14ac:dyDescent="0.25">
      <c r="A1324" s="15" t="s">
        <v>6663</v>
      </c>
      <c r="B1324" s="53" t="s">
        <v>31</v>
      </c>
      <c r="C1324" s="53">
        <v>14</v>
      </c>
      <c r="D1324" s="54" t="s">
        <v>6664</v>
      </c>
    </row>
    <row r="1325" spans="1:4" x14ac:dyDescent="0.25">
      <c r="A1325" s="15" t="s">
        <v>6665</v>
      </c>
      <c r="B1325" s="53" t="s">
        <v>31</v>
      </c>
      <c r="C1325" s="53">
        <v>14</v>
      </c>
      <c r="D1325" s="54" t="s">
        <v>5035</v>
      </c>
    </row>
    <row r="1326" spans="1:4" x14ac:dyDescent="0.25">
      <c r="A1326" s="15" t="s">
        <v>6666</v>
      </c>
      <c r="B1326" s="53" t="s">
        <v>31</v>
      </c>
      <c r="C1326" s="53">
        <v>14</v>
      </c>
      <c r="D1326" s="54" t="s">
        <v>6667</v>
      </c>
    </row>
    <row r="1327" spans="1:4" x14ac:dyDescent="0.25">
      <c r="A1327" s="15" t="s">
        <v>6668</v>
      </c>
      <c r="B1327" s="53" t="s">
        <v>31</v>
      </c>
      <c r="C1327" s="53">
        <v>14</v>
      </c>
      <c r="D1327" s="54" t="s">
        <v>6669</v>
      </c>
    </row>
    <row r="1328" spans="1:4" x14ac:dyDescent="0.25">
      <c r="A1328" s="15" t="s">
        <v>6670</v>
      </c>
      <c r="B1328" s="53" t="s">
        <v>31</v>
      </c>
      <c r="C1328" s="53">
        <v>14</v>
      </c>
      <c r="D1328" s="54" t="s">
        <v>5030</v>
      </c>
    </row>
    <row r="1329" spans="1:6" x14ac:dyDescent="0.25">
      <c r="A1329" s="15" t="s">
        <v>6671</v>
      </c>
      <c r="B1329" s="53" t="s">
        <v>31</v>
      </c>
      <c r="C1329" s="53">
        <v>14</v>
      </c>
      <c r="D1329" s="54" t="s">
        <v>6672</v>
      </c>
    </row>
    <row r="1330" spans="1:6" x14ac:dyDescent="0.25">
      <c r="A1330" s="15" t="s">
        <v>6673</v>
      </c>
      <c r="B1330" s="53" t="s">
        <v>31</v>
      </c>
      <c r="C1330" s="53">
        <v>14</v>
      </c>
      <c r="D1330" s="54" t="s">
        <v>6674</v>
      </c>
    </row>
    <row r="1331" spans="1:6" x14ac:dyDescent="0.25">
      <c r="A1331" s="15" t="s">
        <v>6675</v>
      </c>
      <c r="B1331" s="53" t="s">
        <v>31</v>
      </c>
      <c r="C1331" s="53">
        <v>14</v>
      </c>
      <c r="D1331" s="54" t="s">
        <v>4937</v>
      </c>
    </row>
    <row r="1332" spans="1:6" ht="30" x14ac:dyDescent="0.25">
      <c r="A1332" s="15" t="s">
        <v>6676</v>
      </c>
      <c r="B1332" s="53" t="s">
        <v>31</v>
      </c>
      <c r="C1332" s="53">
        <v>14</v>
      </c>
      <c r="D1332" s="54" t="s">
        <v>6677</v>
      </c>
    </row>
    <row r="1333" spans="1:6" x14ac:dyDescent="0.25">
      <c r="A1333" s="15" t="s">
        <v>6678</v>
      </c>
      <c r="B1333" s="53" t="s">
        <v>31</v>
      </c>
      <c r="C1333" s="53">
        <v>14</v>
      </c>
      <c r="D1333" s="54" t="s">
        <v>6679</v>
      </c>
      <c r="F1333" s="15" t="s">
        <v>4998</v>
      </c>
    </row>
    <row r="1334" spans="1:6" x14ac:dyDescent="0.25">
      <c r="A1334" s="15" t="s">
        <v>6680</v>
      </c>
      <c r="B1334" s="53" t="s">
        <v>31</v>
      </c>
      <c r="C1334" s="53">
        <v>14</v>
      </c>
      <c r="D1334" s="54" t="s">
        <v>6681</v>
      </c>
      <c r="F1334" s="15" t="s">
        <v>4998</v>
      </c>
    </row>
    <row r="1335" spans="1:6" x14ac:dyDescent="0.25">
      <c r="A1335" s="15" t="s">
        <v>6682</v>
      </c>
      <c r="B1335" s="53" t="s">
        <v>31</v>
      </c>
      <c r="C1335" s="53">
        <v>14</v>
      </c>
      <c r="D1335" s="54" t="s">
        <v>6683</v>
      </c>
    </row>
    <row r="1336" spans="1:6" x14ac:dyDescent="0.25">
      <c r="A1336" s="15" t="s">
        <v>6684</v>
      </c>
      <c r="B1336" s="53" t="s">
        <v>31</v>
      </c>
      <c r="C1336" s="53">
        <v>14</v>
      </c>
      <c r="D1336" s="54" t="s">
        <v>6685</v>
      </c>
    </row>
    <row r="1337" spans="1:6" x14ac:dyDescent="0.25">
      <c r="A1337" s="15" t="s">
        <v>6686</v>
      </c>
      <c r="B1337" s="53" t="s">
        <v>31</v>
      </c>
      <c r="C1337" s="53">
        <v>14</v>
      </c>
      <c r="D1337" s="54" t="s">
        <v>6687</v>
      </c>
    </row>
    <row r="1338" spans="1:6" x14ac:dyDescent="0.25">
      <c r="A1338" s="15" t="s">
        <v>6688</v>
      </c>
      <c r="B1338" s="53" t="s">
        <v>31</v>
      </c>
      <c r="C1338" s="53">
        <v>0</v>
      </c>
      <c r="D1338" s="54" t="s">
        <v>6689</v>
      </c>
    </row>
    <row r="1339" spans="1:6" x14ac:dyDescent="0.25">
      <c r="A1339" s="15" t="s">
        <v>6690</v>
      </c>
      <c r="B1339" s="53" t="s">
        <v>31</v>
      </c>
      <c r="C1339" s="53">
        <v>14</v>
      </c>
      <c r="D1339" s="54" t="s">
        <v>4937</v>
      </c>
    </row>
    <row r="1340" spans="1:6" x14ac:dyDescent="0.25">
      <c r="A1340" s="15" t="s">
        <v>6691</v>
      </c>
      <c r="B1340" s="53" t="s">
        <v>31</v>
      </c>
      <c r="C1340" s="53">
        <v>0</v>
      </c>
      <c r="D1340" s="54" t="s">
        <v>6689</v>
      </c>
    </row>
    <row r="1341" spans="1:6" x14ac:dyDescent="0.25">
      <c r="A1341" s="15" t="s">
        <v>1465</v>
      </c>
      <c r="B1341" s="53" t="s">
        <v>31</v>
      </c>
      <c r="C1341" s="53">
        <v>14</v>
      </c>
      <c r="D1341" s="54" t="s">
        <v>4937</v>
      </c>
    </row>
    <row r="1342" spans="1:6" x14ac:dyDescent="0.25">
      <c r="A1342" s="15" t="s">
        <v>6692</v>
      </c>
      <c r="B1342" s="53" t="s">
        <v>31</v>
      </c>
      <c r="C1342" s="53">
        <v>0</v>
      </c>
      <c r="D1342" s="54" t="s">
        <v>6693</v>
      </c>
    </row>
    <row r="1343" spans="1:6" x14ac:dyDescent="0.25">
      <c r="A1343" s="15" t="s">
        <v>6694</v>
      </c>
      <c r="B1343" s="53" t="s">
        <v>31</v>
      </c>
      <c r="C1343" s="53">
        <v>14</v>
      </c>
      <c r="D1343" s="54" t="s">
        <v>4937</v>
      </c>
      <c r="F1343" s="15" t="s">
        <v>4998</v>
      </c>
    </row>
    <row r="1344" spans="1:6" ht="45" x14ac:dyDescent="0.25">
      <c r="A1344" s="15" t="s">
        <v>6695</v>
      </c>
      <c r="B1344" s="53" t="s">
        <v>31</v>
      </c>
      <c r="C1344" s="53">
        <v>35</v>
      </c>
      <c r="D1344" s="54" t="s">
        <v>6696</v>
      </c>
    </row>
    <row r="1345" spans="1:6" x14ac:dyDescent="0.25">
      <c r="A1345" s="15" t="s">
        <v>6697</v>
      </c>
      <c r="B1345" s="53" t="s">
        <v>31</v>
      </c>
      <c r="C1345" s="53">
        <v>14</v>
      </c>
      <c r="D1345" s="54" t="s">
        <v>6698</v>
      </c>
      <c r="F1345" s="15" t="s">
        <v>4998</v>
      </c>
    </row>
    <row r="1346" spans="1:6" x14ac:dyDescent="0.25">
      <c r="A1346" s="15" t="s">
        <v>6699</v>
      </c>
      <c r="B1346" s="53" t="s">
        <v>31</v>
      </c>
      <c r="C1346" s="53">
        <v>14</v>
      </c>
      <c r="D1346" s="54" t="s">
        <v>6698</v>
      </c>
      <c r="F1346" s="15" t="s">
        <v>4998</v>
      </c>
    </row>
    <row r="1347" spans="1:6" x14ac:dyDescent="0.25">
      <c r="A1347" s="15" t="s">
        <v>6700</v>
      </c>
      <c r="B1347" s="53" t="s">
        <v>31</v>
      </c>
      <c r="C1347" s="53">
        <v>14</v>
      </c>
      <c r="D1347" s="54" t="s">
        <v>6701</v>
      </c>
      <c r="F1347" s="15" t="s">
        <v>4998</v>
      </c>
    </row>
    <row r="1348" spans="1:6" x14ac:dyDescent="0.25">
      <c r="A1348" s="15" t="s">
        <v>6702</v>
      </c>
      <c r="B1348" s="53" t="s">
        <v>31</v>
      </c>
      <c r="C1348" s="53">
        <v>14</v>
      </c>
      <c r="D1348" s="54" t="s">
        <v>6703</v>
      </c>
      <c r="F1348" s="15" t="s">
        <v>4998</v>
      </c>
    </row>
    <row r="1349" spans="1:6" x14ac:dyDescent="0.25">
      <c r="A1349" s="15" t="s">
        <v>6704</v>
      </c>
      <c r="B1349" s="53" t="s">
        <v>31</v>
      </c>
      <c r="C1349" s="53">
        <v>14</v>
      </c>
      <c r="D1349" s="54" t="s">
        <v>6705</v>
      </c>
      <c r="F1349" s="15" t="s">
        <v>4998</v>
      </c>
    </row>
    <row r="1350" spans="1:6" x14ac:dyDescent="0.25">
      <c r="A1350" s="15" t="s">
        <v>6706</v>
      </c>
      <c r="B1350" s="53" t="s">
        <v>31</v>
      </c>
      <c r="C1350" s="53">
        <v>14</v>
      </c>
      <c r="D1350" s="54" t="s">
        <v>6707</v>
      </c>
      <c r="F1350" s="15" t="s">
        <v>4998</v>
      </c>
    </row>
    <row r="1351" spans="1:6" x14ac:dyDescent="0.25">
      <c r="A1351" s="15" t="s">
        <v>6708</v>
      </c>
      <c r="B1351" s="53" t="s">
        <v>31</v>
      </c>
      <c r="C1351" s="53">
        <v>14</v>
      </c>
      <c r="D1351" s="54" t="s">
        <v>4937</v>
      </c>
      <c r="F1351" s="15" t="s">
        <v>4998</v>
      </c>
    </row>
    <row r="1352" spans="1:6" x14ac:dyDescent="0.25">
      <c r="A1352" s="15" t="s">
        <v>6709</v>
      </c>
      <c r="B1352" s="53" t="s">
        <v>31</v>
      </c>
      <c r="C1352" s="53">
        <v>14</v>
      </c>
      <c r="D1352" s="54" t="s">
        <v>6698</v>
      </c>
      <c r="F1352" s="15" t="s">
        <v>4998</v>
      </c>
    </row>
    <row r="1353" spans="1:6" x14ac:dyDescent="0.25">
      <c r="A1353" s="15" t="s">
        <v>6710</v>
      </c>
      <c r="B1353" s="53" t="s">
        <v>31</v>
      </c>
      <c r="C1353" s="53">
        <v>0</v>
      </c>
      <c r="D1353" s="54" t="s">
        <v>6711</v>
      </c>
      <c r="F1353" s="15" t="s">
        <v>4998</v>
      </c>
    </row>
    <row r="1354" spans="1:6" x14ac:dyDescent="0.25">
      <c r="A1354" s="15" t="s">
        <v>6712</v>
      </c>
      <c r="B1354" s="53" t="s">
        <v>31</v>
      </c>
      <c r="C1354" s="53">
        <v>14</v>
      </c>
      <c r="D1354" s="54" t="s">
        <v>4943</v>
      </c>
      <c r="F1354" s="15" t="s">
        <v>4998</v>
      </c>
    </row>
    <row r="1355" spans="1:6" ht="45" x14ac:dyDescent="0.25">
      <c r="A1355" s="15" t="s">
        <v>6713</v>
      </c>
      <c r="B1355" s="53" t="s">
        <v>31</v>
      </c>
      <c r="C1355" s="53">
        <v>0</v>
      </c>
      <c r="D1355" s="54" t="s">
        <v>6714</v>
      </c>
      <c r="F1355" s="15" t="s">
        <v>4998</v>
      </c>
    </row>
    <row r="1356" spans="1:6" x14ac:dyDescent="0.25">
      <c r="A1356" s="15" t="s">
        <v>6715</v>
      </c>
      <c r="B1356" s="53" t="s">
        <v>31</v>
      </c>
      <c r="C1356" s="53">
        <v>14</v>
      </c>
      <c r="D1356" s="54" t="s">
        <v>6716</v>
      </c>
      <c r="F1356" s="15" t="s">
        <v>4998</v>
      </c>
    </row>
    <row r="1357" spans="1:6" x14ac:dyDescent="0.25">
      <c r="A1357" s="15" t="s">
        <v>6717</v>
      </c>
      <c r="B1357" s="53" t="s">
        <v>31</v>
      </c>
      <c r="C1357" s="53">
        <v>14</v>
      </c>
      <c r="D1357" s="54" t="s">
        <v>4937</v>
      </c>
      <c r="F1357" s="15" t="s">
        <v>4998</v>
      </c>
    </row>
    <row r="1358" spans="1:6" x14ac:dyDescent="0.25">
      <c r="A1358" s="15" t="s">
        <v>6718</v>
      </c>
      <c r="B1358" s="53" t="s">
        <v>31</v>
      </c>
      <c r="C1358" s="53">
        <v>14</v>
      </c>
      <c r="D1358" s="54" t="s">
        <v>6719</v>
      </c>
      <c r="F1358" s="15" t="s">
        <v>4998</v>
      </c>
    </row>
    <row r="1359" spans="1:6" x14ac:dyDescent="0.25">
      <c r="A1359" s="15" t="s">
        <v>6720</v>
      </c>
      <c r="B1359" s="53" t="s">
        <v>31</v>
      </c>
      <c r="C1359" s="53">
        <v>14</v>
      </c>
      <c r="D1359" s="54" t="s">
        <v>6721</v>
      </c>
      <c r="F1359" s="15" t="s">
        <v>4998</v>
      </c>
    </row>
    <row r="1360" spans="1:6" x14ac:dyDescent="0.25">
      <c r="A1360" s="15" t="s">
        <v>6722</v>
      </c>
      <c r="B1360" s="53" t="s">
        <v>31</v>
      </c>
      <c r="C1360" s="53">
        <v>14</v>
      </c>
      <c r="D1360" s="54" t="s">
        <v>6723</v>
      </c>
      <c r="F1360" s="15" t="s">
        <v>4998</v>
      </c>
    </row>
    <row r="1361" spans="1:6" x14ac:dyDescent="0.25">
      <c r="A1361" s="15" t="s">
        <v>955</v>
      </c>
      <c r="B1361" s="53" t="s">
        <v>31</v>
      </c>
      <c r="C1361" s="53">
        <v>14</v>
      </c>
      <c r="D1361" s="54" t="s">
        <v>6724</v>
      </c>
      <c r="F1361" s="15" t="s">
        <v>4998</v>
      </c>
    </row>
    <row r="1362" spans="1:6" x14ac:dyDescent="0.25">
      <c r="A1362" s="15" t="s">
        <v>6725</v>
      </c>
      <c r="B1362" s="53" t="s">
        <v>31</v>
      </c>
      <c r="C1362" s="53">
        <v>14</v>
      </c>
      <c r="D1362" s="54" t="s">
        <v>6726</v>
      </c>
      <c r="F1362" s="15" t="s">
        <v>4998</v>
      </c>
    </row>
    <row r="1363" spans="1:6" x14ac:dyDescent="0.25">
      <c r="A1363" s="15" t="s">
        <v>529</v>
      </c>
      <c r="B1363" s="53" t="s">
        <v>31</v>
      </c>
      <c r="C1363" s="53">
        <v>14</v>
      </c>
      <c r="D1363" s="54" t="s">
        <v>6727</v>
      </c>
    </row>
    <row r="1364" spans="1:6" x14ac:dyDescent="0.25">
      <c r="A1364" s="15" t="s">
        <v>3523</v>
      </c>
      <c r="B1364" s="53" t="s">
        <v>31</v>
      </c>
      <c r="C1364" s="53">
        <v>14</v>
      </c>
      <c r="D1364" s="54" t="s">
        <v>5035</v>
      </c>
    </row>
    <row r="1365" spans="1:6" x14ac:dyDescent="0.25">
      <c r="A1365" s="15" t="s">
        <v>6728</v>
      </c>
      <c r="B1365" s="53" t="s">
        <v>31</v>
      </c>
      <c r="C1365" s="53">
        <v>14</v>
      </c>
      <c r="D1365" s="54" t="s">
        <v>4964</v>
      </c>
    </row>
    <row r="1366" spans="1:6" x14ac:dyDescent="0.25">
      <c r="A1366" s="15" t="s">
        <v>6729</v>
      </c>
      <c r="B1366" s="53" t="s">
        <v>31</v>
      </c>
      <c r="C1366" s="53">
        <v>14</v>
      </c>
      <c r="D1366" s="54" t="s">
        <v>6730</v>
      </c>
      <c r="F1366" s="15" t="s">
        <v>4998</v>
      </c>
    </row>
    <row r="1367" spans="1:6" x14ac:dyDescent="0.25">
      <c r="A1367" s="15" t="s">
        <v>6731</v>
      </c>
      <c r="B1367" s="53" t="s">
        <v>31</v>
      </c>
      <c r="C1367" s="53">
        <v>0</v>
      </c>
      <c r="D1367" s="54" t="s">
        <v>6732</v>
      </c>
    </row>
    <row r="1368" spans="1:6" x14ac:dyDescent="0.25">
      <c r="A1368" s="15" t="s">
        <v>6733</v>
      </c>
      <c r="B1368" s="53" t="s">
        <v>31</v>
      </c>
      <c r="C1368" s="53">
        <v>0</v>
      </c>
      <c r="D1368" s="54" t="s">
        <v>6734</v>
      </c>
    </row>
    <row r="1369" spans="1:6" x14ac:dyDescent="0.25">
      <c r="A1369" s="15" t="s">
        <v>6735</v>
      </c>
      <c r="B1369" s="53" t="s">
        <v>31</v>
      </c>
      <c r="C1369" s="53">
        <v>0</v>
      </c>
      <c r="D1369" s="54" t="s">
        <v>4937</v>
      </c>
    </row>
    <row r="1370" spans="1:6" x14ac:dyDescent="0.25">
      <c r="A1370" s="15" t="s">
        <v>6736</v>
      </c>
      <c r="B1370" s="53" t="s">
        <v>31</v>
      </c>
      <c r="C1370" s="53">
        <v>0</v>
      </c>
      <c r="D1370" s="54" t="s">
        <v>6737</v>
      </c>
    </row>
    <row r="1371" spans="1:6" x14ac:dyDescent="0.25">
      <c r="A1371" s="15" t="s">
        <v>6738</v>
      </c>
      <c r="B1371" s="53" t="s">
        <v>31</v>
      </c>
      <c r="C1371" s="53">
        <v>0</v>
      </c>
      <c r="D1371" s="54" t="s">
        <v>6739</v>
      </c>
    </row>
    <row r="1372" spans="1:6" x14ac:dyDescent="0.25">
      <c r="A1372" s="15" t="s">
        <v>6740</v>
      </c>
      <c r="B1372" s="53" t="s">
        <v>31</v>
      </c>
      <c r="C1372" s="53">
        <v>0</v>
      </c>
      <c r="D1372" s="54" t="s">
        <v>6741</v>
      </c>
    </row>
    <row r="1373" spans="1:6" x14ac:dyDescent="0.25">
      <c r="A1373" s="15" t="s">
        <v>6742</v>
      </c>
      <c r="B1373" s="53" t="s">
        <v>31</v>
      </c>
      <c r="C1373" s="53">
        <v>0</v>
      </c>
      <c r="D1373" s="54" t="s">
        <v>4937</v>
      </c>
    </row>
    <row r="1374" spans="1:6" x14ac:dyDescent="0.25">
      <c r="A1374" s="15" t="s">
        <v>6743</v>
      </c>
      <c r="B1374" s="53" t="s">
        <v>31</v>
      </c>
      <c r="C1374" s="53">
        <v>0</v>
      </c>
      <c r="D1374" s="54" t="s">
        <v>6737</v>
      </c>
    </row>
    <row r="1375" spans="1:6" x14ac:dyDescent="0.25">
      <c r="A1375" s="15" t="s">
        <v>6744</v>
      </c>
      <c r="B1375" s="53" t="s">
        <v>31</v>
      </c>
      <c r="C1375" s="53">
        <v>0</v>
      </c>
      <c r="D1375" s="54" t="s">
        <v>6745</v>
      </c>
    </row>
    <row r="1376" spans="1:6" x14ac:dyDescent="0.25">
      <c r="A1376" s="15" t="s">
        <v>6746</v>
      </c>
      <c r="B1376" s="53" t="s">
        <v>31</v>
      </c>
      <c r="C1376" s="53">
        <v>0</v>
      </c>
      <c r="D1376" s="54" t="s">
        <v>4937</v>
      </c>
    </row>
    <row r="1377" spans="1:4" x14ac:dyDescent="0.25">
      <c r="A1377" s="15" t="s">
        <v>6747</v>
      </c>
      <c r="B1377" s="53" t="s">
        <v>31</v>
      </c>
      <c r="C1377" s="53">
        <v>0</v>
      </c>
      <c r="D1377" s="54" t="s">
        <v>6748</v>
      </c>
    </row>
    <row r="1378" spans="1:4" x14ac:dyDescent="0.25">
      <c r="A1378" s="15" t="s">
        <v>6749</v>
      </c>
      <c r="B1378" s="53" t="s">
        <v>31</v>
      </c>
      <c r="C1378" s="53">
        <v>0</v>
      </c>
      <c r="D1378" s="54" t="s">
        <v>4937</v>
      </c>
    </row>
    <row r="1379" spans="1:4" x14ac:dyDescent="0.25">
      <c r="A1379" s="15" t="s">
        <v>6750</v>
      </c>
      <c r="B1379" s="53" t="s">
        <v>31</v>
      </c>
      <c r="C1379" s="53">
        <v>0</v>
      </c>
      <c r="D1379" s="54" t="s">
        <v>4937</v>
      </c>
    </row>
    <row r="1380" spans="1:4" x14ac:dyDescent="0.25">
      <c r="A1380" s="15" t="s">
        <v>6751</v>
      </c>
      <c r="B1380" s="53" t="s">
        <v>31</v>
      </c>
      <c r="C1380" s="53">
        <v>0</v>
      </c>
      <c r="D1380" s="54" t="s">
        <v>6752</v>
      </c>
    </row>
    <row r="1381" spans="1:4" x14ac:dyDescent="0.25">
      <c r="A1381" s="15" t="s">
        <v>6753</v>
      </c>
      <c r="B1381" s="53" t="s">
        <v>31</v>
      </c>
      <c r="C1381" s="53">
        <v>0</v>
      </c>
      <c r="D1381" s="54" t="s">
        <v>4937</v>
      </c>
    </row>
    <row r="1382" spans="1:4" x14ac:dyDescent="0.25">
      <c r="A1382" s="15" t="s">
        <v>6754</v>
      </c>
      <c r="B1382" s="53" t="s">
        <v>31</v>
      </c>
      <c r="C1382" s="53">
        <v>0</v>
      </c>
      <c r="D1382" s="54" t="s">
        <v>6755</v>
      </c>
    </row>
    <row r="1383" spans="1:4" x14ac:dyDescent="0.25">
      <c r="A1383" s="15" t="s">
        <v>6756</v>
      </c>
      <c r="B1383" s="53" t="s">
        <v>31</v>
      </c>
      <c r="C1383" s="53">
        <v>0</v>
      </c>
      <c r="D1383" s="54" t="s">
        <v>6757</v>
      </c>
    </row>
    <row r="1384" spans="1:4" x14ac:dyDescent="0.25">
      <c r="A1384" s="15" t="s">
        <v>6758</v>
      </c>
      <c r="B1384" s="53" t="s">
        <v>31</v>
      </c>
      <c r="C1384" s="53">
        <v>0</v>
      </c>
      <c r="D1384" s="54" t="s">
        <v>6759</v>
      </c>
    </row>
    <row r="1385" spans="1:4" x14ac:dyDescent="0.25">
      <c r="A1385" s="15" t="s">
        <v>6760</v>
      </c>
      <c r="B1385" s="53" t="s">
        <v>31</v>
      </c>
      <c r="C1385" s="53">
        <v>0</v>
      </c>
      <c r="D1385" s="54" t="s">
        <v>6761</v>
      </c>
    </row>
    <row r="1386" spans="1:4" x14ac:dyDescent="0.25">
      <c r="A1386" s="15" t="s">
        <v>6762</v>
      </c>
      <c r="B1386" s="53" t="s">
        <v>31</v>
      </c>
      <c r="C1386" s="53">
        <v>0</v>
      </c>
      <c r="D1386" s="54" t="s">
        <v>5030</v>
      </c>
    </row>
    <row r="1387" spans="1:4" ht="45" x14ac:dyDescent="0.25">
      <c r="A1387" s="15" t="s">
        <v>6763</v>
      </c>
      <c r="B1387" s="53" t="s">
        <v>31</v>
      </c>
      <c r="C1387" s="53">
        <v>0</v>
      </c>
      <c r="D1387" s="54" t="s">
        <v>6764</v>
      </c>
    </row>
    <row r="1388" spans="1:4" x14ac:dyDescent="0.25">
      <c r="A1388" s="15" t="s">
        <v>6765</v>
      </c>
      <c r="B1388" s="53" t="s">
        <v>31</v>
      </c>
      <c r="C1388" s="53">
        <v>0</v>
      </c>
      <c r="D1388" s="54" t="s">
        <v>6766</v>
      </c>
    </row>
    <row r="1389" spans="1:4" x14ac:dyDescent="0.25">
      <c r="A1389" s="15" t="s">
        <v>6767</v>
      </c>
      <c r="B1389" s="53" t="s">
        <v>31</v>
      </c>
      <c r="C1389" s="53">
        <v>0</v>
      </c>
      <c r="D1389" s="54" t="s">
        <v>5035</v>
      </c>
    </row>
    <row r="1390" spans="1:4" ht="30" x14ac:dyDescent="0.25">
      <c r="A1390" s="15" t="s">
        <v>6768</v>
      </c>
      <c r="B1390" s="53" t="s">
        <v>31</v>
      </c>
      <c r="C1390" s="53">
        <v>14</v>
      </c>
      <c r="D1390" s="54" t="s">
        <v>6769</v>
      </c>
    </row>
    <row r="1391" spans="1:4" x14ac:dyDescent="0.25">
      <c r="A1391" s="15" t="s">
        <v>6770</v>
      </c>
      <c r="B1391" s="53" t="s">
        <v>31</v>
      </c>
      <c r="C1391" s="53">
        <v>14</v>
      </c>
      <c r="D1391" s="54" t="s">
        <v>6771</v>
      </c>
    </row>
    <row r="1392" spans="1:4" x14ac:dyDescent="0.25">
      <c r="A1392" s="15" t="s">
        <v>6772</v>
      </c>
      <c r="B1392" s="53" t="s">
        <v>31</v>
      </c>
      <c r="C1392" s="53">
        <v>14</v>
      </c>
      <c r="D1392" s="54" t="s">
        <v>6773</v>
      </c>
    </row>
    <row r="1393" spans="1:5" ht="30" x14ac:dyDescent="0.25">
      <c r="A1393" s="15" t="s">
        <v>6774</v>
      </c>
      <c r="B1393" s="53" t="s">
        <v>31</v>
      </c>
      <c r="C1393" s="53">
        <v>14</v>
      </c>
      <c r="D1393" s="54" t="s">
        <v>6775</v>
      </c>
    </row>
    <row r="1394" spans="1:5" x14ac:dyDescent="0.25">
      <c r="A1394" s="15" t="s">
        <v>6776</v>
      </c>
      <c r="B1394" s="53" t="s">
        <v>31</v>
      </c>
      <c r="C1394" s="53">
        <v>14</v>
      </c>
      <c r="D1394" s="54" t="s">
        <v>6777</v>
      </c>
    </row>
    <row r="1395" spans="1:5" x14ac:dyDescent="0.25">
      <c r="A1395" s="15" t="s">
        <v>6778</v>
      </c>
      <c r="B1395" s="53" t="s">
        <v>31</v>
      </c>
      <c r="C1395" s="53">
        <v>14</v>
      </c>
      <c r="D1395" s="54" t="s">
        <v>4937</v>
      </c>
    </row>
    <row r="1396" spans="1:5" x14ac:dyDescent="0.25">
      <c r="A1396" s="15" t="s">
        <v>6779</v>
      </c>
      <c r="B1396" s="53" t="s">
        <v>31</v>
      </c>
      <c r="C1396" s="53">
        <v>14</v>
      </c>
      <c r="D1396" s="54" t="s">
        <v>6780</v>
      </c>
    </row>
    <row r="1397" spans="1:5" x14ac:dyDescent="0.25">
      <c r="A1397" s="15" t="s">
        <v>6781</v>
      </c>
      <c r="B1397" s="53" t="s">
        <v>31</v>
      </c>
      <c r="C1397" s="53">
        <v>14</v>
      </c>
      <c r="D1397" s="54" t="s">
        <v>6782</v>
      </c>
    </row>
    <row r="1398" spans="1:5" x14ac:dyDescent="0.25">
      <c r="A1398" s="15" t="s">
        <v>6783</v>
      </c>
      <c r="B1398" s="53" t="s">
        <v>31</v>
      </c>
      <c r="C1398" s="53">
        <v>14</v>
      </c>
      <c r="D1398" s="54" t="s">
        <v>6784</v>
      </c>
    </row>
    <row r="1399" spans="1:5" x14ac:dyDescent="0.25">
      <c r="A1399" s="15" t="s">
        <v>6785</v>
      </c>
      <c r="B1399" s="53" t="s">
        <v>31</v>
      </c>
      <c r="C1399" s="53">
        <v>14</v>
      </c>
      <c r="D1399" s="54" t="s">
        <v>5035</v>
      </c>
    </row>
    <row r="1400" spans="1:5" x14ac:dyDescent="0.25">
      <c r="A1400" s="15" t="s">
        <v>6786</v>
      </c>
      <c r="B1400" s="53" t="s">
        <v>31</v>
      </c>
      <c r="C1400" s="53">
        <v>14</v>
      </c>
      <c r="D1400" s="54" t="s">
        <v>6787</v>
      </c>
    </row>
    <row r="1401" spans="1:5" x14ac:dyDescent="0.25">
      <c r="A1401" s="15" t="s">
        <v>6788</v>
      </c>
      <c r="B1401" s="53" t="s">
        <v>31</v>
      </c>
      <c r="C1401" s="53">
        <v>14</v>
      </c>
      <c r="D1401" s="54" t="s">
        <v>5030</v>
      </c>
    </row>
    <row r="1402" spans="1:5" x14ac:dyDescent="0.25">
      <c r="A1402" s="15" t="s">
        <v>6789</v>
      </c>
      <c r="B1402" s="53" t="s">
        <v>31</v>
      </c>
      <c r="C1402" s="53">
        <v>14</v>
      </c>
      <c r="D1402" s="54" t="s">
        <v>6790</v>
      </c>
    </row>
    <row r="1403" spans="1:5" x14ac:dyDescent="0.25">
      <c r="A1403" s="15" t="s">
        <v>6791</v>
      </c>
      <c r="B1403" s="53" t="s">
        <v>31</v>
      </c>
      <c r="C1403" s="53">
        <v>14</v>
      </c>
      <c r="D1403" s="54" t="s">
        <v>5030</v>
      </c>
    </row>
    <row r="1404" spans="1:5" x14ac:dyDescent="0.25">
      <c r="A1404" s="15" t="s">
        <v>6792</v>
      </c>
      <c r="B1404" s="53" t="s">
        <v>80</v>
      </c>
      <c r="C1404" s="53">
        <v>12</v>
      </c>
      <c r="D1404" s="54" t="s">
        <v>6793</v>
      </c>
      <c r="E1404" s="15" t="s">
        <v>4922</v>
      </c>
    </row>
    <row r="1405" spans="1:5" x14ac:dyDescent="0.25">
      <c r="A1405" s="15" t="s">
        <v>6794</v>
      </c>
      <c r="B1405" s="53" t="s">
        <v>80</v>
      </c>
      <c r="C1405" s="53">
        <v>12</v>
      </c>
      <c r="D1405" s="54" t="s">
        <v>4943</v>
      </c>
      <c r="E1405" s="15" t="s">
        <v>4922</v>
      </c>
    </row>
    <row r="1406" spans="1:5" x14ac:dyDescent="0.25">
      <c r="A1406" s="15" t="s">
        <v>6795</v>
      </c>
      <c r="B1406" s="53" t="s">
        <v>80</v>
      </c>
      <c r="C1406" s="53">
        <v>14</v>
      </c>
      <c r="D1406" s="54" t="s">
        <v>6796</v>
      </c>
      <c r="E1406" s="15" t="s">
        <v>4922</v>
      </c>
    </row>
    <row r="1407" spans="1:5" x14ac:dyDescent="0.25">
      <c r="A1407" s="15" t="s">
        <v>6797</v>
      </c>
      <c r="B1407" s="53" t="s">
        <v>31</v>
      </c>
      <c r="C1407" s="53">
        <v>0</v>
      </c>
      <c r="D1407" s="54" t="s">
        <v>6798</v>
      </c>
    </row>
    <row r="1408" spans="1:5" x14ac:dyDescent="0.25">
      <c r="A1408" s="15" t="s">
        <v>6799</v>
      </c>
      <c r="B1408" s="53" t="s">
        <v>31</v>
      </c>
      <c r="C1408" s="53">
        <v>14</v>
      </c>
      <c r="D1408" s="54" t="s">
        <v>6800</v>
      </c>
    </row>
    <row r="1409" spans="1:4" x14ac:dyDescent="0.25">
      <c r="A1409" s="15" t="s">
        <v>6801</v>
      </c>
      <c r="B1409" s="53" t="s">
        <v>31</v>
      </c>
      <c r="C1409" s="53">
        <v>14</v>
      </c>
      <c r="D1409" s="54" t="s">
        <v>4937</v>
      </c>
    </row>
    <row r="1410" spans="1:4" ht="30" x14ac:dyDescent="0.25">
      <c r="A1410" s="15" t="s">
        <v>6802</v>
      </c>
      <c r="B1410" s="53" t="s">
        <v>31</v>
      </c>
      <c r="C1410" s="53">
        <v>14</v>
      </c>
      <c r="D1410" s="54" t="s">
        <v>6803</v>
      </c>
    </row>
    <row r="1411" spans="1:4" x14ac:dyDescent="0.25">
      <c r="A1411" s="15" t="s">
        <v>6804</v>
      </c>
      <c r="B1411" s="53" t="s">
        <v>31</v>
      </c>
      <c r="C1411" s="53">
        <v>0</v>
      </c>
      <c r="D1411" s="54" t="s">
        <v>6805</v>
      </c>
    </row>
    <row r="1412" spans="1:4" x14ac:dyDescent="0.25">
      <c r="A1412" s="15" t="s">
        <v>6806</v>
      </c>
      <c r="B1412" s="53" t="s">
        <v>31</v>
      </c>
      <c r="C1412" s="53">
        <v>14</v>
      </c>
      <c r="D1412" s="54" t="s">
        <v>6807</v>
      </c>
    </row>
    <row r="1413" spans="1:4" x14ac:dyDescent="0.25">
      <c r="A1413" s="15" t="s">
        <v>6808</v>
      </c>
      <c r="B1413" s="53" t="s">
        <v>31</v>
      </c>
      <c r="C1413" s="53">
        <v>0</v>
      </c>
      <c r="D1413" s="54" t="s">
        <v>6809</v>
      </c>
    </row>
    <row r="1414" spans="1:4" x14ac:dyDescent="0.25">
      <c r="A1414" s="15" t="s">
        <v>6810</v>
      </c>
      <c r="B1414" s="53" t="s">
        <v>31</v>
      </c>
      <c r="C1414" s="53">
        <v>14</v>
      </c>
      <c r="D1414" s="54" t="s">
        <v>4937</v>
      </c>
    </row>
    <row r="1415" spans="1:4" x14ac:dyDescent="0.25">
      <c r="A1415" s="15" t="s">
        <v>6811</v>
      </c>
      <c r="B1415" s="53" t="s">
        <v>31</v>
      </c>
      <c r="C1415" s="53">
        <v>14</v>
      </c>
      <c r="D1415" s="54" t="s">
        <v>6812</v>
      </c>
    </row>
    <row r="1416" spans="1:4" x14ac:dyDescent="0.25">
      <c r="A1416" s="15" t="s">
        <v>6813</v>
      </c>
      <c r="B1416" s="53" t="s">
        <v>31</v>
      </c>
      <c r="C1416" s="53">
        <v>14</v>
      </c>
      <c r="D1416" s="54" t="s">
        <v>6814</v>
      </c>
    </row>
    <row r="1417" spans="1:4" x14ac:dyDescent="0.25">
      <c r="A1417" s="15" t="s">
        <v>6815</v>
      </c>
      <c r="B1417" s="53" t="s">
        <v>31</v>
      </c>
      <c r="C1417" s="53">
        <v>0</v>
      </c>
      <c r="D1417" s="54" t="s">
        <v>6816</v>
      </c>
    </row>
    <row r="1418" spans="1:4" ht="30" x14ac:dyDescent="0.25">
      <c r="A1418" s="15" t="s">
        <v>6817</v>
      </c>
      <c r="B1418" s="53" t="s">
        <v>31</v>
      </c>
      <c r="C1418" s="53">
        <v>0</v>
      </c>
      <c r="D1418" s="54" t="s">
        <v>6818</v>
      </c>
    </row>
    <row r="1419" spans="1:4" x14ac:dyDescent="0.25">
      <c r="A1419" s="15" t="s">
        <v>6819</v>
      </c>
      <c r="B1419" s="53" t="s">
        <v>31</v>
      </c>
      <c r="C1419" s="53">
        <v>14</v>
      </c>
      <c r="D1419" s="54" t="s">
        <v>4937</v>
      </c>
    </row>
    <row r="1420" spans="1:4" x14ac:dyDescent="0.25">
      <c r="A1420" s="15" t="s">
        <v>6820</v>
      </c>
      <c r="B1420" s="53" t="s">
        <v>31</v>
      </c>
      <c r="C1420" s="53">
        <v>0</v>
      </c>
      <c r="D1420" s="54" t="s">
        <v>6821</v>
      </c>
    </row>
    <row r="1421" spans="1:4" x14ac:dyDescent="0.25">
      <c r="A1421" s="15" t="s">
        <v>6822</v>
      </c>
      <c r="B1421" s="53" t="s">
        <v>31</v>
      </c>
      <c r="C1421" s="53">
        <v>0</v>
      </c>
      <c r="D1421" s="54" t="s">
        <v>6823</v>
      </c>
    </row>
    <row r="1422" spans="1:4" x14ac:dyDescent="0.25">
      <c r="A1422" s="15" t="s">
        <v>6824</v>
      </c>
      <c r="B1422" s="53" t="s">
        <v>31</v>
      </c>
      <c r="C1422" s="53">
        <v>14</v>
      </c>
      <c r="D1422" s="54" t="s">
        <v>6825</v>
      </c>
    </row>
    <row r="1423" spans="1:4" x14ac:dyDescent="0.25">
      <c r="A1423" s="15" t="s">
        <v>6826</v>
      </c>
      <c r="B1423" s="53" t="s">
        <v>31</v>
      </c>
      <c r="C1423" s="53">
        <v>14</v>
      </c>
      <c r="D1423" s="54" t="s">
        <v>6827</v>
      </c>
    </row>
    <row r="1424" spans="1:4" x14ac:dyDescent="0.25">
      <c r="A1424" s="15" t="s">
        <v>6828</v>
      </c>
      <c r="B1424" s="53" t="s">
        <v>31</v>
      </c>
      <c r="C1424" s="53">
        <v>0</v>
      </c>
      <c r="D1424" s="54" t="s">
        <v>6829</v>
      </c>
    </row>
    <row r="1425" spans="1:5" x14ac:dyDescent="0.25">
      <c r="A1425" s="15" t="s">
        <v>6830</v>
      </c>
      <c r="B1425" s="53" t="s">
        <v>31</v>
      </c>
      <c r="C1425" s="53">
        <v>0</v>
      </c>
      <c r="D1425" s="54" t="s">
        <v>6831</v>
      </c>
    </row>
    <row r="1426" spans="1:5" x14ac:dyDescent="0.25">
      <c r="A1426" s="15" t="s">
        <v>6832</v>
      </c>
      <c r="B1426" s="53" t="s">
        <v>31</v>
      </c>
      <c r="C1426" s="53">
        <v>0</v>
      </c>
      <c r="D1426" s="54" t="s">
        <v>6833</v>
      </c>
    </row>
    <row r="1427" spans="1:5" x14ac:dyDescent="0.25">
      <c r="A1427" s="15" t="s">
        <v>6834</v>
      </c>
      <c r="B1427" s="53" t="s">
        <v>31</v>
      </c>
      <c r="C1427" s="53">
        <v>0</v>
      </c>
      <c r="D1427" s="54" t="s">
        <v>6835</v>
      </c>
    </row>
    <row r="1428" spans="1:5" x14ac:dyDescent="0.25">
      <c r="A1428" s="15" t="s">
        <v>830</v>
      </c>
      <c r="B1428" s="53" t="s">
        <v>31</v>
      </c>
      <c r="C1428" s="53">
        <v>14</v>
      </c>
      <c r="D1428" s="54" t="s">
        <v>4937</v>
      </c>
    </row>
    <row r="1429" spans="1:5" x14ac:dyDescent="0.25">
      <c r="A1429" s="15" t="s">
        <v>6836</v>
      </c>
      <c r="B1429" s="53" t="s">
        <v>31</v>
      </c>
      <c r="C1429" s="53">
        <v>0</v>
      </c>
      <c r="D1429" s="54" t="s">
        <v>6837</v>
      </c>
    </row>
    <row r="1430" spans="1:5" x14ac:dyDescent="0.25">
      <c r="A1430" s="15" t="s">
        <v>6838</v>
      </c>
      <c r="B1430" s="53" t="s">
        <v>31</v>
      </c>
      <c r="C1430" s="53">
        <v>14</v>
      </c>
      <c r="D1430" s="54" t="s">
        <v>4937</v>
      </c>
    </row>
    <row r="1431" spans="1:5" x14ac:dyDescent="0.25">
      <c r="A1431" s="15" t="s">
        <v>6839</v>
      </c>
      <c r="B1431" s="53" t="s">
        <v>31</v>
      </c>
      <c r="C1431" s="53">
        <v>0</v>
      </c>
      <c r="D1431" s="54" t="s">
        <v>6840</v>
      </c>
    </row>
    <row r="1432" spans="1:5" x14ac:dyDescent="0.25">
      <c r="A1432" s="15" t="s">
        <v>48</v>
      </c>
      <c r="B1432" s="53" t="s">
        <v>31</v>
      </c>
      <c r="C1432" s="53">
        <v>14</v>
      </c>
      <c r="D1432" s="54" t="s">
        <v>4937</v>
      </c>
    </row>
    <row r="1433" spans="1:5" x14ac:dyDescent="0.25">
      <c r="A1433" s="15" t="s">
        <v>6841</v>
      </c>
      <c r="B1433" s="53" t="s">
        <v>31</v>
      </c>
      <c r="C1433" s="53">
        <v>0</v>
      </c>
      <c r="D1433" s="54" t="s">
        <v>6842</v>
      </c>
    </row>
    <row r="1434" spans="1:5" x14ac:dyDescent="0.25">
      <c r="A1434" s="15" t="s">
        <v>6843</v>
      </c>
      <c r="B1434" s="53" t="s">
        <v>31</v>
      </c>
      <c r="C1434" s="53">
        <v>14</v>
      </c>
      <c r="D1434" s="54" t="s">
        <v>4937</v>
      </c>
    </row>
    <row r="1435" spans="1:5" x14ac:dyDescent="0.25">
      <c r="A1435" s="15" t="s">
        <v>6844</v>
      </c>
      <c r="B1435" s="53" t="s">
        <v>31</v>
      </c>
      <c r="C1435" s="53">
        <v>14</v>
      </c>
      <c r="D1435" s="54" t="s">
        <v>4937</v>
      </c>
    </row>
    <row r="1436" spans="1:5" x14ac:dyDescent="0.25">
      <c r="A1436" s="15" t="s">
        <v>2200</v>
      </c>
      <c r="B1436" s="53" t="s">
        <v>31</v>
      </c>
      <c r="C1436" s="53">
        <v>14</v>
      </c>
      <c r="D1436" s="54" t="s">
        <v>6845</v>
      </c>
    </row>
    <row r="1437" spans="1:5" x14ac:dyDescent="0.25">
      <c r="A1437" s="15" t="s">
        <v>6846</v>
      </c>
      <c r="B1437" s="53" t="s">
        <v>80</v>
      </c>
      <c r="C1437" s="53">
        <v>0</v>
      </c>
      <c r="D1437" s="54" t="s">
        <v>6847</v>
      </c>
      <c r="E1437" s="15" t="s">
        <v>4922</v>
      </c>
    </row>
    <row r="1438" spans="1:5" x14ac:dyDescent="0.25">
      <c r="A1438" s="15" t="s">
        <v>6848</v>
      </c>
      <c r="B1438" s="53" t="s">
        <v>31</v>
      </c>
      <c r="C1438" s="53">
        <v>14</v>
      </c>
      <c r="D1438" s="54" t="s">
        <v>6162</v>
      </c>
    </row>
    <row r="1439" spans="1:5" x14ac:dyDescent="0.25">
      <c r="A1439" s="15" t="s">
        <v>6849</v>
      </c>
      <c r="B1439" s="53" t="s">
        <v>31</v>
      </c>
      <c r="C1439" s="53">
        <v>14</v>
      </c>
      <c r="D1439" s="54" t="s">
        <v>6850</v>
      </c>
    </row>
    <row r="1440" spans="1:5" x14ac:dyDescent="0.25">
      <c r="A1440" s="15" t="s">
        <v>6851</v>
      </c>
      <c r="B1440" s="53" t="s">
        <v>31</v>
      </c>
      <c r="C1440" s="53">
        <v>0</v>
      </c>
      <c r="D1440" s="54" t="s">
        <v>6852</v>
      </c>
    </row>
    <row r="1441" spans="1:4" x14ac:dyDescent="0.25">
      <c r="A1441" s="15" t="s">
        <v>6853</v>
      </c>
      <c r="B1441" s="53" t="s">
        <v>31</v>
      </c>
      <c r="C1441" s="53">
        <v>0</v>
      </c>
      <c r="D1441" s="54" t="s">
        <v>6854</v>
      </c>
    </row>
    <row r="1442" spans="1:4" x14ac:dyDescent="0.25">
      <c r="A1442" s="15" t="s">
        <v>6855</v>
      </c>
      <c r="B1442" s="53" t="s">
        <v>31</v>
      </c>
      <c r="C1442" s="53">
        <v>0</v>
      </c>
      <c r="D1442" s="54" t="s">
        <v>6856</v>
      </c>
    </row>
    <row r="1443" spans="1:4" x14ac:dyDescent="0.25">
      <c r="A1443" s="15" t="s">
        <v>6857</v>
      </c>
      <c r="B1443" s="53" t="s">
        <v>31</v>
      </c>
      <c r="C1443" s="53">
        <v>0</v>
      </c>
      <c r="D1443" s="54" t="s">
        <v>4937</v>
      </c>
    </row>
    <row r="1444" spans="1:4" x14ac:dyDescent="0.25">
      <c r="A1444" s="15" t="s">
        <v>6858</v>
      </c>
      <c r="B1444" s="53" t="s">
        <v>31</v>
      </c>
      <c r="C1444" s="53">
        <v>14</v>
      </c>
      <c r="D1444" s="54" t="s">
        <v>6859</v>
      </c>
    </row>
    <row r="1445" spans="1:4" x14ac:dyDescent="0.25">
      <c r="A1445" s="15" t="s">
        <v>3025</v>
      </c>
      <c r="B1445" s="53" t="s">
        <v>31</v>
      </c>
      <c r="C1445" s="53">
        <v>14</v>
      </c>
      <c r="D1445" s="54" t="s">
        <v>4937</v>
      </c>
    </row>
    <row r="1446" spans="1:4" x14ac:dyDescent="0.25">
      <c r="A1446" s="15" t="s">
        <v>6860</v>
      </c>
      <c r="B1446" s="53" t="s">
        <v>31</v>
      </c>
      <c r="C1446" s="53">
        <v>14</v>
      </c>
      <c r="D1446" s="54" t="s">
        <v>6162</v>
      </c>
    </row>
    <row r="1447" spans="1:4" x14ac:dyDescent="0.25">
      <c r="A1447" s="15" t="s">
        <v>6861</v>
      </c>
      <c r="B1447" s="53" t="s">
        <v>31</v>
      </c>
      <c r="C1447" s="53">
        <v>14</v>
      </c>
      <c r="D1447" s="54" t="s">
        <v>6862</v>
      </c>
    </row>
    <row r="1448" spans="1:4" ht="30" x14ac:dyDescent="0.25">
      <c r="A1448" s="15" t="s">
        <v>6863</v>
      </c>
      <c r="B1448" s="53" t="s">
        <v>31</v>
      </c>
      <c r="C1448" s="53">
        <v>14</v>
      </c>
      <c r="D1448" s="54" t="s">
        <v>6864</v>
      </c>
    </row>
    <row r="1449" spans="1:4" x14ac:dyDescent="0.25">
      <c r="A1449" s="15" t="s">
        <v>6865</v>
      </c>
      <c r="B1449" s="53" t="s">
        <v>31</v>
      </c>
      <c r="C1449" s="53">
        <v>14</v>
      </c>
      <c r="D1449" s="54" t="s">
        <v>4937</v>
      </c>
    </row>
    <row r="1450" spans="1:4" x14ac:dyDescent="0.25">
      <c r="A1450" s="15" t="s">
        <v>6866</v>
      </c>
      <c r="B1450" s="53" t="s">
        <v>31</v>
      </c>
      <c r="C1450" s="53">
        <v>14</v>
      </c>
      <c r="D1450" s="54" t="s">
        <v>6867</v>
      </c>
    </row>
    <row r="1451" spans="1:4" x14ac:dyDescent="0.25">
      <c r="A1451" s="15" t="s">
        <v>6868</v>
      </c>
      <c r="B1451" s="53" t="s">
        <v>31</v>
      </c>
      <c r="C1451" s="53">
        <v>0</v>
      </c>
      <c r="D1451" s="54" t="s">
        <v>6869</v>
      </c>
    </row>
    <row r="1452" spans="1:4" x14ac:dyDescent="0.25">
      <c r="A1452" s="15" t="s">
        <v>6870</v>
      </c>
      <c r="B1452" s="53" t="s">
        <v>31</v>
      </c>
      <c r="C1452" s="53">
        <v>14</v>
      </c>
      <c r="D1452" s="54" t="s">
        <v>6871</v>
      </c>
    </row>
    <row r="1453" spans="1:4" x14ac:dyDescent="0.25">
      <c r="A1453" s="15" t="s">
        <v>1911</v>
      </c>
      <c r="B1453" s="53" t="s">
        <v>31</v>
      </c>
      <c r="C1453" s="53">
        <v>14</v>
      </c>
      <c r="D1453" s="54" t="s">
        <v>4937</v>
      </c>
    </row>
    <row r="1454" spans="1:4" x14ac:dyDescent="0.25">
      <c r="A1454" s="15" t="s">
        <v>6872</v>
      </c>
      <c r="B1454" s="53" t="s">
        <v>31</v>
      </c>
      <c r="C1454" s="53">
        <v>0</v>
      </c>
      <c r="D1454" s="54" t="s">
        <v>6873</v>
      </c>
    </row>
    <row r="1455" spans="1:4" x14ac:dyDescent="0.25">
      <c r="A1455" s="15" t="s">
        <v>2422</v>
      </c>
      <c r="B1455" s="53" t="s">
        <v>31</v>
      </c>
      <c r="C1455" s="53">
        <v>14</v>
      </c>
      <c r="D1455" s="54" t="s">
        <v>4937</v>
      </c>
    </row>
    <row r="1456" spans="1:4" x14ac:dyDescent="0.25">
      <c r="A1456" s="15" t="s">
        <v>6874</v>
      </c>
      <c r="B1456" s="53" t="s">
        <v>31</v>
      </c>
      <c r="C1456" s="53">
        <v>14</v>
      </c>
      <c r="D1456" s="54" t="s">
        <v>6875</v>
      </c>
    </row>
    <row r="1457" spans="1:4" x14ac:dyDescent="0.25">
      <c r="A1457" s="15" t="s">
        <v>6876</v>
      </c>
      <c r="B1457" s="53" t="s">
        <v>31</v>
      </c>
      <c r="C1457" s="53">
        <v>14</v>
      </c>
      <c r="D1457" s="54" t="s">
        <v>4943</v>
      </c>
    </row>
    <row r="1458" spans="1:4" x14ac:dyDescent="0.25">
      <c r="A1458" s="15" t="s">
        <v>6877</v>
      </c>
      <c r="B1458" s="53" t="s">
        <v>31</v>
      </c>
      <c r="C1458" s="53">
        <v>0</v>
      </c>
      <c r="D1458" s="54" t="s">
        <v>5714</v>
      </c>
    </row>
    <row r="1459" spans="1:4" x14ac:dyDescent="0.25">
      <c r="A1459" s="15" t="s">
        <v>6878</v>
      </c>
      <c r="B1459" s="53" t="s">
        <v>31</v>
      </c>
      <c r="C1459" s="53">
        <v>0</v>
      </c>
      <c r="D1459" s="54" t="s">
        <v>6879</v>
      </c>
    </row>
    <row r="1460" spans="1:4" x14ac:dyDescent="0.25">
      <c r="A1460" s="15" t="s">
        <v>1687</v>
      </c>
      <c r="B1460" s="53" t="s">
        <v>31</v>
      </c>
      <c r="C1460" s="53">
        <v>14</v>
      </c>
      <c r="D1460" s="54" t="s">
        <v>6880</v>
      </c>
    </row>
    <row r="1461" spans="1:4" x14ac:dyDescent="0.25">
      <c r="A1461" s="15" t="s">
        <v>6881</v>
      </c>
      <c r="B1461" s="53" t="s">
        <v>31</v>
      </c>
      <c r="C1461" s="53">
        <v>0</v>
      </c>
      <c r="D1461" s="54" t="s">
        <v>6882</v>
      </c>
    </row>
    <row r="1462" spans="1:4" x14ac:dyDescent="0.25">
      <c r="A1462" s="15" t="s">
        <v>1914</v>
      </c>
      <c r="B1462" s="53" t="s">
        <v>31</v>
      </c>
      <c r="C1462" s="53">
        <v>14</v>
      </c>
      <c r="D1462" s="54" t="s">
        <v>4937</v>
      </c>
    </row>
    <row r="1463" spans="1:4" x14ac:dyDescent="0.25">
      <c r="A1463" s="15" t="s">
        <v>6883</v>
      </c>
      <c r="B1463" s="53" t="s">
        <v>31</v>
      </c>
      <c r="C1463" s="53">
        <v>0</v>
      </c>
      <c r="D1463" s="54" t="s">
        <v>6884</v>
      </c>
    </row>
    <row r="1464" spans="1:4" x14ac:dyDescent="0.25">
      <c r="A1464" s="15" t="s">
        <v>6885</v>
      </c>
      <c r="B1464" s="53" t="s">
        <v>31</v>
      </c>
      <c r="C1464" s="53">
        <v>0</v>
      </c>
      <c r="D1464" s="54" t="s">
        <v>6886</v>
      </c>
    </row>
    <row r="1465" spans="1:4" x14ac:dyDescent="0.25">
      <c r="A1465" s="15" t="s">
        <v>6887</v>
      </c>
      <c r="B1465" s="53" t="s">
        <v>31</v>
      </c>
      <c r="C1465" s="53">
        <v>0</v>
      </c>
      <c r="D1465" s="54" t="s">
        <v>6888</v>
      </c>
    </row>
    <row r="1466" spans="1:4" x14ac:dyDescent="0.25">
      <c r="A1466" s="15" t="s">
        <v>6889</v>
      </c>
      <c r="B1466" s="53" t="s">
        <v>31</v>
      </c>
      <c r="C1466" s="53">
        <v>14</v>
      </c>
      <c r="D1466" s="54" t="s">
        <v>4937</v>
      </c>
    </row>
    <row r="1467" spans="1:4" x14ac:dyDescent="0.25">
      <c r="A1467" s="15" t="s">
        <v>6890</v>
      </c>
      <c r="B1467" s="53" t="s">
        <v>31</v>
      </c>
      <c r="C1467" s="53">
        <v>0</v>
      </c>
      <c r="D1467" s="54" t="s">
        <v>6891</v>
      </c>
    </row>
    <row r="1468" spans="1:4" x14ac:dyDescent="0.25">
      <c r="A1468" s="15" t="s">
        <v>6892</v>
      </c>
      <c r="B1468" s="53" t="s">
        <v>31</v>
      </c>
      <c r="C1468" s="53">
        <v>14</v>
      </c>
      <c r="D1468" s="54" t="s">
        <v>6893</v>
      </c>
    </row>
    <row r="1469" spans="1:4" x14ac:dyDescent="0.25">
      <c r="A1469" s="15" t="s">
        <v>1756</v>
      </c>
      <c r="B1469" s="53" t="s">
        <v>31</v>
      </c>
      <c r="C1469" s="53">
        <v>14</v>
      </c>
      <c r="D1469" s="54" t="s">
        <v>4937</v>
      </c>
    </row>
    <row r="1470" spans="1:4" x14ac:dyDescent="0.25">
      <c r="A1470" s="15" t="s">
        <v>933</v>
      </c>
      <c r="B1470" s="53" t="s">
        <v>31</v>
      </c>
      <c r="C1470" s="53">
        <v>14</v>
      </c>
      <c r="D1470" s="54" t="s">
        <v>6238</v>
      </c>
    </row>
    <row r="1471" spans="1:4" x14ac:dyDescent="0.25">
      <c r="A1471" s="15" t="s">
        <v>6894</v>
      </c>
      <c r="B1471" s="53" t="s">
        <v>31</v>
      </c>
      <c r="C1471" s="53">
        <v>0</v>
      </c>
      <c r="D1471" s="54" t="s">
        <v>6895</v>
      </c>
    </row>
    <row r="1472" spans="1:4" x14ac:dyDescent="0.25">
      <c r="A1472" s="15" t="s">
        <v>6896</v>
      </c>
      <c r="B1472" s="53" t="s">
        <v>31</v>
      </c>
      <c r="C1472" s="53">
        <v>0</v>
      </c>
      <c r="D1472" s="54" t="s">
        <v>6897</v>
      </c>
    </row>
    <row r="1473" spans="1:4" x14ac:dyDescent="0.25">
      <c r="A1473" s="15" t="s">
        <v>6898</v>
      </c>
      <c r="B1473" s="53" t="s">
        <v>31</v>
      </c>
      <c r="C1473" s="53">
        <v>14</v>
      </c>
      <c r="D1473" s="54" t="s">
        <v>4937</v>
      </c>
    </row>
    <row r="1474" spans="1:4" ht="30" x14ac:dyDescent="0.25">
      <c r="A1474" s="15" t="s">
        <v>6899</v>
      </c>
      <c r="B1474" s="53" t="s">
        <v>31</v>
      </c>
      <c r="C1474" s="53">
        <v>14</v>
      </c>
      <c r="D1474" s="54" t="s">
        <v>6900</v>
      </c>
    </row>
    <row r="1475" spans="1:4" x14ac:dyDescent="0.25">
      <c r="A1475" s="15" t="s">
        <v>6901</v>
      </c>
      <c r="B1475" s="53" t="s">
        <v>31</v>
      </c>
      <c r="C1475" s="53">
        <v>0</v>
      </c>
      <c r="D1475" s="54" t="s">
        <v>6902</v>
      </c>
    </row>
    <row r="1476" spans="1:4" x14ac:dyDescent="0.25">
      <c r="A1476" s="15" t="s">
        <v>6903</v>
      </c>
      <c r="B1476" s="53" t="s">
        <v>31</v>
      </c>
      <c r="C1476" s="53">
        <v>0</v>
      </c>
      <c r="D1476" s="54" t="s">
        <v>6904</v>
      </c>
    </row>
    <row r="1477" spans="1:4" x14ac:dyDescent="0.25">
      <c r="A1477" s="15" t="s">
        <v>6905</v>
      </c>
      <c r="B1477" s="53" t="s">
        <v>31</v>
      </c>
      <c r="C1477" s="53">
        <v>0</v>
      </c>
      <c r="D1477" s="54" t="s">
        <v>6906</v>
      </c>
    </row>
    <row r="1478" spans="1:4" x14ac:dyDescent="0.25">
      <c r="A1478" s="15" t="s">
        <v>132</v>
      </c>
      <c r="B1478" s="53" t="s">
        <v>31</v>
      </c>
      <c r="C1478" s="53">
        <v>14</v>
      </c>
      <c r="D1478" s="54" t="s">
        <v>4937</v>
      </c>
    </row>
    <row r="1479" spans="1:4" x14ac:dyDescent="0.25">
      <c r="A1479" s="15" t="s">
        <v>1304</v>
      </c>
      <c r="B1479" s="53" t="s">
        <v>31</v>
      </c>
      <c r="C1479" s="53">
        <v>14</v>
      </c>
      <c r="D1479" s="54" t="s">
        <v>6907</v>
      </c>
    </row>
    <row r="1480" spans="1:4" x14ac:dyDescent="0.25">
      <c r="A1480" s="15" t="s">
        <v>6908</v>
      </c>
      <c r="B1480" s="53" t="s">
        <v>31</v>
      </c>
      <c r="C1480" s="53">
        <v>0</v>
      </c>
      <c r="D1480" s="54" t="s">
        <v>6909</v>
      </c>
    </row>
    <row r="1481" spans="1:4" x14ac:dyDescent="0.25">
      <c r="A1481" s="15" t="s">
        <v>6910</v>
      </c>
      <c r="B1481" s="53" t="s">
        <v>31</v>
      </c>
      <c r="C1481" s="53">
        <v>14</v>
      </c>
      <c r="D1481" s="54" t="s">
        <v>4937</v>
      </c>
    </row>
    <row r="1482" spans="1:4" x14ac:dyDescent="0.25">
      <c r="A1482" s="15" t="s">
        <v>6911</v>
      </c>
      <c r="B1482" s="53" t="s">
        <v>31</v>
      </c>
      <c r="C1482" s="53">
        <v>8</v>
      </c>
      <c r="D1482" s="54" t="s">
        <v>6912</v>
      </c>
    </row>
    <row r="1483" spans="1:4" x14ac:dyDescent="0.25">
      <c r="A1483" s="15" t="s">
        <v>6913</v>
      </c>
      <c r="B1483" s="53" t="s">
        <v>31</v>
      </c>
      <c r="C1483" s="53">
        <v>14</v>
      </c>
      <c r="D1483" s="54" t="s">
        <v>6914</v>
      </c>
    </row>
    <row r="1484" spans="1:4" x14ac:dyDescent="0.25">
      <c r="A1484" s="15" t="s">
        <v>6915</v>
      </c>
      <c r="B1484" s="53" t="s">
        <v>31</v>
      </c>
      <c r="C1484" s="53">
        <v>14</v>
      </c>
      <c r="D1484" s="54" t="s">
        <v>6916</v>
      </c>
    </row>
    <row r="1485" spans="1:4" ht="30" x14ac:dyDescent="0.25">
      <c r="A1485" s="15" t="s">
        <v>6917</v>
      </c>
      <c r="B1485" s="53" t="s">
        <v>31</v>
      </c>
      <c r="C1485" s="53">
        <v>0</v>
      </c>
      <c r="D1485" s="54" t="s">
        <v>6918</v>
      </c>
    </row>
    <row r="1486" spans="1:4" x14ac:dyDescent="0.25">
      <c r="A1486" s="15" t="s">
        <v>6919</v>
      </c>
      <c r="B1486" s="53" t="s">
        <v>31</v>
      </c>
      <c r="C1486" s="53">
        <v>0</v>
      </c>
      <c r="D1486" s="54" t="s">
        <v>6891</v>
      </c>
    </row>
    <row r="1487" spans="1:4" x14ac:dyDescent="0.25">
      <c r="A1487" s="15" t="s">
        <v>610</v>
      </c>
      <c r="B1487" s="53" t="s">
        <v>31</v>
      </c>
      <c r="C1487" s="53">
        <v>14</v>
      </c>
      <c r="D1487" s="54" t="s">
        <v>6920</v>
      </c>
    </row>
    <row r="1488" spans="1:4" x14ac:dyDescent="0.25">
      <c r="A1488" s="15" t="s">
        <v>1418</v>
      </c>
      <c r="B1488" s="53" t="s">
        <v>31</v>
      </c>
      <c r="C1488" s="53">
        <v>14</v>
      </c>
      <c r="D1488" s="54" t="s">
        <v>6921</v>
      </c>
    </row>
    <row r="1489" spans="1:4" x14ac:dyDescent="0.25">
      <c r="A1489" s="15" t="s">
        <v>6922</v>
      </c>
      <c r="B1489" s="53" t="s">
        <v>31</v>
      </c>
      <c r="C1489" s="53">
        <v>14</v>
      </c>
      <c r="D1489" s="54" t="s">
        <v>6923</v>
      </c>
    </row>
    <row r="1490" spans="1:4" x14ac:dyDescent="0.25">
      <c r="A1490" s="15" t="s">
        <v>6924</v>
      </c>
      <c r="B1490" s="53" t="s">
        <v>31</v>
      </c>
      <c r="C1490" s="53">
        <v>14</v>
      </c>
      <c r="D1490" s="54" t="s">
        <v>6925</v>
      </c>
    </row>
    <row r="1491" spans="1:4" x14ac:dyDescent="0.25">
      <c r="A1491" s="15" t="s">
        <v>6926</v>
      </c>
      <c r="B1491" s="53" t="s">
        <v>31</v>
      </c>
      <c r="C1491" s="53">
        <v>14</v>
      </c>
      <c r="D1491" s="54" t="s">
        <v>6927</v>
      </c>
    </row>
    <row r="1492" spans="1:4" x14ac:dyDescent="0.25">
      <c r="A1492" s="15" t="s">
        <v>3249</v>
      </c>
      <c r="B1492" s="53" t="s">
        <v>31</v>
      </c>
      <c r="C1492" s="53">
        <v>14</v>
      </c>
      <c r="D1492" s="54" t="s">
        <v>4937</v>
      </c>
    </row>
    <row r="1493" spans="1:4" x14ac:dyDescent="0.25">
      <c r="A1493" s="15" t="s">
        <v>6928</v>
      </c>
      <c r="B1493" s="53" t="s">
        <v>31</v>
      </c>
      <c r="C1493" s="53">
        <v>0</v>
      </c>
      <c r="D1493" s="54" t="s">
        <v>6929</v>
      </c>
    </row>
    <row r="1494" spans="1:4" x14ac:dyDescent="0.25">
      <c r="A1494" s="15" t="s">
        <v>6930</v>
      </c>
      <c r="B1494" s="53" t="s">
        <v>31</v>
      </c>
      <c r="C1494" s="53">
        <v>0</v>
      </c>
      <c r="D1494" s="54" t="s">
        <v>6931</v>
      </c>
    </row>
    <row r="1495" spans="1:4" x14ac:dyDescent="0.25">
      <c r="A1495" s="15" t="s">
        <v>6932</v>
      </c>
      <c r="B1495" s="53" t="s">
        <v>31</v>
      </c>
      <c r="C1495" s="53">
        <v>14</v>
      </c>
      <c r="D1495" s="54" t="s">
        <v>4937</v>
      </c>
    </row>
    <row r="1496" spans="1:4" x14ac:dyDescent="0.25">
      <c r="A1496" s="15" t="s">
        <v>6933</v>
      </c>
      <c r="B1496" s="53" t="s">
        <v>31</v>
      </c>
      <c r="C1496" s="53">
        <v>0</v>
      </c>
      <c r="D1496" s="54" t="s">
        <v>4937</v>
      </c>
    </row>
    <row r="1497" spans="1:4" x14ac:dyDescent="0.25">
      <c r="A1497" s="15" t="s">
        <v>6934</v>
      </c>
      <c r="B1497" s="53" t="s">
        <v>31</v>
      </c>
      <c r="C1497" s="53">
        <v>14</v>
      </c>
      <c r="D1497" s="54" t="s">
        <v>6935</v>
      </c>
    </row>
    <row r="1498" spans="1:4" x14ac:dyDescent="0.25">
      <c r="A1498" s="15" t="s">
        <v>6936</v>
      </c>
      <c r="B1498" s="53" t="s">
        <v>31</v>
      </c>
      <c r="C1498" s="53">
        <v>0</v>
      </c>
      <c r="D1498" s="54" t="s">
        <v>6937</v>
      </c>
    </row>
    <row r="1499" spans="1:4" x14ac:dyDescent="0.25">
      <c r="A1499" s="15" t="s">
        <v>6938</v>
      </c>
      <c r="B1499" s="53" t="s">
        <v>31</v>
      </c>
      <c r="C1499" s="53">
        <v>0</v>
      </c>
      <c r="D1499" s="54" t="s">
        <v>6939</v>
      </c>
    </row>
    <row r="1500" spans="1:4" x14ac:dyDescent="0.25">
      <c r="A1500" s="15" t="s">
        <v>992</v>
      </c>
      <c r="B1500" s="53" t="s">
        <v>31</v>
      </c>
      <c r="C1500" s="53">
        <v>14</v>
      </c>
      <c r="D1500" s="54" t="s">
        <v>4937</v>
      </c>
    </row>
    <row r="1501" spans="1:4" x14ac:dyDescent="0.25">
      <c r="A1501" s="15" t="s">
        <v>6940</v>
      </c>
      <c r="B1501" s="53" t="s">
        <v>31</v>
      </c>
      <c r="C1501" s="53">
        <v>0</v>
      </c>
      <c r="D1501" s="54" t="s">
        <v>4937</v>
      </c>
    </row>
    <row r="1502" spans="1:4" x14ac:dyDescent="0.25">
      <c r="A1502" s="15" t="s">
        <v>6941</v>
      </c>
      <c r="B1502" s="53" t="s">
        <v>31</v>
      </c>
      <c r="C1502" s="53">
        <v>0</v>
      </c>
      <c r="D1502" s="54" t="s">
        <v>6942</v>
      </c>
    </row>
    <row r="1503" spans="1:4" ht="30" x14ac:dyDescent="0.25">
      <c r="A1503" s="15" t="s">
        <v>6943</v>
      </c>
      <c r="B1503" s="53" t="s">
        <v>31</v>
      </c>
      <c r="C1503" s="53">
        <v>14</v>
      </c>
      <c r="D1503" s="54" t="s">
        <v>6944</v>
      </c>
    </row>
    <row r="1504" spans="1:4" x14ac:dyDescent="0.25">
      <c r="A1504" s="15" t="s">
        <v>6945</v>
      </c>
      <c r="B1504" s="53" t="s">
        <v>31</v>
      </c>
      <c r="C1504" s="53">
        <v>0</v>
      </c>
      <c r="D1504" s="54" t="s">
        <v>4937</v>
      </c>
    </row>
    <row r="1505" spans="1:4" x14ac:dyDescent="0.25">
      <c r="A1505" s="15" t="s">
        <v>6946</v>
      </c>
      <c r="B1505" s="53" t="s">
        <v>31</v>
      </c>
      <c r="C1505" s="53">
        <v>14</v>
      </c>
      <c r="D1505" s="54" t="s">
        <v>6947</v>
      </c>
    </row>
    <row r="1506" spans="1:4" x14ac:dyDescent="0.25">
      <c r="A1506" s="15" t="s">
        <v>6948</v>
      </c>
      <c r="B1506" s="53" t="s">
        <v>31</v>
      </c>
      <c r="C1506" s="53">
        <v>0</v>
      </c>
      <c r="D1506" s="54" t="s">
        <v>6949</v>
      </c>
    </row>
    <row r="1507" spans="1:4" x14ac:dyDescent="0.25">
      <c r="A1507" s="15" t="s">
        <v>6950</v>
      </c>
      <c r="B1507" s="53" t="s">
        <v>31</v>
      </c>
      <c r="C1507" s="53">
        <v>0</v>
      </c>
      <c r="D1507" s="54" t="s">
        <v>4937</v>
      </c>
    </row>
    <row r="1508" spans="1:4" ht="30" x14ac:dyDescent="0.25">
      <c r="A1508" s="15" t="s">
        <v>6951</v>
      </c>
      <c r="B1508" s="53" t="s">
        <v>31</v>
      </c>
      <c r="C1508" s="53">
        <v>0</v>
      </c>
      <c r="D1508" s="54" t="s">
        <v>6952</v>
      </c>
    </row>
    <row r="1509" spans="1:4" x14ac:dyDescent="0.25">
      <c r="A1509" s="15" t="s">
        <v>6953</v>
      </c>
      <c r="B1509" s="53" t="s">
        <v>31</v>
      </c>
      <c r="C1509" s="53">
        <v>14</v>
      </c>
      <c r="D1509" s="54" t="s">
        <v>4937</v>
      </c>
    </row>
    <row r="1510" spans="1:4" x14ac:dyDescent="0.25">
      <c r="A1510" s="15" t="s">
        <v>6954</v>
      </c>
      <c r="B1510" s="53" t="s">
        <v>31</v>
      </c>
      <c r="C1510" s="53">
        <v>0</v>
      </c>
      <c r="D1510" s="54" t="s">
        <v>6955</v>
      </c>
    </row>
    <row r="1511" spans="1:4" x14ac:dyDescent="0.25">
      <c r="A1511" s="15" t="s">
        <v>6956</v>
      </c>
      <c r="B1511" s="53" t="s">
        <v>31</v>
      </c>
      <c r="C1511" s="53">
        <v>14</v>
      </c>
      <c r="D1511" s="54" t="s">
        <v>6957</v>
      </c>
    </row>
    <row r="1512" spans="1:4" x14ac:dyDescent="0.25">
      <c r="A1512" s="15" t="s">
        <v>6958</v>
      </c>
      <c r="B1512" s="53" t="s">
        <v>31</v>
      </c>
      <c r="C1512" s="53">
        <v>14</v>
      </c>
      <c r="D1512" s="54" t="s">
        <v>6959</v>
      </c>
    </row>
    <row r="1513" spans="1:4" x14ac:dyDescent="0.25">
      <c r="A1513" s="15" t="s">
        <v>6960</v>
      </c>
      <c r="B1513" s="53" t="s">
        <v>31</v>
      </c>
      <c r="C1513" s="53">
        <v>14</v>
      </c>
      <c r="D1513" s="54" t="s">
        <v>4937</v>
      </c>
    </row>
    <row r="1514" spans="1:4" x14ac:dyDescent="0.25">
      <c r="A1514" s="15" t="s">
        <v>6961</v>
      </c>
      <c r="B1514" s="53" t="s">
        <v>31</v>
      </c>
      <c r="C1514" s="53">
        <v>14</v>
      </c>
      <c r="D1514" s="54" t="s">
        <v>4937</v>
      </c>
    </row>
    <row r="1515" spans="1:4" x14ac:dyDescent="0.25">
      <c r="A1515" s="15" t="s">
        <v>526</v>
      </c>
      <c r="B1515" s="53" t="s">
        <v>31</v>
      </c>
      <c r="C1515" s="53">
        <v>14</v>
      </c>
      <c r="D1515" s="54" t="s">
        <v>6962</v>
      </c>
    </row>
    <row r="1516" spans="1:4" x14ac:dyDescent="0.25">
      <c r="A1516" s="15" t="s">
        <v>2419</v>
      </c>
      <c r="B1516" s="53" t="s">
        <v>31</v>
      </c>
      <c r="C1516" s="53">
        <v>14</v>
      </c>
      <c r="D1516" s="54" t="s">
        <v>6963</v>
      </c>
    </row>
    <row r="1517" spans="1:4" x14ac:dyDescent="0.25">
      <c r="A1517" s="15" t="s">
        <v>3526</v>
      </c>
      <c r="B1517" s="53" t="s">
        <v>31</v>
      </c>
      <c r="C1517" s="53">
        <v>14</v>
      </c>
      <c r="D1517" s="54" t="s">
        <v>6964</v>
      </c>
    </row>
    <row r="1518" spans="1:4" x14ac:dyDescent="0.25">
      <c r="A1518" s="15" t="s">
        <v>58</v>
      </c>
      <c r="B1518" s="53" t="s">
        <v>31</v>
      </c>
      <c r="C1518" s="53">
        <v>14</v>
      </c>
      <c r="D1518" s="54" t="s">
        <v>4937</v>
      </c>
    </row>
    <row r="1519" spans="1:4" x14ac:dyDescent="0.25">
      <c r="A1519" s="15" t="s">
        <v>6965</v>
      </c>
      <c r="B1519" s="53" t="s">
        <v>31</v>
      </c>
      <c r="C1519" s="53">
        <v>0</v>
      </c>
      <c r="D1519" s="54" t="s">
        <v>6966</v>
      </c>
    </row>
    <row r="1520" spans="1:4" x14ac:dyDescent="0.25">
      <c r="A1520" s="15" t="s">
        <v>6967</v>
      </c>
      <c r="B1520" s="53" t="s">
        <v>31</v>
      </c>
      <c r="C1520" s="53">
        <v>14</v>
      </c>
      <c r="D1520" s="54" t="s">
        <v>4937</v>
      </c>
    </row>
    <row r="1521" spans="1:6" x14ac:dyDescent="0.25">
      <c r="A1521" s="15" t="s">
        <v>6968</v>
      </c>
      <c r="B1521" s="53" t="s">
        <v>31</v>
      </c>
      <c r="C1521" s="53">
        <v>0</v>
      </c>
      <c r="D1521" s="54" t="s">
        <v>6969</v>
      </c>
    </row>
    <row r="1522" spans="1:6" x14ac:dyDescent="0.25">
      <c r="A1522" s="15" t="s">
        <v>6970</v>
      </c>
      <c r="B1522" s="53" t="s">
        <v>31</v>
      </c>
      <c r="C1522" s="53">
        <v>14</v>
      </c>
      <c r="D1522" s="54" t="s">
        <v>4937</v>
      </c>
    </row>
    <row r="1523" spans="1:6" x14ac:dyDescent="0.25">
      <c r="A1523" s="15" t="s">
        <v>3745</v>
      </c>
      <c r="B1523" s="53" t="s">
        <v>31</v>
      </c>
      <c r="C1523" s="53">
        <v>14</v>
      </c>
      <c r="D1523" s="54" t="s">
        <v>4937</v>
      </c>
    </row>
    <row r="1524" spans="1:6" x14ac:dyDescent="0.25">
      <c r="A1524" s="15" t="s">
        <v>6971</v>
      </c>
      <c r="B1524" s="53" t="s">
        <v>31</v>
      </c>
      <c r="C1524" s="53">
        <v>14</v>
      </c>
      <c r="D1524" s="54" t="s">
        <v>6162</v>
      </c>
    </row>
    <row r="1525" spans="1:6" x14ac:dyDescent="0.25">
      <c r="A1525" s="15" t="s">
        <v>3726</v>
      </c>
      <c r="B1525" s="53" t="s">
        <v>80</v>
      </c>
      <c r="C1525" s="53">
        <v>14</v>
      </c>
      <c r="D1525" s="54" t="s">
        <v>6972</v>
      </c>
      <c r="E1525" s="15" t="s">
        <v>4922</v>
      </c>
      <c r="F1525" s="15" t="s">
        <v>4998</v>
      </c>
    </row>
    <row r="1526" spans="1:6" x14ac:dyDescent="0.25">
      <c r="A1526" s="15" t="s">
        <v>605</v>
      </c>
      <c r="B1526" s="53" t="s">
        <v>31</v>
      </c>
      <c r="C1526" s="53">
        <v>14</v>
      </c>
      <c r="D1526" s="54" t="s">
        <v>6973</v>
      </c>
    </row>
    <row r="1527" spans="1:6" x14ac:dyDescent="0.25">
      <c r="A1527" s="15" t="s">
        <v>6974</v>
      </c>
      <c r="B1527" s="53" t="s">
        <v>31</v>
      </c>
      <c r="C1527" s="53">
        <v>0</v>
      </c>
      <c r="D1527" s="54" t="s">
        <v>6975</v>
      </c>
    </row>
    <row r="1528" spans="1:6" x14ac:dyDescent="0.25">
      <c r="A1528" s="15" t="s">
        <v>6976</v>
      </c>
      <c r="B1528" s="53" t="s">
        <v>31</v>
      </c>
      <c r="C1528" s="53">
        <v>0</v>
      </c>
      <c r="D1528" s="54" t="s">
        <v>6977</v>
      </c>
    </row>
    <row r="1529" spans="1:6" x14ac:dyDescent="0.25">
      <c r="A1529" s="15" t="s">
        <v>6978</v>
      </c>
      <c r="B1529" s="53" t="s">
        <v>31</v>
      </c>
      <c r="C1529" s="53">
        <v>0</v>
      </c>
      <c r="D1529" s="54" t="s">
        <v>4937</v>
      </c>
    </row>
    <row r="1530" spans="1:6" x14ac:dyDescent="0.25">
      <c r="A1530" s="15" t="s">
        <v>6979</v>
      </c>
      <c r="B1530" s="53" t="s">
        <v>31</v>
      </c>
      <c r="C1530" s="53">
        <v>0</v>
      </c>
      <c r="D1530" s="54" t="s">
        <v>6980</v>
      </c>
    </row>
    <row r="1531" spans="1:6" x14ac:dyDescent="0.25">
      <c r="A1531" s="15" t="s">
        <v>6981</v>
      </c>
      <c r="B1531" s="53" t="s">
        <v>31</v>
      </c>
      <c r="C1531" s="53">
        <v>14</v>
      </c>
      <c r="D1531" s="54" t="s">
        <v>4937</v>
      </c>
    </row>
    <row r="1532" spans="1:6" x14ac:dyDescent="0.25">
      <c r="A1532" s="15" t="s">
        <v>6982</v>
      </c>
      <c r="B1532" s="53" t="s">
        <v>31</v>
      </c>
      <c r="C1532" s="53">
        <v>0</v>
      </c>
      <c r="D1532" s="54" t="s">
        <v>6983</v>
      </c>
    </row>
    <row r="1533" spans="1:6" x14ac:dyDescent="0.25">
      <c r="A1533" s="15" t="s">
        <v>55</v>
      </c>
      <c r="B1533" s="53" t="s">
        <v>31</v>
      </c>
      <c r="C1533" s="53">
        <v>14</v>
      </c>
      <c r="D1533" s="54" t="s">
        <v>4937</v>
      </c>
    </row>
    <row r="1534" spans="1:6" x14ac:dyDescent="0.25">
      <c r="A1534" s="15" t="s">
        <v>678</v>
      </c>
      <c r="B1534" s="53" t="s">
        <v>31</v>
      </c>
      <c r="C1534" s="53">
        <v>14</v>
      </c>
      <c r="D1534" s="54" t="s">
        <v>6984</v>
      </c>
    </row>
    <row r="1535" spans="1:6" x14ac:dyDescent="0.25">
      <c r="A1535" s="15" t="s">
        <v>510</v>
      </c>
      <c r="B1535" s="53" t="s">
        <v>31</v>
      </c>
      <c r="C1535" s="53">
        <v>14</v>
      </c>
      <c r="D1535" s="54" t="s">
        <v>6985</v>
      </c>
    </row>
    <row r="1536" spans="1:6" x14ac:dyDescent="0.25">
      <c r="A1536" s="15" t="s">
        <v>513</v>
      </c>
      <c r="B1536" s="53" t="s">
        <v>31</v>
      </c>
      <c r="C1536" s="53">
        <v>14</v>
      </c>
      <c r="D1536" s="54" t="s">
        <v>6986</v>
      </c>
    </row>
    <row r="1537" spans="1:6" x14ac:dyDescent="0.25">
      <c r="A1537" s="15" t="s">
        <v>6987</v>
      </c>
      <c r="B1537" s="53" t="s">
        <v>31</v>
      </c>
      <c r="C1537" s="53">
        <v>14</v>
      </c>
      <c r="D1537" s="54" t="s">
        <v>6988</v>
      </c>
    </row>
    <row r="1538" spans="1:6" x14ac:dyDescent="0.25">
      <c r="A1538" s="15" t="s">
        <v>6989</v>
      </c>
      <c r="B1538" s="53" t="s">
        <v>31</v>
      </c>
      <c r="C1538" s="53">
        <v>14</v>
      </c>
      <c r="D1538" s="54" t="s">
        <v>6990</v>
      </c>
    </row>
    <row r="1539" spans="1:6" x14ac:dyDescent="0.25">
      <c r="A1539" s="15" t="s">
        <v>6991</v>
      </c>
      <c r="B1539" s="53" t="s">
        <v>31</v>
      </c>
      <c r="C1539" s="53">
        <v>0</v>
      </c>
      <c r="D1539" s="54" t="s">
        <v>6992</v>
      </c>
    </row>
    <row r="1540" spans="1:6" x14ac:dyDescent="0.25">
      <c r="A1540" s="15" t="s">
        <v>518</v>
      </c>
      <c r="B1540" s="53" t="s">
        <v>31</v>
      </c>
      <c r="C1540" s="53">
        <v>14</v>
      </c>
      <c r="D1540" s="54" t="s">
        <v>4937</v>
      </c>
    </row>
    <row r="1541" spans="1:6" x14ac:dyDescent="0.25">
      <c r="A1541" s="15" t="s">
        <v>6993</v>
      </c>
      <c r="B1541" s="53" t="s">
        <v>31</v>
      </c>
      <c r="C1541" s="53">
        <v>0</v>
      </c>
      <c r="D1541" s="54" t="s">
        <v>6994</v>
      </c>
    </row>
    <row r="1542" spans="1:6" x14ac:dyDescent="0.25">
      <c r="A1542" s="15" t="s">
        <v>902</v>
      </c>
      <c r="B1542" s="53" t="s">
        <v>31</v>
      </c>
      <c r="C1542" s="53">
        <v>14</v>
      </c>
      <c r="D1542" s="54" t="s">
        <v>6995</v>
      </c>
    </row>
    <row r="1543" spans="1:6" x14ac:dyDescent="0.25">
      <c r="A1543" s="15" t="s">
        <v>6996</v>
      </c>
      <c r="B1543" s="53" t="s">
        <v>31</v>
      </c>
      <c r="C1543" s="53">
        <v>14</v>
      </c>
      <c r="D1543" s="54" t="s">
        <v>6997</v>
      </c>
    </row>
    <row r="1544" spans="1:6" x14ac:dyDescent="0.25">
      <c r="A1544" s="15" t="s">
        <v>6998</v>
      </c>
      <c r="B1544" s="53" t="s">
        <v>31</v>
      </c>
      <c r="C1544" s="53">
        <v>14</v>
      </c>
      <c r="D1544" s="54" t="s">
        <v>6999</v>
      </c>
    </row>
    <row r="1545" spans="1:6" x14ac:dyDescent="0.25">
      <c r="A1545" s="15" t="s">
        <v>3432</v>
      </c>
      <c r="B1545" s="53" t="s">
        <v>31</v>
      </c>
      <c r="C1545" s="53">
        <v>14</v>
      </c>
      <c r="D1545" s="54" t="s">
        <v>7000</v>
      </c>
    </row>
    <row r="1546" spans="1:6" x14ac:dyDescent="0.25">
      <c r="A1546" s="15" t="s">
        <v>7001</v>
      </c>
      <c r="B1546" s="53" t="s">
        <v>31</v>
      </c>
      <c r="C1546" s="53">
        <v>0</v>
      </c>
      <c r="D1546" s="54" t="s">
        <v>7002</v>
      </c>
    </row>
    <row r="1547" spans="1:6" x14ac:dyDescent="0.25">
      <c r="A1547" s="15" t="s">
        <v>7003</v>
      </c>
      <c r="B1547" s="53" t="s">
        <v>31</v>
      </c>
      <c r="C1547" s="53">
        <v>0</v>
      </c>
      <c r="D1547" s="54" t="s">
        <v>7004</v>
      </c>
    </row>
    <row r="1548" spans="1:6" x14ac:dyDescent="0.25">
      <c r="A1548" s="15" t="s">
        <v>38</v>
      </c>
      <c r="B1548" s="53" t="s">
        <v>31</v>
      </c>
      <c r="C1548" s="53">
        <v>14</v>
      </c>
      <c r="D1548" s="54" t="s">
        <v>4937</v>
      </c>
    </row>
    <row r="1549" spans="1:6" x14ac:dyDescent="0.25">
      <c r="A1549" s="15" t="s">
        <v>7005</v>
      </c>
      <c r="B1549" s="53" t="s">
        <v>31</v>
      </c>
      <c r="C1549" s="53">
        <v>0</v>
      </c>
      <c r="D1549" s="54" t="s">
        <v>7006</v>
      </c>
    </row>
    <row r="1550" spans="1:6" x14ac:dyDescent="0.25">
      <c r="A1550" s="15" t="s">
        <v>7007</v>
      </c>
      <c r="B1550" s="53" t="s">
        <v>31</v>
      </c>
      <c r="C1550" s="53">
        <v>0</v>
      </c>
      <c r="D1550" s="54" t="s">
        <v>7008</v>
      </c>
    </row>
    <row r="1551" spans="1:6" x14ac:dyDescent="0.25">
      <c r="A1551" s="15" t="s">
        <v>7009</v>
      </c>
      <c r="B1551" s="53" t="s">
        <v>31</v>
      </c>
      <c r="C1551" s="53">
        <v>0</v>
      </c>
      <c r="D1551" s="54" t="s">
        <v>7010</v>
      </c>
    </row>
    <row r="1552" spans="1:6" x14ac:dyDescent="0.25">
      <c r="A1552" s="15" t="s">
        <v>7011</v>
      </c>
      <c r="B1552" s="53" t="s">
        <v>31</v>
      </c>
      <c r="C1552" s="53">
        <v>14</v>
      </c>
      <c r="D1552" s="54" t="s">
        <v>4937</v>
      </c>
      <c r="F1552" s="15" t="s">
        <v>4998</v>
      </c>
    </row>
    <row r="1553" spans="1:6" x14ac:dyDescent="0.25">
      <c r="A1553" s="15" t="s">
        <v>7012</v>
      </c>
      <c r="B1553" s="53" t="s">
        <v>31</v>
      </c>
      <c r="C1553" s="53">
        <v>14</v>
      </c>
      <c r="D1553" s="54" t="s">
        <v>7013</v>
      </c>
    </row>
    <row r="1554" spans="1:6" x14ac:dyDescent="0.25">
      <c r="A1554" s="15" t="s">
        <v>7014</v>
      </c>
      <c r="B1554" s="53" t="s">
        <v>31</v>
      </c>
      <c r="C1554" s="53">
        <v>14</v>
      </c>
      <c r="D1554" s="54" t="s">
        <v>4937</v>
      </c>
    </row>
    <row r="1555" spans="1:6" x14ac:dyDescent="0.25">
      <c r="A1555" s="15" t="s">
        <v>7015</v>
      </c>
      <c r="B1555" s="53" t="s">
        <v>80</v>
      </c>
      <c r="C1555" s="53">
        <v>14</v>
      </c>
      <c r="D1555" s="54" t="s">
        <v>7016</v>
      </c>
      <c r="E1555" s="15" t="s">
        <v>4922</v>
      </c>
    </row>
    <row r="1556" spans="1:6" x14ac:dyDescent="0.25">
      <c r="A1556" s="15" t="s">
        <v>7017</v>
      </c>
      <c r="B1556" s="53" t="s">
        <v>80</v>
      </c>
      <c r="C1556" s="53">
        <v>14</v>
      </c>
      <c r="D1556" s="54" t="s">
        <v>7016</v>
      </c>
      <c r="E1556" s="15" t="s">
        <v>4922</v>
      </c>
    </row>
    <row r="1557" spans="1:6" x14ac:dyDescent="0.25">
      <c r="A1557" s="15" t="s">
        <v>7018</v>
      </c>
      <c r="B1557" s="53" t="s">
        <v>80</v>
      </c>
      <c r="C1557" s="53">
        <v>14</v>
      </c>
      <c r="D1557" s="54" t="s">
        <v>7016</v>
      </c>
      <c r="E1557" s="15" t="s">
        <v>4922</v>
      </c>
    </row>
    <row r="1558" spans="1:6" x14ac:dyDescent="0.25">
      <c r="A1558" s="15" t="s">
        <v>7019</v>
      </c>
      <c r="B1558" s="53" t="s">
        <v>31</v>
      </c>
      <c r="C1558" s="53">
        <v>14</v>
      </c>
      <c r="D1558" s="54" t="s">
        <v>7020</v>
      </c>
      <c r="F1558" s="15" t="s">
        <v>4998</v>
      </c>
    </row>
    <row r="1559" spans="1:6" x14ac:dyDescent="0.25">
      <c r="A1559" s="15" t="s">
        <v>337</v>
      </c>
      <c r="B1559" s="53" t="s">
        <v>31</v>
      </c>
      <c r="C1559" s="53">
        <v>14</v>
      </c>
      <c r="D1559" s="54" t="s">
        <v>7021</v>
      </c>
    </row>
    <row r="1560" spans="1:6" x14ac:dyDescent="0.25">
      <c r="A1560" s="15" t="s">
        <v>7022</v>
      </c>
      <c r="B1560" s="53" t="s">
        <v>31</v>
      </c>
      <c r="C1560" s="53">
        <v>14</v>
      </c>
      <c r="D1560" s="54" t="s">
        <v>4937</v>
      </c>
    </row>
    <row r="1561" spans="1:6" x14ac:dyDescent="0.25">
      <c r="A1561" s="15" t="s">
        <v>7023</v>
      </c>
      <c r="B1561" s="53" t="s">
        <v>80</v>
      </c>
      <c r="C1561" s="53">
        <v>2</v>
      </c>
      <c r="D1561" s="54" t="s">
        <v>7024</v>
      </c>
      <c r="E1561" s="15" t="s">
        <v>4922</v>
      </c>
    </row>
    <row r="1562" spans="1:6" x14ac:dyDescent="0.25">
      <c r="A1562" s="15" t="s">
        <v>7025</v>
      </c>
      <c r="B1562" s="53" t="s">
        <v>80</v>
      </c>
      <c r="C1562" s="53">
        <v>2</v>
      </c>
      <c r="D1562" s="54" t="s">
        <v>7026</v>
      </c>
      <c r="E1562" s="15" t="s">
        <v>4922</v>
      </c>
    </row>
    <row r="1563" spans="1:6" x14ac:dyDescent="0.25">
      <c r="A1563" s="15" t="s">
        <v>7027</v>
      </c>
      <c r="B1563" s="53" t="s">
        <v>80</v>
      </c>
      <c r="C1563" s="53">
        <v>2</v>
      </c>
      <c r="D1563" s="54" t="s">
        <v>7028</v>
      </c>
      <c r="E1563" s="15" t="s">
        <v>4922</v>
      </c>
    </row>
    <row r="1564" spans="1:6" x14ac:dyDescent="0.25">
      <c r="A1564" s="15" t="s">
        <v>7029</v>
      </c>
      <c r="B1564" s="53" t="s">
        <v>80</v>
      </c>
      <c r="C1564" s="53">
        <v>12</v>
      </c>
      <c r="D1564" s="54" t="s">
        <v>4937</v>
      </c>
      <c r="E1564" s="15" t="s">
        <v>4922</v>
      </c>
    </row>
    <row r="1565" spans="1:6" x14ac:dyDescent="0.25">
      <c r="A1565" s="15" t="s">
        <v>7030</v>
      </c>
      <c r="B1565" s="53" t="s">
        <v>31</v>
      </c>
      <c r="C1565" s="53">
        <v>0</v>
      </c>
      <c r="D1565" s="54" t="s">
        <v>7031</v>
      </c>
    </row>
    <row r="1566" spans="1:6" x14ac:dyDescent="0.25">
      <c r="A1566" s="15" t="s">
        <v>7032</v>
      </c>
      <c r="B1566" s="53" t="s">
        <v>31</v>
      </c>
      <c r="C1566" s="53">
        <v>14</v>
      </c>
      <c r="D1566" s="54" t="s">
        <v>7033</v>
      </c>
    </row>
    <row r="1567" spans="1:6" x14ac:dyDescent="0.25">
      <c r="A1567" s="15" t="s">
        <v>7034</v>
      </c>
      <c r="B1567" s="53" t="s">
        <v>31</v>
      </c>
      <c r="C1567" s="53">
        <v>14</v>
      </c>
      <c r="D1567" s="54" t="s">
        <v>7035</v>
      </c>
    </row>
    <row r="1568" spans="1:6" x14ac:dyDescent="0.25">
      <c r="A1568" s="15" t="s">
        <v>7036</v>
      </c>
      <c r="B1568" s="53" t="s">
        <v>80</v>
      </c>
      <c r="C1568" s="53">
        <v>12</v>
      </c>
      <c r="D1568" s="54" t="s">
        <v>7016</v>
      </c>
      <c r="E1568" s="15" t="s">
        <v>4922</v>
      </c>
    </row>
    <row r="1569" spans="1:6" x14ac:dyDescent="0.25">
      <c r="A1569" s="15" t="s">
        <v>1151</v>
      </c>
      <c r="B1569" s="53" t="s">
        <v>80</v>
      </c>
      <c r="C1569" s="53">
        <v>12</v>
      </c>
      <c r="D1569" s="54" t="s">
        <v>4937</v>
      </c>
      <c r="E1569" s="15" t="s">
        <v>4922</v>
      </c>
    </row>
    <row r="1570" spans="1:6" x14ac:dyDescent="0.25">
      <c r="A1570" s="15" t="s">
        <v>1142</v>
      </c>
      <c r="B1570" s="53" t="s">
        <v>31</v>
      </c>
      <c r="C1570" s="53">
        <v>14</v>
      </c>
      <c r="D1570" s="54" t="s">
        <v>4937</v>
      </c>
      <c r="F1570" s="15" t="s">
        <v>4998</v>
      </c>
    </row>
    <row r="1571" spans="1:6" x14ac:dyDescent="0.25">
      <c r="A1571" s="15" t="s">
        <v>768</v>
      </c>
      <c r="B1571" s="53" t="s">
        <v>31</v>
      </c>
      <c r="C1571" s="53">
        <v>14</v>
      </c>
      <c r="D1571" s="54" t="s">
        <v>4937</v>
      </c>
      <c r="F1571" s="15" t="s">
        <v>4998</v>
      </c>
    </row>
    <row r="1572" spans="1:6" x14ac:dyDescent="0.25">
      <c r="A1572" s="15" t="s">
        <v>7037</v>
      </c>
      <c r="B1572" s="53" t="s">
        <v>80</v>
      </c>
      <c r="C1572" s="53">
        <v>12</v>
      </c>
      <c r="D1572" s="54" t="s">
        <v>7038</v>
      </c>
      <c r="E1572" s="15" t="s">
        <v>4922</v>
      </c>
    </row>
    <row r="1573" spans="1:6" x14ac:dyDescent="0.25">
      <c r="A1573" s="15" t="s">
        <v>1145</v>
      </c>
      <c r="B1573" s="53" t="s">
        <v>31</v>
      </c>
      <c r="C1573" s="53">
        <v>14</v>
      </c>
      <c r="D1573" s="54" t="s">
        <v>4937</v>
      </c>
    </row>
    <row r="1574" spans="1:6" x14ac:dyDescent="0.25">
      <c r="A1574" s="15" t="s">
        <v>7039</v>
      </c>
      <c r="B1574" s="53" t="s">
        <v>80</v>
      </c>
      <c r="C1574" s="53">
        <v>12</v>
      </c>
      <c r="D1574" s="54" t="s">
        <v>7040</v>
      </c>
      <c r="E1574" s="15" t="s">
        <v>4922</v>
      </c>
    </row>
    <row r="1575" spans="1:6" x14ac:dyDescent="0.25">
      <c r="A1575" s="15" t="s">
        <v>7041</v>
      </c>
      <c r="B1575" s="53" t="s">
        <v>80</v>
      </c>
      <c r="C1575" s="53">
        <v>12</v>
      </c>
      <c r="D1575" s="54" t="s">
        <v>7042</v>
      </c>
      <c r="E1575" s="15" t="s">
        <v>4922</v>
      </c>
    </row>
    <row r="1576" spans="1:6" x14ac:dyDescent="0.25">
      <c r="A1576" s="15" t="s">
        <v>7043</v>
      </c>
      <c r="B1576" s="53" t="s">
        <v>80</v>
      </c>
      <c r="C1576" s="53">
        <v>12</v>
      </c>
      <c r="D1576" s="54" t="s">
        <v>7044</v>
      </c>
      <c r="E1576" s="15" t="s">
        <v>4922</v>
      </c>
    </row>
    <row r="1577" spans="1:6" x14ac:dyDescent="0.25">
      <c r="A1577" s="15" t="s">
        <v>1315</v>
      </c>
      <c r="B1577" s="53" t="s">
        <v>80</v>
      </c>
      <c r="C1577" s="53">
        <v>12</v>
      </c>
      <c r="D1577" s="54" t="s">
        <v>4937</v>
      </c>
      <c r="E1577" s="15" t="s">
        <v>4922</v>
      </c>
    </row>
    <row r="1578" spans="1:6" x14ac:dyDescent="0.25">
      <c r="A1578" s="15" t="s">
        <v>7045</v>
      </c>
      <c r="B1578" s="53" t="s">
        <v>80</v>
      </c>
      <c r="C1578" s="53">
        <v>12</v>
      </c>
      <c r="D1578" s="54" t="s">
        <v>7046</v>
      </c>
      <c r="E1578" s="15" t="s">
        <v>4922</v>
      </c>
    </row>
    <row r="1579" spans="1:6" x14ac:dyDescent="0.25">
      <c r="A1579" s="15" t="s">
        <v>7047</v>
      </c>
      <c r="B1579" s="53" t="s">
        <v>80</v>
      </c>
      <c r="C1579" s="53">
        <v>12</v>
      </c>
      <c r="D1579" s="54" t="s">
        <v>4937</v>
      </c>
      <c r="E1579" s="15" t="s">
        <v>4922</v>
      </c>
    </row>
    <row r="1580" spans="1:6" x14ac:dyDescent="0.25">
      <c r="A1580" s="15" t="s">
        <v>7048</v>
      </c>
      <c r="B1580" s="53" t="s">
        <v>80</v>
      </c>
      <c r="C1580" s="53">
        <v>2</v>
      </c>
      <c r="D1580" s="54" t="s">
        <v>7049</v>
      </c>
      <c r="E1580" s="15" t="s">
        <v>4922</v>
      </c>
    </row>
    <row r="1581" spans="1:6" x14ac:dyDescent="0.25">
      <c r="A1581" s="15" t="s">
        <v>7050</v>
      </c>
      <c r="B1581" s="53" t="s">
        <v>80</v>
      </c>
      <c r="C1581" s="53">
        <v>2</v>
      </c>
      <c r="D1581" s="54" t="s">
        <v>7051</v>
      </c>
      <c r="E1581" s="15" t="s">
        <v>4922</v>
      </c>
    </row>
    <row r="1582" spans="1:6" x14ac:dyDescent="0.25">
      <c r="A1582" s="15" t="s">
        <v>2622</v>
      </c>
      <c r="B1582" s="53" t="s">
        <v>31</v>
      </c>
      <c r="C1582" s="53">
        <v>14</v>
      </c>
      <c r="D1582" s="54" t="s">
        <v>4937</v>
      </c>
    </row>
    <row r="1583" spans="1:6" x14ac:dyDescent="0.25">
      <c r="A1583" s="15" t="s">
        <v>7052</v>
      </c>
      <c r="B1583" s="53" t="s">
        <v>80</v>
      </c>
      <c r="C1583" s="53">
        <v>2</v>
      </c>
      <c r="D1583" s="54" t="s">
        <v>7053</v>
      </c>
      <c r="E1583" s="15" t="s">
        <v>4922</v>
      </c>
    </row>
    <row r="1584" spans="1:6" x14ac:dyDescent="0.25">
      <c r="A1584" s="15" t="s">
        <v>7054</v>
      </c>
      <c r="B1584" s="53" t="s">
        <v>80</v>
      </c>
      <c r="C1584" s="53">
        <v>2</v>
      </c>
      <c r="D1584" s="54" t="s">
        <v>7055</v>
      </c>
      <c r="E1584" s="15" t="s">
        <v>4922</v>
      </c>
    </row>
    <row r="1585" spans="1:6" x14ac:dyDescent="0.25">
      <c r="A1585" s="15" t="s">
        <v>7056</v>
      </c>
      <c r="B1585" s="53" t="s">
        <v>80</v>
      </c>
      <c r="C1585" s="53">
        <v>12</v>
      </c>
      <c r="D1585" s="54" t="s">
        <v>7057</v>
      </c>
      <c r="E1585" s="15" t="s">
        <v>4922</v>
      </c>
    </row>
    <row r="1586" spans="1:6" x14ac:dyDescent="0.25">
      <c r="A1586" s="15" t="s">
        <v>7058</v>
      </c>
      <c r="B1586" s="53" t="s">
        <v>80</v>
      </c>
      <c r="C1586" s="53">
        <v>12</v>
      </c>
      <c r="D1586" s="54" t="s">
        <v>7059</v>
      </c>
      <c r="E1586" s="15" t="s">
        <v>4922</v>
      </c>
    </row>
    <row r="1587" spans="1:6" x14ac:dyDescent="0.25">
      <c r="A1587" s="15" t="s">
        <v>3676</v>
      </c>
      <c r="B1587" s="53" t="s">
        <v>80</v>
      </c>
      <c r="C1587" s="53">
        <v>12</v>
      </c>
      <c r="D1587" s="54" t="s">
        <v>4937</v>
      </c>
      <c r="E1587" s="15" t="s">
        <v>4922</v>
      </c>
      <c r="F1587" s="15" t="s">
        <v>4998</v>
      </c>
    </row>
    <row r="1588" spans="1:6" x14ac:dyDescent="0.25">
      <c r="A1588" s="15" t="s">
        <v>7060</v>
      </c>
      <c r="B1588" s="53" t="s">
        <v>31</v>
      </c>
      <c r="C1588" s="53">
        <v>14</v>
      </c>
      <c r="D1588" s="54" t="s">
        <v>7061</v>
      </c>
    </row>
    <row r="1589" spans="1:6" x14ac:dyDescent="0.25">
      <c r="A1589" s="15" t="s">
        <v>1148</v>
      </c>
      <c r="B1589" s="53" t="s">
        <v>80</v>
      </c>
      <c r="C1589" s="53">
        <v>8</v>
      </c>
      <c r="D1589" s="54" t="s">
        <v>4937</v>
      </c>
      <c r="E1589" s="15" t="s">
        <v>4922</v>
      </c>
      <c r="F1589" s="15" t="s">
        <v>4998</v>
      </c>
    </row>
    <row r="1590" spans="1:6" x14ac:dyDescent="0.25">
      <c r="A1590" s="15" t="s">
        <v>1139</v>
      </c>
      <c r="B1590" s="53" t="s">
        <v>31</v>
      </c>
      <c r="C1590" s="53">
        <v>14</v>
      </c>
      <c r="D1590" s="54" t="s">
        <v>7062</v>
      </c>
    </row>
    <row r="1591" spans="1:6" x14ac:dyDescent="0.25">
      <c r="A1591" s="15" t="s">
        <v>7063</v>
      </c>
      <c r="B1591" s="53" t="s">
        <v>31</v>
      </c>
      <c r="C1591" s="53">
        <v>14</v>
      </c>
      <c r="D1591" s="54" t="s">
        <v>7064</v>
      </c>
    </row>
    <row r="1592" spans="1:6" x14ac:dyDescent="0.25">
      <c r="A1592" s="15" t="s">
        <v>655</v>
      </c>
      <c r="B1592" s="53" t="s">
        <v>31</v>
      </c>
      <c r="C1592" s="53">
        <v>14</v>
      </c>
      <c r="D1592" s="54" t="s">
        <v>4937</v>
      </c>
    </row>
    <row r="1593" spans="1:6" ht="30" x14ac:dyDescent="0.25">
      <c r="A1593" s="15" t="s">
        <v>7065</v>
      </c>
      <c r="B1593" s="53" t="s">
        <v>31</v>
      </c>
      <c r="C1593" s="53">
        <v>14</v>
      </c>
      <c r="D1593" s="54" t="s">
        <v>7066</v>
      </c>
    </row>
    <row r="1594" spans="1:6" x14ac:dyDescent="0.25">
      <c r="A1594" s="15" t="s">
        <v>7067</v>
      </c>
      <c r="B1594" s="53" t="s">
        <v>31</v>
      </c>
      <c r="C1594" s="53">
        <v>0</v>
      </c>
      <c r="D1594" s="54" t="s">
        <v>7068</v>
      </c>
    </row>
    <row r="1595" spans="1:6" x14ac:dyDescent="0.25">
      <c r="A1595" s="15" t="s">
        <v>7069</v>
      </c>
      <c r="B1595" s="53" t="s">
        <v>31</v>
      </c>
      <c r="C1595" s="53">
        <v>0</v>
      </c>
      <c r="D1595" s="54" t="s">
        <v>7070</v>
      </c>
    </row>
    <row r="1596" spans="1:6" x14ac:dyDescent="0.25">
      <c r="A1596" s="15" t="s">
        <v>135</v>
      </c>
      <c r="B1596" s="53" t="s">
        <v>31</v>
      </c>
      <c r="C1596" s="53">
        <v>14</v>
      </c>
      <c r="D1596" s="54" t="s">
        <v>4937</v>
      </c>
    </row>
    <row r="1597" spans="1:6" x14ac:dyDescent="0.25">
      <c r="A1597" s="15" t="s">
        <v>7071</v>
      </c>
      <c r="B1597" s="53" t="s">
        <v>31</v>
      </c>
      <c r="C1597" s="53">
        <v>14</v>
      </c>
      <c r="D1597" s="54" t="s">
        <v>7072</v>
      </c>
      <c r="F1597" s="15" t="s">
        <v>4998</v>
      </c>
    </row>
    <row r="1598" spans="1:6" x14ac:dyDescent="0.25">
      <c r="A1598" s="15" t="s">
        <v>7073</v>
      </c>
      <c r="B1598" s="53" t="s">
        <v>31</v>
      </c>
      <c r="C1598" s="53">
        <v>14</v>
      </c>
      <c r="D1598" s="54" t="s">
        <v>7074</v>
      </c>
    </row>
    <row r="1599" spans="1:6" x14ac:dyDescent="0.25">
      <c r="A1599" s="15" t="s">
        <v>101</v>
      </c>
      <c r="B1599" s="53" t="s">
        <v>31</v>
      </c>
      <c r="C1599" s="53">
        <v>14</v>
      </c>
      <c r="D1599" s="54" t="s">
        <v>7075</v>
      </c>
    </row>
    <row r="1600" spans="1:6" x14ac:dyDescent="0.25">
      <c r="A1600" s="15" t="s">
        <v>7076</v>
      </c>
      <c r="B1600" s="53" t="s">
        <v>31</v>
      </c>
      <c r="C1600" s="53">
        <v>10</v>
      </c>
      <c r="D1600" s="54" t="s">
        <v>7077</v>
      </c>
    </row>
    <row r="1601" spans="1:6" ht="30" x14ac:dyDescent="0.25">
      <c r="A1601" s="15" t="s">
        <v>7078</v>
      </c>
      <c r="B1601" s="53" t="s">
        <v>80</v>
      </c>
      <c r="C1601" s="53">
        <v>16</v>
      </c>
      <c r="D1601" s="54" t="s">
        <v>7079</v>
      </c>
      <c r="E1601" s="15" t="s">
        <v>4922</v>
      </c>
      <c r="F1601" s="15" t="s">
        <v>4998</v>
      </c>
    </row>
    <row r="1602" spans="1:6" x14ac:dyDescent="0.25">
      <c r="A1602" s="15" t="s">
        <v>7080</v>
      </c>
      <c r="B1602" s="53" t="s">
        <v>31</v>
      </c>
      <c r="C1602" s="53">
        <v>0</v>
      </c>
      <c r="D1602" s="54" t="s">
        <v>7081</v>
      </c>
    </row>
    <row r="1603" spans="1:6" x14ac:dyDescent="0.25">
      <c r="A1603" s="15" t="s">
        <v>7082</v>
      </c>
      <c r="B1603" s="53" t="s">
        <v>31</v>
      </c>
      <c r="C1603" s="53">
        <v>14</v>
      </c>
      <c r="D1603" s="54" t="s">
        <v>7083</v>
      </c>
    </row>
    <row r="1604" spans="1:6" x14ac:dyDescent="0.25">
      <c r="A1604" s="15" t="s">
        <v>7084</v>
      </c>
      <c r="B1604" s="53" t="s">
        <v>31</v>
      </c>
      <c r="C1604" s="53">
        <v>0</v>
      </c>
      <c r="D1604" s="54" t="s">
        <v>7085</v>
      </c>
    </row>
    <row r="1605" spans="1:6" x14ac:dyDescent="0.25">
      <c r="A1605" s="15" t="s">
        <v>197</v>
      </c>
      <c r="B1605" s="53" t="s">
        <v>31</v>
      </c>
      <c r="C1605" s="53">
        <v>14</v>
      </c>
      <c r="D1605" s="54" t="s">
        <v>4937</v>
      </c>
      <c r="F1605" s="15" t="s">
        <v>4998</v>
      </c>
    </row>
    <row r="1606" spans="1:6" x14ac:dyDescent="0.25">
      <c r="A1606" s="15" t="s">
        <v>7086</v>
      </c>
      <c r="B1606" s="53" t="s">
        <v>31</v>
      </c>
      <c r="C1606" s="53">
        <v>14</v>
      </c>
      <c r="D1606" s="54" t="s">
        <v>7087</v>
      </c>
    </row>
    <row r="1607" spans="1:6" x14ac:dyDescent="0.25">
      <c r="A1607" s="15" t="s">
        <v>1597</v>
      </c>
      <c r="B1607" s="53" t="s">
        <v>31</v>
      </c>
      <c r="C1607" s="53">
        <v>14</v>
      </c>
      <c r="D1607" s="54" t="s">
        <v>4937</v>
      </c>
      <c r="F1607" s="15" t="s">
        <v>4998</v>
      </c>
    </row>
    <row r="1608" spans="1:6" x14ac:dyDescent="0.25">
      <c r="A1608" s="15" t="s">
        <v>7088</v>
      </c>
      <c r="B1608" s="53" t="s">
        <v>80</v>
      </c>
      <c r="C1608" s="53">
        <v>12</v>
      </c>
      <c r="D1608" s="54" t="s">
        <v>7089</v>
      </c>
      <c r="E1608" s="15" t="s">
        <v>4922</v>
      </c>
      <c r="F1608" s="15" t="s">
        <v>4998</v>
      </c>
    </row>
    <row r="1609" spans="1:6" x14ac:dyDescent="0.25">
      <c r="A1609" s="15" t="s">
        <v>7090</v>
      </c>
      <c r="B1609" s="53" t="s">
        <v>80</v>
      </c>
      <c r="C1609" s="53">
        <v>16</v>
      </c>
      <c r="D1609" s="54" t="s">
        <v>7091</v>
      </c>
      <c r="E1609" s="15" t="s">
        <v>4922</v>
      </c>
      <c r="F1609" s="15" t="s">
        <v>4998</v>
      </c>
    </row>
    <row r="1610" spans="1:6" x14ac:dyDescent="0.25">
      <c r="A1610" s="15" t="s">
        <v>7092</v>
      </c>
      <c r="B1610" s="53" t="s">
        <v>80</v>
      </c>
      <c r="C1610" s="53">
        <v>16</v>
      </c>
      <c r="D1610" s="54" t="s">
        <v>7093</v>
      </c>
      <c r="E1610" s="15" t="s">
        <v>4922</v>
      </c>
      <c r="F1610" s="15" t="s">
        <v>4998</v>
      </c>
    </row>
    <row r="1611" spans="1:6" x14ac:dyDescent="0.25">
      <c r="A1611" s="15" t="s">
        <v>7094</v>
      </c>
      <c r="B1611" s="53" t="s">
        <v>80</v>
      </c>
      <c r="C1611" s="53">
        <v>16</v>
      </c>
      <c r="D1611" s="54" t="s">
        <v>7095</v>
      </c>
      <c r="E1611" s="15" t="s">
        <v>4922</v>
      </c>
      <c r="F1611" s="15" t="s">
        <v>4998</v>
      </c>
    </row>
    <row r="1612" spans="1:6" x14ac:dyDescent="0.25">
      <c r="A1612" s="15" t="s">
        <v>7096</v>
      </c>
      <c r="B1612" s="53" t="s">
        <v>80</v>
      </c>
      <c r="C1612" s="53">
        <v>16</v>
      </c>
      <c r="D1612" s="54" t="s">
        <v>7097</v>
      </c>
      <c r="E1612" s="15" t="s">
        <v>4922</v>
      </c>
      <c r="F1612" s="15" t="s">
        <v>4998</v>
      </c>
    </row>
    <row r="1613" spans="1:6" x14ac:dyDescent="0.25">
      <c r="A1613" s="15" t="s">
        <v>7098</v>
      </c>
      <c r="B1613" s="53" t="s">
        <v>80</v>
      </c>
      <c r="C1613" s="53">
        <v>16</v>
      </c>
      <c r="D1613" s="54" t="s">
        <v>7099</v>
      </c>
      <c r="E1613" s="15" t="s">
        <v>4922</v>
      </c>
      <c r="F1613" s="15" t="s">
        <v>4998</v>
      </c>
    </row>
    <row r="1614" spans="1:6" x14ac:dyDescent="0.25">
      <c r="A1614" s="15" t="s">
        <v>7100</v>
      </c>
      <c r="B1614" s="53" t="s">
        <v>80</v>
      </c>
      <c r="C1614" s="53">
        <v>16</v>
      </c>
      <c r="D1614" s="54" t="s">
        <v>4937</v>
      </c>
      <c r="E1614" s="15" t="s">
        <v>4922</v>
      </c>
      <c r="F1614" s="15" t="s">
        <v>4998</v>
      </c>
    </row>
    <row r="1615" spans="1:6" x14ac:dyDescent="0.25">
      <c r="A1615" s="15" t="s">
        <v>249</v>
      </c>
      <c r="B1615" s="53" t="s">
        <v>80</v>
      </c>
      <c r="C1615" s="53">
        <v>14</v>
      </c>
      <c r="D1615" s="54" t="s">
        <v>7101</v>
      </c>
      <c r="E1615" s="15" t="s">
        <v>4922</v>
      </c>
    </row>
    <row r="1616" spans="1:6" x14ac:dyDescent="0.25">
      <c r="A1616" s="15" t="s">
        <v>7102</v>
      </c>
      <c r="B1616" s="53" t="s">
        <v>80</v>
      </c>
      <c r="C1616" s="53">
        <v>14</v>
      </c>
      <c r="D1616" s="54" t="s">
        <v>7103</v>
      </c>
      <c r="E1616" s="15" t="s">
        <v>4922</v>
      </c>
      <c r="F1616" s="15" t="s">
        <v>4998</v>
      </c>
    </row>
    <row r="1617" spans="1:6" x14ac:dyDescent="0.25">
      <c r="A1617" s="15" t="s">
        <v>1649</v>
      </c>
      <c r="B1617" s="53" t="s">
        <v>80</v>
      </c>
      <c r="C1617" s="53">
        <v>14</v>
      </c>
      <c r="D1617" s="54" t="s">
        <v>7104</v>
      </c>
      <c r="E1617" s="15" t="s">
        <v>4922</v>
      </c>
      <c r="F1617" s="15" t="s">
        <v>4998</v>
      </c>
    </row>
    <row r="1618" spans="1:6" x14ac:dyDescent="0.25">
      <c r="A1618" s="15" t="s">
        <v>2814</v>
      </c>
      <c r="B1618" s="53" t="s">
        <v>80</v>
      </c>
      <c r="C1618" s="53">
        <v>14</v>
      </c>
      <c r="D1618" s="54" t="s">
        <v>7105</v>
      </c>
      <c r="E1618" s="15" t="s">
        <v>4922</v>
      </c>
      <c r="F1618" s="15" t="s">
        <v>4998</v>
      </c>
    </row>
    <row r="1619" spans="1:6" x14ac:dyDescent="0.25">
      <c r="A1619" s="15" t="s">
        <v>7106</v>
      </c>
      <c r="B1619" s="53" t="s">
        <v>31</v>
      </c>
      <c r="C1619" s="53">
        <v>14</v>
      </c>
      <c r="D1619" s="54" t="s">
        <v>7107</v>
      </c>
    </row>
    <row r="1620" spans="1:6" x14ac:dyDescent="0.25">
      <c r="A1620" s="15" t="s">
        <v>1347</v>
      </c>
      <c r="B1620" s="53" t="s">
        <v>80</v>
      </c>
      <c r="C1620" s="53">
        <v>14</v>
      </c>
      <c r="D1620" s="54" t="s">
        <v>4937</v>
      </c>
      <c r="E1620" s="15" t="s">
        <v>4922</v>
      </c>
      <c r="F1620" s="15" t="s">
        <v>4998</v>
      </c>
    </row>
    <row r="1621" spans="1:6" x14ac:dyDescent="0.25">
      <c r="A1621" s="15" t="s">
        <v>7108</v>
      </c>
      <c r="B1621" s="53" t="s">
        <v>80</v>
      </c>
      <c r="C1621" s="53">
        <v>12</v>
      </c>
      <c r="D1621" s="54" t="s">
        <v>5544</v>
      </c>
      <c r="E1621" s="15" t="s">
        <v>4922</v>
      </c>
      <c r="F1621" s="15" t="s">
        <v>4998</v>
      </c>
    </row>
    <row r="1622" spans="1:6" x14ac:dyDescent="0.25">
      <c r="A1622" s="15" t="s">
        <v>7109</v>
      </c>
      <c r="B1622" s="53" t="s">
        <v>80</v>
      </c>
      <c r="C1622" s="53">
        <v>8</v>
      </c>
      <c r="D1622" s="54" t="s">
        <v>4937</v>
      </c>
      <c r="E1622" s="15" t="s">
        <v>4922</v>
      </c>
      <c r="F1622" s="15" t="s">
        <v>4998</v>
      </c>
    </row>
    <row r="1623" spans="1:6" x14ac:dyDescent="0.25">
      <c r="A1623" s="15" t="s">
        <v>3257</v>
      </c>
      <c r="B1623" s="53" t="s">
        <v>31</v>
      </c>
      <c r="C1623" s="53">
        <v>14</v>
      </c>
      <c r="D1623" s="54" t="s">
        <v>7110</v>
      </c>
    </row>
    <row r="1624" spans="1:6" x14ac:dyDescent="0.25">
      <c r="A1624" s="15" t="s">
        <v>2440</v>
      </c>
      <c r="B1624" s="53" t="s">
        <v>31</v>
      </c>
      <c r="C1624" s="53">
        <v>14</v>
      </c>
      <c r="D1624" s="54" t="s">
        <v>7111</v>
      </c>
    </row>
    <row r="1625" spans="1:6" x14ac:dyDescent="0.25">
      <c r="A1625" s="15" t="s">
        <v>7112</v>
      </c>
      <c r="B1625" s="53" t="s">
        <v>31</v>
      </c>
      <c r="C1625" s="53">
        <v>14</v>
      </c>
      <c r="D1625" s="54" t="s">
        <v>5143</v>
      </c>
    </row>
    <row r="1626" spans="1:6" x14ac:dyDescent="0.25">
      <c r="A1626" s="15" t="s">
        <v>7113</v>
      </c>
      <c r="B1626" s="53" t="s">
        <v>31</v>
      </c>
      <c r="C1626" s="53">
        <v>14</v>
      </c>
      <c r="D1626" s="54" t="s">
        <v>5143</v>
      </c>
    </row>
    <row r="1627" spans="1:6" x14ac:dyDescent="0.25">
      <c r="A1627" s="15" t="s">
        <v>7114</v>
      </c>
      <c r="B1627" s="53" t="s">
        <v>31</v>
      </c>
      <c r="C1627" s="53">
        <v>14</v>
      </c>
      <c r="D1627" s="54" t="s">
        <v>7115</v>
      </c>
    </row>
  </sheetData>
  <autoFilter ref="A4:F1627"/>
  <pageMargins left="0.70000000000000007" right="0.70000000000000007" top="0.75" bottom="0.75" header="0.30000000000000004" footer="0.3000000000000000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526"/>
  <sheetViews>
    <sheetView tabSelected="1" workbookViewId="0"/>
  </sheetViews>
  <sheetFormatPr defaultRowHeight="15" x14ac:dyDescent="0.25"/>
  <cols>
    <col min="1" max="1" width="10.140625" style="170" customWidth="1"/>
    <col min="2" max="2" width="27.42578125" style="58" customWidth="1"/>
    <col min="3" max="3" width="9.7109375" style="233" customWidth="1"/>
    <col min="4" max="4" width="12.85546875" style="58" customWidth="1"/>
    <col min="5" max="5" width="12.7109375" style="58" customWidth="1"/>
    <col min="6" max="6" width="12.7109375" style="170" customWidth="1"/>
    <col min="7" max="7" width="48.7109375" style="121" customWidth="1"/>
    <col min="8" max="8" width="34.140625" style="58" customWidth="1"/>
    <col min="9" max="9" width="19.42578125" style="58" customWidth="1"/>
    <col min="10" max="10" width="9.140625" style="58" customWidth="1"/>
    <col min="11" max="16384" width="9.140625" style="58"/>
  </cols>
  <sheetData>
    <row r="1" spans="1:37" ht="71.25" customHeight="1" x14ac:dyDescent="0.25">
      <c r="A1" s="55" t="s">
        <v>7116</v>
      </c>
      <c r="B1" s="55" t="s">
        <v>7117</v>
      </c>
      <c r="C1" s="55" t="s">
        <v>7118</v>
      </c>
      <c r="D1" s="55" t="s">
        <v>7119</v>
      </c>
      <c r="E1" s="55" t="s">
        <v>7120</v>
      </c>
      <c r="F1" s="55" t="s">
        <v>7121</v>
      </c>
      <c r="G1" s="55" t="s">
        <v>7122</v>
      </c>
      <c r="H1" s="56" t="s">
        <v>7123</v>
      </c>
      <c r="I1" s="57" t="s">
        <v>7124</v>
      </c>
    </row>
    <row r="2" spans="1:37" ht="14.25" customHeight="1" x14ac:dyDescent="0.25">
      <c r="A2" s="59" t="s">
        <v>7125</v>
      </c>
      <c r="B2" s="17" t="s">
        <v>7126</v>
      </c>
      <c r="C2" s="60">
        <v>1</v>
      </c>
      <c r="D2" s="61">
        <v>43832</v>
      </c>
      <c r="E2" s="61">
        <v>43852</v>
      </c>
      <c r="F2" s="59" t="s">
        <v>107</v>
      </c>
      <c r="G2" s="17" t="s">
        <v>7127</v>
      </c>
      <c r="H2" s="62" t="s">
        <v>7128</v>
      </c>
      <c r="I2" s="59" t="s">
        <v>7129</v>
      </c>
    </row>
    <row r="3" spans="1:37" ht="14.25" customHeight="1" x14ac:dyDescent="0.25">
      <c r="A3" s="63" t="s">
        <v>7130</v>
      </c>
      <c r="B3" s="64" t="s">
        <v>7131</v>
      </c>
      <c r="C3" s="65">
        <v>1</v>
      </c>
      <c r="D3" s="66">
        <v>43832</v>
      </c>
      <c r="E3" s="66">
        <v>43852</v>
      </c>
      <c r="F3" s="63" t="s">
        <v>856</v>
      </c>
      <c r="G3" s="64" t="s">
        <v>7132</v>
      </c>
      <c r="H3" s="67"/>
      <c r="I3" s="68"/>
    </row>
    <row r="4" spans="1:37" ht="14.25" customHeight="1" x14ac:dyDescent="0.25">
      <c r="A4" s="63" t="s">
        <v>7133</v>
      </c>
      <c r="B4" s="64" t="s">
        <v>7134</v>
      </c>
      <c r="C4" s="65">
        <v>1</v>
      </c>
      <c r="D4" s="66">
        <v>43832</v>
      </c>
      <c r="E4" s="66">
        <v>43852</v>
      </c>
      <c r="F4" s="63" t="s">
        <v>856</v>
      </c>
      <c r="G4" s="64" t="s">
        <v>7135</v>
      </c>
      <c r="H4" s="67"/>
      <c r="I4" s="68"/>
    </row>
    <row r="5" spans="1:37" ht="14.25" customHeight="1" x14ac:dyDescent="0.25">
      <c r="A5" s="69" t="s">
        <v>7136</v>
      </c>
      <c r="B5" s="64" t="s">
        <v>4047</v>
      </c>
      <c r="C5" s="65">
        <v>1</v>
      </c>
      <c r="D5" s="66">
        <v>44202</v>
      </c>
      <c r="E5" s="66">
        <v>44222</v>
      </c>
      <c r="F5" s="63" t="s">
        <v>856</v>
      </c>
      <c r="G5" s="64" t="s">
        <v>7137</v>
      </c>
      <c r="H5" s="70"/>
      <c r="I5" s="68"/>
    </row>
    <row r="6" spans="1:37" ht="14.25" customHeight="1" x14ac:dyDescent="0.25">
      <c r="A6" s="63" t="s">
        <v>7138</v>
      </c>
      <c r="B6" s="64" t="s">
        <v>7134</v>
      </c>
      <c r="C6" s="65">
        <v>1</v>
      </c>
      <c r="D6" s="66">
        <v>43832</v>
      </c>
      <c r="E6" s="66">
        <v>43852</v>
      </c>
      <c r="F6" s="63" t="s">
        <v>64</v>
      </c>
      <c r="G6" s="64" t="s">
        <v>7139</v>
      </c>
      <c r="H6" s="67"/>
      <c r="I6" s="68"/>
    </row>
    <row r="7" spans="1:37" ht="14.25" customHeight="1" x14ac:dyDescent="0.25">
      <c r="A7" s="71" t="s">
        <v>7140</v>
      </c>
      <c r="B7" s="64" t="s">
        <v>7141</v>
      </c>
      <c r="C7" s="65">
        <v>1</v>
      </c>
      <c r="D7" s="66">
        <v>44202</v>
      </c>
      <c r="E7" s="66">
        <v>44222</v>
      </c>
      <c r="F7" s="63" t="s">
        <v>2475</v>
      </c>
      <c r="G7" s="64" t="s">
        <v>7142</v>
      </c>
      <c r="H7" s="67"/>
      <c r="I7" s="72"/>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row>
    <row r="8" spans="1:37" ht="14.25" customHeight="1" x14ac:dyDescent="0.25">
      <c r="A8" s="74" t="s">
        <v>7143</v>
      </c>
      <c r="B8" s="64" t="s">
        <v>7144</v>
      </c>
      <c r="C8" s="65">
        <v>1</v>
      </c>
      <c r="D8" s="66">
        <v>43832</v>
      </c>
      <c r="E8" s="66">
        <v>43852</v>
      </c>
      <c r="F8" s="63" t="s">
        <v>2252</v>
      </c>
      <c r="G8" s="64" t="s">
        <v>7145</v>
      </c>
      <c r="H8" s="70"/>
      <c r="I8" s="68"/>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row>
    <row r="9" spans="1:37" ht="14.25" customHeight="1" x14ac:dyDescent="0.25">
      <c r="A9" s="63" t="s">
        <v>7146</v>
      </c>
      <c r="B9" s="64" t="s">
        <v>7144</v>
      </c>
      <c r="C9" s="65">
        <v>1</v>
      </c>
      <c r="D9" s="66">
        <v>43832</v>
      </c>
      <c r="E9" s="66">
        <v>43852</v>
      </c>
      <c r="F9" s="63" t="s">
        <v>2252</v>
      </c>
      <c r="G9" s="64" t="s">
        <v>7147</v>
      </c>
      <c r="H9" s="67"/>
      <c r="I9" s="68"/>
      <c r="J9" s="73"/>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row>
    <row r="10" spans="1:37" ht="14.25" customHeight="1" x14ac:dyDescent="0.25">
      <c r="A10" s="63" t="s">
        <v>7148</v>
      </c>
      <c r="B10" s="64" t="s">
        <v>7144</v>
      </c>
      <c r="C10" s="65">
        <v>1</v>
      </c>
      <c r="D10" s="66">
        <v>43832</v>
      </c>
      <c r="E10" s="66">
        <v>43852</v>
      </c>
      <c r="F10" s="63" t="s">
        <v>2252</v>
      </c>
      <c r="G10" s="64" t="s">
        <v>7149</v>
      </c>
      <c r="H10" s="67"/>
      <c r="I10" s="68"/>
    </row>
    <row r="11" spans="1:37" ht="14.25" customHeight="1" x14ac:dyDescent="0.25">
      <c r="A11" s="74" t="s">
        <v>7150</v>
      </c>
      <c r="B11" s="64" t="s">
        <v>7144</v>
      </c>
      <c r="C11" s="65">
        <v>1</v>
      </c>
      <c r="D11" s="66">
        <v>43832</v>
      </c>
      <c r="E11" s="66">
        <v>43852</v>
      </c>
      <c r="F11" s="63" t="s">
        <v>2252</v>
      </c>
      <c r="G11" s="64" t="s">
        <v>7151</v>
      </c>
      <c r="H11" s="70"/>
      <c r="I11" s="68"/>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row>
    <row r="12" spans="1:37" ht="14.25" customHeight="1" x14ac:dyDescent="0.25">
      <c r="A12" s="63" t="s">
        <v>7152</v>
      </c>
      <c r="B12" s="64" t="s">
        <v>7144</v>
      </c>
      <c r="C12" s="65">
        <v>1</v>
      </c>
      <c r="D12" s="66">
        <v>43832</v>
      </c>
      <c r="E12" s="66">
        <v>43852</v>
      </c>
      <c r="F12" s="63" t="s">
        <v>2252</v>
      </c>
      <c r="G12" s="64" t="s">
        <v>7153</v>
      </c>
      <c r="H12" s="67"/>
      <c r="I12" s="68"/>
    </row>
    <row r="13" spans="1:37" ht="14.25" customHeight="1" x14ac:dyDescent="0.25">
      <c r="A13" s="63" t="s">
        <v>7154</v>
      </c>
      <c r="B13" s="64" t="s">
        <v>7144</v>
      </c>
      <c r="C13" s="65">
        <v>1</v>
      </c>
      <c r="D13" s="66">
        <v>43832</v>
      </c>
      <c r="E13" s="66">
        <v>43852</v>
      </c>
      <c r="F13" s="63" t="s">
        <v>2252</v>
      </c>
      <c r="G13" s="64" t="s">
        <v>7155</v>
      </c>
      <c r="H13" s="67"/>
      <c r="I13" s="68"/>
    </row>
    <row r="14" spans="1:37" ht="14.25" customHeight="1" x14ac:dyDescent="0.25">
      <c r="A14" s="63" t="s">
        <v>7156</v>
      </c>
      <c r="B14" s="64" t="s">
        <v>7144</v>
      </c>
      <c r="C14" s="65">
        <v>1</v>
      </c>
      <c r="D14" s="66">
        <v>43832</v>
      </c>
      <c r="E14" s="66">
        <v>43852</v>
      </c>
      <c r="F14" s="63" t="s">
        <v>2252</v>
      </c>
      <c r="G14" s="64" t="s">
        <v>7157</v>
      </c>
      <c r="H14" s="67"/>
      <c r="I14" s="68"/>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row>
    <row r="15" spans="1:37" ht="14.25" customHeight="1" x14ac:dyDescent="0.25">
      <c r="A15" s="74" t="s">
        <v>7158</v>
      </c>
      <c r="B15" s="64" t="s">
        <v>7159</v>
      </c>
      <c r="C15" s="65">
        <v>1</v>
      </c>
      <c r="D15" s="66">
        <v>43832</v>
      </c>
      <c r="E15" s="66">
        <v>43852</v>
      </c>
      <c r="F15" s="63" t="s">
        <v>2252</v>
      </c>
      <c r="G15" s="64" t="s">
        <v>7160</v>
      </c>
      <c r="H15" s="70"/>
      <c r="I15" s="68"/>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row>
    <row r="16" spans="1:37" ht="14.25" customHeight="1" x14ac:dyDescent="0.25">
      <c r="A16" s="74" t="s">
        <v>7161</v>
      </c>
      <c r="B16" s="64" t="s">
        <v>7144</v>
      </c>
      <c r="C16" s="65">
        <v>1</v>
      </c>
      <c r="D16" s="66">
        <v>43832</v>
      </c>
      <c r="E16" s="66">
        <v>43852</v>
      </c>
      <c r="F16" s="63" t="s">
        <v>2252</v>
      </c>
      <c r="G16" s="64" t="s">
        <v>7162</v>
      </c>
      <c r="H16" s="70"/>
      <c r="I16" s="68"/>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row>
    <row r="17" spans="1:37" ht="14.25" customHeight="1" x14ac:dyDescent="0.25">
      <c r="A17" s="63" t="s">
        <v>7163</v>
      </c>
      <c r="B17" s="64" t="s">
        <v>7159</v>
      </c>
      <c r="C17" s="65">
        <v>1</v>
      </c>
      <c r="D17" s="66">
        <v>43832</v>
      </c>
      <c r="E17" s="66">
        <v>43852</v>
      </c>
      <c r="F17" s="63" t="s">
        <v>2252</v>
      </c>
      <c r="G17" s="64" t="s">
        <v>7153</v>
      </c>
      <c r="H17" s="67"/>
      <c r="I17" s="68"/>
      <c r="J17" s="73"/>
      <c r="K17" s="73"/>
      <c r="L17" s="73"/>
      <c r="M17" s="73"/>
      <c r="N17" s="73"/>
      <c r="O17" s="73"/>
      <c r="P17" s="73"/>
      <c r="Q17" s="73"/>
      <c r="R17" s="73"/>
      <c r="S17" s="73"/>
      <c r="T17" s="73"/>
      <c r="U17" s="73"/>
      <c r="V17" s="73"/>
      <c r="W17" s="73"/>
      <c r="X17" s="73"/>
      <c r="Y17" s="73"/>
      <c r="Z17" s="73"/>
      <c r="AA17" s="73"/>
      <c r="AB17" s="73"/>
      <c r="AC17" s="73"/>
      <c r="AD17" s="73"/>
      <c r="AE17" s="73"/>
      <c r="AF17" s="73"/>
      <c r="AG17" s="73"/>
      <c r="AH17" s="73"/>
      <c r="AI17" s="73"/>
      <c r="AJ17" s="73"/>
      <c r="AK17" s="73"/>
    </row>
    <row r="18" spans="1:37" ht="14.25" customHeight="1" x14ac:dyDescent="0.25">
      <c r="A18" s="63" t="s">
        <v>7164</v>
      </c>
      <c r="B18" s="64" t="s">
        <v>7159</v>
      </c>
      <c r="C18" s="65">
        <v>1</v>
      </c>
      <c r="D18" s="66">
        <v>43832</v>
      </c>
      <c r="E18" s="66">
        <v>43852</v>
      </c>
      <c r="F18" s="63" t="s">
        <v>2252</v>
      </c>
      <c r="G18" s="64" t="s">
        <v>7165</v>
      </c>
      <c r="H18" s="67"/>
      <c r="I18" s="68"/>
    </row>
    <row r="19" spans="1:37" ht="14.25" customHeight="1" x14ac:dyDescent="0.25">
      <c r="A19" s="63" t="s">
        <v>7166</v>
      </c>
      <c r="B19" s="64" t="s">
        <v>7159</v>
      </c>
      <c r="C19" s="65">
        <v>1</v>
      </c>
      <c r="D19" s="66">
        <v>43832</v>
      </c>
      <c r="E19" s="66">
        <v>43852</v>
      </c>
      <c r="F19" s="63" t="s">
        <v>2252</v>
      </c>
      <c r="G19" s="64" t="s">
        <v>7167</v>
      </c>
      <c r="H19" s="77"/>
      <c r="I19" s="68"/>
    </row>
    <row r="20" spans="1:37" ht="14.25" customHeight="1" x14ac:dyDescent="0.25">
      <c r="A20" s="71" t="s">
        <v>7168</v>
      </c>
      <c r="B20" s="64" t="s">
        <v>7169</v>
      </c>
      <c r="C20" s="65">
        <v>1</v>
      </c>
      <c r="D20" s="66">
        <v>44202</v>
      </c>
      <c r="E20" s="66">
        <v>44222</v>
      </c>
      <c r="F20" s="63" t="s">
        <v>2252</v>
      </c>
      <c r="G20" s="64" t="s">
        <v>7170</v>
      </c>
      <c r="H20" s="67"/>
      <c r="I20" s="78"/>
    </row>
    <row r="21" spans="1:37" ht="14.25" customHeight="1" x14ac:dyDescent="0.25">
      <c r="A21" s="71" t="s">
        <v>7171</v>
      </c>
      <c r="B21" s="64" t="s">
        <v>7169</v>
      </c>
      <c r="C21" s="65">
        <v>1</v>
      </c>
      <c r="D21" s="66">
        <v>44202</v>
      </c>
      <c r="E21" s="66">
        <v>44222</v>
      </c>
      <c r="F21" s="63" t="s">
        <v>2252</v>
      </c>
      <c r="G21" s="64" t="s">
        <v>7172</v>
      </c>
      <c r="H21" s="67"/>
      <c r="I21" s="78"/>
    </row>
    <row r="22" spans="1:37" ht="14.25" customHeight="1" x14ac:dyDescent="0.25">
      <c r="A22" s="71" t="s">
        <v>7173</v>
      </c>
      <c r="B22" s="64" t="s">
        <v>4063</v>
      </c>
      <c r="C22" s="65">
        <v>1</v>
      </c>
      <c r="D22" s="66">
        <v>44202</v>
      </c>
      <c r="E22" s="66">
        <v>44222</v>
      </c>
      <c r="F22" s="63" t="s">
        <v>2252</v>
      </c>
      <c r="G22" s="64" t="s">
        <v>7174</v>
      </c>
      <c r="H22" s="67" t="s">
        <v>4756</v>
      </c>
      <c r="I22" s="68"/>
    </row>
    <row r="23" spans="1:37" ht="14.25" customHeight="1" x14ac:dyDescent="0.25">
      <c r="A23" s="71" t="s">
        <v>7175</v>
      </c>
      <c r="B23" s="64" t="s">
        <v>7176</v>
      </c>
      <c r="C23" s="65">
        <v>1</v>
      </c>
      <c r="D23" s="66">
        <v>44202</v>
      </c>
      <c r="E23" s="66">
        <v>44222</v>
      </c>
      <c r="F23" s="63" t="s">
        <v>88</v>
      </c>
      <c r="G23" s="64" t="s">
        <v>7177</v>
      </c>
      <c r="H23" s="67"/>
      <c r="I23" s="68"/>
    </row>
    <row r="24" spans="1:37" ht="14.25" customHeight="1" x14ac:dyDescent="0.25">
      <c r="A24" s="63" t="s">
        <v>7178</v>
      </c>
      <c r="B24" s="64" t="s">
        <v>7179</v>
      </c>
      <c r="C24" s="65">
        <v>1</v>
      </c>
      <c r="D24" s="66">
        <v>43832</v>
      </c>
      <c r="E24" s="66">
        <v>43852</v>
      </c>
      <c r="F24" s="63" t="s">
        <v>1354</v>
      </c>
      <c r="G24" s="64" t="s">
        <v>7180</v>
      </c>
      <c r="H24" s="67"/>
      <c r="I24" s="68"/>
    </row>
    <row r="25" spans="1:37" ht="14.25" customHeight="1" x14ac:dyDescent="0.25">
      <c r="A25" s="63" t="s">
        <v>7181</v>
      </c>
      <c r="B25" s="64" t="s">
        <v>7179</v>
      </c>
      <c r="C25" s="65">
        <v>1</v>
      </c>
      <c r="D25" s="66">
        <v>43832</v>
      </c>
      <c r="E25" s="66">
        <v>43852</v>
      </c>
      <c r="F25" s="63" t="s">
        <v>1354</v>
      </c>
      <c r="G25" s="64" t="s">
        <v>7182</v>
      </c>
      <c r="H25" s="67"/>
      <c r="I25" s="68"/>
    </row>
    <row r="26" spans="1:37" ht="14.25" customHeight="1" x14ac:dyDescent="0.25">
      <c r="A26" s="63" t="s">
        <v>7183</v>
      </c>
      <c r="B26" s="64" t="s">
        <v>7179</v>
      </c>
      <c r="C26" s="65">
        <v>1</v>
      </c>
      <c r="D26" s="66">
        <v>43832</v>
      </c>
      <c r="E26" s="66">
        <v>43852</v>
      </c>
      <c r="F26" s="63" t="s">
        <v>1354</v>
      </c>
      <c r="G26" s="64" t="s">
        <v>7184</v>
      </c>
      <c r="H26" s="67"/>
      <c r="I26" s="68"/>
    </row>
    <row r="27" spans="1:37" ht="14.25" customHeight="1" x14ac:dyDescent="0.25">
      <c r="A27" s="63" t="s">
        <v>7185</v>
      </c>
      <c r="B27" s="64" t="s">
        <v>7179</v>
      </c>
      <c r="C27" s="65">
        <v>1</v>
      </c>
      <c r="D27" s="66">
        <v>43832</v>
      </c>
      <c r="E27" s="66">
        <v>43852</v>
      </c>
      <c r="F27" s="63" t="s">
        <v>1354</v>
      </c>
      <c r="G27" s="64" t="s">
        <v>7186</v>
      </c>
      <c r="H27" s="67"/>
      <c r="I27" s="68"/>
    </row>
    <row r="28" spans="1:37" ht="14.25" customHeight="1" x14ac:dyDescent="0.25">
      <c r="A28" s="63" t="s">
        <v>7187</v>
      </c>
      <c r="B28" s="64" t="s">
        <v>7188</v>
      </c>
      <c r="C28" s="65">
        <v>1</v>
      </c>
      <c r="D28" s="66">
        <v>43832</v>
      </c>
      <c r="E28" s="66">
        <v>43852</v>
      </c>
      <c r="F28" s="63" t="s">
        <v>714</v>
      </c>
      <c r="G28" s="64" t="s">
        <v>7189</v>
      </c>
      <c r="H28" s="67"/>
      <c r="I28" s="68"/>
    </row>
    <row r="29" spans="1:37" ht="14.25" customHeight="1" x14ac:dyDescent="0.25">
      <c r="A29" s="63" t="s">
        <v>7190</v>
      </c>
      <c r="B29" s="64" t="s">
        <v>7134</v>
      </c>
      <c r="C29" s="65">
        <v>1</v>
      </c>
      <c r="D29" s="66">
        <v>43832</v>
      </c>
      <c r="E29" s="66">
        <v>43852</v>
      </c>
      <c r="F29" s="63" t="s">
        <v>714</v>
      </c>
      <c r="G29" s="64" t="s">
        <v>7191</v>
      </c>
      <c r="H29" s="67"/>
      <c r="I29" s="68"/>
    </row>
    <row r="30" spans="1:37" ht="14.25" customHeight="1" x14ac:dyDescent="0.25">
      <c r="A30" s="63" t="s">
        <v>7192</v>
      </c>
      <c r="B30" s="64" t="s">
        <v>7188</v>
      </c>
      <c r="C30" s="65">
        <v>1</v>
      </c>
      <c r="D30" s="66">
        <v>43832</v>
      </c>
      <c r="E30" s="66">
        <v>43852</v>
      </c>
      <c r="F30" s="63" t="s">
        <v>714</v>
      </c>
      <c r="G30" s="64" t="s">
        <v>7193</v>
      </c>
      <c r="H30" s="67"/>
      <c r="I30" s="68"/>
    </row>
    <row r="31" spans="1:37" ht="14.25" customHeight="1" x14ac:dyDescent="0.25">
      <c r="A31" s="63" t="s">
        <v>7194</v>
      </c>
      <c r="B31" s="64" t="s">
        <v>7134</v>
      </c>
      <c r="C31" s="65">
        <v>1</v>
      </c>
      <c r="D31" s="66">
        <v>43832</v>
      </c>
      <c r="E31" s="66">
        <v>43852</v>
      </c>
      <c r="F31" s="63" t="s">
        <v>714</v>
      </c>
      <c r="G31" s="64" t="s">
        <v>7195</v>
      </c>
      <c r="H31" s="67"/>
      <c r="I31" s="68"/>
    </row>
    <row r="32" spans="1:37" ht="14.25" customHeight="1" x14ac:dyDescent="0.25">
      <c r="A32" s="63" t="s">
        <v>7196</v>
      </c>
      <c r="B32" s="64" t="s">
        <v>7188</v>
      </c>
      <c r="C32" s="65">
        <v>1</v>
      </c>
      <c r="D32" s="66">
        <v>43832</v>
      </c>
      <c r="E32" s="66">
        <v>43852</v>
      </c>
      <c r="F32" s="63" t="s">
        <v>714</v>
      </c>
      <c r="G32" s="64" t="s">
        <v>7197</v>
      </c>
      <c r="H32" s="67"/>
      <c r="I32" s="68"/>
    </row>
    <row r="33" spans="1:9" ht="14.25" customHeight="1" x14ac:dyDescent="0.25">
      <c r="A33" s="63" t="s">
        <v>7198</v>
      </c>
      <c r="B33" s="67" t="s">
        <v>7134</v>
      </c>
      <c r="C33" s="63">
        <v>1</v>
      </c>
      <c r="D33" s="79">
        <v>43832</v>
      </c>
      <c r="E33" s="66">
        <v>43852</v>
      </c>
      <c r="F33" s="63" t="s">
        <v>714</v>
      </c>
      <c r="G33" s="64" t="s">
        <v>7199</v>
      </c>
      <c r="H33" s="67"/>
      <c r="I33" s="68"/>
    </row>
    <row r="34" spans="1:9" ht="14.25" customHeight="1" x14ac:dyDescent="0.25">
      <c r="A34" s="63" t="s">
        <v>7200</v>
      </c>
      <c r="B34" s="67" t="s">
        <v>7134</v>
      </c>
      <c r="C34" s="63">
        <v>1</v>
      </c>
      <c r="D34" s="79">
        <v>43832</v>
      </c>
      <c r="E34" s="66">
        <v>43852</v>
      </c>
      <c r="F34" s="63" t="s">
        <v>714</v>
      </c>
      <c r="G34" s="64" t="s">
        <v>7201</v>
      </c>
      <c r="H34" s="67"/>
      <c r="I34" s="68"/>
    </row>
    <row r="35" spans="1:9" ht="14.25" customHeight="1" x14ac:dyDescent="0.25">
      <c r="A35" s="63" t="s">
        <v>7202</v>
      </c>
      <c r="B35" s="64" t="s">
        <v>7188</v>
      </c>
      <c r="C35" s="65">
        <v>1</v>
      </c>
      <c r="D35" s="66">
        <v>43832</v>
      </c>
      <c r="E35" s="66">
        <v>43852</v>
      </c>
      <c r="F35" s="63" t="s">
        <v>714</v>
      </c>
      <c r="G35" s="64" t="s">
        <v>7203</v>
      </c>
      <c r="H35" s="67"/>
      <c r="I35" s="68"/>
    </row>
    <row r="36" spans="1:9" ht="14.25" customHeight="1" x14ac:dyDescent="0.25">
      <c r="A36" s="63" t="s">
        <v>7204</v>
      </c>
      <c r="B36" s="64" t="s">
        <v>7188</v>
      </c>
      <c r="C36" s="65">
        <v>1</v>
      </c>
      <c r="D36" s="66">
        <v>43832</v>
      </c>
      <c r="E36" s="66">
        <v>43852</v>
      </c>
      <c r="F36" s="63" t="s">
        <v>714</v>
      </c>
      <c r="G36" s="64" t="s">
        <v>7205</v>
      </c>
      <c r="H36" s="67"/>
      <c r="I36" s="68"/>
    </row>
    <row r="37" spans="1:9" ht="14.25" customHeight="1" x14ac:dyDescent="0.25">
      <c r="A37" s="63" t="s">
        <v>7206</v>
      </c>
      <c r="B37" s="64" t="s">
        <v>7188</v>
      </c>
      <c r="C37" s="65">
        <v>1</v>
      </c>
      <c r="D37" s="66">
        <v>43832</v>
      </c>
      <c r="E37" s="66">
        <v>43852</v>
      </c>
      <c r="F37" s="63" t="s">
        <v>714</v>
      </c>
      <c r="G37" s="64" t="s">
        <v>7207</v>
      </c>
      <c r="H37" s="67"/>
      <c r="I37" s="68"/>
    </row>
    <row r="38" spans="1:9" ht="14.25" customHeight="1" x14ac:dyDescent="0.25">
      <c r="A38" s="63" t="s">
        <v>7208</v>
      </c>
      <c r="B38" s="64" t="s">
        <v>7188</v>
      </c>
      <c r="C38" s="65">
        <v>1</v>
      </c>
      <c r="D38" s="66">
        <v>43832</v>
      </c>
      <c r="E38" s="66">
        <v>43852</v>
      </c>
      <c r="F38" s="63" t="s">
        <v>714</v>
      </c>
      <c r="G38" s="64" t="s">
        <v>7209</v>
      </c>
      <c r="H38" s="67"/>
      <c r="I38" s="68"/>
    </row>
    <row r="39" spans="1:9" ht="14.25" customHeight="1" x14ac:dyDescent="0.25">
      <c r="A39" s="63" t="s">
        <v>7210</v>
      </c>
      <c r="B39" s="64" t="s">
        <v>7134</v>
      </c>
      <c r="C39" s="65">
        <v>1</v>
      </c>
      <c r="D39" s="66">
        <v>43832</v>
      </c>
      <c r="E39" s="66">
        <v>43852</v>
      </c>
      <c r="F39" s="63" t="s">
        <v>714</v>
      </c>
      <c r="G39" s="64" t="s">
        <v>7211</v>
      </c>
      <c r="H39" s="67"/>
      <c r="I39" s="68"/>
    </row>
    <row r="40" spans="1:9" ht="14.25" customHeight="1" x14ac:dyDescent="0.25">
      <c r="A40" s="63" t="s">
        <v>7212</v>
      </c>
      <c r="B40" s="64" t="s">
        <v>7134</v>
      </c>
      <c r="C40" s="65">
        <v>1</v>
      </c>
      <c r="D40" s="66">
        <v>43832</v>
      </c>
      <c r="E40" s="66">
        <v>43852</v>
      </c>
      <c r="F40" s="63" t="s">
        <v>714</v>
      </c>
      <c r="G40" s="64" t="s">
        <v>7213</v>
      </c>
      <c r="H40" s="67"/>
      <c r="I40" s="68"/>
    </row>
    <row r="41" spans="1:9" ht="14.25" customHeight="1" x14ac:dyDescent="0.25">
      <c r="A41" s="63" t="s">
        <v>7214</v>
      </c>
      <c r="B41" s="64" t="s">
        <v>7134</v>
      </c>
      <c r="C41" s="65">
        <v>1</v>
      </c>
      <c r="D41" s="66">
        <v>43832</v>
      </c>
      <c r="E41" s="66">
        <v>43852</v>
      </c>
      <c r="F41" s="63" t="s">
        <v>714</v>
      </c>
      <c r="G41" s="64" t="s">
        <v>7215</v>
      </c>
      <c r="H41" s="67"/>
      <c r="I41" s="68"/>
    </row>
    <row r="42" spans="1:9" ht="14.25" customHeight="1" x14ac:dyDescent="0.25">
      <c r="A42" s="63" t="s">
        <v>7216</v>
      </c>
      <c r="B42" s="64" t="s">
        <v>7134</v>
      </c>
      <c r="C42" s="65">
        <v>1</v>
      </c>
      <c r="D42" s="66">
        <v>43832</v>
      </c>
      <c r="E42" s="66">
        <v>43852</v>
      </c>
      <c r="F42" s="63" t="s">
        <v>714</v>
      </c>
      <c r="G42" s="64" t="s">
        <v>7217</v>
      </c>
      <c r="H42" s="67"/>
      <c r="I42" s="68"/>
    </row>
    <row r="43" spans="1:9" ht="14.25" customHeight="1" x14ac:dyDescent="0.25">
      <c r="A43" s="63" t="s">
        <v>7218</v>
      </c>
      <c r="B43" s="64" t="s">
        <v>7134</v>
      </c>
      <c r="C43" s="65">
        <v>1</v>
      </c>
      <c r="D43" s="66">
        <v>43832</v>
      </c>
      <c r="E43" s="66">
        <v>43852</v>
      </c>
      <c r="F43" s="63" t="s">
        <v>714</v>
      </c>
      <c r="G43" s="64" t="s">
        <v>7219</v>
      </c>
      <c r="H43" s="67"/>
      <c r="I43" s="68"/>
    </row>
    <row r="44" spans="1:9" ht="14.25" customHeight="1" x14ac:dyDescent="0.25">
      <c r="A44" s="80" t="s">
        <v>7220</v>
      </c>
      <c r="B44" s="81" t="s">
        <v>7221</v>
      </c>
      <c r="C44" s="82">
        <v>1</v>
      </c>
      <c r="D44" s="83">
        <v>43832</v>
      </c>
      <c r="E44" s="83">
        <v>43852</v>
      </c>
      <c r="F44" s="80" t="s">
        <v>714</v>
      </c>
      <c r="G44" s="81" t="s">
        <v>7222</v>
      </c>
      <c r="H44" s="84" t="s">
        <v>7223</v>
      </c>
      <c r="I44" s="85" t="s">
        <v>7224</v>
      </c>
    </row>
    <row r="45" spans="1:9" ht="14.25" customHeight="1" x14ac:dyDescent="0.25">
      <c r="A45" s="59" t="s">
        <v>7220</v>
      </c>
      <c r="B45" s="17" t="s">
        <v>7221</v>
      </c>
      <c r="C45" s="60">
        <v>1</v>
      </c>
      <c r="D45" s="61">
        <v>43832</v>
      </c>
      <c r="E45" s="61">
        <v>43852</v>
      </c>
      <c r="F45" s="59" t="s">
        <v>714</v>
      </c>
      <c r="G45" s="17" t="s">
        <v>7222</v>
      </c>
      <c r="H45" s="62" t="s">
        <v>7225</v>
      </c>
      <c r="I45" s="59" t="s">
        <v>7129</v>
      </c>
    </row>
    <row r="46" spans="1:9" ht="14.25" customHeight="1" x14ac:dyDescent="0.25">
      <c r="A46" s="59" t="s">
        <v>7220</v>
      </c>
      <c r="B46" s="17" t="s">
        <v>7221</v>
      </c>
      <c r="C46" s="60">
        <v>1</v>
      </c>
      <c r="D46" s="61">
        <v>43832</v>
      </c>
      <c r="E46" s="61">
        <v>43852</v>
      </c>
      <c r="F46" s="59" t="s">
        <v>714</v>
      </c>
      <c r="G46" s="17" t="s">
        <v>7222</v>
      </c>
      <c r="H46" s="62" t="s">
        <v>7226</v>
      </c>
      <c r="I46" s="59" t="s">
        <v>7129</v>
      </c>
    </row>
    <row r="47" spans="1:9" ht="14.25" customHeight="1" x14ac:dyDescent="0.25">
      <c r="A47" s="59" t="s">
        <v>7220</v>
      </c>
      <c r="B47" s="17" t="s">
        <v>7221</v>
      </c>
      <c r="C47" s="60">
        <v>1</v>
      </c>
      <c r="D47" s="61">
        <v>43832</v>
      </c>
      <c r="E47" s="61">
        <v>43852</v>
      </c>
      <c r="F47" s="59" t="s">
        <v>714</v>
      </c>
      <c r="G47" s="17" t="s">
        <v>7222</v>
      </c>
      <c r="H47" s="62" t="s">
        <v>7227</v>
      </c>
      <c r="I47" s="59" t="s">
        <v>7129</v>
      </c>
    </row>
    <row r="48" spans="1:9" ht="14.25" customHeight="1" x14ac:dyDescent="0.25">
      <c r="A48" s="63" t="s">
        <v>7228</v>
      </c>
      <c r="B48" s="64" t="s">
        <v>7229</v>
      </c>
      <c r="C48" s="65">
        <v>1</v>
      </c>
      <c r="D48" s="66">
        <v>43832</v>
      </c>
      <c r="E48" s="66">
        <v>43852</v>
      </c>
      <c r="F48" s="63" t="s">
        <v>714</v>
      </c>
      <c r="G48" s="64" t="s">
        <v>7230</v>
      </c>
      <c r="H48" s="67"/>
      <c r="I48" s="68"/>
    </row>
    <row r="49" spans="1:37" ht="14.25" customHeight="1" x14ac:dyDescent="0.25">
      <c r="A49" s="86" t="s">
        <v>7231</v>
      </c>
      <c r="B49" s="17" t="s">
        <v>7179</v>
      </c>
      <c r="C49" s="60">
        <v>1</v>
      </c>
      <c r="D49" s="61">
        <v>44202</v>
      </c>
      <c r="E49" s="61">
        <v>44222</v>
      </c>
      <c r="F49" s="86" t="s">
        <v>714</v>
      </c>
      <c r="G49" s="87" t="s">
        <v>7232</v>
      </c>
      <c r="H49" s="62" t="s">
        <v>7233</v>
      </c>
      <c r="I49" s="59" t="s">
        <v>7129</v>
      </c>
    </row>
    <row r="50" spans="1:37" ht="14.25" customHeight="1" x14ac:dyDescent="0.25">
      <c r="A50" s="88" t="s">
        <v>7234</v>
      </c>
      <c r="B50" s="81" t="s">
        <v>7235</v>
      </c>
      <c r="C50" s="82">
        <v>1</v>
      </c>
      <c r="D50" s="83">
        <v>44202</v>
      </c>
      <c r="E50" s="83">
        <v>44222</v>
      </c>
      <c r="F50" s="88" t="s">
        <v>1214</v>
      </c>
      <c r="G50" s="89" t="s">
        <v>7236</v>
      </c>
      <c r="H50" s="84" t="s">
        <v>7237</v>
      </c>
      <c r="I50" s="85" t="s">
        <v>7224</v>
      </c>
    </row>
    <row r="51" spans="1:37" ht="14.25" customHeight="1" x14ac:dyDescent="0.25">
      <c r="A51" s="63" t="s">
        <v>7238</v>
      </c>
      <c r="B51" s="64" t="s">
        <v>7239</v>
      </c>
      <c r="C51" s="65">
        <v>1</v>
      </c>
      <c r="D51" s="66">
        <v>43832</v>
      </c>
      <c r="E51" s="66">
        <v>43852</v>
      </c>
      <c r="F51" s="63" t="s">
        <v>2825</v>
      </c>
      <c r="G51" s="64" t="s">
        <v>7240</v>
      </c>
      <c r="H51" s="67"/>
      <c r="I51" s="68"/>
    </row>
    <row r="52" spans="1:37" ht="14.25" customHeight="1" x14ac:dyDescent="0.25">
      <c r="A52" s="63" t="s">
        <v>7241</v>
      </c>
      <c r="B52" s="64" t="s">
        <v>7239</v>
      </c>
      <c r="C52" s="65">
        <v>1</v>
      </c>
      <c r="D52" s="66">
        <v>43832</v>
      </c>
      <c r="E52" s="66">
        <v>43852</v>
      </c>
      <c r="F52" s="63" t="s">
        <v>2825</v>
      </c>
      <c r="G52" s="64" t="s">
        <v>7242</v>
      </c>
      <c r="H52" s="67"/>
      <c r="I52" s="68"/>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row>
    <row r="53" spans="1:37" ht="14.25" customHeight="1" x14ac:dyDescent="0.25">
      <c r="A53" s="71" t="s">
        <v>7243</v>
      </c>
      <c r="B53" s="64" t="s">
        <v>7244</v>
      </c>
      <c r="C53" s="65">
        <v>1</v>
      </c>
      <c r="D53" s="66">
        <v>44202</v>
      </c>
      <c r="E53" s="66">
        <v>44222</v>
      </c>
      <c r="F53" s="63" t="s">
        <v>2825</v>
      </c>
      <c r="G53" s="64" t="s">
        <v>7245</v>
      </c>
      <c r="H53" s="67"/>
      <c r="I53" s="68"/>
    </row>
    <row r="54" spans="1:37" ht="14.25" customHeight="1" x14ac:dyDescent="0.25">
      <c r="A54" s="71" t="s">
        <v>7246</v>
      </c>
      <c r="B54" s="64" t="s">
        <v>7244</v>
      </c>
      <c r="C54" s="65">
        <v>1</v>
      </c>
      <c r="D54" s="66">
        <v>44202</v>
      </c>
      <c r="E54" s="66">
        <v>44222</v>
      </c>
      <c r="F54" s="63" t="s">
        <v>2825</v>
      </c>
      <c r="G54" s="64" t="s">
        <v>7247</v>
      </c>
      <c r="H54" s="67"/>
      <c r="I54" s="68"/>
    </row>
    <row r="55" spans="1:37" ht="14.25" customHeight="1" x14ac:dyDescent="0.25">
      <c r="A55" s="63" t="s">
        <v>7248</v>
      </c>
      <c r="B55" s="64" t="s">
        <v>7249</v>
      </c>
      <c r="C55" s="65">
        <v>1</v>
      </c>
      <c r="D55" s="66">
        <v>43832</v>
      </c>
      <c r="E55" s="66">
        <v>43852</v>
      </c>
      <c r="F55" s="63" t="s">
        <v>1454</v>
      </c>
      <c r="G55" s="64" t="s">
        <v>7250</v>
      </c>
      <c r="H55" s="67"/>
      <c r="I55" s="68"/>
    </row>
    <row r="56" spans="1:37" ht="14.25" customHeight="1" x14ac:dyDescent="0.25">
      <c r="A56" s="86" t="s">
        <v>7251</v>
      </c>
      <c r="B56" s="17" t="s">
        <v>7252</v>
      </c>
      <c r="C56" s="60">
        <v>1</v>
      </c>
      <c r="D56" s="61">
        <v>44202</v>
      </c>
      <c r="E56" s="61">
        <v>44222</v>
      </c>
      <c r="F56" s="86" t="s">
        <v>1473</v>
      </c>
      <c r="G56" s="87" t="s">
        <v>7253</v>
      </c>
      <c r="H56" s="62" t="s">
        <v>7254</v>
      </c>
      <c r="I56" s="59" t="s">
        <v>7129</v>
      </c>
    </row>
    <row r="57" spans="1:37" ht="14.25" customHeight="1" x14ac:dyDescent="0.25">
      <c r="A57" s="63" t="s">
        <v>7255</v>
      </c>
      <c r="B57" s="64" t="s">
        <v>7188</v>
      </c>
      <c r="C57" s="65">
        <v>1</v>
      </c>
      <c r="D57" s="66">
        <v>43832</v>
      </c>
      <c r="E57" s="66">
        <v>43852</v>
      </c>
      <c r="F57" s="63" t="s">
        <v>733</v>
      </c>
      <c r="G57" s="64" t="s">
        <v>7256</v>
      </c>
      <c r="H57" s="67"/>
      <c r="I57" s="68"/>
    </row>
    <row r="58" spans="1:37" ht="14.25" customHeight="1" x14ac:dyDescent="0.25">
      <c r="A58" s="59" t="s">
        <v>7257</v>
      </c>
      <c r="B58" s="17" t="s">
        <v>7188</v>
      </c>
      <c r="C58" s="60">
        <v>1</v>
      </c>
      <c r="D58" s="61">
        <v>43832</v>
      </c>
      <c r="E58" s="61">
        <v>43852</v>
      </c>
      <c r="F58" s="59" t="s">
        <v>733</v>
      </c>
      <c r="G58" s="17" t="s">
        <v>7258</v>
      </c>
      <c r="H58" s="62" t="s">
        <v>7176</v>
      </c>
      <c r="I58" s="59" t="s">
        <v>7129</v>
      </c>
    </row>
    <row r="59" spans="1:37" ht="14.25" customHeight="1" x14ac:dyDescent="0.25">
      <c r="A59" s="59" t="s">
        <v>7257</v>
      </c>
      <c r="B59" s="17" t="s">
        <v>7188</v>
      </c>
      <c r="C59" s="60">
        <v>1</v>
      </c>
      <c r="D59" s="61">
        <v>43832</v>
      </c>
      <c r="E59" s="61">
        <v>43852</v>
      </c>
      <c r="F59" s="59" t="s">
        <v>733</v>
      </c>
      <c r="G59" s="17" t="s">
        <v>7258</v>
      </c>
      <c r="H59" s="62" t="s">
        <v>7259</v>
      </c>
      <c r="I59" s="59" t="s">
        <v>7129</v>
      </c>
    </row>
    <row r="60" spans="1:37" ht="14.25" customHeight="1" x14ac:dyDescent="0.25">
      <c r="A60" s="69" t="s">
        <v>7260</v>
      </c>
      <c r="B60" s="64" t="s">
        <v>7176</v>
      </c>
      <c r="C60" s="65">
        <v>1</v>
      </c>
      <c r="D60" s="66">
        <v>44202</v>
      </c>
      <c r="E60" s="66">
        <v>44222</v>
      </c>
      <c r="F60" s="63" t="s">
        <v>733</v>
      </c>
      <c r="G60" s="64" t="s">
        <v>7261</v>
      </c>
      <c r="H60" s="70"/>
      <c r="I60" s="68"/>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row>
    <row r="61" spans="1:37" ht="14.25" customHeight="1" x14ac:dyDescent="0.25">
      <c r="A61" s="71" t="s">
        <v>7262</v>
      </c>
      <c r="B61" s="64" t="s">
        <v>7176</v>
      </c>
      <c r="C61" s="65">
        <v>1</v>
      </c>
      <c r="D61" s="66">
        <v>44202</v>
      </c>
      <c r="E61" s="66">
        <v>44222</v>
      </c>
      <c r="F61" s="63" t="s">
        <v>733</v>
      </c>
      <c r="G61" s="64" t="s">
        <v>7263</v>
      </c>
      <c r="H61" s="67"/>
      <c r="I61" s="68"/>
    </row>
    <row r="62" spans="1:37" ht="14.25" customHeight="1" x14ac:dyDescent="0.25">
      <c r="A62" s="71" t="s">
        <v>7264</v>
      </c>
      <c r="B62" s="64" t="s">
        <v>7265</v>
      </c>
      <c r="C62" s="65">
        <v>1</v>
      </c>
      <c r="D62" s="66">
        <v>44202</v>
      </c>
      <c r="E62" s="66">
        <v>44222</v>
      </c>
      <c r="F62" s="63" t="s">
        <v>733</v>
      </c>
      <c r="G62" s="64" t="s">
        <v>7266</v>
      </c>
      <c r="H62" s="67"/>
      <c r="I62" s="78"/>
    </row>
    <row r="63" spans="1:37" ht="14.25" customHeight="1" x14ac:dyDescent="0.25">
      <c r="A63" s="71" t="s">
        <v>7267</v>
      </c>
      <c r="B63" s="64" t="s">
        <v>7268</v>
      </c>
      <c r="C63" s="65">
        <v>1</v>
      </c>
      <c r="D63" s="66">
        <v>44202</v>
      </c>
      <c r="E63" s="66">
        <v>44222</v>
      </c>
      <c r="F63" s="63" t="s">
        <v>733</v>
      </c>
      <c r="G63" s="64" t="s">
        <v>7269</v>
      </c>
      <c r="H63" s="67"/>
      <c r="I63" s="90"/>
    </row>
    <row r="64" spans="1:37" ht="14.25" customHeight="1" x14ac:dyDescent="0.25">
      <c r="A64" s="71" t="s">
        <v>7270</v>
      </c>
      <c r="B64" s="64" t="s">
        <v>7271</v>
      </c>
      <c r="C64" s="65">
        <v>1</v>
      </c>
      <c r="D64" s="66">
        <v>44202</v>
      </c>
      <c r="E64" s="66">
        <v>44222</v>
      </c>
      <c r="F64" s="63" t="s">
        <v>733</v>
      </c>
      <c r="G64" s="64" t="s">
        <v>7272</v>
      </c>
      <c r="H64" s="67"/>
      <c r="I64" s="78"/>
    </row>
    <row r="65" spans="1:37" ht="14.25" customHeight="1" x14ac:dyDescent="0.25">
      <c r="A65" s="71" t="s">
        <v>7273</v>
      </c>
      <c r="B65" s="64" t="s">
        <v>7252</v>
      </c>
      <c r="C65" s="65">
        <v>1</v>
      </c>
      <c r="D65" s="66">
        <v>44202</v>
      </c>
      <c r="E65" s="66">
        <v>44222</v>
      </c>
      <c r="F65" s="63" t="s">
        <v>5073</v>
      </c>
      <c r="G65" s="64" t="s">
        <v>7274</v>
      </c>
      <c r="H65" s="67"/>
      <c r="I65" s="68"/>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row>
    <row r="66" spans="1:37" ht="14.25" customHeight="1" x14ac:dyDescent="0.25">
      <c r="A66" s="71" t="s">
        <v>7275</v>
      </c>
      <c r="B66" s="64" t="s">
        <v>7252</v>
      </c>
      <c r="C66" s="65">
        <v>1</v>
      </c>
      <c r="D66" s="66">
        <v>44202</v>
      </c>
      <c r="E66" s="66">
        <v>44222</v>
      </c>
      <c r="F66" s="63" t="s">
        <v>5073</v>
      </c>
      <c r="G66" s="64" t="s">
        <v>7276</v>
      </c>
      <c r="H66" s="67"/>
      <c r="I66" s="68"/>
    </row>
    <row r="67" spans="1:37" ht="14.25" customHeight="1" x14ac:dyDescent="0.25">
      <c r="A67" s="71" t="s">
        <v>7277</v>
      </c>
      <c r="B67" s="64" t="s">
        <v>7278</v>
      </c>
      <c r="C67" s="65">
        <v>1</v>
      </c>
      <c r="D67" s="66">
        <v>44202</v>
      </c>
      <c r="E67" s="66">
        <v>44222</v>
      </c>
      <c r="F67" s="63" t="s">
        <v>5073</v>
      </c>
      <c r="G67" s="64" t="s">
        <v>7279</v>
      </c>
      <c r="H67" s="67"/>
      <c r="I67" s="68"/>
    </row>
    <row r="68" spans="1:37" ht="14.25" customHeight="1" x14ac:dyDescent="0.25">
      <c r="A68" s="71" t="s">
        <v>7280</v>
      </c>
      <c r="B68" s="64" t="s">
        <v>7252</v>
      </c>
      <c r="C68" s="65">
        <v>1</v>
      </c>
      <c r="D68" s="66">
        <v>44202</v>
      </c>
      <c r="E68" s="66">
        <v>44222</v>
      </c>
      <c r="F68" s="63" t="s">
        <v>2520</v>
      </c>
      <c r="G68" s="64" t="s">
        <v>7281</v>
      </c>
      <c r="H68" s="67"/>
      <c r="I68" s="68"/>
    </row>
    <row r="69" spans="1:37" ht="14.25" customHeight="1" x14ac:dyDescent="0.25">
      <c r="A69" s="88" t="s">
        <v>7282</v>
      </c>
      <c r="B69" s="84" t="s">
        <v>7252</v>
      </c>
      <c r="C69" s="80">
        <v>1</v>
      </c>
      <c r="D69" s="91">
        <v>44202</v>
      </c>
      <c r="E69" s="83">
        <v>44222</v>
      </c>
      <c r="F69" s="88" t="s">
        <v>2520</v>
      </c>
      <c r="G69" s="89" t="s">
        <v>7283</v>
      </c>
      <c r="H69" s="84" t="s">
        <v>7284</v>
      </c>
      <c r="I69" s="85" t="s">
        <v>7224</v>
      </c>
    </row>
    <row r="70" spans="1:37" ht="14.25" customHeight="1" x14ac:dyDescent="0.25">
      <c r="A70" s="63" t="s">
        <v>7285</v>
      </c>
      <c r="B70" s="67" t="s">
        <v>7286</v>
      </c>
      <c r="C70" s="63">
        <v>1</v>
      </c>
      <c r="D70" s="79">
        <v>43832</v>
      </c>
      <c r="E70" s="66">
        <v>43852</v>
      </c>
      <c r="F70" s="63" t="s">
        <v>3056</v>
      </c>
      <c r="G70" s="64" t="s">
        <v>7287</v>
      </c>
      <c r="H70" s="67"/>
      <c r="I70" s="68"/>
    </row>
    <row r="71" spans="1:37" ht="14.25" customHeight="1" x14ac:dyDescent="0.25">
      <c r="A71" s="71" t="s">
        <v>7288</v>
      </c>
      <c r="B71" s="64" t="s">
        <v>7289</v>
      </c>
      <c r="C71" s="65">
        <v>1</v>
      </c>
      <c r="D71" s="66">
        <v>44202</v>
      </c>
      <c r="E71" s="66">
        <v>44222</v>
      </c>
      <c r="F71" s="63" t="s">
        <v>473</v>
      </c>
      <c r="G71" s="64" t="s">
        <v>7290</v>
      </c>
      <c r="H71" s="67"/>
      <c r="I71" s="68"/>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row>
    <row r="72" spans="1:37" ht="14.25" customHeight="1" x14ac:dyDescent="0.25">
      <c r="A72" s="63" t="s">
        <v>7291</v>
      </c>
      <c r="B72" s="64" t="s">
        <v>7292</v>
      </c>
      <c r="C72" s="65">
        <v>1</v>
      </c>
      <c r="D72" s="66">
        <v>43832</v>
      </c>
      <c r="E72" s="66">
        <v>43852</v>
      </c>
      <c r="F72" s="63" t="s">
        <v>842</v>
      </c>
      <c r="G72" s="64" t="s">
        <v>7293</v>
      </c>
      <c r="H72" s="67"/>
      <c r="I72" s="68"/>
    </row>
    <row r="73" spans="1:37" ht="14.25" customHeight="1" x14ac:dyDescent="0.25">
      <c r="A73" s="63" t="s">
        <v>7294</v>
      </c>
      <c r="B73" s="64" t="s">
        <v>7295</v>
      </c>
      <c r="C73" s="65">
        <v>1</v>
      </c>
      <c r="D73" s="66">
        <v>43832</v>
      </c>
      <c r="E73" s="66">
        <v>43852</v>
      </c>
      <c r="F73" s="63" t="s">
        <v>5126</v>
      </c>
      <c r="G73" s="64" t="s">
        <v>7296</v>
      </c>
      <c r="H73" s="67"/>
      <c r="I73" s="68"/>
    </row>
    <row r="74" spans="1:37" ht="14.25" customHeight="1" x14ac:dyDescent="0.25">
      <c r="A74" s="63" t="s">
        <v>7297</v>
      </c>
      <c r="B74" s="64" t="s">
        <v>4004</v>
      </c>
      <c r="C74" s="65">
        <v>1</v>
      </c>
      <c r="D74" s="66">
        <v>43832</v>
      </c>
      <c r="E74" s="66">
        <v>43852</v>
      </c>
      <c r="F74" s="63" t="s">
        <v>97</v>
      </c>
      <c r="G74" s="64" t="s">
        <v>7298</v>
      </c>
      <c r="H74" s="67"/>
      <c r="I74" s="68"/>
    </row>
    <row r="75" spans="1:37" ht="14.25" customHeight="1" x14ac:dyDescent="0.25">
      <c r="A75" s="71" t="s">
        <v>7299</v>
      </c>
      <c r="B75" s="64" t="s">
        <v>7300</v>
      </c>
      <c r="C75" s="65">
        <v>1</v>
      </c>
      <c r="D75" s="66">
        <v>44202</v>
      </c>
      <c r="E75" s="66">
        <v>44222</v>
      </c>
      <c r="F75" s="63" t="s">
        <v>97</v>
      </c>
      <c r="G75" s="64" t="s">
        <v>7301</v>
      </c>
      <c r="H75" s="67"/>
      <c r="I75" s="90"/>
    </row>
    <row r="76" spans="1:37" ht="14.25" customHeight="1" x14ac:dyDescent="0.25">
      <c r="A76" s="88" t="s">
        <v>7302</v>
      </c>
      <c r="B76" s="84" t="s">
        <v>7303</v>
      </c>
      <c r="C76" s="80">
        <v>1</v>
      </c>
      <c r="D76" s="91">
        <v>44202</v>
      </c>
      <c r="E76" s="83">
        <v>44222</v>
      </c>
      <c r="F76" s="88" t="s">
        <v>97</v>
      </c>
      <c r="G76" s="89" t="s">
        <v>7304</v>
      </c>
      <c r="H76" s="84" t="s">
        <v>7305</v>
      </c>
      <c r="I76" s="80" t="s">
        <v>7224</v>
      </c>
    </row>
    <row r="77" spans="1:37" ht="14.25" customHeight="1" x14ac:dyDescent="0.25">
      <c r="A77" s="59" t="s">
        <v>7306</v>
      </c>
      <c r="B77" s="62" t="s">
        <v>7229</v>
      </c>
      <c r="C77" s="59">
        <v>1</v>
      </c>
      <c r="D77" s="92">
        <v>43832</v>
      </c>
      <c r="E77" s="61">
        <v>43852</v>
      </c>
      <c r="F77" s="59" t="s">
        <v>5134</v>
      </c>
      <c r="G77" s="17" t="s">
        <v>7307</v>
      </c>
      <c r="H77" s="62" t="s">
        <v>7308</v>
      </c>
      <c r="I77" s="59" t="s">
        <v>7129</v>
      </c>
    </row>
    <row r="78" spans="1:37" ht="14.25" customHeight="1" x14ac:dyDescent="0.25">
      <c r="A78" s="88" t="s">
        <v>7309</v>
      </c>
      <c r="B78" s="84" t="s">
        <v>7310</v>
      </c>
      <c r="C78" s="80">
        <v>1</v>
      </c>
      <c r="D78" s="91">
        <v>44202</v>
      </c>
      <c r="E78" s="83">
        <v>44222</v>
      </c>
      <c r="F78" s="88" t="s">
        <v>5134</v>
      </c>
      <c r="G78" s="89" t="s">
        <v>7311</v>
      </c>
      <c r="H78" s="93" t="s">
        <v>7312</v>
      </c>
      <c r="I78" s="80" t="s">
        <v>7224</v>
      </c>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row>
    <row r="79" spans="1:37" ht="14.25" customHeight="1" x14ac:dyDescent="0.25">
      <c r="A79" s="86" t="s">
        <v>7309</v>
      </c>
      <c r="B79" s="62" t="s">
        <v>7310</v>
      </c>
      <c r="C79" s="59">
        <v>1</v>
      </c>
      <c r="D79" s="92">
        <v>44202</v>
      </c>
      <c r="E79" s="61">
        <v>44222</v>
      </c>
      <c r="F79" s="86" t="s">
        <v>5134</v>
      </c>
      <c r="G79" s="87" t="s">
        <v>7311</v>
      </c>
      <c r="H79" s="62" t="s">
        <v>7313</v>
      </c>
      <c r="I79" s="59" t="s">
        <v>7129</v>
      </c>
    </row>
    <row r="80" spans="1:37" ht="14.25" customHeight="1" x14ac:dyDescent="0.25">
      <c r="A80" s="71" t="s">
        <v>7314</v>
      </c>
      <c r="B80" s="67" t="s">
        <v>4233</v>
      </c>
      <c r="C80" s="63">
        <v>1</v>
      </c>
      <c r="D80" s="79">
        <v>44202</v>
      </c>
      <c r="E80" s="66">
        <v>44222</v>
      </c>
      <c r="F80" s="71" t="s">
        <v>3174</v>
      </c>
      <c r="G80" s="94" t="s">
        <v>7315</v>
      </c>
      <c r="H80" s="67"/>
      <c r="I80" s="68"/>
    </row>
    <row r="81" spans="1:9" ht="14.25" customHeight="1" x14ac:dyDescent="0.25">
      <c r="A81" s="63" t="s">
        <v>7316</v>
      </c>
      <c r="B81" s="67" t="s">
        <v>7317</v>
      </c>
      <c r="C81" s="63">
        <v>1</v>
      </c>
      <c r="D81" s="79">
        <v>43832</v>
      </c>
      <c r="E81" s="66">
        <v>43852</v>
      </c>
      <c r="F81" s="63" t="s">
        <v>793</v>
      </c>
      <c r="G81" s="64" t="s">
        <v>7318</v>
      </c>
      <c r="H81" s="67"/>
      <c r="I81" s="68"/>
    </row>
    <row r="82" spans="1:9" ht="14.25" customHeight="1" x14ac:dyDescent="0.25">
      <c r="A82" s="59" t="s">
        <v>7319</v>
      </c>
      <c r="B82" s="62" t="s">
        <v>7320</v>
      </c>
      <c r="C82" s="59">
        <v>1</v>
      </c>
      <c r="D82" s="92">
        <v>43832</v>
      </c>
      <c r="E82" s="61">
        <v>43852</v>
      </c>
      <c r="F82" s="59" t="s">
        <v>793</v>
      </c>
      <c r="G82" s="17" t="s">
        <v>7321</v>
      </c>
      <c r="H82" s="62" t="s">
        <v>7322</v>
      </c>
      <c r="I82" s="59" t="s">
        <v>7129</v>
      </c>
    </row>
    <row r="83" spans="1:9" ht="14.25" customHeight="1" x14ac:dyDescent="0.25">
      <c r="A83" s="59" t="s">
        <v>7323</v>
      </c>
      <c r="B83" s="62" t="s">
        <v>7320</v>
      </c>
      <c r="C83" s="59">
        <v>1</v>
      </c>
      <c r="D83" s="92">
        <v>43832</v>
      </c>
      <c r="E83" s="61">
        <v>43852</v>
      </c>
      <c r="F83" s="59" t="s">
        <v>793</v>
      </c>
      <c r="G83" s="17" t="s">
        <v>7324</v>
      </c>
      <c r="H83" s="62" t="s">
        <v>7322</v>
      </c>
      <c r="I83" s="59" t="s">
        <v>7129</v>
      </c>
    </row>
    <row r="84" spans="1:9" ht="14.25" customHeight="1" x14ac:dyDescent="0.25">
      <c r="A84" s="71" t="s">
        <v>7325</v>
      </c>
      <c r="B84" s="67" t="s">
        <v>7326</v>
      </c>
      <c r="C84" s="63">
        <v>1</v>
      </c>
      <c r="D84" s="79">
        <v>44202</v>
      </c>
      <c r="E84" s="66">
        <v>44222</v>
      </c>
      <c r="F84" s="71" t="s">
        <v>793</v>
      </c>
      <c r="G84" s="94" t="s">
        <v>7327</v>
      </c>
      <c r="H84" s="67"/>
      <c r="I84" s="68"/>
    </row>
    <row r="85" spans="1:9" ht="14.25" customHeight="1" x14ac:dyDescent="0.25">
      <c r="A85" s="71" t="s">
        <v>7328</v>
      </c>
      <c r="B85" s="67" t="s">
        <v>7329</v>
      </c>
      <c r="C85" s="63">
        <v>1</v>
      </c>
      <c r="D85" s="79">
        <v>44202</v>
      </c>
      <c r="E85" s="66">
        <v>44222</v>
      </c>
      <c r="F85" s="71" t="s">
        <v>793</v>
      </c>
      <c r="G85" s="94" t="s">
        <v>7330</v>
      </c>
      <c r="H85" s="67"/>
      <c r="I85" s="90"/>
    </row>
    <row r="86" spans="1:9" ht="14.25" customHeight="1" x14ac:dyDescent="0.25">
      <c r="A86" s="88" t="s">
        <v>7331</v>
      </c>
      <c r="B86" s="84" t="s">
        <v>7332</v>
      </c>
      <c r="C86" s="80">
        <v>1</v>
      </c>
      <c r="D86" s="91">
        <v>44202</v>
      </c>
      <c r="E86" s="83">
        <v>44222</v>
      </c>
      <c r="F86" s="88" t="s">
        <v>3163</v>
      </c>
      <c r="G86" s="89" t="s">
        <v>7333</v>
      </c>
      <c r="H86" s="84" t="s">
        <v>7334</v>
      </c>
      <c r="I86" s="85" t="s">
        <v>7224</v>
      </c>
    </row>
    <row r="87" spans="1:9" ht="14.25" customHeight="1" x14ac:dyDescent="0.25">
      <c r="A87" s="63" t="s">
        <v>7335</v>
      </c>
      <c r="B87" s="67" t="s">
        <v>7336</v>
      </c>
      <c r="C87" s="63">
        <v>1</v>
      </c>
      <c r="D87" s="79">
        <v>43832</v>
      </c>
      <c r="E87" s="66">
        <v>43852</v>
      </c>
      <c r="F87" s="63" t="s">
        <v>980</v>
      </c>
      <c r="G87" s="64" t="s">
        <v>7337</v>
      </c>
      <c r="H87" s="67"/>
      <c r="I87" s="68"/>
    </row>
    <row r="88" spans="1:9" ht="14.25" customHeight="1" x14ac:dyDescent="0.25">
      <c r="A88" s="63" t="s">
        <v>7338</v>
      </c>
      <c r="B88" s="67" t="s">
        <v>7336</v>
      </c>
      <c r="C88" s="63">
        <v>1</v>
      </c>
      <c r="D88" s="79">
        <v>43832</v>
      </c>
      <c r="E88" s="66">
        <v>43852</v>
      </c>
      <c r="F88" s="63" t="s">
        <v>980</v>
      </c>
      <c r="G88" s="64" t="s">
        <v>7339</v>
      </c>
      <c r="H88" s="67"/>
      <c r="I88" s="68"/>
    </row>
    <row r="89" spans="1:9" ht="14.25" customHeight="1" x14ac:dyDescent="0.25">
      <c r="A89" s="63" t="s">
        <v>7340</v>
      </c>
      <c r="B89" s="67" t="s">
        <v>4583</v>
      </c>
      <c r="C89" s="63">
        <v>1</v>
      </c>
      <c r="D89" s="79">
        <v>43832</v>
      </c>
      <c r="E89" s="66">
        <v>43852</v>
      </c>
      <c r="F89" s="63" t="s">
        <v>980</v>
      </c>
      <c r="G89" s="64" t="s">
        <v>7341</v>
      </c>
      <c r="H89" s="67"/>
      <c r="I89" s="68"/>
    </row>
    <row r="90" spans="1:9" ht="14.25" customHeight="1" x14ac:dyDescent="0.25">
      <c r="A90" s="71" t="s">
        <v>7342</v>
      </c>
      <c r="B90" s="67" t="s">
        <v>4612</v>
      </c>
      <c r="C90" s="63">
        <v>1</v>
      </c>
      <c r="D90" s="79">
        <v>44202</v>
      </c>
      <c r="E90" s="66">
        <v>44222</v>
      </c>
      <c r="F90" s="71" t="s">
        <v>948</v>
      </c>
      <c r="G90" s="94" t="s">
        <v>7343</v>
      </c>
      <c r="H90" s="67"/>
      <c r="I90" s="72"/>
    </row>
    <row r="91" spans="1:9" ht="14.25" customHeight="1" x14ac:dyDescent="0.25">
      <c r="A91" s="71" t="s">
        <v>7344</v>
      </c>
      <c r="B91" s="67" t="s">
        <v>7345</v>
      </c>
      <c r="C91" s="63">
        <v>1</v>
      </c>
      <c r="D91" s="79">
        <v>44202</v>
      </c>
      <c r="E91" s="66">
        <v>44222</v>
      </c>
      <c r="F91" s="71" t="s">
        <v>948</v>
      </c>
      <c r="G91" s="94" t="s">
        <v>7346</v>
      </c>
      <c r="H91" s="67"/>
      <c r="I91" s="72"/>
    </row>
    <row r="92" spans="1:9" ht="14.25" customHeight="1" x14ac:dyDescent="0.25">
      <c r="A92" s="71" t="s">
        <v>7347</v>
      </c>
      <c r="B92" s="67" t="s">
        <v>7348</v>
      </c>
      <c r="C92" s="63">
        <v>1</v>
      </c>
      <c r="D92" s="79">
        <v>44202</v>
      </c>
      <c r="E92" s="66">
        <v>44222</v>
      </c>
      <c r="F92" s="71" t="s">
        <v>948</v>
      </c>
      <c r="G92" s="94" t="s">
        <v>7349</v>
      </c>
      <c r="H92" s="67"/>
      <c r="I92" s="95"/>
    </row>
    <row r="93" spans="1:9" ht="14.25" customHeight="1" x14ac:dyDescent="0.25">
      <c r="A93" s="71" t="s">
        <v>7350</v>
      </c>
      <c r="B93" s="67" t="s">
        <v>7351</v>
      </c>
      <c r="C93" s="63">
        <v>1</v>
      </c>
      <c r="D93" s="79">
        <v>44202</v>
      </c>
      <c r="E93" s="66">
        <v>44222</v>
      </c>
      <c r="F93" s="71" t="s">
        <v>498</v>
      </c>
      <c r="G93" s="94" t="s">
        <v>7352</v>
      </c>
      <c r="H93" s="67"/>
      <c r="I93" s="68"/>
    </row>
    <row r="94" spans="1:9" ht="14.25" customHeight="1" x14ac:dyDescent="0.25">
      <c r="A94" s="63" t="s">
        <v>7353</v>
      </c>
      <c r="B94" s="67" t="s">
        <v>7354</v>
      </c>
      <c r="C94" s="63">
        <v>1</v>
      </c>
      <c r="D94" s="79">
        <v>43832</v>
      </c>
      <c r="E94" s="66">
        <v>43852</v>
      </c>
      <c r="F94" s="63" t="s">
        <v>663</v>
      </c>
      <c r="G94" s="64" t="s">
        <v>7355</v>
      </c>
      <c r="H94" s="67"/>
      <c r="I94" s="68"/>
    </row>
    <row r="95" spans="1:9" ht="14.25" customHeight="1" x14ac:dyDescent="0.25">
      <c r="A95" s="71" t="s">
        <v>7356</v>
      </c>
      <c r="B95" s="67" t="s">
        <v>7357</v>
      </c>
      <c r="C95" s="63">
        <v>1</v>
      </c>
      <c r="D95" s="79">
        <v>44202</v>
      </c>
      <c r="E95" s="66">
        <v>44222</v>
      </c>
      <c r="F95" s="71" t="s">
        <v>3946</v>
      </c>
      <c r="G95" s="94" t="s">
        <v>7358</v>
      </c>
      <c r="H95" s="67"/>
      <c r="I95" s="68"/>
    </row>
    <row r="96" spans="1:9" ht="14.25" customHeight="1" x14ac:dyDescent="0.25">
      <c r="A96" s="71" t="s">
        <v>7359</v>
      </c>
      <c r="B96" s="67" t="s">
        <v>7360</v>
      </c>
      <c r="C96" s="63">
        <v>1</v>
      </c>
      <c r="D96" s="79">
        <v>44202</v>
      </c>
      <c r="E96" s="66">
        <v>44222</v>
      </c>
      <c r="F96" s="71" t="s">
        <v>638</v>
      </c>
      <c r="G96" s="94" t="s">
        <v>7361</v>
      </c>
      <c r="H96" s="67"/>
      <c r="I96" s="68"/>
    </row>
    <row r="97" spans="1:9" ht="14.25" customHeight="1" x14ac:dyDescent="0.25">
      <c r="A97" s="71" t="s">
        <v>7362</v>
      </c>
      <c r="B97" s="67" t="s">
        <v>7363</v>
      </c>
      <c r="C97" s="63">
        <v>1</v>
      </c>
      <c r="D97" s="79">
        <v>44202</v>
      </c>
      <c r="E97" s="66">
        <v>44222</v>
      </c>
      <c r="F97" s="71" t="s">
        <v>5182</v>
      </c>
      <c r="G97" s="94" t="s">
        <v>7364</v>
      </c>
      <c r="H97" s="67"/>
      <c r="I97" s="68"/>
    </row>
    <row r="98" spans="1:9" ht="14.25" customHeight="1" x14ac:dyDescent="0.25">
      <c r="A98" s="88" t="s">
        <v>7365</v>
      </c>
      <c r="B98" s="84" t="s">
        <v>7366</v>
      </c>
      <c r="C98" s="80">
        <v>1</v>
      </c>
      <c r="D98" s="91">
        <v>44202</v>
      </c>
      <c r="E98" s="83">
        <v>44222</v>
      </c>
      <c r="F98" s="88" t="s">
        <v>1553</v>
      </c>
      <c r="G98" s="89" t="s">
        <v>7367</v>
      </c>
      <c r="H98" s="84" t="s">
        <v>7368</v>
      </c>
      <c r="I98" s="85" t="s">
        <v>7224</v>
      </c>
    </row>
    <row r="99" spans="1:9" ht="14.25" customHeight="1" x14ac:dyDescent="0.25">
      <c r="A99" s="88" t="s">
        <v>7365</v>
      </c>
      <c r="B99" s="84" t="s">
        <v>7366</v>
      </c>
      <c r="C99" s="80">
        <v>1</v>
      </c>
      <c r="D99" s="91">
        <v>44202</v>
      </c>
      <c r="E99" s="83">
        <v>44222</v>
      </c>
      <c r="F99" s="88" t="s">
        <v>1553</v>
      </c>
      <c r="G99" s="89" t="s">
        <v>7367</v>
      </c>
      <c r="H99" s="84" t="s">
        <v>7369</v>
      </c>
      <c r="I99" s="85" t="s">
        <v>7224</v>
      </c>
    </row>
    <row r="100" spans="1:9" ht="14.25" customHeight="1" x14ac:dyDescent="0.25">
      <c r="A100" s="63" t="s">
        <v>7370</v>
      </c>
      <c r="B100" s="67" t="s">
        <v>7371</v>
      </c>
      <c r="C100" s="63">
        <v>1</v>
      </c>
      <c r="D100" s="79">
        <v>43832</v>
      </c>
      <c r="E100" s="66">
        <v>43852</v>
      </c>
      <c r="F100" s="63" t="s">
        <v>147</v>
      </c>
      <c r="G100" s="64" t="s">
        <v>7372</v>
      </c>
      <c r="H100" s="67"/>
      <c r="I100" s="68"/>
    </row>
    <row r="101" spans="1:9" ht="14.25" customHeight="1" x14ac:dyDescent="0.25">
      <c r="A101" s="63" t="s">
        <v>7373</v>
      </c>
      <c r="B101" s="67" t="s">
        <v>7374</v>
      </c>
      <c r="C101" s="63">
        <v>1</v>
      </c>
      <c r="D101" s="79">
        <v>43832</v>
      </c>
      <c r="E101" s="66">
        <v>43852</v>
      </c>
      <c r="F101" s="63" t="s">
        <v>147</v>
      </c>
      <c r="G101" s="64" t="s">
        <v>7375</v>
      </c>
      <c r="H101" s="67"/>
      <c r="I101" s="68"/>
    </row>
    <row r="102" spans="1:9" ht="14.25" customHeight="1" x14ac:dyDescent="0.25">
      <c r="A102" s="71" t="s">
        <v>7376</v>
      </c>
      <c r="B102" s="67" t="s">
        <v>7377</v>
      </c>
      <c r="C102" s="63">
        <v>1</v>
      </c>
      <c r="D102" s="79">
        <v>44202</v>
      </c>
      <c r="E102" s="66">
        <v>44222</v>
      </c>
      <c r="F102" s="71" t="s">
        <v>147</v>
      </c>
      <c r="G102" s="94" t="s">
        <v>7378</v>
      </c>
      <c r="H102" s="67"/>
      <c r="I102" s="72"/>
    </row>
    <row r="103" spans="1:9" ht="14.25" customHeight="1" x14ac:dyDescent="0.25">
      <c r="A103" s="71" t="s">
        <v>7379</v>
      </c>
      <c r="B103" s="67" t="s">
        <v>7380</v>
      </c>
      <c r="C103" s="63">
        <v>1</v>
      </c>
      <c r="D103" s="79">
        <v>44202</v>
      </c>
      <c r="E103" s="66">
        <v>44222</v>
      </c>
      <c r="F103" s="71" t="s">
        <v>129</v>
      </c>
      <c r="G103" s="94" t="s">
        <v>7381</v>
      </c>
      <c r="H103" s="67"/>
      <c r="I103" s="68"/>
    </row>
    <row r="104" spans="1:9" ht="14.25" customHeight="1" x14ac:dyDescent="0.25">
      <c r="A104" s="71" t="s">
        <v>7382</v>
      </c>
      <c r="B104" s="67" t="s">
        <v>7383</v>
      </c>
      <c r="C104" s="63">
        <v>1</v>
      </c>
      <c r="D104" s="79">
        <v>44202</v>
      </c>
      <c r="E104" s="66">
        <v>44222</v>
      </c>
      <c r="F104" s="71" t="s">
        <v>129</v>
      </c>
      <c r="G104" s="94" t="s">
        <v>7384</v>
      </c>
      <c r="H104" s="67"/>
      <c r="I104" s="68"/>
    </row>
    <row r="105" spans="1:9" ht="14.25" customHeight="1" x14ac:dyDescent="0.25">
      <c r="A105" s="71" t="s">
        <v>7385</v>
      </c>
      <c r="B105" s="67" t="s">
        <v>4595</v>
      </c>
      <c r="C105" s="63">
        <v>1</v>
      </c>
      <c r="D105" s="79">
        <v>44202</v>
      </c>
      <c r="E105" s="66">
        <v>44222</v>
      </c>
      <c r="F105" s="71" t="s">
        <v>129</v>
      </c>
      <c r="G105" s="94" t="s">
        <v>7386</v>
      </c>
      <c r="H105" s="67"/>
      <c r="I105" s="68"/>
    </row>
    <row r="106" spans="1:9" ht="14.25" customHeight="1" x14ac:dyDescent="0.25">
      <c r="A106" s="63" t="s">
        <v>7387</v>
      </c>
      <c r="B106" s="67" t="s">
        <v>7388</v>
      </c>
      <c r="C106" s="63">
        <v>1</v>
      </c>
      <c r="D106" s="79">
        <v>43832</v>
      </c>
      <c r="E106" s="66">
        <v>43852</v>
      </c>
      <c r="F106" s="63" t="s">
        <v>5198</v>
      </c>
      <c r="G106" s="64" t="s">
        <v>7389</v>
      </c>
      <c r="H106" s="67"/>
      <c r="I106" s="68"/>
    </row>
    <row r="107" spans="1:9" ht="14.25" customHeight="1" x14ac:dyDescent="0.25">
      <c r="A107" s="63" t="s">
        <v>7390</v>
      </c>
      <c r="B107" s="67" t="s">
        <v>7391</v>
      </c>
      <c r="C107" s="63">
        <v>1</v>
      </c>
      <c r="D107" s="79">
        <v>43832</v>
      </c>
      <c r="E107" s="66">
        <v>43852</v>
      </c>
      <c r="F107" s="63" t="s">
        <v>5208</v>
      </c>
      <c r="G107" s="64" t="s">
        <v>7392</v>
      </c>
      <c r="H107" s="67"/>
      <c r="I107" s="68"/>
    </row>
    <row r="108" spans="1:9" ht="14.25" customHeight="1" x14ac:dyDescent="0.25">
      <c r="A108" s="63" t="s">
        <v>7393</v>
      </c>
      <c r="B108" s="67" t="s">
        <v>7134</v>
      </c>
      <c r="C108" s="63">
        <v>1</v>
      </c>
      <c r="D108" s="79">
        <v>43832</v>
      </c>
      <c r="E108" s="66">
        <v>43852</v>
      </c>
      <c r="F108" s="63" t="s">
        <v>5210</v>
      </c>
      <c r="G108" s="64" t="s">
        <v>7394</v>
      </c>
      <c r="H108" s="67"/>
      <c r="I108" s="68"/>
    </row>
    <row r="109" spans="1:9" ht="14.25" customHeight="1" x14ac:dyDescent="0.25">
      <c r="A109" s="63" t="s">
        <v>7395</v>
      </c>
      <c r="B109" s="67" t="s">
        <v>7396</v>
      </c>
      <c r="C109" s="63">
        <v>1</v>
      </c>
      <c r="D109" s="79">
        <v>43832</v>
      </c>
      <c r="E109" s="66">
        <v>43852</v>
      </c>
      <c r="F109" s="63" t="s">
        <v>312</v>
      </c>
      <c r="G109" s="64" t="s">
        <v>7397</v>
      </c>
      <c r="H109" s="67"/>
      <c r="I109" s="68"/>
    </row>
    <row r="110" spans="1:9" ht="14.25" customHeight="1" x14ac:dyDescent="0.25">
      <c r="A110" s="71" t="s">
        <v>7398</v>
      </c>
      <c r="B110" s="67" t="s">
        <v>7399</v>
      </c>
      <c r="C110" s="63">
        <v>1</v>
      </c>
      <c r="D110" s="79">
        <v>44202</v>
      </c>
      <c r="E110" s="66">
        <v>44222</v>
      </c>
      <c r="F110" s="71" t="s">
        <v>312</v>
      </c>
      <c r="G110" s="94" t="s">
        <v>7400</v>
      </c>
      <c r="H110" s="67"/>
      <c r="I110" s="95"/>
    </row>
    <row r="111" spans="1:9" ht="14.25" customHeight="1" x14ac:dyDescent="0.25">
      <c r="A111" s="71" t="s">
        <v>7401</v>
      </c>
      <c r="B111" s="67" t="s">
        <v>7363</v>
      </c>
      <c r="C111" s="63">
        <v>1</v>
      </c>
      <c r="D111" s="79">
        <v>44202</v>
      </c>
      <c r="E111" s="66">
        <v>44222</v>
      </c>
      <c r="F111" s="71" t="s">
        <v>312</v>
      </c>
      <c r="G111" s="94" t="s">
        <v>7402</v>
      </c>
      <c r="H111" s="67"/>
      <c r="I111" s="68"/>
    </row>
    <row r="112" spans="1:9" ht="14.25" customHeight="1" x14ac:dyDescent="0.25">
      <c r="A112" s="59" t="s">
        <v>7403</v>
      </c>
      <c r="B112" s="62" t="s">
        <v>7134</v>
      </c>
      <c r="C112" s="59">
        <v>1</v>
      </c>
      <c r="D112" s="92">
        <v>43832</v>
      </c>
      <c r="E112" s="61">
        <v>43852</v>
      </c>
      <c r="F112" s="59" t="s">
        <v>5221</v>
      </c>
      <c r="G112" s="17" t="s">
        <v>7404</v>
      </c>
      <c r="H112" s="62" t="s">
        <v>7405</v>
      </c>
      <c r="I112" s="59" t="s">
        <v>7129</v>
      </c>
    </row>
    <row r="113" spans="1:37" ht="14.25" customHeight="1" x14ac:dyDescent="0.25">
      <c r="A113" s="59" t="s">
        <v>7403</v>
      </c>
      <c r="B113" s="62" t="s">
        <v>7134</v>
      </c>
      <c r="C113" s="59">
        <v>1</v>
      </c>
      <c r="D113" s="92">
        <v>43832</v>
      </c>
      <c r="E113" s="61">
        <v>43852</v>
      </c>
      <c r="F113" s="59" t="s">
        <v>5221</v>
      </c>
      <c r="G113" s="17" t="s">
        <v>7404</v>
      </c>
      <c r="H113" s="62" t="s">
        <v>7405</v>
      </c>
      <c r="I113" s="59" t="s">
        <v>7129</v>
      </c>
    </row>
    <row r="114" spans="1:37" ht="14.25" customHeight="1" x14ac:dyDescent="0.25">
      <c r="A114" s="63" t="s">
        <v>7406</v>
      </c>
      <c r="B114" s="67" t="s">
        <v>7134</v>
      </c>
      <c r="C114" s="63">
        <v>1</v>
      </c>
      <c r="D114" s="79">
        <v>43832</v>
      </c>
      <c r="E114" s="66">
        <v>43852</v>
      </c>
      <c r="F114" s="63" t="s">
        <v>5221</v>
      </c>
      <c r="G114" s="64" t="s">
        <v>7407</v>
      </c>
      <c r="H114" s="67"/>
      <c r="I114" s="68"/>
    </row>
    <row r="115" spans="1:37" ht="14.25" customHeight="1" x14ac:dyDescent="0.25">
      <c r="A115" s="63" t="s">
        <v>7408</v>
      </c>
      <c r="B115" s="67" t="s">
        <v>4655</v>
      </c>
      <c r="C115" s="63">
        <v>1</v>
      </c>
      <c r="D115" s="79">
        <v>43832</v>
      </c>
      <c r="E115" s="66">
        <v>43852</v>
      </c>
      <c r="F115" s="63" t="s">
        <v>361</v>
      </c>
      <c r="G115" s="64" t="s">
        <v>7409</v>
      </c>
      <c r="H115" s="67"/>
      <c r="I115" s="68"/>
    </row>
    <row r="116" spans="1:37" ht="14.25" customHeight="1" x14ac:dyDescent="0.25">
      <c r="A116" s="59" t="s">
        <v>7410</v>
      </c>
      <c r="B116" s="62" t="s">
        <v>4655</v>
      </c>
      <c r="C116" s="59">
        <v>1</v>
      </c>
      <c r="D116" s="92">
        <v>43832</v>
      </c>
      <c r="E116" s="61">
        <v>43852</v>
      </c>
      <c r="F116" s="59" t="s">
        <v>361</v>
      </c>
      <c r="G116" s="17" t="s">
        <v>7411</v>
      </c>
      <c r="H116" s="62" t="s">
        <v>7412</v>
      </c>
      <c r="I116" s="59" t="s">
        <v>7129</v>
      </c>
    </row>
    <row r="117" spans="1:37" ht="14.25" customHeight="1" x14ac:dyDescent="0.25">
      <c r="A117" s="71" t="s">
        <v>7413</v>
      </c>
      <c r="B117" s="67" t="s">
        <v>4102</v>
      </c>
      <c r="C117" s="63">
        <v>1</v>
      </c>
      <c r="D117" s="79">
        <v>44202</v>
      </c>
      <c r="E117" s="66">
        <v>44222</v>
      </c>
      <c r="F117" s="71" t="s">
        <v>361</v>
      </c>
      <c r="G117" s="94" t="s">
        <v>7414</v>
      </c>
      <c r="H117" s="67"/>
      <c r="I117" s="72"/>
    </row>
    <row r="118" spans="1:37" ht="14.25" customHeight="1" x14ac:dyDescent="0.25">
      <c r="A118" s="71" t="s">
        <v>7415</v>
      </c>
      <c r="B118" s="67" t="s">
        <v>4102</v>
      </c>
      <c r="C118" s="63">
        <v>1</v>
      </c>
      <c r="D118" s="79">
        <v>44202</v>
      </c>
      <c r="E118" s="66">
        <v>44222</v>
      </c>
      <c r="F118" s="71" t="s">
        <v>361</v>
      </c>
      <c r="G118" s="94" t="s">
        <v>7416</v>
      </c>
      <c r="H118" s="67"/>
      <c r="I118" s="96"/>
    </row>
    <row r="119" spans="1:37" ht="14.25" customHeight="1" x14ac:dyDescent="0.25">
      <c r="A119" s="86" t="s">
        <v>7417</v>
      </c>
      <c r="B119" s="62" t="s">
        <v>7176</v>
      </c>
      <c r="C119" s="59">
        <v>1</v>
      </c>
      <c r="D119" s="92">
        <v>44202</v>
      </c>
      <c r="E119" s="61">
        <v>44222</v>
      </c>
      <c r="F119" s="86" t="s">
        <v>2724</v>
      </c>
      <c r="G119" s="87" t="s">
        <v>7418</v>
      </c>
      <c r="H119" s="97" t="s">
        <v>7419</v>
      </c>
      <c r="I119" s="59" t="s">
        <v>7129</v>
      </c>
    </row>
    <row r="120" spans="1:37" ht="14.25" customHeight="1" x14ac:dyDescent="0.25">
      <c r="A120" s="63" t="s">
        <v>7420</v>
      </c>
      <c r="B120" s="67" t="s">
        <v>4547</v>
      </c>
      <c r="C120" s="63">
        <v>1</v>
      </c>
      <c r="D120" s="79">
        <v>43832</v>
      </c>
      <c r="E120" s="66">
        <v>43852</v>
      </c>
      <c r="F120" s="63" t="s">
        <v>392</v>
      </c>
      <c r="G120" s="64" t="s">
        <v>7421</v>
      </c>
      <c r="H120" s="67"/>
      <c r="I120" s="68"/>
    </row>
    <row r="121" spans="1:37" ht="14.25" customHeight="1" x14ac:dyDescent="0.25">
      <c r="A121" s="63" t="s">
        <v>7422</v>
      </c>
      <c r="B121" s="67" t="s">
        <v>4547</v>
      </c>
      <c r="C121" s="63">
        <v>1</v>
      </c>
      <c r="D121" s="79">
        <v>43832</v>
      </c>
      <c r="E121" s="66">
        <v>43852</v>
      </c>
      <c r="F121" s="63" t="s">
        <v>392</v>
      </c>
      <c r="G121" s="64" t="s">
        <v>7423</v>
      </c>
      <c r="H121" s="67"/>
      <c r="I121" s="68"/>
    </row>
    <row r="122" spans="1:37" ht="14.25" customHeight="1" x14ac:dyDescent="0.25">
      <c r="A122" s="63" t="s">
        <v>7424</v>
      </c>
      <c r="B122" s="67" t="s">
        <v>4547</v>
      </c>
      <c r="C122" s="63">
        <v>1</v>
      </c>
      <c r="D122" s="79">
        <v>43832</v>
      </c>
      <c r="E122" s="66">
        <v>43852</v>
      </c>
      <c r="F122" s="63" t="s">
        <v>392</v>
      </c>
      <c r="G122" s="64" t="s">
        <v>7425</v>
      </c>
      <c r="H122" s="67"/>
      <c r="I122" s="68"/>
    </row>
    <row r="123" spans="1:37" ht="14.25" customHeight="1" x14ac:dyDescent="0.25">
      <c r="A123" s="63" t="s">
        <v>7426</v>
      </c>
      <c r="B123" s="67" t="s">
        <v>4547</v>
      </c>
      <c r="C123" s="63">
        <v>1</v>
      </c>
      <c r="D123" s="79">
        <v>43832</v>
      </c>
      <c r="E123" s="66">
        <v>43852</v>
      </c>
      <c r="F123" s="63" t="s">
        <v>392</v>
      </c>
      <c r="G123" s="64" t="s">
        <v>7427</v>
      </c>
      <c r="H123" s="67"/>
      <c r="I123" s="68"/>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row>
    <row r="124" spans="1:37" ht="14.25" customHeight="1" x14ac:dyDescent="0.25">
      <c r="A124" s="63" t="s">
        <v>7428</v>
      </c>
      <c r="B124" s="67" t="s">
        <v>4547</v>
      </c>
      <c r="C124" s="63">
        <v>1</v>
      </c>
      <c r="D124" s="79">
        <v>43832</v>
      </c>
      <c r="E124" s="66">
        <v>43852</v>
      </c>
      <c r="F124" s="63" t="s">
        <v>392</v>
      </c>
      <c r="G124" s="64" t="s">
        <v>7429</v>
      </c>
      <c r="H124" s="67"/>
      <c r="I124" s="68"/>
    </row>
    <row r="125" spans="1:37" ht="14.25" customHeight="1" x14ac:dyDescent="0.25">
      <c r="A125" s="71" t="s">
        <v>7430</v>
      </c>
      <c r="B125" s="67" t="s">
        <v>7431</v>
      </c>
      <c r="C125" s="63">
        <v>1</v>
      </c>
      <c r="D125" s="79">
        <v>44202</v>
      </c>
      <c r="E125" s="66">
        <v>44222</v>
      </c>
      <c r="F125" s="71" t="s">
        <v>392</v>
      </c>
      <c r="G125" s="94" t="s">
        <v>7432</v>
      </c>
      <c r="H125" s="67"/>
      <c r="I125" s="72"/>
    </row>
    <row r="126" spans="1:37" ht="14.25" customHeight="1" x14ac:dyDescent="0.25">
      <c r="A126" s="63" t="s">
        <v>7433</v>
      </c>
      <c r="B126" s="67" t="s">
        <v>4547</v>
      </c>
      <c r="C126" s="63">
        <v>1</v>
      </c>
      <c r="D126" s="79">
        <v>43832</v>
      </c>
      <c r="E126" s="66">
        <v>43852</v>
      </c>
      <c r="F126" s="63" t="s">
        <v>845</v>
      </c>
      <c r="G126" s="64" t="s">
        <v>7434</v>
      </c>
      <c r="H126" s="67"/>
      <c r="I126" s="68"/>
    </row>
    <row r="127" spans="1:37" ht="14.25" customHeight="1" x14ac:dyDescent="0.25">
      <c r="A127" s="63" t="s">
        <v>7435</v>
      </c>
      <c r="B127" s="67" t="s">
        <v>4547</v>
      </c>
      <c r="C127" s="63">
        <v>1</v>
      </c>
      <c r="D127" s="79">
        <v>43832</v>
      </c>
      <c r="E127" s="66">
        <v>43852</v>
      </c>
      <c r="F127" s="63" t="s">
        <v>845</v>
      </c>
      <c r="G127" s="64" t="s">
        <v>7436</v>
      </c>
      <c r="H127" s="67"/>
      <c r="I127" s="68"/>
    </row>
    <row r="128" spans="1:37" ht="14.25" customHeight="1" x14ac:dyDescent="0.25">
      <c r="A128" s="63" t="s">
        <v>7437</v>
      </c>
      <c r="B128" s="67" t="s">
        <v>4547</v>
      </c>
      <c r="C128" s="63">
        <v>1</v>
      </c>
      <c r="D128" s="79">
        <v>43832</v>
      </c>
      <c r="E128" s="66">
        <v>43852</v>
      </c>
      <c r="F128" s="63" t="s">
        <v>845</v>
      </c>
      <c r="G128" s="64" t="s">
        <v>7438</v>
      </c>
      <c r="H128" s="67"/>
      <c r="I128" s="68"/>
    </row>
    <row r="129" spans="1:37" ht="14.25" customHeight="1" x14ac:dyDescent="0.25">
      <c r="A129" s="63" t="s">
        <v>7439</v>
      </c>
      <c r="B129" s="67" t="s">
        <v>4547</v>
      </c>
      <c r="C129" s="63">
        <v>1</v>
      </c>
      <c r="D129" s="79">
        <v>43832</v>
      </c>
      <c r="E129" s="66">
        <v>43852</v>
      </c>
      <c r="F129" s="63" t="s">
        <v>845</v>
      </c>
      <c r="G129" s="64" t="s">
        <v>7440</v>
      </c>
      <c r="H129" s="67"/>
      <c r="I129" s="68"/>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row>
    <row r="130" spans="1:37" ht="14.25" customHeight="1" x14ac:dyDescent="0.25">
      <c r="A130" s="71" t="s">
        <v>7441</v>
      </c>
      <c r="B130" s="67" t="s">
        <v>7431</v>
      </c>
      <c r="C130" s="63">
        <v>1</v>
      </c>
      <c r="D130" s="79">
        <v>44202</v>
      </c>
      <c r="E130" s="66">
        <v>44222</v>
      </c>
      <c r="F130" s="71" t="s">
        <v>845</v>
      </c>
      <c r="G130" s="94" t="s">
        <v>7442</v>
      </c>
      <c r="H130" s="67"/>
      <c r="I130" s="68"/>
    </row>
    <row r="131" spans="1:37" ht="14.25" customHeight="1" x14ac:dyDescent="0.25">
      <c r="A131" s="71" t="s">
        <v>7443</v>
      </c>
      <c r="B131" s="67" t="s">
        <v>7444</v>
      </c>
      <c r="C131" s="63">
        <v>1</v>
      </c>
      <c r="D131" s="79">
        <v>44202</v>
      </c>
      <c r="E131" s="66">
        <v>44222</v>
      </c>
      <c r="F131" s="71" t="s">
        <v>845</v>
      </c>
      <c r="G131" s="94" t="s">
        <v>7445</v>
      </c>
      <c r="H131" s="67"/>
      <c r="I131" s="72"/>
    </row>
    <row r="132" spans="1:37" ht="14.25" customHeight="1" x14ac:dyDescent="0.25">
      <c r="A132" s="63" t="s">
        <v>7446</v>
      </c>
      <c r="B132" s="67" t="s">
        <v>7317</v>
      </c>
      <c r="C132" s="63">
        <v>1</v>
      </c>
      <c r="D132" s="79">
        <v>43832</v>
      </c>
      <c r="E132" s="66">
        <v>43852</v>
      </c>
      <c r="F132" s="63" t="s">
        <v>5247</v>
      </c>
      <c r="G132" s="64" t="s">
        <v>7447</v>
      </c>
      <c r="H132" s="67"/>
      <c r="I132" s="68"/>
    </row>
    <row r="133" spans="1:37" ht="14.25" customHeight="1" x14ac:dyDescent="0.25">
      <c r="A133" s="86" t="s">
        <v>7448</v>
      </c>
      <c r="B133" s="62" t="s">
        <v>4527</v>
      </c>
      <c r="C133" s="59">
        <v>1</v>
      </c>
      <c r="D133" s="92">
        <v>44202</v>
      </c>
      <c r="E133" s="61">
        <v>44222</v>
      </c>
      <c r="F133" s="86" t="s">
        <v>536</v>
      </c>
      <c r="G133" s="87" t="s">
        <v>7449</v>
      </c>
      <c r="H133" s="62" t="s">
        <v>7450</v>
      </c>
      <c r="I133" s="59" t="s">
        <v>7129</v>
      </c>
    </row>
    <row r="134" spans="1:37" ht="14.25" customHeight="1" x14ac:dyDescent="0.25">
      <c r="A134" s="86" t="s">
        <v>7451</v>
      </c>
      <c r="B134" s="62" t="s">
        <v>4527</v>
      </c>
      <c r="C134" s="59">
        <v>1</v>
      </c>
      <c r="D134" s="92">
        <v>44202</v>
      </c>
      <c r="E134" s="61">
        <v>44222</v>
      </c>
      <c r="F134" s="86" t="s">
        <v>536</v>
      </c>
      <c r="G134" s="87" t="s">
        <v>7452</v>
      </c>
      <c r="H134" s="62" t="s">
        <v>7450</v>
      </c>
      <c r="I134" s="59" t="s">
        <v>7129</v>
      </c>
    </row>
    <row r="135" spans="1:37" ht="14.25" customHeight="1" x14ac:dyDescent="0.25">
      <c r="A135" s="88" t="s">
        <v>7453</v>
      </c>
      <c r="B135" s="84" t="s">
        <v>4527</v>
      </c>
      <c r="C135" s="80">
        <v>1</v>
      </c>
      <c r="D135" s="91">
        <v>44202</v>
      </c>
      <c r="E135" s="83">
        <v>44222</v>
      </c>
      <c r="F135" s="88" t="s">
        <v>539</v>
      </c>
      <c r="G135" s="89" t="s">
        <v>7454</v>
      </c>
      <c r="H135" s="84" t="s">
        <v>7450</v>
      </c>
      <c r="I135" s="85" t="s">
        <v>7224</v>
      </c>
    </row>
    <row r="136" spans="1:37" ht="14.25" customHeight="1" x14ac:dyDescent="0.25">
      <c r="A136" s="71" t="s">
        <v>7455</v>
      </c>
      <c r="B136" s="67" t="s">
        <v>4547</v>
      </c>
      <c r="C136" s="63">
        <v>1</v>
      </c>
      <c r="D136" s="79">
        <v>44202</v>
      </c>
      <c r="E136" s="66">
        <v>44222</v>
      </c>
      <c r="F136" s="71" t="s">
        <v>539</v>
      </c>
      <c r="G136" s="94" t="s">
        <v>7456</v>
      </c>
      <c r="H136" s="67"/>
      <c r="I136" s="68"/>
    </row>
    <row r="137" spans="1:37" ht="14.25" customHeight="1" x14ac:dyDescent="0.25">
      <c r="A137" s="71" t="s">
        <v>7457</v>
      </c>
      <c r="B137" s="67" t="s">
        <v>4547</v>
      </c>
      <c r="C137" s="63">
        <v>1</v>
      </c>
      <c r="D137" s="79">
        <v>44202</v>
      </c>
      <c r="E137" s="66">
        <v>44222</v>
      </c>
      <c r="F137" s="71" t="s">
        <v>539</v>
      </c>
      <c r="G137" s="94" t="s">
        <v>7458</v>
      </c>
      <c r="H137" s="67"/>
      <c r="I137" s="68"/>
    </row>
    <row r="138" spans="1:37" ht="14.25" customHeight="1" x14ac:dyDescent="0.25">
      <c r="A138" s="69" t="s">
        <v>7459</v>
      </c>
      <c r="B138" s="70" t="s">
        <v>4547</v>
      </c>
      <c r="C138" s="63">
        <v>1</v>
      </c>
      <c r="D138" s="98">
        <v>44202</v>
      </c>
      <c r="E138" s="99">
        <v>44222</v>
      </c>
      <c r="F138" s="69" t="s">
        <v>539</v>
      </c>
      <c r="G138" s="100" t="s">
        <v>7460</v>
      </c>
      <c r="H138" s="70"/>
      <c r="I138" s="68"/>
    </row>
    <row r="139" spans="1:37" ht="14.25" customHeight="1" x14ac:dyDescent="0.25">
      <c r="A139" s="71" t="s">
        <v>7461</v>
      </c>
      <c r="B139" s="67" t="s">
        <v>4547</v>
      </c>
      <c r="C139" s="63">
        <v>1</v>
      </c>
      <c r="D139" s="79">
        <v>44202</v>
      </c>
      <c r="E139" s="66">
        <v>44222</v>
      </c>
      <c r="F139" s="71" t="s">
        <v>539</v>
      </c>
      <c r="G139" s="94" t="s">
        <v>7462</v>
      </c>
      <c r="H139" s="67"/>
      <c r="I139" s="68"/>
    </row>
    <row r="140" spans="1:37" ht="14.25" customHeight="1" x14ac:dyDescent="0.25">
      <c r="A140" s="71" t="s">
        <v>7463</v>
      </c>
      <c r="B140" s="67" t="s">
        <v>4547</v>
      </c>
      <c r="C140" s="63">
        <v>1</v>
      </c>
      <c r="D140" s="79">
        <v>44202</v>
      </c>
      <c r="E140" s="66">
        <v>44222</v>
      </c>
      <c r="F140" s="71" t="s">
        <v>539</v>
      </c>
      <c r="G140" s="94" t="s">
        <v>7464</v>
      </c>
      <c r="H140" s="67"/>
      <c r="I140" s="68"/>
    </row>
    <row r="141" spans="1:37" ht="14.25" customHeight="1" x14ac:dyDescent="0.25">
      <c r="A141" s="71" t="s">
        <v>7465</v>
      </c>
      <c r="B141" s="67" t="s">
        <v>4547</v>
      </c>
      <c r="C141" s="63">
        <v>1</v>
      </c>
      <c r="D141" s="79">
        <v>44202</v>
      </c>
      <c r="E141" s="66">
        <v>44222</v>
      </c>
      <c r="F141" s="71" t="s">
        <v>635</v>
      </c>
      <c r="G141" s="94" t="s">
        <v>7466</v>
      </c>
      <c r="H141" s="67"/>
      <c r="I141" s="101"/>
    </row>
    <row r="142" spans="1:37" ht="14.25" customHeight="1" x14ac:dyDescent="0.25">
      <c r="A142" s="71" t="s">
        <v>7467</v>
      </c>
      <c r="B142" s="67" t="s">
        <v>4547</v>
      </c>
      <c r="C142" s="63">
        <v>1</v>
      </c>
      <c r="D142" s="79">
        <v>44202</v>
      </c>
      <c r="E142" s="66">
        <v>44222</v>
      </c>
      <c r="F142" s="71" t="s">
        <v>635</v>
      </c>
      <c r="G142" s="94" t="s">
        <v>7468</v>
      </c>
      <c r="H142" s="67"/>
      <c r="I142" s="72"/>
    </row>
    <row r="143" spans="1:37" ht="14.25" customHeight="1" x14ac:dyDescent="0.25">
      <c r="A143" s="63" t="s">
        <v>7469</v>
      </c>
      <c r="B143" s="67" t="s">
        <v>7470</v>
      </c>
      <c r="C143" s="63">
        <v>1</v>
      </c>
      <c r="D143" s="79">
        <v>43832</v>
      </c>
      <c r="E143" s="66">
        <v>43852</v>
      </c>
      <c r="F143" s="63" t="s">
        <v>301</v>
      </c>
      <c r="G143" s="64" t="s">
        <v>7471</v>
      </c>
      <c r="H143" s="67"/>
      <c r="I143" s="68"/>
    </row>
    <row r="144" spans="1:37" ht="14.25" customHeight="1" x14ac:dyDescent="0.25">
      <c r="A144" s="71" t="s">
        <v>7472</v>
      </c>
      <c r="B144" s="67" t="s">
        <v>7473</v>
      </c>
      <c r="C144" s="63">
        <v>1</v>
      </c>
      <c r="D144" s="79">
        <v>44202</v>
      </c>
      <c r="E144" s="66">
        <v>44222</v>
      </c>
      <c r="F144" s="71" t="s">
        <v>623</v>
      </c>
      <c r="G144" s="94" t="s">
        <v>7474</v>
      </c>
      <c r="H144" s="67"/>
      <c r="I144" s="68"/>
    </row>
    <row r="145" spans="1:37" ht="14.25" customHeight="1" x14ac:dyDescent="0.25">
      <c r="A145" s="71" t="s">
        <v>7475</v>
      </c>
      <c r="B145" s="67" t="s">
        <v>7473</v>
      </c>
      <c r="C145" s="63">
        <v>1</v>
      </c>
      <c r="D145" s="79">
        <v>44202</v>
      </c>
      <c r="E145" s="66">
        <v>44222</v>
      </c>
      <c r="F145" s="71" t="s">
        <v>275</v>
      </c>
      <c r="G145" s="94" t="s">
        <v>7476</v>
      </c>
      <c r="H145" s="67"/>
      <c r="I145" s="68"/>
    </row>
    <row r="146" spans="1:37" ht="14.25" customHeight="1" x14ac:dyDescent="0.25">
      <c r="A146" s="71" t="s">
        <v>7477</v>
      </c>
      <c r="B146" s="67" t="s">
        <v>7478</v>
      </c>
      <c r="C146" s="63">
        <v>1</v>
      </c>
      <c r="D146" s="79">
        <v>44202</v>
      </c>
      <c r="E146" s="66">
        <v>44222</v>
      </c>
      <c r="F146" s="71" t="s">
        <v>275</v>
      </c>
      <c r="G146" s="94" t="s">
        <v>7479</v>
      </c>
      <c r="H146" s="67"/>
      <c r="I146" s="72"/>
    </row>
    <row r="147" spans="1:37" ht="14.25" customHeight="1" x14ac:dyDescent="0.25">
      <c r="A147" s="71" t="s">
        <v>7480</v>
      </c>
      <c r="B147" s="67" t="s">
        <v>4026</v>
      </c>
      <c r="C147" s="63">
        <v>1</v>
      </c>
      <c r="D147" s="79">
        <v>44202</v>
      </c>
      <c r="E147" s="66">
        <v>44222</v>
      </c>
      <c r="F147" s="71" t="s">
        <v>332</v>
      </c>
      <c r="G147" s="94" t="s">
        <v>7481</v>
      </c>
      <c r="H147" s="67"/>
      <c r="I147" s="68"/>
    </row>
    <row r="148" spans="1:37" ht="14.25" customHeight="1" x14ac:dyDescent="0.25">
      <c r="A148" s="71" t="s">
        <v>7482</v>
      </c>
      <c r="B148" s="67" t="s">
        <v>4445</v>
      </c>
      <c r="C148" s="63">
        <v>1</v>
      </c>
      <c r="D148" s="79">
        <v>44202</v>
      </c>
      <c r="E148" s="66">
        <v>44222</v>
      </c>
      <c r="F148" s="71" t="s">
        <v>332</v>
      </c>
      <c r="G148" s="94" t="s">
        <v>7483</v>
      </c>
      <c r="H148" s="67" t="s">
        <v>7484</v>
      </c>
      <c r="I148" s="102"/>
    </row>
    <row r="149" spans="1:37" ht="14.25" customHeight="1" x14ac:dyDescent="0.25">
      <c r="A149" s="71" t="s">
        <v>7485</v>
      </c>
      <c r="B149" s="67" t="s">
        <v>7383</v>
      </c>
      <c r="C149" s="63">
        <v>1</v>
      </c>
      <c r="D149" s="79">
        <v>44202</v>
      </c>
      <c r="E149" s="66">
        <v>44222</v>
      </c>
      <c r="F149" s="71" t="s">
        <v>332</v>
      </c>
      <c r="G149" s="94" t="s">
        <v>7486</v>
      </c>
      <c r="H149" s="67"/>
      <c r="I149" s="101"/>
      <c r="J149" s="103"/>
      <c r="K149" s="103"/>
      <c r="L149" s="103"/>
      <c r="M149" s="103"/>
      <c r="N149" s="103"/>
      <c r="O149" s="103"/>
      <c r="P149" s="103"/>
      <c r="Q149" s="103"/>
      <c r="R149" s="103"/>
      <c r="S149" s="103"/>
      <c r="T149" s="103"/>
      <c r="U149" s="103"/>
      <c r="V149" s="103"/>
      <c r="W149" s="103"/>
      <c r="X149" s="103"/>
      <c r="Y149" s="103"/>
      <c r="Z149" s="103"/>
      <c r="AA149" s="103"/>
      <c r="AB149" s="103"/>
      <c r="AC149" s="103"/>
      <c r="AD149" s="103"/>
      <c r="AE149" s="103"/>
      <c r="AF149" s="103"/>
      <c r="AG149" s="103"/>
      <c r="AH149" s="103"/>
      <c r="AI149" s="103"/>
      <c r="AJ149" s="103"/>
      <c r="AK149" s="103"/>
    </row>
    <row r="150" spans="1:37" ht="14.25" customHeight="1" x14ac:dyDescent="0.25">
      <c r="A150" s="59" t="s">
        <v>7487</v>
      </c>
      <c r="B150" s="62" t="s">
        <v>4914</v>
      </c>
      <c r="C150" s="59">
        <v>1</v>
      </c>
      <c r="D150" s="92">
        <v>43832</v>
      </c>
      <c r="E150" s="61">
        <v>43852</v>
      </c>
      <c r="F150" s="59" t="s">
        <v>1963</v>
      </c>
      <c r="G150" s="17" t="s">
        <v>7488</v>
      </c>
      <c r="H150" s="62" t="s">
        <v>7489</v>
      </c>
      <c r="I150" s="59" t="s">
        <v>7129</v>
      </c>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row>
    <row r="151" spans="1:37" ht="14.25" customHeight="1" x14ac:dyDescent="0.25">
      <c r="A151" s="63" t="s">
        <v>7490</v>
      </c>
      <c r="B151" s="67" t="s">
        <v>7491</v>
      </c>
      <c r="C151" s="63">
        <v>1</v>
      </c>
      <c r="D151" s="79">
        <v>43832</v>
      </c>
      <c r="E151" s="66">
        <v>43852</v>
      </c>
      <c r="F151" s="63" t="s">
        <v>975</v>
      </c>
      <c r="G151" s="64" t="s">
        <v>7492</v>
      </c>
      <c r="H151" s="67"/>
      <c r="I151" s="68"/>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row>
    <row r="152" spans="1:37" ht="14.25" customHeight="1" x14ac:dyDescent="0.25">
      <c r="A152" s="71" t="s">
        <v>7493</v>
      </c>
      <c r="B152" s="67" t="s">
        <v>7494</v>
      </c>
      <c r="C152" s="63">
        <v>1</v>
      </c>
      <c r="D152" s="79">
        <v>44202</v>
      </c>
      <c r="E152" s="66">
        <v>44222</v>
      </c>
      <c r="F152" s="71" t="s">
        <v>3496</v>
      </c>
      <c r="G152" s="94" t="s">
        <v>7495</v>
      </c>
      <c r="H152" s="67"/>
      <c r="I152" s="72"/>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row>
    <row r="153" spans="1:37" ht="14.25" customHeight="1" x14ac:dyDescent="0.25">
      <c r="A153" s="71" t="s">
        <v>7496</v>
      </c>
      <c r="B153" s="67" t="s">
        <v>4331</v>
      </c>
      <c r="C153" s="63">
        <v>1</v>
      </c>
      <c r="D153" s="79">
        <v>44202</v>
      </c>
      <c r="E153" s="66">
        <v>44222</v>
      </c>
      <c r="F153" s="71" t="s">
        <v>254</v>
      </c>
      <c r="G153" s="94" t="s">
        <v>7497</v>
      </c>
      <c r="H153" s="67"/>
      <c r="I153" s="68"/>
    </row>
    <row r="154" spans="1:37" ht="14.25" customHeight="1" x14ac:dyDescent="0.25">
      <c r="A154" s="86" t="s">
        <v>7498</v>
      </c>
      <c r="B154" s="62" t="s">
        <v>7444</v>
      </c>
      <c r="C154" s="59">
        <v>1</v>
      </c>
      <c r="D154" s="92">
        <v>44202</v>
      </c>
      <c r="E154" s="61">
        <v>44222</v>
      </c>
      <c r="F154" s="86" t="s">
        <v>5333</v>
      </c>
      <c r="G154" s="87" t="s">
        <v>7499</v>
      </c>
      <c r="H154" s="62" t="s">
        <v>7500</v>
      </c>
      <c r="I154" s="59" t="s">
        <v>7129</v>
      </c>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row>
    <row r="155" spans="1:37" ht="14.25" customHeight="1" x14ac:dyDescent="0.25">
      <c r="A155" s="86" t="s">
        <v>7498</v>
      </c>
      <c r="B155" s="62" t="s">
        <v>7444</v>
      </c>
      <c r="C155" s="59">
        <v>1</v>
      </c>
      <c r="D155" s="92">
        <v>44202</v>
      </c>
      <c r="E155" s="61">
        <v>44222</v>
      </c>
      <c r="F155" s="86" t="s">
        <v>5333</v>
      </c>
      <c r="G155" s="87" t="s">
        <v>7499</v>
      </c>
      <c r="H155" s="97" t="s">
        <v>7500</v>
      </c>
      <c r="I155" s="59" t="s">
        <v>7129</v>
      </c>
    </row>
    <row r="156" spans="1:37" ht="14.25" customHeight="1" x14ac:dyDescent="0.25">
      <c r="A156" s="63" t="s">
        <v>7501</v>
      </c>
      <c r="B156" s="67" t="s">
        <v>4617</v>
      </c>
      <c r="C156" s="63">
        <v>1</v>
      </c>
      <c r="D156" s="79">
        <v>43832</v>
      </c>
      <c r="E156" s="66">
        <v>43852</v>
      </c>
      <c r="F156" s="63" t="s">
        <v>5339</v>
      </c>
      <c r="G156" s="64" t="s">
        <v>7502</v>
      </c>
      <c r="H156" s="67"/>
      <c r="I156" s="68"/>
    </row>
    <row r="157" spans="1:37" ht="14.25" customHeight="1" x14ac:dyDescent="0.25">
      <c r="A157" s="63" t="s">
        <v>7503</v>
      </c>
      <c r="B157" s="67" t="s">
        <v>4617</v>
      </c>
      <c r="C157" s="63">
        <v>1</v>
      </c>
      <c r="D157" s="79">
        <v>43832</v>
      </c>
      <c r="E157" s="66">
        <v>43852</v>
      </c>
      <c r="F157" s="63" t="s">
        <v>5339</v>
      </c>
      <c r="G157" s="64" t="s">
        <v>7504</v>
      </c>
      <c r="H157" s="67"/>
      <c r="I157" s="68"/>
    </row>
    <row r="158" spans="1:37" ht="14.25" customHeight="1" x14ac:dyDescent="0.25">
      <c r="A158" s="63" t="s">
        <v>7505</v>
      </c>
      <c r="B158" s="67" t="s">
        <v>4617</v>
      </c>
      <c r="C158" s="63">
        <v>1</v>
      </c>
      <c r="D158" s="79">
        <v>43832</v>
      </c>
      <c r="E158" s="66">
        <v>43852</v>
      </c>
      <c r="F158" s="63" t="s">
        <v>5339</v>
      </c>
      <c r="G158" s="64" t="s">
        <v>7506</v>
      </c>
      <c r="H158" s="67"/>
      <c r="I158" s="68"/>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row>
    <row r="159" spans="1:37" ht="14.25" customHeight="1" x14ac:dyDescent="0.25">
      <c r="A159" s="63" t="s">
        <v>7507</v>
      </c>
      <c r="B159" s="67" t="s">
        <v>7508</v>
      </c>
      <c r="C159" s="63">
        <v>1</v>
      </c>
      <c r="D159" s="79">
        <v>43832</v>
      </c>
      <c r="E159" s="66">
        <v>43852</v>
      </c>
      <c r="F159" s="63" t="s">
        <v>3233</v>
      </c>
      <c r="G159" s="64" t="s">
        <v>7509</v>
      </c>
      <c r="H159" s="67"/>
      <c r="I159" s="68"/>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row>
    <row r="160" spans="1:37" ht="14.25" customHeight="1" x14ac:dyDescent="0.25">
      <c r="A160" s="63" t="s">
        <v>7510</v>
      </c>
      <c r="B160" s="67" t="s">
        <v>7188</v>
      </c>
      <c r="C160" s="63">
        <v>1</v>
      </c>
      <c r="D160" s="79">
        <v>43832</v>
      </c>
      <c r="E160" s="66">
        <v>43852</v>
      </c>
      <c r="F160" s="63" t="s">
        <v>5352</v>
      </c>
      <c r="G160" s="64" t="s">
        <v>7511</v>
      </c>
      <c r="H160" s="67"/>
      <c r="I160" s="68"/>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row>
    <row r="161" spans="1:37" ht="14.25" customHeight="1" x14ac:dyDescent="0.25">
      <c r="A161" s="63" t="s">
        <v>7512</v>
      </c>
      <c r="B161" s="67" t="s">
        <v>7188</v>
      </c>
      <c r="C161" s="63">
        <v>1</v>
      </c>
      <c r="D161" s="79">
        <v>43832</v>
      </c>
      <c r="E161" s="66">
        <v>43852</v>
      </c>
      <c r="F161" s="63" t="s">
        <v>5352</v>
      </c>
      <c r="G161" s="64" t="s">
        <v>7513</v>
      </c>
      <c r="H161" s="67"/>
      <c r="I161" s="68"/>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row>
    <row r="162" spans="1:37" ht="14.25" customHeight="1" x14ac:dyDescent="0.25">
      <c r="A162" s="86" t="s">
        <v>7514</v>
      </c>
      <c r="B162" s="62" t="s">
        <v>7515</v>
      </c>
      <c r="C162" s="59">
        <v>1</v>
      </c>
      <c r="D162" s="92">
        <v>44202</v>
      </c>
      <c r="E162" s="61">
        <v>44222</v>
      </c>
      <c r="F162" s="86" t="s">
        <v>5356</v>
      </c>
      <c r="G162" s="87" t="s">
        <v>7516</v>
      </c>
      <c r="H162" s="62" t="s">
        <v>4597</v>
      </c>
      <c r="I162" s="59" t="s">
        <v>7129</v>
      </c>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row>
    <row r="163" spans="1:37" ht="14.25" customHeight="1" x14ac:dyDescent="0.25">
      <c r="A163" s="63" t="s">
        <v>7517</v>
      </c>
      <c r="B163" s="67" t="s">
        <v>7518</v>
      </c>
      <c r="C163" s="63">
        <v>1</v>
      </c>
      <c r="D163" s="79">
        <v>43832</v>
      </c>
      <c r="E163" s="66">
        <v>43852</v>
      </c>
      <c r="F163" s="63" t="s">
        <v>322</v>
      </c>
      <c r="G163" s="64" t="s">
        <v>7519</v>
      </c>
      <c r="H163" s="67"/>
      <c r="I163" s="68"/>
    </row>
    <row r="164" spans="1:37" ht="14.25" customHeight="1" x14ac:dyDescent="0.25">
      <c r="A164" s="71" t="s">
        <v>7520</v>
      </c>
      <c r="B164" s="67" t="s">
        <v>7521</v>
      </c>
      <c r="C164" s="63">
        <v>1</v>
      </c>
      <c r="D164" s="79">
        <v>44202</v>
      </c>
      <c r="E164" s="66">
        <v>44222</v>
      </c>
      <c r="F164" s="71" t="s">
        <v>322</v>
      </c>
      <c r="G164" s="94" t="s">
        <v>7522</v>
      </c>
      <c r="H164" s="67"/>
      <c r="I164" s="95"/>
    </row>
    <row r="165" spans="1:37" ht="14.25" customHeight="1" x14ac:dyDescent="0.25">
      <c r="A165" s="63" t="s">
        <v>7523</v>
      </c>
      <c r="B165" s="67" t="s">
        <v>7524</v>
      </c>
      <c r="C165" s="63">
        <v>1</v>
      </c>
      <c r="D165" s="79">
        <v>43832</v>
      </c>
      <c r="E165" s="66">
        <v>43852</v>
      </c>
      <c r="F165" s="63" t="s">
        <v>7525</v>
      </c>
      <c r="G165" s="64" t="s">
        <v>7526</v>
      </c>
      <c r="H165" s="67"/>
      <c r="I165" s="68"/>
    </row>
    <row r="166" spans="1:37" ht="14.25" customHeight="1" x14ac:dyDescent="0.25">
      <c r="A166" s="71" t="s">
        <v>7527</v>
      </c>
      <c r="B166" s="67" t="s">
        <v>7528</v>
      </c>
      <c r="C166" s="63">
        <v>1</v>
      </c>
      <c r="D166" s="79">
        <v>44202</v>
      </c>
      <c r="E166" s="66">
        <v>44222</v>
      </c>
      <c r="F166" s="71" t="s">
        <v>1772</v>
      </c>
      <c r="G166" s="94" t="s">
        <v>7529</v>
      </c>
      <c r="H166" s="67"/>
      <c r="I166" s="68"/>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row>
    <row r="167" spans="1:37" ht="14.25" customHeight="1" x14ac:dyDescent="0.25">
      <c r="A167" s="59" t="s">
        <v>7530</v>
      </c>
      <c r="B167" s="62" t="s">
        <v>7531</v>
      </c>
      <c r="C167" s="59">
        <v>1</v>
      </c>
      <c r="D167" s="92">
        <v>43832</v>
      </c>
      <c r="E167" s="61">
        <v>43852</v>
      </c>
      <c r="F167" s="59" t="s">
        <v>728</v>
      </c>
      <c r="G167" s="17" t="s">
        <v>7532</v>
      </c>
      <c r="H167" s="62" t="s">
        <v>7533</v>
      </c>
      <c r="I167" s="59" t="s">
        <v>7129</v>
      </c>
    </row>
    <row r="168" spans="1:37" ht="14.25" customHeight="1" x14ac:dyDescent="0.25">
      <c r="A168" s="63" t="s">
        <v>7534</v>
      </c>
      <c r="B168" s="67" t="s">
        <v>7535</v>
      </c>
      <c r="C168" s="63">
        <v>1</v>
      </c>
      <c r="D168" s="79">
        <v>43832</v>
      </c>
      <c r="E168" s="66">
        <v>43852</v>
      </c>
      <c r="F168" s="63" t="s">
        <v>728</v>
      </c>
      <c r="G168" s="64" t="s">
        <v>7536</v>
      </c>
      <c r="H168" s="67"/>
      <c r="I168" s="68"/>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row>
    <row r="169" spans="1:37" ht="14.25" customHeight="1" x14ac:dyDescent="0.25">
      <c r="A169" s="71" t="s">
        <v>7537</v>
      </c>
      <c r="B169" s="67" t="s">
        <v>7538</v>
      </c>
      <c r="C169" s="63">
        <v>1</v>
      </c>
      <c r="D169" s="79">
        <v>44202</v>
      </c>
      <c r="E169" s="66">
        <v>44222</v>
      </c>
      <c r="F169" s="71" t="s">
        <v>728</v>
      </c>
      <c r="G169" s="94" t="s">
        <v>7539</v>
      </c>
      <c r="H169" s="67"/>
      <c r="I169" s="72"/>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row>
    <row r="170" spans="1:37" ht="14.25" customHeight="1" x14ac:dyDescent="0.25">
      <c r="A170" s="69" t="s">
        <v>7540</v>
      </c>
      <c r="B170" s="70" t="s">
        <v>4432</v>
      </c>
      <c r="C170" s="63">
        <v>1</v>
      </c>
      <c r="D170" s="98">
        <v>44202</v>
      </c>
      <c r="E170" s="99">
        <v>44222</v>
      </c>
      <c r="F170" s="69" t="s">
        <v>728</v>
      </c>
      <c r="G170" s="100" t="s">
        <v>7541</v>
      </c>
      <c r="H170" s="70"/>
      <c r="I170" s="72"/>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row>
    <row r="171" spans="1:37" ht="14.25" customHeight="1" x14ac:dyDescent="0.25">
      <c r="A171" s="86" t="s">
        <v>7542</v>
      </c>
      <c r="B171" s="62" t="s">
        <v>7543</v>
      </c>
      <c r="C171" s="59">
        <v>1</v>
      </c>
      <c r="D171" s="92">
        <v>44202</v>
      </c>
      <c r="E171" s="61">
        <v>44222</v>
      </c>
      <c r="F171" s="86" t="s">
        <v>2088</v>
      </c>
      <c r="G171" s="87" t="s">
        <v>7544</v>
      </c>
      <c r="H171" s="62" t="s">
        <v>7545</v>
      </c>
      <c r="I171" s="59" t="s">
        <v>7129</v>
      </c>
    </row>
    <row r="172" spans="1:37" ht="14.25" customHeight="1" x14ac:dyDescent="0.25">
      <c r="A172" s="86" t="s">
        <v>7546</v>
      </c>
      <c r="B172" s="62" t="s">
        <v>7547</v>
      </c>
      <c r="C172" s="59">
        <v>1</v>
      </c>
      <c r="D172" s="92">
        <v>44202</v>
      </c>
      <c r="E172" s="61">
        <v>44222</v>
      </c>
      <c r="F172" s="86" t="s">
        <v>165</v>
      </c>
      <c r="G172" s="87" t="s">
        <v>7548</v>
      </c>
      <c r="H172" s="62" t="s">
        <v>7549</v>
      </c>
      <c r="I172" s="59" t="s">
        <v>7129</v>
      </c>
    </row>
    <row r="173" spans="1:37" ht="14.25" customHeight="1" x14ac:dyDescent="0.25">
      <c r="A173" s="71" t="s">
        <v>7550</v>
      </c>
      <c r="B173" s="67" t="s">
        <v>4552</v>
      </c>
      <c r="C173" s="63">
        <v>1</v>
      </c>
      <c r="D173" s="79">
        <v>44202</v>
      </c>
      <c r="E173" s="66">
        <v>44222</v>
      </c>
      <c r="F173" s="71" t="s">
        <v>165</v>
      </c>
      <c r="G173" s="94" t="s">
        <v>7551</v>
      </c>
      <c r="H173" s="67"/>
      <c r="I173" s="68"/>
    </row>
    <row r="174" spans="1:37" ht="14.25" customHeight="1" x14ac:dyDescent="0.25">
      <c r="A174" s="71" t="s">
        <v>7552</v>
      </c>
      <c r="B174" s="67" t="s">
        <v>4552</v>
      </c>
      <c r="C174" s="63">
        <v>1</v>
      </c>
      <c r="D174" s="79">
        <v>44202</v>
      </c>
      <c r="E174" s="66">
        <v>44222</v>
      </c>
      <c r="F174" s="71" t="s">
        <v>165</v>
      </c>
      <c r="G174" s="94" t="s">
        <v>7553</v>
      </c>
      <c r="H174" s="67"/>
      <c r="I174" s="78"/>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row>
    <row r="175" spans="1:37" ht="14.25" customHeight="1" x14ac:dyDescent="0.25">
      <c r="A175" s="71" t="s">
        <v>7554</v>
      </c>
      <c r="B175" s="67" t="s">
        <v>4552</v>
      </c>
      <c r="C175" s="63">
        <v>1</v>
      </c>
      <c r="D175" s="79">
        <v>44202</v>
      </c>
      <c r="E175" s="66">
        <v>44222</v>
      </c>
      <c r="F175" s="71" t="s">
        <v>165</v>
      </c>
      <c r="G175" s="94" t="s">
        <v>7555</v>
      </c>
      <c r="H175" s="67"/>
      <c r="I175" s="78"/>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row>
    <row r="176" spans="1:37" ht="14.25" customHeight="1" x14ac:dyDescent="0.25">
      <c r="A176" s="71" t="s">
        <v>7556</v>
      </c>
      <c r="B176" s="67" t="s">
        <v>7557</v>
      </c>
      <c r="C176" s="63">
        <v>1</v>
      </c>
      <c r="D176" s="79">
        <v>44202</v>
      </c>
      <c r="E176" s="66">
        <v>44222</v>
      </c>
      <c r="F176" s="71" t="s">
        <v>165</v>
      </c>
      <c r="G176" s="94" t="s">
        <v>7558</v>
      </c>
      <c r="H176" s="67"/>
      <c r="I176" s="78"/>
    </row>
    <row r="177" spans="1:37" ht="14.25" customHeight="1" x14ac:dyDescent="0.25">
      <c r="A177" s="71" t="s">
        <v>7559</v>
      </c>
      <c r="B177" s="67" t="s">
        <v>4552</v>
      </c>
      <c r="C177" s="63">
        <v>1</v>
      </c>
      <c r="D177" s="79">
        <v>44202</v>
      </c>
      <c r="E177" s="66">
        <v>44222</v>
      </c>
      <c r="F177" s="71" t="s">
        <v>165</v>
      </c>
      <c r="G177" s="94" t="s">
        <v>7560</v>
      </c>
      <c r="H177" s="67"/>
      <c r="I177" s="90"/>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row>
    <row r="178" spans="1:37" ht="14.25" customHeight="1" x14ac:dyDescent="0.25">
      <c r="A178" s="71" t="s">
        <v>7561</v>
      </c>
      <c r="B178" s="67" t="s">
        <v>7557</v>
      </c>
      <c r="C178" s="63">
        <v>1</v>
      </c>
      <c r="D178" s="79">
        <v>44202</v>
      </c>
      <c r="E178" s="66">
        <v>44222</v>
      </c>
      <c r="F178" s="71" t="s">
        <v>165</v>
      </c>
      <c r="G178" s="94" t="s">
        <v>7562</v>
      </c>
      <c r="H178" s="67"/>
      <c r="I178" s="68"/>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row>
    <row r="179" spans="1:37" ht="14.25" customHeight="1" x14ac:dyDescent="0.25">
      <c r="A179" s="71" t="s">
        <v>7563</v>
      </c>
      <c r="B179" s="67" t="s">
        <v>7557</v>
      </c>
      <c r="C179" s="63">
        <v>1</v>
      </c>
      <c r="D179" s="79">
        <v>44202</v>
      </c>
      <c r="E179" s="66">
        <v>44222</v>
      </c>
      <c r="F179" s="71" t="s">
        <v>165</v>
      </c>
      <c r="G179" s="94" t="s">
        <v>7564</v>
      </c>
      <c r="H179" s="67"/>
      <c r="I179" s="68"/>
    </row>
    <row r="180" spans="1:37" ht="14.25" customHeight="1" x14ac:dyDescent="0.25">
      <c r="A180" s="63" t="s">
        <v>7565</v>
      </c>
      <c r="B180" s="67" t="s">
        <v>7566</v>
      </c>
      <c r="C180" s="63">
        <v>1</v>
      </c>
      <c r="D180" s="79">
        <v>43832</v>
      </c>
      <c r="E180" s="66">
        <v>43852</v>
      </c>
      <c r="F180" s="63" t="s">
        <v>1405</v>
      </c>
      <c r="G180" s="64" t="s">
        <v>7567</v>
      </c>
      <c r="H180" s="67"/>
      <c r="I180" s="68"/>
    </row>
    <row r="181" spans="1:37" ht="14.25" customHeight="1" x14ac:dyDescent="0.25">
      <c r="A181" s="71" t="s">
        <v>7568</v>
      </c>
      <c r="B181" s="67" t="s">
        <v>7473</v>
      </c>
      <c r="C181" s="63">
        <v>1</v>
      </c>
      <c r="D181" s="79">
        <v>44202</v>
      </c>
      <c r="E181" s="66">
        <v>44222</v>
      </c>
      <c r="F181" s="71" t="s">
        <v>1405</v>
      </c>
      <c r="G181" s="94" t="s">
        <v>7569</v>
      </c>
      <c r="H181" s="67"/>
      <c r="I181" s="68"/>
    </row>
    <row r="182" spans="1:37" ht="14.25" customHeight="1" x14ac:dyDescent="0.25">
      <c r="A182" s="71" t="s">
        <v>7570</v>
      </c>
      <c r="B182" s="67" t="s">
        <v>7571</v>
      </c>
      <c r="C182" s="63">
        <v>1</v>
      </c>
      <c r="D182" s="79">
        <v>44202</v>
      </c>
      <c r="E182" s="66">
        <v>44222</v>
      </c>
      <c r="F182" s="71" t="s">
        <v>1405</v>
      </c>
      <c r="G182" s="94" t="s">
        <v>7572</v>
      </c>
      <c r="H182" s="67"/>
      <c r="I182" s="68"/>
    </row>
    <row r="183" spans="1:37" ht="14.25" customHeight="1" x14ac:dyDescent="0.25">
      <c r="A183" s="71" t="s">
        <v>7573</v>
      </c>
      <c r="B183" s="67" t="s">
        <v>7478</v>
      </c>
      <c r="C183" s="63">
        <v>1</v>
      </c>
      <c r="D183" s="79">
        <v>44202</v>
      </c>
      <c r="E183" s="66">
        <v>44222</v>
      </c>
      <c r="F183" s="71" t="s">
        <v>1405</v>
      </c>
      <c r="G183" s="94" t="s">
        <v>7574</v>
      </c>
      <c r="H183" s="67"/>
      <c r="I183" s="90"/>
    </row>
    <row r="184" spans="1:37" ht="14.25" customHeight="1" x14ac:dyDescent="0.25">
      <c r="A184" s="71" t="s">
        <v>7575</v>
      </c>
      <c r="B184" s="67" t="s">
        <v>7473</v>
      </c>
      <c r="C184" s="63">
        <v>1</v>
      </c>
      <c r="D184" s="79">
        <v>44202</v>
      </c>
      <c r="E184" s="66">
        <v>44222</v>
      </c>
      <c r="F184" s="71" t="s">
        <v>1405</v>
      </c>
      <c r="G184" s="94" t="s">
        <v>7576</v>
      </c>
      <c r="H184" s="67"/>
      <c r="I184" s="90"/>
    </row>
    <row r="185" spans="1:37" ht="14.25" customHeight="1" x14ac:dyDescent="0.25">
      <c r="A185" s="71" t="s">
        <v>7577</v>
      </c>
      <c r="B185" s="67" t="s">
        <v>7578</v>
      </c>
      <c r="C185" s="63">
        <v>1</v>
      </c>
      <c r="D185" s="79">
        <v>44202</v>
      </c>
      <c r="E185" s="66">
        <v>44222</v>
      </c>
      <c r="F185" s="71" t="s">
        <v>5410</v>
      </c>
      <c r="G185" s="94" t="s">
        <v>7579</v>
      </c>
      <c r="H185" s="67"/>
      <c r="I185" s="68"/>
    </row>
    <row r="186" spans="1:37" ht="14.25" customHeight="1" x14ac:dyDescent="0.25">
      <c r="A186" s="71" t="s">
        <v>7580</v>
      </c>
      <c r="B186" s="67" t="s">
        <v>7543</v>
      </c>
      <c r="C186" s="63">
        <v>1</v>
      </c>
      <c r="D186" s="79">
        <v>44202</v>
      </c>
      <c r="E186" s="66">
        <v>44222</v>
      </c>
      <c r="F186" s="71" t="s">
        <v>5410</v>
      </c>
      <c r="G186" s="94" t="s">
        <v>7581</v>
      </c>
      <c r="H186" s="67"/>
      <c r="I186" s="72"/>
    </row>
    <row r="187" spans="1:37" ht="14.25" customHeight="1" x14ac:dyDescent="0.25">
      <c r="A187" s="71" t="s">
        <v>7582</v>
      </c>
      <c r="B187" s="67" t="s">
        <v>4322</v>
      </c>
      <c r="C187" s="63">
        <v>1</v>
      </c>
      <c r="D187" s="79">
        <v>44202</v>
      </c>
      <c r="E187" s="66">
        <v>44222</v>
      </c>
      <c r="F187" s="71" t="s">
        <v>1158</v>
      </c>
      <c r="G187" s="94" t="s">
        <v>7583</v>
      </c>
      <c r="H187" s="67"/>
      <c r="I187" s="68"/>
    </row>
    <row r="188" spans="1:37" ht="14.25" customHeight="1" x14ac:dyDescent="0.25">
      <c r="A188" s="71" t="s">
        <v>7584</v>
      </c>
      <c r="B188" s="67" t="s">
        <v>4322</v>
      </c>
      <c r="C188" s="63">
        <v>1</v>
      </c>
      <c r="D188" s="79">
        <v>44202</v>
      </c>
      <c r="E188" s="66">
        <v>44222</v>
      </c>
      <c r="F188" s="71" t="s">
        <v>1158</v>
      </c>
      <c r="G188" s="94" t="s">
        <v>7585</v>
      </c>
      <c r="H188" s="67"/>
      <c r="I188" s="68"/>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row>
    <row r="189" spans="1:37" ht="14.25" customHeight="1" x14ac:dyDescent="0.25">
      <c r="A189" s="71" t="s">
        <v>7586</v>
      </c>
      <c r="B189" s="67" t="s">
        <v>4322</v>
      </c>
      <c r="C189" s="63">
        <v>1</v>
      </c>
      <c r="D189" s="79">
        <v>44202</v>
      </c>
      <c r="E189" s="66">
        <v>44222</v>
      </c>
      <c r="F189" s="71" t="s">
        <v>1158</v>
      </c>
      <c r="G189" s="94" t="s">
        <v>7587</v>
      </c>
      <c r="H189" s="67"/>
      <c r="I189" s="68"/>
    </row>
    <row r="190" spans="1:37" ht="14.25" customHeight="1" x14ac:dyDescent="0.25">
      <c r="A190" s="71" t="s">
        <v>7588</v>
      </c>
      <c r="B190" s="67" t="s">
        <v>4322</v>
      </c>
      <c r="C190" s="63">
        <v>1</v>
      </c>
      <c r="D190" s="79">
        <v>44202</v>
      </c>
      <c r="E190" s="66">
        <v>44222</v>
      </c>
      <c r="F190" s="71" t="s">
        <v>1158</v>
      </c>
      <c r="G190" s="94" t="s">
        <v>7589</v>
      </c>
      <c r="H190" s="67"/>
      <c r="I190" s="90"/>
    </row>
    <row r="191" spans="1:37" ht="14.25" customHeight="1" x14ac:dyDescent="0.25">
      <c r="A191" s="71" t="s">
        <v>7590</v>
      </c>
      <c r="B191" s="67" t="s">
        <v>7591</v>
      </c>
      <c r="C191" s="63">
        <v>1</v>
      </c>
      <c r="D191" s="79">
        <v>44202</v>
      </c>
      <c r="E191" s="66">
        <v>44222</v>
      </c>
      <c r="F191" s="71" t="s">
        <v>2377</v>
      </c>
      <c r="G191" s="94" t="s">
        <v>7592</v>
      </c>
      <c r="H191" s="67"/>
      <c r="I191" s="90"/>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row>
    <row r="192" spans="1:37" ht="14.25" customHeight="1" x14ac:dyDescent="0.25">
      <c r="A192" s="71" t="s">
        <v>7593</v>
      </c>
      <c r="B192" s="67" t="s">
        <v>4884</v>
      </c>
      <c r="C192" s="63">
        <v>1</v>
      </c>
      <c r="D192" s="79">
        <v>44202</v>
      </c>
      <c r="E192" s="66">
        <v>44222</v>
      </c>
      <c r="F192" s="71" t="s">
        <v>2377</v>
      </c>
      <c r="G192" s="94" t="s">
        <v>7594</v>
      </c>
      <c r="H192" s="67"/>
      <c r="I192" s="68"/>
    </row>
    <row r="193" spans="1:37" ht="14.25" customHeight="1" x14ac:dyDescent="0.25">
      <c r="A193" s="71" t="s">
        <v>7595</v>
      </c>
      <c r="B193" s="67" t="s">
        <v>4884</v>
      </c>
      <c r="C193" s="63">
        <v>1</v>
      </c>
      <c r="D193" s="79">
        <v>44202</v>
      </c>
      <c r="E193" s="66">
        <v>44222</v>
      </c>
      <c r="F193" s="71" t="s">
        <v>2377</v>
      </c>
      <c r="G193" s="94" t="s">
        <v>7596</v>
      </c>
      <c r="H193" s="67"/>
      <c r="I193" s="68"/>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row>
    <row r="194" spans="1:37" ht="14.25" customHeight="1" x14ac:dyDescent="0.25">
      <c r="A194" s="71" t="s">
        <v>7597</v>
      </c>
      <c r="B194" s="67" t="s">
        <v>7598</v>
      </c>
      <c r="C194" s="63">
        <v>1</v>
      </c>
      <c r="D194" s="79">
        <v>44202</v>
      </c>
      <c r="E194" s="66">
        <v>44222</v>
      </c>
      <c r="F194" s="71" t="s">
        <v>3809</v>
      </c>
      <c r="G194" s="94" t="s">
        <v>7599</v>
      </c>
      <c r="H194" s="67"/>
      <c r="I194" s="72"/>
    </row>
    <row r="195" spans="1:37" ht="14.25" customHeight="1" x14ac:dyDescent="0.25">
      <c r="A195" s="71" t="s">
        <v>7600</v>
      </c>
      <c r="B195" s="67" t="s">
        <v>7601</v>
      </c>
      <c r="C195" s="63">
        <v>1</v>
      </c>
      <c r="D195" s="79">
        <v>44202</v>
      </c>
      <c r="E195" s="66">
        <v>44222</v>
      </c>
      <c r="F195" s="71" t="s">
        <v>562</v>
      </c>
      <c r="G195" s="94" t="s">
        <v>7602</v>
      </c>
      <c r="H195" s="67"/>
      <c r="I195" s="68"/>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row>
    <row r="196" spans="1:37" ht="14.25" customHeight="1" x14ac:dyDescent="0.25">
      <c r="A196" s="71" t="s">
        <v>7603</v>
      </c>
      <c r="B196" s="67" t="s">
        <v>7604</v>
      </c>
      <c r="C196" s="63">
        <v>1</v>
      </c>
      <c r="D196" s="79">
        <v>44202</v>
      </c>
      <c r="E196" s="66">
        <v>44222</v>
      </c>
      <c r="F196" s="71" t="s">
        <v>3699</v>
      </c>
      <c r="G196" s="94" t="s">
        <v>7605</v>
      </c>
      <c r="H196" s="67"/>
      <c r="I196" s="96"/>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row>
    <row r="197" spans="1:37" ht="14.25" customHeight="1" x14ac:dyDescent="0.25">
      <c r="A197" s="71" t="s">
        <v>7606</v>
      </c>
      <c r="B197" s="67" t="s">
        <v>4884</v>
      </c>
      <c r="C197" s="63">
        <v>1</v>
      </c>
      <c r="D197" s="79">
        <v>44202</v>
      </c>
      <c r="E197" s="66">
        <v>44222</v>
      </c>
      <c r="F197" s="71" t="s">
        <v>3699</v>
      </c>
      <c r="G197" s="94" t="s">
        <v>7607</v>
      </c>
      <c r="H197" s="67"/>
      <c r="I197" s="68"/>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row>
    <row r="198" spans="1:37" ht="14.25" customHeight="1" x14ac:dyDescent="0.25">
      <c r="A198" s="71" t="s">
        <v>7608</v>
      </c>
      <c r="B198" s="67" t="s">
        <v>4322</v>
      </c>
      <c r="C198" s="63">
        <v>1</v>
      </c>
      <c r="D198" s="79">
        <v>44202</v>
      </c>
      <c r="E198" s="66">
        <v>44222</v>
      </c>
      <c r="F198" s="71" t="s">
        <v>2339</v>
      </c>
      <c r="G198" s="94" t="s">
        <v>7609</v>
      </c>
      <c r="H198" s="67"/>
      <c r="I198" s="68"/>
    </row>
    <row r="199" spans="1:37" ht="14.25" customHeight="1" x14ac:dyDescent="0.25">
      <c r="A199" s="71" t="s">
        <v>7610</v>
      </c>
      <c r="B199" s="67" t="s">
        <v>4322</v>
      </c>
      <c r="C199" s="63">
        <v>1</v>
      </c>
      <c r="D199" s="79">
        <v>44202</v>
      </c>
      <c r="E199" s="66">
        <v>44222</v>
      </c>
      <c r="F199" s="71" t="s">
        <v>2339</v>
      </c>
      <c r="G199" s="94" t="s">
        <v>7611</v>
      </c>
      <c r="H199" s="67"/>
      <c r="I199" s="68"/>
    </row>
    <row r="200" spans="1:37" ht="14.25" customHeight="1" x14ac:dyDescent="0.25">
      <c r="A200" s="63" t="s">
        <v>7612</v>
      </c>
      <c r="B200" s="67" t="s">
        <v>7613</v>
      </c>
      <c r="C200" s="63">
        <v>1</v>
      </c>
      <c r="D200" s="79">
        <v>43832</v>
      </c>
      <c r="E200" s="66">
        <v>43852</v>
      </c>
      <c r="F200" s="63" t="s">
        <v>151</v>
      </c>
      <c r="G200" s="64" t="s">
        <v>7614</v>
      </c>
      <c r="H200" s="67"/>
      <c r="I200" s="68"/>
    </row>
    <row r="201" spans="1:37" ht="14.25" customHeight="1" x14ac:dyDescent="0.25">
      <c r="A201" s="59" t="s">
        <v>7615</v>
      </c>
      <c r="B201" s="62" t="s">
        <v>7616</v>
      </c>
      <c r="C201" s="59">
        <v>1</v>
      </c>
      <c r="D201" s="92">
        <v>43832</v>
      </c>
      <c r="E201" s="61">
        <v>43852</v>
      </c>
      <c r="F201" s="59" t="s">
        <v>740</v>
      </c>
      <c r="G201" s="17" t="s">
        <v>7617</v>
      </c>
      <c r="H201" s="62" t="s">
        <v>7618</v>
      </c>
      <c r="I201" s="59" t="s">
        <v>7129</v>
      </c>
    </row>
    <row r="202" spans="1:37" ht="14.25" customHeight="1" x14ac:dyDescent="0.25">
      <c r="A202" s="63" t="s">
        <v>7619</v>
      </c>
      <c r="B202" s="67" t="s">
        <v>7620</v>
      </c>
      <c r="C202" s="63">
        <v>1</v>
      </c>
      <c r="D202" s="79">
        <v>43832</v>
      </c>
      <c r="E202" s="66">
        <v>43852</v>
      </c>
      <c r="F202" s="63" t="s">
        <v>550</v>
      </c>
      <c r="G202" s="64" t="s">
        <v>7621</v>
      </c>
      <c r="H202" s="67"/>
      <c r="I202" s="68"/>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row>
    <row r="203" spans="1:37" ht="14.25" customHeight="1" x14ac:dyDescent="0.25">
      <c r="A203" s="63" t="s">
        <v>7622</v>
      </c>
      <c r="B203" s="67" t="s">
        <v>4655</v>
      </c>
      <c r="C203" s="63">
        <v>1</v>
      </c>
      <c r="D203" s="79">
        <v>43832</v>
      </c>
      <c r="E203" s="66">
        <v>43852</v>
      </c>
      <c r="F203" s="63" t="s">
        <v>669</v>
      </c>
      <c r="G203" s="64" t="s">
        <v>7623</v>
      </c>
      <c r="H203" s="67"/>
      <c r="I203" s="68"/>
    </row>
    <row r="204" spans="1:37" ht="14.25" customHeight="1" x14ac:dyDescent="0.25">
      <c r="A204" s="63" t="s">
        <v>7624</v>
      </c>
      <c r="B204" s="67" t="s">
        <v>7625</v>
      </c>
      <c r="C204" s="63">
        <v>1</v>
      </c>
      <c r="D204" s="79">
        <v>43832</v>
      </c>
      <c r="E204" s="66">
        <v>43852</v>
      </c>
      <c r="F204" s="63" t="s">
        <v>669</v>
      </c>
      <c r="G204" s="64" t="s">
        <v>7626</v>
      </c>
      <c r="H204" s="67"/>
      <c r="I204" s="68"/>
    </row>
    <row r="205" spans="1:37" ht="14.25" customHeight="1" x14ac:dyDescent="0.25">
      <c r="A205" s="71" t="s">
        <v>7627</v>
      </c>
      <c r="B205" s="67" t="s">
        <v>7383</v>
      </c>
      <c r="C205" s="63">
        <v>1</v>
      </c>
      <c r="D205" s="79">
        <v>44202</v>
      </c>
      <c r="E205" s="66">
        <v>44222</v>
      </c>
      <c r="F205" s="71" t="s">
        <v>5517</v>
      </c>
      <c r="G205" s="94" t="s">
        <v>7628</v>
      </c>
      <c r="H205" s="67"/>
      <c r="I205" s="68"/>
    </row>
    <row r="206" spans="1:37" ht="14.25" customHeight="1" x14ac:dyDescent="0.25">
      <c r="A206" s="63" t="s">
        <v>7629</v>
      </c>
      <c r="B206" s="67" t="s">
        <v>7630</v>
      </c>
      <c r="C206" s="63">
        <v>1</v>
      </c>
      <c r="D206" s="79">
        <v>43832</v>
      </c>
      <c r="E206" s="66">
        <v>43852</v>
      </c>
      <c r="F206" s="63" t="s">
        <v>1845</v>
      </c>
      <c r="G206" s="64" t="s">
        <v>7631</v>
      </c>
      <c r="H206" s="67"/>
      <c r="I206" s="68"/>
    </row>
    <row r="207" spans="1:37" ht="14.25" customHeight="1" x14ac:dyDescent="0.25">
      <c r="A207" s="71" t="s">
        <v>7632</v>
      </c>
      <c r="B207" s="67" t="s">
        <v>7613</v>
      </c>
      <c r="C207" s="63">
        <v>1</v>
      </c>
      <c r="D207" s="79">
        <v>44202</v>
      </c>
      <c r="E207" s="66">
        <v>44222</v>
      </c>
      <c r="F207" s="71" t="s">
        <v>1845</v>
      </c>
      <c r="G207" s="94" t="s">
        <v>7633</v>
      </c>
      <c r="H207" s="67"/>
      <c r="I207" s="90"/>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row>
    <row r="208" spans="1:37" ht="14.25" customHeight="1" x14ac:dyDescent="0.25">
      <c r="A208" s="63" t="s">
        <v>7634</v>
      </c>
      <c r="B208" s="67" t="s">
        <v>7613</v>
      </c>
      <c r="C208" s="63">
        <v>1</v>
      </c>
      <c r="D208" s="79">
        <v>43832</v>
      </c>
      <c r="E208" s="66">
        <v>43852</v>
      </c>
      <c r="F208" s="63" t="s">
        <v>1848</v>
      </c>
      <c r="G208" s="64" t="s">
        <v>7635</v>
      </c>
      <c r="H208" s="67"/>
      <c r="I208" s="68"/>
      <c r="J208" s="75"/>
      <c r="K208" s="75"/>
      <c r="L208" s="75"/>
      <c r="M208" s="75"/>
      <c r="N208" s="75"/>
      <c r="O208" s="75"/>
      <c r="P208" s="75"/>
      <c r="Q208" s="75"/>
      <c r="R208" s="75"/>
      <c r="S208" s="75"/>
      <c r="T208" s="75"/>
      <c r="U208" s="75"/>
      <c r="V208" s="75"/>
      <c r="W208" s="75"/>
      <c r="X208" s="75"/>
      <c r="Y208" s="75"/>
      <c r="Z208" s="75"/>
      <c r="AA208" s="75"/>
      <c r="AB208" s="75"/>
      <c r="AC208" s="75"/>
      <c r="AD208" s="75"/>
      <c r="AE208" s="75"/>
      <c r="AF208" s="75"/>
      <c r="AG208" s="75"/>
      <c r="AH208" s="75"/>
      <c r="AI208" s="75"/>
      <c r="AJ208" s="75"/>
      <c r="AK208" s="75"/>
    </row>
    <row r="209" spans="1:37" ht="14.25" customHeight="1" x14ac:dyDescent="0.25">
      <c r="A209" s="71" t="s">
        <v>7636</v>
      </c>
      <c r="B209" s="67" t="s">
        <v>7637</v>
      </c>
      <c r="C209" s="63">
        <v>1</v>
      </c>
      <c r="D209" s="79">
        <v>44202</v>
      </c>
      <c r="E209" s="66">
        <v>44222</v>
      </c>
      <c r="F209" s="71" t="s">
        <v>5724</v>
      </c>
      <c r="G209" s="94" t="s">
        <v>7638</v>
      </c>
      <c r="H209" s="67"/>
      <c r="I209" s="78"/>
    </row>
    <row r="210" spans="1:37" ht="14.25" customHeight="1" x14ac:dyDescent="0.25">
      <c r="A210" s="63" t="s">
        <v>7639</v>
      </c>
      <c r="B210" s="67" t="s">
        <v>4445</v>
      </c>
      <c r="C210" s="63">
        <v>1</v>
      </c>
      <c r="D210" s="79">
        <v>43832</v>
      </c>
      <c r="E210" s="66">
        <v>43852</v>
      </c>
      <c r="F210" s="63" t="s">
        <v>5761</v>
      </c>
      <c r="G210" s="64" t="s">
        <v>7640</v>
      </c>
      <c r="H210" s="67"/>
      <c r="I210" s="68"/>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row>
    <row r="211" spans="1:37" ht="14.25" customHeight="1" x14ac:dyDescent="0.25">
      <c r="A211" s="71" t="s">
        <v>7641</v>
      </c>
      <c r="B211" s="67" t="s">
        <v>7642</v>
      </c>
      <c r="C211" s="63">
        <v>1</v>
      </c>
      <c r="D211" s="79">
        <v>44202</v>
      </c>
      <c r="E211" s="66">
        <v>44222</v>
      </c>
      <c r="F211" s="71" t="s">
        <v>2872</v>
      </c>
      <c r="G211" s="94" t="s">
        <v>7643</v>
      </c>
      <c r="H211" s="67"/>
      <c r="I211" s="68"/>
    </row>
    <row r="212" spans="1:37" ht="14.25" customHeight="1" x14ac:dyDescent="0.25">
      <c r="A212" s="71" t="s">
        <v>7644</v>
      </c>
      <c r="B212" s="67" t="s">
        <v>7645</v>
      </c>
      <c r="C212" s="63">
        <v>1</v>
      </c>
      <c r="D212" s="79">
        <v>44202</v>
      </c>
      <c r="E212" s="66">
        <v>44222</v>
      </c>
      <c r="F212" s="71" t="s">
        <v>2749</v>
      </c>
      <c r="G212" s="94" t="s">
        <v>7646</v>
      </c>
      <c r="H212" s="67"/>
      <c r="I212" s="68"/>
    </row>
    <row r="213" spans="1:37" ht="14.25" customHeight="1" x14ac:dyDescent="0.25">
      <c r="A213" s="71" t="s">
        <v>7647</v>
      </c>
      <c r="B213" s="67" t="s">
        <v>7648</v>
      </c>
      <c r="C213" s="63">
        <v>1</v>
      </c>
      <c r="D213" s="79">
        <v>44202</v>
      </c>
      <c r="E213" s="66">
        <v>44222</v>
      </c>
      <c r="F213" s="71" t="s">
        <v>587</v>
      </c>
      <c r="G213" s="94" t="s">
        <v>7649</v>
      </c>
      <c r="H213" s="67"/>
      <c r="I213" s="95"/>
    </row>
    <row r="214" spans="1:37" ht="14.25" customHeight="1" x14ac:dyDescent="0.25">
      <c r="A214" s="88" t="s">
        <v>7650</v>
      </c>
      <c r="B214" s="84" t="s">
        <v>7651</v>
      </c>
      <c r="C214" s="80">
        <v>1</v>
      </c>
      <c r="D214" s="91">
        <v>44202</v>
      </c>
      <c r="E214" s="83">
        <v>44222</v>
      </c>
      <c r="F214" s="88" t="s">
        <v>587</v>
      </c>
      <c r="G214" s="89" t="s">
        <v>7652</v>
      </c>
      <c r="H214" s="84" t="s">
        <v>7653</v>
      </c>
      <c r="I214" s="85" t="s">
        <v>7224</v>
      </c>
    </row>
    <row r="215" spans="1:37" ht="14.25" customHeight="1" x14ac:dyDescent="0.25">
      <c r="A215" s="86" t="s">
        <v>7654</v>
      </c>
      <c r="B215" s="62" t="s">
        <v>7655</v>
      </c>
      <c r="C215" s="59">
        <v>1</v>
      </c>
      <c r="D215" s="92">
        <v>44202</v>
      </c>
      <c r="E215" s="61">
        <v>44222</v>
      </c>
      <c r="F215" s="86" t="s">
        <v>587</v>
      </c>
      <c r="G215" s="87" t="s">
        <v>7656</v>
      </c>
      <c r="H215" s="62" t="s">
        <v>7653</v>
      </c>
      <c r="I215" s="59" t="s">
        <v>7129</v>
      </c>
    </row>
    <row r="216" spans="1:37" ht="14.25" customHeight="1" x14ac:dyDescent="0.25">
      <c r="A216" s="71" t="s">
        <v>7657</v>
      </c>
      <c r="B216" s="67" t="s">
        <v>7658</v>
      </c>
      <c r="C216" s="63">
        <v>1</v>
      </c>
      <c r="D216" s="79">
        <v>44202</v>
      </c>
      <c r="E216" s="66">
        <v>44222</v>
      </c>
      <c r="F216" s="71" t="s">
        <v>422</v>
      </c>
      <c r="G216" s="94" t="s">
        <v>7659</v>
      </c>
      <c r="H216" s="67"/>
      <c r="I216" s="72"/>
    </row>
    <row r="217" spans="1:37" ht="14.25" customHeight="1" x14ac:dyDescent="0.25">
      <c r="A217" s="71" t="s">
        <v>7660</v>
      </c>
      <c r="B217" s="67" t="s">
        <v>4595</v>
      </c>
      <c r="C217" s="63">
        <v>1</v>
      </c>
      <c r="D217" s="79">
        <v>44202</v>
      </c>
      <c r="E217" s="66">
        <v>44222</v>
      </c>
      <c r="F217" s="71" t="s">
        <v>1182</v>
      </c>
      <c r="G217" s="94" t="s">
        <v>7661</v>
      </c>
      <c r="H217" s="67"/>
      <c r="I217" s="68"/>
    </row>
    <row r="218" spans="1:37" ht="14.25" customHeight="1" x14ac:dyDescent="0.25">
      <c r="A218" s="71" t="s">
        <v>7662</v>
      </c>
      <c r="B218" s="67" t="s">
        <v>7663</v>
      </c>
      <c r="C218" s="63">
        <v>1</v>
      </c>
      <c r="D218" s="79">
        <v>44202</v>
      </c>
      <c r="E218" s="66">
        <v>44222</v>
      </c>
      <c r="F218" s="71" t="s">
        <v>5794</v>
      </c>
      <c r="G218" s="94" t="s">
        <v>7664</v>
      </c>
      <c r="H218" s="67"/>
      <c r="I218" s="90"/>
    </row>
    <row r="219" spans="1:37" ht="14.25" customHeight="1" x14ac:dyDescent="0.25">
      <c r="A219" s="63" t="s">
        <v>7665</v>
      </c>
      <c r="B219" s="67" t="s">
        <v>7666</v>
      </c>
      <c r="C219" s="63">
        <v>1</v>
      </c>
      <c r="D219" s="79">
        <v>43832</v>
      </c>
      <c r="E219" s="66">
        <v>43852</v>
      </c>
      <c r="F219" s="63" t="s">
        <v>200</v>
      </c>
      <c r="G219" s="64" t="s">
        <v>7667</v>
      </c>
      <c r="H219" s="67"/>
      <c r="I219" s="68"/>
    </row>
    <row r="220" spans="1:37" ht="14.25" customHeight="1" x14ac:dyDescent="0.25">
      <c r="A220" s="80" t="s">
        <v>7668</v>
      </c>
      <c r="B220" s="84" t="s">
        <v>7669</v>
      </c>
      <c r="C220" s="80">
        <v>1</v>
      </c>
      <c r="D220" s="91">
        <v>43832</v>
      </c>
      <c r="E220" s="83">
        <v>43852</v>
      </c>
      <c r="F220" s="80" t="s">
        <v>200</v>
      </c>
      <c r="G220" s="81" t="s">
        <v>7670</v>
      </c>
      <c r="H220" s="84" t="s">
        <v>7671</v>
      </c>
      <c r="I220" s="80" t="s">
        <v>7224</v>
      </c>
    </row>
    <row r="221" spans="1:37" ht="14.25" customHeight="1" x14ac:dyDescent="0.25">
      <c r="A221" s="63" t="s">
        <v>7672</v>
      </c>
      <c r="B221" s="67" t="s">
        <v>4030</v>
      </c>
      <c r="C221" s="63">
        <v>1</v>
      </c>
      <c r="D221" s="79">
        <v>43832</v>
      </c>
      <c r="E221" s="66">
        <v>43852</v>
      </c>
      <c r="F221" s="63" t="s">
        <v>192</v>
      </c>
      <c r="G221" s="64" t="s">
        <v>7673</v>
      </c>
      <c r="H221" s="67"/>
      <c r="I221" s="68"/>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row>
    <row r="222" spans="1:37" ht="14.25" customHeight="1" x14ac:dyDescent="0.25">
      <c r="A222" s="86" t="s">
        <v>7674</v>
      </c>
      <c r="B222" s="62" t="s">
        <v>7675</v>
      </c>
      <c r="C222" s="59">
        <v>1</v>
      </c>
      <c r="D222" s="92">
        <v>44202</v>
      </c>
      <c r="E222" s="61">
        <v>44222</v>
      </c>
      <c r="F222" s="86" t="s">
        <v>192</v>
      </c>
      <c r="G222" s="87" t="s">
        <v>7676</v>
      </c>
      <c r="H222" s="62" t="s">
        <v>7677</v>
      </c>
      <c r="I222" s="59" t="s">
        <v>7129</v>
      </c>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row>
    <row r="223" spans="1:37" ht="14.25" customHeight="1" x14ac:dyDescent="0.25">
      <c r="A223" s="71" t="s">
        <v>7678</v>
      </c>
      <c r="B223" s="67" t="s">
        <v>7679</v>
      </c>
      <c r="C223" s="63">
        <v>1</v>
      </c>
      <c r="D223" s="79">
        <v>44202</v>
      </c>
      <c r="E223" s="66">
        <v>44222</v>
      </c>
      <c r="F223" s="71" t="s">
        <v>658</v>
      </c>
      <c r="G223" s="94" t="s">
        <v>7680</v>
      </c>
      <c r="H223" s="67"/>
      <c r="I223" s="102"/>
    </row>
    <row r="224" spans="1:37" ht="14.25" customHeight="1" x14ac:dyDescent="0.25">
      <c r="A224" s="71" t="s">
        <v>7681</v>
      </c>
      <c r="B224" s="67" t="s">
        <v>7682</v>
      </c>
      <c r="C224" s="63">
        <v>1</v>
      </c>
      <c r="D224" s="79">
        <v>44202</v>
      </c>
      <c r="E224" s="66">
        <v>44222</v>
      </c>
      <c r="F224" s="71" t="s">
        <v>1053</v>
      </c>
      <c r="G224" s="94" t="s">
        <v>7683</v>
      </c>
      <c r="H224" s="67" t="s">
        <v>7671</v>
      </c>
      <c r="I224" s="68"/>
    </row>
    <row r="225" spans="1:37" ht="14.25" customHeight="1" x14ac:dyDescent="0.25">
      <c r="A225" s="86" t="s">
        <v>7684</v>
      </c>
      <c r="B225" s="62" t="s">
        <v>7685</v>
      </c>
      <c r="C225" s="59">
        <v>1</v>
      </c>
      <c r="D225" s="92">
        <v>44202</v>
      </c>
      <c r="E225" s="61">
        <v>44222</v>
      </c>
      <c r="F225" s="86" t="s">
        <v>5811</v>
      </c>
      <c r="G225" s="87" t="s">
        <v>7686</v>
      </c>
      <c r="H225" s="62" t="s">
        <v>7677</v>
      </c>
      <c r="I225" s="59" t="s">
        <v>7129</v>
      </c>
    </row>
    <row r="226" spans="1:37" ht="14.25" customHeight="1" x14ac:dyDescent="0.25">
      <c r="A226" s="104" t="s">
        <v>7684</v>
      </c>
      <c r="B226" s="105" t="s">
        <v>7685</v>
      </c>
      <c r="C226" s="59">
        <v>1</v>
      </c>
      <c r="D226" s="106">
        <v>44202</v>
      </c>
      <c r="E226" s="107">
        <v>44222</v>
      </c>
      <c r="F226" s="104" t="s">
        <v>5811</v>
      </c>
      <c r="G226" s="108" t="s">
        <v>7686</v>
      </c>
      <c r="H226" s="109" t="s">
        <v>7687</v>
      </c>
      <c r="I226" s="59" t="s">
        <v>7129</v>
      </c>
      <c r="J226" s="234"/>
      <c r="K226" s="234"/>
      <c r="L226" s="234"/>
      <c r="M226" s="234"/>
      <c r="N226" s="234"/>
      <c r="O226" s="234"/>
      <c r="P226" s="234"/>
      <c r="Q226" s="234"/>
      <c r="R226" s="234"/>
      <c r="S226" s="234"/>
      <c r="T226" s="234"/>
      <c r="U226" s="234"/>
      <c r="V226" s="234"/>
      <c r="W226" s="234"/>
      <c r="X226" s="234"/>
      <c r="Y226" s="234"/>
      <c r="Z226" s="234"/>
      <c r="AA226" s="234"/>
      <c r="AB226" s="234"/>
      <c r="AC226" s="234"/>
      <c r="AD226" s="234"/>
      <c r="AE226" s="234"/>
      <c r="AF226" s="234"/>
      <c r="AG226" s="234"/>
      <c r="AH226" s="234"/>
      <c r="AI226" s="234"/>
      <c r="AJ226" s="234"/>
      <c r="AK226" s="234"/>
    </row>
    <row r="227" spans="1:37" ht="14.25" customHeight="1" x14ac:dyDescent="0.25">
      <c r="A227" s="110" t="s">
        <v>7688</v>
      </c>
      <c r="B227" s="105" t="s">
        <v>4451</v>
      </c>
      <c r="C227" s="59">
        <v>1</v>
      </c>
      <c r="D227" s="106">
        <v>43832</v>
      </c>
      <c r="E227" s="107">
        <v>43852</v>
      </c>
      <c r="F227" s="110" t="s">
        <v>5814</v>
      </c>
      <c r="G227" s="111" t="s">
        <v>7689</v>
      </c>
      <c r="H227" s="105" t="s">
        <v>7687</v>
      </c>
      <c r="I227" s="59" t="s">
        <v>7129</v>
      </c>
      <c r="J227" s="234"/>
      <c r="K227" s="234"/>
      <c r="L227" s="234"/>
      <c r="M227" s="234"/>
      <c r="N227" s="234"/>
      <c r="O227" s="234"/>
      <c r="P227" s="234"/>
      <c r="Q227" s="234"/>
      <c r="R227" s="234"/>
      <c r="S227" s="234"/>
      <c r="T227" s="234"/>
      <c r="U227" s="234"/>
      <c r="V227" s="234"/>
      <c r="W227" s="234"/>
      <c r="X227" s="234"/>
      <c r="Y227" s="234"/>
      <c r="Z227" s="234"/>
      <c r="AA227" s="234"/>
      <c r="AB227" s="234"/>
      <c r="AC227" s="234"/>
      <c r="AD227" s="234"/>
      <c r="AE227" s="234"/>
      <c r="AF227" s="234"/>
      <c r="AG227" s="234"/>
      <c r="AH227" s="234"/>
      <c r="AI227" s="234"/>
      <c r="AJ227" s="234"/>
      <c r="AK227" s="234"/>
    </row>
    <row r="228" spans="1:37" ht="14.25" customHeight="1" x14ac:dyDescent="0.25">
      <c r="A228" s="63" t="s">
        <v>7690</v>
      </c>
      <c r="B228" s="67" t="s">
        <v>7675</v>
      </c>
      <c r="C228" s="63">
        <v>1</v>
      </c>
      <c r="D228" s="79">
        <v>43832</v>
      </c>
      <c r="E228" s="66">
        <v>43852</v>
      </c>
      <c r="F228" s="63" t="s">
        <v>73</v>
      </c>
      <c r="G228" s="64" t="s">
        <v>7691</v>
      </c>
      <c r="H228" s="67"/>
      <c r="I228" s="68"/>
    </row>
    <row r="229" spans="1:37" ht="14.25" customHeight="1" x14ac:dyDescent="0.25">
      <c r="A229" s="63" t="s">
        <v>7692</v>
      </c>
      <c r="B229" s="67" t="s">
        <v>7693</v>
      </c>
      <c r="C229" s="63">
        <v>1</v>
      </c>
      <c r="D229" s="79">
        <v>43832</v>
      </c>
      <c r="E229" s="66">
        <v>43852</v>
      </c>
      <c r="F229" s="63" t="s">
        <v>342</v>
      </c>
      <c r="G229" s="64" t="s">
        <v>7694</v>
      </c>
      <c r="H229" s="67"/>
      <c r="I229" s="68"/>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row>
    <row r="230" spans="1:37" ht="14.25" customHeight="1" x14ac:dyDescent="0.25">
      <c r="A230" s="71" t="s">
        <v>7695</v>
      </c>
      <c r="B230" s="67" t="s">
        <v>4050</v>
      </c>
      <c r="C230" s="63">
        <v>1</v>
      </c>
      <c r="D230" s="79">
        <v>44202</v>
      </c>
      <c r="E230" s="66">
        <v>44222</v>
      </c>
      <c r="F230" s="71" t="s">
        <v>342</v>
      </c>
      <c r="G230" s="94" t="s">
        <v>7696</v>
      </c>
      <c r="H230" s="67"/>
      <c r="I230" s="72"/>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5"/>
      <c r="AJ230" s="75"/>
      <c r="AK230" s="75"/>
    </row>
    <row r="231" spans="1:37" ht="14.25" customHeight="1" x14ac:dyDescent="0.25">
      <c r="A231" s="80" t="s">
        <v>7697</v>
      </c>
      <c r="B231" s="84" t="s">
        <v>4212</v>
      </c>
      <c r="C231" s="80">
        <v>1</v>
      </c>
      <c r="D231" s="91">
        <v>43832</v>
      </c>
      <c r="E231" s="83">
        <v>43852</v>
      </c>
      <c r="F231" s="80" t="s">
        <v>246</v>
      </c>
      <c r="G231" s="81" t="s">
        <v>7698</v>
      </c>
      <c r="H231" s="84" t="s">
        <v>7699</v>
      </c>
      <c r="I231" s="80" t="s">
        <v>7224</v>
      </c>
      <c r="J231" s="75"/>
      <c r="K231" s="75"/>
      <c r="L231" s="75"/>
      <c r="M231" s="75"/>
      <c r="N231" s="75"/>
      <c r="O231" s="75"/>
      <c r="P231" s="75"/>
      <c r="Q231" s="75"/>
      <c r="R231" s="75"/>
      <c r="S231" s="75"/>
      <c r="T231" s="75"/>
      <c r="U231" s="75"/>
      <c r="V231" s="75"/>
      <c r="W231" s="75"/>
      <c r="X231" s="75"/>
      <c r="Y231" s="75"/>
      <c r="Z231" s="75"/>
      <c r="AA231" s="75"/>
      <c r="AB231" s="75"/>
      <c r="AC231" s="75"/>
      <c r="AD231" s="75"/>
      <c r="AE231" s="75"/>
      <c r="AF231" s="75"/>
      <c r="AG231" s="75"/>
      <c r="AH231" s="75"/>
      <c r="AI231" s="75"/>
      <c r="AJ231" s="75"/>
      <c r="AK231" s="75"/>
    </row>
    <row r="232" spans="1:37" ht="14.25" customHeight="1" x14ac:dyDescent="0.25">
      <c r="A232" s="71" t="s">
        <v>7700</v>
      </c>
      <c r="B232" s="67" t="s">
        <v>7701</v>
      </c>
      <c r="C232" s="63">
        <v>1</v>
      </c>
      <c r="D232" s="79">
        <v>44202</v>
      </c>
      <c r="E232" s="66">
        <v>44222</v>
      </c>
      <c r="F232" s="71" t="s">
        <v>246</v>
      </c>
      <c r="G232" s="94" t="s">
        <v>7702</v>
      </c>
      <c r="H232" s="67"/>
      <c r="I232" s="78"/>
    </row>
    <row r="233" spans="1:37" ht="14.25" customHeight="1" x14ac:dyDescent="0.25">
      <c r="A233" s="71" t="s">
        <v>7703</v>
      </c>
      <c r="B233" s="67" t="s">
        <v>7704</v>
      </c>
      <c r="C233" s="63">
        <v>1</v>
      </c>
      <c r="D233" s="79">
        <v>44202</v>
      </c>
      <c r="E233" s="66">
        <v>44222</v>
      </c>
      <c r="F233" s="71" t="s">
        <v>246</v>
      </c>
      <c r="G233" s="94" t="s">
        <v>7705</v>
      </c>
      <c r="H233" s="67"/>
      <c r="I233" s="90"/>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row>
    <row r="234" spans="1:37" ht="14.25" customHeight="1" x14ac:dyDescent="0.25">
      <c r="A234" s="63" t="s">
        <v>7706</v>
      </c>
      <c r="B234" s="67" t="s">
        <v>7707</v>
      </c>
      <c r="C234" s="63">
        <v>1</v>
      </c>
      <c r="D234" s="79">
        <v>43832</v>
      </c>
      <c r="E234" s="66">
        <v>43852</v>
      </c>
      <c r="F234" s="63" t="s">
        <v>204</v>
      </c>
      <c r="G234" s="64" t="s">
        <v>7708</v>
      </c>
      <c r="H234" s="67"/>
      <c r="I234" s="68"/>
    </row>
    <row r="235" spans="1:37" ht="14.25" customHeight="1" x14ac:dyDescent="0.25">
      <c r="A235" s="71" t="s">
        <v>7709</v>
      </c>
      <c r="B235" s="67" t="s">
        <v>7710</v>
      </c>
      <c r="C235" s="63">
        <v>1</v>
      </c>
      <c r="D235" s="79">
        <v>44202</v>
      </c>
      <c r="E235" s="66">
        <v>44222</v>
      </c>
      <c r="F235" s="71" t="s">
        <v>204</v>
      </c>
      <c r="G235" s="94" t="s">
        <v>7711</v>
      </c>
      <c r="H235" s="67"/>
      <c r="I235" s="90"/>
      <c r="J235" s="75"/>
      <c r="K235" s="75"/>
      <c r="L235" s="75"/>
      <c r="M235" s="75"/>
      <c r="N235" s="75"/>
      <c r="O235" s="75"/>
      <c r="P235" s="75"/>
      <c r="Q235" s="75"/>
      <c r="R235" s="75"/>
      <c r="S235" s="75"/>
      <c r="T235" s="75"/>
      <c r="U235" s="75"/>
      <c r="V235" s="75"/>
      <c r="W235" s="75"/>
      <c r="X235" s="75"/>
      <c r="Y235" s="75"/>
      <c r="Z235" s="75"/>
      <c r="AA235" s="75"/>
      <c r="AB235" s="75"/>
      <c r="AC235" s="75"/>
      <c r="AD235" s="75"/>
      <c r="AE235" s="75"/>
      <c r="AF235" s="75"/>
      <c r="AG235" s="75"/>
      <c r="AH235" s="75"/>
      <c r="AI235" s="75"/>
      <c r="AJ235" s="75"/>
      <c r="AK235" s="75"/>
    </row>
    <row r="236" spans="1:37" ht="14.25" customHeight="1" x14ac:dyDescent="0.25">
      <c r="A236" s="71" t="s">
        <v>7712</v>
      </c>
      <c r="B236" s="67" t="s">
        <v>7710</v>
      </c>
      <c r="C236" s="63">
        <v>1</v>
      </c>
      <c r="D236" s="79">
        <v>44202</v>
      </c>
      <c r="E236" s="66">
        <v>44222</v>
      </c>
      <c r="F236" s="71" t="s">
        <v>204</v>
      </c>
      <c r="G236" s="94" t="s">
        <v>7713</v>
      </c>
      <c r="H236" s="67"/>
      <c r="I236" s="90"/>
    </row>
    <row r="237" spans="1:37" ht="14.25" customHeight="1" x14ac:dyDescent="0.25">
      <c r="A237" s="71" t="s">
        <v>7714</v>
      </c>
      <c r="B237" s="67" t="s">
        <v>7701</v>
      </c>
      <c r="C237" s="63">
        <v>1</v>
      </c>
      <c r="D237" s="79">
        <v>44202</v>
      </c>
      <c r="E237" s="66">
        <v>44222</v>
      </c>
      <c r="F237" s="71" t="s">
        <v>597</v>
      </c>
      <c r="G237" s="94" t="s">
        <v>7715</v>
      </c>
      <c r="H237" s="67"/>
      <c r="I237" s="68"/>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row>
    <row r="238" spans="1:37" ht="14.25" customHeight="1" x14ac:dyDescent="0.25">
      <c r="A238" s="80" t="s">
        <v>7716</v>
      </c>
      <c r="B238" s="84" t="s">
        <v>7717</v>
      </c>
      <c r="C238" s="80">
        <v>1</v>
      </c>
      <c r="D238" s="91">
        <v>43832</v>
      </c>
      <c r="E238" s="83">
        <v>43852</v>
      </c>
      <c r="F238" s="80" t="s">
        <v>5855</v>
      </c>
      <c r="G238" s="81" t="s">
        <v>7718</v>
      </c>
      <c r="H238" s="84" t="s">
        <v>7719</v>
      </c>
      <c r="I238" s="80" t="s">
        <v>7224</v>
      </c>
    </row>
    <row r="239" spans="1:37" ht="14.25" customHeight="1" x14ac:dyDescent="0.25">
      <c r="A239" s="71" t="s">
        <v>7720</v>
      </c>
      <c r="B239" s="67" t="s">
        <v>7721</v>
      </c>
      <c r="C239" s="63">
        <v>1</v>
      </c>
      <c r="D239" s="79">
        <v>44202</v>
      </c>
      <c r="E239" s="66">
        <v>44222</v>
      </c>
      <c r="F239" s="71" t="s">
        <v>1867</v>
      </c>
      <c r="G239" s="94" t="s">
        <v>7722</v>
      </c>
      <c r="H239" s="67"/>
      <c r="I239" s="68"/>
    </row>
    <row r="240" spans="1:37" ht="14.25" customHeight="1" x14ac:dyDescent="0.25">
      <c r="A240" s="71" t="s">
        <v>7723</v>
      </c>
      <c r="B240" s="67" t="s">
        <v>7724</v>
      </c>
      <c r="C240" s="63">
        <v>1</v>
      </c>
      <c r="D240" s="79">
        <v>44202</v>
      </c>
      <c r="E240" s="66">
        <v>44222</v>
      </c>
      <c r="F240" s="71" t="s">
        <v>1867</v>
      </c>
      <c r="G240" s="94" t="s">
        <v>7725</v>
      </c>
      <c r="H240" s="67"/>
      <c r="I240" s="68"/>
    </row>
    <row r="241" spans="1:37" ht="14.25" customHeight="1" x14ac:dyDescent="0.25">
      <c r="A241" s="63" t="s">
        <v>7726</v>
      </c>
      <c r="B241" s="67" t="s">
        <v>7727</v>
      </c>
      <c r="C241" s="63">
        <v>1</v>
      </c>
      <c r="D241" s="79">
        <v>43832</v>
      </c>
      <c r="E241" s="66">
        <v>43852</v>
      </c>
      <c r="F241" s="63" t="s">
        <v>1190</v>
      </c>
      <c r="G241" s="64" t="s">
        <v>7728</v>
      </c>
      <c r="H241" s="67"/>
      <c r="I241" s="68"/>
    </row>
    <row r="242" spans="1:37" ht="14.25" customHeight="1" x14ac:dyDescent="0.25">
      <c r="A242" s="71" t="s">
        <v>7729</v>
      </c>
      <c r="B242" s="67" t="s">
        <v>7730</v>
      </c>
      <c r="C242" s="63">
        <v>1</v>
      </c>
      <c r="D242" s="79">
        <v>44202</v>
      </c>
      <c r="E242" s="66">
        <v>44222</v>
      </c>
      <c r="F242" s="71" t="s">
        <v>448</v>
      </c>
      <c r="G242" s="94" t="s">
        <v>7731</v>
      </c>
      <c r="H242" s="67"/>
      <c r="I242" s="68"/>
    </row>
    <row r="243" spans="1:37" ht="14.25" customHeight="1" x14ac:dyDescent="0.25">
      <c r="A243" s="71" t="s">
        <v>7732</v>
      </c>
      <c r="B243" s="67" t="s">
        <v>4872</v>
      </c>
      <c r="C243" s="63">
        <v>1</v>
      </c>
      <c r="D243" s="79">
        <v>44202</v>
      </c>
      <c r="E243" s="66">
        <v>44222</v>
      </c>
      <c r="F243" s="71" t="s">
        <v>383</v>
      </c>
      <c r="G243" s="94" t="s">
        <v>7733</v>
      </c>
      <c r="H243" s="67"/>
      <c r="I243" s="68"/>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row>
    <row r="244" spans="1:37" ht="14.25" customHeight="1" x14ac:dyDescent="0.25">
      <c r="A244" s="63" t="s">
        <v>7734</v>
      </c>
      <c r="B244" s="67" t="s">
        <v>7735</v>
      </c>
      <c r="C244" s="63">
        <v>1</v>
      </c>
      <c r="D244" s="79">
        <v>43832</v>
      </c>
      <c r="E244" s="66">
        <v>43852</v>
      </c>
      <c r="F244" s="63" t="s">
        <v>2328</v>
      </c>
      <c r="G244" s="64" t="s">
        <v>7736</v>
      </c>
      <c r="H244" s="67"/>
      <c r="I244" s="68"/>
    </row>
    <row r="245" spans="1:37" ht="14.25" customHeight="1" x14ac:dyDescent="0.25">
      <c r="A245" s="63" t="s">
        <v>7737</v>
      </c>
      <c r="B245" s="67" t="s">
        <v>4539</v>
      </c>
      <c r="C245" s="63">
        <v>1</v>
      </c>
      <c r="D245" s="79">
        <v>43832</v>
      </c>
      <c r="E245" s="66">
        <v>43852</v>
      </c>
      <c r="F245" s="63" t="s">
        <v>2985</v>
      </c>
      <c r="G245" s="64" t="s">
        <v>7738</v>
      </c>
      <c r="H245" s="67"/>
      <c r="I245" s="68"/>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row>
    <row r="246" spans="1:37" ht="14.25" customHeight="1" x14ac:dyDescent="0.25">
      <c r="A246" s="63" t="s">
        <v>7739</v>
      </c>
      <c r="B246" s="67" t="s">
        <v>4539</v>
      </c>
      <c r="C246" s="63">
        <v>1</v>
      </c>
      <c r="D246" s="79">
        <v>43832</v>
      </c>
      <c r="E246" s="66">
        <v>43852</v>
      </c>
      <c r="F246" s="63" t="s">
        <v>2985</v>
      </c>
      <c r="G246" s="64" t="s">
        <v>7740</v>
      </c>
      <c r="H246" s="67"/>
      <c r="I246" s="68"/>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row>
    <row r="247" spans="1:37" ht="14.25" customHeight="1" x14ac:dyDescent="0.25">
      <c r="A247" s="110" t="s">
        <v>7741</v>
      </c>
      <c r="B247" s="105" t="s">
        <v>7742</v>
      </c>
      <c r="C247" s="59">
        <v>1</v>
      </c>
      <c r="D247" s="106">
        <v>43832</v>
      </c>
      <c r="E247" s="107">
        <v>43852</v>
      </c>
      <c r="F247" s="110" t="s">
        <v>181</v>
      </c>
      <c r="G247" s="111" t="s">
        <v>7743</v>
      </c>
      <c r="H247" s="105" t="s">
        <v>7744</v>
      </c>
      <c r="I247" s="59" t="s">
        <v>7129</v>
      </c>
      <c r="J247" s="76"/>
      <c r="K247" s="76"/>
      <c r="L247" s="76"/>
      <c r="M247" s="76"/>
      <c r="N247" s="76"/>
      <c r="O247" s="76"/>
      <c r="P247" s="76"/>
      <c r="Q247" s="76"/>
      <c r="R247" s="76"/>
      <c r="S247" s="76"/>
      <c r="T247" s="76"/>
      <c r="U247" s="76"/>
      <c r="V247" s="76"/>
      <c r="W247" s="76"/>
      <c r="X247" s="76"/>
      <c r="Y247" s="76"/>
      <c r="Z247" s="76"/>
      <c r="AA247" s="76"/>
      <c r="AB247" s="76"/>
      <c r="AC247" s="76"/>
      <c r="AD247" s="76"/>
      <c r="AE247" s="76"/>
      <c r="AF247" s="76"/>
      <c r="AG247" s="76"/>
      <c r="AH247" s="76"/>
      <c r="AI247" s="76"/>
      <c r="AJ247" s="76"/>
      <c r="AK247" s="76"/>
    </row>
    <row r="248" spans="1:37" ht="14.25" customHeight="1" x14ac:dyDescent="0.25">
      <c r="A248" s="69" t="s">
        <v>7745</v>
      </c>
      <c r="B248" s="70" t="s">
        <v>7746</v>
      </c>
      <c r="C248" s="63">
        <v>1</v>
      </c>
      <c r="D248" s="98">
        <v>44202</v>
      </c>
      <c r="E248" s="99">
        <v>44222</v>
      </c>
      <c r="F248" s="69" t="s">
        <v>181</v>
      </c>
      <c r="G248" s="100" t="s">
        <v>7747</v>
      </c>
      <c r="H248" s="70"/>
      <c r="I248" s="68"/>
      <c r="J248" s="76"/>
      <c r="K248" s="76"/>
      <c r="L248" s="76"/>
      <c r="M248" s="76"/>
      <c r="N248" s="76"/>
      <c r="O248" s="76"/>
      <c r="P248" s="76"/>
      <c r="Q248" s="76"/>
      <c r="R248" s="76"/>
      <c r="S248" s="76"/>
      <c r="T248" s="76"/>
      <c r="U248" s="76"/>
      <c r="V248" s="76"/>
      <c r="W248" s="76"/>
      <c r="X248" s="76"/>
      <c r="Y248" s="76"/>
      <c r="Z248" s="76"/>
      <c r="AA248" s="76"/>
      <c r="AB248" s="76"/>
      <c r="AC248" s="76"/>
      <c r="AD248" s="76"/>
      <c r="AE248" s="76"/>
      <c r="AF248" s="76"/>
      <c r="AG248" s="76"/>
      <c r="AH248" s="76"/>
      <c r="AI248" s="76"/>
      <c r="AJ248" s="76"/>
      <c r="AK248" s="76"/>
    </row>
    <row r="249" spans="1:37" ht="14.25" customHeight="1" x14ac:dyDescent="0.25">
      <c r="A249" s="69" t="s">
        <v>7748</v>
      </c>
      <c r="B249" s="70" t="s">
        <v>7749</v>
      </c>
      <c r="C249" s="63">
        <v>1</v>
      </c>
      <c r="D249" s="98">
        <v>44202</v>
      </c>
      <c r="E249" s="99">
        <v>44222</v>
      </c>
      <c r="F249" s="69" t="s">
        <v>181</v>
      </c>
      <c r="G249" s="100" t="s">
        <v>7750</v>
      </c>
      <c r="H249" s="70"/>
      <c r="I249" s="68"/>
      <c r="J249" s="76"/>
      <c r="K249" s="76"/>
      <c r="L249" s="76"/>
      <c r="M249" s="76"/>
      <c r="N249" s="76"/>
      <c r="O249" s="76"/>
      <c r="P249" s="76"/>
      <c r="Q249" s="76"/>
      <c r="R249" s="76"/>
      <c r="S249" s="76"/>
      <c r="T249" s="76"/>
      <c r="U249" s="76"/>
      <c r="V249" s="76"/>
      <c r="W249" s="76"/>
      <c r="X249" s="76"/>
      <c r="Y249" s="76"/>
      <c r="Z249" s="76"/>
      <c r="AA249" s="76"/>
      <c r="AB249" s="76"/>
      <c r="AC249" s="76"/>
      <c r="AD249" s="76"/>
      <c r="AE249" s="76"/>
      <c r="AF249" s="76"/>
      <c r="AG249" s="76"/>
      <c r="AH249" s="76"/>
      <c r="AI249" s="76"/>
      <c r="AJ249" s="76"/>
      <c r="AK249" s="76"/>
    </row>
    <row r="250" spans="1:37" ht="14.25" customHeight="1" x14ac:dyDescent="0.25">
      <c r="A250" s="71" t="s">
        <v>7751</v>
      </c>
      <c r="B250" s="67" t="s">
        <v>7752</v>
      </c>
      <c r="C250" s="63">
        <v>1</v>
      </c>
      <c r="D250" s="79">
        <v>44202</v>
      </c>
      <c r="E250" s="66">
        <v>44222</v>
      </c>
      <c r="F250" s="71" t="s">
        <v>5909</v>
      </c>
      <c r="G250" s="94" t="s">
        <v>7753</v>
      </c>
      <c r="H250" s="67"/>
      <c r="I250" s="68"/>
      <c r="J250" s="76"/>
      <c r="K250" s="76"/>
      <c r="L250" s="76"/>
      <c r="M250" s="76"/>
      <c r="N250" s="76"/>
      <c r="O250" s="76"/>
      <c r="P250" s="76"/>
      <c r="Q250" s="76"/>
      <c r="R250" s="76"/>
      <c r="S250" s="76"/>
      <c r="T250" s="76"/>
      <c r="U250" s="76"/>
      <c r="V250" s="76"/>
      <c r="W250" s="76"/>
      <c r="X250" s="76"/>
      <c r="Y250" s="76"/>
      <c r="Z250" s="76"/>
      <c r="AA250" s="76"/>
      <c r="AB250" s="76"/>
      <c r="AC250" s="76"/>
      <c r="AD250" s="76"/>
      <c r="AE250" s="76"/>
      <c r="AF250" s="76"/>
      <c r="AG250" s="76"/>
      <c r="AH250" s="76"/>
      <c r="AI250" s="76"/>
      <c r="AJ250" s="76"/>
      <c r="AK250" s="76"/>
    </row>
    <row r="251" spans="1:37" ht="14.25" customHeight="1" x14ac:dyDescent="0.25">
      <c r="A251" s="69" t="s">
        <v>7754</v>
      </c>
      <c r="B251" s="70" t="s">
        <v>7755</v>
      </c>
      <c r="C251" s="63">
        <v>1</v>
      </c>
      <c r="D251" s="98">
        <v>44202</v>
      </c>
      <c r="E251" s="99">
        <v>44222</v>
      </c>
      <c r="F251" s="69" t="s">
        <v>5909</v>
      </c>
      <c r="G251" s="100" t="s">
        <v>7756</v>
      </c>
      <c r="H251" s="70"/>
      <c r="I251" s="68"/>
      <c r="J251" s="76"/>
      <c r="K251" s="76"/>
      <c r="L251" s="76"/>
      <c r="M251" s="76"/>
      <c r="N251" s="76"/>
      <c r="O251" s="76"/>
      <c r="P251" s="76"/>
      <c r="Q251" s="76"/>
      <c r="R251" s="76"/>
      <c r="S251" s="76"/>
      <c r="T251" s="76"/>
      <c r="U251" s="76"/>
      <c r="V251" s="76"/>
      <c r="W251" s="76"/>
      <c r="X251" s="76"/>
      <c r="Y251" s="76"/>
      <c r="Z251" s="76"/>
      <c r="AA251" s="76"/>
      <c r="AB251" s="76"/>
      <c r="AC251" s="76"/>
      <c r="AD251" s="76"/>
      <c r="AE251" s="76"/>
      <c r="AF251" s="76"/>
      <c r="AG251" s="76"/>
      <c r="AH251" s="76"/>
      <c r="AI251" s="76"/>
      <c r="AJ251" s="76"/>
      <c r="AK251" s="76"/>
    </row>
    <row r="252" spans="1:37" ht="14.25" customHeight="1" x14ac:dyDescent="0.25">
      <c r="A252" s="69" t="s">
        <v>7757</v>
      </c>
      <c r="B252" s="70" t="s">
        <v>7752</v>
      </c>
      <c r="C252" s="63">
        <v>1</v>
      </c>
      <c r="D252" s="98">
        <v>44202</v>
      </c>
      <c r="E252" s="99">
        <v>44222</v>
      </c>
      <c r="F252" s="69" t="s">
        <v>5909</v>
      </c>
      <c r="G252" s="100" t="s">
        <v>7758</v>
      </c>
      <c r="H252" s="70"/>
      <c r="I252" s="68"/>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row>
    <row r="253" spans="1:37" ht="14.25" customHeight="1" x14ac:dyDescent="0.25">
      <c r="A253" s="112" t="s">
        <v>7759</v>
      </c>
      <c r="B253" s="113" t="s">
        <v>7176</v>
      </c>
      <c r="C253" s="80">
        <v>1</v>
      </c>
      <c r="D253" s="114">
        <v>44202</v>
      </c>
      <c r="E253" s="115">
        <v>44222</v>
      </c>
      <c r="F253" s="112" t="s">
        <v>5919</v>
      </c>
      <c r="G253" s="116" t="s">
        <v>7760</v>
      </c>
      <c r="H253" s="113" t="s">
        <v>7761</v>
      </c>
      <c r="I253" s="85" t="s">
        <v>7224</v>
      </c>
      <c r="J253" s="76"/>
      <c r="K253" s="76"/>
      <c r="L253" s="76"/>
      <c r="M253" s="76"/>
      <c r="N253" s="76"/>
      <c r="O253" s="76"/>
      <c r="P253" s="76"/>
      <c r="Q253" s="76"/>
      <c r="R253" s="76"/>
      <c r="S253" s="76"/>
      <c r="T253" s="76"/>
      <c r="U253" s="76"/>
      <c r="V253" s="76"/>
      <c r="W253" s="76"/>
      <c r="X253" s="76"/>
      <c r="Y253" s="76"/>
      <c r="Z253" s="76"/>
      <c r="AA253" s="76"/>
      <c r="AB253" s="76"/>
      <c r="AC253" s="76"/>
      <c r="AD253" s="76"/>
      <c r="AE253" s="76"/>
      <c r="AF253" s="76"/>
      <c r="AG253" s="76"/>
      <c r="AH253" s="76"/>
      <c r="AI253" s="76"/>
      <c r="AJ253" s="76"/>
      <c r="AK253" s="76"/>
    </row>
    <row r="254" spans="1:37" ht="14.25" customHeight="1" x14ac:dyDescent="0.25">
      <c r="A254" s="88" t="s">
        <v>7762</v>
      </c>
      <c r="B254" s="84" t="s">
        <v>7176</v>
      </c>
      <c r="C254" s="80">
        <v>1</v>
      </c>
      <c r="D254" s="91">
        <v>44202</v>
      </c>
      <c r="E254" s="83">
        <v>44222</v>
      </c>
      <c r="F254" s="88" t="s">
        <v>5919</v>
      </c>
      <c r="G254" s="89" t="s">
        <v>7763</v>
      </c>
      <c r="H254" s="84" t="s">
        <v>7761</v>
      </c>
      <c r="I254" s="85" t="s">
        <v>7224</v>
      </c>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row>
    <row r="255" spans="1:37" ht="14.25" customHeight="1" x14ac:dyDescent="0.25">
      <c r="A255" s="88" t="s">
        <v>7764</v>
      </c>
      <c r="B255" s="84" t="s">
        <v>7176</v>
      </c>
      <c r="C255" s="80">
        <v>1</v>
      </c>
      <c r="D255" s="91">
        <v>44202</v>
      </c>
      <c r="E255" s="83">
        <v>44222</v>
      </c>
      <c r="F255" s="88" t="s">
        <v>5919</v>
      </c>
      <c r="G255" s="89" t="s">
        <v>7765</v>
      </c>
      <c r="H255" s="84" t="s">
        <v>7766</v>
      </c>
      <c r="I255" s="85" t="s">
        <v>7224</v>
      </c>
      <c r="J255" s="76"/>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row>
    <row r="256" spans="1:37" ht="14.25" customHeight="1" x14ac:dyDescent="0.25">
      <c r="A256" s="63" t="s">
        <v>7767</v>
      </c>
      <c r="B256" s="67" t="s">
        <v>7134</v>
      </c>
      <c r="C256" s="63">
        <v>1</v>
      </c>
      <c r="D256" s="79">
        <v>43832</v>
      </c>
      <c r="E256" s="66">
        <v>43852</v>
      </c>
      <c r="F256" s="63" t="s">
        <v>5921</v>
      </c>
      <c r="G256" s="64" t="s">
        <v>7768</v>
      </c>
      <c r="H256" s="67"/>
      <c r="I256" s="68"/>
      <c r="J256" s="76"/>
      <c r="K256" s="76"/>
      <c r="L256" s="76"/>
      <c r="M256" s="76"/>
      <c r="N256" s="76"/>
      <c r="O256" s="76"/>
      <c r="P256" s="76"/>
      <c r="Q256" s="76"/>
      <c r="R256" s="76"/>
      <c r="S256" s="76"/>
      <c r="T256" s="76"/>
      <c r="U256" s="76"/>
      <c r="V256" s="76"/>
      <c r="W256" s="76"/>
      <c r="X256" s="76"/>
      <c r="Y256" s="76"/>
      <c r="Z256" s="76"/>
      <c r="AA256" s="76"/>
      <c r="AB256" s="76"/>
      <c r="AC256" s="76"/>
      <c r="AD256" s="76"/>
      <c r="AE256" s="76"/>
      <c r="AF256" s="76"/>
      <c r="AG256" s="76"/>
      <c r="AH256" s="76"/>
      <c r="AI256" s="76"/>
      <c r="AJ256" s="76"/>
      <c r="AK256" s="76"/>
    </row>
    <row r="257" spans="1:37" ht="14.25" customHeight="1" x14ac:dyDescent="0.25">
      <c r="A257" s="69" t="s">
        <v>7769</v>
      </c>
      <c r="B257" s="70" t="s">
        <v>7176</v>
      </c>
      <c r="C257" s="63">
        <v>1</v>
      </c>
      <c r="D257" s="98">
        <v>44202</v>
      </c>
      <c r="E257" s="99">
        <v>44222</v>
      </c>
      <c r="F257" s="69" t="s">
        <v>5921</v>
      </c>
      <c r="G257" s="100" t="s">
        <v>7770</v>
      </c>
      <c r="H257" s="70"/>
      <c r="I257" s="68"/>
      <c r="J257" s="76"/>
      <c r="K257" s="76"/>
      <c r="L257" s="76"/>
      <c r="M257" s="76"/>
      <c r="N257" s="76"/>
      <c r="O257" s="76"/>
      <c r="P257" s="76"/>
      <c r="Q257" s="76"/>
      <c r="R257" s="76"/>
      <c r="S257" s="76"/>
      <c r="T257" s="76"/>
      <c r="U257" s="76"/>
      <c r="V257" s="76"/>
      <c r="W257" s="76"/>
      <c r="X257" s="76"/>
      <c r="Y257" s="76"/>
      <c r="Z257" s="76"/>
      <c r="AA257" s="76"/>
      <c r="AB257" s="76"/>
      <c r="AC257" s="76"/>
      <c r="AD257" s="76"/>
      <c r="AE257" s="76"/>
      <c r="AF257" s="76"/>
      <c r="AG257" s="76"/>
      <c r="AH257" s="76"/>
      <c r="AI257" s="76"/>
      <c r="AJ257" s="76"/>
      <c r="AK257" s="76"/>
    </row>
    <row r="258" spans="1:37" ht="14.25" customHeight="1" x14ac:dyDescent="0.25">
      <c r="A258" s="69" t="s">
        <v>7771</v>
      </c>
      <c r="B258" s="70" t="s">
        <v>7176</v>
      </c>
      <c r="C258" s="63">
        <v>1</v>
      </c>
      <c r="D258" s="98">
        <v>44202</v>
      </c>
      <c r="E258" s="99">
        <v>44222</v>
      </c>
      <c r="F258" s="69" t="s">
        <v>5922</v>
      </c>
      <c r="G258" s="100" t="s">
        <v>7772</v>
      </c>
      <c r="H258" s="70"/>
      <c r="I258" s="68"/>
      <c r="J258" s="76"/>
      <c r="K258" s="76"/>
      <c r="L258" s="76"/>
      <c r="M258" s="76"/>
      <c r="N258" s="76"/>
      <c r="O258" s="76"/>
      <c r="P258" s="76"/>
      <c r="Q258" s="76"/>
      <c r="R258" s="76"/>
      <c r="S258" s="76"/>
      <c r="T258" s="76"/>
      <c r="U258" s="76"/>
      <c r="V258" s="76"/>
      <c r="W258" s="76"/>
      <c r="X258" s="76"/>
      <c r="Y258" s="76"/>
      <c r="Z258" s="76"/>
      <c r="AA258" s="76"/>
      <c r="AB258" s="76"/>
      <c r="AC258" s="76"/>
      <c r="AD258" s="76"/>
      <c r="AE258" s="76"/>
      <c r="AF258" s="76"/>
      <c r="AG258" s="76"/>
      <c r="AH258" s="76"/>
      <c r="AI258" s="76"/>
      <c r="AJ258" s="76"/>
      <c r="AK258" s="76"/>
    </row>
    <row r="259" spans="1:37" ht="14.25" customHeight="1" x14ac:dyDescent="0.25">
      <c r="A259" s="69" t="s">
        <v>7773</v>
      </c>
      <c r="B259" s="70" t="s">
        <v>7176</v>
      </c>
      <c r="C259" s="63">
        <v>1</v>
      </c>
      <c r="D259" s="98">
        <v>44202</v>
      </c>
      <c r="E259" s="99">
        <v>44222</v>
      </c>
      <c r="F259" s="69" t="s">
        <v>5922</v>
      </c>
      <c r="G259" s="100" t="s">
        <v>7774</v>
      </c>
      <c r="H259" s="70"/>
      <c r="I259" s="72"/>
      <c r="J259" s="76"/>
      <c r="K259" s="76"/>
      <c r="L259" s="76"/>
      <c r="M259" s="76"/>
      <c r="N259" s="76"/>
      <c r="O259" s="76"/>
      <c r="P259" s="76"/>
      <c r="Q259" s="76"/>
      <c r="R259" s="76"/>
      <c r="S259" s="76"/>
      <c r="T259" s="76"/>
      <c r="U259" s="76"/>
      <c r="V259" s="76"/>
      <c r="W259" s="76"/>
      <c r="X259" s="76"/>
      <c r="Y259" s="76"/>
      <c r="Z259" s="76"/>
      <c r="AA259" s="76"/>
      <c r="AB259" s="76"/>
      <c r="AC259" s="76"/>
      <c r="AD259" s="76"/>
      <c r="AE259" s="76"/>
      <c r="AF259" s="76"/>
      <c r="AG259" s="76"/>
      <c r="AH259" s="76"/>
      <c r="AI259" s="76"/>
      <c r="AJ259" s="76"/>
      <c r="AK259" s="76"/>
    </row>
    <row r="260" spans="1:37" ht="14.25" customHeight="1" x14ac:dyDescent="0.25">
      <c r="A260" s="71" t="s">
        <v>7775</v>
      </c>
      <c r="B260" s="67" t="s">
        <v>7176</v>
      </c>
      <c r="C260" s="63">
        <v>1</v>
      </c>
      <c r="D260" s="79">
        <v>44202</v>
      </c>
      <c r="E260" s="66">
        <v>44222</v>
      </c>
      <c r="F260" s="71" t="s">
        <v>5926</v>
      </c>
      <c r="G260" s="94" t="s">
        <v>7776</v>
      </c>
      <c r="H260" s="67"/>
      <c r="I260" s="68"/>
    </row>
    <row r="261" spans="1:37" s="117" customFormat="1" ht="14.25" customHeight="1" x14ac:dyDescent="0.25">
      <c r="A261" s="71" t="s">
        <v>7777</v>
      </c>
      <c r="B261" s="67" t="s">
        <v>7176</v>
      </c>
      <c r="C261" s="63">
        <v>1</v>
      </c>
      <c r="D261" s="79">
        <v>44202</v>
      </c>
      <c r="E261" s="66">
        <v>44222</v>
      </c>
      <c r="F261" s="71" t="s">
        <v>5926</v>
      </c>
      <c r="G261" s="94" t="s">
        <v>7778</v>
      </c>
      <c r="H261" s="67"/>
      <c r="I261" s="6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row>
    <row r="262" spans="1:37" ht="14.25" customHeight="1" x14ac:dyDescent="0.25">
      <c r="A262" s="71" t="s">
        <v>7779</v>
      </c>
      <c r="B262" s="67" t="s">
        <v>7780</v>
      </c>
      <c r="C262" s="63">
        <v>1</v>
      </c>
      <c r="D262" s="79">
        <v>44202</v>
      </c>
      <c r="E262" s="66">
        <v>44222</v>
      </c>
      <c r="F262" s="71" t="s">
        <v>5927</v>
      </c>
      <c r="G262" s="94" t="s">
        <v>7781</v>
      </c>
      <c r="H262" s="67"/>
      <c r="I262" s="68"/>
    </row>
    <row r="263" spans="1:37" ht="14.25" customHeight="1" x14ac:dyDescent="0.25">
      <c r="A263" s="86" t="s">
        <v>7782</v>
      </c>
      <c r="B263" s="62" t="s">
        <v>7783</v>
      </c>
      <c r="C263" s="59">
        <v>1</v>
      </c>
      <c r="D263" s="92">
        <v>44202</v>
      </c>
      <c r="E263" s="61">
        <v>44222</v>
      </c>
      <c r="F263" s="86" t="s">
        <v>1411</v>
      </c>
      <c r="G263" s="87" t="s">
        <v>7784</v>
      </c>
      <c r="H263" s="62" t="s">
        <v>7785</v>
      </c>
      <c r="I263" s="59" t="s">
        <v>7129</v>
      </c>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row>
    <row r="264" spans="1:37" ht="14.25" customHeight="1" x14ac:dyDescent="0.25">
      <c r="A264" s="71" t="s">
        <v>7786</v>
      </c>
      <c r="B264" s="67" t="s">
        <v>7787</v>
      </c>
      <c r="C264" s="63">
        <v>1</v>
      </c>
      <c r="D264" s="79">
        <v>44202</v>
      </c>
      <c r="E264" s="66">
        <v>44222</v>
      </c>
      <c r="F264" s="71" t="s">
        <v>1535</v>
      </c>
      <c r="G264" s="94" t="s">
        <v>7788</v>
      </c>
      <c r="H264" s="67"/>
      <c r="I264" s="72"/>
    </row>
    <row r="265" spans="1:37" ht="14.25" customHeight="1" x14ac:dyDescent="0.25">
      <c r="A265" s="86" t="s">
        <v>7789</v>
      </c>
      <c r="B265" s="62" t="s">
        <v>7790</v>
      </c>
      <c r="C265" s="59">
        <v>1</v>
      </c>
      <c r="D265" s="92">
        <v>44202</v>
      </c>
      <c r="E265" s="61">
        <v>44222</v>
      </c>
      <c r="F265" s="86" t="s">
        <v>5953</v>
      </c>
      <c r="G265" s="87" t="s">
        <v>7791</v>
      </c>
      <c r="H265" s="62" t="s">
        <v>7792</v>
      </c>
      <c r="I265" s="59" t="s">
        <v>7129</v>
      </c>
    </row>
    <row r="266" spans="1:37" ht="14.25" customHeight="1" x14ac:dyDescent="0.25">
      <c r="A266" s="86" t="s">
        <v>7789</v>
      </c>
      <c r="B266" s="62" t="s">
        <v>7790</v>
      </c>
      <c r="C266" s="59">
        <v>1</v>
      </c>
      <c r="D266" s="92">
        <v>44202</v>
      </c>
      <c r="E266" s="61">
        <v>44222</v>
      </c>
      <c r="F266" s="86" t="s">
        <v>5953</v>
      </c>
      <c r="G266" s="87" t="s">
        <v>7791</v>
      </c>
      <c r="H266" s="62" t="s">
        <v>7793</v>
      </c>
      <c r="I266" s="59" t="s">
        <v>7129</v>
      </c>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row>
    <row r="267" spans="1:37" ht="14.25" customHeight="1" x14ac:dyDescent="0.25">
      <c r="A267" s="86" t="s">
        <v>7789</v>
      </c>
      <c r="B267" s="62" t="s">
        <v>7790</v>
      </c>
      <c r="C267" s="59">
        <v>1</v>
      </c>
      <c r="D267" s="92">
        <v>44202</v>
      </c>
      <c r="E267" s="61">
        <v>44222</v>
      </c>
      <c r="F267" s="86" t="s">
        <v>5953</v>
      </c>
      <c r="G267" s="87" t="s">
        <v>7791</v>
      </c>
      <c r="H267" s="62" t="s">
        <v>7785</v>
      </c>
      <c r="I267" s="59" t="s">
        <v>7129</v>
      </c>
    </row>
    <row r="268" spans="1:37" ht="14.25" customHeight="1" x14ac:dyDescent="0.25">
      <c r="A268" s="86" t="s">
        <v>7789</v>
      </c>
      <c r="B268" s="62" t="s">
        <v>7790</v>
      </c>
      <c r="C268" s="59">
        <v>1</v>
      </c>
      <c r="D268" s="92">
        <v>44202</v>
      </c>
      <c r="E268" s="61">
        <v>44222</v>
      </c>
      <c r="F268" s="86" t="s">
        <v>5953</v>
      </c>
      <c r="G268" s="87" t="s">
        <v>7791</v>
      </c>
      <c r="H268" s="97" t="s">
        <v>7794</v>
      </c>
      <c r="I268" s="59" t="s">
        <v>7129</v>
      </c>
    </row>
    <row r="269" spans="1:37" ht="14.25" customHeight="1" x14ac:dyDescent="0.25">
      <c r="A269" s="63" t="s">
        <v>7795</v>
      </c>
      <c r="B269" s="67" t="s">
        <v>4619</v>
      </c>
      <c r="C269" s="63">
        <v>1</v>
      </c>
      <c r="D269" s="79">
        <v>43832</v>
      </c>
      <c r="E269" s="66">
        <v>43852</v>
      </c>
      <c r="F269" s="63" t="s">
        <v>2437</v>
      </c>
      <c r="G269" s="64" t="s">
        <v>7796</v>
      </c>
      <c r="H269" s="67"/>
      <c r="I269" s="68"/>
    </row>
    <row r="270" spans="1:37" ht="14.25" customHeight="1" x14ac:dyDescent="0.25">
      <c r="A270" s="71" t="s">
        <v>7797</v>
      </c>
      <c r="B270" s="67" t="s">
        <v>7798</v>
      </c>
      <c r="C270" s="63">
        <v>1</v>
      </c>
      <c r="D270" s="79">
        <v>44202</v>
      </c>
      <c r="E270" s="66">
        <v>44222</v>
      </c>
      <c r="F270" s="71" t="s">
        <v>486</v>
      </c>
      <c r="G270" s="94" t="s">
        <v>7799</v>
      </c>
      <c r="H270" s="67"/>
      <c r="I270" s="68"/>
    </row>
    <row r="271" spans="1:37" ht="14.25" customHeight="1" x14ac:dyDescent="0.25">
      <c r="A271" s="71" t="s">
        <v>7800</v>
      </c>
      <c r="B271" s="67" t="s">
        <v>7303</v>
      </c>
      <c r="C271" s="63">
        <v>1</v>
      </c>
      <c r="D271" s="79">
        <v>44202</v>
      </c>
      <c r="E271" s="66">
        <v>44222</v>
      </c>
      <c r="F271" s="71" t="s">
        <v>6045</v>
      </c>
      <c r="G271" s="94" t="s">
        <v>7801</v>
      </c>
      <c r="H271" s="67"/>
      <c r="I271" s="68"/>
    </row>
    <row r="272" spans="1:37" ht="14.25" customHeight="1" x14ac:dyDescent="0.25">
      <c r="A272" s="63" t="s">
        <v>7802</v>
      </c>
      <c r="B272" s="67" t="s">
        <v>7803</v>
      </c>
      <c r="C272" s="63">
        <v>1</v>
      </c>
      <c r="D272" s="79">
        <v>43832</v>
      </c>
      <c r="E272" s="66">
        <v>43852</v>
      </c>
      <c r="F272" s="63" t="s">
        <v>571</v>
      </c>
      <c r="G272" s="64" t="s">
        <v>7804</v>
      </c>
      <c r="H272" s="67"/>
      <c r="I272" s="68"/>
    </row>
    <row r="273" spans="1:37" ht="14.25" customHeight="1" x14ac:dyDescent="0.25">
      <c r="A273" s="71" t="s">
        <v>7805</v>
      </c>
      <c r="B273" s="67" t="s">
        <v>7806</v>
      </c>
      <c r="C273" s="63">
        <v>1</v>
      </c>
      <c r="D273" s="79">
        <v>44202</v>
      </c>
      <c r="E273" s="66">
        <v>44222</v>
      </c>
      <c r="F273" s="71" t="s">
        <v>571</v>
      </c>
      <c r="G273" s="94" t="s">
        <v>7807</v>
      </c>
      <c r="H273" s="67"/>
      <c r="I273" s="68"/>
    </row>
    <row r="274" spans="1:37" ht="14.25" customHeight="1" x14ac:dyDescent="0.25">
      <c r="A274" s="71" t="s">
        <v>7808</v>
      </c>
      <c r="B274" s="67" t="s">
        <v>7303</v>
      </c>
      <c r="C274" s="63">
        <v>1</v>
      </c>
      <c r="D274" s="79">
        <v>44202</v>
      </c>
      <c r="E274" s="66">
        <v>44222</v>
      </c>
      <c r="F274" s="71" t="s">
        <v>571</v>
      </c>
      <c r="G274" s="94" t="s">
        <v>7809</v>
      </c>
      <c r="H274" s="67"/>
      <c r="I274" s="68"/>
    </row>
    <row r="275" spans="1:37" ht="14.25" customHeight="1" x14ac:dyDescent="0.25">
      <c r="A275" s="71" t="s">
        <v>7810</v>
      </c>
      <c r="B275" s="67" t="s">
        <v>7303</v>
      </c>
      <c r="C275" s="63">
        <v>1</v>
      </c>
      <c r="D275" s="79">
        <v>44202</v>
      </c>
      <c r="E275" s="66">
        <v>44222</v>
      </c>
      <c r="F275" s="71" t="s">
        <v>571</v>
      </c>
      <c r="G275" s="94" t="s">
        <v>7811</v>
      </c>
      <c r="H275" s="67"/>
      <c r="I275" s="68"/>
    </row>
    <row r="276" spans="1:37" ht="14.25" customHeight="1" x14ac:dyDescent="0.25">
      <c r="A276" s="71" t="s">
        <v>7812</v>
      </c>
      <c r="B276" s="67" t="s">
        <v>7813</v>
      </c>
      <c r="C276" s="63">
        <v>1</v>
      </c>
      <c r="D276" s="79">
        <v>44202</v>
      </c>
      <c r="E276" s="66">
        <v>44222</v>
      </c>
      <c r="F276" s="71" t="s">
        <v>943</v>
      </c>
      <c r="G276" s="94" t="s">
        <v>7814</v>
      </c>
      <c r="H276" s="67"/>
      <c r="I276" s="90"/>
    </row>
    <row r="277" spans="1:37" ht="14.25" customHeight="1" x14ac:dyDescent="0.25">
      <c r="A277" s="63" t="s">
        <v>7815</v>
      </c>
      <c r="B277" s="67" t="s">
        <v>7816</v>
      </c>
      <c r="C277" s="63">
        <v>1</v>
      </c>
      <c r="D277" s="79">
        <v>43832</v>
      </c>
      <c r="E277" s="66">
        <v>43852</v>
      </c>
      <c r="F277" s="63" t="s">
        <v>1654</v>
      </c>
      <c r="G277" s="64" t="s">
        <v>7817</v>
      </c>
      <c r="H277" s="67"/>
      <c r="I277" s="68"/>
    </row>
    <row r="278" spans="1:37" ht="14.25" customHeight="1" x14ac:dyDescent="0.25">
      <c r="A278" s="63" t="s">
        <v>7818</v>
      </c>
      <c r="B278" s="67" t="s">
        <v>7819</v>
      </c>
      <c r="C278" s="63">
        <v>1</v>
      </c>
      <c r="D278" s="79">
        <v>43832</v>
      </c>
      <c r="E278" s="66">
        <v>43852</v>
      </c>
      <c r="F278" s="63" t="s">
        <v>225</v>
      </c>
      <c r="G278" s="64" t="s">
        <v>7820</v>
      </c>
      <c r="H278" s="67"/>
      <c r="I278" s="68"/>
    </row>
    <row r="279" spans="1:37" ht="14.25" customHeight="1" x14ac:dyDescent="0.25">
      <c r="A279" s="63" t="s">
        <v>7821</v>
      </c>
      <c r="B279" s="67" t="s">
        <v>4026</v>
      </c>
      <c r="C279" s="63">
        <v>1</v>
      </c>
      <c r="D279" s="79">
        <v>43832</v>
      </c>
      <c r="E279" s="66">
        <v>43852</v>
      </c>
      <c r="F279" s="63" t="s">
        <v>225</v>
      </c>
      <c r="G279" s="64" t="s">
        <v>7822</v>
      </c>
      <c r="H279" s="67"/>
      <c r="I279" s="68"/>
    </row>
    <row r="280" spans="1:37" ht="14.25" customHeight="1" x14ac:dyDescent="0.25">
      <c r="A280" s="71" t="s">
        <v>7823</v>
      </c>
      <c r="B280" s="67" t="s">
        <v>7303</v>
      </c>
      <c r="C280" s="63">
        <v>1</v>
      </c>
      <c r="D280" s="79">
        <v>44202</v>
      </c>
      <c r="E280" s="66">
        <v>44222</v>
      </c>
      <c r="F280" s="71" t="s">
        <v>225</v>
      </c>
      <c r="G280" s="94" t="s">
        <v>7824</v>
      </c>
      <c r="H280" s="67"/>
      <c r="I280" s="68"/>
    </row>
    <row r="281" spans="1:37" ht="14.25" customHeight="1" x14ac:dyDescent="0.25">
      <c r="A281" s="71" t="s">
        <v>7825</v>
      </c>
      <c r="B281" s="67" t="s">
        <v>7303</v>
      </c>
      <c r="C281" s="63">
        <v>1</v>
      </c>
      <c r="D281" s="79">
        <v>44202</v>
      </c>
      <c r="E281" s="66">
        <v>44222</v>
      </c>
      <c r="F281" s="71" t="s">
        <v>225</v>
      </c>
      <c r="G281" s="94" t="s">
        <v>7826</v>
      </c>
      <c r="H281" s="67"/>
      <c r="I281" s="68"/>
    </row>
    <row r="282" spans="1:37" ht="14.25" customHeight="1" x14ac:dyDescent="0.25">
      <c r="A282" s="63" t="s">
        <v>7827</v>
      </c>
      <c r="B282" s="67" t="s">
        <v>7828</v>
      </c>
      <c r="C282" s="63">
        <v>1</v>
      </c>
      <c r="D282" s="79">
        <v>43832</v>
      </c>
      <c r="E282" s="66">
        <v>43852</v>
      </c>
      <c r="F282" s="63" t="s">
        <v>6060</v>
      </c>
      <c r="G282" s="64" t="s">
        <v>7829</v>
      </c>
      <c r="H282" s="67"/>
      <c r="I282" s="68"/>
    </row>
    <row r="283" spans="1:37" ht="14.25" customHeight="1" x14ac:dyDescent="0.25">
      <c r="A283" s="63" t="s">
        <v>7830</v>
      </c>
      <c r="B283" s="67" t="s">
        <v>7828</v>
      </c>
      <c r="C283" s="63">
        <v>1</v>
      </c>
      <c r="D283" s="79">
        <v>43832</v>
      </c>
      <c r="E283" s="66">
        <v>43852</v>
      </c>
      <c r="F283" s="63" t="s">
        <v>6066</v>
      </c>
      <c r="G283" s="64" t="s">
        <v>7831</v>
      </c>
      <c r="H283" s="67"/>
      <c r="I283" s="68"/>
    </row>
    <row r="284" spans="1:37" ht="14.25" customHeight="1" x14ac:dyDescent="0.25">
      <c r="A284" s="80" t="s">
        <v>7832</v>
      </c>
      <c r="B284" s="84" t="s">
        <v>7833</v>
      </c>
      <c r="C284" s="80">
        <v>1</v>
      </c>
      <c r="D284" s="91">
        <v>43832</v>
      </c>
      <c r="E284" s="83">
        <v>43852</v>
      </c>
      <c r="F284" s="80" t="s">
        <v>386</v>
      </c>
      <c r="G284" s="81" t="s">
        <v>7834</v>
      </c>
      <c r="H284" s="84" t="s">
        <v>7677</v>
      </c>
      <c r="I284" s="80" t="s">
        <v>7224</v>
      </c>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row>
    <row r="285" spans="1:37" ht="14.25" customHeight="1" x14ac:dyDescent="0.25">
      <c r="A285" s="59" t="s">
        <v>7835</v>
      </c>
      <c r="B285" s="62" t="s">
        <v>7836</v>
      </c>
      <c r="C285" s="59">
        <v>1</v>
      </c>
      <c r="D285" s="92">
        <v>43832</v>
      </c>
      <c r="E285" s="61">
        <v>43852</v>
      </c>
      <c r="F285" s="59" t="s">
        <v>386</v>
      </c>
      <c r="G285" s="17" t="s">
        <v>7837</v>
      </c>
      <c r="H285" s="62" t="s">
        <v>7677</v>
      </c>
      <c r="I285" s="59" t="s">
        <v>7129</v>
      </c>
    </row>
    <row r="286" spans="1:37" ht="14.25" customHeight="1" x14ac:dyDescent="0.25">
      <c r="A286" s="86" t="s">
        <v>7838</v>
      </c>
      <c r="B286" s="62" t="s">
        <v>7839</v>
      </c>
      <c r="C286" s="59">
        <v>1</v>
      </c>
      <c r="D286" s="92">
        <v>44202</v>
      </c>
      <c r="E286" s="61">
        <v>44222</v>
      </c>
      <c r="F286" s="86" t="s">
        <v>386</v>
      </c>
      <c r="G286" s="87" t="s">
        <v>7840</v>
      </c>
      <c r="H286" s="62" t="s">
        <v>7677</v>
      </c>
      <c r="I286" s="59" t="s">
        <v>7129</v>
      </c>
    </row>
    <row r="287" spans="1:37" ht="14.25" customHeight="1" x14ac:dyDescent="0.25">
      <c r="A287" s="88" t="s">
        <v>7841</v>
      </c>
      <c r="B287" s="84" t="s">
        <v>7842</v>
      </c>
      <c r="C287" s="80">
        <v>1</v>
      </c>
      <c r="D287" s="91">
        <v>44202</v>
      </c>
      <c r="E287" s="83">
        <v>44222</v>
      </c>
      <c r="F287" s="88" t="s">
        <v>386</v>
      </c>
      <c r="G287" s="89" t="s">
        <v>7843</v>
      </c>
      <c r="H287" s="84" t="s">
        <v>7677</v>
      </c>
      <c r="I287" s="85" t="s">
        <v>7224</v>
      </c>
    </row>
    <row r="288" spans="1:37" ht="14.25" customHeight="1" x14ac:dyDescent="0.25">
      <c r="A288" s="88" t="s">
        <v>7844</v>
      </c>
      <c r="B288" s="84" t="s">
        <v>7842</v>
      </c>
      <c r="C288" s="80">
        <v>1</v>
      </c>
      <c r="D288" s="91">
        <v>44202</v>
      </c>
      <c r="E288" s="83">
        <v>44222</v>
      </c>
      <c r="F288" s="88" t="s">
        <v>386</v>
      </c>
      <c r="G288" s="89" t="s">
        <v>7845</v>
      </c>
      <c r="H288" s="84" t="s">
        <v>7677</v>
      </c>
      <c r="I288" s="85" t="s">
        <v>7224</v>
      </c>
    </row>
    <row r="289" spans="1:37" ht="14.25" customHeight="1" x14ac:dyDescent="0.25">
      <c r="A289" s="88" t="s">
        <v>7846</v>
      </c>
      <c r="B289" s="84" t="s">
        <v>7842</v>
      </c>
      <c r="C289" s="80">
        <v>1</v>
      </c>
      <c r="D289" s="91">
        <v>44202</v>
      </c>
      <c r="E289" s="83">
        <v>44222</v>
      </c>
      <c r="F289" s="88" t="s">
        <v>386</v>
      </c>
      <c r="G289" s="89" t="s">
        <v>7847</v>
      </c>
      <c r="H289" s="84" t="s">
        <v>7677</v>
      </c>
      <c r="I289" s="85" t="s">
        <v>7224</v>
      </c>
    </row>
    <row r="290" spans="1:37" ht="14.25" customHeight="1" x14ac:dyDescent="0.25">
      <c r="A290" s="88" t="s">
        <v>7848</v>
      </c>
      <c r="B290" s="84" t="s">
        <v>7842</v>
      </c>
      <c r="C290" s="80">
        <v>1</v>
      </c>
      <c r="D290" s="91">
        <v>44202</v>
      </c>
      <c r="E290" s="83">
        <v>44222</v>
      </c>
      <c r="F290" s="88" t="s">
        <v>386</v>
      </c>
      <c r="G290" s="89" t="s">
        <v>7849</v>
      </c>
      <c r="H290" s="84" t="s">
        <v>7677</v>
      </c>
      <c r="I290" s="85" t="s">
        <v>7224</v>
      </c>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row>
    <row r="291" spans="1:37" ht="14.25" customHeight="1" x14ac:dyDescent="0.25">
      <c r="A291" s="71" t="s">
        <v>7850</v>
      </c>
      <c r="B291" s="67" t="s">
        <v>7851</v>
      </c>
      <c r="C291" s="63">
        <v>1</v>
      </c>
      <c r="D291" s="79">
        <v>44202</v>
      </c>
      <c r="E291" s="66">
        <v>44222</v>
      </c>
      <c r="F291" s="71" t="s">
        <v>386</v>
      </c>
      <c r="G291" s="94" t="s">
        <v>7852</v>
      </c>
      <c r="H291" s="67"/>
      <c r="I291" s="90"/>
    </row>
    <row r="292" spans="1:37" ht="14.25" customHeight="1" x14ac:dyDescent="0.25">
      <c r="A292" s="86" t="s">
        <v>7853</v>
      </c>
      <c r="B292" s="62" t="s">
        <v>7854</v>
      </c>
      <c r="C292" s="59">
        <v>1</v>
      </c>
      <c r="D292" s="92">
        <v>44202</v>
      </c>
      <c r="E292" s="61">
        <v>44222</v>
      </c>
      <c r="F292" s="86" t="s">
        <v>386</v>
      </c>
      <c r="G292" s="87" t="s">
        <v>7855</v>
      </c>
      <c r="H292" s="62" t="s">
        <v>7677</v>
      </c>
      <c r="I292" s="59" t="s">
        <v>7129</v>
      </c>
    </row>
    <row r="293" spans="1:37" ht="14.25" customHeight="1" x14ac:dyDescent="0.25">
      <c r="A293" s="71" t="s">
        <v>7856</v>
      </c>
      <c r="B293" s="67" t="s">
        <v>7857</v>
      </c>
      <c r="C293" s="63">
        <v>1</v>
      </c>
      <c r="D293" s="79">
        <v>44202</v>
      </c>
      <c r="E293" s="66">
        <v>44222</v>
      </c>
      <c r="F293" s="71" t="s">
        <v>386</v>
      </c>
      <c r="G293" s="94" t="s">
        <v>7858</v>
      </c>
      <c r="H293" s="67"/>
      <c r="I293" s="68"/>
    </row>
    <row r="294" spans="1:37" ht="14.25" customHeight="1" x14ac:dyDescent="0.25">
      <c r="A294" s="86" t="s">
        <v>7859</v>
      </c>
      <c r="B294" s="62" t="s">
        <v>7860</v>
      </c>
      <c r="C294" s="59">
        <v>1</v>
      </c>
      <c r="D294" s="92">
        <v>44202</v>
      </c>
      <c r="E294" s="61">
        <v>44222</v>
      </c>
      <c r="F294" s="86" t="s">
        <v>478</v>
      </c>
      <c r="G294" s="87" t="s">
        <v>7861</v>
      </c>
      <c r="H294" s="62" t="s">
        <v>7677</v>
      </c>
      <c r="I294" s="59" t="s">
        <v>7129</v>
      </c>
    </row>
    <row r="295" spans="1:37" ht="14.25" customHeight="1" x14ac:dyDescent="0.25">
      <c r="A295" s="86" t="s">
        <v>7862</v>
      </c>
      <c r="B295" s="62" t="s">
        <v>7863</v>
      </c>
      <c r="C295" s="59">
        <v>1</v>
      </c>
      <c r="D295" s="92">
        <v>44202</v>
      </c>
      <c r="E295" s="61">
        <v>44222</v>
      </c>
      <c r="F295" s="86" t="s">
        <v>478</v>
      </c>
      <c r="G295" s="87" t="s">
        <v>7864</v>
      </c>
      <c r="H295" s="62" t="s">
        <v>7677</v>
      </c>
      <c r="I295" s="59" t="s">
        <v>7129</v>
      </c>
    </row>
    <row r="296" spans="1:37" ht="14.25" customHeight="1" x14ac:dyDescent="0.25">
      <c r="A296" s="86" t="s">
        <v>7865</v>
      </c>
      <c r="B296" s="62" t="s">
        <v>7866</v>
      </c>
      <c r="C296" s="59">
        <v>1</v>
      </c>
      <c r="D296" s="92">
        <v>44202</v>
      </c>
      <c r="E296" s="61">
        <v>44222</v>
      </c>
      <c r="F296" s="86" t="s">
        <v>478</v>
      </c>
      <c r="G296" s="87" t="s">
        <v>7867</v>
      </c>
      <c r="H296" s="62" t="s">
        <v>7677</v>
      </c>
      <c r="I296" s="59" t="s">
        <v>7129</v>
      </c>
    </row>
    <row r="297" spans="1:37" ht="14.25" customHeight="1" x14ac:dyDescent="0.25">
      <c r="A297" s="86" t="s">
        <v>7868</v>
      </c>
      <c r="B297" s="62" t="s">
        <v>7860</v>
      </c>
      <c r="C297" s="59">
        <v>1</v>
      </c>
      <c r="D297" s="92">
        <v>44202</v>
      </c>
      <c r="E297" s="61">
        <v>44222</v>
      </c>
      <c r="F297" s="86" t="s">
        <v>2228</v>
      </c>
      <c r="G297" s="87" t="s">
        <v>7869</v>
      </c>
      <c r="H297" s="62" t="s">
        <v>7870</v>
      </c>
      <c r="I297" s="59" t="s">
        <v>7129</v>
      </c>
    </row>
    <row r="298" spans="1:37" ht="14.25" customHeight="1" x14ac:dyDescent="0.25">
      <c r="A298" s="71" t="s">
        <v>7871</v>
      </c>
      <c r="B298" s="67" t="s">
        <v>7658</v>
      </c>
      <c r="C298" s="63">
        <v>1</v>
      </c>
      <c r="D298" s="79">
        <v>44202</v>
      </c>
      <c r="E298" s="66">
        <v>44222</v>
      </c>
      <c r="F298" s="71" t="s">
        <v>602</v>
      </c>
      <c r="G298" s="94" t="s">
        <v>7872</v>
      </c>
      <c r="H298" s="67"/>
      <c r="I298" s="90"/>
    </row>
    <row r="299" spans="1:37" ht="14.25" customHeight="1" x14ac:dyDescent="0.25">
      <c r="A299" s="71" t="s">
        <v>7873</v>
      </c>
      <c r="B299" s="67" t="s">
        <v>7874</v>
      </c>
      <c r="C299" s="63">
        <v>1</v>
      </c>
      <c r="D299" s="79">
        <v>44202</v>
      </c>
      <c r="E299" s="66">
        <v>44222</v>
      </c>
      <c r="F299" s="71" t="s">
        <v>430</v>
      </c>
      <c r="G299" s="94" t="s">
        <v>7875</v>
      </c>
      <c r="H299" s="67"/>
      <c r="I299" s="95"/>
    </row>
    <row r="300" spans="1:37" ht="14.25" customHeight="1" x14ac:dyDescent="0.25">
      <c r="A300" s="71" t="s">
        <v>7876</v>
      </c>
      <c r="B300" s="67" t="s">
        <v>7877</v>
      </c>
      <c r="C300" s="63">
        <v>1</v>
      </c>
      <c r="D300" s="79">
        <v>44202</v>
      </c>
      <c r="E300" s="66">
        <v>44222</v>
      </c>
      <c r="F300" s="71" t="s">
        <v>430</v>
      </c>
      <c r="G300" s="94" t="s">
        <v>7878</v>
      </c>
      <c r="H300" s="67"/>
      <c r="I300" s="68"/>
      <c r="J300" s="75"/>
      <c r="K300" s="75"/>
      <c r="L300" s="75"/>
      <c r="M300" s="75"/>
      <c r="N300" s="75"/>
      <c r="O300" s="75"/>
      <c r="P300" s="75"/>
      <c r="Q300" s="75"/>
      <c r="R300" s="75"/>
      <c r="S300" s="75"/>
      <c r="T300" s="75"/>
      <c r="U300" s="75"/>
      <c r="V300" s="75"/>
      <c r="W300" s="75"/>
      <c r="X300" s="75"/>
      <c r="Y300" s="75"/>
      <c r="Z300" s="75"/>
      <c r="AA300" s="75"/>
      <c r="AB300" s="75"/>
      <c r="AC300" s="75"/>
      <c r="AD300" s="75"/>
      <c r="AE300" s="75"/>
      <c r="AF300" s="75"/>
      <c r="AG300" s="75"/>
      <c r="AH300" s="75"/>
      <c r="AI300" s="75"/>
      <c r="AJ300" s="75"/>
      <c r="AK300" s="75"/>
    </row>
    <row r="301" spans="1:37" ht="14.25" customHeight="1" x14ac:dyDescent="0.25">
      <c r="A301" s="63" t="s">
        <v>7879</v>
      </c>
      <c r="B301" s="67" t="s">
        <v>7880</v>
      </c>
      <c r="C301" s="63">
        <v>1</v>
      </c>
      <c r="D301" s="79">
        <v>43832</v>
      </c>
      <c r="E301" s="66">
        <v>43852</v>
      </c>
      <c r="F301" s="63" t="s">
        <v>2136</v>
      </c>
      <c r="G301" s="64" t="s">
        <v>7881</v>
      </c>
      <c r="H301" s="67"/>
      <c r="I301" s="68"/>
    </row>
    <row r="302" spans="1:37" ht="14.25" customHeight="1" x14ac:dyDescent="0.25">
      <c r="A302" s="63" t="s">
        <v>7882</v>
      </c>
      <c r="B302" s="67" t="s">
        <v>7883</v>
      </c>
      <c r="C302" s="63">
        <v>1</v>
      </c>
      <c r="D302" s="79">
        <v>43832</v>
      </c>
      <c r="E302" s="66">
        <v>43852</v>
      </c>
      <c r="F302" s="63" t="s">
        <v>115</v>
      </c>
      <c r="G302" s="64" t="s">
        <v>7884</v>
      </c>
      <c r="H302" s="67"/>
      <c r="I302" s="68"/>
    </row>
    <row r="303" spans="1:37" ht="14.25" customHeight="1" x14ac:dyDescent="0.25">
      <c r="A303" s="71" t="s">
        <v>7885</v>
      </c>
      <c r="B303" s="67" t="s">
        <v>7886</v>
      </c>
      <c r="C303" s="63">
        <v>1</v>
      </c>
      <c r="D303" s="79">
        <v>44202</v>
      </c>
      <c r="E303" s="66">
        <v>44222</v>
      </c>
      <c r="F303" s="71" t="s">
        <v>115</v>
      </c>
      <c r="G303" s="94" t="s">
        <v>7887</v>
      </c>
      <c r="H303" s="67"/>
      <c r="I303" s="90"/>
    </row>
    <row r="304" spans="1:37" ht="14.25" customHeight="1" x14ac:dyDescent="0.25">
      <c r="A304" s="71" t="s">
        <v>7888</v>
      </c>
      <c r="B304" s="67" t="s">
        <v>7889</v>
      </c>
      <c r="C304" s="63">
        <v>1</v>
      </c>
      <c r="D304" s="79">
        <v>44202</v>
      </c>
      <c r="E304" s="66">
        <v>44222</v>
      </c>
      <c r="F304" s="71" t="s">
        <v>115</v>
      </c>
      <c r="G304" s="94" t="s">
        <v>7890</v>
      </c>
      <c r="H304" s="67"/>
      <c r="I304" s="78"/>
    </row>
    <row r="305" spans="1:37" ht="14.25" customHeight="1" x14ac:dyDescent="0.25">
      <c r="A305" s="86" t="s">
        <v>7891</v>
      </c>
      <c r="B305" s="62" t="s">
        <v>4046</v>
      </c>
      <c r="C305" s="59">
        <v>1</v>
      </c>
      <c r="D305" s="92">
        <v>44202</v>
      </c>
      <c r="E305" s="61">
        <v>44222</v>
      </c>
      <c r="F305" s="86" t="s">
        <v>115</v>
      </c>
      <c r="G305" s="87" t="s">
        <v>7892</v>
      </c>
      <c r="H305" s="62" t="s">
        <v>7893</v>
      </c>
      <c r="I305" s="59" t="s">
        <v>7129</v>
      </c>
    </row>
    <row r="306" spans="1:37" ht="14.25" customHeight="1" x14ac:dyDescent="0.25">
      <c r="A306" s="86" t="s">
        <v>7891</v>
      </c>
      <c r="B306" s="62" t="s">
        <v>4046</v>
      </c>
      <c r="C306" s="59">
        <v>1</v>
      </c>
      <c r="D306" s="92">
        <v>44202</v>
      </c>
      <c r="E306" s="61">
        <v>44222</v>
      </c>
      <c r="F306" s="86" t="s">
        <v>115</v>
      </c>
      <c r="G306" s="87" t="s">
        <v>7892</v>
      </c>
      <c r="H306" s="97" t="s">
        <v>7894</v>
      </c>
      <c r="I306" s="59" t="s">
        <v>7129</v>
      </c>
    </row>
    <row r="307" spans="1:37" ht="14.25" customHeight="1" x14ac:dyDescent="0.25">
      <c r="A307" s="71" t="s">
        <v>7895</v>
      </c>
      <c r="B307" s="67" t="s">
        <v>7896</v>
      </c>
      <c r="C307" s="63">
        <v>1</v>
      </c>
      <c r="D307" s="79">
        <v>44202</v>
      </c>
      <c r="E307" s="66">
        <v>44222</v>
      </c>
      <c r="F307" s="71" t="s">
        <v>115</v>
      </c>
      <c r="G307" s="94" t="s">
        <v>7897</v>
      </c>
      <c r="H307" s="67"/>
      <c r="I307" s="68"/>
    </row>
    <row r="308" spans="1:37" ht="14.25" customHeight="1" x14ac:dyDescent="0.25">
      <c r="A308" s="63" t="s">
        <v>7898</v>
      </c>
      <c r="B308" s="67" t="s">
        <v>7899</v>
      </c>
      <c r="C308" s="63">
        <v>1</v>
      </c>
      <c r="D308" s="79">
        <v>43832</v>
      </c>
      <c r="E308" s="66">
        <v>43852</v>
      </c>
      <c r="F308" s="63" t="s">
        <v>2191</v>
      </c>
      <c r="G308" s="64" t="s">
        <v>7900</v>
      </c>
      <c r="H308" s="67"/>
      <c r="I308" s="68"/>
    </row>
    <row r="309" spans="1:37" ht="14.25" customHeight="1" x14ac:dyDescent="0.25">
      <c r="A309" s="63" t="s">
        <v>7901</v>
      </c>
      <c r="B309" s="67" t="s">
        <v>7899</v>
      </c>
      <c r="C309" s="63">
        <v>1</v>
      </c>
      <c r="D309" s="79">
        <v>43832</v>
      </c>
      <c r="E309" s="66">
        <v>43852</v>
      </c>
      <c r="F309" s="63" t="s">
        <v>2191</v>
      </c>
      <c r="G309" s="64" t="s">
        <v>7902</v>
      </c>
      <c r="H309" s="67"/>
      <c r="I309" s="68"/>
    </row>
    <row r="310" spans="1:37" ht="14.25" customHeight="1" x14ac:dyDescent="0.25">
      <c r="A310" s="63" t="s">
        <v>7903</v>
      </c>
      <c r="B310" s="67" t="s">
        <v>7899</v>
      </c>
      <c r="C310" s="63">
        <v>1</v>
      </c>
      <c r="D310" s="79">
        <v>43832</v>
      </c>
      <c r="E310" s="66">
        <v>43852</v>
      </c>
      <c r="F310" s="63" t="s">
        <v>2191</v>
      </c>
      <c r="G310" s="64" t="s">
        <v>7904</v>
      </c>
      <c r="H310" s="67"/>
      <c r="I310" s="68"/>
    </row>
    <row r="311" spans="1:37" ht="14.25" customHeight="1" x14ac:dyDescent="0.25">
      <c r="A311" s="69" t="s">
        <v>7905</v>
      </c>
      <c r="B311" s="70" t="s">
        <v>7906</v>
      </c>
      <c r="C311" s="63">
        <v>1</v>
      </c>
      <c r="D311" s="98">
        <v>44202</v>
      </c>
      <c r="E311" s="99">
        <v>44222</v>
      </c>
      <c r="F311" s="69" t="s">
        <v>2191</v>
      </c>
      <c r="G311" s="100" t="s">
        <v>7907</v>
      </c>
      <c r="H311" s="70"/>
      <c r="I311" s="68"/>
      <c r="J311" s="76"/>
      <c r="K311" s="76"/>
      <c r="L311" s="76"/>
      <c r="M311" s="76"/>
      <c r="N311" s="76"/>
      <c r="O311" s="76"/>
      <c r="P311" s="76"/>
      <c r="Q311" s="76"/>
      <c r="R311" s="76"/>
      <c r="S311" s="76"/>
      <c r="T311" s="76"/>
      <c r="U311" s="76"/>
      <c r="V311" s="76"/>
      <c r="W311" s="76"/>
      <c r="X311" s="76"/>
      <c r="Y311" s="76"/>
      <c r="Z311" s="76"/>
      <c r="AA311" s="76"/>
      <c r="AB311" s="76"/>
      <c r="AC311" s="76"/>
      <c r="AD311" s="76"/>
      <c r="AE311" s="76"/>
      <c r="AF311" s="76"/>
      <c r="AG311" s="76"/>
      <c r="AH311" s="76"/>
      <c r="AI311" s="76"/>
      <c r="AJ311" s="76"/>
      <c r="AK311" s="76"/>
    </row>
    <row r="312" spans="1:37" ht="14.25" customHeight="1" x14ac:dyDescent="0.25">
      <c r="A312" s="71" t="s">
        <v>7908</v>
      </c>
      <c r="B312" s="67" t="s">
        <v>7909</v>
      </c>
      <c r="C312" s="63">
        <v>1</v>
      </c>
      <c r="D312" s="79">
        <v>44202</v>
      </c>
      <c r="E312" s="66">
        <v>44222</v>
      </c>
      <c r="F312" s="71" t="s">
        <v>2191</v>
      </c>
      <c r="G312" s="94" t="s">
        <v>7910</v>
      </c>
      <c r="H312" s="67"/>
      <c r="I312" s="68"/>
    </row>
    <row r="313" spans="1:37" ht="14.25" customHeight="1" x14ac:dyDescent="0.25">
      <c r="A313" s="71" t="s">
        <v>7911</v>
      </c>
      <c r="B313" s="67" t="s">
        <v>7383</v>
      </c>
      <c r="C313" s="63">
        <v>1</v>
      </c>
      <c r="D313" s="79">
        <v>44202</v>
      </c>
      <c r="E313" s="66">
        <v>44222</v>
      </c>
      <c r="F313" s="71" t="s">
        <v>2344</v>
      </c>
      <c r="G313" s="94" t="s">
        <v>7912</v>
      </c>
      <c r="H313" s="67"/>
      <c r="I313" s="72"/>
    </row>
    <row r="314" spans="1:37" ht="14.25" customHeight="1" x14ac:dyDescent="0.25">
      <c r="A314" s="71" t="s">
        <v>7913</v>
      </c>
      <c r="B314" s="67" t="s">
        <v>7383</v>
      </c>
      <c r="C314" s="63">
        <v>1</v>
      </c>
      <c r="D314" s="79">
        <v>44202</v>
      </c>
      <c r="E314" s="66">
        <v>44222</v>
      </c>
      <c r="F314" s="71" t="s">
        <v>2344</v>
      </c>
      <c r="G314" s="94" t="s">
        <v>7914</v>
      </c>
      <c r="H314" s="67"/>
      <c r="I314" s="68"/>
    </row>
    <row r="315" spans="1:37" ht="14.25" customHeight="1" x14ac:dyDescent="0.25">
      <c r="A315" s="63" t="s">
        <v>7915</v>
      </c>
      <c r="B315" s="67" t="s">
        <v>7188</v>
      </c>
      <c r="C315" s="63">
        <v>1</v>
      </c>
      <c r="D315" s="79">
        <v>43832</v>
      </c>
      <c r="E315" s="66">
        <v>43852</v>
      </c>
      <c r="F315" s="63" t="s">
        <v>3371</v>
      </c>
      <c r="G315" s="64" t="s">
        <v>7916</v>
      </c>
      <c r="H315" s="67"/>
      <c r="I315" s="68"/>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row>
    <row r="316" spans="1:37" ht="14.25" customHeight="1" x14ac:dyDescent="0.25">
      <c r="A316" s="71" t="s">
        <v>7917</v>
      </c>
      <c r="B316" s="67" t="s">
        <v>7918</v>
      </c>
      <c r="C316" s="63">
        <v>1</v>
      </c>
      <c r="D316" s="79">
        <v>44202</v>
      </c>
      <c r="E316" s="66">
        <v>44222</v>
      </c>
      <c r="F316" s="71" t="s">
        <v>3371</v>
      </c>
      <c r="G316" s="94" t="s">
        <v>7919</v>
      </c>
      <c r="H316" s="67"/>
      <c r="I316" s="68"/>
    </row>
    <row r="317" spans="1:37" ht="14.25" customHeight="1" x14ac:dyDescent="0.25">
      <c r="A317" s="71" t="s">
        <v>7920</v>
      </c>
      <c r="B317" s="67" t="s">
        <v>7363</v>
      </c>
      <c r="C317" s="63">
        <v>1</v>
      </c>
      <c r="D317" s="79">
        <v>44202</v>
      </c>
      <c r="E317" s="66">
        <v>44222</v>
      </c>
      <c r="F317" s="71" t="s">
        <v>1983</v>
      </c>
      <c r="G317" s="94" t="s">
        <v>7921</v>
      </c>
      <c r="H317" s="67"/>
      <c r="I317" s="68"/>
    </row>
    <row r="318" spans="1:37" ht="14.25" customHeight="1" x14ac:dyDescent="0.25">
      <c r="A318" s="71" t="s">
        <v>7922</v>
      </c>
      <c r="B318" s="67" t="s">
        <v>7923</v>
      </c>
      <c r="C318" s="63">
        <v>1</v>
      </c>
      <c r="D318" s="79">
        <v>44202</v>
      </c>
      <c r="E318" s="66">
        <v>44222</v>
      </c>
      <c r="F318" s="71" t="s">
        <v>3266</v>
      </c>
      <c r="G318" s="94" t="s">
        <v>7924</v>
      </c>
      <c r="H318" s="67"/>
      <c r="I318" s="95"/>
    </row>
    <row r="319" spans="1:37" ht="14.25" customHeight="1" x14ac:dyDescent="0.25">
      <c r="A319" s="63" t="s">
        <v>7925</v>
      </c>
      <c r="B319" s="67" t="s">
        <v>7926</v>
      </c>
      <c r="C319" s="63">
        <v>1</v>
      </c>
      <c r="D319" s="79">
        <v>43832</v>
      </c>
      <c r="E319" s="66">
        <v>43852</v>
      </c>
      <c r="F319" s="63" t="s">
        <v>178</v>
      </c>
      <c r="G319" s="64" t="s">
        <v>7927</v>
      </c>
      <c r="H319" s="67"/>
      <c r="I319" s="68"/>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row>
    <row r="320" spans="1:37" ht="14.25" customHeight="1" x14ac:dyDescent="0.25">
      <c r="A320" s="71" t="s">
        <v>7928</v>
      </c>
      <c r="B320" s="67" t="s">
        <v>7929</v>
      </c>
      <c r="C320" s="63">
        <v>1</v>
      </c>
      <c r="D320" s="79">
        <v>44202</v>
      </c>
      <c r="E320" s="66">
        <v>44222</v>
      </c>
      <c r="F320" s="71" t="s">
        <v>178</v>
      </c>
      <c r="G320" s="94" t="s">
        <v>7930</v>
      </c>
      <c r="H320" s="67"/>
      <c r="I320" s="68"/>
    </row>
    <row r="321" spans="1:37" ht="14.25" customHeight="1" x14ac:dyDescent="0.25">
      <c r="A321" s="71" t="s">
        <v>7931</v>
      </c>
      <c r="B321" s="67" t="s">
        <v>7929</v>
      </c>
      <c r="C321" s="63">
        <v>1</v>
      </c>
      <c r="D321" s="79">
        <v>44202</v>
      </c>
      <c r="E321" s="66">
        <v>44222</v>
      </c>
      <c r="F321" s="71" t="s">
        <v>178</v>
      </c>
      <c r="G321" s="94" t="s">
        <v>7932</v>
      </c>
      <c r="H321" s="67"/>
      <c r="I321" s="118"/>
    </row>
    <row r="322" spans="1:37" ht="14.25" customHeight="1" x14ac:dyDescent="0.25">
      <c r="A322" s="63" t="s">
        <v>7933</v>
      </c>
      <c r="B322" s="67" t="s">
        <v>7934</v>
      </c>
      <c r="C322" s="63">
        <v>1</v>
      </c>
      <c r="D322" s="79">
        <v>43832</v>
      </c>
      <c r="E322" s="66">
        <v>43852</v>
      </c>
      <c r="F322" s="63" t="s">
        <v>652</v>
      </c>
      <c r="G322" s="64" t="s">
        <v>7935</v>
      </c>
      <c r="H322" s="67"/>
      <c r="I322" s="68"/>
    </row>
    <row r="323" spans="1:37" ht="14.25" customHeight="1" x14ac:dyDescent="0.25">
      <c r="A323" s="63" t="s">
        <v>7936</v>
      </c>
      <c r="B323" s="67" t="s">
        <v>7336</v>
      </c>
      <c r="C323" s="63">
        <v>1</v>
      </c>
      <c r="D323" s="79">
        <v>43832</v>
      </c>
      <c r="E323" s="66">
        <v>43852</v>
      </c>
      <c r="F323" s="63" t="s">
        <v>652</v>
      </c>
      <c r="G323" s="64" t="s">
        <v>7937</v>
      </c>
      <c r="H323" s="67"/>
      <c r="I323" s="68"/>
    </row>
    <row r="324" spans="1:37" ht="14.25" customHeight="1" x14ac:dyDescent="0.25">
      <c r="A324" s="63" t="s">
        <v>7938</v>
      </c>
      <c r="B324" s="67" t="s">
        <v>7336</v>
      </c>
      <c r="C324" s="63">
        <v>1</v>
      </c>
      <c r="D324" s="79">
        <v>43832</v>
      </c>
      <c r="E324" s="66">
        <v>43852</v>
      </c>
      <c r="F324" s="63" t="s">
        <v>652</v>
      </c>
      <c r="G324" s="64" t="s">
        <v>7939</v>
      </c>
      <c r="H324" s="67"/>
      <c r="I324" s="68"/>
    </row>
    <row r="325" spans="1:37" ht="14.25" customHeight="1" x14ac:dyDescent="0.25">
      <c r="A325" s="71" t="s">
        <v>7940</v>
      </c>
      <c r="B325" s="67" t="s">
        <v>7941</v>
      </c>
      <c r="C325" s="63">
        <v>1</v>
      </c>
      <c r="D325" s="79">
        <v>44202</v>
      </c>
      <c r="E325" s="66">
        <v>44222</v>
      </c>
      <c r="F325" s="71" t="s">
        <v>652</v>
      </c>
      <c r="G325" s="94" t="s">
        <v>7942</v>
      </c>
      <c r="H325" s="67"/>
      <c r="I325" s="68"/>
    </row>
    <row r="326" spans="1:37" ht="14.25" customHeight="1" x14ac:dyDescent="0.25">
      <c r="A326" s="63" t="s">
        <v>7943</v>
      </c>
      <c r="B326" s="67" t="s">
        <v>7944</v>
      </c>
      <c r="C326" s="63">
        <v>1</v>
      </c>
      <c r="D326" s="79">
        <v>43832</v>
      </c>
      <c r="E326" s="66">
        <v>43852</v>
      </c>
      <c r="F326" s="63" t="s">
        <v>501</v>
      </c>
      <c r="G326" s="64" t="s">
        <v>7945</v>
      </c>
      <c r="H326" s="67"/>
      <c r="I326" s="68"/>
    </row>
    <row r="327" spans="1:37" ht="14.25" customHeight="1" x14ac:dyDescent="0.25">
      <c r="A327" s="59" t="s">
        <v>7946</v>
      </c>
      <c r="B327" s="62" t="s">
        <v>7947</v>
      </c>
      <c r="C327" s="59">
        <v>1</v>
      </c>
      <c r="D327" s="92">
        <v>43832</v>
      </c>
      <c r="E327" s="61">
        <v>43852</v>
      </c>
      <c r="F327" s="59" t="s">
        <v>501</v>
      </c>
      <c r="G327" s="17" t="s">
        <v>7948</v>
      </c>
      <c r="H327" s="62" t="s">
        <v>7949</v>
      </c>
      <c r="I327" s="59" t="s">
        <v>7129</v>
      </c>
    </row>
    <row r="328" spans="1:37" ht="14.25" customHeight="1" x14ac:dyDescent="0.25">
      <c r="A328" s="71" t="s">
        <v>7950</v>
      </c>
      <c r="B328" s="67" t="s">
        <v>7951</v>
      </c>
      <c r="C328" s="63">
        <v>1</v>
      </c>
      <c r="D328" s="79">
        <v>44202</v>
      </c>
      <c r="E328" s="66">
        <v>44222</v>
      </c>
      <c r="F328" s="71" t="s">
        <v>112</v>
      </c>
      <c r="G328" s="94" t="s">
        <v>7952</v>
      </c>
      <c r="H328" s="67"/>
      <c r="I328" s="68"/>
    </row>
    <row r="329" spans="1:37" ht="14.25" customHeight="1" x14ac:dyDescent="0.25">
      <c r="A329" s="71" t="s">
        <v>7953</v>
      </c>
      <c r="B329" s="67" t="s">
        <v>7954</v>
      </c>
      <c r="C329" s="63">
        <v>1</v>
      </c>
      <c r="D329" s="79">
        <v>44202</v>
      </c>
      <c r="E329" s="66">
        <v>44222</v>
      </c>
      <c r="F329" s="71" t="s">
        <v>112</v>
      </c>
      <c r="G329" s="94" t="s">
        <v>7955</v>
      </c>
      <c r="H329" s="67"/>
      <c r="I329" s="96"/>
    </row>
    <row r="330" spans="1:37" ht="14.25" customHeight="1" x14ac:dyDescent="0.25">
      <c r="A330" s="71" t="s">
        <v>7956</v>
      </c>
      <c r="B330" s="67" t="s">
        <v>4202</v>
      </c>
      <c r="C330" s="63">
        <v>1</v>
      </c>
      <c r="D330" s="79">
        <v>44202</v>
      </c>
      <c r="E330" s="66">
        <v>44222</v>
      </c>
      <c r="F330" s="71" t="s">
        <v>112</v>
      </c>
      <c r="G330" s="94" t="s">
        <v>7957</v>
      </c>
      <c r="H330" s="67"/>
      <c r="I330" s="68"/>
    </row>
    <row r="331" spans="1:37" ht="14.25" customHeight="1" x14ac:dyDescent="0.25">
      <c r="A331" s="71" t="s">
        <v>7958</v>
      </c>
      <c r="B331" s="67" t="s">
        <v>7959</v>
      </c>
      <c r="C331" s="63">
        <v>1</v>
      </c>
      <c r="D331" s="79">
        <v>44202</v>
      </c>
      <c r="E331" s="66">
        <v>44222</v>
      </c>
      <c r="F331" s="71" t="s">
        <v>112</v>
      </c>
      <c r="G331" s="94" t="s">
        <v>7960</v>
      </c>
      <c r="H331" s="67"/>
      <c r="I331" s="68"/>
    </row>
    <row r="332" spans="1:37" ht="14.25" customHeight="1" x14ac:dyDescent="0.25">
      <c r="A332" s="71" t="s">
        <v>7961</v>
      </c>
      <c r="B332" s="67" t="s">
        <v>7959</v>
      </c>
      <c r="C332" s="63">
        <v>1</v>
      </c>
      <c r="D332" s="79">
        <v>44202</v>
      </c>
      <c r="E332" s="66">
        <v>44222</v>
      </c>
      <c r="F332" s="71" t="s">
        <v>112</v>
      </c>
      <c r="G332" s="94" t="s">
        <v>7962</v>
      </c>
      <c r="H332" s="67"/>
      <c r="I332" s="68"/>
    </row>
    <row r="333" spans="1:37" ht="14.25" customHeight="1" x14ac:dyDescent="0.25">
      <c r="A333" s="71" t="s">
        <v>7963</v>
      </c>
      <c r="B333" s="67" t="s">
        <v>7959</v>
      </c>
      <c r="C333" s="63">
        <v>1</v>
      </c>
      <c r="D333" s="79">
        <v>44202</v>
      </c>
      <c r="E333" s="66">
        <v>44222</v>
      </c>
      <c r="F333" s="71" t="s">
        <v>112</v>
      </c>
      <c r="G333" s="94" t="s">
        <v>7964</v>
      </c>
      <c r="H333" s="67"/>
      <c r="I333" s="68"/>
      <c r="J333" s="75"/>
      <c r="K333" s="75"/>
      <c r="L333" s="75"/>
      <c r="M333" s="75"/>
      <c r="N333" s="75"/>
      <c r="O333" s="75"/>
      <c r="P333" s="75"/>
      <c r="Q333" s="75"/>
      <c r="R333" s="75"/>
      <c r="S333" s="75"/>
      <c r="T333" s="75"/>
      <c r="U333" s="75"/>
      <c r="V333" s="75"/>
      <c r="W333" s="75"/>
      <c r="X333" s="75"/>
      <c r="Y333" s="75"/>
      <c r="Z333" s="75"/>
      <c r="AA333" s="75"/>
      <c r="AB333" s="75"/>
      <c r="AC333" s="75"/>
      <c r="AD333" s="75"/>
      <c r="AE333" s="75"/>
      <c r="AF333" s="75"/>
      <c r="AG333" s="75"/>
      <c r="AH333" s="75"/>
      <c r="AI333" s="75"/>
      <c r="AJ333" s="75"/>
      <c r="AK333" s="75"/>
    </row>
    <row r="334" spans="1:37" ht="14.25" customHeight="1" x14ac:dyDescent="0.25">
      <c r="A334" s="71" t="s">
        <v>7965</v>
      </c>
      <c r="B334" s="67" t="s">
        <v>7966</v>
      </c>
      <c r="C334" s="63">
        <v>1</v>
      </c>
      <c r="D334" s="79">
        <v>44202</v>
      </c>
      <c r="E334" s="66">
        <v>44222</v>
      </c>
      <c r="F334" s="71" t="s">
        <v>112</v>
      </c>
      <c r="G334" s="94" t="s">
        <v>7967</v>
      </c>
      <c r="H334" s="67"/>
      <c r="I334" s="68"/>
    </row>
    <row r="335" spans="1:37" ht="14.25" customHeight="1" x14ac:dyDescent="0.25">
      <c r="A335" s="69" t="s">
        <v>7968</v>
      </c>
      <c r="B335" s="70" t="s">
        <v>7557</v>
      </c>
      <c r="C335" s="63">
        <v>1</v>
      </c>
      <c r="D335" s="98">
        <v>44202</v>
      </c>
      <c r="E335" s="99">
        <v>44222</v>
      </c>
      <c r="F335" s="69" t="s">
        <v>112</v>
      </c>
      <c r="G335" s="100" t="s">
        <v>7969</v>
      </c>
      <c r="H335" s="70"/>
      <c r="I335" s="90"/>
      <c r="J335" s="119"/>
      <c r="K335" s="119"/>
      <c r="L335" s="119"/>
      <c r="M335" s="119"/>
      <c r="N335" s="119"/>
      <c r="O335" s="119"/>
      <c r="P335" s="119"/>
      <c r="Q335" s="119"/>
      <c r="R335" s="119"/>
      <c r="S335" s="119"/>
      <c r="T335" s="119"/>
      <c r="U335" s="119"/>
      <c r="V335" s="119"/>
      <c r="W335" s="119"/>
      <c r="X335" s="119"/>
      <c r="Y335" s="119"/>
      <c r="Z335" s="119"/>
      <c r="AA335" s="119"/>
      <c r="AB335" s="119"/>
      <c r="AC335" s="119"/>
      <c r="AD335" s="119"/>
      <c r="AE335" s="119"/>
      <c r="AF335" s="119"/>
      <c r="AG335" s="119"/>
      <c r="AH335" s="119"/>
      <c r="AI335" s="119"/>
      <c r="AJ335" s="119"/>
      <c r="AK335" s="119"/>
    </row>
    <row r="336" spans="1:37" ht="14.25" customHeight="1" x14ac:dyDescent="0.25">
      <c r="A336" s="71" t="s">
        <v>7970</v>
      </c>
      <c r="B336" s="67" t="s">
        <v>7971</v>
      </c>
      <c r="C336" s="63">
        <v>1</v>
      </c>
      <c r="D336" s="79">
        <v>44202</v>
      </c>
      <c r="E336" s="66">
        <v>44222</v>
      </c>
      <c r="F336" s="71" t="s">
        <v>112</v>
      </c>
      <c r="G336" s="94" t="s">
        <v>7972</v>
      </c>
      <c r="H336" s="67"/>
      <c r="I336" s="90"/>
    </row>
    <row r="337" spans="1:37" ht="14.25" customHeight="1" x14ac:dyDescent="0.25">
      <c r="A337" s="71" t="s">
        <v>7973</v>
      </c>
      <c r="B337" s="67" t="s">
        <v>7896</v>
      </c>
      <c r="C337" s="63">
        <v>1</v>
      </c>
      <c r="D337" s="79">
        <v>44202</v>
      </c>
      <c r="E337" s="66">
        <v>44222</v>
      </c>
      <c r="F337" s="71" t="s">
        <v>112</v>
      </c>
      <c r="G337" s="94" t="s">
        <v>7974</v>
      </c>
      <c r="H337" s="67"/>
      <c r="I337" s="78"/>
    </row>
    <row r="338" spans="1:37" ht="14.25" customHeight="1" x14ac:dyDescent="0.25">
      <c r="A338" s="71" t="s">
        <v>7975</v>
      </c>
      <c r="B338" s="67" t="s">
        <v>7976</v>
      </c>
      <c r="C338" s="63">
        <v>1</v>
      </c>
      <c r="D338" s="79">
        <v>44202</v>
      </c>
      <c r="E338" s="66">
        <v>44222</v>
      </c>
      <c r="F338" s="71" t="s">
        <v>112</v>
      </c>
      <c r="G338" s="94" t="s">
        <v>7977</v>
      </c>
      <c r="H338" s="67"/>
      <c r="I338" s="90"/>
    </row>
    <row r="339" spans="1:37" ht="14.25" customHeight="1" x14ac:dyDescent="0.25">
      <c r="A339" s="71" t="s">
        <v>7978</v>
      </c>
      <c r="B339" s="67" t="s">
        <v>7979</v>
      </c>
      <c r="C339" s="63">
        <v>1</v>
      </c>
      <c r="D339" s="79">
        <v>44202</v>
      </c>
      <c r="E339" s="66">
        <v>44222</v>
      </c>
      <c r="F339" s="71" t="s">
        <v>112</v>
      </c>
      <c r="G339" s="94" t="s">
        <v>7980</v>
      </c>
      <c r="H339" s="67"/>
      <c r="I339" s="90"/>
    </row>
    <row r="340" spans="1:37" ht="14.25" customHeight="1" x14ac:dyDescent="0.25">
      <c r="A340" s="71" t="s">
        <v>7981</v>
      </c>
      <c r="B340" s="67" t="s">
        <v>7851</v>
      </c>
      <c r="C340" s="63">
        <v>1</v>
      </c>
      <c r="D340" s="79">
        <v>44202</v>
      </c>
      <c r="E340" s="66">
        <v>44222</v>
      </c>
      <c r="F340" s="71" t="s">
        <v>61</v>
      </c>
      <c r="G340" s="94" t="s">
        <v>7982</v>
      </c>
      <c r="H340" s="67"/>
      <c r="I340" s="96"/>
    </row>
    <row r="341" spans="1:37" ht="14.25" customHeight="1" x14ac:dyDescent="0.25">
      <c r="A341" s="71" t="s">
        <v>7983</v>
      </c>
      <c r="B341" s="67" t="s">
        <v>4601</v>
      </c>
      <c r="C341" s="63">
        <v>1</v>
      </c>
      <c r="D341" s="79">
        <v>44202</v>
      </c>
      <c r="E341" s="66">
        <v>44222</v>
      </c>
      <c r="F341" s="71" t="s">
        <v>6126</v>
      </c>
      <c r="G341" s="94" t="s">
        <v>7984</v>
      </c>
      <c r="H341" s="67"/>
      <c r="I341" s="68"/>
    </row>
    <row r="342" spans="1:37" ht="14.25" customHeight="1" x14ac:dyDescent="0.25">
      <c r="A342" s="63" t="s">
        <v>7985</v>
      </c>
      <c r="B342" s="67" t="s">
        <v>4617</v>
      </c>
      <c r="C342" s="63">
        <v>1</v>
      </c>
      <c r="D342" s="79">
        <v>43832</v>
      </c>
      <c r="E342" s="66">
        <v>43852</v>
      </c>
      <c r="F342" s="63" t="s">
        <v>433</v>
      </c>
      <c r="G342" s="64" t="s">
        <v>7986</v>
      </c>
      <c r="H342" s="67"/>
      <c r="I342" s="68"/>
    </row>
    <row r="343" spans="1:37" ht="14.25" customHeight="1" x14ac:dyDescent="0.25">
      <c r="A343" s="71" t="s">
        <v>7987</v>
      </c>
      <c r="B343" s="67" t="s">
        <v>7988</v>
      </c>
      <c r="C343" s="63">
        <v>1</v>
      </c>
      <c r="D343" s="79">
        <v>44202</v>
      </c>
      <c r="E343" s="66">
        <v>44222</v>
      </c>
      <c r="F343" s="71" t="s">
        <v>433</v>
      </c>
      <c r="G343" s="94" t="s">
        <v>7989</v>
      </c>
      <c r="H343" s="67"/>
      <c r="I343" s="68"/>
    </row>
    <row r="344" spans="1:37" ht="14.25" customHeight="1" x14ac:dyDescent="0.25">
      <c r="A344" s="71" t="s">
        <v>7990</v>
      </c>
      <c r="B344" s="67" t="s">
        <v>7991</v>
      </c>
      <c r="C344" s="63">
        <v>1</v>
      </c>
      <c r="D344" s="79">
        <v>44202</v>
      </c>
      <c r="E344" s="66">
        <v>44222</v>
      </c>
      <c r="F344" s="71" t="s">
        <v>433</v>
      </c>
      <c r="G344" s="94" t="s">
        <v>7992</v>
      </c>
      <c r="H344" s="67"/>
      <c r="I344" s="90"/>
    </row>
    <row r="345" spans="1:37" ht="14.25" customHeight="1" x14ac:dyDescent="0.25">
      <c r="A345" s="71" t="s">
        <v>7993</v>
      </c>
      <c r="B345" s="67" t="s">
        <v>7991</v>
      </c>
      <c r="C345" s="63">
        <v>1</v>
      </c>
      <c r="D345" s="79">
        <v>44202</v>
      </c>
      <c r="E345" s="66">
        <v>44222</v>
      </c>
      <c r="F345" s="71" t="s">
        <v>433</v>
      </c>
      <c r="G345" s="94" t="s">
        <v>7994</v>
      </c>
      <c r="H345" s="67"/>
      <c r="I345" s="90"/>
    </row>
    <row r="346" spans="1:37" ht="14.25" customHeight="1" x14ac:dyDescent="0.25">
      <c r="A346" s="71" t="s">
        <v>7995</v>
      </c>
      <c r="B346" s="67" t="s">
        <v>7991</v>
      </c>
      <c r="C346" s="63">
        <v>1</v>
      </c>
      <c r="D346" s="79">
        <v>44202</v>
      </c>
      <c r="E346" s="66">
        <v>44222</v>
      </c>
      <c r="F346" s="71" t="s">
        <v>433</v>
      </c>
      <c r="G346" s="94" t="s">
        <v>7996</v>
      </c>
      <c r="H346" s="67"/>
      <c r="I346" s="90"/>
    </row>
    <row r="347" spans="1:37" ht="14.25" customHeight="1" x14ac:dyDescent="0.25">
      <c r="A347" s="71" t="s">
        <v>7997</v>
      </c>
      <c r="B347" s="67" t="s">
        <v>7991</v>
      </c>
      <c r="C347" s="63">
        <v>1</v>
      </c>
      <c r="D347" s="79">
        <v>44202</v>
      </c>
      <c r="E347" s="66">
        <v>44222</v>
      </c>
      <c r="F347" s="71" t="s">
        <v>433</v>
      </c>
      <c r="G347" s="94" t="s">
        <v>7998</v>
      </c>
      <c r="H347" s="67"/>
      <c r="I347" s="90"/>
    </row>
    <row r="348" spans="1:37" ht="14.25" customHeight="1" x14ac:dyDescent="0.25">
      <c r="A348" s="71" t="s">
        <v>7999</v>
      </c>
      <c r="B348" s="67" t="s">
        <v>7991</v>
      </c>
      <c r="C348" s="63">
        <v>1</v>
      </c>
      <c r="D348" s="79">
        <v>44202</v>
      </c>
      <c r="E348" s="66">
        <v>44222</v>
      </c>
      <c r="F348" s="71" t="s">
        <v>433</v>
      </c>
      <c r="G348" s="94" t="s">
        <v>8000</v>
      </c>
      <c r="H348" s="67"/>
      <c r="I348" s="90"/>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row>
    <row r="349" spans="1:37" ht="14.25" customHeight="1" x14ac:dyDescent="0.25">
      <c r="A349" s="71" t="s">
        <v>8001</v>
      </c>
      <c r="B349" s="67" t="s">
        <v>7991</v>
      </c>
      <c r="C349" s="63">
        <v>1</v>
      </c>
      <c r="D349" s="79">
        <v>44202</v>
      </c>
      <c r="E349" s="66">
        <v>44222</v>
      </c>
      <c r="F349" s="71" t="s">
        <v>433</v>
      </c>
      <c r="G349" s="94" t="s">
        <v>8002</v>
      </c>
      <c r="H349" s="67"/>
      <c r="I349" s="90"/>
    </row>
    <row r="350" spans="1:37" ht="14.25" customHeight="1" x14ac:dyDescent="0.25">
      <c r="A350" s="69" t="s">
        <v>8003</v>
      </c>
      <c r="B350" s="70" t="s">
        <v>7991</v>
      </c>
      <c r="C350" s="63">
        <v>1</v>
      </c>
      <c r="D350" s="98">
        <v>44202</v>
      </c>
      <c r="E350" s="99">
        <v>44222</v>
      </c>
      <c r="F350" s="69" t="s">
        <v>433</v>
      </c>
      <c r="G350" s="100" t="s">
        <v>8004</v>
      </c>
      <c r="H350" s="70"/>
      <c r="I350" s="68"/>
    </row>
    <row r="351" spans="1:37" ht="14.25" customHeight="1" x14ac:dyDescent="0.25">
      <c r="A351" s="71" t="s">
        <v>8005</v>
      </c>
      <c r="B351" s="67" t="s">
        <v>7991</v>
      </c>
      <c r="C351" s="63">
        <v>1</v>
      </c>
      <c r="D351" s="79">
        <v>44202</v>
      </c>
      <c r="E351" s="66">
        <v>44222</v>
      </c>
      <c r="F351" s="71" t="s">
        <v>433</v>
      </c>
      <c r="G351" s="94" t="s">
        <v>8006</v>
      </c>
      <c r="H351" s="67"/>
      <c r="I351" s="101"/>
    </row>
    <row r="352" spans="1:37" ht="14.25" customHeight="1" x14ac:dyDescent="0.25">
      <c r="A352" s="71" t="s">
        <v>8007</v>
      </c>
      <c r="B352" s="67" t="s">
        <v>7991</v>
      </c>
      <c r="C352" s="63">
        <v>1</v>
      </c>
      <c r="D352" s="79">
        <v>44202</v>
      </c>
      <c r="E352" s="66">
        <v>44222</v>
      </c>
      <c r="F352" s="71" t="s">
        <v>433</v>
      </c>
      <c r="G352" s="94" t="s">
        <v>8008</v>
      </c>
      <c r="H352" s="67"/>
      <c r="I352" s="68"/>
    </row>
    <row r="353" spans="1:37" ht="14.25" customHeight="1" x14ac:dyDescent="0.25">
      <c r="A353" s="74" t="s">
        <v>8009</v>
      </c>
      <c r="B353" s="70" t="s">
        <v>8010</v>
      </c>
      <c r="C353" s="63">
        <v>1</v>
      </c>
      <c r="D353" s="98">
        <v>43832</v>
      </c>
      <c r="E353" s="99">
        <v>43852</v>
      </c>
      <c r="F353" s="74" t="s">
        <v>2840</v>
      </c>
      <c r="G353" s="120" t="s">
        <v>8011</v>
      </c>
      <c r="H353" s="70"/>
      <c r="I353" s="68"/>
    </row>
    <row r="354" spans="1:37" ht="14.25" customHeight="1" x14ac:dyDescent="0.25">
      <c r="A354" s="63" t="s">
        <v>8012</v>
      </c>
      <c r="B354" s="67" t="s">
        <v>8010</v>
      </c>
      <c r="C354" s="63">
        <v>1</v>
      </c>
      <c r="D354" s="79">
        <v>43832</v>
      </c>
      <c r="E354" s="66">
        <v>43852</v>
      </c>
      <c r="F354" s="63" t="s">
        <v>2840</v>
      </c>
      <c r="G354" s="64" t="s">
        <v>8013</v>
      </c>
      <c r="H354" s="67"/>
      <c r="I354" s="68"/>
    </row>
    <row r="355" spans="1:37" ht="14.25" customHeight="1" x14ac:dyDescent="0.25">
      <c r="A355" s="71" t="s">
        <v>8014</v>
      </c>
      <c r="B355" s="67" t="s">
        <v>7252</v>
      </c>
      <c r="C355" s="63">
        <v>1</v>
      </c>
      <c r="D355" s="79">
        <v>44202</v>
      </c>
      <c r="E355" s="66">
        <v>44222</v>
      </c>
      <c r="F355" s="71" t="s">
        <v>2840</v>
      </c>
      <c r="G355" s="94" t="s">
        <v>8015</v>
      </c>
      <c r="H355" s="67"/>
      <c r="I355" s="68"/>
    </row>
    <row r="356" spans="1:37" ht="14.25" customHeight="1" x14ac:dyDescent="0.25">
      <c r="A356" s="86" t="s">
        <v>8016</v>
      </c>
      <c r="B356" s="62" t="s">
        <v>7252</v>
      </c>
      <c r="C356" s="59">
        <v>1</v>
      </c>
      <c r="D356" s="92">
        <v>44202</v>
      </c>
      <c r="E356" s="61">
        <v>44222</v>
      </c>
      <c r="F356" s="86" t="s">
        <v>2840</v>
      </c>
      <c r="G356" s="87" t="s">
        <v>8017</v>
      </c>
      <c r="H356" s="62" t="s">
        <v>4756</v>
      </c>
      <c r="I356" s="59" t="s">
        <v>7129</v>
      </c>
    </row>
    <row r="357" spans="1:37" ht="14.25" customHeight="1" x14ac:dyDescent="0.25">
      <c r="A357" s="71" t="s">
        <v>8018</v>
      </c>
      <c r="B357" s="67" t="s">
        <v>7252</v>
      </c>
      <c r="C357" s="63">
        <v>1</v>
      </c>
      <c r="D357" s="79">
        <v>44202</v>
      </c>
      <c r="E357" s="66">
        <v>44222</v>
      </c>
      <c r="F357" s="71" t="s">
        <v>2840</v>
      </c>
      <c r="G357" s="94" t="s">
        <v>8019</v>
      </c>
      <c r="H357" s="67"/>
      <c r="I357" s="68"/>
    </row>
    <row r="358" spans="1:37" ht="14.25" customHeight="1" x14ac:dyDescent="0.25">
      <c r="A358" s="71" t="s">
        <v>8020</v>
      </c>
      <c r="B358" s="67" t="s">
        <v>7252</v>
      </c>
      <c r="C358" s="63">
        <v>1</v>
      </c>
      <c r="D358" s="79">
        <v>44202</v>
      </c>
      <c r="E358" s="66">
        <v>44222</v>
      </c>
      <c r="F358" s="71" t="s">
        <v>2840</v>
      </c>
      <c r="G358" s="94" t="s">
        <v>8021</v>
      </c>
      <c r="H358" s="67"/>
      <c r="I358" s="68"/>
    </row>
    <row r="359" spans="1:37" ht="14.25" customHeight="1" x14ac:dyDescent="0.25">
      <c r="A359" s="86" t="s">
        <v>8022</v>
      </c>
      <c r="B359" s="62" t="s">
        <v>7252</v>
      </c>
      <c r="C359" s="59">
        <v>1</v>
      </c>
      <c r="D359" s="92">
        <v>44202</v>
      </c>
      <c r="E359" s="61">
        <v>44222</v>
      </c>
      <c r="F359" s="86" t="s">
        <v>2840</v>
      </c>
      <c r="G359" s="87" t="s">
        <v>8023</v>
      </c>
      <c r="H359" s="62" t="s">
        <v>4756</v>
      </c>
      <c r="I359" s="59" t="s">
        <v>7129</v>
      </c>
    </row>
    <row r="360" spans="1:37" ht="14.25" customHeight="1" x14ac:dyDescent="0.25">
      <c r="A360" s="71" t="s">
        <v>8024</v>
      </c>
      <c r="B360" s="67" t="s">
        <v>7252</v>
      </c>
      <c r="C360" s="63">
        <v>1</v>
      </c>
      <c r="D360" s="79">
        <v>44202</v>
      </c>
      <c r="E360" s="66">
        <v>44222</v>
      </c>
      <c r="F360" s="71" t="s">
        <v>2840</v>
      </c>
      <c r="G360" s="94" t="s">
        <v>8025</v>
      </c>
      <c r="H360" s="67"/>
      <c r="I360" s="68"/>
    </row>
    <row r="361" spans="1:37" ht="14.25" customHeight="1" x14ac:dyDescent="0.25">
      <c r="A361" s="71" t="s">
        <v>8026</v>
      </c>
      <c r="B361" s="67" t="s">
        <v>7252</v>
      </c>
      <c r="C361" s="63">
        <v>1</v>
      </c>
      <c r="D361" s="79">
        <v>44202</v>
      </c>
      <c r="E361" s="66">
        <v>44222</v>
      </c>
      <c r="F361" s="71" t="s">
        <v>2840</v>
      </c>
      <c r="G361" s="94" t="s">
        <v>8027</v>
      </c>
      <c r="H361" s="67"/>
      <c r="I361" s="68"/>
      <c r="J361" s="75"/>
      <c r="K361" s="75"/>
      <c r="L361" s="75"/>
      <c r="M361" s="75"/>
      <c r="N361" s="75"/>
      <c r="O361" s="75"/>
      <c r="P361" s="75"/>
      <c r="Q361" s="75"/>
      <c r="R361" s="75"/>
      <c r="S361" s="75"/>
      <c r="T361" s="75"/>
      <c r="U361" s="75"/>
      <c r="V361" s="75"/>
      <c r="W361" s="75"/>
      <c r="X361" s="75"/>
      <c r="Y361" s="75"/>
      <c r="Z361" s="75"/>
      <c r="AA361" s="75"/>
      <c r="AB361" s="75"/>
      <c r="AC361" s="75"/>
      <c r="AD361" s="75"/>
      <c r="AE361" s="75"/>
      <c r="AF361" s="75"/>
      <c r="AG361" s="75"/>
      <c r="AH361" s="75"/>
      <c r="AI361" s="75"/>
      <c r="AJ361" s="75"/>
      <c r="AK361" s="75"/>
    </row>
    <row r="362" spans="1:37" ht="14.25" customHeight="1" x14ac:dyDescent="0.25">
      <c r="A362" s="71" t="s">
        <v>8028</v>
      </c>
      <c r="B362" s="67" t="s">
        <v>7252</v>
      </c>
      <c r="C362" s="63">
        <v>1</v>
      </c>
      <c r="D362" s="79">
        <v>44202</v>
      </c>
      <c r="E362" s="66">
        <v>44222</v>
      </c>
      <c r="F362" s="71" t="s">
        <v>2840</v>
      </c>
      <c r="G362" s="94" t="s">
        <v>8029</v>
      </c>
      <c r="H362" s="67"/>
      <c r="I362" s="72"/>
    </row>
    <row r="363" spans="1:37" ht="14.25" customHeight="1" x14ac:dyDescent="0.25">
      <c r="A363" s="71" t="s">
        <v>8030</v>
      </c>
      <c r="B363" s="67" t="s">
        <v>7252</v>
      </c>
      <c r="C363" s="63">
        <v>1</v>
      </c>
      <c r="D363" s="79">
        <v>44202</v>
      </c>
      <c r="E363" s="66">
        <v>44222</v>
      </c>
      <c r="F363" s="71" t="s">
        <v>2840</v>
      </c>
      <c r="G363" s="94" t="s">
        <v>8031</v>
      </c>
      <c r="H363" s="67"/>
      <c r="I363" s="68"/>
    </row>
    <row r="364" spans="1:37" ht="14.25" customHeight="1" x14ac:dyDescent="0.25">
      <c r="A364" s="71" t="s">
        <v>8032</v>
      </c>
      <c r="B364" s="67" t="s">
        <v>7252</v>
      </c>
      <c r="C364" s="63">
        <v>1</v>
      </c>
      <c r="D364" s="79">
        <v>44202</v>
      </c>
      <c r="E364" s="66">
        <v>44222</v>
      </c>
      <c r="F364" s="71" t="s">
        <v>2840</v>
      </c>
      <c r="G364" s="94" t="s">
        <v>8033</v>
      </c>
      <c r="H364" s="67"/>
      <c r="I364" s="68"/>
    </row>
    <row r="365" spans="1:37" ht="14.25" customHeight="1" x14ac:dyDescent="0.25">
      <c r="A365" s="71" t="s">
        <v>8034</v>
      </c>
      <c r="B365" s="67" t="s">
        <v>7252</v>
      </c>
      <c r="C365" s="63">
        <v>1</v>
      </c>
      <c r="D365" s="79">
        <v>44202</v>
      </c>
      <c r="E365" s="66">
        <v>44222</v>
      </c>
      <c r="F365" s="71" t="s">
        <v>2840</v>
      </c>
      <c r="G365" s="94" t="s">
        <v>8035</v>
      </c>
      <c r="H365" s="67"/>
      <c r="I365" s="68"/>
    </row>
    <row r="366" spans="1:37" ht="14.25" customHeight="1" x14ac:dyDescent="0.25">
      <c r="A366" s="71" t="s">
        <v>8036</v>
      </c>
      <c r="B366" s="67" t="s">
        <v>4322</v>
      </c>
      <c r="C366" s="63">
        <v>1</v>
      </c>
      <c r="D366" s="79">
        <v>44202</v>
      </c>
      <c r="E366" s="66">
        <v>44222</v>
      </c>
      <c r="F366" s="71" t="s">
        <v>2840</v>
      </c>
      <c r="G366" s="94" t="s">
        <v>8037</v>
      </c>
      <c r="H366" s="67"/>
      <c r="I366" s="90"/>
    </row>
    <row r="367" spans="1:37" ht="14.25" customHeight="1" x14ac:dyDescent="0.25">
      <c r="A367" s="71" t="s">
        <v>8038</v>
      </c>
      <c r="B367" s="67" t="s">
        <v>4063</v>
      </c>
      <c r="C367" s="63">
        <v>1</v>
      </c>
      <c r="D367" s="79">
        <v>44202</v>
      </c>
      <c r="E367" s="66">
        <v>44222</v>
      </c>
      <c r="F367" s="71" t="s">
        <v>2840</v>
      </c>
      <c r="G367" s="94" t="s">
        <v>8039</v>
      </c>
      <c r="H367" s="67"/>
      <c r="I367" s="68"/>
    </row>
    <row r="368" spans="1:37" ht="14.25" customHeight="1" x14ac:dyDescent="0.25">
      <c r="A368" s="71" t="s">
        <v>8040</v>
      </c>
      <c r="B368" s="67" t="s">
        <v>7252</v>
      </c>
      <c r="C368" s="63">
        <v>1</v>
      </c>
      <c r="D368" s="79">
        <v>44202</v>
      </c>
      <c r="E368" s="66">
        <v>44222</v>
      </c>
      <c r="F368" s="71" t="s">
        <v>2611</v>
      </c>
      <c r="G368" s="94" t="s">
        <v>8041</v>
      </c>
      <c r="H368" s="67"/>
      <c r="I368" s="68"/>
    </row>
    <row r="369" spans="1:37" ht="14.25" customHeight="1" x14ac:dyDescent="0.25">
      <c r="A369" s="69" t="s">
        <v>8042</v>
      </c>
      <c r="B369" s="70" t="s">
        <v>7252</v>
      </c>
      <c r="C369" s="63">
        <v>1</v>
      </c>
      <c r="D369" s="98">
        <v>44202</v>
      </c>
      <c r="E369" s="99">
        <v>44222</v>
      </c>
      <c r="F369" s="69" t="s">
        <v>2611</v>
      </c>
      <c r="G369" s="100" t="s">
        <v>8043</v>
      </c>
      <c r="H369" s="70"/>
      <c r="I369" s="68"/>
      <c r="J369" s="119"/>
      <c r="K369" s="119"/>
      <c r="L369" s="119"/>
      <c r="M369" s="119"/>
      <c r="N369" s="119"/>
      <c r="O369" s="119"/>
      <c r="P369" s="119"/>
      <c r="Q369" s="119"/>
      <c r="R369" s="119"/>
      <c r="S369" s="119"/>
      <c r="T369" s="119"/>
      <c r="U369" s="119"/>
      <c r="V369" s="119"/>
      <c r="W369" s="119"/>
      <c r="X369" s="119"/>
      <c r="Y369" s="119"/>
      <c r="Z369" s="119"/>
      <c r="AA369" s="119"/>
      <c r="AB369" s="119"/>
      <c r="AC369" s="119"/>
      <c r="AD369" s="119"/>
      <c r="AE369" s="119"/>
      <c r="AF369" s="119"/>
      <c r="AG369" s="119"/>
      <c r="AH369" s="119"/>
      <c r="AI369" s="119"/>
      <c r="AJ369" s="119"/>
      <c r="AK369" s="119"/>
    </row>
    <row r="370" spans="1:37" ht="14.25" customHeight="1" x14ac:dyDescent="0.25">
      <c r="A370" s="71" t="s">
        <v>8044</v>
      </c>
      <c r="B370" s="67" t="s">
        <v>4762</v>
      </c>
      <c r="C370" s="63">
        <v>1</v>
      </c>
      <c r="D370" s="79">
        <v>44202</v>
      </c>
      <c r="E370" s="66">
        <v>44222</v>
      </c>
      <c r="F370" s="71" t="s">
        <v>2948</v>
      </c>
      <c r="G370" s="94" t="s">
        <v>8045</v>
      </c>
      <c r="H370" s="67"/>
      <c r="I370" s="68"/>
    </row>
    <row r="371" spans="1:37" ht="14.25" customHeight="1" x14ac:dyDescent="0.25">
      <c r="A371" s="71" t="s">
        <v>8046</v>
      </c>
      <c r="B371" s="67" t="s">
        <v>8047</v>
      </c>
      <c r="C371" s="63">
        <v>1</v>
      </c>
      <c r="D371" s="79">
        <v>44202</v>
      </c>
      <c r="E371" s="66">
        <v>44222</v>
      </c>
      <c r="F371" s="71" t="s">
        <v>2948</v>
      </c>
      <c r="G371" s="94" t="s">
        <v>8048</v>
      </c>
      <c r="H371" s="67"/>
      <c r="I371" s="90"/>
    </row>
    <row r="372" spans="1:37" ht="14.25" customHeight="1" x14ac:dyDescent="0.25">
      <c r="A372" s="86" t="s">
        <v>8049</v>
      </c>
      <c r="B372" s="62" t="s">
        <v>7252</v>
      </c>
      <c r="C372" s="59">
        <v>1</v>
      </c>
      <c r="D372" s="92">
        <v>44202</v>
      </c>
      <c r="E372" s="61">
        <v>44222</v>
      </c>
      <c r="F372" s="86" t="s">
        <v>82</v>
      </c>
      <c r="G372" s="87" t="s">
        <v>8050</v>
      </c>
      <c r="H372" s="62" t="s">
        <v>8051</v>
      </c>
      <c r="I372" s="59" t="s">
        <v>7129</v>
      </c>
    </row>
    <row r="373" spans="1:37" ht="14.25" customHeight="1" x14ac:dyDescent="0.25">
      <c r="A373" s="71" t="s">
        <v>8052</v>
      </c>
      <c r="B373" s="67" t="s">
        <v>8053</v>
      </c>
      <c r="C373" s="63">
        <v>1</v>
      </c>
      <c r="D373" s="79">
        <v>44202</v>
      </c>
      <c r="E373" s="66">
        <v>44222</v>
      </c>
      <c r="F373" s="71" t="s">
        <v>82</v>
      </c>
      <c r="G373" s="94" t="s">
        <v>8054</v>
      </c>
      <c r="H373" s="67"/>
      <c r="I373" s="68"/>
    </row>
    <row r="374" spans="1:37" ht="14.25" customHeight="1" x14ac:dyDescent="0.25">
      <c r="A374" s="71" t="s">
        <v>8055</v>
      </c>
      <c r="B374" s="67" t="s">
        <v>8053</v>
      </c>
      <c r="C374" s="63">
        <v>1</v>
      </c>
      <c r="D374" s="79">
        <v>44202</v>
      </c>
      <c r="E374" s="66">
        <v>44222</v>
      </c>
      <c r="F374" s="71" t="s">
        <v>82</v>
      </c>
      <c r="G374" s="94" t="s">
        <v>8056</v>
      </c>
      <c r="H374" s="67"/>
      <c r="I374" s="68"/>
    </row>
    <row r="375" spans="1:37" ht="14.25" customHeight="1" x14ac:dyDescent="0.25">
      <c r="A375" s="71" t="s">
        <v>8057</v>
      </c>
      <c r="B375" s="67" t="s">
        <v>8053</v>
      </c>
      <c r="C375" s="63">
        <v>1</v>
      </c>
      <c r="D375" s="79">
        <v>44202</v>
      </c>
      <c r="E375" s="66">
        <v>44222</v>
      </c>
      <c r="F375" s="71" t="s">
        <v>82</v>
      </c>
      <c r="G375" s="94" t="s">
        <v>8058</v>
      </c>
      <c r="H375" s="67"/>
      <c r="I375" s="68"/>
    </row>
    <row r="376" spans="1:37" s="121" customFormat="1" ht="14.25" customHeight="1" x14ac:dyDescent="0.25">
      <c r="A376" s="63" t="s">
        <v>8059</v>
      </c>
      <c r="B376" s="64" t="s">
        <v>8060</v>
      </c>
      <c r="C376" s="65">
        <v>1</v>
      </c>
      <c r="D376" s="66">
        <v>43832</v>
      </c>
      <c r="E376" s="66">
        <v>43852</v>
      </c>
      <c r="F376" s="63" t="s">
        <v>2427</v>
      </c>
      <c r="G376" s="64" t="s">
        <v>8061</v>
      </c>
      <c r="H376" s="67"/>
      <c r="I376" s="68"/>
    </row>
    <row r="377" spans="1:37" s="121" customFormat="1" ht="14.25" customHeight="1" x14ac:dyDescent="0.25">
      <c r="A377" s="63" t="s">
        <v>8062</v>
      </c>
      <c r="B377" s="64" t="s">
        <v>8063</v>
      </c>
      <c r="C377" s="65">
        <v>1</v>
      </c>
      <c r="D377" s="66">
        <v>43832</v>
      </c>
      <c r="E377" s="66">
        <v>43852</v>
      </c>
      <c r="F377" s="63" t="s">
        <v>2427</v>
      </c>
      <c r="G377" s="64" t="s">
        <v>8064</v>
      </c>
      <c r="H377" s="67"/>
      <c r="I377" s="68"/>
    </row>
    <row r="378" spans="1:37" s="121" customFormat="1" ht="14.25" customHeight="1" x14ac:dyDescent="0.25">
      <c r="A378" s="63" t="s">
        <v>8065</v>
      </c>
      <c r="B378" s="64" t="s">
        <v>4617</v>
      </c>
      <c r="C378" s="65">
        <v>1</v>
      </c>
      <c r="D378" s="66">
        <v>43832</v>
      </c>
      <c r="E378" s="66">
        <v>43852</v>
      </c>
      <c r="F378" s="63" t="s">
        <v>2427</v>
      </c>
      <c r="G378" s="64" t="s">
        <v>8066</v>
      </c>
      <c r="H378" s="67"/>
      <c r="I378" s="68"/>
    </row>
    <row r="379" spans="1:37" s="121" customFormat="1" ht="14.25" customHeight="1" x14ac:dyDescent="0.25">
      <c r="A379" s="71" t="s">
        <v>8067</v>
      </c>
      <c r="B379" s="64" t="s">
        <v>8068</v>
      </c>
      <c r="C379" s="65">
        <v>1</v>
      </c>
      <c r="D379" s="66">
        <v>44202</v>
      </c>
      <c r="E379" s="66">
        <v>44222</v>
      </c>
      <c r="F379" s="71" t="s">
        <v>366</v>
      </c>
      <c r="G379" s="94" t="s">
        <v>8069</v>
      </c>
      <c r="H379" s="67"/>
      <c r="I379" s="90"/>
    </row>
    <row r="380" spans="1:37" s="121" customFormat="1" ht="14.25" customHeight="1" x14ac:dyDescent="0.25">
      <c r="A380" s="71" t="s">
        <v>8070</v>
      </c>
      <c r="B380" s="64" t="s">
        <v>8068</v>
      </c>
      <c r="C380" s="65">
        <v>1</v>
      </c>
      <c r="D380" s="66">
        <v>44202</v>
      </c>
      <c r="E380" s="66">
        <v>44222</v>
      </c>
      <c r="F380" s="71" t="s">
        <v>366</v>
      </c>
      <c r="G380" s="94" t="s">
        <v>8071</v>
      </c>
      <c r="H380" s="67"/>
      <c r="I380" s="90"/>
    </row>
    <row r="381" spans="1:37" s="121" customFormat="1" ht="14.25" customHeight="1" x14ac:dyDescent="0.25">
      <c r="A381" s="71" t="s">
        <v>8072</v>
      </c>
      <c r="B381" s="64" t="s">
        <v>8068</v>
      </c>
      <c r="C381" s="65">
        <v>1</v>
      </c>
      <c r="D381" s="66">
        <v>44202</v>
      </c>
      <c r="E381" s="66">
        <v>44222</v>
      </c>
      <c r="F381" s="71" t="s">
        <v>366</v>
      </c>
      <c r="G381" s="94" t="s">
        <v>8073</v>
      </c>
      <c r="H381" s="67"/>
      <c r="I381" s="90"/>
    </row>
    <row r="382" spans="1:37" s="121" customFormat="1" ht="14.25" customHeight="1" x14ac:dyDescent="0.25">
      <c r="A382" s="71" t="s">
        <v>8074</v>
      </c>
      <c r="B382" s="64" t="s">
        <v>8068</v>
      </c>
      <c r="C382" s="65">
        <v>1</v>
      </c>
      <c r="D382" s="66">
        <v>44202</v>
      </c>
      <c r="E382" s="66">
        <v>44222</v>
      </c>
      <c r="F382" s="71" t="s">
        <v>366</v>
      </c>
      <c r="G382" s="94" t="s">
        <v>8075</v>
      </c>
      <c r="H382" s="67"/>
      <c r="I382" s="90"/>
    </row>
    <row r="383" spans="1:37" s="121" customFormat="1" ht="14.25" customHeight="1" x14ac:dyDescent="0.25">
      <c r="A383" s="71" t="s">
        <v>8076</v>
      </c>
      <c r="B383" s="64" t="s">
        <v>8077</v>
      </c>
      <c r="C383" s="65">
        <v>1</v>
      </c>
      <c r="D383" s="66">
        <v>44202</v>
      </c>
      <c r="E383" s="66">
        <v>44222</v>
      </c>
      <c r="F383" s="71" t="s">
        <v>366</v>
      </c>
      <c r="G383" s="94" t="s">
        <v>8078</v>
      </c>
      <c r="H383" s="67"/>
      <c r="I383" s="90"/>
    </row>
    <row r="384" spans="1:37" s="121" customFormat="1" ht="14.25" customHeight="1" x14ac:dyDescent="0.25">
      <c r="A384" s="71" t="s">
        <v>8079</v>
      </c>
      <c r="B384" s="64" t="s">
        <v>8077</v>
      </c>
      <c r="C384" s="65">
        <v>1</v>
      </c>
      <c r="D384" s="66">
        <v>44202</v>
      </c>
      <c r="E384" s="66">
        <v>44222</v>
      </c>
      <c r="F384" s="71" t="s">
        <v>366</v>
      </c>
      <c r="G384" s="94" t="s">
        <v>8080</v>
      </c>
      <c r="H384" s="67"/>
      <c r="I384" s="90"/>
    </row>
    <row r="385" spans="1:9" s="122" customFormat="1" ht="14.25" customHeight="1" x14ac:dyDescent="0.25">
      <c r="A385" s="71" t="s">
        <v>8081</v>
      </c>
      <c r="B385" s="64" t="s">
        <v>4324</v>
      </c>
      <c r="C385" s="65">
        <v>1</v>
      </c>
      <c r="D385" s="66">
        <v>44202</v>
      </c>
      <c r="E385" s="66">
        <v>44222</v>
      </c>
      <c r="F385" s="71" t="s">
        <v>366</v>
      </c>
      <c r="G385" s="94" t="s">
        <v>8082</v>
      </c>
      <c r="H385" s="67"/>
      <c r="I385" s="102"/>
    </row>
    <row r="386" spans="1:9" s="122" customFormat="1" ht="14.25" customHeight="1" x14ac:dyDescent="0.25">
      <c r="A386" s="71" t="s">
        <v>8083</v>
      </c>
      <c r="B386" s="64" t="s">
        <v>8084</v>
      </c>
      <c r="C386" s="65">
        <v>1</v>
      </c>
      <c r="D386" s="66">
        <v>44202</v>
      </c>
      <c r="E386" s="66">
        <v>44222</v>
      </c>
      <c r="F386" s="71" t="s">
        <v>366</v>
      </c>
      <c r="G386" s="94" t="s">
        <v>8085</v>
      </c>
      <c r="H386" s="67"/>
      <c r="I386" s="68"/>
    </row>
    <row r="387" spans="1:9" s="122" customFormat="1" ht="14.25" customHeight="1" x14ac:dyDescent="0.25">
      <c r="A387" s="71" t="s">
        <v>8086</v>
      </c>
      <c r="B387" s="64" t="s">
        <v>4331</v>
      </c>
      <c r="C387" s="65">
        <v>1</v>
      </c>
      <c r="D387" s="66">
        <v>44202</v>
      </c>
      <c r="E387" s="66">
        <v>44222</v>
      </c>
      <c r="F387" s="71" t="s">
        <v>366</v>
      </c>
      <c r="G387" s="94" t="s">
        <v>8087</v>
      </c>
      <c r="H387" s="67"/>
      <c r="I387" s="95"/>
    </row>
    <row r="388" spans="1:9" s="121" customFormat="1" ht="14.25" customHeight="1" x14ac:dyDescent="0.25">
      <c r="A388" s="71" t="s">
        <v>8088</v>
      </c>
      <c r="B388" s="64" t="s">
        <v>7252</v>
      </c>
      <c r="C388" s="65">
        <v>1</v>
      </c>
      <c r="D388" s="66">
        <v>44202</v>
      </c>
      <c r="E388" s="66">
        <v>44222</v>
      </c>
      <c r="F388" s="71" t="s">
        <v>405</v>
      </c>
      <c r="G388" s="94" t="s">
        <v>8089</v>
      </c>
      <c r="H388" s="67"/>
      <c r="I388" s="68"/>
    </row>
    <row r="389" spans="1:9" s="121" customFormat="1" ht="14.25" customHeight="1" x14ac:dyDescent="0.25">
      <c r="A389" s="71" t="s">
        <v>8090</v>
      </c>
      <c r="B389" s="64" t="s">
        <v>7252</v>
      </c>
      <c r="C389" s="65">
        <v>1</v>
      </c>
      <c r="D389" s="66">
        <v>44202</v>
      </c>
      <c r="E389" s="66">
        <v>44222</v>
      </c>
      <c r="F389" s="71" t="s">
        <v>405</v>
      </c>
      <c r="G389" s="94" t="s">
        <v>8091</v>
      </c>
      <c r="H389" s="67"/>
      <c r="I389" s="68"/>
    </row>
    <row r="390" spans="1:9" s="122" customFormat="1" ht="14.25" customHeight="1" x14ac:dyDescent="0.25">
      <c r="A390" s="71" t="s">
        <v>8092</v>
      </c>
      <c r="B390" s="64" t="s">
        <v>7252</v>
      </c>
      <c r="C390" s="65">
        <v>1</v>
      </c>
      <c r="D390" s="66">
        <v>44202</v>
      </c>
      <c r="E390" s="66">
        <v>44222</v>
      </c>
      <c r="F390" s="71" t="s">
        <v>405</v>
      </c>
      <c r="G390" s="94" t="s">
        <v>8093</v>
      </c>
      <c r="H390" s="67"/>
      <c r="I390" s="68"/>
    </row>
    <row r="391" spans="1:9" s="121" customFormat="1" ht="14.25" customHeight="1" x14ac:dyDescent="0.25">
      <c r="A391" s="71" t="s">
        <v>8094</v>
      </c>
      <c r="B391" s="64" t="s">
        <v>7176</v>
      </c>
      <c r="C391" s="65">
        <v>1</v>
      </c>
      <c r="D391" s="66">
        <v>44202</v>
      </c>
      <c r="E391" s="66">
        <v>44222</v>
      </c>
      <c r="F391" s="71" t="s">
        <v>405</v>
      </c>
      <c r="G391" s="94" t="s">
        <v>8095</v>
      </c>
      <c r="H391" s="67"/>
      <c r="I391" s="95"/>
    </row>
    <row r="392" spans="1:9" s="121" customFormat="1" ht="14.25" customHeight="1" x14ac:dyDescent="0.25">
      <c r="A392" s="71" t="s">
        <v>8096</v>
      </c>
      <c r="B392" s="64" t="s">
        <v>7176</v>
      </c>
      <c r="C392" s="65">
        <v>1</v>
      </c>
      <c r="D392" s="66">
        <v>44202</v>
      </c>
      <c r="E392" s="66">
        <v>44222</v>
      </c>
      <c r="F392" s="71" t="s">
        <v>405</v>
      </c>
      <c r="G392" s="94" t="s">
        <v>8097</v>
      </c>
      <c r="H392" s="67"/>
      <c r="I392" s="95"/>
    </row>
    <row r="393" spans="1:9" s="121" customFormat="1" ht="14.25" customHeight="1" x14ac:dyDescent="0.25">
      <c r="A393" s="71" t="s">
        <v>8098</v>
      </c>
      <c r="B393" s="64" t="s">
        <v>7176</v>
      </c>
      <c r="C393" s="63">
        <v>1</v>
      </c>
      <c r="D393" s="66">
        <v>44202</v>
      </c>
      <c r="E393" s="66">
        <v>44222</v>
      </c>
      <c r="F393" s="71" t="s">
        <v>6149</v>
      </c>
      <c r="G393" s="94" t="s">
        <v>8099</v>
      </c>
      <c r="H393" s="67"/>
      <c r="I393" s="101"/>
    </row>
    <row r="394" spans="1:9" s="121" customFormat="1" ht="14.25" customHeight="1" x14ac:dyDescent="0.25">
      <c r="A394" s="71" t="s">
        <v>8100</v>
      </c>
      <c r="B394" s="64" t="s">
        <v>8101</v>
      </c>
      <c r="C394" s="63">
        <v>1</v>
      </c>
      <c r="D394" s="66">
        <v>44202</v>
      </c>
      <c r="E394" s="66">
        <v>44222</v>
      </c>
      <c r="F394" s="71" t="s">
        <v>6149</v>
      </c>
      <c r="G394" s="94" t="s">
        <v>8102</v>
      </c>
      <c r="H394" s="67"/>
      <c r="I394" s="68"/>
    </row>
    <row r="395" spans="1:9" s="121" customFormat="1" ht="14.25" customHeight="1" x14ac:dyDescent="0.25">
      <c r="A395" s="88" t="s">
        <v>8103</v>
      </c>
      <c r="B395" s="81" t="s">
        <v>8104</v>
      </c>
      <c r="C395" s="80">
        <v>1</v>
      </c>
      <c r="D395" s="83">
        <v>44202</v>
      </c>
      <c r="E395" s="83">
        <v>44222</v>
      </c>
      <c r="F395" s="88" t="s">
        <v>8105</v>
      </c>
      <c r="G395" s="89" t="s">
        <v>8106</v>
      </c>
      <c r="H395" s="84" t="s">
        <v>4708</v>
      </c>
      <c r="I395" s="85" t="s">
        <v>7224</v>
      </c>
    </row>
    <row r="396" spans="1:9" s="121" customFormat="1" ht="14.25" customHeight="1" x14ac:dyDescent="0.25">
      <c r="A396" s="88" t="s">
        <v>8107</v>
      </c>
      <c r="B396" s="81" t="s">
        <v>8068</v>
      </c>
      <c r="C396" s="80">
        <v>1</v>
      </c>
      <c r="D396" s="83">
        <v>44202</v>
      </c>
      <c r="E396" s="83">
        <v>44222</v>
      </c>
      <c r="F396" s="88" t="s">
        <v>6171</v>
      </c>
      <c r="G396" s="89" t="s">
        <v>8108</v>
      </c>
      <c r="H396" s="84" t="s">
        <v>4708</v>
      </c>
      <c r="I396" s="85" t="s">
        <v>7224</v>
      </c>
    </row>
    <row r="397" spans="1:9" s="121" customFormat="1" ht="14.25" customHeight="1" x14ac:dyDescent="0.25">
      <c r="A397" s="88" t="s">
        <v>8109</v>
      </c>
      <c r="B397" s="81" t="s">
        <v>8068</v>
      </c>
      <c r="C397" s="80">
        <v>1</v>
      </c>
      <c r="D397" s="83">
        <v>44202</v>
      </c>
      <c r="E397" s="83">
        <v>44222</v>
      </c>
      <c r="F397" s="88" t="s">
        <v>6171</v>
      </c>
      <c r="G397" s="89" t="s">
        <v>8110</v>
      </c>
      <c r="H397" s="84" t="s">
        <v>4708</v>
      </c>
      <c r="I397" s="85" t="s">
        <v>7224</v>
      </c>
    </row>
    <row r="398" spans="1:9" s="121" customFormat="1" ht="14.25" customHeight="1" x14ac:dyDescent="0.25">
      <c r="A398" s="88" t="s">
        <v>8111</v>
      </c>
      <c r="B398" s="81" t="s">
        <v>8068</v>
      </c>
      <c r="C398" s="80">
        <v>1</v>
      </c>
      <c r="D398" s="83">
        <v>44202</v>
      </c>
      <c r="E398" s="83">
        <v>44222</v>
      </c>
      <c r="F398" s="88" t="s">
        <v>6171</v>
      </c>
      <c r="G398" s="89" t="s">
        <v>8112</v>
      </c>
      <c r="H398" s="84" t="s">
        <v>4708</v>
      </c>
      <c r="I398" s="85" t="s">
        <v>7224</v>
      </c>
    </row>
    <row r="399" spans="1:9" s="121" customFormat="1" ht="14.25" customHeight="1" x14ac:dyDescent="0.25">
      <c r="A399" s="88" t="s">
        <v>8113</v>
      </c>
      <c r="B399" s="81" t="s">
        <v>8068</v>
      </c>
      <c r="C399" s="80">
        <v>1</v>
      </c>
      <c r="D399" s="83">
        <v>44202</v>
      </c>
      <c r="E399" s="83">
        <v>44222</v>
      </c>
      <c r="F399" s="88" t="s">
        <v>6171</v>
      </c>
      <c r="G399" s="89" t="s">
        <v>8114</v>
      </c>
      <c r="H399" s="84" t="s">
        <v>4708</v>
      </c>
      <c r="I399" s="85" t="s">
        <v>7224</v>
      </c>
    </row>
    <row r="400" spans="1:9" s="121" customFormat="1" ht="14.25" customHeight="1" x14ac:dyDescent="0.25">
      <c r="A400" s="88" t="s">
        <v>8115</v>
      </c>
      <c r="B400" s="81" t="s">
        <v>8068</v>
      </c>
      <c r="C400" s="80">
        <v>1</v>
      </c>
      <c r="D400" s="83">
        <v>44202</v>
      </c>
      <c r="E400" s="83">
        <v>44222</v>
      </c>
      <c r="F400" s="88" t="s">
        <v>6171</v>
      </c>
      <c r="G400" s="89" t="s">
        <v>8116</v>
      </c>
      <c r="H400" s="84" t="s">
        <v>4708</v>
      </c>
      <c r="I400" s="85" t="s">
        <v>7224</v>
      </c>
    </row>
    <row r="401" spans="1:9" s="121" customFormat="1" ht="14.25" customHeight="1" x14ac:dyDescent="0.25">
      <c r="A401" s="86" t="s">
        <v>8117</v>
      </c>
      <c r="B401" s="17" t="s">
        <v>8118</v>
      </c>
      <c r="C401" s="59">
        <v>1</v>
      </c>
      <c r="D401" s="61">
        <v>44202</v>
      </c>
      <c r="E401" s="61">
        <v>44222</v>
      </c>
      <c r="F401" s="86" t="s">
        <v>6174</v>
      </c>
      <c r="G401" s="87" t="s">
        <v>8119</v>
      </c>
      <c r="H401" s="62" t="s">
        <v>8120</v>
      </c>
      <c r="I401" s="59" t="s">
        <v>7129</v>
      </c>
    </row>
    <row r="402" spans="1:9" s="121" customFormat="1" ht="14.25" customHeight="1" x14ac:dyDescent="0.25">
      <c r="A402" s="86" t="s">
        <v>8117</v>
      </c>
      <c r="B402" s="17" t="s">
        <v>8118</v>
      </c>
      <c r="C402" s="59">
        <v>1</v>
      </c>
      <c r="D402" s="61">
        <v>44202</v>
      </c>
      <c r="E402" s="61">
        <v>44222</v>
      </c>
      <c r="F402" s="86" t="s">
        <v>6174</v>
      </c>
      <c r="G402" s="87" t="s">
        <v>8119</v>
      </c>
      <c r="H402" s="62" t="s">
        <v>8121</v>
      </c>
      <c r="I402" s="59" t="s">
        <v>7129</v>
      </c>
    </row>
    <row r="403" spans="1:9" s="121" customFormat="1" ht="14.25" customHeight="1" x14ac:dyDescent="0.25">
      <c r="A403" s="86" t="s">
        <v>8122</v>
      </c>
      <c r="B403" s="17" t="s">
        <v>8101</v>
      </c>
      <c r="C403" s="59">
        <v>1</v>
      </c>
      <c r="D403" s="61">
        <v>44202</v>
      </c>
      <c r="E403" s="61">
        <v>44222</v>
      </c>
      <c r="F403" s="86" t="s">
        <v>6183</v>
      </c>
      <c r="G403" s="87" t="s">
        <v>8123</v>
      </c>
      <c r="H403" s="62" t="s">
        <v>8124</v>
      </c>
      <c r="I403" s="59" t="s">
        <v>7129</v>
      </c>
    </row>
    <row r="404" spans="1:9" s="121" customFormat="1" ht="14.25" customHeight="1" x14ac:dyDescent="0.25">
      <c r="A404" s="71" t="s">
        <v>8125</v>
      </c>
      <c r="B404" s="64" t="s">
        <v>8126</v>
      </c>
      <c r="C404" s="63">
        <v>1</v>
      </c>
      <c r="D404" s="66">
        <v>44202</v>
      </c>
      <c r="E404" s="66">
        <v>44222</v>
      </c>
      <c r="F404" s="71" t="s">
        <v>481</v>
      </c>
      <c r="G404" s="94" t="s">
        <v>8127</v>
      </c>
      <c r="H404" s="67"/>
      <c r="I404" s="90"/>
    </row>
    <row r="405" spans="1:9" s="121" customFormat="1" ht="14.25" customHeight="1" x14ac:dyDescent="0.25">
      <c r="A405" s="63" t="s">
        <v>8128</v>
      </c>
      <c r="B405" s="64" t="s">
        <v>7188</v>
      </c>
      <c r="C405" s="63">
        <v>1</v>
      </c>
      <c r="D405" s="66">
        <v>43832</v>
      </c>
      <c r="E405" s="66">
        <v>43852</v>
      </c>
      <c r="F405" s="63" t="s">
        <v>6206</v>
      </c>
      <c r="G405" s="64" t="s">
        <v>8129</v>
      </c>
      <c r="H405" s="67"/>
      <c r="I405" s="68"/>
    </row>
    <row r="406" spans="1:9" s="121" customFormat="1" ht="14.25" customHeight="1" x14ac:dyDescent="0.25">
      <c r="A406" s="63" t="s">
        <v>8130</v>
      </c>
      <c r="B406" s="64" t="s">
        <v>7188</v>
      </c>
      <c r="C406" s="63">
        <v>1</v>
      </c>
      <c r="D406" s="66">
        <v>43832</v>
      </c>
      <c r="E406" s="66">
        <v>43852</v>
      </c>
      <c r="F406" s="63" t="s">
        <v>6206</v>
      </c>
      <c r="G406" s="64" t="s">
        <v>8131</v>
      </c>
      <c r="H406" s="67"/>
      <c r="I406" s="68"/>
    </row>
    <row r="407" spans="1:9" s="121" customFormat="1" ht="14.25" customHeight="1" x14ac:dyDescent="0.25">
      <c r="A407" s="63" t="s">
        <v>8132</v>
      </c>
      <c r="B407" s="64" t="s">
        <v>7188</v>
      </c>
      <c r="C407" s="63">
        <v>1</v>
      </c>
      <c r="D407" s="66">
        <v>43832</v>
      </c>
      <c r="E407" s="66">
        <v>43852</v>
      </c>
      <c r="F407" s="63" t="s">
        <v>6206</v>
      </c>
      <c r="G407" s="64" t="s">
        <v>8133</v>
      </c>
      <c r="H407" s="67"/>
      <c r="I407" s="68"/>
    </row>
    <row r="408" spans="1:9" s="121" customFormat="1" ht="14.25" customHeight="1" x14ac:dyDescent="0.25">
      <c r="A408" s="63" t="s">
        <v>8134</v>
      </c>
      <c r="B408" s="64" t="s">
        <v>7188</v>
      </c>
      <c r="C408" s="63">
        <v>1</v>
      </c>
      <c r="D408" s="66">
        <v>43832</v>
      </c>
      <c r="E408" s="66">
        <v>43852</v>
      </c>
      <c r="F408" s="63" t="s">
        <v>6206</v>
      </c>
      <c r="G408" s="64" t="s">
        <v>8135</v>
      </c>
      <c r="H408" s="67"/>
      <c r="I408" s="68"/>
    </row>
    <row r="409" spans="1:9" s="122" customFormat="1" ht="14.25" customHeight="1" x14ac:dyDescent="0.25">
      <c r="A409" s="63" t="s">
        <v>8136</v>
      </c>
      <c r="B409" s="64" t="s">
        <v>7188</v>
      </c>
      <c r="C409" s="63">
        <v>1</v>
      </c>
      <c r="D409" s="66">
        <v>43832</v>
      </c>
      <c r="E409" s="66">
        <v>43852</v>
      </c>
      <c r="F409" s="63" t="s">
        <v>6206</v>
      </c>
      <c r="G409" s="64" t="s">
        <v>8137</v>
      </c>
      <c r="H409" s="67"/>
      <c r="I409" s="68"/>
    </row>
    <row r="410" spans="1:9" s="122" customFormat="1" ht="14.25" customHeight="1" x14ac:dyDescent="0.25">
      <c r="A410" s="63" t="s">
        <v>8138</v>
      </c>
      <c r="B410" s="64" t="s">
        <v>7134</v>
      </c>
      <c r="C410" s="63">
        <v>1</v>
      </c>
      <c r="D410" s="66">
        <v>43832</v>
      </c>
      <c r="E410" s="66">
        <v>43852</v>
      </c>
      <c r="F410" s="63" t="s">
        <v>6206</v>
      </c>
      <c r="G410" s="64" t="s">
        <v>8139</v>
      </c>
      <c r="H410" s="67"/>
      <c r="I410" s="68"/>
    </row>
    <row r="411" spans="1:9" s="121" customFormat="1" ht="14.25" customHeight="1" x14ac:dyDescent="0.25">
      <c r="A411" s="63" t="s">
        <v>8140</v>
      </c>
      <c r="B411" s="64" t="s">
        <v>7134</v>
      </c>
      <c r="C411" s="63">
        <v>1</v>
      </c>
      <c r="D411" s="66">
        <v>43832</v>
      </c>
      <c r="E411" s="66">
        <v>43852</v>
      </c>
      <c r="F411" s="63" t="s">
        <v>6206</v>
      </c>
      <c r="G411" s="64" t="s">
        <v>8141</v>
      </c>
      <c r="H411" s="67"/>
      <c r="I411" s="68"/>
    </row>
    <row r="412" spans="1:9" s="122" customFormat="1" ht="14.25" customHeight="1" x14ac:dyDescent="0.25">
      <c r="A412" s="63" t="s">
        <v>8142</v>
      </c>
      <c r="B412" s="64" t="s">
        <v>7134</v>
      </c>
      <c r="C412" s="63">
        <v>1</v>
      </c>
      <c r="D412" s="66">
        <v>43832</v>
      </c>
      <c r="E412" s="66">
        <v>43852</v>
      </c>
      <c r="F412" s="63" t="s">
        <v>6206</v>
      </c>
      <c r="G412" s="64" t="s">
        <v>8143</v>
      </c>
      <c r="H412" s="67"/>
      <c r="I412" s="68"/>
    </row>
    <row r="413" spans="1:9" s="121" customFormat="1" ht="14.25" customHeight="1" x14ac:dyDescent="0.25">
      <c r="A413" s="63" t="s">
        <v>8144</v>
      </c>
      <c r="B413" s="64" t="s">
        <v>7134</v>
      </c>
      <c r="C413" s="63">
        <v>1</v>
      </c>
      <c r="D413" s="66">
        <v>43832</v>
      </c>
      <c r="E413" s="66">
        <v>43852</v>
      </c>
      <c r="F413" s="63" t="s">
        <v>6206</v>
      </c>
      <c r="G413" s="64" t="s">
        <v>8145</v>
      </c>
      <c r="H413" s="67"/>
      <c r="I413" s="68"/>
    </row>
    <row r="414" spans="1:9" s="121" customFormat="1" ht="14.25" customHeight="1" x14ac:dyDescent="0.25">
      <c r="A414" s="63" t="s">
        <v>8146</v>
      </c>
      <c r="B414" s="64" t="s">
        <v>7134</v>
      </c>
      <c r="C414" s="63">
        <v>1</v>
      </c>
      <c r="D414" s="66">
        <v>43832</v>
      </c>
      <c r="E414" s="66">
        <v>43852</v>
      </c>
      <c r="F414" s="63" t="s">
        <v>6206</v>
      </c>
      <c r="G414" s="64" t="s">
        <v>8147</v>
      </c>
      <c r="H414" s="67"/>
      <c r="I414" s="68"/>
    </row>
    <row r="415" spans="1:9" s="121" customFormat="1" ht="14.25" customHeight="1" x14ac:dyDescent="0.25">
      <c r="A415" s="63" t="s">
        <v>8148</v>
      </c>
      <c r="B415" s="64" t="s">
        <v>7134</v>
      </c>
      <c r="C415" s="63">
        <v>1</v>
      </c>
      <c r="D415" s="66">
        <v>43832</v>
      </c>
      <c r="E415" s="66">
        <v>43852</v>
      </c>
      <c r="F415" s="63" t="s">
        <v>6206</v>
      </c>
      <c r="G415" s="64" t="s">
        <v>8149</v>
      </c>
      <c r="H415" s="67"/>
      <c r="I415" s="68"/>
    </row>
    <row r="416" spans="1:9" s="121" customFormat="1" ht="14.25" customHeight="1" x14ac:dyDescent="0.25">
      <c r="A416" s="63" t="s">
        <v>8150</v>
      </c>
      <c r="B416" s="64" t="s">
        <v>7134</v>
      </c>
      <c r="C416" s="63">
        <v>1</v>
      </c>
      <c r="D416" s="66">
        <v>43832</v>
      </c>
      <c r="E416" s="66">
        <v>43852</v>
      </c>
      <c r="F416" s="63" t="s">
        <v>6206</v>
      </c>
      <c r="G416" s="64" t="s">
        <v>8151</v>
      </c>
      <c r="H416" s="67"/>
      <c r="I416" s="68"/>
    </row>
    <row r="417" spans="1:9" s="121" customFormat="1" ht="14.25" customHeight="1" x14ac:dyDescent="0.25">
      <c r="A417" s="63" t="s">
        <v>8152</v>
      </c>
      <c r="B417" s="64" t="s">
        <v>7134</v>
      </c>
      <c r="C417" s="63">
        <v>1</v>
      </c>
      <c r="D417" s="66">
        <v>43832</v>
      </c>
      <c r="E417" s="66">
        <v>43852</v>
      </c>
      <c r="F417" s="63" t="s">
        <v>6206</v>
      </c>
      <c r="G417" s="64" t="s">
        <v>8153</v>
      </c>
      <c r="H417" s="67"/>
      <c r="I417" s="68"/>
    </row>
    <row r="418" spans="1:9" s="121" customFormat="1" ht="14.25" customHeight="1" x14ac:dyDescent="0.25">
      <c r="A418" s="71" t="s">
        <v>8154</v>
      </c>
      <c r="B418" s="64" t="s">
        <v>8155</v>
      </c>
      <c r="C418" s="63">
        <v>1</v>
      </c>
      <c r="D418" s="66">
        <v>44202</v>
      </c>
      <c r="E418" s="66">
        <v>44222</v>
      </c>
      <c r="F418" s="71" t="s">
        <v>1906</v>
      </c>
      <c r="G418" s="94" t="s">
        <v>8156</v>
      </c>
      <c r="H418" s="67"/>
      <c r="I418" s="68"/>
    </row>
    <row r="419" spans="1:9" s="121" customFormat="1" ht="14.25" customHeight="1" x14ac:dyDescent="0.25">
      <c r="A419" s="71" t="s">
        <v>8157</v>
      </c>
      <c r="B419" s="64" t="s">
        <v>8101</v>
      </c>
      <c r="C419" s="63">
        <v>1</v>
      </c>
      <c r="D419" s="66">
        <v>44202</v>
      </c>
      <c r="E419" s="66">
        <v>44222</v>
      </c>
      <c r="F419" s="71" t="s">
        <v>1906</v>
      </c>
      <c r="G419" s="94" t="s">
        <v>8158</v>
      </c>
      <c r="H419" s="67"/>
      <c r="I419" s="95"/>
    </row>
    <row r="420" spans="1:9" s="123" customFormat="1" ht="14.25" customHeight="1" x14ac:dyDescent="0.25">
      <c r="A420" s="71" t="s">
        <v>8159</v>
      </c>
      <c r="B420" s="64" t="s">
        <v>8101</v>
      </c>
      <c r="C420" s="63">
        <v>1</v>
      </c>
      <c r="D420" s="66">
        <v>44202</v>
      </c>
      <c r="E420" s="66">
        <v>44222</v>
      </c>
      <c r="F420" s="71" t="s">
        <v>1906</v>
      </c>
      <c r="G420" s="94" t="s">
        <v>8160</v>
      </c>
      <c r="H420" s="67"/>
      <c r="I420" s="72"/>
    </row>
    <row r="421" spans="1:9" s="121" customFormat="1" ht="14.25" customHeight="1" x14ac:dyDescent="0.25">
      <c r="A421" s="71" t="s">
        <v>8161</v>
      </c>
      <c r="B421" s="64" t="s">
        <v>8101</v>
      </c>
      <c r="C421" s="63">
        <v>1</v>
      </c>
      <c r="D421" s="66">
        <v>44202</v>
      </c>
      <c r="E421" s="66">
        <v>44222</v>
      </c>
      <c r="F421" s="71" t="s">
        <v>6223</v>
      </c>
      <c r="G421" s="94" t="s">
        <v>8162</v>
      </c>
      <c r="H421" s="67"/>
      <c r="I421" s="95"/>
    </row>
    <row r="422" spans="1:9" s="121" customFormat="1" ht="14.25" customHeight="1" x14ac:dyDescent="0.25">
      <c r="A422" s="59" t="s">
        <v>8163</v>
      </c>
      <c r="B422" s="17" t="s">
        <v>8164</v>
      </c>
      <c r="C422" s="59">
        <v>1</v>
      </c>
      <c r="D422" s="61">
        <v>43832</v>
      </c>
      <c r="E422" s="61">
        <v>43852</v>
      </c>
      <c r="F422" s="59" t="s">
        <v>628</v>
      </c>
      <c r="G422" s="17" t="s">
        <v>8165</v>
      </c>
      <c r="H422" s="62" t="s">
        <v>8120</v>
      </c>
      <c r="I422" s="59" t="s">
        <v>7129</v>
      </c>
    </row>
    <row r="423" spans="1:9" s="121" customFormat="1" ht="14.25" customHeight="1" x14ac:dyDescent="0.25">
      <c r="A423" s="63" t="s">
        <v>8166</v>
      </c>
      <c r="B423" s="64" t="s">
        <v>8167</v>
      </c>
      <c r="C423" s="63">
        <v>1</v>
      </c>
      <c r="D423" s="66">
        <v>43832</v>
      </c>
      <c r="E423" s="66">
        <v>43852</v>
      </c>
      <c r="F423" s="63" t="s">
        <v>628</v>
      </c>
      <c r="G423" s="64" t="s">
        <v>8168</v>
      </c>
      <c r="H423" s="67"/>
      <c r="I423" s="68"/>
    </row>
    <row r="424" spans="1:9" s="121" customFormat="1" ht="14.25" customHeight="1" x14ac:dyDescent="0.25">
      <c r="A424" s="59" t="s">
        <v>8169</v>
      </c>
      <c r="B424" s="17" t="s">
        <v>8170</v>
      </c>
      <c r="C424" s="59">
        <v>1</v>
      </c>
      <c r="D424" s="61">
        <v>43832</v>
      </c>
      <c r="E424" s="61">
        <v>43852</v>
      </c>
      <c r="F424" s="59" t="s">
        <v>628</v>
      </c>
      <c r="G424" s="17" t="s">
        <v>8171</v>
      </c>
      <c r="H424" s="62" t="s">
        <v>8120</v>
      </c>
      <c r="I424" s="59" t="s">
        <v>7129</v>
      </c>
    </row>
    <row r="425" spans="1:9" s="122" customFormat="1" ht="14.25" customHeight="1" x14ac:dyDescent="0.25">
      <c r="A425" s="59" t="s">
        <v>8172</v>
      </c>
      <c r="B425" s="17" t="s">
        <v>8170</v>
      </c>
      <c r="C425" s="59">
        <v>1</v>
      </c>
      <c r="D425" s="61">
        <v>43832</v>
      </c>
      <c r="E425" s="61">
        <v>43852</v>
      </c>
      <c r="F425" s="59" t="s">
        <v>628</v>
      </c>
      <c r="G425" s="17" t="s">
        <v>8173</v>
      </c>
      <c r="H425" s="62" t="s">
        <v>8174</v>
      </c>
      <c r="I425" s="59" t="s">
        <v>7129</v>
      </c>
    </row>
    <row r="426" spans="1:9" s="121" customFormat="1" ht="14.25" customHeight="1" x14ac:dyDescent="0.25">
      <c r="A426" s="80" t="s">
        <v>8175</v>
      </c>
      <c r="B426" s="81" t="s">
        <v>8176</v>
      </c>
      <c r="C426" s="80">
        <v>1</v>
      </c>
      <c r="D426" s="83">
        <v>43832</v>
      </c>
      <c r="E426" s="83">
        <v>43852</v>
      </c>
      <c r="F426" s="80" t="s">
        <v>816</v>
      </c>
      <c r="G426" s="81" t="s">
        <v>8177</v>
      </c>
      <c r="H426" s="84" t="s">
        <v>8178</v>
      </c>
      <c r="I426" s="80" t="s">
        <v>7224</v>
      </c>
    </row>
    <row r="427" spans="1:9" s="121" customFormat="1" ht="14.25" customHeight="1" x14ac:dyDescent="0.25">
      <c r="A427" s="80" t="s">
        <v>8175</v>
      </c>
      <c r="B427" s="81" t="s">
        <v>8176</v>
      </c>
      <c r="C427" s="80">
        <v>1</v>
      </c>
      <c r="D427" s="83">
        <v>43832</v>
      </c>
      <c r="E427" s="83">
        <v>43852</v>
      </c>
      <c r="F427" s="80" t="s">
        <v>816</v>
      </c>
      <c r="G427" s="81" t="s">
        <v>8177</v>
      </c>
      <c r="H427" s="84" t="s">
        <v>8120</v>
      </c>
      <c r="I427" s="80" t="s">
        <v>7224</v>
      </c>
    </row>
    <row r="428" spans="1:9" s="121" customFormat="1" ht="14.25" customHeight="1" x14ac:dyDescent="0.25">
      <c r="A428" s="80" t="s">
        <v>8179</v>
      </c>
      <c r="B428" s="81" t="s">
        <v>8176</v>
      </c>
      <c r="C428" s="80">
        <v>1</v>
      </c>
      <c r="D428" s="83">
        <v>43832</v>
      </c>
      <c r="E428" s="83">
        <v>43852</v>
      </c>
      <c r="F428" s="80" t="s">
        <v>816</v>
      </c>
      <c r="G428" s="81" t="s">
        <v>8180</v>
      </c>
      <c r="H428" s="84" t="s">
        <v>8178</v>
      </c>
      <c r="I428" s="80" t="s">
        <v>7224</v>
      </c>
    </row>
    <row r="429" spans="1:9" s="121" customFormat="1" ht="14.25" customHeight="1" x14ac:dyDescent="0.25">
      <c r="A429" s="80" t="s">
        <v>8179</v>
      </c>
      <c r="B429" s="81" t="s">
        <v>8176</v>
      </c>
      <c r="C429" s="80">
        <v>1</v>
      </c>
      <c r="D429" s="83">
        <v>43832</v>
      </c>
      <c r="E429" s="83">
        <v>43852</v>
      </c>
      <c r="F429" s="80" t="s">
        <v>816</v>
      </c>
      <c r="G429" s="81" t="s">
        <v>8180</v>
      </c>
      <c r="H429" s="84" t="s">
        <v>8120</v>
      </c>
      <c r="I429" s="80" t="s">
        <v>7224</v>
      </c>
    </row>
    <row r="430" spans="1:9" s="122" customFormat="1" ht="14.25" customHeight="1" x14ac:dyDescent="0.25">
      <c r="A430" s="86" t="s">
        <v>8181</v>
      </c>
      <c r="B430" s="17" t="s">
        <v>4660</v>
      </c>
      <c r="C430" s="59">
        <v>1</v>
      </c>
      <c r="D430" s="61">
        <v>44202</v>
      </c>
      <c r="E430" s="61">
        <v>44222</v>
      </c>
      <c r="F430" s="86" t="s">
        <v>6229</v>
      </c>
      <c r="G430" s="87" t="s">
        <v>8182</v>
      </c>
      <c r="H430" s="62" t="s">
        <v>8120</v>
      </c>
      <c r="I430" s="59" t="s">
        <v>7129</v>
      </c>
    </row>
    <row r="431" spans="1:9" s="121" customFormat="1" ht="14.25" customHeight="1" x14ac:dyDescent="0.25">
      <c r="A431" s="59" t="s">
        <v>8183</v>
      </c>
      <c r="B431" s="17" t="s">
        <v>8184</v>
      </c>
      <c r="C431" s="59">
        <v>1</v>
      </c>
      <c r="D431" s="61">
        <v>43832</v>
      </c>
      <c r="E431" s="61">
        <v>43852</v>
      </c>
      <c r="F431" s="59" t="s">
        <v>695</v>
      </c>
      <c r="G431" s="17" t="s">
        <v>8185</v>
      </c>
      <c r="H431" s="62" t="s">
        <v>8120</v>
      </c>
      <c r="I431" s="59" t="s">
        <v>7129</v>
      </c>
    </row>
    <row r="432" spans="1:9" s="121" customFormat="1" ht="14.25" customHeight="1" x14ac:dyDescent="0.25">
      <c r="A432" s="59" t="s">
        <v>8186</v>
      </c>
      <c r="B432" s="17" t="s">
        <v>8184</v>
      </c>
      <c r="C432" s="59">
        <v>1</v>
      </c>
      <c r="D432" s="61">
        <v>43832</v>
      </c>
      <c r="E432" s="61">
        <v>43852</v>
      </c>
      <c r="F432" s="59" t="s">
        <v>695</v>
      </c>
      <c r="G432" s="17" t="s">
        <v>8187</v>
      </c>
      <c r="H432" s="62" t="s">
        <v>8120</v>
      </c>
      <c r="I432" s="59" t="s">
        <v>7129</v>
      </c>
    </row>
    <row r="433" spans="1:9" s="121" customFormat="1" ht="14.25" customHeight="1" x14ac:dyDescent="0.25">
      <c r="A433" s="71" t="s">
        <v>8188</v>
      </c>
      <c r="B433" s="64" t="s">
        <v>8189</v>
      </c>
      <c r="C433" s="63">
        <v>1</v>
      </c>
      <c r="D433" s="66">
        <v>44202</v>
      </c>
      <c r="E433" s="66">
        <v>44222</v>
      </c>
      <c r="F433" s="71" t="s">
        <v>695</v>
      </c>
      <c r="G433" s="94" t="s">
        <v>8190</v>
      </c>
      <c r="H433" s="67"/>
      <c r="I433" s="68"/>
    </row>
    <row r="434" spans="1:9" s="123" customFormat="1" ht="14.25" customHeight="1" x14ac:dyDescent="0.25">
      <c r="A434" s="88" t="s">
        <v>8191</v>
      </c>
      <c r="B434" s="81" t="s">
        <v>8192</v>
      </c>
      <c r="C434" s="80">
        <v>1</v>
      </c>
      <c r="D434" s="83">
        <v>44202</v>
      </c>
      <c r="E434" s="83">
        <v>44222</v>
      </c>
      <c r="F434" s="88" t="s">
        <v>695</v>
      </c>
      <c r="G434" s="89" t="s">
        <v>8193</v>
      </c>
      <c r="H434" s="84" t="s">
        <v>8120</v>
      </c>
      <c r="I434" s="85" t="s">
        <v>7224</v>
      </c>
    </row>
    <row r="435" spans="1:9" s="121" customFormat="1" ht="14.25" customHeight="1" x14ac:dyDescent="0.25">
      <c r="A435" s="86" t="s">
        <v>8194</v>
      </c>
      <c r="B435" s="17" t="s">
        <v>8192</v>
      </c>
      <c r="C435" s="59">
        <v>1</v>
      </c>
      <c r="D435" s="61">
        <v>44202</v>
      </c>
      <c r="E435" s="61">
        <v>44222</v>
      </c>
      <c r="F435" s="86" t="s">
        <v>695</v>
      </c>
      <c r="G435" s="87" t="s">
        <v>8195</v>
      </c>
      <c r="H435" s="62" t="s">
        <v>8120</v>
      </c>
      <c r="I435" s="59" t="s">
        <v>7129</v>
      </c>
    </row>
    <row r="436" spans="1:9" s="121" customFormat="1" ht="14.25" customHeight="1" x14ac:dyDescent="0.25">
      <c r="A436" s="86" t="s">
        <v>8196</v>
      </c>
      <c r="B436" s="17" t="s">
        <v>8197</v>
      </c>
      <c r="C436" s="59">
        <v>1</v>
      </c>
      <c r="D436" s="61">
        <v>44202</v>
      </c>
      <c r="E436" s="61">
        <v>44222</v>
      </c>
      <c r="F436" s="86" t="s">
        <v>695</v>
      </c>
      <c r="G436" s="87" t="s">
        <v>8198</v>
      </c>
      <c r="H436" s="62" t="s">
        <v>8120</v>
      </c>
      <c r="I436" s="59" t="s">
        <v>7129</v>
      </c>
    </row>
    <row r="437" spans="1:9" s="122" customFormat="1" ht="14.25" customHeight="1" x14ac:dyDescent="0.25">
      <c r="A437" s="71" t="s">
        <v>8199</v>
      </c>
      <c r="B437" s="64" t="s">
        <v>7345</v>
      </c>
      <c r="C437" s="63">
        <v>1</v>
      </c>
      <c r="D437" s="66">
        <v>44202</v>
      </c>
      <c r="E437" s="66">
        <v>44222</v>
      </c>
      <c r="F437" s="71" t="s">
        <v>695</v>
      </c>
      <c r="G437" s="94" t="s">
        <v>8200</v>
      </c>
      <c r="H437" s="67"/>
      <c r="I437" s="90"/>
    </row>
    <row r="438" spans="1:9" s="121" customFormat="1" ht="14.25" customHeight="1" x14ac:dyDescent="0.25">
      <c r="A438" s="71" t="s">
        <v>8201</v>
      </c>
      <c r="B438" s="64" t="s">
        <v>8202</v>
      </c>
      <c r="C438" s="63">
        <v>1</v>
      </c>
      <c r="D438" s="66">
        <v>44202</v>
      </c>
      <c r="E438" s="66">
        <v>44222</v>
      </c>
      <c r="F438" s="71" t="s">
        <v>695</v>
      </c>
      <c r="G438" s="94" t="s">
        <v>8203</v>
      </c>
      <c r="H438" s="67"/>
      <c r="I438" s="68"/>
    </row>
    <row r="439" spans="1:9" s="121" customFormat="1" ht="14.25" customHeight="1" x14ac:dyDescent="0.25">
      <c r="A439" s="88" t="s">
        <v>8204</v>
      </c>
      <c r="B439" s="81" t="s">
        <v>8202</v>
      </c>
      <c r="C439" s="80">
        <v>1</v>
      </c>
      <c r="D439" s="83">
        <v>44202</v>
      </c>
      <c r="E439" s="83">
        <v>44222</v>
      </c>
      <c r="F439" s="88" t="s">
        <v>695</v>
      </c>
      <c r="G439" s="89" t="s">
        <v>8205</v>
      </c>
      <c r="H439" s="84" t="s">
        <v>8120</v>
      </c>
      <c r="I439" s="85" t="s">
        <v>7224</v>
      </c>
    </row>
    <row r="440" spans="1:9" s="121" customFormat="1" ht="14.25" customHeight="1" x14ac:dyDescent="0.25">
      <c r="A440" s="59" t="s">
        <v>8206</v>
      </c>
      <c r="B440" s="17" t="s">
        <v>8207</v>
      </c>
      <c r="C440" s="59">
        <v>1</v>
      </c>
      <c r="D440" s="61">
        <v>43832</v>
      </c>
      <c r="E440" s="61">
        <v>43852</v>
      </c>
      <c r="F440" s="59" t="s">
        <v>1979</v>
      </c>
      <c r="G440" s="17" t="s">
        <v>8208</v>
      </c>
      <c r="H440" s="62" t="s">
        <v>8209</v>
      </c>
      <c r="I440" s="59" t="s">
        <v>7129</v>
      </c>
    </row>
    <row r="441" spans="1:9" s="121" customFormat="1" ht="14.25" customHeight="1" x14ac:dyDescent="0.25">
      <c r="A441" s="71" t="s">
        <v>8210</v>
      </c>
      <c r="B441" s="64" t="s">
        <v>4413</v>
      </c>
      <c r="C441" s="63">
        <v>1</v>
      </c>
      <c r="D441" s="66">
        <v>44202</v>
      </c>
      <c r="E441" s="66">
        <v>44222</v>
      </c>
      <c r="F441" s="71" t="s">
        <v>6257</v>
      </c>
      <c r="G441" s="94" t="s">
        <v>8211</v>
      </c>
      <c r="H441" s="67"/>
      <c r="I441" s="90"/>
    </row>
    <row r="442" spans="1:9" s="121" customFormat="1" ht="14.25" customHeight="1" x14ac:dyDescent="0.25">
      <c r="A442" s="86" t="s">
        <v>8212</v>
      </c>
      <c r="B442" s="17" t="s">
        <v>8213</v>
      </c>
      <c r="C442" s="59">
        <v>1</v>
      </c>
      <c r="D442" s="61">
        <v>44202</v>
      </c>
      <c r="E442" s="61">
        <v>44222</v>
      </c>
      <c r="F442" s="86" t="s">
        <v>3894</v>
      </c>
      <c r="G442" s="87" t="s">
        <v>8214</v>
      </c>
      <c r="H442" s="62" t="s">
        <v>8215</v>
      </c>
      <c r="I442" s="59" t="s">
        <v>7129</v>
      </c>
    </row>
    <row r="443" spans="1:9" s="121" customFormat="1" ht="14.25" customHeight="1" x14ac:dyDescent="0.25">
      <c r="A443" s="86" t="s">
        <v>8216</v>
      </c>
      <c r="B443" s="17" t="s">
        <v>8213</v>
      </c>
      <c r="C443" s="59">
        <v>1</v>
      </c>
      <c r="D443" s="61">
        <v>44202</v>
      </c>
      <c r="E443" s="61">
        <v>44222</v>
      </c>
      <c r="F443" s="86" t="s">
        <v>3894</v>
      </c>
      <c r="G443" s="87" t="s">
        <v>8217</v>
      </c>
      <c r="H443" s="62" t="s">
        <v>8215</v>
      </c>
      <c r="I443" s="59" t="s">
        <v>7129</v>
      </c>
    </row>
    <row r="444" spans="1:9" s="121" customFormat="1" ht="14.25" customHeight="1" x14ac:dyDescent="0.25">
      <c r="A444" s="86" t="s">
        <v>8218</v>
      </c>
      <c r="B444" s="17" t="s">
        <v>8213</v>
      </c>
      <c r="C444" s="59">
        <v>1</v>
      </c>
      <c r="D444" s="61">
        <v>44202</v>
      </c>
      <c r="E444" s="61">
        <v>44222</v>
      </c>
      <c r="F444" s="86" t="s">
        <v>3894</v>
      </c>
      <c r="G444" s="87" t="s">
        <v>8219</v>
      </c>
      <c r="H444" s="62" t="s">
        <v>8215</v>
      </c>
      <c r="I444" s="59" t="s">
        <v>7129</v>
      </c>
    </row>
    <row r="445" spans="1:9" s="122" customFormat="1" ht="14.25" customHeight="1" x14ac:dyDescent="0.25">
      <c r="A445" s="86" t="s">
        <v>8220</v>
      </c>
      <c r="B445" s="17" t="s">
        <v>8213</v>
      </c>
      <c r="C445" s="59">
        <v>1</v>
      </c>
      <c r="D445" s="61">
        <v>44202</v>
      </c>
      <c r="E445" s="61">
        <v>44222</v>
      </c>
      <c r="F445" s="86" t="s">
        <v>3894</v>
      </c>
      <c r="G445" s="87" t="s">
        <v>8221</v>
      </c>
      <c r="H445" s="62" t="s">
        <v>8215</v>
      </c>
      <c r="I445" s="59" t="s">
        <v>7129</v>
      </c>
    </row>
    <row r="446" spans="1:9" s="121" customFormat="1" ht="14.25" customHeight="1" x14ac:dyDescent="0.25">
      <c r="A446" s="88" t="s">
        <v>8222</v>
      </c>
      <c r="B446" s="81" t="s">
        <v>8223</v>
      </c>
      <c r="C446" s="80">
        <v>1</v>
      </c>
      <c r="D446" s="83">
        <v>44202</v>
      </c>
      <c r="E446" s="83">
        <v>44222</v>
      </c>
      <c r="F446" s="88" t="s">
        <v>3112</v>
      </c>
      <c r="G446" s="89" t="s">
        <v>8224</v>
      </c>
      <c r="H446" s="84" t="s">
        <v>7785</v>
      </c>
      <c r="I446" s="85" t="s">
        <v>7224</v>
      </c>
    </row>
    <row r="447" spans="1:9" s="122" customFormat="1" ht="14.25" customHeight="1" x14ac:dyDescent="0.25">
      <c r="A447" s="71" t="s">
        <v>8225</v>
      </c>
      <c r="B447" s="64" t="s">
        <v>4312</v>
      </c>
      <c r="C447" s="63">
        <v>1</v>
      </c>
      <c r="D447" s="66">
        <v>44202</v>
      </c>
      <c r="E447" s="66">
        <v>44222</v>
      </c>
      <c r="F447" s="71" t="s">
        <v>6291</v>
      </c>
      <c r="G447" s="94" t="s">
        <v>8226</v>
      </c>
      <c r="H447" s="67"/>
      <c r="I447" s="90"/>
    </row>
    <row r="448" spans="1:9" s="122" customFormat="1" ht="14.25" customHeight="1" x14ac:dyDescent="0.25">
      <c r="A448" s="71" t="s">
        <v>8227</v>
      </c>
      <c r="B448" s="64" t="s">
        <v>4311</v>
      </c>
      <c r="C448" s="63">
        <v>1</v>
      </c>
      <c r="D448" s="66">
        <v>44202</v>
      </c>
      <c r="E448" s="66">
        <v>44222</v>
      </c>
      <c r="F448" s="71" t="s">
        <v>6291</v>
      </c>
      <c r="G448" s="94" t="s">
        <v>8228</v>
      </c>
      <c r="H448" s="67"/>
      <c r="I448" s="90"/>
    </row>
    <row r="449" spans="1:9" s="123" customFormat="1" ht="14.25" customHeight="1" x14ac:dyDescent="0.25">
      <c r="A449" s="71" t="s">
        <v>8229</v>
      </c>
      <c r="B449" s="64" t="s">
        <v>8230</v>
      </c>
      <c r="C449" s="63">
        <v>1</v>
      </c>
      <c r="D449" s="66">
        <v>44202</v>
      </c>
      <c r="E449" s="66">
        <v>44222</v>
      </c>
      <c r="F449" s="71" t="s">
        <v>261</v>
      </c>
      <c r="G449" s="94" t="s">
        <v>8231</v>
      </c>
      <c r="H449" s="77"/>
      <c r="I449" s="68"/>
    </row>
    <row r="450" spans="1:9" s="122" customFormat="1" ht="14.25" customHeight="1" x14ac:dyDescent="0.25">
      <c r="A450" s="63" t="s">
        <v>8232</v>
      </c>
      <c r="B450" s="64" t="s">
        <v>8233</v>
      </c>
      <c r="C450" s="63">
        <v>1</v>
      </c>
      <c r="D450" s="66">
        <v>43832</v>
      </c>
      <c r="E450" s="66">
        <v>43852</v>
      </c>
      <c r="F450" s="63" t="s">
        <v>590</v>
      </c>
      <c r="G450" s="64" t="s">
        <v>8234</v>
      </c>
      <c r="H450" s="70"/>
      <c r="I450" s="68"/>
    </row>
    <row r="451" spans="1:9" s="122" customFormat="1" ht="14.25" customHeight="1" x14ac:dyDescent="0.25">
      <c r="A451" s="63" t="s">
        <v>8235</v>
      </c>
      <c r="B451" s="64" t="s">
        <v>8236</v>
      </c>
      <c r="C451" s="63">
        <v>1</v>
      </c>
      <c r="D451" s="66">
        <v>43832</v>
      </c>
      <c r="E451" s="66">
        <v>43852</v>
      </c>
      <c r="F451" s="63" t="s">
        <v>6354</v>
      </c>
      <c r="G451" s="64" t="s">
        <v>8237</v>
      </c>
      <c r="H451" s="67"/>
      <c r="I451" s="68"/>
    </row>
    <row r="452" spans="1:9" s="122" customFormat="1" ht="14.25" customHeight="1" x14ac:dyDescent="0.25">
      <c r="A452" s="71" t="s">
        <v>8238</v>
      </c>
      <c r="B452" s="64" t="s">
        <v>8239</v>
      </c>
      <c r="C452" s="63">
        <v>1</v>
      </c>
      <c r="D452" s="66">
        <v>44202</v>
      </c>
      <c r="E452" s="66">
        <v>44222</v>
      </c>
      <c r="F452" s="71" t="s">
        <v>6354</v>
      </c>
      <c r="G452" s="94" t="s">
        <v>8240</v>
      </c>
      <c r="H452" s="67"/>
      <c r="I452" s="68"/>
    </row>
    <row r="453" spans="1:9" s="121" customFormat="1" ht="14.25" customHeight="1" x14ac:dyDescent="0.25">
      <c r="A453" s="63" t="s">
        <v>8241</v>
      </c>
      <c r="B453" s="64" t="s">
        <v>8167</v>
      </c>
      <c r="C453" s="63">
        <v>1</v>
      </c>
      <c r="D453" s="66">
        <v>43832</v>
      </c>
      <c r="E453" s="66">
        <v>43852</v>
      </c>
      <c r="F453" s="63" t="s">
        <v>827</v>
      </c>
      <c r="G453" s="64" t="s">
        <v>8242</v>
      </c>
      <c r="H453" s="124"/>
      <c r="I453" s="68"/>
    </row>
    <row r="454" spans="1:9" s="121" customFormat="1" ht="14.25" customHeight="1" x14ac:dyDescent="0.25">
      <c r="A454" s="63" t="s">
        <v>8243</v>
      </c>
      <c r="B454" s="64" t="s">
        <v>8167</v>
      </c>
      <c r="C454" s="63">
        <v>1</v>
      </c>
      <c r="D454" s="66">
        <v>43832</v>
      </c>
      <c r="E454" s="66">
        <v>43852</v>
      </c>
      <c r="F454" s="63" t="s">
        <v>827</v>
      </c>
      <c r="G454" s="64" t="s">
        <v>8244</v>
      </c>
      <c r="H454" s="67"/>
      <c r="I454" s="68"/>
    </row>
    <row r="455" spans="1:9" s="121" customFormat="1" ht="14.25" customHeight="1" x14ac:dyDescent="0.25">
      <c r="A455" s="59" t="s">
        <v>8245</v>
      </c>
      <c r="B455" s="17" t="s">
        <v>8246</v>
      </c>
      <c r="C455" s="59">
        <v>1</v>
      </c>
      <c r="D455" s="61">
        <v>43832</v>
      </c>
      <c r="E455" s="61">
        <v>43852</v>
      </c>
      <c r="F455" s="59" t="s">
        <v>6430</v>
      </c>
      <c r="G455" s="17" t="s">
        <v>8247</v>
      </c>
      <c r="H455" s="62" t="s">
        <v>8248</v>
      </c>
      <c r="I455" s="59" t="s">
        <v>7129</v>
      </c>
    </row>
    <row r="456" spans="1:9" s="121" customFormat="1" ht="14.25" customHeight="1" x14ac:dyDescent="0.25">
      <c r="A456" s="59" t="s">
        <v>8245</v>
      </c>
      <c r="B456" s="17" t="s">
        <v>8246</v>
      </c>
      <c r="C456" s="59">
        <v>1</v>
      </c>
      <c r="D456" s="61">
        <v>43832</v>
      </c>
      <c r="E456" s="61">
        <v>43852</v>
      </c>
      <c r="F456" s="59" t="s">
        <v>6430</v>
      </c>
      <c r="G456" s="17" t="s">
        <v>8247</v>
      </c>
      <c r="H456" s="62" t="s">
        <v>7793</v>
      </c>
      <c r="I456" s="59" t="s">
        <v>7129</v>
      </c>
    </row>
    <row r="457" spans="1:9" s="121" customFormat="1" ht="14.25" customHeight="1" x14ac:dyDescent="0.25">
      <c r="A457" s="59" t="s">
        <v>8245</v>
      </c>
      <c r="B457" s="17" t="s">
        <v>8246</v>
      </c>
      <c r="C457" s="59">
        <v>1</v>
      </c>
      <c r="D457" s="61">
        <v>43832</v>
      </c>
      <c r="E457" s="61">
        <v>43852</v>
      </c>
      <c r="F457" s="59" t="s">
        <v>6430</v>
      </c>
      <c r="G457" s="17" t="s">
        <v>8247</v>
      </c>
      <c r="H457" s="62" t="s">
        <v>8249</v>
      </c>
      <c r="I457" s="59" t="s">
        <v>7129</v>
      </c>
    </row>
    <row r="458" spans="1:9" s="121" customFormat="1" ht="14.25" customHeight="1" x14ac:dyDescent="0.25">
      <c r="A458" s="59" t="s">
        <v>8245</v>
      </c>
      <c r="B458" s="17" t="s">
        <v>8246</v>
      </c>
      <c r="C458" s="59">
        <v>1</v>
      </c>
      <c r="D458" s="61">
        <v>43832</v>
      </c>
      <c r="E458" s="61">
        <v>43852</v>
      </c>
      <c r="F458" s="59" t="s">
        <v>6430</v>
      </c>
      <c r="G458" s="17" t="s">
        <v>8247</v>
      </c>
      <c r="H458" s="62" t="s">
        <v>8250</v>
      </c>
      <c r="I458" s="59" t="s">
        <v>7129</v>
      </c>
    </row>
    <row r="459" spans="1:9" s="121" customFormat="1" ht="14.25" customHeight="1" x14ac:dyDescent="0.25">
      <c r="A459" s="71" t="s">
        <v>8251</v>
      </c>
      <c r="B459" s="64" t="s">
        <v>8252</v>
      </c>
      <c r="C459" s="63">
        <v>1</v>
      </c>
      <c r="D459" s="66">
        <v>44202</v>
      </c>
      <c r="E459" s="66">
        <v>44222</v>
      </c>
      <c r="F459" s="71" t="s">
        <v>6430</v>
      </c>
      <c r="G459" s="94" t="s">
        <v>8253</v>
      </c>
      <c r="H459" s="125" t="s">
        <v>7785</v>
      </c>
      <c r="I459" s="68"/>
    </row>
    <row r="460" spans="1:9" s="121" customFormat="1" ht="14.25" customHeight="1" x14ac:dyDescent="0.25">
      <c r="A460" s="71" t="s">
        <v>8251</v>
      </c>
      <c r="B460" s="64" t="s">
        <v>8252</v>
      </c>
      <c r="C460" s="63">
        <v>1</v>
      </c>
      <c r="D460" s="66">
        <v>44202</v>
      </c>
      <c r="E460" s="66">
        <v>44222</v>
      </c>
      <c r="F460" s="71" t="s">
        <v>6430</v>
      </c>
      <c r="G460" s="94" t="s">
        <v>8253</v>
      </c>
      <c r="H460" s="67" t="s">
        <v>8254</v>
      </c>
      <c r="I460" s="68"/>
    </row>
    <row r="461" spans="1:9" s="121" customFormat="1" ht="14.25" customHeight="1" x14ac:dyDescent="0.25">
      <c r="A461" s="63" t="s">
        <v>8255</v>
      </c>
      <c r="B461" s="64" t="s">
        <v>4396</v>
      </c>
      <c r="C461" s="63">
        <v>1</v>
      </c>
      <c r="D461" s="66">
        <v>43832</v>
      </c>
      <c r="E461" s="66">
        <v>43852</v>
      </c>
      <c r="F461" s="63" t="s">
        <v>408</v>
      </c>
      <c r="G461" s="64" t="s">
        <v>8256</v>
      </c>
      <c r="H461" s="126"/>
      <c r="I461" s="68"/>
    </row>
    <row r="462" spans="1:9" s="121" customFormat="1" ht="14.25" customHeight="1" x14ac:dyDescent="0.25">
      <c r="A462" s="71" t="s">
        <v>8257</v>
      </c>
      <c r="B462" s="64" t="s">
        <v>8101</v>
      </c>
      <c r="C462" s="63">
        <v>1</v>
      </c>
      <c r="D462" s="66">
        <v>44202</v>
      </c>
      <c r="E462" s="66">
        <v>44222</v>
      </c>
      <c r="F462" s="71" t="s">
        <v>349</v>
      </c>
      <c r="G462" s="94" t="s">
        <v>8258</v>
      </c>
      <c r="H462" s="67"/>
      <c r="I462" s="68"/>
    </row>
    <row r="463" spans="1:9" s="123" customFormat="1" ht="14.25" customHeight="1" x14ac:dyDescent="0.25">
      <c r="A463" s="59" t="s">
        <v>8259</v>
      </c>
      <c r="B463" s="17" t="s">
        <v>8260</v>
      </c>
      <c r="C463" s="59">
        <v>1</v>
      </c>
      <c r="D463" s="61">
        <v>43832</v>
      </c>
      <c r="E463" s="61">
        <v>43852</v>
      </c>
      <c r="F463" s="59" t="s">
        <v>2110</v>
      </c>
      <c r="G463" s="17" t="s">
        <v>8261</v>
      </c>
      <c r="H463" s="62" t="s">
        <v>8121</v>
      </c>
      <c r="I463" s="59" t="s">
        <v>7129</v>
      </c>
    </row>
    <row r="464" spans="1:9" s="121" customFormat="1" ht="14.25" customHeight="1" x14ac:dyDescent="0.25">
      <c r="A464" s="80" t="s">
        <v>8259</v>
      </c>
      <c r="B464" s="81" t="s">
        <v>8260</v>
      </c>
      <c r="C464" s="80">
        <v>1</v>
      </c>
      <c r="D464" s="83">
        <v>43832</v>
      </c>
      <c r="E464" s="83">
        <v>43852</v>
      </c>
      <c r="F464" s="80" t="s">
        <v>2110</v>
      </c>
      <c r="G464" s="81" t="s">
        <v>8261</v>
      </c>
      <c r="H464" s="84" t="s">
        <v>8262</v>
      </c>
      <c r="I464" s="80" t="s">
        <v>7224</v>
      </c>
    </row>
    <row r="465" spans="1:9" s="122" customFormat="1" ht="14.25" customHeight="1" x14ac:dyDescent="0.25">
      <c r="A465" s="59" t="s">
        <v>8263</v>
      </c>
      <c r="B465" s="17" t="s">
        <v>8260</v>
      </c>
      <c r="C465" s="59">
        <v>1</v>
      </c>
      <c r="D465" s="61">
        <v>43832</v>
      </c>
      <c r="E465" s="61">
        <v>43852</v>
      </c>
      <c r="F465" s="59" t="s">
        <v>2110</v>
      </c>
      <c r="G465" s="17" t="s">
        <v>8264</v>
      </c>
      <c r="H465" s="62" t="s">
        <v>8121</v>
      </c>
      <c r="I465" s="59" t="s">
        <v>7129</v>
      </c>
    </row>
    <row r="466" spans="1:9" s="122" customFormat="1" ht="14.25" customHeight="1" x14ac:dyDescent="0.25">
      <c r="A466" s="63" t="s">
        <v>8265</v>
      </c>
      <c r="B466" s="64" t="s">
        <v>8260</v>
      </c>
      <c r="C466" s="63">
        <v>1</v>
      </c>
      <c r="D466" s="66">
        <v>43832</v>
      </c>
      <c r="E466" s="66">
        <v>43852</v>
      </c>
      <c r="F466" s="63" t="s">
        <v>2110</v>
      </c>
      <c r="G466" s="64" t="s">
        <v>8266</v>
      </c>
      <c r="H466" s="77" t="s">
        <v>8121</v>
      </c>
      <c r="I466" s="63" t="s">
        <v>8267</v>
      </c>
    </row>
    <row r="467" spans="1:9" s="122" customFormat="1" ht="14.25" customHeight="1" x14ac:dyDescent="0.25">
      <c r="A467" s="80" t="s">
        <v>8265</v>
      </c>
      <c r="B467" s="81" t="s">
        <v>8260</v>
      </c>
      <c r="C467" s="80">
        <v>1</v>
      </c>
      <c r="D467" s="83">
        <v>43832</v>
      </c>
      <c r="E467" s="83">
        <v>43852</v>
      </c>
      <c r="F467" s="80" t="s">
        <v>2110</v>
      </c>
      <c r="G467" s="81" t="s">
        <v>8266</v>
      </c>
      <c r="H467" s="127" t="s">
        <v>8262</v>
      </c>
      <c r="I467" s="80" t="s">
        <v>7224</v>
      </c>
    </row>
    <row r="468" spans="1:9" s="122" customFormat="1" ht="14.25" customHeight="1" x14ac:dyDescent="0.25">
      <c r="A468" s="59" t="s">
        <v>8268</v>
      </c>
      <c r="B468" s="17" t="s">
        <v>8184</v>
      </c>
      <c r="C468" s="59">
        <v>1</v>
      </c>
      <c r="D468" s="61">
        <v>43832</v>
      </c>
      <c r="E468" s="61">
        <v>43852</v>
      </c>
      <c r="F468" s="59" t="s">
        <v>2110</v>
      </c>
      <c r="G468" s="17" t="s">
        <v>8269</v>
      </c>
      <c r="H468" s="128" t="s">
        <v>8270</v>
      </c>
      <c r="I468" s="59" t="s">
        <v>7129</v>
      </c>
    </row>
    <row r="469" spans="1:9" s="121" customFormat="1" ht="14.25" customHeight="1" x14ac:dyDescent="0.25">
      <c r="A469" s="80" t="s">
        <v>8268</v>
      </c>
      <c r="B469" s="81" t="s">
        <v>8184</v>
      </c>
      <c r="C469" s="80">
        <v>1</v>
      </c>
      <c r="D469" s="83">
        <v>43832</v>
      </c>
      <c r="E469" s="83">
        <v>43852</v>
      </c>
      <c r="F469" s="80" t="s">
        <v>2110</v>
      </c>
      <c r="G469" s="81" t="s">
        <v>8269</v>
      </c>
      <c r="H469" s="84" t="s">
        <v>8262</v>
      </c>
      <c r="I469" s="80" t="s">
        <v>7224</v>
      </c>
    </row>
    <row r="470" spans="1:9" s="121" customFormat="1" ht="14.25" customHeight="1" x14ac:dyDescent="0.25">
      <c r="A470" s="86" t="s">
        <v>8271</v>
      </c>
      <c r="B470" s="17" t="s">
        <v>8272</v>
      </c>
      <c r="C470" s="59">
        <v>1</v>
      </c>
      <c r="D470" s="61">
        <v>44202</v>
      </c>
      <c r="E470" s="61">
        <v>44222</v>
      </c>
      <c r="F470" s="86" t="s">
        <v>2110</v>
      </c>
      <c r="G470" s="87" t="s">
        <v>8273</v>
      </c>
      <c r="H470" s="62" t="s">
        <v>8121</v>
      </c>
      <c r="I470" s="59" t="s">
        <v>7129</v>
      </c>
    </row>
    <row r="471" spans="1:9" s="121" customFormat="1" ht="14.25" customHeight="1" x14ac:dyDescent="0.25">
      <c r="A471" s="86" t="s">
        <v>8274</v>
      </c>
      <c r="B471" s="17" t="s">
        <v>8202</v>
      </c>
      <c r="C471" s="59">
        <v>1</v>
      </c>
      <c r="D471" s="61">
        <v>44202</v>
      </c>
      <c r="E471" s="61">
        <v>44222</v>
      </c>
      <c r="F471" s="86" t="s">
        <v>2110</v>
      </c>
      <c r="G471" s="87" t="s">
        <v>8275</v>
      </c>
      <c r="H471" s="62" t="s">
        <v>8121</v>
      </c>
      <c r="I471" s="59" t="s">
        <v>7129</v>
      </c>
    </row>
    <row r="472" spans="1:9" s="123" customFormat="1" ht="14.25" customHeight="1" x14ac:dyDescent="0.25">
      <c r="A472" s="86" t="s">
        <v>8276</v>
      </c>
      <c r="B472" s="17" t="s">
        <v>8202</v>
      </c>
      <c r="C472" s="59">
        <v>1</v>
      </c>
      <c r="D472" s="61">
        <v>44202</v>
      </c>
      <c r="E472" s="61">
        <v>44222</v>
      </c>
      <c r="F472" s="86" t="s">
        <v>2110</v>
      </c>
      <c r="G472" s="87" t="s">
        <v>8277</v>
      </c>
      <c r="H472" s="62" t="s">
        <v>8121</v>
      </c>
      <c r="I472" s="59" t="s">
        <v>7129</v>
      </c>
    </row>
    <row r="473" spans="1:9" s="129" customFormat="1" ht="14.25" customHeight="1" x14ac:dyDescent="0.25">
      <c r="A473" s="88" t="s">
        <v>8278</v>
      </c>
      <c r="B473" s="81" t="s">
        <v>8202</v>
      </c>
      <c r="C473" s="80">
        <v>1</v>
      </c>
      <c r="D473" s="83">
        <v>44202</v>
      </c>
      <c r="E473" s="83">
        <v>44222</v>
      </c>
      <c r="F473" s="88" t="s">
        <v>2110</v>
      </c>
      <c r="G473" s="89" t="s">
        <v>8279</v>
      </c>
      <c r="H473" s="84" t="s">
        <v>8121</v>
      </c>
      <c r="I473" s="85" t="s">
        <v>7224</v>
      </c>
    </row>
    <row r="474" spans="1:9" s="121" customFormat="1" ht="14.25" customHeight="1" x14ac:dyDescent="0.25">
      <c r="A474" s="88" t="s">
        <v>8280</v>
      </c>
      <c r="B474" s="81" t="s">
        <v>8202</v>
      </c>
      <c r="C474" s="80">
        <v>1</v>
      </c>
      <c r="D474" s="83">
        <v>44202</v>
      </c>
      <c r="E474" s="83">
        <v>44222</v>
      </c>
      <c r="F474" s="88" t="s">
        <v>2110</v>
      </c>
      <c r="G474" s="89" t="s">
        <v>8281</v>
      </c>
      <c r="H474" s="84" t="s">
        <v>8121</v>
      </c>
      <c r="I474" s="85" t="s">
        <v>7224</v>
      </c>
    </row>
    <row r="475" spans="1:9" s="121" customFormat="1" ht="14.25" customHeight="1" x14ac:dyDescent="0.25">
      <c r="A475" s="88" t="s">
        <v>8282</v>
      </c>
      <c r="B475" s="81" t="s">
        <v>8202</v>
      </c>
      <c r="C475" s="80">
        <v>1</v>
      </c>
      <c r="D475" s="83">
        <v>44202</v>
      </c>
      <c r="E475" s="83">
        <v>44222</v>
      </c>
      <c r="F475" s="88" t="s">
        <v>2110</v>
      </c>
      <c r="G475" s="89" t="s">
        <v>8283</v>
      </c>
      <c r="H475" s="84" t="s">
        <v>8121</v>
      </c>
      <c r="I475" s="85" t="s">
        <v>7224</v>
      </c>
    </row>
    <row r="476" spans="1:9" s="121" customFormat="1" ht="14.25" customHeight="1" x14ac:dyDescent="0.25">
      <c r="A476" s="86" t="s">
        <v>8284</v>
      </c>
      <c r="B476" s="17" t="s">
        <v>8202</v>
      </c>
      <c r="C476" s="59">
        <v>1</v>
      </c>
      <c r="D476" s="61">
        <v>44202</v>
      </c>
      <c r="E476" s="61">
        <v>44222</v>
      </c>
      <c r="F476" s="86" t="s">
        <v>2110</v>
      </c>
      <c r="G476" s="87" t="s">
        <v>8285</v>
      </c>
      <c r="H476" s="62" t="s">
        <v>8121</v>
      </c>
      <c r="I476" s="59" t="s">
        <v>7129</v>
      </c>
    </row>
    <row r="477" spans="1:9" s="121" customFormat="1" ht="14.25" customHeight="1" x14ac:dyDescent="0.25">
      <c r="A477" s="86" t="s">
        <v>8286</v>
      </c>
      <c r="B477" s="17" t="s">
        <v>8202</v>
      </c>
      <c r="C477" s="59">
        <v>1</v>
      </c>
      <c r="D477" s="61">
        <v>44202</v>
      </c>
      <c r="E477" s="61">
        <v>44222</v>
      </c>
      <c r="F477" s="86" t="s">
        <v>2110</v>
      </c>
      <c r="G477" s="87" t="s">
        <v>8287</v>
      </c>
      <c r="H477" s="62" t="s">
        <v>8121</v>
      </c>
      <c r="I477" s="59" t="s">
        <v>7129</v>
      </c>
    </row>
    <row r="478" spans="1:9" s="121" customFormat="1" ht="14.25" customHeight="1" x14ac:dyDescent="0.25">
      <c r="A478" s="86" t="s">
        <v>8288</v>
      </c>
      <c r="B478" s="17" t="s">
        <v>8202</v>
      </c>
      <c r="C478" s="59">
        <v>1</v>
      </c>
      <c r="D478" s="61">
        <v>44202</v>
      </c>
      <c r="E478" s="61">
        <v>44222</v>
      </c>
      <c r="F478" s="86" t="s">
        <v>2110</v>
      </c>
      <c r="G478" s="87" t="s">
        <v>8289</v>
      </c>
      <c r="H478" s="62" t="s">
        <v>8121</v>
      </c>
      <c r="I478" s="59" t="s">
        <v>7129</v>
      </c>
    </row>
    <row r="479" spans="1:9" s="121" customFormat="1" ht="14.25" customHeight="1" x14ac:dyDescent="0.25">
      <c r="A479" s="86" t="s">
        <v>8290</v>
      </c>
      <c r="B479" s="17" t="s">
        <v>8202</v>
      </c>
      <c r="C479" s="59">
        <v>1</v>
      </c>
      <c r="D479" s="61">
        <v>44202</v>
      </c>
      <c r="E479" s="61">
        <v>44222</v>
      </c>
      <c r="F479" s="86" t="s">
        <v>2110</v>
      </c>
      <c r="G479" s="87" t="s">
        <v>8291</v>
      </c>
      <c r="H479" s="62" t="s">
        <v>8121</v>
      </c>
      <c r="I479" s="59" t="s">
        <v>7129</v>
      </c>
    </row>
    <row r="480" spans="1:9" s="121" customFormat="1" ht="14.25" customHeight="1" x14ac:dyDescent="0.25">
      <c r="A480" s="86" t="s">
        <v>8292</v>
      </c>
      <c r="B480" s="17" t="s">
        <v>8293</v>
      </c>
      <c r="C480" s="59">
        <v>1</v>
      </c>
      <c r="D480" s="61">
        <v>44202</v>
      </c>
      <c r="E480" s="61">
        <v>44222</v>
      </c>
      <c r="F480" s="86" t="s">
        <v>2110</v>
      </c>
      <c r="G480" s="87" t="s">
        <v>8294</v>
      </c>
      <c r="H480" s="62" t="s">
        <v>8121</v>
      </c>
      <c r="I480" s="59" t="s">
        <v>7129</v>
      </c>
    </row>
    <row r="481" spans="1:9" s="121" customFormat="1" ht="14.25" customHeight="1" x14ac:dyDescent="0.25">
      <c r="A481" s="86" t="s">
        <v>8295</v>
      </c>
      <c r="B481" s="17" t="s">
        <v>8296</v>
      </c>
      <c r="C481" s="59">
        <v>1</v>
      </c>
      <c r="D481" s="61">
        <v>44202</v>
      </c>
      <c r="E481" s="61">
        <v>44222</v>
      </c>
      <c r="F481" s="86" t="s">
        <v>2110</v>
      </c>
      <c r="G481" s="87" t="s">
        <v>8297</v>
      </c>
      <c r="H481" s="62" t="s">
        <v>8121</v>
      </c>
      <c r="I481" s="59" t="s">
        <v>7129</v>
      </c>
    </row>
    <row r="482" spans="1:9" s="121" customFormat="1" ht="14.25" customHeight="1" x14ac:dyDescent="0.25">
      <c r="A482" s="86" t="s">
        <v>8298</v>
      </c>
      <c r="B482" s="17" t="s">
        <v>8299</v>
      </c>
      <c r="C482" s="59">
        <v>1</v>
      </c>
      <c r="D482" s="61">
        <v>44202</v>
      </c>
      <c r="E482" s="61">
        <v>44222</v>
      </c>
      <c r="F482" s="86" t="s">
        <v>2110</v>
      </c>
      <c r="G482" s="87" t="s">
        <v>8300</v>
      </c>
      <c r="H482" s="62" t="s">
        <v>8121</v>
      </c>
      <c r="I482" s="59" t="s">
        <v>7129</v>
      </c>
    </row>
    <row r="483" spans="1:9" s="121" customFormat="1" ht="14.25" customHeight="1" x14ac:dyDescent="0.25">
      <c r="A483" s="86" t="s">
        <v>8301</v>
      </c>
      <c r="B483" s="17" t="s">
        <v>8299</v>
      </c>
      <c r="C483" s="59">
        <v>1</v>
      </c>
      <c r="D483" s="61">
        <v>44202</v>
      </c>
      <c r="E483" s="61">
        <v>44222</v>
      </c>
      <c r="F483" s="86" t="s">
        <v>2110</v>
      </c>
      <c r="G483" s="87" t="s">
        <v>8302</v>
      </c>
      <c r="H483" s="62" t="s">
        <v>8121</v>
      </c>
      <c r="I483" s="59" t="s">
        <v>7129</v>
      </c>
    </row>
    <row r="484" spans="1:9" s="121" customFormat="1" ht="14.25" customHeight="1" x14ac:dyDescent="0.25">
      <c r="A484" s="86" t="s">
        <v>8303</v>
      </c>
      <c r="B484" s="17" t="s">
        <v>8304</v>
      </c>
      <c r="C484" s="59">
        <v>1</v>
      </c>
      <c r="D484" s="61">
        <v>44202</v>
      </c>
      <c r="E484" s="61">
        <v>44222</v>
      </c>
      <c r="F484" s="86" t="s">
        <v>2110</v>
      </c>
      <c r="G484" s="87" t="s">
        <v>8305</v>
      </c>
      <c r="H484" s="62" t="s">
        <v>8121</v>
      </c>
      <c r="I484" s="59" t="s">
        <v>7129</v>
      </c>
    </row>
    <row r="485" spans="1:9" ht="14.25" customHeight="1" x14ac:dyDescent="0.25">
      <c r="A485" s="71" t="s">
        <v>8306</v>
      </c>
      <c r="B485" s="64" t="s">
        <v>8077</v>
      </c>
      <c r="C485" s="63">
        <v>1</v>
      </c>
      <c r="D485" s="66">
        <v>44202</v>
      </c>
      <c r="E485" s="66">
        <v>44222</v>
      </c>
      <c r="F485" s="71" t="s">
        <v>3462</v>
      </c>
      <c r="G485" s="94" t="s">
        <v>8307</v>
      </c>
      <c r="H485" s="67"/>
      <c r="I485" s="95"/>
    </row>
    <row r="486" spans="1:9" s="103" customFormat="1" ht="14.25" customHeight="1" x14ac:dyDescent="0.25">
      <c r="A486" s="71" t="s">
        <v>8308</v>
      </c>
      <c r="B486" s="64" t="s">
        <v>8309</v>
      </c>
      <c r="C486" s="63">
        <v>1</v>
      </c>
      <c r="D486" s="66">
        <v>44202</v>
      </c>
      <c r="E486" s="66">
        <v>44222</v>
      </c>
      <c r="F486" s="71" t="s">
        <v>3462</v>
      </c>
      <c r="G486" s="94" t="s">
        <v>8310</v>
      </c>
      <c r="H486" s="67"/>
      <c r="I486" s="68"/>
    </row>
    <row r="487" spans="1:9" ht="14.25" customHeight="1" x14ac:dyDescent="0.25">
      <c r="A487" s="71" t="s">
        <v>8311</v>
      </c>
      <c r="B487" s="64" t="s">
        <v>8312</v>
      </c>
      <c r="C487" s="63">
        <v>1</v>
      </c>
      <c r="D487" s="66">
        <v>44202</v>
      </c>
      <c r="E487" s="66">
        <v>44222</v>
      </c>
      <c r="F487" s="71" t="s">
        <v>6605</v>
      </c>
      <c r="G487" s="94" t="s">
        <v>8313</v>
      </c>
      <c r="H487" s="67"/>
      <c r="I487" s="68"/>
    </row>
    <row r="488" spans="1:9" ht="14.25" customHeight="1" x14ac:dyDescent="0.25">
      <c r="A488" s="86" t="s">
        <v>8314</v>
      </c>
      <c r="B488" s="17" t="s">
        <v>8077</v>
      </c>
      <c r="C488" s="59">
        <v>1</v>
      </c>
      <c r="D488" s="61">
        <v>44202</v>
      </c>
      <c r="E488" s="61">
        <v>44222</v>
      </c>
      <c r="F488" s="86" t="s">
        <v>91</v>
      </c>
      <c r="G488" s="87" t="s">
        <v>8315</v>
      </c>
      <c r="H488" s="62" t="s">
        <v>7334</v>
      </c>
      <c r="I488" s="59" t="s">
        <v>7129</v>
      </c>
    </row>
    <row r="489" spans="1:9" ht="14.25" customHeight="1" x14ac:dyDescent="0.25">
      <c r="A489" s="71" t="s">
        <v>8316</v>
      </c>
      <c r="B489" s="64" t="s">
        <v>8317</v>
      </c>
      <c r="C489" s="63">
        <v>1</v>
      </c>
      <c r="D489" s="66">
        <v>44202</v>
      </c>
      <c r="E489" s="66">
        <v>44222</v>
      </c>
      <c r="F489" s="71" t="s">
        <v>91</v>
      </c>
      <c r="G489" s="94" t="s">
        <v>8318</v>
      </c>
      <c r="H489" s="67"/>
      <c r="I489" s="68"/>
    </row>
    <row r="490" spans="1:9" s="73" customFormat="1" ht="14.25" customHeight="1" x14ac:dyDescent="0.25">
      <c r="A490" s="71" t="s">
        <v>8319</v>
      </c>
      <c r="B490" s="64" t="s">
        <v>8320</v>
      </c>
      <c r="C490" s="63">
        <v>1</v>
      </c>
      <c r="D490" s="66">
        <v>44202</v>
      </c>
      <c r="E490" s="66">
        <v>44222</v>
      </c>
      <c r="F490" s="71" t="s">
        <v>91</v>
      </c>
      <c r="G490" s="94" t="s">
        <v>8321</v>
      </c>
      <c r="H490" s="67"/>
      <c r="I490" s="68"/>
    </row>
    <row r="491" spans="1:9" s="73" customFormat="1" ht="14.25" customHeight="1" x14ac:dyDescent="0.25">
      <c r="A491" s="71" t="s">
        <v>8322</v>
      </c>
      <c r="B491" s="64" t="s">
        <v>8155</v>
      </c>
      <c r="C491" s="63">
        <v>1</v>
      </c>
      <c r="D491" s="66">
        <v>44202</v>
      </c>
      <c r="E491" s="66">
        <v>44222</v>
      </c>
      <c r="F491" s="71" t="s">
        <v>91</v>
      </c>
      <c r="G491" s="94" t="s">
        <v>8323</v>
      </c>
      <c r="H491" s="67"/>
      <c r="I491" s="101"/>
    </row>
    <row r="492" spans="1:9" s="73" customFormat="1" ht="14.25" customHeight="1" x14ac:dyDescent="0.25">
      <c r="A492" s="63" t="s">
        <v>8324</v>
      </c>
      <c r="B492" s="64" t="s">
        <v>4800</v>
      </c>
      <c r="C492" s="63">
        <v>1</v>
      </c>
      <c r="D492" s="66">
        <v>43832</v>
      </c>
      <c r="E492" s="66">
        <v>43852</v>
      </c>
      <c r="F492" s="63" t="s">
        <v>6675</v>
      </c>
      <c r="G492" s="64" t="s">
        <v>8325</v>
      </c>
      <c r="H492" s="67"/>
      <c r="I492" s="68"/>
    </row>
    <row r="493" spans="1:9" s="73" customFormat="1" ht="14.25" customHeight="1" x14ac:dyDescent="0.25">
      <c r="A493" s="71" t="s">
        <v>8326</v>
      </c>
      <c r="B493" s="64" t="s">
        <v>4800</v>
      </c>
      <c r="C493" s="63">
        <v>1</v>
      </c>
      <c r="D493" s="66">
        <v>44202</v>
      </c>
      <c r="E493" s="66">
        <v>44222</v>
      </c>
      <c r="F493" s="71" t="s">
        <v>6675</v>
      </c>
      <c r="G493" s="94" t="s">
        <v>8327</v>
      </c>
      <c r="H493" s="67"/>
      <c r="I493" s="72"/>
    </row>
    <row r="494" spans="1:9" ht="14.25" customHeight="1" x14ac:dyDescent="0.25">
      <c r="A494" s="71" t="s">
        <v>8328</v>
      </c>
      <c r="B494" s="64" t="s">
        <v>8329</v>
      </c>
      <c r="C494" s="63">
        <v>1</v>
      </c>
      <c r="D494" s="66">
        <v>44202</v>
      </c>
      <c r="E494" s="66">
        <v>44222</v>
      </c>
      <c r="F494" s="71" t="s">
        <v>6675</v>
      </c>
      <c r="G494" s="94" t="s">
        <v>8330</v>
      </c>
      <c r="H494" s="67"/>
      <c r="I494" s="68"/>
    </row>
    <row r="495" spans="1:9" ht="14.25" customHeight="1" x14ac:dyDescent="0.25">
      <c r="A495" s="86" t="s">
        <v>8331</v>
      </c>
      <c r="B495" s="17" t="s">
        <v>8332</v>
      </c>
      <c r="C495" s="59">
        <v>1</v>
      </c>
      <c r="D495" s="61">
        <v>44202</v>
      </c>
      <c r="E495" s="61">
        <v>44222</v>
      </c>
      <c r="F495" s="86" t="s">
        <v>3523</v>
      </c>
      <c r="G495" s="87" t="s">
        <v>8333</v>
      </c>
      <c r="H495" s="62" t="s">
        <v>8334</v>
      </c>
      <c r="I495" s="59" t="s">
        <v>7129</v>
      </c>
    </row>
    <row r="496" spans="1:9" s="73" customFormat="1" ht="14.25" customHeight="1" x14ac:dyDescent="0.25">
      <c r="A496" s="71" t="s">
        <v>8335</v>
      </c>
      <c r="B496" s="64" t="s">
        <v>8336</v>
      </c>
      <c r="C496" s="63">
        <v>1</v>
      </c>
      <c r="D496" s="66">
        <v>44202</v>
      </c>
      <c r="E496" s="66">
        <v>44222</v>
      </c>
      <c r="F496" s="71" t="s">
        <v>6858</v>
      </c>
      <c r="G496" s="94" t="s">
        <v>8337</v>
      </c>
      <c r="H496" s="67"/>
      <c r="I496" s="68"/>
    </row>
    <row r="497" spans="1:9" ht="14.25" customHeight="1" x14ac:dyDescent="0.25">
      <c r="A497" s="71" t="s">
        <v>8338</v>
      </c>
      <c r="B497" s="64" t="s">
        <v>8336</v>
      </c>
      <c r="C497" s="63">
        <v>1</v>
      </c>
      <c r="D497" s="66">
        <v>44202</v>
      </c>
      <c r="E497" s="66">
        <v>44222</v>
      </c>
      <c r="F497" s="71" t="s">
        <v>6858</v>
      </c>
      <c r="G497" s="94" t="s">
        <v>8339</v>
      </c>
      <c r="H497" s="67"/>
      <c r="I497" s="68"/>
    </row>
    <row r="498" spans="1:9" ht="14.25" customHeight="1" x14ac:dyDescent="0.25">
      <c r="A498" s="71" t="s">
        <v>8340</v>
      </c>
      <c r="B498" s="64" t="s">
        <v>8336</v>
      </c>
      <c r="C498" s="63">
        <v>1</v>
      </c>
      <c r="D498" s="66">
        <v>44202</v>
      </c>
      <c r="E498" s="66">
        <v>44222</v>
      </c>
      <c r="F498" s="71" t="s">
        <v>6858</v>
      </c>
      <c r="G498" s="94" t="s">
        <v>8341</v>
      </c>
      <c r="H498" s="67"/>
      <c r="I498" s="68"/>
    </row>
    <row r="499" spans="1:9" ht="14.25" customHeight="1" x14ac:dyDescent="0.25">
      <c r="A499" s="71" t="s">
        <v>8342</v>
      </c>
      <c r="B499" s="64" t="s">
        <v>8343</v>
      </c>
      <c r="C499" s="63">
        <v>1</v>
      </c>
      <c r="D499" s="66">
        <v>44202</v>
      </c>
      <c r="E499" s="66">
        <v>44222</v>
      </c>
      <c r="F499" s="71" t="s">
        <v>3025</v>
      </c>
      <c r="G499" s="94" t="s">
        <v>8344</v>
      </c>
      <c r="H499" s="67"/>
      <c r="I499" s="72"/>
    </row>
    <row r="500" spans="1:9" ht="14.25" customHeight="1" x14ac:dyDescent="0.25">
      <c r="A500" s="71" t="s">
        <v>8345</v>
      </c>
      <c r="B500" s="64" t="s">
        <v>8346</v>
      </c>
      <c r="C500" s="63">
        <v>1</v>
      </c>
      <c r="D500" s="66">
        <v>44202</v>
      </c>
      <c r="E500" s="66">
        <v>44222</v>
      </c>
      <c r="F500" s="71" t="s">
        <v>6860</v>
      </c>
      <c r="G500" s="94" t="s">
        <v>8347</v>
      </c>
      <c r="H500" s="67"/>
      <c r="I500" s="90"/>
    </row>
    <row r="501" spans="1:9" ht="14.25" customHeight="1" x14ac:dyDescent="0.25">
      <c r="A501" s="71" t="s">
        <v>8348</v>
      </c>
      <c r="B501" s="64" t="s">
        <v>8349</v>
      </c>
      <c r="C501" s="63">
        <v>1</v>
      </c>
      <c r="D501" s="66">
        <v>44202</v>
      </c>
      <c r="E501" s="66">
        <v>44222</v>
      </c>
      <c r="F501" s="71" t="s">
        <v>1911</v>
      </c>
      <c r="G501" s="94" t="s">
        <v>8350</v>
      </c>
      <c r="H501" s="67"/>
      <c r="I501" s="90"/>
    </row>
    <row r="502" spans="1:9" ht="14.25" customHeight="1" x14ac:dyDescent="0.25">
      <c r="A502" s="71" t="s">
        <v>8351</v>
      </c>
      <c r="B502" s="64" t="s">
        <v>8349</v>
      </c>
      <c r="C502" s="63">
        <v>1</v>
      </c>
      <c r="D502" s="66">
        <v>44202</v>
      </c>
      <c r="E502" s="66">
        <v>44222</v>
      </c>
      <c r="F502" s="71" t="s">
        <v>1911</v>
      </c>
      <c r="G502" s="94" t="s">
        <v>8352</v>
      </c>
      <c r="H502" s="67"/>
      <c r="I502" s="90"/>
    </row>
    <row r="503" spans="1:9" ht="14.25" customHeight="1" x14ac:dyDescent="0.25">
      <c r="A503" s="71" t="s">
        <v>8353</v>
      </c>
      <c r="B503" s="64" t="s">
        <v>8354</v>
      </c>
      <c r="C503" s="63">
        <v>1</v>
      </c>
      <c r="D503" s="66">
        <v>44202</v>
      </c>
      <c r="E503" s="66">
        <v>44222</v>
      </c>
      <c r="F503" s="71" t="s">
        <v>1687</v>
      </c>
      <c r="G503" s="94" t="s">
        <v>8355</v>
      </c>
      <c r="H503" s="67"/>
      <c r="I503" s="90"/>
    </row>
    <row r="504" spans="1:9" ht="14.25" customHeight="1" x14ac:dyDescent="0.25">
      <c r="A504" s="71" t="s">
        <v>8356</v>
      </c>
      <c r="B504" s="64" t="s">
        <v>8357</v>
      </c>
      <c r="C504" s="63">
        <v>1</v>
      </c>
      <c r="D504" s="66">
        <v>44202</v>
      </c>
      <c r="E504" s="66">
        <v>44222</v>
      </c>
      <c r="F504" s="71" t="s">
        <v>1687</v>
      </c>
      <c r="G504" s="94" t="s">
        <v>8358</v>
      </c>
      <c r="H504" s="67"/>
      <c r="I504" s="95"/>
    </row>
    <row r="505" spans="1:9" s="73" customFormat="1" ht="14.25" customHeight="1" x14ac:dyDescent="0.25">
      <c r="A505" s="71" t="s">
        <v>8359</v>
      </c>
      <c r="B505" s="64" t="s">
        <v>8357</v>
      </c>
      <c r="C505" s="63">
        <v>1</v>
      </c>
      <c r="D505" s="66">
        <v>44202</v>
      </c>
      <c r="E505" s="66">
        <v>44222</v>
      </c>
      <c r="F505" s="71" t="s">
        <v>1687</v>
      </c>
      <c r="G505" s="94" t="s">
        <v>8360</v>
      </c>
      <c r="H505" s="67"/>
      <c r="I505" s="95"/>
    </row>
    <row r="506" spans="1:9" ht="14.25" customHeight="1" x14ac:dyDescent="0.25">
      <c r="A506" s="71" t="s">
        <v>8361</v>
      </c>
      <c r="B506" s="64" t="s">
        <v>8357</v>
      </c>
      <c r="C506" s="63">
        <v>1</v>
      </c>
      <c r="D506" s="66">
        <v>44202</v>
      </c>
      <c r="E506" s="66">
        <v>44222</v>
      </c>
      <c r="F506" s="71" t="s">
        <v>1687</v>
      </c>
      <c r="G506" s="94" t="s">
        <v>8362</v>
      </c>
      <c r="H506" s="67"/>
      <c r="I506" s="95"/>
    </row>
    <row r="507" spans="1:9" ht="14.25" customHeight="1" x14ac:dyDescent="0.25">
      <c r="A507" s="63" t="s">
        <v>8363</v>
      </c>
      <c r="B507" s="64" t="s">
        <v>8364</v>
      </c>
      <c r="C507" s="63">
        <v>1</v>
      </c>
      <c r="D507" s="66">
        <v>43832</v>
      </c>
      <c r="E507" s="66">
        <v>43852</v>
      </c>
      <c r="F507" s="63" t="s">
        <v>1756</v>
      </c>
      <c r="G507" s="64" t="s">
        <v>8365</v>
      </c>
      <c r="H507" s="67"/>
      <c r="I507" s="68"/>
    </row>
    <row r="508" spans="1:9" ht="14.25" customHeight="1" x14ac:dyDescent="0.25">
      <c r="A508" s="71" t="s">
        <v>8366</v>
      </c>
      <c r="B508" s="64" t="s">
        <v>8354</v>
      </c>
      <c r="C508" s="63">
        <v>1</v>
      </c>
      <c r="D508" s="66">
        <v>44202</v>
      </c>
      <c r="E508" s="66">
        <v>44222</v>
      </c>
      <c r="F508" s="71" t="s">
        <v>1756</v>
      </c>
      <c r="G508" s="94" t="s">
        <v>8367</v>
      </c>
      <c r="H508" s="67"/>
      <c r="I508" s="90"/>
    </row>
    <row r="509" spans="1:9" ht="14.25" customHeight="1" x14ac:dyDescent="0.25">
      <c r="A509" s="71" t="s">
        <v>8368</v>
      </c>
      <c r="B509" s="64" t="s">
        <v>8354</v>
      </c>
      <c r="C509" s="63">
        <v>1</v>
      </c>
      <c r="D509" s="66">
        <v>44202</v>
      </c>
      <c r="E509" s="66">
        <v>44222</v>
      </c>
      <c r="F509" s="71" t="s">
        <v>1756</v>
      </c>
      <c r="G509" s="94" t="s">
        <v>8369</v>
      </c>
      <c r="H509" s="67"/>
      <c r="I509" s="90"/>
    </row>
    <row r="510" spans="1:9" ht="14.25" customHeight="1" x14ac:dyDescent="0.25">
      <c r="A510" s="71" t="s">
        <v>8370</v>
      </c>
      <c r="B510" s="64" t="s">
        <v>8357</v>
      </c>
      <c r="C510" s="63">
        <v>1</v>
      </c>
      <c r="D510" s="66">
        <v>44202</v>
      </c>
      <c r="E510" s="66">
        <v>44222</v>
      </c>
      <c r="F510" s="71" t="s">
        <v>1756</v>
      </c>
      <c r="G510" s="94" t="s">
        <v>8371</v>
      </c>
      <c r="H510" s="67"/>
      <c r="I510" s="90"/>
    </row>
    <row r="511" spans="1:9" ht="14.25" customHeight="1" x14ac:dyDescent="0.25">
      <c r="A511" s="71" t="s">
        <v>8372</v>
      </c>
      <c r="B511" s="64" t="s">
        <v>8357</v>
      </c>
      <c r="C511" s="63">
        <v>1</v>
      </c>
      <c r="D511" s="66">
        <v>44202</v>
      </c>
      <c r="E511" s="66">
        <v>44222</v>
      </c>
      <c r="F511" s="71" t="s">
        <v>1756</v>
      </c>
      <c r="G511" s="94" t="s">
        <v>8373</v>
      </c>
      <c r="H511" s="67"/>
      <c r="I511" s="68"/>
    </row>
    <row r="512" spans="1:9" ht="14.25" customHeight="1" x14ac:dyDescent="0.25">
      <c r="A512" s="63" t="s">
        <v>8374</v>
      </c>
      <c r="B512" s="64" t="s">
        <v>8375</v>
      </c>
      <c r="C512" s="63">
        <v>1</v>
      </c>
      <c r="D512" s="66">
        <v>43832</v>
      </c>
      <c r="E512" s="66">
        <v>43852</v>
      </c>
      <c r="F512" s="63" t="s">
        <v>933</v>
      </c>
      <c r="G512" s="64" t="s">
        <v>8376</v>
      </c>
      <c r="H512" s="67"/>
      <c r="I512" s="68"/>
    </row>
    <row r="513" spans="1:9" s="73" customFormat="1" ht="14.25" customHeight="1" x14ac:dyDescent="0.25">
      <c r="A513" s="63" t="s">
        <v>8377</v>
      </c>
      <c r="B513" s="64" t="s">
        <v>8378</v>
      </c>
      <c r="C513" s="63">
        <v>1</v>
      </c>
      <c r="D513" s="66">
        <v>43832</v>
      </c>
      <c r="E513" s="66">
        <v>43852</v>
      </c>
      <c r="F513" s="63" t="s">
        <v>933</v>
      </c>
      <c r="G513" s="64" t="s">
        <v>8379</v>
      </c>
      <c r="H513" s="67"/>
      <c r="I513" s="68"/>
    </row>
    <row r="514" spans="1:9" s="73" customFormat="1" ht="14.25" customHeight="1" x14ac:dyDescent="0.25">
      <c r="A514" s="63" t="s">
        <v>8380</v>
      </c>
      <c r="B514" s="64" t="s">
        <v>4176</v>
      </c>
      <c r="C514" s="63">
        <v>1</v>
      </c>
      <c r="D514" s="66">
        <v>43832</v>
      </c>
      <c r="E514" s="66">
        <v>43852</v>
      </c>
      <c r="F514" s="63" t="s">
        <v>132</v>
      </c>
      <c r="G514" s="64" t="s">
        <v>8381</v>
      </c>
      <c r="H514" s="77"/>
      <c r="I514" s="68"/>
    </row>
    <row r="515" spans="1:9" ht="14.25" customHeight="1" x14ac:dyDescent="0.25">
      <c r="A515" s="63" t="s">
        <v>8382</v>
      </c>
      <c r="B515" s="64" t="s">
        <v>4823</v>
      </c>
      <c r="C515" s="63">
        <v>1</v>
      </c>
      <c r="D515" s="66">
        <v>43832</v>
      </c>
      <c r="E515" s="66">
        <v>43852</v>
      </c>
      <c r="F515" s="63" t="s">
        <v>132</v>
      </c>
      <c r="G515" s="64" t="s">
        <v>8383</v>
      </c>
      <c r="H515" s="67"/>
      <c r="I515" s="68"/>
    </row>
    <row r="516" spans="1:9" ht="14.25" customHeight="1" x14ac:dyDescent="0.25">
      <c r="A516" s="71" t="s">
        <v>8384</v>
      </c>
      <c r="B516" s="64" t="s">
        <v>8354</v>
      </c>
      <c r="C516" s="63">
        <v>1</v>
      </c>
      <c r="D516" s="66">
        <v>44202</v>
      </c>
      <c r="E516" s="66">
        <v>44222</v>
      </c>
      <c r="F516" s="71" t="s">
        <v>132</v>
      </c>
      <c r="G516" s="94" t="s">
        <v>8385</v>
      </c>
      <c r="H516" s="67"/>
      <c r="I516" s="90"/>
    </row>
    <row r="517" spans="1:9" ht="14.25" customHeight="1" x14ac:dyDescent="0.25">
      <c r="A517" s="63" t="s">
        <v>8386</v>
      </c>
      <c r="B517" s="64" t="s">
        <v>8387</v>
      </c>
      <c r="C517" s="63">
        <v>1</v>
      </c>
      <c r="D517" s="66">
        <v>43832</v>
      </c>
      <c r="E517" s="66">
        <v>43852</v>
      </c>
      <c r="F517" s="63" t="s">
        <v>1304</v>
      </c>
      <c r="G517" s="64" t="s">
        <v>8388</v>
      </c>
      <c r="H517" s="67"/>
      <c r="I517" s="68"/>
    </row>
    <row r="518" spans="1:9" ht="14.25" customHeight="1" x14ac:dyDescent="0.25">
      <c r="A518" s="63" t="s">
        <v>8389</v>
      </c>
      <c r="B518" s="64" t="s">
        <v>4221</v>
      </c>
      <c r="C518" s="63">
        <v>1</v>
      </c>
      <c r="D518" s="66">
        <v>43832</v>
      </c>
      <c r="E518" s="66">
        <v>43852</v>
      </c>
      <c r="F518" s="63" t="s">
        <v>1304</v>
      </c>
      <c r="G518" s="64" t="s">
        <v>8390</v>
      </c>
      <c r="H518" s="67"/>
      <c r="I518" s="68"/>
    </row>
    <row r="519" spans="1:9" ht="14.25" customHeight="1" x14ac:dyDescent="0.25">
      <c r="A519" s="71" t="s">
        <v>8391</v>
      </c>
      <c r="B519" s="64" t="s">
        <v>8392</v>
      </c>
      <c r="C519" s="63">
        <v>1</v>
      </c>
      <c r="D519" s="66">
        <v>44202</v>
      </c>
      <c r="E519" s="66">
        <v>44222</v>
      </c>
      <c r="F519" s="71" t="s">
        <v>1304</v>
      </c>
      <c r="G519" s="94" t="s">
        <v>8393</v>
      </c>
      <c r="H519" s="67"/>
      <c r="I519" s="90"/>
    </row>
    <row r="520" spans="1:9" s="75" customFormat="1" ht="14.25" customHeight="1" x14ac:dyDescent="0.25">
      <c r="A520" s="71" t="s">
        <v>8394</v>
      </c>
      <c r="B520" s="64" t="s">
        <v>8395</v>
      </c>
      <c r="C520" s="63">
        <v>1</v>
      </c>
      <c r="D520" s="66">
        <v>44202</v>
      </c>
      <c r="E520" s="66">
        <v>44222</v>
      </c>
      <c r="F520" s="71" t="s">
        <v>1304</v>
      </c>
      <c r="G520" s="94" t="s">
        <v>8396</v>
      </c>
      <c r="H520" s="67"/>
      <c r="I520" s="90"/>
    </row>
    <row r="521" spans="1:9" s="73" customFormat="1" ht="14.25" customHeight="1" x14ac:dyDescent="0.25">
      <c r="A521" s="71" t="s">
        <v>8397</v>
      </c>
      <c r="B521" s="64" t="s">
        <v>8395</v>
      </c>
      <c r="C521" s="63">
        <v>1</v>
      </c>
      <c r="D521" s="66">
        <v>44202</v>
      </c>
      <c r="E521" s="66">
        <v>44222</v>
      </c>
      <c r="F521" s="71" t="s">
        <v>1304</v>
      </c>
      <c r="G521" s="94" t="s">
        <v>8398</v>
      </c>
      <c r="H521" s="67"/>
      <c r="I521" s="90"/>
    </row>
    <row r="522" spans="1:9" s="103" customFormat="1" ht="14.25" customHeight="1" x14ac:dyDescent="0.25">
      <c r="A522" s="71" t="s">
        <v>8399</v>
      </c>
      <c r="B522" s="64" t="s">
        <v>8395</v>
      </c>
      <c r="C522" s="63">
        <v>1</v>
      </c>
      <c r="D522" s="66">
        <v>44202</v>
      </c>
      <c r="E522" s="66">
        <v>44222</v>
      </c>
      <c r="F522" s="71" t="s">
        <v>1304</v>
      </c>
      <c r="G522" s="94" t="s">
        <v>8400</v>
      </c>
      <c r="H522" s="67"/>
      <c r="I522" s="78"/>
    </row>
    <row r="523" spans="1:9" ht="14.25" customHeight="1" x14ac:dyDescent="0.25">
      <c r="A523" s="71" t="s">
        <v>8401</v>
      </c>
      <c r="B523" s="64" t="s">
        <v>8395</v>
      </c>
      <c r="C523" s="63">
        <v>1</v>
      </c>
      <c r="D523" s="66">
        <v>44202</v>
      </c>
      <c r="E523" s="66">
        <v>44222</v>
      </c>
      <c r="F523" s="71" t="s">
        <v>1304</v>
      </c>
      <c r="G523" s="94" t="s">
        <v>8402</v>
      </c>
      <c r="H523" s="67"/>
      <c r="I523" s="78"/>
    </row>
    <row r="524" spans="1:9" ht="14.25" customHeight="1" x14ac:dyDescent="0.25">
      <c r="A524" s="71" t="s">
        <v>8403</v>
      </c>
      <c r="B524" s="64" t="s">
        <v>8404</v>
      </c>
      <c r="C524" s="63">
        <v>1</v>
      </c>
      <c r="D524" s="66">
        <v>44202</v>
      </c>
      <c r="E524" s="66">
        <v>44222</v>
      </c>
      <c r="F524" s="71" t="s">
        <v>1418</v>
      </c>
      <c r="G524" s="94" t="s">
        <v>8405</v>
      </c>
      <c r="H524" s="67"/>
      <c r="I524" s="96"/>
    </row>
    <row r="525" spans="1:9" ht="14.25" customHeight="1" x14ac:dyDescent="0.25">
      <c r="A525" s="63" t="s">
        <v>8406</v>
      </c>
      <c r="B525" s="64" t="s">
        <v>8407</v>
      </c>
      <c r="C525" s="63">
        <v>1</v>
      </c>
      <c r="D525" s="66">
        <v>43832</v>
      </c>
      <c r="E525" s="66">
        <v>43852</v>
      </c>
      <c r="F525" s="63" t="s">
        <v>3249</v>
      </c>
      <c r="G525" s="64" t="s">
        <v>8408</v>
      </c>
      <c r="H525" s="67"/>
      <c r="I525" s="68"/>
    </row>
    <row r="526" spans="1:9" s="103" customFormat="1" ht="14.25" customHeight="1" x14ac:dyDescent="0.25">
      <c r="A526" s="71" t="s">
        <v>8409</v>
      </c>
      <c r="B526" s="64" t="s">
        <v>8395</v>
      </c>
      <c r="C526" s="63">
        <v>1</v>
      </c>
      <c r="D526" s="66">
        <v>44202</v>
      </c>
      <c r="E526" s="66">
        <v>44222</v>
      </c>
      <c r="F526" s="71" t="s">
        <v>992</v>
      </c>
      <c r="G526" s="94" t="s">
        <v>8410</v>
      </c>
      <c r="H526" s="67"/>
      <c r="I526" s="68"/>
    </row>
    <row r="527" spans="1:9" s="73" customFormat="1" ht="14.25" customHeight="1" x14ac:dyDescent="0.25">
      <c r="A527" s="71" t="s">
        <v>8411</v>
      </c>
      <c r="B527" s="64" t="s">
        <v>8395</v>
      </c>
      <c r="C527" s="63">
        <v>1</v>
      </c>
      <c r="D527" s="66">
        <v>44202</v>
      </c>
      <c r="E527" s="66">
        <v>44222</v>
      </c>
      <c r="F527" s="71" t="s">
        <v>992</v>
      </c>
      <c r="G527" s="94" t="s">
        <v>8412</v>
      </c>
      <c r="H527" s="67"/>
      <c r="I527" s="68"/>
    </row>
    <row r="528" spans="1:9" s="75" customFormat="1" ht="14.25" customHeight="1" x14ac:dyDescent="0.25">
      <c r="A528" s="71" t="s">
        <v>8413</v>
      </c>
      <c r="B528" s="64" t="s">
        <v>4625</v>
      </c>
      <c r="C528" s="63">
        <v>1</v>
      </c>
      <c r="D528" s="66">
        <v>44202</v>
      </c>
      <c r="E528" s="66">
        <v>44222</v>
      </c>
      <c r="F528" s="71" t="s">
        <v>992</v>
      </c>
      <c r="G528" s="94" t="s">
        <v>8414</v>
      </c>
      <c r="H528" s="67"/>
      <c r="I528" s="90"/>
    </row>
    <row r="529" spans="1:9" s="75" customFormat="1" ht="14.25" customHeight="1" x14ac:dyDescent="0.25">
      <c r="A529" s="71" t="s">
        <v>8415</v>
      </c>
      <c r="B529" s="64" t="s">
        <v>4625</v>
      </c>
      <c r="C529" s="63">
        <v>1</v>
      </c>
      <c r="D529" s="66">
        <v>44202</v>
      </c>
      <c r="E529" s="66">
        <v>44222</v>
      </c>
      <c r="F529" s="71" t="s">
        <v>992</v>
      </c>
      <c r="G529" s="94" t="s">
        <v>8416</v>
      </c>
      <c r="H529" s="67"/>
      <c r="I529" s="90"/>
    </row>
    <row r="530" spans="1:9" s="75" customFormat="1" ht="14.25" customHeight="1" x14ac:dyDescent="0.25">
      <c r="A530" s="71" t="s">
        <v>8417</v>
      </c>
      <c r="B530" s="64" t="s">
        <v>8418</v>
      </c>
      <c r="C530" s="63">
        <v>1</v>
      </c>
      <c r="D530" s="66">
        <v>44202</v>
      </c>
      <c r="E530" s="66">
        <v>44222</v>
      </c>
      <c r="F530" s="71" t="s">
        <v>992</v>
      </c>
      <c r="G530" s="94" t="s">
        <v>8419</v>
      </c>
      <c r="H530" s="67"/>
      <c r="I530" s="90"/>
    </row>
    <row r="531" spans="1:9" s="75" customFormat="1" ht="14.25" customHeight="1" x14ac:dyDescent="0.25">
      <c r="A531" s="71" t="s">
        <v>8420</v>
      </c>
      <c r="B531" s="64" t="s">
        <v>8421</v>
      </c>
      <c r="C531" s="63">
        <v>1</v>
      </c>
      <c r="D531" s="66">
        <v>44202</v>
      </c>
      <c r="E531" s="66">
        <v>44222</v>
      </c>
      <c r="F531" s="71" t="s">
        <v>6960</v>
      </c>
      <c r="G531" s="94" t="s">
        <v>8422</v>
      </c>
      <c r="H531" s="77"/>
      <c r="I531" s="96"/>
    </row>
    <row r="532" spans="1:9" s="75" customFormat="1" ht="14.25" customHeight="1" x14ac:dyDescent="0.25">
      <c r="A532" s="71" t="s">
        <v>8423</v>
      </c>
      <c r="B532" s="64" t="s">
        <v>8424</v>
      </c>
      <c r="C532" s="63">
        <v>1</v>
      </c>
      <c r="D532" s="66">
        <v>44202</v>
      </c>
      <c r="E532" s="66">
        <v>44222</v>
      </c>
      <c r="F532" s="71" t="s">
        <v>605</v>
      </c>
      <c r="G532" s="94" t="s">
        <v>8425</v>
      </c>
      <c r="H532" s="67"/>
      <c r="I532" s="72"/>
    </row>
    <row r="533" spans="1:9" s="75" customFormat="1" ht="14.25" customHeight="1" x14ac:dyDescent="0.25">
      <c r="A533" s="71" t="s">
        <v>8426</v>
      </c>
      <c r="B533" s="64" t="s">
        <v>8427</v>
      </c>
      <c r="C533" s="63">
        <v>1</v>
      </c>
      <c r="D533" s="66">
        <v>44202</v>
      </c>
      <c r="E533" s="66">
        <v>44222</v>
      </c>
      <c r="F533" s="71" t="s">
        <v>605</v>
      </c>
      <c r="G533" s="94" t="s">
        <v>8428</v>
      </c>
      <c r="H533" s="67"/>
      <c r="I533" s="90"/>
    </row>
    <row r="534" spans="1:9" s="75" customFormat="1" ht="14.25" customHeight="1" x14ac:dyDescent="0.25">
      <c r="A534" s="71" t="s">
        <v>8429</v>
      </c>
      <c r="B534" s="64" t="s">
        <v>8427</v>
      </c>
      <c r="C534" s="63">
        <v>1</v>
      </c>
      <c r="D534" s="66">
        <v>44202</v>
      </c>
      <c r="E534" s="66">
        <v>44222</v>
      </c>
      <c r="F534" s="71" t="s">
        <v>605</v>
      </c>
      <c r="G534" s="94" t="s">
        <v>8430</v>
      </c>
      <c r="H534" s="67"/>
      <c r="I534" s="72"/>
    </row>
    <row r="535" spans="1:9" s="75" customFormat="1" ht="14.25" customHeight="1" x14ac:dyDescent="0.25">
      <c r="A535" s="63" t="s">
        <v>8431</v>
      </c>
      <c r="B535" s="64" t="s">
        <v>8432</v>
      </c>
      <c r="C535" s="63">
        <v>1</v>
      </c>
      <c r="D535" s="66">
        <v>43832</v>
      </c>
      <c r="E535" s="66">
        <v>43852</v>
      </c>
      <c r="F535" s="63" t="s">
        <v>55</v>
      </c>
      <c r="G535" s="64" t="s">
        <v>8433</v>
      </c>
      <c r="H535" s="67"/>
      <c r="I535" s="68"/>
    </row>
    <row r="536" spans="1:9" ht="14.25" customHeight="1" x14ac:dyDescent="0.25">
      <c r="A536" s="63" t="s">
        <v>8434</v>
      </c>
      <c r="B536" s="64" t="s">
        <v>8435</v>
      </c>
      <c r="C536" s="63">
        <v>1</v>
      </c>
      <c r="D536" s="66">
        <v>43832</v>
      </c>
      <c r="E536" s="66">
        <v>43852</v>
      </c>
      <c r="F536" s="63" t="s">
        <v>513</v>
      </c>
      <c r="G536" s="64" t="s">
        <v>8436</v>
      </c>
      <c r="H536" s="67"/>
      <c r="I536" s="68"/>
    </row>
    <row r="537" spans="1:9" ht="14.25" customHeight="1" x14ac:dyDescent="0.25">
      <c r="A537" s="71" t="s">
        <v>8437</v>
      </c>
      <c r="B537" s="64" t="s">
        <v>4226</v>
      </c>
      <c r="C537" s="63">
        <v>1</v>
      </c>
      <c r="D537" s="66">
        <v>44202</v>
      </c>
      <c r="E537" s="66">
        <v>44222</v>
      </c>
      <c r="F537" s="71" t="s">
        <v>518</v>
      </c>
      <c r="G537" s="94" t="s">
        <v>8438</v>
      </c>
      <c r="H537" s="67"/>
      <c r="I537" s="95"/>
    </row>
    <row r="538" spans="1:9" s="103" customFormat="1" ht="14.25" customHeight="1" x14ac:dyDescent="0.25">
      <c r="A538" s="71" t="s">
        <v>8439</v>
      </c>
      <c r="B538" s="64" t="s">
        <v>8440</v>
      </c>
      <c r="C538" s="63">
        <v>1</v>
      </c>
      <c r="D538" s="66">
        <v>44202</v>
      </c>
      <c r="E538" s="66">
        <v>44222</v>
      </c>
      <c r="F538" s="71" t="s">
        <v>3432</v>
      </c>
      <c r="G538" s="94" t="s">
        <v>8441</v>
      </c>
      <c r="H538" s="67"/>
      <c r="I538" s="68"/>
    </row>
    <row r="539" spans="1:9" ht="14.25" customHeight="1" x14ac:dyDescent="0.25">
      <c r="A539" s="63" t="s">
        <v>8442</v>
      </c>
      <c r="B539" s="64" t="s">
        <v>8443</v>
      </c>
      <c r="C539" s="63">
        <v>1</v>
      </c>
      <c r="D539" s="66">
        <v>43832</v>
      </c>
      <c r="E539" s="66">
        <v>43852</v>
      </c>
      <c r="F539" s="63" t="s">
        <v>38</v>
      </c>
      <c r="G539" s="64" t="s">
        <v>8444</v>
      </c>
      <c r="H539" s="67"/>
      <c r="I539" s="68"/>
    </row>
    <row r="540" spans="1:9" ht="14.25" customHeight="1" x14ac:dyDescent="0.25">
      <c r="A540" s="63" t="s">
        <v>8445</v>
      </c>
      <c r="B540" s="64" t="s">
        <v>4314</v>
      </c>
      <c r="C540" s="63">
        <v>1</v>
      </c>
      <c r="D540" s="66">
        <v>43832</v>
      </c>
      <c r="E540" s="66">
        <v>43852</v>
      </c>
      <c r="F540" s="63" t="s">
        <v>38</v>
      </c>
      <c r="G540" s="64" t="s">
        <v>8446</v>
      </c>
      <c r="H540" s="67"/>
      <c r="I540" s="68"/>
    </row>
    <row r="541" spans="1:9" ht="14.25" customHeight="1" x14ac:dyDescent="0.25">
      <c r="A541" s="63" t="s">
        <v>8447</v>
      </c>
      <c r="B541" s="64" t="s">
        <v>4314</v>
      </c>
      <c r="C541" s="63">
        <v>1</v>
      </c>
      <c r="D541" s="66">
        <v>43832</v>
      </c>
      <c r="E541" s="66">
        <v>43852</v>
      </c>
      <c r="F541" s="63" t="s">
        <v>38</v>
      </c>
      <c r="G541" s="64" t="s">
        <v>8448</v>
      </c>
      <c r="H541" s="67"/>
      <c r="I541" s="68"/>
    </row>
    <row r="542" spans="1:9" s="73" customFormat="1" ht="14.25" customHeight="1" x14ac:dyDescent="0.25">
      <c r="A542" s="71" t="s">
        <v>8449</v>
      </c>
      <c r="B542" s="64" t="s">
        <v>4297</v>
      </c>
      <c r="C542" s="63">
        <v>1</v>
      </c>
      <c r="D542" s="66">
        <v>44202</v>
      </c>
      <c r="E542" s="66">
        <v>44222</v>
      </c>
      <c r="F542" s="71" t="s">
        <v>38</v>
      </c>
      <c r="G542" s="94" t="s">
        <v>8450</v>
      </c>
      <c r="H542" s="67"/>
      <c r="I542" s="68"/>
    </row>
    <row r="543" spans="1:9" ht="14.25" customHeight="1" x14ac:dyDescent="0.25">
      <c r="A543" s="71" t="s">
        <v>8451</v>
      </c>
      <c r="B543" s="64" t="s">
        <v>4314</v>
      </c>
      <c r="C543" s="63">
        <v>1</v>
      </c>
      <c r="D543" s="66">
        <v>44202</v>
      </c>
      <c r="E543" s="66">
        <v>44222</v>
      </c>
      <c r="F543" s="71" t="s">
        <v>38</v>
      </c>
      <c r="G543" s="94" t="s">
        <v>8452</v>
      </c>
      <c r="H543" s="67"/>
      <c r="I543" s="90"/>
    </row>
    <row r="544" spans="1:9" ht="14.25" customHeight="1" x14ac:dyDescent="0.25">
      <c r="A544" s="71" t="s">
        <v>8453</v>
      </c>
      <c r="B544" s="64" t="s">
        <v>8427</v>
      </c>
      <c r="C544" s="63">
        <v>1</v>
      </c>
      <c r="D544" s="66">
        <v>44202</v>
      </c>
      <c r="E544" s="66">
        <v>44222</v>
      </c>
      <c r="F544" s="71" t="s">
        <v>38</v>
      </c>
      <c r="G544" s="94" t="s">
        <v>8454</v>
      </c>
      <c r="H544" s="67"/>
      <c r="I544" s="72"/>
    </row>
    <row r="545" spans="1:9" ht="14.25" customHeight="1" x14ac:dyDescent="0.25">
      <c r="A545" s="63" t="s">
        <v>8455</v>
      </c>
      <c r="B545" s="64" t="s">
        <v>8456</v>
      </c>
      <c r="C545" s="63">
        <v>1</v>
      </c>
      <c r="D545" s="66">
        <v>43832</v>
      </c>
      <c r="E545" s="66">
        <v>43852</v>
      </c>
      <c r="F545" s="63" t="s">
        <v>8457</v>
      </c>
      <c r="G545" s="64" t="s">
        <v>8458</v>
      </c>
      <c r="H545" s="67"/>
      <c r="I545" s="68"/>
    </row>
    <row r="546" spans="1:9" ht="14.25" customHeight="1" x14ac:dyDescent="0.25">
      <c r="A546" s="63" t="s">
        <v>8459</v>
      </c>
      <c r="B546" s="64" t="s">
        <v>8460</v>
      </c>
      <c r="C546" s="63">
        <v>1</v>
      </c>
      <c r="D546" s="66">
        <v>43832</v>
      </c>
      <c r="E546" s="66">
        <v>43852</v>
      </c>
      <c r="F546" s="63" t="s">
        <v>7022</v>
      </c>
      <c r="G546" s="64" t="s">
        <v>8461</v>
      </c>
      <c r="H546" s="67"/>
      <c r="I546" s="68"/>
    </row>
    <row r="547" spans="1:9" ht="14.25" customHeight="1" x14ac:dyDescent="0.25">
      <c r="A547" s="71" t="s">
        <v>8462</v>
      </c>
      <c r="B547" s="64" t="s">
        <v>8463</v>
      </c>
      <c r="C547" s="63">
        <v>1</v>
      </c>
      <c r="D547" s="66">
        <v>44202</v>
      </c>
      <c r="E547" s="66">
        <v>44222</v>
      </c>
      <c r="F547" s="71" t="s">
        <v>1145</v>
      </c>
      <c r="G547" s="94" t="s">
        <v>8464</v>
      </c>
      <c r="H547" s="67"/>
      <c r="I547" s="68"/>
    </row>
    <row r="548" spans="1:9" ht="14.25" customHeight="1" x14ac:dyDescent="0.25">
      <c r="A548" s="71" t="s">
        <v>8465</v>
      </c>
      <c r="B548" s="64" t="s">
        <v>8466</v>
      </c>
      <c r="C548" s="63">
        <v>1</v>
      </c>
      <c r="D548" s="66">
        <v>44202</v>
      </c>
      <c r="E548" s="66">
        <v>44222</v>
      </c>
      <c r="F548" s="71" t="s">
        <v>1145</v>
      </c>
      <c r="G548" s="94" t="s">
        <v>8467</v>
      </c>
      <c r="H548" s="67"/>
      <c r="I548" s="102"/>
    </row>
    <row r="549" spans="1:9" ht="14.25" customHeight="1" x14ac:dyDescent="0.25">
      <c r="A549" s="63" t="s">
        <v>8468</v>
      </c>
      <c r="B549" s="64" t="s">
        <v>8469</v>
      </c>
      <c r="C549" s="63">
        <v>1</v>
      </c>
      <c r="D549" s="66">
        <v>43832</v>
      </c>
      <c r="E549" s="66">
        <v>43852</v>
      </c>
      <c r="F549" s="63" t="s">
        <v>1139</v>
      </c>
      <c r="G549" s="64" t="s">
        <v>8470</v>
      </c>
      <c r="H549" s="67"/>
      <c r="I549" s="68"/>
    </row>
    <row r="550" spans="1:9" ht="14.25" customHeight="1" x14ac:dyDescent="0.25">
      <c r="A550" s="63" t="s">
        <v>8471</v>
      </c>
      <c r="B550" s="64" t="s">
        <v>4233</v>
      </c>
      <c r="C550" s="63">
        <v>1</v>
      </c>
      <c r="D550" s="66">
        <v>43832</v>
      </c>
      <c r="E550" s="66">
        <v>43852</v>
      </c>
      <c r="F550" s="63" t="s">
        <v>135</v>
      </c>
      <c r="G550" s="64" t="s">
        <v>8472</v>
      </c>
      <c r="H550" s="67"/>
      <c r="I550" s="68"/>
    </row>
    <row r="551" spans="1:9" ht="14.25" customHeight="1" x14ac:dyDescent="0.25">
      <c r="A551" s="63" t="s">
        <v>8473</v>
      </c>
      <c r="B551" s="64" t="s">
        <v>4515</v>
      </c>
      <c r="C551" s="63">
        <v>1</v>
      </c>
      <c r="D551" s="66">
        <v>43832</v>
      </c>
      <c r="E551" s="66">
        <v>43852</v>
      </c>
      <c r="F551" s="63" t="s">
        <v>135</v>
      </c>
      <c r="G551" s="64" t="s">
        <v>8474</v>
      </c>
      <c r="H551" s="67"/>
      <c r="I551" s="68"/>
    </row>
    <row r="552" spans="1:9" ht="14.25" customHeight="1" x14ac:dyDescent="0.25">
      <c r="A552" s="63" t="s">
        <v>8475</v>
      </c>
      <c r="B552" s="64" t="s">
        <v>7675</v>
      </c>
      <c r="C552" s="63">
        <v>1</v>
      </c>
      <c r="D552" s="66">
        <v>43832</v>
      </c>
      <c r="E552" s="66">
        <v>43852</v>
      </c>
      <c r="F552" s="63" t="s">
        <v>135</v>
      </c>
      <c r="G552" s="64" t="s">
        <v>8476</v>
      </c>
      <c r="H552" s="67"/>
      <c r="I552" s="68"/>
    </row>
    <row r="553" spans="1:9" s="73" customFormat="1" ht="14.25" customHeight="1" x14ac:dyDescent="0.25">
      <c r="A553" s="63" t="s">
        <v>8477</v>
      </c>
      <c r="B553" s="64" t="s">
        <v>7675</v>
      </c>
      <c r="C553" s="63">
        <v>1</v>
      </c>
      <c r="D553" s="66">
        <v>43832</v>
      </c>
      <c r="E553" s="66">
        <v>43852</v>
      </c>
      <c r="F553" s="63" t="s">
        <v>135</v>
      </c>
      <c r="G553" s="64" t="s">
        <v>8478</v>
      </c>
      <c r="H553" s="67"/>
      <c r="I553" s="68"/>
    </row>
    <row r="554" spans="1:9" s="73" customFormat="1" ht="14.25" customHeight="1" x14ac:dyDescent="0.25">
      <c r="A554" s="63" t="s">
        <v>8479</v>
      </c>
      <c r="B554" s="64" t="s">
        <v>7675</v>
      </c>
      <c r="C554" s="63">
        <v>1</v>
      </c>
      <c r="D554" s="66">
        <v>43832</v>
      </c>
      <c r="E554" s="66">
        <v>43852</v>
      </c>
      <c r="F554" s="63" t="s">
        <v>135</v>
      </c>
      <c r="G554" s="64" t="s">
        <v>8480</v>
      </c>
      <c r="H554" s="67"/>
      <c r="I554" s="68"/>
    </row>
    <row r="555" spans="1:9" ht="14.25" customHeight="1" x14ac:dyDescent="0.25">
      <c r="A555" s="71" t="s">
        <v>8481</v>
      </c>
      <c r="B555" s="64" t="s">
        <v>8482</v>
      </c>
      <c r="C555" s="63">
        <v>1</v>
      </c>
      <c r="D555" s="66">
        <v>44202</v>
      </c>
      <c r="E555" s="66">
        <v>44222</v>
      </c>
      <c r="F555" s="71" t="s">
        <v>135</v>
      </c>
      <c r="G555" s="94" t="s">
        <v>8483</v>
      </c>
      <c r="H555" s="67"/>
      <c r="I555" s="68"/>
    </row>
    <row r="556" spans="1:9" ht="14.25" customHeight="1" x14ac:dyDescent="0.25">
      <c r="A556" s="71" t="s">
        <v>8484</v>
      </c>
      <c r="B556" s="64" t="s">
        <v>8485</v>
      </c>
      <c r="C556" s="63">
        <v>1</v>
      </c>
      <c r="D556" s="66">
        <v>44202</v>
      </c>
      <c r="E556" s="66">
        <v>44222</v>
      </c>
      <c r="F556" s="71" t="s">
        <v>135</v>
      </c>
      <c r="G556" s="94" t="s">
        <v>8486</v>
      </c>
      <c r="H556" s="67"/>
      <c r="I556" s="90"/>
    </row>
    <row r="557" spans="1:9" ht="14.25" customHeight="1" x14ac:dyDescent="0.25">
      <c r="A557" s="71" t="s">
        <v>8487</v>
      </c>
      <c r="B557" s="64" t="s">
        <v>8485</v>
      </c>
      <c r="C557" s="63">
        <v>1</v>
      </c>
      <c r="D557" s="66">
        <v>44202</v>
      </c>
      <c r="E557" s="66">
        <v>44222</v>
      </c>
      <c r="F557" s="71" t="s">
        <v>135</v>
      </c>
      <c r="G557" s="94" t="s">
        <v>8488</v>
      </c>
      <c r="H557" s="67"/>
      <c r="I557" s="90"/>
    </row>
    <row r="558" spans="1:9" ht="14.25" customHeight="1" x14ac:dyDescent="0.25">
      <c r="A558" s="71" t="s">
        <v>8489</v>
      </c>
      <c r="B558" s="64" t="s">
        <v>4233</v>
      </c>
      <c r="C558" s="63">
        <v>1</v>
      </c>
      <c r="D558" s="66">
        <v>44202</v>
      </c>
      <c r="E558" s="66">
        <v>44222</v>
      </c>
      <c r="F558" s="71" t="s">
        <v>7073</v>
      </c>
      <c r="G558" s="94" t="s">
        <v>8490</v>
      </c>
      <c r="H558" s="67"/>
      <c r="I558" s="72"/>
    </row>
    <row r="559" spans="1:9" s="75" customFormat="1" ht="14.25" customHeight="1" x14ac:dyDescent="0.25">
      <c r="A559" s="63" t="s">
        <v>8491</v>
      </c>
      <c r="B559" s="64" t="s">
        <v>4176</v>
      </c>
      <c r="C559" s="63">
        <v>1</v>
      </c>
      <c r="D559" s="66">
        <v>43832</v>
      </c>
      <c r="E559" s="66">
        <v>43852</v>
      </c>
      <c r="F559" s="63" t="s">
        <v>101</v>
      </c>
      <c r="G559" s="64" t="s">
        <v>8492</v>
      </c>
      <c r="H559" s="67"/>
      <c r="I559" s="68"/>
    </row>
    <row r="560" spans="1:9" s="75" customFormat="1" ht="14.25" customHeight="1" x14ac:dyDescent="0.25">
      <c r="A560" s="63" t="s">
        <v>8493</v>
      </c>
      <c r="B560" s="64" t="s">
        <v>4176</v>
      </c>
      <c r="C560" s="63">
        <v>1</v>
      </c>
      <c r="D560" s="66">
        <v>43832</v>
      </c>
      <c r="E560" s="66">
        <v>43852</v>
      </c>
      <c r="F560" s="63" t="s">
        <v>101</v>
      </c>
      <c r="G560" s="64" t="s">
        <v>8494</v>
      </c>
      <c r="H560" s="67"/>
      <c r="I560" s="68"/>
    </row>
    <row r="561" spans="1:9" ht="14.25" customHeight="1" x14ac:dyDescent="0.25">
      <c r="A561" s="63" t="s">
        <v>8495</v>
      </c>
      <c r="B561" s="64" t="s">
        <v>4176</v>
      </c>
      <c r="C561" s="63">
        <v>1</v>
      </c>
      <c r="D561" s="66">
        <v>43832</v>
      </c>
      <c r="E561" s="66">
        <v>43852</v>
      </c>
      <c r="F561" s="63" t="s">
        <v>101</v>
      </c>
      <c r="G561" s="64" t="s">
        <v>8496</v>
      </c>
      <c r="H561" s="67"/>
      <c r="I561" s="68"/>
    </row>
    <row r="562" spans="1:9" ht="14.25" customHeight="1" x14ac:dyDescent="0.25">
      <c r="A562" s="71" t="s">
        <v>8497</v>
      </c>
      <c r="B562" s="64" t="s">
        <v>8498</v>
      </c>
      <c r="C562" s="63">
        <v>1</v>
      </c>
      <c r="D562" s="66">
        <v>44202</v>
      </c>
      <c r="E562" s="66">
        <v>44222</v>
      </c>
      <c r="F562" s="71" t="s">
        <v>101</v>
      </c>
      <c r="G562" s="94" t="s">
        <v>8499</v>
      </c>
      <c r="H562" s="67"/>
      <c r="I562" s="90"/>
    </row>
    <row r="563" spans="1:9" ht="14.25" customHeight="1" x14ac:dyDescent="0.25">
      <c r="A563" s="80" t="s">
        <v>8500</v>
      </c>
      <c r="B563" s="81" t="s">
        <v>4801</v>
      </c>
      <c r="C563" s="80">
        <v>1</v>
      </c>
      <c r="D563" s="83">
        <v>43832</v>
      </c>
      <c r="E563" s="83">
        <v>43852</v>
      </c>
      <c r="F563" s="80" t="s">
        <v>8501</v>
      </c>
      <c r="G563" s="81" t="s">
        <v>8502</v>
      </c>
      <c r="H563" s="84" t="s">
        <v>8503</v>
      </c>
      <c r="I563" s="80" t="s">
        <v>7224</v>
      </c>
    </row>
    <row r="564" spans="1:9" ht="14.25" customHeight="1" x14ac:dyDescent="0.25">
      <c r="A564" s="71" t="s">
        <v>8504</v>
      </c>
      <c r="B564" s="64" t="s">
        <v>8505</v>
      </c>
      <c r="C564" s="63">
        <v>1</v>
      </c>
      <c r="D564" s="66">
        <v>44202</v>
      </c>
      <c r="E564" s="66">
        <v>44222</v>
      </c>
      <c r="F564" s="71" t="s">
        <v>7076</v>
      </c>
      <c r="G564" s="94" t="s">
        <v>8506</v>
      </c>
      <c r="H564" s="67"/>
      <c r="I564" s="68"/>
    </row>
    <row r="565" spans="1:9" ht="14.25" customHeight="1" x14ac:dyDescent="0.25">
      <c r="A565" s="63" t="s">
        <v>8507</v>
      </c>
      <c r="B565" s="64" t="s">
        <v>8508</v>
      </c>
      <c r="C565" s="63">
        <v>1</v>
      </c>
      <c r="D565" s="66">
        <v>43832</v>
      </c>
      <c r="E565" s="66">
        <v>43852</v>
      </c>
      <c r="F565" s="63" t="s">
        <v>197</v>
      </c>
      <c r="G565" s="64" t="s">
        <v>8509</v>
      </c>
      <c r="H565" s="67"/>
      <c r="I565" s="68"/>
    </row>
    <row r="566" spans="1:9" ht="14.25" customHeight="1" x14ac:dyDescent="0.25">
      <c r="A566" s="63" t="s">
        <v>8510</v>
      </c>
      <c r="B566" s="64" t="s">
        <v>7675</v>
      </c>
      <c r="C566" s="63">
        <v>1</v>
      </c>
      <c r="D566" s="66">
        <v>43832</v>
      </c>
      <c r="E566" s="66">
        <v>43852</v>
      </c>
      <c r="F566" s="63" t="s">
        <v>197</v>
      </c>
      <c r="G566" s="64" t="s">
        <v>8511</v>
      </c>
      <c r="H566" s="67"/>
      <c r="I566" s="68"/>
    </row>
    <row r="567" spans="1:9" ht="14.25" customHeight="1" x14ac:dyDescent="0.25">
      <c r="A567" s="88" t="s">
        <v>8512</v>
      </c>
      <c r="B567" s="81" t="s">
        <v>8077</v>
      </c>
      <c r="C567" s="80">
        <v>1</v>
      </c>
      <c r="D567" s="83">
        <v>44202</v>
      </c>
      <c r="E567" s="83">
        <v>44222</v>
      </c>
      <c r="F567" s="88" t="s">
        <v>197</v>
      </c>
      <c r="G567" s="89" t="s">
        <v>8513</v>
      </c>
      <c r="H567" s="84" t="s">
        <v>7334</v>
      </c>
      <c r="I567" s="85" t="s">
        <v>7224</v>
      </c>
    </row>
    <row r="568" spans="1:9" s="103" customFormat="1" ht="14.25" customHeight="1" x14ac:dyDescent="0.25">
      <c r="A568" s="71" t="s">
        <v>8514</v>
      </c>
      <c r="B568" s="64" t="s">
        <v>4322</v>
      </c>
      <c r="C568" s="63">
        <v>1</v>
      </c>
      <c r="D568" s="66">
        <v>44202</v>
      </c>
      <c r="E568" s="66">
        <v>44222</v>
      </c>
      <c r="F568" s="71" t="s">
        <v>197</v>
      </c>
      <c r="G568" s="94" t="s">
        <v>8515</v>
      </c>
      <c r="H568" s="67"/>
      <c r="I568" s="90"/>
    </row>
    <row r="569" spans="1:9" s="103" customFormat="1" ht="14.25" customHeight="1" x14ac:dyDescent="0.25">
      <c r="A569" s="71" t="s">
        <v>8516</v>
      </c>
      <c r="B569" s="64" t="s">
        <v>8517</v>
      </c>
      <c r="C569" s="63">
        <v>1</v>
      </c>
      <c r="D569" s="66">
        <v>44202</v>
      </c>
      <c r="E569" s="66">
        <v>44222</v>
      </c>
      <c r="F569" s="71" t="s">
        <v>197</v>
      </c>
      <c r="G569" s="94" t="s">
        <v>8518</v>
      </c>
      <c r="H569" s="77"/>
      <c r="I569" s="90"/>
    </row>
    <row r="570" spans="1:9" s="73" customFormat="1" ht="14.25" customHeight="1" x14ac:dyDescent="0.25">
      <c r="A570" s="71" t="s">
        <v>8519</v>
      </c>
      <c r="B570" s="64" t="s">
        <v>8101</v>
      </c>
      <c r="C570" s="65">
        <v>1</v>
      </c>
      <c r="D570" s="66">
        <v>44202</v>
      </c>
      <c r="E570" s="66">
        <v>44222</v>
      </c>
      <c r="F570" s="71" t="s">
        <v>197</v>
      </c>
      <c r="G570" s="94" t="s">
        <v>8520</v>
      </c>
      <c r="H570" s="67"/>
      <c r="I570" s="72"/>
    </row>
    <row r="571" spans="1:9" ht="14.25" customHeight="1" x14ac:dyDescent="0.25">
      <c r="A571" s="71" t="s">
        <v>8521</v>
      </c>
      <c r="B571" s="64" t="s">
        <v>8101</v>
      </c>
      <c r="C571" s="65">
        <v>1</v>
      </c>
      <c r="D571" s="66">
        <v>44202</v>
      </c>
      <c r="E571" s="66">
        <v>44222</v>
      </c>
      <c r="F571" s="71" t="s">
        <v>197</v>
      </c>
      <c r="G571" s="94" t="s">
        <v>8522</v>
      </c>
      <c r="H571" s="67"/>
      <c r="I571" s="68"/>
    </row>
    <row r="572" spans="1:9" ht="14.25" customHeight="1" x14ac:dyDescent="0.25">
      <c r="A572" s="71" t="s">
        <v>8523</v>
      </c>
      <c r="B572" s="64" t="s">
        <v>4616</v>
      </c>
      <c r="C572" s="65">
        <v>1</v>
      </c>
      <c r="D572" s="66">
        <v>44202</v>
      </c>
      <c r="E572" s="66">
        <v>44222</v>
      </c>
      <c r="F572" s="71" t="s">
        <v>197</v>
      </c>
      <c r="G572" s="94" t="s">
        <v>8524</v>
      </c>
      <c r="H572" s="67"/>
      <c r="I572" s="72"/>
    </row>
    <row r="573" spans="1:9" s="75" customFormat="1" ht="14.25" customHeight="1" x14ac:dyDescent="0.25">
      <c r="A573" s="63" t="s">
        <v>8525</v>
      </c>
      <c r="B573" s="64" t="s">
        <v>7675</v>
      </c>
      <c r="C573" s="65">
        <v>1</v>
      </c>
      <c r="D573" s="66">
        <v>43832</v>
      </c>
      <c r="E573" s="66">
        <v>43852</v>
      </c>
      <c r="F573" s="63" t="s">
        <v>8526</v>
      </c>
      <c r="G573" s="64" t="s">
        <v>8527</v>
      </c>
      <c r="H573" s="67"/>
      <c r="I573" s="68"/>
    </row>
    <row r="574" spans="1:9" s="75" customFormat="1" ht="14.25" customHeight="1" x14ac:dyDescent="0.25">
      <c r="A574" s="59" t="s">
        <v>8528</v>
      </c>
      <c r="B574" s="17" t="s">
        <v>8529</v>
      </c>
      <c r="C574" s="60">
        <v>1</v>
      </c>
      <c r="D574" s="61">
        <v>43832</v>
      </c>
      <c r="E574" s="61">
        <v>43852</v>
      </c>
      <c r="F574" s="59" t="s">
        <v>1649</v>
      </c>
      <c r="G574" s="17" t="s">
        <v>8530</v>
      </c>
      <c r="H574" s="62" t="s">
        <v>8531</v>
      </c>
      <c r="I574" s="59" t="s">
        <v>7129</v>
      </c>
    </row>
    <row r="575" spans="1:9" s="73" customFormat="1" ht="14.25" customHeight="1" x14ac:dyDescent="0.25">
      <c r="A575" s="63" t="s">
        <v>8532</v>
      </c>
      <c r="B575" s="64" t="s">
        <v>4387</v>
      </c>
      <c r="C575" s="65">
        <v>1</v>
      </c>
      <c r="D575" s="66">
        <v>43832</v>
      </c>
      <c r="E575" s="66">
        <v>43852</v>
      </c>
      <c r="F575" s="63" t="s">
        <v>1347</v>
      </c>
      <c r="G575" s="64" t="s">
        <v>8533</v>
      </c>
      <c r="H575" s="67"/>
      <c r="I575" s="68"/>
    </row>
    <row r="576" spans="1:9" s="73" customFormat="1" ht="14.25" customHeight="1" x14ac:dyDescent="0.25">
      <c r="A576" s="71" t="s">
        <v>8534</v>
      </c>
      <c r="B576" s="64" t="s">
        <v>8404</v>
      </c>
      <c r="C576" s="65">
        <v>1</v>
      </c>
      <c r="D576" s="66">
        <v>44202</v>
      </c>
      <c r="E576" s="66">
        <v>44222</v>
      </c>
      <c r="F576" s="71" t="s">
        <v>3257</v>
      </c>
      <c r="G576" s="94" t="s">
        <v>8535</v>
      </c>
      <c r="H576" s="67"/>
      <c r="I576" s="90"/>
    </row>
    <row r="577" spans="1:9" ht="14.25" customHeight="1" x14ac:dyDescent="0.25">
      <c r="A577" s="86" t="s">
        <v>8536</v>
      </c>
      <c r="B577" s="17" t="s">
        <v>8354</v>
      </c>
      <c r="C577" s="60">
        <v>1</v>
      </c>
      <c r="D577" s="61">
        <v>44202</v>
      </c>
      <c r="E577" s="61">
        <v>44222</v>
      </c>
      <c r="F577" s="86" t="s">
        <v>2440</v>
      </c>
      <c r="G577" s="87" t="s">
        <v>8537</v>
      </c>
      <c r="H577" s="62" t="s">
        <v>8538</v>
      </c>
      <c r="I577" s="59" t="s">
        <v>7129</v>
      </c>
    </row>
    <row r="578" spans="1:9" ht="14.25" customHeight="1" x14ac:dyDescent="0.25">
      <c r="A578" s="86" t="s">
        <v>8539</v>
      </c>
      <c r="B578" s="17" t="s">
        <v>8354</v>
      </c>
      <c r="C578" s="60">
        <v>1</v>
      </c>
      <c r="D578" s="61">
        <v>44202</v>
      </c>
      <c r="E578" s="61">
        <v>44222</v>
      </c>
      <c r="F578" s="86" t="s">
        <v>2440</v>
      </c>
      <c r="G578" s="87" t="s">
        <v>8540</v>
      </c>
      <c r="H578" s="62" t="s">
        <v>8541</v>
      </c>
      <c r="I578" s="59" t="s">
        <v>7129</v>
      </c>
    </row>
    <row r="579" spans="1:9" s="73" customFormat="1" ht="14.25" customHeight="1" x14ac:dyDescent="0.25">
      <c r="A579" s="86" t="s">
        <v>8542</v>
      </c>
      <c r="B579" s="17" t="s">
        <v>8354</v>
      </c>
      <c r="C579" s="60">
        <v>1</v>
      </c>
      <c r="D579" s="61">
        <v>44202</v>
      </c>
      <c r="E579" s="61">
        <v>44222</v>
      </c>
      <c r="F579" s="86" t="s">
        <v>2440</v>
      </c>
      <c r="G579" s="87" t="s">
        <v>8543</v>
      </c>
      <c r="H579" s="62" t="s">
        <v>8538</v>
      </c>
      <c r="I579" s="59" t="s">
        <v>7129</v>
      </c>
    </row>
    <row r="580" spans="1:9" s="73" customFormat="1" ht="14.25" customHeight="1" x14ac:dyDescent="0.25">
      <c r="A580" s="86" t="s">
        <v>8544</v>
      </c>
      <c r="B580" s="17" t="s">
        <v>8354</v>
      </c>
      <c r="C580" s="60">
        <v>1</v>
      </c>
      <c r="D580" s="61">
        <v>44202</v>
      </c>
      <c r="E580" s="61">
        <v>44222</v>
      </c>
      <c r="F580" s="86" t="s">
        <v>2440</v>
      </c>
      <c r="G580" s="87" t="s">
        <v>8545</v>
      </c>
      <c r="H580" s="62" t="s">
        <v>8541</v>
      </c>
      <c r="I580" s="59" t="s">
        <v>7129</v>
      </c>
    </row>
    <row r="581" spans="1:9" s="73" customFormat="1" ht="14.25" customHeight="1" x14ac:dyDescent="0.25">
      <c r="A581" s="86" t="s">
        <v>8546</v>
      </c>
      <c r="B581" s="17" t="s">
        <v>8354</v>
      </c>
      <c r="C581" s="60">
        <v>1</v>
      </c>
      <c r="D581" s="61">
        <v>44202</v>
      </c>
      <c r="E581" s="61">
        <v>44222</v>
      </c>
      <c r="F581" s="86" t="s">
        <v>2440</v>
      </c>
      <c r="G581" s="87" t="s">
        <v>8547</v>
      </c>
      <c r="H581" s="62" t="s">
        <v>8541</v>
      </c>
      <c r="I581" s="59" t="s">
        <v>7129</v>
      </c>
    </row>
    <row r="582" spans="1:9" s="73" customFormat="1" ht="14.25" customHeight="1" x14ac:dyDescent="0.25">
      <c r="A582" s="63" t="s">
        <v>8548</v>
      </c>
      <c r="B582" s="64" t="s">
        <v>4664</v>
      </c>
      <c r="C582" s="65">
        <v>1</v>
      </c>
      <c r="D582" s="66">
        <v>43832</v>
      </c>
      <c r="E582" s="66">
        <v>43852</v>
      </c>
      <c r="F582" s="63" t="s">
        <v>7114</v>
      </c>
      <c r="G582" s="64" t="s">
        <v>8549</v>
      </c>
      <c r="H582" s="67"/>
      <c r="I582" s="68"/>
    </row>
    <row r="583" spans="1:9" s="73" customFormat="1" ht="14.25" customHeight="1" x14ac:dyDescent="0.25">
      <c r="A583" s="59" t="s">
        <v>8550</v>
      </c>
      <c r="B583" s="17" t="s">
        <v>4819</v>
      </c>
      <c r="C583" s="60">
        <v>2</v>
      </c>
      <c r="D583" s="61">
        <v>43837</v>
      </c>
      <c r="E583" s="61">
        <v>43857</v>
      </c>
      <c r="F583" s="59" t="s">
        <v>1684</v>
      </c>
      <c r="G583" s="17" t="s">
        <v>8551</v>
      </c>
      <c r="H583" s="62" t="s">
        <v>8552</v>
      </c>
      <c r="I583" s="59" t="s">
        <v>7129</v>
      </c>
    </row>
    <row r="584" spans="1:9" ht="14.25" customHeight="1" x14ac:dyDescent="0.25">
      <c r="A584" s="59" t="s">
        <v>8550</v>
      </c>
      <c r="B584" s="17" t="s">
        <v>4819</v>
      </c>
      <c r="C584" s="60">
        <v>2</v>
      </c>
      <c r="D584" s="61">
        <v>43837</v>
      </c>
      <c r="E584" s="61">
        <v>43857</v>
      </c>
      <c r="F584" s="59" t="s">
        <v>1684</v>
      </c>
      <c r="G584" s="17" t="s">
        <v>8551</v>
      </c>
      <c r="H584" s="62" t="s">
        <v>8553</v>
      </c>
      <c r="I584" s="59" t="s">
        <v>7129</v>
      </c>
    </row>
    <row r="585" spans="1:9" ht="14.25" customHeight="1" x14ac:dyDescent="0.25">
      <c r="A585" s="59" t="s">
        <v>8550</v>
      </c>
      <c r="B585" s="17" t="s">
        <v>4819</v>
      </c>
      <c r="C585" s="60">
        <v>2</v>
      </c>
      <c r="D585" s="61">
        <v>43837</v>
      </c>
      <c r="E585" s="61">
        <v>43857</v>
      </c>
      <c r="F585" s="59" t="s">
        <v>1684</v>
      </c>
      <c r="G585" s="17" t="s">
        <v>8551</v>
      </c>
      <c r="H585" s="62" t="s">
        <v>8554</v>
      </c>
      <c r="I585" s="59" t="s">
        <v>7129</v>
      </c>
    </row>
    <row r="586" spans="1:9" ht="14.25" customHeight="1" x14ac:dyDescent="0.25">
      <c r="A586" s="59" t="s">
        <v>8550</v>
      </c>
      <c r="B586" s="17" t="s">
        <v>4819</v>
      </c>
      <c r="C586" s="60">
        <v>2</v>
      </c>
      <c r="D586" s="61">
        <v>43837</v>
      </c>
      <c r="E586" s="61">
        <v>43857</v>
      </c>
      <c r="F586" s="59" t="s">
        <v>1684</v>
      </c>
      <c r="G586" s="17" t="s">
        <v>8551</v>
      </c>
      <c r="H586" s="62" t="s">
        <v>8554</v>
      </c>
      <c r="I586" s="59" t="s">
        <v>7129</v>
      </c>
    </row>
    <row r="587" spans="1:9" ht="14.25" customHeight="1" x14ac:dyDescent="0.25">
      <c r="A587" s="59" t="s">
        <v>8550</v>
      </c>
      <c r="B587" s="17" t="s">
        <v>4819</v>
      </c>
      <c r="C587" s="60">
        <v>2</v>
      </c>
      <c r="D587" s="61">
        <v>43837</v>
      </c>
      <c r="E587" s="61">
        <v>43857</v>
      </c>
      <c r="F587" s="59" t="s">
        <v>1684</v>
      </c>
      <c r="G587" s="17" t="s">
        <v>8551</v>
      </c>
      <c r="H587" s="62" t="s">
        <v>8555</v>
      </c>
      <c r="I587" s="59" t="s">
        <v>7129</v>
      </c>
    </row>
    <row r="588" spans="1:9" ht="14.25" customHeight="1" x14ac:dyDescent="0.25">
      <c r="A588" s="59" t="s">
        <v>8556</v>
      </c>
      <c r="B588" s="17" t="s">
        <v>4819</v>
      </c>
      <c r="C588" s="60">
        <v>2</v>
      </c>
      <c r="D588" s="61">
        <v>43837</v>
      </c>
      <c r="E588" s="61">
        <v>43857</v>
      </c>
      <c r="F588" s="59" t="s">
        <v>1684</v>
      </c>
      <c r="G588" s="17" t="s">
        <v>8557</v>
      </c>
      <c r="H588" s="62" t="s">
        <v>8553</v>
      </c>
      <c r="I588" s="59" t="s">
        <v>7129</v>
      </c>
    </row>
    <row r="589" spans="1:9" s="73" customFormat="1" ht="14.25" customHeight="1" x14ac:dyDescent="0.25">
      <c r="A589" s="59" t="s">
        <v>8556</v>
      </c>
      <c r="B589" s="17" t="s">
        <v>4819</v>
      </c>
      <c r="C589" s="60">
        <v>2</v>
      </c>
      <c r="D589" s="61">
        <v>43837</v>
      </c>
      <c r="E589" s="61">
        <v>43857</v>
      </c>
      <c r="F589" s="59" t="s">
        <v>1684</v>
      </c>
      <c r="G589" s="17" t="s">
        <v>8557</v>
      </c>
      <c r="H589" s="62" t="s">
        <v>8554</v>
      </c>
      <c r="I589" s="59" t="s">
        <v>7129</v>
      </c>
    </row>
    <row r="590" spans="1:9" s="73" customFormat="1" ht="14.25" customHeight="1" x14ac:dyDescent="0.25">
      <c r="A590" s="59" t="s">
        <v>8556</v>
      </c>
      <c r="B590" s="17" t="s">
        <v>4819</v>
      </c>
      <c r="C590" s="60">
        <v>2</v>
      </c>
      <c r="D590" s="61">
        <v>43837</v>
      </c>
      <c r="E590" s="61">
        <v>43857</v>
      </c>
      <c r="F590" s="59" t="s">
        <v>1684</v>
      </c>
      <c r="G590" s="17" t="s">
        <v>8557</v>
      </c>
      <c r="H590" s="62" t="s">
        <v>8554</v>
      </c>
      <c r="I590" s="59" t="s">
        <v>7129</v>
      </c>
    </row>
    <row r="591" spans="1:9" s="73" customFormat="1" ht="14.25" customHeight="1" x14ac:dyDescent="0.25">
      <c r="A591" s="59" t="s">
        <v>8556</v>
      </c>
      <c r="B591" s="17" t="s">
        <v>4819</v>
      </c>
      <c r="C591" s="60">
        <v>2</v>
      </c>
      <c r="D591" s="61">
        <v>43837</v>
      </c>
      <c r="E591" s="61">
        <v>43857</v>
      </c>
      <c r="F591" s="59" t="s">
        <v>1684</v>
      </c>
      <c r="G591" s="17" t="s">
        <v>8557</v>
      </c>
      <c r="H591" s="62" t="s">
        <v>8558</v>
      </c>
      <c r="I591" s="59" t="s">
        <v>7129</v>
      </c>
    </row>
    <row r="592" spans="1:9" ht="14.25" customHeight="1" x14ac:dyDescent="0.25">
      <c r="A592" s="59" t="s">
        <v>8559</v>
      </c>
      <c r="B592" s="17" t="s">
        <v>4819</v>
      </c>
      <c r="C592" s="60">
        <v>2</v>
      </c>
      <c r="D592" s="61">
        <v>43837</v>
      </c>
      <c r="E592" s="61">
        <v>43857</v>
      </c>
      <c r="F592" s="59" t="s">
        <v>1684</v>
      </c>
      <c r="G592" s="17" t="s">
        <v>8560</v>
      </c>
      <c r="H592" s="62" t="s">
        <v>8552</v>
      </c>
      <c r="I592" s="59" t="s">
        <v>7129</v>
      </c>
    </row>
    <row r="593" spans="1:9" s="75" customFormat="1" ht="14.25" customHeight="1" x14ac:dyDescent="0.25">
      <c r="A593" s="59" t="s">
        <v>8559</v>
      </c>
      <c r="B593" s="17" t="s">
        <v>4819</v>
      </c>
      <c r="C593" s="60">
        <v>2</v>
      </c>
      <c r="D593" s="61">
        <v>43837</v>
      </c>
      <c r="E593" s="61">
        <v>43857</v>
      </c>
      <c r="F593" s="59" t="s">
        <v>1684</v>
      </c>
      <c r="G593" s="17" t="s">
        <v>8560</v>
      </c>
      <c r="H593" s="62" t="s">
        <v>8553</v>
      </c>
      <c r="I593" s="59" t="s">
        <v>7129</v>
      </c>
    </row>
    <row r="594" spans="1:9" ht="14.25" customHeight="1" x14ac:dyDescent="0.25">
      <c r="A594" s="59" t="s">
        <v>8559</v>
      </c>
      <c r="B594" s="17" t="s">
        <v>4819</v>
      </c>
      <c r="C594" s="60">
        <v>2</v>
      </c>
      <c r="D594" s="61">
        <v>43837</v>
      </c>
      <c r="E594" s="61">
        <v>43857</v>
      </c>
      <c r="F594" s="59" t="s">
        <v>1684</v>
      </c>
      <c r="G594" s="17" t="s">
        <v>8560</v>
      </c>
      <c r="H594" s="62" t="s">
        <v>8554</v>
      </c>
      <c r="I594" s="59" t="s">
        <v>7129</v>
      </c>
    </row>
    <row r="595" spans="1:9" ht="14.25" customHeight="1" x14ac:dyDescent="0.25">
      <c r="A595" s="59" t="s">
        <v>8559</v>
      </c>
      <c r="B595" s="17" t="s">
        <v>4819</v>
      </c>
      <c r="C595" s="60">
        <v>2</v>
      </c>
      <c r="D595" s="61">
        <v>43837</v>
      </c>
      <c r="E595" s="61">
        <v>43857</v>
      </c>
      <c r="F595" s="59" t="s">
        <v>1684</v>
      </c>
      <c r="G595" s="17" t="s">
        <v>8560</v>
      </c>
      <c r="H595" s="62" t="s">
        <v>8554</v>
      </c>
      <c r="I595" s="59" t="s">
        <v>7129</v>
      </c>
    </row>
    <row r="596" spans="1:9" s="75" customFormat="1" ht="14.25" customHeight="1" x14ac:dyDescent="0.25">
      <c r="A596" s="59" t="s">
        <v>8559</v>
      </c>
      <c r="B596" s="17" t="s">
        <v>4819</v>
      </c>
      <c r="C596" s="60">
        <v>2</v>
      </c>
      <c r="D596" s="61">
        <v>43837</v>
      </c>
      <c r="E596" s="61">
        <v>43857</v>
      </c>
      <c r="F596" s="59" t="s">
        <v>1684</v>
      </c>
      <c r="G596" s="17" t="s">
        <v>8560</v>
      </c>
      <c r="H596" s="62" t="s">
        <v>8558</v>
      </c>
      <c r="I596" s="59" t="s">
        <v>7129</v>
      </c>
    </row>
    <row r="597" spans="1:9" s="75" customFormat="1" ht="14.25" customHeight="1" x14ac:dyDescent="0.25">
      <c r="A597" s="71" t="s">
        <v>8561</v>
      </c>
      <c r="B597" s="64" t="s">
        <v>8562</v>
      </c>
      <c r="C597" s="65">
        <v>2</v>
      </c>
      <c r="D597" s="66">
        <v>44208</v>
      </c>
      <c r="E597" s="66">
        <v>44228</v>
      </c>
      <c r="F597" s="71" t="s">
        <v>856</v>
      </c>
      <c r="G597" s="94" t="s">
        <v>8563</v>
      </c>
      <c r="H597" s="67"/>
      <c r="I597" s="72"/>
    </row>
    <row r="598" spans="1:9" ht="14.25" customHeight="1" x14ac:dyDescent="0.25">
      <c r="A598" s="71" t="s">
        <v>8564</v>
      </c>
      <c r="B598" s="64" t="s">
        <v>8565</v>
      </c>
      <c r="C598" s="65">
        <v>2</v>
      </c>
      <c r="D598" s="66">
        <v>44208</v>
      </c>
      <c r="E598" s="66">
        <v>44228</v>
      </c>
      <c r="F598" s="71" t="s">
        <v>5049</v>
      </c>
      <c r="G598" s="94" t="s">
        <v>8566</v>
      </c>
      <c r="H598" s="67"/>
      <c r="I598" s="68"/>
    </row>
    <row r="599" spans="1:9" ht="14.25" customHeight="1" x14ac:dyDescent="0.25">
      <c r="A599" s="71" t="s">
        <v>8567</v>
      </c>
      <c r="B599" s="64" t="s">
        <v>8568</v>
      </c>
      <c r="C599" s="65">
        <v>2</v>
      </c>
      <c r="D599" s="66">
        <v>44208</v>
      </c>
      <c r="E599" s="66">
        <v>44228</v>
      </c>
      <c r="F599" s="71" t="s">
        <v>5105</v>
      </c>
      <c r="G599" s="94" t="s">
        <v>8569</v>
      </c>
      <c r="H599" s="67"/>
      <c r="I599" s="68"/>
    </row>
    <row r="600" spans="1:9" ht="14.25" customHeight="1" x14ac:dyDescent="0.25">
      <c r="A600" s="71" t="s">
        <v>8570</v>
      </c>
      <c r="B600" s="64" t="s">
        <v>8571</v>
      </c>
      <c r="C600" s="65">
        <v>2</v>
      </c>
      <c r="D600" s="66">
        <v>44208</v>
      </c>
      <c r="E600" s="66">
        <v>44228</v>
      </c>
      <c r="F600" s="71" t="s">
        <v>842</v>
      </c>
      <c r="G600" s="94" t="s">
        <v>8572</v>
      </c>
      <c r="H600" s="67"/>
      <c r="I600" s="68"/>
    </row>
    <row r="601" spans="1:9" ht="14.25" customHeight="1" x14ac:dyDescent="0.25">
      <c r="A601" s="63" t="s">
        <v>8573</v>
      </c>
      <c r="B601" s="64" t="s">
        <v>8404</v>
      </c>
      <c r="C601" s="65">
        <v>2</v>
      </c>
      <c r="D601" s="66">
        <v>43837</v>
      </c>
      <c r="E601" s="66">
        <v>43857</v>
      </c>
      <c r="F601" s="63" t="s">
        <v>5124</v>
      </c>
      <c r="G601" s="64" t="s">
        <v>8574</v>
      </c>
      <c r="H601" s="67"/>
      <c r="I601" s="68"/>
    </row>
    <row r="602" spans="1:9" s="75" customFormat="1" ht="14.25" customHeight="1" x14ac:dyDescent="0.25">
      <c r="A602" s="63" t="s">
        <v>8575</v>
      </c>
      <c r="B602" s="64" t="s">
        <v>4079</v>
      </c>
      <c r="C602" s="65">
        <v>2</v>
      </c>
      <c r="D602" s="66">
        <v>43837</v>
      </c>
      <c r="E602" s="66">
        <v>43857</v>
      </c>
      <c r="F602" s="63" t="s">
        <v>97</v>
      </c>
      <c r="G602" s="64" t="s">
        <v>8576</v>
      </c>
      <c r="H602" s="67"/>
      <c r="I602" s="95"/>
    </row>
    <row r="603" spans="1:9" s="75" customFormat="1" ht="14.25" customHeight="1" x14ac:dyDescent="0.25">
      <c r="A603" s="71" t="s">
        <v>8577</v>
      </c>
      <c r="B603" s="64" t="s">
        <v>7332</v>
      </c>
      <c r="C603" s="65">
        <v>2</v>
      </c>
      <c r="D603" s="66">
        <v>44208</v>
      </c>
      <c r="E603" s="66">
        <v>44228</v>
      </c>
      <c r="F603" s="71" t="s">
        <v>5144</v>
      </c>
      <c r="G603" s="94" t="s">
        <v>8578</v>
      </c>
      <c r="H603" s="67"/>
      <c r="I603" s="68"/>
    </row>
    <row r="604" spans="1:9" s="75" customFormat="1" ht="14.25" customHeight="1" x14ac:dyDescent="0.25">
      <c r="A604" s="63" t="s">
        <v>8579</v>
      </c>
      <c r="B604" s="64" t="s">
        <v>8580</v>
      </c>
      <c r="C604" s="65">
        <v>2</v>
      </c>
      <c r="D604" s="66">
        <v>43837</v>
      </c>
      <c r="E604" s="66">
        <v>43857</v>
      </c>
      <c r="F604" s="63" t="s">
        <v>793</v>
      </c>
      <c r="G604" s="64" t="s">
        <v>8581</v>
      </c>
      <c r="H604" s="77"/>
      <c r="I604" s="68"/>
    </row>
    <row r="605" spans="1:9" s="75" customFormat="1" ht="14.25" customHeight="1" x14ac:dyDescent="0.25">
      <c r="A605" s="63" t="s">
        <v>8582</v>
      </c>
      <c r="B605" s="64" t="s">
        <v>8583</v>
      </c>
      <c r="C605" s="65">
        <v>2</v>
      </c>
      <c r="D605" s="66">
        <v>43837</v>
      </c>
      <c r="E605" s="66">
        <v>43857</v>
      </c>
      <c r="F605" s="63" t="s">
        <v>793</v>
      </c>
      <c r="G605" s="64" t="s">
        <v>8584</v>
      </c>
      <c r="H605" s="67"/>
      <c r="I605" s="95"/>
    </row>
    <row r="606" spans="1:9" s="75" customFormat="1" ht="14.25" customHeight="1" x14ac:dyDescent="0.25">
      <c r="A606" s="86" t="s">
        <v>8585</v>
      </c>
      <c r="B606" s="17" t="s">
        <v>4019</v>
      </c>
      <c r="C606" s="60">
        <v>2</v>
      </c>
      <c r="D606" s="61">
        <v>44208</v>
      </c>
      <c r="E606" s="61">
        <v>44228</v>
      </c>
      <c r="F606" s="86" t="s">
        <v>980</v>
      </c>
      <c r="G606" s="87" t="s">
        <v>8586</v>
      </c>
      <c r="H606" s="128" t="s">
        <v>8587</v>
      </c>
      <c r="I606" s="59" t="s">
        <v>7129</v>
      </c>
    </row>
    <row r="607" spans="1:9" ht="14.25" customHeight="1" x14ac:dyDescent="0.25">
      <c r="A607" s="63" t="s">
        <v>8588</v>
      </c>
      <c r="B607" s="64" t="s">
        <v>8589</v>
      </c>
      <c r="C607" s="65">
        <v>2</v>
      </c>
      <c r="D607" s="66">
        <v>43837</v>
      </c>
      <c r="E607" s="66">
        <v>43857</v>
      </c>
      <c r="F607" s="63" t="s">
        <v>948</v>
      </c>
      <c r="G607" s="64" t="s">
        <v>8590</v>
      </c>
      <c r="H607" s="67"/>
      <c r="I607" s="68"/>
    </row>
    <row r="608" spans="1:9" s="75" customFormat="1" ht="14.25" customHeight="1" x14ac:dyDescent="0.25">
      <c r="A608" s="63" t="s">
        <v>8591</v>
      </c>
      <c r="B608" s="64" t="s">
        <v>4835</v>
      </c>
      <c r="C608" s="65">
        <v>2</v>
      </c>
      <c r="D608" s="66">
        <v>43837</v>
      </c>
      <c r="E608" s="66">
        <v>43857</v>
      </c>
      <c r="F608" s="63" t="s">
        <v>948</v>
      </c>
      <c r="G608" s="64" t="s">
        <v>8592</v>
      </c>
      <c r="H608" s="67"/>
      <c r="I608" s="72"/>
    </row>
    <row r="609" spans="1:9" s="73" customFormat="1" ht="14.25" customHeight="1" x14ac:dyDescent="0.25">
      <c r="A609" s="71" t="s">
        <v>8593</v>
      </c>
      <c r="B609" s="64" t="s">
        <v>7332</v>
      </c>
      <c r="C609" s="65">
        <v>2</v>
      </c>
      <c r="D609" s="66">
        <v>44208</v>
      </c>
      <c r="E609" s="66">
        <v>44228</v>
      </c>
      <c r="F609" s="71" t="s">
        <v>948</v>
      </c>
      <c r="G609" s="94" t="s">
        <v>8594</v>
      </c>
      <c r="H609" s="67"/>
      <c r="I609" s="72"/>
    </row>
    <row r="610" spans="1:9" ht="14.25" customHeight="1" x14ac:dyDescent="0.25">
      <c r="A610" s="63" t="s">
        <v>8595</v>
      </c>
      <c r="B610" s="64" t="s">
        <v>7336</v>
      </c>
      <c r="C610" s="65">
        <v>2</v>
      </c>
      <c r="D610" s="66">
        <v>43837</v>
      </c>
      <c r="E610" s="66">
        <v>43857</v>
      </c>
      <c r="F610" s="63" t="s">
        <v>1045</v>
      </c>
      <c r="G610" s="64" t="s">
        <v>8596</v>
      </c>
      <c r="H610" s="67"/>
      <c r="I610" s="72"/>
    </row>
    <row r="611" spans="1:9" ht="14.25" customHeight="1" x14ac:dyDescent="0.25">
      <c r="A611" s="63" t="s">
        <v>8597</v>
      </c>
      <c r="B611" s="64" t="s">
        <v>8598</v>
      </c>
      <c r="C611" s="65">
        <v>2</v>
      </c>
      <c r="D611" s="66">
        <v>43837</v>
      </c>
      <c r="E611" s="66">
        <v>43857</v>
      </c>
      <c r="F611" s="63" t="s">
        <v>638</v>
      </c>
      <c r="G611" s="64" t="s">
        <v>8599</v>
      </c>
      <c r="H611" s="67"/>
      <c r="I611" s="72"/>
    </row>
    <row r="612" spans="1:9" ht="14.25" customHeight="1" x14ac:dyDescent="0.25">
      <c r="A612" s="71" t="s">
        <v>8600</v>
      </c>
      <c r="B612" s="64" t="s">
        <v>8601</v>
      </c>
      <c r="C612" s="65">
        <v>2</v>
      </c>
      <c r="D612" s="66">
        <v>44208</v>
      </c>
      <c r="E612" s="66">
        <v>44228</v>
      </c>
      <c r="F612" s="71" t="s">
        <v>451</v>
      </c>
      <c r="G612" s="94" t="s">
        <v>8602</v>
      </c>
      <c r="H612" s="67"/>
      <c r="I612" s="68"/>
    </row>
    <row r="613" spans="1:9" ht="14.25" customHeight="1" x14ac:dyDescent="0.25">
      <c r="A613" s="63" t="s">
        <v>8603</v>
      </c>
      <c r="B613" s="64" t="s">
        <v>8604</v>
      </c>
      <c r="C613" s="65">
        <v>2</v>
      </c>
      <c r="D613" s="66">
        <v>43837</v>
      </c>
      <c r="E613" s="66">
        <v>43857</v>
      </c>
      <c r="F613" s="63" t="s">
        <v>147</v>
      </c>
      <c r="G613" s="64" t="s">
        <v>8605</v>
      </c>
      <c r="H613" s="67"/>
      <c r="I613" s="95"/>
    </row>
    <row r="614" spans="1:9" ht="14.25" customHeight="1" x14ac:dyDescent="0.25">
      <c r="A614" s="63" t="s">
        <v>8606</v>
      </c>
      <c r="B614" s="64" t="s">
        <v>4767</v>
      </c>
      <c r="C614" s="65">
        <v>2</v>
      </c>
      <c r="D614" s="66">
        <v>43837</v>
      </c>
      <c r="E614" s="66">
        <v>43857</v>
      </c>
      <c r="F614" s="63" t="s">
        <v>129</v>
      </c>
      <c r="G614" s="64" t="s">
        <v>8607</v>
      </c>
      <c r="H614" s="67"/>
      <c r="I614" s="95"/>
    </row>
    <row r="615" spans="1:9" ht="14.25" customHeight="1" x14ac:dyDescent="0.25">
      <c r="A615" s="63" t="s">
        <v>8608</v>
      </c>
      <c r="B615" s="64" t="s">
        <v>7134</v>
      </c>
      <c r="C615" s="65">
        <v>2</v>
      </c>
      <c r="D615" s="66">
        <v>43837</v>
      </c>
      <c r="E615" s="66">
        <v>43857</v>
      </c>
      <c r="F615" s="63" t="s">
        <v>5210</v>
      </c>
      <c r="G615" s="64" t="s">
        <v>8609</v>
      </c>
      <c r="H615" s="67"/>
      <c r="I615" s="72"/>
    </row>
    <row r="616" spans="1:9" ht="14.25" customHeight="1" x14ac:dyDescent="0.25">
      <c r="A616" s="59" t="s">
        <v>8610</v>
      </c>
      <c r="B616" s="17" t="s">
        <v>8611</v>
      </c>
      <c r="C616" s="60">
        <v>2</v>
      </c>
      <c r="D616" s="61">
        <v>43837</v>
      </c>
      <c r="E616" s="61">
        <v>43857</v>
      </c>
      <c r="F616" s="59" t="s">
        <v>332</v>
      </c>
      <c r="G616" s="17" t="s">
        <v>8612</v>
      </c>
      <c r="H616" s="62" t="s">
        <v>8613</v>
      </c>
      <c r="I616" s="59" t="s">
        <v>7129</v>
      </c>
    </row>
    <row r="617" spans="1:9" ht="14.25" customHeight="1" x14ac:dyDescent="0.25">
      <c r="A617" s="80" t="s">
        <v>8610</v>
      </c>
      <c r="B617" s="81" t="s">
        <v>8611</v>
      </c>
      <c r="C617" s="82">
        <v>2</v>
      </c>
      <c r="D617" s="83">
        <v>43837</v>
      </c>
      <c r="E617" s="83">
        <v>43857</v>
      </c>
      <c r="F617" s="80" t="s">
        <v>332</v>
      </c>
      <c r="G617" s="81" t="s">
        <v>8612</v>
      </c>
      <c r="H617" s="84" t="s">
        <v>8614</v>
      </c>
      <c r="I617" s="80" t="s">
        <v>7224</v>
      </c>
    </row>
    <row r="618" spans="1:9" ht="14.25" customHeight="1" x14ac:dyDescent="0.25">
      <c r="A618" s="59" t="s">
        <v>8615</v>
      </c>
      <c r="B618" s="17" t="s">
        <v>8616</v>
      </c>
      <c r="C618" s="60">
        <v>2</v>
      </c>
      <c r="D618" s="61">
        <v>43837</v>
      </c>
      <c r="E618" s="61">
        <v>43857</v>
      </c>
      <c r="F618" s="59" t="s">
        <v>332</v>
      </c>
      <c r="G618" s="17" t="s">
        <v>8617</v>
      </c>
      <c r="H618" s="62" t="s">
        <v>4354</v>
      </c>
      <c r="I618" s="59" t="s">
        <v>7129</v>
      </c>
    </row>
    <row r="619" spans="1:9" ht="14.25" customHeight="1" x14ac:dyDescent="0.25">
      <c r="A619" s="63" t="s">
        <v>8618</v>
      </c>
      <c r="B619" s="64" t="s">
        <v>8619</v>
      </c>
      <c r="C619" s="65">
        <v>2</v>
      </c>
      <c r="D619" s="66">
        <v>43837</v>
      </c>
      <c r="E619" s="66">
        <v>43857</v>
      </c>
      <c r="F619" s="63" t="s">
        <v>332</v>
      </c>
      <c r="G619" s="64" t="s">
        <v>8620</v>
      </c>
      <c r="H619" s="67"/>
      <c r="I619" s="68"/>
    </row>
    <row r="620" spans="1:9" ht="14.25" customHeight="1" x14ac:dyDescent="0.25">
      <c r="A620" s="71" t="s">
        <v>8621</v>
      </c>
      <c r="B620" s="64" t="s">
        <v>4247</v>
      </c>
      <c r="C620" s="65">
        <v>2</v>
      </c>
      <c r="D620" s="66">
        <v>44208</v>
      </c>
      <c r="E620" s="66">
        <v>44228</v>
      </c>
      <c r="F620" s="71" t="s">
        <v>5325</v>
      </c>
      <c r="G620" s="94" t="s">
        <v>8622</v>
      </c>
      <c r="H620" s="67"/>
      <c r="I620" s="72"/>
    </row>
    <row r="621" spans="1:9" s="73" customFormat="1" ht="14.25" customHeight="1" x14ac:dyDescent="0.25">
      <c r="A621" s="71" t="s">
        <v>8623</v>
      </c>
      <c r="B621" s="64" t="s">
        <v>4247</v>
      </c>
      <c r="C621" s="65">
        <v>2</v>
      </c>
      <c r="D621" s="66">
        <v>44208</v>
      </c>
      <c r="E621" s="66">
        <v>44228</v>
      </c>
      <c r="F621" s="71" t="s">
        <v>5325</v>
      </c>
      <c r="G621" s="94" t="s">
        <v>8624</v>
      </c>
      <c r="H621" s="67"/>
      <c r="I621" s="95"/>
    </row>
    <row r="622" spans="1:9" s="73" customFormat="1" ht="14.25" customHeight="1" x14ac:dyDescent="0.25">
      <c r="A622" s="63" t="s">
        <v>8625</v>
      </c>
      <c r="B622" s="64" t="s">
        <v>4617</v>
      </c>
      <c r="C622" s="65">
        <v>2</v>
      </c>
      <c r="D622" s="66">
        <v>43837</v>
      </c>
      <c r="E622" s="66">
        <v>43857</v>
      </c>
      <c r="F622" s="63" t="s">
        <v>5339</v>
      </c>
      <c r="G622" s="64" t="s">
        <v>8626</v>
      </c>
      <c r="H622" s="67"/>
      <c r="I622" s="72"/>
    </row>
    <row r="623" spans="1:9" ht="14.25" customHeight="1" x14ac:dyDescent="0.25">
      <c r="A623" s="63" t="s">
        <v>8627</v>
      </c>
      <c r="B623" s="64" t="s">
        <v>4617</v>
      </c>
      <c r="C623" s="65">
        <v>2</v>
      </c>
      <c r="D623" s="66">
        <v>43837</v>
      </c>
      <c r="E623" s="66">
        <v>43857</v>
      </c>
      <c r="F623" s="63" t="s">
        <v>5339</v>
      </c>
      <c r="G623" s="64" t="s">
        <v>8628</v>
      </c>
      <c r="H623" s="67"/>
      <c r="I623" s="72"/>
    </row>
    <row r="624" spans="1:9" s="75" customFormat="1" ht="14.25" customHeight="1" x14ac:dyDescent="0.25">
      <c r="A624" s="63" t="s">
        <v>8629</v>
      </c>
      <c r="B624" s="64" t="s">
        <v>4617</v>
      </c>
      <c r="C624" s="65">
        <v>2</v>
      </c>
      <c r="D624" s="66">
        <v>43837</v>
      </c>
      <c r="E624" s="66">
        <v>43857</v>
      </c>
      <c r="F624" s="63" t="s">
        <v>5339</v>
      </c>
      <c r="G624" s="64" t="s">
        <v>8630</v>
      </c>
      <c r="H624" s="67"/>
      <c r="I624" s="72"/>
    </row>
    <row r="625" spans="1:9" s="73" customFormat="1" ht="14.25" customHeight="1" x14ac:dyDescent="0.25">
      <c r="A625" s="63" t="s">
        <v>8631</v>
      </c>
      <c r="B625" s="64" t="s">
        <v>4617</v>
      </c>
      <c r="C625" s="65">
        <v>2</v>
      </c>
      <c r="D625" s="66">
        <v>43837</v>
      </c>
      <c r="E625" s="66">
        <v>43857</v>
      </c>
      <c r="F625" s="63" t="s">
        <v>5339</v>
      </c>
      <c r="G625" s="64" t="s">
        <v>8632</v>
      </c>
      <c r="H625" s="67"/>
      <c r="I625" s="68"/>
    </row>
    <row r="626" spans="1:9" s="73" customFormat="1" ht="14.25" customHeight="1" x14ac:dyDescent="0.25">
      <c r="A626" s="63" t="s">
        <v>8633</v>
      </c>
      <c r="B626" s="64" t="s">
        <v>4609</v>
      </c>
      <c r="C626" s="65">
        <v>2</v>
      </c>
      <c r="D626" s="66">
        <v>43837</v>
      </c>
      <c r="E626" s="66">
        <v>43857</v>
      </c>
      <c r="F626" s="63" t="s">
        <v>5339</v>
      </c>
      <c r="G626" s="64" t="s">
        <v>8634</v>
      </c>
      <c r="H626" s="67"/>
      <c r="I626" s="68"/>
    </row>
    <row r="627" spans="1:9" s="73" customFormat="1" ht="14.25" customHeight="1" x14ac:dyDescent="0.25">
      <c r="A627" s="63" t="s">
        <v>8635</v>
      </c>
      <c r="B627" s="64" t="s">
        <v>8636</v>
      </c>
      <c r="C627" s="65">
        <v>2</v>
      </c>
      <c r="D627" s="66">
        <v>43837</v>
      </c>
      <c r="E627" s="66">
        <v>43857</v>
      </c>
      <c r="F627" s="63" t="s">
        <v>5353</v>
      </c>
      <c r="G627" s="64" t="s">
        <v>8637</v>
      </c>
      <c r="H627" s="67"/>
      <c r="I627" s="68"/>
    </row>
    <row r="628" spans="1:9" ht="14.25" customHeight="1" x14ac:dyDescent="0.25">
      <c r="A628" s="59" t="s">
        <v>8638</v>
      </c>
      <c r="B628" s="17" t="s">
        <v>8639</v>
      </c>
      <c r="C628" s="60">
        <v>2</v>
      </c>
      <c r="D628" s="61">
        <v>43837</v>
      </c>
      <c r="E628" s="61">
        <v>43857</v>
      </c>
      <c r="F628" s="59" t="s">
        <v>2899</v>
      </c>
      <c r="G628" s="17" t="s">
        <v>8640</v>
      </c>
      <c r="H628" s="62" t="s">
        <v>8641</v>
      </c>
      <c r="I628" s="59" t="s">
        <v>7129</v>
      </c>
    </row>
    <row r="629" spans="1:9" ht="14.25" customHeight="1" x14ac:dyDescent="0.25">
      <c r="A629" s="86" t="s">
        <v>8642</v>
      </c>
      <c r="B629" s="17" t="s">
        <v>8643</v>
      </c>
      <c r="C629" s="60">
        <v>2</v>
      </c>
      <c r="D629" s="61">
        <v>44208</v>
      </c>
      <c r="E629" s="61">
        <v>44228</v>
      </c>
      <c r="F629" s="86" t="s">
        <v>322</v>
      </c>
      <c r="G629" s="87" t="s">
        <v>8644</v>
      </c>
      <c r="H629" s="62" t="s">
        <v>8645</v>
      </c>
      <c r="I629" s="59" t="s">
        <v>7129</v>
      </c>
    </row>
    <row r="630" spans="1:9" ht="14.25" customHeight="1" x14ac:dyDescent="0.25">
      <c r="A630" s="80" t="s">
        <v>8646</v>
      </c>
      <c r="B630" s="81" t="s">
        <v>8647</v>
      </c>
      <c r="C630" s="82">
        <v>2</v>
      </c>
      <c r="D630" s="83">
        <v>43837</v>
      </c>
      <c r="E630" s="83">
        <v>43857</v>
      </c>
      <c r="F630" s="80" t="s">
        <v>728</v>
      </c>
      <c r="G630" s="81" t="s">
        <v>8648</v>
      </c>
      <c r="H630" s="84" t="s">
        <v>8649</v>
      </c>
      <c r="I630" s="80" t="s">
        <v>7224</v>
      </c>
    </row>
    <row r="631" spans="1:9" ht="14.25" customHeight="1" x14ac:dyDescent="0.25">
      <c r="A631" s="71" t="s">
        <v>8650</v>
      </c>
      <c r="B631" s="64" t="s">
        <v>8651</v>
      </c>
      <c r="C631" s="65">
        <v>2</v>
      </c>
      <c r="D631" s="66">
        <v>44208</v>
      </c>
      <c r="E631" s="66">
        <v>44228</v>
      </c>
      <c r="F631" s="71" t="s">
        <v>1182</v>
      </c>
      <c r="G631" s="94" t="s">
        <v>8652</v>
      </c>
      <c r="H631" s="67"/>
      <c r="I631" s="72"/>
    </row>
    <row r="632" spans="1:9" ht="14.25" customHeight="1" x14ac:dyDescent="0.25">
      <c r="A632" s="63" t="s">
        <v>8653</v>
      </c>
      <c r="B632" s="64" t="s">
        <v>4233</v>
      </c>
      <c r="C632" s="65">
        <v>2</v>
      </c>
      <c r="D632" s="66">
        <v>43837</v>
      </c>
      <c r="E632" s="66">
        <v>43857</v>
      </c>
      <c r="F632" s="63" t="s">
        <v>220</v>
      </c>
      <c r="G632" s="64" t="s">
        <v>8654</v>
      </c>
      <c r="H632" s="67"/>
      <c r="I632" s="68"/>
    </row>
    <row r="633" spans="1:9" s="73" customFormat="1" ht="14.25" customHeight="1" x14ac:dyDescent="0.25">
      <c r="A633" s="86" t="s">
        <v>8655</v>
      </c>
      <c r="B633" s="17" t="s">
        <v>8656</v>
      </c>
      <c r="C633" s="60">
        <v>2</v>
      </c>
      <c r="D633" s="61">
        <v>44208</v>
      </c>
      <c r="E633" s="61">
        <v>44228</v>
      </c>
      <c r="F633" s="86" t="s">
        <v>5844</v>
      </c>
      <c r="G633" s="87" t="s">
        <v>8657</v>
      </c>
      <c r="H633" s="130" t="s">
        <v>8658</v>
      </c>
      <c r="I633" s="59" t="s">
        <v>7129</v>
      </c>
    </row>
    <row r="634" spans="1:9" s="73" customFormat="1" ht="14.25" customHeight="1" x14ac:dyDescent="0.25">
      <c r="A634" s="71" t="s">
        <v>8659</v>
      </c>
      <c r="B634" s="64" t="s">
        <v>8660</v>
      </c>
      <c r="C634" s="65">
        <v>2</v>
      </c>
      <c r="D634" s="66">
        <v>44208</v>
      </c>
      <c r="E634" s="66">
        <v>44228</v>
      </c>
      <c r="F634" s="71" t="s">
        <v>470</v>
      </c>
      <c r="G634" s="94" t="s">
        <v>8661</v>
      </c>
      <c r="H634" s="67"/>
      <c r="I634" s="68"/>
    </row>
    <row r="635" spans="1:9" s="73" customFormat="1" ht="14.25" customHeight="1" x14ac:dyDescent="0.25">
      <c r="A635" s="63" t="s">
        <v>8662</v>
      </c>
      <c r="B635" s="64" t="s">
        <v>8663</v>
      </c>
      <c r="C635" s="65">
        <v>2</v>
      </c>
      <c r="D635" s="66">
        <v>43837</v>
      </c>
      <c r="E635" s="66">
        <v>43857</v>
      </c>
      <c r="F635" s="63" t="s">
        <v>1867</v>
      </c>
      <c r="G635" s="64" t="s">
        <v>8664</v>
      </c>
      <c r="H635" s="67"/>
      <c r="I635" s="72"/>
    </row>
    <row r="636" spans="1:9" ht="14.25" customHeight="1" x14ac:dyDescent="0.25">
      <c r="A636" s="71" t="s">
        <v>8665</v>
      </c>
      <c r="B636" s="64" t="s">
        <v>7724</v>
      </c>
      <c r="C636" s="65">
        <v>2</v>
      </c>
      <c r="D636" s="66">
        <v>44208</v>
      </c>
      <c r="E636" s="66">
        <v>44228</v>
      </c>
      <c r="F636" s="71" t="s">
        <v>1867</v>
      </c>
      <c r="G636" s="94" t="s">
        <v>8666</v>
      </c>
      <c r="H636" s="67"/>
      <c r="I636" s="68"/>
    </row>
    <row r="637" spans="1:9" ht="14.25" customHeight="1" x14ac:dyDescent="0.25">
      <c r="A637" s="59" t="s">
        <v>8667</v>
      </c>
      <c r="B637" s="64" t="s">
        <v>8668</v>
      </c>
      <c r="C637" s="60">
        <v>2</v>
      </c>
      <c r="D637" s="61">
        <v>43837</v>
      </c>
      <c r="E637" s="61">
        <v>43857</v>
      </c>
      <c r="F637" s="59" t="s">
        <v>181</v>
      </c>
      <c r="G637" s="17" t="s">
        <v>8669</v>
      </c>
      <c r="H637" s="62" t="s">
        <v>8670</v>
      </c>
      <c r="I637" s="59" t="s">
        <v>7129</v>
      </c>
    </row>
    <row r="638" spans="1:9" ht="14.25" customHeight="1" x14ac:dyDescent="0.25">
      <c r="A638" s="59" t="s">
        <v>8671</v>
      </c>
      <c r="B638" s="64" t="s">
        <v>8672</v>
      </c>
      <c r="C638" s="60">
        <v>2</v>
      </c>
      <c r="D638" s="61">
        <v>43837</v>
      </c>
      <c r="E638" s="61">
        <v>43857</v>
      </c>
      <c r="F638" s="59" t="s">
        <v>6002</v>
      </c>
      <c r="G638" s="17" t="s">
        <v>8673</v>
      </c>
      <c r="H638" s="62" t="s">
        <v>8674</v>
      </c>
      <c r="I638" s="59" t="s">
        <v>7129</v>
      </c>
    </row>
    <row r="639" spans="1:9" ht="14.25" customHeight="1" x14ac:dyDescent="0.25">
      <c r="A639" s="59" t="s">
        <v>8675</v>
      </c>
      <c r="B639" s="64" t="s">
        <v>8672</v>
      </c>
      <c r="C639" s="60">
        <v>2</v>
      </c>
      <c r="D639" s="61">
        <v>43837</v>
      </c>
      <c r="E639" s="61">
        <v>43857</v>
      </c>
      <c r="F639" s="59" t="s">
        <v>8676</v>
      </c>
      <c r="G639" s="17" t="s">
        <v>8677</v>
      </c>
      <c r="H639" s="62" t="s">
        <v>8674</v>
      </c>
      <c r="I639" s="59" t="s">
        <v>7129</v>
      </c>
    </row>
    <row r="640" spans="1:9" ht="14.25" customHeight="1" x14ac:dyDescent="0.25">
      <c r="A640" s="63" t="s">
        <v>8678</v>
      </c>
      <c r="B640" s="64" t="s">
        <v>8672</v>
      </c>
      <c r="C640" s="65">
        <v>2</v>
      </c>
      <c r="D640" s="66">
        <v>43837</v>
      </c>
      <c r="E640" s="66">
        <v>43857</v>
      </c>
      <c r="F640" s="63" t="s">
        <v>3293</v>
      </c>
      <c r="G640" s="64" t="s">
        <v>8679</v>
      </c>
      <c r="H640" s="67"/>
      <c r="I640" s="68"/>
    </row>
    <row r="641" spans="1:9" ht="14.25" customHeight="1" x14ac:dyDescent="0.25">
      <c r="A641" s="71" t="s">
        <v>8680</v>
      </c>
      <c r="B641" s="64" t="s">
        <v>4247</v>
      </c>
      <c r="C641" s="65">
        <v>2</v>
      </c>
      <c r="D641" s="66">
        <v>44208</v>
      </c>
      <c r="E641" s="66">
        <v>44228</v>
      </c>
      <c r="F641" s="71" t="s">
        <v>1654</v>
      </c>
      <c r="G641" s="94" t="s">
        <v>8681</v>
      </c>
      <c r="H641" s="67"/>
      <c r="I641" s="72"/>
    </row>
    <row r="642" spans="1:9" ht="14.25" customHeight="1" x14ac:dyDescent="0.25">
      <c r="A642" s="71" t="s">
        <v>8682</v>
      </c>
      <c r="B642" s="64" t="s">
        <v>7959</v>
      </c>
      <c r="C642" s="65">
        <v>2</v>
      </c>
      <c r="D642" s="66">
        <v>44208</v>
      </c>
      <c r="E642" s="66">
        <v>44228</v>
      </c>
      <c r="F642" s="71" t="s">
        <v>225</v>
      </c>
      <c r="G642" s="94" t="s">
        <v>8683</v>
      </c>
      <c r="H642" s="67"/>
      <c r="I642" s="68"/>
    </row>
    <row r="643" spans="1:9" s="73" customFormat="1" ht="14.25" customHeight="1" x14ac:dyDescent="0.25">
      <c r="A643" s="63" t="s">
        <v>8684</v>
      </c>
      <c r="B643" s="64" t="s">
        <v>8685</v>
      </c>
      <c r="C643" s="65">
        <v>2</v>
      </c>
      <c r="D643" s="66">
        <v>43837</v>
      </c>
      <c r="E643" s="66">
        <v>43857</v>
      </c>
      <c r="F643" s="63" t="s">
        <v>6056</v>
      </c>
      <c r="G643" s="64" t="s">
        <v>8686</v>
      </c>
      <c r="H643" s="67"/>
      <c r="I643" s="68"/>
    </row>
    <row r="644" spans="1:9" ht="14.25" customHeight="1" x14ac:dyDescent="0.25">
      <c r="A644" s="63" t="s">
        <v>8687</v>
      </c>
      <c r="B644" s="64" t="s">
        <v>8688</v>
      </c>
      <c r="C644" s="65">
        <v>2</v>
      </c>
      <c r="D644" s="66">
        <v>43837</v>
      </c>
      <c r="E644" s="66">
        <v>43857</v>
      </c>
      <c r="F644" s="63" t="s">
        <v>602</v>
      </c>
      <c r="G644" s="64" t="s">
        <v>8689</v>
      </c>
      <c r="H644" s="67"/>
      <c r="I644" s="68"/>
    </row>
    <row r="645" spans="1:9" s="73" customFormat="1" ht="14.25" customHeight="1" x14ac:dyDescent="0.25">
      <c r="A645" s="59" t="s">
        <v>8690</v>
      </c>
      <c r="B645" s="17" t="s">
        <v>4508</v>
      </c>
      <c r="C645" s="60">
        <v>2</v>
      </c>
      <c r="D645" s="61">
        <v>43837</v>
      </c>
      <c r="E645" s="61">
        <v>43857</v>
      </c>
      <c r="F645" s="59" t="s">
        <v>430</v>
      </c>
      <c r="G645" s="17" t="s">
        <v>8691</v>
      </c>
      <c r="H645" s="62" t="s">
        <v>8692</v>
      </c>
      <c r="I645" s="59" t="s">
        <v>7129</v>
      </c>
    </row>
    <row r="646" spans="1:9" s="73" customFormat="1" ht="14.25" customHeight="1" x14ac:dyDescent="0.25">
      <c r="A646" s="63" t="s">
        <v>8693</v>
      </c>
      <c r="B646" s="64" t="s">
        <v>8694</v>
      </c>
      <c r="C646" s="65">
        <v>2</v>
      </c>
      <c r="D646" s="66">
        <v>43837</v>
      </c>
      <c r="E646" s="66">
        <v>43857</v>
      </c>
      <c r="F646" s="63" t="s">
        <v>2136</v>
      </c>
      <c r="G646" s="64" t="s">
        <v>8695</v>
      </c>
      <c r="H646" s="67"/>
      <c r="I646" s="95"/>
    </row>
    <row r="647" spans="1:9" s="73" customFormat="1" ht="14.25" customHeight="1" x14ac:dyDescent="0.25">
      <c r="A647" s="86" t="s">
        <v>8696</v>
      </c>
      <c r="B647" s="17" t="s">
        <v>8697</v>
      </c>
      <c r="C647" s="60">
        <v>2</v>
      </c>
      <c r="D647" s="61">
        <v>44208</v>
      </c>
      <c r="E647" s="61">
        <v>44228</v>
      </c>
      <c r="F647" s="86" t="s">
        <v>304</v>
      </c>
      <c r="G647" s="87" t="s">
        <v>8698</v>
      </c>
      <c r="H647" s="62" t="s">
        <v>7893</v>
      </c>
      <c r="I647" s="59" t="s">
        <v>7129</v>
      </c>
    </row>
    <row r="648" spans="1:9" s="73" customFormat="1" ht="14.25" customHeight="1" x14ac:dyDescent="0.25">
      <c r="A648" s="71" t="s">
        <v>8699</v>
      </c>
      <c r="B648" s="64" t="s">
        <v>8700</v>
      </c>
      <c r="C648" s="65">
        <v>2</v>
      </c>
      <c r="D648" s="66">
        <v>44208</v>
      </c>
      <c r="E648" s="66">
        <v>44228</v>
      </c>
      <c r="F648" s="71" t="s">
        <v>1889</v>
      </c>
      <c r="G648" s="94" t="s">
        <v>8701</v>
      </c>
      <c r="H648" s="67"/>
      <c r="I648" s="68"/>
    </row>
    <row r="649" spans="1:9" s="73" customFormat="1" ht="14.25" customHeight="1" x14ac:dyDescent="0.25">
      <c r="A649" s="63" t="s">
        <v>8702</v>
      </c>
      <c r="B649" s="64" t="s">
        <v>8703</v>
      </c>
      <c r="C649" s="65">
        <v>2</v>
      </c>
      <c r="D649" s="66">
        <v>43837</v>
      </c>
      <c r="E649" s="66">
        <v>43857</v>
      </c>
      <c r="F649" s="63" t="s">
        <v>178</v>
      </c>
      <c r="G649" s="64" t="s">
        <v>8704</v>
      </c>
      <c r="H649" s="67"/>
      <c r="I649" s="72"/>
    </row>
    <row r="650" spans="1:9" ht="14.25" customHeight="1" x14ac:dyDescent="0.25">
      <c r="A650" s="59" t="s">
        <v>8705</v>
      </c>
      <c r="B650" s="17" t="s">
        <v>8706</v>
      </c>
      <c r="C650" s="60">
        <v>2</v>
      </c>
      <c r="D650" s="61">
        <v>43837</v>
      </c>
      <c r="E650" s="61">
        <v>43857</v>
      </c>
      <c r="F650" s="59" t="s">
        <v>178</v>
      </c>
      <c r="G650" s="17" t="s">
        <v>8707</v>
      </c>
      <c r="H650" s="62" t="s">
        <v>8708</v>
      </c>
      <c r="I650" s="59" t="s">
        <v>7129</v>
      </c>
    </row>
    <row r="651" spans="1:9" ht="14.25" customHeight="1" x14ac:dyDescent="0.25">
      <c r="A651" s="63" t="s">
        <v>8709</v>
      </c>
      <c r="B651" s="64" t="s">
        <v>4079</v>
      </c>
      <c r="C651" s="65">
        <v>2</v>
      </c>
      <c r="D651" s="66">
        <v>43837</v>
      </c>
      <c r="E651" s="66">
        <v>43857</v>
      </c>
      <c r="F651" s="63" t="s">
        <v>178</v>
      </c>
      <c r="G651" s="64" t="s">
        <v>8710</v>
      </c>
      <c r="H651" s="67"/>
      <c r="I651" s="95"/>
    </row>
    <row r="652" spans="1:9" ht="14.25" customHeight="1" x14ac:dyDescent="0.25">
      <c r="A652" s="59" t="s">
        <v>8711</v>
      </c>
      <c r="B652" s="17" t="s">
        <v>8712</v>
      </c>
      <c r="C652" s="60">
        <v>2</v>
      </c>
      <c r="D652" s="61">
        <v>43837</v>
      </c>
      <c r="E652" s="61">
        <v>43857</v>
      </c>
      <c r="F652" s="59" t="s">
        <v>178</v>
      </c>
      <c r="G652" s="17" t="s">
        <v>8713</v>
      </c>
      <c r="H652" s="62" t="s">
        <v>8714</v>
      </c>
      <c r="I652" s="59" t="s">
        <v>7129</v>
      </c>
    </row>
    <row r="653" spans="1:9" s="75" customFormat="1" ht="14.25" customHeight="1" x14ac:dyDescent="0.25">
      <c r="A653" s="63" t="s">
        <v>8715</v>
      </c>
      <c r="B653" s="64" t="s">
        <v>8404</v>
      </c>
      <c r="C653" s="65">
        <v>2</v>
      </c>
      <c r="D653" s="66">
        <v>43837</v>
      </c>
      <c r="E653" s="66">
        <v>43857</v>
      </c>
      <c r="F653" s="63" t="s">
        <v>6106</v>
      </c>
      <c r="G653" s="64" t="s">
        <v>8716</v>
      </c>
      <c r="H653" s="67"/>
      <c r="I653" s="72"/>
    </row>
    <row r="654" spans="1:9" ht="14.25" customHeight="1" x14ac:dyDescent="0.25">
      <c r="A654" s="88" t="s">
        <v>8717</v>
      </c>
      <c r="B654" s="81" t="s">
        <v>8718</v>
      </c>
      <c r="C654" s="82">
        <v>2</v>
      </c>
      <c r="D654" s="83">
        <v>44208</v>
      </c>
      <c r="E654" s="83">
        <v>44228</v>
      </c>
      <c r="F654" s="88" t="s">
        <v>112</v>
      </c>
      <c r="G654" s="89" t="s">
        <v>8719</v>
      </c>
      <c r="H654" s="93" t="s">
        <v>8720</v>
      </c>
      <c r="I654" s="80" t="s">
        <v>7224</v>
      </c>
    </row>
    <row r="655" spans="1:9" ht="14.25" customHeight="1" x14ac:dyDescent="0.25">
      <c r="A655" s="71" t="s">
        <v>8721</v>
      </c>
      <c r="B655" s="64" t="s">
        <v>7813</v>
      </c>
      <c r="C655" s="65">
        <v>2</v>
      </c>
      <c r="D655" s="66">
        <v>44208</v>
      </c>
      <c r="E655" s="66">
        <v>44228</v>
      </c>
      <c r="F655" s="71" t="s">
        <v>8722</v>
      </c>
      <c r="G655" s="94" t="s">
        <v>8723</v>
      </c>
      <c r="H655" s="67"/>
      <c r="I655" s="95"/>
    </row>
    <row r="656" spans="1:9" ht="14.25" customHeight="1" x14ac:dyDescent="0.25">
      <c r="A656" s="71" t="s">
        <v>8724</v>
      </c>
      <c r="B656" s="64" t="s">
        <v>8725</v>
      </c>
      <c r="C656" s="65">
        <v>2</v>
      </c>
      <c r="D656" s="66">
        <v>44208</v>
      </c>
      <c r="E656" s="66">
        <v>44228</v>
      </c>
      <c r="F656" s="71" t="s">
        <v>61</v>
      </c>
      <c r="G656" s="94" t="s">
        <v>8726</v>
      </c>
      <c r="H656" s="67"/>
      <c r="I656" s="68"/>
    </row>
    <row r="657" spans="1:9" ht="14.25" customHeight="1" x14ac:dyDescent="0.25">
      <c r="A657" s="63" t="s">
        <v>8727</v>
      </c>
      <c r="B657" s="64" t="s">
        <v>4617</v>
      </c>
      <c r="C657" s="65">
        <v>2</v>
      </c>
      <c r="D657" s="66">
        <v>43837</v>
      </c>
      <c r="E657" s="66">
        <v>43857</v>
      </c>
      <c r="F657" s="63" t="s">
        <v>2427</v>
      </c>
      <c r="G657" s="64" t="s">
        <v>8728</v>
      </c>
      <c r="H657" s="67"/>
      <c r="I657" s="68"/>
    </row>
    <row r="658" spans="1:9" s="73" customFormat="1" ht="14.25" customHeight="1" x14ac:dyDescent="0.25">
      <c r="A658" s="63" t="s">
        <v>8729</v>
      </c>
      <c r="B658" s="64" t="s">
        <v>4617</v>
      </c>
      <c r="C658" s="65">
        <v>2</v>
      </c>
      <c r="D658" s="66">
        <v>43837</v>
      </c>
      <c r="E658" s="66">
        <v>43857</v>
      </c>
      <c r="F658" s="63" t="s">
        <v>2427</v>
      </c>
      <c r="G658" s="64" t="s">
        <v>8730</v>
      </c>
      <c r="H658" s="67"/>
      <c r="I658" s="68"/>
    </row>
    <row r="659" spans="1:9" s="73" customFormat="1" ht="14.25" customHeight="1" x14ac:dyDescent="0.25">
      <c r="A659" s="59" t="s">
        <v>8731</v>
      </c>
      <c r="B659" s="17" t="s">
        <v>4680</v>
      </c>
      <c r="C659" s="60">
        <v>2</v>
      </c>
      <c r="D659" s="61">
        <v>43837</v>
      </c>
      <c r="E659" s="61">
        <v>43857</v>
      </c>
      <c r="F659" s="59" t="s">
        <v>405</v>
      </c>
      <c r="G659" s="17" t="s">
        <v>8732</v>
      </c>
      <c r="H659" s="62" t="s">
        <v>8733</v>
      </c>
      <c r="I659" s="59" t="s">
        <v>7129</v>
      </c>
    </row>
    <row r="660" spans="1:9" ht="14.25" customHeight="1" x14ac:dyDescent="0.25">
      <c r="A660" s="59" t="s">
        <v>8734</v>
      </c>
      <c r="B660" s="17" t="s">
        <v>8735</v>
      </c>
      <c r="C660" s="60">
        <v>2</v>
      </c>
      <c r="D660" s="61">
        <v>43837</v>
      </c>
      <c r="E660" s="61">
        <v>43857</v>
      </c>
      <c r="F660" s="59" t="s">
        <v>3269</v>
      </c>
      <c r="G660" s="17" t="s">
        <v>8736</v>
      </c>
      <c r="H660" s="62" t="s">
        <v>8737</v>
      </c>
      <c r="I660" s="59" t="s">
        <v>7129</v>
      </c>
    </row>
    <row r="661" spans="1:9" ht="14.25" customHeight="1" x14ac:dyDescent="0.25">
      <c r="A661" s="80" t="s">
        <v>8734</v>
      </c>
      <c r="B661" s="81" t="s">
        <v>8735</v>
      </c>
      <c r="C661" s="82">
        <v>2</v>
      </c>
      <c r="D661" s="83">
        <v>43837</v>
      </c>
      <c r="E661" s="83">
        <v>43857</v>
      </c>
      <c r="F661" s="80" t="s">
        <v>3269</v>
      </c>
      <c r="G661" s="81" t="s">
        <v>8736</v>
      </c>
      <c r="H661" s="84" t="s">
        <v>7793</v>
      </c>
      <c r="I661" s="80" t="s">
        <v>7224</v>
      </c>
    </row>
    <row r="662" spans="1:9" ht="14.25" customHeight="1" x14ac:dyDescent="0.25">
      <c r="A662" s="80" t="s">
        <v>8734</v>
      </c>
      <c r="B662" s="81" t="s">
        <v>8735</v>
      </c>
      <c r="C662" s="82">
        <v>2</v>
      </c>
      <c r="D662" s="83">
        <v>43837</v>
      </c>
      <c r="E662" s="83">
        <v>43857</v>
      </c>
      <c r="F662" s="80" t="s">
        <v>3269</v>
      </c>
      <c r="G662" s="81" t="s">
        <v>8736</v>
      </c>
      <c r="H662" s="84" t="s">
        <v>8738</v>
      </c>
      <c r="I662" s="80" t="s">
        <v>7224</v>
      </c>
    </row>
    <row r="663" spans="1:9" ht="14.25" customHeight="1" x14ac:dyDescent="0.25">
      <c r="A663" s="63" t="s">
        <v>8739</v>
      </c>
      <c r="B663" s="64" t="s">
        <v>8167</v>
      </c>
      <c r="C663" s="65">
        <v>2</v>
      </c>
      <c r="D663" s="66">
        <v>43837</v>
      </c>
      <c r="E663" s="66">
        <v>43857</v>
      </c>
      <c r="F663" s="63" t="s">
        <v>6367</v>
      </c>
      <c r="G663" s="64" t="s">
        <v>8740</v>
      </c>
      <c r="H663" s="67"/>
      <c r="I663" s="68"/>
    </row>
    <row r="664" spans="1:9" ht="14.25" customHeight="1" x14ac:dyDescent="0.25">
      <c r="A664" s="86" t="s">
        <v>8741</v>
      </c>
      <c r="B664" s="17" t="s">
        <v>8202</v>
      </c>
      <c r="C664" s="60">
        <v>2</v>
      </c>
      <c r="D664" s="61">
        <v>44208</v>
      </c>
      <c r="E664" s="61">
        <v>44228</v>
      </c>
      <c r="F664" s="86" t="s">
        <v>2110</v>
      </c>
      <c r="G664" s="87" t="s">
        <v>8742</v>
      </c>
      <c r="H664" s="62" t="s">
        <v>8121</v>
      </c>
      <c r="I664" s="59" t="s">
        <v>7129</v>
      </c>
    </row>
    <row r="665" spans="1:9" s="73" customFormat="1" ht="14.25" customHeight="1" x14ac:dyDescent="0.25">
      <c r="A665" s="71" t="s">
        <v>8743</v>
      </c>
      <c r="B665" s="64" t="s">
        <v>4770</v>
      </c>
      <c r="C665" s="65">
        <v>2</v>
      </c>
      <c r="D665" s="66">
        <v>44208</v>
      </c>
      <c r="E665" s="66">
        <v>44228</v>
      </c>
      <c r="F665" s="71" t="s">
        <v>6635</v>
      </c>
      <c r="G665" s="94" t="s">
        <v>8744</v>
      </c>
      <c r="H665" s="67"/>
      <c r="I665" s="68"/>
    </row>
    <row r="666" spans="1:9" s="73" customFormat="1" ht="14.25" customHeight="1" x14ac:dyDescent="0.25">
      <c r="A666" s="63" t="s">
        <v>8745</v>
      </c>
      <c r="B666" s="64" t="s">
        <v>4800</v>
      </c>
      <c r="C666" s="65">
        <v>2</v>
      </c>
      <c r="D666" s="66">
        <v>43837</v>
      </c>
      <c r="E666" s="66">
        <v>43857</v>
      </c>
      <c r="F666" s="63" t="s">
        <v>6675</v>
      </c>
      <c r="G666" s="64" t="s">
        <v>8746</v>
      </c>
      <c r="H666" s="67"/>
      <c r="I666" s="72"/>
    </row>
    <row r="667" spans="1:9" s="75" customFormat="1" ht="14.25" customHeight="1" x14ac:dyDescent="0.25">
      <c r="A667" s="63" t="s">
        <v>8747</v>
      </c>
      <c r="B667" s="64" t="s">
        <v>8375</v>
      </c>
      <c r="C667" s="65">
        <v>2</v>
      </c>
      <c r="D667" s="66">
        <v>43837</v>
      </c>
      <c r="E667" s="66">
        <v>43857</v>
      </c>
      <c r="F667" s="63" t="s">
        <v>933</v>
      </c>
      <c r="G667" s="64" t="s">
        <v>8748</v>
      </c>
      <c r="H667" s="67"/>
      <c r="I667" s="68"/>
    </row>
    <row r="668" spans="1:9" ht="14.25" customHeight="1" x14ac:dyDescent="0.25">
      <c r="A668" s="63" t="s">
        <v>8749</v>
      </c>
      <c r="B668" s="64" t="s">
        <v>8750</v>
      </c>
      <c r="C668" s="63">
        <v>2</v>
      </c>
      <c r="D668" s="66">
        <v>43837</v>
      </c>
      <c r="E668" s="66">
        <v>43857</v>
      </c>
      <c r="F668" s="63" t="s">
        <v>38</v>
      </c>
      <c r="G668" s="64" t="s">
        <v>8751</v>
      </c>
      <c r="H668" s="67"/>
      <c r="I668" s="68"/>
    </row>
    <row r="669" spans="1:9" ht="14.25" customHeight="1" x14ac:dyDescent="0.25">
      <c r="A669" s="131" t="s">
        <v>8752</v>
      </c>
      <c r="B669" s="64" t="s">
        <v>8753</v>
      </c>
      <c r="C669" s="63">
        <v>2</v>
      </c>
      <c r="D669" s="66">
        <v>44208</v>
      </c>
      <c r="E669" s="66">
        <v>44228</v>
      </c>
      <c r="F669" s="71" t="s">
        <v>135</v>
      </c>
      <c r="G669" s="94" t="s">
        <v>8754</v>
      </c>
      <c r="H669" s="67"/>
      <c r="I669" s="72"/>
    </row>
    <row r="670" spans="1:9" ht="14.25" customHeight="1" x14ac:dyDescent="0.25">
      <c r="A670" s="132" t="s">
        <v>8755</v>
      </c>
      <c r="B670" s="17" t="s">
        <v>4819</v>
      </c>
      <c r="C670" s="59">
        <v>2</v>
      </c>
      <c r="D670" s="61">
        <v>43837</v>
      </c>
      <c r="E670" s="61">
        <v>43857</v>
      </c>
      <c r="F670" s="59" t="s">
        <v>197</v>
      </c>
      <c r="G670" s="17" t="s">
        <v>8756</v>
      </c>
      <c r="H670" s="62" t="s">
        <v>4354</v>
      </c>
      <c r="I670" s="59" t="s">
        <v>7129</v>
      </c>
    </row>
    <row r="671" spans="1:9" ht="14.25" customHeight="1" x14ac:dyDescent="0.25">
      <c r="A671" s="133" t="s">
        <v>8757</v>
      </c>
      <c r="B671" s="64" t="s">
        <v>7134</v>
      </c>
      <c r="C671" s="63">
        <v>3</v>
      </c>
      <c r="D671" s="66">
        <v>43844</v>
      </c>
      <c r="E671" s="66">
        <v>43864</v>
      </c>
      <c r="F671" s="63" t="s">
        <v>856</v>
      </c>
      <c r="G671" s="64" t="s">
        <v>8758</v>
      </c>
      <c r="H671" s="67"/>
      <c r="I671" s="68"/>
    </row>
    <row r="672" spans="1:9" ht="14.25" customHeight="1" x14ac:dyDescent="0.25">
      <c r="A672" s="133" t="s">
        <v>8759</v>
      </c>
      <c r="B672" s="64" t="s">
        <v>7134</v>
      </c>
      <c r="C672" s="63">
        <v>3</v>
      </c>
      <c r="D672" s="66">
        <v>43844</v>
      </c>
      <c r="E672" s="66">
        <v>43864</v>
      </c>
      <c r="F672" s="63" t="s">
        <v>856</v>
      </c>
      <c r="G672" s="64" t="s">
        <v>8760</v>
      </c>
      <c r="H672" s="67"/>
      <c r="I672" s="95"/>
    </row>
    <row r="673" spans="1:9" ht="14.25" customHeight="1" x14ac:dyDescent="0.25">
      <c r="A673" s="133" t="s">
        <v>8761</v>
      </c>
      <c r="B673" s="64" t="s">
        <v>7188</v>
      </c>
      <c r="C673" s="63">
        <v>3</v>
      </c>
      <c r="D673" s="66">
        <v>43844</v>
      </c>
      <c r="E673" s="66">
        <v>43864</v>
      </c>
      <c r="F673" s="63" t="s">
        <v>856</v>
      </c>
      <c r="G673" s="64" t="s">
        <v>8762</v>
      </c>
      <c r="H673" s="67"/>
      <c r="I673" s="72"/>
    </row>
    <row r="674" spans="1:9" ht="14.25" customHeight="1" x14ac:dyDescent="0.25">
      <c r="A674" s="133" t="s">
        <v>8763</v>
      </c>
      <c r="B674" s="64" t="s">
        <v>7188</v>
      </c>
      <c r="C674" s="63">
        <v>3</v>
      </c>
      <c r="D674" s="66">
        <v>43844</v>
      </c>
      <c r="E674" s="66">
        <v>43864</v>
      </c>
      <c r="F674" s="63" t="s">
        <v>856</v>
      </c>
      <c r="G674" s="64" t="s">
        <v>8764</v>
      </c>
      <c r="H674" s="67"/>
      <c r="I674" s="72"/>
    </row>
    <row r="675" spans="1:9" ht="14.25" customHeight="1" x14ac:dyDescent="0.25">
      <c r="A675" s="133" t="s">
        <v>8765</v>
      </c>
      <c r="B675" s="64" t="s">
        <v>7188</v>
      </c>
      <c r="C675" s="63">
        <v>3</v>
      </c>
      <c r="D675" s="66">
        <v>43844</v>
      </c>
      <c r="E675" s="66">
        <v>43864</v>
      </c>
      <c r="F675" s="63" t="s">
        <v>856</v>
      </c>
      <c r="G675" s="64" t="s">
        <v>8766</v>
      </c>
      <c r="H675" s="67"/>
      <c r="I675" s="72"/>
    </row>
    <row r="676" spans="1:9" s="75" customFormat="1" ht="14.25" customHeight="1" x14ac:dyDescent="0.25">
      <c r="A676" s="133" t="s">
        <v>8767</v>
      </c>
      <c r="B676" s="64" t="s">
        <v>7188</v>
      </c>
      <c r="C676" s="63">
        <v>3</v>
      </c>
      <c r="D676" s="66">
        <v>43844</v>
      </c>
      <c r="E676" s="66">
        <v>43864</v>
      </c>
      <c r="F676" s="63" t="s">
        <v>856</v>
      </c>
      <c r="G676" s="64" t="s">
        <v>8768</v>
      </c>
      <c r="H676" s="67"/>
      <c r="I676" s="95"/>
    </row>
    <row r="677" spans="1:9" s="73" customFormat="1" ht="14.25" customHeight="1" x14ac:dyDescent="0.25">
      <c r="A677" s="133" t="s">
        <v>8769</v>
      </c>
      <c r="B677" s="64" t="s">
        <v>7188</v>
      </c>
      <c r="C677" s="63">
        <v>3</v>
      </c>
      <c r="D677" s="66">
        <v>43844</v>
      </c>
      <c r="E677" s="66">
        <v>43864</v>
      </c>
      <c r="F677" s="63" t="s">
        <v>856</v>
      </c>
      <c r="G677" s="64" t="s">
        <v>8770</v>
      </c>
      <c r="H677" s="67"/>
      <c r="I677" s="68"/>
    </row>
    <row r="678" spans="1:9" s="73" customFormat="1" ht="14.25" customHeight="1" x14ac:dyDescent="0.25">
      <c r="A678" s="133" t="s">
        <v>8771</v>
      </c>
      <c r="B678" s="64" t="s">
        <v>7134</v>
      </c>
      <c r="C678" s="63">
        <v>3</v>
      </c>
      <c r="D678" s="66">
        <v>43844</v>
      </c>
      <c r="E678" s="66">
        <v>43864</v>
      </c>
      <c r="F678" s="63" t="s">
        <v>856</v>
      </c>
      <c r="G678" s="64" t="s">
        <v>8772</v>
      </c>
      <c r="H678" s="67"/>
      <c r="I678" s="72"/>
    </row>
    <row r="679" spans="1:9" s="73" customFormat="1" ht="14.25" customHeight="1" x14ac:dyDescent="0.25">
      <c r="A679" s="133" t="s">
        <v>8773</v>
      </c>
      <c r="B679" s="64" t="s">
        <v>7134</v>
      </c>
      <c r="C679" s="63">
        <v>3</v>
      </c>
      <c r="D679" s="66">
        <v>43844</v>
      </c>
      <c r="E679" s="66">
        <v>43864</v>
      </c>
      <c r="F679" s="63" t="s">
        <v>856</v>
      </c>
      <c r="G679" s="64" t="s">
        <v>8774</v>
      </c>
      <c r="H679" s="67"/>
      <c r="I679" s="95"/>
    </row>
    <row r="680" spans="1:9" s="75" customFormat="1" ht="14.25" customHeight="1" x14ac:dyDescent="0.25">
      <c r="A680" s="133" t="s">
        <v>8775</v>
      </c>
      <c r="B680" s="64" t="s">
        <v>7188</v>
      </c>
      <c r="C680" s="63">
        <v>3</v>
      </c>
      <c r="D680" s="66">
        <v>43844</v>
      </c>
      <c r="E680" s="66">
        <v>43864</v>
      </c>
      <c r="F680" s="63" t="s">
        <v>856</v>
      </c>
      <c r="G680" s="64" t="s">
        <v>8776</v>
      </c>
      <c r="H680" s="67"/>
      <c r="I680" s="72"/>
    </row>
    <row r="681" spans="1:9" ht="14.25" customHeight="1" x14ac:dyDescent="0.25">
      <c r="A681" s="133" t="s">
        <v>8777</v>
      </c>
      <c r="B681" s="64" t="s">
        <v>7188</v>
      </c>
      <c r="C681" s="63">
        <v>3</v>
      </c>
      <c r="D681" s="66">
        <v>43844</v>
      </c>
      <c r="E681" s="66">
        <v>43864</v>
      </c>
      <c r="F681" s="63" t="s">
        <v>856</v>
      </c>
      <c r="G681" s="64" t="s">
        <v>8778</v>
      </c>
      <c r="H681" s="67"/>
      <c r="I681" s="72"/>
    </row>
    <row r="682" spans="1:9" s="73" customFormat="1" ht="14.25" customHeight="1" x14ac:dyDescent="0.25">
      <c r="A682" s="133" t="s">
        <v>8779</v>
      </c>
      <c r="B682" s="64" t="s">
        <v>7188</v>
      </c>
      <c r="C682" s="63">
        <v>3</v>
      </c>
      <c r="D682" s="66">
        <v>43844</v>
      </c>
      <c r="E682" s="66">
        <v>43864</v>
      </c>
      <c r="F682" s="63" t="s">
        <v>856</v>
      </c>
      <c r="G682" s="64" t="s">
        <v>8780</v>
      </c>
      <c r="H682" s="67"/>
      <c r="I682" s="68"/>
    </row>
    <row r="683" spans="1:9" s="75" customFormat="1" ht="14.25" customHeight="1" x14ac:dyDescent="0.25">
      <c r="A683" s="133" t="s">
        <v>8781</v>
      </c>
      <c r="B683" s="64" t="s">
        <v>7188</v>
      </c>
      <c r="C683" s="63">
        <v>3</v>
      </c>
      <c r="D683" s="66">
        <v>43844</v>
      </c>
      <c r="E683" s="66">
        <v>43864</v>
      </c>
      <c r="F683" s="63" t="s">
        <v>856</v>
      </c>
      <c r="G683" s="64" t="s">
        <v>8782</v>
      </c>
      <c r="H683" s="67"/>
      <c r="I683" s="72"/>
    </row>
    <row r="684" spans="1:9" s="73" customFormat="1" ht="14.25" customHeight="1" x14ac:dyDescent="0.25">
      <c r="A684" s="133" t="s">
        <v>8783</v>
      </c>
      <c r="B684" s="64" t="s">
        <v>3998</v>
      </c>
      <c r="C684" s="63">
        <v>3</v>
      </c>
      <c r="D684" s="66">
        <v>43844</v>
      </c>
      <c r="E684" s="66">
        <v>43864</v>
      </c>
      <c r="F684" s="63" t="s">
        <v>1214</v>
      </c>
      <c r="G684" s="64" t="s">
        <v>8784</v>
      </c>
      <c r="H684" s="67"/>
      <c r="I684" s="68"/>
    </row>
    <row r="685" spans="1:9" s="73" customFormat="1" ht="14.25" customHeight="1" x14ac:dyDescent="0.25">
      <c r="A685" s="133" t="s">
        <v>8785</v>
      </c>
      <c r="B685" s="64" t="s">
        <v>8786</v>
      </c>
      <c r="C685" s="63">
        <v>3</v>
      </c>
      <c r="D685" s="66">
        <v>43844</v>
      </c>
      <c r="E685" s="66">
        <v>43864</v>
      </c>
      <c r="F685" s="63" t="s">
        <v>5079</v>
      </c>
      <c r="G685" s="64" t="s">
        <v>8787</v>
      </c>
      <c r="H685" s="67"/>
      <c r="I685" s="68"/>
    </row>
    <row r="686" spans="1:9" ht="14.25" customHeight="1" x14ac:dyDescent="0.25">
      <c r="A686" s="131" t="s">
        <v>8788</v>
      </c>
      <c r="B686" s="64" t="s">
        <v>7478</v>
      </c>
      <c r="C686" s="63">
        <v>3</v>
      </c>
      <c r="D686" s="66">
        <v>44215</v>
      </c>
      <c r="E686" s="66">
        <v>44235</v>
      </c>
      <c r="F686" s="71" t="s">
        <v>5087</v>
      </c>
      <c r="G686" s="94" t="s">
        <v>8789</v>
      </c>
      <c r="H686" s="67"/>
      <c r="I686" s="72"/>
    </row>
    <row r="687" spans="1:9" ht="14.25" customHeight="1" x14ac:dyDescent="0.25">
      <c r="A687" s="133" t="s">
        <v>8790</v>
      </c>
      <c r="B687" s="64" t="s">
        <v>8176</v>
      </c>
      <c r="C687" s="63">
        <v>3</v>
      </c>
      <c r="D687" s="66">
        <v>43844</v>
      </c>
      <c r="E687" s="66">
        <v>43864</v>
      </c>
      <c r="F687" s="63" t="s">
        <v>3056</v>
      </c>
      <c r="G687" s="64" t="s">
        <v>8791</v>
      </c>
      <c r="H687" s="67"/>
      <c r="I687" s="68"/>
    </row>
    <row r="688" spans="1:9" ht="14.25" customHeight="1" x14ac:dyDescent="0.25">
      <c r="A688" s="133" t="s">
        <v>8792</v>
      </c>
      <c r="B688" s="64" t="s">
        <v>4094</v>
      </c>
      <c r="C688" s="63">
        <v>3</v>
      </c>
      <c r="D688" s="66">
        <v>43844</v>
      </c>
      <c r="E688" s="66">
        <v>43864</v>
      </c>
      <c r="F688" s="63" t="s">
        <v>418</v>
      </c>
      <c r="G688" s="64" t="s">
        <v>8793</v>
      </c>
      <c r="H688" s="67"/>
      <c r="I688" s="68"/>
    </row>
    <row r="689" spans="1:9" ht="14.25" customHeight="1" x14ac:dyDescent="0.25">
      <c r="A689" s="133" t="s">
        <v>8794</v>
      </c>
      <c r="B689" s="64" t="s">
        <v>4094</v>
      </c>
      <c r="C689" s="63">
        <v>3</v>
      </c>
      <c r="D689" s="66">
        <v>43844</v>
      </c>
      <c r="E689" s="66">
        <v>43864</v>
      </c>
      <c r="F689" s="63" t="s">
        <v>418</v>
      </c>
      <c r="G689" s="64" t="s">
        <v>8795</v>
      </c>
      <c r="H689" s="67"/>
      <c r="I689" s="68"/>
    </row>
    <row r="690" spans="1:9" ht="14.25" customHeight="1" x14ac:dyDescent="0.25">
      <c r="A690" s="131" t="s">
        <v>8796</v>
      </c>
      <c r="B690" s="64" t="s">
        <v>8797</v>
      </c>
      <c r="C690" s="63">
        <v>3</v>
      </c>
      <c r="D690" s="66">
        <v>44215</v>
      </c>
      <c r="E690" s="66">
        <v>44235</v>
      </c>
      <c r="F690" s="71" t="s">
        <v>5105</v>
      </c>
      <c r="G690" s="94" t="s">
        <v>8798</v>
      </c>
      <c r="H690" s="67"/>
      <c r="I690" s="68"/>
    </row>
    <row r="691" spans="1:9" ht="14.25" customHeight="1" x14ac:dyDescent="0.25">
      <c r="A691" s="133" t="s">
        <v>8799</v>
      </c>
      <c r="B691" s="64" t="s">
        <v>8404</v>
      </c>
      <c r="C691" s="63">
        <v>3</v>
      </c>
      <c r="D691" s="66">
        <v>43844</v>
      </c>
      <c r="E691" s="66">
        <v>43864</v>
      </c>
      <c r="F691" s="63" t="s">
        <v>5124</v>
      </c>
      <c r="G691" s="64" t="s">
        <v>8800</v>
      </c>
      <c r="H691" s="67"/>
      <c r="I691" s="68"/>
    </row>
    <row r="692" spans="1:9" s="73" customFormat="1" ht="14.25" customHeight="1" x14ac:dyDescent="0.25">
      <c r="A692" s="134" t="s">
        <v>8801</v>
      </c>
      <c r="B692" s="17" t="s">
        <v>8802</v>
      </c>
      <c r="C692" s="59">
        <v>3</v>
      </c>
      <c r="D692" s="61">
        <v>44215</v>
      </c>
      <c r="E692" s="61">
        <v>44235</v>
      </c>
      <c r="F692" s="86" t="s">
        <v>765</v>
      </c>
      <c r="G692" s="87" t="s">
        <v>8803</v>
      </c>
      <c r="H692" s="62" t="s">
        <v>8804</v>
      </c>
      <c r="I692" s="59" t="s">
        <v>7129</v>
      </c>
    </row>
    <row r="693" spans="1:9" ht="14.25" customHeight="1" x14ac:dyDescent="0.25">
      <c r="A693" s="134" t="s">
        <v>8805</v>
      </c>
      <c r="B693" s="17" t="s">
        <v>8806</v>
      </c>
      <c r="C693" s="59">
        <v>3</v>
      </c>
      <c r="D693" s="61">
        <v>44215</v>
      </c>
      <c r="E693" s="61">
        <v>44235</v>
      </c>
      <c r="F693" s="86" t="s">
        <v>97</v>
      </c>
      <c r="G693" s="87" t="s">
        <v>8807</v>
      </c>
      <c r="H693" s="62" t="s">
        <v>8808</v>
      </c>
      <c r="I693" s="59" t="s">
        <v>7129</v>
      </c>
    </row>
    <row r="694" spans="1:9" s="75" customFormat="1" ht="14.25" customHeight="1" x14ac:dyDescent="0.25">
      <c r="A694" s="131" t="s">
        <v>8805</v>
      </c>
      <c r="B694" s="64" t="s">
        <v>8806</v>
      </c>
      <c r="C694" s="63">
        <v>3</v>
      </c>
      <c r="D694" s="66">
        <v>44215</v>
      </c>
      <c r="E694" s="66">
        <v>44235</v>
      </c>
      <c r="F694" s="71" t="s">
        <v>97</v>
      </c>
      <c r="G694" s="94" t="s">
        <v>8807</v>
      </c>
      <c r="H694" s="67" t="s">
        <v>8809</v>
      </c>
      <c r="I694" s="68"/>
    </row>
    <row r="695" spans="1:9" ht="14.25" customHeight="1" x14ac:dyDescent="0.25">
      <c r="A695" s="131" t="s">
        <v>8805</v>
      </c>
      <c r="B695" s="64" t="s">
        <v>8806</v>
      </c>
      <c r="C695" s="63">
        <v>3</v>
      </c>
      <c r="D695" s="66">
        <v>44215</v>
      </c>
      <c r="E695" s="66">
        <v>44235</v>
      </c>
      <c r="F695" s="71" t="s">
        <v>97</v>
      </c>
      <c r="G695" s="94" t="s">
        <v>8807</v>
      </c>
      <c r="H695" s="67" t="s">
        <v>8810</v>
      </c>
      <c r="I695" s="68"/>
    </row>
    <row r="696" spans="1:9" ht="14.25" customHeight="1" x14ac:dyDescent="0.25">
      <c r="A696" s="131" t="s">
        <v>8811</v>
      </c>
      <c r="B696" s="64" t="s">
        <v>8812</v>
      </c>
      <c r="C696" s="63">
        <v>3</v>
      </c>
      <c r="D696" s="66">
        <v>44215</v>
      </c>
      <c r="E696" s="66">
        <v>44235</v>
      </c>
      <c r="F696" s="71" t="s">
        <v>663</v>
      </c>
      <c r="G696" s="94" t="s">
        <v>8813</v>
      </c>
      <c r="H696" s="67"/>
      <c r="I696" s="68"/>
    </row>
    <row r="697" spans="1:9" ht="14.25" customHeight="1" x14ac:dyDescent="0.25">
      <c r="A697" s="131" t="s">
        <v>8814</v>
      </c>
      <c r="B697" s="64" t="s">
        <v>8815</v>
      </c>
      <c r="C697" s="63">
        <v>3</v>
      </c>
      <c r="D697" s="66">
        <v>44215</v>
      </c>
      <c r="E697" s="66">
        <v>44235</v>
      </c>
      <c r="F697" s="71" t="s">
        <v>663</v>
      </c>
      <c r="G697" s="94" t="s">
        <v>8816</v>
      </c>
      <c r="H697" s="67"/>
      <c r="I697" s="68"/>
    </row>
    <row r="698" spans="1:9" s="73" customFormat="1" ht="14.25" customHeight="1" x14ac:dyDescent="0.25">
      <c r="A698" s="133" t="s">
        <v>8817</v>
      </c>
      <c r="B698" s="64" t="s">
        <v>8818</v>
      </c>
      <c r="C698" s="63">
        <v>3</v>
      </c>
      <c r="D698" s="66">
        <v>43844</v>
      </c>
      <c r="E698" s="66">
        <v>43864</v>
      </c>
      <c r="F698" s="63" t="s">
        <v>638</v>
      </c>
      <c r="G698" s="64" t="s">
        <v>8819</v>
      </c>
      <c r="H698" s="67"/>
      <c r="I698" s="72"/>
    </row>
    <row r="699" spans="1:9" ht="14.25" customHeight="1" x14ac:dyDescent="0.25">
      <c r="A699" s="131" t="s">
        <v>8820</v>
      </c>
      <c r="B699" s="64" t="s">
        <v>8821</v>
      </c>
      <c r="C699" s="63">
        <v>3</v>
      </c>
      <c r="D699" s="66">
        <v>44215</v>
      </c>
      <c r="E699" s="66">
        <v>44235</v>
      </c>
      <c r="F699" s="71" t="s">
        <v>147</v>
      </c>
      <c r="G699" s="94" t="s">
        <v>8822</v>
      </c>
      <c r="H699" s="67"/>
      <c r="I699" s="68"/>
    </row>
    <row r="700" spans="1:9" s="73" customFormat="1" ht="14.25" customHeight="1" x14ac:dyDescent="0.25">
      <c r="A700" s="131" t="s">
        <v>8823</v>
      </c>
      <c r="B700" s="64" t="s">
        <v>8824</v>
      </c>
      <c r="C700" s="63">
        <v>3</v>
      </c>
      <c r="D700" s="66">
        <v>44215</v>
      </c>
      <c r="E700" s="66">
        <v>44235</v>
      </c>
      <c r="F700" s="71" t="s">
        <v>147</v>
      </c>
      <c r="G700" s="94" t="s">
        <v>8825</v>
      </c>
      <c r="H700" s="67"/>
      <c r="I700" s="95"/>
    </row>
    <row r="701" spans="1:9" ht="14.25" customHeight="1" x14ac:dyDescent="0.25">
      <c r="A701" s="131" t="s">
        <v>8826</v>
      </c>
      <c r="B701" s="64" t="s">
        <v>8517</v>
      </c>
      <c r="C701" s="63">
        <v>3</v>
      </c>
      <c r="D701" s="66">
        <v>44215</v>
      </c>
      <c r="E701" s="66">
        <v>44235</v>
      </c>
      <c r="F701" s="71" t="s">
        <v>147</v>
      </c>
      <c r="G701" s="94" t="s">
        <v>8827</v>
      </c>
      <c r="H701" s="67"/>
      <c r="I701" s="68"/>
    </row>
    <row r="702" spans="1:9" s="73" customFormat="1" ht="14.25" customHeight="1" x14ac:dyDescent="0.25">
      <c r="A702" s="131" t="s">
        <v>8828</v>
      </c>
      <c r="B702" s="64" t="s">
        <v>8829</v>
      </c>
      <c r="C702" s="63">
        <v>3</v>
      </c>
      <c r="D702" s="66">
        <v>44215</v>
      </c>
      <c r="E702" s="66">
        <v>44235</v>
      </c>
      <c r="F702" s="71" t="s">
        <v>129</v>
      </c>
      <c r="G702" s="94" t="s">
        <v>8830</v>
      </c>
      <c r="H702" s="67"/>
      <c r="I702" s="68"/>
    </row>
    <row r="703" spans="1:9" ht="14.25" customHeight="1" x14ac:dyDescent="0.25">
      <c r="A703" s="133" t="s">
        <v>8831</v>
      </c>
      <c r="B703" s="64" t="s">
        <v>4768</v>
      </c>
      <c r="C703" s="63">
        <v>3</v>
      </c>
      <c r="D703" s="66">
        <v>43844</v>
      </c>
      <c r="E703" s="66">
        <v>43864</v>
      </c>
      <c r="F703" s="63" t="s">
        <v>2940</v>
      </c>
      <c r="G703" s="64" t="s">
        <v>8832</v>
      </c>
      <c r="H703" s="67"/>
      <c r="I703" s="68"/>
    </row>
    <row r="704" spans="1:9" ht="14.25" customHeight="1" x14ac:dyDescent="0.25">
      <c r="A704" s="131" t="s">
        <v>8833</v>
      </c>
      <c r="B704" s="64" t="s">
        <v>8834</v>
      </c>
      <c r="C704" s="63">
        <v>3</v>
      </c>
      <c r="D704" s="66">
        <v>44215</v>
      </c>
      <c r="E704" s="66">
        <v>44235</v>
      </c>
      <c r="F704" s="71" t="s">
        <v>301</v>
      </c>
      <c r="G704" s="94" t="s">
        <v>8835</v>
      </c>
      <c r="H704" s="67"/>
      <c r="I704" s="95"/>
    </row>
    <row r="705" spans="1:9" ht="14.25" customHeight="1" x14ac:dyDescent="0.25">
      <c r="A705" s="131" t="s">
        <v>8836</v>
      </c>
      <c r="B705" s="64" t="s">
        <v>7478</v>
      </c>
      <c r="C705" s="63">
        <v>3</v>
      </c>
      <c r="D705" s="66">
        <v>44215</v>
      </c>
      <c r="E705" s="66">
        <v>44235</v>
      </c>
      <c r="F705" s="71" t="s">
        <v>275</v>
      </c>
      <c r="G705" s="94" t="s">
        <v>8837</v>
      </c>
      <c r="H705" s="67"/>
      <c r="I705" s="72"/>
    </row>
    <row r="706" spans="1:9" ht="14.25" customHeight="1" x14ac:dyDescent="0.25">
      <c r="A706" s="133" t="s">
        <v>8838</v>
      </c>
      <c r="B706" s="64" t="s">
        <v>8839</v>
      </c>
      <c r="C706" s="63">
        <v>3</v>
      </c>
      <c r="D706" s="66">
        <v>43844</v>
      </c>
      <c r="E706" s="66">
        <v>43864</v>
      </c>
      <c r="F706" s="63" t="s">
        <v>975</v>
      </c>
      <c r="G706" s="64" t="s">
        <v>8840</v>
      </c>
      <c r="H706" s="67"/>
      <c r="I706" s="68"/>
    </row>
    <row r="707" spans="1:9" s="75" customFormat="1" ht="14.25" customHeight="1" x14ac:dyDescent="0.25">
      <c r="A707" s="133" t="s">
        <v>8841</v>
      </c>
      <c r="B707" s="64" t="s">
        <v>4617</v>
      </c>
      <c r="C707" s="63">
        <v>3</v>
      </c>
      <c r="D707" s="66">
        <v>43844</v>
      </c>
      <c r="E707" s="66">
        <v>43864</v>
      </c>
      <c r="F707" s="63" t="s">
        <v>5339</v>
      </c>
      <c r="G707" s="64" t="s">
        <v>8842</v>
      </c>
      <c r="H707" s="67"/>
      <c r="I707" s="72"/>
    </row>
    <row r="708" spans="1:9" ht="14.25" customHeight="1" x14ac:dyDescent="0.25">
      <c r="A708" s="133" t="s">
        <v>8843</v>
      </c>
      <c r="B708" s="64" t="s">
        <v>4617</v>
      </c>
      <c r="C708" s="63">
        <v>3</v>
      </c>
      <c r="D708" s="66">
        <v>43844</v>
      </c>
      <c r="E708" s="66">
        <v>43864</v>
      </c>
      <c r="F708" s="63" t="s">
        <v>5339</v>
      </c>
      <c r="G708" s="64" t="s">
        <v>8844</v>
      </c>
      <c r="H708" s="67"/>
      <c r="I708" s="68"/>
    </row>
    <row r="709" spans="1:9" ht="14.25" customHeight="1" x14ac:dyDescent="0.25">
      <c r="A709" s="133" t="s">
        <v>8845</v>
      </c>
      <c r="B709" s="64" t="s">
        <v>4617</v>
      </c>
      <c r="C709" s="63">
        <v>3</v>
      </c>
      <c r="D709" s="66">
        <v>43844</v>
      </c>
      <c r="E709" s="66">
        <v>43864</v>
      </c>
      <c r="F709" s="63" t="s">
        <v>5339</v>
      </c>
      <c r="G709" s="64" t="s">
        <v>8846</v>
      </c>
      <c r="H709" s="67"/>
      <c r="I709" s="68"/>
    </row>
    <row r="710" spans="1:9" ht="14.25" customHeight="1" x14ac:dyDescent="0.25">
      <c r="A710" s="133" t="s">
        <v>8847</v>
      </c>
      <c r="B710" s="64" t="s">
        <v>4617</v>
      </c>
      <c r="C710" s="63">
        <v>3</v>
      </c>
      <c r="D710" s="66">
        <v>43844</v>
      </c>
      <c r="E710" s="66">
        <v>43864</v>
      </c>
      <c r="F710" s="63" t="s">
        <v>5339</v>
      </c>
      <c r="G710" s="64" t="s">
        <v>8848</v>
      </c>
      <c r="H710" s="67"/>
      <c r="I710" s="68"/>
    </row>
    <row r="711" spans="1:9" ht="14.25" customHeight="1" x14ac:dyDescent="0.25">
      <c r="A711" s="133" t="s">
        <v>8849</v>
      </c>
      <c r="B711" s="64" t="s">
        <v>4617</v>
      </c>
      <c r="C711" s="63">
        <v>3</v>
      </c>
      <c r="D711" s="66">
        <v>43844</v>
      </c>
      <c r="E711" s="66">
        <v>43864</v>
      </c>
      <c r="F711" s="63" t="s">
        <v>5339</v>
      </c>
      <c r="G711" s="64" t="s">
        <v>8850</v>
      </c>
      <c r="H711" s="67"/>
      <c r="I711" s="68"/>
    </row>
    <row r="712" spans="1:9" ht="14.25" customHeight="1" x14ac:dyDescent="0.25">
      <c r="A712" s="131" t="s">
        <v>8851</v>
      </c>
      <c r="B712" s="64" t="s">
        <v>7473</v>
      </c>
      <c r="C712" s="63">
        <v>3</v>
      </c>
      <c r="D712" s="66">
        <v>44215</v>
      </c>
      <c r="E712" s="66">
        <v>44235</v>
      </c>
      <c r="F712" s="71" t="s">
        <v>882</v>
      </c>
      <c r="G712" s="94" t="s">
        <v>8852</v>
      </c>
      <c r="H712" s="67"/>
      <c r="I712" s="68"/>
    </row>
    <row r="713" spans="1:9" ht="14.25" customHeight="1" x14ac:dyDescent="0.25">
      <c r="A713" s="132" t="s">
        <v>8853</v>
      </c>
      <c r="B713" s="64" t="s">
        <v>8854</v>
      </c>
      <c r="C713" s="59">
        <v>3</v>
      </c>
      <c r="D713" s="61">
        <v>43844</v>
      </c>
      <c r="E713" s="61">
        <v>43864</v>
      </c>
      <c r="F713" s="59" t="s">
        <v>467</v>
      </c>
      <c r="G713" s="17" t="s">
        <v>8855</v>
      </c>
      <c r="H713" s="62" t="s">
        <v>8856</v>
      </c>
      <c r="I713" s="59" t="s">
        <v>7129</v>
      </c>
    </row>
    <row r="714" spans="1:9" s="73" customFormat="1" ht="14.25" customHeight="1" x14ac:dyDescent="0.25">
      <c r="A714" s="131" t="s">
        <v>8857</v>
      </c>
      <c r="B714" s="64" t="s">
        <v>4552</v>
      </c>
      <c r="C714" s="63">
        <v>3</v>
      </c>
      <c r="D714" s="66">
        <v>44215</v>
      </c>
      <c r="E714" s="66">
        <v>44235</v>
      </c>
      <c r="F714" s="71" t="s">
        <v>165</v>
      </c>
      <c r="G714" s="94" t="s">
        <v>8858</v>
      </c>
      <c r="H714" s="67"/>
      <c r="I714" s="95"/>
    </row>
    <row r="715" spans="1:9" s="75" customFormat="1" ht="14.25" customHeight="1" x14ac:dyDescent="0.25">
      <c r="A715" s="131" t="s">
        <v>8859</v>
      </c>
      <c r="B715" s="64" t="s">
        <v>7478</v>
      </c>
      <c r="C715" s="63">
        <v>3</v>
      </c>
      <c r="D715" s="66">
        <v>44215</v>
      </c>
      <c r="E715" s="66">
        <v>44235</v>
      </c>
      <c r="F715" s="71" t="s">
        <v>1405</v>
      </c>
      <c r="G715" s="94" t="s">
        <v>8860</v>
      </c>
      <c r="H715" s="67"/>
      <c r="I715" s="68"/>
    </row>
    <row r="716" spans="1:9" s="73" customFormat="1" ht="14.25" customHeight="1" x14ac:dyDescent="0.25">
      <c r="A716" s="131" t="s">
        <v>8861</v>
      </c>
      <c r="B716" s="64" t="s">
        <v>7478</v>
      </c>
      <c r="C716" s="63">
        <v>3</v>
      </c>
      <c r="D716" s="66">
        <v>44215</v>
      </c>
      <c r="E716" s="66">
        <v>44235</v>
      </c>
      <c r="F716" s="71" t="s">
        <v>1405</v>
      </c>
      <c r="G716" s="94" t="s">
        <v>8862</v>
      </c>
      <c r="H716" s="67"/>
      <c r="I716" s="72"/>
    </row>
    <row r="717" spans="1:9" ht="14.25" customHeight="1" x14ac:dyDescent="0.25">
      <c r="A717" s="131" t="s">
        <v>8863</v>
      </c>
      <c r="B717" s="64" t="s">
        <v>7478</v>
      </c>
      <c r="C717" s="63">
        <v>3</v>
      </c>
      <c r="D717" s="66">
        <v>44215</v>
      </c>
      <c r="E717" s="66">
        <v>44235</v>
      </c>
      <c r="F717" s="71" t="s">
        <v>1405</v>
      </c>
      <c r="G717" s="94" t="s">
        <v>8864</v>
      </c>
      <c r="H717" s="67"/>
      <c r="I717" s="95"/>
    </row>
    <row r="718" spans="1:9" ht="14.25" customHeight="1" x14ac:dyDescent="0.25">
      <c r="A718" s="63" t="s">
        <v>8865</v>
      </c>
      <c r="B718" s="64" t="s">
        <v>8866</v>
      </c>
      <c r="C718" s="63">
        <v>3</v>
      </c>
      <c r="D718" s="66">
        <v>43844</v>
      </c>
      <c r="E718" s="66">
        <v>43864</v>
      </c>
      <c r="F718" s="63" t="s">
        <v>35</v>
      </c>
      <c r="G718" s="64" t="s">
        <v>8867</v>
      </c>
      <c r="H718" s="67"/>
      <c r="I718" s="68"/>
    </row>
    <row r="719" spans="1:9" ht="14.25" customHeight="1" x14ac:dyDescent="0.25">
      <c r="A719" s="63" t="s">
        <v>8868</v>
      </c>
      <c r="B719" s="64" t="s">
        <v>4829</v>
      </c>
      <c r="C719" s="63">
        <v>3</v>
      </c>
      <c r="D719" s="66">
        <v>43844</v>
      </c>
      <c r="E719" s="66">
        <v>43864</v>
      </c>
      <c r="F719" s="63" t="s">
        <v>562</v>
      </c>
      <c r="G719" s="64" t="s">
        <v>8869</v>
      </c>
      <c r="H719" s="67"/>
      <c r="I719" s="68"/>
    </row>
    <row r="720" spans="1:9" ht="14.25" customHeight="1" x14ac:dyDescent="0.25">
      <c r="A720" s="63" t="s">
        <v>8870</v>
      </c>
      <c r="B720" s="64" t="s">
        <v>7613</v>
      </c>
      <c r="C720" s="63">
        <v>3</v>
      </c>
      <c r="D720" s="66">
        <v>43844</v>
      </c>
      <c r="E720" s="66">
        <v>43864</v>
      </c>
      <c r="F720" s="63" t="s">
        <v>1845</v>
      </c>
      <c r="G720" s="64" t="s">
        <v>8871</v>
      </c>
      <c r="H720" s="67"/>
      <c r="I720" s="68"/>
    </row>
    <row r="721" spans="1:9" ht="14.25" customHeight="1" x14ac:dyDescent="0.25">
      <c r="A721" s="71" t="s">
        <v>8872</v>
      </c>
      <c r="B721" s="64" t="s">
        <v>8873</v>
      </c>
      <c r="C721" s="63">
        <v>3</v>
      </c>
      <c r="D721" s="66">
        <v>44215</v>
      </c>
      <c r="E721" s="66">
        <v>44235</v>
      </c>
      <c r="F721" s="71" t="s">
        <v>711</v>
      </c>
      <c r="G721" s="94" t="s">
        <v>8874</v>
      </c>
      <c r="H721" s="67"/>
      <c r="I721" s="95"/>
    </row>
    <row r="722" spans="1:9" ht="14.25" customHeight="1" x14ac:dyDescent="0.25">
      <c r="A722" s="63" t="s">
        <v>8875</v>
      </c>
      <c r="B722" s="64" t="s">
        <v>8876</v>
      </c>
      <c r="C722" s="63">
        <v>3</v>
      </c>
      <c r="D722" s="66">
        <v>43844</v>
      </c>
      <c r="E722" s="66">
        <v>43864</v>
      </c>
      <c r="F722" s="63" t="s">
        <v>5776</v>
      </c>
      <c r="G722" s="64" t="s">
        <v>8877</v>
      </c>
      <c r="H722" s="67"/>
      <c r="I722" s="68"/>
    </row>
    <row r="723" spans="1:9" ht="14.25" customHeight="1" x14ac:dyDescent="0.25">
      <c r="A723" s="86" t="s">
        <v>8878</v>
      </c>
      <c r="B723" s="17" t="s">
        <v>8879</v>
      </c>
      <c r="C723" s="59">
        <v>3</v>
      </c>
      <c r="D723" s="61">
        <v>44215</v>
      </c>
      <c r="E723" s="61">
        <v>44235</v>
      </c>
      <c r="F723" s="86" t="s">
        <v>422</v>
      </c>
      <c r="G723" s="87" t="s">
        <v>8880</v>
      </c>
      <c r="H723" s="62" t="s">
        <v>7653</v>
      </c>
      <c r="I723" s="59" t="s">
        <v>7129</v>
      </c>
    </row>
    <row r="724" spans="1:9" ht="14.25" customHeight="1" x14ac:dyDescent="0.25">
      <c r="A724" s="86" t="s">
        <v>8881</v>
      </c>
      <c r="B724" s="17" t="s">
        <v>8879</v>
      </c>
      <c r="C724" s="59">
        <v>3</v>
      </c>
      <c r="D724" s="61">
        <v>44215</v>
      </c>
      <c r="E724" s="61">
        <v>44235</v>
      </c>
      <c r="F724" s="86" t="s">
        <v>422</v>
      </c>
      <c r="G724" s="87" t="s">
        <v>8882</v>
      </c>
      <c r="H724" s="62" t="s">
        <v>8883</v>
      </c>
      <c r="I724" s="59" t="s">
        <v>7129</v>
      </c>
    </row>
    <row r="725" spans="1:9" ht="14.25" customHeight="1" x14ac:dyDescent="0.25">
      <c r="A725" s="63" t="s">
        <v>8884</v>
      </c>
      <c r="B725" s="64" t="s">
        <v>4233</v>
      </c>
      <c r="C725" s="63">
        <v>3</v>
      </c>
      <c r="D725" s="66">
        <v>43844</v>
      </c>
      <c r="E725" s="66">
        <v>43864</v>
      </c>
      <c r="F725" s="63" t="s">
        <v>240</v>
      </c>
      <c r="G725" s="64" t="s">
        <v>8885</v>
      </c>
      <c r="H725" s="67"/>
      <c r="I725" s="68"/>
    </row>
    <row r="726" spans="1:9" ht="14.25" customHeight="1" x14ac:dyDescent="0.25">
      <c r="A726" s="134" t="s">
        <v>8886</v>
      </c>
      <c r="B726" s="17" t="s">
        <v>8887</v>
      </c>
      <c r="C726" s="59">
        <v>3</v>
      </c>
      <c r="D726" s="61">
        <v>44215</v>
      </c>
      <c r="E726" s="61">
        <v>44235</v>
      </c>
      <c r="F726" s="86" t="s">
        <v>1064</v>
      </c>
      <c r="G726" s="87" t="s">
        <v>8888</v>
      </c>
      <c r="H726" s="130" t="s">
        <v>8889</v>
      </c>
      <c r="I726" s="59" t="s">
        <v>7129</v>
      </c>
    </row>
    <row r="727" spans="1:9" ht="14.25" customHeight="1" x14ac:dyDescent="0.25">
      <c r="A727" s="131" t="s">
        <v>8890</v>
      </c>
      <c r="B727" s="64" t="s">
        <v>8891</v>
      </c>
      <c r="C727" s="63">
        <v>3</v>
      </c>
      <c r="D727" s="66">
        <v>44215</v>
      </c>
      <c r="E727" s="66">
        <v>44235</v>
      </c>
      <c r="F727" s="71" t="s">
        <v>383</v>
      </c>
      <c r="G727" s="94" t="s">
        <v>8892</v>
      </c>
      <c r="H727" s="67"/>
      <c r="I727" s="68"/>
    </row>
    <row r="728" spans="1:9" ht="14.25" customHeight="1" x14ac:dyDescent="0.25">
      <c r="A728" s="131" t="s">
        <v>8893</v>
      </c>
      <c r="B728" s="64" t="s">
        <v>8894</v>
      </c>
      <c r="C728" s="63">
        <v>3</v>
      </c>
      <c r="D728" s="66">
        <v>44215</v>
      </c>
      <c r="E728" s="66">
        <v>44235</v>
      </c>
      <c r="F728" s="71" t="s">
        <v>1876</v>
      </c>
      <c r="G728" s="94" t="s">
        <v>8895</v>
      </c>
      <c r="H728" s="67"/>
      <c r="I728" s="68"/>
    </row>
    <row r="729" spans="1:9" ht="14.25" customHeight="1" x14ac:dyDescent="0.25">
      <c r="A729" s="135" t="s">
        <v>8896</v>
      </c>
      <c r="B729" s="81" t="s">
        <v>7176</v>
      </c>
      <c r="C729" s="80">
        <v>3</v>
      </c>
      <c r="D729" s="83">
        <v>44215</v>
      </c>
      <c r="E729" s="83">
        <v>44235</v>
      </c>
      <c r="F729" s="88" t="s">
        <v>5919</v>
      </c>
      <c r="G729" s="89" t="s">
        <v>8897</v>
      </c>
      <c r="H729" s="84" t="s">
        <v>7766</v>
      </c>
      <c r="I729" s="85" t="s">
        <v>7224</v>
      </c>
    </row>
    <row r="730" spans="1:9" ht="14.25" customHeight="1" x14ac:dyDescent="0.25">
      <c r="A730" s="134" t="s">
        <v>8898</v>
      </c>
      <c r="B730" s="17" t="s">
        <v>7176</v>
      </c>
      <c r="C730" s="59">
        <v>3</v>
      </c>
      <c r="D730" s="61">
        <v>44215</v>
      </c>
      <c r="E730" s="61">
        <v>44235</v>
      </c>
      <c r="F730" s="86" t="s">
        <v>5919</v>
      </c>
      <c r="G730" s="87" t="s">
        <v>8899</v>
      </c>
      <c r="H730" s="62" t="s">
        <v>7766</v>
      </c>
      <c r="I730" s="59" t="s">
        <v>7129</v>
      </c>
    </row>
    <row r="731" spans="1:9" ht="14.25" customHeight="1" x14ac:dyDescent="0.25">
      <c r="A731" s="134" t="s">
        <v>8900</v>
      </c>
      <c r="B731" s="17" t="s">
        <v>7176</v>
      </c>
      <c r="C731" s="59">
        <v>3</v>
      </c>
      <c r="D731" s="61">
        <v>44215</v>
      </c>
      <c r="E731" s="61">
        <v>44235</v>
      </c>
      <c r="F731" s="86" t="s">
        <v>5919</v>
      </c>
      <c r="G731" s="87" t="s">
        <v>8901</v>
      </c>
      <c r="H731" s="62" t="s">
        <v>7766</v>
      </c>
      <c r="I731" s="59" t="s">
        <v>7129</v>
      </c>
    </row>
    <row r="732" spans="1:9" ht="14.25" customHeight="1" x14ac:dyDescent="0.25">
      <c r="A732" s="131" t="s">
        <v>8902</v>
      </c>
      <c r="B732" s="64" t="s">
        <v>7176</v>
      </c>
      <c r="C732" s="63">
        <v>3</v>
      </c>
      <c r="D732" s="66">
        <v>44215</v>
      </c>
      <c r="E732" s="66">
        <v>44235</v>
      </c>
      <c r="F732" s="71" t="s">
        <v>5921</v>
      </c>
      <c r="G732" s="94" t="s">
        <v>8903</v>
      </c>
      <c r="H732" s="67"/>
      <c r="I732" s="72"/>
    </row>
    <row r="733" spans="1:9" ht="14.25" customHeight="1" x14ac:dyDescent="0.25">
      <c r="A733" s="132" t="s">
        <v>8904</v>
      </c>
      <c r="B733" s="64" t="s">
        <v>8905</v>
      </c>
      <c r="C733" s="59">
        <v>3</v>
      </c>
      <c r="D733" s="61">
        <v>43844</v>
      </c>
      <c r="E733" s="61">
        <v>43864</v>
      </c>
      <c r="F733" s="59" t="s">
        <v>386</v>
      </c>
      <c r="G733" s="17" t="s">
        <v>8906</v>
      </c>
      <c r="H733" s="62" t="s">
        <v>7677</v>
      </c>
      <c r="I733" s="59" t="s">
        <v>7129</v>
      </c>
    </row>
    <row r="734" spans="1:9" s="73" customFormat="1" ht="14.25" customHeight="1" x14ac:dyDescent="0.25">
      <c r="A734" s="132" t="s">
        <v>8907</v>
      </c>
      <c r="B734" s="64" t="s">
        <v>4207</v>
      </c>
      <c r="C734" s="59">
        <v>3</v>
      </c>
      <c r="D734" s="61">
        <v>43844</v>
      </c>
      <c r="E734" s="61">
        <v>43864</v>
      </c>
      <c r="F734" s="59" t="s">
        <v>386</v>
      </c>
      <c r="G734" s="17" t="s">
        <v>8908</v>
      </c>
      <c r="H734" s="62" t="s">
        <v>7677</v>
      </c>
      <c r="I734" s="59" t="s">
        <v>7129</v>
      </c>
    </row>
    <row r="735" spans="1:9" ht="14.25" customHeight="1" x14ac:dyDescent="0.25">
      <c r="A735" s="135" t="s">
        <v>8909</v>
      </c>
      <c r="B735" s="81" t="s">
        <v>8910</v>
      </c>
      <c r="C735" s="80">
        <v>3</v>
      </c>
      <c r="D735" s="83">
        <v>44215</v>
      </c>
      <c r="E735" s="83">
        <v>44235</v>
      </c>
      <c r="F735" s="88" t="s">
        <v>386</v>
      </c>
      <c r="G735" s="89" t="s">
        <v>8911</v>
      </c>
      <c r="H735" s="84" t="s">
        <v>7677</v>
      </c>
      <c r="I735" s="85" t="s">
        <v>7224</v>
      </c>
    </row>
    <row r="736" spans="1:9" s="75" customFormat="1" ht="14.25" customHeight="1" x14ac:dyDescent="0.25">
      <c r="A736" s="131" t="s">
        <v>8912</v>
      </c>
      <c r="B736" s="64" t="s">
        <v>8913</v>
      </c>
      <c r="C736" s="63">
        <v>3</v>
      </c>
      <c r="D736" s="66">
        <v>44215</v>
      </c>
      <c r="E736" s="66">
        <v>44235</v>
      </c>
      <c r="F736" s="71" t="s">
        <v>115</v>
      </c>
      <c r="G736" s="94" t="s">
        <v>8914</v>
      </c>
      <c r="H736" s="67"/>
      <c r="I736" s="68"/>
    </row>
    <row r="737" spans="1:9" ht="14.25" customHeight="1" x14ac:dyDescent="0.25">
      <c r="A737" s="132" t="s">
        <v>8915</v>
      </c>
      <c r="B737" s="64" t="s">
        <v>8916</v>
      </c>
      <c r="C737" s="59">
        <v>3</v>
      </c>
      <c r="D737" s="61">
        <v>43844</v>
      </c>
      <c r="E737" s="61">
        <v>43864</v>
      </c>
      <c r="F737" s="59" t="s">
        <v>178</v>
      </c>
      <c r="G737" s="17" t="s">
        <v>8917</v>
      </c>
      <c r="H737" s="62" t="s">
        <v>4140</v>
      </c>
      <c r="I737" s="59" t="s">
        <v>7129</v>
      </c>
    </row>
    <row r="738" spans="1:9" ht="14.25" customHeight="1" x14ac:dyDescent="0.25">
      <c r="A738" s="132" t="s">
        <v>8915</v>
      </c>
      <c r="B738" s="64" t="s">
        <v>8916</v>
      </c>
      <c r="C738" s="59">
        <v>3</v>
      </c>
      <c r="D738" s="61">
        <v>43844</v>
      </c>
      <c r="E738" s="61">
        <v>43864</v>
      </c>
      <c r="F738" s="59" t="s">
        <v>178</v>
      </c>
      <c r="G738" s="17" t="s">
        <v>8917</v>
      </c>
      <c r="H738" s="62" t="s">
        <v>4140</v>
      </c>
      <c r="I738" s="59" t="s">
        <v>7129</v>
      </c>
    </row>
    <row r="739" spans="1:9" s="75" customFormat="1" ht="14.25" customHeight="1" x14ac:dyDescent="0.25">
      <c r="A739" s="133" t="s">
        <v>8918</v>
      </c>
      <c r="B739" s="64" t="s">
        <v>7354</v>
      </c>
      <c r="C739" s="63">
        <v>3</v>
      </c>
      <c r="D739" s="66">
        <v>43844</v>
      </c>
      <c r="E739" s="66">
        <v>43864</v>
      </c>
      <c r="F739" s="63" t="s">
        <v>112</v>
      </c>
      <c r="G739" s="64" t="s">
        <v>8919</v>
      </c>
      <c r="H739" s="67"/>
      <c r="I739" s="68"/>
    </row>
    <row r="740" spans="1:9" s="75" customFormat="1" ht="14.25" customHeight="1" x14ac:dyDescent="0.25">
      <c r="A740" s="133" t="s">
        <v>8920</v>
      </c>
      <c r="B740" s="64" t="s">
        <v>4617</v>
      </c>
      <c r="C740" s="63">
        <v>3</v>
      </c>
      <c r="D740" s="66">
        <v>43844</v>
      </c>
      <c r="E740" s="66">
        <v>43864</v>
      </c>
      <c r="F740" s="63" t="s">
        <v>112</v>
      </c>
      <c r="G740" s="64" t="s">
        <v>8921</v>
      </c>
      <c r="H740" s="67"/>
      <c r="I740" s="68"/>
    </row>
    <row r="741" spans="1:9" ht="14.25" customHeight="1" x14ac:dyDescent="0.25">
      <c r="A741" s="131" t="s">
        <v>8922</v>
      </c>
      <c r="B741" s="64" t="s">
        <v>8923</v>
      </c>
      <c r="C741" s="63">
        <v>3</v>
      </c>
      <c r="D741" s="66">
        <v>44215</v>
      </c>
      <c r="E741" s="66">
        <v>44235</v>
      </c>
      <c r="F741" s="71" t="s">
        <v>112</v>
      </c>
      <c r="G741" s="94" t="s">
        <v>8924</v>
      </c>
      <c r="H741" s="67"/>
      <c r="I741" s="68"/>
    </row>
    <row r="742" spans="1:9" ht="14.25" customHeight="1" x14ac:dyDescent="0.25">
      <c r="A742" s="133" t="s">
        <v>8925</v>
      </c>
      <c r="B742" s="64" t="s">
        <v>8854</v>
      </c>
      <c r="C742" s="63">
        <v>3</v>
      </c>
      <c r="D742" s="66">
        <v>43844</v>
      </c>
      <c r="E742" s="66">
        <v>43864</v>
      </c>
      <c r="F742" s="63" t="s">
        <v>491</v>
      </c>
      <c r="G742" s="64" t="s">
        <v>8926</v>
      </c>
      <c r="H742" s="67"/>
      <c r="I742" s="68"/>
    </row>
    <row r="743" spans="1:9" ht="14.25" customHeight="1" x14ac:dyDescent="0.25">
      <c r="A743" s="133" t="s">
        <v>8927</v>
      </c>
      <c r="B743" s="64" t="s">
        <v>4617</v>
      </c>
      <c r="C743" s="63">
        <v>3</v>
      </c>
      <c r="D743" s="66">
        <v>43844</v>
      </c>
      <c r="E743" s="66">
        <v>43864</v>
      </c>
      <c r="F743" s="63" t="s">
        <v>2427</v>
      </c>
      <c r="G743" s="64" t="s">
        <v>8928</v>
      </c>
      <c r="H743" s="67"/>
      <c r="I743" s="68"/>
    </row>
    <row r="744" spans="1:9" ht="14.25" customHeight="1" x14ac:dyDescent="0.25">
      <c r="A744" s="133" t="s">
        <v>8929</v>
      </c>
      <c r="B744" s="64" t="s">
        <v>4617</v>
      </c>
      <c r="C744" s="63">
        <v>3</v>
      </c>
      <c r="D744" s="66">
        <v>43844</v>
      </c>
      <c r="E744" s="66">
        <v>43864</v>
      </c>
      <c r="F744" s="63" t="s">
        <v>2427</v>
      </c>
      <c r="G744" s="64" t="s">
        <v>8930</v>
      </c>
      <c r="H744" s="67"/>
      <c r="I744" s="68"/>
    </row>
    <row r="745" spans="1:9" ht="14.25" customHeight="1" x14ac:dyDescent="0.25">
      <c r="A745" s="133" t="s">
        <v>8931</v>
      </c>
      <c r="B745" s="64" t="s">
        <v>4617</v>
      </c>
      <c r="C745" s="63">
        <v>3</v>
      </c>
      <c r="D745" s="66">
        <v>43844</v>
      </c>
      <c r="E745" s="66">
        <v>43864</v>
      </c>
      <c r="F745" s="63" t="s">
        <v>2427</v>
      </c>
      <c r="G745" s="64" t="s">
        <v>8932</v>
      </c>
      <c r="H745" s="67"/>
      <c r="I745" s="68"/>
    </row>
    <row r="746" spans="1:9" ht="14.25" customHeight="1" x14ac:dyDescent="0.25">
      <c r="A746" s="133" t="s">
        <v>8933</v>
      </c>
      <c r="B746" s="64" t="s">
        <v>4617</v>
      </c>
      <c r="C746" s="63">
        <v>3</v>
      </c>
      <c r="D746" s="66">
        <v>43844</v>
      </c>
      <c r="E746" s="66">
        <v>43864</v>
      </c>
      <c r="F746" s="63" t="s">
        <v>2427</v>
      </c>
      <c r="G746" s="64" t="s">
        <v>8934</v>
      </c>
      <c r="H746" s="67"/>
      <c r="I746" s="95"/>
    </row>
    <row r="747" spans="1:9" ht="14.25" customHeight="1" x14ac:dyDescent="0.25">
      <c r="A747" s="133" t="s">
        <v>8935</v>
      </c>
      <c r="B747" s="64" t="s">
        <v>4617</v>
      </c>
      <c r="C747" s="63">
        <v>3</v>
      </c>
      <c r="D747" s="66">
        <v>43844</v>
      </c>
      <c r="E747" s="66">
        <v>43864</v>
      </c>
      <c r="F747" s="63" t="s">
        <v>2427</v>
      </c>
      <c r="G747" s="64" t="s">
        <v>8936</v>
      </c>
      <c r="H747" s="67"/>
      <c r="I747" s="68"/>
    </row>
    <row r="748" spans="1:9" ht="14.25" customHeight="1" x14ac:dyDescent="0.25">
      <c r="A748" s="133" t="s">
        <v>8937</v>
      </c>
      <c r="B748" s="64" t="s">
        <v>4617</v>
      </c>
      <c r="C748" s="63">
        <v>3</v>
      </c>
      <c r="D748" s="66">
        <v>43844</v>
      </c>
      <c r="E748" s="66">
        <v>43864</v>
      </c>
      <c r="F748" s="63" t="s">
        <v>2427</v>
      </c>
      <c r="G748" s="64" t="s">
        <v>8938</v>
      </c>
      <c r="H748" s="67"/>
      <c r="I748" s="68"/>
    </row>
    <row r="749" spans="1:9" ht="14.25" customHeight="1" x14ac:dyDescent="0.25">
      <c r="A749" s="132" t="s">
        <v>8939</v>
      </c>
      <c r="B749" s="17" t="s">
        <v>4800</v>
      </c>
      <c r="C749" s="59">
        <v>3</v>
      </c>
      <c r="D749" s="61">
        <v>43844</v>
      </c>
      <c r="E749" s="61">
        <v>43864</v>
      </c>
      <c r="F749" s="59" t="s">
        <v>6675</v>
      </c>
      <c r="G749" s="17" t="s">
        <v>8940</v>
      </c>
      <c r="H749" s="62" t="s">
        <v>8941</v>
      </c>
      <c r="I749" s="59" t="s">
        <v>7129</v>
      </c>
    </row>
    <row r="750" spans="1:9" ht="14.25" customHeight="1" x14ac:dyDescent="0.25">
      <c r="A750" s="133" t="s">
        <v>8942</v>
      </c>
      <c r="B750" s="64" t="s">
        <v>8943</v>
      </c>
      <c r="C750" s="63">
        <v>3</v>
      </c>
      <c r="D750" s="66">
        <v>43844</v>
      </c>
      <c r="E750" s="66">
        <v>43864</v>
      </c>
      <c r="F750" s="63" t="s">
        <v>6858</v>
      </c>
      <c r="G750" s="64" t="s">
        <v>8944</v>
      </c>
      <c r="H750" s="67"/>
      <c r="I750" s="68"/>
    </row>
    <row r="751" spans="1:9" ht="14.25" customHeight="1" x14ac:dyDescent="0.25">
      <c r="A751" s="133" t="s">
        <v>8945</v>
      </c>
      <c r="B751" s="64" t="s">
        <v>8375</v>
      </c>
      <c r="C751" s="63">
        <v>3</v>
      </c>
      <c r="D751" s="66">
        <v>43844</v>
      </c>
      <c r="E751" s="66">
        <v>43864</v>
      </c>
      <c r="F751" s="63" t="s">
        <v>933</v>
      </c>
      <c r="G751" s="64" t="s">
        <v>8946</v>
      </c>
      <c r="H751" s="67"/>
      <c r="I751" s="68"/>
    </row>
    <row r="752" spans="1:9" ht="14.25" customHeight="1" x14ac:dyDescent="0.25">
      <c r="A752" s="133" t="s">
        <v>8947</v>
      </c>
      <c r="B752" s="64" t="s">
        <v>4515</v>
      </c>
      <c r="C752" s="63">
        <v>3</v>
      </c>
      <c r="D752" s="66">
        <v>43844</v>
      </c>
      <c r="E752" s="66">
        <v>43864</v>
      </c>
      <c r="F752" s="63" t="s">
        <v>132</v>
      </c>
      <c r="G752" s="64" t="s">
        <v>8948</v>
      </c>
      <c r="H752" s="67"/>
      <c r="I752" s="68"/>
    </row>
    <row r="753" spans="1:9" ht="14.25" customHeight="1" x14ac:dyDescent="0.25">
      <c r="A753" s="133" t="s">
        <v>8949</v>
      </c>
      <c r="B753" s="64" t="s">
        <v>4515</v>
      </c>
      <c r="C753" s="63">
        <v>3</v>
      </c>
      <c r="D753" s="66">
        <v>43844</v>
      </c>
      <c r="E753" s="66">
        <v>43864</v>
      </c>
      <c r="F753" s="63" t="s">
        <v>132</v>
      </c>
      <c r="G753" s="64" t="s">
        <v>8950</v>
      </c>
      <c r="H753" s="67"/>
      <c r="I753" s="68"/>
    </row>
    <row r="754" spans="1:9" s="73" customFormat="1" ht="14.25" customHeight="1" x14ac:dyDescent="0.25">
      <c r="A754" s="136" t="s">
        <v>8951</v>
      </c>
      <c r="B754" s="81" t="s">
        <v>4176</v>
      </c>
      <c r="C754" s="80">
        <v>3</v>
      </c>
      <c r="D754" s="83">
        <v>43844</v>
      </c>
      <c r="E754" s="83">
        <v>43864</v>
      </c>
      <c r="F754" s="80" t="s">
        <v>132</v>
      </c>
      <c r="G754" s="81" t="s">
        <v>8952</v>
      </c>
      <c r="H754" s="84" t="s">
        <v>8953</v>
      </c>
      <c r="I754" s="80" t="s">
        <v>7224</v>
      </c>
    </row>
    <row r="755" spans="1:9" s="73" customFormat="1" ht="14.25" customHeight="1" x14ac:dyDescent="0.25">
      <c r="A755" s="131" t="s">
        <v>8954</v>
      </c>
      <c r="B755" s="64" t="s">
        <v>8955</v>
      </c>
      <c r="C755" s="63">
        <v>3</v>
      </c>
      <c r="D755" s="66">
        <v>44215</v>
      </c>
      <c r="E755" s="66">
        <v>44235</v>
      </c>
      <c r="F755" s="71" t="s">
        <v>132</v>
      </c>
      <c r="G755" s="94" t="s">
        <v>8956</v>
      </c>
      <c r="H755" s="67"/>
      <c r="I755" s="72"/>
    </row>
    <row r="756" spans="1:9" s="73" customFormat="1" ht="14.25" customHeight="1" x14ac:dyDescent="0.25">
      <c r="A756" s="131" t="s">
        <v>8957</v>
      </c>
      <c r="B756" s="64" t="s">
        <v>8955</v>
      </c>
      <c r="C756" s="63">
        <v>3</v>
      </c>
      <c r="D756" s="66">
        <v>44215</v>
      </c>
      <c r="E756" s="66">
        <v>44235</v>
      </c>
      <c r="F756" s="71" t="s">
        <v>132</v>
      </c>
      <c r="G756" s="94" t="s">
        <v>8958</v>
      </c>
      <c r="H756" s="67"/>
      <c r="I756" s="72"/>
    </row>
    <row r="757" spans="1:9" s="75" customFormat="1" ht="14.25" customHeight="1" x14ac:dyDescent="0.25">
      <c r="A757" s="131" t="s">
        <v>8959</v>
      </c>
      <c r="B757" s="64" t="s">
        <v>8955</v>
      </c>
      <c r="C757" s="63">
        <v>3</v>
      </c>
      <c r="D757" s="66">
        <v>44215</v>
      </c>
      <c r="E757" s="66">
        <v>44235</v>
      </c>
      <c r="F757" s="71" t="s">
        <v>132</v>
      </c>
      <c r="G757" s="94" t="s">
        <v>8960</v>
      </c>
      <c r="H757" s="67"/>
      <c r="I757" s="68"/>
    </row>
    <row r="758" spans="1:9" s="73" customFormat="1" ht="14.25" customHeight="1" x14ac:dyDescent="0.25">
      <c r="A758" s="131" t="s">
        <v>8961</v>
      </c>
      <c r="B758" s="64" t="s">
        <v>8427</v>
      </c>
      <c r="C758" s="63">
        <v>3</v>
      </c>
      <c r="D758" s="66">
        <v>44215</v>
      </c>
      <c r="E758" s="66">
        <v>44235</v>
      </c>
      <c r="F758" s="71" t="s">
        <v>605</v>
      </c>
      <c r="G758" s="94" t="s">
        <v>8962</v>
      </c>
      <c r="H758" s="67"/>
      <c r="I758" s="68"/>
    </row>
    <row r="759" spans="1:9" s="73" customFormat="1" ht="14.25" customHeight="1" x14ac:dyDescent="0.25">
      <c r="A759" s="133" t="s">
        <v>8963</v>
      </c>
      <c r="B759" s="64" t="s">
        <v>8964</v>
      </c>
      <c r="C759" s="63">
        <v>3</v>
      </c>
      <c r="D759" s="66">
        <v>43844</v>
      </c>
      <c r="E759" s="66">
        <v>43864</v>
      </c>
      <c r="F759" s="63" t="s">
        <v>513</v>
      </c>
      <c r="G759" s="64" t="s">
        <v>8965</v>
      </c>
      <c r="H759" s="67"/>
      <c r="I759" s="68"/>
    </row>
    <row r="760" spans="1:9" ht="14.25" customHeight="1" x14ac:dyDescent="0.25">
      <c r="A760" s="131" t="s">
        <v>8966</v>
      </c>
      <c r="B760" s="64" t="s">
        <v>8967</v>
      </c>
      <c r="C760" s="63">
        <v>3</v>
      </c>
      <c r="D760" s="66">
        <v>44215</v>
      </c>
      <c r="E760" s="66">
        <v>44235</v>
      </c>
      <c r="F760" s="71" t="s">
        <v>337</v>
      </c>
      <c r="G760" s="94" t="s">
        <v>8968</v>
      </c>
      <c r="H760" s="67"/>
      <c r="I760" s="68"/>
    </row>
    <row r="761" spans="1:9" ht="14.25" customHeight="1" x14ac:dyDescent="0.25">
      <c r="A761" s="133" t="s">
        <v>8969</v>
      </c>
      <c r="B761" s="64" t="s">
        <v>8970</v>
      </c>
      <c r="C761" s="63">
        <v>3</v>
      </c>
      <c r="D761" s="66">
        <v>43844</v>
      </c>
      <c r="E761" s="66">
        <v>43864</v>
      </c>
      <c r="F761" s="63" t="s">
        <v>1139</v>
      </c>
      <c r="G761" s="64" t="s">
        <v>8971</v>
      </c>
      <c r="H761" s="67"/>
      <c r="I761" s="72"/>
    </row>
    <row r="762" spans="1:9" s="75" customFormat="1" ht="14.25" customHeight="1" x14ac:dyDescent="0.25">
      <c r="A762" s="133" t="s">
        <v>8972</v>
      </c>
      <c r="B762" s="64" t="s">
        <v>8973</v>
      </c>
      <c r="C762" s="63">
        <v>3</v>
      </c>
      <c r="D762" s="66">
        <v>43844</v>
      </c>
      <c r="E762" s="66">
        <v>43864</v>
      </c>
      <c r="F762" s="63" t="s">
        <v>101</v>
      </c>
      <c r="G762" s="64" t="s">
        <v>8974</v>
      </c>
      <c r="H762" s="67"/>
      <c r="I762" s="72"/>
    </row>
    <row r="763" spans="1:9" s="75" customFormat="1" ht="14.25" customHeight="1" x14ac:dyDescent="0.25">
      <c r="A763" s="133" t="s">
        <v>8975</v>
      </c>
      <c r="B763" s="64" t="s">
        <v>8976</v>
      </c>
      <c r="C763" s="63">
        <v>3</v>
      </c>
      <c r="D763" s="66">
        <v>43844</v>
      </c>
      <c r="E763" s="66">
        <v>43864</v>
      </c>
      <c r="F763" s="63" t="s">
        <v>197</v>
      </c>
      <c r="G763" s="64" t="s">
        <v>8977</v>
      </c>
      <c r="H763" s="67"/>
      <c r="I763" s="72"/>
    </row>
    <row r="764" spans="1:9" s="73" customFormat="1" ht="14.25" customHeight="1" x14ac:dyDescent="0.25">
      <c r="A764" s="133" t="s">
        <v>8978</v>
      </c>
      <c r="B764" s="64" t="s">
        <v>4819</v>
      </c>
      <c r="C764" s="63">
        <v>4</v>
      </c>
      <c r="D764" s="66">
        <v>43851</v>
      </c>
      <c r="E764" s="66">
        <v>43871</v>
      </c>
      <c r="F764" s="63" t="s">
        <v>1684</v>
      </c>
      <c r="G764" s="64" t="s">
        <v>8979</v>
      </c>
      <c r="H764" s="67" t="s">
        <v>8980</v>
      </c>
      <c r="I764" s="63" t="s">
        <v>8267</v>
      </c>
    </row>
    <row r="765" spans="1:9" s="73" customFormat="1" ht="14.25" customHeight="1" x14ac:dyDescent="0.25">
      <c r="A765" s="133" t="s">
        <v>8981</v>
      </c>
      <c r="B765" s="64" t="s">
        <v>8982</v>
      </c>
      <c r="C765" s="63">
        <v>4</v>
      </c>
      <c r="D765" s="66">
        <v>43851</v>
      </c>
      <c r="E765" s="66">
        <v>43871</v>
      </c>
      <c r="F765" s="63" t="s">
        <v>4955</v>
      </c>
      <c r="G765" s="64" t="s">
        <v>8983</v>
      </c>
      <c r="H765" s="67"/>
      <c r="I765" s="68"/>
    </row>
    <row r="766" spans="1:9" ht="14.25" customHeight="1" x14ac:dyDescent="0.25">
      <c r="A766" s="133" t="s">
        <v>8984</v>
      </c>
      <c r="B766" s="64" t="s">
        <v>7188</v>
      </c>
      <c r="C766" s="63">
        <v>4</v>
      </c>
      <c r="D766" s="66">
        <v>43851</v>
      </c>
      <c r="E766" s="66">
        <v>43871</v>
      </c>
      <c r="F766" s="63" t="s">
        <v>64</v>
      </c>
      <c r="G766" s="64" t="s">
        <v>8985</v>
      </c>
      <c r="H766" s="67"/>
      <c r="I766" s="68"/>
    </row>
    <row r="767" spans="1:9" ht="14.25" customHeight="1" x14ac:dyDescent="0.25">
      <c r="A767" s="133" t="s">
        <v>8986</v>
      </c>
      <c r="B767" s="64" t="s">
        <v>7188</v>
      </c>
      <c r="C767" s="63">
        <v>4</v>
      </c>
      <c r="D767" s="66">
        <v>43851</v>
      </c>
      <c r="E767" s="66">
        <v>43871</v>
      </c>
      <c r="F767" s="63" t="s">
        <v>64</v>
      </c>
      <c r="G767" s="64" t="s">
        <v>8987</v>
      </c>
      <c r="H767" s="67"/>
      <c r="I767" s="95"/>
    </row>
    <row r="768" spans="1:9" ht="14.25" customHeight="1" x14ac:dyDescent="0.25">
      <c r="A768" s="133" t="s">
        <v>8988</v>
      </c>
      <c r="B768" s="64" t="s">
        <v>7188</v>
      </c>
      <c r="C768" s="63">
        <v>4</v>
      </c>
      <c r="D768" s="66">
        <v>43851</v>
      </c>
      <c r="E768" s="66">
        <v>43871</v>
      </c>
      <c r="F768" s="63" t="s">
        <v>64</v>
      </c>
      <c r="G768" s="64" t="s">
        <v>8989</v>
      </c>
      <c r="H768" s="67"/>
      <c r="I768" s="68"/>
    </row>
    <row r="769" spans="1:9" ht="14.25" customHeight="1" x14ac:dyDescent="0.25">
      <c r="A769" s="133" t="s">
        <v>8990</v>
      </c>
      <c r="B769" s="64" t="s">
        <v>7188</v>
      </c>
      <c r="C769" s="63">
        <v>4</v>
      </c>
      <c r="D769" s="66">
        <v>43851</v>
      </c>
      <c r="E769" s="66">
        <v>43871</v>
      </c>
      <c r="F769" s="63" t="s">
        <v>64</v>
      </c>
      <c r="G769" s="64" t="s">
        <v>8991</v>
      </c>
      <c r="H769" s="67"/>
      <c r="I769" s="68"/>
    </row>
    <row r="770" spans="1:9" ht="14.25" customHeight="1" x14ac:dyDescent="0.25">
      <c r="A770" s="133" t="s">
        <v>8992</v>
      </c>
      <c r="B770" s="64" t="s">
        <v>7134</v>
      </c>
      <c r="C770" s="63">
        <v>4</v>
      </c>
      <c r="D770" s="66">
        <v>43851</v>
      </c>
      <c r="E770" s="66">
        <v>43871</v>
      </c>
      <c r="F770" s="63" t="s">
        <v>64</v>
      </c>
      <c r="G770" s="64" t="s">
        <v>8993</v>
      </c>
      <c r="H770" s="67"/>
      <c r="I770" s="68"/>
    </row>
    <row r="771" spans="1:9" ht="14.25" customHeight="1" x14ac:dyDescent="0.25">
      <c r="A771" s="133" t="s">
        <v>8994</v>
      </c>
      <c r="B771" s="64" t="s">
        <v>7134</v>
      </c>
      <c r="C771" s="63">
        <v>4</v>
      </c>
      <c r="D771" s="66">
        <v>43851</v>
      </c>
      <c r="E771" s="66">
        <v>43871</v>
      </c>
      <c r="F771" s="63" t="s">
        <v>64</v>
      </c>
      <c r="G771" s="64" t="s">
        <v>8995</v>
      </c>
      <c r="H771" s="67"/>
      <c r="I771" s="72"/>
    </row>
    <row r="772" spans="1:9" s="75" customFormat="1" ht="14.25" customHeight="1" x14ac:dyDescent="0.25">
      <c r="A772" s="133" t="s">
        <v>8996</v>
      </c>
      <c r="B772" s="64" t="s">
        <v>8997</v>
      </c>
      <c r="C772" s="63">
        <v>4</v>
      </c>
      <c r="D772" s="66">
        <v>43851</v>
      </c>
      <c r="E772" s="66">
        <v>43871</v>
      </c>
      <c r="F772" s="63" t="s">
        <v>1214</v>
      </c>
      <c r="G772" s="64" t="s">
        <v>8998</v>
      </c>
      <c r="H772" s="67"/>
      <c r="I772" s="95"/>
    </row>
    <row r="773" spans="1:9" ht="14.25" customHeight="1" x14ac:dyDescent="0.25">
      <c r="A773" s="133" t="s">
        <v>8999</v>
      </c>
      <c r="B773" s="64" t="s">
        <v>7959</v>
      </c>
      <c r="C773" s="63">
        <v>4</v>
      </c>
      <c r="D773" s="66">
        <v>43851</v>
      </c>
      <c r="E773" s="66">
        <v>43871</v>
      </c>
      <c r="F773" s="63" t="s">
        <v>2825</v>
      </c>
      <c r="G773" s="64" t="s">
        <v>9000</v>
      </c>
      <c r="H773" s="67"/>
      <c r="I773" s="72"/>
    </row>
    <row r="774" spans="1:9" s="73" customFormat="1" ht="14.25" customHeight="1" x14ac:dyDescent="0.25">
      <c r="A774" s="133" t="s">
        <v>9001</v>
      </c>
      <c r="B774" s="64" t="s">
        <v>9002</v>
      </c>
      <c r="C774" s="63">
        <v>4</v>
      </c>
      <c r="D774" s="66">
        <v>43851</v>
      </c>
      <c r="E774" s="66">
        <v>43871</v>
      </c>
      <c r="F774" s="63" t="s">
        <v>473</v>
      </c>
      <c r="G774" s="64" t="s">
        <v>9003</v>
      </c>
      <c r="H774" s="67"/>
      <c r="I774" s="68"/>
    </row>
    <row r="775" spans="1:9" s="73" customFormat="1" ht="14.25" customHeight="1" x14ac:dyDescent="0.25">
      <c r="A775" s="133" t="s">
        <v>9004</v>
      </c>
      <c r="B775" s="64" t="s">
        <v>9005</v>
      </c>
      <c r="C775" s="63">
        <v>4</v>
      </c>
      <c r="D775" s="66">
        <v>43851</v>
      </c>
      <c r="E775" s="66">
        <v>43871</v>
      </c>
      <c r="F775" s="63" t="s">
        <v>473</v>
      </c>
      <c r="G775" s="64" t="s">
        <v>9006</v>
      </c>
      <c r="H775" s="67"/>
      <c r="I775" s="68"/>
    </row>
    <row r="776" spans="1:9" s="73" customFormat="1" ht="14.25" customHeight="1" x14ac:dyDescent="0.25">
      <c r="A776" s="133" t="s">
        <v>9007</v>
      </c>
      <c r="B776" s="64" t="s">
        <v>9008</v>
      </c>
      <c r="C776" s="63">
        <v>4</v>
      </c>
      <c r="D776" s="66">
        <v>43851</v>
      </c>
      <c r="E776" s="66">
        <v>43871</v>
      </c>
      <c r="F776" s="63" t="s">
        <v>97</v>
      </c>
      <c r="G776" s="64" t="s">
        <v>9009</v>
      </c>
      <c r="H776" s="67"/>
      <c r="I776" s="68"/>
    </row>
    <row r="777" spans="1:9" ht="14.25" customHeight="1" x14ac:dyDescent="0.25">
      <c r="A777" s="133" t="s">
        <v>9010</v>
      </c>
      <c r="B777" s="64" t="s">
        <v>8583</v>
      </c>
      <c r="C777" s="63">
        <v>4</v>
      </c>
      <c r="D777" s="66">
        <v>43851</v>
      </c>
      <c r="E777" s="66">
        <v>43871</v>
      </c>
      <c r="F777" s="63" t="s">
        <v>97</v>
      </c>
      <c r="G777" s="64" t="s">
        <v>9011</v>
      </c>
      <c r="H777" s="67"/>
      <c r="I777" s="68"/>
    </row>
    <row r="778" spans="1:9" ht="14.25" customHeight="1" x14ac:dyDescent="0.25">
      <c r="A778" s="133" t="s">
        <v>9012</v>
      </c>
      <c r="B778" s="64" t="s">
        <v>4312</v>
      </c>
      <c r="C778" s="63">
        <v>4</v>
      </c>
      <c r="D778" s="66">
        <v>43851</v>
      </c>
      <c r="E778" s="66">
        <v>43871</v>
      </c>
      <c r="F778" s="63" t="s">
        <v>122</v>
      </c>
      <c r="G778" s="64" t="s">
        <v>9013</v>
      </c>
      <c r="H778" s="67"/>
      <c r="I778" s="72"/>
    </row>
    <row r="779" spans="1:9" ht="14.25" customHeight="1" x14ac:dyDescent="0.25">
      <c r="A779" s="133" t="s">
        <v>9014</v>
      </c>
      <c r="B779" s="64" t="s">
        <v>4454</v>
      </c>
      <c r="C779" s="63">
        <v>4</v>
      </c>
      <c r="D779" s="66">
        <v>43851</v>
      </c>
      <c r="E779" s="66">
        <v>43871</v>
      </c>
      <c r="F779" s="63" t="s">
        <v>3174</v>
      </c>
      <c r="G779" s="64" t="s">
        <v>9015</v>
      </c>
      <c r="H779" s="67"/>
      <c r="I779" s="68"/>
    </row>
    <row r="780" spans="1:9" ht="14.25" customHeight="1" x14ac:dyDescent="0.25">
      <c r="A780" s="133" t="s">
        <v>9016</v>
      </c>
      <c r="B780" s="64" t="s">
        <v>9017</v>
      </c>
      <c r="C780" s="63">
        <v>4</v>
      </c>
      <c r="D780" s="66">
        <v>43851</v>
      </c>
      <c r="E780" s="66">
        <v>43871</v>
      </c>
      <c r="F780" s="63" t="s">
        <v>547</v>
      </c>
      <c r="G780" s="64" t="s">
        <v>9018</v>
      </c>
      <c r="H780" s="67"/>
      <c r="I780" s="68"/>
    </row>
    <row r="781" spans="1:9" s="75" customFormat="1" ht="14.25" customHeight="1" x14ac:dyDescent="0.25">
      <c r="A781" s="133" t="s">
        <v>9019</v>
      </c>
      <c r="B781" s="64" t="s">
        <v>4612</v>
      </c>
      <c r="C781" s="63">
        <v>4</v>
      </c>
      <c r="D781" s="66">
        <v>43851</v>
      </c>
      <c r="E781" s="66">
        <v>43871</v>
      </c>
      <c r="F781" s="63" t="s">
        <v>948</v>
      </c>
      <c r="G781" s="64" t="s">
        <v>9020</v>
      </c>
      <c r="H781" s="67"/>
      <c r="I781" s="72"/>
    </row>
    <row r="782" spans="1:9" ht="14.25" customHeight="1" x14ac:dyDescent="0.25">
      <c r="A782" s="133" t="s">
        <v>9021</v>
      </c>
      <c r="B782" s="64" t="s">
        <v>9022</v>
      </c>
      <c r="C782" s="63">
        <v>4</v>
      </c>
      <c r="D782" s="66">
        <v>43851</v>
      </c>
      <c r="E782" s="66">
        <v>43871</v>
      </c>
      <c r="F782" s="63" t="s">
        <v>948</v>
      </c>
      <c r="G782" s="64" t="s">
        <v>9023</v>
      </c>
      <c r="H782" s="67"/>
      <c r="I782" s="68"/>
    </row>
    <row r="783" spans="1:9" ht="14.25" customHeight="1" x14ac:dyDescent="0.25">
      <c r="A783" s="133" t="s">
        <v>9024</v>
      </c>
      <c r="B783" s="64" t="s">
        <v>7336</v>
      </c>
      <c r="C783" s="63">
        <v>4</v>
      </c>
      <c r="D783" s="66">
        <v>43851</v>
      </c>
      <c r="E783" s="66">
        <v>43871</v>
      </c>
      <c r="F783" s="63" t="s">
        <v>1045</v>
      </c>
      <c r="G783" s="64" t="s">
        <v>9025</v>
      </c>
      <c r="H783" s="67"/>
      <c r="I783" s="68"/>
    </row>
    <row r="784" spans="1:9" ht="14.25" customHeight="1" x14ac:dyDescent="0.25">
      <c r="A784" s="133" t="s">
        <v>9026</v>
      </c>
      <c r="B784" s="64" t="s">
        <v>8598</v>
      </c>
      <c r="C784" s="63">
        <v>4</v>
      </c>
      <c r="D784" s="66">
        <v>43851</v>
      </c>
      <c r="E784" s="66">
        <v>43871</v>
      </c>
      <c r="F784" s="63" t="s">
        <v>638</v>
      </c>
      <c r="G784" s="64" t="s">
        <v>9027</v>
      </c>
      <c r="H784" s="67"/>
      <c r="I784" s="95"/>
    </row>
    <row r="785" spans="1:9" s="73" customFormat="1" ht="14.25" customHeight="1" x14ac:dyDescent="0.25">
      <c r="A785" s="133" t="s">
        <v>9028</v>
      </c>
      <c r="B785" s="64" t="s">
        <v>9029</v>
      </c>
      <c r="C785" s="63">
        <v>4</v>
      </c>
      <c r="D785" s="66">
        <v>43851</v>
      </c>
      <c r="E785" s="66">
        <v>43871</v>
      </c>
      <c r="F785" s="63" t="s">
        <v>451</v>
      </c>
      <c r="G785" s="64" t="s">
        <v>9030</v>
      </c>
      <c r="H785" s="67"/>
      <c r="I785" s="68"/>
    </row>
    <row r="786" spans="1:9" s="73" customFormat="1" ht="14.25" customHeight="1" x14ac:dyDescent="0.25">
      <c r="A786" s="132" t="s">
        <v>9031</v>
      </c>
      <c r="B786" s="17" t="s">
        <v>9032</v>
      </c>
      <c r="C786" s="59">
        <v>4</v>
      </c>
      <c r="D786" s="61">
        <v>43851</v>
      </c>
      <c r="E786" s="61">
        <v>43871</v>
      </c>
      <c r="F786" s="59" t="s">
        <v>129</v>
      </c>
      <c r="G786" s="17" t="s">
        <v>9033</v>
      </c>
      <c r="H786" s="62" t="s">
        <v>9034</v>
      </c>
      <c r="I786" s="59" t="s">
        <v>7129</v>
      </c>
    </row>
    <row r="787" spans="1:9" s="75" customFormat="1" ht="14.25" customHeight="1" x14ac:dyDescent="0.25">
      <c r="A787" s="132" t="s">
        <v>9035</v>
      </c>
      <c r="B787" s="64" t="s">
        <v>9036</v>
      </c>
      <c r="C787" s="59">
        <v>4</v>
      </c>
      <c r="D787" s="61">
        <v>43851</v>
      </c>
      <c r="E787" s="61">
        <v>43871</v>
      </c>
      <c r="F787" s="59" t="s">
        <v>129</v>
      </c>
      <c r="G787" s="17" t="s">
        <v>9037</v>
      </c>
      <c r="H787" s="62" t="s">
        <v>9038</v>
      </c>
      <c r="I787" s="59" t="s">
        <v>7129</v>
      </c>
    </row>
    <row r="788" spans="1:9" s="75" customFormat="1" ht="14.25" customHeight="1" x14ac:dyDescent="0.25">
      <c r="A788" s="132" t="s">
        <v>9035</v>
      </c>
      <c r="B788" s="64" t="s">
        <v>9036</v>
      </c>
      <c r="C788" s="59">
        <v>4</v>
      </c>
      <c r="D788" s="61">
        <v>43851</v>
      </c>
      <c r="E788" s="61">
        <v>43871</v>
      </c>
      <c r="F788" s="59" t="s">
        <v>129</v>
      </c>
      <c r="G788" s="17" t="s">
        <v>9037</v>
      </c>
      <c r="H788" s="62" t="s">
        <v>9034</v>
      </c>
      <c r="I788" s="59" t="s">
        <v>7129</v>
      </c>
    </row>
    <row r="789" spans="1:9" s="75" customFormat="1" ht="14.25" customHeight="1" x14ac:dyDescent="0.25">
      <c r="A789" s="136" t="s">
        <v>9035</v>
      </c>
      <c r="B789" s="81" t="s">
        <v>9036</v>
      </c>
      <c r="C789" s="80">
        <v>4</v>
      </c>
      <c r="D789" s="83">
        <v>43851</v>
      </c>
      <c r="E789" s="83">
        <v>43871</v>
      </c>
      <c r="F789" s="80" t="s">
        <v>129</v>
      </c>
      <c r="G789" s="81" t="s">
        <v>9037</v>
      </c>
      <c r="H789" s="137" t="s">
        <v>9039</v>
      </c>
      <c r="I789" s="80" t="s">
        <v>7224</v>
      </c>
    </row>
    <row r="790" spans="1:9" s="75" customFormat="1" ht="14.25" customHeight="1" x14ac:dyDescent="0.25">
      <c r="A790" s="131" t="s">
        <v>9040</v>
      </c>
      <c r="B790" s="64" t="s">
        <v>4413</v>
      </c>
      <c r="C790" s="63">
        <v>4</v>
      </c>
      <c r="D790" s="66">
        <v>44222</v>
      </c>
      <c r="E790" s="66">
        <v>44242</v>
      </c>
      <c r="F790" s="71" t="s">
        <v>5207</v>
      </c>
      <c r="G790" s="94" t="s">
        <v>9041</v>
      </c>
      <c r="H790" s="67"/>
      <c r="I790" s="72"/>
    </row>
    <row r="791" spans="1:9" s="75" customFormat="1" ht="14.25" customHeight="1" x14ac:dyDescent="0.25">
      <c r="A791" s="133" t="s">
        <v>9042</v>
      </c>
      <c r="B791" s="64" t="s">
        <v>9043</v>
      </c>
      <c r="C791" s="63">
        <v>4</v>
      </c>
      <c r="D791" s="66">
        <v>43851</v>
      </c>
      <c r="E791" s="66">
        <v>43871</v>
      </c>
      <c r="F791" s="63" t="s">
        <v>5221</v>
      </c>
      <c r="G791" s="64" t="s">
        <v>9044</v>
      </c>
      <c r="H791" s="67"/>
      <c r="I791" s="68"/>
    </row>
    <row r="792" spans="1:9" ht="14.25" customHeight="1" x14ac:dyDescent="0.25">
      <c r="A792" s="133" t="s">
        <v>9045</v>
      </c>
      <c r="B792" s="64" t="s">
        <v>4655</v>
      </c>
      <c r="C792" s="63">
        <v>4</v>
      </c>
      <c r="D792" s="66">
        <v>43851</v>
      </c>
      <c r="E792" s="66">
        <v>43871</v>
      </c>
      <c r="F792" s="63" t="s">
        <v>361</v>
      </c>
      <c r="G792" s="64" t="s">
        <v>9046</v>
      </c>
      <c r="H792" s="67"/>
      <c r="I792" s="68"/>
    </row>
    <row r="793" spans="1:9" ht="14.25" customHeight="1" x14ac:dyDescent="0.25">
      <c r="A793" s="132" t="s">
        <v>9047</v>
      </c>
      <c r="B793" s="17" t="s">
        <v>9005</v>
      </c>
      <c r="C793" s="59">
        <v>4</v>
      </c>
      <c r="D793" s="61">
        <v>43851</v>
      </c>
      <c r="E793" s="61">
        <v>43871</v>
      </c>
      <c r="F793" s="59" t="s">
        <v>2203</v>
      </c>
      <c r="G793" s="17" t="s">
        <v>9048</v>
      </c>
      <c r="H793" s="62" t="s">
        <v>9049</v>
      </c>
      <c r="I793" s="59" t="s">
        <v>7129</v>
      </c>
    </row>
    <row r="794" spans="1:9" ht="14.25" customHeight="1" x14ac:dyDescent="0.25">
      <c r="A794" s="133" t="s">
        <v>9050</v>
      </c>
      <c r="B794" s="64" t="s">
        <v>3969</v>
      </c>
      <c r="C794" s="63">
        <v>4</v>
      </c>
      <c r="D794" s="66">
        <v>43851</v>
      </c>
      <c r="E794" s="66">
        <v>43871</v>
      </c>
      <c r="F794" s="63" t="s">
        <v>275</v>
      </c>
      <c r="G794" s="64" t="s">
        <v>9051</v>
      </c>
      <c r="H794" s="67"/>
      <c r="I794" s="68"/>
    </row>
    <row r="795" spans="1:9" ht="14.25" customHeight="1" x14ac:dyDescent="0.25">
      <c r="A795" s="133" t="s">
        <v>9052</v>
      </c>
      <c r="B795" s="64" t="s">
        <v>8706</v>
      </c>
      <c r="C795" s="63">
        <v>4</v>
      </c>
      <c r="D795" s="66">
        <v>43851</v>
      </c>
      <c r="E795" s="66">
        <v>43871</v>
      </c>
      <c r="F795" s="63" t="s">
        <v>332</v>
      </c>
      <c r="G795" s="64" t="s">
        <v>9053</v>
      </c>
      <c r="H795" s="67"/>
      <c r="I795" s="68"/>
    </row>
    <row r="796" spans="1:9" ht="14.25" customHeight="1" x14ac:dyDescent="0.25">
      <c r="A796" s="132" t="s">
        <v>9054</v>
      </c>
      <c r="B796" s="17" t="s">
        <v>8616</v>
      </c>
      <c r="C796" s="59">
        <v>4</v>
      </c>
      <c r="D796" s="61">
        <v>43851</v>
      </c>
      <c r="E796" s="61">
        <v>43871</v>
      </c>
      <c r="F796" s="59" t="s">
        <v>332</v>
      </c>
      <c r="G796" s="17" t="s">
        <v>9055</v>
      </c>
      <c r="H796" s="62" t="s">
        <v>4354</v>
      </c>
      <c r="I796" s="59" t="s">
        <v>7129</v>
      </c>
    </row>
    <row r="797" spans="1:9" ht="14.25" customHeight="1" x14ac:dyDescent="0.25">
      <c r="A797" s="133" t="s">
        <v>9056</v>
      </c>
      <c r="B797" s="64" t="s">
        <v>4255</v>
      </c>
      <c r="C797" s="63">
        <v>4</v>
      </c>
      <c r="D797" s="66">
        <v>43851</v>
      </c>
      <c r="E797" s="66">
        <v>43871</v>
      </c>
      <c r="F797" s="63" t="s">
        <v>332</v>
      </c>
      <c r="G797" s="64" t="s">
        <v>9057</v>
      </c>
      <c r="H797" s="67"/>
      <c r="I797" s="68"/>
    </row>
    <row r="798" spans="1:9" ht="14.25" customHeight="1" x14ac:dyDescent="0.25">
      <c r="A798" s="133" t="s">
        <v>9058</v>
      </c>
      <c r="B798" s="64" t="s">
        <v>4451</v>
      </c>
      <c r="C798" s="63">
        <v>4</v>
      </c>
      <c r="D798" s="66">
        <v>43851</v>
      </c>
      <c r="E798" s="66">
        <v>43871</v>
      </c>
      <c r="F798" s="63" t="s">
        <v>332</v>
      </c>
      <c r="G798" s="64" t="s">
        <v>9059</v>
      </c>
      <c r="H798" s="67"/>
      <c r="I798" s="68"/>
    </row>
    <row r="799" spans="1:9" ht="14.25" customHeight="1" x14ac:dyDescent="0.25">
      <c r="A799" s="133" t="s">
        <v>9060</v>
      </c>
      <c r="B799" s="64" t="s">
        <v>4617</v>
      </c>
      <c r="C799" s="63">
        <v>4</v>
      </c>
      <c r="D799" s="66">
        <v>43851</v>
      </c>
      <c r="E799" s="66">
        <v>43871</v>
      </c>
      <c r="F799" s="63" t="s">
        <v>5339</v>
      </c>
      <c r="G799" s="64" t="s">
        <v>9061</v>
      </c>
      <c r="H799" s="67"/>
      <c r="I799" s="68"/>
    </row>
    <row r="800" spans="1:9" ht="14.25" customHeight="1" x14ac:dyDescent="0.25">
      <c r="A800" s="133" t="s">
        <v>9062</v>
      </c>
      <c r="B800" s="64" t="s">
        <v>4617</v>
      </c>
      <c r="C800" s="63">
        <v>4</v>
      </c>
      <c r="D800" s="66">
        <v>43851</v>
      </c>
      <c r="E800" s="66">
        <v>43871</v>
      </c>
      <c r="F800" s="63" t="s">
        <v>5339</v>
      </c>
      <c r="G800" s="64" t="s">
        <v>9063</v>
      </c>
      <c r="H800" s="67"/>
      <c r="I800" s="68"/>
    </row>
    <row r="801" spans="1:9" s="75" customFormat="1" ht="14.25" customHeight="1" x14ac:dyDescent="0.25">
      <c r="A801" s="131" t="s">
        <v>9064</v>
      </c>
      <c r="B801" s="64" t="s">
        <v>9065</v>
      </c>
      <c r="C801" s="63">
        <v>4</v>
      </c>
      <c r="D801" s="66">
        <v>44222</v>
      </c>
      <c r="E801" s="66">
        <v>44242</v>
      </c>
      <c r="F801" s="71" t="s">
        <v>322</v>
      </c>
      <c r="G801" s="94" t="s">
        <v>9066</v>
      </c>
      <c r="H801" s="67"/>
      <c r="I801" s="68"/>
    </row>
    <row r="802" spans="1:9" s="75" customFormat="1" ht="14.25" customHeight="1" x14ac:dyDescent="0.25">
      <c r="A802" s="131" t="s">
        <v>9067</v>
      </c>
      <c r="B802" s="64" t="s">
        <v>7578</v>
      </c>
      <c r="C802" s="63">
        <v>4</v>
      </c>
      <c r="D802" s="66">
        <v>44222</v>
      </c>
      <c r="E802" s="66">
        <v>44242</v>
      </c>
      <c r="F802" s="71" t="s">
        <v>3750</v>
      </c>
      <c r="G802" s="94" t="s">
        <v>9068</v>
      </c>
      <c r="H802" s="67"/>
      <c r="I802" s="68"/>
    </row>
    <row r="803" spans="1:9" ht="14.25" customHeight="1" x14ac:dyDescent="0.25">
      <c r="A803" s="136" t="s">
        <v>9069</v>
      </c>
      <c r="B803" s="81" t="s">
        <v>7675</v>
      </c>
      <c r="C803" s="80">
        <v>4</v>
      </c>
      <c r="D803" s="83">
        <v>43851</v>
      </c>
      <c r="E803" s="83">
        <v>43871</v>
      </c>
      <c r="F803" s="80" t="s">
        <v>1837</v>
      </c>
      <c r="G803" s="81" t="s">
        <v>9070</v>
      </c>
      <c r="H803" s="84" t="s">
        <v>9071</v>
      </c>
      <c r="I803" s="80" t="s">
        <v>7224</v>
      </c>
    </row>
    <row r="804" spans="1:9" ht="14.25" customHeight="1" x14ac:dyDescent="0.25">
      <c r="A804" s="136" t="s">
        <v>9072</v>
      </c>
      <c r="B804" s="81" t="s">
        <v>9073</v>
      </c>
      <c r="C804" s="80">
        <v>4</v>
      </c>
      <c r="D804" s="83">
        <v>43851</v>
      </c>
      <c r="E804" s="83">
        <v>43871</v>
      </c>
      <c r="F804" s="80" t="s">
        <v>165</v>
      </c>
      <c r="G804" s="81" t="s">
        <v>9074</v>
      </c>
      <c r="H804" s="84" t="s">
        <v>9075</v>
      </c>
      <c r="I804" s="80" t="s">
        <v>7224</v>
      </c>
    </row>
    <row r="805" spans="1:9" ht="14.25" customHeight="1" x14ac:dyDescent="0.25">
      <c r="A805" s="131" t="s">
        <v>9076</v>
      </c>
      <c r="B805" s="64" t="s">
        <v>4017</v>
      </c>
      <c r="C805" s="63">
        <v>4</v>
      </c>
      <c r="D805" s="66">
        <v>44222</v>
      </c>
      <c r="E805" s="66">
        <v>44242</v>
      </c>
      <c r="F805" s="71" t="s">
        <v>165</v>
      </c>
      <c r="G805" s="94" t="s">
        <v>9077</v>
      </c>
      <c r="H805" s="67"/>
      <c r="I805" s="68"/>
    </row>
    <row r="806" spans="1:9" ht="14.25" customHeight="1" x14ac:dyDescent="0.25">
      <c r="A806" s="133" t="s">
        <v>9078</v>
      </c>
      <c r="B806" s="64" t="s">
        <v>7478</v>
      </c>
      <c r="C806" s="63">
        <v>4</v>
      </c>
      <c r="D806" s="66">
        <v>43851</v>
      </c>
      <c r="E806" s="66">
        <v>43871</v>
      </c>
      <c r="F806" s="63" t="s">
        <v>1405</v>
      </c>
      <c r="G806" s="64" t="s">
        <v>9079</v>
      </c>
      <c r="H806" s="67"/>
      <c r="I806" s="95"/>
    </row>
    <row r="807" spans="1:9" ht="14.25" customHeight="1" x14ac:dyDescent="0.25">
      <c r="A807" s="133" t="s">
        <v>9080</v>
      </c>
      <c r="B807" s="64" t="s">
        <v>9081</v>
      </c>
      <c r="C807" s="63">
        <v>4</v>
      </c>
      <c r="D807" s="66">
        <v>43851</v>
      </c>
      <c r="E807" s="66">
        <v>43871</v>
      </c>
      <c r="F807" s="63" t="s">
        <v>1395</v>
      </c>
      <c r="G807" s="64" t="s">
        <v>9082</v>
      </c>
      <c r="H807" s="67"/>
      <c r="I807" s="72"/>
    </row>
    <row r="808" spans="1:9" ht="14.25" customHeight="1" x14ac:dyDescent="0.25">
      <c r="A808" s="133" t="s">
        <v>9083</v>
      </c>
      <c r="B808" s="64" t="s">
        <v>9084</v>
      </c>
      <c r="C808" s="63">
        <v>4</v>
      </c>
      <c r="D808" s="66">
        <v>43851</v>
      </c>
      <c r="E808" s="66">
        <v>43871</v>
      </c>
      <c r="F808" s="63" t="s">
        <v>1395</v>
      </c>
      <c r="G808" s="64" t="s">
        <v>9085</v>
      </c>
      <c r="H808" s="67"/>
      <c r="I808" s="68"/>
    </row>
    <row r="809" spans="1:9" s="73" customFormat="1" ht="14.25" customHeight="1" x14ac:dyDescent="0.25">
      <c r="A809" s="133" t="s">
        <v>9086</v>
      </c>
      <c r="B809" s="64" t="s">
        <v>9073</v>
      </c>
      <c r="C809" s="63">
        <v>4</v>
      </c>
      <c r="D809" s="66">
        <v>43851</v>
      </c>
      <c r="E809" s="66">
        <v>43871</v>
      </c>
      <c r="F809" s="63" t="s">
        <v>1395</v>
      </c>
      <c r="G809" s="64" t="s">
        <v>9087</v>
      </c>
      <c r="H809" s="67"/>
      <c r="I809" s="72"/>
    </row>
    <row r="810" spans="1:9" s="75" customFormat="1" ht="14.25" customHeight="1" x14ac:dyDescent="0.25">
      <c r="A810" s="133" t="s">
        <v>9088</v>
      </c>
      <c r="B810" s="64" t="s">
        <v>4614</v>
      </c>
      <c r="C810" s="63">
        <v>4</v>
      </c>
      <c r="D810" s="66">
        <v>43851</v>
      </c>
      <c r="E810" s="66">
        <v>43871</v>
      </c>
      <c r="F810" s="63" t="s">
        <v>1644</v>
      </c>
      <c r="G810" s="64" t="s">
        <v>9089</v>
      </c>
      <c r="H810" s="67"/>
      <c r="I810" s="95"/>
    </row>
    <row r="811" spans="1:9" s="75" customFormat="1" ht="14.25" customHeight="1" x14ac:dyDescent="0.25">
      <c r="A811" s="131" t="s">
        <v>9090</v>
      </c>
      <c r="B811" s="64" t="s">
        <v>9091</v>
      </c>
      <c r="C811" s="63">
        <v>4</v>
      </c>
      <c r="D811" s="66">
        <v>44222</v>
      </c>
      <c r="E811" s="66">
        <v>44242</v>
      </c>
      <c r="F811" s="71" t="s">
        <v>5422</v>
      </c>
      <c r="G811" s="94" t="s">
        <v>9092</v>
      </c>
      <c r="H811" s="67"/>
      <c r="I811" s="68"/>
    </row>
    <row r="812" spans="1:9" ht="14.25" customHeight="1" x14ac:dyDescent="0.25">
      <c r="A812" s="133" t="s">
        <v>9093</v>
      </c>
      <c r="B812" s="64" t="s">
        <v>9094</v>
      </c>
      <c r="C812" s="63">
        <v>4</v>
      </c>
      <c r="D812" s="66">
        <v>43851</v>
      </c>
      <c r="E812" s="66">
        <v>43871</v>
      </c>
      <c r="F812" s="63" t="s">
        <v>1067</v>
      </c>
      <c r="G812" s="64" t="s">
        <v>9095</v>
      </c>
      <c r="H812" s="67"/>
      <c r="I812" s="68"/>
    </row>
    <row r="813" spans="1:9" s="75" customFormat="1" ht="14.25" customHeight="1" x14ac:dyDescent="0.25">
      <c r="A813" s="131" t="s">
        <v>9096</v>
      </c>
      <c r="B813" s="64" t="s">
        <v>9097</v>
      </c>
      <c r="C813" s="63">
        <v>4</v>
      </c>
      <c r="D813" s="66">
        <v>44222</v>
      </c>
      <c r="E813" s="66">
        <v>44242</v>
      </c>
      <c r="F813" s="71" t="s">
        <v>1605</v>
      </c>
      <c r="G813" s="94" t="s">
        <v>9098</v>
      </c>
      <c r="H813" s="67"/>
      <c r="I813" s="68"/>
    </row>
    <row r="814" spans="1:9" ht="14.25" customHeight="1" x14ac:dyDescent="0.25">
      <c r="A814" s="80" t="s">
        <v>9099</v>
      </c>
      <c r="B814" s="81" t="s">
        <v>9100</v>
      </c>
      <c r="C814" s="80">
        <v>4</v>
      </c>
      <c r="D814" s="83">
        <v>43851</v>
      </c>
      <c r="E814" s="83">
        <v>43871</v>
      </c>
      <c r="F814" s="80" t="s">
        <v>587</v>
      </c>
      <c r="G814" s="81" t="s">
        <v>9101</v>
      </c>
      <c r="H814" s="84" t="s">
        <v>7653</v>
      </c>
      <c r="I814" s="80" t="s">
        <v>7224</v>
      </c>
    </row>
    <row r="815" spans="1:9" ht="14.25" customHeight="1" x14ac:dyDescent="0.25">
      <c r="A815" s="63" t="s">
        <v>9102</v>
      </c>
      <c r="B815" s="64" t="s">
        <v>9103</v>
      </c>
      <c r="C815" s="63">
        <v>4</v>
      </c>
      <c r="D815" s="66">
        <v>43851</v>
      </c>
      <c r="E815" s="66">
        <v>43871</v>
      </c>
      <c r="F815" s="63" t="s">
        <v>2717</v>
      </c>
      <c r="G815" s="64" t="s">
        <v>9104</v>
      </c>
      <c r="H815" s="67"/>
      <c r="I815" s="68"/>
    </row>
    <row r="816" spans="1:9" s="75" customFormat="1" ht="14.25" customHeight="1" x14ac:dyDescent="0.25">
      <c r="A816" s="59" t="s">
        <v>9105</v>
      </c>
      <c r="B816" s="64" t="s">
        <v>9106</v>
      </c>
      <c r="C816" s="59">
        <v>4</v>
      </c>
      <c r="D816" s="61">
        <v>43851</v>
      </c>
      <c r="E816" s="61">
        <v>43871</v>
      </c>
      <c r="F816" s="59" t="s">
        <v>5844</v>
      </c>
      <c r="G816" s="17" t="s">
        <v>9107</v>
      </c>
      <c r="H816" s="62" t="s">
        <v>9108</v>
      </c>
      <c r="I816" s="59" t="s">
        <v>7129</v>
      </c>
    </row>
    <row r="817" spans="1:9" s="75" customFormat="1" ht="14.25" customHeight="1" x14ac:dyDescent="0.25">
      <c r="A817" s="63" t="s">
        <v>9109</v>
      </c>
      <c r="B817" s="64" t="s">
        <v>9110</v>
      </c>
      <c r="C817" s="63">
        <v>4</v>
      </c>
      <c r="D817" s="66">
        <v>43851</v>
      </c>
      <c r="E817" s="66">
        <v>43871</v>
      </c>
      <c r="F817" s="63" t="s">
        <v>1867</v>
      </c>
      <c r="G817" s="64" t="s">
        <v>9111</v>
      </c>
      <c r="H817" s="67"/>
      <c r="I817" s="95"/>
    </row>
    <row r="818" spans="1:9" s="75" customFormat="1" ht="14.25" customHeight="1" x14ac:dyDescent="0.25">
      <c r="A818" s="63" t="s">
        <v>9112</v>
      </c>
      <c r="B818" s="64" t="s">
        <v>9113</v>
      </c>
      <c r="C818" s="63">
        <v>4</v>
      </c>
      <c r="D818" s="66">
        <v>43851</v>
      </c>
      <c r="E818" s="66">
        <v>43871</v>
      </c>
      <c r="F818" s="63" t="s">
        <v>104</v>
      </c>
      <c r="G818" s="64" t="s">
        <v>9114</v>
      </c>
      <c r="H818" s="67"/>
      <c r="I818" s="68"/>
    </row>
    <row r="819" spans="1:9" s="75" customFormat="1" ht="14.25" customHeight="1" x14ac:dyDescent="0.25">
      <c r="A819" s="59" t="s">
        <v>9115</v>
      </c>
      <c r="B819" s="64" t="s">
        <v>9116</v>
      </c>
      <c r="C819" s="59">
        <v>4</v>
      </c>
      <c r="D819" s="61">
        <v>43851</v>
      </c>
      <c r="E819" s="61">
        <v>43871</v>
      </c>
      <c r="F819" s="59" t="s">
        <v>5946</v>
      </c>
      <c r="G819" s="17" t="s">
        <v>9117</v>
      </c>
      <c r="H819" s="62" t="s">
        <v>8254</v>
      </c>
      <c r="I819" s="59" t="s">
        <v>7129</v>
      </c>
    </row>
    <row r="820" spans="1:9" s="75" customFormat="1" ht="14.25" customHeight="1" x14ac:dyDescent="0.25">
      <c r="A820" s="59" t="s">
        <v>9115</v>
      </c>
      <c r="B820" s="64" t="s">
        <v>9116</v>
      </c>
      <c r="C820" s="59">
        <v>4</v>
      </c>
      <c r="D820" s="61">
        <v>43851</v>
      </c>
      <c r="E820" s="61">
        <v>43871</v>
      </c>
      <c r="F820" s="59" t="s">
        <v>5946</v>
      </c>
      <c r="G820" s="17" t="s">
        <v>9117</v>
      </c>
      <c r="H820" s="97" t="s">
        <v>9118</v>
      </c>
      <c r="I820" s="59" t="s">
        <v>7129</v>
      </c>
    </row>
    <row r="821" spans="1:9" ht="14.25" customHeight="1" x14ac:dyDescent="0.25">
      <c r="A821" s="59" t="s">
        <v>9115</v>
      </c>
      <c r="B821" s="64" t="s">
        <v>9116</v>
      </c>
      <c r="C821" s="59">
        <v>4</v>
      </c>
      <c r="D821" s="61">
        <v>43851</v>
      </c>
      <c r="E821" s="61">
        <v>43871</v>
      </c>
      <c r="F821" s="59" t="s">
        <v>5946</v>
      </c>
      <c r="G821" s="17" t="s">
        <v>9117</v>
      </c>
      <c r="H821" s="97" t="s">
        <v>7785</v>
      </c>
      <c r="I821" s="59" t="s">
        <v>7129</v>
      </c>
    </row>
    <row r="822" spans="1:9" ht="14.25" customHeight="1" x14ac:dyDescent="0.25">
      <c r="A822" s="59" t="s">
        <v>9115</v>
      </c>
      <c r="B822" s="64" t="s">
        <v>9116</v>
      </c>
      <c r="C822" s="59">
        <v>4</v>
      </c>
      <c r="D822" s="61">
        <v>43851</v>
      </c>
      <c r="E822" s="61">
        <v>43871</v>
      </c>
      <c r="F822" s="59" t="s">
        <v>5946</v>
      </c>
      <c r="G822" s="17" t="s">
        <v>9117</v>
      </c>
      <c r="H822" s="97" t="s">
        <v>9119</v>
      </c>
      <c r="I822" s="59" t="s">
        <v>7129</v>
      </c>
    </row>
    <row r="823" spans="1:9" ht="14.25" customHeight="1" x14ac:dyDescent="0.25">
      <c r="A823" s="59" t="s">
        <v>9120</v>
      </c>
      <c r="B823" s="64" t="s">
        <v>9116</v>
      </c>
      <c r="C823" s="59">
        <v>4</v>
      </c>
      <c r="D823" s="61">
        <v>43851</v>
      </c>
      <c r="E823" s="61">
        <v>43871</v>
      </c>
      <c r="F823" s="59" t="s">
        <v>352</v>
      </c>
      <c r="G823" s="17" t="s">
        <v>9121</v>
      </c>
      <c r="H823" s="62" t="s">
        <v>9118</v>
      </c>
      <c r="I823" s="59" t="s">
        <v>7129</v>
      </c>
    </row>
    <row r="824" spans="1:9" ht="14.25" customHeight="1" x14ac:dyDescent="0.25">
      <c r="A824" s="59" t="s">
        <v>9120</v>
      </c>
      <c r="B824" s="64" t="s">
        <v>9116</v>
      </c>
      <c r="C824" s="59">
        <v>4</v>
      </c>
      <c r="D824" s="61">
        <v>43851</v>
      </c>
      <c r="E824" s="61">
        <v>43871</v>
      </c>
      <c r="F824" s="59" t="s">
        <v>352</v>
      </c>
      <c r="G824" s="17" t="s">
        <v>9121</v>
      </c>
      <c r="H824" s="97" t="s">
        <v>8250</v>
      </c>
      <c r="I824" s="59" t="s">
        <v>7129</v>
      </c>
    </row>
    <row r="825" spans="1:9" s="73" customFormat="1" ht="14.25" customHeight="1" x14ac:dyDescent="0.25">
      <c r="A825" s="59" t="s">
        <v>9120</v>
      </c>
      <c r="B825" s="64" t="s">
        <v>9116</v>
      </c>
      <c r="C825" s="59">
        <v>4</v>
      </c>
      <c r="D825" s="61">
        <v>43851</v>
      </c>
      <c r="E825" s="61">
        <v>43871</v>
      </c>
      <c r="F825" s="59" t="s">
        <v>352</v>
      </c>
      <c r="G825" s="17" t="s">
        <v>9121</v>
      </c>
      <c r="H825" s="97" t="s">
        <v>9119</v>
      </c>
      <c r="I825" s="59" t="s">
        <v>7129</v>
      </c>
    </row>
    <row r="826" spans="1:9" s="73" customFormat="1" ht="14.25" customHeight="1" x14ac:dyDescent="0.25">
      <c r="A826" s="71" t="s">
        <v>9122</v>
      </c>
      <c r="B826" s="64" t="s">
        <v>9123</v>
      </c>
      <c r="C826" s="63">
        <v>4</v>
      </c>
      <c r="D826" s="66">
        <v>44222</v>
      </c>
      <c r="E826" s="66">
        <v>44242</v>
      </c>
      <c r="F826" s="71" t="s">
        <v>6050</v>
      </c>
      <c r="G826" s="94" t="s">
        <v>9124</v>
      </c>
      <c r="H826" s="67"/>
      <c r="I826" s="72"/>
    </row>
    <row r="827" spans="1:9" s="75" customFormat="1" ht="14.25" customHeight="1" x14ac:dyDescent="0.25">
      <c r="A827" s="80" t="s">
        <v>9125</v>
      </c>
      <c r="B827" s="81" t="s">
        <v>9126</v>
      </c>
      <c r="C827" s="80">
        <v>4</v>
      </c>
      <c r="D827" s="83">
        <v>43851</v>
      </c>
      <c r="E827" s="83">
        <v>43871</v>
      </c>
      <c r="F827" s="80" t="s">
        <v>943</v>
      </c>
      <c r="G827" s="81" t="s">
        <v>9127</v>
      </c>
      <c r="H827" s="84" t="s">
        <v>9128</v>
      </c>
      <c r="I827" s="80" t="s">
        <v>7224</v>
      </c>
    </row>
    <row r="828" spans="1:9" ht="14.25" customHeight="1" x14ac:dyDescent="0.25">
      <c r="A828" s="80" t="s">
        <v>9129</v>
      </c>
      <c r="B828" s="81" t="s">
        <v>9130</v>
      </c>
      <c r="C828" s="80">
        <v>4</v>
      </c>
      <c r="D828" s="83">
        <v>43851</v>
      </c>
      <c r="E828" s="83">
        <v>43871</v>
      </c>
      <c r="F828" s="80" t="s">
        <v>386</v>
      </c>
      <c r="G828" s="81" t="s">
        <v>9131</v>
      </c>
      <c r="H828" s="84" t="s">
        <v>7677</v>
      </c>
      <c r="I828" s="85" t="s">
        <v>7224</v>
      </c>
    </row>
    <row r="829" spans="1:9" ht="14.25" customHeight="1" x14ac:dyDescent="0.25">
      <c r="A829" s="80" t="s">
        <v>9132</v>
      </c>
      <c r="B829" s="81" t="s">
        <v>9133</v>
      </c>
      <c r="C829" s="80">
        <v>4</v>
      </c>
      <c r="D829" s="83">
        <v>43851</v>
      </c>
      <c r="E829" s="83">
        <v>43871</v>
      </c>
      <c r="F829" s="80" t="s">
        <v>386</v>
      </c>
      <c r="G829" s="81" t="s">
        <v>9134</v>
      </c>
      <c r="H829" s="84" t="s">
        <v>7677</v>
      </c>
      <c r="I829" s="85" t="s">
        <v>7224</v>
      </c>
    </row>
    <row r="830" spans="1:9" ht="14.25" customHeight="1" x14ac:dyDescent="0.25">
      <c r="A830" s="71" t="s">
        <v>9135</v>
      </c>
      <c r="B830" s="64" t="s">
        <v>9136</v>
      </c>
      <c r="C830" s="63">
        <v>4</v>
      </c>
      <c r="D830" s="66">
        <v>44222</v>
      </c>
      <c r="E830" s="66">
        <v>44242</v>
      </c>
      <c r="F830" s="71" t="s">
        <v>430</v>
      </c>
      <c r="G830" s="94" t="s">
        <v>9137</v>
      </c>
      <c r="H830" s="67"/>
      <c r="I830" s="68"/>
    </row>
    <row r="831" spans="1:9" ht="14.25" customHeight="1" x14ac:dyDescent="0.25">
      <c r="A831" s="71" t="s">
        <v>9138</v>
      </c>
      <c r="B831" s="64" t="s">
        <v>9136</v>
      </c>
      <c r="C831" s="63">
        <v>4</v>
      </c>
      <c r="D831" s="66">
        <v>44222</v>
      </c>
      <c r="E831" s="66">
        <v>44242</v>
      </c>
      <c r="F831" s="71" t="s">
        <v>430</v>
      </c>
      <c r="G831" s="94" t="s">
        <v>9139</v>
      </c>
      <c r="H831" s="67"/>
      <c r="I831" s="68"/>
    </row>
    <row r="832" spans="1:9" s="75" customFormat="1" ht="14.25" customHeight="1" x14ac:dyDescent="0.25">
      <c r="A832" s="63" t="s">
        <v>9140</v>
      </c>
      <c r="B832" s="64" t="s">
        <v>9141</v>
      </c>
      <c r="C832" s="63">
        <v>4</v>
      </c>
      <c r="D832" s="66">
        <v>43851</v>
      </c>
      <c r="E832" s="66">
        <v>43871</v>
      </c>
      <c r="F832" s="63" t="s">
        <v>325</v>
      </c>
      <c r="G832" s="64" t="s">
        <v>9142</v>
      </c>
      <c r="H832" s="67"/>
      <c r="I832" s="68"/>
    </row>
    <row r="833" spans="1:9" ht="14.25" customHeight="1" x14ac:dyDescent="0.25">
      <c r="A833" s="63" t="s">
        <v>9143</v>
      </c>
      <c r="B833" s="64" t="s">
        <v>9144</v>
      </c>
      <c r="C833" s="63">
        <v>4</v>
      </c>
      <c r="D833" s="66">
        <v>43851</v>
      </c>
      <c r="E833" s="66">
        <v>43871</v>
      </c>
      <c r="F833" s="63" t="s">
        <v>115</v>
      </c>
      <c r="G833" s="64" t="s">
        <v>9145</v>
      </c>
      <c r="H833" s="67"/>
      <c r="I833" s="68"/>
    </row>
    <row r="834" spans="1:9" ht="14.25" customHeight="1" x14ac:dyDescent="0.25">
      <c r="A834" s="63" t="s">
        <v>9146</v>
      </c>
      <c r="B834" s="64" t="s">
        <v>9147</v>
      </c>
      <c r="C834" s="63">
        <v>4</v>
      </c>
      <c r="D834" s="66">
        <v>43851</v>
      </c>
      <c r="E834" s="66">
        <v>43871</v>
      </c>
      <c r="F834" s="63" t="s">
        <v>115</v>
      </c>
      <c r="G834" s="64" t="s">
        <v>9148</v>
      </c>
      <c r="H834" s="67"/>
      <c r="I834" s="68"/>
    </row>
    <row r="835" spans="1:9" ht="14.25" customHeight="1" x14ac:dyDescent="0.25">
      <c r="A835" s="59" t="s">
        <v>9149</v>
      </c>
      <c r="B835" s="64" t="s">
        <v>9150</v>
      </c>
      <c r="C835" s="59">
        <v>4</v>
      </c>
      <c r="D835" s="61">
        <v>43851</v>
      </c>
      <c r="E835" s="61">
        <v>43871</v>
      </c>
      <c r="F835" s="59" t="s">
        <v>115</v>
      </c>
      <c r="G835" s="17" t="s">
        <v>9151</v>
      </c>
      <c r="H835" s="62" t="s">
        <v>9152</v>
      </c>
      <c r="I835" s="59" t="s">
        <v>7129</v>
      </c>
    </row>
    <row r="836" spans="1:9" ht="14.25" customHeight="1" x14ac:dyDescent="0.25">
      <c r="A836" s="63" t="s">
        <v>9153</v>
      </c>
      <c r="B836" s="64" t="s">
        <v>9154</v>
      </c>
      <c r="C836" s="63">
        <v>4</v>
      </c>
      <c r="D836" s="66">
        <v>43851</v>
      </c>
      <c r="E836" s="66">
        <v>43871</v>
      </c>
      <c r="F836" s="63" t="s">
        <v>6086</v>
      </c>
      <c r="G836" s="64" t="s">
        <v>9155</v>
      </c>
      <c r="H836" s="67"/>
      <c r="I836" s="68"/>
    </row>
    <row r="837" spans="1:9" s="75" customFormat="1" ht="14.25" customHeight="1" x14ac:dyDescent="0.25">
      <c r="A837" s="63" t="s">
        <v>9156</v>
      </c>
      <c r="B837" s="64" t="s">
        <v>8854</v>
      </c>
      <c r="C837" s="63">
        <v>4</v>
      </c>
      <c r="D837" s="66">
        <v>43851</v>
      </c>
      <c r="E837" s="66">
        <v>43871</v>
      </c>
      <c r="F837" s="63" t="s">
        <v>436</v>
      </c>
      <c r="G837" s="64" t="s">
        <v>9157</v>
      </c>
      <c r="H837" s="67"/>
      <c r="I837" s="72"/>
    </row>
    <row r="838" spans="1:9" ht="14.25" customHeight="1" x14ac:dyDescent="0.25">
      <c r="A838" s="63" t="s">
        <v>9158</v>
      </c>
      <c r="B838" s="64" t="s">
        <v>8854</v>
      </c>
      <c r="C838" s="63">
        <v>4</v>
      </c>
      <c r="D838" s="66">
        <v>43851</v>
      </c>
      <c r="E838" s="66">
        <v>43871</v>
      </c>
      <c r="F838" s="63" t="s">
        <v>436</v>
      </c>
      <c r="G838" s="64" t="s">
        <v>9159</v>
      </c>
      <c r="H838" s="67"/>
      <c r="I838" s="72"/>
    </row>
    <row r="839" spans="1:9" ht="14.25" customHeight="1" x14ac:dyDescent="0.25">
      <c r="A839" s="71" t="s">
        <v>9160</v>
      </c>
      <c r="B839" s="64" t="s">
        <v>4844</v>
      </c>
      <c r="C839" s="63">
        <v>4</v>
      </c>
      <c r="D839" s="66">
        <v>44222</v>
      </c>
      <c r="E839" s="66">
        <v>44242</v>
      </c>
      <c r="F839" s="71" t="s">
        <v>178</v>
      </c>
      <c r="G839" s="94" t="s">
        <v>9161</v>
      </c>
      <c r="H839" s="67"/>
      <c r="I839" s="68"/>
    </row>
    <row r="840" spans="1:9" ht="14.25" customHeight="1" x14ac:dyDescent="0.25">
      <c r="A840" s="19" t="s">
        <v>9162</v>
      </c>
      <c r="B840" s="17" t="s">
        <v>4255</v>
      </c>
      <c r="C840" s="59">
        <v>4</v>
      </c>
      <c r="D840" s="61">
        <v>43851</v>
      </c>
      <c r="E840" s="61">
        <v>43871</v>
      </c>
      <c r="F840" s="59" t="s">
        <v>307</v>
      </c>
      <c r="G840" s="17" t="s">
        <v>9163</v>
      </c>
      <c r="H840" s="62" t="s">
        <v>9164</v>
      </c>
      <c r="I840" s="59" t="s">
        <v>7129</v>
      </c>
    </row>
    <row r="841" spans="1:9" s="73" customFormat="1" ht="14.25" customHeight="1" x14ac:dyDescent="0.25">
      <c r="A841" s="63" t="s">
        <v>9165</v>
      </c>
      <c r="B841" s="64" t="s">
        <v>8517</v>
      </c>
      <c r="C841" s="63">
        <v>4</v>
      </c>
      <c r="D841" s="66">
        <v>43851</v>
      </c>
      <c r="E841" s="66">
        <v>43871</v>
      </c>
      <c r="F841" s="63" t="s">
        <v>652</v>
      </c>
      <c r="G841" s="64" t="s">
        <v>9166</v>
      </c>
      <c r="H841" s="67"/>
      <c r="I841" s="68"/>
    </row>
    <row r="842" spans="1:9" ht="14.25" customHeight="1" x14ac:dyDescent="0.25">
      <c r="A842" s="63" t="s">
        <v>9167</v>
      </c>
      <c r="B842" s="64" t="s">
        <v>7752</v>
      </c>
      <c r="C842" s="63">
        <v>4</v>
      </c>
      <c r="D842" s="66">
        <v>43851</v>
      </c>
      <c r="E842" s="66">
        <v>43871</v>
      </c>
      <c r="F842" s="63" t="s">
        <v>112</v>
      </c>
      <c r="G842" s="64" t="s">
        <v>9168</v>
      </c>
      <c r="H842" s="67"/>
      <c r="I842" s="68"/>
    </row>
    <row r="843" spans="1:9" ht="14.25" customHeight="1" x14ac:dyDescent="0.25">
      <c r="A843" s="63" t="s">
        <v>9169</v>
      </c>
      <c r="B843" s="64" t="s">
        <v>4004</v>
      </c>
      <c r="C843" s="63">
        <v>4</v>
      </c>
      <c r="D843" s="66">
        <v>43851</v>
      </c>
      <c r="E843" s="66">
        <v>43871</v>
      </c>
      <c r="F843" s="63" t="s">
        <v>112</v>
      </c>
      <c r="G843" s="64" t="s">
        <v>9170</v>
      </c>
      <c r="H843" s="67"/>
      <c r="I843" s="68"/>
    </row>
    <row r="844" spans="1:9" ht="14.25" customHeight="1" x14ac:dyDescent="0.25">
      <c r="A844" s="63" t="s">
        <v>9171</v>
      </c>
      <c r="B844" s="64" t="s">
        <v>4612</v>
      </c>
      <c r="C844" s="63">
        <v>4</v>
      </c>
      <c r="D844" s="66">
        <v>43851</v>
      </c>
      <c r="E844" s="66">
        <v>43871</v>
      </c>
      <c r="F844" s="63" t="s">
        <v>112</v>
      </c>
      <c r="G844" s="64" t="s">
        <v>9172</v>
      </c>
      <c r="H844" s="67"/>
      <c r="I844" s="95"/>
    </row>
    <row r="845" spans="1:9" ht="14.25" customHeight="1" x14ac:dyDescent="0.25">
      <c r="A845" s="63" t="s">
        <v>9173</v>
      </c>
      <c r="B845" s="64" t="s">
        <v>4612</v>
      </c>
      <c r="C845" s="63">
        <v>4</v>
      </c>
      <c r="D845" s="66">
        <v>43851</v>
      </c>
      <c r="E845" s="66">
        <v>43871</v>
      </c>
      <c r="F845" s="63" t="s">
        <v>112</v>
      </c>
      <c r="G845" s="64" t="s">
        <v>9174</v>
      </c>
      <c r="H845" s="67"/>
      <c r="I845" s="68"/>
    </row>
    <row r="846" spans="1:9" s="75" customFormat="1" ht="14.25" customHeight="1" x14ac:dyDescent="0.25">
      <c r="A846" s="80" t="s">
        <v>9175</v>
      </c>
      <c r="B846" s="81" t="s">
        <v>9176</v>
      </c>
      <c r="C846" s="80">
        <v>4</v>
      </c>
      <c r="D846" s="83">
        <v>43851</v>
      </c>
      <c r="E846" s="83">
        <v>43871</v>
      </c>
      <c r="F846" s="80" t="s">
        <v>628</v>
      </c>
      <c r="G846" s="81" t="s">
        <v>9177</v>
      </c>
      <c r="H846" s="84" t="s">
        <v>8120</v>
      </c>
      <c r="I846" s="80" t="s">
        <v>7224</v>
      </c>
    </row>
    <row r="847" spans="1:9" ht="14.25" customHeight="1" x14ac:dyDescent="0.25">
      <c r="A847" s="63" t="s">
        <v>9178</v>
      </c>
      <c r="B847" s="64" t="s">
        <v>9179</v>
      </c>
      <c r="C847" s="63">
        <v>4</v>
      </c>
      <c r="D847" s="66">
        <v>43851</v>
      </c>
      <c r="E847" s="66">
        <v>43871</v>
      </c>
      <c r="F847" s="63" t="s">
        <v>695</v>
      </c>
      <c r="G847" s="64" t="s">
        <v>9180</v>
      </c>
      <c r="H847" s="67"/>
      <c r="I847" s="68"/>
    </row>
    <row r="848" spans="1:9" ht="14.25" customHeight="1" x14ac:dyDescent="0.25">
      <c r="A848" s="63" t="s">
        <v>9181</v>
      </c>
      <c r="B848" s="64" t="s">
        <v>9179</v>
      </c>
      <c r="C848" s="63">
        <v>4</v>
      </c>
      <c r="D848" s="66">
        <v>43851</v>
      </c>
      <c r="E848" s="66">
        <v>43871</v>
      </c>
      <c r="F848" s="63" t="s">
        <v>695</v>
      </c>
      <c r="G848" s="64" t="s">
        <v>9182</v>
      </c>
      <c r="H848" s="67"/>
      <c r="I848" s="68"/>
    </row>
    <row r="849" spans="1:9" ht="14.25" customHeight="1" x14ac:dyDescent="0.25">
      <c r="A849" s="63" t="s">
        <v>9183</v>
      </c>
      <c r="B849" s="64" t="s">
        <v>9179</v>
      </c>
      <c r="C849" s="63">
        <v>4</v>
      </c>
      <c r="D849" s="66">
        <v>43851</v>
      </c>
      <c r="E849" s="66">
        <v>43871</v>
      </c>
      <c r="F849" s="63" t="s">
        <v>695</v>
      </c>
      <c r="G849" s="64" t="s">
        <v>9184</v>
      </c>
      <c r="H849" s="67"/>
      <c r="I849" s="95"/>
    </row>
    <row r="850" spans="1:9" ht="14.25" customHeight="1" x14ac:dyDescent="0.25">
      <c r="A850" s="71" t="s">
        <v>9185</v>
      </c>
      <c r="B850" s="64" t="s">
        <v>4520</v>
      </c>
      <c r="C850" s="63">
        <v>4</v>
      </c>
      <c r="D850" s="66">
        <v>44222</v>
      </c>
      <c r="E850" s="66">
        <v>44242</v>
      </c>
      <c r="F850" s="71" t="s">
        <v>6257</v>
      </c>
      <c r="G850" s="94" t="s">
        <v>9186</v>
      </c>
      <c r="H850" s="67"/>
      <c r="I850" s="95"/>
    </row>
    <row r="851" spans="1:9" s="75" customFormat="1" ht="14.25" customHeight="1" x14ac:dyDescent="0.25">
      <c r="A851" s="63" t="s">
        <v>9187</v>
      </c>
      <c r="B851" s="64" t="s">
        <v>4212</v>
      </c>
      <c r="C851" s="63">
        <v>4</v>
      </c>
      <c r="D851" s="66">
        <v>43851</v>
      </c>
      <c r="E851" s="66">
        <v>43871</v>
      </c>
      <c r="F851" s="63" t="s">
        <v>29</v>
      </c>
      <c r="G851" s="64" t="s">
        <v>9188</v>
      </c>
      <c r="H851" s="67"/>
      <c r="I851" s="95"/>
    </row>
    <row r="852" spans="1:9" s="75" customFormat="1" ht="14.25" customHeight="1" x14ac:dyDescent="0.25">
      <c r="A852" s="59" t="s">
        <v>9189</v>
      </c>
      <c r="B852" s="17" t="s">
        <v>7363</v>
      </c>
      <c r="C852" s="59">
        <v>4</v>
      </c>
      <c r="D852" s="61">
        <v>43851</v>
      </c>
      <c r="E852" s="61">
        <v>43871</v>
      </c>
      <c r="F852" s="59" t="s">
        <v>29</v>
      </c>
      <c r="G852" s="17" t="s">
        <v>9190</v>
      </c>
      <c r="H852" s="62" t="s">
        <v>4354</v>
      </c>
      <c r="I852" s="59" t="s">
        <v>7129</v>
      </c>
    </row>
    <row r="853" spans="1:9" s="75" customFormat="1" ht="14.25" customHeight="1" x14ac:dyDescent="0.25">
      <c r="A853" s="86" t="s">
        <v>9191</v>
      </c>
      <c r="B853" s="17" t="s">
        <v>8213</v>
      </c>
      <c r="C853" s="59">
        <v>4</v>
      </c>
      <c r="D853" s="61">
        <v>44222</v>
      </c>
      <c r="E853" s="61">
        <v>44242</v>
      </c>
      <c r="F853" s="86" t="s">
        <v>3894</v>
      </c>
      <c r="G853" s="87" t="s">
        <v>9192</v>
      </c>
      <c r="H853" s="62" t="s">
        <v>8215</v>
      </c>
      <c r="I853" s="59" t="s">
        <v>7129</v>
      </c>
    </row>
    <row r="854" spans="1:9" s="75" customFormat="1" ht="14.25" customHeight="1" x14ac:dyDescent="0.25">
      <c r="A854" s="63" t="s">
        <v>9193</v>
      </c>
      <c r="B854" s="64" t="s">
        <v>9194</v>
      </c>
      <c r="C854" s="63">
        <v>4</v>
      </c>
      <c r="D854" s="66">
        <v>43851</v>
      </c>
      <c r="E854" s="66">
        <v>43871</v>
      </c>
      <c r="F854" s="63" t="s">
        <v>6333</v>
      </c>
      <c r="G854" s="64" t="s">
        <v>9195</v>
      </c>
      <c r="H854" s="67"/>
      <c r="I854" s="95"/>
    </row>
    <row r="855" spans="1:9" ht="14.25" customHeight="1" x14ac:dyDescent="0.25">
      <c r="A855" s="63" t="s">
        <v>9196</v>
      </c>
      <c r="B855" s="64" t="s">
        <v>9179</v>
      </c>
      <c r="C855" s="63">
        <v>4</v>
      </c>
      <c r="D855" s="66">
        <v>43851</v>
      </c>
      <c r="E855" s="66">
        <v>43871</v>
      </c>
      <c r="F855" s="63" t="s">
        <v>2563</v>
      </c>
      <c r="G855" s="64" t="s">
        <v>9197</v>
      </c>
      <c r="H855" s="67"/>
      <c r="I855" s="68"/>
    </row>
    <row r="856" spans="1:9" s="73" customFormat="1" ht="14.25" customHeight="1" x14ac:dyDescent="0.25">
      <c r="A856" s="63" t="s">
        <v>9198</v>
      </c>
      <c r="B856" s="64" t="s">
        <v>9199</v>
      </c>
      <c r="C856" s="63">
        <v>4</v>
      </c>
      <c r="D856" s="66">
        <v>43851</v>
      </c>
      <c r="E856" s="66">
        <v>43871</v>
      </c>
      <c r="F856" s="63" t="s">
        <v>6360</v>
      </c>
      <c r="G856" s="64" t="s">
        <v>9200</v>
      </c>
      <c r="H856" s="67"/>
      <c r="I856" s="68"/>
    </row>
    <row r="857" spans="1:9" s="73" customFormat="1" ht="14.25" customHeight="1" x14ac:dyDescent="0.25">
      <c r="A857" s="63" t="s">
        <v>9201</v>
      </c>
      <c r="B857" s="64" t="s">
        <v>9176</v>
      </c>
      <c r="C857" s="63">
        <v>4</v>
      </c>
      <c r="D857" s="66">
        <v>43851</v>
      </c>
      <c r="E857" s="66">
        <v>43871</v>
      </c>
      <c r="F857" s="63" t="s">
        <v>827</v>
      </c>
      <c r="G857" s="64" t="s">
        <v>9202</v>
      </c>
      <c r="H857" s="67"/>
      <c r="I857" s="95"/>
    </row>
    <row r="858" spans="1:9" s="75" customFormat="1" ht="14.25" customHeight="1" x14ac:dyDescent="0.25">
      <c r="A858" s="63" t="s">
        <v>9203</v>
      </c>
      <c r="B858" s="64" t="s">
        <v>9204</v>
      </c>
      <c r="C858" s="63">
        <v>4</v>
      </c>
      <c r="D858" s="66">
        <v>43851</v>
      </c>
      <c r="E858" s="66">
        <v>43871</v>
      </c>
      <c r="F858" s="63" t="s">
        <v>771</v>
      </c>
      <c r="G858" s="64" t="s">
        <v>9205</v>
      </c>
      <c r="H858" s="67"/>
      <c r="I858" s="72"/>
    </row>
    <row r="859" spans="1:9" ht="14.25" customHeight="1" x14ac:dyDescent="0.25">
      <c r="A859" s="63" t="s">
        <v>9206</v>
      </c>
      <c r="B859" s="64" t="s">
        <v>9207</v>
      </c>
      <c r="C859" s="63">
        <v>4</v>
      </c>
      <c r="D859" s="66">
        <v>43851</v>
      </c>
      <c r="E859" s="66">
        <v>43871</v>
      </c>
      <c r="F859" s="63" t="s">
        <v>6791</v>
      </c>
      <c r="G859" s="64" t="s">
        <v>9208</v>
      </c>
      <c r="H859" s="67"/>
      <c r="I859" s="95"/>
    </row>
    <row r="860" spans="1:9" ht="14.25" customHeight="1" x14ac:dyDescent="0.25">
      <c r="A860" s="63" t="s">
        <v>9209</v>
      </c>
      <c r="B860" s="64" t="s">
        <v>9210</v>
      </c>
      <c r="C860" s="63">
        <v>4</v>
      </c>
      <c r="D860" s="66">
        <v>43851</v>
      </c>
      <c r="E860" s="66">
        <v>43871</v>
      </c>
      <c r="F860" s="63" t="s">
        <v>1756</v>
      </c>
      <c r="G860" s="64" t="s">
        <v>9211</v>
      </c>
      <c r="H860" s="67"/>
      <c r="I860" s="95"/>
    </row>
    <row r="861" spans="1:9" ht="14.25" customHeight="1" x14ac:dyDescent="0.25">
      <c r="A861" s="59" t="s">
        <v>9212</v>
      </c>
      <c r="B861" s="64" t="s">
        <v>9213</v>
      </c>
      <c r="C861" s="59">
        <v>4</v>
      </c>
      <c r="D861" s="61">
        <v>43851</v>
      </c>
      <c r="E861" s="61">
        <v>43871</v>
      </c>
      <c r="F861" s="59" t="s">
        <v>1756</v>
      </c>
      <c r="G861" s="17" t="s">
        <v>9214</v>
      </c>
      <c r="H861" s="62" t="s">
        <v>9215</v>
      </c>
      <c r="I861" s="59" t="s">
        <v>7129</v>
      </c>
    </row>
    <row r="862" spans="1:9" ht="14.25" customHeight="1" x14ac:dyDescent="0.25">
      <c r="A862" s="59" t="s">
        <v>9216</v>
      </c>
      <c r="B862" s="64" t="s">
        <v>9213</v>
      </c>
      <c r="C862" s="59">
        <v>4</v>
      </c>
      <c r="D862" s="61">
        <v>43851</v>
      </c>
      <c r="E862" s="61">
        <v>43871</v>
      </c>
      <c r="F862" s="59" t="s">
        <v>1756</v>
      </c>
      <c r="G862" s="17" t="s">
        <v>9217</v>
      </c>
      <c r="H862" s="62" t="s">
        <v>9215</v>
      </c>
      <c r="I862" s="59" t="s">
        <v>7129</v>
      </c>
    </row>
    <row r="863" spans="1:9" ht="14.25" customHeight="1" x14ac:dyDescent="0.25">
      <c r="A863" s="63" t="s">
        <v>9218</v>
      </c>
      <c r="B863" s="64" t="s">
        <v>4515</v>
      </c>
      <c r="C863" s="63">
        <v>4</v>
      </c>
      <c r="D863" s="66">
        <v>43851</v>
      </c>
      <c r="E863" s="66">
        <v>43871</v>
      </c>
      <c r="F863" s="63" t="s">
        <v>132</v>
      </c>
      <c r="G863" s="64" t="s">
        <v>9219</v>
      </c>
      <c r="H863" s="67"/>
      <c r="I863" s="72"/>
    </row>
    <row r="864" spans="1:9" ht="14.25" customHeight="1" x14ac:dyDescent="0.25">
      <c r="A864" s="63" t="s">
        <v>9220</v>
      </c>
      <c r="B864" s="64" t="s">
        <v>4515</v>
      </c>
      <c r="C864" s="63">
        <v>4</v>
      </c>
      <c r="D864" s="66">
        <v>43851</v>
      </c>
      <c r="E864" s="66">
        <v>43871</v>
      </c>
      <c r="F864" s="63" t="s">
        <v>132</v>
      </c>
      <c r="G864" s="64" t="s">
        <v>9221</v>
      </c>
      <c r="H864" s="67"/>
      <c r="I864" s="72"/>
    </row>
    <row r="865" spans="1:9" ht="14.25" customHeight="1" x14ac:dyDescent="0.25">
      <c r="A865" s="63" t="s">
        <v>9222</v>
      </c>
      <c r="B865" s="64" t="s">
        <v>9223</v>
      </c>
      <c r="C865" s="63">
        <v>4</v>
      </c>
      <c r="D865" s="66">
        <v>43851</v>
      </c>
      <c r="E865" s="66">
        <v>43871</v>
      </c>
      <c r="F865" s="63" t="s">
        <v>1304</v>
      </c>
      <c r="G865" s="64" t="s">
        <v>9224</v>
      </c>
      <c r="H865" s="67"/>
      <c r="I865" s="68"/>
    </row>
    <row r="866" spans="1:9" ht="14.25" customHeight="1" x14ac:dyDescent="0.25">
      <c r="A866" s="63" t="s">
        <v>9225</v>
      </c>
      <c r="B866" s="64" t="s">
        <v>9199</v>
      </c>
      <c r="C866" s="63">
        <v>4</v>
      </c>
      <c r="D866" s="66">
        <v>43851</v>
      </c>
      <c r="E866" s="66">
        <v>43871</v>
      </c>
      <c r="F866" s="63" t="s">
        <v>1304</v>
      </c>
      <c r="G866" s="64" t="s">
        <v>9226</v>
      </c>
      <c r="H866" s="67"/>
      <c r="I866" s="68"/>
    </row>
    <row r="867" spans="1:9" ht="14.25" customHeight="1" x14ac:dyDescent="0.25">
      <c r="A867" s="59" t="s">
        <v>9227</v>
      </c>
      <c r="B867" s="64" t="s">
        <v>9213</v>
      </c>
      <c r="C867" s="59">
        <v>4</v>
      </c>
      <c r="D867" s="61">
        <v>43851</v>
      </c>
      <c r="E867" s="61">
        <v>43871</v>
      </c>
      <c r="F867" s="59" t="s">
        <v>1418</v>
      </c>
      <c r="G867" s="17" t="s">
        <v>9228</v>
      </c>
      <c r="H867" s="62" t="s">
        <v>9229</v>
      </c>
      <c r="I867" s="59" t="s">
        <v>7129</v>
      </c>
    </row>
    <row r="868" spans="1:9" ht="14.25" customHeight="1" x14ac:dyDescent="0.25">
      <c r="A868" s="71" t="s">
        <v>9230</v>
      </c>
      <c r="B868" s="64" t="s">
        <v>9231</v>
      </c>
      <c r="C868" s="63">
        <v>4</v>
      </c>
      <c r="D868" s="66">
        <v>44222</v>
      </c>
      <c r="E868" s="66">
        <v>44242</v>
      </c>
      <c r="F868" s="71" t="s">
        <v>518</v>
      </c>
      <c r="G868" s="94" t="s">
        <v>9232</v>
      </c>
      <c r="H868" s="67"/>
      <c r="I868" s="72"/>
    </row>
    <row r="869" spans="1:9" s="75" customFormat="1" ht="14.25" customHeight="1" x14ac:dyDescent="0.25">
      <c r="A869" s="63" t="s">
        <v>9233</v>
      </c>
      <c r="B869" s="64" t="s">
        <v>4314</v>
      </c>
      <c r="C869" s="63">
        <v>4</v>
      </c>
      <c r="D869" s="66">
        <v>43851</v>
      </c>
      <c r="E869" s="66">
        <v>43871</v>
      </c>
      <c r="F869" s="63" t="s">
        <v>902</v>
      </c>
      <c r="G869" s="64" t="s">
        <v>9234</v>
      </c>
      <c r="H869" s="67"/>
      <c r="I869" s="68"/>
    </row>
    <row r="870" spans="1:9" ht="14.25" customHeight="1" x14ac:dyDescent="0.25">
      <c r="A870" s="63" t="s">
        <v>9235</v>
      </c>
      <c r="B870" s="64" t="s">
        <v>4018</v>
      </c>
      <c r="C870" s="63">
        <v>4</v>
      </c>
      <c r="D870" s="66">
        <v>43851</v>
      </c>
      <c r="E870" s="66">
        <v>43871</v>
      </c>
      <c r="F870" s="63" t="s">
        <v>655</v>
      </c>
      <c r="G870" s="64" t="s">
        <v>9236</v>
      </c>
      <c r="H870" s="67"/>
      <c r="I870" s="68"/>
    </row>
    <row r="871" spans="1:9" s="73" customFormat="1" ht="14.25" customHeight="1" x14ac:dyDescent="0.25">
      <c r="A871" s="63" t="s">
        <v>9237</v>
      </c>
      <c r="B871" s="64" t="s">
        <v>4018</v>
      </c>
      <c r="C871" s="63">
        <v>4</v>
      </c>
      <c r="D871" s="66">
        <v>43851</v>
      </c>
      <c r="E871" s="66">
        <v>43871</v>
      </c>
      <c r="F871" s="63" t="s">
        <v>655</v>
      </c>
      <c r="G871" s="64" t="s">
        <v>9238</v>
      </c>
      <c r="H871" s="67"/>
      <c r="I871" s="68"/>
    </row>
    <row r="872" spans="1:9" s="73" customFormat="1" ht="14.25" customHeight="1" x14ac:dyDescent="0.25">
      <c r="A872" s="63" t="s">
        <v>9239</v>
      </c>
      <c r="B872" s="64" t="s">
        <v>9240</v>
      </c>
      <c r="C872" s="63">
        <v>4</v>
      </c>
      <c r="D872" s="66">
        <v>43851</v>
      </c>
      <c r="E872" s="66">
        <v>43871</v>
      </c>
      <c r="F872" s="63" t="s">
        <v>197</v>
      </c>
      <c r="G872" s="64" t="s">
        <v>9241</v>
      </c>
      <c r="H872" s="67"/>
      <c r="I872" s="95"/>
    </row>
    <row r="873" spans="1:9" s="73" customFormat="1" ht="14.25" customHeight="1" x14ac:dyDescent="0.25">
      <c r="A873" s="88" t="s">
        <v>9242</v>
      </c>
      <c r="B873" s="81" t="s">
        <v>9005</v>
      </c>
      <c r="C873" s="80">
        <v>4</v>
      </c>
      <c r="D873" s="83">
        <v>44222</v>
      </c>
      <c r="E873" s="83">
        <v>44242</v>
      </c>
      <c r="F873" s="88" t="s">
        <v>1649</v>
      </c>
      <c r="G873" s="89" t="s">
        <v>9243</v>
      </c>
      <c r="H873" s="84" t="s">
        <v>9244</v>
      </c>
      <c r="I873" s="85" t="s">
        <v>7224</v>
      </c>
    </row>
    <row r="874" spans="1:9" s="73" customFormat="1" ht="14.25" customHeight="1" x14ac:dyDescent="0.25">
      <c r="A874" s="88" t="s">
        <v>9242</v>
      </c>
      <c r="B874" s="81" t="s">
        <v>9005</v>
      </c>
      <c r="C874" s="80">
        <v>4</v>
      </c>
      <c r="D874" s="83">
        <v>44222</v>
      </c>
      <c r="E874" s="83">
        <v>44242</v>
      </c>
      <c r="F874" s="88" t="s">
        <v>1649</v>
      </c>
      <c r="G874" s="89" t="s">
        <v>9243</v>
      </c>
      <c r="H874" s="84" t="s">
        <v>9245</v>
      </c>
      <c r="I874" s="85" t="s">
        <v>7224</v>
      </c>
    </row>
    <row r="875" spans="1:9" s="73" customFormat="1" ht="14.25" customHeight="1" x14ac:dyDescent="0.25">
      <c r="A875" s="88" t="s">
        <v>9242</v>
      </c>
      <c r="B875" s="81" t="s">
        <v>9005</v>
      </c>
      <c r="C875" s="80">
        <v>4</v>
      </c>
      <c r="D875" s="83">
        <v>44222</v>
      </c>
      <c r="E875" s="83">
        <v>44242</v>
      </c>
      <c r="F875" s="88" t="s">
        <v>1649</v>
      </c>
      <c r="G875" s="89" t="s">
        <v>9243</v>
      </c>
      <c r="H875" s="84" t="s">
        <v>8531</v>
      </c>
      <c r="I875" s="85" t="s">
        <v>7224</v>
      </c>
    </row>
    <row r="876" spans="1:9" s="73" customFormat="1" ht="14.25" customHeight="1" x14ac:dyDescent="0.25">
      <c r="A876" s="63" t="s">
        <v>9246</v>
      </c>
      <c r="B876" s="64" t="s">
        <v>9247</v>
      </c>
      <c r="C876" s="63">
        <v>4</v>
      </c>
      <c r="D876" s="66">
        <v>43851</v>
      </c>
      <c r="E876" s="66">
        <v>43871</v>
      </c>
      <c r="F876" s="63" t="s">
        <v>1347</v>
      </c>
      <c r="G876" s="64" t="s">
        <v>9248</v>
      </c>
      <c r="H876" s="67"/>
      <c r="I876" s="95"/>
    </row>
    <row r="877" spans="1:9" s="73" customFormat="1" ht="14.25" customHeight="1" x14ac:dyDescent="0.25">
      <c r="A877" s="59" t="s">
        <v>9249</v>
      </c>
      <c r="B877" s="64" t="s">
        <v>9250</v>
      </c>
      <c r="C877" s="59">
        <v>5</v>
      </c>
      <c r="D877" s="61">
        <v>43858</v>
      </c>
      <c r="E877" s="61">
        <v>43878</v>
      </c>
      <c r="F877" s="59" t="s">
        <v>2042</v>
      </c>
      <c r="G877" s="17" t="s">
        <v>9251</v>
      </c>
      <c r="H877" s="62" t="s">
        <v>9252</v>
      </c>
      <c r="I877" s="59" t="s">
        <v>7129</v>
      </c>
    </row>
    <row r="878" spans="1:9" s="73" customFormat="1" ht="14.25" customHeight="1" x14ac:dyDescent="0.25">
      <c r="A878" s="63" t="s">
        <v>9253</v>
      </c>
      <c r="B878" s="64" t="s">
        <v>4911</v>
      </c>
      <c r="C878" s="63">
        <v>5</v>
      </c>
      <c r="D878" s="66">
        <v>43858</v>
      </c>
      <c r="E878" s="66">
        <v>43878</v>
      </c>
      <c r="F878" s="63" t="s">
        <v>2475</v>
      </c>
      <c r="G878" s="64" t="s">
        <v>9254</v>
      </c>
      <c r="H878" s="67"/>
      <c r="I878" s="68"/>
    </row>
    <row r="879" spans="1:9" ht="14.25" customHeight="1" x14ac:dyDescent="0.25">
      <c r="A879" s="63" t="s">
        <v>9255</v>
      </c>
      <c r="B879" s="64" t="s">
        <v>9256</v>
      </c>
      <c r="C879" s="63">
        <v>5</v>
      </c>
      <c r="D879" s="66">
        <v>43858</v>
      </c>
      <c r="E879" s="66">
        <v>43878</v>
      </c>
      <c r="F879" s="63" t="s">
        <v>2825</v>
      </c>
      <c r="G879" s="64" t="s">
        <v>9257</v>
      </c>
      <c r="H879" s="67"/>
      <c r="I879" s="68"/>
    </row>
    <row r="880" spans="1:9" ht="14.25" customHeight="1" x14ac:dyDescent="0.25">
      <c r="A880" s="63" t="s">
        <v>9258</v>
      </c>
      <c r="B880" s="64" t="s">
        <v>7959</v>
      </c>
      <c r="C880" s="63">
        <v>5</v>
      </c>
      <c r="D880" s="66">
        <v>43858</v>
      </c>
      <c r="E880" s="66">
        <v>43878</v>
      </c>
      <c r="F880" s="63" t="s">
        <v>2825</v>
      </c>
      <c r="G880" s="64" t="s">
        <v>9259</v>
      </c>
      <c r="H880" s="67"/>
      <c r="I880" s="72"/>
    </row>
    <row r="881" spans="1:9" ht="14.25" customHeight="1" x14ac:dyDescent="0.25">
      <c r="A881" s="63" t="s">
        <v>9260</v>
      </c>
      <c r="B881" s="64" t="s">
        <v>9005</v>
      </c>
      <c r="C881" s="63">
        <v>5</v>
      </c>
      <c r="D881" s="66">
        <v>43858</v>
      </c>
      <c r="E881" s="66">
        <v>43878</v>
      </c>
      <c r="F881" s="63" t="s">
        <v>733</v>
      </c>
      <c r="G881" s="64" t="s">
        <v>9261</v>
      </c>
      <c r="H881" s="67"/>
      <c r="I881" s="68"/>
    </row>
    <row r="882" spans="1:9" ht="14.25" customHeight="1" x14ac:dyDescent="0.25">
      <c r="A882" s="63" t="s">
        <v>9262</v>
      </c>
      <c r="B882" s="64" t="s">
        <v>4573</v>
      </c>
      <c r="C882" s="63">
        <v>5</v>
      </c>
      <c r="D882" s="66">
        <v>43858</v>
      </c>
      <c r="E882" s="66">
        <v>43878</v>
      </c>
      <c r="F882" s="63" t="s">
        <v>473</v>
      </c>
      <c r="G882" s="64" t="s">
        <v>9263</v>
      </c>
      <c r="H882" s="67"/>
      <c r="I882" s="68"/>
    </row>
    <row r="883" spans="1:9" s="73" customFormat="1" ht="14.25" customHeight="1" x14ac:dyDescent="0.25">
      <c r="A883" s="63" t="s">
        <v>9264</v>
      </c>
      <c r="B883" s="64" t="s">
        <v>4655</v>
      </c>
      <c r="C883" s="63">
        <v>5</v>
      </c>
      <c r="D883" s="66">
        <v>43858</v>
      </c>
      <c r="E883" s="66">
        <v>43878</v>
      </c>
      <c r="F883" s="63" t="s">
        <v>473</v>
      </c>
      <c r="G883" s="64" t="s">
        <v>9265</v>
      </c>
      <c r="H883" s="67"/>
      <c r="I883" s="72"/>
    </row>
    <row r="884" spans="1:9" ht="14.25" customHeight="1" x14ac:dyDescent="0.25">
      <c r="A884" s="63" t="s">
        <v>9266</v>
      </c>
      <c r="B884" s="64" t="s">
        <v>9267</v>
      </c>
      <c r="C884" s="63">
        <v>5</v>
      </c>
      <c r="D884" s="66">
        <v>43858</v>
      </c>
      <c r="E884" s="66">
        <v>43878</v>
      </c>
      <c r="F884" s="63" t="s">
        <v>3163</v>
      </c>
      <c r="G884" s="64" t="s">
        <v>9268</v>
      </c>
      <c r="H884" s="67"/>
      <c r="I884" s="72"/>
    </row>
    <row r="885" spans="1:9" ht="14.25" customHeight="1" x14ac:dyDescent="0.25">
      <c r="A885" s="63" t="s">
        <v>9269</v>
      </c>
      <c r="B885" s="64" t="s">
        <v>9270</v>
      </c>
      <c r="C885" s="63">
        <v>5</v>
      </c>
      <c r="D885" s="66">
        <v>43858</v>
      </c>
      <c r="E885" s="66">
        <v>43878</v>
      </c>
      <c r="F885" s="63" t="s">
        <v>5154</v>
      </c>
      <c r="G885" s="64" t="s">
        <v>9271</v>
      </c>
      <c r="H885" s="67"/>
      <c r="I885" s="68"/>
    </row>
    <row r="886" spans="1:9" ht="14.25" customHeight="1" x14ac:dyDescent="0.25">
      <c r="A886" s="63" t="s">
        <v>9272</v>
      </c>
      <c r="B886" s="64" t="s">
        <v>8517</v>
      </c>
      <c r="C886" s="63">
        <v>5</v>
      </c>
      <c r="D886" s="66">
        <v>43858</v>
      </c>
      <c r="E886" s="66">
        <v>43878</v>
      </c>
      <c r="F886" s="63" t="s">
        <v>948</v>
      </c>
      <c r="G886" s="64" t="s">
        <v>9273</v>
      </c>
      <c r="H886" s="67"/>
      <c r="I886" s="95"/>
    </row>
    <row r="887" spans="1:9" ht="14.25" customHeight="1" x14ac:dyDescent="0.25">
      <c r="A887" s="63" t="s">
        <v>9274</v>
      </c>
      <c r="B887" s="64" t="s">
        <v>4612</v>
      </c>
      <c r="C887" s="63">
        <v>5</v>
      </c>
      <c r="D887" s="66">
        <v>43858</v>
      </c>
      <c r="E887" s="66">
        <v>43878</v>
      </c>
      <c r="F887" s="63" t="s">
        <v>948</v>
      </c>
      <c r="G887" s="64" t="s">
        <v>9275</v>
      </c>
      <c r="H887" s="67"/>
      <c r="I887" s="68"/>
    </row>
    <row r="888" spans="1:9" s="73" customFormat="1" ht="14.25" customHeight="1" x14ac:dyDescent="0.25">
      <c r="A888" s="63" t="s">
        <v>9276</v>
      </c>
      <c r="B888" s="64" t="s">
        <v>8404</v>
      </c>
      <c r="C888" s="63">
        <v>5</v>
      </c>
      <c r="D888" s="66">
        <v>43858</v>
      </c>
      <c r="E888" s="66">
        <v>43878</v>
      </c>
      <c r="F888" s="63" t="s">
        <v>5182</v>
      </c>
      <c r="G888" s="64" t="s">
        <v>9277</v>
      </c>
      <c r="H888" s="67"/>
      <c r="I888" s="68"/>
    </row>
    <row r="889" spans="1:9" ht="14.25" customHeight="1" x14ac:dyDescent="0.25">
      <c r="A889" s="59" t="s">
        <v>9278</v>
      </c>
      <c r="B889" s="64" t="s">
        <v>9279</v>
      </c>
      <c r="C889" s="59">
        <v>5</v>
      </c>
      <c r="D889" s="61">
        <v>43858</v>
      </c>
      <c r="E889" s="61">
        <v>43878</v>
      </c>
      <c r="F889" s="59" t="s">
        <v>1553</v>
      </c>
      <c r="G889" s="17" t="s">
        <v>9280</v>
      </c>
      <c r="H889" s="62" t="s">
        <v>9281</v>
      </c>
      <c r="I889" s="59" t="s">
        <v>7129</v>
      </c>
    </row>
    <row r="890" spans="1:9" ht="14.25" customHeight="1" x14ac:dyDescent="0.25">
      <c r="A890" s="71" t="s">
        <v>9282</v>
      </c>
      <c r="B890" s="64" t="s">
        <v>4454</v>
      </c>
      <c r="C890" s="63">
        <v>5</v>
      </c>
      <c r="D890" s="66">
        <v>44229</v>
      </c>
      <c r="E890" s="66">
        <v>44249</v>
      </c>
      <c r="F890" s="71" t="s">
        <v>147</v>
      </c>
      <c r="G890" s="94" t="s">
        <v>9283</v>
      </c>
      <c r="H890" s="67"/>
      <c r="I890" s="68"/>
    </row>
    <row r="891" spans="1:9" ht="14.25" customHeight="1" x14ac:dyDescent="0.25">
      <c r="A891" s="59" t="s">
        <v>9284</v>
      </c>
      <c r="B891" s="17" t="s">
        <v>9285</v>
      </c>
      <c r="C891" s="59">
        <v>5</v>
      </c>
      <c r="D891" s="61">
        <v>43858</v>
      </c>
      <c r="E891" s="61">
        <v>43878</v>
      </c>
      <c r="F891" s="59" t="s">
        <v>129</v>
      </c>
      <c r="G891" s="17" t="s">
        <v>9286</v>
      </c>
      <c r="H891" s="62" t="s">
        <v>9034</v>
      </c>
      <c r="I891" s="59" t="s">
        <v>7129</v>
      </c>
    </row>
    <row r="892" spans="1:9" ht="14.25" customHeight="1" x14ac:dyDescent="0.25">
      <c r="A892" s="63" t="s">
        <v>9287</v>
      </c>
      <c r="B892" s="64" t="s">
        <v>7363</v>
      </c>
      <c r="C892" s="63">
        <v>5</v>
      </c>
      <c r="D892" s="66">
        <v>43858</v>
      </c>
      <c r="E892" s="66">
        <v>43878</v>
      </c>
      <c r="F892" s="63" t="s">
        <v>312</v>
      </c>
      <c r="G892" s="64" t="s">
        <v>9288</v>
      </c>
      <c r="H892" s="67"/>
      <c r="I892" s="72"/>
    </row>
    <row r="893" spans="1:9" ht="14.25" customHeight="1" x14ac:dyDescent="0.25">
      <c r="A893" s="71" t="s">
        <v>9289</v>
      </c>
      <c r="B893" s="64" t="s">
        <v>9290</v>
      </c>
      <c r="C893" s="63">
        <v>5</v>
      </c>
      <c r="D893" s="66">
        <v>44229</v>
      </c>
      <c r="E893" s="66">
        <v>44249</v>
      </c>
      <c r="F893" s="71" t="s">
        <v>5218</v>
      </c>
      <c r="G893" s="94" t="s">
        <v>9291</v>
      </c>
      <c r="H893" s="67"/>
      <c r="I893" s="72"/>
    </row>
    <row r="894" spans="1:9" ht="14.25" customHeight="1" x14ac:dyDescent="0.25">
      <c r="A894" s="63" t="s">
        <v>9292</v>
      </c>
      <c r="B894" s="64" t="s">
        <v>9293</v>
      </c>
      <c r="C894" s="63">
        <v>5</v>
      </c>
      <c r="D894" s="66">
        <v>43858</v>
      </c>
      <c r="E894" s="66">
        <v>43878</v>
      </c>
      <c r="F894" s="63" t="s">
        <v>361</v>
      </c>
      <c r="G894" s="64" t="s">
        <v>9294</v>
      </c>
      <c r="H894" s="67"/>
      <c r="I894" s="68"/>
    </row>
    <row r="895" spans="1:9" ht="14.25" customHeight="1" x14ac:dyDescent="0.25">
      <c r="A895" s="63" t="s">
        <v>9295</v>
      </c>
      <c r="B895" s="64" t="s">
        <v>7363</v>
      </c>
      <c r="C895" s="63">
        <v>5</v>
      </c>
      <c r="D895" s="66">
        <v>43858</v>
      </c>
      <c r="E895" s="66">
        <v>43878</v>
      </c>
      <c r="F895" s="63" t="s">
        <v>361</v>
      </c>
      <c r="G895" s="64" t="s">
        <v>9296</v>
      </c>
      <c r="H895" s="67"/>
      <c r="I895" s="72"/>
    </row>
    <row r="896" spans="1:9" ht="14.25" customHeight="1" x14ac:dyDescent="0.25">
      <c r="A896" s="63" t="s">
        <v>9297</v>
      </c>
      <c r="B896" s="64" t="s">
        <v>4901</v>
      </c>
      <c r="C896" s="63">
        <v>5</v>
      </c>
      <c r="D896" s="66">
        <v>43858</v>
      </c>
      <c r="E896" s="66">
        <v>43878</v>
      </c>
      <c r="F896" s="63" t="s">
        <v>392</v>
      </c>
      <c r="G896" s="64" t="s">
        <v>9298</v>
      </c>
      <c r="H896" s="67"/>
      <c r="I896" s="72"/>
    </row>
    <row r="897" spans="1:9" ht="14.25" customHeight="1" x14ac:dyDescent="0.25">
      <c r="A897" s="71" t="s">
        <v>9299</v>
      </c>
      <c r="B897" s="64" t="s">
        <v>9300</v>
      </c>
      <c r="C897" s="63">
        <v>5</v>
      </c>
      <c r="D897" s="66">
        <v>44229</v>
      </c>
      <c r="E897" s="66">
        <v>44249</v>
      </c>
      <c r="F897" s="71" t="s">
        <v>5247</v>
      </c>
      <c r="G897" s="94" t="s">
        <v>9301</v>
      </c>
      <c r="H897" s="67"/>
      <c r="I897" s="72"/>
    </row>
    <row r="898" spans="1:9" s="73" customFormat="1" ht="14.25" customHeight="1" x14ac:dyDescent="0.25">
      <c r="A898" s="59" t="s">
        <v>9302</v>
      </c>
      <c r="B898" s="64" t="s">
        <v>9303</v>
      </c>
      <c r="C898" s="59">
        <v>5</v>
      </c>
      <c r="D898" s="61">
        <v>43858</v>
      </c>
      <c r="E898" s="61">
        <v>43878</v>
      </c>
      <c r="F898" s="59" t="s">
        <v>536</v>
      </c>
      <c r="G898" s="17" t="s">
        <v>9304</v>
      </c>
      <c r="H898" s="62" t="s">
        <v>7450</v>
      </c>
      <c r="I898" s="59" t="s">
        <v>7129</v>
      </c>
    </row>
    <row r="899" spans="1:9" ht="14.25" customHeight="1" x14ac:dyDescent="0.25">
      <c r="A899" s="63" t="s">
        <v>9305</v>
      </c>
      <c r="B899" s="64" t="s">
        <v>9306</v>
      </c>
      <c r="C899" s="63">
        <v>5</v>
      </c>
      <c r="D899" s="66">
        <v>43858</v>
      </c>
      <c r="E899" s="66">
        <v>43878</v>
      </c>
      <c r="F899" s="63" t="s">
        <v>539</v>
      </c>
      <c r="G899" s="64" t="s">
        <v>9307</v>
      </c>
      <c r="H899" s="67"/>
      <c r="I899" s="68"/>
    </row>
    <row r="900" spans="1:9" ht="14.25" customHeight="1" x14ac:dyDescent="0.25">
      <c r="A900" s="63" t="s">
        <v>9308</v>
      </c>
      <c r="B900" s="64" t="s">
        <v>9309</v>
      </c>
      <c r="C900" s="63">
        <v>5</v>
      </c>
      <c r="D900" s="66">
        <v>43858</v>
      </c>
      <c r="E900" s="66">
        <v>43878</v>
      </c>
      <c r="F900" s="63" t="s">
        <v>301</v>
      </c>
      <c r="G900" s="64" t="s">
        <v>9310</v>
      </c>
      <c r="H900" s="67"/>
      <c r="I900" s="68"/>
    </row>
    <row r="901" spans="1:9" ht="14.25" customHeight="1" x14ac:dyDescent="0.25">
      <c r="A901" s="80" t="s">
        <v>9311</v>
      </c>
      <c r="B901" s="81" t="s">
        <v>8184</v>
      </c>
      <c r="C901" s="80">
        <v>5</v>
      </c>
      <c r="D901" s="83">
        <v>43858</v>
      </c>
      <c r="E901" s="83">
        <v>43878</v>
      </c>
      <c r="F901" s="80" t="s">
        <v>275</v>
      </c>
      <c r="G901" s="81" t="s">
        <v>9312</v>
      </c>
      <c r="H901" s="84" t="s">
        <v>7793</v>
      </c>
      <c r="I901" s="80" t="s">
        <v>7224</v>
      </c>
    </row>
    <row r="902" spans="1:9" s="75" customFormat="1" ht="14.25" customHeight="1" x14ac:dyDescent="0.25">
      <c r="A902" s="63" t="s">
        <v>9313</v>
      </c>
      <c r="B902" s="64" t="s">
        <v>9314</v>
      </c>
      <c r="C902" s="63">
        <v>5</v>
      </c>
      <c r="D902" s="66">
        <v>43858</v>
      </c>
      <c r="E902" s="66">
        <v>43878</v>
      </c>
      <c r="F902" s="63" t="s">
        <v>332</v>
      </c>
      <c r="G902" s="64" t="s">
        <v>9315</v>
      </c>
      <c r="H902" s="67"/>
      <c r="I902" s="68"/>
    </row>
    <row r="903" spans="1:9" ht="14.25" customHeight="1" x14ac:dyDescent="0.25">
      <c r="A903" s="63" t="s">
        <v>9316</v>
      </c>
      <c r="B903" s="64" t="s">
        <v>4531</v>
      </c>
      <c r="C903" s="63">
        <v>5</v>
      </c>
      <c r="D903" s="66">
        <v>43858</v>
      </c>
      <c r="E903" s="66">
        <v>43878</v>
      </c>
      <c r="F903" s="63" t="s">
        <v>332</v>
      </c>
      <c r="G903" s="64" t="s">
        <v>9317</v>
      </c>
      <c r="H903" s="67" t="s">
        <v>8614</v>
      </c>
      <c r="I903" s="63" t="s">
        <v>8267</v>
      </c>
    </row>
    <row r="904" spans="1:9" ht="14.25" customHeight="1" x14ac:dyDescent="0.25">
      <c r="A904" s="59" t="s">
        <v>9318</v>
      </c>
      <c r="B904" s="64" t="s">
        <v>9319</v>
      </c>
      <c r="C904" s="59">
        <v>5</v>
      </c>
      <c r="D904" s="61">
        <v>43858</v>
      </c>
      <c r="E904" s="61">
        <v>43878</v>
      </c>
      <c r="F904" s="59" t="s">
        <v>332</v>
      </c>
      <c r="G904" s="17" t="s">
        <v>9320</v>
      </c>
      <c r="H904" s="62" t="s">
        <v>9321</v>
      </c>
      <c r="I904" s="59" t="s">
        <v>7129</v>
      </c>
    </row>
    <row r="905" spans="1:9" s="75" customFormat="1" ht="14.25" customHeight="1" x14ac:dyDescent="0.25">
      <c r="A905" s="59" t="s">
        <v>9322</v>
      </c>
      <c r="B905" s="64" t="s">
        <v>9323</v>
      </c>
      <c r="C905" s="59">
        <v>5</v>
      </c>
      <c r="D905" s="61">
        <v>43858</v>
      </c>
      <c r="E905" s="61">
        <v>43878</v>
      </c>
      <c r="F905" s="59" t="s">
        <v>332</v>
      </c>
      <c r="G905" s="17" t="s">
        <v>9324</v>
      </c>
      <c r="H905" s="62" t="s">
        <v>9325</v>
      </c>
      <c r="I905" s="59" t="s">
        <v>7129</v>
      </c>
    </row>
    <row r="906" spans="1:9" s="75" customFormat="1" ht="14.25" customHeight="1" x14ac:dyDescent="0.25">
      <c r="A906" s="63" t="s">
        <v>9326</v>
      </c>
      <c r="B906" s="64" t="s">
        <v>9327</v>
      </c>
      <c r="C906" s="63">
        <v>5</v>
      </c>
      <c r="D906" s="66">
        <v>43858</v>
      </c>
      <c r="E906" s="66">
        <v>43878</v>
      </c>
      <c r="F906" s="63" t="s">
        <v>5353</v>
      </c>
      <c r="G906" s="64" t="s">
        <v>9328</v>
      </c>
      <c r="H906" s="67"/>
      <c r="I906" s="68"/>
    </row>
    <row r="907" spans="1:9" ht="14.25" customHeight="1" x14ac:dyDescent="0.25">
      <c r="A907" s="63" t="s">
        <v>9329</v>
      </c>
      <c r="B907" s="64" t="s">
        <v>9330</v>
      </c>
      <c r="C907" s="63">
        <v>5</v>
      </c>
      <c r="D907" s="66">
        <v>43858</v>
      </c>
      <c r="E907" s="66">
        <v>43878</v>
      </c>
      <c r="F907" s="63" t="s">
        <v>3750</v>
      </c>
      <c r="G907" s="64" t="s">
        <v>9331</v>
      </c>
      <c r="H907" s="67"/>
      <c r="I907" s="95"/>
    </row>
    <row r="908" spans="1:9" ht="14.25" customHeight="1" x14ac:dyDescent="0.25">
      <c r="A908" s="63" t="s">
        <v>9332</v>
      </c>
      <c r="B908" s="64" t="s">
        <v>9333</v>
      </c>
      <c r="C908" s="63">
        <v>5</v>
      </c>
      <c r="D908" s="66">
        <v>43858</v>
      </c>
      <c r="E908" s="66">
        <v>43878</v>
      </c>
      <c r="F908" s="63" t="s">
        <v>2088</v>
      </c>
      <c r="G908" s="64" t="s">
        <v>9334</v>
      </c>
      <c r="H908" s="67"/>
      <c r="I908" s="68"/>
    </row>
    <row r="909" spans="1:9" ht="14.25" customHeight="1" x14ac:dyDescent="0.25">
      <c r="A909" s="63" t="s">
        <v>9335</v>
      </c>
      <c r="B909" s="64" t="s">
        <v>7675</v>
      </c>
      <c r="C909" s="63">
        <v>5</v>
      </c>
      <c r="D909" s="66">
        <v>43858</v>
      </c>
      <c r="E909" s="66">
        <v>43878</v>
      </c>
      <c r="F909" s="63" t="s">
        <v>1837</v>
      </c>
      <c r="G909" s="64" t="s">
        <v>9336</v>
      </c>
      <c r="H909" s="67"/>
      <c r="I909" s="68"/>
    </row>
    <row r="910" spans="1:9" ht="14.25" customHeight="1" x14ac:dyDescent="0.25">
      <c r="A910" s="63" t="s">
        <v>9337</v>
      </c>
      <c r="B910" s="64" t="s">
        <v>9338</v>
      </c>
      <c r="C910" s="63">
        <v>5</v>
      </c>
      <c r="D910" s="66">
        <v>43858</v>
      </c>
      <c r="E910" s="66">
        <v>43878</v>
      </c>
      <c r="F910" s="63" t="s">
        <v>165</v>
      </c>
      <c r="G910" s="64" t="s">
        <v>9339</v>
      </c>
      <c r="H910" s="67"/>
      <c r="I910" s="68"/>
    </row>
    <row r="911" spans="1:9" s="73" customFormat="1" ht="14.25" customHeight="1" x14ac:dyDescent="0.25">
      <c r="A911" s="63" t="s">
        <v>9340</v>
      </c>
      <c r="B911" s="64" t="s">
        <v>9341</v>
      </c>
      <c r="C911" s="63">
        <v>5</v>
      </c>
      <c r="D911" s="66">
        <v>43858</v>
      </c>
      <c r="E911" s="66">
        <v>43878</v>
      </c>
      <c r="F911" s="63" t="s">
        <v>1158</v>
      </c>
      <c r="G911" s="64" t="s">
        <v>9342</v>
      </c>
      <c r="H911" s="67"/>
      <c r="I911" s="72"/>
    </row>
    <row r="912" spans="1:9" s="73" customFormat="1" ht="14.25" customHeight="1" x14ac:dyDescent="0.25">
      <c r="A912" s="63" t="s">
        <v>9343</v>
      </c>
      <c r="B912" s="64" t="s">
        <v>9094</v>
      </c>
      <c r="C912" s="63">
        <v>5</v>
      </c>
      <c r="D912" s="66">
        <v>43858</v>
      </c>
      <c r="E912" s="66">
        <v>43878</v>
      </c>
      <c r="F912" s="63" t="s">
        <v>1067</v>
      </c>
      <c r="G912" s="64" t="s">
        <v>9344</v>
      </c>
      <c r="H912" s="67"/>
      <c r="I912" s="95"/>
    </row>
    <row r="913" spans="1:9" ht="14.25" customHeight="1" x14ac:dyDescent="0.25">
      <c r="A913" s="63" t="s">
        <v>9345</v>
      </c>
      <c r="B913" s="64" t="s">
        <v>9346</v>
      </c>
      <c r="C913" s="63">
        <v>5</v>
      </c>
      <c r="D913" s="66">
        <v>43858</v>
      </c>
      <c r="E913" s="66">
        <v>43878</v>
      </c>
      <c r="F913" s="63" t="s">
        <v>35</v>
      </c>
      <c r="G913" s="64" t="s">
        <v>9347</v>
      </c>
      <c r="H913" s="67"/>
      <c r="I913" s="68"/>
    </row>
    <row r="914" spans="1:9" s="73" customFormat="1" ht="14.25" customHeight="1" x14ac:dyDescent="0.25">
      <c r="A914" s="63" t="s">
        <v>9348</v>
      </c>
      <c r="B914" s="64" t="s">
        <v>9349</v>
      </c>
      <c r="C914" s="63">
        <v>5</v>
      </c>
      <c r="D914" s="66">
        <v>43858</v>
      </c>
      <c r="E914" s="66">
        <v>43878</v>
      </c>
      <c r="F914" s="63" t="s">
        <v>669</v>
      </c>
      <c r="G914" s="64" t="s">
        <v>9350</v>
      </c>
      <c r="H914" s="67"/>
      <c r="I914" s="68"/>
    </row>
    <row r="915" spans="1:9" s="73" customFormat="1" ht="14.25" customHeight="1" x14ac:dyDescent="0.25">
      <c r="A915" s="63" t="s">
        <v>9351</v>
      </c>
      <c r="B915" s="64" t="s">
        <v>9352</v>
      </c>
      <c r="C915" s="63">
        <v>5</v>
      </c>
      <c r="D915" s="66">
        <v>43858</v>
      </c>
      <c r="E915" s="66">
        <v>43878</v>
      </c>
      <c r="F915" s="63" t="s">
        <v>1848</v>
      </c>
      <c r="G915" s="64" t="s">
        <v>9353</v>
      </c>
      <c r="H915" s="67"/>
      <c r="I915" s="72"/>
    </row>
    <row r="916" spans="1:9" ht="14.25" customHeight="1" x14ac:dyDescent="0.25">
      <c r="A916" s="63" t="s">
        <v>9354</v>
      </c>
      <c r="B916" s="64" t="s">
        <v>4233</v>
      </c>
      <c r="C916" s="63">
        <v>5</v>
      </c>
      <c r="D916" s="66">
        <v>43858</v>
      </c>
      <c r="E916" s="66">
        <v>43878</v>
      </c>
      <c r="F916" s="63" t="s">
        <v>220</v>
      </c>
      <c r="G916" s="64" t="s">
        <v>9355</v>
      </c>
      <c r="H916" s="67"/>
      <c r="I916" s="68"/>
    </row>
    <row r="917" spans="1:9" ht="14.25" customHeight="1" x14ac:dyDescent="0.25">
      <c r="A917" s="59" t="s">
        <v>9356</v>
      </c>
      <c r="B917" s="64" t="s">
        <v>4883</v>
      </c>
      <c r="C917" s="59">
        <v>5</v>
      </c>
      <c r="D917" s="61">
        <v>43858</v>
      </c>
      <c r="E917" s="61">
        <v>43878</v>
      </c>
      <c r="F917" s="59" t="s">
        <v>200</v>
      </c>
      <c r="G917" s="17" t="s">
        <v>9357</v>
      </c>
      <c r="H917" s="62" t="s">
        <v>9321</v>
      </c>
      <c r="I917" s="59" t="s">
        <v>7129</v>
      </c>
    </row>
    <row r="918" spans="1:9" ht="14.25" customHeight="1" x14ac:dyDescent="0.25">
      <c r="A918" s="59" t="s">
        <v>9356</v>
      </c>
      <c r="B918" s="64" t="s">
        <v>4883</v>
      </c>
      <c r="C918" s="59">
        <v>5</v>
      </c>
      <c r="D918" s="61">
        <v>43858</v>
      </c>
      <c r="E918" s="61">
        <v>43878</v>
      </c>
      <c r="F918" s="59" t="s">
        <v>200</v>
      </c>
      <c r="G918" s="17" t="s">
        <v>9357</v>
      </c>
      <c r="H918" s="97" t="s">
        <v>7671</v>
      </c>
      <c r="I918" s="59" t="s">
        <v>7129</v>
      </c>
    </row>
    <row r="919" spans="1:9" ht="14.25" customHeight="1" x14ac:dyDescent="0.25">
      <c r="A919" s="80" t="s">
        <v>9358</v>
      </c>
      <c r="B919" s="81" t="s">
        <v>7682</v>
      </c>
      <c r="C919" s="80">
        <v>5</v>
      </c>
      <c r="D919" s="83">
        <v>43858</v>
      </c>
      <c r="E919" s="83">
        <v>43878</v>
      </c>
      <c r="F919" s="80" t="s">
        <v>200</v>
      </c>
      <c r="G919" s="81" t="s">
        <v>9359</v>
      </c>
      <c r="H919" s="84" t="s">
        <v>7677</v>
      </c>
      <c r="I919" s="80" t="s">
        <v>7224</v>
      </c>
    </row>
    <row r="920" spans="1:9" ht="14.25" customHeight="1" x14ac:dyDescent="0.25">
      <c r="A920" s="63" t="s">
        <v>9360</v>
      </c>
      <c r="B920" s="64" t="s">
        <v>9361</v>
      </c>
      <c r="C920" s="63">
        <v>5</v>
      </c>
      <c r="D920" s="66">
        <v>43858</v>
      </c>
      <c r="E920" s="66">
        <v>43878</v>
      </c>
      <c r="F920" s="63" t="s">
        <v>200</v>
      </c>
      <c r="G920" s="64" t="s">
        <v>9362</v>
      </c>
      <c r="H920" s="67"/>
      <c r="I920" s="72"/>
    </row>
    <row r="921" spans="1:9" ht="14.25" customHeight="1" x14ac:dyDescent="0.25">
      <c r="A921" s="63" t="s">
        <v>9363</v>
      </c>
      <c r="B921" s="64" t="s">
        <v>9361</v>
      </c>
      <c r="C921" s="63">
        <v>5</v>
      </c>
      <c r="D921" s="66">
        <v>43858</v>
      </c>
      <c r="E921" s="66">
        <v>43878</v>
      </c>
      <c r="F921" s="63" t="s">
        <v>200</v>
      </c>
      <c r="G921" s="64" t="s">
        <v>9364</v>
      </c>
      <c r="H921" s="67"/>
      <c r="I921" s="72"/>
    </row>
    <row r="922" spans="1:9" ht="14.25" customHeight="1" x14ac:dyDescent="0.25">
      <c r="A922" s="63" t="s">
        <v>9365</v>
      </c>
      <c r="B922" s="64" t="s">
        <v>4437</v>
      </c>
      <c r="C922" s="63">
        <v>5</v>
      </c>
      <c r="D922" s="66">
        <v>43858</v>
      </c>
      <c r="E922" s="66">
        <v>43878</v>
      </c>
      <c r="F922" s="63" t="s">
        <v>200</v>
      </c>
      <c r="G922" s="64" t="s">
        <v>9366</v>
      </c>
      <c r="H922" s="67"/>
      <c r="I922" s="68"/>
    </row>
    <row r="923" spans="1:9" s="75" customFormat="1" ht="14.25" customHeight="1" x14ac:dyDescent="0.25">
      <c r="A923" s="59" t="s">
        <v>9367</v>
      </c>
      <c r="B923" s="64" t="s">
        <v>9368</v>
      </c>
      <c r="C923" s="59">
        <v>5</v>
      </c>
      <c r="D923" s="61">
        <v>43858</v>
      </c>
      <c r="E923" s="61">
        <v>43878</v>
      </c>
      <c r="F923" s="59" t="s">
        <v>200</v>
      </c>
      <c r="G923" s="17" t="s">
        <v>9369</v>
      </c>
      <c r="H923" s="62" t="s">
        <v>7677</v>
      </c>
      <c r="I923" s="59" t="s">
        <v>7129</v>
      </c>
    </row>
    <row r="924" spans="1:9" s="75" customFormat="1" ht="14.25" customHeight="1" x14ac:dyDescent="0.25">
      <c r="A924" s="63" t="s">
        <v>9370</v>
      </c>
      <c r="B924" s="64" t="s">
        <v>4437</v>
      </c>
      <c r="C924" s="63">
        <v>5</v>
      </c>
      <c r="D924" s="66">
        <v>43858</v>
      </c>
      <c r="E924" s="66">
        <v>43878</v>
      </c>
      <c r="F924" s="63" t="s">
        <v>192</v>
      </c>
      <c r="G924" s="64" t="s">
        <v>9371</v>
      </c>
      <c r="H924" s="67"/>
      <c r="I924" s="72"/>
    </row>
    <row r="925" spans="1:9" s="73" customFormat="1" ht="14.25" customHeight="1" x14ac:dyDescent="0.25">
      <c r="A925" s="63" t="s">
        <v>9372</v>
      </c>
      <c r="B925" s="64" t="s">
        <v>4437</v>
      </c>
      <c r="C925" s="63">
        <v>5</v>
      </c>
      <c r="D925" s="66">
        <v>43858</v>
      </c>
      <c r="E925" s="66">
        <v>43878</v>
      </c>
      <c r="F925" s="63" t="s">
        <v>192</v>
      </c>
      <c r="G925" s="64" t="s">
        <v>9373</v>
      </c>
      <c r="H925" s="67"/>
      <c r="I925" s="68"/>
    </row>
    <row r="926" spans="1:9" s="73" customFormat="1" ht="14.25" customHeight="1" x14ac:dyDescent="0.25">
      <c r="A926" s="63" t="s">
        <v>9374</v>
      </c>
      <c r="B926" s="64" t="s">
        <v>9375</v>
      </c>
      <c r="C926" s="63">
        <v>5</v>
      </c>
      <c r="D926" s="66">
        <v>43858</v>
      </c>
      <c r="E926" s="66">
        <v>43878</v>
      </c>
      <c r="F926" s="63" t="s">
        <v>73</v>
      </c>
      <c r="G926" s="64" t="s">
        <v>9376</v>
      </c>
      <c r="H926" s="67"/>
      <c r="I926" s="72"/>
    </row>
    <row r="927" spans="1:9" s="73" customFormat="1" ht="14.25" customHeight="1" x14ac:dyDescent="0.25">
      <c r="A927" s="63" t="s">
        <v>9377</v>
      </c>
      <c r="B927" s="64" t="s">
        <v>9378</v>
      </c>
      <c r="C927" s="63">
        <v>5</v>
      </c>
      <c r="D927" s="66">
        <v>43858</v>
      </c>
      <c r="E927" s="66">
        <v>43878</v>
      </c>
      <c r="F927" s="63" t="s">
        <v>5844</v>
      </c>
      <c r="G927" s="64" t="s">
        <v>9379</v>
      </c>
      <c r="H927" s="67"/>
      <c r="I927" s="68"/>
    </row>
    <row r="928" spans="1:9" ht="14.25" customHeight="1" x14ac:dyDescent="0.25">
      <c r="A928" s="63" t="s">
        <v>9380</v>
      </c>
      <c r="B928" s="64" t="s">
        <v>8706</v>
      </c>
      <c r="C928" s="63">
        <v>5</v>
      </c>
      <c r="D928" s="66">
        <v>43858</v>
      </c>
      <c r="E928" s="66">
        <v>43878</v>
      </c>
      <c r="F928" s="63" t="s">
        <v>597</v>
      </c>
      <c r="G928" s="64" t="s">
        <v>9381</v>
      </c>
      <c r="H928" s="67"/>
      <c r="I928" s="72"/>
    </row>
    <row r="929" spans="1:9" ht="14.25" customHeight="1" x14ac:dyDescent="0.25">
      <c r="A929" s="63" t="s">
        <v>9382</v>
      </c>
      <c r="B929" s="64" t="s">
        <v>4155</v>
      </c>
      <c r="C929" s="63">
        <v>5</v>
      </c>
      <c r="D929" s="66">
        <v>43858</v>
      </c>
      <c r="E929" s="66">
        <v>43878</v>
      </c>
      <c r="F929" s="63" t="s">
        <v>383</v>
      </c>
      <c r="G929" s="64" t="s">
        <v>9383</v>
      </c>
      <c r="H929" s="67"/>
      <c r="I929" s="72"/>
    </row>
    <row r="930" spans="1:9" ht="14.25" customHeight="1" x14ac:dyDescent="0.25">
      <c r="A930" s="80" t="s">
        <v>9384</v>
      </c>
      <c r="B930" s="81" t="s">
        <v>9385</v>
      </c>
      <c r="C930" s="80">
        <v>5</v>
      </c>
      <c r="D930" s="83">
        <v>43858</v>
      </c>
      <c r="E930" s="83">
        <v>43878</v>
      </c>
      <c r="F930" s="80" t="s">
        <v>181</v>
      </c>
      <c r="G930" s="81" t="s">
        <v>9386</v>
      </c>
      <c r="H930" s="84" t="s">
        <v>9387</v>
      </c>
      <c r="I930" s="85" t="s">
        <v>7224</v>
      </c>
    </row>
    <row r="931" spans="1:9" ht="14.25" customHeight="1" x14ac:dyDescent="0.25">
      <c r="A931" s="80" t="s">
        <v>9384</v>
      </c>
      <c r="B931" s="81" t="s">
        <v>9385</v>
      </c>
      <c r="C931" s="80">
        <v>5</v>
      </c>
      <c r="D931" s="83">
        <v>43858</v>
      </c>
      <c r="E931" s="83">
        <v>43878</v>
      </c>
      <c r="F931" s="80" t="s">
        <v>181</v>
      </c>
      <c r="G931" s="81" t="s">
        <v>9386</v>
      </c>
      <c r="H931" s="93" t="s">
        <v>9388</v>
      </c>
      <c r="I931" s="85" t="s">
        <v>7224</v>
      </c>
    </row>
    <row r="932" spans="1:9" s="75" customFormat="1" ht="14.25" customHeight="1" x14ac:dyDescent="0.25">
      <c r="A932" s="71" t="s">
        <v>9389</v>
      </c>
      <c r="B932" s="64" t="s">
        <v>4413</v>
      </c>
      <c r="C932" s="63">
        <v>5</v>
      </c>
      <c r="D932" s="66">
        <v>44229</v>
      </c>
      <c r="E932" s="66">
        <v>44249</v>
      </c>
      <c r="F932" s="71" t="s">
        <v>5894</v>
      </c>
      <c r="G932" s="94" t="s">
        <v>9390</v>
      </c>
      <c r="H932" s="67"/>
      <c r="I932" s="68"/>
    </row>
    <row r="933" spans="1:9" ht="14.25" customHeight="1" x14ac:dyDescent="0.25">
      <c r="A933" s="63" t="s">
        <v>9391</v>
      </c>
      <c r="B933" s="64" t="s">
        <v>9392</v>
      </c>
      <c r="C933" s="63">
        <v>5</v>
      </c>
      <c r="D933" s="66">
        <v>43858</v>
      </c>
      <c r="E933" s="66">
        <v>43878</v>
      </c>
      <c r="F933" s="63" t="s">
        <v>5919</v>
      </c>
      <c r="G933" s="64" t="s">
        <v>9393</v>
      </c>
      <c r="H933" s="67"/>
      <c r="I933" s="72"/>
    </row>
    <row r="934" spans="1:9" ht="14.25" customHeight="1" x14ac:dyDescent="0.25">
      <c r="A934" s="63" t="s">
        <v>9394</v>
      </c>
      <c r="B934" s="64" t="s">
        <v>9395</v>
      </c>
      <c r="C934" s="63">
        <v>5</v>
      </c>
      <c r="D934" s="66">
        <v>43858</v>
      </c>
      <c r="E934" s="66">
        <v>43878</v>
      </c>
      <c r="F934" s="63" t="s">
        <v>284</v>
      </c>
      <c r="G934" s="64" t="s">
        <v>9396</v>
      </c>
      <c r="H934" s="67"/>
      <c r="I934" s="72"/>
    </row>
    <row r="935" spans="1:9" s="75" customFormat="1" ht="14.25" customHeight="1" x14ac:dyDescent="0.25">
      <c r="A935" s="63" t="s">
        <v>9397</v>
      </c>
      <c r="B935" s="64" t="s">
        <v>9398</v>
      </c>
      <c r="C935" s="63">
        <v>5</v>
      </c>
      <c r="D935" s="66">
        <v>43858</v>
      </c>
      <c r="E935" s="66">
        <v>43878</v>
      </c>
      <c r="F935" s="63" t="s">
        <v>486</v>
      </c>
      <c r="G935" s="64" t="s">
        <v>9399</v>
      </c>
      <c r="H935" s="67"/>
      <c r="I935" s="68"/>
    </row>
    <row r="936" spans="1:9" s="73" customFormat="1" ht="14.25" customHeight="1" x14ac:dyDescent="0.25">
      <c r="A936" s="63" t="s">
        <v>9400</v>
      </c>
      <c r="B936" s="64" t="s">
        <v>9401</v>
      </c>
      <c r="C936" s="63">
        <v>5</v>
      </c>
      <c r="D936" s="66">
        <v>43858</v>
      </c>
      <c r="E936" s="66">
        <v>43878</v>
      </c>
      <c r="F936" s="63" t="s">
        <v>486</v>
      </c>
      <c r="G936" s="64" t="s">
        <v>9402</v>
      </c>
      <c r="H936" s="67"/>
      <c r="I936" s="68"/>
    </row>
    <row r="937" spans="1:9" ht="14.25" customHeight="1" x14ac:dyDescent="0.25">
      <c r="A937" s="63" t="s">
        <v>9403</v>
      </c>
      <c r="B937" s="64" t="s">
        <v>8685</v>
      </c>
      <c r="C937" s="63">
        <v>5</v>
      </c>
      <c r="D937" s="66">
        <v>43858</v>
      </c>
      <c r="E937" s="66">
        <v>43878</v>
      </c>
      <c r="F937" s="63" t="s">
        <v>6058</v>
      </c>
      <c r="G937" s="64" t="s">
        <v>9404</v>
      </c>
      <c r="H937" s="67"/>
      <c r="I937" s="72"/>
    </row>
    <row r="938" spans="1:9" ht="14.25" customHeight="1" x14ac:dyDescent="0.25">
      <c r="A938" s="88" t="s">
        <v>9405</v>
      </c>
      <c r="B938" s="81" t="s">
        <v>9406</v>
      </c>
      <c r="C938" s="80">
        <v>5</v>
      </c>
      <c r="D938" s="83">
        <v>44229</v>
      </c>
      <c r="E938" s="83">
        <v>44249</v>
      </c>
      <c r="F938" s="88" t="s">
        <v>386</v>
      </c>
      <c r="G938" s="89" t="s">
        <v>9407</v>
      </c>
      <c r="H938" s="84" t="s">
        <v>7677</v>
      </c>
      <c r="I938" s="85" t="s">
        <v>7224</v>
      </c>
    </row>
    <row r="939" spans="1:9" ht="14.25" customHeight="1" x14ac:dyDescent="0.25">
      <c r="A939" s="71" t="s">
        <v>9408</v>
      </c>
      <c r="B939" s="64" t="s">
        <v>9409</v>
      </c>
      <c r="C939" s="63">
        <v>5</v>
      </c>
      <c r="D939" s="66">
        <v>44229</v>
      </c>
      <c r="E939" s="66">
        <v>44249</v>
      </c>
      <c r="F939" s="71" t="s">
        <v>602</v>
      </c>
      <c r="G939" s="94" t="s">
        <v>9410</v>
      </c>
      <c r="H939" s="67"/>
      <c r="I939" s="68"/>
    </row>
    <row r="940" spans="1:9" ht="14.25" customHeight="1" x14ac:dyDescent="0.25">
      <c r="A940" s="80" t="s">
        <v>9411</v>
      </c>
      <c r="B940" s="81" t="s">
        <v>4508</v>
      </c>
      <c r="C940" s="80">
        <v>5</v>
      </c>
      <c r="D940" s="83">
        <v>43858</v>
      </c>
      <c r="E940" s="83">
        <v>43878</v>
      </c>
      <c r="F940" s="80" t="s">
        <v>430</v>
      </c>
      <c r="G940" s="81" t="s">
        <v>9412</v>
      </c>
      <c r="H940" s="84" t="s">
        <v>9413</v>
      </c>
      <c r="I940" s="80" t="s">
        <v>7224</v>
      </c>
    </row>
    <row r="941" spans="1:9" s="73" customFormat="1" ht="14.25" customHeight="1" x14ac:dyDescent="0.25">
      <c r="A941" s="63" t="s">
        <v>9414</v>
      </c>
      <c r="B941" s="64" t="s">
        <v>9415</v>
      </c>
      <c r="C941" s="63">
        <v>5</v>
      </c>
      <c r="D941" s="66">
        <v>43858</v>
      </c>
      <c r="E941" s="66">
        <v>43878</v>
      </c>
      <c r="F941" s="63" t="s">
        <v>2853</v>
      </c>
      <c r="G941" s="64" t="s">
        <v>9416</v>
      </c>
      <c r="H941" s="67"/>
      <c r="I941" s="68"/>
    </row>
    <row r="942" spans="1:9" ht="14.25" customHeight="1" x14ac:dyDescent="0.25">
      <c r="A942" s="63" t="s">
        <v>9417</v>
      </c>
      <c r="B942" s="64" t="s">
        <v>9418</v>
      </c>
      <c r="C942" s="63">
        <v>5</v>
      </c>
      <c r="D942" s="66">
        <v>43858</v>
      </c>
      <c r="E942" s="66">
        <v>43878</v>
      </c>
      <c r="F942" s="63" t="s">
        <v>115</v>
      </c>
      <c r="G942" s="64" t="s">
        <v>9419</v>
      </c>
      <c r="H942" s="67"/>
      <c r="I942" s="68"/>
    </row>
    <row r="943" spans="1:9" ht="14.25" customHeight="1" x14ac:dyDescent="0.25">
      <c r="A943" s="59" t="s">
        <v>9420</v>
      </c>
      <c r="B943" s="64" t="s">
        <v>4137</v>
      </c>
      <c r="C943" s="59">
        <v>5</v>
      </c>
      <c r="D943" s="61">
        <v>43858</v>
      </c>
      <c r="E943" s="61">
        <v>43878</v>
      </c>
      <c r="F943" s="59" t="s">
        <v>6086</v>
      </c>
      <c r="G943" s="17" t="s">
        <v>9421</v>
      </c>
      <c r="H943" s="62" t="s">
        <v>9422</v>
      </c>
      <c r="I943" s="59" t="s">
        <v>7129</v>
      </c>
    </row>
    <row r="944" spans="1:9" ht="14.25" customHeight="1" x14ac:dyDescent="0.25">
      <c r="A944" s="80" t="s">
        <v>9420</v>
      </c>
      <c r="B944" s="81" t="s">
        <v>4137</v>
      </c>
      <c r="C944" s="80">
        <v>5</v>
      </c>
      <c r="D944" s="83">
        <v>43858</v>
      </c>
      <c r="E944" s="83">
        <v>43878</v>
      </c>
      <c r="F944" s="80" t="s">
        <v>6086</v>
      </c>
      <c r="G944" s="81" t="s">
        <v>9421</v>
      </c>
      <c r="H944" s="84" t="s">
        <v>9423</v>
      </c>
      <c r="I944" s="85" t="s">
        <v>7224</v>
      </c>
    </row>
    <row r="945" spans="1:9" s="75" customFormat="1" ht="14.25" customHeight="1" x14ac:dyDescent="0.25">
      <c r="A945" s="63" t="s">
        <v>9424</v>
      </c>
      <c r="B945" s="64" t="s">
        <v>9309</v>
      </c>
      <c r="C945" s="63">
        <v>5</v>
      </c>
      <c r="D945" s="66">
        <v>43858</v>
      </c>
      <c r="E945" s="66">
        <v>43878</v>
      </c>
      <c r="F945" s="63" t="s">
        <v>501</v>
      </c>
      <c r="G945" s="64" t="s">
        <v>9425</v>
      </c>
      <c r="H945" s="67"/>
      <c r="I945" s="68"/>
    </row>
    <row r="946" spans="1:9" s="75" customFormat="1" ht="14.25" customHeight="1" x14ac:dyDescent="0.25">
      <c r="A946" s="63" t="s">
        <v>9426</v>
      </c>
      <c r="B946" s="64" t="s">
        <v>7752</v>
      </c>
      <c r="C946" s="63">
        <v>5</v>
      </c>
      <c r="D946" s="66">
        <v>43858</v>
      </c>
      <c r="E946" s="66">
        <v>43878</v>
      </c>
      <c r="F946" s="63" t="s">
        <v>112</v>
      </c>
      <c r="G946" s="64" t="s">
        <v>9427</v>
      </c>
      <c r="H946" s="67"/>
      <c r="I946" s="72"/>
    </row>
    <row r="947" spans="1:9" s="73" customFormat="1" ht="14.25" customHeight="1" x14ac:dyDescent="0.25">
      <c r="A947" s="63" t="s">
        <v>9428</v>
      </c>
      <c r="B947" s="64" t="s">
        <v>4612</v>
      </c>
      <c r="C947" s="63">
        <v>5</v>
      </c>
      <c r="D947" s="66">
        <v>43858</v>
      </c>
      <c r="E947" s="66">
        <v>43878</v>
      </c>
      <c r="F947" s="63" t="s">
        <v>112</v>
      </c>
      <c r="G947" s="64" t="s">
        <v>9429</v>
      </c>
      <c r="H947" s="67"/>
      <c r="I947" s="68"/>
    </row>
    <row r="948" spans="1:9" s="73" customFormat="1" ht="14.25" customHeight="1" x14ac:dyDescent="0.25">
      <c r="A948" s="63" t="s">
        <v>9430</v>
      </c>
      <c r="B948" s="64" t="s">
        <v>9431</v>
      </c>
      <c r="C948" s="63">
        <v>5</v>
      </c>
      <c r="D948" s="66">
        <v>43858</v>
      </c>
      <c r="E948" s="66">
        <v>43878</v>
      </c>
      <c r="F948" s="63" t="s">
        <v>112</v>
      </c>
      <c r="G948" s="64" t="s">
        <v>9432</v>
      </c>
      <c r="H948" s="67"/>
      <c r="I948" s="68"/>
    </row>
    <row r="949" spans="1:9" s="73" customFormat="1" ht="14.25" customHeight="1" x14ac:dyDescent="0.25">
      <c r="A949" s="63" t="s">
        <v>9433</v>
      </c>
      <c r="B949" s="64" t="s">
        <v>9434</v>
      </c>
      <c r="C949" s="63">
        <v>5</v>
      </c>
      <c r="D949" s="66">
        <v>43858</v>
      </c>
      <c r="E949" s="66">
        <v>43878</v>
      </c>
      <c r="F949" s="63" t="s">
        <v>112</v>
      </c>
      <c r="G949" s="64" t="s">
        <v>9435</v>
      </c>
      <c r="H949" s="67"/>
      <c r="I949" s="68"/>
    </row>
    <row r="950" spans="1:9" ht="14.25" customHeight="1" x14ac:dyDescent="0.25">
      <c r="A950" s="63" t="s">
        <v>9436</v>
      </c>
      <c r="B950" s="64" t="s">
        <v>4233</v>
      </c>
      <c r="C950" s="63">
        <v>5</v>
      </c>
      <c r="D950" s="66">
        <v>43858</v>
      </c>
      <c r="E950" s="66">
        <v>43878</v>
      </c>
      <c r="F950" s="63" t="s">
        <v>112</v>
      </c>
      <c r="G950" s="64" t="s">
        <v>9437</v>
      </c>
      <c r="H950" s="67"/>
      <c r="I950" s="68"/>
    </row>
    <row r="951" spans="1:9" s="73" customFormat="1" ht="14.25" customHeight="1" x14ac:dyDescent="0.25">
      <c r="A951" s="63" t="s">
        <v>9438</v>
      </c>
      <c r="B951" s="64" t="s">
        <v>4233</v>
      </c>
      <c r="C951" s="63">
        <v>5</v>
      </c>
      <c r="D951" s="66">
        <v>43858</v>
      </c>
      <c r="E951" s="66">
        <v>43878</v>
      </c>
      <c r="F951" s="63" t="s">
        <v>112</v>
      </c>
      <c r="G951" s="64" t="s">
        <v>9439</v>
      </c>
      <c r="H951" s="67"/>
      <c r="I951" s="95"/>
    </row>
    <row r="952" spans="1:9" ht="14.25" customHeight="1" x14ac:dyDescent="0.25">
      <c r="A952" s="63" t="s">
        <v>9440</v>
      </c>
      <c r="B952" s="64" t="s">
        <v>9441</v>
      </c>
      <c r="C952" s="63">
        <v>5</v>
      </c>
      <c r="D952" s="66">
        <v>43858</v>
      </c>
      <c r="E952" s="66">
        <v>43878</v>
      </c>
      <c r="F952" s="63" t="s">
        <v>491</v>
      </c>
      <c r="G952" s="64" t="s">
        <v>9442</v>
      </c>
      <c r="H952" s="67"/>
      <c r="I952" s="68"/>
    </row>
    <row r="953" spans="1:9" ht="14.25" customHeight="1" x14ac:dyDescent="0.25">
      <c r="A953" s="80" t="s">
        <v>9443</v>
      </c>
      <c r="B953" s="81" t="s">
        <v>9444</v>
      </c>
      <c r="C953" s="80">
        <v>5</v>
      </c>
      <c r="D953" s="83">
        <v>43858</v>
      </c>
      <c r="E953" s="83">
        <v>43878</v>
      </c>
      <c r="F953" s="80" t="s">
        <v>695</v>
      </c>
      <c r="G953" s="81" t="s">
        <v>9445</v>
      </c>
      <c r="H953" s="84" t="s">
        <v>9446</v>
      </c>
      <c r="I953" s="85" t="s">
        <v>7224</v>
      </c>
    </row>
    <row r="954" spans="1:9" ht="14.25" customHeight="1" x14ac:dyDescent="0.25">
      <c r="A954" s="80" t="s">
        <v>9447</v>
      </c>
      <c r="B954" s="81" t="s">
        <v>9179</v>
      </c>
      <c r="C954" s="80">
        <v>5</v>
      </c>
      <c r="D954" s="83">
        <v>43858</v>
      </c>
      <c r="E954" s="83">
        <v>43878</v>
      </c>
      <c r="F954" s="80" t="s">
        <v>695</v>
      </c>
      <c r="G954" s="81" t="s">
        <v>9448</v>
      </c>
      <c r="H954" s="84" t="s">
        <v>8941</v>
      </c>
      <c r="I954" s="80" t="s">
        <v>7224</v>
      </c>
    </row>
    <row r="955" spans="1:9" ht="14.25" customHeight="1" x14ac:dyDescent="0.25">
      <c r="A955" s="80" t="s">
        <v>9447</v>
      </c>
      <c r="B955" s="81" t="s">
        <v>9179</v>
      </c>
      <c r="C955" s="80">
        <v>5</v>
      </c>
      <c r="D955" s="83">
        <v>43858</v>
      </c>
      <c r="E955" s="83">
        <v>43878</v>
      </c>
      <c r="F955" s="80" t="s">
        <v>695</v>
      </c>
      <c r="G955" s="81" t="s">
        <v>9448</v>
      </c>
      <c r="H955" s="84" t="s">
        <v>9446</v>
      </c>
      <c r="I955" s="80" t="s">
        <v>7224</v>
      </c>
    </row>
    <row r="956" spans="1:9" ht="14.25" customHeight="1" x14ac:dyDescent="0.25">
      <c r="A956" s="80" t="s">
        <v>9449</v>
      </c>
      <c r="B956" s="81" t="s">
        <v>9179</v>
      </c>
      <c r="C956" s="80">
        <v>5</v>
      </c>
      <c r="D956" s="83">
        <v>43858</v>
      </c>
      <c r="E956" s="83">
        <v>43878</v>
      </c>
      <c r="F956" s="80" t="s">
        <v>695</v>
      </c>
      <c r="G956" s="81" t="s">
        <v>9450</v>
      </c>
      <c r="H956" s="84" t="s">
        <v>8941</v>
      </c>
      <c r="I956" s="80" t="s">
        <v>7224</v>
      </c>
    </row>
    <row r="957" spans="1:9" s="75" customFormat="1" ht="14.25" customHeight="1" x14ac:dyDescent="0.25">
      <c r="A957" s="80" t="s">
        <v>9449</v>
      </c>
      <c r="B957" s="81" t="s">
        <v>9179</v>
      </c>
      <c r="C957" s="80">
        <v>5</v>
      </c>
      <c r="D957" s="83">
        <v>43858</v>
      </c>
      <c r="E957" s="83">
        <v>43878</v>
      </c>
      <c r="F957" s="80" t="s">
        <v>695</v>
      </c>
      <c r="G957" s="81" t="s">
        <v>9450</v>
      </c>
      <c r="H957" s="93" t="s">
        <v>9446</v>
      </c>
      <c r="I957" s="80" t="s">
        <v>7224</v>
      </c>
    </row>
    <row r="958" spans="1:9" s="75" customFormat="1" ht="14.25" customHeight="1" x14ac:dyDescent="0.25">
      <c r="A958" s="80" t="s">
        <v>9451</v>
      </c>
      <c r="B958" s="81" t="s">
        <v>9179</v>
      </c>
      <c r="C958" s="80">
        <v>5</v>
      </c>
      <c r="D958" s="83">
        <v>43858</v>
      </c>
      <c r="E958" s="83">
        <v>43878</v>
      </c>
      <c r="F958" s="80" t="s">
        <v>695</v>
      </c>
      <c r="G958" s="81" t="s">
        <v>9452</v>
      </c>
      <c r="H958" s="84" t="s">
        <v>8941</v>
      </c>
      <c r="I958" s="80" t="s">
        <v>7224</v>
      </c>
    </row>
    <row r="959" spans="1:9" s="73" customFormat="1" ht="14.25" customHeight="1" x14ac:dyDescent="0.25">
      <c r="A959" s="80" t="s">
        <v>9451</v>
      </c>
      <c r="B959" s="81" t="s">
        <v>9179</v>
      </c>
      <c r="C959" s="80">
        <v>5</v>
      </c>
      <c r="D959" s="83">
        <v>43858</v>
      </c>
      <c r="E959" s="83">
        <v>43878</v>
      </c>
      <c r="F959" s="80" t="s">
        <v>695</v>
      </c>
      <c r="G959" s="81" t="s">
        <v>9452</v>
      </c>
      <c r="H959" s="84" t="s">
        <v>9446</v>
      </c>
      <c r="I959" s="80" t="s">
        <v>7224</v>
      </c>
    </row>
    <row r="960" spans="1:9" ht="14.25" customHeight="1" x14ac:dyDescent="0.25">
      <c r="A960" s="80" t="s">
        <v>9453</v>
      </c>
      <c r="B960" s="81" t="s">
        <v>9179</v>
      </c>
      <c r="C960" s="80">
        <v>5</v>
      </c>
      <c r="D960" s="83">
        <v>43858</v>
      </c>
      <c r="E960" s="83">
        <v>43878</v>
      </c>
      <c r="F960" s="80" t="s">
        <v>695</v>
      </c>
      <c r="G960" s="81" t="s">
        <v>9454</v>
      </c>
      <c r="H960" s="84" t="s">
        <v>8120</v>
      </c>
      <c r="I960" s="80" t="s">
        <v>7224</v>
      </c>
    </row>
    <row r="961" spans="1:9" ht="14.25" customHeight="1" x14ac:dyDescent="0.25">
      <c r="A961" s="80" t="s">
        <v>9453</v>
      </c>
      <c r="B961" s="81" t="s">
        <v>9179</v>
      </c>
      <c r="C961" s="80">
        <v>5</v>
      </c>
      <c r="D961" s="83">
        <v>43858</v>
      </c>
      <c r="E961" s="83">
        <v>43878</v>
      </c>
      <c r="F961" s="80" t="s">
        <v>695</v>
      </c>
      <c r="G961" s="81" t="s">
        <v>9454</v>
      </c>
      <c r="H961" s="84" t="s">
        <v>9446</v>
      </c>
      <c r="I961" s="80" t="s">
        <v>7224</v>
      </c>
    </row>
    <row r="962" spans="1:9" s="73" customFormat="1" ht="14.25" customHeight="1" x14ac:dyDescent="0.25">
      <c r="A962" s="80" t="s">
        <v>9455</v>
      </c>
      <c r="B962" s="81" t="s">
        <v>4827</v>
      </c>
      <c r="C962" s="80">
        <v>5</v>
      </c>
      <c r="D962" s="83">
        <v>43858</v>
      </c>
      <c r="E962" s="83">
        <v>43878</v>
      </c>
      <c r="F962" s="80" t="s">
        <v>695</v>
      </c>
      <c r="G962" s="81" t="s">
        <v>9456</v>
      </c>
      <c r="H962" s="84" t="s">
        <v>9446</v>
      </c>
      <c r="I962" s="85" t="s">
        <v>7224</v>
      </c>
    </row>
    <row r="963" spans="1:9" s="73" customFormat="1" ht="14.25" customHeight="1" x14ac:dyDescent="0.25">
      <c r="A963" s="63" t="s">
        <v>9457</v>
      </c>
      <c r="B963" s="64" t="s">
        <v>9458</v>
      </c>
      <c r="C963" s="63">
        <v>5</v>
      </c>
      <c r="D963" s="66">
        <v>43858</v>
      </c>
      <c r="E963" s="66">
        <v>43878</v>
      </c>
      <c r="F963" s="63" t="s">
        <v>3866</v>
      </c>
      <c r="G963" s="64" t="s">
        <v>9459</v>
      </c>
      <c r="H963" s="67"/>
      <c r="I963" s="68"/>
    </row>
    <row r="964" spans="1:9" s="73" customFormat="1" ht="14.25" customHeight="1" x14ac:dyDescent="0.25">
      <c r="A964" s="63" t="s">
        <v>9460</v>
      </c>
      <c r="B964" s="64" t="s">
        <v>9100</v>
      </c>
      <c r="C964" s="63">
        <v>5</v>
      </c>
      <c r="D964" s="66">
        <v>43858</v>
      </c>
      <c r="E964" s="66">
        <v>43878</v>
      </c>
      <c r="F964" s="63" t="s">
        <v>243</v>
      </c>
      <c r="G964" s="64" t="s">
        <v>9461</v>
      </c>
      <c r="H964" s="67"/>
      <c r="I964" s="68"/>
    </row>
    <row r="965" spans="1:9" s="73" customFormat="1" ht="14.25" customHeight="1" x14ac:dyDescent="0.25">
      <c r="A965" s="63" t="s">
        <v>9462</v>
      </c>
      <c r="B965" s="64" t="s">
        <v>8167</v>
      </c>
      <c r="C965" s="63">
        <v>5</v>
      </c>
      <c r="D965" s="66">
        <v>43858</v>
      </c>
      <c r="E965" s="66">
        <v>43878</v>
      </c>
      <c r="F965" s="63" t="s">
        <v>827</v>
      </c>
      <c r="G965" s="64" t="s">
        <v>9463</v>
      </c>
      <c r="H965" s="67"/>
      <c r="I965" s="68"/>
    </row>
    <row r="966" spans="1:9" s="73" customFormat="1" ht="14.25" customHeight="1" x14ac:dyDescent="0.25">
      <c r="A966" s="63" t="s">
        <v>9464</v>
      </c>
      <c r="B966" s="64" t="s">
        <v>8167</v>
      </c>
      <c r="C966" s="63">
        <v>5</v>
      </c>
      <c r="D966" s="66">
        <v>43858</v>
      </c>
      <c r="E966" s="66">
        <v>43878</v>
      </c>
      <c r="F966" s="63" t="s">
        <v>827</v>
      </c>
      <c r="G966" s="64" t="s">
        <v>9465</v>
      </c>
      <c r="H966" s="67"/>
      <c r="I966" s="68"/>
    </row>
    <row r="967" spans="1:9" s="73" customFormat="1" ht="14.25" customHeight="1" x14ac:dyDescent="0.25">
      <c r="A967" s="63" t="s">
        <v>9466</v>
      </c>
      <c r="B967" s="64" t="s">
        <v>9467</v>
      </c>
      <c r="C967" s="63">
        <v>5</v>
      </c>
      <c r="D967" s="66">
        <v>43858</v>
      </c>
      <c r="E967" s="66">
        <v>43878</v>
      </c>
      <c r="F967" s="63" t="s">
        <v>6676</v>
      </c>
      <c r="G967" s="64" t="s">
        <v>9468</v>
      </c>
      <c r="H967" s="67"/>
      <c r="I967" s="68"/>
    </row>
    <row r="968" spans="1:9" ht="14.25" customHeight="1" x14ac:dyDescent="0.25">
      <c r="A968" s="63" t="s">
        <v>9469</v>
      </c>
      <c r="B968" s="64" t="s">
        <v>4387</v>
      </c>
      <c r="C968" s="63">
        <v>5</v>
      </c>
      <c r="D968" s="66">
        <v>43858</v>
      </c>
      <c r="E968" s="66">
        <v>43878</v>
      </c>
      <c r="F968" s="63" t="s">
        <v>1465</v>
      </c>
      <c r="G968" s="64" t="s">
        <v>9470</v>
      </c>
      <c r="H968" s="67"/>
      <c r="I968" s="72"/>
    </row>
    <row r="969" spans="1:9" ht="14.25" customHeight="1" x14ac:dyDescent="0.25">
      <c r="A969" s="59" t="s">
        <v>9471</v>
      </c>
      <c r="B969" s="64" t="s">
        <v>8357</v>
      </c>
      <c r="C969" s="59">
        <v>5</v>
      </c>
      <c r="D969" s="61">
        <v>43858</v>
      </c>
      <c r="E969" s="61">
        <v>43878</v>
      </c>
      <c r="F969" s="59" t="s">
        <v>1756</v>
      </c>
      <c r="G969" s="17" t="s">
        <v>9472</v>
      </c>
      <c r="H969" s="62" t="s">
        <v>9215</v>
      </c>
      <c r="I969" s="59" t="s">
        <v>7129</v>
      </c>
    </row>
    <row r="970" spans="1:9" s="73" customFormat="1" ht="14.25" customHeight="1" x14ac:dyDescent="0.25">
      <c r="A970" s="63" t="s">
        <v>9473</v>
      </c>
      <c r="B970" s="64" t="s">
        <v>4515</v>
      </c>
      <c r="C970" s="63">
        <v>5</v>
      </c>
      <c r="D970" s="66">
        <v>43858</v>
      </c>
      <c r="E970" s="66">
        <v>43878</v>
      </c>
      <c r="F970" s="63" t="s">
        <v>132</v>
      </c>
      <c r="G970" s="64" t="s">
        <v>9474</v>
      </c>
      <c r="H970" s="67"/>
      <c r="I970" s="68"/>
    </row>
    <row r="971" spans="1:9" ht="14.25" customHeight="1" x14ac:dyDescent="0.25">
      <c r="A971" s="63" t="s">
        <v>9475</v>
      </c>
      <c r="B971" s="64" t="s">
        <v>4515</v>
      </c>
      <c r="C971" s="63">
        <v>5</v>
      </c>
      <c r="D971" s="66">
        <v>43858</v>
      </c>
      <c r="E971" s="66">
        <v>43878</v>
      </c>
      <c r="F971" s="63" t="s">
        <v>132</v>
      </c>
      <c r="G971" s="64" t="s">
        <v>9476</v>
      </c>
      <c r="H971" s="67"/>
      <c r="I971" s="72"/>
    </row>
    <row r="972" spans="1:9" ht="14.25" customHeight="1" x14ac:dyDescent="0.25">
      <c r="A972" s="63" t="s">
        <v>9477</v>
      </c>
      <c r="B972" s="64" t="s">
        <v>4707</v>
      </c>
      <c r="C972" s="63">
        <v>5</v>
      </c>
      <c r="D972" s="66">
        <v>43858</v>
      </c>
      <c r="E972" s="66">
        <v>43878</v>
      </c>
      <c r="F972" s="63" t="s">
        <v>3745</v>
      </c>
      <c r="G972" s="64" t="s">
        <v>9478</v>
      </c>
      <c r="H972" s="67"/>
      <c r="I972" s="68"/>
    </row>
    <row r="973" spans="1:9" ht="14.25" customHeight="1" x14ac:dyDescent="0.25">
      <c r="A973" s="63" t="s">
        <v>9479</v>
      </c>
      <c r="B973" s="64" t="s">
        <v>4649</v>
      </c>
      <c r="C973" s="63">
        <v>5</v>
      </c>
      <c r="D973" s="66">
        <v>43858</v>
      </c>
      <c r="E973" s="66">
        <v>43878</v>
      </c>
      <c r="F973" s="63" t="s">
        <v>38</v>
      </c>
      <c r="G973" s="64" t="s">
        <v>9480</v>
      </c>
      <c r="H973" s="67"/>
      <c r="I973" s="68"/>
    </row>
    <row r="974" spans="1:9" ht="14.25" customHeight="1" x14ac:dyDescent="0.25">
      <c r="A974" s="63" t="s">
        <v>9481</v>
      </c>
      <c r="B974" s="64" t="s">
        <v>9482</v>
      </c>
      <c r="C974" s="63">
        <v>5</v>
      </c>
      <c r="D974" s="66">
        <v>43858</v>
      </c>
      <c r="E974" s="66">
        <v>43878</v>
      </c>
      <c r="F974" s="63" t="s">
        <v>38</v>
      </c>
      <c r="G974" s="64" t="s">
        <v>9483</v>
      </c>
      <c r="H974" s="67"/>
      <c r="I974" s="68"/>
    </row>
    <row r="975" spans="1:9" s="73" customFormat="1" ht="14.25" customHeight="1" x14ac:dyDescent="0.25">
      <c r="A975" s="63" t="s">
        <v>9484</v>
      </c>
      <c r="B975" s="64" t="s">
        <v>9485</v>
      </c>
      <c r="C975" s="63">
        <v>5</v>
      </c>
      <c r="D975" s="66">
        <v>43858</v>
      </c>
      <c r="E975" s="66">
        <v>43878</v>
      </c>
      <c r="F975" s="63" t="s">
        <v>38</v>
      </c>
      <c r="G975" s="64" t="s">
        <v>9486</v>
      </c>
      <c r="H975" s="67"/>
      <c r="I975" s="68"/>
    </row>
    <row r="976" spans="1:9" s="73" customFormat="1" ht="14.25" customHeight="1" x14ac:dyDescent="0.25">
      <c r="A976" s="63" t="s">
        <v>9487</v>
      </c>
      <c r="B976" s="64" t="s">
        <v>4880</v>
      </c>
      <c r="C976" s="63">
        <v>5</v>
      </c>
      <c r="D976" s="66">
        <v>43858</v>
      </c>
      <c r="E976" s="66">
        <v>43878</v>
      </c>
      <c r="F976" s="63" t="s">
        <v>7011</v>
      </c>
      <c r="G976" s="64" t="s">
        <v>9488</v>
      </c>
      <c r="H976" s="67"/>
      <c r="I976" s="68"/>
    </row>
    <row r="977" spans="1:9" ht="14.25" customHeight="1" x14ac:dyDescent="0.25">
      <c r="A977" s="63" t="s">
        <v>9489</v>
      </c>
      <c r="B977" s="64" t="s">
        <v>8084</v>
      </c>
      <c r="C977" s="63">
        <v>5</v>
      </c>
      <c r="D977" s="66">
        <v>43858</v>
      </c>
      <c r="E977" s="66">
        <v>43878</v>
      </c>
      <c r="F977" s="63" t="s">
        <v>655</v>
      </c>
      <c r="G977" s="64" t="s">
        <v>9490</v>
      </c>
      <c r="H977" s="67"/>
      <c r="I977" s="95"/>
    </row>
    <row r="978" spans="1:9" ht="14.25" customHeight="1" x14ac:dyDescent="0.25">
      <c r="A978" s="80" t="s">
        <v>9491</v>
      </c>
      <c r="B978" s="81" t="s">
        <v>9492</v>
      </c>
      <c r="C978" s="80">
        <v>5</v>
      </c>
      <c r="D978" s="83">
        <v>43858</v>
      </c>
      <c r="E978" s="83">
        <v>43878</v>
      </c>
      <c r="F978" s="80" t="s">
        <v>1649</v>
      </c>
      <c r="G978" s="81" t="s">
        <v>9493</v>
      </c>
      <c r="H978" s="84" t="s">
        <v>8531</v>
      </c>
      <c r="I978" s="80" t="s">
        <v>7224</v>
      </c>
    </row>
    <row r="979" spans="1:9" ht="14.25" customHeight="1" x14ac:dyDescent="0.25">
      <c r="A979" s="80" t="s">
        <v>9491</v>
      </c>
      <c r="B979" s="81" t="s">
        <v>9492</v>
      </c>
      <c r="C979" s="80">
        <v>5</v>
      </c>
      <c r="D979" s="83">
        <v>43858</v>
      </c>
      <c r="E979" s="83">
        <v>43878</v>
      </c>
      <c r="F979" s="80" t="s">
        <v>1649</v>
      </c>
      <c r="G979" s="81" t="s">
        <v>9493</v>
      </c>
      <c r="H979" s="84" t="s">
        <v>7334</v>
      </c>
      <c r="I979" s="80" t="s">
        <v>7224</v>
      </c>
    </row>
    <row r="980" spans="1:9" ht="14.25" customHeight="1" x14ac:dyDescent="0.25">
      <c r="A980" s="59" t="s">
        <v>9494</v>
      </c>
      <c r="B980" s="64" t="s">
        <v>9495</v>
      </c>
      <c r="C980" s="59">
        <v>6</v>
      </c>
      <c r="D980" s="61">
        <v>43865</v>
      </c>
      <c r="E980" s="61">
        <v>43885</v>
      </c>
      <c r="F980" s="59" t="s">
        <v>4958</v>
      </c>
      <c r="G980" s="17" t="s">
        <v>9496</v>
      </c>
      <c r="H980" s="62" t="s">
        <v>9497</v>
      </c>
      <c r="I980" s="59" t="s">
        <v>7129</v>
      </c>
    </row>
    <row r="981" spans="1:9" ht="14.25" customHeight="1" x14ac:dyDescent="0.25">
      <c r="A981" s="63" t="s">
        <v>9498</v>
      </c>
      <c r="B981" s="64" t="s">
        <v>4911</v>
      </c>
      <c r="C981" s="138">
        <v>6</v>
      </c>
      <c r="D981" s="49">
        <v>43865</v>
      </c>
      <c r="E981" s="49">
        <v>43885</v>
      </c>
      <c r="F981" s="63" t="s">
        <v>2475</v>
      </c>
      <c r="G981" s="64" t="s">
        <v>9499</v>
      </c>
      <c r="H981" s="67"/>
      <c r="I981" s="68"/>
    </row>
    <row r="982" spans="1:9" ht="14.25" customHeight="1" x14ac:dyDescent="0.25">
      <c r="A982" s="63" t="s">
        <v>9500</v>
      </c>
      <c r="B982" s="64" t="s">
        <v>4911</v>
      </c>
      <c r="C982" s="138">
        <v>6</v>
      </c>
      <c r="D982" s="49">
        <v>43865</v>
      </c>
      <c r="E982" s="49">
        <v>43885</v>
      </c>
      <c r="F982" s="63" t="s">
        <v>2475</v>
      </c>
      <c r="G982" s="64" t="s">
        <v>2924</v>
      </c>
      <c r="H982" s="67"/>
      <c r="I982" s="68"/>
    </row>
    <row r="983" spans="1:9" ht="14.25" customHeight="1" x14ac:dyDescent="0.25">
      <c r="A983" s="63" t="s">
        <v>9501</v>
      </c>
      <c r="B983" s="64" t="s">
        <v>7959</v>
      </c>
      <c r="C983" s="138">
        <v>6</v>
      </c>
      <c r="D983" s="49">
        <v>43865</v>
      </c>
      <c r="E983" s="49">
        <v>43885</v>
      </c>
      <c r="F983" s="63" t="s">
        <v>2825</v>
      </c>
      <c r="G983" s="64" t="s">
        <v>9502</v>
      </c>
      <c r="H983" s="67"/>
      <c r="I983" s="68"/>
    </row>
    <row r="984" spans="1:9" ht="14.25" customHeight="1" x14ac:dyDescent="0.25">
      <c r="A984" s="63" t="s">
        <v>9503</v>
      </c>
      <c r="B984" s="64" t="s">
        <v>9504</v>
      </c>
      <c r="C984" s="63">
        <v>6</v>
      </c>
      <c r="D984" s="66">
        <v>43865</v>
      </c>
      <c r="E984" s="66">
        <v>43885</v>
      </c>
      <c r="F984" s="63" t="s">
        <v>842</v>
      </c>
      <c r="G984" s="64" t="s">
        <v>9505</v>
      </c>
      <c r="H984" s="67"/>
      <c r="I984" s="68"/>
    </row>
    <row r="985" spans="1:9" ht="14.25" customHeight="1" x14ac:dyDescent="0.25">
      <c r="A985" s="63" t="s">
        <v>9506</v>
      </c>
      <c r="B985" s="64" t="s">
        <v>4297</v>
      </c>
      <c r="C985" s="138">
        <v>6</v>
      </c>
      <c r="D985" s="49">
        <v>43865</v>
      </c>
      <c r="E985" s="49">
        <v>43885</v>
      </c>
      <c r="F985" s="63" t="s">
        <v>5129</v>
      </c>
      <c r="G985" s="64" t="s">
        <v>9507</v>
      </c>
      <c r="H985" s="67"/>
      <c r="I985" s="68"/>
    </row>
    <row r="986" spans="1:9" ht="14.25" customHeight="1" x14ac:dyDescent="0.25">
      <c r="A986" s="63" t="s">
        <v>9508</v>
      </c>
      <c r="B986" s="64" t="s">
        <v>9509</v>
      </c>
      <c r="C986" s="63">
        <v>6</v>
      </c>
      <c r="D986" s="66">
        <v>43865</v>
      </c>
      <c r="E986" s="66">
        <v>43885</v>
      </c>
      <c r="F986" s="63" t="s">
        <v>793</v>
      </c>
      <c r="G986" s="64" t="s">
        <v>9510</v>
      </c>
      <c r="H986" s="67"/>
      <c r="I986" s="68"/>
    </row>
    <row r="987" spans="1:9" ht="14.25" customHeight="1" x14ac:dyDescent="0.25">
      <c r="A987" s="63" t="s">
        <v>9511</v>
      </c>
      <c r="B987" s="64" t="s">
        <v>9512</v>
      </c>
      <c r="C987" s="138">
        <v>6</v>
      </c>
      <c r="D987" s="49">
        <v>43865</v>
      </c>
      <c r="E987" s="49">
        <v>43885</v>
      </c>
      <c r="F987" s="63" t="s">
        <v>793</v>
      </c>
      <c r="G987" s="64" t="s">
        <v>9513</v>
      </c>
      <c r="H987" s="67"/>
      <c r="I987" s="68"/>
    </row>
    <row r="988" spans="1:9" ht="14.25" customHeight="1" x14ac:dyDescent="0.25">
      <c r="A988" s="63" t="s">
        <v>9514</v>
      </c>
      <c r="B988" s="64" t="s">
        <v>9515</v>
      </c>
      <c r="C988" s="138">
        <v>6</v>
      </c>
      <c r="D988" s="49">
        <v>43865</v>
      </c>
      <c r="E988" s="49">
        <v>43885</v>
      </c>
      <c r="F988" s="63" t="s">
        <v>1045</v>
      </c>
      <c r="G988" s="64" t="s">
        <v>9516</v>
      </c>
      <c r="H988" s="67"/>
      <c r="I988" s="68"/>
    </row>
    <row r="989" spans="1:9" ht="14.25" customHeight="1" x14ac:dyDescent="0.25">
      <c r="A989" s="63" t="s">
        <v>9517</v>
      </c>
      <c r="B989" s="64" t="s">
        <v>9518</v>
      </c>
      <c r="C989" s="138">
        <v>6</v>
      </c>
      <c r="D989" s="49">
        <v>43865</v>
      </c>
      <c r="E989" s="49">
        <v>43885</v>
      </c>
      <c r="F989" s="63" t="s">
        <v>638</v>
      </c>
      <c r="G989" s="64" t="s">
        <v>9519</v>
      </c>
      <c r="H989" s="67"/>
      <c r="I989" s="72"/>
    </row>
    <row r="990" spans="1:9" ht="14.25" customHeight="1" x14ac:dyDescent="0.25">
      <c r="A990" s="63" t="s">
        <v>9520</v>
      </c>
      <c r="B990" s="64" t="s">
        <v>4767</v>
      </c>
      <c r="C990" s="63">
        <v>6</v>
      </c>
      <c r="D990" s="66">
        <v>43865</v>
      </c>
      <c r="E990" s="66">
        <v>43885</v>
      </c>
      <c r="F990" s="63" t="s">
        <v>129</v>
      </c>
      <c r="G990" s="64" t="s">
        <v>9521</v>
      </c>
      <c r="H990" s="67"/>
      <c r="I990" s="68"/>
    </row>
    <row r="991" spans="1:9" ht="14.25" customHeight="1" x14ac:dyDescent="0.25">
      <c r="A991" s="59" t="s">
        <v>9522</v>
      </c>
      <c r="B991" s="64" t="s">
        <v>8517</v>
      </c>
      <c r="C991" s="59">
        <v>6</v>
      </c>
      <c r="D991" s="61">
        <v>43865</v>
      </c>
      <c r="E991" s="61">
        <v>43885</v>
      </c>
      <c r="F991" s="59" t="s">
        <v>129</v>
      </c>
      <c r="G991" s="17" t="s">
        <v>9523</v>
      </c>
      <c r="H991" s="62" t="s">
        <v>9524</v>
      </c>
      <c r="I991" s="59" t="s">
        <v>7129</v>
      </c>
    </row>
    <row r="992" spans="1:9" ht="14.25" customHeight="1" x14ac:dyDescent="0.25">
      <c r="A992" s="80" t="s">
        <v>9525</v>
      </c>
      <c r="B992" s="81" t="s">
        <v>7134</v>
      </c>
      <c r="C992" s="80">
        <v>6</v>
      </c>
      <c r="D992" s="83">
        <v>43865</v>
      </c>
      <c r="E992" s="83">
        <v>43885</v>
      </c>
      <c r="F992" s="80" t="s">
        <v>5221</v>
      </c>
      <c r="G992" s="81" t="s">
        <v>9526</v>
      </c>
      <c r="H992" s="84" t="s">
        <v>7176</v>
      </c>
      <c r="I992" s="80" t="s">
        <v>7224</v>
      </c>
    </row>
    <row r="993" spans="1:9" ht="14.25" customHeight="1" x14ac:dyDescent="0.25">
      <c r="A993" s="80" t="s">
        <v>9525</v>
      </c>
      <c r="B993" s="81" t="s">
        <v>7134</v>
      </c>
      <c r="C993" s="80">
        <v>6</v>
      </c>
      <c r="D993" s="83">
        <v>43865</v>
      </c>
      <c r="E993" s="83">
        <v>43885</v>
      </c>
      <c r="F993" s="80" t="s">
        <v>5221</v>
      </c>
      <c r="G993" s="81" t="s">
        <v>9527</v>
      </c>
      <c r="H993" s="93" t="s">
        <v>7259</v>
      </c>
      <c r="I993" s="80" t="s">
        <v>7224</v>
      </c>
    </row>
    <row r="994" spans="1:9" ht="14.25" customHeight="1" x14ac:dyDescent="0.25">
      <c r="A994" s="80" t="s">
        <v>9528</v>
      </c>
      <c r="B994" s="81" t="s">
        <v>7134</v>
      </c>
      <c r="C994" s="80">
        <v>6</v>
      </c>
      <c r="D994" s="83">
        <v>43865</v>
      </c>
      <c r="E994" s="83">
        <v>43885</v>
      </c>
      <c r="F994" s="80" t="s">
        <v>5221</v>
      </c>
      <c r="G994" s="81" t="s">
        <v>9529</v>
      </c>
      <c r="H994" s="84" t="s">
        <v>7176</v>
      </c>
      <c r="I994" s="80" t="s">
        <v>7224</v>
      </c>
    </row>
    <row r="995" spans="1:9" s="75" customFormat="1" ht="14.25" customHeight="1" x14ac:dyDescent="0.25">
      <c r="A995" s="80" t="s">
        <v>9528</v>
      </c>
      <c r="B995" s="81" t="s">
        <v>7134</v>
      </c>
      <c r="C995" s="80">
        <v>6</v>
      </c>
      <c r="D995" s="83">
        <v>43865</v>
      </c>
      <c r="E995" s="83">
        <v>43885</v>
      </c>
      <c r="F995" s="80" t="s">
        <v>5221</v>
      </c>
      <c r="G995" s="81" t="s">
        <v>9529</v>
      </c>
      <c r="H995" s="93" t="s">
        <v>7259</v>
      </c>
      <c r="I995" s="80" t="s">
        <v>7224</v>
      </c>
    </row>
    <row r="996" spans="1:9" s="75" customFormat="1" ht="14.25" customHeight="1" x14ac:dyDescent="0.25">
      <c r="A996" s="59" t="s">
        <v>9530</v>
      </c>
      <c r="B996" s="64" t="s">
        <v>4901</v>
      </c>
      <c r="C996" s="59">
        <v>6</v>
      </c>
      <c r="D996" s="61">
        <v>43865</v>
      </c>
      <c r="E996" s="61">
        <v>43885</v>
      </c>
      <c r="F996" s="59" t="s">
        <v>392</v>
      </c>
      <c r="G996" s="17" t="s">
        <v>9531</v>
      </c>
      <c r="H996" s="62" t="s">
        <v>9532</v>
      </c>
      <c r="I996" s="59" t="s">
        <v>7129</v>
      </c>
    </row>
    <row r="997" spans="1:9" ht="14.25" customHeight="1" x14ac:dyDescent="0.25">
      <c r="A997" s="63" t="s">
        <v>9533</v>
      </c>
      <c r="B997" s="64" t="s">
        <v>4901</v>
      </c>
      <c r="C997" s="138">
        <v>6</v>
      </c>
      <c r="D997" s="49">
        <v>43865</v>
      </c>
      <c r="E997" s="49">
        <v>43885</v>
      </c>
      <c r="F997" s="63" t="s">
        <v>392</v>
      </c>
      <c r="G997" s="64" t="s">
        <v>9534</v>
      </c>
      <c r="H997" s="67"/>
      <c r="I997" s="68"/>
    </row>
    <row r="998" spans="1:9" ht="14.25" customHeight="1" x14ac:dyDescent="0.25">
      <c r="A998" s="63" t="s">
        <v>9535</v>
      </c>
      <c r="B998" s="64" t="s">
        <v>4901</v>
      </c>
      <c r="C998" s="138">
        <v>6</v>
      </c>
      <c r="D998" s="49">
        <v>43865</v>
      </c>
      <c r="E998" s="49">
        <v>43885</v>
      </c>
      <c r="F998" s="63" t="s">
        <v>392</v>
      </c>
      <c r="G998" s="64" t="s">
        <v>9536</v>
      </c>
      <c r="H998" s="67"/>
      <c r="I998" s="68"/>
    </row>
    <row r="999" spans="1:9" ht="14.25" customHeight="1" x14ac:dyDescent="0.25">
      <c r="A999" s="63" t="s">
        <v>9537</v>
      </c>
      <c r="B999" s="64" t="s">
        <v>4901</v>
      </c>
      <c r="C999" s="138">
        <v>6</v>
      </c>
      <c r="D999" s="49">
        <v>43865</v>
      </c>
      <c r="E999" s="49">
        <v>43885</v>
      </c>
      <c r="F999" s="63" t="s">
        <v>845</v>
      </c>
      <c r="G999" s="64" t="s">
        <v>9538</v>
      </c>
      <c r="H999" s="67"/>
      <c r="I999" s="68"/>
    </row>
    <row r="1000" spans="1:9" ht="14.25" customHeight="1" x14ac:dyDescent="0.25">
      <c r="A1000" s="63" t="s">
        <v>9539</v>
      </c>
      <c r="B1000" s="64" t="s">
        <v>8685</v>
      </c>
      <c r="C1000" s="63">
        <v>6</v>
      </c>
      <c r="D1000" s="66">
        <v>43865</v>
      </c>
      <c r="E1000" s="66">
        <v>43885</v>
      </c>
      <c r="F1000" s="63" t="s">
        <v>275</v>
      </c>
      <c r="G1000" s="64" t="s">
        <v>9540</v>
      </c>
      <c r="H1000" s="67"/>
      <c r="I1000" s="68"/>
    </row>
    <row r="1001" spans="1:9" ht="14.25" customHeight="1" x14ac:dyDescent="0.25">
      <c r="A1001" s="63" t="s">
        <v>9541</v>
      </c>
      <c r="B1001" s="64" t="s">
        <v>9542</v>
      </c>
      <c r="C1001" s="138">
        <v>6</v>
      </c>
      <c r="D1001" s="49">
        <v>43865</v>
      </c>
      <c r="E1001" s="49">
        <v>43885</v>
      </c>
      <c r="F1001" s="63" t="s">
        <v>332</v>
      </c>
      <c r="G1001" s="64" t="s">
        <v>9543</v>
      </c>
      <c r="H1001" s="67"/>
      <c r="I1001" s="68"/>
    </row>
    <row r="1002" spans="1:9" ht="14.25" customHeight="1" x14ac:dyDescent="0.25">
      <c r="A1002" s="63" t="s">
        <v>9544</v>
      </c>
      <c r="B1002" s="64" t="s">
        <v>9542</v>
      </c>
      <c r="C1002" s="138">
        <v>6</v>
      </c>
      <c r="D1002" s="49">
        <v>43865</v>
      </c>
      <c r="E1002" s="49">
        <v>43885</v>
      </c>
      <c r="F1002" s="63" t="s">
        <v>332</v>
      </c>
      <c r="G1002" s="64" t="s">
        <v>9545</v>
      </c>
      <c r="H1002" s="67"/>
      <c r="I1002" s="68"/>
    </row>
    <row r="1003" spans="1:9" ht="14.25" customHeight="1" x14ac:dyDescent="0.25">
      <c r="A1003" s="63" t="s">
        <v>9546</v>
      </c>
      <c r="B1003" s="64" t="s">
        <v>4880</v>
      </c>
      <c r="C1003" s="138">
        <v>6</v>
      </c>
      <c r="D1003" s="49">
        <v>43865</v>
      </c>
      <c r="E1003" s="49">
        <v>43885</v>
      </c>
      <c r="F1003" s="63" t="s">
        <v>332</v>
      </c>
      <c r="G1003" s="64" t="s">
        <v>9547</v>
      </c>
      <c r="H1003" s="67"/>
      <c r="I1003" s="72"/>
    </row>
    <row r="1004" spans="1:9" ht="14.25" customHeight="1" x14ac:dyDescent="0.25">
      <c r="A1004" s="63" t="s">
        <v>9548</v>
      </c>
      <c r="B1004" s="64" t="s">
        <v>9549</v>
      </c>
      <c r="C1004" s="63">
        <v>6</v>
      </c>
      <c r="D1004" s="66">
        <v>43865</v>
      </c>
      <c r="E1004" s="66">
        <v>43885</v>
      </c>
      <c r="F1004" s="63" t="s">
        <v>617</v>
      </c>
      <c r="G1004" s="64" t="s">
        <v>9550</v>
      </c>
      <c r="H1004" s="67"/>
      <c r="I1004" s="68"/>
    </row>
    <row r="1005" spans="1:9" ht="14.25" customHeight="1" x14ac:dyDescent="0.25">
      <c r="A1005" s="63" t="s">
        <v>9551</v>
      </c>
      <c r="B1005" s="64" t="s">
        <v>7515</v>
      </c>
      <c r="C1005" s="138">
        <v>6</v>
      </c>
      <c r="D1005" s="49">
        <v>43865</v>
      </c>
      <c r="E1005" s="49">
        <v>43885</v>
      </c>
      <c r="F1005" s="63" t="s">
        <v>5356</v>
      </c>
      <c r="G1005" s="64" t="s">
        <v>9552</v>
      </c>
      <c r="H1005" s="67"/>
      <c r="I1005" s="68"/>
    </row>
    <row r="1006" spans="1:9" ht="14.25" customHeight="1" x14ac:dyDescent="0.25">
      <c r="A1006" s="71" t="s">
        <v>9553</v>
      </c>
      <c r="B1006" s="64" t="s">
        <v>9327</v>
      </c>
      <c r="C1006" s="63">
        <v>6</v>
      </c>
      <c r="D1006" s="66">
        <v>44236</v>
      </c>
      <c r="E1006" s="66">
        <v>44256</v>
      </c>
      <c r="F1006" s="71" t="s">
        <v>5363</v>
      </c>
      <c r="G1006" s="94" t="s">
        <v>9554</v>
      </c>
      <c r="H1006" s="67"/>
      <c r="I1006" s="68"/>
    </row>
    <row r="1007" spans="1:9" s="73" customFormat="1" ht="14.25" customHeight="1" x14ac:dyDescent="0.25">
      <c r="A1007" s="71" t="s">
        <v>9555</v>
      </c>
      <c r="B1007" s="64" t="s">
        <v>9327</v>
      </c>
      <c r="C1007" s="63">
        <v>6</v>
      </c>
      <c r="D1007" s="66">
        <v>44236</v>
      </c>
      <c r="E1007" s="66">
        <v>44256</v>
      </c>
      <c r="F1007" s="71" t="s">
        <v>5363</v>
      </c>
      <c r="G1007" s="94" t="s">
        <v>9556</v>
      </c>
      <c r="H1007" s="67"/>
      <c r="I1007" s="68"/>
    </row>
    <row r="1008" spans="1:9" ht="14.25" customHeight="1" x14ac:dyDescent="0.25">
      <c r="A1008" s="63" t="s">
        <v>9557</v>
      </c>
      <c r="B1008" s="64" t="s">
        <v>9558</v>
      </c>
      <c r="C1008" s="138">
        <v>6</v>
      </c>
      <c r="D1008" s="49">
        <v>43865</v>
      </c>
      <c r="E1008" s="49">
        <v>43885</v>
      </c>
      <c r="F1008" s="63" t="s">
        <v>5386</v>
      </c>
      <c r="G1008" s="64" t="s">
        <v>9559</v>
      </c>
      <c r="H1008" s="67"/>
      <c r="I1008" s="68"/>
    </row>
    <row r="1009" spans="1:9" ht="14.25" customHeight="1" x14ac:dyDescent="0.25">
      <c r="A1009" s="59" t="s">
        <v>9560</v>
      </c>
      <c r="B1009" s="64" t="s">
        <v>4557</v>
      </c>
      <c r="C1009" s="59">
        <v>6</v>
      </c>
      <c r="D1009" s="61">
        <v>43865</v>
      </c>
      <c r="E1009" s="61">
        <v>43885</v>
      </c>
      <c r="F1009" s="59" t="s">
        <v>698</v>
      </c>
      <c r="G1009" s="17" t="s">
        <v>9561</v>
      </c>
      <c r="H1009" s="62" t="s">
        <v>9562</v>
      </c>
      <c r="I1009" s="59" t="s">
        <v>7129</v>
      </c>
    </row>
    <row r="1010" spans="1:9" ht="14.25" customHeight="1" x14ac:dyDescent="0.25">
      <c r="A1010" s="59" t="s">
        <v>9560</v>
      </c>
      <c r="B1010" s="64" t="s">
        <v>4557</v>
      </c>
      <c r="C1010" s="59">
        <v>6</v>
      </c>
      <c r="D1010" s="61">
        <v>43865</v>
      </c>
      <c r="E1010" s="61">
        <v>43885</v>
      </c>
      <c r="F1010" s="59" t="s">
        <v>698</v>
      </c>
      <c r="G1010" s="17" t="s">
        <v>9561</v>
      </c>
      <c r="H1010" s="62" t="s">
        <v>9563</v>
      </c>
      <c r="I1010" s="59" t="s">
        <v>7129</v>
      </c>
    </row>
    <row r="1011" spans="1:9" s="73" customFormat="1" ht="14.25" customHeight="1" x14ac:dyDescent="0.25">
      <c r="A1011" s="80" t="s">
        <v>9564</v>
      </c>
      <c r="B1011" s="81" t="s">
        <v>9565</v>
      </c>
      <c r="C1011" s="80">
        <v>6</v>
      </c>
      <c r="D1011" s="83">
        <v>43865</v>
      </c>
      <c r="E1011" s="83">
        <v>43885</v>
      </c>
      <c r="F1011" s="80" t="s">
        <v>728</v>
      </c>
      <c r="G1011" s="81" t="s">
        <v>9566</v>
      </c>
      <c r="H1011" s="84" t="s">
        <v>9567</v>
      </c>
      <c r="I1011" s="80" t="s">
        <v>7224</v>
      </c>
    </row>
    <row r="1012" spans="1:9" s="73" customFormat="1" ht="14.25" customHeight="1" x14ac:dyDescent="0.25">
      <c r="A1012" s="63" t="s">
        <v>9568</v>
      </c>
      <c r="B1012" s="64" t="s">
        <v>9569</v>
      </c>
      <c r="C1012" s="138">
        <v>6</v>
      </c>
      <c r="D1012" s="49">
        <v>43865</v>
      </c>
      <c r="E1012" s="49">
        <v>43885</v>
      </c>
      <c r="F1012" s="63" t="s">
        <v>3750</v>
      </c>
      <c r="G1012" s="64" t="s">
        <v>9570</v>
      </c>
      <c r="H1012" s="67"/>
      <c r="I1012" s="72"/>
    </row>
    <row r="1013" spans="1:9" ht="14.25" customHeight="1" x14ac:dyDescent="0.25">
      <c r="A1013" s="63" t="s">
        <v>9571</v>
      </c>
      <c r="B1013" s="64" t="s">
        <v>9572</v>
      </c>
      <c r="C1013" s="138">
        <v>6</v>
      </c>
      <c r="D1013" s="49">
        <v>43865</v>
      </c>
      <c r="E1013" s="49">
        <v>43885</v>
      </c>
      <c r="F1013" s="63" t="s">
        <v>281</v>
      </c>
      <c r="G1013" s="64" t="s">
        <v>9573</v>
      </c>
      <c r="H1013" s="67"/>
      <c r="I1013" s="68"/>
    </row>
    <row r="1014" spans="1:9" ht="14.25" customHeight="1" x14ac:dyDescent="0.25">
      <c r="A1014" s="63" t="s">
        <v>9574</v>
      </c>
      <c r="B1014" s="64" t="s">
        <v>9575</v>
      </c>
      <c r="C1014" s="138">
        <v>6</v>
      </c>
      <c r="D1014" s="49">
        <v>43865</v>
      </c>
      <c r="E1014" s="49">
        <v>43885</v>
      </c>
      <c r="F1014" s="63" t="s">
        <v>5441</v>
      </c>
      <c r="G1014" s="64" t="s">
        <v>9576</v>
      </c>
      <c r="H1014" s="67"/>
      <c r="I1014" s="68"/>
    </row>
    <row r="1015" spans="1:9" ht="14.25" customHeight="1" x14ac:dyDescent="0.25">
      <c r="A1015" s="63" t="s">
        <v>9577</v>
      </c>
      <c r="B1015" s="64" t="s">
        <v>9578</v>
      </c>
      <c r="C1015" s="138">
        <v>6</v>
      </c>
      <c r="D1015" s="49">
        <v>43865</v>
      </c>
      <c r="E1015" s="49">
        <v>43885</v>
      </c>
      <c r="F1015" s="63" t="s">
        <v>151</v>
      </c>
      <c r="G1015" s="64" t="s">
        <v>9579</v>
      </c>
      <c r="H1015" s="67"/>
      <c r="I1015" s="68"/>
    </row>
    <row r="1016" spans="1:9" ht="14.25" customHeight="1" x14ac:dyDescent="0.25">
      <c r="A1016" s="63" t="s">
        <v>9580</v>
      </c>
      <c r="B1016" s="64" t="s">
        <v>9575</v>
      </c>
      <c r="C1016" s="138">
        <v>6</v>
      </c>
      <c r="D1016" s="49">
        <v>43865</v>
      </c>
      <c r="E1016" s="49">
        <v>43885</v>
      </c>
      <c r="F1016" s="63" t="s">
        <v>151</v>
      </c>
      <c r="G1016" s="64" t="s">
        <v>9581</v>
      </c>
      <c r="H1016" s="67"/>
      <c r="I1016" s="68"/>
    </row>
    <row r="1017" spans="1:9" ht="14.25" customHeight="1" x14ac:dyDescent="0.25">
      <c r="A1017" s="63" t="s">
        <v>9582</v>
      </c>
      <c r="B1017" s="64" t="s">
        <v>4604</v>
      </c>
      <c r="C1017" s="138">
        <v>6</v>
      </c>
      <c r="D1017" s="49">
        <v>43865</v>
      </c>
      <c r="E1017" s="49">
        <v>43885</v>
      </c>
      <c r="F1017" s="63" t="s">
        <v>5590</v>
      </c>
      <c r="G1017" s="64" t="s">
        <v>9583</v>
      </c>
      <c r="H1017" s="67"/>
      <c r="I1017" s="68"/>
    </row>
    <row r="1018" spans="1:9" ht="14.25" customHeight="1" x14ac:dyDescent="0.25">
      <c r="A1018" s="63" t="s">
        <v>9584</v>
      </c>
      <c r="B1018" s="64" t="s">
        <v>9585</v>
      </c>
      <c r="C1018" s="138">
        <v>6</v>
      </c>
      <c r="D1018" s="49">
        <v>43865</v>
      </c>
      <c r="E1018" s="49">
        <v>43885</v>
      </c>
      <c r="F1018" s="63" t="s">
        <v>2105</v>
      </c>
      <c r="G1018" s="64" t="s">
        <v>9586</v>
      </c>
      <c r="H1018" s="67"/>
      <c r="I1018" s="68"/>
    </row>
    <row r="1019" spans="1:9" ht="14.25" customHeight="1" x14ac:dyDescent="0.25">
      <c r="A1019" s="80" t="s">
        <v>9587</v>
      </c>
      <c r="B1019" s="81" t="s">
        <v>9588</v>
      </c>
      <c r="C1019" s="80">
        <v>6</v>
      </c>
      <c r="D1019" s="83">
        <v>43865</v>
      </c>
      <c r="E1019" s="83">
        <v>43885</v>
      </c>
      <c r="F1019" s="80" t="s">
        <v>1179</v>
      </c>
      <c r="G1019" s="81" t="s">
        <v>9589</v>
      </c>
      <c r="H1019" s="84" t="s">
        <v>9590</v>
      </c>
      <c r="I1019" s="80" t="s">
        <v>7224</v>
      </c>
    </row>
    <row r="1020" spans="1:9" ht="14.25" customHeight="1" x14ac:dyDescent="0.25">
      <c r="A1020" s="63" t="s">
        <v>9591</v>
      </c>
      <c r="B1020" s="64" t="s">
        <v>9592</v>
      </c>
      <c r="C1020" s="138">
        <v>6</v>
      </c>
      <c r="D1020" s="49">
        <v>43865</v>
      </c>
      <c r="E1020" s="49">
        <v>43885</v>
      </c>
      <c r="F1020" s="63" t="s">
        <v>2401</v>
      </c>
      <c r="G1020" s="64" t="s">
        <v>9593</v>
      </c>
      <c r="H1020" s="67"/>
      <c r="I1020" s="68"/>
    </row>
    <row r="1021" spans="1:9" ht="14.25" customHeight="1" x14ac:dyDescent="0.25">
      <c r="A1021" s="80" t="s">
        <v>9594</v>
      </c>
      <c r="B1021" s="81" t="s">
        <v>9361</v>
      </c>
      <c r="C1021" s="80">
        <v>6</v>
      </c>
      <c r="D1021" s="83">
        <v>43865</v>
      </c>
      <c r="E1021" s="83">
        <v>43885</v>
      </c>
      <c r="F1021" s="80" t="s">
        <v>200</v>
      </c>
      <c r="G1021" s="81" t="s">
        <v>9595</v>
      </c>
      <c r="H1021" s="84" t="s">
        <v>7677</v>
      </c>
      <c r="I1021" s="80" t="s">
        <v>7224</v>
      </c>
    </row>
    <row r="1022" spans="1:9" ht="14.25" customHeight="1" x14ac:dyDescent="0.25">
      <c r="A1022" s="63" t="s">
        <v>9596</v>
      </c>
      <c r="B1022" s="64" t="s">
        <v>9597</v>
      </c>
      <c r="C1022" s="138">
        <v>6</v>
      </c>
      <c r="D1022" s="49">
        <v>43865</v>
      </c>
      <c r="E1022" s="49">
        <v>43885</v>
      </c>
      <c r="F1022" s="63" t="s">
        <v>200</v>
      </c>
      <c r="G1022" s="64" t="s">
        <v>9598</v>
      </c>
      <c r="H1022" s="67"/>
      <c r="I1022" s="68"/>
    </row>
    <row r="1023" spans="1:9" ht="14.25" customHeight="1" x14ac:dyDescent="0.25">
      <c r="A1023" s="63" t="s">
        <v>9599</v>
      </c>
      <c r="B1023" s="64" t="s">
        <v>9597</v>
      </c>
      <c r="C1023" s="138">
        <v>6</v>
      </c>
      <c r="D1023" s="49">
        <v>43865</v>
      </c>
      <c r="E1023" s="49">
        <v>43885</v>
      </c>
      <c r="F1023" s="63" t="s">
        <v>200</v>
      </c>
      <c r="G1023" s="64" t="s">
        <v>9600</v>
      </c>
      <c r="H1023" s="67"/>
      <c r="I1023" s="68"/>
    </row>
    <row r="1024" spans="1:9" ht="14.25" customHeight="1" x14ac:dyDescent="0.25">
      <c r="A1024" s="63" t="s">
        <v>9601</v>
      </c>
      <c r="B1024" s="64" t="s">
        <v>9602</v>
      </c>
      <c r="C1024" s="138">
        <v>6</v>
      </c>
      <c r="D1024" s="49">
        <v>43865</v>
      </c>
      <c r="E1024" s="49">
        <v>43885</v>
      </c>
      <c r="F1024" s="63" t="s">
        <v>73</v>
      </c>
      <c r="G1024" s="64" t="s">
        <v>9603</v>
      </c>
      <c r="H1024" s="67"/>
      <c r="I1024" s="68"/>
    </row>
    <row r="1025" spans="1:9" ht="14.25" customHeight="1" x14ac:dyDescent="0.25">
      <c r="A1025" s="63" t="s">
        <v>9604</v>
      </c>
      <c r="B1025" s="64" t="s">
        <v>9605</v>
      </c>
      <c r="C1025" s="138">
        <v>6</v>
      </c>
      <c r="D1025" s="49">
        <v>43865</v>
      </c>
      <c r="E1025" s="49">
        <v>43885</v>
      </c>
      <c r="F1025" s="63" t="s">
        <v>2517</v>
      </c>
      <c r="G1025" s="64" t="s">
        <v>9606</v>
      </c>
      <c r="H1025" s="67"/>
      <c r="I1025" s="68"/>
    </row>
    <row r="1026" spans="1:9" s="75" customFormat="1" ht="14.25" customHeight="1" x14ac:dyDescent="0.25">
      <c r="A1026" s="63" t="s">
        <v>9607</v>
      </c>
      <c r="B1026" s="64" t="s">
        <v>4901</v>
      </c>
      <c r="C1026" s="138">
        <v>6</v>
      </c>
      <c r="D1026" s="49">
        <v>43865</v>
      </c>
      <c r="E1026" s="49">
        <v>43885</v>
      </c>
      <c r="F1026" s="63" t="s">
        <v>725</v>
      </c>
      <c r="G1026" s="64" t="s">
        <v>9608</v>
      </c>
      <c r="H1026" s="67"/>
      <c r="I1026" s="68"/>
    </row>
    <row r="1027" spans="1:9" s="73" customFormat="1" ht="14.25" customHeight="1" x14ac:dyDescent="0.25">
      <c r="A1027" s="63" t="s">
        <v>9609</v>
      </c>
      <c r="B1027" s="64" t="s">
        <v>4655</v>
      </c>
      <c r="C1027" s="63">
        <v>6</v>
      </c>
      <c r="D1027" s="66">
        <v>43865</v>
      </c>
      <c r="E1027" s="66">
        <v>43885</v>
      </c>
      <c r="F1027" s="63" t="s">
        <v>470</v>
      </c>
      <c r="G1027" s="64" t="s">
        <v>9610</v>
      </c>
      <c r="H1027" s="67"/>
      <c r="I1027" s="68"/>
    </row>
    <row r="1028" spans="1:9" ht="14.25" customHeight="1" x14ac:dyDescent="0.25">
      <c r="A1028" s="80" t="s">
        <v>9611</v>
      </c>
      <c r="B1028" s="81" t="s">
        <v>9612</v>
      </c>
      <c r="C1028" s="80">
        <v>6</v>
      </c>
      <c r="D1028" s="83">
        <v>43865</v>
      </c>
      <c r="E1028" s="83">
        <v>43885</v>
      </c>
      <c r="F1028" s="80" t="s">
        <v>383</v>
      </c>
      <c r="G1028" s="81" t="s">
        <v>9613</v>
      </c>
      <c r="H1028" s="84" t="s">
        <v>9614</v>
      </c>
      <c r="I1028" s="80" t="s">
        <v>7224</v>
      </c>
    </row>
    <row r="1029" spans="1:9" ht="14.25" customHeight="1" x14ac:dyDescent="0.25">
      <c r="A1029" s="63" t="s">
        <v>9615</v>
      </c>
      <c r="B1029" s="64" t="s">
        <v>9616</v>
      </c>
      <c r="C1029" s="138">
        <v>6</v>
      </c>
      <c r="D1029" s="49">
        <v>43865</v>
      </c>
      <c r="E1029" s="49">
        <v>43885</v>
      </c>
      <c r="F1029" s="63" t="s">
        <v>1876</v>
      </c>
      <c r="G1029" s="64" t="s">
        <v>9617</v>
      </c>
      <c r="H1029" s="67"/>
      <c r="I1029" s="68"/>
    </row>
    <row r="1030" spans="1:9" ht="14.25" customHeight="1" x14ac:dyDescent="0.25">
      <c r="A1030" s="59" t="s">
        <v>9618</v>
      </c>
      <c r="B1030" s="64" t="s">
        <v>9116</v>
      </c>
      <c r="C1030" s="59">
        <v>6</v>
      </c>
      <c r="D1030" s="61">
        <v>43865</v>
      </c>
      <c r="E1030" s="61">
        <v>43885</v>
      </c>
      <c r="F1030" s="59" t="s">
        <v>5944</v>
      </c>
      <c r="G1030" s="17" t="s">
        <v>9619</v>
      </c>
      <c r="H1030" s="62" t="s">
        <v>8254</v>
      </c>
      <c r="I1030" s="59" t="s">
        <v>7129</v>
      </c>
    </row>
    <row r="1031" spans="1:9" s="73" customFormat="1" ht="14.25" customHeight="1" x14ac:dyDescent="0.25">
      <c r="A1031" s="59" t="s">
        <v>9618</v>
      </c>
      <c r="B1031" s="64" t="s">
        <v>9116</v>
      </c>
      <c r="C1031" s="59">
        <v>6</v>
      </c>
      <c r="D1031" s="61">
        <v>43865</v>
      </c>
      <c r="E1031" s="61">
        <v>43885</v>
      </c>
      <c r="F1031" s="59" t="s">
        <v>5944</v>
      </c>
      <c r="G1031" s="17" t="s">
        <v>9619</v>
      </c>
      <c r="H1031" s="62" t="s">
        <v>9620</v>
      </c>
      <c r="I1031" s="59" t="s">
        <v>7129</v>
      </c>
    </row>
    <row r="1032" spans="1:9" s="73" customFormat="1" ht="14.25" customHeight="1" x14ac:dyDescent="0.25">
      <c r="A1032" s="59" t="s">
        <v>9618</v>
      </c>
      <c r="B1032" s="64" t="s">
        <v>9116</v>
      </c>
      <c r="C1032" s="59">
        <v>6</v>
      </c>
      <c r="D1032" s="61">
        <v>43865</v>
      </c>
      <c r="E1032" s="61">
        <v>43885</v>
      </c>
      <c r="F1032" s="59" t="s">
        <v>5944</v>
      </c>
      <c r="G1032" s="17" t="s">
        <v>9619</v>
      </c>
      <c r="H1032" s="62" t="s">
        <v>9446</v>
      </c>
      <c r="I1032" s="59" t="s">
        <v>7129</v>
      </c>
    </row>
    <row r="1033" spans="1:9" ht="14.25" customHeight="1" x14ac:dyDescent="0.25">
      <c r="A1033" s="59" t="s">
        <v>9618</v>
      </c>
      <c r="B1033" s="64" t="s">
        <v>9116</v>
      </c>
      <c r="C1033" s="59">
        <v>6</v>
      </c>
      <c r="D1033" s="61">
        <v>43865</v>
      </c>
      <c r="E1033" s="61">
        <v>43885</v>
      </c>
      <c r="F1033" s="59" t="s">
        <v>5944</v>
      </c>
      <c r="G1033" s="17" t="s">
        <v>9619</v>
      </c>
      <c r="H1033" s="62" t="s">
        <v>9118</v>
      </c>
      <c r="I1033" s="59" t="s">
        <v>7129</v>
      </c>
    </row>
    <row r="1034" spans="1:9" ht="14.25" customHeight="1" x14ac:dyDescent="0.25">
      <c r="A1034" s="59" t="s">
        <v>9618</v>
      </c>
      <c r="B1034" s="64" t="s">
        <v>9116</v>
      </c>
      <c r="C1034" s="59">
        <v>6</v>
      </c>
      <c r="D1034" s="61">
        <v>43865</v>
      </c>
      <c r="E1034" s="61">
        <v>43885</v>
      </c>
      <c r="F1034" s="59" t="s">
        <v>5944</v>
      </c>
      <c r="G1034" s="17" t="s">
        <v>9619</v>
      </c>
      <c r="H1034" s="62" t="s">
        <v>8250</v>
      </c>
      <c r="I1034" s="59" t="s">
        <v>7129</v>
      </c>
    </row>
    <row r="1035" spans="1:9" ht="14.25" customHeight="1" x14ac:dyDescent="0.25">
      <c r="A1035" s="63" t="s">
        <v>9621</v>
      </c>
      <c r="B1035" s="64" t="s">
        <v>8685</v>
      </c>
      <c r="C1035" s="63">
        <v>6</v>
      </c>
      <c r="D1035" s="66">
        <v>43865</v>
      </c>
      <c r="E1035" s="66">
        <v>43885</v>
      </c>
      <c r="F1035" s="63" t="s">
        <v>6056</v>
      </c>
      <c r="G1035" s="64" t="s">
        <v>9622</v>
      </c>
      <c r="H1035" s="67"/>
      <c r="I1035" s="68"/>
    </row>
    <row r="1036" spans="1:9" ht="14.25" customHeight="1" x14ac:dyDescent="0.25">
      <c r="A1036" s="80" t="s">
        <v>9623</v>
      </c>
      <c r="B1036" s="81" t="s">
        <v>9624</v>
      </c>
      <c r="C1036" s="80">
        <v>6</v>
      </c>
      <c r="D1036" s="83">
        <v>43865</v>
      </c>
      <c r="E1036" s="83">
        <v>43885</v>
      </c>
      <c r="F1036" s="80" t="s">
        <v>386</v>
      </c>
      <c r="G1036" s="81" t="s">
        <v>9625</v>
      </c>
      <c r="H1036" s="84" t="s">
        <v>7677</v>
      </c>
      <c r="I1036" s="80" t="s">
        <v>7224</v>
      </c>
    </row>
    <row r="1037" spans="1:9" ht="14.25" customHeight="1" x14ac:dyDescent="0.25">
      <c r="A1037" s="80" t="s">
        <v>9626</v>
      </c>
      <c r="B1037" s="81" t="s">
        <v>9624</v>
      </c>
      <c r="C1037" s="80">
        <v>6</v>
      </c>
      <c r="D1037" s="83">
        <v>43865</v>
      </c>
      <c r="E1037" s="83">
        <v>43885</v>
      </c>
      <c r="F1037" s="80" t="s">
        <v>1759</v>
      </c>
      <c r="G1037" s="81" t="s">
        <v>9627</v>
      </c>
      <c r="H1037" s="84" t="s">
        <v>7677</v>
      </c>
      <c r="I1037" s="80" t="s">
        <v>7224</v>
      </c>
    </row>
    <row r="1038" spans="1:9" s="73" customFormat="1" ht="14.25" customHeight="1" x14ac:dyDescent="0.25">
      <c r="A1038" s="63" t="s">
        <v>9628</v>
      </c>
      <c r="B1038" s="64" t="s">
        <v>9542</v>
      </c>
      <c r="C1038" s="138">
        <v>6</v>
      </c>
      <c r="D1038" s="49">
        <v>43865</v>
      </c>
      <c r="E1038" s="49">
        <v>43885</v>
      </c>
      <c r="F1038" s="63" t="s">
        <v>478</v>
      </c>
      <c r="G1038" s="64" t="s">
        <v>9629</v>
      </c>
      <c r="H1038" s="67"/>
      <c r="I1038" s="68"/>
    </row>
    <row r="1039" spans="1:9" s="75" customFormat="1" ht="14.25" customHeight="1" x14ac:dyDescent="0.25">
      <c r="A1039" s="63" t="s">
        <v>9630</v>
      </c>
      <c r="B1039" s="64" t="s">
        <v>9542</v>
      </c>
      <c r="C1039" s="138">
        <v>6</v>
      </c>
      <c r="D1039" s="49">
        <v>43865</v>
      </c>
      <c r="E1039" s="49">
        <v>43885</v>
      </c>
      <c r="F1039" s="63" t="s">
        <v>478</v>
      </c>
      <c r="G1039" s="64" t="s">
        <v>9631</v>
      </c>
      <c r="H1039" s="67"/>
      <c r="I1039" s="68"/>
    </row>
    <row r="1040" spans="1:9" ht="14.25" customHeight="1" x14ac:dyDescent="0.25">
      <c r="A1040" s="80" t="s">
        <v>9632</v>
      </c>
      <c r="B1040" s="81" t="s">
        <v>4055</v>
      </c>
      <c r="C1040" s="80">
        <v>6</v>
      </c>
      <c r="D1040" s="83">
        <v>43865</v>
      </c>
      <c r="E1040" s="83">
        <v>43885</v>
      </c>
      <c r="F1040" s="80" t="s">
        <v>478</v>
      </c>
      <c r="G1040" s="81" t="s">
        <v>9633</v>
      </c>
      <c r="H1040" s="84" t="s">
        <v>7677</v>
      </c>
      <c r="I1040" s="80" t="s">
        <v>7224</v>
      </c>
    </row>
    <row r="1041" spans="1:9" ht="14.25" customHeight="1" x14ac:dyDescent="0.25">
      <c r="A1041" s="80" t="s">
        <v>9634</v>
      </c>
      <c r="B1041" s="81" t="s">
        <v>9635</v>
      </c>
      <c r="C1041" s="80">
        <v>6</v>
      </c>
      <c r="D1041" s="83">
        <v>43865</v>
      </c>
      <c r="E1041" s="83">
        <v>43885</v>
      </c>
      <c r="F1041" s="80" t="s">
        <v>430</v>
      </c>
      <c r="G1041" s="81" t="s">
        <v>9636</v>
      </c>
      <c r="H1041" s="84" t="s">
        <v>9637</v>
      </c>
      <c r="I1041" s="80" t="s">
        <v>7224</v>
      </c>
    </row>
    <row r="1042" spans="1:9" ht="14.25" customHeight="1" x14ac:dyDescent="0.25">
      <c r="A1042" s="63" t="s">
        <v>9638</v>
      </c>
      <c r="B1042" s="64" t="s">
        <v>9639</v>
      </c>
      <c r="C1042" s="138">
        <v>6</v>
      </c>
      <c r="D1042" s="49">
        <v>43865</v>
      </c>
      <c r="E1042" s="49">
        <v>43885</v>
      </c>
      <c r="F1042" s="63" t="s">
        <v>2136</v>
      </c>
      <c r="G1042" s="64" t="s">
        <v>9640</v>
      </c>
      <c r="H1042" s="67"/>
      <c r="I1042" s="68"/>
    </row>
    <row r="1043" spans="1:9" ht="14.25" customHeight="1" x14ac:dyDescent="0.25">
      <c r="A1043" s="63" t="s">
        <v>9641</v>
      </c>
      <c r="B1043" s="64" t="s">
        <v>4508</v>
      </c>
      <c r="C1043" s="63">
        <v>6</v>
      </c>
      <c r="D1043" s="66">
        <v>43865</v>
      </c>
      <c r="E1043" s="66">
        <v>43885</v>
      </c>
      <c r="F1043" s="63" t="s">
        <v>304</v>
      </c>
      <c r="G1043" s="64" t="s">
        <v>9642</v>
      </c>
      <c r="H1043" s="67"/>
      <c r="I1043" s="68"/>
    </row>
    <row r="1044" spans="1:9" ht="14.25" customHeight="1" x14ac:dyDescent="0.25">
      <c r="A1044" s="63" t="s">
        <v>9643</v>
      </c>
      <c r="B1044" s="64" t="s">
        <v>9644</v>
      </c>
      <c r="C1044" s="138">
        <v>6</v>
      </c>
      <c r="D1044" s="49">
        <v>43865</v>
      </c>
      <c r="E1044" s="49">
        <v>43885</v>
      </c>
      <c r="F1044" s="63" t="s">
        <v>115</v>
      </c>
      <c r="G1044" s="64" t="s">
        <v>9645</v>
      </c>
      <c r="H1044" s="67"/>
      <c r="I1044" s="68"/>
    </row>
    <row r="1045" spans="1:9" s="73" customFormat="1" ht="14.25" customHeight="1" x14ac:dyDescent="0.25">
      <c r="A1045" s="63" t="s">
        <v>9646</v>
      </c>
      <c r="B1045" s="64" t="s">
        <v>9647</v>
      </c>
      <c r="C1045" s="138">
        <v>6</v>
      </c>
      <c r="D1045" s="49">
        <v>43865</v>
      </c>
      <c r="E1045" s="49">
        <v>43885</v>
      </c>
      <c r="F1045" s="63" t="s">
        <v>3371</v>
      </c>
      <c r="G1045" s="64" t="s">
        <v>9648</v>
      </c>
      <c r="H1045" s="67"/>
      <c r="I1045" s="68"/>
    </row>
    <row r="1046" spans="1:9" ht="14.25" customHeight="1" x14ac:dyDescent="0.25">
      <c r="A1046" s="63" t="s">
        <v>9649</v>
      </c>
      <c r="B1046" s="64" t="s">
        <v>9650</v>
      </c>
      <c r="C1046" s="63">
        <v>6</v>
      </c>
      <c r="D1046" s="66">
        <v>43865</v>
      </c>
      <c r="E1046" s="66">
        <v>43885</v>
      </c>
      <c r="F1046" s="63" t="s">
        <v>178</v>
      </c>
      <c r="G1046" s="64" t="s">
        <v>9651</v>
      </c>
      <c r="H1046" s="67"/>
      <c r="I1046" s="68"/>
    </row>
    <row r="1047" spans="1:9" ht="14.25" customHeight="1" x14ac:dyDescent="0.25">
      <c r="A1047" s="63" t="s">
        <v>9652</v>
      </c>
      <c r="B1047" s="64" t="s">
        <v>9515</v>
      </c>
      <c r="C1047" s="138">
        <v>6</v>
      </c>
      <c r="D1047" s="49">
        <v>43865</v>
      </c>
      <c r="E1047" s="49">
        <v>43885</v>
      </c>
      <c r="F1047" s="63" t="s">
        <v>178</v>
      </c>
      <c r="G1047" s="64" t="s">
        <v>9653</v>
      </c>
      <c r="H1047" s="67"/>
      <c r="I1047" s="68"/>
    </row>
    <row r="1048" spans="1:9" ht="14.25" customHeight="1" x14ac:dyDescent="0.25">
      <c r="A1048" s="63" t="s">
        <v>9654</v>
      </c>
      <c r="B1048" s="64" t="s">
        <v>4901</v>
      </c>
      <c r="C1048" s="138">
        <v>6</v>
      </c>
      <c r="D1048" s="49">
        <v>43865</v>
      </c>
      <c r="E1048" s="49">
        <v>43885</v>
      </c>
      <c r="F1048" s="63" t="s">
        <v>307</v>
      </c>
      <c r="G1048" s="64" t="s">
        <v>9655</v>
      </c>
      <c r="H1048" s="67"/>
      <c r="I1048" s="68"/>
    </row>
    <row r="1049" spans="1:9" ht="14.25" customHeight="1" x14ac:dyDescent="0.25">
      <c r="A1049" s="59" t="s">
        <v>9656</v>
      </c>
      <c r="B1049" s="64" t="s">
        <v>4901</v>
      </c>
      <c r="C1049" s="59">
        <v>6</v>
      </c>
      <c r="D1049" s="61">
        <v>43865</v>
      </c>
      <c r="E1049" s="61">
        <v>43885</v>
      </c>
      <c r="F1049" s="59" t="s">
        <v>307</v>
      </c>
      <c r="G1049" s="17" t="s">
        <v>9657</v>
      </c>
      <c r="H1049" s="62" t="s">
        <v>9658</v>
      </c>
      <c r="I1049" s="59" t="s">
        <v>7129</v>
      </c>
    </row>
    <row r="1050" spans="1:9" ht="14.25" customHeight="1" x14ac:dyDescent="0.25">
      <c r="A1050" s="59" t="s">
        <v>9656</v>
      </c>
      <c r="B1050" s="64" t="s">
        <v>4901</v>
      </c>
      <c r="C1050" s="59">
        <v>6</v>
      </c>
      <c r="D1050" s="61">
        <v>43865</v>
      </c>
      <c r="E1050" s="61">
        <v>43885</v>
      </c>
      <c r="F1050" s="59" t="s">
        <v>307</v>
      </c>
      <c r="G1050" s="17" t="s">
        <v>9657</v>
      </c>
      <c r="H1050" s="62" t="s">
        <v>9659</v>
      </c>
      <c r="I1050" s="59" t="s">
        <v>7129</v>
      </c>
    </row>
    <row r="1051" spans="1:9" ht="14.25" customHeight="1" x14ac:dyDescent="0.25">
      <c r="A1051" s="63" t="s">
        <v>9660</v>
      </c>
      <c r="B1051" s="64" t="s">
        <v>4901</v>
      </c>
      <c r="C1051" s="138">
        <v>6</v>
      </c>
      <c r="D1051" s="49">
        <v>43865</v>
      </c>
      <c r="E1051" s="49">
        <v>43885</v>
      </c>
      <c r="F1051" s="63" t="s">
        <v>307</v>
      </c>
      <c r="G1051" s="64" t="s">
        <v>9661</v>
      </c>
      <c r="H1051" s="67"/>
      <c r="I1051" s="68"/>
    </row>
    <row r="1052" spans="1:9" ht="14.25" customHeight="1" x14ac:dyDescent="0.25">
      <c r="A1052" s="59" t="s">
        <v>9662</v>
      </c>
      <c r="B1052" s="17" t="s">
        <v>9663</v>
      </c>
      <c r="C1052" s="59">
        <v>6</v>
      </c>
      <c r="D1052" s="61">
        <v>43865</v>
      </c>
      <c r="E1052" s="61">
        <v>43885</v>
      </c>
      <c r="F1052" s="59" t="s">
        <v>112</v>
      </c>
      <c r="G1052" s="17" t="s">
        <v>9664</v>
      </c>
      <c r="H1052" s="62" t="s">
        <v>9665</v>
      </c>
      <c r="I1052" s="59" t="s">
        <v>7129</v>
      </c>
    </row>
    <row r="1053" spans="1:9" ht="14.25" customHeight="1" x14ac:dyDescent="0.25">
      <c r="A1053" s="63" t="s">
        <v>9666</v>
      </c>
      <c r="B1053" s="64" t="s">
        <v>9667</v>
      </c>
      <c r="C1053" s="138">
        <v>6</v>
      </c>
      <c r="D1053" s="49">
        <v>43865</v>
      </c>
      <c r="E1053" s="49">
        <v>43885</v>
      </c>
      <c r="F1053" s="63" t="s">
        <v>112</v>
      </c>
      <c r="G1053" s="64" t="s">
        <v>9668</v>
      </c>
      <c r="H1053" s="67"/>
      <c r="I1053" s="95"/>
    </row>
    <row r="1054" spans="1:9" ht="14.25" customHeight="1" x14ac:dyDescent="0.25">
      <c r="A1054" s="63" t="s">
        <v>9669</v>
      </c>
      <c r="B1054" s="64" t="s">
        <v>9639</v>
      </c>
      <c r="C1054" s="138">
        <v>6</v>
      </c>
      <c r="D1054" s="49">
        <v>43865</v>
      </c>
      <c r="E1054" s="49">
        <v>43885</v>
      </c>
      <c r="F1054" s="63" t="s">
        <v>61</v>
      </c>
      <c r="G1054" s="64" t="s">
        <v>9670</v>
      </c>
      <c r="H1054" s="67"/>
      <c r="I1054" s="68"/>
    </row>
    <row r="1055" spans="1:9" ht="14.25" customHeight="1" x14ac:dyDescent="0.25">
      <c r="A1055" s="63" t="s">
        <v>9671</v>
      </c>
      <c r="B1055" s="64" t="s">
        <v>4744</v>
      </c>
      <c r="C1055" s="138">
        <v>6</v>
      </c>
      <c r="D1055" s="49">
        <v>43865</v>
      </c>
      <c r="E1055" s="49">
        <v>43885</v>
      </c>
      <c r="F1055" s="63" t="s">
        <v>82</v>
      </c>
      <c r="G1055" s="64" t="s">
        <v>9672</v>
      </c>
      <c r="H1055" s="67"/>
      <c r="I1055" s="95"/>
    </row>
    <row r="1056" spans="1:9" ht="14.25" customHeight="1" x14ac:dyDescent="0.25">
      <c r="A1056" s="80" t="s">
        <v>9673</v>
      </c>
      <c r="B1056" s="81" t="s">
        <v>9176</v>
      </c>
      <c r="C1056" s="80">
        <v>6</v>
      </c>
      <c r="D1056" s="83">
        <v>43865</v>
      </c>
      <c r="E1056" s="83">
        <v>43885</v>
      </c>
      <c r="F1056" s="80" t="s">
        <v>628</v>
      </c>
      <c r="G1056" s="81" t="s">
        <v>9674</v>
      </c>
      <c r="H1056" s="84" t="s">
        <v>8120</v>
      </c>
      <c r="I1056" s="80" t="s">
        <v>7224</v>
      </c>
    </row>
    <row r="1057" spans="1:9" ht="14.25" customHeight="1" x14ac:dyDescent="0.25">
      <c r="A1057" s="80" t="s">
        <v>9675</v>
      </c>
      <c r="B1057" s="81" t="s">
        <v>9176</v>
      </c>
      <c r="C1057" s="80">
        <v>6</v>
      </c>
      <c r="D1057" s="83">
        <v>43865</v>
      </c>
      <c r="E1057" s="83">
        <v>43885</v>
      </c>
      <c r="F1057" s="80" t="s">
        <v>628</v>
      </c>
      <c r="G1057" s="81" t="s">
        <v>9676</v>
      </c>
      <c r="H1057" s="84" t="s">
        <v>8120</v>
      </c>
      <c r="I1057" s="80" t="s">
        <v>7224</v>
      </c>
    </row>
    <row r="1058" spans="1:9" ht="14.25" customHeight="1" x14ac:dyDescent="0.25">
      <c r="A1058" s="59" t="s">
        <v>9677</v>
      </c>
      <c r="B1058" s="64" t="s">
        <v>9678</v>
      </c>
      <c r="C1058" s="59">
        <v>6</v>
      </c>
      <c r="D1058" s="61">
        <v>43865</v>
      </c>
      <c r="E1058" s="61">
        <v>43885</v>
      </c>
      <c r="F1058" s="59" t="s">
        <v>816</v>
      </c>
      <c r="G1058" s="17" t="s">
        <v>9679</v>
      </c>
      <c r="H1058" s="62" t="s">
        <v>9680</v>
      </c>
      <c r="I1058" s="59" t="s">
        <v>7129</v>
      </c>
    </row>
    <row r="1059" spans="1:9" ht="14.25" customHeight="1" x14ac:dyDescent="0.25">
      <c r="A1059" s="59" t="s">
        <v>9677</v>
      </c>
      <c r="B1059" s="64" t="s">
        <v>9678</v>
      </c>
      <c r="C1059" s="59">
        <v>6</v>
      </c>
      <c r="D1059" s="61">
        <v>43865</v>
      </c>
      <c r="E1059" s="61">
        <v>43885</v>
      </c>
      <c r="F1059" s="59" t="s">
        <v>816</v>
      </c>
      <c r="G1059" s="17" t="s">
        <v>9679</v>
      </c>
      <c r="H1059" s="62" t="s">
        <v>9681</v>
      </c>
      <c r="I1059" s="59" t="s">
        <v>7129</v>
      </c>
    </row>
    <row r="1060" spans="1:9" s="73" customFormat="1" ht="14.25" customHeight="1" x14ac:dyDescent="0.25">
      <c r="A1060" s="59" t="s">
        <v>9677</v>
      </c>
      <c r="B1060" s="64" t="s">
        <v>9678</v>
      </c>
      <c r="C1060" s="59">
        <v>6</v>
      </c>
      <c r="D1060" s="61">
        <v>43865</v>
      </c>
      <c r="E1060" s="61">
        <v>43885</v>
      </c>
      <c r="F1060" s="59" t="s">
        <v>816</v>
      </c>
      <c r="G1060" s="17" t="s">
        <v>9679</v>
      </c>
      <c r="H1060" s="62" t="s">
        <v>9682</v>
      </c>
      <c r="I1060" s="59" t="s">
        <v>7129</v>
      </c>
    </row>
    <row r="1061" spans="1:9" ht="14.25" customHeight="1" x14ac:dyDescent="0.25">
      <c r="A1061" s="59" t="s">
        <v>9683</v>
      </c>
      <c r="B1061" s="64" t="s">
        <v>9684</v>
      </c>
      <c r="C1061" s="59">
        <v>6</v>
      </c>
      <c r="D1061" s="61">
        <v>43865</v>
      </c>
      <c r="E1061" s="61">
        <v>43885</v>
      </c>
      <c r="F1061" s="59" t="s">
        <v>6229</v>
      </c>
      <c r="G1061" s="17" t="s">
        <v>9685</v>
      </c>
      <c r="H1061" s="62" t="s">
        <v>8120</v>
      </c>
      <c r="I1061" s="59" t="s">
        <v>7129</v>
      </c>
    </row>
    <row r="1062" spans="1:9" ht="14.25" customHeight="1" x14ac:dyDescent="0.25">
      <c r="A1062" s="59" t="s">
        <v>9686</v>
      </c>
      <c r="B1062" s="64" t="s">
        <v>9684</v>
      </c>
      <c r="C1062" s="59">
        <v>6</v>
      </c>
      <c r="D1062" s="61">
        <v>43865</v>
      </c>
      <c r="E1062" s="61">
        <v>43885</v>
      </c>
      <c r="F1062" s="59" t="s">
        <v>6229</v>
      </c>
      <c r="G1062" s="17" t="s">
        <v>9687</v>
      </c>
      <c r="H1062" s="62" t="s">
        <v>8120</v>
      </c>
      <c r="I1062" s="59" t="s">
        <v>7129</v>
      </c>
    </row>
    <row r="1063" spans="1:9" s="73" customFormat="1" ht="14.25" customHeight="1" x14ac:dyDescent="0.25">
      <c r="A1063" s="59" t="s">
        <v>9688</v>
      </c>
      <c r="B1063" s="64" t="s">
        <v>9684</v>
      </c>
      <c r="C1063" s="59">
        <v>6</v>
      </c>
      <c r="D1063" s="61">
        <v>43865</v>
      </c>
      <c r="E1063" s="61">
        <v>43885</v>
      </c>
      <c r="F1063" s="59" t="s">
        <v>6229</v>
      </c>
      <c r="G1063" s="17" t="s">
        <v>9689</v>
      </c>
      <c r="H1063" s="62" t="s">
        <v>8120</v>
      </c>
      <c r="I1063" s="59" t="s">
        <v>7129</v>
      </c>
    </row>
    <row r="1064" spans="1:9" ht="14.25" customHeight="1" x14ac:dyDescent="0.25">
      <c r="A1064" s="63" t="s">
        <v>9690</v>
      </c>
      <c r="B1064" s="64" t="s">
        <v>9691</v>
      </c>
      <c r="C1064" s="63">
        <v>6</v>
      </c>
      <c r="D1064" s="66">
        <v>43865</v>
      </c>
      <c r="E1064" s="66">
        <v>43885</v>
      </c>
      <c r="F1064" s="63" t="s">
        <v>243</v>
      </c>
      <c r="G1064" s="64" t="s">
        <v>9692</v>
      </c>
      <c r="H1064" s="67"/>
      <c r="I1064" s="68"/>
    </row>
    <row r="1065" spans="1:9" ht="14.25" customHeight="1" x14ac:dyDescent="0.25">
      <c r="A1065" s="59" t="s">
        <v>9693</v>
      </c>
      <c r="B1065" s="64" t="s">
        <v>9694</v>
      </c>
      <c r="C1065" s="59">
        <v>6</v>
      </c>
      <c r="D1065" s="61">
        <v>43865</v>
      </c>
      <c r="E1065" s="61">
        <v>43885</v>
      </c>
      <c r="F1065" s="59" t="s">
        <v>154</v>
      </c>
      <c r="G1065" s="17" t="s">
        <v>9695</v>
      </c>
      <c r="H1065" s="62" t="s">
        <v>9696</v>
      </c>
      <c r="I1065" s="59" t="s">
        <v>7129</v>
      </c>
    </row>
    <row r="1066" spans="1:9" ht="14.25" customHeight="1" x14ac:dyDescent="0.25">
      <c r="A1066" s="59" t="s">
        <v>9693</v>
      </c>
      <c r="B1066" s="64" t="s">
        <v>9694</v>
      </c>
      <c r="C1066" s="59">
        <v>6</v>
      </c>
      <c r="D1066" s="61">
        <v>43865</v>
      </c>
      <c r="E1066" s="61">
        <v>43885</v>
      </c>
      <c r="F1066" s="59" t="s">
        <v>154</v>
      </c>
      <c r="G1066" s="17" t="s">
        <v>9695</v>
      </c>
      <c r="H1066" s="62" t="s">
        <v>4446</v>
      </c>
      <c r="I1066" s="59" t="s">
        <v>7129</v>
      </c>
    </row>
    <row r="1067" spans="1:9" ht="14.25" customHeight="1" x14ac:dyDescent="0.25">
      <c r="A1067" s="80" t="s">
        <v>9697</v>
      </c>
      <c r="B1067" s="81" t="s">
        <v>9694</v>
      </c>
      <c r="C1067" s="80">
        <v>6</v>
      </c>
      <c r="D1067" s="83">
        <v>43865</v>
      </c>
      <c r="E1067" s="83">
        <v>43885</v>
      </c>
      <c r="F1067" s="80" t="s">
        <v>2563</v>
      </c>
      <c r="G1067" s="81" t="s">
        <v>9698</v>
      </c>
      <c r="H1067" s="84" t="s">
        <v>9699</v>
      </c>
      <c r="I1067" s="80" t="s">
        <v>7224</v>
      </c>
    </row>
    <row r="1068" spans="1:9" ht="14.25" customHeight="1" x14ac:dyDescent="0.25">
      <c r="A1068" s="59" t="s">
        <v>9700</v>
      </c>
      <c r="B1068" s="64" t="s">
        <v>4189</v>
      </c>
      <c r="C1068" s="59">
        <v>6</v>
      </c>
      <c r="D1068" s="61">
        <v>43865</v>
      </c>
      <c r="E1068" s="61">
        <v>43885</v>
      </c>
      <c r="F1068" s="59" t="s">
        <v>389</v>
      </c>
      <c r="G1068" s="17" t="s">
        <v>9701</v>
      </c>
      <c r="H1068" s="62" t="s">
        <v>7793</v>
      </c>
      <c r="I1068" s="59" t="s">
        <v>7129</v>
      </c>
    </row>
    <row r="1069" spans="1:9" ht="14.25" customHeight="1" x14ac:dyDescent="0.25">
      <c r="A1069" s="59" t="s">
        <v>9700</v>
      </c>
      <c r="B1069" s="64" t="s">
        <v>4189</v>
      </c>
      <c r="C1069" s="59">
        <v>6</v>
      </c>
      <c r="D1069" s="61">
        <v>43865</v>
      </c>
      <c r="E1069" s="61">
        <v>43885</v>
      </c>
      <c r="F1069" s="59" t="s">
        <v>389</v>
      </c>
      <c r="G1069" s="17" t="s">
        <v>9701</v>
      </c>
      <c r="H1069" s="62" t="s">
        <v>9446</v>
      </c>
      <c r="I1069" s="59" t="s">
        <v>7129</v>
      </c>
    </row>
    <row r="1070" spans="1:9" ht="14.25" customHeight="1" x14ac:dyDescent="0.25">
      <c r="A1070" s="59" t="s">
        <v>9700</v>
      </c>
      <c r="B1070" s="64" t="s">
        <v>4189</v>
      </c>
      <c r="C1070" s="59">
        <v>6</v>
      </c>
      <c r="D1070" s="61">
        <v>43865</v>
      </c>
      <c r="E1070" s="61">
        <v>43885</v>
      </c>
      <c r="F1070" s="59" t="s">
        <v>389</v>
      </c>
      <c r="G1070" s="17" t="s">
        <v>9701</v>
      </c>
      <c r="H1070" s="62" t="s">
        <v>8250</v>
      </c>
      <c r="I1070" s="59" t="s">
        <v>7129</v>
      </c>
    </row>
    <row r="1071" spans="1:9" ht="14.25" customHeight="1" x14ac:dyDescent="0.25">
      <c r="A1071" s="63" t="s">
        <v>9702</v>
      </c>
      <c r="B1071" s="64" t="s">
        <v>9703</v>
      </c>
      <c r="C1071" s="138">
        <v>6</v>
      </c>
      <c r="D1071" s="49">
        <v>43865</v>
      </c>
      <c r="E1071" s="49">
        <v>43885</v>
      </c>
      <c r="F1071" s="63" t="s">
        <v>6391</v>
      </c>
      <c r="G1071" s="64" t="s">
        <v>9704</v>
      </c>
      <c r="H1071" s="67"/>
      <c r="I1071" s="68"/>
    </row>
    <row r="1072" spans="1:9" ht="14.25" customHeight="1" x14ac:dyDescent="0.25">
      <c r="A1072" s="63" t="s">
        <v>9705</v>
      </c>
      <c r="B1072" s="64" t="s">
        <v>4756</v>
      </c>
      <c r="C1072" s="138">
        <v>6</v>
      </c>
      <c r="D1072" s="49">
        <v>43865</v>
      </c>
      <c r="E1072" s="49">
        <v>43885</v>
      </c>
      <c r="F1072" s="63" t="s">
        <v>2430</v>
      </c>
      <c r="G1072" s="64" t="s">
        <v>9706</v>
      </c>
      <c r="H1072" s="67"/>
      <c r="I1072" s="68"/>
    </row>
    <row r="1073" spans="1:9" ht="14.25" customHeight="1" x14ac:dyDescent="0.25">
      <c r="A1073" s="59" t="s">
        <v>9707</v>
      </c>
      <c r="B1073" s="64" t="s">
        <v>9708</v>
      </c>
      <c r="C1073" s="59">
        <v>6</v>
      </c>
      <c r="D1073" s="61">
        <v>43865</v>
      </c>
      <c r="E1073" s="61">
        <v>43885</v>
      </c>
      <c r="F1073" s="59" t="s">
        <v>1465</v>
      </c>
      <c r="G1073" s="17" t="s">
        <v>9709</v>
      </c>
      <c r="H1073" s="62" t="s">
        <v>4387</v>
      </c>
      <c r="I1073" s="59" t="s">
        <v>7129</v>
      </c>
    </row>
    <row r="1074" spans="1:9" ht="14.25" customHeight="1" x14ac:dyDescent="0.25">
      <c r="A1074" s="63" t="s">
        <v>9710</v>
      </c>
      <c r="B1074" s="64" t="s">
        <v>9711</v>
      </c>
      <c r="C1074" s="138">
        <v>6</v>
      </c>
      <c r="D1074" s="49">
        <v>43865</v>
      </c>
      <c r="E1074" s="49">
        <v>43885</v>
      </c>
      <c r="F1074" s="63" t="s">
        <v>6694</v>
      </c>
      <c r="G1074" s="64" t="s">
        <v>9712</v>
      </c>
      <c r="H1074" s="67"/>
      <c r="I1074" s="68"/>
    </row>
    <row r="1075" spans="1:9" ht="14.25" customHeight="1" x14ac:dyDescent="0.25">
      <c r="A1075" s="59" t="s">
        <v>9713</v>
      </c>
      <c r="B1075" s="64" t="s">
        <v>9714</v>
      </c>
      <c r="C1075" s="59">
        <v>6</v>
      </c>
      <c r="D1075" s="61">
        <v>43865</v>
      </c>
      <c r="E1075" s="61">
        <v>43885</v>
      </c>
      <c r="F1075" s="59" t="s">
        <v>58</v>
      </c>
      <c r="G1075" s="17" t="s">
        <v>9715</v>
      </c>
      <c r="H1075" s="62" t="s">
        <v>9716</v>
      </c>
      <c r="I1075" s="59" t="s">
        <v>7129</v>
      </c>
    </row>
    <row r="1076" spans="1:9" ht="14.25" customHeight="1" x14ac:dyDescent="0.25">
      <c r="A1076" s="59" t="s">
        <v>9713</v>
      </c>
      <c r="B1076" s="64" t="s">
        <v>9714</v>
      </c>
      <c r="C1076" s="59">
        <v>6</v>
      </c>
      <c r="D1076" s="61">
        <v>43865</v>
      </c>
      <c r="E1076" s="61">
        <v>43885</v>
      </c>
      <c r="F1076" s="59" t="s">
        <v>58</v>
      </c>
      <c r="G1076" s="17" t="s">
        <v>9715</v>
      </c>
      <c r="H1076" s="97" t="s">
        <v>9717</v>
      </c>
      <c r="I1076" s="59" t="s">
        <v>7129</v>
      </c>
    </row>
    <row r="1077" spans="1:9" ht="14.25" customHeight="1" x14ac:dyDescent="0.25">
      <c r="A1077" s="63" t="s">
        <v>9718</v>
      </c>
      <c r="B1077" s="64" t="s">
        <v>9714</v>
      </c>
      <c r="C1077" s="138">
        <v>6</v>
      </c>
      <c r="D1077" s="49">
        <v>43865</v>
      </c>
      <c r="E1077" s="49">
        <v>43885</v>
      </c>
      <c r="F1077" s="63" t="s">
        <v>678</v>
      </c>
      <c r="G1077" s="64" t="s">
        <v>9719</v>
      </c>
      <c r="H1077" s="67"/>
      <c r="I1077" s="72"/>
    </row>
    <row r="1078" spans="1:9" ht="14.25" customHeight="1" x14ac:dyDescent="0.25">
      <c r="A1078" s="59" t="s">
        <v>9720</v>
      </c>
      <c r="B1078" s="64" t="s">
        <v>9714</v>
      </c>
      <c r="C1078" s="59">
        <v>6</v>
      </c>
      <c r="D1078" s="61">
        <v>43865</v>
      </c>
      <c r="E1078" s="61">
        <v>43885</v>
      </c>
      <c r="F1078" s="59" t="s">
        <v>518</v>
      </c>
      <c r="G1078" s="17" t="s">
        <v>9721</v>
      </c>
      <c r="H1078" s="62" t="s">
        <v>9716</v>
      </c>
      <c r="I1078" s="59" t="s">
        <v>7129</v>
      </c>
    </row>
    <row r="1079" spans="1:9" ht="14.25" customHeight="1" x14ac:dyDescent="0.25">
      <c r="A1079" s="59" t="s">
        <v>9720</v>
      </c>
      <c r="B1079" s="64" t="s">
        <v>9714</v>
      </c>
      <c r="C1079" s="59">
        <v>6</v>
      </c>
      <c r="D1079" s="61">
        <v>43865</v>
      </c>
      <c r="E1079" s="61">
        <v>43885</v>
      </c>
      <c r="F1079" s="59" t="s">
        <v>518</v>
      </c>
      <c r="G1079" s="17" t="s">
        <v>9721</v>
      </c>
      <c r="H1079" s="62" t="s">
        <v>9717</v>
      </c>
      <c r="I1079" s="59" t="s">
        <v>7129</v>
      </c>
    </row>
    <row r="1080" spans="1:9" s="73" customFormat="1" ht="14.25" customHeight="1" x14ac:dyDescent="0.25">
      <c r="A1080" s="59" t="s">
        <v>9722</v>
      </c>
      <c r="B1080" s="64" t="s">
        <v>9714</v>
      </c>
      <c r="C1080" s="59">
        <v>6</v>
      </c>
      <c r="D1080" s="61">
        <v>43865</v>
      </c>
      <c r="E1080" s="61">
        <v>43885</v>
      </c>
      <c r="F1080" s="59" t="s">
        <v>518</v>
      </c>
      <c r="G1080" s="17" t="s">
        <v>9723</v>
      </c>
      <c r="H1080" s="62" t="s">
        <v>9716</v>
      </c>
      <c r="I1080" s="59" t="s">
        <v>7129</v>
      </c>
    </row>
    <row r="1081" spans="1:9" ht="14.25" customHeight="1" x14ac:dyDescent="0.25">
      <c r="A1081" s="59" t="s">
        <v>9722</v>
      </c>
      <c r="B1081" s="64" t="s">
        <v>9714</v>
      </c>
      <c r="C1081" s="59">
        <v>6</v>
      </c>
      <c r="D1081" s="61">
        <v>43865</v>
      </c>
      <c r="E1081" s="61">
        <v>43885</v>
      </c>
      <c r="F1081" s="59" t="s">
        <v>518</v>
      </c>
      <c r="G1081" s="17" t="s">
        <v>9723</v>
      </c>
      <c r="H1081" s="62" t="s">
        <v>9717</v>
      </c>
      <c r="I1081" s="59" t="s">
        <v>7129</v>
      </c>
    </row>
    <row r="1082" spans="1:9" ht="14.25" customHeight="1" x14ac:dyDescent="0.25">
      <c r="A1082" s="59" t="s">
        <v>9724</v>
      </c>
      <c r="B1082" s="64" t="s">
        <v>9725</v>
      </c>
      <c r="C1082" s="59">
        <v>6</v>
      </c>
      <c r="D1082" s="61">
        <v>43865</v>
      </c>
      <c r="E1082" s="61">
        <v>43885</v>
      </c>
      <c r="F1082" s="59" t="s">
        <v>518</v>
      </c>
      <c r="G1082" s="17" t="s">
        <v>9726</v>
      </c>
      <c r="H1082" s="62" t="s">
        <v>9717</v>
      </c>
      <c r="I1082" s="59" t="s">
        <v>7129</v>
      </c>
    </row>
    <row r="1083" spans="1:9" ht="14.25" customHeight="1" x14ac:dyDescent="0.25">
      <c r="A1083" s="63" t="s">
        <v>9727</v>
      </c>
      <c r="B1083" s="64" t="s">
        <v>9714</v>
      </c>
      <c r="C1083" s="138">
        <v>6</v>
      </c>
      <c r="D1083" s="49">
        <v>43865</v>
      </c>
      <c r="E1083" s="49">
        <v>43885</v>
      </c>
      <c r="F1083" s="63" t="s">
        <v>518</v>
      </c>
      <c r="G1083" s="64" t="s">
        <v>9728</v>
      </c>
      <c r="H1083" s="67"/>
      <c r="I1083" s="68"/>
    </row>
    <row r="1084" spans="1:9" ht="14.25" customHeight="1" x14ac:dyDescent="0.25">
      <c r="A1084" s="63" t="s">
        <v>9729</v>
      </c>
      <c r="B1084" s="64" t="s">
        <v>8427</v>
      </c>
      <c r="C1084" s="63">
        <v>6</v>
      </c>
      <c r="D1084" s="66">
        <v>43865</v>
      </c>
      <c r="E1084" s="66">
        <v>43885</v>
      </c>
      <c r="F1084" s="63" t="s">
        <v>38</v>
      </c>
      <c r="G1084" s="64" t="s">
        <v>9730</v>
      </c>
      <c r="H1084" s="67"/>
      <c r="I1084" s="68"/>
    </row>
    <row r="1085" spans="1:9" ht="14.25" customHeight="1" x14ac:dyDescent="0.25">
      <c r="A1085" s="59" t="s">
        <v>9731</v>
      </c>
      <c r="B1085" s="64" t="s">
        <v>9732</v>
      </c>
      <c r="C1085" s="59">
        <v>6</v>
      </c>
      <c r="D1085" s="61">
        <v>43865</v>
      </c>
      <c r="E1085" s="61">
        <v>43885</v>
      </c>
      <c r="F1085" s="59" t="s">
        <v>38</v>
      </c>
      <c r="G1085" s="17" t="s">
        <v>9733</v>
      </c>
      <c r="H1085" s="62" t="s">
        <v>9734</v>
      </c>
      <c r="I1085" s="59" t="s">
        <v>7129</v>
      </c>
    </row>
    <row r="1086" spans="1:9" s="75" customFormat="1" ht="14.25" customHeight="1" x14ac:dyDescent="0.25">
      <c r="A1086" s="63" t="s">
        <v>9735</v>
      </c>
      <c r="B1086" s="64" t="s">
        <v>9732</v>
      </c>
      <c r="C1086" s="138">
        <v>6</v>
      </c>
      <c r="D1086" s="49">
        <v>43865</v>
      </c>
      <c r="E1086" s="49">
        <v>43885</v>
      </c>
      <c r="F1086" s="63" t="s">
        <v>38</v>
      </c>
      <c r="G1086" s="64" t="s">
        <v>9736</v>
      </c>
      <c r="H1086" s="67"/>
      <c r="I1086" s="68"/>
    </row>
    <row r="1087" spans="1:9" s="73" customFormat="1" ht="14.25" customHeight="1" x14ac:dyDescent="0.25">
      <c r="A1087" s="63" t="s">
        <v>9737</v>
      </c>
      <c r="B1087" s="64" t="s">
        <v>9738</v>
      </c>
      <c r="C1087" s="138">
        <v>6</v>
      </c>
      <c r="D1087" s="49">
        <v>43865</v>
      </c>
      <c r="E1087" s="49">
        <v>43885</v>
      </c>
      <c r="F1087" s="63" t="s">
        <v>1139</v>
      </c>
      <c r="G1087" s="64" t="s">
        <v>9739</v>
      </c>
      <c r="H1087" s="67"/>
      <c r="I1087" s="72"/>
    </row>
    <row r="1088" spans="1:9" ht="14.25" customHeight="1" x14ac:dyDescent="0.25">
      <c r="A1088" s="63" t="s">
        <v>9740</v>
      </c>
      <c r="B1088" s="64" t="s">
        <v>9741</v>
      </c>
      <c r="C1088" s="138">
        <v>6</v>
      </c>
      <c r="D1088" s="49">
        <v>43865</v>
      </c>
      <c r="E1088" s="49">
        <v>43885</v>
      </c>
      <c r="F1088" s="63" t="s">
        <v>135</v>
      </c>
      <c r="G1088" s="64" t="s">
        <v>9742</v>
      </c>
      <c r="H1088" s="67"/>
      <c r="I1088" s="72"/>
    </row>
    <row r="1089" spans="1:9" ht="14.25" customHeight="1" x14ac:dyDescent="0.25">
      <c r="A1089" s="63" t="s">
        <v>9743</v>
      </c>
      <c r="B1089" s="64" t="s">
        <v>9744</v>
      </c>
      <c r="C1089" s="138">
        <v>6</v>
      </c>
      <c r="D1089" s="49">
        <v>43865</v>
      </c>
      <c r="E1089" s="49">
        <v>43885</v>
      </c>
      <c r="F1089" s="63" t="s">
        <v>101</v>
      </c>
      <c r="G1089" s="64" t="s">
        <v>9745</v>
      </c>
      <c r="H1089" s="67"/>
      <c r="I1089" s="68"/>
    </row>
    <row r="1090" spans="1:9" s="75" customFormat="1" ht="14.25" customHeight="1" x14ac:dyDescent="0.25">
      <c r="A1090" s="63" t="s">
        <v>9746</v>
      </c>
      <c r="B1090" s="64" t="s">
        <v>9747</v>
      </c>
      <c r="C1090" s="138">
        <v>6</v>
      </c>
      <c r="D1090" s="49">
        <v>43865</v>
      </c>
      <c r="E1090" s="49">
        <v>43885</v>
      </c>
      <c r="F1090" s="63" t="s">
        <v>197</v>
      </c>
      <c r="G1090" s="64" t="s">
        <v>9748</v>
      </c>
      <c r="H1090" s="67"/>
      <c r="I1090" s="72"/>
    </row>
    <row r="1091" spans="1:9" ht="14.25" customHeight="1" x14ac:dyDescent="0.25">
      <c r="A1091" s="63" t="s">
        <v>9749</v>
      </c>
      <c r="B1091" s="64" t="s">
        <v>4911</v>
      </c>
      <c r="C1091" s="138">
        <v>6</v>
      </c>
      <c r="D1091" s="49">
        <v>43865</v>
      </c>
      <c r="E1091" s="49">
        <v>43885</v>
      </c>
      <c r="F1091" s="63" t="s">
        <v>197</v>
      </c>
      <c r="G1091" s="64" t="s">
        <v>9750</v>
      </c>
      <c r="H1091" s="67"/>
      <c r="I1091" s="68"/>
    </row>
    <row r="1092" spans="1:9" ht="14.25" customHeight="1" x14ac:dyDescent="0.25">
      <c r="A1092" s="63" t="s">
        <v>9751</v>
      </c>
      <c r="B1092" s="64" t="s">
        <v>9375</v>
      </c>
      <c r="C1092" s="138">
        <v>6</v>
      </c>
      <c r="D1092" s="49">
        <v>43865</v>
      </c>
      <c r="E1092" s="49">
        <v>43885</v>
      </c>
      <c r="F1092" s="63" t="s">
        <v>197</v>
      </c>
      <c r="G1092" s="64" t="s">
        <v>9752</v>
      </c>
      <c r="H1092" s="67"/>
      <c r="I1092" s="95"/>
    </row>
    <row r="1093" spans="1:9" s="73" customFormat="1" ht="14.25" customHeight="1" x14ac:dyDescent="0.25">
      <c r="A1093" s="139" t="s">
        <v>9753</v>
      </c>
      <c r="B1093" s="64" t="s">
        <v>9754</v>
      </c>
      <c r="C1093" s="63">
        <v>7</v>
      </c>
      <c r="D1093" s="66">
        <v>43872</v>
      </c>
      <c r="E1093" s="66">
        <v>43892</v>
      </c>
      <c r="F1093" s="63" t="s">
        <v>64</v>
      </c>
      <c r="G1093" s="64" t="s">
        <v>9755</v>
      </c>
      <c r="H1093" s="67"/>
      <c r="I1093" s="68"/>
    </row>
    <row r="1094" spans="1:9" ht="14.25" customHeight="1" x14ac:dyDescent="0.25">
      <c r="A1094" s="139" t="s">
        <v>9756</v>
      </c>
      <c r="B1094" s="64" t="s">
        <v>4911</v>
      </c>
      <c r="C1094" s="63">
        <v>7</v>
      </c>
      <c r="D1094" s="66">
        <v>43872</v>
      </c>
      <c r="E1094" s="66">
        <v>43892</v>
      </c>
      <c r="F1094" s="63" t="s">
        <v>2475</v>
      </c>
      <c r="G1094" s="64" t="s">
        <v>9757</v>
      </c>
      <c r="H1094" s="67"/>
      <c r="I1094" s="72"/>
    </row>
    <row r="1095" spans="1:9" ht="14.25" customHeight="1" x14ac:dyDescent="0.25">
      <c r="A1095" s="19" t="s">
        <v>9758</v>
      </c>
      <c r="B1095" s="64" t="s">
        <v>9759</v>
      </c>
      <c r="C1095" s="59">
        <v>7</v>
      </c>
      <c r="D1095" s="61">
        <v>43872</v>
      </c>
      <c r="E1095" s="61">
        <v>43892</v>
      </c>
      <c r="F1095" s="59" t="s">
        <v>1473</v>
      </c>
      <c r="G1095" s="17" t="s">
        <v>9760</v>
      </c>
      <c r="H1095" s="62" t="s">
        <v>7254</v>
      </c>
      <c r="I1095" s="59" t="s">
        <v>7129</v>
      </c>
    </row>
    <row r="1096" spans="1:9" ht="14.25" customHeight="1" x14ac:dyDescent="0.25">
      <c r="A1096" s="19" t="s">
        <v>9761</v>
      </c>
      <c r="B1096" s="64" t="s">
        <v>9759</v>
      </c>
      <c r="C1096" s="59">
        <v>7</v>
      </c>
      <c r="D1096" s="61">
        <v>43872</v>
      </c>
      <c r="E1096" s="61">
        <v>43892</v>
      </c>
      <c r="F1096" s="59" t="s">
        <v>1473</v>
      </c>
      <c r="G1096" s="17" t="s">
        <v>9762</v>
      </c>
      <c r="H1096" s="62" t="s">
        <v>7254</v>
      </c>
      <c r="I1096" s="59" t="s">
        <v>7129</v>
      </c>
    </row>
    <row r="1097" spans="1:9" ht="14.25" customHeight="1" x14ac:dyDescent="0.25">
      <c r="A1097" s="139" t="s">
        <v>9763</v>
      </c>
      <c r="B1097" s="64" t="s">
        <v>9764</v>
      </c>
      <c r="C1097" s="63">
        <v>7</v>
      </c>
      <c r="D1097" s="66">
        <v>43872</v>
      </c>
      <c r="E1097" s="66">
        <v>43892</v>
      </c>
      <c r="F1097" s="63" t="s">
        <v>733</v>
      </c>
      <c r="G1097" s="64" t="s">
        <v>9765</v>
      </c>
      <c r="H1097" s="67"/>
      <c r="I1097" s="72"/>
    </row>
    <row r="1098" spans="1:9" s="73" customFormat="1" ht="14.25" customHeight="1" x14ac:dyDescent="0.25">
      <c r="A1098" s="139" t="s">
        <v>9766</v>
      </c>
      <c r="B1098" s="64" t="s">
        <v>9767</v>
      </c>
      <c r="C1098" s="63">
        <v>7</v>
      </c>
      <c r="D1098" s="66">
        <v>43872</v>
      </c>
      <c r="E1098" s="66">
        <v>43892</v>
      </c>
      <c r="F1098" s="63" t="s">
        <v>445</v>
      </c>
      <c r="G1098" s="64" t="s">
        <v>9768</v>
      </c>
      <c r="H1098" s="67"/>
      <c r="I1098" s="68"/>
    </row>
    <row r="1099" spans="1:9" s="73" customFormat="1" ht="14.25" customHeight="1" x14ac:dyDescent="0.25">
      <c r="A1099" s="139" t="s">
        <v>9769</v>
      </c>
      <c r="B1099" s="64" t="s">
        <v>9770</v>
      </c>
      <c r="C1099" s="63">
        <v>7</v>
      </c>
      <c r="D1099" s="66">
        <v>43872</v>
      </c>
      <c r="E1099" s="66">
        <v>43892</v>
      </c>
      <c r="F1099" s="63" t="s">
        <v>3004</v>
      </c>
      <c r="G1099" s="64" t="s">
        <v>9771</v>
      </c>
      <c r="H1099" s="67"/>
      <c r="I1099" s="95"/>
    </row>
    <row r="1100" spans="1:9" s="73" customFormat="1" ht="14.25" customHeight="1" x14ac:dyDescent="0.25">
      <c r="A1100" s="139" t="s">
        <v>9772</v>
      </c>
      <c r="B1100" s="64" t="s">
        <v>9773</v>
      </c>
      <c r="C1100" s="63">
        <v>7</v>
      </c>
      <c r="D1100" s="66">
        <v>43872</v>
      </c>
      <c r="E1100" s="66">
        <v>43892</v>
      </c>
      <c r="F1100" s="63" t="s">
        <v>122</v>
      </c>
      <c r="G1100" s="64" t="s">
        <v>9774</v>
      </c>
      <c r="H1100" s="67"/>
      <c r="I1100" s="68"/>
    </row>
    <row r="1101" spans="1:9" s="73" customFormat="1" ht="14.25" customHeight="1" x14ac:dyDescent="0.25">
      <c r="A1101" s="139" t="s">
        <v>9775</v>
      </c>
      <c r="B1101" s="64" t="s">
        <v>9776</v>
      </c>
      <c r="C1101" s="63">
        <v>7</v>
      </c>
      <c r="D1101" s="66">
        <v>43872</v>
      </c>
      <c r="E1101" s="66">
        <v>43892</v>
      </c>
      <c r="F1101" s="63" t="s">
        <v>793</v>
      </c>
      <c r="G1101" s="64" t="s">
        <v>9777</v>
      </c>
      <c r="H1101" s="67"/>
      <c r="I1101" s="68"/>
    </row>
    <row r="1102" spans="1:9" ht="14.25" customHeight="1" x14ac:dyDescent="0.25">
      <c r="A1102" s="139" t="s">
        <v>9778</v>
      </c>
      <c r="B1102" s="64" t="s">
        <v>9779</v>
      </c>
      <c r="C1102" s="63">
        <v>7</v>
      </c>
      <c r="D1102" s="66">
        <v>43872</v>
      </c>
      <c r="E1102" s="66">
        <v>43892</v>
      </c>
      <c r="F1102" s="63" t="s">
        <v>793</v>
      </c>
      <c r="G1102" s="64" t="s">
        <v>9780</v>
      </c>
      <c r="H1102" s="67"/>
      <c r="I1102" s="68"/>
    </row>
    <row r="1103" spans="1:9" ht="14.25" customHeight="1" x14ac:dyDescent="0.25">
      <c r="A1103" s="80" t="s">
        <v>9781</v>
      </c>
      <c r="B1103" s="81" t="s">
        <v>9782</v>
      </c>
      <c r="C1103" s="80">
        <v>7</v>
      </c>
      <c r="D1103" s="83">
        <v>43872</v>
      </c>
      <c r="E1103" s="83">
        <v>43892</v>
      </c>
      <c r="F1103" s="80" t="s">
        <v>663</v>
      </c>
      <c r="G1103" s="81" t="s">
        <v>9783</v>
      </c>
      <c r="H1103" s="84" t="s">
        <v>9784</v>
      </c>
      <c r="I1103" s="80" t="s">
        <v>7224</v>
      </c>
    </row>
    <row r="1104" spans="1:9" s="75" customFormat="1" ht="14.25" customHeight="1" x14ac:dyDescent="0.25">
      <c r="A1104" s="139" t="s">
        <v>9785</v>
      </c>
      <c r="B1104" s="64" t="s">
        <v>9786</v>
      </c>
      <c r="C1104" s="63">
        <v>7</v>
      </c>
      <c r="D1104" s="66">
        <v>43872</v>
      </c>
      <c r="E1104" s="66">
        <v>43892</v>
      </c>
      <c r="F1104" s="63" t="s">
        <v>451</v>
      </c>
      <c r="G1104" s="64" t="s">
        <v>9787</v>
      </c>
      <c r="H1104" s="67"/>
      <c r="I1104" s="72"/>
    </row>
    <row r="1105" spans="1:9" s="73" customFormat="1" ht="14.25" customHeight="1" x14ac:dyDescent="0.25">
      <c r="A1105" s="139" t="s">
        <v>9788</v>
      </c>
      <c r="B1105" s="64" t="s">
        <v>9029</v>
      </c>
      <c r="C1105" s="63">
        <v>7</v>
      </c>
      <c r="D1105" s="66">
        <v>43872</v>
      </c>
      <c r="E1105" s="66">
        <v>43892</v>
      </c>
      <c r="F1105" s="63" t="s">
        <v>147</v>
      </c>
      <c r="G1105" s="64" t="s">
        <v>9789</v>
      </c>
      <c r="H1105" s="67"/>
      <c r="I1105" s="68"/>
    </row>
    <row r="1106" spans="1:9" s="75" customFormat="1" ht="14.25" customHeight="1" x14ac:dyDescent="0.25">
      <c r="A1106" s="139" t="s">
        <v>9790</v>
      </c>
      <c r="B1106" s="64" t="s">
        <v>9512</v>
      </c>
      <c r="C1106" s="63">
        <v>7</v>
      </c>
      <c r="D1106" s="66">
        <v>43872</v>
      </c>
      <c r="E1106" s="66">
        <v>43892</v>
      </c>
      <c r="F1106" s="63" t="s">
        <v>147</v>
      </c>
      <c r="G1106" s="64" t="s">
        <v>9791</v>
      </c>
      <c r="H1106" s="67"/>
      <c r="I1106" s="68"/>
    </row>
    <row r="1107" spans="1:9" s="73" customFormat="1" ht="14.25" customHeight="1" x14ac:dyDescent="0.25">
      <c r="A1107" s="71" t="s">
        <v>9792</v>
      </c>
      <c r="B1107" s="64" t="s">
        <v>8517</v>
      </c>
      <c r="C1107" s="63">
        <v>7</v>
      </c>
      <c r="D1107" s="66">
        <v>44244</v>
      </c>
      <c r="E1107" s="66">
        <v>44264</v>
      </c>
      <c r="F1107" s="71" t="s">
        <v>147</v>
      </c>
      <c r="G1107" s="94" t="s">
        <v>9793</v>
      </c>
      <c r="H1107" s="67"/>
      <c r="I1107" s="68"/>
    </row>
    <row r="1108" spans="1:9" ht="14.25" customHeight="1" x14ac:dyDescent="0.25">
      <c r="A1108" s="59" t="s">
        <v>9794</v>
      </c>
      <c r="B1108" s="17" t="s">
        <v>9285</v>
      </c>
      <c r="C1108" s="59">
        <v>7</v>
      </c>
      <c r="D1108" s="61">
        <v>43872</v>
      </c>
      <c r="E1108" s="61">
        <v>43892</v>
      </c>
      <c r="F1108" s="59" t="s">
        <v>129</v>
      </c>
      <c r="G1108" s="17" t="s">
        <v>9795</v>
      </c>
      <c r="H1108" s="62" t="s">
        <v>9524</v>
      </c>
      <c r="I1108" s="59" t="s">
        <v>7129</v>
      </c>
    </row>
    <row r="1109" spans="1:9" ht="14.25" customHeight="1" x14ac:dyDescent="0.25">
      <c r="A1109" s="63" t="s">
        <v>9796</v>
      </c>
      <c r="B1109" s="64" t="s">
        <v>9797</v>
      </c>
      <c r="C1109" s="63">
        <v>7</v>
      </c>
      <c r="D1109" s="66">
        <v>43872</v>
      </c>
      <c r="E1109" s="66">
        <v>43892</v>
      </c>
      <c r="F1109" s="63" t="s">
        <v>129</v>
      </c>
      <c r="G1109" s="64" t="s">
        <v>9798</v>
      </c>
      <c r="H1109" s="67"/>
      <c r="I1109" s="72"/>
    </row>
    <row r="1110" spans="1:9" s="73" customFormat="1" ht="14.25" customHeight="1" x14ac:dyDescent="0.25">
      <c r="A1110" s="139" t="s">
        <v>9799</v>
      </c>
      <c r="B1110" s="64" t="s">
        <v>4047</v>
      </c>
      <c r="C1110" s="63">
        <v>7</v>
      </c>
      <c r="D1110" s="66">
        <v>43872</v>
      </c>
      <c r="E1110" s="66">
        <v>43892</v>
      </c>
      <c r="F1110" s="63" t="s">
        <v>129</v>
      </c>
      <c r="G1110" s="64" t="s">
        <v>9800</v>
      </c>
      <c r="H1110" s="67"/>
      <c r="I1110" s="68"/>
    </row>
    <row r="1111" spans="1:9" ht="14.25" customHeight="1" x14ac:dyDescent="0.25">
      <c r="A1111" s="19" t="s">
        <v>9801</v>
      </c>
      <c r="B1111" s="64" t="s">
        <v>4290</v>
      </c>
      <c r="C1111" s="59">
        <v>7</v>
      </c>
      <c r="D1111" s="61">
        <v>43872</v>
      </c>
      <c r="E1111" s="61">
        <v>43892</v>
      </c>
      <c r="F1111" s="59" t="s">
        <v>129</v>
      </c>
      <c r="G1111" s="17" t="s">
        <v>9802</v>
      </c>
      <c r="H1111" s="62" t="s">
        <v>9803</v>
      </c>
      <c r="I1111" s="59" t="s">
        <v>7129</v>
      </c>
    </row>
    <row r="1112" spans="1:9" ht="14.25" customHeight="1" x14ac:dyDescent="0.25">
      <c r="A1112" s="139" t="s">
        <v>9804</v>
      </c>
      <c r="B1112" s="64" t="s">
        <v>9805</v>
      </c>
      <c r="C1112" s="63">
        <v>7</v>
      </c>
      <c r="D1112" s="66">
        <v>43872</v>
      </c>
      <c r="E1112" s="66">
        <v>43892</v>
      </c>
      <c r="F1112" s="63" t="s">
        <v>845</v>
      </c>
      <c r="G1112" s="64" t="s">
        <v>9806</v>
      </c>
      <c r="H1112" s="67"/>
      <c r="I1112" s="68"/>
    </row>
    <row r="1113" spans="1:9" s="73" customFormat="1" ht="14.25" customHeight="1" x14ac:dyDescent="0.25">
      <c r="A1113" s="19" t="s">
        <v>9807</v>
      </c>
      <c r="B1113" s="64" t="s">
        <v>9808</v>
      </c>
      <c r="C1113" s="59">
        <v>7</v>
      </c>
      <c r="D1113" s="61">
        <v>43872</v>
      </c>
      <c r="E1113" s="61">
        <v>43892</v>
      </c>
      <c r="F1113" s="59" t="s">
        <v>536</v>
      </c>
      <c r="G1113" s="17" t="s">
        <v>9809</v>
      </c>
      <c r="H1113" s="62" t="s">
        <v>9810</v>
      </c>
      <c r="I1113" s="59" t="s">
        <v>7129</v>
      </c>
    </row>
    <row r="1114" spans="1:9" s="73" customFormat="1" ht="14.25" customHeight="1" x14ac:dyDescent="0.25">
      <c r="A1114" s="139" t="s">
        <v>9811</v>
      </c>
      <c r="B1114" s="64" t="s">
        <v>9812</v>
      </c>
      <c r="C1114" s="63">
        <v>7</v>
      </c>
      <c r="D1114" s="66">
        <v>43872</v>
      </c>
      <c r="E1114" s="66">
        <v>43892</v>
      </c>
      <c r="F1114" s="63" t="s">
        <v>332</v>
      </c>
      <c r="G1114" s="64" t="s">
        <v>9813</v>
      </c>
      <c r="H1114" s="67"/>
      <c r="I1114" s="72"/>
    </row>
    <row r="1115" spans="1:9" ht="14.25" customHeight="1" x14ac:dyDescent="0.25">
      <c r="A1115" s="139" t="s">
        <v>9814</v>
      </c>
      <c r="B1115" s="64" t="s">
        <v>9815</v>
      </c>
      <c r="C1115" s="63">
        <v>7</v>
      </c>
      <c r="D1115" s="66">
        <v>43872</v>
      </c>
      <c r="E1115" s="66">
        <v>43892</v>
      </c>
      <c r="F1115" s="63" t="s">
        <v>5333</v>
      </c>
      <c r="G1115" s="64" t="s">
        <v>9816</v>
      </c>
      <c r="H1115" s="67"/>
      <c r="I1115" s="68"/>
    </row>
    <row r="1116" spans="1:9" ht="14.25" customHeight="1" x14ac:dyDescent="0.25">
      <c r="A1116" s="139" t="s">
        <v>9817</v>
      </c>
      <c r="B1116" s="64" t="s">
        <v>9818</v>
      </c>
      <c r="C1116" s="63">
        <v>7</v>
      </c>
      <c r="D1116" s="66">
        <v>43872</v>
      </c>
      <c r="E1116" s="66">
        <v>43892</v>
      </c>
      <c r="F1116" s="63" t="s">
        <v>1665</v>
      </c>
      <c r="G1116" s="64" t="s">
        <v>9819</v>
      </c>
      <c r="H1116" s="67"/>
      <c r="I1116" s="72"/>
    </row>
    <row r="1117" spans="1:9" ht="14.25" customHeight="1" x14ac:dyDescent="0.25">
      <c r="A1117" s="19" t="s">
        <v>9820</v>
      </c>
      <c r="B1117" s="64" t="s">
        <v>9821</v>
      </c>
      <c r="C1117" s="59">
        <v>7</v>
      </c>
      <c r="D1117" s="61">
        <v>43872</v>
      </c>
      <c r="E1117" s="61">
        <v>43892</v>
      </c>
      <c r="F1117" s="59" t="s">
        <v>1823</v>
      </c>
      <c r="G1117" s="17" t="s">
        <v>9822</v>
      </c>
      <c r="H1117" s="62" t="s">
        <v>9823</v>
      </c>
      <c r="I1117" s="59" t="s">
        <v>7129</v>
      </c>
    </row>
    <row r="1118" spans="1:9" ht="14.25" customHeight="1" x14ac:dyDescent="0.25">
      <c r="A1118" s="139" t="s">
        <v>9824</v>
      </c>
      <c r="B1118" s="64" t="s">
        <v>9825</v>
      </c>
      <c r="C1118" s="63">
        <v>7</v>
      </c>
      <c r="D1118" s="66">
        <v>43872</v>
      </c>
      <c r="E1118" s="66">
        <v>43892</v>
      </c>
      <c r="F1118" s="63" t="s">
        <v>5386</v>
      </c>
      <c r="G1118" s="64" t="s">
        <v>9826</v>
      </c>
      <c r="H1118" s="67"/>
      <c r="I1118" s="72"/>
    </row>
    <row r="1119" spans="1:9" ht="14.25" customHeight="1" x14ac:dyDescent="0.25">
      <c r="A1119" s="19" t="s">
        <v>9827</v>
      </c>
      <c r="B1119" s="64" t="s">
        <v>4576</v>
      </c>
      <c r="C1119" s="59">
        <v>7</v>
      </c>
      <c r="D1119" s="61">
        <v>43872</v>
      </c>
      <c r="E1119" s="61">
        <v>43892</v>
      </c>
      <c r="F1119" s="59" t="s">
        <v>3059</v>
      </c>
      <c r="G1119" s="17" t="s">
        <v>9828</v>
      </c>
      <c r="H1119" s="62" t="s">
        <v>7308</v>
      </c>
      <c r="I1119" s="59" t="s">
        <v>7129</v>
      </c>
    </row>
    <row r="1120" spans="1:9" s="75" customFormat="1" ht="14.25" customHeight="1" x14ac:dyDescent="0.25">
      <c r="A1120" s="85" t="s">
        <v>9829</v>
      </c>
      <c r="B1120" s="81" t="s">
        <v>4900</v>
      </c>
      <c r="C1120" s="80">
        <v>7</v>
      </c>
      <c r="D1120" s="83">
        <v>43872</v>
      </c>
      <c r="E1120" s="83">
        <v>43892</v>
      </c>
      <c r="F1120" s="80" t="s">
        <v>1772</v>
      </c>
      <c r="G1120" s="81" t="s">
        <v>9830</v>
      </c>
      <c r="H1120" s="84" t="s">
        <v>9831</v>
      </c>
      <c r="I1120" s="80" t="s">
        <v>7224</v>
      </c>
    </row>
    <row r="1121" spans="1:9" ht="14.25" customHeight="1" x14ac:dyDescent="0.25">
      <c r="A1121" s="139" t="s">
        <v>9832</v>
      </c>
      <c r="B1121" s="64" t="s">
        <v>4244</v>
      </c>
      <c r="C1121" s="63">
        <v>7</v>
      </c>
      <c r="D1121" s="66">
        <v>43872</v>
      </c>
      <c r="E1121" s="66">
        <v>43892</v>
      </c>
      <c r="F1121" s="63" t="s">
        <v>728</v>
      </c>
      <c r="G1121" s="64" t="s">
        <v>9833</v>
      </c>
      <c r="H1121" s="67"/>
      <c r="I1121" s="68"/>
    </row>
    <row r="1122" spans="1:9" ht="14.25" customHeight="1" x14ac:dyDescent="0.25">
      <c r="A1122" s="71" t="s">
        <v>9834</v>
      </c>
      <c r="B1122" s="64" t="s">
        <v>9835</v>
      </c>
      <c r="C1122" s="63">
        <v>7</v>
      </c>
      <c r="D1122" s="66">
        <v>44244</v>
      </c>
      <c r="E1122" s="66">
        <v>44264</v>
      </c>
      <c r="F1122" s="71" t="s">
        <v>728</v>
      </c>
      <c r="G1122" s="94" t="s">
        <v>9836</v>
      </c>
      <c r="H1122" s="67"/>
      <c r="I1122" s="68"/>
    </row>
    <row r="1123" spans="1:9" ht="14.25" customHeight="1" x14ac:dyDescent="0.25">
      <c r="A1123" s="139" t="s">
        <v>9837</v>
      </c>
      <c r="B1123" s="64" t="s">
        <v>9569</v>
      </c>
      <c r="C1123" s="63">
        <v>7</v>
      </c>
      <c r="D1123" s="66">
        <v>43872</v>
      </c>
      <c r="E1123" s="66">
        <v>43892</v>
      </c>
      <c r="F1123" s="63" t="s">
        <v>3750</v>
      </c>
      <c r="G1123" s="64" t="s">
        <v>9838</v>
      </c>
      <c r="H1123" s="67"/>
      <c r="I1123" s="68"/>
    </row>
    <row r="1124" spans="1:9" s="73" customFormat="1" ht="14.25" customHeight="1" x14ac:dyDescent="0.25">
      <c r="A1124" s="139" t="s">
        <v>9839</v>
      </c>
      <c r="B1124" s="64" t="s">
        <v>9840</v>
      </c>
      <c r="C1124" s="63">
        <v>7</v>
      </c>
      <c r="D1124" s="66">
        <v>43872</v>
      </c>
      <c r="E1124" s="66">
        <v>43892</v>
      </c>
      <c r="F1124" s="63" t="s">
        <v>5422</v>
      </c>
      <c r="G1124" s="64" t="s">
        <v>9841</v>
      </c>
      <c r="H1124" s="67"/>
      <c r="I1124" s="68"/>
    </row>
    <row r="1125" spans="1:9" ht="14.25" customHeight="1" x14ac:dyDescent="0.25">
      <c r="A1125" s="139" t="s">
        <v>9842</v>
      </c>
      <c r="B1125" s="64" t="s">
        <v>9843</v>
      </c>
      <c r="C1125" s="63">
        <v>7</v>
      </c>
      <c r="D1125" s="66">
        <v>43872</v>
      </c>
      <c r="E1125" s="66">
        <v>43892</v>
      </c>
      <c r="F1125" s="63" t="s">
        <v>562</v>
      </c>
      <c r="G1125" s="64" t="s">
        <v>9844</v>
      </c>
      <c r="H1125" s="67"/>
      <c r="I1125" s="95"/>
    </row>
    <row r="1126" spans="1:9" s="73" customFormat="1" ht="14.25" customHeight="1" x14ac:dyDescent="0.25">
      <c r="A1126" s="139" t="s">
        <v>9845</v>
      </c>
      <c r="B1126" s="64" t="s">
        <v>9846</v>
      </c>
      <c r="C1126" s="63">
        <v>7</v>
      </c>
      <c r="D1126" s="66">
        <v>43872</v>
      </c>
      <c r="E1126" s="66">
        <v>43892</v>
      </c>
      <c r="F1126" s="63" t="s">
        <v>550</v>
      </c>
      <c r="G1126" s="64" t="s">
        <v>9847</v>
      </c>
      <c r="H1126" s="67"/>
      <c r="I1126" s="95"/>
    </row>
    <row r="1127" spans="1:9" s="73" customFormat="1" ht="14.25" customHeight="1" x14ac:dyDescent="0.25">
      <c r="A1127" s="139" t="s">
        <v>9848</v>
      </c>
      <c r="B1127" s="64" t="s">
        <v>9846</v>
      </c>
      <c r="C1127" s="63">
        <v>7</v>
      </c>
      <c r="D1127" s="66">
        <v>43872</v>
      </c>
      <c r="E1127" s="66">
        <v>43892</v>
      </c>
      <c r="F1127" s="63" t="s">
        <v>550</v>
      </c>
      <c r="G1127" s="64" t="s">
        <v>9849</v>
      </c>
      <c r="H1127" s="67"/>
      <c r="I1127" s="72"/>
    </row>
    <row r="1128" spans="1:9" s="73" customFormat="1" ht="14.25" customHeight="1" x14ac:dyDescent="0.25">
      <c r="A1128" s="139" t="s">
        <v>9850</v>
      </c>
      <c r="B1128" s="64" t="s">
        <v>9851</v>
      </c>
      <c r="C1128" s="63">
        <v>7</v>
      </c>
      <c r="D1128" s="66">
        <v>43872</v>
      </c>
      <c r="E1128" s="66">
        <v>43892</v>
      </c>
      <c r="F1128" s="63" t="s">
        <v>550</v>
      </c>
      <c r="G1128" s="64" t="s">
        <v>9852</v>
      </c>
      <c r="H1128" s="67"/>
      <c r="I1128" s="72"/>
    </row>
    <row r="1129" spans="1:9" s="73" customFormat="1" ht="14.25" customHeight="1" x14ac:dyDescent="0.25">
      <c r="A1129" s="85" t="s">
        <v>9853</v>
      </c>
      <c r="B1129" s="81" t="s">
        <v>4392</v>
      </c>
      <c r="C1129" s="80">
        <v>7</v>
      </c>
      <c r="D1129" s="83">
        <v>43872</v>
      </c>
      <c r="E1129" s="83">
        <v>43892</v>
      </c>
      <c r="F1129" s="80" t="s">
        <v>1605</v>
      </c>
      <c r="G1129" s="81" t="s">
        <v>9854</v>
      </c>
      <c r="H1129" s="84" t="s">
        <v>9855</v>
      </c>
      <c r="I1129" s="80" t="s">
        <v>7224</v>
      </c>
    </row>
    <row r="1130" spans="1:9" s="73" customFormat="1" ht="14.25" customHeight="1" x14ac:dyDescent="0.25">
      <c r="A1130" s="85" t="s">
        <v>9856</v>
      </c>
      <c r="B1130" s="81" t="s">
        <v>9857</v>
      </c>
      <c r="C1130" s="80">
        <v>7</v>
      </c>
      <c r="D1130" s="83">
        <v>43872</v>
      </c>
      <c r="E1130" s="83">
        <v>43892</v>
      </c>
      <c r="F1130" s="80" t="s">
        <v>422</v>
      </c>
      <c r="G1130" s="81" t="s">
        <v>9858</v>
      </c>
      <c r="H1130" s="84" t="s">
        <v>7653</v>
      </c>
      <c r="I1130" s="80" t="s">
        <v>7224</v>
      </c>
    </row>
    <row r="1131" spans="1:9" s="73" customFormat="1" ht="14.25" customHeight="1" x14ac:dyDescent="0.25">
      <c r="A1131" s="85" t="s">
        <v>9859</v>
      </c>
      <c r="B1131" s="81" t="s">
        <v>9860</v>
      </c>
      <c r="C1131" s="80">
        <v>7</v>
      </c>
      <c r="D1131" s="83">
        <v>43872</v>
      </c>
      <c r="E1131" s="83">
        <v>43892</v>
      </c>
      <c r="F1131" s="80" t="s">
        <v>5811</v>
      </c>
      <c r="G1131" s="81" t="s">
        <v>9861</v>
      </c>
      <c r="H1131" s="84" t="s">
        <v>7687</v>
      </c>
      <c r="I1131" s="80" t="s">
        <v>7224</v>
      </c>
    </row>
    <row r="1132" spans="1:9" s="73" customFormat="1" ht="14.25" customHeight="1" x14ac:dyDescent="0.25">
      <c r="A1132" s="139" t="s">
        <v>9862</v>
      </c>
      <c r="B1132" s="64" t="s">
        <v>9857</v>
      </c>
      <c r="C1132" s="63">
        <v>7</v>
      </c>
      <c r="D1132" s="66">
        <v>43872</v>
      </c>
      <c r="E1132" s="66">
        <v>43892</v>
      </c>
      <c r="F1132" s="63" t="s">
        <v>204</v>
      </c>
      <c r="G1132" s="64" t="s">
        <v>9863</v>
      </c>
      <c r="H1132" s="67"/>
      <c r="I1132" s="68"/>
    </row>
    <row r="1133" spans="1:9" s="73" customFormat="1" ht="14.25" customHeight="1" x14ac:dyDescent="0.25">
      <c r="A1133" s="63" t="s">
        <v>9864</v>
      </c>
      <c r="B1133" s="64" t="s">
        <v>9865</v>
      </c>
      <c r="C1133" s="63">
        <v>7</v>
      </c>
      <c r="D1133" s="66">
        <v>43872</v>
      </c>
      <c r="E1133" s="66">
        <v>43892</v>
      </c>
      <c r="F1133" s="63" t="s">
        <v>448</v>
      </c>
      <c r="G1133" s="64" t="s">
        <v>9866</v>
      </c>
      <c r="H1133" s="67"/>
      <c r="I1133" s="68"/>
    </row>
    <row r="1134" spans="1:9" ht="14.25" customHeight="1" x14ac:dyDescent="0.25">
      <c r="A1134" s="139" t="s">
        <v>9867</v>
      </c>
      <c r="B1134" s="64" t="s">
        <v>4081</v>
      </c>
      <c r="C1134" s="63">
        <v>7</v>
      </c>
      <c r="D1134" s="66">
        <v>43872</v>
      </c>
      <c r="E1134" s="66">
        <v>43892</v>
      </c>
      <c r="F1134" s="63" t="s">
        <v>104</v>
      </c>
      <c r="G1134" s="64" t="s">
        <v>9868</v>
      </c>
      <c r="H1134" s="67"/>
      <c r="I1134" s="95"/>
    </row>
    <row r="1135" spans="1:9" s="73" customFormat="1" ht="14.25" customHeight="1" x14ac:dyDescent="0.25">
      <c r="A1135" s="139" t="s">
        <v>9869</v>
      </c>
      <c r="B1135" s="64" t="s">
        <v>9392</v>
      </c>
      <c r="C1135" s="63">
        <v>7</v>
      </c>
      <c r="D1135" s="66">
        <v>43872</v>
      </c>
      <c r="E1135" s="66">
        <v>43892</v>
      </c>
      <c r="F1135" s="63" t="s">
        <v>5919</v>
      </c>
      <c r="G1135" s="64" t="s">
        <v>9870</v>
      </c>
      <c r="H1135" s="67"/>
      <c r="I1135" s="68"/>
    </row>
    <row r="1136" spans="1:9" s="75" customFormat="1" ht="14.25" customHeight="1" x14ac:dyDescent="0.25">
      <c r="A1136" s="139" t="s">
        <v>9871</v>
      </c>
      <c r="B1136" s="64" t="s">
        <v>9392</v>
      </c>
      <c r="C1136" s="63">
        <v>7</v>
      </c>
      <c r="D1136" s="66">
        <v>43872</v>
      </c>
      <c r="E1136" s="66">
        <v>43892</v>
      </c>
      <c r="F1136" s="63" t="s">
        <v>5921</v>
      </c>
      <c r="G1136" s="64" t="s">
        <v>9872</v>
      </c>
      <c r="H1136" s="67"/>
      <c r="I1136" s="72"/>
    </row>
    <row r="1137" spans="1:9" ht="14.25" customHeight="1" x14ac:dyDescent="0.25">
      <c r="A1137" s="139" t="s">
        <v>9873</v>
      </c>
      <c r="B1137" s="64" t="s">
        <v>9874</v>
      </c>
      <c r="C1137" s="63">
        <v>7</v>
      </c>
      <c r="D1137" s="66">
        <v>43872</v>
      </c>
      <c r="E1137" s="66">
        <v>43892</v>
      </c>
      <c r="F1137" s="63" t="s">
        <v>3107</v>
      </c>
      <c r="G1137" s="64" t="s">
        <v>9875</v>
      </c>
      <c r="H1137" s="67"/>
      <c r="I1137" s="72"/>
    </row>
    <row r="1138" spans="1:9" ht="14.25" customHeight="1" x14ac:dyDescent="0.25">
      <c r="A1138" s="19" t="s">
        <v>9876</v>
      </c>
      <c r="B1138" s="64" t="s">
        <v>4026</v>
      </c>
      <c r="C1138" s="59">
        <v>7</v>
      </c>
      <c r="D1138" s="61">
        <v>43872</v>
      </c>
      <c r="E1138" s="61">
        <v>43892</v>
      </c>
      <c r="F1138" s="59" t="s">
        <v>486</v>
      </c>
      <c r="G1138" s="17" t="s">
        <v>9877</v>
      </c>
      <c r="H1138" s="62" t="s">
        <v>4247</v>
      </c>
      <c r="I1138" s="59" t="s">
        <v>7129</v>
      </c>
    </row>
    <row r="1139" spans="1:9" ht="14.25" customHeight="1" x14ac:dyDescent="0.25">
      <c r="A1139" s="88" t="s">
        <v>9878</v>
      </c>
      <c r="B1139" s="81" t="s">
        <v>9406</v>
      </c>
      <c r="C1139" s="80">
        <v>7</v>
      </c>
      <c r="D1139" s="83">
        <v>44244</v>
      </c>
      <c r="E1139" s="83">
        <v>44264</v>
      </c>
      <c r="F1139" s="88" t="s">
        <v>386</v>
      </c>
      <c r="G1139" s="89" t="s">
        <v>9879</v>
      </c>
      <c r="H1139" s="84" t="s">
        <v>7677</v>
      </c>
      <c r="I1139" s="85" t="s">
        <v>7224</v>
      </c>
    </row>
    <row r="1140" spans="1:9" ht="14.25" customHeight="1" x14ac:dyDescent="0.25">
      <c r="A1140" s="63" t="s">
        <v>9880</v>
      </c>
      <c r="B1140" s="64" t="s">
        <v>4508</v>
      </c>
      <c r="C1140" s="63">
        <v>7</v>
      </c>
      <c r="D1140" s="66">
        <v>43872</v>
      </c>
      <c r="E1140" s="66">
        <v>43892</v>
      </c>
      <c r="F1140" s="63" t="s">
        <v>304</v>
      </c>
      <c r="G1140" s="64" t="s">
        <v>9881</v>
      </c>
      <c r="H1140" s="67"/>
      <c r="I1140" s="68"/>
    </row>
    <row r="1141" spans="1:9" ht="14.25" customHeight="1" x14ac:dyDescent="0.25">
      <c r="A1141" s="63" t="s">
        <v>9882</v>
      </c>
      <c r="B1141" s="64" t="s">
        <v>4508</v>
      </c>
      <c r="C1141" s="63">
        <v>7</v>
      </c>
      <c r="D1141" s="66">
        <v>43872</v>
      </c>
      <c r="E1141" s="66">
        <v>43892</v>
      </c>
      <c r="F1141" s="63" t="s">
        <v>304</v>
      </c>
      <c r="G1141" s="64" t="s">
        <v>9883</v>
      </c>
      <c r="H1141" s="67"/>
      <c r="I1141" s="68"/>
    </row>
    <row r="1142" spans="1:9" ht="14.25" customHeight="1" x14ac:dyDescent="0.25">
      <c r="A1142" s="19" t="s">
        <v>9884</v>
      </c>
      <c r="B1142" s="64" t="s">
        <v>9885</v>
      </c>
      <c r="C1142" s="59">
        <v>7</v>
      </c>
      <c r="D1142" s="61">
        <v>43872</v>
      </c>
      <c r="E1142" s="61">
        <v>43892</v>
      </c>
      <c r="F1142" s="59" t="s">
        <v>436</v>
      </c>
      <c r="G1142" s="17" t="s">
        <v>9886</v>
      </c>
      <c r="H1142" s="62" t="s">
        <v>9887</v>
      </c>
      <c r="I1142" s="59" t="s">
        <v>7129</v>
      </c>
    </row>
    <row r="1143" spans="1:9" ht="14.25" customHeight="1" x14ac:dyDescent="0.25">
      <c r="A1143" s="85" t="s">
        <v>9884</v>
      </c>
      <c r="B1143" s="81" t="s">
        <v>9885</v>
      </c>
      <c r="C1143" s="80">
        <v>7</v>
      </c>
      <c r="D1143" s="83">
        <v>43872</v>
      </c>
      <c r="E1143" s="83">
        <v>43892</v>
      </c>
      <c r="F1143" s="80" t="s">
        <v>436</v>
      </c>
      <c r="G1143" s="81" t="s">
        <v>9886</v>
      </c>
      <c r="H1143" s="84" t="s">
        <v>9888</v>
      </c>
      <c r="I1143" s="80" t="s">
        <v>7224</v>
      </c>
    </row>
    <row r="1144" spans="1:9" ht="14.25" customHeight="1" x14ac:dyDescent="0.25">
      <c r="A1144" s="80" t="s">
        <v>9889</v>
      </c>
      <c r="B1144" s="81" t="s">
        <v>9005</v>
      </c>
      <c r="C1144" s="80">
        <v>7</v>
      </c>
      <c r="D1144" s="83">
        <v>43872</v>
      </c>
      <c r="E1144" s="83">
        <v>43892</v>
      </c>
      <c r="F1144" s="80" t="s">
        <v>3266</v>
      </c>
      <c r="G1144" s="81" t="s">
        <v>9890</v>
      </c>
      <c r="H1144" s="84" t="s">
        <v>9049</v>
      </c>
      <c r="I1144" s="80" t="s">
        <v>7224</v>
      </c>
    </row>
    <row r="1145" spans="1:9" ht="14.25" customHeight="1" x14ac:dyDescent="0.25">
      <c r="A1145" s="85" t="s">
        <v>9891</v>
      </c>
      <c r="B1145" s="81" t="s">
        <v>9892</v>
      </c>
      <c r="C1145" s="80">
        <v>7</v>
      </c>
      <c r="D1145" s="83">
        <v>43872</v>
      </c>
      <c r="E1145" s="83">
        <v>43892</v>
      </c>
      <c r="F1145" s="80" t="s">
        <v>112</v>
      </c>
      <c r="G1145" s="81" t="s">
        <v>9893</v>
      </c>
      <c r="H1145" s="84" t="s">
        <v>9894</v>
      </c>
      <c r="I1145" s="80" t="s">
        <v>7224</v>
      </c>
    </row>
    <row r="1146" spans="1:9" ht="14.25" customHeight="1" x14ac:dyDescent="0.25">
      <c r="A1146" s="139" t="s">
        <v>9895</v>
      </c>
      <c r="B1146" s="64" t="s">
        <v>9896</v>
      </c>
      <c r="C1146" s="63">
        <v>7</v>
      </c>
      <c r="D1146" s="66">
        <v>43872</v>
      </c>
      <c r="E1146" s="66">
        <v>43892</v>
      </c>
      <c r="F1146" s="63" t="s">
        <v>491</v>
      </c>
      <c r="G1146" s="64" t="s">
        <v>9897</v>
      </c>
      <c r="H1146" s="67"/>
      <c r="I1146" s="68"/>
    </row>
    <row r="1147" spans="1:9" ht="14.25" customHeight="1" x14ac:dyDescent="0.25">
      <c r="A1147" s="19" t="s">
        <v>9898</v>
      </c>
      <c r="B1147" s="64" t="s">
        <v>9899</v>
      </c>
      <c r="C1147" s="59">
        <v>7</v>
      </c>
      <c r="D1147" s="61">
        <v>43872</v>
      </c>
      <c r="E1147" s="61">
        <v>43892</v>
      </c>
      <c r="F1147" s="59" t="s">
        <v>61</v>
      </c>
      <c r="G1147" s="17" t="s">
        <v>9900</v>
      </c>
      <c r="H1147" s="62" t="s">
        <v>9901</v>
      </c>
      <c r="I1147" s="59" t="s">
        <v>7129</v>
      </c>
    </row>
    <row r="1148" spans="1:9" s="73" customFormat="1" ht="14.25" customHeight="1" x14ac:dyDescent="0.25">
      <c r="A1148" s="19" t="s">
        <v>9898</v>
      </c>
      <c r="B1148" s="64" t="s">
        <v>9899</v>
      </c>
      <c r="C1148" s="59">
        <v>7</v>
      </c>
      <c r="D1148" s="61">
        <v>43872</v>
      </c>
      <c r="E1148" s="61">
        <v>43892</v>
      </c>
      <c r="F1148" s="59" t="s">
        <v>61</v>
      </c>
      <c r="G1148" s="17" t="s">
        <v>9900</v>
      </c>
      <c r="H1148" s="62" t="s">
        <v>9902</v>
      </c>
      <c r="I1148" s="59" t="s">
        <v>7129</v>
      </c>
    </row>
    <row r="1149" spans="1:9" ht="14.25" customHeight="1" x14ac:dyDescent="0.25">
      <c r="A1149" s="19" t="s">
        <v>9903</v>
      </c>
      <c r="B1149" s="64" t="s">
        <v>9899</v>
      </c>
      <c r="C1149" s="59">
        <v>7</v>
      </c>
      <c r="D1149" s="61">
        <v>43872</v>
      </c>
      <c r="E1149" s="61">
        <v>43892</v>
      </c>
      <c r="F1149" s="59" t="s">
        <v>61</v>
      </c>
      <c r="G1149" s="17" t="s">
        <v>9904</v>
      </c>
      <c r="H1149" s="62" t="s">
        <v>9901</v>
      </c>
      <c r="I1149" s="59" t="s">
        <v>7129</v>
      </c>
    </row>
    <row r="1150" spans="1:9" s="73" customFormat="1" ht="14.25" customHeight="1" x14ac:dyDescent="0.25">
      <c r="A1150" s="63" t="s">
        <v>9905</v>
      </c>
      <c r="B1150" s="64" t="s">
        <v>9392</v>
      </c>
      <c r="C1150" s="63">
        <v>7</v>
      </c>
      <c r="D1150" s="66">
        <v>43872</v>
      </c>
      <c r="E1150" s="66">
        <v>43892</v>
      </c>
      <c r="F1150" s="63" t="s">
        <v>366</v>
      </c>
      <c r="G1150" s="64" t="s">
        <v>9906</v>
      </c>
      <c r="H1150" s="67"/>
      <c r="I1150" s="72"/>
    </row>
    <row r="1151" spans="1:9" ht="14.25" customHeight="1" x14ac:dyDescent="0.25">
      <c r="A1151" s="139" t="s">
        <v>9907</v>
      </c>
      <c r="B1151" s="64" t="s">
        <v>9908</v>
      </c>
      <c r="C1151" s="63">
        <v>7</v>
      </c>
      <c r="D1151" s="66">
        <v>43872</v>
      </c>
      <c r="E1151" s="66">
        <v>43892</v>
      </c>
      <c r="F1151" s="63" t="s">
        <v>405</v>
      </c>
      <c r="G1151" s="64" t="s">
        <v>9909</v>
      </c>
      <c r="H1151" s="67"/>
      <c r="I1151" s="72"/>
    </row>
    <row r="1152" spans="1:9" s="75" customFormat="1" ht="14.25" customHeight="1" x14ac:dyDescent="0.25">
      <c r="A1152" s="63" t="s">
        <v>9910</v>
      </c>
      <c r="B1152" s="64" t="s">
        <v>8694</v>
      </c>
      <c r="C1152" s="63">
        <v>7</v>
      </c>
      <c r="D1152" s="66">
        <v>43872</v>
      </c>
      <c r="E1152" s="66">
        <v>43892</v>
      </c>
      <c r="F1152" s="63" t="s">
        <v>29</v>
      </c>
      <c r="G1152" s="64" t="s">
        <v>9911</v>
      </c>
      <c r="H1152" s="67"/>
      <c r="I1152" s="72"/>
    </row>
    <row r="1153" spans="1:9" s="75" customFormat="1" ht="14.25" customHeight="1" x14ac:dyDescent="0.25">
      <c r="A1153" s="139" t="s">
        <v>9912</v>
      </c>
      <c r="B1153" s="64" t="s">
        <v>9913</v>
      </c>
      <c r="C1153" s="63">
        <v>7</v>
      </c>
      <c r="D1153" s="66">
        <v>43872</v>
      </c>
      <c r="E1153" s="66">
        <v>43892</v>
      </c>
      <c r="F1153" s="63" t="s">
        <v>29</v>
      </c>
      <c r="G1153" s="64" t="s">
        <v>9914</v>
      </c>
      <c r="H1153" s="67"/>
      <c r="I1153" s="72"/>
    </row>
    <row r="1154" spans="1:9" ht="14.25" customHeight="1" x14ac:dyDescent="0.25">
      <c r="A1154" s="19" t="s">
        <v>9915</v>
      </c>
      <c r="B1154" s="17" t="s">
        <v>9916</v>
      </c>
      <c r="C1154" s="59">
        <v>7</v>
      </c>
      <c r="D1154" s="61">
        <v>43872</v>
      </c>
      <c r="E1154" s="61">
        <v>43892</v>
      </c>
      <c r="F1154" s="59" t="s">
        <v>2110</v>
      </c>
      <c r="G1154" s="17" t="s">
        <v>9917</v>
      </c>
      <c r="H1154" s="62" t="s">
        <v>8270</v>
      </c>
      <c r="I1154" s="59" t="s">
        <v>7129</v>
      </c>
    </row>
    <row r="1155" spans="1:9" ht="14.25" customHeight="1" x14ac:dyDescent="0.25">
      <c r="A1155" s="19" t="s">
        <v>9918</v>
      </c>
      <c r="B1155" s="17" t="s">
        <v>9916</v>
      </c>
      <c r="C1155" s="59">
        <v>7</v>
      </c>
      <c r="D1155" s="61">
        <v>43872</v>
      </c>
      <c r="E1155" s="61">
        <v>43892</v>
      </c>
      <c r="F1155" s="59" t="s">
        <v>2110</v>
      </c>
      <c r="G1155" s="17" t="s">
        <v>9919</v>
      </c>
      <c r="H1155" s="62" t="s">
        <v>8270</v>
      </c>
      <c r="I1155" s="59" t="s">
        <v>7129</v>
      </c>
    </row>
    <row r="1156" spans="1:9" ht="14.25" customHeight="1" x14ac:dyDescent="0.25">
      <c r="A1156" s="139" t="s">
        <v>9920</v>
      </c>
      <c r="B1156" s="64" t="s">
        <v>4694</v>
      </c>
      <c r="C1156" s="63">
        <v>7</v>
      </c>
      <c r="D1156" s="66">
        <v>43872</v>
      </c>
      <c r="E1156" s="66">
        <v>43892</v>
      </c>
      <c r="F1156" s="63" t="s">
        <v>3462</v>
      </c>
      <c r="G1156" s="64" t="s">
        <v>9921</v>
      </c>
      <c r="H1156" s="67"/>
      <c r="I1156" s="72"/>
    </row>
    <row r="1157" spans="1:9" ht="14.25" customHeight="1" x14ac:dyDescent="0.25">
      <c r="A1157" s="139" t="s">
        <v>9922</v>
      </c>
      <c r="B1157" s="64" t="s">
        <v>9923</v>
      </c>
      <c r="C1157" s="63">
        <v>7</v>
      </c>
      <c r="D1157" s="66">
        <v>43872</v>
      </c>
      <c r="E1157" s="66">
        <v>43892</v>
      </c>
      <c r="F1157" s="63" t="s">
        <v>1911</v>
      </c>
      <c r="G1157" s="64" t="s">
        <v>9924</v>
      </c>
      <c r="H1157" s="67"/>
      <c r="I1157" s="68"/>
    </row>
    <row r="1158" spans="1:9" s="73" customFormat="1" ht="14.25" customHeight="1" x14ac:dyDescent="0.25">
      <c r="A1158" s="139" t="s">
        <v>9925</v>
      </c>
      <c r="B1158" s="64" t="s">
        <v>9923</v>
      </c>
      <c r="C1158" s="63">
        <v>7</v>
      </c>
      <c r="D1158" s="66">
        <v>43872</v>
      </c>
      <c r="E1158" s="66">
        <v>43892</v>
      </c>
      <c r="F1158" s="63" t="s">
        <v>1911</v>
      </c>
      <c r="G1158" s="64" t="s">
        <v>9926</v>
      </c>
      <c r="H1158" s="67"/>
      <c r="I1158" s="72"/>
    </row>
    <row r="1159" spans="1:9" ht="14.25" customHeight="1" x14ac:dyDescent="0.25">
      <c r="A1159" s="139" t="s">
        <v>9927</v>
      </c>
      <c r="B1159" s="64" t="s">
        <v>9928</v>
      </c>
      <c r="C1159" s="63">
        <v>7</v>
      </c>
      <c r="D1159" s="66">
        <v>43872</v>
      </c>
      <c r="E1159" s="66">
        <v>43892</v>
      </c>
      <c r="F1159" s="63" t="s">
        <v>132</v>
      </c>
      <c r="G1159" s="64" t="s">
        <v>9929</v>
      </c>
      <c r="H1159" s="67"/>
      <c r="I1159" s="68"/>
    </row>
    <row r="1160" spans="1:9" ht="14.25" customHeight="1" x14ac:dyDescent="0.25">
      <c r="A1160" s="139" t="s">
        <v>9930</v>
      </c>
      <c r="B1160" s="64" t="s">
        <v>9776</v>
      </c>
      <c r="C1160" s="63">
        <v>7</v>
      </c>
      <c r="D1160" s="66">
        <v>43872</v>
      </c>
      <c r="E1160" s="66">
        <v>43892</v>
      </c>
      <c r="F1160" s="63" t="s">
        <v>513</v>
      </c>
      <c r="G1160" s="64" t="s">
        <v>9931</v>
      </c>
      <c r="H1160" s="67"/>
      <c r="I1160" s="68"/>
    </row>
    <row r="1161" spans="1:9" ht="14.25" customHeight="1" x14ac:dyDescent="0.25">
      <c r="A1161" s="63" t="s">
        <v>9932</v>
      </c>
      <c r="B1161" s="64" t="s">
        <v>7675</v>
      </c>
      <c r="C1161" s="63">
        <v>7</v>
      </c>
      <c r="D1161" s="66">
        <v>43872</v>
      </c>
      <c r="E1161" s="66">
        <v>43892</v>
      </c>
      <c r="F1161" s="63" t="s">
        <v>135</v>
      </c>
      <c r="G1161" s="64" t="s">
        <v>9933</v>
      </c>
      <c r="H1161" s="67"/>
      <c r="I1161" s="68"/>
    </row>
    <row r="1162" spans="1:9" ht="14.25" customHeight="1" x14ac:dyDescent="0.25">
      <c r="A1162" s="139" t="s">
        <v>9934</v>
      </c>
      <c r="B1162" s="64" t="s">
        <v>9923</v>
      </c>
      <c r="C1162" s="63">
        <v>7</v>
      </c>
      <c r="D1162" s="66">
        <v>43872</v>
      </c>
      <c r="E1162" s="66">
        <v>43892</v>
      </c>
      <c r="F1162" s="63" t="s">
        <v>197</v>
      </c>
      <c r="G1162" s="64" t="s">
        <v>9935</v>
      </c>
      <c r="H1162" s="67"/>
      <c r="I1162" s="68"/>
    </row>
    <row r="1163" spans="1:9" ht="14.25" customHeight="1" x14ac:dyDescent="0.25">
      <c r="A1163" s="139" t="s">
        <v>9936</v>
      </c>
      <c r="B1163" s="64" t="s">
        <v>9937</v>
      </c>
      <c r="C1163" s="63">
        <v>8</v>
      </c>
      <c r="D1163" s="66">
        <v>43879</v>
      </c>
      <c r="E1163" s="66">
        <v>43899</v>
      </c>
      <c r="F1163" s="63" t="s">
        <v>733</v>
      </c>
      <c r="G1163" s="64" t="s">
        <v>9938</v>
      </c>
      <c r="H1163" s="67"/>
      <c r="I1163" s="72"/>
    </row>
    <row r="1164" spans="1:9" ht="14.25" customHeight="1" x14ac:dyDescent="0.25">
      <c r="A1164" s="139" t="s">
        <v>9939</v>
      </c>
      <c r="B1164" s="64" t="s">
        <v>4039</v>
      </c>
      <c r="C1164" s="63">
        <v>8</v>
      </c>
      <c r="D1164" s="66">
        <v>43879</v>
      </c>
      <c r="E1164" s="66">
        <v>43899</v>
      </c>
      <c r="F1164" s="63" t="s">
        <v>5087</v>
      </c>
      <c r="G1164" s="64" t="s">
        <v>9940</v>
      </c>
      <c r="H1164" s="67"/>
      <c r="I1164" s="68"/>
    </row>
    <row r="1165" spans="1:9" ht="14.25" customHeight="1" x14ac:dyDescent="0.25">
      <c r="A1165" s="139" t="s">
        <v>9941</v>
      </c>
      <c r="B1165" s="64" t="s">
        <v>9575</v>
      </c>
      <c r="C1165" s="63">
        <v>8</v>
      </c>
      <c r="D1165" s="66">
        <v>43879</v>
      </c>
      <c r="E1165" s="66">
        <v>43899</v>
      </c>
      <c r="F1165" s="63" t="s">
        <v>45</v>
      </c>
      <c r="G1165" s="64" t="s">
        <v>9942</v>
      </c>
      <c r="H1165" s="67"/>
      <c r="I1165" s="68"/>
    </row>
    <row r="1166" spans="1:9" ht="14.25" customHeight="1" x14ac:dyDescent="0.25">
      <c r="A1166" s="85" t="s">
        <v>9943</v>
      </c>
      <c r="B1166" s="81" t="s">
        <v>4573</v>
      </c>
      <c r="C1166" s="80">
        <v>8</v>
      </c>
      <c r="D1166" s="83">
        <v>43879</v>
      </c>
      <c r="E1166" s="83">
        <v>43899</v>
      </c>
      <c r="F1166" s="80" t="s">
        <v>122</v>
      </c>
      <c r="G1166" s="81" t="s">
        <v>9944</v>
      </c>
      <c r="H1166" s="84" t="s">
        <v>9945</v>
      </c>
      <c r="I1166" s="80" t="s">
        <v>7224</v>
      </c>
    </row>
    <row r="1167" spans="1:9" ht="14.25" customHeight="1" x14ac:dyDescent="0.25">
      <c r="A1167" s="139" t="s">
        <v>9946</v>
      </c>
      <c r="B1167" s="64" t="s">
        <v>9773</v>
      </c>
      <c r="C1167" s="63">
        <v>8</v>
      </c>
      <c r="D1167" s="66">
        <v>43879</v>
      </c>
      <c r="E1167" s="66">
        <v>43899</v>
      </c>
      <c r="F1167" s="63" t="s">
        <v>2863</v>
      </c>
      <c r="G1167" s="64" t="s">
        <v>9947</v>
      </c>
      <c r="H1167" s="67"/>
      <c r="I1167" s="72"/>
    </row>
    <row r="1168" spans="1:9" ht="14.25" customHeight="1" x14ac:dyDescent="0.25">
      <c r="A1168" s="139" t="s">
        <v>9948</v>
      </c>
      <c r="B1168" s="64" t="s">
        <v>4298</v>
      </c>
      <c r="C1168" s="63">
        <v>8</v>
      </c>
      <c r="D1168" s="66">
        <v>43879</v>
      </c>
      <c r="E1168" s="66">
        <v>43899</v>
      </c>
      <c r="F1168" s="63" t="s">
        <v>1045</v>
      </c>
      <c r="G1168" s="140" t="s">
        <v>9949</v>
      </c>
      <c r="H1168" s="67"/>
      <c r="I1168" s="68"/>
    </row>
    <row r="1169" spans="1:9" ht="14.25" customHeight="1" x14ac:dyDescent="0.25">
      <c r="A1169" s="139" t="s">
        <v>9950</v>
      </c>
      <c r="B1169" s="64" t="s">
        <v>9951</v>
      </c>
      <c r="C1169" s="63">
        <v>8</v>
      </c>
      <c r="D1169" s="66">
        <v>43879</v>
      </c>
      <c r="E1169" s="66">
        <v>43899</v>
      </c>
      <c r="F1169" s="63" t="s">
        <v>5171</v>
      </c>
      <c r="G1169" s="64" t="s">
        <v>9952</v>
      </c>
      <c r="H1169" s="67"/>
      <c r="I1169" s="68"/>
    </row>
    <row r="1170" spans="1:9" ht="14.25" customHeight="1" x14ac:dyDescent="0.25">
      <c r="A1170" s="139" t="s">
        <v>9953</v>
      </c>
      <c r="B1170" s="64" t="s">
        <v>9951</v>
      </c>
      <c r="C1170" s="63">
        <v>8</v>
      </c>
      <c r="D1170" s="66">
        <v>43879</v>
      </c>
      <c r="E1170" s="66">
        <v>43899</v>
      </c>
      <c r="F1170" s="63" t="s">
        <v>9954</v>
      </c>
      <c r="G1170" s="64" t="s">
        <v>9955</v>
      </c>
      <c r="H1170" s="67"/>
      <c r="I1170" s="68"/>
    </row>
    <row r="1171" spans="1:9" s="73" customFormat="1" ht="14.25" customHeight="1" x14ac:dyDescent="0.25">
      <c r="A1171" s="139" t="s">
        <v>9956</v>
      </c>
      <c r="B1171" s="64" t="s">
        <v>9957</v>
      </c>
      <c r="C1171" s="63">
        <v>8</v>
      </c>
      <c r="D1171" s="66">
        <v>43879</v>
      </c>
      <c r="E1171" s="66">
        <v>43899</v>
      </c>
      <c r="F1171" s="63" t="s">
        <v>451</v>
      </c>
      <c r="G1171" s="64" t="s">
        <v>9958</v>
      </c>
      <c r="H1171" s="67"/>
      <c r="I1171" s="72"/>
    </row>
    <row r="1172" spans="1:9" ht="14.25" customHeight="1" x14ac:dyDescent="0.25">
      <c r="A1172" s="139" t="s">
        <v>9959</v>
      </c>
      <c r="B1172" s="64" t="s">
        <v>4290</v>
      </c>
      <c r="C1172" s="63">
        <v>8</v>
      </c>
      <c r="D1172" s="66">
        <v>43879</v>
      </c>
      <c r="E1172" s="66">
        <v>43899</v>
      </c>
      <c r="F1172" s="63" t="s">
        <v>129</v>
      </c>
      <c r="G1172" s="64" t="s">
        <v>9960</v>
      </c>
      <c r="H1172" s="67"/>
      <c r="I1172" s="68"/>
    </row>
    <row r="1173" spans="1:9" ht="14.25" customHeight="1" x14ac:dyDescent="0.25">
      <c r="A1173" s="63" t="s">
        <v>9961</v>
      </c>
      <c r="B1173" s="64" t="s">
        <v>4873</v>
      </c>
      <c r="C1173" s="63">
        <v>8</v>
      </c>
      <c r="D1173" s="66">
        <v>43879</v>
      </c>
      <c r="E1173" s="66">
        <v>43899</v>
      </c>
      <c r="F1173" s="63" t="s">
        <v>361</v>
      </c>
      <c r="G1173" s="64" t="s">
        <v>9962</v>
      </c>
      <c r="H1173" s="67"/>
      <c r="I1173" s="68"/>
    </row>
    <row r="1174" spans="1:9" s="73" customFormat="1" ht="14.25" customHeight="1" x14ac:dyDescent="0.25">
      <c r="A1174" s="85" t="s">
        <v>9963</v>
      </c>
      <c r="B1174" s="81" t="s">
        <v>4255</v>
      </c>
      <c r="C1174" s="80">
        <v>8</v>
      </c>
      <c r="D1174" s="83">
        <v>43879</v>
      </c>
      <c r="E1174" s="83">
        <v>43899</v>
      </c>
      <c r="F1174" s="80" t="s">
        <v>539</v>
      </c>
      <c r="G1174" s="81" t="s">
        <v>9964</v>
      </c>
      <c r="H1174" s="84" t="s">
        <v>9894</v>
      </c>
      <c r="I1174" s="80" t="s">
        <v>7224</v>
      </c>
    </row>
    <row r="1175" spans="1:9" ht="14.25" customHeight="1" x14ac:dyDescent="0.25">
      <c r="A1175" s="85" t="s">
        <v>9963</v>
      </c>
      <c r="B1175" s="81" t="s">
        <v>4255</v>
      </c>
      <c r="C1175" s="80">
        <v>8</v>
      </c>
      <c r="D1175" s="83">
        <v>43879</v>
      </c>
      <c r="E1175" s="83">
        <v>43899</v>
      </c>
      <c r="F1175" s="80" t="s">
        <v>539</v>
      </c>
      <c r="G1175" s="81" t="s">
        <v>9964</v>
      </c>
      <c r="H1175" s="84" t="s">
        <v>9894</v>
      </c>
      <c r="I1175" s="80" t="s">
        <v>7224</v>
      </c>
    </row>
    <row r="1176" spans="1:9" ht="14.25" customHeight="1" x14ac:dyDescent="0.25">
      <c r="A1176" s="139" t="s">
        <v>9965</v>
      </c>
      <c r="B1176" s="64" t="s">
        <v>9966</v>
      </c>
      <c r="C1176" s="63">
        <v>8</v>
      </c>
      <c r="D1176" s="66">
        <v>43879</v>
      </c>
      <c r="E1176" s="66">
        <v>43899</v>
      </c>
      <c r="F1176" s="63" t="s">
        <v>635</v>
      </c>
      <c r="G1176" s="64" t="s">
        <v>9967</v>
      </c>
      <c r="H1176" s="67"/>
      <c r="I1176" s="68"/>
    </row>
    <row r="1177" spans="1:9" ht="14.25" customHeight="1" x14ac:dyDescent="0.25">
      <c r="A1177" s="139" t="s">
        <v>9968</v>
      </c>
      <c r="B1177" s="64" t="s">
        <v>9969</v>
      </c>
      <c r="C1177" s="63">
        <v>8</v>
      </c>
      <c r="D1177" s="66">
        <v>43879</v>
      </c>
      <c r="E1177" s="66">
        <v>43899</v>
      </c>
      <c r="F1177" s="63" t="s">
        <v>332</v>
      </c>
      <c r="G1177" s="64" t="s">
        <v>9970</v>
      </c>
      <c r="H1177" s="67"/>
      <c r="I1177" s="68"/>
    </row>
    <row r="1178" spans="1:9" s="75" customFormat="1" ht="14.25" customHeight="1" x14ac:dyDescent="0.25">
      <c r="A1178" s="19" t="s">
        <v>9971</v>
      </c>
      <c r="B1178" s="64" t="s">
        <v>9972</v>
      </c>
      <c r="C1178" s="59">
        <v>8</v>
      </c>
      <c r="D1178" s="61">
        <v>43879</v>
      </c>
      <c r="E1178" s="61">
        <v>43899</v>
      </c>
      <c r="F1178" s="59" t="s">
        <v>254</v>
      </c>
      <c r="G1178" s="17" t="s">
        <v>9973</v>
      </c>
      <c r="H1178" s="62" t="s">
        <v>7450</v>
      </c>
      <c r="I1178" s="59" t="s">
        <v>7129</v>
      </c>
    </row>
    <row r="1179" spans="1:9" s="75" customFormat="1" ht="14.25" customHeight="1" x14ac:dyDescent="0.25">
      <c r="A1179" s="139" t="s">
        <v>9974</v>
      </c>
      <c r="B1179" s="64" t="s">
        <v>9975</v>
      </c>
      <c r="C1179" s="63">
        <v>8</v>
      </c>
      <c r="D1179" s="66">
        <v>43879</v>
      </c>
      <c r="E1179" s="66">
        <v>43899</v>
      </c>
      <c r="F1179" s="63" t="s">
        <v>3750</v>
      </c>
      <c r="G1179" s="64" t="s">
        <v>9976</v>
      </c>
      <c r="H1179" s="67"/>
      <c r="I1179" s="95"/>
    </row>
    <row r="1180" spans="1:9" s="73" customFormat="1" ht="14.25" customHeight="1" x14ac:dyDescent="0.25">
      <c r="A1180" s="63" t="s">
        <v>9977</v>
      </c>
      <c r="B1180" s="64" t="s">
        <v>9978</v>
      </c>
      <c r="C1180" s="63">
        <v>8</v>
      </c>
      <c r="D1180" s="66">
        <v>43879</v>
      </c>
      <c r="E1180" s="66">
        <v>43899</v>
      </c>
      <c r="F1180" s="63" t="s">
        <v>1405</v>
      </c>
      <c r="G1180" s="64" t="s">
        <v>9979</v>
      </c>
      <c r="H1180" s="67"/>
      <c r="I1180" s="68"/>
    </row>
    <row r="1181" spans="1:9" s="73" customFormat="1" ht="14.25" customHeight="1" x14ac:dyDescent="0.25">
      <c r="A1181" s="139" t="s">
        <v>9980</v>
      </c>
      <c r="B1181" s="64" t="s">
        <v>9969</v>
      </c>
      <c r="C1181" s="63">
        <v>8</v>
      </c>
      <c r="D1181" s="66">
        <v>43879</v>
      </c>
      <c r="E1181" s="66">
        <v>43899</v>
      </c>
      <c r="F1181" s="63" t="s">
        <v>562</v>
      </c>
      <c r="G1181" s="64" t="s">
        <v>9981</v>
      </c>
      <c r="H1181" s="67"/>
      <c r="I1181" s="72"/>
    </row>
    <row r="1182" spans="1:9" s="73" customFormat="1" ht="14.25" customHeight="1" x14ac:dyDescent="0.25">
      <c r="A1182" s="85" t="s">
        <v>9982</v>
      </c>
      <c r="B1182" s="81" t="s">
        <v>9983</v>
      </c>
      <c r="C1182" s="80">
        <v>8</v>
      </c>
      <c r="D1182" s="83">
        <v>43879</v>
      </c>
      <c r="E1182" s="83">
        <v>43899</v>
      </c>
      <c r="F1182" s="80" t="s">
        <v>1854</v>
      </c>
      <c r="G1182" s="81" t="s">
        <v>9984</v>
      </c>
      <c r="H1182" s="84" t="s">
        <v>9590</v>
      </c>
      <c r="I1182" s="80" t="s">
        <v>7224</v>
      </c>
    </row>
    <row r="1183" spans="1:9" s="73" customFormat="1" ht="14.25" customHeight="1" x14ac:dyDescent="0.25">
      <c r="A1183" s="139" t="s">
        <v>9985</v>
      </c>
      <c r="B1183" s="64" t="s">
        <v>9986</v>
      </c>
      <c r="C1183" s="63">
        <v>8</v>
      </c>
      <c r="D1183" s="66">
        <v>43879</v>
      </c>
      <c r="E1183" s="66">
        <v>43899</v>
      </c>
      <c r="F1183" s="63" t="s">
        <v>711</v>
      </c>
      <c r="G1183" s="64" t="s">
        <v>9987</v>
      </c>
      <c r="H1183" s="67"/>
      <c r="I1183" s="68"/>
    </row>
    <row r="1184" spans="1:9" ht="14.25" customHeight="1" x14ac:dyDescent="0.25">
      <c r="A1184" s="139" t="s">
        <v>9988</v>
      </c>
      <c r="B1184" s="64" t="s">
        <v>9989</v>
      </c>
      <c r="C1184" s="63">
        <v>8</v>
      </c>
      <c r="D1184" s="66">
        <v>43879</v>
      </c>
      <c r="E1184" s="66">
        <v>43899</v>
      </c>
      <c r="F1184" s="63" t="s">
        <v>422</v>
      </c>
      <c r="G1184" s="64" t="s">
        <v>9990</v>
      </c>
      <c r="H1184" s="67"/>
      <c r="I1184" s="72"/>
    </row>
    <row r="1185" spans="1:9" ht="14.25" customHeight="1" x14ac:dyDescent="0.25">
      <c r="A1185" s="139" t="s">
        <v>9991</v>
      </c>
      <c r="B1185" s="64" t="s">
        <v>9989</v>
      </c>
      <c r="C1185" s="63">
        <v>8</v>
      </c>
      <c r="D1185" s="66">
        <v>43879</v>
      </c>
      <c r="E1185" s="66">
        <v>43899</v>
      </c>
      <c r="F1185" s="63" t="s">
        <v>422</v>
      </c>
      <c r="G1185" s="64" t="s">
        <v>9992</v>
      </c>
      <c r="H1185" s="67"/>
      <c r="I1185" s="72"/>
    </row>
    <row r="1186" spans="1:9" s="73" customFormat="1" ht="14.25" customHeight="1" x14ac:dyDescent="0.25">
      <c r="A1186" s="71" t="s">
        <v>9993</v>
      </c>
      <c r="B1186" s="64" t="s">
        <v>9994</v>
      </c>
      <c r="C1186" s="63">
        <v>8</v>
      </c>
      <c r="D1186" s="66">
        <v>44250</v>
      </c>
      <c r="E1186" s="66">
        <v>44270</v>
      </c>
      <c r="F1186" s="71" t="s">
        <v>200</v>
      </c>
      <c r="G1186" s="94" t="s">
        <v>9995</v>
      </c>
      <c r="H1186" s="67"/>
      <c r="I1186" s="95"/>
    </row>
    <row r="1187" spans="1:9" ht="14.25" customHeight="1" x14ac:dyDescent="0.25">
      <c r="A1187" s="139" t="s">
        <v>9996</v>
      </c>
      <c r="B1187" s="64" t="s">
        <v>9997</v>
      </c>
      <c r="C1187" s="63">
        <v>8</v>
      </c>
      <c r="D1187" s="66">
        <v>43879</v>
      </c>
      <c r="E1187" s="66">
        <v>43899</v>
      </c>
      <c r="F1187" s="63" t="s">
        <v>192</v>
      </c>
      <c r="G1187" s="64" t="s">
        <v>9998</v>
      </c>
      <c r="H1187" s="67"/>
      <c r="I1187" s="68"/>
    </row>
    <row r="1188" spans="1:9" ht="14.25" customHeight="1" x14ac:dyDescent="0.25">
      <c r="A1188" s="139" t="s">
        <v>9999</v>
      </c>
      <c r="B1188" s="64" t="s">
        <v>4233</v>
      </c>
      <c r="C1188" s="63">
        <v>8</v>
      </c>
      <c r="D1188" s="66">
        <v>43879</v>
      </c>
      <c r="E1188" s="66">
        <v>43899</v>
      </c>
      <c r="F1188" s="63" t="s">
        <v>5926</v>
      </c>
      <c r="G1188" s="64" t="s">
        <v>10000</v>
      </c>
      <c r="H1188" s="67"/>
      <c r="I1188" s="72"/>
    </row>
    <row r="1189" spans="1:9" ht="14.25" customHeight="1" x14ac:dyDescent="0.25">
      <c r="A1189" s="139" t="s">
        <v>10001</v>
      </c>
      <c r="B1189" s="64" t="s">
        <v>10002</v>
      </c>
      <c r="C1189" s="63">
        <v>8</v>
      </c>
      <c r="D1189" s="66">
        <v>43879</v>
      </c>
      <c r="E1189" s="66">
        <v>43899</v>
      </c>
      <c r="F1189" s="63" t="s">
        <v>1411</v>
      </c>
      <c r="G1189" s="64" t="s">
        <v>10003</v>
      </c>
      <c r="H1189" s="67"/>
      <c r="I1189" s="68"/>
    </row>
    <row r="1190" spans="1:9" ht="14.25" customHeight="1" x14ac:dyDescent="0.25">
      <c r="A1190" s="139" t="s">
        <v>10004</v>
      </c>
      <c r="B1190" s="64" t="s">
        <v>9874</v>
      </c>
      <c r="C1190" s="63">
        <v>8</v>
      </c>
      <c r="D1190" s="66">
        <v>43879</v>
      </c>
      <c r="E1190" s="66">
        <v>43899</v>
      </c>
      <c r="F1190" s="63" t="s">
        <v>10005</v>
      </c>
      <c r="G1190" s="64" t="s">
        <v>10006</v>
      </c>
      <c r="H1190" s="67"/>
      <c r="I1190" s="72"/>
    </row>
    <row r="1191" spans="1:9" s="73" customFormat="1" ht="14.25" customHeight="1" x14ac:dyDescent="0.25">
      <c r="A1191" s="139" t="s">
        <v>10007</v>
      </c>
      <c r="B1191" s="64" t="s">
        <v>9874</v>
      </c>
      <c r="C1191" s="63">
        <v>8</v>
      </c>
      <c r="D1191" s="66">
        <v>43879</v>
      </c>
      <c r="E1191" s="66">
        <v>43899</v>
      </c>
      <c r="F1191" s="63" t="s">
        <v>3107</v>
      </c>
      <c r="G1191" s="64" t="s">
        <v>10008</v>
      </c>
      <c r="H1191" s="67"/>
      <c r="I1191" s="68"/>
    </row>
    <row r="1192" spans="1:9" s="73" customFormat="1" ht="14.25" customHeight="1" x14ac:dyDescent="0.25">
      <c r="A1192" s="139" t="s">
        <v>10009</v>
      </c>
      <c r="B1192" s="64" t="s">
        <v>9874</v>
      </c>
      <c r="C1192" s="63">
        <v>8</v>
      </c>
      <c r="D1192" s="66">
        <v>43879</v>
      </c>
      <c r="E1192" s="66">
        <v>43899</v>
      </c>
      <c r="F1192" s="63" t="s">
        <v>3107</v>
      </c>
      <c r="G1192" s="64" t="s">
        <v>10010</v>
      </c>
      <c r="H1192" s="67"/>
      <c r="I1192" s="68"/>
    </row>
    <row r="1193" spans="1:9" s="73" customFormat="1" ht="14.25" customHeight="1" x14ac:dyDescent="0.25">
      <c r="A1193" s="139" t="s">
        <v>10011</v>
      </c>
      <c r="B1193" s="64" t="s">
        <v>4146</v>
      </c>
      <c r="C1193" s="63">
        <v>8</v>
      </c>
      <c r="D1193" s="66">
        <v>43879</v>
      </c>
      <c r="E1193" s="66">
        <v>43899</v>
      </c>
      <c r="F1193" s="63" t="s">
        <v>225</v>
      </c>
      <c r="G1193" s="64" t="s">
        <v>10012</v>
      </c>
      <c r="H1193" s="67"/>
      <c r="I1193" s="68"/>
    </row>
    <row r="1194" spans="1:9" s="73" customFormat="1" ht="14.25" customHeight="1" x14ac:dyDescent="0.25">
      <c r="A1194" s="139" t="s">
        <v>10013</v>
      </c>
      <c r="B1194" s="64" t="s">
        <v>10014</v>
      </c>
      <c r="C1194" s="63">
        <v>8</v>
      </c>
      <c r="D1194" s="66">
        <v>43879</v>
      </c>
      <c r="E1194" s="66">
        <v>43899</v>
      </c>
      <c r="F1194" s="63" t="s">
        <v>386</v>
      </c>
      <c r="G1194" s="64" t="s">
        <v>10015</v>
      </c>
      <c r="H1194" s="67"/>
      <c r="I1194" s="68"/>
    </row>
    <row r="1195" spans="1:9" s="73" customFormat="1" ht="14.25" customHeight="1" x14ac:dyDescent="0.25">
      <c r="A1195" s="85" t="s">
        <v>10016</v>
      </c>
      <c r="B1195" s="81" t="s">
        <v>10017</v>
      </c>
      <c r="C1195" s="80">
        <v>8</v>
      </c>
      <c r="D1195" s="83">
        <v>43879</v>
      </c>
      <c r="E1195" s="83">
        <v>43899</v>
      </c>
      <c r="F1195" s="80" t="s">
        <v>430</v>
      </c>
      <c r="G1195" s="81" t="s">
        <v>10018</v>
      </c>
      <c r="H1195" s="84" t="s">
        <v>10019</v>
      </c>
      <c r="I1195" s="80" t="s">
        <v>7224</v>
      </c>
    </row>
    <row r="1196" spans="1:9" s="73" customFormat="1" ht="14.25" customHeight="1" x14ac:dyDescent="0.25">
      <c r="A1196" s="139" t="s">
        <v>10020</v>
      </c>
      <c r="B1196" s="64" t="s">
        <v>10021</v>
      </c>
      <c r="C1196" s="63">
        <v>8</v>
      </c>
      <c r="D1196" s="66">
        <v>43879</v>
      </c>
      <c r="E1196" s="66">
        <v>43899</v>
      </c>
      <c r="F1196" s="63" t="s">
        <v>6075</v>
      </c>
      <c r="G1196" s="64" t="s">
        <v>10022</v>
      </c>
      <c r="H1196" s="67"/>
      <c r="I1196" s="72"/>
    </row>
    <row r="1197" spans="1:9" ht="14.25" customHeight="1" x14ac:dyDescent="0.25">
      <c r="A1197" s="139" t="s">
        <v>10023</v>
      </c>
      <c r="B1197" s="64" t="s">
        <v>9989</v>
      </c>
      <c r="C1197" s="63">
        <v>8</v>
      </c>
      <c r="D1197" s="66">
        <v>43879</v>
      </c>
      <c r="E1197" s="66">
        <v>43899</v>
      </c>
      <c r="F1197" s="63" t="s">
        <v>1889</v>
      </c>
      <c r="G1197" s="64" t="s">
        <v>10024</v>
      </c>
      <c r="H1197" s="67"/>
      <c r="I1197" s="72"/>
    </row>
    <row r="1198" spans="1:9" s="75" customFormat="1" ht="14.25" customHeight="1" x14ac:dyDescent="0.25">
      <c r="A1198" s="139" t="s">
        <v>10025</v>
      </c>
      <c r="B1198" s="64" t="s">
        <v>10026</v>
      </c>
      <c r="C1198" s="63">
        <v>8</v>
      </c>
      <c r="D1198" s="66">
        <v>43879</v>
      </c>
      <c r="E1198" s="66">
        <v>43899</v>
      </c>
      <c r="F1198" s="63" t="s">
        <v>2191</v>
      </c>
      <c r="G1198" s="64" t="s">
        <v>10027</v>
      </c>
      <c r="H1198" s="67"/>
      <c r="I1198" s="72"/>
    </row>
    <row r="1199" spans="1:9" ht="14.25" customHeight="1" x14ac:dyDescent="0.25">
      <c r="A1199" s="139" t="s">
        <v>10028</v>
      </c>
      <c r="B1199" s="64" t="s">
        <v>7383</v>
      </c>
      <c r="C1199" s="63">
        <v>8</v>
      </c>
      <c r="D1199" s="66">
        <v>43879</v>
      </c>
      <c r="E1199" s="66">
        <v>43899</v>
      </c>
      <c r="F1199" s="63" t="s">
        <v>2344</v>
      </c>
      <c r="G1199" s="64" t="s">
        <v>10029</v>
      </c>
      <c r="H1199" s="67"/>
      <c r="I1199" s="68"/>
    </row>
    <row r="1200" spans="1:9" ht="14.25" customHeight="1" x14ac:dyDescent="0.25">
      <c r="A1200" s="85" t="s">
        <v>10030</v>
      </c>
      <c r="B1200" s="81" t="s">
        <v>4901</v>
      </c>
      <c r="C1200" s="80">
        <v>8</v>
      </c>
      <c r="D1200" s="83">
        <v>43879</v>
      </c>
      <c r="E1200" s="83">
        <v>43899</v>
      </c>
      <c r="F1200" s="80" t="s">
        <v>3371</v>
      </c>
      <c r="G1200" s="81" t="s">
        <v>10031</v>
      </c>
      <c r="H1200" s="84" t="s">
        <v>10032</v>
      </c>
      <c r="I1200" s="80" t="s">
        <v>7224</v>
      </c>
    </row>
    <row r="1201" spans="1:9" ht="14.25" customHeight="1" x14ac:dyDescent="0.25">
      <c r="A1201" s="85" t="s">
        <v>10030</v>
      </c>
      <c r="B1201" s="81" t="s">
        <v>4901</v>
      </c>
      <c r="C1201" s="80">
        <v>8</v>
      </c>
      <c r="D1201" s="83">
        <v>43879</v>
      </c>
      <c r="E1201" s="83">
        <v>43899</v>
      </c>
      <c r="F1201" s="80" t="s">
        <v>3371</v>
      </c>
      <c r="G1201" s="81" t="s">
        <v>10031</v>
      </c>
      <c r="H1201" s="84" t="s">
        <v>10033</v>
      </c>
      <c r="I1201" s="80" t="s">
        <v>7224</v>
      </c>
    </row>
    <row r="1202" spans="1:9" ht="14.25" customHeight="1" x14ac:dyDescent="0.25">
      <c r="A1202" s="85" t="s">
        <v>10034</v>
      </c>
      <c r="B1202" s="81" t="s">
        <v>10035</v>
      </c>
      <c r="C1202" s="80">
        <v>8</v>
      </c>
      <c r="D1202" s="83">
        <v>43879</v>
      </c>
      <c r="E1202" s="83">
        <v>43899</v>
      </c>
      <c r="F1202" s="80" t="s">
        <v>307</v>
      </c>
      <c r="G1202" s="81" t="s">
        <v>10036</v>
      </c>
      <c r="H1202" s="84" t="s">
        <v>10037</v>
      </c>
      <c r="I1202" s="80" t="s">
        <v>7224</v>
      </c>
    </row>
    <row r="1203" spans="1:9" s="73" customFormat="1" ht="14.25" customHeight="1" x14ac:dyDescent="0.25">
      <c r="A1203" s="139" t="s">
        <v>10038</v>
      </c>
      <c r="B1203" s="64" t="s">
        <v>10039</v>
      </c>
      <c r="C1203" s="63">
        <v>8</v>
      </c>
      <c r="D1203" s="66">
        <v>43879</v>
      </c>
      <c r="E1203" s="66">
        <v>43899</v>
      </c>
      <c r="F1203" s="63" t="s">
        <v>307</v>
      </c>
      <c r="G1203" s="64" t="s">
        <v>10040</v>
      </c>
      <c r="H1203" s="67"/>
      <c r="I1203" s="72"/>
    </row>
    <row r="1204" spans="1:9" ht="14.25" customHeight="1" x14ac:dyDescent="0.25">
      <c r="A1204" s="71" t="s">
        <v>10041</v>
      </c>
      <c r="B1204" s="64" t="s">
        <v>10042</v>
      </c>
      <c r="C1204" s="63">
        <v>8</v>
      </c>
      <c r="D1204" s="66">
        <v>44250</v>
      </c>
      <c r="E1204" s="66">
        <v>44270</v>
      </c>
      <c r="F1204" s="71" t="s">
        <v>501</v>
      </c>
      <c r="G1204" s="94" t="s">
        <v>10043</v>
      </c>
      <c r="H1204" s="67"/>
      <c r="I1204" s="95"/>
    </row>
    <row r="1205" spans="1:9" ht="14.25" customHeight="1" x14ac:dyDescent="0.25">
      <c r="A1205" s="85" t="s">
        <v>10044</v>
      </c>
      <c r="B1205" s="81" t="s">
        <v>4612</v>
      </c>
      <c r="C1205" s="80">
        <v>8</v>
      </c>
      <c r="D1205" s="83">
        <v>43879</v>
      </c>
      <c r="E1205" s="83">
        <v>43899</v>
      </c>
      <c r="F1205" s="80" t="s">
        <v>112</v>
      </c>
      <c r="G1205" s="81" t="s">
        <v>10045</v>
      </c>
      <c r="H1205" s="84" t="s">
        <v>10046</v>
      </c>
      <c r="I1205" s="80" t="s">
        <v>7224</v>
      </c>
    </row>
    <row r="1206" spans="1:9" ht="14.25" customHeight="1" x14ac:dyDescent="0.25">
      <c r="A1206" s="85" t="s">
        <v>10047</v>
      </c>
      <c r="B1206" s="81" t="s">
        <v>4612</v>
      </c>
      <c r="C1206" s="80">
        <v>8</v>
      </c>
      <c r="D1206" s="83">
        <v>43879</v>
      </c>
      <c r="E1206" s="83">
        <v>43899</v>
      </c>
      <c r="F1206" s="80" t="s">
        <v>112</v>
      </c>
      <c r="G1206" s="81" t="s">
        <v>10048</v>
      </c>
      <c r="H1206" s="84" t="s">
        <v>10046</v>
      </c>
      <c r="I1206" s="80" t="s">
        <v>7224</v>
      </c>
    </row>
    <row r="1207" spans="1:9" ht="14.25" customHeight="1" x14ac:dyDescent="0.25">
      <c r="A1207" s="139" t="s">
        <v>10049</v>
      </c>
      <c r="B1207" s="64" t="s">
        <v>10050</v>
      </c>
      <c r="C1207" s="63">
        <v>8</v>
      </c>
      <c r="D1207" s="66">
        <v>43879</v>
      </c>
      <c r="E1207" s="66">
        <v>43899</v>
      </c>
      <c r="F1207" s="63" t="s">
        <v>112</v>
      </c>
      <c r="G1207" s="34" t="s">
        <v>10051</v>
      </c>
      <c r="H1207" s="67"/>
      <c r="I1207" s="68"/>
    </row>
    <row r="1208" spans="1:9" s="73" customFormat="1" ht="14.25" customHeight="1" x14ac:dyDescent="0.25">
      <c r="A1208" s="139" t="s">
        <v>10052</v>
      </c>
      <c r="B1208" s="64" t="s">
        <v>8517</v>
      </c>
      <c r="C1208" s="63">
        <v>8</v>
      </c>
      <c r="D1208" s="66">
        <v>43879</v>
      </c>
      <c r="E1208" s="66">
        <v>43899</v>
      </c>
      <c r="F1208" s="63" t="s">
        <v>112</v>
      </c>
      <c r="G1208" s="64" t="s">
        <v>10053</v>
      </c>
      <c r="H1208" s="67"/>
      <c r="I1208" s="68"/>
    </row>
    <row r="1209" spans="1:9" ht="14.25" customHeight="1" x14ac:dyDescent="0.25">
      <c r="A1209" s="139" t="s">
        <v>10054</v>
      </c>
      <c r="B1209" s="64" t="s">
        <v>8517</v>
      </c>
      <c r="C1209" s="63">
        <v>8</v>
      </c>
      <c r="D1209" s="66">
        <v>43879</v>
      </c>
      <c r="E1209" s="66">
        <v>43899</v>
      </c>
      <c r="F1209" s="63" t="s">
        <v>112</v>
      </c>
      <c r="G1209" s="64" t="s">
        <v>10055</v>
      </c>
      <c r="H1209" s="67"/>
      <c r="I1209" s="72"/>
    </row>
    <row r="1210" spans="1:9" ht="14.25" customHeight="1" x14ac:dyDescent="0.25">
      <c r="A1210" s="139" t="s">
        <v>10056</v>
      </c>
      <c r="B1210" s="64" t="s">
        <v>10057</v>
      </c>
      <c r="C1210" s="63">
        <v>8</v>
      </c>
      <c r="D1210" s="66">
        <v>43879</v>
      </c>
      <c r="E1210" s="66">
        <v>43899</v>
      </c>
      <c r="F1210" s="63" t="s">
        <v>112</v>
      </c>
      <c r="G1210" s="64" t="s">
        <v>10058</v>
      </c>
      <c r="H1210" s="67"/>
      <c r="I1210" s="72"/>
    </row>
    <row r="1211" spans="1:9" s="73" customFormat="1" ht="14.25" customHeight="1" x14ac:dyDescent="0.25">
      <c r="A1211" s="19" t="s">
        <v>10059</v>
      </c>
      <c r="B1211" s="64" t="s">
        <v>10060</v>
      </c>
      <c r="C1211" s="59">
        <v>8</v>
      </c>
      <c r="D1211" s="61">
        <v>43879</v>
      </c>
      <c r="E1211" s="61">
        <v>43899</v>
      </c>
      <c r="F1211" s="59" t="s">
        <v>61</v>
      </c>
      <c r="G1211" s="17" t="s">
        <v>10061</v>
      </c>
      <c r="H1211" s="62" t="s">
        <v>10062</v>
      </c>
      <c r="I1211" s="59" t="s">
        <v>7129</v>
      </c>
    </row>
    <row r="1212" spans="1:9" ht="14.25" customHeight="1" x14ac:dyDescent="0.25">
      <c r="A1212" s="19" t="s">
        <v>10059</v>
      </c>
      <c r="B1212" s="64" t="s">
        <v>10060</v>
      </c>
      <c r="C1212" s="59">
        <v>8</v>
      </c>
      <c r="D1212" s="61">
        <v>43879</v>
      </c>
      <c r="E1212" s="61">
        <v>43899</v>
      </c>
      <c r="F1212" s="59" t="s">
        <v>61</v>
      </c>
      <c r="G1212" s="17" t="s">
        <v>10061</v>
      </c>
      <c r="H1212" s="62" t="s">
        <v>9902</v>
      </c>
      <c r="I1212" s="59" t="s">
        <v>7129</v>
      </c>
    </row>
    <row r="1213" spans="1:9" s="75" customFormat="1" ht="14.25" customHeight="1" x14ac:dyDescent="0.25">
      <c r="A1213" s="19" t="s">
        <v>10063</v>
      </c>
      <c r="B1213" s="64" t="s">
        <v>10060</v>
      </c>
      <c r="C1213" s="59">
        <v>8</v>
      </c>
      <c r="D1213" s="61">
        <v>43879</v>
      </c>
      <c r="E1213" s="61">
        <v>43899</v>
      </c>
      <c r="F1213" s="59" t="s">
        <v>61</v>
      </c>
      <c r="G1213" s="17" t="s">
        <v>10064</v>
      </c>
      <c r="H1213" s="62" t="s">
        <v>10062</v>
      </c>
      <c r="I1213" s="59" t="s">
        <v>7129</v>
      </c>
    </row>
    <row r="1214" spans="1:9" ht="14.25" customHeight="1" x14ac:dyDescent="0.25">
      <c r="A1214" s="85" t="s">
        <v>10063</v>
      </c>
      <c r="B1214" s="81" t="s">
        <v>10060</v>
      </c>
      <c r="C1214" s="80">
        <v>8</v>
      </c>
      <c r="D1214" s="83">
        <v>43879</v>
      </c>
      <c r="E1214" s="83">
        <v>43899</v>
      </c>
      <c r="F1214" s="80" t="s">
        <v>61</v>
      </c>
      <c r="G1214" s="81" t="s">
        <v>10065</v>
      </c>
      <c r="H1214" s="84" t="s">
        <v>9902</v>
      </c>
      <c r="I1214" s="80" t="s">
        <v>7224</v>
      </c>
    </row>
    <row r="1215" spans="1:9" ht="14.25" customHeight="1" x14ac:dyDescent="0.25">
      <c r="A1215" s="19" t="s">
        <v>10066</v>
      </c>
      <c r="B1215" s="64" t="s">
        <v>10060</v>
      </c>
      <c r="C1215" s="59">
        <v>8</v>
      </c>
      <c r="D1215" s="61">
        <v>43879</v>
      </c>
      <c r="E1215" s="61">
        <v>43899</v>
      </c>
      <c r="F1215" s="59" t="s">
        <v>61</v>
      </c>
      <c r="G1215" s="17" t="s">
        <v>10061</v>
      </c>
      <c r="H1215" s="62" t="s">
        <v>10062</v>
      </c>
      <c r="I1215" s="59" t="s">
        <v>7129</v>
      </c>
    </row>
    <row r="1216" spans="1:9" ht="14.25" customHeight="1" x14ac:dyDescent="0.25">
      <c r="A1216" s="19" t="s">
        <v>10066</v>
      </c>
      <c r="B1216" s="64" t="s">
        <v>10060</v>
      </c>
      <c r="C1216" s="59">
        <v>8</v>
      </c>
      <c r="D1216" s="61">
        <v>43879</v>
      </c>
      <c r="E1216" s="61">
        <v>43899</v>
      </c>
      <c r="F1216" s="59" t="s">
        <v>61</v>
      </c>
      <c r="G1216" s="17" t="s">
        <v>10061</v>
      </c>
      <c r="H1216" s="62" t="s">
        <v>9902</v>
      </c>
      <c r="I1216" s="59" t="s">
        <v>7129</v>
      </c>
    </row>
    <row r="1217" spans="1:9" ht="14.25" customHeight="1" x14ac:dyDescent="0.25">
      <c r="A1217" s="19" t="s">
        <v>10067</v>
      </c>
      <c r="B1217" s="64" t="s">
        <v>10060</v>
      </c>
      <c r="C1217" s="59">
        <v>8</v>
      </c>
      <c r="D1217" s="61">
        <v>43879</v>
      </c>
      <c r="E1217" s="61">
        <v>43899</v>
      </c>
      <c r="F1217" s="59" t="s">
        <v>61</v>
      </c>
      <c r="G1217" s="17" t="s">
        <v>10061</v>
      </c>
      <c r="H1217" s="62" t="s">
        <v>10062</v>
      </c>
      <c r="I1217" s="59" t="s">
        <v>7129</v>
      </c>
    </row>
    <row r="1218" spans="1:9" ht="14.25" customHeight="1" x14ac:dyDescent="0.25">
      <c r="A1218" s="19" t="s">
        <v>10068</v>
      </c>
      <c r="B1218" s="64" t="s">
        <v>10069</v>
      </c>
      <c r="C1218" s="59">
        <v>8</v>
      </c>
      <c r="D1218" s="61">
        <v>43879</v>
      </c>
      <c r="E1218" s="61">
        <v>43899</v>
      </c>
      <c r="F1218" s="59" t="s">
        <v>61</v>
      </c>
      <c r="G1218" s="17" t="s">
        <v>10070</v>
      </c>
      <c r="H1218" s="62" t="s">
        <v>10062</v>
      </c>
      <c r="I1218" s="59" t="s">
        <v>7129</v>
      </c>
    </row>
    <row r="1219" spans="1:9" ht="14.25" customHeight="1" x14ac:dyDescent="0.25">
      <c r="A1219" s="19" t="s">
        <v>10071</v>
      </c>
      <c r="B1219" s="64" t="s">
        <v>10069</v>
      </c>
      <c r="C1219" s="59">
        <v>8</v>
      </c>
      <c r="D1219" s="61">
        <v>43879</v>
      </c>
      <c r="E1219" s="61">
        <v>43899</v>
      </c>
      <c r="F1219" s="59" t="s">
        <v>61</v>
      </c>
      <c r="G1219" s="17" t="s">
        <v>10072</v>
      </c>
      <c r="H1219" s="62" t="s">
        <v>10062</v>
      </c>
      <c r="I1219" s="59" t="s">
        <v>7129</v>
      </c>
    </row>
    <row r="1220" spans="1:9" ht="14.25" customHeight="1" x14ac:dyDescent="0.25">
      <c r="A1220" s="139" t="s">
        <v>10073</v>
      </c>
      <c r="B1220" s="64" t="s">
        <v>9515</v>
      </c>
      <c r="C1220" s="63">
        <v>8</v>
      </c>
      <c r="D1220" s="66">
        <v>43879</v>
      </c>
      <c r="E1220" s="66">
        <v>43899</v>
      </c>
      <c r="F1220" s="63" t="s">
        <v>10074</v>
      </c>
      <c r="G1220" s="64" t="s">
        <v>10075</v>
      </c>
      <c r="H1220" s="67"/>
      <c r="I1220" s="95"/>
    </row>
    <row r="1221" spans="1:9" ht="14.25" customHeight="1" x14ac:dyDescent="0.25">
      <c r="A1221" s="19" t="s">
        <v>10076</v>
      </c>
      <c r="B1221" s="64" t="s">
        <v>10077</v>
      </c>
      <c r="C1221" s="59">
        <v>8</v>
      </c>
      <c r="D1221" s="61">
        <v>43879</v>
      </c>
      <c r="E1221" s="61">
        <v>43899</v>
      </c>
      <c r="F1221" s="59" t="s">
        <v>2840</v>
      </c>
      <c r="G1221" s="17" t="s">
        <v>10078</v>
      </c>
      <c r="H1221" s="62" t="s">
        <v>10079</v>
      </c>
      <c r="I1221" s="59" t="s">
        <v>7129</v>
      </c>
    </row>
    <row r="1222" spans="1:9" ht="14.25" customHeight="1" x14ac:dyDescent="0.25">
      <c r="A1222" s="19" t="s">
        <v>10080</v>
      </c>
      <c r="B1222" s="64" t="s">
        <v>4007</v>
      </c>
      <c r="C1222" s="59">
        <v>8</v>
      </c>
      <c r="D1222" s="61">
        <v>43879</v>
      </c>
      <c r="E1222" s="61">
        <v>43899</v>
      </c>
      <c r="F1222" s="59" t="s">
        <v>899</v>
      </c>
      <c r="G1222" s="17" t="s">
        <v>10081</v>
      </c>
      <c r="H1222" s="62" t="s">
        <v>10082</v>
      </c>
      <c r="I1222" s="59" t="s">
        <v>7129</v>
      </c>
    </row>
    <row r="1223" spans="1:9" s="73" customFormat="1" ht="14.25" customHeight="1" x14ac:dyDescent="0.25">
      <c r="A1223" s="19" t="s">
        <v>10083</v>
      </c>
      <c r="B1223" s="64" t="s">
        <v>4007</v>
      </c>
      <c r="C1223" s="59">
        <v>8</v>
      </c>
      <c r="D1223" s="61">
        <v>43879</v>
      </c>
      <c r="E1223" s="61">
        <v>43899</v>
      </c>
      <c r="F1223" s="59" t="s">
        <v>899</v>
      </c>
      <c r="G1223" s="17" t="s">
        <v>10084</v>
      </c>
      <c r="H1223" s="62" t="s">
        <v>10079</v>
      </c>
      <c r="I1223" s="59" t="s">
        <v>7129</v>
      </c>
    </row>
    <row r="1224" spans="1:9" ht="14.25" customHeight="1" x14ac:dyDescent="0.25">
      <c r="A1224" s="19" t="s">
        <v>10083</v>
      </c>
      <c r="B1224" s="64" t="s">
        <v>4007</v>
      </c>
      <c r="C1224" s="59">
        <v>8</v>
      </c>
      <c r="D1224" s="61">
        <v>43879</v>
      </c>
      <c r="E1224" s="61">
        <v>43899</v>
      </c>
      <c r="F1224" s="59" t="s">
        <v>899</v>
      </c>
      <c r="G1224" s="17" t="s">
        <v>10084</v>
      </c>
      <c r="H1224" s="62" t="s">
        <v>10082</v>
      </c>
      <c r="I1224" s="59" t="s">
        <v>7129</v>
      </c>
    </row>
    <row r="1225" spans="1:9" ht="14.25" customHeight="1" x14ac:dyDescent="0.25">
      <c r="A1225" s="139" t="s">
        <v>10085</v>
      </c>
      <c r="B1225" s="64" t="s">
        <v>3965</v>
      </c>
      <c r="C1225" s="63">
        <v>8</v>
      </c>
      <c r="D1225" s="66">
        <v>43879</v>
      </c>
      <c r="E1225" s="66">
        <v>43899</v>
      </c>
      <c r="F1225" s="63" t="s">
        <v>366</v>
      </c>
      <c r="G1225" s="64" t="s">
        <v>10086</v>
      </c>
      <c r="H1225" s="67"/>
      <c r="I1225" s="68"/>
    </row>
    <row r="1226" spans="1:9" ht="14.25" customHeight="1" x14ac:dyDescent="0.25">
      <c r="A1226" s="19" t="s">
        <v>10087</v>
      </c>
      <c r="B1226" s="64" t="s">
        <v>10088</v>
      </c>
      <c r="C1226" s="59">
        <v>8</v>
      </c>
      <c r="D1226" s="61">
        <v>43879</v>
      </c>
      <c r="E1226" s="61">
        <v>43899</v>
      </c>
      <c r="F1226" s="59" t="s">
        <v>695</v>
      </c>
      <c r="G1226" s="17" t="s">
        <v>10089</v>
      </c>
      <c r="H1226" s="62" t="s">
        <v>8120</v>
      </c>
      <c r="I1226" s="59" t="s">
        <v>7129</v>
      </c>
    </row>
    <row r="1227" spans="1:9" s="73" customFormat="1" ht="14.25" customHeight="1" x14ac:dyDescent="0.25">
      <c r="A1227" s="139" t="s">
        <v>10090</v>
      </c>
      <c r="B1227" s="64" t="s">
        <v>10091</v>
      </c>
      <c r="C1227" s="63">
        <v>8</v>
      </c>
      <c r="D1227" s="66">
        <v>43879</v>
      </c>
      <c r="E1227" s="66">
        <v>43899</v>
      </c>
      <c r="F1227" s="63" t="s">
        <v>695</v>
      </c>
      <c r="G1227" s="64" t="s">
        <v>10092</v>
      </c>
      <c r="H1227" s="67"/>
      <c r="I1227" s="68"/>
    </row>
    <row r="1228" spans="1:9" ht="14.25" customHeight="1" x14ac:dyDescent="0.25">
      <c r="A1228" s="85" t="s">
        <v>10093</v>
      </c>
      <c r="B1228" s="81" t="s">
        <v>10094</v>
      </c>
      <c r="C1228" s="80">
        <v>8</v>
      </c>
      <c r="D1228" s="83">
        <v>43879</v>
      </c>
      <c r="E1228" s="83">
        <v>43899</v>
      </c>
      <c r="F1228" s="80" t="s">
        <v>695</v>
      </c>
      <c r="G1228" s="81" t="s">
        <v>10095</v>
      </c>
      <c r="H1228" s="84" t="s">
        <v>8120</v>
      </c>
      <c r="I1228" s="80" t="s">
        <v>7224</v>
      </c>
    </row>
    <row r="1229" spans="1:9" s="73" customFormat="1" ht="14.25" customHeight="1" x14ac:dyDescent="0.25">
      <c r="A1229" s="85" t="s">
        <v>10096</v>
      </c>
      <c r="B1229" s="81" t="s">
        <v>10094</v>
      </c>
      <c r="C1229" s="80">
        <v>8</v>
      </c>
      <c r="D1229" s="83">
        <v>43879</v>
      </c>
      <c r="E1229" s="83">
        <v>43899</v>
      </c>
      <c r="F1229" s="80" t="s">
        <v>695</v>
      </c>
      <c r="G1229" s="81" t="s">
        <v>10097</v>
      </c>
      <c r="H1229" s="84" t="s">
        <v>8120</v>
      </c>
      <c r="I1229" s="80" t="s">
        <v>7224</v>
      </c>
    </row>
    <row r="1230" spans="1:9" s="75" customFormat="1" ht="14.25" customHeight="1" x14ac:dyDescent="0.25">
      <c r="A1230" s="85" t="s">
        <v>10098</v>
      </c>
      <c r="B1230" s="81" t="s">
        <v>10094</v>
      </c>
      <c r="C1230" s="80">
        <v>8</v>
      </c>
      <c r="D1230" s="83">
        <v>43879</v>
      </c>
      <c r="E1230" s="83">
        <v>43899</v>
      </c>
      <c r="F1230" s="80" t="s">
        <v>695</v>
      </c>
      <c r="G1230" s="81" t="s">
        <v>10099</v>
      </c>
      <c r="H1230" s="84" t="s">
        <v>8120</v>
      </c>
      <c r="I1230" s="80" t="s">
        <v>7224</v>
      </c>
    </row>
    <row r="1231" spans="1:9" ht="14.25" customHeight="1" x14ac:dyDescent="0.25">
      <c r="A1231" s="85" t="s">
        <v>10100</v>
      </c>
      <c r="B1231" s="81" t="s">
        <v>10094</v>
      </c>
      <c r="C1231" s="80">
        <v>8</v>
      </c>
      <c r="D1231" s="83">
        <v>43879</v>
      </c>
      <c r="E1231" s="83">
        <v>43899</v>
      </c>
      <c r="F1231" s="80" t="s">
        <v>695</v>
      </c>
      <c r="G1231" s="81" t="s">
        <v>10101</v>
      </c>
      <c r="H1231" s="84" t="s">
        <v>8120</v>
      </c>
      <c r="I1231" s="80" t="s">
        <v>7224</v>
      </c>
    </row>
    <row r="1232" spans="1:9" ht="14.25" customHeight="1" x14ac:dyDescent="0.25">
      <c r="A1232" s="85" t="s">
        <v>10102</v>
      </c>
      <c r="B1232" s="81" t="s">
        <v>10094</v>
      </c>
      <c r="C1232" s="80">
        <v>8</v>
      </c>
      <c r="D1232" s="83">
        <v>43879</v>
      </c>
      <c r="E1232" s="83">
        <v>43899</v>
      </c>
      <c r="F1232" s="80" t="s">
        <v>695</v>
      </c>
      <c r="G1232" s="81" t="s">
        <v>10103</v>
      </c>
      <c r="H1232" s="84" t="s">
        <v>8120</v>
      </c>
      <c r="I1232" s="80" t="s">
        <v>7224</v>
      </c>
    </row>
    <row r="1233" spans="1:9" s="73" customFormat="1" ht="14.25" customHeight="1" x14ac:dyDescent="0.25">
      <c r="A1233" s="19" t="s">
        <v>10104</v>
      </c>
      <c r="B1233" s="64" t="s">
        <v>9444</v>
      </c>
      <c r="C1233" s="59">
        <v>8</v>
      </c>
      <c r="D1233" s="61">
        <v>43879</v>
      </c>
      <c r="E1233" s="61">
        <v>43899</v>
      </c>
      <c r="F1233" s="59" t="s">
        <v>695</v>
      </c>
      <c r="G1233" s="17" t="s">
        <v>10105</v>
      </c>
      <c r="H1233" s="62" t="s">
        <v>8120</v>
      </c>
      <c r="I1233" s="59" t="s">
        <v>7129</v>
      </c>
    </row>
    <row r="1234" spans="1:9" s="73" customFormat="1" ht="14.25" customHeight="1" x14ac:dyDescent="0.25">
      <c r="A1234" s="85" t="s">
        <v>10106</v>
      </c>
      <c r="B1234" s="81" t="s">
        <v>4827</v>
      </c>
      <c r="C1234" s="80">
        <v>8</v>
      </c>
      <c r="D1234" s="83">
        <v>43879</v>
      </c>
      <c r="E1234" s="83">
        <v>43899</v>
      </c>
      <c r="F1234" s="80" t="s">
        <v>695</v>
      </c>
      <c r="G1234" s="81" t="s">
        <v>10107</v>
      </c>
      <c r="H1234" s="84" t="s">
        <v>8120</v>
      </c>
      <c r="I1234" s="80" t="s">
        <v>7224</v>
      </c>
    </row>
    <row r="1235" spans="1:9" s="73" customFormat="1" ht="14.25" customHeight="1" x14ac:dyDescent="0.25">
      <c r="A1235" s="139" t="s">
        <v>10108</v>
      </c>
      <c r="B1235" s="64" t="s">
        <v>10109</v>
      </c>
      <c r="C1235" s="63">
        <v>8</v>
      </c>
      <c r="D1235" s="66">
        <v>43879</v>
      </c>
      <c r="E1235" s="66">
        <v>43899</v>
      </c>
      <c r="F1235" s="63" t="s">
        <v>2033</v>
      </c>
      <c r="G1235" s="64" t="s">
        <v>10110</v>
      </c>
      <c r="H1235" s="67"/>
      <c r="I1235" s="72"/>
    </row>
    <row r="1236" spans="1:9" s="75" customFormat="1" ht="14.25" customHeight="1" x14ac:dyDescent="0.25">
      <c r="A1236" s="139" t="s">
        <v>10111</v>
      </c>
      <c r="B1236" s="64" t="s">
        <v>10112</v>
      </c>
      <c r="C1236" s="63">
        <v>8</v>
      </c>
      <c r="D1236" s="66">
        <v>43879</v>
      </c>
      <c r="E1236" s="66">
        <v>43899</v>
      </c>
      <c r="F1236" s="63" t="s">
        <v>29</v>
      </c>
      <c r="G1236" s="64" t="s">
        <v>10113</v>
      </c>
      <c r="H1236" s="67"/>
      <c r="I1236" s="72"/>
    </row>
    <row r="1237" spans="1:9" ht="14.25" customHeight="1" x14ac:dyDescent="0.25">
      <c r="A1237" s="85" t="s">
        <v>10114</v>
      </c>
      <c r="B1237" s="81" t="s">
        <v>9694</v>
      </c>
      <c r="C1237" s="80">
        <v>8</v>
      </c>
      <c r="D1237" s="83">
        <v>43879</v>
      </c>
      <c r="E1237" s="83">
        <v>43899</v>
      </c>
      <c r="F1237" s="80" t="s">
        <v>389</v>
      </c>
      <c r="G1237" s="81" t="s">
        <v>10115</v>
      </c>
      <c r="H1237" s="84" t="s">
        <v>9699</v>
      </c>
      <c r="I1237" s="80" t="s">
        <v>7224</v>
      </c>
    </row>
    <row r="1238" spans="1:9" s="75" customFormat="1" ht="14.25" customHeight="1" x14ac:dyDescent="0.25">
      <c r="A1238" s="19" t="s">
        <v>10116</v>
      </c>
      <c r="B1238" s="64" t="s">
        <v>10117</v>
      </c>
      <c r="C1238" s="59">
        <v>8</v>
      </c>
      <c r="D1238" s="61">
        <v>43879</v>
      </c>
      <c r="E1238" s="61">
        <v>43899</v>
      </c>
      <c r="F1238" s="59" t="s">
        <v>2110</v>
      </c>
      <c r="G1238" s="17" t="s">
        <v>10118</v>
      </c>
      <c r="H1238" s="62" t="s">
        <v>8270</v>
      </c>
      <c r="I1238" s="59" t="s">
        <v>7129</v>
      </c>
    </row>
    <row r="1239" spans="1:9" s="73" customFormat="1" ht="14.25" customHeight="1" x14ac:dyDescent="0.25">
      <c r="A1239" s="19" t="s">
        <v>10116</v>
      </c>
      <c r="B1239" s="64" t="s">
        <v>10117</v>
      </c>
      <c r="C1239" s="59">
        <v>8</v>
      </c>
      <c r="D1239" s="61">
        <v>43879</v>
      </c>
      <c r="E1239" s="61">
        <v>43899</v>
      </c>
      <c r="F1239" s="59" t="s">
        <v>2110</v>
      </c>
      <c r="G1239" s="17" t="s">
        <v>10118</v>
      </c>
      <c r="H1239" s="62" t="s">
        <v>10119</v>
      </c>
      <c r="I1239" s="59" t="s">
        <v>7129</v>
      </c>
    </row>
    <row r="1240" spans="1:9" s="73" customFormat="1" ht="14.25" customHeight="1" x14ac:dyDescent="0.25">
      <c r="A1240" s="139" t="s">
        <v>10120</v>
      </c>
      <c r="B1240" s="64" t="s">
        <v>10121</v>
      </c>
      <c r="C1240" s="63">
        <v>8</v>
      </c>
      <c r="D1240" s="66">
        <v>43879</v>
      </c>
      <c r="E1240" s="66">
        <v>43899</v>
      </c>
      <c r="F1240" s="63" t="s">
        <v>91</v>
      </c>
      <c r="G1240" s="64" t="s">
        <v>10122</v>
      </c>
      <c r="H1240" s="67"/>
      <c r="I1240" s="72"/>
    </row>
    <row r="1241" spans="1:9" s="73" customFormat="1" ht="14.25" customHeight="1" x14ac:dyDescent="0.25">
      <c r="A1241" s="139" t="s">
        <v>10123</v>
      </c>
      <c r="B1241" s="64" t="s">
        <v>10124</v>
      </c>
      <c r="C1241" s="63">
        <v>8</v>
      </c>
      <c r="D1241" s="66">
        <v>43879</v>
      </c>
      <c r="E1241" s="66">
        <v>43899</v>
      </c>
      <c r="F1241" s="63" t="s">
        <v>1911</v>
      </c>
      <c r="G1241" s="64" t="s">
        <v>10125</v>
      </c>
      <c r="H1241" s="67"/>
      <c r="I1241" s="72"/>
    </row>
    <row r="1242" spans="1:9" s="73" customFormat="1" ht="14.25" customHeight="1" x14ac:dyDescent="0.25">
      <c r="A1242" s="85" t="s">
        <v>10126</v>
      </c>
      <c r="B1242" s="81" t="s">
        <v>9213</v>
      </c>
      <c r="C1242" s="80">
        <v>8</v>
      </c>
      <c r="D1242" s="83">
        <v>43879</v>
      </c>
      <c r="E1242" s="83">
        <v>43899</v>
      </c>
      <c r="F1242" s="80" t="s">
        <v>1756</v>
      </c>
      <c r="G1242" s="81" t="s">
        <v>10127</v>
      </c>
      <c r="H1242" s="84" t="s">
        <v>9215</v>
      </c>
      <c r="I1242" s="80" t="s">
        <v>7224</v>
      </c>
    </row>
    <row r="1243" spans="1:9" s="73" customFormat="1" ht="14.25" customHeight="1" x14ac:dyDescent="0.25">
      <c r="A1243" s="85" t="s">
        <v>10128</v>
      </c>
      <c r="B1243" s="81" t="s">
        <v>9213</v>
      </c>
      <c r="C1243" s="80">
        <v>8</v>
      </c>
      <c r="D1243" s="83">
        <v>43879</v>
      </c>
      <c r="E1243" s="83">
        <v>43899</v>
      </c>
      <c r="F1243" s="80" t="s">
        <v>1756</v>
      </c>
      <c r="G1243" s="81" t="s">
        <v>10129</v>
      </c>
      <c r="H1243" s="84" t="s">
        <v>9215</v>
      </c>
      <c r="I1243" s="80" t="s">
        <v>7224</v>
      </c>
    </row>
    <row r="1244" spans="1:9" ht="14.25" customHeight="1" x14ac:dyDescent="0.25">
      <c r="A1244" s="139" t="s">
        <v>10130</v>
      </c>
      <c r="B1244" s="64" t="s">
        <v>10131</v>
      </c>
      <c r="C1244" s="63">
        <v>8</v>
      </c>
      <c r="D1244" s="66">
        <v>43879</v>
      </c>
      <c r="E1244" s="66">
        <v>43899</v>
      </c>
      <c r="F1244" s="63" t="s">
        <v>933</v>
      </c>
      <c r="G1244" s="64" t="s">
        <v>10132</v>
      </c>
      <c r="H1244" s="67"/>
      <c r="I1244" s="68"/>
    </row>
    <row r="1245" spans="1:9" ht="14.25" customHeight="1" x14ac:dyDescent="0.25">
      <c r="A1245" s="139" t="s">
        <v>10133</v>
      </c>
      <c r="B1245" s="64" t="s">
        <v>9928</v>
      </c>
      <c r="C1245" s="63">
        <v>8</v>
      </c>
      <c r="D1245" s="66">
        <v>43879</v>
      </c>
      <c r="E1245" s="66">
        <v>43899</v>
      </c>
      <c r="F1245" s="63" t="s">
        <v>132</v>
      </c>
      <c r="G1245" s="64" t="s">
        <v>10134</v>
      </c>
      <c r="H1245" s="67"/>
      <c r="I1245" s="68"/>
    </row>
    <row r="1246" spans="1:9" s="73" customFormat="1" ht="14.25" customHeight="1" x14ac:dyDescent="0.25">
      <c r="A1246" s="139" t="s">
        <v>10135</v>
      </c>
      <c r="B1246" s="64" t="s">
        <v>4176</v>
      </c>
      <c r="C1246" s="63">
        <v>8</v>
      </c>
      <c r="D1246" s="66">
        <v>43879</v>
      </c>
      <c r="E1246" s="66">
        <v>43899</v>
      </c>
      <c r="F1246" s="63" t="s">
        <v>132</v>
      </c>
      <c r="G1246" s="64" t="s">
        <v>10136</v>
      </c>
      <c r="H1246" s="67"/>
      <c r="I1246" s="68"/>
    </row>
    <row r="1247" spans="1:9" ht="14.25" customHeight="1" x14ac:dyDescent="0.25">
      <c r="A1247" s="139" t="s">
        <v>10137</v>
      </c>
      <c r="B1247" s="64" t="s">
        <v>4176</v>
      </c>
      <c r="C1247" s="63">
        <v>8</v>
      </c>
      <c r="D1247" s="66">
        <v>43879</v>
      </c>
      <c r="E1247" s="66">
        <v>43899</v>
      </c>
      <c r="F1247" s="63" t="s">
        <v>132</v>
      </c>
      <c r="G1247" s="64" t="s">
        <v>10138</v>
      </c>
      <c r="H1247" s="67"/>
      <c r="I1247" s="72"/>
    </row>
    <row r="1248" spans="1:9" ht="14.25" customHeight="1" x14ac:dyDescent="0.25">
      <c r="A1248" s="139" t="s">
        <v>10139</v>
      </c>
      <c r="B1248" s="64" t="s">
        <v>4163</v>
      </c>
      <c r="C1248" s="63">
        <v>8</v>
      </c>
      <c r="D1248" s="66">
        <v>43879</v>
      </c>
      <c r="E1248" s="66">
        <v>43899</v>
      </c>
      <c r="F1248" s="63" t="s">
        <v>605</v>
      </c>
      <c r="G1248" s="64" t="s">
        <v>10140</v>
      </c>
      <c r="H1248" s="67"/>
      <c r="I1248" s="68"/>
    </row>
    <row r="1249" spans="1:9" ht="14.25" customHeight="1" x14ac:dyDescent="0.25">
      <c r="A1249" s="139" t="s">
        <v>10141</v>
      </c>
      <c r="B1249" s="64" t="s">
        <v>10142</v>
      </c>
      <c r="C1249" s="63">
        <v>8</v>
      </c>
      <c r="D1249" s="66">
        <v>43879</v>
      </c>
      <c r="E1249" s="66">
        <v>43899</v>
      </c>
      <c r="F1249" s="63" t="s">
        <v>513</v>
      </c>
      <c r="G1249" s="64" t="s">
        <v>10143</v>
      </c>
      <c r="H1249" s="67"/>
      <c r="I1249" s="68"/>
    </row>
    <row r="1250" spans="1:9" ht="14.25" customHeight="1" x14ac:dyDescent="0.25">
      <c r="A1250" s="139" t="s">
        <v>10144</v>
      </c>
      <c r="B1250" s="64" t="s">
        <v>10145</v>
      </c>
      <c r="C1250" s="63">
        <v>8</v>
      </c>
      <c r="D1250" s="66">
        <v>43879</v>
      </c>
      <c r="E1250" s="66">
        <v>43899</v>
      </c>
      <c r="F1250" s="63" t="s">
        <v>518</v>
      </c>
      <c r="G1250" s="64" t="s">
        <v>10146</v>
      </c>
      <c r="H1250" s="67"/>
      <c r="I1250" s="68"/>
    </row>
    <row r="1251" spans="1:9" ht="14.25" customHeight="1" x14ac:dyDescent="0.25">
      <c r="A1251" s="139" t="s">
        <v>10147</v>
      </c>
      <c r="B1251" s="64" t="s">
        <v>4880</v>
      </c>
      <c r="C1251" s="63">
        <v>8</v>
      </c>
      <c r="D1251" s="66">
        <v>43879</v>
      </c>
      <c r="E1251" s="66">
        <v>43899</v>
      </c>
      <c r="F1251" s="63" t="s">
        <v>38</v>
      </c>
      <c r="G1251" s="64" t="s">
        <v>10148</v>
      </c>
      <c r="H1251" s="67"/>
      <c r="I1251" s="95"/>
    </row>
    <row r="1252" spans="1:9" ht="14.25" customHeight="1" x14ac:dyDescent="0.25">
      <c r="A1252" s="139" t="s">
        <v>10149</v>
      </c>
      <c r="B1252" s="64" t="s">
        <v>8913</v>
      </c>
      <c r="C1252" s="63">
        <v>8</v>
      </c>
      <c r="D1252" s="66">
        <v>43879</v>
      </c>
      <c r="E1252" s="66">
        <v>43899</v>
      </c>
      <c r="F1252" s="63" t="s">
        <v>135</v>
      </c>
      <c r="G1252" s="64" t="s">
        <v>10150</v>
      </c>
      <c r="H1252" s="67"/>
      <c r="I1252" s="68"/>
    </row>
    <row r="1253" spans="1:9" ht="14.25" customHeight="1" x14ac:dyDescent="0.25">
      <c r="A1253" s="139" t="s">
        <v>10151</v>
      </c>
      <c r="B1253" s="64" t="s">
        <v>10152</v>
      </c>
      <c r="C1253" s="63">
        <v>8</v>
      </c>
      <c r="D1253" s="66">
        <v>43879</v>
      </c>
      <c r="E1253" s="66">
        <v>43899</v>
      </c>
      <c r="F1253" s="63" t="s">
        <v>135</v>
      </c>
      <c r="G1253" s="64" t="s">
        <v>10153</v>
      </c>
      <c r="H1253" s="67"/>
      <c r="I1253" s="68"/>
    </row>
    <row r="1254" spans="1:9" ht="14.25" customHeight="1" x14ac:dyDescent="0.25">
      <c r="A1254" s="63" t="s">
        <v>10154</v>
      </c>
      <c r="B1254" s="64" t="s">
        <v>8236</v>
      </c>
      <c r="C1254" s="63">
        <v>8</v>
      </c>
      <c r="D1254" s="66">
        <v>43879</v>
      </c>
      <c r="E1254" s="66">
        <v>43899</v>
      </c>
      <c r="F1254" s="63" t="s">
        <v>197</v>
      </c>
      <c r="G1254" s="64" t="s">
        <v>10155</v>
      </c>
      <c r="H1254" s="67"/>
      <c r="I1254" s="68"/>
    </row>
    <row r="1255" spans="1:9" ht="14.25" customHeight="1" x14ac:dyDescent="0.25">
      <c r="A1255" s="63" t="s">
        <v>10156</v>
      </c>
      <c r="B1255" s="64" t="s">
        <v>8236</v>
      </c>
      <c r="C1255" s="63">
        <v>8</v>
      </c>
      <c r="D1255" s="66">
        <v>43879</v>
      </c>
      <c r="E1255" s="66">
        <v>43899</v>
      </c>
      <c r="F1255" s="63" t="s">
        <v>197</v>
      </c>
      <c r="G1255" s="64" t="s">
        <v>10157</v>
      </c>
      <c r="H1255" s="67"/>
      <c r="I1255" s="68"/>
    </row>
    <row r="1256" spans="1:9" s="75" customFormat="1" ht="14.25" customHeight="1" x14ac:dyDescent="0.25">
      <c r="A1256" s="139" t="s">
        <v>10158</v>
      </c>
      <c r="B1256" s="64" t="s">
        <v>10159</v>
      </c>
      <c r="C1256" s="63">
        <v>8</v>
      </c>
      <c r="D1256" s="66">
        <v>43879</v>
      </c>
      <c r="E1256" s="66">
        <v>43899</v>
      </c>
      <c r="F1256" s="63" t="s">
        <v>2440</v>
      </c>
      <c r="G1256" s="64" t="s">
        <v>10160</v>
      </c>
      <c r="H1256" s="67"/>
      <c r="I1256" s="72"/>
    </row>
    <row r="1257" spans="1:9" s="75" customFormat="1" ht="14.25" customHeight="1" x14ac:dyDescent="0.25">
      <c r="A1257" s="139" t="s">
        <v>10161</v>
      </c>
      <c r="B1257" s="64" t="s">
        <v>10159</v>
      </c>
      <c r="C1257" s="63">
        <v>8</v>
      </c>
      <c r="D1257" s="66">
        <v>43879</v>
      </c>
      <c r="E1257" s="66">
        <v>43899</v>
      </c>
      <c r="F1257" s="63" t="s">
        <v>2440</v>
      </c>
      <c r="G1257" s="64" t="s">
        <v>10162</v>
      </c>
      <c r="H1257" s="67"/>
      <c r="I1257" s="95"/>
    </row>
    <row r="1258" spans="1:9" ht="14.25" customHeight="1" x14ac:dyDescent="0.25">
      <c r="A1258" s="63" t="s">
        <v>10163</v>
      </c>
      <c r="B1258" s="64" t="s">
        <v>7159</v>
      </c>
      <c r="C1258" s="63">
        <v>9</v>
      </c>
      <c r="D1258" s="66">
        <v>43887</v>
      </c>
      <c r="E1258" s="66">
        <v>43907</v>
      </c>
      <c r="F1258" s="63" t="s">
        <v>2252</v>
      </c>
      <c r="G1258" s="64" t="s">
        <v>10164</v>
      </c>
      <c r="H1258" s="67"/>
      <c r="I1258" s="72"/>
    </row>
    <row r="1259" spans="1:9" ht="14.25" customHeight="1" x14ac:dyDescent="0.25">
      <c r="A1259" s="63" t="s">
        <v>10165</v>
      </c>
      <c r="B1259" s="64" t="s">
        <v>4255</v>
      </c>
      <c r="C1259" s="63">
        <v>9</v>
      </c>
      <c r="D1259" s="66">
        <v>43887</v>
      </c>
      <c r="E1259" s="66">
        <v>43907</v>
      </c>
      <c r="F1259" s="63" t="s">
        <v>5112</v>
      </c>
      <c r="G1259" s="64" t="s">
        <v>10166</v>
      </c>
      <c r="H1259" s="67"/>
      <c r="I1259" s="68"/>
    </row>
    <row r="1260" spans="1:9" ht="14.25" customHeight="1" x14ac:dyDescent="0.25">
      <c r="A1260" s="80" t="s">
        <v>10167</v>
      </c>
      <c r="B1260" s="81" t="s">
        <v>10168</v>
      </c>
      <c r="C1260" s="80">
        <v>9</v>
      </c>
      <c r="D1260" s="83">
        <v>43887</v>
      </c>
      <c r="E1260" s="83">
        <v>43907</v>
      </c>
      <c r="F1260" s="80" t="s">
        <v>793</v>
      </c>
      <c r="G1260" s="81" t="s">
        <v>10169</v>
      </c>
      <c r="H1260" s="84" t="s">
        <v>10170</v>
      </c>
      <c r="I1260" s="80" t="s">
        <v>7224</v>
      </c>
    </row>
    <row r="1261" spans="1:9" ht="14.25" customHeight="1" x14ac:dyDescent="0.25">
      <c r="A1261" s="80" t="s">
        <v>10167</v>
      </c>
      <c r="B1261" s="81" t="s">
        <v>10168</v>
      </c>
      <c r="C1261" s="80">
        <v>9</v>
      </c>
      <c r="D1261" s="83">
        <v>43887</v>
      </c>
      <c r="E1261" s="83">
        <v>43907</v>
      </c>
      <c r="F1261" s="80" t="s">
        <v>793</v>
      </c>
      <c r="G1261" s="81" t="s">
        <v>10169</v>
      </c>
      <c r="H1261" s="84" t="s">
        <v>10171</v>
      </c>
      <c r="I1261" s="80" t="s">
        <v>7224</v>
      </c>
    </row>
    <row r="1262" spans="1:9" ht="14.25" customHeight="1" x14ac:dyDescent="0.25">
      <c r="A1262" s="80" t="s">
        <v>10167</v>
      </c>
      <c r="B1262" s="81" t="s">
        <v>10168</v>
      </c>
      <c r="C1262" s="80">
        <v>9</v>
      </c>
      <c r="D1262" s="83">
        <v>43887</v>
      </c>
      <c r="E1262" s="83">
        <v>43907</v>
      </c>
      <c r="F1262" s="80" t="s">
        <v>793</v>
      </c>
      <c r="G1262" s="81" t="s">
        <v>10169</v>
      </c>
      <c r="H1262" s="84" t="s">
        <v>10172</v>
      </c>
      <c r="I1262" s="80" t="s">
        <v>7224</v>
      </c>
    </row>
    <row r="1263" spans="1:9" ht="14.25" customHeight="1" x14ac:dyDescent="0.25">
      <c r="A1263" s="80" t="s">
        <v>10173</v>
      </c>
      <c r="B1263" s="81" t="s">
        <v>10168</v>
      </c>
      <c r="C1263" s="80">
        <v>9</v>
      </c>
      <c r="D1263" s="83">
        <v>43887</v>
      </c>
      <c r="E1263" s="83">
        <v>43907</v>
      </c>
      <c r="F1263" s="80" t="s">
        <v>793</v>
      </c>
      <c r="G1263" s="81" t="s">
        <v>10174</v>
      </c>
      <c r="H1263" s="84" t="s">
        <v>10170</v>
      </c>
      <c r="I1263" s="80" t="s">
        <v>7224</v>
      </c>
    </row>
    <row r="1264" spans="1:9" ht="14.25" customHeight="1" x14ac:dyDescent="0.25">
      <c r="A1264" s="80" t="s">
        <v>10173</v>
      </c>
      <c r="B1264" s="81" t="s">
        <v>10168</v>
      </c>
      <c r="C1264" s="80">
        <v>9</v>
      </c>
      <c r="D1264" s="83">
        <v>43887</v>
      </c>
      <c r="E1264" s="83">
        <v>43907</v>
      </c>
      <c r="F1264" s="80" t="s">
        <v>793</v>
      </c>
      <c r="G1264" s="81" t="s">
        <v>10174</v>
      </c>
      <c r="H1264" s="84" t="s">
        <v>10172</v>
      </c>
      <c r="I1264" s="80" t="s">
        <v>7224</v>
      </c>
    </row>
    <row r="1265" spans="1:9" ht="14.25" customHeight="1" x14ac:dyDescent="0.25">
      <c r="A1265" s="63" t="s">
        <v>10175</v>
      </c>
      <c r="B1265" s="64" t="s">
        <v>10176</v>
      </c>
      <c r="C1265" s="63">
        <v>9</v>
      </c>
      <c r="D1265" s="66">
        <v>43887</v>
      </c>
      <c r="E1265" s="66">
        <v>43907</v>
      </c>
      <c r="F1265" s="63" t="s">
        <v>498</v>
      </c>
      <c r="G1265" s="64" t="s">
        <v>10177</v>
      </c>
      <c r="H1265" s="67"/>
      <c r="I1265" s="68"/>
    </row>
    <row r="1266" spans="1:9" ht="14.25" customHeight="1" x14ac:dyDescent="0.25">
      <c r="A1266" s="63" t="s">
        <v>10178</v>
      </c>
      <c r="B1266" s="64" t="s">
        <v>3998</v>
      </c>
      <c r="C1266" s="63">
        <v>9</v>
      </c>
      <c r="D1266" s="66">
        <v>43887</v>
      </c>
      <c r="E1266" s="66">
        <v>43907</v>
      </c>
      <c r="F1266" s="63" t="s">
        <v>1045</v>
      </c>
      <c r="G1266" s="64" t="s">
        <v>10179</v>
      </c>
      <c r="H1266" s="67"/>
      <c r="I1266" s="68"/>
    </row>
    <row r="1267" spans="1:9" ht="14.25" customHeight="1" x14ac:dyDescent="0.25">
      <c r="A1267" s="63" t="s">
        <v>10180</v>
      </c>
      <c r="B1267" s="64" t="s">
        <v>10181</v>
      </c>
      <c r="C1267" s="63">
        <v>9</v>
      </c>
      <c r="D1267" s="66">
        <v>43887</v>
      </c>
      <c r="E1267" s="66">
        <v>43907</v>
      </c>
      <c r="F1267" s="63" t="s">
        <v>5177</v>
      </c>
      <c r="G1267" s="64" t="s">
        <v>10182</v>
      </c>
      <c r="H1267" s="67"/>
      <c r="I1267" s="68"/>
    </row>
    <row r="1268" spans="1:9" ht="14.25" customHeight="1" x14ac:dyDescent="0.25">
      <c r="A1268" s="63" t="s">
        <v>10183</v>
      </c>
      <c r="B1268" s="64" t="s">
        <v>7388</v>
      </c>
      <c r="C1268" s="63">
        <v>9</v>
      </c>
      <c r="D1268" s="66">
        <v>43887</v>
      </c>
      <c r="E1268" s="66">
        <v>43907</v>
      </c>
      <c r="F1268" s="63" t="s">
        <v>147</v>
      </c>
      <c r="G1268" s="64" t="s">
        <v>10184</v>
      </c>
      <c r="H1268" s="67"/>
      <c r="I1268" s="95"/>
    </row>
    <row r="1269" spans="1:9" s="75" customFormat="1" ht="14.25" customHeight="1" x14ac:dyDescent="0.25">
      <c r="A1269" s="59" t="s">
        <v>10185</v>
      </c>
      <c r="B1269" s="64" t="s">
        <v>10186</v>
      </c>
      <c r="C1269" s="59">
        <v>9</v>
      </c>
      <c r="D1269" s="61">
        <v>43887</v>
      </c>
      <c r="E1269" s="61">
        <v>43907</v>
      </c>
      <c r="F1269" s="59" t="s">
        <v>129</v>
      </c>
      <c r="G1269" s="17" t="s">
        <v>10187</v>
      </c>
      <c r="H1269" s="62" t="s">
        <v>7368</v>
      </c>
      <c r="I1269" s="59" t="s">
        <v>7129</v>
      </c>
    </row>
    <row r="1270" spans="1:9" ht="14.25" customHeight="1" x14ac:dyDescent="0.25">
      <c r="A1270" s="59" t="s">
        <v>10185</v>
      </c>
      <c r="B1270" s="64" t="s">
        <v>10186</v>
      </c>
      <c r="C1270" s="59">
        <v>9</v>
      </c>
      <c r="D1270" s="61">
        <v>43887</v>
      </c>
      <c r="E1270" s="61">
        <v>43907</v>
      </c>
      <c r="F1270" s="59" t="s">
        <v>129</v>
      </c>
      <c r="G1270" s="17" t="s">
        <v>10187</v>
      </c>
      <c r="H1270" s="62" t="s">
        <v>7368</v>
      </c>
      <c r="I1270" s="59" t="s">
        <v>7129</v>
      </c>
    </row>
    <row r="1271" spans="1:9" s="75" customFormat="1" ht="14.25" customHeight="1" x14ac:dyDescent="0.25">
      <c r="A1271" s="80" t="s">
        <v>10188</v>
      </c>
      <c r="B1271" s="81" t="s">
        <v>9285</v>
      </c>
      <c r="C1271" s="80">
        <v>9</v>
      </c>
      <c r="D1271" s="83">
        <v>43887</v>
      </c>
      <c r="E1271" s="83">
        <v>43907</v>
      </c>
      <c r="F1271" s="80" t="s">
        <v>129</v>
      </c>
      <c r="G1271" s="81" t="s">
        <v>10189</v>
      </c>
      <c r="H1271" s="84" t="s">
        <v>9038</v>
      </c>
      <c r="I1271" s="80" t="s">
        <v>7224</v>
      </c>
    </row>
    <row r="1272" spans="1:9" s="75" customFormat="1" ht="14.25" customHeight="1" x14ac:dyDescent="0.25">
      <c r="A1272" s="63" t="s">
        <v>10190</v>
      </c>
      <c r="B1272" s="64" t="s">
        <v>7388</v>
      </c>
      <c r="C1272" s="63">
        <v>9</v>
      </c>
      <c r="D1272" s="66">
        <v>43887</v>
      </c>
      <c r="E1272" s="66">
        <v>43907</v>
      </c>
      <c r="F1272" s="63" t="s">
        <v>5198</v>
      </c>
      <c r="G1272" s="64" t="s">
        <v>10191</v>
      </c>
      <c r="H1272" s="67"/>
      <c r="I1272" s="68"/>
    </row>
    <row r="1273" spans="1:9" s="75" customFormat="1" ht="14.25" customHeight="1" x14ac:dyDescent="0.25">
      <c r="A1273" s="63" t="s">
        <v>10192</v>
      </c>
      <c r="B1273" s="64" t="s">
        <v>9969</v>
      </c>
      <c r="C1273" s="63">
        <v>9</v>
      </c>
      <c r="D1273" s="66">
        <v>43887</v>
      </c>
      <c r="E1273" s="66">
        <v>43907</v>
      </c>
      <c r="F1273" s="63" t="s">
        <v>332</v>
      </c>
      <c r="G1273" s="64" t="s">
        <v>10193</v>
      </c>
      <c r="H1273" s="67"/>
      <c r="I1273" s="95"/>
    </row>
    <row r="1274" spans="1:9" s="75" customFormat="1" ht="14.25" customHeight="1" x14ac:dyDescent="0.25">
      <c r="A1274" s="63" t="s">
        <v>10194</v>
      </c>
      <c r="B1274" s="64" t="s">
        <v>10195</v>
      </c>
      <c r="C1274" s="63">
        <v>9</v>
      </c>
      <c r="D1274" s="66">
        <v>43887</v>
      </c>
      <c r="E1274" s="66">
        <v>43907</v>
      </c>
      <c r="F1274" s="63" t="s">
        <v>2117</v>
      </c>
      <c r="G1274" s="64" t="s">
        <v>10196</v>
      </c>
      <c r="H1274" s="67"/>
      <c r="I1274" s="68"/>
    </row>
    <row r="1275" spans="1:9" ht="14.25" customHeight="1" x14ac:dyDescent="0.25">
      <c r="A1275" s="63" t="s">
        <v>10197</v>
      </c>
      <c r="B1275" s="64" t="s">
        <v>10195</v>
      </c>
      <c r="C1275" s="63">
        <v>9</v>
      </c>
      <c r="D1275" s="66">
        <v>43887</v>
      </c>
      <c r="E1275" s="66">
        <v>43907</v>
      </c>
      <c r="F1275" s="63" t="s">
        <v>2117</v>
      </c>
      <c r="G1275" s="64" t="s">
        <v>10198</v>
      </c>
      <c r="H1275" s="67"/>
      <c r="I1275" s="68"/>
    </row>
    <row r="1276" spans="1:9" ht="14.25" customHeight="1" x14ac:dyDescent="0.25">
      <c r="A1276" s="80" t="s">
        <v>10199</v>
      </c>
      <c r="B1276" s="81" t="s">
        <v>10200</v>
      </c>
      <c r="C1276" s="80">
        <v>9</v>
      </c>
      <c r="D1276" s="83">
        <v>43887</v>
      </c>
      <c r="E1276" s="83">
        <v>43907</v>
      </c>
      <c r="F1276" s="80" t="s">
        <v>728</v>
      </c>
      <c r="G1276" s="81" t="s">
        <v>10201</v>
      </c>
      <c r="H1276" s="84" t="s">
        <v>10202</v>
      </c>
      <c r="I1276" s="80" t="s">
        <v>7224</v>
      </c>
    </row>
    <row r="1277" spans="1:9" ht="14.25" customHeight="1" x14ac:dyDescent="0.25">
      <c r="A1277" s="63" t="s">
        <v>10203</v>
      </c>
      <c r="B1277" s="64" t="s">
        <v>9349</v>
      </c>
      <c r="C1277" s="63">
        <v>9</v>
      </c>
      <c r="D1277" s="66">
        <v>43887</v>
      </c>
      <c r="E1277" s="66">
        <v>43907</v>
      </c>
      <c r="F1277" s="63" t="s">
        <v>5441</v>
      </c>
      <c r="G1277" s="64" t="s">
        <v>10204</v>
      </c>
      <c r="H1277" s="67"/>
      <c r="I1277" s="68"/>
    </row>
    <row r="1278" spans="1:9" ht="14.25" customHeight="1" x14ac:dyDescent="0.25">
      <c r="A1278" s="63" t="s">
        <v>10205</v>
      </c>
      <c r="B1278" s="64" t="s">
        <v>4814</v>
      </c>
      <c r="C1278" s="63">
        <v>9</v>
      </c>
      <c r="D1278" s="66">
        <v>43887</v>
      </c>
      <c r="E1278" s="66">
        <v>43907</v>
      </c>
      <c r="F1278" s="63" t="s">
        <v>5697</v>
      </c>
      <c r="G1278" s="64" t="s">
        <v>10206</v>
      </c>
      <c r="H1278" s="67"/>
      <c r="I1278" s="68"/>
    </row>
    <row r="1279" spans="1:9" ht="14.25" customHeight="1" x14ac:dyDescent="0.25">
      <c r="A1279" s="63" t="s">
        <v>10207</v>
      </c>
      <c r="B1279" s="64" t="s">
        <v>10208</v>
      </c>
      <c r="C1279" s="63">
        <v>9</v>
      </c>
      <c r="D1279" s="66">
        <v>43887</v>
      </c>
      <c r="E1279" s="66">
        <v>43907</v>
      </c>
      <c r="F1279" s="63" t="s">
        <v>2749</v>
      </c>
      <c r="G1279" s="64" t="s">
        <v>10209</v>
      </c>
      <c r="H1279" s="67"/>
      <c r="I1279" s="68"/>
    </row>
    <row r="1280" spans="1:9" ht="14.25" customHeight="1" x14ac:dyDescent="0.25">
      <c r="A1280" s="63" t="s">
        <v>10210</v>
      </c>
      <c r="B1280" s="64" t="s">
        <v>10211</v>
      </c>
      <c r="C1280" s="63">
        <v>9</v>
      </c>
      <c r="D1280" s="66">
        <v>43887</v>
      </c>
      <c r="E1280" s="66">
        <v>43907</v>
      </c>
      <c r="F1280" s="63" t="s">
        <v>246</v>
      </c>
      <c r="G1280" s="64" t="s">
        <v>10212</v>
      </c>
      <c r="H1280" s="67"/>
      <c r="I1280" s="68"/>
    </row>
    <row r="1281" spans="1:9" s="75" customFormat="1" ht="14.25" customHeight="1" x14ac:dyDescent="0.25">
      <c r="A1281" s="80" t="s">
        <v>10213</v>
      </c>
      <c r="B1281" s="81" t="s">
        <v>10214</v>
      </c>
      <c r="C1281" s="80">
        <v>9</v>
      </c>
      <c r="D1281" s="83">
        <v>43887</v>
      </c>
      <c r="E1281" s="83">
        <v>43907</v>
      </c>
      <c r="F1281" s="80" t="s">
        <v>204</v>
      </c>
      <c r="G1281" s="81" t="s">
        <v>10215</v>
      </c>
      <c r="H1281" s="84" t="s">
        <v>10216</v>
      </c>
      <c r="I1281" s="80" t="s">
        <v>7224</v>
      </c>
    </row>
    <row r="1282" spans="1:9" ht="14.25" customHeight="1" x14ac:dyDescent="0.25">
      <c r="A1282" s="63" t="s">
        <v>10217</v>
      </c>
      <c r="B1282" s="64" t="s">
        <v>7721</v>
      </c>
      <c r="C1282" s="63">
        <v>9</v>
      </c>
      <c r="D1282" s="66">
        <v>43887</v>
      </c>
      <c r="E1282" s="66">
        <v>43907</v>
      </c>
      <c r="F1282" s="63" t="s">
        <v>1867</v>
      </c>
      <c r="G1282" s="64" t="s">
        <v>10218</v>
      </c>
      <c r="H1282" s="67"/>
      <c r="I1282" s="68"/>
    </row>
    <row r="1283" spans="1:9" ht="14.25" customHeight="1" x14ac:dyDescent="0.25">
      <c r="A1283" s="63" t="s">
        <v>10219</v>
      </c>
      <c r="B1283" s="64" t="s">
        <v>10214</v>
      </c>
      <c r="C1283" s="63">
        <v>9</v>
      </c>
      <c r="D1283" s="66">
        <v>43887</v>
      </c>
      <c r="E1283" s="66">
        <v>43907</v>
      </c>
      <c r="F1283" s="63" t="s">
        <v>1867</v>
      </c>
      <c r="G1283" s="64" t="s">
        <v>10220</v>
      </c>
      <c r="H1283" s="67"/>
      <c r="I1283" s="68"/>
    </row>
    <row r="1284" spans="1:9" ht="14.25" customHeight="1" x14ac:dyDescent="0.25">
      <c r="A1284" s="63" t="s">
        <v>10221</v>
      </c>
      <c r="B1284" s="64" t="s">
        <v>9667</v>
      </c>
      <c r="C1284" s="63">
        <v>9</v>
      </c>
      <c r="D1284" s="66">
        <v>43887</v>
      </c>
      <c r="E1284" s="66">
        <v>43907</v>
      </c>
      <c r="F1284" s="63" t="s">
        <v>1064</v>
      </c>
      <c r="G1284" s="64" t="s">
        <v>10222</v>
      </c>
      <c r="H1284" s="67"/>
      <c r="I1284" s="68"/>
    </row>
    <row r="1285" spans="1:9" ht="14.25" customHeight="1" x14ac:dyDescent="0.25">
      <c r="A1285" s="59" t="s">
        <v>10223</v>
      </c>
      <c r="B1285" s="64" t="s">
        <v>10224</v>
      </c>
      <c r="C1285" s="59">
        <v>9</v>
      </c>
      <c r="D1285" s="61">
        <v>43887</v>
      </c>
      <c r="E1285" s="61">
        <v>43907</v>
      </c>
      <c r="F1285" s="59" t="s">
        <v>383</v>
      </c>
      <c r="G1285" s="17" t="s">
        <v>10225</v>
      </c>
      <c r="H1285" s="62" t="s">
        <v>10226</v>
      </c>
      <c r="I1285" s="59" t="s">
        <v>7129</v>
      </c>
    </row>
    <row r="1286" spans="1:9" ht="14.25" customHeight="1" x14ac:dyDescent="0.25">
      <c r="A1286" s="63" t="s">
        <v>10227</v>
      </c>
      <c r="B1286" s="64" t="s">
        <v>9100</v>
      </c>
      <c r="C1286" s="63">
        <v>9</v>
      </c>
      <c r="D1286" s="66">
        <v>43887</v>
      </c>
      <c r="E1286" s="66">
        <v>43907</v>
      </c>
      <c r="F1286" s="63" t="s">
        <v>2437</v>
      </c>
      <c r="G1286" s="64" t="s">
        <v>10228</v>
      </c>
      <c r="H1286" s="67"/>
      <c r="I1286" s="68"/>
    </row>
    <row r="1287" spans="1:9" s="75" customFormat="1" ht="14.25" customHeight="1" x14ac:dyDescent="0.25">
      <c r="A1287" s="63" t="s">
        <v>10229</v>
      </c>
      <c r="B1287" s="64" t="s">
        <v>9100</v>
      </c>
      <c r="C1287" s="63">
        <v>9</v>
      </c>
      <c r="D1287" s="66">
        <v>43887</v>
      </c>
      <c r="E1287" s="66">
        <v>43907</v>
      </c>
      <c r="F1287" s="63" t="s">
        <v>2437</v>
      </c>
      <c r="G1287" s="64" t="s">
        <v>10230</v>
      </c>
      <c r="H1287" s="67"/>
      <c r="I1287" s="68"/>
    </row>
    <row r="1288" spans="1:9" s="75" customFormat="1" ht="14.25" customHeight="1" x14ac:dyDescent="0.25">
      <c r="A1288" s="63" t="s">
        <v>10231</v>
      </c>
      <c r="B1288" s="64" t="s">
        <v>10232</v>
      </c>
      <c r="C1288" s="63">
        <v>9</v>
      </c>
      <c r="D1288" s="66">
        <v>43887</v>
      </c>
      <c r="E1288" s="66">
        <v>43907</v>
      </c>
      <c r="F1288" s="63" t="s">
        <v>386</v>
      </c>
      <c r="G1288" s="64" t="s">
        <v>10233</v>
      </c>
      <c r="H1288" s="67"/>
      <c r="I1288" s="68"/>
    </row>
    <row r="1289" spans="1:9" ht="14.25" customHeight="1" x14ac:dyDescent="0.25">
      <c r="A1289" s="63" t="s">
        <v>10234</v>
      </c>
      <c r="B1289" s="64" t="s">
        <v>4202</v>
      </c>
      <c r="C1289" s="63">
        <v>9</v>
      </c>
      <c r="D1289" s="66">
        <v>43887</v>
      </c>
      <c r="E1289" s="66">
        <v>43907</v>
      </c>
      <c r="F1289" s="63" t="s">
        <v>6069</v>
      </c>
      <c r="G1289" s="64" t="s">
        <v>10235</v>
      </c>
      <c r="H1289" s="67"/>
      <c r="I1289" s="68"/>
    </row>
    <row r="1290" spans="1:9" ht="14.25" customHeight="1" x14ac:dyDescent="0.25">
      <c r="A1290" s="80" t="s">
        <v>10236</v>
      </c>
      <c r="B1290" s="81" t="s">
        <v>10237</v>
      </c>
      <c r="C1290" s="80">
        <v>9</v>
      </c>
      <c r="D1290" s="83">
        <v>43887</v>
      </c>
      <c r="E1290" s="83">
        <v>43907</v>
      </c>
      <c r="F1290" s="80" t="s">
        <v>325</v>
      </c>
      <c r="G1290" s="81" t="s">
        <v>10238</v>
      </c>
      <c r="H1290" s="84" t="s">
        <v>10239</v>
      </c>
      <c r="I1290" s="80" t="s">
        <v>7224</v>
      </c>
    </row>
    <row r="1291" spans="1:9" ht="14.25" customHeight="1" x14ac:dyDescent="0.25">
      <c r="A1291" s="63" t="s">
        <v>10240</v>
      </c>
      <c r="B1291" s="64" t="s">
        <v>10241</v>
      </c>
      <c r="C1291" s="63">
        <v>9</v>
      </c>
      <c r="D1291" s="66">
        <v>43887</v>
      </c>
      <c r="E1291" s="66">
        <v>43907</v>
      </c>
      <c r="F1291" s="63" t="s">
        <v>115</v>
      </c>
      <c r="G1291" s="64" t="s">
        <v>10242</v>
      </c>
      <c r="H1291" s="67"/>
      <c r="I1291" s="68"/>
    </row>
    <row r="1292" spans="1:9" ht="14.25" customHeight="1" x14ac:dyDescent="0.25">
      <c r="A1292" s="63" t="s">
        <v>10243</v>
      </c>
      <c r="B1292" s="64" t="s">
        <v>10244</v>
      </c>
      <c r="C1292" s="63">
        <v>9</v>
      </c>
      <c r="D1292" s="66">
        <v>43887</v>
      </c>
      <c r="E1292" s="66">
        <v>43907</v>
      </c>
      <c r="F1292" s="63" t="s">
        <v>652</v>
      </c>
      <c r="G1292" s="64" t="s">
        <v>10245</v>
      </c>
      <c r="H1292" s="67"/>
      <c r="I1292" s="68"/>
    </row>
    <row r="1293" spans="1:9" ht="14.25" customHeight="1" x14ac:dyDescent="0.25">
      <c r="A1293" s="63" t="s">
        <v>10246</v>
      </c>
      <c r="B1293" s="64" t="s">
        <v>10247</v>
      </c>
      <c r="C1293" s="63">
        <v>9</v>
      </c>
      <c r="D1293" s="66">
        <v>43887</v>
      </c>
      <c r="E1293" s="66">
        <v>43907</v>
      </c>
      <c r="F1293" s="63" t="s">
        <v>112</v>
      </c>
      <c r="G1293" s="64" t="s">
        <v>10248</v>
      </c>
      <c r="H1293" s="67"/>
      <c r="I1293" s="68"/>
    </row>
    <row r="1294" spans="1:9" ht="14.25" customHeight="1" x14ac:dyDescent="0.25">
      <c r="A1294" s="63" t="s">
        <v>10249</v>
      </c>
      <c r="B1294" s="64" t="s">
        <v>8101</v>
      </c>
      <c r="C1294" s="63">
        <v>9</v>
      </c>
      <c r="D1294" s="66">
        <v>43887</v>
      </c>
      <c r="E1294" s="66">
        <v>43907</v>
      </c>
      <c r="F1294" s="63" t="s">
        <v>366</v>
      </c>
      <c r="G1294" s="64" t="s">
        <v>10250</v>
      </c>
      <c r="H1294" s="67"/>
      <c r="I1294" s="68"/>
    </row>
    <row r="1295" spans="1:9" ht="14.25" customHeight="1" x14ac:dyDescent="0.25">
      <c r="A1295" s="80" t="s">
        <v>10251</v>
      </c>
      <c r="B1295" s="81" t="s">
        <v>10252</v>
      </c>
      <c r="C1295" s="80">
        <v>9</v>
      </c>
      <c r="D1295" s="83">
        <v>43887</v>
      </c>
      <c r="E1295" s="83">
        <v>43907</v>
      </c>
      <c r="F1295" s="80" t="s">
        <v>695</v>
      </c>
      <c r="G1295" s="81" t="s">
        <v>10253</v>
      </c>
      <c r="H1295" s="84" t="s">
        <v>9446</v>
      </c>
      <c r="I1295" s="80" t="s">
        <v>7224</v>
      </c>
    </row>
    <row r="1296" spans="1:9" ht="14.25" customHeight="1" x14ac:dyDescent="0.25">
      <c r="A1296" s="80" t="s">
        <v>10254</v>
      </c>
      <c r="B1296" s="81" t="s">
        <v>4827</v>
      </c>
      <c r="C1296" s="80">
        <v>9</v>
      </c>
      <c r="D1296" s="83">
        <v>43887</v>
      </c>
      <c r="E1296" s="83">
        <v>43907</v>
      </c>
      <c r="F1296" s="80" t="s">
        <v>695</v>
      </c>
      <c r="G1296" s="81" t="s">
        <v>10255</v>
      </c>
      <c r="H1296" s="84" t="s">
        <v>8941</v>
      </c>
      <c r="I1296" s="80" t="s">
        <v>7224</v>
      </c>
    </row>
    <row r="1297" spans="1:9" ht="14.25" customHeight="1" x14ac:dyDescent="0.25">
      <c r="A1297" s="80" t="s">
        <v>10254</v>
      </c>
      <c r="B1297" s="81" t="s">
        <v>4827</v>
      </c>
      <c r="C1297" s="80">
        <v>9</v>
      </c>
      <c r="D1297" s="83">
        <v>43887</v>
      </c>
      <c r="E1297" s="83">
        <v>43907</v>
      </c>
      <c r="F1297" s="80" t="s">
        <v>695</v>
      </c>
      <c r="G1297" s="81" t="s">
        <v>10255</v>
      </c>
      <c r="H1297" s="84" t="s">
        <v>9446</v>
      </c>
      <c r="I1297" s="80" t="s">
        <v>7224</v>
      </c>
    </row>
    <row r="1298" spans="1:9" ht="14.25" customHeight="1" x14ac:dyDescent="0.25">
      <c r="A1298" s="80" t="s">
        <v>10256</v>
      </c>
      <c r="B1298" s="81" t="s">
        <v>10214</v>
      </c>
      <c r="C1298" s="80">
        <v>9</v>
      </c>
      <c r="D1298" s="83">
        <v>43887</v>
      </c>
      <c r="E1298" s="83">
        <v>43907</v>
      </c>
      <c r="F1298" s="80" t="s">
        <v>29</v>
      </c>
      <c r="G1298" s="81" t="s">
        <v>10257</v>
      </c>
      <c r="H1298" s="84" t="s">
        <v>10258</v>
      </c>
      <c r="I1298" s="80" t="s">
        <v>7224</v>
      </c>
    </row>
    <row r="1299" spans="1:9" ht="14.25" customHeight="1" x14ac:dyDescent="0.25">
      <c r="A1299" s="63" t="s">
        <v>10259</v>
      </c>
      <c r="B1299" s="64" t="s">
        <v>10260</v>
      </c>
      <c r="C1299" s="63">
        <v>9</v>
      </c>
      <c r="D1299" s="66">
        <v>43887</v>
      </c>
      <c r="E1299" s="66">
        <v>43907</v>
      </c>
      <c r="F1299" s="63" t="s">
        <v>214</v>
      </c>
      <c r="G1299" s="64" t="s">
        <v>10261</v>
      </c>
      <c r="H1299" s="67"/>
      <c r="I1299" s="68"/>
    </row>
    <row r="1300" spans="1:9" ht="14.25" customHeight="1" x14ac:dyDescent="0.25">
      <c r="A1300" s="59" t="s">
        <v>10262</v>
      </c>
      <c r="B1300" s="64" t="s">
        <v>10263</v>
      </c>
      <c r="C1300" s="59">
        <v>9</v>
      </c>
      <c r="D1300" s="61">
        <v>43887</v>
      </c>
      <c r="E1300" s="61">
        <v>43907</v>
      </c>
      <c r="F1300" s="59" t="s">
        <v>6502</v>
      </c>
      <c r="G1300" s="17" t="s">
        <v>10264</v>
      </c>
      <c r="H1300" s="62" t="s">
        <v>10265</v>
      </c>
      <c r="I1300" s="59" t="s">
        <v>7129</v>
      </c>
    </row>
    <row r="1301" spans="1:9" ht="14.25" customHeight="1" x14ac:dyDescent="0.25">
      <c r="A1301" s="59" t="s">
        <v>10262</v>
      </c>
      <c r="B1301" s="64" t="s">
        <v>10263</v>
      </c>
      <c r="C1301" s="59">
        <v>9</v>
      </c>
      <c r="D1301" s="61">
        <v>43887</v>
      </c>
      <c r="E1301" s="61">
        <v>43907</v>
      </c>
      <c r="F1301" s="59" t="s">
        <v>6502</v>
      </c>
      <c r="G1301" s="17" t="s">
        <v>10264</v>
      </c>
      <c r="H1301" s="62" t="s">
        <v>10265</v>
      </c>
      <c r="I1301" s="59" t="s">
        <v>7129</v>
      </c>
    </row>
    <row r="1302" spans="1:9" ht="14.25" customHeight="1" x14ac:dyDescent="0.25">
      <c r="A1302" s="80" t="s">
        <v>10266</v>
      </c>
      <c r="B1302" s="81" t="s">
        <v>10263</v>
      </c>
      <c r="C1302" s="80">
        <v>9</v>
      </c>
      <c r="D1302" s="83">
        <v>43887</v>
      </c>
      <c r="E1302" s="83">
        <v>43907</v>
      </c>
      <c r="F1302" s="80" t="s">
        <v>6522</v>
      </c>
      <c r="G1302" s="81" t="s">
        <v>10267</v>
      </c>
      <c r="H1302" s="84" t="s">
        <v>10265</v>
      </c>
      <c r="I1302" s="80" t="s">
        <v>7224</v>
      </c>
    </row>
    <row r="1303" spans="1:9" ht="14.25" customHeight="1" x14ac:dyDescent="0.25">
      <c r="A1303" s="63" t="s">
        <v>10268</v>
      </c>
      <c r="B1303" s="64" t="s">
        <v>4694</v>
      </c>
      <c r="C1303" s="63">
        <v>9</v>
      </c>
      <c r="D1303" s="66">
        <v>43887</v>
      </c>
      <c r="E1303" s="66">
        <v>43907</v>
      </c>
      <c r="F1303" s="63" t="s">
        <v>3462</v>
      </c>
      <c r="G1303" s="64" t="s">
        <v>10269</v>
      </c>
      <c r="H1303" s="67"/>
      <c r="I1303" s="68"/>
    </row>
    <row r="1304" spans="1:9" s="73" customFormat="1" ht="14.25" customHeight="1" x14ac:dyDescent="0.25">
      <c r="A1304" s="63" t="s">
        <v>10270</v>
      </c>
      <c r="B1304" s="64" t="s">
        <v>10271</v>
      </c>
      <c r="C1304" s="63">
        <v>9</v>
      </c>
      <c r="D1304" s="66">
        <v>43887</v>
      </c>
      <c r="E1304" s="66">
        <v>43907</v>
      </c>
      <c r="F1304" s="63" t="s">
        <v>58</v>
      </c>
      <c r="G1304" s="64" t="s">
        <v>10272</v>
      </c>
      <c r="H1304" s="67"/>
      <c r="I1304" s="95"/>
    </row>
    <row r="1305" spans="1:9" s="73" customFormat="1" ht="14.25" customHeight="1" x14ac:dyDescent="0.25">
      <c r="A1305" s="63" t="s">
        <v>10273</v>
      </c>
      <c r="B1305" s="64" t="s">
        <v>4314</v>
      </c>
      <c r="C1305" s="63">
        <v>9</v>
      </c>
      <c r="D1305" s="66">
        <v>43887</v>
      </c>
      <c r="E1305" s="66">
        <v>43907</v>
      </c>
      <c r="F1305" s="63" t="s">
        <v>605</v>
      </c>
      <c r="G1305" s="64" t="s">
        <v>10274</v>
      </c>
      <c r="H1305" s="67"/>
      <c r="I1305" s="72"/>
    </row>
    <row r="1306" spans="1:9" ht="14.25" customHeight="1" x14ac:dyDescent="0.25">
      <c r="A1306" s="63" t="s">
        <v>10275</v>
      </c>
      <c r="B1306" s="64" t="s">
        <v>10276</v>
      </c>
      <c r="C1306" s="63">
        <v>9</v>
      </c>
      <c r="D1306" s="66">
        <v>43887</v>
      </c>
      <c r="E1306" s="66">
        <v>43907</v>
      </c>
      <c r="F1306" s="63" t="s">
        <v>3432</v>
      </c>
      <c r="G1306" s="64" t="s">
        <v>10277</v>
      </c>
      <c r="H1306" s="67"/>
      <c r="I1306" s="68"/>
    </row>
    <row r="1307" spans="1:9" ht="14.25" customHeight="1" x14ac:dyDescent="0.25">
      <c r="A1307" s="63" t="s">
        <v>10278</v>
      </c>
      <c r="B1307" s="64" t="s">
        <v>10279</v>
      </c>
      <c r="C1307" s="63">
        <v>9</v>
      </c>
      <c r="D1307" s="66">
        <v>43887</v>
      </c>
      <c r="E1307" s="66">
        <v>43907</v>
      </c>
      <c r="F1307" s="63" t="s">
        <v>38</v>
      </c>
      <c r="G1307" s="64" t="s">
        <v>10280</v>
      </c>
      <c r="H1307" s="67"/>
      <c r="I1307" s="68"/>
    </row>
    <row r="1308" spans="1:9" s="75" customFormat="1" ht="14.25" customHeight="1" x14ac:dyDescent="0.25">
      <c r="A1308" s="63" t="s">
        <v>10281</v>
      </c>
      <c r="B1308" s="64" t="s">
        <v>10282</v>
      </c>
      <c r="C1308" s="63">
        <v>9</v>
      </c>
      <c r="D1308" s="66">
        <v>43887</v>
      </c>
      <c r="E1308" s="66">
        <v>43907</v>
      </c>
      <c r="F1308" s="63" t="s">
        <v>135</v>
      </c>
      <c r="G1308" s="64" t="s">
        <v>10283</v>
      </c>
      <c r="H1308" s="67"/>
      <c r="I1308" s="95"/>
    </row>
    <row r="1309" spans="1:9" s="73" customFormat="1" ht="14.25" customHeight="1" x14ac:dyDescent="0.25">
      <c r="A1309" s="63" t="s">
        <v>10284</v>
      </c>
      <c r="B1309" s="64" t="s">
        <v>7249</v>
      </c>
      <c r="C1309" s="63">
        <v>9</v>
      </c>
      <c r="D1309" s="66">
        <v>43887</v>
      </c>
      <c r="E1309" s="66">
        <v>43907</v>
      </c>
      <c r="F1309" s="63" t="s">
        <v>101</v>
      </c>
      <c r="G1309" s="64" t="s">
        <v>10285</v>
      </c>
      <c r="H1309" s="67"/>
      <c r="I1309" s="68"/>
    </row>
    <row r="1310" spans="1:9" ht="14.25" customHeight="1" x14ac:dyDescent="0.25">
      <c r="A1310" s="63" t="s">
        <v>10286</v>
      </c>
      <c r="B1310" s="64" t="s">
        <v>7249</v>
      </c>
      <c r="C1310" s="63">
        <v>9</v>
      </c>
      <c r="D1310" s="66">
        <v>43887</v>
      </c>
      <c r="E1310" s="66">
        <v>43907</v>
      </c>
      <c r="F1310" s="63" t="s">
        <v>101</v>
      </c>
      <c r="G1310" s="64" t="s">
        <v>10287</v>
      </c>
      <c r="H1310" s="67"/>
      <c r="I1310" s="95"/>
    </row>
    <row r="1311" spans="1:9" ht="14.25" customHeight="1" x14ac:dyDescent="0.25">
      <c r="A1311" s="71" t="s">
        <v>10288</v>
      </c>
      <c r="B1311" s="64" t="s">
        <v>10289</v>
      </c>
      <c r="C1311" s="63">
        <v>9</v>
      </c>
      <c r="D1311" s="66">
        <v>44257</v>
      </c>
      <c r="E1311" s="66">
        <v>44277</v>
      </c>
      <c r="F1311" s="71" t="s">
        <v>7082</v>
      </c>
      <c r="G1311" s="94" t="s">
        <v>10290</v>
      </c>
      <c r="H1311" s="67" t="s">
        <v>10291</v>
      </c>
      <c r="I1311" s="68"/>
    </row>
    <row r="1312" spans="1:9" ht="14.25" customHeight="1" x14ac:dyDescent="0.25">
      <c r="A1312" s="71" t="s">
        <v>10288</v>
      </c>
      <c r="B1312" s="64" t="s">
        <v>10289</v>
      </c>
      <c r="C1312" s="63">
        <v>9</v>
      </c>
      <c r="D1312" s="66">
        <v>44257</v>
      </c>
      <c r="E1312" s="66">
        <v>44277</v>
      </c>
      <c r="F1312" s="71" t="s">
        <v>7082</v>
      </c>
      <c r="G1312" s="94" t="s">
        <v>10290</v>
      </c>
      <c r="H1312" s="67" t="s">
        <v>10292</v>
      </c>
      <c r="I1312" s="68"/>
    </row>
    <row r="1313" spans="1:9" ht="14.25" customHeight="1" x14ac:dyDescent="0.25">
      <c r="A1313" s="63" t="s">
        <v>10293</v>
      </c>
      <c r="B1313" s="64" t="s">
        <v>4486</v>
      </c>
      <c r="C1313" s="63">
        <v>9</v>
      </c>
      <c r="D1313" s="66">
        <v>43887</v>
      </c>
      <c r="E1313" s="66">
        <v>43907</v>
      </c>
      <c r="F1313" s="63" t="s">
        <v>197</v>
      </c>
      <c r="G1313" s="64" t="s">
        <v>10294</v>
      </c>
      <c r="H1313" s="67"/>
      <c r="I1313" s="68"/>
    </row>
    <row r="1314" spans="1:9" ht="14.25" customHeight="1" x14ac:dyDescent="0.25">
      <c r="A1314" s="63" t="s">
        <v>10295</v>
      </c>
      <c r="B1314" s="64" t="s">
        <v>7363</v>
      </c>
      <c r="C1314" s="63">
        <v>9</v>
      </c>
      <c r="D1314" s="66">
        <v>43887</v>
      </c>
      <c r="E1314" s="66">
        <v>43907</v>
      </c>
      <c r="F1314" s="63" t="s">
        <v>1649</v>
      </c>
      <c r="G1314" s="64" t="s">
        <v>10296</v>
      </c>
      <c r="H1314" s="67"/>
      <c r="I1314" s="68"/>
    </row>
    <row r="1315" spans="1:9" ht="14.25" customHeight="1" x14ac:dyDescent="0.25">
      <c r="A1315" s="63" t="s">
        <v>10297</v>
      </c>
      <c r="B1315" s="64" t="s">
        <v>7959</v>
      </c>
      <c r="C1315" s="63">
        <v>10</v>
      </c>
      <c r="D1315" s="66">
        <v>43893</v>
      </c>
      <c r="E1315" s="66">
        <v>43913</v>
      </c>
      <c r="F1315" s="63" t="s">
        <v>2825</v>
      </c>
      <c r="G1315" s="64" t="s">
        <v>10298</v>
      </c>
      <c r="H1315" s="67"/>
      <c r="I1315" s="95"/>
    </row>
    <row r="1316" spans="1:9" s="73" customFormat="1" ht="14.25" customHeight="1" x14ac:dyDescent="0.25">
      <c r="A1316" s="63" t="s">
        <v>10299</v>
      </c>
      <c r="B1316" s="64" t="s">
        <v>7959</v>
      </c>
      <c r="C1316" s="63">
        <v>10</v>
      </c>
      <c r="D1316" s="66">
        <v>43893</v>
      </c>
      <c r="E1316" s="66">
        <v>43913</v>
      </c>
      <c r="F1316" s="63" t="s">
        <v>2825</v>
      </c>
      <c r="G1316" s="64" t="s">
        <v>10300</v>
      </c>
      <c r="H1316" s="67"/>
      <c r="I1316" s="95"/>
    </row>
    <row r="1317" spans="1:9" ht="14.25" customHeight="1" x14ac:dyDescent="0.25">
      <c r="A1317" s="63" t="s">
        <v>10301</v>
      </c>
      <c r="B1317" s="64" t="s">
        <v>7959</v>
      </c>
      <c r="C1317" s="63">
        <v>10</v>
      </c>
      <c r="D1317" s="66">
        <v>43893</v>
      </c>
      <c r="E1317" s="66">
        <v>43913</v>
      </c>
      <c r="F1317" s="63" t="s">
        <v>2825</v>
      </c>
      <c r="G1317" s="64" t="s">
        <v>10302</v>
      </c>
      <c r="H1317" s="67"/>
      <c r="I1317" s="68"/>
    </row>
    <row r="1318" spans="1:9" ht="14.25" customHeight="1" x14ac:dyDescent="0.25">
      <c r="A1318" s="63" t="s">
        <v>10303</v>
      </c>
      <c r="B1318" s="64" t="s">
        <v>7959</v>
      </c>
      <c r="C1318" s="63">
        <v>10</v>
      </c>
      <c r="D1318" s="66">
        <v>43893</v>
      </c>
      <c r="E1318" s="66">
        <v>43913</v>
      </c>
      <c r="F1318" s="63" t="s">
        <v>2825</v>
      </c>
      <c r="G1318" s="64" t="s">
        <v>10304</v>
      </c>
      <c r="H1318" s="67"/>
      <c r="I1318" s="72"/>
    </row>
    <row r="1319" spans="1:9" s="73" customFormat="1" ht="14.25" customHeight="1" x14ac:dyDescent="0.25">
      <c r="A1319" s="63" t="s">
        <v>10305</v>
      </c>
      <c r="B1319" s="64" t="s">
        <v>10306</v>
      </c>
      <c r="C1319" s="63">
        <v>10</v>
      </c>
      <c r="D1319" s="66">
        <v>43893</v>
      </c>
      <c r="E1319" s="66">
        <v>43913</v>
      </c>
      <c r="F1319" s="63" t="s">
        <v>2520</v>
      </c>
      <c r="G1319" s="64" t="s">
        <v>10307</v>
      </c>
      <c r="H1319" s="67"/>
      <c r="I1319" s="68"/>
    </row>
    <row r="1320" spans="1:9" ht="14.25" customHeight="1" x14ac:dyDescent="0.25">
      <c r="A1320" s="63" t="s">
        <v>10308</v>
      </c>
      <c r="B1320" s="64" t="s">
        <v>4019</v>
      </c>
      <c r="C1320" s="63">
        <v>10</v>
      </c>
      <c r="D1320" s="66">
        <v>43893</v>
      </c>
      <c r="E1320" s="66">
        <v>43913</v>
      </c>
      <c r="F1320" s="63" t="s">
        <v>5087</v>
      </c>
      <c r="G1320" s="64" t="s">
        <v>10309</v>
      </c>
      <c r="H1320" s="67"/>
      <c r="I1320" s="72"/>
    </row>
    <row r="1321" spans="1:9" ht="14.25" customHeight="1" x14ac:dyDescent="0.25">
      <c r="A1321" s="71" t="s">
        <v>10310</v>
      </c>
      <c r="B1321" s="64" t="s">
        <v>10311</v>
      </c>
      <c r="C1321" s="63">
        <v>10</v>
      </c>
      <c r="D1321" s="66">
        <v>44264</v>
      </c>
      <c r="E1321" s="66">
        <v>44284</v>
      </c>
      <c r="F1321" s="71" t="s">
        <v>97</v>
      </c>
      <c r="G1321" s="141" t="s">
        <v>10312</v>
      </c>
      <c r="H1321" s="67"/>
      <c r="I1321" s="68"/>
    </row>
    <row r="1322" spans="1:9" ht="14.25" customHeight="1" x14ac:dyDescent="0.25">
      <c r="A1322" s="80" t="s">
        <v>10313</v>
      </c>
      <c r="B1322" s="81" t="s">
        <v>10314</v>
      </c>
      <c r="C1322" s="80">
        <v>10</v>
      </c>
      <c r="D1322" s="83">
        <v>43893</v>
      </c>
      <c r="E1322" s="83">
        <v>43913</v>
      </c>
      <c r="F1322" s="80" t="s">
        <v>122</v>
      </c>
      <c r="G1322" s="81" t="s">
        <v>10315</v>
      </c>
      <c r="H1322" s="84" t="s">
        <v>10316</v>
      </c>
      <c r="I1322" s="80" t="s">
        <v>7224</v>
      </c>
    </row>
    <row r="1323" spans="1:9" ht="14.25" customHeight="1" x14ac:dyDescent="0.25">
      <c r="A1323" s="63" t="s">
        <v>10317</v>
      </c>
      <c r="B1323" s="64" t="s">
        <v>10318</v>
      </c>
      <c r="C1323" s="63">
        <v>10</v>
      </c>
      <c r="D1323" s="66">
        <v>43893</v>
      </c>
      <c r="E1323" s="66">
        <v>43913</v>
      </c>
      <c r="F1323" s="63" t="s">
        <v>948</v>
      </c>
      <c r="G1323" s="64" t="s">
        <v>10319</v>
      </c>
      <c r="H1323" s="67"/>
      <c r="I1323" s="72"/>
    </row>
    <row r="1324" spans="1:9" ht="14.25" customHeight="1" x14ac:dyDescent="0.25">
      <c r="A1324" s="63" t="s">
        <v>10320</v>
      </c>
      <c r="B1324" s="64" t="s">
        <v>10195</v>
      </c>
      <c r="C1324" s="63">
        <v>10</v>
      </c>
      <c r="D1324" s="66">
        <v>43893</v>
      </c>
      <c r="E1324" s="66">
        <v>43913</v>
      </c>
      <c r="F1324" s="63" t="s">
        <v>5181</v>
      </c>
      <c r="G1324" s="64" t="s">
        <v>10321</v>
      </c>
      <c r="H1324" s="67"/>
      <c r="I1324" s="72"/>
    </row>
    <row r="1325" spans="1:9" ht="14.25" customHeight="1" x14ac:dyDescent="0.25">
      <c r="A1325" s="63" t="s">
        <v>10322</v>
      </c>
      <c r="B1325" s="64" t="s">
        <v>10195</v>
      </c>
      <c r="C1325" s="63">
        <v>10</v>
      </c>
      <c r="D1325" s="66">
        <v>43893</v>
      </c>
      <c r="E1325" s="66">
        <v>43913</v>
      </c>
      <c r="F1325" s="63" t="s">
        <v>5181</v>
      </c>
      <c r="G1325" s="64" t="s">
        <v>10323</v>
      </c>
      <c r="H1325" s="67"/>
      <c r="I1325" s="95"/>
    </row>
    <row r="1326" spans="1:9" s="75" customFormat="1" ht="14.25" customHeight="1" x14ac:dyDescent="0.25">
      <c r="A1326" s="63" t="s">
        <v>10324</v>
      </c>
      <c r="B1326" s="64" t="s">
        <v>10195</v>
      </c>
      <c r="C1326" s="63">
        <v>10</v>
      </c>
      <c r="D1326" s="66">
        <v>43893</v>
      </c>
      <c r="E1326" s="66">
        <v>43913</v>
      </c>
      <c r="F1326" s="63" t="s">
        <v>5181</v>
      </c>
      <c r="G1326" s="64" t="s">
        <v>10325</v>
      </c>
      <c r="H1326" s="67"/>
      <c r="I1326" s="68"/>
    </row>
    <row r="1327" spans="1:9" ht="14.25" customHeight="1" x14ac:dyDescent="0.25">
      <c r="A1327" s="63" t="s">
        <v>10326</v>
      </c>
      <c r="B1327" s="64" t="s">
        <v>4565</v>
      </c>
      <c r="C1327" s="63">
        <v>10</v>
      </c>
      <c r="D1327" s="66">
        <v>43893</v>
      </c>
      <c r="E1327" s="66">
        <v>43913</v>
      </c>
      <c r="F1327" s="63" t="s">
        <v>361</v>
      </c>
      <c r="G1327" s="64" t="s">
        <v>10327</v>
      </c>
      <c r="H1327" s="67"/>
      <c r="I1327" s="72"/>
    </row>
    <row r="1328" spans="1:9" ht="14.25" customHeight="1" x14ac:dyDescent="0.25">
      <c r="A1328" s="63" t="s">
        <v>10328</v>
      </c>
      <c r="B1328" s="64" t="s">
        <v>9341</v>
      </c>
      <c r="C1328" s="63">
        <v>10</v>
      </c>
      <c r="D1328" s="66">
        <v>43893</v>
      </c>
      <c r="E1328" s="66">
        <v>43913</v>
      </c>
      <c r="F1328" s="63" t="s">
        <v>361</v>
      </c>
      <c r="G1328" s="64" t="s">
        <v>10329</v>
      </c>
      <c r="H1328" s="67"/>
      <c r="I1328" s="68"/>
    </row>
    <row r="1329" spans="1:9" s="73" customFormat="1" ht="14.25" customHeight="1" x14ac:dyDescent="0.25">
      <c r="A1329" s="63" t="s">
        <v>10330</v>
      </c>
      <c r="B1329" s="64" t="s">
        <v>10331</v>
      </c>
      <c r="C1329" s="63">
        <v>10</v>
      </c>
      <c r="D1329" s="66">
        <v>43893</v>
      </c>
      <c r="E1329" s="66">
        <v>43913</v>
      </c>
      <c r="F1329" s="63" t="s">
        <v>275</v>
      </c>
      <c r="G1329" s="64" t="s">
        <v>10332</v>
      </c>
      <c r="H1329" s="67"/>
      <c r="I1329" s="68"/>
    </row>
    <row r="1330" spans="1:9" s="73" customFormat="1" ht="14.25" customHeight="1" x14ac:dyDescent="0.25">
      <c r="A1330" s="59" t="s">
        <v>10333</v>
      </c>
      <c r="B1330" s="64" t="s">
        <v>4557</v>
      </c>
      <c r="C1330" s="59">
        <v>10</v>
      </c>
      <c r="D1330" s="61">
        <v>43893</v>
      </c>
      <c r="E1330" s="61">
        <v>43913</v>
      </c>
      <c r="F1330" s="59" t="s">
        <v>322</v>
      </c>
      <c r="G1330" s="17" t="s">
        <v>10334</v>
      </c>
      <c r="H1330" s="62" t="s">
        <v>10335</v>
      </c>
      <c r="I1330" s="59" t="s">
        <v>7129</v>
      </c>
    </row>
    <row r="1331" spans="1:9" ht="14.25" customHeight="1" x14ac:dyDescent="0.25">
      <c r="A1331" s="59" t="s">
        <v>10333</v>
      </c>
      <c r="B1331" s="64" t="s">
        <v>4557</v>
      </c>
      <c r="C1331" s="59">
        <v>10</v>
      </c>
      <c r="D1331" s="61">
        <v>43893</v>
      </c>
      <c r="E1331" s="61">
        <v>43913</v>
      </c>
      <c r="F1331" s="59" t="s">
        <v>322</v>
      </c>
      <c r="G1331" s="17" t="s">
        <v>10334</v>
      </c>
      <c r="H1331" s="62" t="s">
        <v>9563</v>
      </c>
      <c r="I1331" s="59" t="s">
        <v>7129</v>
      </c>
    </row>
    <row r="1332" spans="1:9" ht="14.25" customHeight="1" x14ac:dyDescent="0.25">
      <c r="A1332" s="59" t="s">
        <v>10336</v>
      </c>
      <c r="B1332" s="64" t="s">
        <v>10337</v>
      </c>
      <c r="C1332" s="59">
        <v>10</v>
      </c>
      <c r="D1332" s="61">
        <v>43893</v>
      </c>
      <c r="E1332" s="61">
        <v>43913</v>
      </c>
      <c r="F1332" s="59" t="s">
        <v>698</v>
      </c>
      <c r="G1332" s="17" t="s">
        <v>10338</v>
      </c>
      <c r="H1332" s="62" t="s">
        <v>10339</v>
      </c>
      <c r="I1332" s="59" t="s">
        <v>7129</v>
      </c>
    </row>
    <row r="1333" spans="1:9" ht="14.25" customHeight="1" x14ac:dyDescent="0.25">
      <c r="A1333" s="63" t="s">
        <v>10340</v>
      </c>
      <c r="B1333" s="64" t="s">
        <v>4767</v>
      </c>
      <c r="C1333" s="63">
        <v>10</v>
      </c>
      <c r="D1333" s="66">
        <v>43893</v>
      </c>
      <c r="E1333" s="66">
        <v>43913</v>
      </c>
      <c r="F1333" s="63" t="s">
        <v>728</v>
      </c>
      <c r="G1333" s="64" t="s">
        <v>10341</v>
      </c>
      <c r="H1333" s="67"/>
      <c r="I1333" s="68"/>
    </row>
    <row r="1334" spans="1:9" ht="14.25" customHeight="1" x14ac:dyDescent="0.25">
      <c r="A1334" s="63" t="s">
        <v>10342</v>
      </c>
      <c r="B1334" s="64" t="s">
        <v>7816</v>
      </c>
      <c r="C1334" s="63">
        <v>10</v>
      </c>
      <c r="D1334" s="66">
        <v>43893</v>
      </c>
      <c r="E1334" s="66">
        <v>43913</v>
      </c>
      <c r="F1334" s="63" t="s">
        <v>1395</v>
      </c>
      <c r="G1334" s="64" t="s">
        <v>10343</v>
      </c>
      <c r="H1334" s="67"/>
      <c r="I1334" s="72"/>
    </row>
    <row r="1335" spans="1:9" ht="14.25" customHeight="1" x14ac:dyDescent="0.25">
      <c r="A1335" s="63" t="s">
        <v>10344</v>
      </c>
      <c r="B1335" s="64" t="s">
        <v>4767</v>
      </c>
      <c r="C1335" s="63">
        <v>10</v>
      </c>
      <c r="D1335" s="66">
        <v>43893</v>
      </c>
      <c r="E1335" s="66">
        <v>43913</v>
      </c>
      <c r="F1335" s="63" t="s">
        <v>5410</v>
      </c>
      <c r="G1335" s="64" t="s">
        <v>10345</v>
      </c>
      <c r="H1335" s="67"/>
      <c r="I1335" s="68"/>
    </row>
    <row r="1336" spans="1:9" s="73" customFormat="1" ht="14.25" customHeight="1" x14ac:dyDescent="0.25">
      <c r="A1336" s="63" t="s">
        <v>10346</v>
      </c>
      <c r="B1336" s="64" t="s">
        <v>10347</v>
      </c>
      <c r="C1336" s="63">
        <v>10</v>
      </c>
      <c r="D1336" s="66">
        <v>43893</v>
      </c>
      <c r="E1336" s="66">
        <v>43913</v>
      </c>
      <c r="F1336" s="63" t="s">
        <v>35</v>
      </c>
      <c r="G1336" s="64" t="s">
        <v>10348</v>
      </c>
      <c r="H1336" s="67"/>
      <c r="I1336" s="68"/>
    </row>
    <row r="1337" spans="1:9" s="73" customFormat="1" ht="14.25" customHeight="1" x14ac:dyDescent="0.25">
      <c r="A1337" s="63" t="s">
        <v>10349</v>
      </c>
      <c r="B1337" s="64" t="s">
        <v>9575</v>
      </c>
      <c r="C1337" s="63">
        <v>10</v>
      </c>
      <c r="D1337" s="66">
        <v>43893</v>
      </c>
      <c r="E1337" s="66">
        <v>43913</v>
      </c>
      <c r="F1337" s="63" t="s">
        <v>5441</v>
      </c>
      <c r="G1337" s="64" t="s">
        <v>10350</v>
      </c>
      <c r="H1337" s="67"/>
      <c r="I1337" s="72"/>
    </row>
    <row r="1338" spans="1:9" s="75" customFormat="1" ht="14.25" customHeight="1" x14ac:dyDescent="0.25">
      <c r="A1338" s="63" t="s">
        <v>10351</v>
      </c>
      <c r="B1338" s="64" t="s">
        <v>10352</v>
      </c>
      <c r="C1338" s="63">
        <v>10</v>
      </c>
      <c r="D1338" s="66">
        <v>43893</v>
      </c>
      <c r="E1338" s="66">
        <v>43913</v>
      </c>
      <c r="F1338" s="63" t="s">
        <v>647</v>
      </c>
      <c r="G1338" s="64" t="s">
        <v>10353</v>
      </c>
      <c r="H1338" s="67"/>
      <c r="I1338" s="72"/>
    </row>
    <row r="1339" spans="1:9" ht="14.25" customHeight="1" x14ac:dyDescent="0.25">
      <c r="A1339" s="63" t="s">
        <v>10354</v>
      </c>
      <c r="B1339" s="64" t="s">
        <v>10355</v>
      </c>
      <c r="C1339" s="63">
        <v>10</v>
      </c>
      <c r="D1339" s="66">
        <v>43893</v>
      </c>
      <c r="E1339" s="66">
        <v>43913</v>
      </c>
      <c r="F1339" s="63" t="s">
        <v>5763</v>
      </c>
      <c r="G1339" s="64" t="s">
        <v>10356</v>
      </c>
      <c r="H1339" s="67"/>
      <c r="I1339" s="68"/>
    </row>
    <row r="1340" spans="1:9" ht="14.25" customHeight="1" x14ac:dyDescent="0.25">
      <c r="A1340" s="63" t="s">
        <v>10357</v>
      </c>
      <c r="B1340" s="64" t="s">
        <v>7249</v>
      </c>
      <c r="C1340" s="63">
        <v>10</v>
      </c>
      <c r="D1340" s="66">
        <v>43893</v>
      </c>
      <c r="E1340" s="66">
        <v>43913</v>
      </c>
      <c r="F1340" s="63" t="s">
        <v>711</v>
      </c>
      <c r="G1340" s="64" t="s">
        <v>10358</v>
      </c>
      <c r="H1340" s="67"/>
      <c r="I1340" s="68"/>
    </row>
    <row r="1341" spans="1:9" ht="14.25" customHeight="1" x14ac:dyDescent="0.25">
      <c r="A1341" s="59" t="s">
        <v>10359</v>
      </c>
      <c r="B1341" s="64" t="s">
        <v>4437</v>
      </c>
      <c r="C1341" s="59">
        <v>10</v>
      </c>
      <c r="D1341" s="61">
        <v>43893</v>
      </c>
      <c r="E1341" s="61">
        <v>43913</v>
      </c>
      <c r="F1341" s="59" t="s">
        <v>200</v>
      </c>
      <c r="G1341" s="17" t="s">
        <v>10360</v>
      </c>
      <c r="H1341" s="62" t="s">
        <v>7671</v>
      </c>
      <c r="I1341" s="59" t="s">
        <v>7129</v>
      </c>
    </row>
    <row r="1342" spans="1:9" ht="14.25" customHeight="1" x14ac:dyDescent="0.25">
      <c r="A1342" s="59" t="s">
        <v>10359</v>
      </c>
      <c r="B1342" s="64" t="s">
        <v>4437</v>
      </c>
      <c r="C1342" s="59">
        <v>10</v>
      </c>
      <c r="D1342" s="61">
        <v>43893</v>
      </c>
      <c r="E1342" s="61">
        <v>43913</v>
      </c>
      <c r="F1342" s="59" t="s">
        <v>200</v>
      </c>
      <c r="G1342" s="17" t="s">
        <v>10360</v>
      </c>
      <c r="H1342" s="62" t="s">
        <v>7677</v>
      </c>
      <c r="I1342" s="59" t="s">
        <v>7129</v>
      </c>
    </row>
    <row r="1343" spans="1:9" ht="14.25" customHeight="1" x14ac:dyDescent="0.25">
      <c r="A1343" s="59" t="s">
        <v>10361</v>
      </c>
      <c r="B1343" s="64" t="s">
        <v>4437</v>
      </c>
      <c r="C1343" s="59">
        <v>10</v>
      </c>
      <c r="D1343" s="61">
        <v>43893</v>
      </c>
      <c r="E1343" s="61">
        <v>43913</v>
      </c>
      <c r="F1343" s="59" t="s">
        <v>200</v>
      </c>
      <c r="G1343" s="17" t="s">
        <v>10362</v>
      </c>
      <c r="H1343" s="62" t="s">
        <v>7671</v>
      </c>
      <c r="I1343" s="59" t="s">
        <v>7129</v>
      </c>
    </row>
    <row r="1344" spans="1:9" ht="14.25" customHeight="1" x14ac:dyDescent="0.25">
      <c r="A1344" s="59" t="s">
        <v>10361</v>
      </c>
      <c r="B1344" s="64" t="s">
        <v>4437</v>
      </c>
      <c r="C1344" s="59">
        <v>10</v>
      </c>
      <c r="D1344" s="61">
        <v>43893</v>
      </c>
      <c r="E1344" s="61">
        <v>43913</v>
      </c>
      <c r="F1344" s="59" t="s">
        <v>200</v>
      </c>
      <c r="G1344" s="17" t="s">
        <v>10362</v>
      </c>
      <c r="H1344" s="62" t="s">
        <v>7677</v>
      </c>
      <c r="I1344" s="59" t="s">
        <v>7129</v>
      </c>
    </row>
    <row r="1345" spans="1:9" ht="14.25" customHeight="1" x14ac:dyDescent="0.25">
      <c r="A1345" s="59" t="s">
        <v>10363</v>
      </c>
      <c r="B1345" s="64" t="s">
        <v>4437</v>
      </c>
      <c r="C1345" s="59">
        <v>10</v>
      </c>
      <c r="D1345" s="61">
        <v>43893</v>
      </c>
      <c r="E1345" s="61">
        <v>43913</v>
      </c>
      <c r="F1345" s="59" t="s">
        <v>200</v>
      </c>
      <c r="G1345" s="17" t="s">
        <v>10364</v>
      </c>
      <c r="H1345" s="62" t="s">
        <v>7671</v>
      </c>
      <c r="I1345" s="59" t="s">
        <v>7129</v>
      </c>
    </row>
    <row r="1346" spans="1:9" ht="14.25" customHeight="1" x14ac:dyDescent="0.25">
      <c r="A1346" s="59" t="s">
        <v>10363</v>
      </c>
      <c r="B1346" s="64" t="s">
        <v>4437</v>
      </c>
      <c r="C1346" s="59">
        <v>10</v>
      </c>
      <c r="D1346" s="61">
        <v>43893</v>
      </c>
      <c r="E1346" s="61">
        <v>43913</v>
      </c>
      <c r="F1346" s="59" t="s">
        <v>200</v>
      </c>
      <c r="G1346" s="17" t="s">
        <v>10364</v>
      </c>
      <c r="H1346" s="62" t="s">
        <v>7677</v>
      </c>
      <c r="I1346" s="59" t="s">
        <v>7129</v>
      </c>
    </row>
    <row r="1347" spans="1:9" ht="14.25" customHeight="1" x14ac:dyDescent="0.25">
      <c r="A1347" s="63" t="s">
        <v>10365</v>
      </c>
      <c r="B1347" s="64" t="s">
        <v>10366</v>
      </c>
      <c r="C1347" s="63">
        <v>10</v>
      </c>
      <c r="D1347" s="66">
        <v>43893</v>
      </c>
      <c r="E1347" s="66">
        <v>43913</v>
      </c>
      <c r="F1347" s="63" t="s">
        <v>2717</v>
      </c>
      <c r="G1347" s="64" t="s">
        <v>10367</v>
      </c>
      <c r="H1347" s="67"/>
      <c r="I1347" s="68"/>
    </row>
    <row r="1348" spans="1:9" ht="14.25" customHeight="1" x14ac:dyDescent="0.25">
      <c r="A1348" s="63" t="s">
        <v>10368</v>
      </c>
      <c r="B1348" s="64" t="s">
        <v>10369</v>
      </c>
      <c r="C1348" s="63">
        <v>10</v>
      </c>
      <c r="D1348" s="66">
        <v>43893</v>
      </c>
      <c r="E1348" s="66">
        <v>43913</v>
      </c>
      <c r="F1348" s="63" t="s">
        <v>204</v>
      </c>
      <c r="G1348" s="64" t="s">
        <v>10370</v>
      </c>
      <c r="H1348" s="67"/>
      <c r="I1348" s="68"/>
    </row>
    <row r="1349" spans="1:9" ht="14.25" customHeight="1" x14ac:dyDescent="0.25">
      <c r="A1349" s="63" t="s">
        <v>10371</v>
      </c>
      <c r="B1349" s="64" t="s">
        <v>10372</v>
      </c>
      <c r="C1349" s="63">
        <v>10</v>
      </c>
      <c r="D1349" s="66">
        <v>43893</v>
      </c>
      <c r="E1349" s="66">
        <v>43913</v>
      </c>
      <c r="F1349" s="63" t="s">
        <v>85</v>
      </c>
      <c r="G1349" s="64" t="s">
        <v>10373</v>
      </c>
      <c r="H1349" s="67"/>
      <c r="I1349" s="68"/>
    </row>
    <row r="1350" spans="1:9" ht="14.25" customHeight="1" x14ac:dyDescent="0.25">
      <c r="A1350" s="63" t="s">
        <v>10374</v>
      </c>
      <c r="B1350" s="64" t="s">
        <v>4515</v>
      </c>
      <c r="C1350" s="63">
        <v>10</v>
      </c>
      <c r="D1350" s="66">
        <v>43893</v>
      </c>
      <c r="E1350" s="66">
        <v>43913</v>
      </c>
      <c r="F1350" s="63" t="s">
        <v>383</v>
      </c>
      <c r="G1350" s="64" t="s">
        <v>10375</v>
      </c>
      <c r="H1350" s="67"/>
      <c r="I1350" s="68"/>
    </row>
    <row r="1351" spans="1:9" ht="14.25" customHeight="1" x14ac:dyDescent="0.25">
      <c r="A1351" s="63" t="s">
        <v>10376</v>
      </c>
      <c r="B1351" s="64" t="s">
        <v>4515</v>
      </c>
      <c r="C1351" s="63">
        <v>10</v>
      </c>
      <c r="D1351" s="66">
        <v>43893</v>
      </c>
      <c r="E1351" s="66">
        <v>43913</v>
      </c>
      <c r="F1351" s="63" t="s">
        <v>383</v>
      </c>
      <c r="G1351" s="64" t="s">
        <v>10377</v>
      </c>
      <c r="H1351" s="67"/>
      <c r="I1351" s="68"/>
    </row>
    <row r="1352" spans="1:9" ht="14.25" customHeight="1" x14ac:dyDescent="0.25">
      <c r="A1352" s="63" t="s">
        <v>10378</v>
      </c>
      <c r="B1352" s="64" t="s">
        <v>4515</v>
      </c>
      <c r="C1352" s="63">
        <v>10</v>
      </c>
      <c r="D1352" s="66">
        <v>43893</v>
      </c>
      <c r="E1352" s="66">
        <v>43913</v>
      </c>
      <c r="F1352" s="63" t="s">
        <v>383</v>
      </c>
      <c r="G1352" s="64" t="s">
        <v>10379</v>
      </c>
      <c r="H1352" s="67"/>
      <c r="I1352" s="68"/>
    </row>
    <row r="1353" spans="1:9" ht="14.25" customHeight="1" x14ac:dyDescent="0.25">
      <c r="A1353" s="59" t="s">
        <v>10380</v>
      </c>
      <c r="B1353" s="64" t="s">
        <v>10381</v>
      </c>
      <c r="C1353" s="59">
        <v>10</v>
      </c>
      <c r="D1353" s="61">
        <v>43893</v>
      </c>
      <c r="E1353" s="61">
        <v>43913</v>
      </c>
      <c r="F1353" s="59" t="s">
        <v>5907</v>
      </c>
      <c r="G1353" s="17" t="s">
        <v>10382</v>
      </c>
      <c r="H1353" s="62" t="s">
        <v>10383</v>
      </c>
      <c r="I1353" s="59" t="s">
        <v>7129</v>
      </c>
    </row>
    <row r="1354" spans="1:9" ht="14.25" customHeight="1" x14ac:dyDescent="0.25">
      <c r="A1354" s="63" t="s">
        <v>10384</v>
      </c>
      <c r="B1354" s="64" t="s">
        <v>10385</v>
      </c>
      <c r="C1354" s="63">
        <v>10</v>
      </c>
      <c r="D1354" s="66">
        <v>43893</v>
      </c>
      <c r="E1354" s="66">
        <v>43913</v>
      </c>
      <c r="F1354" s="63" t="s">
        <v>1654</v>
      </c>
      <c r="G1354" s="64" t="s">
        <v>10386</v>
      </c>
      <c r="H1354" s="67"/>
      <c r="I1354" s="68"/>
    </row>
    <row r="1355" spans="1:9" ht="14.25" customHeight="1" x14ac:dyDescent="0.25">
      <c r="A1355" s="63" t="s">
        <v>10387</v>
      </c>
      <c r="B1355" s="64" t="s">
        <v>4146</v>
      </c>
      <c r="C1355" s="63">
        <v>10</v>
      </c>
      <c r="D1355" s="66">
        <v>43893</v>
      </c>
      <c r="E1355" s="66">
        <v>43913</v>
      </c>
      <c r="F1355" s="63" t="s">
        <v>225</v>
      </c>
      <c r="G1355" s="64" t="s">
        <v>10388</v>
      </c>
      <c r="H1355" s="67"/>
      <c r="I1355" s="68"/>
    </row>
    <row r="1356" spans="1:9" ht="14.25" customHeight="1" x14ac:dyDescent="0.25">
      <c r="A1356" s="63" t="s">
        <v>10389</v>
      </c>
      <c r="B1356" s="64" t="s">
        <v>4026</v>
      </c>
      <c r="C1356" s="63">
        <v>10</v>
      </c>
      <c r="D1356" s="66">
        <v>43893</v>
      </c>
      <c r="E1356" s="66">
        <v>43913</v>
      </c>
      <c r="F1356" s="63" t="s">
        <v>225</v>
      </c>
      <c r="G1356" s="64" t="s">
        <v>10390</v>
      </c>
      <c r="H1356" s="67"/>
      <c r="I1356" s="95"/>
    </row>
    <row r="1357" spans="1:9" ht="14.25" customHeight="1" x14ac:dyDescent="0.25">
      <c r="A1357" s="59" t="s">
        <v>10391</v>
      </c>
      <c r="B1357" s="64" t="s">
        <v>4081</v>
      </c>
      <c r="C1357" s="59">
        <v>10</v>
      </c>
      <c r="D1357" s="61">
        <v>43893</v>
      </c>
      <c r="E1357" s="61">
        <v>43913</v>
      </c>
      <c r="F1357" s="59" t="s">
        <v>478</v>
      </c>
      <c r="G1357" s="17" t="s">
        <v>10392</v>
      </c>
      <c r="H1357" s="62" t="s">
        <v>7677</v>
      </c>
      <c r="I1357" s="59" t="s">
        <v>7129</v>
      </c>
    </row>
    <row r="1358" spans="1:9" s="73" customFormat="1" ht="14.25" customHeight="1" x14ac:dyDescent="0.25">
      <c r="A1358" s="63" t="s">
        <v>10393</v>
      </c>
      <c r="B1358" s="64" t="s">
        <v>10394</v>
      </c>
      <c r="C1358" s="63">
        <v>10</v>
      </c>
      <c r="D1358" s="66">
        <v>43893</v>
      </c>
      <c r="E1358" s="66">
        <v>43913</v>
      </c>
      <c r="F1358" s="63" t="s">
        <v>602</v>
      </c>
      <c r="G1358" s="64" t="s">
        <v>10395</v>
      </c>
      <c r="H1358" s="67"/>
      <c r="I1358" s="68"/>
    </row>
    <row r="1359" spans="1:9" s="73" customFormat="1" ht="14.25" customHeight="1" x14ac:dyDescent="0.25">
      <c r="A1359" s="63" t="s">
        <v>10396</v>
      </c>
      <c r="B1359" s="64" t="s">
        <v>10397</v>
      </c>
      <c r="C1359" s="63">
        <v>10</v>
      </c>
      <c r="D1359" s="66">
        <v>43893</v>
      </c>
      <c r="E1359" s="66">
        <v>43913</v>
      </c>
      <c r="F1359" s="63" t="s">
        <v>2136</v>
      </c>
      <c r="G1359" s="64" t="s">
        <v>10398</v>
      </c>
      <c r="H1359" s="67"/>
      <c r="I1359" s="68"/>
    </row>
    <row r="1360" spans="1:9" s="73" customFormat="1" ht="14.25" customHeight="1" x14ac:dyDescent="0.25">
      <c r="A1360" s="63" t="s">
        <v>10399</v>
      </c>
      <c r="B1360" s="64" t="s">
        <v>10397</v>
      </c>
      <c r="C1360" s="63">
        <v>10</v>
      </c>
      <c r="D1360" s="66">
        <v>43893</v>
      </c>
      <c r="E1360" s="66">
        <v>43913</v>
      </c>
      <c r="F1360" s="63" t="s">
        <v>2136</v>
      </c>
      <c r="G1360" s="64" t="s">
        <v>10400</v>
      </c>
      <c r="H1360" s="67"/>
      <c r="I1360" s="68"/>
    </row>
    <row r="1361" spans="1:9" s="73" customFormat="1" ht="14.25" customHeight="1" x14ac:dyDescent="0.25">
      <c r="A1361" s="59" t="s">
        <v>10401</v>
      </c>
      <c r="B1361" s="64" t="s">
        <v>4901</v>
      </c>
      <c r="C1361" s="59">
        <v>10</v>
      </c>
      <c r="D1361" s="61">
        <v>43893</v>
      </c>
      <c r="E1361" s="61">
        <v>43913</v>
      </c>
      <c r="F1361" s="59" t="s">
        <v>3371</v>
      </c>
      <c r="G1361" s="17" t="s">
        <v>10402</v>
      </c>
      <c r="H1361" s="62" t="s">
        <v>10403</v>
      </c>
      <c r="I1361" s="59" t="s">
        <v>7129</v>
      </c>
    </row>
    <row r="1362" spans="1:9" s="73" customFormat="1" ht="14.25" customHeight="1" x14ac:dyDescent="0.25">
      <c r="A1362" s="59" t="s">
        <v>10401</v>
      </c>
      <c r="B1362" s="64" t="s">
        <v>4901</v>
      </c>
      <c r="C1362" s="59">
        <v>10</v>
      </c>
      <c r="D1362" s="61">
        <v>43893</v>
      </c>
      <c r="E1362" s="61">
        <v>43913</v>
      </c>
      <c r="F1362" s="59" t="s">
        <v>3371</v>
      </c>
      <c r="G1362" s="17" t="s">
        <v>10402</v>
      </c>
      <c r="H1362" s="62" t="s">
        <v>10404</v>
      </c>
      <c r="I1362" s="59" t="s">
        <v>7129</v>
      </c>
    </row>
    <row r="1363" spans="1:9" s="73" customFormat="1" ht="14.25" customHeight="1" x14ac:dyDescent="0.25">
      <c r="A1363" s="63" t="s">
        <v>10405</v>
      </c>
      <c r="B1363" s="64" t="s">
        <v>10406</v>
      </c>
      <c r="C1363" s="63">
        <v>10</v>
      </c>
      <c r="D1363" s="66">
        <v>43893</v>
      </c>
      <c r="E1363" s="66">
        <v>43913</v>
      </c>
      <c r="F1363" s="63" t="s">
        <v>178</v>
      </c>
      <c r="G1363" s="64" t="s">
        <v>10407</v>
      </c>
      <c r="H1363" s="67"/>
      <c r="I1363" s="68"/>
    </row>
    <row r="1364" spans="1:9" ht="14.25" customHeight="1" x14ac:dyDescent="0.25">
      <c r="A1364" s="63" t="s">
        <v>10408</v>
      </c>
      <c r="B1364" s="64" t="s">
        <v>7363</v>
      </c>
      <c r="C1364" s="63">
        <v>10</v>
      </c>
      <c r="D1364" s="66">
        <v>43893</v>
      </c>
      <c r="E1364" s="66">
        <v>43913</v>
      </c>
      <c r="F1364" s="63" t="s">
        <v>112</v>
      </c>
      <c r="G1364" s="64" t="s">
        <v>10409</v>
      </c>
      <c r="H1364" s="67"/>
      <c r="I1364" s="72"/>
    </row>
    <row r="1365" spans="1:9" s="73" customFormat="1" ht="14.25" customHeight="1" x14ac:dyDescent="0.25">
      <c r="A1365" s="63" t="s">
        <v>10410</v>
      </c>
      <c r="B1365" s="64" t="s">
        <v>10411</v>
      </c>
      <c r="C1365" s="63">
        <v>10</v>
      </c>
      <c r="D1365" s="66">
        <v>43893</v>
      </c>
      <c r="E1365" s="66">
        <v>43913</v>
      </c>
      <c r="F1365" s="63" t="s">
        <v>491</v>
      </c>
      <c r="G1365" s="64" t="s">
        <v>10412</v>
      </c>
      <c r="H1365" s="67"/>
      <c r="I1365" s="68"/>
    </row>
    <row r="1366" spans="1:9" s="73" customFormat="1" ht="14.25" customHeight="1" x14ac:dyDescent="0.25">
      <c r="A1366" s="63" t="s">
        <v>10413</v>
      </c>
      <c r="B1366" s="64" t="s">
        <v>10411</v>
      </c>
      <c r="C1366" s="63">
        <v>10</v>
      </c>
      <c r="D1366" s="66">
        <v>43893</v>
      </c>
      <c r="E1366" s="66">
        <v>43913</v>
      </c>
      <c r="F1366" s="63" t="s">
        <v>491</v>
      </c>
      <c r="G1366" s="64" t="s">
        <v>10414</v>
      </c>
      <c r="H1366" s="67"/>
      <c r="I1366" s="95"/>
    </row>
    <row r="1367" spans="1:9" ht="14.25" customHeight="1" x14ac:dyDescent="0.25">
      <c r="A1367" s="59" t="s">
        <v>10415</v>
      </c>
      <c r="B1367" s="64" t="s">
        <v>10416</v>
      </c>
      <c r="C1367" s="59">
        <v>10</v>
      </c>
      <c r="D1367" s="61">
        <v>43893</v>
      </c>
      <c r="E1367" s="61">
        <v>43913</v>
      </c>
      <c r="F1367" s="59" t="s">
        <v>6120</v>
      </c>
      <c r="G1367" s="17" t="s">
        <v>10417</v>
      </c>
      <c r="H1367" s="62" t="s">
        <v>10062</v>
      </c>
      <c r="I1367" s="59" t="s">
        <v>7129</v>
      </c>
    </row>
    <row r="1368" spans="1:9" ht="14.25" customHeight="1" x14ac:dyDescent="0.25">
      <c r="A1368" s="59" t="s">
        <v>10418</v>
      </c>
      <c r="B1368" s="64" t="s">
        <v>10069</v>
      </c>
      <c r="C1368" s="59">
        <v>10</v>
      </c>
      <c r="D1368" s="61">
        <v>43893</v>
      </c>
      <c r="E1368" s="61">
        <v>43913</v>
      </c>
      <c r="F1368" s="59" t="s">
        <v>61</v>
      </c>
      <c r="G1368" s="17" t="s">
        <v>10419</v>
      </c>
      <c r="H1368" s="62" t="s">
        <v>10062</v>
      </c>
      <c r="I1368" s="59" t="s">
        <v>7129</v>
      </c>
    </row>
    <row r="1369" spans="1:9" ht="14.25" customHeight="1" x14ac:dyDescent="0.25">
      <c r="A1369" s="59" t="s">
        <v>10420</v>
      </c>
      <c r="B1369" s="64" t="s">
        <v>10421</v>
      </c>
      <c r="C1369" s="59">
        <v>10</v>
      </c>
      <c r="D1369" s="61">
        <v>43893</v>
      </c>
      <c r="E1369" s="61">
        <v>43913</v>
      </c>
      <c r="F1369" s="59" t="s">
        <v>61</v>
      </c>
      <c r="G1369" s="17" t="s">
        <v>10422</v>
      </c>
      <c r="H1369" s="62" t="s">
        <v>10062</v>
      </c>
      <c r="I1369" s="59" t="s">
        <v>7129</v>
      </c>
    </row>
    <row r="1370" spans="1:9" ht="14.25" customHeight="1" x14ac:dyDescent="0.25">
      <c r="A1370" s="63" t="s">
        <v>10423</v>
      </c>
      <c r="B1370" s="64" t="s">
        <v>9972</v>
      </c>
      <c r="C1370" s="63">
        <v>10</v>
      </c>
      <c r="D1370" s="66">
        <v>43893</v>
      </c>
      <c r="E1370" s="66">
        <v>43913</v>
      </c>
      <c r="F1370" s="63" t="s">
        <v>366</v>
      </c>
      <c r="G1370" s="64" t="s">
        <v>10424</v>
      </c>
      <c r="H1370" s="67"/>
      <c r="I1370" s="68"/>
    </row>
    <row r="1371" spans="1:9" ht="14.25" customHeight="1" x14ac:dyDescent="0.25">
      <c r="A1371" s="63" t="s">
        <v>10425</v>
      </c>
      <c r="B1371" s="64" t="s">
        <v>10426</v>
      </c>
      <c r="C1371" s="63">
        <v>10</v>
      </c>
      <c r="D1371" s="66">
        <v>43893</v>
      </c>
      <c r="E1371" s="66">
        <v>43913</v>
      </c>
      <c r="F1371" s="63" t="s">
        <v>6149</v>
      </c>
      <c r="G1371" s="64" t="s">
        <v>10427</v>
      </c>
      <c r="H1371" s="67"/>
      <c r="I1371" s="68"/>
    </row>
    <row r="1372" spans="1:9" ht="14.25" customHeight="1" x14ac:dyDescent="0.25">
      <c r="A1372" s="63" t="s">
        <v>10428</v>
      </c>
      <c r="B1372" s="64" t="s">
        <v>7179</v>
      </c>
      <c r="C1372" s="63">
        <v>10</v>
      </c>
      <c r="D1372" s="66">
        <v>43893</v>
      </c>
      <c r="E1372" s="66">
        <v>43913</v>
      </c>
      <c r="F1372" s="63" t="s">
        <v>6178</v>
      </c>
      <c r="G1372" s="64" t="s">
        <v>10429</v>
      </c>
      <c r="H1372" s="67"/>
      <c r="I1372" s="68"/>
    </row>
    <row r="1373" spans="1:9" ht="14.25" customHeight="1" x14ac:dyDescent="0.25">
      <c r="A1373" s="63" t="s">
        <v>10430</v>
      </c>
      <c r="B1373" s="64" t="s">
        <v>7179</v>
      </c>
      <c r="C1373" s="63">
        <v>10</v>
      </c>
      <c r="D1373" s="66">
        <v>43893</v>
      </c>
      <c r="E1373" s="66">
        <v>43913</v>
      </c>
      <c r="F1373" s="63" t="s">
        <v>6183</v>
      </c>
      <c r="G1373" s="64" t="s">
        <v>10431</v>
      </c>
      <c r="H1373" s="67"/>
      <c r="I1373" s="68"/>
    </row>
    <row r="1374" spans="1:9" ht="14.25" customHeight="1" x14ac:dyDescent="0.25">
      <c r="A1374" s="59" t="s">
        <v>10432</v>
      </c>
      <c r="B1374" s="64" t="s">
        <v>10433</v>
      </c>
      <c r="C1374" s="59">
        <v>10</v>
      </c>
      <c r="D1374" s="61">
        <v>43893</v>
      </c>
      <c r="E1374" s="61">
        <v>43913</v>
      </c>
      <c r="F1374" s="59" t="s">
        <v>6192</v>
      </c>
      <c r="G1374" s="17" t="s">
        <v>10434</v>
      </c>
      <c r="H1374" s="62" t="s">
        <v>8270</v>
      </c>
      <c r="I1374" s="59" t="s">
        <v>7129</v>
      </c>
    </row>
    <row r="1375" spans="1:9" ht="14.25" customHeight="1" x14ac:dyDescent="0.25">
      <c r="A1375" s="59" t="s">
        <v>10432</v>
      </c>
      <c r="B1375" s="64" t="s">
        <v>10433</v>
      </c>
      <c r="C1375" s="59">
        <v>10</v>
      </c>
      <c r="D1375" s="61">
        <v>43893</v>
      </c>
      <c r="E1375" s="61">
        <v>43913</v>
      </c>
      <c r="F1375" s="59" t="s">
        <v>6192</v>
      </c>
      <c r="G1375" s="17" t="s">
        <v>10434</v>
      </c>
      <c r="H1375" s="62" t="s">
        <v>8120</v>
      </c>
      <c r="I1375" s="59" t="s">
        <v>7129</v>
      </c>
    </row>
    <row r="1376" spans="1:9" ht="14.25" customHeight="1" x14ac:dyDescent="0.25">
      <c r="A1376" s="59" t="s">
        <v>10432</v>
      </c>
      <c r="B1376" s="64" t="s">
        <v>10433</v>
      </c>
      <c r="C1376" s="59">
        <v>10</v>
      </c>
      <c r="D1376" s="61">
        <v>43893</v>
      </c>
      <c r="E1376" s="61">
        <v>43913</v>
      </c>
      <c r="F1376" s="59" t="s">
        <v>6192</v>
      </c>
      <c r="G1376" s="17" t="s">
        <v>10434</v>
      </c>
      <c r="H1376" s="62" t="s">
        <v>10435</v>
      </c>
      <c r="I1376" s="59" t="s">
        <v>7129</v>
      </c>
    </row>
    <row r="1377" spans="1:9" ht="14.25" customHeight="1" x14ac:dyDescent="0.25">
      <c r="A1377" s="59" t="s">
        <v>10432</v>
      </c>
      <c r="B1377" s="64" t="s">
        <v>10433</v>
      </c>
      <c r="C1377" s="59">
        <v>10</v>
      </c>
      <c r="D1377" s="61">
        <v>43893</v>
      </c>
      <c r="E1377" s="61">
        <v>43913</v>
      </c>
      <c r="F1377" s="59" t="s">
        <v>6192</v>
      </c>
      <c r="G1377" s="17" t="s">
        <v>10434</v>
      </c>
      <c r="H1377" s="62" t="s">
        <v>10435</v>
      </c>
      <c r="I1377" s="59" t="s">
        <v>7129</v>
      </c>
    </row>
    <row r="1378" spans="1:9" ht="14.25" customHeight="1" x14ac:dyDescent="0.25">
      <c r="A1378" s="59" t="s">
        <v>10436</v>
      </c>
      <c r="B1378" s="64" t="s">
        <v>10433</v>
      </c>
      <c r="C1378" s="59">
        <v>10</v>
      </c>
      <c r="D1378" s="61">
        <v>43893</v>
      </c>
      <c r="E1378" s="61">
        <v>43913</v>
      </c>
      <c r="F1378" s="59" t="s">
        <v>6196</v>
      </c>
      <c r="G1378" s="17" t="s">
        <v>10437</v>
      </c>
      <c r="H1378" s="62" t="s">
        <v>8270</v>
      </c>
      <c r="I1378" s="59" t="s">
        <v>7129</v>
      </c>
    </row>
    <row r="1379" spans="1:9" s="75" customFormat="1" ht="14.25" customHeight="1" x14ac:dyDescent="0.25">
      <c r="A1379" s="59" t="s">
        <v>10436</v>
      </c>
      <c r="B1379" s="64" t="s">
        <v>10433</v>
      </c>
      <c r="C1379" s="59">
        <v>10</v>
      </c>
      <c r="D1379" s="61">
        <v>43893</v>
      </c>
      <c r="E1379" s="61">
        <v>43913</v>
      </c>
      <c r="F1379" s="59" t="s">
        <v>6196</v>
      </c>
      <c r="G1379" s="17" t="s">
        <v>10437</v>
      </c>
      <c r="H1379" s="62" t="s">
        <v>8120</v>
      </c>
      <c r="I1379" s="59" t="s">
        <v>7129</v>
      </c>
    </row>
    <row r="1380" spans="1:9" ht="14.25" customHeight="1" x14ac:dyDescent="0.25">
      <c r="A1380" s="59" t="s">
        <v>10436</v>
      </c>
      <c r="B1380" s="64" t="s">
        <v>10433</v>
      </c>
      <c r="C1380" s="59">
        <v>10</v>
      </c>
      <c r="D1380" s="61">
        <v>43893</v>
      </c>
      <c r="E1380" s="61">
        <v>43913</v>
      </c>
      <c r="F1380" s="59" t="s">
        <v>6196</v>
      </c>
      <c r="G1380" s="17" t="s">
        <v>10437</v>
      </c>
      <c r="H1380" s="62" t="s">
        <v>10435</v>
      </c>
      <c r="I1380" s="59" t="s">
        <v>7129</v>
      </c>
    </row>
    <row r="1381" spans="1:9" s="75" customFormat="1" ht="14.25" customHeight="1" x14ac:dyDescent="0.25">
      <c r="A1381" s="59" t="s">
        <v>10436</v>
      </c>
      <c r="B1381" s="64" t="s">
        <v>10433</v>
      </c>
      <c r="C1381" s="59">
        <v>10</v>
      </c>
      <c r="D1381" s="61">
        <v>43893</v>
      </c>
      <c r="E1381" s="61">
        <v>43913</v>
      </c>
      <c r="F1381" s="59" t="s">
        <v>6196</v>
      </c>
      <c r="G1381" s="17" t="s">
        <v>10437</v>
      </c>
      <c r="H1381" s="62" t="s">
        <v>10435</v>
      </c>
      <c r="I1381" s="59" t="s">
        <v>7129</v>
      </c>
    </row>
    <row r="1382" spans="1:9" ht="14.25" customHeight="1" x14ac:dyDescent="0.25">
      <c r="A1382" s="63" t="s">
        <v>10438</v>
      </c>
      <c r="B1382" s="64" t="s">
        <v>10439</v>
      </c>
      <c r="C1382" s="63">
        <v>10</v>
      </c>
      <c r="D1382" s="66">
        <v>43893</v>
      </c>
      <c r="E1382" s="66">
        <v>43913</v>
      </c>
      <c r="F1382" s="63" t="s">
        <v>6204</v>
      </c>
      <c r="G1382" s="64" t="s">
        <v>10440</v>
      </c>
      <c r="H1382" s="67"/>
      <c r="I1382" s="68"/>
    </row>
    <row r="1383" spans="1:9" ht="14.25" customHeight="1" x14ac:dyDescent="0.25">
      <c r="A1383" s="80" t="s">
        <v>10441</v>
      </c>
      <c r="B1383" s="81" t="s">
        <v>9444</v>
      </c>
      <c r="C1383" s="80">
        <v>10</v>
      </c>
      <c r="D1383" s="83">
        <v>43893</v>
      </c>
      <c r="E1383" s="83">
        <v>43913</v>
      </c>
      <c r="F1383" s="80" t="s">
        <v>695</v>
      </c>
      <c r="G1383" s="81" t="s">
        <v>10442</v>
      </c>
      <c r="H1383" s="84" t="s">
        <v>8120</v>
      </c>
      <c r="I1383" s="80" t="s">
        <v>7224</v>
      </c>
    </row>
    <row r="1384" spans="1:9" s="75" customFormat="1" ht="14.25" customHeight="1" x14ac:dyDescent="0.25">
      <c r="A1384" s="80" t="s">
        <v>10441</v>
      </c>
      <c r="B1384" s="81" t="s">
        <v>9444</v>
      </c>
      <c r="C1384" s="80">
        <v>10</v>
      </c>
      <c r="D1384" s="83">
        <v>43893</v>
      </c>
      <c r="E1384" s="83">
        <v>43913</v>
      </c>
      <c r="F1384" s="80" t="s">
        <v>695</v>
      </c>
      <c r="G1384" s="81" t="s">
        <v>10442</v>
      </c>
      <c r="H1384" s="84" t="s">
        <v>9446</v>
      </c>
      <c r="I1384" s="80" t="s">
        <v>7224</v>
      </c>
    </row>
    <row r="1385" spans="1:9" s="75" customFormat="1" ht="14.25" customHeight="1" x14ac:dyDescent="0.25">
      <c r="A1385" s="63" t="s">
        <v>10443</v>
      </c>
      <c r="B1385" s="64" t="s">
        <v>4827</v>
      </c>
      <c r="C1385" s="63">
        <v>10</v>
      </c>
      <c r="D1385" s="66">
        <v>43893</v>
      </c>
      <c r="E1385" s="66">
        <v>43913</v>
      </c>
      <c r="F1385" s="63" t="s">
        <v>695</v>
      </c>
      <c r="G1385" s="64" t="s">
        <v>10444</v>
      </c>
      <c r="H1385" s="67" t="s">
        <v>8120</v>
      </c>
      <c r="I1385" s="63" t="s">
        <v>8267</v>
      </c>
    </row>
    <row r="1386" spans="1:9" s="75" customFormat="1" ht="14.25" customHeight="1" x14ac:dyDescent="0.25">
      <c r="A1386" s="63" t="s">
        <v>10443</v>
      </c>
      <c r="B1386" s="64" t="s">
        <v>4827</v>
      </c>
      <c r="C1386" s="63">
        <v>10</v>
      </c>
      <c r="D1386" s="66">
        <v>43893</v>
      </c>
      <c r="E1386" s="66">
        <v>43913</v>
      </c>
      <c r="F1386" s="63" t="s">
        <v>695</v>
      </c>
      <c r="G1386" s="64" t="s">
        <v>10444</v>
      </c>
      <c r="H1386" s="67" t="s">
        <v>9446</v>
      </c>
      <c r="I1386" s="63" t="s">
        <v>8267</v>
      </c>
    </row>
    <row r="1387" spans="1:9" ht="14.25" customHeight="1" x14ac:dyDescent="0.25">
      <c r="A1387" s="80" t="s">
        <v>10445</v>
      </c>
      <c r="B1387" s="81" t="s">
        <v>8202</v>
      </c>
      <c r="C1387" s="80">
        <v>10</v>
      </c>
      <c r="D1387" s="83">
        <v>43893</v>
      </c>
      <c r="E1387" s="83">
        <v>43913</v>
      </c>
      <c r="F1387" s="80" t="s">
        <v>695</v>
      </c>
      <c r="G1387" s="81" t="s">
        <v>10446</v>
      </c>
      <c r="H1387" s="127" t="s">
        <v>9446</v>
      </c>
      <c r="I1387" s="80" t="s">
        <v>7224</v>
      </c>
    </row>
    <row r="1388" spans="1:9" s="73" customFormat="1" ht="14.25" customHeight="1" x14ac:dyDescent="0.25">
      <c r="A1388" s="80" t="s">
        <v>10445</v>
      </c>
      <c r="B1388" s="81" t="s">
        <v>8202</v>
      </c>
      <c r="C1388" s="80">
        <v>10</v>
      </c>
      <c r="D1388" s="83">
        <v>43893</v>
      </c>
      <c r="E1388" s="83">
        <v>43913</v>
      </c>
      <c r="F1388" s="80" t="s">
        <v>695</v>
      </c>
      <c r="G1388" s="81" t="s">
        <v>10446</v>
      </c>
      <c r="H1388" s="84" t="s">
        <v>8941</v>
      </c>
      <c r="I1388" s="80" t="s">
        <v>7224</v>
      </c>
    </row>
    <row r="1389" spans="1:9" s="73" customFormat="1" ht="14.25" customHeight="1" x14ac:dyDescent="0.25">
      <c r="A1389" s="59" t="s">
        <v>10447</v>
      </c>
      <c r="B1389" s="64" t="s">
        <v>8202</v>
      </c>
      <c r="C1389" s="59">
        <v>10</v>
      </c>
      <c r="D1389" s="61">
        <v>43893</v>
      </c>
      <c r="E1389" s="61">
        <v>43913</v>
      </c>
      <c r="F1389" s="59" t="s">
        <v>695</v>
      </c>
      <c r="G1389" s="17" t="s">
        <v>10448</v>
      </c>
      <c r="H1389" s="62" t="s">
        <v>9446</v>
      </c>
      <c r="I1389" s="59" t="s">
        <v>7129</v>
      </c>
    </row>
    <row r="1390" spans="1:9" s="73" customFormat="1" ht="14.25" customHeight="1" x14ac:dyDescent="0.25">
      <c r="A1390" s="59" t="s">
        <v>10447</v>
      </c>
      <c r="B1390" s="64" t="s">
        <v>8202</v>
      </c>
      <c r="C1390" s="59">
        <v>10</v>
      </c>
      <c r="D1390" s="61">
        <v>43893</v>
      </c>
      <c r="E1390" s="61">
        <v>43913</v>
      </c>
      <c r="F1390" s="59" t="s">
        <v>695</v>
      </c>
      <c r="G1390" s="17" t="s">
        <v>10448</v>
      </c>
      <c r="H1390" s="62" t="s">
        <v>8120</v>
      </c>
      <c r="I1390" s="59" t="s">
        <v>7129</v>
      </c>
    </row>
    <row r="1391" spans="1:9" s="73" customFormat="1" ht="14.25" customHeight="1" x14ac:dyDescent="0.25">
      <c r="A1391" s="80" t="s">
        <v>10449</v>
      </c>
      <c r="B1391" s="81" t="s">
        <v>8202</v>
      </c>
      <c r="C1391" s="80">
        <v>10</v>
      </c>
      <c r="D1391" s="83">
        <v>43893</v>
      </c>
      <c r="E1391" s="83">
        <v>43913</v>
      </c>
      <c r="F1391" s="80" t="s">
        <v>695</v>
      </c>
      <c r="G1391" s="81" t="s">
        <v>10450</v>
      </c>
      <c r="H1391" s="84" t="s">
        <v>9446</v>
      </c>
      <c r="I1391" s="80" t="s">
        <v>7224</v>
      </c>
    </row>
    <row r="1392" spans="1:9" s="73" customFormat="1" ht="14.25" customHeight="1" x14ac:dyDescent="0.25">
      <c r="A1392" s="59" t="s">
        <v>10449</v>
      </c>
      <c r="B1392" s="64" t="s">
        <v>8202</v>
      </c>
      <c r="C1392" s="59">
        <v>10</v>
      </c>
      <c r="D1392" s="61">
        <v>43893</v>
      </c>
      <c r="E1392" s="61">
        <v>43913</v>
      </c>
      <c r="F1392" s="59" t="s">
        <v>695</v>
      </c>
      <c r="G1392" s="17" t="s">
        <v>10450</v>
      </c>
      <c r="H1392" s="62" t="s">
        <v>8941</v>
      </c>
      <c r="I1392" s="59" t="s">
        <v>7129</v>
      </c>
    </row>
    <row r="1393" spans="1:9" s="73" customFormat="1" ht="14.25" customHeight="1" x14ac:dyDescent="0.25">
      <c r="A1393" s="80" t="s">
        <v>10451</v>
      </c>
      <c r="B1393" s="81" t="s">
        <v>8202</v>
      </c>
      <c r="C1393" s="80">
        <v>10</v>
      </c>
      <c r="D1393" s="83">
        <v>43893</v>
      </c>
      <c r="E1393" s="83">
        <v>43913</v>
      </c>
      <c r="F1393" s="80" t="s">
        <v>695</v>
      </c>
      <c r="G1393" s="81" t="s">
        <v>10452</v>
      </c>
      <c r="H1393" s="84" t="s">
        <v>9446</v>
      </c>
      <c r="I1393" s="80" t="s">
        <v>7224</v>
      </c>
    </row>
    <row r="1394" spans="1:9" ht="14.25" customHeight="1" x14ac:dyDescent="0.25">
      <c r="A1394" s="80" t="s">
        <v>10451</v>
      </c>
      <c r="B1394" s="81" t="s">
        <v>8202</v>
      </c>
      <c r="C1394" s="80">
        <v>10</v>
      </c>
      <c r="D1394" s="83">
        <v>43893</v>
      </c>
      <c r="E1394" s="83">
        <v>43913</v>
      </c>
      <c r="F1394" s="80" t="s">
        <v>695</v>
      </c>
      <c r="G1394" s="81" t="s">
        <v>10452</v>
      </c>
      <c r="H1394" s="84" t="s">
        <v>8941</v>
      </c>
      <c r="I1394" s="80" t="s">
        <v>7224</v>
      </c>
    </row>
    <row r="1395" spans="1:9" ht="14.25" customHeight="1" x14ac:dyDescent="0.25">
      <c r="A1395" s="63" t="s">
        <v>10453</v>
      </c>
      <c r="B1395" s="64" t="s">
        <v>10454</v>
      </c>
      <c r="C1395" s="63">
        <v>10</v>
      </c>
      <c r="D1395" s="66">
        <v>43893</v>
      </c>
      <c r="E1395" s="66">
        <v>43913</v>
      </c>
      <c r="F1395" s="63" t="s">
        <v>6251</v>
      </c>
      <c r="G1395" s="64" t="s">
        <v>10455</v>
      </c>
      <c r="H1395" s="67"/>
      <c r="I1395" s="68"/>
    </row>
    <row r="1396" spans="1:9" ht="14.25" customHeight="1" x14ac:dyDescent="0.25">
      <c r="A1396" s="63" t="s">
        <v>10456</v>
      </c>
      <c r="B1396" s="64" t="s">
        <v>10457</v>
      </c>
      <c r="C1396" s="63">
        <v>10</v>
      </c>
      <c r="D1396" s="66">
        <v>43893</v>
      </c>
      <c r="E1396" s="66">
        <v>43913</v>
      </c>
      <c r="F1396" s="63" t="s">
        <v>3894</v>
      </c>
      <c r="G1396" s="64" t="s">
        <v>10458</v>
      </c>
      <c r="H1396" s="67"/>
      <c r="I1396" s="68"/>
    </row>
    <row r="1397" spans="1:9" ht="14.25" customHeight="1" x14ac:dyDescent="0.25">
      <c r="A1397" s="63" t="s">
        <v>10459</v>
      </c>
      <c r="B1397" s="64" t="s">
        <v>10460</v>
      </c>
      <c r="C1397" s="63">
        <v>10</v>
      </c>
      <c r="D1397" s="66">
        <v>43893</v>
      </c>
      <c r="E1397" s="66">
        <v>43913</v>
      </c>
      <c r="F1397" s="63" t="s">
        <v>3894</v>
      </c>
      <c r="G1397" s="64" t="s">
        <v>10461</v>
      </c>
      <c r="H1397" s="67"/>
      <c r="I1397" s="68"/>
    </row>
    <row r="1398" spans="1:9" ht="14.25" customHeight="1" x14ac:dyDescent="0.25">
      <c r="A1398" s="63" t="s">
        <v>10462</v>
      </c>
      <c r="B1398" s="64" t="s">
        <v>10463</v>
      </c>
      <c r="C1398" s="63">
        <v>10</v>
      </c>
      <c r="D1398" s="66">
        <v>43893</v>
      </c>
      <c r="E1398" s="66">
        <v>43913</v>
      </c>
      <c r="F1398" s="63" t="s">
        <v>243</v>
      </c>
      <c r="G1398" s="64" t="s">
        <v>10464</v>
      </c>
      <c r="H1398" s="67"/>
      <c r="I1398" s="68"/>
    </row>
    <row r="1399" spans="1:9" ht="14.25" customHeight="1" x14ac:dyDescent="0.25">
      <c r="A1399" s="63" t="s">
        <v>10465</v>
      </c>
      <c r="B1399" s="64" t="s">
        <v>9176</v>
      </c>
      <c r="C1399" s="63">
        <v>10</v>
      </c>
      <c r="D1399" s="66">
        <v>43893</v>
      </c>
      <c r="E1399" s="66">
        <v>43913</v>
      </c>
      <c r="F1399" s="63" t="s">
        <v>389</v>
      </c>
      <c r="G1399" s="64" t="s">
        <v>10466</v>
      </c>
      <c r="H1399" s="67" t="s">
        <v>9696</v>
      </c>
      <c r="I1399" s="63" t="s">
        <v>8267</v>
      </c>
    </row>
    <row r="1400" spans="1:9" ht="14.25" customHeight="1" x14ac:dyDescent="0.25">
      <c r="A1400" s="59" t="s">
        <v>10467</v>
      </c>
      <c r="B1400" s="64" t="s">
        <v>9179</v>
      </c>
      <c r="C1400" s="59">
        <v>10</v>
      </c>
      <c r="D1400" s="61">
        <v>43893</v>
      </c>
      <c r="E1400" s="61">
        <v>43913</v>
      </c>
      <c r="F1400" s="59" t="s">
        <v>6387</v>
      </c>
      <c r="G1400" s="17" t="s">
        <v>10468</v>
      </c>
      <c r="H1400" s="62" t="s">
        <v>8250</v>
      </c>
      <c r="I1400" s="59" t="s">
        <v>7129</v>
      </c>
    </row>
    <row r="1401" spans="1:9" ht="14.25" customHeight="1" x14ac:dyDescent="0.25">
      <c r="A1401" s="63" t="s">
        <v>10469</v>
      </c>
      <c r="B1401" s="64" t="s">
        <v>10470</v>
      </c>
      <c r="C1401" s="63">
        <v>10</v>
      </c>
      <c r="D1401" s="66">
        <v>43893</v>
      </c>
      <c r="E1401" s="66">
        <v>43913</v>
      </c>
      <c r="F1401" s="63" t="s">
        <v>6431</v>
      </c>
      <c r="G1401" s="64" t="s">
        <v>10471</v>
      </c>
      <c r="H1401" s="67"/>
      <c r="I1401" s="68"/>
    </row>
    <row r="1402" spans="1:9" ht="14.25" customHeight="1" x14ac:dyDescent="0.25">
      <c r="A1402" s="59" t="s">
        <v>10472</v>
      </c>
      <c r="B1402" s="64" t="s">
        <v>10117</v>
      </c>
      <c r="C1402" s="59">
        <v>10</v>
      </c>
      <c r="D1402" s="61">
        <v>43893</v>
      </c>
      <c r="E1402" s="61">
        <v>43913</v>
      </c>
      <c r="F1402" s="59" t="s">
        <v>2110</v>
      </c>
      <c r="G1402" s="17" t="s">
        <v>10473</v>
      </c>
      <c r="H1402" s="62" t="s">
        <v>8270</v>
      </c>
      <c r="I1402" s="59" t="s">
        <v>7129</v>
      </c>
    </row>
    <row r="1403" spans="1:9" ht="14.25" customHeight="1" x14ac:dyDescent="0.25">
      <c r="A1403" s="59" t="s">
        <v>10472</v>
      </c>
      <c r="B1403" s="64" t="s">
        <v>10117</v>
      </c>
      <c r="C1403" s="59">
        <v>10</v>
      </c>
      <c r="D1403" s="61">
        <v>43893</v>
      </c>
      <c r="E1403" s="61">
        <v>43913</v>
      </c>
      <c r="F1403" s="59" t="s">
        <v>2110</v>
      </c>
      <c r="G1403" s="17" t="s">
        <v>10473</v>
      </c>
      <c r="H1403" s="62" t="s">
        <v>4446</v>
      </c>
      <c r="I1403" s="59" t="s">
        <v>7129</v>
      </c>
    </row>
    <row r="1404" spans="1:9" ht="14.25" customHeight="1" x14ac:dyDescent="0.25">
      <c r="A1404" s="80" t="s">
        <v>10474</v>
      </c>
      <c r="B1404" s="81" t="s">
        <v>8202</v>
      </c>
      <c r="C1404" s="80">
        <v>10</v>
      </c>
      <c r="D1404" s="83">
        <v>43893</v>
      </c>
      <c r="E1404" s="83">
        <v>43913</v>
      </c>
      <c r="F1404" s="80" t="s">
        <v>2110</v>
      </c>
      <c r="G1404" s="81" t="s">
        <v>10475</v>
      </c>
      <c r="H1404" s="84" t="s">
        <v>8270</v>
      </c>
      <c r="I1404" s="80" t="s">
        <v>7224</v>
      </c>
    </row>
    <row r="1405" spans="1:9" ht="14.25" customHeight="1" x14ac:dyDescent="0.25">
      <c r="A1405" s="59" t="s">
        <v>10474</v>
      </c>
      <c r="B1405" s="64" t="s">
        <v>8202</v>
      </c>
      <c r="C1405" s="59">
        <v>10</v>
      </c>
      <c r="D1405" s="61">
        <v>43893</v>
      </c>
      <c r="E1405" s="61">
        <v>43913</v>
      </c>
      <c r="F1405" s="59" t="s">
        <v>2110</v>
      </c>
      <c r="G1405" s="17" t="s">
        <v>10475</v>
      </c>
      <c r="H1405" s="62" t="s">
        <v>4446</v>
      </c>
      <c r="I1405" s="59" t="s">
        <v>7129</v>
      </c>
    </row>
    <row r="1406" spans="1:9" ht="14.25" customHeight="1" x14ac:dyDescent="0.25">
      <c r="A1406" s="80" t="s">
        <v>10476</v>
      </c>
      <c r="B1406" s="81" t="s">
        <v>8202</v>
      </c>
      <c r="C1406" s="80">
        <v>10</v>
      </c>
      <c r="D1406" s="83">
        <v>43893</v>
      </c>
      <c r="E1406" s="83">
        <v>43913</v>
      </c>
      <c r="F1406" s="80" t="s">
        <v>2110</v>
      </c>
      <c r="G1406" s="81" t="s">
        <v>10477</v>
      </c>
      <c r="H1406" s="84" t="s">
        <v>8270</v>
      </c>
      <c r="I1406" s="80" t="s">
        <v>7224</v>
      </c>
    </row>
    <row r="1407" spans="1:9" ht="14.25" customHeight="1" x14ac:dyDescent="0.25">
      <c r="A1407" s="80" t="s">
        <v>10476</v>
      </c>
      <c r="B1407" s="81" t="s">
        <v>8202</v>
      </c>
      <c r="C1407" s="80">
        <v>10</v>
      </c>
      <c r="D1407" s="83">
        <v>43893</v>
      </c>
      <c r="E1407" s="83">
        <v>43913</v>
      </c>
      <c r="F1407" s="80" t="s">
        <v>2110</v>
      </c>
      <c r="G1407" s="81" t="s">
        <v>10477</v>
      </c>
      <c r="H1407" s="84" t="s">
        <v>4446</v>
      </c>
      <c r="I1407" s="80" t="s">
        <v>7224</v>
      </c>
    </row>
    <row r="1408" spans="1:9" ht="14.25" customHeight="1" x14ac:dyDescent="0.25">
      <c r="A1408" s="63" t="s">
        <v>10478</v>
      </c>
      <c r="B1408" s="64" t="s">
        <v>4192</v>
      </c>
      <c r="C1408" s="63">
        <v>10</v>
      </c>
      <c r="D1408" s="66">
        <v>43893</v>
      </c>
      <c r="E1408" s="66">
        <v>43913</v>
      </c>
      <c r="F1408" s="63" t="s">
        <v>1756</v>
      </c>
      <c r="G1408" s="64" t="s">
        <v>10479</v>
      </c>
      <c r="H1408" s="67"/>
      <c r="I1408" s="68"/>
    </row>
    <row r="1409" spans="1:9" ht="14.25" customHeight="1" x14ac:dyDescent="0.25">
      <c r="A1409" s="63" t="s">
        <v>10480</v>
      </c>
      <c r="B1409" s="64" t="s">
        <v>9213</v>
      </c>
      <c r="C1409" s="63">
        <v>10</v>
      </c>
      <c r="D1409" s="66">
        <v>43893</v>
      </c>
      <c r="E1409" s="66">
        <v>43913</v>
      </c>
      <c r="F1409" s="63" t="s">
        <v>1756</v>
      </c>
      <c r="G1409" s="64" t="s">
        <v>10481</v>
      </c>
      <c r="H1409" s="67"/>
      <c r="I1409" s="72"/>
    </row>
    <row r="1410" spans="1:9" ht="14.25" customHeight="1" x14ac:dyDescent="0.25">
      <c r="A1410" s="63" t="s">
        <v>10482</v>
      </c>
      <c r="B1410" s="64" t="s">
        <v>4823</v>
      </c>
      <c r="C1410" s="63">
        <v>10</v>
      </c>
      <c r="D1410" s="66">
        <v>43893</v>
      </c>
      <c r="E1410" s="66">
        <v>43913</v>
      </c>
      <c r="F1410" s="63" t="s">
        <v>132</v>
      </c>
      <c r="G1410" s="64" t="s">
        <v>10483</v>
      </c>
      <c r="H1410" s="67"/>
      <c r="I1410" s="68"/>
    </row>
    <row r="1411" spans="1:9" ht="14.25" customHeight="1" x14ac:dyDescent="0.25">
      <c r="A1411" s="80" t="s">
        <v>10484</v>
      </c>
      <c r="B1411" s="81" t="s">
        <v>4823</v>
      </c>
      <c r="C1411" s="80">
        <v>10</v>
      </c>
      <c r="D1411" s="83">
        <v>43893</v>
      </c>
      <c r="E1411" s="83">
        <v>43913</v>
      </c>
      <c r="F1411" s="80" t="s">
        <v>132</v>
      </c>
      <c r="G1411" s="81" t="s">
        <v>10485</v>
      </c>
      <c r="H1411" s="84" t="s">
        <v>8953</v>
      </c>
      <c r="I1411" s="80" t="s">
        <v>7224</v>
      </c>
    </row>
    <row r="1412" spans="1:9" s="75" customFormat="1" ht="14.25" customHeight="1" x14ac:dyDescent="0.25">
      <c r="A1412" s="63" t="s">
        <v>10486</v>
      </c>
      <c r="B1412" s="64" t="s">
        <v>10487</v>
      </c>
      <c r="C1412" s="63">
        <v>10</v>
      </c>
      <c r="D1412" s="66">
        <v>43893</v>
      </c>
      <c r="E1412" s="66">
        <v>43913</v>
      </c>
      <c r="F1412" s="63" t="s">
        <v>55</v>
      </c>
      <c r="G1412" s="64" t="s">
        <v>10488</v>
      </c>
      <c r="H1412" s="67"/>
      <c r="I1412" s="68"/>
    </row>
    <row r="1413" spans="1:9" s="73" customFormat="1" ht="14.25" customHeight="1" x14ac:dyDescent="0.25">
      <c r="A1413" s="63" t="s">
        <v>10489</v>
      </c>
      <c r="B1413" s="64" t="s">
        <v>9714</v>
      </c>
      <c r="C1413" s="63">
        <v>10</v>
      </c>
      <c r="D1413" s="66">
        <v>43893</v>
      </c>
      <c r="E1413" s="66">
        <v>43913</v>
      </c>
      <c r="F1413" s="63" t="s">
        <v>518</v>
      </c>
      <c r="G1413" s="64" t="s">
        <v>10490</v>
      </c>
      <c r="H1413" s="67"/>
      <c r="I1413" s="68"/>
    </row>
    <row r="1414" spans="1:9" s="73" customFormat="1" ht="14.25" customHeight="1" x14ac:dyDescent="0.25">
      <c r="A1414" s="63" t="s">
        <v>10491</v>
      </c>
      <c r="B1414" s="64" t="s">
        <v>4752</v>
      </c>
      <c r="C1414" s="63">
        <v>10</v>
      </c>
      <c r="D1414" s="66">
        <v>43893</v>
      </c>
      <c r="E1414" s="66">
        <v>43913</v>
      </c>
      <c r="F1414" s="63" t="s">
        <v>518</v>
      </c>
      <c r="G1414" s="64" t="s">
        <v>10492</v>
      </c>
      <c r="H1414" s="67"/>
      <c r="I1414" s="72"/>
    </row>
    <row r="1415" spans="1:9" ht="14.25" customHeight="1" x14ac:dyDescent="0.25">
      <c r="A1415" s="80" t="s">
        <v>10493</v>
      </c>
      <c r="B1415" s="81" t="s">
        <v>10289</v>
      </c>
      <c r="C1415" s="80">
        <v>10</v>
      </c>
      <c r="D1415" s="83">
        <v>43893</v>
      </c>
      <c r="E1415" s="83">
        <v>43913</v>
      </c>
      <c r="F1415" s="80" t="s">
        <v>7082</v>
      </c>
      <c r="G1415" s="81" t="s">
        <v>10494</v>
      </c>
      <c r="H1415" s="84" t="s">
        <v>10495</v>
      </c>
      <c r="I1415" s="80" t="s">
        <v>7224</v>
      </c>
    </row>
    <row r="1416" spans="1:9" ht="14.25" customHeight="1" x14ac:dyDescent="0.25">
      <c r="A1416" s="63" t="s">
        <v>10496</v>
      </c>
      <c r="B1416" s="64" t="s">
        <v>10337</v>
      </c>
      <c r="C1416" s="63">
        <v>10</v>
      </c>
      <c r="D1416" s="66">
        <v>43893</v>
      </c>
      <c r="E1416" s="66">
        <v>43913</v>
      </c>
      <c r="F1416" s="63" t="s">
        <v>197</v>
      </c>
      <c r="G1416" s="64" t="s">
        <v>10497</v>
      </c>
      <c r="H1416" s="67"/>
      <c r="I1416" s="72"/>
    </row>
    <row r="1417" spans="1:9" ht="14.25" customHeight="1" x14ac:dyDescent="0.25">
      <c r="A1417" s="63" t="s">
        <v>10498</v>
      </c>
      <c r="B1417" s="64" t="s">
        <v>10499</v>
      </c>
      <c r="C1417" s="63">
        <v>11</v>
      </c>
      <c r="D1417" s="66">
        <v>43900</v>
      </c>
      <c r="E1417" s="66">
        <v>43920</v>
      </c>
      <c r="F1417" s="63" t="s">
        <v>2042</v>
      </c>
      <c r="G1417" s="64" t="s">
        <v>10500</v>
      </c>
      <c r="H1417" s="67"/>
      <c r="I1417" s="68"/>
    </row>
    <row r="1418" spans="1:9" ht="14.25" customHeight="1" x14ac:dyDescent="0.25">
      <c r="A1418" s="63" t="s">
        <v>10501</v>
      </c>
      <c r="B1418" s="64" t="s">
        <v>10502</v>
      </c>
      <c r="C1418" s="63">
        <v>11</v>
      </c>
      <c r="D1418" s="66">
        <v>43900</v>
      </c>
      <c r="E1418" s="66">
        <v>43920</v>
      </c>
      <c r="F1418" s="63" t="s">
        <v>413</v>
      </c>
      <c r="G1418" s="64" t="s">
        <v>10503</v>
      </c>
      <c r="H1418" s="67"/>
      <c r="I1418" s="68"/>
    </row>
    <row r="1419" spans="1:9" ht="14.25" customHeight="1" x14ac:dyDescent="0.25">
      <c r="A1419" s="63" t="s">
        <v>10504</v>
      </c>
      <c r="B1419" s="64" t="s">
        <v>10505</v>
      </c>
      <c r="C1419" s="63">
        <v>11</v>
      </c>
      <c r="D1419" s="66">
        <v>43900</v>
      </c>
      <c r="E1419" s="66">
        <v>43920</v>
      </c>
      <c r="F1419" s="63" t="s">
        <v>5124</v>
      </c>
      <c r="G1419" s="64" t="s">
        <v>10506</v>
      </c>
      <c r="H1419" s="67"/>
      <c r="I1419" s="68"/>
    </row>
    <row r="1420" spans="1:9" s="73" customFormat="1" ht="14.25" customHeight="1" x14ac:dyDescent="0.25">
      <c r="A1420" s="63" t="s">
        <v>10507</v>
      </c>
      <c r="B1420" s="64" t="s">
        <v>10505</v>
      </c>
      <c r="C1420" s="63">
        <v>11</v>
      </c>
      <c r="D1420" s="66">
        <v>43900</v>
      </c>
      <c r="E1420" s="66">
        <v>43920</v>
      </c>
      <c r="F1420" s="63" t="s">
        <v>5124</v>
      </c>
      <c r="G1420" s="64" t="s">
        <v>10508</v>
      </c>
      <c r="H1420" s="67"/>
      <c r="I1420" s="68"/>
    </row>
    <row r="1421" spans="1:9" s="73" customFormat="1" ht="14.25" customHeight="1" x14ac:dyDescent="0.25">
      <c r="A1421" s="63" t="s">
        <v>10509</v>
      </c>
      <c r="B1421" s="64" t="s">
        <v>10510</v>
      </c>
      <c r="C1421" s="63">
        <v>11</v>
      </c>
      <c r="D1421" s="66">
        <v>43900</v>
      </c>
      <c r="E1421" s="66">
        <v>43920</v>
      </c>
      <c r="F1421" s="63" t="s">
        <v>97</v>
      </c>
      <c r="G1421" s="64" t="s">
        <v>10511</v>
      </c>
      <c r="H1421" s="67"/>
      <c r="I1421" s="72"/>
    </row>
    <row r="1422" spans="1:9" ht="14.25" customHeight="1" x14ac:dyDescent="0.25">
      <c r="A1422" s="80" t="s">
        <v>10512</v>
      </c>
      <c r="B1422" s="81" t="s">
        <v>8207</v>
      </c>
      <c r="C1422" s="80">
        <v>11</v>
      </c>
      <c r="D1422" s="83">
        <v>43900</v>
      </c>
      <c r="E1422" s="83">
        <v>43920</v>
      </c>
      <c r="F1422" s="80" t="s">
        <v>793</v>
      </c>
      <c r="G1422" s="81" t="s">
        <v>10513</v>
      </c>
      <c r="H1422" s="84" t="s">
        <v>10514</v>
      </c>
      <c r="I1422" s="80" t="s">
        <v>7224</v>
      </c>
    </row>
    <row r="1423" spans="1:9" ht="14.25" customHeight="1" x14ac:dyDescent="0.25">
      <c r="A1423" s="63" t="s">
        <v>10515</v>
      </c>
      <c r="B1423" s="64" t="s">
        <v>7813</v>
      </c>
      <c r="C1423" s="63">
        <v>11</v>
      </c>
      <c r="D1423" s="66">
        <v>43900</v>
      </c>
      <c r="E1423" s="66">
        <v>43920</v>
      </c>
      <c r="F1423" s="63" t="s">
        <v>793</v>
      </c>
      <c r="G1423" s="64" t="s">
        <v>10516</v>
      </c>
      <c r="H1423" s="67"/>
      <c r="I1423" s="68"/>
    </row>
    <row r="1424" spans="1:9" ht="14.25" customHeight="1" x14ac:dyDescent="0.25">
      <c r="A1424" s="63" t="s">
        <v>10517</v>
      </c>
      <c r="B1424" s="64" t="s">
        <v>3998</v>
      </c>
      <c r="C1424" s="63">
        <v>11</v>
      </c>
      <c r="D1424" s="66">
        <v>43900</v>
      </c>
      <c r="E1424" s="66">
        <v>43920</v>
      </c>
      <c r="F1424" s="63" t="s">
        <v>663</v>
      </c>
      <c r="G1424" s="64" t="s">
        <v>10518</v>
      </c>
      <c r="H1424" s="67"/>
      <c r="I1424" s="68"/>
    </row>
    <row r="1425" spans="1:9" ht="14.25" customHeight="1" x14ac:dyDescent="0.25">
      <c r="A1425" s="63" t="s">
        <v>10519</v>
      </c>
      <c r="B1425" s="64" t="s">
        <v>3998</v>
      </c>
      <c r="C1425" s="63">
        <v>11</v>
      </c>
      <c r="D1425" s="66">
        <v>43900</v>
      </c>
      <c r="E1425" s="66">
        <v>43920</v>
      </c>
      <c r="F1425" s="63" t="s">
        <v>663</v>
      </c>
      <c r="G1425" s="64" t="s">
        <v>10520</v>
      </c>
      <c r="H1425" s="67"/>
      <c r="I1425" s="68"/>
    </row>
    <row r="1426" spans="1:9" ht="14.25" customHeight="1" x14ac:dyDescent="0.25">
      <c r="A1426" s="63" t="s">
        <v>10521</v>
      </c>
      <c r="B1426" s="64" t="s">
        <v>4281</v>
      </c>
      <c r="C1426" s="63">
        <v>11</v>
      </c>
      <c r="D1426" s="66">
        <v>43900</v>
      </c>
      <c r="E1426" s="66">
        <v>43920</v>
      </c>
      <c r="F1426" s="63" t="s">
        <v>451</v>
      </c>
      <c r="G1426" s="64" t="s">
        <v>10522</v>
      </c>
      <c r="H1426" s="67"/>
      <c r="I1426" s="68"/>
    </row>
    <row r="1427" spans="1:9" ht="14.25" customHeight="1" x14ac:dyDescent="0.25">
      <c r="A1427" s="63" t="s">
        <v>10523</v>
      </c>
      <c r="B1427" s="64" t="s">
        <v>10524</v>
      </c>
      <c r="C1427" s="63">
        <v>11</v>
      </c>
      <c r="D1427" s="66">
        <v>43900</v>
      </c>
      <c r="E1427" s="66">
        <v>43920</v>
      </c>
      <c r="F1427" s="63" t="s">
        <v>147</v>
      </c>
      <c r="G1427" s="64" t="s">
        <v>10525</v>
      </c>
      <c r="H1427" s="67"/>
      <c r="I1427" s="68"/>
    </row>
    <row r="1428" spans="1:9" ht="14.25" customHeight="1" x14ac:dyDescent="0.25">
      <c r="A1428" s="59" t="s">
        <v>10526</v>
      </c>
      <c r="B1428" s="64" t="s">
        <v>10527</v>
      </c>
      <c r="C1428" s="59">
        <v>11</v>
      </c>
      <c r="D1428" s="61">
        <v>43900</v>
      </c>
      <c r="E1428" s="61">
        <v>43920</v>
      </c>
      <c r="F1428" s="59" t="s">
        <v>147</v>
      </c>
      <c r="G1428" s="17" t="s">
        <v>10528</v>
      </c>
      <c r="H1428" s="62" t="s">
        <v>10529</v>
      </c>
      <c r="I1428" s="59" t="s">
        <v>7129</v>
      </c>
    </row>
    <row r="1429" spans="1:9" ht="14.25" customHeight="1" x14ac:dyDescent="0.25">
      <c r="A1429" s="80" t="s">
        <v>10530</v>
      </c>
      <c r="B1429" s="81" t="s">
        <v>10531</v>
      </c>
      <c r="C1429" s="80">
        <v>11</v>
      </c>
      <c r="D1429" s="83">
        <v>43900</v>
      </c>
      <c r="E1429" s="83">
        <v>43920</v>
      </c>
      <c r="F1429" s="80" t="s">
        <v>147</v>
      </c>
      <c r="G1429" s="81" t="s">
        <v>10532</v>
      </c>
      <c r="H1429" s="84" t="s">
        <v>10533</v>
      </c>
      <c r="I1429" s="80" t="s">
        <v>7224</v>
      </c>
    </row>
    <row r="1430" spans="1:9" ht="14.25" customHeight="1" x14ac:dyDescent="0.25">
      <c r="A1430" s="63" t="s">
        <v>10534</v>
      </c>
      <c r="B1430" s="64" t="s">
        <v>10535</v>
      </c>
      <c r="C1430" s="63">
        <v>11</v>
      </c>
      <c r="D1430" s="66">
        <v>43900</v>
      </c>
      <c r="E1430" s="66">
        <v>43920</v>
      </c>
      <c r="F1430" s="63" t="s">
        <v>129</v>
      </c>
      <c r="G1430" s="64" t="s">
        <v>10536</v>
      </c>
      <c r="H1430" s="67"/>
      <c r="I1430" s="68"/>
    </row>
    <row r="1431" spans="1:9" ht="14.25" customHeight="1" x14ac:dyDescent="0.25">
      <c r="A1431" s="80" t="s">
        <v>10537</v>
      </c>
      <c r="B1431" s="81" t="s">
        <v>10538</v>
      </c>
      <c r="C1431" s="80">
        <v>11</v>
      </c>
      <c r="D1431" s="83">
        <v>43900</v>
      </c>
      <c r="E1431" s="83">
        <v>43920</v>
      </c>
      <c r="F1431" s="80" t="s">
        <v>275</v>
      </c>
      <c r="G1431" s="81" t="s">
        <v>10539</v>
      </c>
      <c r="H1431" s="84" t="s">
        <v>10037</v>
      </c>
      <c r="I1431" s="80" t="s">
        <v>7224</v>
      </c>
    </row>
    <row r="1432" spans="1:9" ht="14.25" customHeight="1" x14ac:dyDescent="0.25">
      <c r="A1432" s="63" t="s">
        <v>10540</v>
      </c>
      <c r="B1432" s="64" t="s">
        <v>9923</v>
      </c>
      <c r="C1432" s="63">
        <v>11</v>
      </c>
      <c r="D1432" s="66">
        <v>43900</v>
      </c>
      <c r="E1432" s="66">
        <v>43920</v>
      </c>
      <c r="F1432" s="63" t="s">
        <v>1665</v>
      </c>
      <c r="G1432" s="64" t="s">
        <v>10541</v>
      </c>
      <c r="H1432" s="67"/>
      <c r="I1432" s="95"/>
    </row>
    <row r="1433" spans="1:9" ht="14.25" customHeight="1" x14ac:dyDescent="0.25">
      <c r="A1433" s="63" t="s">
        <v>10542</v>
      </c>
      <c r="B1433" s="64" t="s">
        <v>10543</v>
      </c>
      <c r="C1433" s="63">
        <v>11</v>
      </c>
      <c r="D1433" s="66">
        <v>43900</v>
      </c>
      <c r="E1433" s="66">
        <v>43920</v>
      </c>
      <c r="F1433" s="63" t="s">
        <v>322</v>
      </c>
      <c r="G1433" s="64" t="s">
        <v>10544</v>
      </c>
      <c r="H1433" s="67"/>
      <c r="I1433" s="68"/>
    </row>
    <row r="1434" spans="1:9" ht="14.25" customHeight="1" x14ac:dyDescent="0.25">
      <c r="A1434" s="142" t="s">
        <v>10545</v>
      </c>
      <c r="B1434" s="64" t="s">
        <v>10546</v>
      </c>
      <c r="C1434" s="63">
        <v>11</v>
      </c>
      <c r="D1434" s="66">
        <v>44271</v>
      </c>
      <c r="E1434" s="66">
        <v>44291</v>
      </c>
      <c r="F1434" s="71" t="s">
        <v>322</v>
      </c>
      <c r="G1434" s="141" t="s">
        <v>10547</v>
      </c>
      <c r="H1434" s="67"/>
      <c r="I1434" s="68"/>
    </row>
    <row r="1435" spans="1:9" ht="14.25" customHeight="1" x14ac:dyDescent="0.25">
      <c r="A1435" s="59" t="s">
        <v>10548</v>
      </c>
      <c r="B1435" s="64" t="s">
        <v>4900</v>
      </c>
      <c r="C1435" s="59">
        <v>11</v>
      </c>
      <c r="D1435" s="61">
        <v>43900</v>
      </c>
      <c r="E1435" s="61">
        <v>43920</v>
      </c>
      <c r="F1435" s="59" t="s">
        <v>1772</v>
      </c>
      <c r="G1435" s="17" t="s">
        <v>10549</v>
      </c>
      <c r="H1435" s="62" t="s">
        <v>10550</v>
      </c>
      <c r="I1435" s="59" t="s">
        <v>7129</v>
      </c>
    </row>
    <row r="1436" spans="1:9" ht="14.25" customHeight="1" x14ac:dyDescent="0.25">
      <c r="A1436" s="80" t="s">
        <v>10551</v>
      </c>
      <c r="B1436" s="81" t="s">
        <v>10552</v>
      </c>
      <c r="C1436" s="80">
        <v>11</v>
      </c>
      <c r="D1436" s="83">
        <v>43900</v>
      </c>
      <c r="E1436" s="83">
        <v>43920</v>
      </c>
      <c r="F1436" s="80" t="s">
        <v>728</v>
      </c>
      <c r="G1436" s="81" t="s">
        <v>10553</v>
      </c>
      <c r="H1436" s="84" t="s">
        <v>8649</v>
      </c>
      <c r="I1436" s="80" t="s">
        <v>7224</v>
      </c>
    </row>
    <row r="1437" spans="1:9" ht="14.25" customHeight="1" x14ac:dyDescent="0.25">
      <c r="A1437" s="63" t="s">
        <v>10554</v>
      </c>
      <c r="B1437" s="64" t="s">
        <v>9569</v>
      </c>
      <c r="C1437" s="63">
        <v>11</v>
      </c>
      <c r="D1437" s="66">
        <v>43900</v>
      </c>
      <c r="E1437" s="66">
        <v>43920</v>
      </c>
      <c r="F1437" s="63" t="s">
        <v>3750</v>
      </c>
      <c r="G1437" s="64" t="s">
        <v>10555</v>
      </c>
      <c r="H1437" s="67"/>
      <c r="I1437" s="68"/>
    </row>
    <row r="1438" spans="1:9" ht="14.25" customHeight="1" x14ac:dyDescent="0.25">
      <c r="A1438" s="63" t="s">
        <v>10556</v>
      </c>
      <c r="B1438" s="64" t="s">
        <v>10557</v>
      </c>
      <c r="C1438" s="63">
        <v>11</v>
      </c>
      <c r="D1438" s="66">
        <v>43900</v>
      </c>
      <c r="E1438" s="66">
        <v>43920</v>
      </c>
      <c r="F1438" s="63" t="s">
        <v>1395</v>
      </c>
      <c r="G1438" s="64" t="s">
        <v>10558</v>
      </c>
      <c r="H1438" s="67"/>
      <c r="I1438" s="68"/>
    </row>
    <row r="1439" spans="1:9" ht="14.25" customHeight="1" x14ac:dyDescent="0.25">
      <c r="A1439" s="142" t="s">
        <v>10559</v>
      </c>
      <c r="B1439" s="64" t="s">
        <v>10560</v>
      </c>
      <c r="C1439" s="63">
        <v>11</v>
      </c>
      <c r="D1439" s="66">
        <v>44271</v>
      </c>
      <c r="E1439" s="66">
        <v>44291</v>
      </c>
      <c r="F1439" s="71" t="s">
        <v>3630</v>
      </c>
      <c r="G1439" s="141" t="s">
        <v>10561</v>
      </c>
      <c r="H1439" s="67"/>
      <c r="I1439" s="68"/>
    </row>
    <row r="1440" spans="1:9" ht="14.25" customHeight="1" x14ac:dyDescent="0.25">
      <c r="A1440" s="63" t="s">
        <v>10562</v>
      </c>
      <c r="B1440" s="64" t="s">
        <v>9969</v>
      </c>
      <c r="C1440" s="63">
        <v>11</v>
      </c>
      <c r="D1440" s="66">
        <v>43900</v>
      </c>
      <c r="E1440" s="66">
        <v>43920</v>
      </c>
      <c r="F1440" s="63" t="s">
        <v>562</v>
      </c>
      <c r="G1440" s="64" t="s">
        <v>10563</v>
      </c>
      <c r="H1440" s="67"/>
      <c r="I1440" s="68"/>
    </row>
    <row r="1441" spans="1:9" ht="14.25" customHeight="1" x14ac:dyDescent="0.25">
      <c r="A1441" s="63" t="s">
        <v>10564</v>
      </c>
      <c r="B1441" s="64" t="s">
        <v>10565</v>
      </c>
      <c r="C1441" s="63">
        <v>11</v>
      </c>
      <c r="D1441" s="66">
        <v>43900</v>
      </c>
      <c r="E1441" s="66">
        <v>43920</v>
      </c>
      <c r="F1441" s="63" t="s">
        <v>281</v>
      </c>
      <c r="G1441" s="64" t="s">
        <v>10566</v>
      </c>
      <c r="H1441" s="67"/>
      <c r="I1441" s="68"/>
    </row>
    <row r="1442" spans="1:9" ht="14.25" customHeight="1" x14ac:dyDescent="0.25">
      <c r="A1442" s="63" t="s">
        <v>10567</v>
      </c>
      <c r="B1442" s="64" t="s">
        <v>10568</v>
      </c>
      <c r="C1442" s="63">
        <v>11</v>
      </c>
      <c r="D1442" s="66">
        <v>43900</v>
      </c>
      <c r="E1442" s="66">
        <v>43920</v>
      </c>
      <c r="F1442" s="63" t="s">
        <v>669</v>
      </c>
      <c r="G1442" s="64" t="s">
        <v>10569</v>
      </c>
      <c r="H1442" s="67"/>
      <c r="I1442" s="72"/>
    </row>
    <row r="1443" spans="1:9" ht="14.25" customHeight="1" x14ac:dyDescent="0.25">
      <c r="A1443" s="63" t="s">
        <v>10570</v>
      </c>
      <c r="B1443" s="64" t="s">
        <v>10571</v>
      </c>
      <c r="C1443" s="63">
        <v>11</v>
      </c>
      <c r="D1443" s="66">
        <v>43900</v>
      </c>
      <c r="E1443" s="66">
        <v>43920</v>
      </c>
      <c r="F1443" s="63" t="s">
        <v>5678</v>
      </c>
      <c r="G1443" s="64" t="s">
        <v>10572</v>
      </c>
      <c r="H1443" s="67"/>
      <c r="I1443" s="68"/>
    </row>
    <row r="1444" spans="1:9" ht="14.25" customHeight="1" x14ac:dyDescent="0.25">
      <c r="A1444" s="63" t="s">
        <v>10573</v>
      </c>
      <c r="B1444" s="64" t="s">
        <v>4539</v>
      </c>
      <c r="C1444" s="63">
        <v>11</v>
      </c>
      <c r="D1444" s="66">
        <v>43900</v>
      </c>
      <c r="E1444" s="66">
        <v>43920</v>
      </c>
      <c r="F1444" s="63" t="s">
        <v>200</v>
      </c>
      <c r="G1444" s="64" t="s">
        <v>10574</v>
      </c>
      <c r="H1444" s="67"/>
      <c r="I1444" s="68"/>
    </row>
    <row r="1445" spans="1:9" ht="14.25" customHeight="1" x14ac:dyDescent="0.25">
      <c r="A1445" s="63" t="s">
        <v>10575</v>
      </c>
      <c r="B1445" s="64" t="s">
        <v>4539</v>
      </c>
      <c r="C1445" s="63">
        <v>11</v>
      </c>
      <c r="D1445" s="66">
        <v>43900</v>
      </c>
      <c r="E1445" s="66">
        <v>43920</v>
      </c>
      <c r="F1445" s="63" t="s">
        <v>200</v>
      </c>
      <c r="G1445" s="64" t="s">
        <v>10576</v>
      </c>
      <c r="H1445" s="67"/>
      <c r="I1445" s="68"/>
    </row>
    <row r="1446" spans="1:9" ht="14.25" customHeight="1" x14ac:dyDescent="0.25">
      <c r="A1446" s="59" t="s">
        <v>10577</v>
      </c>
      <c r="B1446" s="64" t="s">
        <v>10578</v>
      </c>
      <c r="C1446" s="59">
        <v>11</v>
      </c>
      <c r="D1446" s="61">
        <v>43900</v>
      </c>
      <c r="E1446" s="61">
        <v>43920</v>
      </c>
      <c r="F1446" s="59" t="s">
        <v>200</v>
      </c>
      <c r="G1446" s="17" t="s">
        <v>10579</v>
      </c>
      <c r="H1446" s="62" t="s">
        <v>7671</v>
      </c>
      <c r="I1446" s="59" t="s">
        <v>7129</v>
      </c>
    </row>
    <row r="1447" spans="1:9" ht="14.25" customHeight="1" x14ac:dyDescent="0.25">
      <c r="A1447" s="59" t="s">
        <v>10577</v>
      </c>
      <c r="B1447" s="64" t="s">
        <v>10578</v>
      </c>
      <c r="C1447" s="59">
        <v>11</v>
      </c>
      <c r="D1447" s="61">
        <v>43900</v>
      </c>
      <c r="E1447" s="61">
        <v>43920</v>
      </c>
      <c r="F1447" s="59" t="s">
        <v>200</v>
      </c>
      <c r="G1447" s="17" t="s">
        <v>10579</v>
      </c>
      <c r="H1447" s="62" t="s">
        <v>7677</v>
      </c>
      <c r="I1447" s="59" t="s">
        <v>7129</v>
      </c>
    </row>
    <row r="1448" spans="1:9" s="73" customFormat="1" ht="14.25" customHeight="1" x14ac:dyDescent="0.25">
      <c r="A1448" s="59" t="s">
        <v>10580</v>
      </c>
      <c r="B1448" s="64" t="s">
        <v>10581</v>
      </c>
      <c r="C1448" s="59">
        <v>11</v>
      </c>
      <c r="D1448" s="61">
        <v>43900</v>
      </c>
      <c r="E1448" s="61">
        <v>43920</v>
      </c>
      <c r="F1448" s="59" t="s">
        <v>5811</v>
      </c>
      <c r="G1448" s="17" t="s">
        <v>10582</v>
      </c>
      <c r="H1448" s="62" t="s">
        <v>7687</v>
      </c>
      <c r="I1448" s="59" t="s">
        <v>7129</v>
      </c>
    </row>
    <row r="1449" spans="1:9" ht="14.25" customHeight="1" x14ac:dyDescent="0.25">
      <c r="A1449" s="59" t="s">
        <v>10580</v>
      </c>
      <c r="B1449" s="64" t="s">
        <v>10581</v>
      </c>
      <c r="C1449" s="59">
        <v>11</v>
      </c>
      <c r="D1449" s="61">
        <v>43900</v>
      </c>
      <c r="E1449" s="61">
        <v>43920</v>
      </c>
      <c r="F1449" s="59" t="s">
        <v>5811</v>
      </c>
      <c r="G1449" s="17" t="s">
        <v>10582</v>
      </c>
      <c r="H1449" s="62" t="s">
        <v>7677</v>
      </c>
      <c r="I1449" s="59" t="s">
        <v>7129</v>
      </c>
    </row>
    <row r="1450" spans="1:9" ht="14.25" customHeight="1" x14ac:dyDescent="0.25">
      <c r="A1450" s="63" t="s">
        <v>10583</v>
      </c>
      <c r="B1450" s="64" t="s">
        <v>4212</v>
      </c>
      <c r="C1450" s="63">
        <v>11</v>
      </c>
      <c r="D1450" s="66">
        <v>43900</v>
      </c>
      <c r="E1450" s="66">
        <v>43920</v>
      </c>
      <c r="F1450" s="63" t="s">
        <v>246</v>
      </c>
      <c r="G1450" s="64" t="s">
        <v>10584</v>
      </c>
      <c r="H1450" s="67"/>
      <c r="I1450" s="68"/>
    </row>
    <row r="1451" spans="1:9" ht="14.25" customHeight="1" x14ac:dyDescent="0.25">
      <c r="A1451" s="63" t="s">
        <v>10585</v>
      </c>
      <c r="B1451" s="64" t="s">
        <v>10586</v>
      </c>
      <c r="C1451" s="63">
        <v>11</v>
      </c>
      <c r="D1451" s="66">
        <v>43900</v>
      </c>
      <c r="E1451" s="66">
        <v>43920</v>
      </c>
      <c r="F1451" s="63" t="s">
        <v>204</v>
      </c>
      <c r="G1451" s="64" t="s">
        <v>10587</v>
      </c>
      <c r="H1451" s="67"/>
      <c r="I1451" s="72"/>
    </row>
    <row r="1452" spans="1:9" s="73" customFormat="1" ht="14.25" customHeight="1" x14ac:dyDescent="0.25">
      <c r="A1452" s="63" t="s">
        <v>10588</v>
      </c>
      <c r="B1452" s="64" t="s">
        <v>10589</v>
      </c>
      <c r="C1452" s="63">
        <v>11</v>
      </c>
      <c r="D1452" s="66">
        <v>43900</v>
      </c>
      <c r="E1452" s="66">
        <v>43920</v>
      </c>
      <c r="F1452" s="63" t="s">
        <v>204</v>
      </c>
      <c r="G1452" s="64" t="s">
        <v>10590</v>
      </c>
      <c r="H1452" s="67"/>
      <c r="I1452" s="68"/>
    </row>
    <row r="1453" spans="1:9" s="73" customFormat="1" ht="14.25" customHeight="1" x14ac:dyDescent="0.25">
      <c r="A1453" s="63" t="s">
        <v>10591</v>
      </c>
      <c r="B1453" s="64" t="s">
        <v>10589</v>
      </c>
      <c r="C1453" s="63">
        <v>11</v>
      </c>
      <c r="D1453" s="66">
        <v>43900</v>
      </c>
      <c r="E1453" s="66">
        <v>43920</v>
      </c>
      <c r="F1453" s="63" t="s">
        <v>204</v>
      </c>
      <c r="G1453" s="64" t="s">
        <v>10592</v>
      </c>
      <c r="H1453" s="67"/>
      <c r="I1453" s="95"/>
    </row>
    <row r="1454" spans="1:9" ht="14.25" customHeight="1" x14ac:dyDescent="0.25">
      <c r="A1454" s="63" t="s">
        <v>10593</v>
      </c>
      <c r="B1454" s="64" t="s">
        <v>10594</v>
      </c>
      <c r="C1454" s="63">
        <v>11</v>
      </c>
      <c r="D1454" s="66">
        <v>43900</v>
      </c>
      <c r="E1454" s="66">
        <v>43920</v>
      </c>
      <c r="F1454" s="63" t="s">
        <v>204</v>
      </c>
      <c r="G1454" s="64" t="s">
        <v>10595</v>
      </c>
      <c r="H1454" s="67"/>
      <c r="I1454" s="68"/>
    </row>
    <row r="1455" spans="1:9" ht="14.25" customHeight="1" x14ac:dyDescent="0.25">
      <c r="A1455" s="63" t="s">
        <v>10596</v>
      </c>
      <c r="B1455" s="64" t="s">
        <v>7806</v>
      </c>
      <c r="C1455" s="63">
        <v>11</v>
      </c>
      <c r="D1455" s="66">
        <v>43900</v>
      </c>
      <c r="E1455" s="66">
        <v>43920</v>
      </c>
      <c r="F1455" s="63" t="s">
        <v>2517</v>
      </c>
      <c r="G1455" s="64" t="s">
        <v>10597</v>
      </c>
      <c r="H1455" s="67"/>
      <c r="I1455" s="68"/>
    </row>
    <row r="1456" spans="1:9" ht="14.25" customHeight="1" x14ac:dyDescent="0.25">
      <c r="A1456" s="63" t="s">
        <v>10598</v>
      </c>
      <c r="B1456" s="64" t="s">
        <v>4026</v>
      </c>
      <c r="C1456" s="63">
        <v>11</v>
      </c>
      <c r="D1456" s="66">
        <v>43900</v>
      </c>
      <c r="E1456" s="66">
        <v>43920</v>
      </c>
      <c r="F1456" s="63" t="s">
        <v>225</v>
      </c>
      <c r="G1456" s="64" t="s">
        <v>10599</v>
      </c>
      <c r="H1456" s="67"/>
      <c r="I1456" s="95"/>
    </row>
    <row r="1457" spans="1:9" ht="14.25" customHeight="1" x14ac:dyDescent="0.25">
      <c r="A1457" s="63" t="s">
        <v>10600</v>
      </c>
      <c r="B1457" s="64" t="s">
        <v>10069</v>
      </c>
      <c r="C1457" s="63">
        <v>11</v>
      </c>
      <c r="D1457" s="66">
        <v>43900</v>
      </c>
      <c r="E1457" s="66">
        <v>43920</v>
      </c>
      <c r="F1457" s="63" t="s">
        <v>1759</v>
      </c>
      <c r="G1457" s="64" t="s">
        <v>10601</v>
      </c>
      <c r="H1457" s="67"/>
      <c r="I1457" s="68"/>
    </row>
    <row r="1458" spans="1:9" s="75" customFormat="1" ht="14.25" customHeight="1" x14ac:dyDescent="0.25">
      <c r="A1458" s="63" t="s">
        <v>10602</v>
      </c>
      <c r="B1458" s="64" t="s">
        <v>10603</v>
      </c>
      <c r="C1458" s="63">
        <v>11</v>
      </c>
      <c r="D1458" s="66">
        <v>43900</v>
      </c>
      <c r="E1458" s="66">
        <v>43920</v>
      </c>
      <c r="F1458" s="63" t="s">
        <v>115</v>
      </c>
      <c r="G1458" s="64" t="s">
        <v>10604</v>
      </c>
      <c r="H1458" s="67"/>
      <c r="I1458" s="68"/>
    </row>
    <row r="1459" spans="1:9" s="75" customFormat="1" ht="14.25" customHeight="1" x14ac:dyDescent="0.25">
      <c r="A1459" s="63" t="s">
        <v>10605</v>
      </c>
      <c r="B1459" s="64" t="s">
        <v>10606</v>
      </c>
      <c r="C1459" s="63">
        <v>11</v>
      </c>
      <c r="D1459" s="66">
        <v>43900</v>
      </c>
      <c r="E1459" s="66">
        <v>43920</v>
      </c>
      <c r="F1459" s="63" t="s">
        <v>112</v>
      </c>
      <c r="G1459" s="64" t="s">
        <v>10607</v>
      </c>
      <c r="H1459" s="67"/>
      <c r="I1459" s="68"/>
    </row>
    <row r="1460" spans="1:9" ht="14.25" customHeight="1" x14ac:dyDescent="0.25">
      <c r="A1460" s="63" t="s">
        <v>10608</v>
      </c>
      <c r="B1460" s="64" t="s">
        <v>10609</v>
      </c>
      <c r="C1460" s="63">
        <v>11</v>
      </c>
      <c r="D1460" s="66">
        <v>43900</v>
      </c>
      <c r="E1460" s="66">
        <v>43920</v>
      </c>
      <c r="F1460" s="63" t="s">
        <v>112</v>
      </c>
      <c r="G1460" s="64" t="s">
        <v>10610</v>
      </c>
      <c r="H1460" s="67"/>
      <c r="I1460" s="68"/>
    </row>
    <row r="1461" spans="1:9" s="75" customFormat="1" ht="14.25" customHeight="1" x14ac:dyDescent="0.25">
      <c r="A1461" s="63" t="s">
        <v>10611</v>
      </c>
      <c r="B1461" s="64" t="s">
        <v>9375</v>
      </c>
      <c r="C1461" s="63">
        <v>11</v>
      </c>
      <c r="D1461" s="66">
        <v>43900</v>
      </c>
      <c r="E1461" s="66">
        <v>43920</v>
      </c>
      <c r="F1461" s="63" t="s">
        <v>112</v>
      </c>
      <c r="G1461" s="64" t="s">
        <v>10612</v>
      </c>
      <c r="H1461" s="67"/>
      <c r="I1461" s="68"/>
    </row>
    <row r="1462" spans="1:9" s="75" customFormat="1" ht="14.25" customHeight="1" x14ac:dyDescent="0.25">
      <c r="A1462" s="63" t="s">
        <v>10613</v>
      </c>
      <c r="B1462" s="64" t="s">
        <v>4037</v>
      </c>
      <c r="C1462" s="63">
        <v>11</v>
      </c>
      <c r="D1462" s="66">
        <v>43900</v>
      </c>
      <c r="E1462" s="66">
        <v>43920</v>
      </c>
      <c r="F1462" s="63" t="s">
        <v>112</v>
      </c>
      <c r="G1462" s="64" t="s">
        <v>10614</v>
      </c>
      <c r="H1462" s="67"/>
      <c r="I1462" s="72"/>
    </row>
    <row r="1463" spans="1:9" ht="14.25" customHeight="1" x14ac:dyDescent="0.25">
      <c r="A1463" s="63" t="s">
        <v>10615</v>
      </c>
      <c r="B1463" s="64" t="s">
        <v>10616</v>
      </c>
      <c r="C1463" s="63">
        <v>11</v>
      </c>
      <c r="D1463" s="66">
        <v>43900</v>
      </c>
      <c r="E1463" s="66">
        <v>43920</v>
      </c>
      <c r="F1463" s="63" t="s">
        <v>112</v>
      </c>
      <c r="G1463" s="64" t="s">
        <v>10617</v>
      </c>
      <c r="H1463" s="67"/>
      <c r="I1463" s="72"/>
    </row>
    <row r="1464" spans="1:9" ht="14.25" customHeight="1" x14ac:dyDescent="0.25">
      <c r="A1464" s="63" t="s">
        <v>10618</v>
      </c>
      <c r="B1464" s="64" t="s">
        <v>10619</v>
      </c>
      <c r="C1464" s="63">
        <v>11</v>
      </c>
      <c r="D1464" s="66">
        <v>43900</v>
      </c>
      <c r="E1464" s="66">
        <v>43920</v>
      </c>
      <c r="F1464" s="63" t="s">
        <v>112</v>
      </c>
      <c r="G1464" s="64" t="s">
        <v>10620</v>
      </c>
      <c r="H1464" s="67"/>
      <c r="I1464" s="68"/>
    </row>
    <row r="1465" spans="1:9" s="75" customFormat="1" ht="14.25" customHeight="1" x14ac:dyDescent="0.25">
      <c r="A1465" s="63" t="s">
        <v>10621</v>
      </c>
      <c r="B1465" s="64" t="s">
        <v>4063</v>
      </c>
      <c r="C1465" s="63">
        <v>11</v>
      </c>
      <c r="D1465" s="66">
        <v>43900</v>
      </c>
      <c r="E1465" s="66">
        <v>43920</v>
      </c>
      <c r="F1465" s="63" t="s">
        <v>2840</v>
      </c>
      <c r="G1465" s="64" t="s">
        <v>10622</v>
      </c>
      <c r="H1465" s="67"/>
      <c r="I1465" s="95"/>
    </row>
    <row r="1466" spans="1:9" s="75" customFormat="1" ht="14.25" customHeight="1" x14ac:dyDescent="0.25">
      <c r="A1466" s="63" t="s">
        <v>10623</v>
      </c>
      <c r="B1466" s="64" t="s">
        <v>10624</v>
      </c>
      <c r="C1466" s="63">
        <v>11</v>
      </c>
      <c r="D1466" s="66">
        <v>43900</v>
      </c>
      <c r="E1466" s="66">
        <v>43920</v>
      </c>
      <c r="F1466" s="63" t="s">
        <v>2695</v>
      </c>
      <c r="G1466" s="64" t="s">
        <v>10625</v>
      </c>
      <c r="H1466" s="67"/>
      <c r="I1466" s="72"/>
    </row>
    <row r="1467" spans="1:9" ht="14.25" customHeight="1" x14ac:dyDescent="0.25">
      <c r="A1467" s="80" t="s">
        <v>10626</v>
      </c>
      <c r="B1467" s="81" t="s">
        <v>10252</v>
      </c>
      <c r="C1467" s="80">
        <v>11</v>
      </c>
      <c r="D1467" s="83">
        <v>43900</v>
      </c>
      <c r="E1467" s="83">
        <v>43920</v>
      </c>
      <c r="F1467" s="80" t="s">
        <v>695</v>
      </c>
      <c r="G1467" s="81" t="s">
        <v>10627</v>
      </c>
      <c r="H1467" s="84" t="s">
        <v>9446</v>
      </c>
      <c r="I1467" s="80" t="s">
        <v>7224</v>
      </c>
    </row>
    <row r="1468" spans="1:9" ht="14.25" customHeight="1" x14ac:dyDescent="0.25">
      <c r="A1468" s="59" t="s">
        <v>10628</v>
      </c>
      <c r="B1468" s="64" t="s">
        <v>10629</v>
      </c>
      <c r="C1468" s="59">
        <v>11</v>
      </c>
      <c r="D1468" s="61">
        <v>43900</v>
      </c>
      <c r="E1468" s="61">
        <v>43920</v>
      </c>
      <c r="F1468" s="59" t="s">
        <v>1042</v>
      </c>
      <c r="G1468" s="17" t="s">
        <v>10630</v>
      </c>
      <c r="H1468" s="62" t="s">
        <v>10631</v>
      </c>
      <c r="I1468" s="59" t="s">
        <v>7129</v>
      </c>
    </row>
    <row r="1469" spans="1:9" ht="14.25" customHeight="1" x14ac:dyDescent="0.25">
      <c r="A1469" s="59" t="s">
        <v>10632</v>
      </c>
      <c r="B1469" s="64" t="s">
        <v>4063</v>
      </c>
      <c r="C1469" s="59">
        <v>11</v>
      </c>
      <c r="D1469" s="61">
        <v>43900</v>
      </c>
      <c r="E1469" s="61">
        <v>43920</v>
      </c>
      <c r="F1469" s="59" t="s">
        <v>2033</v>
      </c>
      <c r="G1469" s="17" t="s">
        <v>10633</v>
      </c>
      <c r="H1469" s="62" t="s">
        <v>10079</v>
      </c>
      <c r="I1469" s="59" t="s">
        <v>7129</v>
      </c>
    </row>
    <row r="1470" spans="1:9" ht="14.25" customHeight="1" x14ac:dyDescent="0.25">
      <c r="A1470" s="63" t="s">
        <v>10634</v>
      </c>
      <c r="B1470" s="64" t="s">
        <v>3990</v>
      </c>
      <c r="C1470" s="63">
        <v>11</v>
      </c>
      <c r="D1470" s="66">
        <v>43900</v>
      </c>
      <c r="E1470" s="66">
        <v>43920</v>
      </c>
      <c r="F1470" s="63" t="s">
        <v>78</v>
      </c>
      <c r="G1470" s="64" t="s">
        <v>10635</v>
      </c>
      <c r="H1470" s="67" t="s">
        <v>9696</v>
      </c>
      <c r="I1470" s="63" t="s">
        <v>8267</v>
      </c>
    </row>
    <row r="1471" spans="1:9" ht="14.25" customHeight="1" x14ac:dyDescent="0.25">
      <c r="A1471" s="63" t="s">
        <v>10636</v>
      </c>
      <c r="B1471" s="64" t="s">
        <v>10637</v>
      </c>
      <c r="C1471" s="63">
        <v>11</v>
      </c>
      <c r="D1471" s="66">
        <v>43900</v>
      </c>
      <c r="E1471" s="66">
        <v>43920</v>
      </c>
      <c r="F1471" s="63" t="s">
        <v>261</v>
      </c>
      <c r="G1471" s="64" t="s">
        <v>10638</v>
      </c>
      <c r="H1471" s="67"/>
      <c r="I1471" s="68"/>
    </row>
    <row r="1472" spans="1:9" s="73" customFormat="1" ht="14.25" customHeight="1" x14ac:dyDescent="0.25">
      <c r="A1472" s="63" t="s">
        <v>10639</v>
      </c>
      <c r="B1472" s="64" t="s">
        <v>10637</v>
      </c>
      <c r="C1472" s="63">
        <v>11</v>
      </c>
      <c r="D1472" s="66">
        <v>43900</v>
      </c>
      <c r="E1472" s="66">
        <v>43920</v>
      </c>
      <c r="F1472" s="63" t="s">
        <v>6360</v>
      </c>
      <c r="G1472" s="64" t="s">
        <v>10640</v>
      </c>
      <c r="H1472" s="67"/>
      <c r="I1472" s="68"/>
    </row>
    <row r="1473" spans="1:9" ht="14.25" customHeight="1" x14ac:dyDescent="0.25">
      <c r="A1473" s="63" t="s">
        <v>10641</v>
      </c>
      <c r="B1473" s="64" t="s">
        <v>4800</v>
      </c>
      <c r="C1473" s="63">
        <v>11</v>
      </c>
      <c r="D1473" s="66">
        <v>43900</v>
      </c>
      <c r="E1473" s="66">
        <v>43920</v>
      </c>
      <c r="F1473" s="63" t="s">
        <v>6446</v>
      </c>
      <c r="G1473" s="64" t="s">
        <v>10642</v>
      </c>
      <c r="H1473" s="67"/>
      <c r="I1473" s="68"/>
    </row>
    <row r="1474" spans="1:9" ht="14.25" customHeight="1" x14ac:dyDescent="0.25">
      <c r="A1474" s="63" t="s">
        <v>10643</v>
      </c>
      <c r="B1474" s="64" t="s">
        <v>4800</v>
      </c>
      <c r="C1474" s="63">
        <v>11</v>
      </c>
      <c r="D1474" s="66">
        <v>43900</v>
      </c>
      <c r="E1474" s="66">
        <v>43920</v>
      </c>
      <c r="F1474" s="63" t="s">
        <v>6446</v>
      </c>
      <c r="G1474" s="64" t="s">
        <v>10644</v>
      </c>
      <c r="H1474" s="67"/>
      <c r="I1474" s="68"/>
    </row>
    <row r="1475" spans="1:9" ht="14.25" customHeight="1" x14ac:dyDescent="0.25">
      <c r="A1475" s="63" t="s">
        <v>10645</v>
      </c>
      <c r="B1475" s="64" t="s">
        <v>4800</v>
      </c>
      <c r="C1475" s="63">
        <v>11</v>
      </c>
      <c r="D1475" s="66">
        <v>43900</v>
      </c>
      <c r="E1475" s="66">
        <v>43920</v>
      </c>
      <c r="F1475" s="63" t="s">
        <v>6446</v>
      </c>
      <c r="G1475" s="64" t="s">
        <v>10646</v>
      </c>
      <c r="H1475" s="67"/>
      <c r="I1475" s="68"/>
    </row>
    <row r="1476" spans="1:9" ht="14.25" customHeight="1" x14ac:dyDescent="0.25">
      <c r="A1476" s="63" t="s">
        <v>10647</v>
      </c>
      <c r="B1476" s="64" t="s">
        <v>4800</v>
      </c>
      <c r="C1476" s="63">
        <v>11</v>
      </c>
      <c r="D1476" s="66">
        <v>43900</v>
      </c>
      <c r="E1476" s="66">
        <v>43920</v>
      </c>
      <c r="F1476" s="63" t="s">
        <v>6446</v>
      </c>
      <c r="G1476" s="64" t="s">
        <v>10648</v>
      </c>
      <c r="H1476" s="67"/>
      <c r="I1476" s="68"/>
    </row>
    <row r="1477" spans="1:9" ht="14.25" customHeight="1" x14ac:dyDescent="0.25">
      <c r="A1477" s="59" t="s">
        <v>10649</v>
      </c>
      <c r="B1477" s="64" t="s">
        <v>10650</v>
      </c>
      <c r="C1477" s="59">
        <v>11</v>
      </c>
      <c r="D1477" s="61">
        <v>43900</v>
      </c>
      <c r="E1477" s="61">
        <v>43920</v>
      </c>
      <c r="F1477" s="59" t="s">
        <v>6484</v>
      </c>
      <c r="G1477" s="17" t="s">
        <v>10651</v>
      </c>
      <c r="H1477" s="62" t="s">
        <v>8941</v>
      </c>
      <c r="I1477" s="59" t="s">
        <v>7129</v>
      </c>
    </row>
    <row r="1478" spans="1:9" s="75" customFormat="1" ht="14.25" customHeight="1" x14ac:dyDescent="0.25">
      <c r="A1478" s="63" t="s">
        <v>10652</v>
      </c>
      <c r="B1478" s="64" t="s">
        <v>4827</v>
      </c>
      <c r="C1478" s="63">
        <v>11</v>
      </c>
      <c r="D1478" s="66">
        <v>43900</v>
      </c>
      <c r="E1478" s="66">
        <v>43920</v>
      </c>
      <c r="F1478" s="63" t="s">
        <v>2110</v>
      </c>
      <c r="G1478" s="64" t="s">
        <v>10653</v>
      </c>
      <c r="H1478" s="67" t="s">
        <v>10654</v>
      </c>
      <c r="I1478" s="63" t="s">
        <v>8267</v>
      </c>
    </row>
    <row r="1479" spans="1:9" ht="14.25" customHeight="1" x14ac:dyDescent="0.25">
      <c r="A1479" s="63" t="s">
        <v>10652</v>
      </c>
      <c r="B1479" s="64" t="s">
        <v>4827</v>
      </c>
      <c r="C1479" s="63">
        <v>11</v>
      </c>
      <c r="D1479" s="66">
        <v>43900</v>
      </c>
      <c r="E1479" s="66">
        <v>43920</v>
      </c>
      <c r="F1479" s="63" t="s">
        <v>2110</v>
      </c>
      <c r="G1479" s="64" t="s">
        <v>10653</v>
      </c>
      <c r="H1479" s="67" t="s">
        <v>4446</v>
      </c>
      <c r="I1479" s="63" t="s">
        <v>8267</v>
      </c>
    </row>
    <row r="1480" spans="1:9" ht="14.25" customHeight="1" x14ac:dyDescent="0.25">
      <c r="A1480" s="63" t="s">
        <v>10655</v>
      </c>
      <c r="B1480" s="64" t="s">
        <v>4694</v>
      </c>
      <c r="C1480" s="63">
        <v>11</v>
      </c>
      <c r="D1480" s="66">
        <v>43900</v>
      </c>
      <c r="E1480" s="66">
        <v>43920</v>
      </c>
      <c r="F1480" s="63" t="s">
        <v>3462</v>
      </c>
      <c r="G1480" s="64" t="s">
        <v>10656</v>
      </c>
      <c r="H1480" s="67"/>
      <c r="I1480" s="68"/>
    </row>
    <row r="1481" spans="1:9" ht="14.25" customHeight="1" x14ac:dyDescent="0.25">
      <c r="A1481" s="143" t="s">
        <v>10657</v>
      </c>
      <c r="B1481" s="64" t="s">
        <v>10658</v>
      </c>
      <c r="C1481" s="143">
        <v>11</v>
      </c>
      <c r="D1481" s="144">
        <v>43900</v>
      </c>
      <c r="E1481" s="144">
        <v>43920</v>
      </c>
      <c r="F1481" s="143" t="s">
        <v>6686</v>
      </c>
      <c r="G1481" s="145" t="s">
        <v>10659</v>
      </c>
      <c r="H1481" s="146" t="s">
        <v>10660</v>
      </c>
      <c r="I1481" s="59" t="s">
        <v>7129</v>
      </c>
    </row>
    <row r="1482" spans="1:9" ht="14.25" customHeight="1" x14ac:dyDescent="0.25">
      <c r="A1482" s="63" t="s">
        <v>10661</v>
      </c>
      <c r="B1482" s="64" t="s">
        <v>4176</v>
      </c>
      <c r="C1482" s="63">
        <v>11</v>
      </c>
      <c r="D1482" s="66">
        <v>43900</v>
      </c>
      <c r="E1482" s="66">
        <v>43920</v>
      </c>
      <c r="F1482" s="63" t="s">
        <v>6826</v>
      </c>
      <c r="G1482" s="64" t="s">
        <v>10662</v>
      </c>
      <c r="H1482" s="67"/>
      <c r="I1482" s="68"/>
    </row>
    <row r="1483" spans="1:9" ht="14.25" customHeight="1" x14ac:dyDescent="0.25">
      <c r="A1483" s="63" t="s">
        <v>10663</v>
      </c>
      <c r="B1483" s="64" t="s">
        <v>10664</v>
      </c>
      <c r="C1483" s="63">
        <v>11</v>
      </c>
      <c r="D1483" s="66">
        <v>43900</v>
      </c>
      <c r="E1483" s="66">
        <v>43920</v>
      </c>
      <c r="F1483" s="63" t="s">
        <v>830</v>
      </c>
      <c r="G1483" s="64" t="s">
        <v>10665</v>
      </c>
      <c r="H1483" s="67"/>
      <c r="I1483" s="68"/>
    </row>
    <row r="1484" spans="1:9" ht="14.25" customHeight="1" x14ac:dyDescent="0.25">
      <c r="A1484" s="63" t="s">
        <v>10666</v>
      </c>
      <c r="B1484" s="64" t="s">
        <v>8879</v>
      </c>
      <c r="C1484" s="63">
        <v>11</v>
      </c>
      <c r="D1484" s="66">
        <v>43900</v>
      </c>
      <c r="E1484" s="66">
        <v>43920</v>
      </c>
      <c r="F1484" s="63" t="s">
        <v>2200</v>
      </c>
      <c r="G1484" s="64" t="s">
        <v>10667</v>
      </c>
      <c r="H1484" s="67"/>
      <c r="I1484" s="68"/>
    </row>
    <row r="1485" spans="1:9" ht="14.25" customHeight="1" x14ac:dyDescent="0.25">
      <c r="A1485" s="63" t="s">
        <v>10668</v>
      </c>
      <c r="B1485" s="64" t="s">
        <v>4192</v>
      </c>
      <c r="C1485" s="63">
        <v>11</v>
      </c>
      <c r="D1485" s="66">
        <v>43900</v>
      </c>
      <c r="E1485" s="66">
        <v>43920</v>
      </c>
      <c r="F1485" s="63" t="s">
        <v>1756</v>
      </c>
      <c r="G1485" s="64" t="s">
        <v>10669</v>
      </c>
      <c r="H1485" s="67"/>
      <c r="I1485" s="68"/>
    </row>
    <row r="1486" spans="1:9" ht="14.25" customHeight="1" x14ac:dyDescent="0.25">
      <c r="A1486" s="63" t="s">
        <v>10670</v>
      </c>
      <c r="B1486" s="64" t="s">
        <v>4515</v>
      </c>
      <c r="C1486" s="63">
        <v>11</v>
      </c>
      <c r="D1486" s="66">
        <v>43900</v>
      </c>
      <c r="E1486" s="66">
        <v>43920</v>
      </c>
      <c r="F1486" s="63" t="s">
        <v>132</v>
      </c>
      <c r="G1486" s="64" t="s">
        <v>10671</v>
      </c>
      <c r="H1486" s="67"/>
      <c r="I1486" s="68"/>
    </row>
    <row r="1487" spans="1:9" ht="14.25" customHeight="1" x14ac:dyDescent="0.25">
      <c r="A1487" s="63" t="s">
        <v>10672</v>
      </c>
      <c r="B1487" s="64" t="s">
        <v>8955</v>
      </c>
      <c r="C1487" s="63">
        <v>11</v>
      </c>
      <c r="D1487" s="66">
        <v>43900</v>
      </c>
      <c r="E1487" s="66">
        <v>43920</v>
      </c>
      <c r="F1487" s="63" t="s">
        <v>132</v>
      </c>
      <c r="G1487" s="64" t="s">
        <v>10673</v>
      </c>
      <c r="H1487" s="67"/>
      <c r="I1487" s="95"/>
    </row>
    <row r="1488" spans="1:9" s="73" customFormat="1" ht="14.25" customHeight="1" x14ac:dyDescent="0.25">
      <c r="A1488" s="63" t="s">
        <v>10674</v>
      </c>
      <c r="B1488" s="64" t="s">
        <v>10159</v>
      </c>
      <c r="C1488" s="63">
        <v>11</v>
      </c>
      <c r="D1488" s="66">
        <v>43900</v>
      </c>
      <c r="E1488" s="66">
        <v>43920</v>
      </c>
      <c r="F1488" s="63" t="s">
        <v>610</v>
      </c>
      <c r="G1488" s="64" t="s">
        <v>10675</v>
      </c>
      <c r="H1488" s="67"/>
      <c r="I1488" s="68"/>
    </row>
    <row r="1489" spans="1:9" ht="14.25" customHeight="1" x14ac:dyDescent="0.25">
      <c r="A1489" s="63" t="s">
        <v>10676</v>
      </c>
      <c r="B1489" s="64" t="s">
        <v>9779</v>
      </c>
      <c r="C1489" s="63">
        <v>11</v>
      </c>
      <c r="D1489" s="66">
        <v>43900</v>
      </c>
      <c r="E1489" s="66">
        <v>43920</v>
      </c>
      <c r="F1489" s="63" t="s">
        <v>3249</v>
      </c>
      <c r="G1489" s="64" t="s">
        <v>10677</v>
      </c>
      <c r="H1489" s="67"/>
      <c r="I1489" s="68"/>
    </row>
    <row r="1490" spans="1:9" ht="14.25" customHeight="1" x14ac:dyDescent="0.25">
      <c r="A1490" s="63" t="s">
        <v>10678</v>
      </c>
      <c r="B1490" s="64" t="s">
        <v>7363</v>
      </c>
      <c r="C1490" s="63">
        <v>11</v>
      </c>
      <c r="D1490" s="66">
        <v>43900</v>
      </c>
      <c r="E1490" s="66">
        <v>43920</v>
      </c>
      <c r="F1490" s="63" t="s">
        <v>605</v>
      </c>
      <c r="G1490" s="64" t="s">
        <v>10679</v>
      </c>
      <c r="H1490" s="67"/>
      <c r="I1490" s="68"/>
    </row>
    <row r="1491" spans="1:9" s="75" customFormat="1" ht="14.25" customHeight="1" x14ac:dyDescent="0.25">
      <c r="A1491" s="63" t="s">
        <v>10680</v>
      </c>
      <c r="B1491" s="64" t="s">
        <v>7363</v>
      </c>
      <c r="C1491" s="63">
        <v>11</v>
      </c>
      <c r="D1491" s="66">
        <v>43900</v>
      </c>
      <c r="E1491" s="66">
        <v>43920</v>
      </c>
      <c r="F1491" s="63" t="s">
        <v>605</v>
      </c>
      <c r="G1491" s="64" t="s">
        <v>10681</v>
      </c>
      <c r="H1491" s="67"/>
      <c r="I1491" s="68"/>
    </row>
    <row r="1492" spans="1:9" ht="14.25" customHeight="1" x14ac:dyDescent="0.25">
      <c r="A1492" s="63" t="s">
        <v>10682</v>
      </c>
      <c r="B1492" s="64" t="s">
        <v>4515</v>
      </c>
      <c r="C1492" s="63">
        <v>11</v>
      </c>
      <c r="D1492" s="66">
        <v>43900</v>
      </c>
      <c r="E1492" s="66">
        <v>43920</v>
      </c>
      <c r="F1492" s="63" t="s">
        <v>197</v>
      </c>
      <c r="G1492" s="64" t="s">
        <v>10683</v>
      </c>
      <c r="H1492" s="67"/>
      <c r="I1492" s="68"/>
    </row>
    <row r="1493" spans="1:9" ht="14.25" customHeight="1" x14ac:dyDescent="0.25">
      <c r="A1493" s="63" t="s">
        <v>10684</v>
      </c>
      <c r="B1493" s="64" t="s">
        <v>8155</v>
      </c>
      <c r="C1493" s="63">
        <v>11</v>
      </c>
      <c r="D1493" s="66">
        <v>43900</v>
      </c>
      <c r="E1493" s="66">
        <v>43920</v>
      </c>
      <c r="F1493" s="63" t="s">
        <v>197</v>
      </c>
      <c r="G1493" s="64" t="s">
        <v>10685</v>
      </c>
      <c r="H1493" s="67"/>
      <c r="I1493" s="68"/>
    </row>
    <row r="1494" spans="1:9" ht="14.25" customHeight="1" x14ac:dyDescent="0.25">
      <c r="A1494" s="63" t="s">
        <v>10686</v>
      </c>
      <c r="B1494" s="64" t="s">
        <v>10687</v>
      </c>
      <c r="C1494" s="63">
        <v>12</v>
      </c>
      <c r="D1494" s="66">
        <v>43907</v>
      </c>
      <c r="E1494" s="66">
        <v>43927</v>
      </c>
      <c r="F1494" s="63" t="s">
        <v>2698</v>
      </c>
      <c r="G1494" s="64" t="s">
        <v>10688</v>
      </c>
      <c r="H1494" s="67"/>
      <c r="I1494" s="68"/>
    </row>
    <row r="1495" spans="1:9" s="75" customFormat="1" ht="14.25" customHeight="1" x14ac:dyDescent="0.25">
      <c r="A1495" s="59" t="s">
        <v>10689</v>
      </c>
      <c r="B1495" s="64" t="s">
        <v>10690</v>
      </c>
      <c r="C1495" s="59">
        <v>12</v>
      </c>
      <c r="D1495" s="61">
        <v>43907</v>
      </c>
      <c r="E1495" s="61">
        <v>43927</v>
      </c>
      <c r="F1495" s="59" t="s">
        <v>714</v>
      </c>
      <c r="G1495" s="17" t="s">
        <v>10691</v>
      </c>
      <c r="H1495" s="62" t="s">
        <v>7233</v>
      </c>
      <c r="I1495" s="59" t="s">
        <v>7129</v>
      </c>
    </row>
    <row r="1496" spans="1:9" ht="14.25" customHeight="1" x14ac:dyDescent="0.25">
      <c r="A1496" s="59" t="s">
        <v>10689</v>
      </c>
      <c r="B1496" s="64" t="s">
        <v>10690</v>
      </c>
      <c r="C1496" s="59">
        <v>12</v>
      </c>
      <c r="D1496" s="61">
        <v>43907</v>
      </c>
      <c r="E1496" s="61">
        <v>43927</v>
      </c>
      <c r="F1496" s="59" t="s">
        <v>714</v>
      </c>
      <c r="G1496" s="17" t="s">
        <v>10691</v>
      </c>
      <c r="H1496" s="62" t="s">
        <v>10692</v>
      </c>
      <c r="I1496" s="59" t="s">
        <v>7129</v>
      </c>
    </row>
    <row r="1497" spans="1:9" ht="14.25" customHeight="1" x14ac:dyDescent="0.25">
      <c r="A1497" s="147" t="s">
        <v>10693</v>
      </c>
      <c r="B1497" s="64" t="s">
        <v>7179</v>
      </c>
      <c r="C1497" s="63">
        <v>12</v>
      </c>
      <c r="D1497" s="66">
        <v>44278</v>
      </c>
      <c r="E1497" s="66">
        <v>44298</v>
      </c>
      <c r="F1497" s="71" t="s">
        <v>714</v>
      </c>
      <c r="G1497" s="94" t="s">
        <v>10694</v>
      </c>
      <c r="H1497" s="67"/>
      <c r="I1497" s="72"/>
    </row>
    <row r="1498" spans="1:9" ht="14.25" customHeight="1" x14ac:dyDescent="0.25">
      <c r="A1498" s="59" t="s">
        <v>10695</v>
      </c>
      <c r="B1498" s="64" t="s">
        <v>4002</v>
      </c>
      <c r="C1498" s="59">
        <v>12</v>
      </c>
      <c r="D1498" s="61">
        <v>43907</v>
      </c>
      <c r="E1498" s="61">
        <v>43927</v>
      </c>
      <c r="F1498" s="59" t="s">
        <v>122</v>
      </c>
      <c r="G1498" s="17" t="s">
        <v>10696</v>
      </c>
      <c r="H1498" s="62" t="s">
        <v>10697</v>
      </c>
      <c r="I1498" s="59" t="s">
        <v>7129</v>
      </c>
    </row>
    <row r="1499" spans="1:9" ht="14.25" customHeight="1" x14ac:dyDescent="0.25">
      <c r="A1499" s="59" t="s">
        <v>10698</v>
      </c>
      <c r="B1499" s="64" t="s">
        <v>4002</v>
      </c>
      <c r="C1499" s="59">
        <v>12</v>
      </c>
      <c r="D1499" s="61">
        <v>43907</v>
      </c>
      <c r="E1499" s="61">
        <v>43927</v>
      </c>
      <c r="F1499" s="59" t="s">
        <v>122</v>
      </c>
      <c r="G1499" s="17" t="s">
        <v>10699</v>
      </c>
      <c r="H1499" s="62" t="s">
        <v>10697</v>
      </c>
      <c r="I1499" s="59" t="s">
        <v>7129</v>
      </c>
    </row>
    <row r="1500" spans="1:9" ht="14.25" customHeight="1" x14ac:dyDescent="0.25">
      <c r="A1500" s="59" t="s">
        <v>10700</v>
      </c>
      <c r="B1500" s="64" t="s">
        <v>7336</v>
      </c>
      <c r="C1500" s="59">
        <v>12</v>
      </c>
      <c r="D1500" s="61">
        <v>43907</v>
      </c>
      <c r="E1500" s="61">
        <v>43927</v>
      </c>
      <c r="F1500" s="59" t="s">
        <v>980</v>
      </c>
      <c r="G1500" s="17" t="s">
        <v>10701</v>
      </c>
      <c r="H1500" s="62" t="s">
        <v>10702</v>
      </c>
      <c r="I1500" s="59" t="s">
        <v>7129</v>
      </c>
    </row>
    <row r="1501" spans="1:9" s="73" customFormat="1" ht="14.25" customHeight="1" x14ac:dyDescent="0.25">
      <c r="A1501" s="63" t="s">
        <v>10703</v>
      </c>
      <c r="B1501" s="64" t="s">
        <v>9951</v>
      </c>
      <c r="C1501" s="63">
        <v>12</v>
      </c>
      <c r="D1501" s="66">
        <v>43907</v>
      </c>
      <c r="E1501" s="66">
        <v>43927</v>
      </c>
      <c r="F1501" s="63" t="s">
        <v>948</v>
      </c>
      <c r="G1501" s="64" t="s">
        <v>10704</v>
      </c>
      <c r="H1501" s="67"/>
      <c r="I1501" s="72"/>
    </row>
    <row r="1502" spans="1:9" s="73" customFormat="1" ht="14.25" customHeight="1" x14ac:dyDescent="0.25">
      <c r="A1502" s="59" t="s">
        <v>10705</v>
      </c>
      <c r="B1502" s="64" t="s">
        <v>10706</v>
      </c>
      <c r="C1502" s="59">
        <v>12</v>
      </c>
      <c r="D1502" s="61">
        <v>43907</v>
      </c>
      <c r="E1502" s="61">
        <v>43927</v>
      </c>
      <c r="F1502" s="59" t="s">
        <v>5182</v>
      </c>
      <c r="G1502" s="17" t="s">
        <v>10707</v>
      </c>
      <c r="H1502" s="62" t="s">
        <v>10514</v>
      </c>
      <c r="I1502" s="59" t="s">
        <v>7129</v>
      </c>
    </row>
    <row r="1503" spans="1:9" s="73" customFormat="1" ht="14.25" customHeight="1" x14ac:dyDescent="0.25">
      <c r="A1503" s="63" t="s">
        <v>10708</v>
      </c>
      <c r="B1503" s="64" t="s">
        <v>10709</v>
      </c>
      <c r="C1503" s="63">
        <v>12</v>
      </c>
      <c r="D1503" s="66">
        <v>43907</v>
      </c>
      <c r="E1503" s="66">
        <v>43927</v>
      </c>
      <c r="F1503" s="63" t="s">
        <v>1553</v>
      </c>
      <c r="G1503" s="64" t="s">
        <v>10710</v>
      </c>
      <c r="H1503" s="67"/>
      <c r="I1503" s="68"/>
    </row>
    <row r="1504" spans="1:9" s="73" customFormat="1" ht="14.25" customHeight="1" x14ac:dyDescent="0.25">
      <c r="A1504" s="63" t="s">
        <v>10711</v>
      </c>
      <c r="B1504" s="64" t="s">
        <v>10712</v>
      </c>
      <c r="C1504" s="63">
        <v>12</v>
      </c>
      <c r="D1504" s="66">
        <v>43907</v>
      </c>
      <c r="E1504" s="66">
        <v>43927</v>
      </c>
      <c r="F1504" s="63" t="s">
        <v>1553</v>
      </c>
      <c r="G1504" s="64" t="s">
        <v>10713</v>
      </c>
      <c r="H1504" s="67"/>
      <c r="I1504" s="68"/>
    </row>
    <row r="1505" spans="1:9" ht="14.25" customHeight="1" x14ac:dyDescent="0.25">
      <c r="A1505" s="63" t="s">
        <v>10714</v>
      </c>
      <c r="B1505" s="64" t="s">
        <v>9975</v>
      </c>
      <c r="C1505" s="63">
        <v>12</v>
      </c>
      <c r="D1505" s="66">
        <v>43907</v>
      </c>
      <c r="E1505" s="66">
        <v>43927</v>
      </c>
      <c r="F1505" s="63" t="s">
        <v>129</v>
      </c>
      <c r="G1505" s="64" t="s">
        <v>10715</v>
      </c>
      <c r="H1505" s="67"/>
      <c r="I1505" s="68"/>
    </row>
    <row r="1506" spans="1:9" s="75" customFormat="1" ht="14.25" customHeight="1" x14ac:dyDescent="0.25">
      <c r="A1506" s="63" t="s">
        <v>10716</v>
      </c>
      <c r="B1506" s="64" t="s">
        <v>4346</v>
      </c>
      <c r="C1506" s="63">
        <v>12</v>
      </c>
      <c r="D1506" s="66">
        <v>43907</v>
      </c>
      <c r="E1506" s="66">
        <v>43927</v>
      </c>
      <c r="F1506" s="63" t="s">
        <v>129</v>
      </c>
      <c r="G1506" s="64" t="s">
        <v>10717</v>
      </c>
      <c r="H1506" s="67" t="s">
        <v>10718</v>
      </c>
      <c r="I1506" s="63" t="s">
        <v>8267</v>
      </c>
    </row>
    <row r="1507" spans="1:9" ht="14.25" customHeight="1" x14ac:dyDescent="0.25">
      <c r="A1507" s="59" t="s">
        <v>10719</v>
      </c>
      <c r="B1507" s="64" t="s">
        <v>4100</v>
      </c>
      <c r="C1507" s="59">
        <v>12</v>
      </c>
      <c r="D1507" s="61">
        <v>43907</v>
      </c>
      <c r="E1507" s="61">
        <v>43927</v>
      </c>
      <c r="F1507" s="59" t="s">
        <v>536</v>
      </c>
      <c r="G1507" s="17" t="s">
        <v>10720</v>
      </c>
      <c r="H1507" s="62" t="s">
        <v>7450</v>
      </c>
      <c r="I1507" s="59" t="s">
        <v>7129</v>
      </c>
    </row>
    <row r="1508" spans="1:9" ht="14.25" customHeight="1" x14ac:dyDescent="0.25">
      <c r="A1508" s="59" t="s">
        <v>10721</v>
      </c>
      <c r="B1508" s="64" t="s">
        <v>4100</v>
      </c>
      <c r="C1508" s="59">
        <v>12</v>
      </c>
      <c r="D1508" s="61">
        <v>43907</v>
      </c>
      <c r="E1508" s="61">
        <v>43927</v>
      </c>
      <c r="F1508" s="59" t="s">
        <v>539</v>
      </c>
      <c r="G1508" s="17" t="s">
        <v>10722</v>
      </c>
      <c r="H1508" s="62" t="s">
        <v>9894</v>
      </c>
      <c r="I1508" s="59" t="s">
        <v>7129</v>
      </c>
    </row>
    <row r="1509" spans="1:9" s="73" customFormat="1" ht="14.25" customHeight="1" x14ac:dyDescent="0.25">
      <c r="A1509" s="59" t="s">
        <v>10723</v>
      </c>
      <c r="B1509" s="64" t="s">
        <v>4100</v>
      </c>
      <c r="C1509" s="59">
        <v>12</v>
      </c>
      <c r="D1509" s="61">
        <v>43907</v>
      </c>
      <c r="E1509" s="61">
        <v>43927</v>
      </c>
      <c r="F1509" s="59" t="s">
        <v>539</v>
      </c>
      <c r="G1509" s="17" t="s">
        <v>10724</v>
      </c>
      <c r="H1509" s="62" t="s">
        <v>7450</v>
      </c>
      <c r="I1509" s="59" t="s">
        <v>7129</v>
      </c>
    </row>
    <row r="1510" spans="1:9" ht="14.25" customHeight="1" x14ac:dyDescent="0.25">
      <c r="A1510" s="63" t="s">
        <v>10725</v>
      </c>
      <c r="B1510" s="64" t="s">
        <v>4529</v>
      </c>
      <c r="C1510" s="63">
        <v>12</v>
      </c>
      <c r="D1510" s="66">
        <v>43907</v>
      </c>
      <c r="E1510" s="66">
        <v>43927</v>
      </c>
      <c r="F1510" s="63" t="s">
        <v>635</v>
      </c>
      <c r="G1510" s="64" t="s">
        <v>10726</v>
      </c>
      <c r="H1510" s="67"/>
      <c r="I1510" s="68"/>
    </row>
    <row r="1511" spans="1:9" s="73" customFormat="1" ht="14.25" customHeight="1" x14ac:dyDescent="0.25">
      <c r="A1511" s="63" t="s">
        <v>10727</v>
      </c>
      <c r="B1511" s="64" t="s">
        <v>10728</v>
      </c>
      <c r="C1511" s="63">
        <v>12</v>
      </c>
      <c r="D1511" s="66">
        <v>43907</v>
      </c>
      <c r="E1511" s="66">
        <v>43927</v>
      </c>
      <c r="F1511" s="63" t="s">
        <v>275</v>
      </c>
      <c r="G1511" s="64" t="s">
        <v>10729</v>
      </c>
      <c r="H1511" s="67"/>
      <c r="I1511" s="68"/>
    </row>
    <row r="1512" spans="1:9" ht="14.25" customHeight="1" x14ac:dyDescent="0.25">
      <c r="A1512" s="63" t="s">
        <v>10730</v>
      </c>
      <c r="B1512" s="64" t="s">
        <v>10731</v>
      </c>
      <c r="C1512" s="63">
        <v>12</v>
      </c>
      <c r="D1512" s="66">
        <v>43907</v>
      </c>
      <c r="E1512" s="66">
        <v>43927</v>
      </c>
      <c r="F1512" s="63" t="s">
        <v>275</v>
      </c>
      <c r="G1512" s="64" t="s">
        <v>10732</v>
      </c>
      <c r="H1512" s="67"/>
      <c r="I1512" s="95"/>
    </row>
    <row r="1513" spans="1:9" ht="14.25" customHeight="1" x14ac:dyDescent="0.25">
      <c r="A1513" s="63" t="s">
        <v>10733</v>
      </c>
      <c r="B1513" s="64" t="s">
        <v>10731</v>
      </c>
      <c r="C1513" s="63">
        <v>12</v>
      </c>
      <c r="D1513" s="66">
        <v>43907</v>
      </c>
      <c r="E1513" s="66">
        <v>43927</v>
      </c>
      <c r="F1513" s="63" t="s">
        <v>275</v>
      </c>
      <c r="G1513" s="64" t="s">
        <v>10734</v>
      </c>
      <c r="H1513" s="67"/>
      <c r="I1513" s="72"/>
    </row>
    <row r="1514" spans="1:9" ht="14.25" customHeight="1" x14ac:dyDescent="0.25">
      <c r="A1514" s="59" t="s">
        <v>10735</v>
      </c>
      <c r="B1514" s="64" t="s">
        <v>10736</v>
      </c>
      <c r="C1514" s="59">
        <v>12</v>
      </c>
      <c r="D1514" s="61">
        <v>43907</v>
      </c>
      <c r="E1514" s="61">
        <v>43927</v>
      </c>
      <c r="F1514" s="59" t="s">
        <v>332</v>
      </c>
      <c r="G1514" s="17" t="s">
        <v>10737</v>
      </c>
      <c r="H1514" s="62" t="s">
        <v>9894</v>
      </c>
      <c r="I1514" s="59" t="s">
        <v>7129</v>
      </c>
    </row>
    <row r="1515" spans="1:9" ht="14.25" customHeight="1" x14ac:dyDescent="0.25">
      <c r="A1515" s="63" t="s">
        <v>10738</v>
      </c>
      <c r="B1515" s="64" t="s">
        <v>10739</v>
      </c>
      <c r="C1515" s="63">
        <v>12</v>
      </c>
      <c r="D1515" s="66">
        <v>43907</v>
      </c>
      <c r="E1515" s="66">
        <v>43927</v>
      </c>
      <c r="F1515" s="63" t="s">
        <v>332</v>
      </c>
      <c r="G1515" s="64" t="s">
        <v>10740</v>
      </c>
      <c r="H1515" s="67"/>
      <c r="I1515" s="95"/>
    </row>
    <row r="1516" spans="1:9" ht="14.25" customHeight="1" x14ac:dyDescent="0.25">
      <c r="A1516" s="63" t="s">
        <v>10741</v>
      </c>
      <c r="B1516" s="64" t="s">
        <v>4249</v>
      </c>
      <c r="C1516" s="63">
        <v>12</v>
      </c>
      <c r="D1516" s="66">
        <v>43907</v>
      </c>
      <c r="E1516" s="66">
        <v>43927</v>
      </c>
      <c r="F1516" s="63" t="s">
        <v>332</v>
      </c>
      <c r="G1516" s="64" t="s">
        <v>10742</v>
      </c>
      <c r="H1516" s="67"/>
      <c r="I1516" s="68"/>
    </row>
    <row r="1517" spans="1:9" ht="14.25" customHeight="1" x14ac:dyDescent="0.25">
      <c r="A1517" s="63" t="s">
        <v>10743</v>
      </c>
      <c r="B1517" s="64" t="s">
        <v>9975</v>
      </c>
      <c r="C1517" s="63">
        <v>12</v>
      </c>
      <c r="D1517" s="66">
        <v>43907</v>
      </c>
      <c r="E1517" s="66">
        <v>43927</v>
      </c>
      <c r="F1517" s="63" t="s">
        <v>332</v>
      </c>
      <c r="G1517" s="64" t="s">
        <v>10744</v>
      </c>
      <c r="H1517" s="67"/>
      <c r="I1517" s="68"/>
    </row>
    <row r="1518" spans="1:9" ht="14.25" customHeight="1" x14ac:dyDescent="0.25">
      <c r="A1518" s="80" t="s">
        <v>10745</v>
      </c>
      <c r="B1518" s="81" t="s">
        <v>4715</v>
      </c>
      <c r="C1518" s="80">
        <v>12</v>
      </c>
      <c r="D1518" s="83">
        <v>43907</v>
      </c>
      <c r="E1518" s="83">
        <v>43927</v>
      </c>
      <c r="F1518" s="80" t="s">
        <v>698</v>
      </c>
      <c r="G1518" s="81" t="s">
        <v>10746</v>
      </c>
      <c r="H1518" s="84" t="s">
        <v>10747</v>
      </c>
      <c r="I1518" s="80" t="s">
        <v>7224</v>
      </c>
    </row>
    <row r="1519" spans="1:9" ht="14.25" customHeight="1" x14ac:dyDescent="0.25">
      <c r="A1519" s="63" t="s">
        <v>10748</v>
      </c>
      <c r="B1519" s="64" t="s">
        <v>8706</v>
      </c>
      <c r="C1519" s="63">
        <v>12</v>
      </c>
      <c r="D1519" s="66">
        <v>43907</v>
      </c>
      <c r="E1519" s="66">
        <v>43927</v>
      </c>
      <c r="F1519" s="63" t="s">
        <v>2071</v>
      </c>
      <c r="G1519" s="64" t="s">
        <v>10749</v>
      </c>
      <c r="H1519" s="67"/>
      <c r="I1519" s="68"/>
    </row>
    <row r="1520" spans="1:9" ht="14.25" customHeight="1" x14ac:dyDescent="0.25">
      <c r="A1520" s="63" t="s">
        <v>10750</v>
      </c>
      <c r="B1520" s="64" t="s">
        <v>10751</v>
      </c>
      <c r="C1520" s="63">
        <v>12</v>
      </c>
      <c r="D1520" s="66">
        <v>43907</v>
      </c>
      <c r="E1520" s="66">
        <v>43927</v>
      </c>
      <c r="F1520" s="63" t="s">
        <v>5420</v>
      </c>
      <c r="G1520" s="64" t="s">
        <v>10752</v>
      </c>
      <c r="H1520" s="67"/>
      <c r="I1520" s="72"/>
    </row>
    <row r="1521" spans="1:9" ht="14.25" customHeight="1" x14ac:dyDescent="0.25">
      <c r="A1521" s="63" t="s">
        <v>10753</v>
      </c>
      <c r="B1521" s="64" t="s">
        <v>10347</v>
      </c>
      <c r="C1521" s="63">
        <v>12</v>
      </c>
      <c r="D1521" s="66">
        <v>43907</v>
      </c>
      <c r="E1521" s="66">
        <v>43927</v>
      </c>
      <c r="F1521" s="63" t="s">
        <v>3699</v>
      </c>
      <c r="G1521" s="64" t="s">
        <v>10754</v>
      </c>
      <c r="H1521" s="67"/>
      <c r="I1521" s="68"/>
    </row>
    <row r="1522" spans="1:9" ht="14.25" customHeight="1" x14ac:dyDescent="0.25">
      <c r="A1522" s="63" t="s">
        <v>10755</v>
      </c>
      <c r="B1522" s="64" t="s">
        <v>10756</v>
      </c>
      <c r="C1522" s="63">
        <v>12</v>
      </c>
      <c r="D1522" s="66">
        <v>43907</v>
      </c>
      <c r="E1522" s="66">
        <v>43927</v>
      </c>
      <c r="F1522" s="63" t="s">
        <v>281</v>
      </c>
      <c r="G1522" s="64" t="s">
        <v>10757</v>
      </c>
      <c r="H1522" s="67"/>
      <c r="I1522" s="72"/>
    </row>
    <row r="1523" spans="1:9" ht="14.25" customHeight="1" x14ac:dyDescent="0.25">
      <c r="A1523" s="63" t="s">
        <v>10758</v>
      </c>
      <c r="B1523" s="64" t="s">
        <v>10759</v>
      </c>
      <c r="C1523" s="63">
        <v>12</v>
      </c>
      <c r="D1523" s="66">
        <v>43907</v>
      </c>
      <c r="E1523" s="66">
        <v>43927</v>
      </c>
      <c r="F1523" s="63" t="s">
        <v>1842</v>
      </c>
      <c r="G1523" s="64" t="s">
        <v>10760</v>
      </c>
      <c r="H1523" s="67"/>
      <c r="I1523" s="68"/>
    </row>
    <row r="1524" spans="1:9" ht="14.25" customHeight="1" x14ac:dyDescent="0.25">
      <c r="A1524" s="63" t="s">
        <v>10761</v>
      </c>
      <c r="B1524" s="64" t="s">
        <v>7616</v>
      </c>
      <c r="C1524" s="63">
        <v>12</v>
      </c>
      <c r="D1524" s="66">
        <v>43907</v>
      </c>
      <c r="E1524" s="66">
        <v>43927</v>
      </c>
      <c r="F1524" s="63" t="s">
        <v>669</v>
      </c>
      <c r="G1524" s="64" t="s">
        <v>10762</v>
      </c>
      <c r="H1524" s="67"/>
      <c r="I1524" s="72"/>
    </row>
    <row r="1525" spans="1:9" s="73" customFormat="1" ht="14.25" customHeight="1" x14ac:dyDescent="0.25">
      <c r="A1525" s="63" t="s">
        <v>10763</v>
      </c>
      <c r="B1525" s="64" t="s">
        <v>10764</v>
      </c>
      <c r="C1525" s="63">
        <v>12</v>
      </c>
      <c r="D1525" s="66">
        <v>43907</v>
      </c>
      <c r="E1525" s="66">
        <v>43927</v>
      </c>
      <c r="F1525" s="63" t="s">
        <v>1848</v>
      </c>
      <c r="G1525" s="64" t="s">
        <v>10765</v>
      </c>
      <c r="H1525" s="67"/>
      <c r="I1525" s="68"/>
    </row>
    <row r="1526" spans="1:9" s="73" customFormat="1" ht="14.25" customHeight="1" x14ac:dyDescent="0.25">
      <c r="A1526" s="63" t="s">
        <v>10766</v>
      </c>
      <c r="B1526" s="64" t="s">
        <v>9116</v>
      </c>
      <c r="C1526" s="63">
        <v>12</v>
      </c>
      <c r="D1526" s="66">
        <v>43907</v>
      </c>
      <c r="E1526" s="66">
        <v>43927</v>
      </c>
      <c r="F1526" s="63" t="s">
        <v>1256</v>
      </c>
      <c r="G1526" s="64" t="s">
        <v>10767</v>
      </c>
      <c r="H1526" s="67"/>
      <c r="I1526" s="68"/>
    </row>
    <row r="1527" spans="1:9" s="73" customFormat="1" ht="14.25" customHeight="1" x14ac:dyDescent="0.25">
      <c r="A1527" s="63" t="s">
        <v>10768</v>
      </c>
      <c r="B1527" s="64" t="s">
        <v>10769</v>
      </c>
      <c r="C1527" s="63">
        <v>12</v>
      </c>
      <c r="D1527" s="66">
        <v>43907</v>
      </c>
      <c r="E1527" s="66">
        <v>43927</v>
      </c>
      <c r="F1527" s="63" t="s">
        <v>3702</v>
      </c>
      <c r="G1527" s="64" t="s">
        <v>10770</v>
      </c>
      <c r="H1527" s="67"/>
      <c r="I1527" s="68"/>
    </row>
    <row r="1528" spans="1:9" ht="14.25" customHeight="1" x14ac:dyDescent="0.25">
      <c r="A1528" s="80" t="s">
        <v>10771</v>
      </c>
      <c r="B1528" s="81" t="s">
        <v>4262</v>
      </c>
      <c r="C1528" s="80">
        <v>12</v>
      </c>
      <c r="D1528" s="83">
        <v>43907</v>
      </c>
      <c r="E1528" s="83">
        <v>43927</v>
      </c>
      <c r="F1528" s="80" t="s">
        <v>200</v>
      </c>
      <c r="G1528" s="81" t="s">
        <v>10772</v>
      </c>
      <c r="H1528" s="84" t="s">
        <v>7671</v>
      </c>
      <c r="I1528" s="80" t="s">
        <v>7224</v>
      </c>
    </row>
    <row r="1529" spans="1:9" ht="14.25" customHeight="1" x14ac:dyDescent="0.25">
      <c r="A1529" s="59" t="s">
        <v>10773</v>
      </c>
      <c r="B1529" s="64" t="s">
        <v>4262</v>
      </c>
      <c r="C1529" s="59">
        <v>12</v>
      </c>
      <c r="D1529" s="61">
        <v>43907</v>
      </c>
      <c r="E1529" s="61">
        <v>43927</v>
      </c>
      <c r="F1529" s="59" t="s">
        <v>200</v>
      </c>
      <c r="G1529" s="17" t="s">
        <v>10774</v>
      </c>
      <c r="H1529" s="62" t="s">
        <v>7671</v>
      </c>
      <c r="I1529" s="59" t="s">
        <v>7129</v>
      </c>
    </row>
    <row r="1530" spans="1:9" s="73" customFormat="1" ht="14.25" customHeight="1" x14ac:dyDescent="0.25">
      <c r="A1530" s="59" t="s">
        <v>10775</v>
      </c>
      <c r="B1530" s="64" t="s">
        <v>7813</v>
      </c>
      <c r="C1530" s="59">
        <v>12</v>
      </c>
      <c r="D1530" s="61">
        <v>43907</v>
      </c>
      <c r="E1530" s="61">
        <v>43927</v>
      </c>
      <c r="F1530" s="59" t="s">
        <v>192</v>
      </c>
      <c r="G1530" s="17" t="s">
        <v>10776</v>
      </c>
      <c r="H1530" s="62" t="s">
        <v>7677</v>
      </c>
      <c r="I1530" s="59" t="s">
        <v>7129</v>
      </c>
    </row>
    <row r="1531" spans="1:9" ht="14.25" customHeight="1" x14ac:dyDescent="0.25">
      <c r="A1531" s="63" t="s">
        <v>10777</v>
      </c>
      <c r="B1531" s="64" t="s">
        <v>8879</v>
      </c>
      <c r="C1531" s="63">
        <v>12</v>
      </c>
      <c r="D1531" s="66">
        <v>43907</v>
      </c>
      <c r="E1531" s="66">
        <v>43927</v>
      </c>
      <c r="F1531" s="63" t="s">
        <v>204</v>
      </c>
      <c r="G1531" s="64" t="s">
        <v>10778</v>
      </c>
      <c r="H1531" s="67"/>
      <c r="I1531" s="72"/>
    </row>
    <row r="1532" spans="1:9" ht="14.25" customHeight="1" x14ac:dyDescent="0.25">
      <c r="A1532" s="63" t="s">
        <v>10779</v>
      </c>
      <c r="B1532" s="64" t="s">
        <v>10780</v>
      </c>
      <c r="C1532" s="63">
        <v>12</v>
      </c>
      <c r="D1532" s="66">
        <v>43907</v>
      </c>
      <c r="E1532" s="66">
        <v>43927</v>
      </c>
      <c r="F1532" s="63" t="s">
        <v>5851</v>
      </c>
      <c r="G1532" s="64" t="s">
        <v>10781</v>
      </c>
      <c r="H1532" s="67"/>
      <c r="I1532" s="68"/>
    </row>
    <row r="1533" spans="1:9" ht="14.25" customHeight="1" x14ac:dyDescent="0.25">
      <c r="A1533" s="63" t="s">
        <v>10782</v>
      </c>
      <c r="B1533" s="64" t="s">
        <v>10783</v>
      </c>
      <c r="C1533" s="63">
        <v>12</v>
      </c>
      <c r="D1533" s="66">
        <v>43907</v>
      </c>
      <c r="E1533" s="66">
        <v>43927</v>
      </c>
      <c r="F1533" s="63" t="s">
        <v>1328</v>
      </c>
      <c r="G1533" s="64" t="s">
        <v>10784</v>
      </c>
      <c r="H1533" s="67"/>
      <c r="I1533" s="68"/>
    </row>
    <row r="1534" spans="1:9" ht="14.25" customHeight="1" x14ac:dyDescent="0.25">
      <c r="A1534" s="63" t="s">
        <v>10785</v>
      </c>
      <c r="B1534" s="64" t="s">
        <v>10786</v>
      </c>
      <c r="C1534" s="63">
        <v>12</v>
      </c>
      <c r="D1534" s="66">
        <v>43907</v>
      </c>
      <c r="E1534" s="66">
        <v>43927</v>
      </c>
      <c r="F1534" s="63" t="s">
        <v>1190</v>
      </c>
      <c r="G1534" s="64" t="s">
        <v>10787</v>
      </c>
      <c r="H1534" s="67"/>
      <c r="I1534" s="68"/>
    </row>
    <row r="1535" spans="1:9" ht="14.25" customHeight="1" x14ac:dyDescent="0.25">
      <c r="A1535" s="63" t="s">
        <v>10788</v>
      </c>
      <c r="B1535" s="64" t="s">
        <v>10789</v>
      </c>
      <c r="C1535" s="63">
        <v>12</v>
      </c>
      <c r="D1535" s="66">
        <v>43907</v>
      </c>
      <c r="E1535" s="66">
        <v>43927</v>
      </c>
      <c r="F1535" s="63" t="s">
        <v>5884</v>
      </c>
      <c r="G1535" s="64" t="s">
        <v>10790</v>
      </c>
      <c r="H1535" s="67"/>
      <c r="I1535" s="68"/>
    </row>
    <row r="1536" spans="1:9" ht="14.25" customHeight="1" x14ac:dyDescent="0.25">
      <c r="A1536" s="63" t="s">
        <v>10791</v>
      </c>
      <c r="B1536" s="64" t="s">
        <v>10792</v>
      </c>
      <c r="C1536" s="63">
        <v>12</v>
      </c>
      <c r="D1536" s="66">
        <v>43907</v>
      </c>
      <c r="E1536" s="66">
        <v>43927</v>
      </c>
      <c r="F1536" s="63" t="s">
        <v>1654</v>
      </c>
      <c r="G1536" s="64" t="s">
        <v>10793</v>
      </c>
      <c r="H1536" s="67"/>
      <c r="I1536" s="72"/>
    </row>
    <row r="1537" spans="1:9" ht="14.25" customHeight="1" x14ac:dyDescent="0.25">
      <c r="A1537" s="63" t="s">
        <v>10794</v>
      </c>
      <c r="B1537" s="64" t="s">
        <v>10795</v>
      </c>
      <c r="C1537" s="63">
        <v>12</v>
      </c>
      <c r="D1537" s="66">
        <v>43907</v>
      </c>
      <c r="E1537" s="66">
        <v>43927</v>
      </c>
      <c r="F1537" s="63" t="s">
        <v>1654</v>
      </c>
      <c r="G1537" s="64" t="s">
        <v>10796</v>
      </c>
      <c r="H1537" s="67"/>
      <c r="I1537" s="68"/>
    </row>
    <row r="1538" spans="1:9" ht="14.25" customHeight="1" x14ac:dyDescent="0.25">
      <c r="A1538" s="63" t="s">
        <v>10797</v>
      </c>
      <c r="B1538" s="64" t="s">
        <v>10798</v>
      </c>
      <c r="C1538" s="63">
        <v>12</v>
      </c>
      <c r="D1538" s="66">
        <v>43907</v>
      </c>
      <c r="E1538" s="66">
        <v>43927</v>
      </c>
      <c r="F1538" s="63" t="s">
        <v>386</v>
      </c>
      <c r="G1538" s="64" t="s">
        <v>10799</v>
      </c>
      <c r="H1538" s="67"/>
      <c r="I1538" s="68"/>
    </row>
    <row r="1539" spans="1:9" ht="14.25" customHeight="1" x14ac:dyDescent="0.25">
      <c r="A1539" s="63" t="s">
        <v>10800</v>
      </c>
      <c r="B1539" s="64" t="s">
        <v>10801</v>
      </c>
      <c r="C1539" s="63">
        <v>12</v>
      </c>
      <c r="D1539" s="66">
        <v>43907</v>
      </c>
      <c r="E1539" s="66">
        <v>43927</v>
      </c>
      <c r="F1539" s="63" t="s">
        <v>386</v>
      </c>
      <c r="G1539" s="64" t="s">
        <v>10802</v>
      </c>
      <c r="H1539" s="67"/>
      <c r="I1539" s="68"/>
    </row>
    <row r="1540" spans="1:9" ht="14.25" customHeight="1" x14ac:dyDescent="0.25">
      <c r="A1540" s="59" t="s">
        <v>10803</v>
      </c>
      <c r="B1540" s="64" t="s">
        <v>10804</v>
      </c>
      <c r="C1540" s="59">
        <v>12</v>
      </c>
      <c r="D1540" s="61">
        <v>43907</v>
      </c>
      <c r="E1540" s="61">
        <v>43927</v>
      </c>
      <c r="F1540" s="59" t="s">
        <v>2228</v>
      </c>
      <c r="G1540" s="17" t="s">
        <v>10805</v>
      </c>
      <c r="H1540" s="62" t="s">
        <v>7677</v>
      </c>
      <c r="I1540" s="59" t="s">
        <v>7129</v>
      </c>
    </row>
    <row r="1541" spans="1:9" s="73" customFormat="1" ht="14.25" customHeight="1" x14ac:dyDescent="0.25">
      <c r="A1541" s="63" t="s">
        <v>10806</v>
      </c>
      <c r="B1541" s="64" t="s">
        <v>10807</v>
      </c>
      <c r="C1541" s="63">
        <v>12</v>
      </c>
      <c r="D1541" s="66">
        <v>43907</v>
      </c>
      <c r="E1541" s="66">
        <v>43927</v>
      </c>
      <c r="F1541" s="63" t="s">
        <v>325</v>
      </c>
      <c r="G1541" s="64" t="s">
        <v>10808</v>
      </c>
      <c r="H1541" s="67"/>
      <c r="I1541" s="68"/>
    </row>
    <row r="1542" spans="1:9" s="73" customFormat="1" ht="14.25" customHeight="1" x14ac:dyDescent="0.25">
      <c r="A1542" s="63" t="s">
        <v>10809</v>
      </c>
      <c r="B1542" s="64" t="s">
        <v>10810</v>
      </c>
      <c r="C1542" s="63">
        <v>12</v>
      </c>
      <c r="D1542" s="66">
        <v>43907</v>
      </c>
      <c r="E1542" s="66">
        <v>43927</v>
      </c>
      <c r="F1542" s="63" t="s">
        <v>652</v>
      </c>
      <c r="G1542" s="64" t="s">
        <v>10811</v>
      </c>
      <c r="H1542" s="67"/>
      <c r="I1542" s="68"/>
    </row>
    <row r="1543" spans="1:9" s="75" customFormat="1" ht="14.25" customHeight="1" x14ac:dyDescent="0.25">
      <c r="A1543" s="63" t="s">
        <v>10812</v>
      </c>
      <c r="B1543" s="64" t="s">
        <v>10813</v>
      </c>
      <c r="C1543" s="63">
        <v>12</v>
      </c>
      <c r="D1543" s="66">
        <v>43907</v>
      </c>
      <c r="E1543" s="66">
        <v>43927</v>
      </c>
      <c r="F1543" s="63" t="s">
        <v>501</v>
      </c>
      <c r="G1543" s="64" t="s">
        <v>10814</v>
      </c>
      <c r="H1543" s="67"/>
      <c r="I1543" s="95"/>
    </row>
    <row r="1544" spans="1:9" ht="14.25" customHeight="1" x14ac:dyDescent="0.25">
      <c r="A1544" s="63" t="s">
        <v>10815</v>
      </c>
      <c r="B1544" s="64" t="s">
        <v>4164</v>
      </c>
      <c r="C1544" s="63">
        <v>12</v>
      </c>
      <c r="D1544" s="66">
        <v>43907</v>
      </c>
      <c r="E1544" s="66">
        <v>43927</v>
      </c>
      <c r="F1544" s="63" t="s">
        <v>112</v>
      </c>
      <c r="G1544" s="64" t="s">
        <v>10816</v>
      </c>
      <c r="H1544" s="67"/>
      <c r="I1544" s="68"/>
    </row>
    <row r="1545" spans="1:9" s="75" customFormat="1" ht="14.25" customHeight="1" x14ac:dyDescent="0.25">
      <c r="A1545" s="63" t="s">
        <v>10817</v>
      </c>
      <c r="B1545" s="64" t="s">
        <v>4884</v>
      </c>
      <c r="C1545" s="63">
        <v>12</v>
      </c>
      <c r="D1545" s="66">
        <v>43907</v>
      </c>
      <c r="E1545" s="66">
        <v>43927</v>
      </c>
      <c r="F1545" s="63" t="s">
        <v>112</v>
      </c>
      <c r="G1545" s="64" t="s">
        <v>10818</v>
      </c>
      <c r="H1545" s="67"/>
      <c r="I1545" s="72"/>
    </row>
    <row r="1546" spans="1:9" ht="14.25" customHeight="1" x14ac:dyDescent="0.25">
      <c r="A1546" s="63" t="s">
        <v>10819</v>
      </c>
      <c r="B1546" s="64" t="s">
        <v>4693</v>
      </c>
      <c r="C1546" s="63">
        <v>12</v>
      </c>
      <c r="D1546" s="66">
        <v>43907</v>
      </c>
      <c r="E1546" s="66">
        <v>43927</v>
      </c>
      <c r="F1546" s="63" t="s">
        <v>491</v>
      </c>
      <c r="G1546" s="64" t="s">
        <v>10820</v>
      </c>
      <c r="H1546" s="67"/>
      <c r="I1546" s="72"/>
    </row>
    <row r="1547" spans="1:9" ht="14.25" customHeight="1" x14ac:dyDescent="0.25">
      <c r="A1547" s="63" t="s">
        <v>10821</v>
      </c>
      <c r="B1547" s="64" t="s">
        <v>10650</v>
      </c>
      <c r="C1547" s="63">
        <v>12</v>
      </c>
      <c r="D1547" s="66">
        <v>43907</v>
      </c>
      <c r="E1547" s="66">
        <v>43927</v>
      </c>
      <c r="F1547" s="63" t="s">
        <v>6116</v>
      </c>
      <c r="G1547" s="64" t="s">
        <v>10822</v>
      </c>
      <c r="H1547" s="67"/>
      <c r="I1547" s="72"/>
    </row>
    <row r="1548" spans="1:9" ht="14.25" customHeight="1" x14ac:dyDescent="0.25">
      <c r="A1548" s="63" t="s">
        <v>10823</v>
      </c>
      <c r="B1548" s="64" t="s">
        <v>10824</v>
      </c>
      <c r="C1548" s="63">
        <v>12</v>
      </c>
      <c r="D1548" s="66">
        <v>43907</v>
      </c>
      <c r="E1548" s="66">
        <v>43927</v>
      </c>
      <c r="F1548" s="63" t="s">
        <v>366</v>
      </c>
      <c r="G1548" s="64" t="s">
        <v>10825</v>
      </c>
      <c r="H1548" s="67"/>
      <c r="I1548" s="68"/>
    </row>
    <row r="1549" spans="1:9" ht="14.25" customHeight="1" x14ac:dyDescent="0.25">
      <c r="A1549" s="63" t="s">
        <v>10826</v>
      </c>
      <c r="B1549" s="64" t="s">
        <v>10827</v>
      </c>
      <c r="C1549" s="63">
        <v>12</v>
      </c>
      <c r="D1549" s="66">
        <v>43907</v>
      </c>
      <c r="E1549" s="66">
        <v>43927</v>
      </c>
      <c r="F1549" s="63" t="s">
        <v>366</v>
      </c>
      <c r="G1549" s="64" t="s">
        <v>10828</v>
      </c>
      <c r="H1549" s="67"/>
      <c r="I1549" s="68"/>
    </row>
    <row r="1550" spans="1:9" s="75" customFormat="1" ht="14.25" customHeight="1" x14ac:dyDescent="0.25">
      <c r="A1550" s="80" t="s">
        <v>10829</v>
      </c>
      <c r="B1550" s="81" t="s">
        <v>10252</v>
      </c>
      <c r="C1550" s="80">
        <v>12</v>
      </c>
      <c r="D1550" s="83">
        <v>43907</v>
      </c>
      <c r="E1550" s="83">
        <v>43927</v>
      </c>
      <c r="F1550" s="80" t="s">
        <v>695</v>
      </c>
      <c r="G1550" s="81" t="s">
        <v>10830</v>
      </c>
      <c r="H1550" s="84" t="s">
        <v>9446</v>
      </c>
      <c r="I1550" s="80" t="s">
        <v>7224</v>
      </c>
    </row>
    <row r="1551" spans="1:9" s="73" customFormat="1" ht="14.25" customHeight="1" x14ac:dyDescent="0.25">
      <c r="A1551" s="80" t="s">
        <v>10831</v>
      </c>
      <c r="B1551" s="81" t="s">
        <v>10832</v>
      </c>
      <c r="C1551" s="80">
        <v>12</v>
      </c>
      <c r="D1551" s="83">
        <v>43907</v>
      </c>
      <c r="E1551" s="83">
        <v>43927</v>
      </c>
      <c r="F1551" s="80" t="s">
        <v>695</v>
      </c>
      <c r="G1551" s="81" t="s">
        <v>10833</v>
      </c>
      <c r="H1551" s="84" t="s">
        <v>9446</v>
      </c>
      <c r="I1551" s="80" t="s">
        <v>7224</v>
      </c>
    </row>
    <row r="1552" spans="1:9" ht="14.25" customHeight="1" x14ac:dyDescent="0.25">
      <c r="A1552" s="63" t="s">
        <v>10834</v>
      </c>
      <c r="B1552" s="64" t="s">
        <v>10835</v>
      </c>
      <c r="C1552" s="63">
        <v>12</v>
      </c>
      <c r="D1552" s="66">
        <v>43907</v>
      </c>
      <c r="E1552" s="66">
        <v>43927</v>
      </c>
      <c r="F1552" s="63" t="s">
        <v>3269</v>
      </c>
      <c r="G1552" s="64" t="s">
        <v>10836</v>
      </c>
      <c r="H1552" s="67"/>
      <c r="I1552" s="68"/>
    </row>
    <row r="1553" spans="1:9" s="75" customFormat="1" ht="14.25" customHeight="1" x14ac:dyDescent="0.25">
      <c r="A1553" s="63" t="s">
        <v>10837</v>
      </c>
      <c r="B1553" s="64" t="s">
        <v>4429</v>
      </c>
      <c r="C1553" s="63">
        <v>12</v>
      </c>
      <c r="D1553" s="66">
        <v>43907</v>
      </c>
      <c r="E1553" s="66">
        <v>43927</v>
      </c>
      <c r="F1553" s="63" t="s">
        <v>78</v>
      </c>
      <c r="G1553" s="64" t="s">
        <v>10838</v>
      </c>
      <c r="H1553" s="67"/>
      <c r="I1553" s="72"/>
    </row>
    <row r="1554" spans="1:9" s="73" customFormat="1" ht="14.25" customHeight="1" x14ac:dyDescent="0.25">
      <c r="A1554" s="63" t="s">
        <v>10839</v>
      </c>
      <c r="B1554" s="64" t="s">
        <v>10637</v>
      </c>
      <c r="C1554" s="63">
        <v>12</v>
      </c>
      <c r="D1554" s="66">
        <v>43907</v>
      </c>
      <c r="E1554" s="66">
        <v>43927</v>
      </c>
      <c r="F1554" s="63" t="s">
        <v>261</v>
      </c>
      <c r="G1554" s="64" t="s">
        <v>10840</v>
      </c>
      <c r="H1554" s="67"/>
      <c r="I1554" s="72"/>
    </row>
    <row r="1555" spans="1:9" s="73" customFormat="1" ht="14.25" customHeight="1" x14ac:dyDescent="0.25">
      <c r="A1555" s="63" t="s">
        <v>10841</v>
      </c>
      <c r="B1555" s="64" t="s">
        <v>10637</v>
      </c>
      <c r="C1555" s="63">
        <v>12</v>
      </c>
      <c r="D1555" s="66">
        <v>43907</v>
      </c>
      <c r="E1555" s="66">
        <v>43927</v>
      </c>
      <c r="F1555" s="63" t="s">
        <v>6360</v>
      </c>
      <c r="G1555" s="64" t="s">
        <v>10842</v>
      </c>
      <c r="H1555" s="67"/>
      <c r="I1555" s="68"/>
    </row>
    <row r="1556" spans="1:9" s="73" customFormat="1" ht="14.25" customHeight="1" x14ac:dyDescent="0.25">
      <c r="A1556" s="63" t="s">
        <v>10843</v>
      </c>
      <c r="B1556" s="64" t="s">
        <v>4562</v>
      </c>
      <c r="C1556" s="63">
        <v>12</v>
      </c>
      <c r="D1556" s="66">
        <v>43907</v>
      </c>
      <c r="E1556" s="66">
        <v>43927</v>
      </c>
      <c r="F1556" s="63" t="s">
        <v>6360</v>
      </c>
      <c r="G1556" s="64" t="s">
        <v>10844</v>
      </c>
      <c r="H1556" s="67"/>
      <c r="I1556" s="95"/>
    </row>
    <row r="1557" spans="1:9" s="73" customFormat="1" ht="14.25" customHeight="1" x14ac:dyDescent="0.25">
      <c r="A1557" s="63" t="s">
        <v>10845</v>
      </c>
      <c r="B1557" s="64" t="s">
        <v>4674</v>
      </c>
      <c r="C1557" s="63">
        <v>12</v>
      </c>
      <c r="D1557" s="66">
        <v>43907</v>
      </c>
      <c r="E1557" s="66">
        <v>43927</v>
      </c>
      <c r="F1557" s="63" t="s">
        <v>6389</v>
      </c>
      <c r="G1557" s="64" t="s">
        <v>10846</v>
      </c>
      <c r="H1557" s="67"/>
      <c r="I1557" s="72"/>
    </row>
    <row r="1558" spans="1:9" s="73" customFormat="1" ht="14.25" customHeight="1" x14ac:dyDescent="0.25">
      <c r="A1558" s="63" t="s">
        <v>10847</v>
      </c>
      <c r="B1558" s="64" t="s">
        <v>4562</v>
      </c>
      <c r="C1558" s="63">
        <v>12</v>
      </c>
      <c r="D1558" s="66">
        <v>43907</v>
      </c>
      <c r="E1558" s="66">
        <v>43927</v>
      </c>
      <c r="F1558" s="63" t="s">
        <v>91</v>
      </c>
      <c r="G1558" s="64" t="s">
        <v>10848</v>
      </c>
      <c r="H1558" s="67"/>
      <c r="I1558" s="68"/>
    </row>
    <row r="1559" spans="1:9" ht="14.25" customHeight="1" x14ac:dyDescent="0.25">
      <c r="A1559" s="63" t="s">
        <v>10849</v>
      </c>
      <c r="B1559" s="64" t="s">
        <v>8101</v>
      </c>
      <c r="C1559" s="63">
        <v>12</v>
      </c>
      <c r="D1559" s="66">
        <v>43907</v>
      </c>
      <c r="E1559" s="66">
        <v>43927</v>
      </c>
      <c r="F1559" s="63" t="s">
        <v>1911</v>
      </c>
      <c r="G1559" s="64" t="s">
        <v>10850</v>
      </c>
      <c r="H1559" s="67"/>
      <c r="I1559" s="68"/>
    </row>
    <row r="1560" spans="1:9" ht="14.25" customHeight="1" x14ac:dyDescent="0.25">
      <c r="A1560" s="63" t="s">
        <v>10851</v>
      </c>
      <c r="B1560" s="64" t="s">
        <v>4823</v>
      </c>
      <c r="C1560" s="63">
        <v>12</v>
      </c>
      <c r="D1560" s="66">
        <v>43907</v>
      </c>
      <c r="E1560" s="66">
        <v>43927</v>
      </c>
      <c r="F1560" s="63" t="s">
        <v>132</v>
      </c>
      <c r="G1560" s="64" t="s">
        <v>10852</v>
      </c>
      <c r="H1560" s="67"/>
      <c r="I1560" s="68"/>
    </row>
    <row r="1561" spans="1:9" s="75" customFormat="1" ht="14.25" customHeight="1" x14ac:dyDescent="0.25">
      <c r="A1561" s="63" t="s">
        <v>10853</v>
      </c>
      <c r="B1561" s="64" t="s">
        <v>10854</v>
      </c>
      <c r="C1561" s="63">
        <v>12</v>
      </c>
      <c r="D1561" s="66">
        <v>43907</v>
      </c>
      <c r="E1561" s="66">
        <v>43927</v>
      </c>
      <c r="F1561" s="63" t="s">
        <v>1304</v>
      </c>
      <c r="G1561" s="64" t="s">
        <v>10855</v>
      </c>
      <c r="H1561" s="67"/>
      <c r="I1561" s="68"/>
    </row>
    <row r="1562" spans="1:9" ht="14.25" customHeight="1" x14ac:dyDescent="0.25">
      <c r="A1562" s="63" t="s">
        <v>10856</v>
      </c>
      <c r="B1562" s="64" t="s">
        <v>10857</v>
      </c>
      <c r="C1562" s="63">
        <v>12</v>
      </c>
      <c r="D1562" s="66">
        <v>43907</v>
      </c>
      <c r="E1562" s="66">
        <v>43927</v>
      </c>
      <c r="F1562" s="63" t="s">
        <v>678</v>
      </c>
      <c r="G1562" s="64" t="s">
        <v>10858</v>
      </c>
      <c r="H1562" s="67"/>
      <c r="I1562" s="68"/>
    </row>
    <row r="1563" spans="1:9" ht="14.25" customHeight="1" x14ac:dyDescent="0.25">
      <c r="A1563" s="63" t="s">
        <v>10859</v>
      </c>
      <c r="B1563" s="64" t="s">
        <v>10860</v>
      </c>
      <c r="C1563" s="63">
        <v>12</v>
      </c>
      <c r="D1563" s="66">
        <v>43907</v>
      </c>
      <c r="E1563" s="66">
        <v>43927</v>
      </c>
      <c r="F1563" s="63" t="s">
        <v>518</v>
      </c>
      <c r="G1563" s="64" t="s">
        <v>10861</v>
      </c>
      <c r="H1563" s="67"/>
      <c r="I1563" s="72"/>
    </row>
    <row r="1564" spans="1:9" s="73" customFormat="1" ht="14.25" customHeight="1" x14ac:dyDescent="0.25">
      <c r="A1564" s="63" t="s">
        <v>10862</v>
      </c>
      <c r="B1564" s="64" t="s">
        <v>10863</v>
      </c>
      <c r="C1564" s="63">
        <v>12</v>
      </c>
      <c r="D1564" s="66">
        <v>43907</v>
      </c>
      <c r="E1564" s="66">
        <v>43927</v>
      </c>
      <c r="F1564" s="63" t="s">
        <v>38</v>
      </c>
      <c r="G1564" s="64" t="s">
        <v>10864</v>
      </c>
      <c r="H1564" s="67"/>
      <c r="I1564" s="72"/>
    </row>
    <row r="1565" spans="1:9" s="73" customFormat="1" ht="14.25" customHeight="1" x14ac:dyDescent="0.25">
      <c r="A1565" s="63" t="s">
        <v>10865</v>
      </c>
      <c r="B1565" s="64" t="s">
        <v>10866</v>
      </c>
      <c r="C1565" s="63">
        <v>12</v>
      </c>
      <c r="D1565" s="66">
        <v>43907</v>
      </c>
      <c r="E1565" s="66">
        <v>43927</v>
      </c>
      <c r="F1565" s="63" t="s">
        <v>38</v>
      </c>
      <c r="G1565" s="64" t="s">
        <v>10867</v>
      </c>
      <c r="H1565" s="67"/>
      <c r="I1565" s="68"/>
    </row>
    <row r="1566" spans="1:9" s="73" customFormat="1" ht="14.25" customHeight="1" x14ac:dyDescent="0.25">
      <c r="A1566" s="63" t="s">
        <v>10868</v>
      </c>
      <c r="B1566" s="64" t="s">
        <v>10869</v>
      </c>
      <c r="C1566" s="63">
        <v>12</v>
      </c>
      <c r="D1566" s="66">
        <v>43907</v>
      </c>
      <c r="E1566" s="66">
        <v>43927</v>
      </c>
      <c r="F1566" s="63" t="s">
        <v>655</v>
      </c>
      <c r="G1566" s="64" t="s">
        <v>10870</v>
      </c>
      <c r="H1566" s="67"/>
      <c r="I1566" s="68"/>
    </row>
    <row r="1567" spans="1:9" s="73" customFormat="1" ht="14.25" customHeight="1" x14ac:dyDescent="0.25">
      <c r="A1567" s="63" t="s">
        <v>10871</v>
      </c>
      <c r="B1567" s="64" t="s">
        <v>7363</v>
      </c>
      <c r="C1567" s="63">
        <v>12</v>
      </c>
      <c r="D1567" s="66">
        <v>43907</v>
      </c>
      <c r="E1567" s="66">
        <v>43927</v>
      </c>
      <c r="F1567" s="63" t="s">
        <v>197</v>
      </c>
      <c r="G1567" s="64" t="s">
        <v>10872</v>
      </c>
      <c r="H1567" s="67"/>
      <c r="I1567" s="68"/>
    </row>
    <row r="1568" spans="1:9" s="73" customFormat="1" ht="14.25" customHeight="1" x14ac:dyDescent="0.25">
      <c r="A1568" s="63" t="s">
        <v>10873</v>
      </c>
      <c r="B1568" s="64" t="s">
        <v>10874</v>
      </c>
      <c r="C1568" s="63">
        <v>12</v>
      </c>
      <c r="D1568" s="66">
        <v>43907</v>
      </c>
      <c r="E1568" s="66">
        <v>43927</v>
      </c>
      <c r="F1568" s="63" t="s">
        <v>1347</v>
      </c>
      <c r="G1568" s="64" t="s">
        <v>10875</v>
      </c>
      <c r="H1568" s="67"/>
      <c r="I1568" s="68"/>
    </row>
    <row r="1569" spans="1:9" s="73" customFormat="1" ht="14.25" customHeight="1" x14ac:dyDescent="0.25">
      <c r="A1569" s="63" t="s">
        <v>10876</v>
      </c>
      <c r="B1569" s="64" t="s">
        <v>8101</v>
      </c>
      <c r="C1569" s="63">
        <v>13</v>
      </c>
      <c r="D1569" s="66">
        <v>43914</v>
      </c>
      <c r="E1569" s="66">
        <v>43934</v>
      </c>
      <c r="F1569" s="63" t="s">
        <v>1354</v>
      </c>
      <c r="G1569" s="64" t="s">
        <v>10877</v>
      </c>
      <c r="H1569" s="67"/>
      <c r="I1569" s="72"/>
    </row>
    <row r="1570" spans="1:9" s="73" customFormat="1" ht="14.25" customHeight="1" x14ac:dyDescent="0.25">
      <c r="A1570" s="63" t="s">
        <v>10878</v>
      </c>
      <c r="B1570" s="64" t="s">
        <v>9267</v>
      </c>
      <c r="C1570" s="63">
        <v>13</v>
      </c>
      <c r="D1570" s="66">
        <v>43914</v>
      </c>
      <c r="E1570" s="66">
        <v>43934</v>
      </c>
      <c r="F1570" s="63" t="s">
        <v>714</v>
      </c>
      <c r="G1570" s="64" t="s">
        <v>10879</v>
      </c>
      <c r="H1570" s="67"/>
      <c r="I1570" s="68"/>
    </row>
    <row r="1571" spans="1:9" ht="14.25" customHeight="1" x14ac:dyDescent="0.25">
      <c r="A1571" s="63" t="s">
        <v>10880</v>
      </c>
      <c r="B1571" s="64" t="s">
        <v>4712</v>
      </c>
      <c r="C1571" s="63">
        <v>13</v>
      </c>
      <c r="D1571" s="66">
        <v>43914</v>
      </c>
      <c r="E1571" s="66">
        <v>43934</v>
      </c>
      <c r="F1571" s="63" t="s">
        <v>3230</v>
      </c>
      <c r="G1571" s="64" t="s">
        <v>10881</v>
      </c>
      <c r="H1571" s="67"/>
      <c r="I1571" s="68"/>
    </row>
    <row r="1572" spans="1:9" s="73" customFormat="1" ht="14.25" customHeight="1" x14ac:dyDescent="0.25">
      <c r="A1572" s="63" t="s">
        <v>10882</v>
      </c>
      <c r="B1572" s="64" t="s">
        <v>10195</v>
      </c>
      <c r="C1572" s="63">
        <v>13</v>
      </c>
      <c r="D1572" s="66">
        <v>43914</v>
      </c>
      <c r="E1572" s="66">
        <v>43934</v>
      </c>
      <c r="F1572" s="63" t="s">
        <v>122</v>
      </c>
      <c r="G1572" s="64" t="s">
        <v>10883</v>
      </c>
      <c r="H1572" s="67"/>
      <c r="I1572" s="68"/>
    </row>
    <row r="1573" spans="1:9" s="73" customFormat="1" ht="14.25" customHeight="1" x14ac:dyDescent="0.25">
      <c r="A1573" s="63" t="s">
        <v>10884</v>
      </c>
      <c r="B1573" s="64" t="s">
        <v>10195</v>
      </c>
      <c r="C1573" s="63">
        <v>13</v>
      </c>
      <c r="D1573" s="66">
        <v>43914</v>
      </c>
      <c r="E1573" s="66">
        <v>43934</v>
      </c>
      <c r="F1573" s="63" t="s">
        <v>122</v>
      </c>
      <c r="G1573" s="64" t="s">
        <v>10885</v>
      </c>
      <c r="H1573" s="67"/>
      <c r="I1573" s="68"/>
    </row>
    <row r="1574" spans="1:9" ht="14.25" customHeight="1" x14ac:dyDescent="0.25">
      <c r="A1574" s="63" t="s">
        <v>10886</v>
      </c>
      <c r="B1574" s="64" t="s">
        <v>10195</v>
      </c>
      <c r="C1574" s="63">
        <v>13</v>
      </c>
      <c r="D1574" s="66">
        <v>43914</v>
      </c>
      <c r="E1574" s="66">
        <v>43934</v>
      </c>
      <c r="F1574" s="63" t="s">
        <v>122</v>
      </c>
      <c r="G1574" s="64" t="s">
        <v>10887</v>
      </c>
      <c r="H1574" s="67"/>
      <c r="I1574" s="101"/>
    </row>
    <row r="1575" spans="1:9" ht="14.25" customHeight="1" x14ac:dyDescent="0.25">
      <c r="A1575" s="63" t="s">
        <v>10888</v>
      </c>
      <c r="B1575" s="64" t="s">
        <v>10866</v>
      </c>
      <c r="C1575" s="63">
        <v>13</v>
      </c>
      <c r="D1575" s="66">
        <v>43914</v>
      </c>
      <c r="E1575" s="66">
        <v>43934</v>
      </c>
      <c r="F1575" s="63" t="s">
        <v>793</v>
      </c>
      <c r="G1575" s="64" t="s">
        <v>10889</v>
      </c>
      <c r="H1575" s="67"/>
      <c r="I1575" s="72"/>
    </row>
    <row r="1576" spans="1:9" s="73" customFormat="1" ht="14.25" customHeight="1" x14ac:dyDescent="0.25">
      <c r="A1576" s="63" t="s">
        <v>10890</v>
      </c>
      <c r="B1576" s="64" t="s">
        <v>10891</v>
      </c>
      <c r="C1576" s="63">
        <v>13</v>
      </c>
      <c r="D1576" s="66">
        <v>43914</v>
      </c>
      <c r="E1576" s="66">
        <v>43934</v>
      </c>
      <c r="F1576" s="63" t="s">
        <v>793</v>
      </c>
      <c r="G1576" s="64" t="s">
        <v>10892</v>
      </c>
      <c r="H1576" s="67"/>
      <c r="I1576" s="68"/>
    </row>
    <row r="1577" spans="1:9" ht="14.25" customHeight="1" x14ac:dyDescent="0.25">
      <c r="A1577" s="63" t="s">
        <v>10893</v>
      </c>
      <c r="B1577" s="64" t="s">
        <v>9270</v>
      </c>
      <c r="C1577" s="63">
        <v>13</v>
      </c>
      <c r="D1577" s="66">
        <v>43914</v>
      </c>
      <c r="E1577" s="66">
        <v>43934</v>
      </c>
      <c r="F1577" s="63" t="s">
        <v>5154</v>
      </c>
      <c r="G1577" s="64" t="s">
        <v>10894</v>
      </c>
      <c r="H1577" s="67"/>
      <c r="I1577" s="72"/>
    </row>
    <row r="1578" spans="1:9" s="75" customFormat="1" ht="14.25" customHeight="1" x14ac:dyDescent="0.25">
      <c r="A1578" s="63" t="s">
        <v>10895</v>
      </c>
      <c r="B1578" s="64" t="s">
        <v>10896</v>
      </c>
      <c r="C1578" s="63">
        <v>13</v>
      </c>
      <c r="D1578" s="66">
        <v>43914</v>
      </c>
      <c r="E1578" s="66">
        <v>43934</v>
      </c>
      <c r="F1578" s="63" t="s">
        <v>948</v>
      </c>
      <c r="G1578" s="64" t="s">
        <v>10897</v>
      </c>
      <c r="H1578" s="67"/>
      <c r="I1578" s="68"/>
    </row>
    <row r="1579" spans="1:9" ht="14.25" customHeight="1" x14ac:dyDescent="0.25">
      <c r="A1579" s="63" t="s">
        <v>10898</v>
      </c>
      <c r="B1579" s="64" t="s">
        <v>10899</v>
      </c>
      <c r="C1579" s="63">
        <v>13</v>
      </c>
      <c r="D1579" s="66">
        <v>43914</v>
      </c>
      <c r="E1579" s="66">
        <v>43934</v>
      </c>
      <c r="F1579" s="63" t="s">
        <v>948</v>
      </c>
      <c r="G1579" s="64" t="s">
        <v>10900</v>
      </c>
      <c r="H1579" s="67"/>
      <c r="I1579" s="68"/>
    </row>
    <row r="1580" spans="1:9" s="75" customFormat="1" ht="14.25" customHeight="1" x14ac:dyDescent="0.25">
      <c r="A1580" s="63" t="s">
        <v>10901</v>
      </c>
      <c r="B1580" s="64" t="s">
        <v>10902</v>
      </c>
      <c r="C1580" s="63">
        <v>13</v>
      </c>
      <c r="D1580" s="66">
        <v>43914</v>
      </c>
      <c r="E1580" s="66">
        <v>43934</v>
      </c>
      <c r="F1580" s="63" t="s">
        <v>559</v>
      </c>
      <c r="G1580" s="64" t="s">
        <v>10903</v>
      </c>
      <c r="H1580" s="67"/>
      <c r="I1580" s="68"/>
    </row>
    <row r="1581" spans="1:9" ht="14.25" customHeight="1" x14ac:dyDescent="0.25">
      <c r="A1581" s="63" t="s">
        <v>10904</v>
      </c>
      <c r="B1581" s="64" t="s">
        <v>10905</v>
      </c>
      <c r="C1581" s="63">
        <v>13</v>
      </c>
      <c r="D1581" s="66">
        <v>43914</v>
      </c>
      <c r="E1581" s="66">
        <v>43934</v>
      </c>
      <c r="F1581" s="63" t="s">
        <v>666</v>
      </c>
      <c r="G1581" s="64" t="s">
        <v>10906</v>
      </c>
      <c r="H1581" s="67"/>
      <c r="I1581" s="68"/>
    </row>
    <row r="1582" spans="1:9" ht="14.25" customHeight="1" x14ac:dyDescent="0.25">
      <c r="A1582" s="63" t="s">
        <v>10907</v>
      </c>
      <c r="B1582" s="64" t="s">
        <v>10908</v>
      </c>
      <c r="C1582" s="63">
        <v>13</v>
      </c>
      <c r="D1582" s="66">
        <v>43914</v>
      </c>
      <c r="E1582" s="66">
        <v>43934</v>
      </c>
      <c r="F1582" s="63" t="s">
        <v>147</v>
      </c>
      <c r="G1582" s="64" t="s">
        <v>10909</v>
      </c>
      <c r="H1582" s="67"/>
      <c r="I1582" s="68"/>
    </row>
    <row r="1583" spans="1:9" s="75" customFormat="1" ht="14.25" customHeight="1" x14ac:dyDescent="0.25">
      <c r="A1583" s="63" t="s">
        <v>10910</v>
      </c>
      <c r="B1583" s="64" t="s">
        <v>10911</v>
      </c>
      <c r="C1583" s="63">
        <v>13</v>
      </c>
      <c r="D1583" s="66">
        <v>43914</v>
      </c>
      <c r="E1583" s="66">
        <v>43934</v>
      </c>
      <c r="F1583" s="63" t="s">
        <v>129</v>
      </c>
      <c r="G1583" s="64" t="s">
        <v>10912</v>
      </c>
      <c r="H1583" s="67"/>
      <c r="I1583" s="95"/>
    </row>
    <row r="1584" spans="1:9" ht="14.25" customHeight="1" x14ac:dyDescent="0.25">
      <c r="A1584" s="59" t="s">
        <v>10913</v>
      </c>
      <c r="B1584" s="64" t="s">
        <v>10914</v>
      </c>
      <c r="C1584" s="59">
        <v>13</v>
      </c>
      <c r="D1584" s="61">
        <v>43914</v>
      </c>
      <c r="E1584" s="61">
        <v>43934</v>
      </c>
      <c r="F1584" s="59" t="s">
        <v>5199</v>
      </c>
      <c r="G1584" s="17" t="s">
        <v>10915</v>
      </c>
      <c r="H1584" s="62" t="s">
        <v>10916</v>
      </c>
      <c r="I1584" s="59" t="s">
        <v>7129</v>
      </c>
    </row>
    <row r="1585" spans="1:9" ht="14.25" customHeight="1" x14ac:dyDescent="0.25">
      <c r="A1585" s="59" t="s">
        <v>10917</v>
      </c>
      <c r="B1585" s="64" t="s">
        <v>10918</v>
      </c>
      <c r="C1585" s="59">
        <v>13</v>
      </c>
      <c r="D1585" s="61">
        <v>43914</v>
      </c>
      <c r="E1585" s="61">
        <v>43934</v>
      </c>
      <c r="F1585" s="59" t="s">
        <v>3274</v>
      </c>
      <c r="G1585" s="17" t="s">
        <v>10919</v>
      </c>
      <c r="H1585" s="62" t="s">
        <v>7368</v>
      </c>
      <c r="I1585" s="59" t="s">
        <v>7129</v>
      </c>
    </row>
    <row r="1586" spans="1:9" ht="14.25" customHeight="1" x14ac:dyDescent="0.25">
      <c r="A1586" s="59" t="s">
        <v>10917</v>
      </c>
      <c r="B1586" s="64" t="s">
        <v>10918</v>
      </c>
      <c r="C1586" s="59">
        <v>13</v>
      </c>
      <c r="D1586" s="61">
        <v>43914</v>
      </c>
      <c r="E1586" s="61">
        <v>43934</v>
      </c>
      <c r="F1586" s="59" t="s">
        <v>3274</v>
      </c>
      <c r="G1586" s="17" t="s">
        <v>10919</v>
      </c>
      <c r="H1586" s="62" t="s">
        <v>7368</v>
      </c>
      <c r="I1586" s="59" t="s">
        <v>7129</v>
      </c>
    </row>
    <row r="1587" spans="1:9" ht="14.25" customHeight="1" x14ac:dyDescent="0.25">
      <c r="A1587" s="63" t="s">
        <v>10920</v>
      </c>
      <c r="B1587" s="64" t="s">
        <v>4233</v>
      </c>
      <c r="C1587" s="63">
        <v>13</v>
      </c>
      <c r="D1587" s="66">
        <v>43914</v>
      </c>
      <c r="E1587" s="66">
        <v>43934</v>
      </c>
      <c r="F1587" s="63" t="s">
        <v>312</v>
      </c>
      <c r="G1587" s="64" t="s">
        <v>10921</v>
      </c>
      <c r="H1587" s="67"/>
      <c r="I1587" s="68"/>
    </row>
    <row r="1588" spans="1:9" ht="14.25" customHeight="1" x14ac:dyDescent="0.25">
      <c r="A1588" s="59" t="s">
        <v>10922</v>
      </c>
      <c r="B1588" s="64" t="s">
        <v>8706</v>
      </c>
      <c r="C1588" s="59">
        <v>13</v>
      </c>
      <c r="D1588" s="61">
        <v>43914</v>
      </c>
      <c r="E1588" s="61">
        <v>43934</v>
      </c>
      <c r="F1588" s="59" t="s">
        <v>539</v>
      </c>
      <c r="G1588" s="17" t="s">
        <v>10923</v>
      </c>
      <c r="H1588" s="62" t="s">
        <v>9894</v>
      </c>
      <c r="I1588" s="59" t="s">
        <v>7129</v>
      </c>
    </row>
    <row r="1589" spans="1:9" ht="14.25" customHeight="1" x14ac:dyDescent="0.25">
      <c r="A1589" s="63" t="s">
        <v>10924</v>
      </c>
      <c r="B1589" s="64" t="s">
        <v>10918</v>
      </c>
      <c r="C1589" s="63">
        <v>13</v>
      </c>
      <c r="D1589" s="66">
        <v>43914</v>
      </c>
      <c r="E1589" s="66">
        <v>43934</v>
      </c>
      <c r="F1589" s="63" t="s">
        <v>275</v>
      </c>
      <c r="G1589" s="64" t="s">
        <v>10925</v>
      </c>
      <c r="H1589" s="67"/>
      <c r="I1589" s="72"/>
    </row>
    <row r="1590" spans="1:9" s="75" customFormat="1" ht="14.25" customHeight="1" x14ac:dyDescent="0.25">
      <c r="A1590" s="80" t="s">
        <v>10926</v>
      </c>
      <c r="B1590" s="81" t="s">
        <v>10739</v>
      </c>
      <c r="C1590" s="80">
        <v>13</v>
      </c>
      <c r="D1590" s="83">
        <v>43914</v>
      </c>
      <c r="E1590" s="83">
        <v>43934</v>
      </c>
      <c r="F1590" s="80" t="s">
        <v>332</v>
      </c>
      <c r="G1590" s="81" t="s">
        <v>10927</v>
      </c>
      <c r="H1590" s="84" t="s">
        <v>10550</v>
      </c>
      <c r="I1590" s="80" t="s">
        <v>7224</v>
      </c>
    </row>
    <row r="1591" spans="1:9" s="73" customFormat="1" ht="14.25" customHeight="1" x14ac:dyDescent="0.25">
      <c r="A1591" s="63" t="s">
        <v>10928</v>
      </c>
      <c r="B1591" s="64" t="s">
        <v>10929</v>
      </c>
      <c r="C1591" s="63">
        <v>13</v>
      </c>
      <c r="D1591" s="66">
        <v>43914</v>
      </c>
      <c r="E1591" s="66">
        <v>43934</v>
      </c>
      <c r="F1591" s="63" t="s">
        <v>2206</v>
      </c>
      <c r="G1591" s="64" t="s">
        <v>10930</v>
      </c>
      <c r="H1591" s="67"/>
      <c r="I1591" s="68"/>
    </row>
    <row r="1592" spans="1:9" s="73" customFormat="1" ht="14.25" customHeight="1" x14ac:dyDescent="0.25">
      <c r="A1592" s="63" t="s">
        <v>10931</v>
      </c>
      <c r="B1592" s="64" t="s">
        <v>4488</v>
      </c>
      <c r="C1592" s="63">
        <v>13</v>
      </c>
      <c r="D1592" s="66">
        <v>43914</v>
      </c>
      <c r="E1592" s="66">
        <v>43934</v>
      </c>
      <c r="F1592" s="63" t="s">
        <v>5302</v>
      </c>
      <c r="G1592" s="64" t="s">
        <v>10932</v>
      </c>
      <c r="H1592" s="67"/>
      <c r="I1592" s="95"/>
    </row>
    <row r="1593" spans="1:9" ht="14.25" customHeight="1" x14ac:dyDescent="0.25">
      <c r="A1593" s="63" t="s">
        <v>10933</v>
      </c>
      <c r="B1593" s="64" t="s">
        <v>7518</v>
      </c>
      <c r="C1593" s="63">
        <v>13</v>
      </c>
      <c r="D1593" s="66">
        <v>43914</v>
      </c>
      <c r="E1593" s="66">
        <v>43934</v>
      </c>
      <c r="F1593" s="63" t="s">
        <v>2117</v>
      </c>
      <c r="G1593" s="64" t="s">
        <v>10934</v>
      </c>
      <c r="H1593" s="67"/>
      <c r="I1593" s="68"/>
    </row>
    <row r="1594" spans="1:9" ht="14.25" customHeight="1" x14ac:dyDescent="0.25">
      <c r="A1594" s="63" t="s">
        <v>10935</v>
      </c>
      <c r="B1594" s="64" t="s">
        <v>10535</v>
      </c>
      <c r="C1594" s="63">
        <v>13</v>
      </c>
      <c r="D1594" s="66">
        <v>43914</v>
      </c>
      <c r="E1594" s="66">
        <v>43934</v>
      </c>
      <c r="F1594" s="63" t="s">
        <v>728</v>
      </c>
      <c r="G1594" s="64" t="s">
        <v>10936</v>
      </c>
      <c r="H1594" s="67"/>
      <c r="I1594" s="72"/>
    </row>
    <row r="1595" spans="1:9" s="73" customFormat="1" ht="14.25" customHeight="1" x14ac:dyDescent="0.25">
      <c r="A1595" s="63" t="s">
        <v>10937</v>
      </c>
      <c r="B1595" s="64" t="s">
        <v>10938</v>
      </c>
      <c r="C1595" s="63">
        <v>13</v>
      </c>
      <c r="D1595" s="66">
        <v>43914</v>
      </c>
      <c r="E1595" s="66">
        <v>43934</v>
      </c>
      <c r="F1595" s="63" t="s">
        <v>35</v>
      </c>
      <c r="G1595" s="64" t="s">
        <v>10939</v>
      </c>
      <c r="H1595" s="67"/>
      <c r="I1595" s="72"/>
    </row>
    <row r="1596" spans="1:9" s="73" customFormat="1" ht="14.25" customHeight="1" x14ac:dyDescent="0.25">
      <c r="A1596" s="63" t="s">
        <v>10940</v>
      </c>
      <c r="B1596" s="64" t="s">
        <v>7620</v>
      </c>
      <c r="C1596" s="63">
        <v>13</v>
      </c>
      <c r="D1596" s="66">
        <v>43914</v>
      </c>
      <c r="E1596" s="66">
        <v>43934</v>
      </c>
      <c r="F1596" s="63" t="s">
        <v>550</v>
      </c>
      <c r="G1596" s="64" t="s">
        <v>10941</v>
      </c>
      <c r="H1596" s="67"/>
      <c r="I1596" s="68"/>
    </row>
    <row r="1597" spans="1:9" s="73" customFormat="1" ht="14.25" customHeight="1" x14ac:dyDescent="0.25">
      <c r="A1597" s="63" t="s">
        <v>10942</v>
      </c>
      <c r="B1597" s="64" t="s">
        <v>10943</v>
      </c>
      <c r="C1597" s="63">
        <v>13</v>
      </c>
      <c r="D1597" s="66">
        <v>43914</v>
      </c>
      <c r="E1597" s="66">
        <v>43934</v>
      </c>
      <c r="F1597" s="63" t="s">
        <v>2872</v>
      </c>
      <c r="G1597" s="64" t="s">
        <v>10944</v>
      </c>
      <c r="H1597" s="67"/>
      <c r="I1597" s="72"/>
    </row>
    <row r="1598" spans="1:9" ht="14.25" customHeight="1" x14ac:dyDescent="0.25">
      <c r="A1598" s="63" t="s">
        <v>10945</v>
      </c>
      <c r="B1598" s="64" t="s">
        <v>4727</v>
      </c>
      <c r="C1598" s="63">
        <v>13</v>
      </c>
      <c r="D1598" s="66">
        <v>43914</v>
      </c>
      <c r="E1598" s="66">
        <v>43934</v>
      </c>
      <c r="F1598" s="63" t="s">
        <v>2738</v>
      </c>
      <c r="G1598" s="64" t="s">
        <v>10946</v>
      </c>
      <c r="H1598" s="67"/>
      <c r="I1598" s="68"/>
    </row>
    <row r="1599" spans="1:9" ht="14.25" customHeight="1" x14ac:dyDescent="0.25">
      <c r="A1599" s="80" t="s">
        <v>10947</v>
      </c>
      <c r="B1599" s="81" t="s">
        <v>10948</v>
      </c>
      <c r="C1599" s="80">
        <v>13</v>
      </c>
      <c r="D1599" s="83">
        <v>43914</v>
      </c>
      <c r="E1599" s="83">
        <v>43934</v>
      </c>
      <c r="F1599" s="80" t="s">
        <v>422</v>
      </c>
      <c r="G1599" s="81" t="s">
        <v>10949</v>
      </c>
      <c r="H1599" s="84" t="s">
        <v>7653</v>
      </c>
      <c r="I1599" s="80" t="s">
        <v>7224</v>
      </c>
    </row>
    <row r="1600" spans="1:9" ht="14.25" customHeight="1" x14ac:dyDescent="0.25">
      <c r="A1600" s="59" t="s">
        <v>10950</v>
      </c>
      <c r="B1600" s="64" t="s">
        <v>10951</v>
      </c>
      <c r="C1600" s="59">
        <v>13</v>
      </c>
      <c r="D1600" s="61">
        <v>43914</v>
      </c>
      <c r="E1600" s="61">
        <v>43934</v>
      </c>
      <c r="F1600" s="59" t="s">
        <v>200</v>
      </c>
      <c r="G1600" s="17" t="s">
        <v>10952</v>
      </c>
      <c r="H1600" s="62" t="s">
        <v>7671</v>
      </c>
      <c r="I1600" s="59" t="s">
        <v>7129</v>
      </c>
    </row>
    <row r="1601" spans="1:9" s="73" customFormat="1" ht="14.25" customHeight="1" x14ac:dyDescent="0.25">
      <c r="A1601" s="59" t="s">
        <v>10950</v>
      </c>
      <c r="B1601" s="64" t="s">
        <v>10951</v>
      </c>
      <c r="C1601" s="59">
        <v>13</v>
      </c>
      <c r="D1601" s="61">
        <v>43914</v>
      </c>
      <c r="E1601" s="61">
        <v>43934</v>
      </c>
      <c r="F1601" s="59" t="s">
        <v>200</v>
      </c>
      <c r="G1601" s="17" t="s">
        <v>10952</v>
      </c>
      <c r="H1601" s="62" t="s">
        <v>7677</v>
      </c>
      <c r="I1601" s="59" t="s">
        <v>7129</v>
      </c>
    </row>
    <row r="1602" spans="1:9" ht="14.25" customHeight="1" x14ac:dyDescent="0.25">
      <c r="A1602" s="63" t="s">
        <v>10953</v>
      </c>
      <c r="B1602" s="64" t="s">
        <v>10954</v>
      </c>
      <c r="C1602" s="63">
        <v>13</v>
      </c>
      <c r="D1602" s="66">
        <v>43914</v>
      </c>
      <c r="E1602" s="66">
        <v>43934</v>
      </c>
      <c r="F1602" s="63" t="s">
        <v>658</v>
      </c>
      <c r="G1602" s="64" t="s">
        <v>10955</v>
      </c>
      <c r="H1602" s="67"/>
      <c r="I1602" s="68"/>
    </row>
    <row r="1603" spans="1:9" ht="14.25" customHeight="1" x14ac:dyDescent="0.25">
      <c r="A1603" s="59" t="s">
        <v>10956</v>
      </c>
      <c r="B1603" s="64" t="s">
        <v>4257</v>
      </c>
      <c r="C1603" s="59">
        <v>13</v>
      </c>
      <c r="D1603" s="61">
        <v>43914</v>
      </c>
      <c r="E1603" s="61">
        <v>43934</v>
      </c>
      <c r="F1603" s="59" t="s">
        <v>725</v>
      </c>
      <c r="G1603" s="17" t="s">
        <v>10957</v>
      </c>
      <c r="H1603" s="62" t="s">
        <v>10958</v>
      </c>
      <c r="I1603" s="59" t="s">
        <v>7129</v>
      </c>
    </row>
    <row r="1604" spans="1:9" ht="14.25" customHeight="1" x14ac:dyDescent="0.25">
      <c r="A1604" s="63" t="s">
        <v>10959</v>
      </c>
      <c r="B1604" s="64" t="s">
        <v>10960</v>
      </c>
      <c r="C1604" s="63">
        <v>13</v>
      </c>
      <c r="D1604" s="66">
        <v>43914</v>
      </c>
      <c r="E1604" s="66">
        <v>43934</v>
      </c>
      <c r="F1604" s="63" t="s">
        <v>1867</v>
      </c>
      <c r="G1604" s="64" t="s">
        <v>10961</v>
      </c>
      <c r="H1604" s="67"/>
      <c r="I1604" s="68"/>
    </row>
    <row r="1605" spans="1:9" ht="14.25" customHeight="1" x14ac:dyDescent="0.25">
      <c r="A1605" s="59" t="s">
        <v>10962</v>
      </c>
      <c r="B1605" s="64" t="s">
        <v>10963</v>
      </c>
      <c r="C1605" s="59">
        <v>13</v>
      </c>
      <c r="D1605" s="61">
        <v>43914</v>
      </c>
      <c r="E1605" s="61">
        <v>43934</v>
      </c>
      <c r="F1605" s="59" t="s">
        <v>383</v>
      </c>
      <c r="G1605" s="17" t="s">
        <v>10964</v>
      </c>
      <c r="H1605" s="62" t="s">
        <v>10965</v>
      </c>
      <c r="I1605" s="59" t="s">
        <v>7129</v>
      </c>
    </row>
    <row r="1606" spans="1:9" ht="14.25" customHeight="1" x14ac:dyDescent="0.25">
      <c r="A1606" s="63" t="s">
        <v>10966</v>
      </c>
      <c r="B1606" s="64" t="s">
        <v>4437</v>
      </c>
      <c r="C1606" s="63">
        <v>13</v>
      </c>
      <c r="D1606" s="66">
        <v>43914</v>
      </c>
      <c r="E1606" s="66">
        <v>43934</v>
      </c>
      <c r="F1606" s="63" t="s">
        <v>5888</v>
      </c>
      <c r="G1606" s="64" t="s">
        <v>10967</v>
      </c>
      <c r="H1606" s="67"/>
      <c r="I1606" s="95"/>
    </row>
    <row r="1607" spans="1:9" s="75" customFormat="1" ht="14.25" customHeight="1" x14ac:dyDescent="0.25">
      <c r="A1607" s="147" t="s">
        <v>10968</v>
      </c>
      <c r="B1607" s="64" t="s">
        <v>10969</v>
      </c>
      <c r="C1607" s="63">
        <v>13</v>
      </c>
      <c r="D1607" s="66">
        <v>44285</v>
      </c>
      <c r="E1607" s="66">
        <v>44305</v>
      </c>
      <c r="F1607" s="71" t="s">
        <v>352</v>
      </c>
      <c r="G1607" s="94" t="s">
        <v>10970</v>
      </c>
      <c r="H1607" s="67"/>
      <c r="I1607" s="68"/>
    </row>
    <row r="1608" spans="1:9" ht="14.25" customHeight="1" x14ac:dyDescent="0.25">
      <c r="A1608" s="63" t="s">
        <v>10971</v>
      </c>
      <c r="B1608" s="64" t="s">
        <v>10972</v>
      </c>
      <c r="C1608" s="63">
        <v>13</v>
      </c>
      <c r="D1608" s="66">
        <v>43914</v>
      </c>
      <c r="E1608" s="66">
        <v>43934</v>
      </c>
      <c r="F1608" s="63" t="s">
        <v>3107</v>
      </c>
      <c r="G1608" s="64" t="s">
        <v>10973</v>
      </c>
      <c r="H1608" s="67"/>
      <c r="I1608" s="72"/>
    </row>
    <row r="1609" spans="1:9" ht="14.25" customHeight="1" x14ac:dyDescent="0.25">
      <c r="A1609" s="63" t="s">
        <v>10974</v>
      </c>
      <c r="B1609" s="64" t="s">
        <v>9100</v>
      </c>
      <c r="C1609" s="63">
        <v>13</v>
      </c>
      <c r="D1609" s="66">
        <v>43914</v>
      </c>
      <c r="E1609" s="66">
        <v>43934</v>
      </c>
      <c r="F1609" s="63" t="s">
        <v>5986</v>
      </c>
      <c r="G1609" s="64" t="s">
        <v>10975</v>
      </c>
      <c r="H1609" s="67"/>
      <c r="I1609" s="68"/>
    </row>
    <row r="1610" spans="1:9" ht="14.25" customHeight="1" x14ac:dyDescent="0.25">
      <c r="A1610" s="59" t="s">
        <v>10976</v>
      </c>
      <c r="B1610" s="64" t="s">
        <v>10835</v>
      </c>
      <c r="C1610" s="59">
        <v>13</v>
      </c>
      <c r="D1610" s="61">
        <v>43914</v>
      </c>
      <c r="E1610" s="61">
        <v>43934</v>
      </c>
      <c r="F1610" s="59" t="s">
        <v>6028</v>
      </c>
      <c r="G1610" s="17" t="s">
        <v>10977</v>
      </c>
      <c r="H1610" s="62" t="s">
        <v>9446</v>
      </c>
      <c r="I1610" s="59" t="s">
        <v>7129</v>
      </c>
    </row>
    <row r="1611" spans="1:9" ht="14.25" customHeight="1" x14ac:dyDescent="0.25">
      <c r="A1611" s="59" t="s">
        <v>10976</v>
      </c>
      <c r="B1611" s="64" t="s">
        <v>10835</v>
      </c>
      <c r="C1611" s="59">
        <v>13</v>
      </c>
      <c r="D1611" s="61">
        <v>43914</v>
      </c>
      <c r="E1611" s="61">
        <v>43934</v>
      </c>
      <c r="F1611" s="59" t="s">
        <v>6028</v>
      </c>
      <c r="G1611" s="17" t="s">
        <v>10977</v>
      </c>
      <c r="H1611" s="62" t="s">
        <v>10978</v>
      </c>
      <c r="I1611" s="59" t="s">
        <v>7129</v>
      </c>
    </row>
    <row r="1612" spans="1:9" ht="14.25" customHeight="1" x14ac:dyDescent="0.25">
      <c r="A1612" s="63" t="s">
        <v>10979</v>
      </c>
      <c r="B1612" s="64" t="s">
        <v>9908</v>
      </c>
      <c r="C1612" s="63">
        <v>13</v>
      </c>
      <c r="D1612" s="66">
        <v>43914</v>
      </c>
      <c r="E1612" s="66">
        <v>43934</v>
      </c>
      <c r="F1612" s="63" t="s">
        <v>225</v>
      </c>
      <c r="G1612" s="64" t="s">
        <v>10980</v>
      </c>
      <c r="H1612" s="67"/>
      <c r="I1612" s="68"/>
    </row>
    <row r="1613" spans="1:9" ht="14.25" customHeight="1" x14ac:dyDescent="0.25">
      <c r="A1613" s="63" t="s">
        <v>10981</v>
      </c>
      <c r="B1613" s="64" t="s">
        <v>10982</v>
      </c>
      <c r="C1613" s="63">
        <v>13</v>
      </c>
      <c r="D1613" s="66">
        <v>43914</v>
      </c>
      <c r="E1613" s="66">
        <v>43934</v>
      </c>
      <c r="F1613" s="63" t="s">
        <v>430</v>
      </c>
      <c r="G1613" s="64" t="s">
        <v>10983</v>
      </c>
      <c r="H1613" s="67"/>
      <c r="I1613" s="68"/>
    </row>
    <row r="1614" spans="1:9" s="73" customFormat="1" ht="14.25" customHeight="1" x14ac:dyDescent="0.25">
      <c r="A1614" s="63" t="s">
        <v>10984</v>
      </c>
      <c r="B1614" s="64" t="s">
        <v>10982</v>
      </c>
      <c r="C1614" s="63">
        <v>13</v>
      </c>
      <c r="D1614" s="66">
        <v>43914</v>
      </c>
      <c r="E1614" s="66">
        <v>43934</v>
      </c>
      <c r="F1614" s="63" t="s">
        <v>430</v>
      </c>
      <c r="G1614" s="64" t="s">
        <v>10985</v>
      </c>
      <c r="H1614" s="67"/>
      <c r="I1614" s="68"/>
    </row>
    <row r="1615" spans="1:9" ht="14.25" customHeight="1" x14ac:dyDescent="0.25">
      <c r="A1615" s="63" t="s">
        <v>10986</v>
      </c>
      <c r="B1615" s="64" t="s">
        <v>10987</v>
      </c>
      <c r="C1615" s="63">
        <v>13</v>
      </c>
      <c r="D1615" s="66">
        <v>43914</v>
      </c>
      <c r="E1615" s="66">
        <v>43934</v>
      </c>
      <c r="F1615" s="63" t="s">
        <v>115</v>
      </c>
      <c r="G1615" s="64" t="s">
        <v>10988</v>
      </c>
      <c r="H1615" s="67"/>
      <c r="I1615" s="72"/>
    </row>
    <row r="1616" spans="1:9" ht="14.25" customHeight="1" x14ac:dyDescent="0.25">
      <c r="A1616" s="63" t="s">
        <v>10989</v>
      </c>
      <c r="B1616" s="64" t="s">
        <v>10990</v>
      </c>
      <c r="C1616" s="63">
        <v>13</v>
      </c>
      <c r="D1616" s="66">
        <v>43914</v>
      </c>
      <c r="E1616" s="66">
        <v>43934</v>
      </c>
      <c r="F1616" s="63" t="s">
        <v>178</v>
      </c>
      <c r="G1616" s="64" t="s">
        <v>10991</v>
      </c>
      <c r="H1616" s="67"/>
      <c r="I1616" s="68"/>
    </row>
    <row r="1617" spans="1:9" ht="14.25" customHeight="1" x14ac:dyDescent="0.25">
      <c r="A1617" s="63" t="s">
        <v>10992</v>
      </c>
      <c r="B1617" s="64" t="s">
        <v>10993</v>
      </c>
      <c r="C1617" s="63">
        <v>13</v>
      </c>
      <c r="D1617" s="66">
        <v>43914</v>
      </c>
      <c r="E1617" s="66">
        <v>43934</v>
      </c>
      <c r="F1617" s="63" t="s">
        <v>112</v>
      </c>
      <c r="G1617" s="64" t="s">
        <v>10994</v>
      </c>
      <c r="H1617" s="67" t="s">
        <v>10995</v>
      </c>
      <c r="I1617" s="63" t="s">
        <v>8267</v>
      </c>
    </row>
    <row r="1618" spans="1:9" ht="14.25" customHeight="1" x14ac:dyDescent="0.25">
      <c r="A1618" s="63" t="s">
        <v>10996</v>
      </c>
      <c r="B1618" s="64" t="s">
        <v>10993</v>
      </c>
      <c r="C1618" s="63">
        <v>13</v>
      </c>
      <c r="D1618" s="66">
        <v>43914</v>
      </c>
      <c r="E1618" s="66">
        <v>43934</v>
      </c>
      <c r="F1618" s="63" t="s">
        <v>112</v>
      </c>
      <c r="G1618" s="64" t="s">
        <v>10997</v>
      </c>
      <c r="H1618" s="67" t="s">
        <v>10995</v>
      </c>
      <c r="I1618" s="63" t="s">
        <v>8267</v>
      </c>
    </row>
    <row r="1619" spans="1:9" ht="14.25" customHeight="1" x14ac:dyDescent="0.25">
      <c r="A1619" s="63" t="s">
        <v>10998</v>
      </c>
      <c r="B1619" s="64" t="s">
        <v>10993</v>
      </c>
      <c r="C1619" s="63">
        <v>13</v>
      </c>
      <c r="D1619" s="66">
        <v>43914</v>
      </c>
      <c r="E1619" s="66">
        <v>43934</v>
      </c>
      <c r="F1619" s="63" t="s">
        <v>112</v>
      </c>
      <c r="G1619" s="64" t="s">
        <v>10999</v>
      </c>
      <c r="H1619" s="67" t="s">
        <v>10995</v>
      </c>
      <c r="I1619" s="63" t="s">
        <v>8267</v>
      </c>
    </row>
    <row r="1620" spans="1:9" s="103" customFormat="1" ht="14.25" customHeight="1" x14ac:dyDescent="0.25">
      <c r="A1620" s="59" t="s">
        <v>11000</v>
      </c>
      <c r="B1620" s="64" t="s">
        <v>10993</v>
      </c>
      <c r="C1620" s="59">
        <v>13</v>
      </c>
      <c r="D1620" s="61">
        <v>43914</v>
      </c>
      <c r="E1620" s="61">
        <v>43934</v>
      </c>
      <c r="F1620" s="59" t="s">
        <v>112</v>
      </c>
      <c r="G1620" s="17" t="s">
        <v>11001</v>
      </c>
      <c r="H1620" s="62" t="s">
        <v>10995</v>
      </c>
      <c r="I1620" s="59" t="s">
        <v>7129</v>
      </c>
    </row>
    <row r="1621" spans="1:9" ht="14.25" customHeight="1" x14ac:dyDescent="0.25">
      <c r="A1621" s="59" t="s">
        <v>11002</v>
      </c>
      <c r="B1621" s="64" t="s">
        <v>10993</v>
      </c>
      <c r="C1621" s="59">
        <v>13</v>
      </c>
      <c r="D1621" s="61">
        <v>43914</v>
      </c>
      <c r="E1621" s="61">
        <v>43934</v>
      </c>
      <c r="F1621" s="59" t="s">
        <v>112</v>
      </c>
      <c r="G1621" s="17" t="s">
        <v>11003</v>
      </c>
      <c r="H1621" s="62" t="s">
        <v>10995</v>
      </c>
      <c r="I1621" s="59" t="s">
        <v>7129</v>
      </c>
    </row>
    <row r="1622" spans="1:9" s="73" customFormat="1" ht="14.25" customHeight="1" x14ac:dyDescent="0.25">
      <c r="A1622" s="63" t="s">
        <v>11004</v>
      </c>
      <c r="B1622" s="64" t="s">
        <v>10993</v>
      </c>
      <c r="C1622" s="63">
        <v>13</v>
      </c>
      <c r="D1622" s="66">
        <v>43914</v>
      </c>
      <c r="E1622" s="66">
        <v>43934</v>
      </c>
      <c r="F1622" s="63" t="s">
        <v>112</v>
      </c>
      <c r="G1622" s="64" t="s">
        <v>11005</v>
      </c>
      <c r="H1622" s="67"/>
      <c r="I1622" s="68"/>
    </row>
    <row r="1623" spans="1:9" s="75" customFormat="1" ht="14.25" customHeight="1" x14ac:dyDescent="0.25">
      <c r="A1623" s="59" t="s">
        <v>11006</v>
      </c>
      <c r="B1623" s="64" t="s">
        <v>10993</v>
      </c>
      <c r="C1623" s="59">
        <v>13</v>
      </c>
      <c r="D1623" s="61">
        <v>43914</v>
      </c>
      <c r="E1623" s="61">
        <v>43934</v>
      </c>
      <c r="F1623" s="59" t="s">
        <v>112</v>
      </c>
      <c r="G1623" s="17" t="s">
        <v>11007</v>
      </c>
      <c r="H1623" s="62" t="s">
        <v>10995</v>
      </c>
      <c r="I1623" s="59" t="s">
        <v>7129</v>
      </c>
    </row>
    <row r="1624" spans="1:9" s="73" customFormat="1" ht="14.25" customHeight="1" x14ac:dyDescent="0.25">
      <c r="A1624" s="63" t="s">
        <v>11008</v>
      </c>
      <c r="B1624" s="64" t="s">
        <v>11009</v>
      </c>
      <c r="C1624" s="63">
        <v>13</v>
      </c>
      <c r="D1624" s="66">
        <v>43914</v>
      </c>
      <c r="E1624" s="66">
        <v>43934</v>
      </c>
      <c r="F1624" s="63" t="s">
        <v>112</v>
      </c>
      <c r="G1624" s="64" t="s">
        <v>11010</v>
      </c>
      <c r="H1624" s="67"/>
      <c r="I1624" s="68"/>
    </row>
    <row r="1625" spans="1:9" s="73" customFormat="1" ht="14.25" customHeight="1" x14ac:dyDescent="0.25">
      <c r="A1625" s="63" t="s">
        <v>11011</v>
      </c>
      <c r="B1625" s="64" t="s">
        <v>11009</v>
      </c>
      <c r="C1625" s="63">
        <v>13</v>
      </c>
      <c r="D1625" s="66">
        <v>43914</v>
      </c>
      <c r="E1625" s="66">
        <v>43934</v>
      </c>
      <c r="F1625" s="63" t="s">
        <v>112</v>
      </c>
      <c r="G1625" s="64" t="s">
        <v>11012</v>
      </c>
      <c r="H1625" s="67"/>
      <c r="I1625" s="72"/>
    </row>
    <row r="1626" spans="1:9" ht="14.25" customHeight="1" x14ac:dyDescent="0.25">
      <c r="A1626" s="59" t="s">
        <v>11013</v>
      </c>
      <c r="B1626" s="64" t="s">
        <v>11014</v>
      </c>
      <c r="C1626" s="59">
        <v>13</v>
      </c>
      <c r="D1626" s="61">
        <v>43914</v>
      </c>
      <c r="E1626" s="61">
        <v>43934</v>
      </c>
      <c r="F1626" s="59" t="s">
        <v>61</v>
      </c>
      <c r="G1626" s="17" t="s">
        <v>11015</v>
      </c>
      <c r="H1626" s="62" t="s">
        <v>11016</v>
      </c>
      <c r="I1626" s="59" t="s">
        <v>7129</v>
      </c>
    </row>
    <row r="1627" spans="1:9" ht="14.25" customHeight="1" x14ac:dyDescent="0.25">
      <c r="A1627" s="59" t="s">
        <v>11017</v>
      </c>
      <c r="B1627" s="64" t="s">
        <v>4094</v>
      </c>
      <c r="C1627" s="59">
        <v>13</v>
      </c>
      <c r="D1627" s="61">
        <v>43914</v>
      </c>
      <c r="E1627" s="61">
        <v>43934</v>
      </c>
      <c r="F1627" s="59" t="s">
        <v>61</v>
      </c>
      <c r="G1627" s="17" t="s">
        <v>11018</v>
      </c>
      <c r="H1627" s="62" t="s">
        <v>10062</v>
      </c>
      <c r="I1627" s="59" t="s">
        <v>7129</v>
      </c>
    </row>
    <row r="1628" spans="1:9" s="73" customFormat="1" ht="14.25" customHeight="1" x14ac:dyDescent="0.25">
      <c r="A1628" s="63" t="s">
        <v>11019</v>
      </c>
      <c r="B1628" s="64" t="s">
        <v>11020</v>
      </c>
      <c r="C1628" s="63">
        <v>13</v>
      </c>
      <c r="D1628" s="66">
        <v>43914</v>
      </c>
      <c r="E1628" s="66">
        <v>43934</v>
      </c>
      <c r="F1628" s="63" t="s">
        <v>82</v>
      </c>
      <c r="G1628" s="64" t="s">
        <v>11021</v>
      </c>
      <c r="H1628" s="67"/>
      <c r="I1628" s="72"/>
    </row>
    <row r="1629" spans="1:9" ht="14.25" customHeight="1" x14ac:dyDescent="0.25">
      <c r="A1629" s="63" t="s">
        <v>11022</v>
      </c>
      <c r="B1629" s="64" t="s">
        <v>4019</v>
      </c>
      <c r="C1629" s="63">
        <v>13</v>
      </c>
      <c r="D1629" s="66">
        <v>43914</v>
      </c>
      <c r="E1629" s="66">
        <v>43934</v>
      </c>
      <c r="F1629" s="63" t="s">
        <v>82</v>
      </c>
      <c r="G1629" s="64" t="s">
        <v>11023</v>
      </c>
      <c r="H1629" s="67"/>
      <c r="I1629" s="68"/>
    </row>
    <row r="1630" spans="1:9" ht="14.25" customHeight="1" x14ac:dyDescent="0.25">
      <c r="A1630" s="63" t="s">
        <v>11024</v>
      </c>
      <c r="B1630" s="64" t="s">
        <v>8101</v>
      </c>
      <c r="C1630" s="63">
        <v>13</v>
      </c>
      <c r="D1630" s="66">
        <v>43914</v>
      </c>
      <c r="E1630" s="66">
        <v>43934</v>
      </c>
      <c r="F1630" s="63" t="s">
        <v>366</v>
      </c>
      <c r="G1630" s="64" t="s">
        <v>11025</v>
      </c>
      <c r="H1630" s="67"/>
      <c r="I1630" s="72"/>
    </row>
    <row r="1631" spans="1:9" ht="14.25" customHeight="1" x14ac:dyDescent="0.25">
      <c r="A1631" s="59" t="s">
        <v>11026</v>
      </c>
      <c r="B1631" s="64" t="s">
        <v>8155</v>
      </c>
      <c r="C1631" s="59">
        <v>13</v>
      </c>
      <c r="D1631" s="61">
        <v>43914</v>
      </c>
      <c r="E1631" s="61">
        <v>43934</v>
      </c>
      <c r="F1631" s="59" t="s">
        <v>366</v>
      </c>
      <c r="G1631" s="17" t="s">
        <v>11027</v>
      </c>
      <c r="H1631" s="62" t="s">
        <v>11028</v>
      </c>
      <c r="I1631" s="59" t="s">
        <v>7129</v>
      </c>
    </row>
    <row r="1632" spans="1:9" ht="14.25" customHeight="1" x14ac:dyDescent="0.25">
      <c r="A1632" s="63" t="s">
        <v>11029</v>
      </c>
      <c r="B1632" s="64" t="s">
        <v>8155</v>
      </c>
      <c r="C1632" s="63">
        <v>13</v>
      </c>
      <c r="D1632" s="66">
        <v>43914</v>
      </c>
      <c r="E1632" s="66">
        <v>43934</v>
      </c>
      <c r="F1632" s="63" t="s">
        <v>3240</v>
      </c>
      <c r="G1632" s="64" t="s">
        <v>11030</v>
      </c>
      <c r="H1632" s="67"/>
      <c r="I1632" s="68"/>
    </row>
    <row r="1633" spans="1:9" ht="14.25" customHeight="1" x14ac:dyDescent="0.25">
      <c r="A1633" s="63" t="s">
        <v>11031</v>
      </c>
      <c r="B1633" s="64" t="s">
        <v>8101</v>
      </c>
      <c r="C1633" s="63">
        <v>13</v>
      </c>
      <c r="D1633" s="66">
        <v>43914</v>
      </c>
      <c r="E1633" s="66">
        <v>43934</v>
      </c>
      <c r="F1633" s="63" t="s">
        <v>6149</v>
      </c>
      <c r="G1633" s="64" t="s">
        <v>11032</v>
      </c>
      <c r="H1633" s="67"/>
      <c r="I1633" s="68"/>
    </row>
    <row r="1634" spans="1:9" ht="14.25" customHeight="1" x14ac:dyDescent="0.25">
      <c r="A1634" s="59" t="s">
        <v>11033</v>
      </c>
      <c r="B1634" s="64" t="s">
        <v>10866</v>
      </c>
      <c r="C1634" s="59">
        <v>13</v>
      </c>
      <c r="D1634" s="61">
        <v>43914</v>
      </c>
      <c r="E1634" s="61">
        <v>43934</v>
      </c>
      <c r="F1634" s="59" t="s">
        <v>6196</v>
      </c>
      <c r="G1634" s="17" t="s">
        <v>11034</v>
      </c>
      <c r="H1634" s="62" t="s">
        <v>11035</v>
      </c>
      <c r="I1634" s="59" t="s">
        <v>7129</v>
      </c>
    </row>
    <row r="1635" spans="1:9" ht="14.25" customHeight="1" x14ac:dyDescent="0.25">
      <c r="A1635" s="80" t="s">
        <v>11036</v>
      </c>
      <c r="B1635" s="81" t="s">
        <v>11037</v>
      </c>
      <c r="C1635" s="80">
        <v>13</v>
      </c>
      <c r="D1635" s="83">
        <v>43914</v>
      </c>
      <c r="E1635" s="83">
        <v>43934</v>
      </c>
      <c r="F1635" s="80" t="s">
        <v>695</v>
      </c>
      <c r="G1635" s="81" t="s">
        <v>11038</v>
      </c>
      <c r="H1635" s="84" t="s">
        <v>9446</v>
      </c>
      <c r="I1635" s="80" t="s">
        <v>7224</v>
      </c>
    </row>
    <row r="1636" spans="1:9" ht="14.25" customHeight="1" x14ac:dyDescent="0.25">
      <c r="A1636" s="80" t="s">
        <v>11036</v>
      </c>
      <c r="B1636" s="81" t="s">
        <v>11037</v>
      </c>
      <c r="C1636" s="80">
        <v>13</v>
      </c>
      <c r="D1636" s="83">
        <v>43914</v>
      </c>
      <c r="E1636" s="83">
        <v>43934</v>
      </c>
      <c r="F1636" s="80" t="s">
        <v>695</v>
      </c>
      <c r="G1636" s="81" t="s">
        <v>11038</v>
      </c>
      <c r="H1636" s="84" t="s">
        <v>8941</v>
      </c>
      <c r="I1636" s="80" t="s">
        <v>7224</v>
      </c>
    </row>
    <row r="1637" spans="1:9" ht="14.25" customHeight="1" x14ac:dyDescent="0.25">
      <c r="A1637" s="80" t="s">
        <v>11039</v>
      </c>
      <c r="B1637" s="81" t="s">
        <v>11037</v>
      </c>
      <c r="C1637" s="80">
        <v>13</v>
      </c>
      <c r="D1637" s="83">
        <v>43914</v>
      </c>
      <c r="E1637" s="83">
        <v>43934</v>
      </c>
      <c r="F1637" s="80" t="s">
        <v>695</v>
      </c>
      <c r="G1637" s="81" t="s">
        <v>11040</v>
      </c>
      <c r="H1637" s="84" t="s">
        <v>9446</v>
      </c>
      <c r="I1637" s="80" t="s">
        <v>7224</v>
      </c>
    </row>
    <row r="1638" spans="1:9" s="73" customFormat="1" ht="14.25" customHeight="1" x14ac:dyDescent="0.25">
      <c r="A1638" s="80" t="s">
        <v>11039</v>
      </c>
      <c r="B1638" s="81" t="s">
        <v>11037</v>
      </c>
      <c r="C1638" s="80">
        <v>13</v>
      </c>
      <c r="D1638" s="83">
        <v>43914</v>
      </c>
      <c r="E1638" s="83">
        <v>43934</v>
      </c>
      <c r="F1638" s="80" t="s">
        <v>695</v>
      </c>
      <c r="G1638" s="81" t="s">
        <v>11040</v>
      </c>
      <c r="H1638" s="84" t="s">
        <v>8941</v>
      </c>
      <c r="I1638" s="80" t="s">
        <v>7224</v>
      </c>
    </row>
    <row r="1639" spans="1:9" s="73" customFormat="1" ht="14.25" customHeight="1" x14ac:dyDescent="0.25">
      <c r="A1639" s="63" t="s">
        <v>11041</v>
      </c>
      <c r="B1639" s="64" t="s">
        <v>10963</v>
      </c>
      <c r="C1639" s="63">
        <v>13</v>
      </c>
      <c r="D1639" s="66">
        <v>43914</v>
      </c>
      <c r="E1639" s="66">
        <v>43934</v>
      </c>
      <c r="F1639" s="63" t="s">
        <v>1074</v>
      </c>
      <c r="G1639" s="64" t="s">
        <v>11042</v>
      </c>
      <c r="H1639" s="67"/>
      <c r="I1639" s="72"/>
    </row>
    <row r="1640" spans="1:9" ht="14.25" customHeight="1" x14ac:dyDescent="0.25">
      <c r="A1640" s="59" t="s">
        <v>11043</v>
      </c>
      <c r="B1640" s="64" t="s">
        <v>4891</v>
      </c>
      <c r="C1640" s="59">
        <v>13</v>
      </c>
      <c r="D1640" s="61">
        <v>43914</v>
      </c>
      <c r="E1640" s="61">
        <v>43934</v>
      </c>
      <c r="F1640" s="59" t="s">
        <v>214</v>
      </c>
      <c r="G1640" s="17" t="s">
        <v>11044</v>
      </c>
      <c r="H1640" s="62" t="s">
        <v>11045</v>
      </c>
      <c r="I1640" s="59" t="s">
        <v>7129</v>
      </c>
    </row>
    <row r="1641" spans="1:9" ht="14.25" customHeight="1" x14ac:dyDescent="0.25">
      <c r="A1641" s="59" t="s">
        <v>11043</v>
      </c>
      <c r="B1641" s="64" t="s">
        <v>4891</v>
      </c>
      <c r="C1641" s="59">
        <v>13</v>
      </c>
      <c r="D1641" s="61">
        <v>43914</v>
      </c>
      <c r="E1641" s="61">
        <v>43934</v>
      </c>
      <c r="F1641" s="59" t="s">
        <v>214</v>
      </c>
      <c r="G1641" s="17" t="s">
        <v>11044</v>
      </c>
      <c r="H1641" s="62" t="s">
        <v>11046</v>
      </c>
      <c r="I1641" s="59" t="s">
        <v>7129</v>
      </c>
    </row>
    <row r="1642" spans="1:9" s="73" customFormat="1" ht="14.25" customHeight="1" x14ac:dyDescent="0.25">
      <c r="A1642" s="59" t="s">
        <v>11047</v>
      </c>
      <c r="B1642" s="64" t="s">
        <v>4891</v>
      </c>
      <c r="C1642" s="59">
        <v>13</v>
      </c>
      <c r="D1642" s="61">
        <v>43914</v>
      </c>
      <c r="E1642" s="61">
        <v>43934</v>
      </c>
      <c r="F1642" s="59" t="s">
        <v>214</v>
      </c>
      <c r="G1642" s="17" t="s">
        <v>11048</v>
      </c>
      <c r="H1642" s="62" t="s">
        <v>11045</v>
      </c>
      <c r="I1642" s="59" t="s">
        <v>7129</v>
      </c>
    </row>
    <row r="1643" spans="1:9" s="75" customFormat="1" ht="14.25" customHeight="1" x14ac:dyDescent="0.25">
      <c r="A1643" s="59" t="s">
        <v>11047</v>
      </c>
      <c r="B1643" s="64" t="s">
        <v>4891</v>
      </c>
      <c r="C1643" s="59">
        <v>13</v>
      </c>
      <c r="D1643" s="61">
        <v>43914</v>
      </c>
      <c r="E1643" s="61">
        <v>43934</v>
      </c>
      <c r="F1643" s="59" t="s">
        <v>214</v>
      </c>
      <c r="G1643" s="17" t="s">
        <v>11048</v>
      </c>
      <c r="H1643" s="62" t="s">
        <v>11046</v>
      </c>
      <c r="I1643" s="59" t="s">
        <v>7129</v>
      </c>
    </row>
    <row r="1644" spans="1:9" s="73" customFormat="1" ht="14.25" customHeight="1" x14ac:dyDescent="0.25">
      <c r="A1644" s="59" t="s">
        <v>11049</v>
      </c>
      <c r="B1644" s="64" t="s">
        <v>4891</v>
      </c>
      <c r="C1644" s="59">
        <v>13</v>
      </c>
      <c r="D1644" s="61">
        <v>43914</v>
      </c>
      <c r="E1644" s="61">
        <v>43934</v>
      </c>
      <c r="F1644" s="59" t="s">
        <v>214</v>
      </c>
      <c r="G1644" s="17" t="s">
        <v>11050</v>
      </c>
      <c r="H1644" s="62" t="s">
        <v>11045</v>
      </c>
      <c r="I1644" s="59" t="s">
        <v>7129</v>
      </c>
    </row>
    <row r="1645" spans="1:9" s="73" customFormat="1" ht="14.25" customHeight="1" x14ac:dyDescent="0.25">
      <c r="A1645" s="59" t="s">
        <v>11049</v>
      </c>
      <c r="B1645" s="64" t="s">
        <v>4891</v>
      </c>
      <c r="C1645" s="59">
        <v>13</v>
      </c>
      <c r="D1645" s="61">
        <v>43914</v>
      </c>
      <c r="E1645" s="61">
        <v>43934</v>
      </c>
      <c r="F1645" s="59" t="s">
        <v>214</v>
      </c>
      <c r="G1645" s="17" t="s">
        <v>11050</v>
      </c>
      <c r="H1645" s="62" t="s">
        <v>11046</v>
      </c>
      <c r="I1645" s="59" t="s">
        <v>7129</v>
      </c>
    </row>
    <row r="1646" spans="1:9" s="73" customFormat="1" ht="14.25" customHeight="1" x14ac:dyDescent="0.25">
      <c r="A1646" s="59" t="s">
        <v>11051</v>
      </c>
      <c r="B1646" s="64" t="s">
        <v>4891</v>
      </c>
      <c r="C1646" s="59">
        <v>13</v>
      </c>
      <c r="D1646" s="61">
        <v>43914</v>
      </c>
      <c r="E1646" s="61">
        <v>43934</v>
      </c>
      <c r="F1646" s="59" t="s">
        <v>214</v>
      </c>
      <c r="G1646" s="17" t="s">
        <v>11052</v>
      </c>
      <c r="H1646" s="62" t="s">
        <v>11045</v>
      </c>
      <c r="I1646" s="59" t="s">
        <v>7129</v>
      </c>
    </row>
    <row r="1647" spans="1:9" ht="14.25" customHeight="1" x14ac:dyDescent="0.25">
      <c r="A1647" s="59" t="s">
        <v>11051</v>
      </c>
      <c r="B1647" s="64" t="s">
        <v>4891</v>
      </c>
      <c r="C1647" s="59">
        <v>13</v>
      </c>
      <c r="D1647" s="61">
        <v>43914</v>
      </c>
      <c r="E1647" s="61">
        <v>43934</v>
      </c>
      <c r="F1647" s="59" t="s">
        <v>214</v>
      </c>
      <c r="G1647" s="17" t="s">
        <v>11052</v>
      </c>
      <c r="H1647" s="62" t="s">
        <v>11046</v>
      </c>
      <c r="I1647" s="59" t="s">
        <v>7129</v>
      </c>
    </row>
    <row r="1648" spans="1:9" s="75" customFormat="1" ht="14.25" customHeight="1" x14ac:dyDescent="0.25">
      <c r="A1648" s="63" t="s">
        <v>11053</v>
      </c>
      <c r="B1648" s="64" t="s">
        <v>9100</v>
      </c>
      <c r="C1648" s="63">
        <v>13</v>
      </c>
      <c r="D1648" s="66">
        <v>43914</v>
      </c>
      <c r="E1648" s="66">
        <v>43934</v>
      </c>
      <c r="F1648" s="63" t="s">
        <v>2430</v>
      </c>
      <c r="G1648" s="64" t="s">
        <v>11054</v>
      </c>
      <c r="H1648" s="67"/>
      <c r="I1648" s="72"/>
    </row>
    <row r="1649" spans="1:9" s="75" customFormat="1" ht="14.25" customHeight="1" x14ac:dyDescent="0.25">
      <c r="A1649" s="59" t="s">
        <v>11055</v>
      </c>
      <c r="B1649" s="64" t="s">
        <v>11037</v>
      </c>
      <c r="C1649" s="59">
        <v>13</v>
      </c>
      <c r="D1649" s="61">
        <v>43914</v>
      </c>
      <c r="E1649" s="61">
        <v>43934</v>
      </c>
      <c r="F1649" s="59" t="s">
        <v>2110</v>
      </c>
      <c r="G1649" s="17" t="s">
        <v>11056</v>
      </c>
      <c r="H1649" s="62" t="s">
        <v>4446</v>
      </c>
      <c r="I1649" s="59" t="s">
        <v>7129</v>
      </c>
    </row>
    <row r="1650" spans="1:9" ht="14.25" customHeight="1" x14ac:dyDescent="0.25">
      <c r="A1650" s="59" t="s">
        <v>11055</v>
      </c>
      <c r="B1650" s="64" t="s">
        <v>11037</v>
      </c>
      <c r="C1650" s="59">
        <v>13</v>
      </c>
      <c r="D1650" s="61">
        <v>43914</v>
      </c>
      <c r="E1650" s="61">
        <v>43934</v>
      </c>
      <c r="F1650" s="59" t="s">
        <v>2110</v>
      </c>
      <c r="G1650" s="17" t="s">
        <v>11056</v>
      </c>
      <c r="H1650" s="62" t="s">
        <v>10654</v>
      </c>
      <c r="I1650" s="59" t="s">
        <v>7129</v>
      </c>
    </row>
    <row r="1651" spans="1:9" s="73" customFormat="1" ht="14.25" customHeight="1" x14ac:dyDescent="0.25">
      <c r="A1651" s="59" t="s">
        <v>11057</v>
      </c>
      <c r="B1651" s="64" t="s">
        <v>11037</v>
      </c>
      <c r="C1651" s="59">
        <v>13</v>
      </c>
      <c r="D1651" s="61">
        <v>43914</v>
      </c>
      <c r="E1651" s="61">
        <v>43934</v>
      </c>
      <c r="F1651" s="59" t="s">
        <v>2110</v>
      </c>
      <c r="G1651" s="17" t="s">
        <v>11058</v>
      </c>
      <c r="H1651" s="62" t="s">
        <v>10654</v>
      </c>
      <c r="I1651" s="59" t="s">
        <v>7129</v>
      </c>
    </row>
    <row r="1652" spans="1:9" ht="14.25" customHeight="1" x14ac:dyDescent="0.25">
      <c r="A1652" s="59" t="s">
        <v>11057</v>
      </c>
      <c r="B1652" s="64" t="s">
        <v>11037</v>
      </c>
      <c r="C1652" s="59">
        <v>13</v>
      </c>
      <c r="D1652" s="61">
        <v>43914</v>
      </c>
      <c r="E1652" s="61">
        <v>43934</v>
      </c>
      <c r="F1652" s="59" t="s">
        <v>2110</v>
      </c>
      <c r="G1652" s="17" t="s">
        <v>11058</v>
      </c>
      <c r="H1652" s="62" t="s">
        <v>4446</v>
      </c>
      <c r="I1652" s="59" t="s">
        <v>7129</v>
      </c>
    </row>
    <row r="1653" spans="1:9" ht="14.25" customHeight="1" x14ac:dyDescent="0.25">
      <c r="A1653" s="63" t="s">
        <v>11059</v>
      </c>
      <c r="B1653" s="64" t="s">
        <v>8101</v>
      </c>
      <c r="C1653" s="63">
        <v>13</v>
      </c>
      <c r="D1653" s="66">
        <v>43914</v>
      </c>
      <c r="E1653" s="66">
        <v>43934</v>
      </c>
      <c r="F1653" s="63" t="s">
        <v>91</v>
      </c>
      <c r="G1653" s="64" t="s">
        <v>11060</v>
      </c>
      <c r="H1653" s="67"/>
      <c r="I1653" s="68"/>
    </row>
    <row r="1654" spans="1:9" ht="14.25" customHeight="1" x14ac:dyDescent="0.25">
      <c r="A1654" s="63" t="s">
        <v>11061</v>
      </c>
      <c r="B1654" s="64" t="s">
        <v>11062</v>
      </c>
      <c r="C1654" s="63">
        <v>13</v>
      </c>
      <c r="D1654" s="66">
        <v>43914</v>
      </c>
      <c r="E1654" s="66">
        <v>43934</v>
      </c>
      <c r="F1654" s="63" t="s">
        <v>91</v>
      </c>
      <c r="G1654" s="64" t="s">
        <v>11063</v>
      </c>
      <c r="H1654" s="67"/>
      <c r="I1654" s="72"/>
    </row>
    <row r="1655" spans="1:9" ht="14.25" customHeight="1" x14ac:dyDescent="0.25">
      <c r="A1655" s="63" t="s">
        <v>11064</v>
      </c>
      <c r="B1655" s="64" t="s">
        <v>10918</v>
      </c>
      <c r="C1655" s="63">
        <v>13</v>
      </c>
      <c r="D1655" s="66">
        <v>43914</v>
      </c>
      <c r="E1655" s="66">
        <v>43934</v>
      </c>
      <c r="F1655" s="63" t="s">
        <v>6676</v>
      </c>
      <c r="G1655" s="64" t="s">
        <v>11065</v>
      </c>
      <c r="H1655" s="67"/>
      <c r="I1655" s="68"/>
    </row>
    <row r="1656" spans="1:9" ht="14.25" customHeight="1" x14ac:dyDescent="0.25">
      <c r="A1656" s="59" t="s">
        <v>11066</v>
      </c>
      <c r="B1656" s="64" t="s">
        <v>4027</v>
      </c>
      <c r="C1656" s="59">
        <v>13</v>
      </c>
      <c r="D1656" s="61">
        <v>43914</v>
      </c>
      <c r="E1656" s="61">
        <v>43934</v>
      </c>
      <c r="F1656" s="59" t="s">
        <v>6682</v>
      </c>
      <c r="G1656" s="17" t="s">
        <v>11067</v>
      </c>
      <c r="H1656" s="62" t="s">
        <v>11068</v>
      </c>
      <c r="I1656" s="59" t="s">
        <v>7129</v>
      </c>
    </row>
    <row r="1657" spans="1:9" s="75" customFormat="1" ht="14.25" customHeight="1" x14ac:dyDescent="0.25">
      <c r="A1657" s="63" t="s">
        <v>11069</v>
      </c>
      <c r="B1657" s="64" t="s">
        <v>11070</v>
      </c>
      <c r="C1657" s="63">
        <v>13</v>
      </c>
      <c r="D1657" s="66">
        <v>43914</v>
      </c>
      <c r="E1657" s="66">
        <v>43934</v>
      </c>
      <c r="F1657" s="63" t="s">
        <v>1914</v>
      </c>
      <c r="G1657" s="64" t="s">
        <v>11071</v>
      </c>
      <c r="H1657" s="67"/>
      <c r="I1657" s="68"/>
    </row>
    <row r="1658" spans="1:9" s="73" customFormat="1" ht="14.25" customHeight="1" x14ac:dyDescent="0.25">
      <c r="A1658" s="63" t="s">
        <v>11072</v>
      </c>
      <c r="B1658" s="64" t="s">
        <v>11073</v>
      </c>
      <c r="C1658" s="63">
        <v>13</v>
      </c>
      <c r="D1658" s="66">
        <v>43914</v>
      </c>
      <c r="E1658" s="66">
        <v>43934</v>
      </c>
      <c r="F1658" s="63" t="s">
        <v>933</v>
      </c>
      <c r="G1658" s="64" t="s">
        <v>11074</v>
      </c>
      <c r="H1658" s="67"/>
      <c r="I1658" s="95"/>
    </row>
    <row r="1659" spans="1:9" ht="14.25" customHeight="1" x14ac:dyDescent="0.25">
      <c r="A1659" s="63" t="s">
        <v>11075</v>
      </c>
      <c r="B1659" s="64" t="s">
        <v>4314</v>
      </c>
      <c r="C1659" s="63">
        <v>13</v>
      </c>
      <c r="D1659" s="66">
        <v>43914</v>
      </c>
      <c r="E1659" s="66">
        <v>43934</v>
      </c>
      <c r="F1659" s="63" t="s">
        <v>605</v>
      </c>
      <c r="G1659" s="64" t="s">
        <v>11076</v>
      </c>
      <c r="H1659" s="67"/>
      <c r="I1659" s="68"/>
    </row>
    <row r="1660" spans="1:9" ht="14.25" customHeight="1" x14ac:dyDescent="0.25">
      <c r="A1660" s="63" t="s">
        <v>11077</v>
      </c>
      <c r="B1660" s="64" t="s">
        <v>11078</v>
      </c>
      <c r="C1660" s="63">
        <v>13</v>
      </c>
      <c r="D1660" s="66">
        <v>43914</v>
      </c>
      <c r="E1660" s="66">
        <v>43934</v>
      </c>
      <c r="F1660" s="63" t="s">
        <v>518</v>
      </c>
      <c r="G1660" s="64" t="s">
        <v>11079</v>
      </c>
      <c r="H1660" s="67"/>
      <c r="I1660" s="68"/>
    </row>
    <row r="1661" spans="1:9" s="75" customFormat="1" ht="14.25" customHeight="1" x14ac:dyDescent="0.25">
      <c r="A1661" s="63" t="s">
        <v>11080</v>
      </c>
      <c r="B1661" s="64" t="s">
        <v>11081</v>
      </c>
      <c r="C1661" s="63">
        <v>13</v>
      </c>
      <c r="D1661" s="66">
        <v>43914</v>
      </c>
      <c r="E1661" s="66">
        <v>43934</v>
      </c>
      <c r="F1661" s="63" t="s">
        <v>135</v>
      </c>
      <c r="G1661" s="64" t="s">
        <v>11082</v>
      </c>
      <c r="H1661" s="67"/>
      <c r="I1661" s="68"/>
    </row>
    <row r="1662" spans="1:9" s="75" customFormat="1" ht="14.25" customHeight="1" x14ac:dyDescent="0.25">
      <c r="A1662" s="63" t="s">
        <v>11083</v>
      </c>
      <c r="B1662" s="64" t="s">
        <v>11084</v>
      </c>
      <c r="C1662" s="63">
        <v>13</v>
      </c>
      <c r="D1662" s="66">
        <v>43914</v>
      </c>
      <c r="E1662" s="66">
        <v>43934</v>
      </c>
      <c r="F1662" s="63" t="s">
        <v>135</v>
      </c>
      <c r="G1662" s="64" t="s">
        <v>11085</v>
      </c>
      <c r="H1662" s="67"/>
      <c r="I1662" s="72"/>
    </row>
    <row r="1663" spans="1:9" s="73" customFormat="1" ht="14.25" customHeight="1" x14ac:dyDescent="0.25">
      <c r="A1663" s="80" t="s">
        <v>11086</v>
      </c>
      <c r="B1663" s="81" t="s">
        <v>11087</v>
      </c>
      <c r="C1663" s="80">
        <v>13</v>
      </c>
      <c r="D1663" s="83">
        <v>43914</v>
      </c>
      <c r="E1663" s="83">
        <v>43934</v>
      </c>
      <c r="F1663" s="80" t="s">
        <v>135</v>
      </c>
      <c r="G1663" s="81" t="s">
        <v>11088</v>
      </c>
      <c r="H1663" s="84" t="s">
        <v>11089</v>
      </c>
      <c r="I1663" s="80" t="s">
        <v>7224</v>
      </c>
    </row>
    <row r="1664" spans="1:9" ht="14.25" customHeight="1" x14ac:dyDescent="0.25">
      <c r="A1664" s="63" t="s">
        <v>11090</v>
      </c>
      <c r="B1664" s="64" t="s">
        <v>11081</v>
      </c>
      <c r="C1664" s="63">
        <v>13</v>
      </c>
      <c r="D1664" s="66">
        <v>43914</v>
      </c>
      <c r="E1664" s="66">
        <v>43934</v>
      </c>
      <c r="F1664" s="63" t="s">
        <v>197</v>
      </c>
      <c r="G1664" s="64" t="s">
        <v>11091</v>
      </c>
      <c r="H1664" s="67"/>
      <c r="I1664" s="72"/>
    </row>
    <row r="1665" spans="1:9" ht="14.25" customHeight="1" x14ac:dyDescent="0.25">
      <c r="A1665" s="63" t="s">
        <v>11092</v>
      </c>
      <c r="B1665" s="64" t="s">
        <v>11081</v>
      </c>
      <c r="C1665" s="63">
        <v>13</v>
      </c>
      <c r="D1665" s="66">
        <v>43914</v>
      </c>
      <c r="E1665" s="66">
        <v>43934</v>
      </c>
      <c r="F1665" s="63" t="s">
        <v>197</v>
      </c>
      <c r="G1665" s="64" t="s">
        <v>11093</v>
      </c>
      <c r="H1665" s="67"/>
      <c r="I1665" s="72"/>
    </row>
    <row r="1666" spans="1:9" ht="14.25" customHeight="1" x14ac:dyDescent="0.25">
      <c r="A1666" s="63" t="s">
        <v>11094</v>
      </c>
      <c r="B1666" s="64" t="s">
        <v>7625</v>
      </c>
      <c r="C1666" s="63">
        <v>13</v>
      </c>
      <c r="D1666" s="66">
        <v>43914</v>
      </c>
      <c r="E1666" s="66">
        <v>43934</v>
      </c>
      <c r="F1666" s="63" t="s">
        <v>197</v>
      </c>
      <c r="G1666" s="64" t="s">
        <v>11095</v>
      </c>
      <c r="H1666" s="67"/>
      <c r="I1666" s="72"/>
    </row>
    <row r="1667" spans="1:9" ht="14.25" customHeight="1" x14ac:dyDescent="0.25">
      <c r="A1667" s="63" t="s">
        <v>11096</v>
      </c>
      <c r="B1667" s="64" t="s">
        <v>11097</v>
      </c>
      <c r="C1667" s="63">
        <v>14</v>
      </c>
      <c r="D1667" s="66">
        <v>43943</v>
      </c>
      <c r="E1667" s="66">
        <v>43963</v>
      </c>
      <c r="F1667" s="63" t="s">
        <v>4930</v>
      </c>
      <c r="G1667" s="64" t="s">
        <v>11098</v>
      </c>
      <c r="H1667" s="67"/>
      <c r="I1667" s="68"/>
    </row>
    <row r="1668" spans="1:9" ht="14.25" customHeight="1" x14ac:dyDescent="0.25">
      <c r="A1668" s="59" t="s">
        <v>11099</v>
      </c>
      <c r="B1668" s="64" t="s">
        <v>7363</v>
      </c>
      <c r="C1668" s="59">
        <v>14</v>
      </c>
      <c r="D1668" s="61">
        <v>43943</v>
      </c>
      <c r="E1668" s="61">
        <v>43963</v>
      </c>
      <c r="F1668" s="59" t="s">
        <v>1684</v>
      </c>
      <c r="G1668" s="17" t="s">
        <v>11100</v>
      </c>
      <c r="H1668" s="62" t="s">
        <v>8980</v>
      </c>
      <c r="I1668" s="59" t="s">
        <v>7129</v>
      </c>
    </row>
    <row r="1669" spans="1:9" ht="14.25" customHeight="1" x14ac:dyDescent="0.25">
      <c r="A1669" s="63" t="s">
        <v>11101</v>
      </c>
      <c r="B1669" s="64" t="s">
        <v>11102</v>
      </c>
      <c r="C1669" s="63">
        <v>14</v>
      </c>
      <c r="D1669" s="66">
        <v>43943</v>
      </c>
      <c r="E1669" s="66">
        <v>43963</v>
      </c>
      <c r="F1669" s="63" t="s">
        <v>5036</v>
      </c>
      <c r="G1669" s="64" t="s">
        <v>11103</v>
      </c>
      <c r="H1669" s="67"/>
      <c r="I1669" s="68"/>
    </row>
    <row r="1670" spans="1:9" ht="14.25" customHeight="1" x14ac:dyDescent="0.25">
      <c r="A1670" s="63" t="s">
        <v>11104</v>
      </c>
      <c r="B1670" s="64" t="s">
        <v>9293</v>
      </c>
      <c r="C1670" s="63">
        <v>14</v>
      </c>
      <c r="D1670" s="66">
        <v>43943</v>
      </c>
      <c r="E1670" s="66">
        <v>43963</v>
      </c>
      <c r="F1670" s="63" t="s">
        <v>5049</v>
      </c>
      <c r="G1670" s="64" t="s">
        <v>11105</v>
      </c>
      <c r="H1670" s="67"/>
      <c r="I1670" s="68"/>
    </row>
    <row r="1671" spans="1:9" ht="14.25" customHeight="1" x14ac:dyDescent="0.25">
      <c r="A1671" s="63" t="s">
        <v>11106</v>
      </c>
      <c r="B1671" s="64" t="s">
        <v>7179</v>
      </c>
      <c r="C1671" s="63">
        <v>14</v>
      </c>
      <c r="D1671" s="66">
        <v>43943</v>
      </c>
      <c r="E1671" s="66">
        <v>43963</v>
      </c>
      <c r="F1671" s="63" t="s">
        <v>1354</v>
      </c>
      <c r="G1671" s="64" t="s">
        <v>11107</v>
      </c>
      <c r="H1671" s="67"/>
      <c r="I1671" s="68"/>
    </row>
    <row r="1672" spans="1:9" ht="14.25" customHeight="1" x14ac:dyDescent="0.25">
      <c r="A1672" s="63" t="s">
        <v>11108</v>
      </c>
      <c r="B1672" s="64" t="s">
        <v>3967</v>
      </c>
      <c r="C1672" s="63">
        <v>14</v>
      </c>
      <c r="D1672" s="66">
        <v>43943</v>
      </c>
      <c r="E1672" s="66">
        <v>43963</v>
      </c>
      <c r="F1672" s="63" t="s">
        <v>1699</v>
      </c>
      <c r="G1672" s="64" t="s">
        <v>11109</v>
      </c>
      <c r="H1672" s="67"/>
      <c r="I1672" s="68"/>
    </row>
    <row r="1673" spans="1:9" ht="14.25" customHeight="1" x14ac:dyDescent="0.25">
      <c r="A1673" s="59" t="s">
        <v>11110</v>
      </c>
      <c r="B1673" s="64" t="s">
        <v>11111</v>
      </c>
      <c r="C1673" s="59">
        <v>14</v>
      </c>
      <c r="D1673" s="61">
        <v>43943</v>
      </c>
      <c r="E1673" s="61">
        <v>43963</v>
      </c>
      <c r="F1673" s="59" t="s">
        <v>714</v>
      </c>
      <c r="G1673" s="17" t="s">
        <v>11112</v>
      </c>
      <c r="H1673" s="62" t="s">
        <v>7226</v>
      </c>
      <c r="I1673" s="59" t="s">
        <v>7129</v>
      </c>
    </row>
    <row r="1674" spans="1:9" s="73" customFormat="1" ht="14.25" customHeight="1" x14ac:dyDescent="0.25">
      <c r="A1674" s="63" t="s">
        <v>11113</v>
      </c>
      <c r="B1674" s="64" t="s">
        <v>7179</v>
      </c>
      <c r="C1674" s="63">
        <v>14</v>
      </c>
      <c r="D1674" s="66">
        <v>43943</v>
      </c>
      <c r="E1674" s="66">
        <v>43963</v>
      </c>
      <c r="F1674" s="63" t="s">
        <v>1214</v>
      </c>
      <c r="G1674" s="64" t="s">
        <v>11114</v>
      </c>
      <c r="H1674" s="67"/>
      <c r="I1674" s="68"/>
    </row>
    <row r="1675" spans="1:9" ht="14.25" customHeight="1" x14ac:dyDescent="0.25">
      <c r="A1675" s="63" t="s">
        <v>11115</v>
      </c>
      <c r="B1675" s="64" t="s">
        <v>7179</v>
      </c>
      <c r="C1675" s="63">
        <v>14</v>
      </c>
      <c r="D1675" s="66">
        <v>43943</v>
      </c>
      <c r="E1675" s="66">
        <v>43963</v>
      </c>
      <c r="F1675" s="63" t="s">
        <v>1214</v>
      </c>
      <c r="G1675" s="64" t="s">
        <v>11116</v>
      </c>
      <c r="H1675" s="67"/>
      <c r="I1675" s="68"/>
    </row>
    <row r="1676" spans="1:9" ht="14.25" customHeight="1" x14ac:dyDescent="0.25">
      <c r="A1676" s="63" t="s">
        <v>11117</v>
      </c>
      <c r="B1676" s="64" t="s">
        <v>8246</v>
      </c>
      <c r="C1676" s="63">
        <v>14</v>
      </c>
      <c r="D1676" s="66">
        <v>43943</v>
      </c>
      <c r="E1676" s="66">
        <v>43963</v>
      </c>
      <c r="F1676" s="63" t="s">
        <v>733</v>
      </c>
      <c r="G1676" s="64" t="s">
        <v>11118</v>
      </c>
      <c r="H1676" s="67"/>
      <c r="I1676" s="68"/>
    </row>
    <row r="1677" spans="1:9" ht="14.25" customHeight="1" x14ac:dyDescent="0.25">
      <c r="A1677" s="80" t="s">
        <v>11119</v>
      </c>
      <c r="B1677" s="81" t="s">
        <v>7134</v>
      </c>
      <c r="C1677" s="80">
        <v>14</v>
      </c>
      <c r="D1677" s="83">
        <v>43943</v>
      </c>
      <c r="E1677" s="83">
        <v>43963</v>
      </c>
      <c r="F1677" s="80" t="s">
        <v>733</v>
      </c>
      <c r="G1677" s="81" t="s">
        <v>11120</v>
      </c>
      <c r="H1677" s="84" t="s">
        <v>7259</v>
      </c>
      <c r="I1677" s="80" t="s">
        <v>7224</v>
      </c>
    </row>
    <row r="1678" spans="1:9" ht="14.25" customHeight="1" x14ac:dyDescent="0.25">
      <c r="A1678" s="80" t="s">
        <v>11119</v>
      </c>
      <c r="B1678" s="81" t="s">
        <v>7134</v>
      </c>
      <c r="C1678" s="80">
        <v>14</v>
      </c>
      <c r="D1678" s="83">
        <v>43943</v>
      </c>
      <c r="E1678" s="83">
        <v>43963</v>
      </c>
      <c r="F1678" s="80" t="s">
        <v>733</v>
      </c>
      <c r="G1678" s="81" t="s">
        <v>11120</v>
      </c>
      <c r="H1678" s="84" t="s">
        <v>7176</v>
      </c>
      <c r="I1678" s="80" t="s">
        <v>7224</v>
      </c>
    </row>
    <row r="1679" spans="1:9" ht="14.25" customHeight="1" x14ac:dyDescent="0.25">
      <c r="A1679" s="63" t="s">
        <v>11121</v>
      </c>
      <c r="B1679" s="64" t="s">
        <v>3967</v>
      </c>
      <c r="C1679" s="63">
        <v>14</v>
      </c>
      <c r="D1679" s="66">
        <v>43943</v>
      </c>
      <c r="E1679" s="66">
        <v>43963</v>
      </c>
      <c r="F1679" s="63" t="s">
        <v>5086</v>
      </c>
      <c r="G1679" s="64" t="s">
        <v>11122</v>
      </c>
      <c r="H1679" s="67"/>
      <c r="I1679" s="68"/>
    </row>
    <row r="1680" spans="1:9" s="75" customFormat="1" ht="14.25" customHeight="1" x14ac:dyDescent="0.25">
      <c r="A1680" s="80" t="s">
        <v>11123</v>
      </c>
      <c r="B1680" s="81" t="s">
        <v>11124</v>
      </c>
      <c r="C1680" s="80">
        <v>14</v>
      </c>
      <c r="D1680" s="83">
        <v>43943</v>
      </c>
      <c r="E1680" s="83">
        <v>43963</v>
      </c>
      <c r="F1680" s="80" t="s">
        <v>1229</v>
      </c>
      <c r="G1680" s="81" t="s">
        <v>11125</v>
      </c>
      <c r="H1680" s="84" t="s">
        <v>11126</v>
      </c>
      <c r="I1680" s="80" t="s">
        <v>7224</v>
      </c>
    </row>
    <row r="1681" spans="1:9" ht="14.25" customHeight="1" x14ac:dyDescent="0.25">
      <c r="A1681" s="63" t="s">
        <v>11127</v>
      </c>
      <c r="B1681" s="64" t="s">
        <v>3967</v>
      </c>
      <c r="C1681" s="63">
        <v>14</v>
      </c>
      <c r="D1681" s="66">
        <v>43943</v>
      </c>
      <c r="E1681" s="66">
        <v>43963</v>
      </c>
      <c r="F1681" s="63" t="s">
        <v>842</v>
      </c>
      <c r="G1681" s="64" t="s">
        <v>11128</v>
      </c>
      <c r="H1681" s="67"/>
      <c r="I1681" s="68"/>
    </row>
    <row r="1682" spans="1:9" ht="14.25" customHeight="1" x14ac:dyDescent="0.25">
      <c r="A1682" s="63" t="s">
        <v>11129</v>
      </c>
      <c r="B1682" s="64" t="s">
        <v>8404</v>
      </c>
      <c r="C1682" s="63">
        <v>14</v>
      </c>
      <c r="D1682" s="66">
        <v>43943</v>
      </c>
      <c r="E1682" s="66">
        <v>43963</v>
      </c>
      <c r="F1682" s="63" t="s">
        <v>97</v>
      </c>
      <c r="G1682" s="64" t="s">
        <v>11130</v>
      </c>
      <c r="H1682" s="67"/>
      <c r="I1682" s="68"/>
    </row>
    <row r="1683" spans="1:9" ht="14.25" customHeight="1" x14ac:dyDescent="0.25">
      <c r="A1683" s="63" t="s">
        <v>11131</v>
      </c>
      <c r="B1683" s="64" t="s">
        <v>11132</v>
      </c>
      <c r="C1683" s="63">
        <v>14</v>
      </c>
      <c r="D1683" s="66">
        <v>43943</v>
      </c>
      <c r="E1683" s="66">
        <v>43963</v>
      </c>
      <c r="F1683" s="63" t="s">
        <v>3660</v>
      </c>
      <c r="G1683" s="64" t="s">
        <v>11133</v>
      </c>
      <c r="H1683" s="67"/>
      <c r="I1683" s="68"/>
    </row>
    <row r="1684" spans="1:9" s="73" customFormat="1" ht="14.25" customHeight="1" x14ac:dyDescent="0.25">
      <c r="A1684" s="63" t="s">
        <v>11134</v>
      </c>
      <c r="B1684" s="64" t="s">
        <v>11135</v>
      </c>
      <c r="C1684" s="63">
        <v>14</v>
      </c>
      <c r="D1684" s="66">
        <v>43943</v>
      </c>
      <c r="E1684" s="66">
        <v>43963</v>
      </c>
      <c r="F1684" s="63" t="s">
        <v>5138</v>
      </c>
      <c r="G1684" s="64" t="s">
        <v>11136</v>
      </c>
      <c r="H1684" s="67"/>
      <c r="I1684" s="95"/>
    </row>
    <row r="1685" spans="1:9" ht="14.25" customHeight="1" x14ac:dyDescent="0.25">
      <c r="A1685" s="63" t="s">
        <v>11137</v>
      </c>
      <c r="B1685" s="64" t="s">
        <v>8207</v>
      </c>
      <c r="C1685" s="63">
        <v>14</v>
      </c>
      <c r="D1685" s="66">
        <v>43943</v>
      </c>
      <c r="E1685" s="66">
        <v>43963</v>
      </c>
      <c r="F1685" s="63" t="s">
        <v>122</v>
      </c>
      <c r="G1685" s="64" t="s">
        <v>11138</v>
      </c>
      <c r="H1685" s="67"/>
      <c r="I1685" s="68"/>
    </row>
    <row r="1686" spans="1:9" ht="14.25" customHeight="1" x14ac:dyDescent="0.25">
      <c r="A1686" s="63" t="s">
        <v>11139</v>
      </c>
      <c r="B1686" s="64" t="s">
        <v>3998</v>
      </c>
      <c r="C1686" s="63">
        <v>14</v>
      </c>
      <c r="D1686" s="66">
        <v>43943</v>
      </c>
      <c r="E1686" s="66">
        <v>43963</v>
      </c>
      <c r="F1686" s="63" t="s">
        <v>793</v>
      </c>
      <c r="G1686" s="64" t="s">
        <v>11140</v>
      </c>
      <c r="H1686" s="67"/>
      <c r="I1686" s="68"/>
    </row>
    <row r="1687" spans="1:9" ht="14.25" customHeight="1" x14ac:dyDescent="0.25">
      <c r="A1687" s="63" t="s">
        <v>11141</v>
      </c>
      <c r="B1687" s="64" t="s">
        <v>3998</v>
      </c>
      <c r="C1687" s="63">
        <v>14</v>
      </c>
      <c r="D1687" s="66">
        <v>43943</v>
      </c>
      <c r="E1687" s="66">
        <v>43963</v>
      </c>
      <c r="F1687" s="63" t="s">
        <v>793</v>
      </c>
      <c r="G1687" s="64" t="s">
        <v>11142</v>
      </c>
      <c r="H1687" s="67"/>
      <c r="I1687" s="68"/>
    </row>
    <row r="1688" spans="1:9" ht="14.25" customHeight="1" x14ac:dyDescent="0.25">
      <c r="A1688" s="59" t="s">
        <v>11143</v>
      </c>
      <c r="B1688" s="64" t="s">
        <v>9575</v>
      </c>
      <c r="C1688" s="59">
        <v>14</v>
      </c>
      <c r="D1688" s="61">
        <v>43943</v>
      </c>
      <c r="E1688" s="61">
        <v>43963</v>
      </c>
      <c r="F1688" s="59" t="s">
        <v>547</v>
      </c>
      <c r="G1688" s="17" t="s">
        <v>11144</v>
      </c>
      <c r="H1688" s="62" t="s">
        <v>4453</v>
      </c>
      <c r="I1688" s="59" t="s">
        <v>7129</v>
      </c>
    </row>
    <row r="1689" spans="1:9" ht="14.25" customHeight="1" x14ac:dyDescent="0.25">
      <c r="A1689" s="80" t="s">
        <v>11145</v>
      </c>
      <c r="B1689" s="81" t="s">
        <v>11146</v>
      </c>
      <c r="C1689" s="80">
        <v>14</v>
      </c>
      <c r="D1689" s="83">
        <v>43943</v>
      </c>
      <c r="E1689" s="83">
        <v>43963</v>
      </c>
      <c r="F1689" s="80" t="s">
        <v>980</v>
      </c>
      <c r="G1689" s="81" t="s">
        <v>11147</v>
      </c>
      <c r="H1689" s="84" t="s">
        <v>11148</v>
      </c>
      <c r="I1689" s="80" t="s">
        <v>7224</v>
      </c>
    </row>
    <row r="1690" spans="1:9" ht="14.25" customHeight="1" x14ac:dyDescent="0.25">
      <c r="A1690" s="63" t="s">
        <v>11149</v>
      </c>
      <c r="B1690" s="64" t="s">
        <v>10899</v>
      </c>
      <c r="C1690" s="63">
        <v>14</v>
      </c>
      <c r="D1690" s="66">
        <v>43943</v>
      </c>
      <c r="E1690" s="66">
        <v>43963</v>
      </c>
      <c r="F1690" s="63" t="s">
        <v>948</v>
      </c>
      <c r="G1690" s="64" t="s">
        <v>11150</v>
      </c>
      <c r="H1690" s="67"/>
      <c r="I1690" s="68"/>
    </row>
    <row r="1691" spans="1:9" ht="14.25" customHeight="1" x14ac:dyDescent="0.25">
      <c r="A1691" s="63" t="s">
        <v>11151</v>
      </c>
      <c r="B1691" s="64" t="s">
        <v>8332</v>
      </c>
      <c r="C1691" s="63">
        <v>14</v>
      </c>
      <c r="D1691" s="66">
        <v>43943</v>
      </c>
      <c r="E1691" s="66">
        <v>43963</v>
      </c>
      <c r="F1691" s="63" t="s">
        <v>948</v>
      </c>
      <c r="G1691" s="64" t="s">
        <v>11152</v>
      </c>
      <c r="H1691" s="67"/>
      <c r="I1691" s="68"/>
    </row>
    <row r="1692" spans="1:9" ht="14.25" customHeight="1" x14ac:dyDescent="0.25">
      <c r="A1692" s="63" t="s">
        <v>11153</v>
      </c>
      <c r="B1692" s="64" t="s">
        <v>11154</v>
      </c>
      <c r="C1692" s="63">
        <v>14</v>
      </c>
      <c r="D1692" s="66">
        <v>43943</v>
      </c>
      <c r="E1692" s="66">
        <v>43963</v>
      </c>
      <c r="F1692" s="63" t="s">
        <v>638</v>
      </c>
      <c r="G1692" s="64" t="s">
        <v>11155</v>
      </c>
      <c r="H1692" s="67"/>
      <c r="I1692" s="68"/>
    </row>
    <row r="1693" spans="1:9" ht="14.25" customHeight="1" x14ac:dyDescent="0.25">
      <c r="A1693" s="63" t="s">
        <v>11156</v>
      </c>
      <c r="B1693" s="64" t="s">
        <v>11157</v>
      </c>
      <c r="C1693" s="63">
        <v>14</v>
      </c>
      <c r="D1693" s="66">
        <v>43943</v>
      </c>
      <c r="E1693" s="66">
        <v>43963</v>
      </c>
      <c r="F1693" s="63" t="s">
        <v>638</v>
      </c>
      <c r="G1693" s="64" t="s">
        <v>11158</v>
      </c>
      <c r="H1693" s="67"/>
      <c r="I1693" s="68"/>
    </row>
    <row r="1694" spans="1:9" s="73" customFormat="1" ht="14.25" customHeight="1" x14ac:dyDescent="0.25">
      <c r="A1694" s="63" t="s">
        <v>11159</v>
      </c>
      <c r="B1694" s="64" t="s">
        <v>11160</v>
      </c>
      <c r="C1694" s="63">
        <v>14</v>
      </c>
      <c r="D1694" s="66">
        <v>43943</v>
      </c>
      <c r="E1694" s="66">
        <v>43963</v>
      </c>
      <c r="F1694" s="63" t="s">
        <v>638</v>
      </c>
      <c r="G1694" s="64" t="s">
        <v>11161</v>
      </c>
      <c r="H1694" s="67"/>
      <c r="I1694" s="68"/>
    </row>
    <row r="1695" spans="1:9" s="75" customFormat="1" ht="14.25" customHeight="1" x14ac:dyDescent="0.25">
      <c r="A1695" s="63" t="s">
        <v>11162</v>
      </c>
      <c r="B1695" s="64" t="s">
        <v>11163</v>
      </c>
      <c r="C1695" s="63">
        <v>14</v>
      </c>
      <c r="D1695" s="66">
        <v>43943</v>
      </c>
      <c r="E1695" s="66">
        <v>43963</v>
      </c>
      <c r="F1695" s="63" t="s">
        <v>5182</v>
      </c>
      <c r="G1695" s="64" t="s">
        <v>11164</v>
      </c>
      <c r="H1695" s="67"/>
      <c r="I1695" s="68"/>
    </row>
    <row r="1696" spans="1:9" ht="14.25" customHeight="1" x14ac:dyDescent="0.25">
      <c r="A1696" s="63" t="s">
        <v>11165</v>
      </c>
      <c r="B1696" s="64" t="s">
        <v>8404</v>
      </c>
      <c r="C1696" s="63">
        <v>14</v>
      </c>
      <c r="D1696" s="66">
        <v>43943</v>
      </c>
      <c r="E1696" s="66">
        <v>43963</v>
      </c>
      <c r="F1696" s="63" t="s">
        <v>5182</v>
      </c>
      <c r="G1696" s="64" t="s">
        <v>11166</v>
      </c>
      <c r="H1696" s="67"/>
      <c r="I1696" s="95"/>
    </row>
    <row r="1697" spans="1:9" ht="14.25" customHeight="1" x14ac:dyDescent="0.25">
      <c r="A1697" s="63" t="s">
        <v>11167</v>
      </c>
      <c r="B1697" s="64" t="s">
        <v>4281</v>
      </c>
      <c r="C1697" s="63">
        <v>14</v>
      </c>
      <c r="D1697" s="66">
        <v>43943</v>
      </c>
      <c r="E1697" s="66">
        <v>43963</v>
      </c>
      <c r="F1697" s="63" t="s">
        <v>147</v>
      </c>
      <c r="G1697" s="64" t="s">
        <v>11168</v>
      </c>
      <c r="H1697" s="67"/>
      <c r="I1697" s="68"/>
    </row>
    <row r="1698" spans="1:9" ht="14.25" customHeight="1" x14ac:dyDescent="0.25">
      <c r="A1698" s="63" t="s">
        <v>11169</v>
      </c>
      <c r="B1698" s="64" t="s">
        <v>8517</v>
      </c>
      <c r="C1698" s="63">
        <v>14</v>
      </c>
      <c r="D1698" s="66">
        <v>43943</v>
      </c>
      <c r="E1698" s="66">
        <v>43963</v>
      </c>
      <c r="F1698" s="63" t="s">
        <v>147</v>
      </c>
      <c r="G1698" s="64" t="s">
        <v>11170</v>
      </c>
      <c r="H1698" s="67"/>
      <c r="I1698" s="68"/>
    </row>
    <row r="1699" spans="1:9" s="73" customFormat="1" ht="14.25" customHeight="1" x14ac:dyDescent="0.25">
      <c r="A1699" s="63" t="s">
        <v>11171</v>
      </c>
      <c r="B1699" s="64" t="s">
        <v>9285</v>
      </c>
      <c r="C1699" s="63">
        <v>14</v>
      </c>
      <c r="D1699" s="66">
        <v>43943</v>
      </c>
      <c r="E1699" s="66">
        <v>43963</v>
      </c>
      <c r="F1699" s="63" t="s">
        <v>11172</v>
      </c>
      <c r="G1699" s="64" t="s">
        <v>11173</v>
      </c>
      <c r="H1699" s="67" t="s">
        <v>11174</v>
      </c>
      <c r="I1699" s="63" t="s">
        <v>8267</v>
      </c>
    </row>
    <row r="1700" spans="1:9" ht="14.25" customHeight="1" x14ac:dyDescent="0.25">
      <c r="A1700" s="63" t="s">
        <v>11171</v>
      </c>
      <c r="B1700" s="64" t="s">
        <v>9285</v>
      </c>
      <c r="C1700" s="63">
        <v>14</v>
      </c>
      <c r="D1700" s="66">
        <v>43943</v>
      </c>
      <c r="E1700" s="66">
        <v>43963</v>
      </c>
      <c r="F1700" s="63" t="s">
        <v>11172</v>
      </c>
      <c r="G1700" s="64" t="s">
        <v>11173</v>
      </c>
      <c r="H1700" s="67" t="s">
        <v>10550</v>
      </c>
      <c r="I1700" s="63" t="s">
        <v>8267</v>
      </c>
    </row>
    <row r="1701" spans="1:9" ht="14.25" customHeight="1" x14ac:dyDescent="0.25">
      <c r="A1701" s="80" t="s">
        <v>11175</v>
      </c>
      <c r="B1701" s="81" t="s">
        <v>10914</v>
      </c>
      <c r="C1701" s="80">
        <v>14</v>
      </c>
      <c r="D1701" s="83">
        <v>43943</v>
      </c>
      <c r="E1701" s="83">
        <v>43963</v>
      </c>
      <c r="F1701" s="80" t="s">
        <v>129</v>
      </c>
      <c r="G1701" s="81" t="s">
        <v>11176</v>
      </c>
      <c r="H1701" s="84" t="s">
        <v>9038</v>
      </c>
      <c r="I1701" s="80" t="s">
        <v>7224</v>
      </c>
    </row>
    <row r="1702" spans="1:9" s="73" customFormat="1" ht="14.25" customHeight="1" x14ac:dyDescent="0.25">
      <c r="A1702" s="63" t="s">
        <v>11177</v>
      </c>
      <c r="B1702" s="64" t="s">
        <v>11178</v>
      </c>
      <c r="C1702" s="63">
        <v>14</v>
      </c>
      <c r="D1702" s="66">
        <v>43943</v>
      </c>
      <c r="E1702" s="66">
        <v>43963</v>
      </c>
      <c r="F1702" s="63" t="s">
        <v>129</v>
      </c>
      <c r="G1702" s="64" t="s">
        <v>11179</v>
      </c>
      <c r="H1702" s="67"/>
      <c r="I1702" s="95"/>
    </row>
    <row r="1703" spans="1:9" s="75" customFormat="1" ht="14.25" customHeight="1" x14ac:dyDescent="0.25">
      <c r="A1703" s="63" t="s">
        <v>11180</v>
      </c>
      <c r="B1703" s="64" t="s">
        <v>4233</v>
      </c>
      <c r="C1703" s="63">
        <v>14</v>
      </c>
      <c r="D1703" s="66">
        <v>43943</v>
      </c>
      <c r="E1703" s="66">
        <v>43963</v>
      </c>
      <c r="F1703" s="63" t="s">
        <v>129</v>
      </c>
      <c r="G1703" s="64" t="s">
        <v>11181</v>
      </c>
      <c r="H1703" s="67"/>
      <c r="I1703" s="72"/>
    </row>
    <row r="1704" spans="1:9" ht="14.25" customHeight="1" x14ac:dyDescent="0.25">
      <c r="A1704" s="63" t="s">
        <v>11182</v>
      </c>
      <c r="B1704" s="64" t="s">
        <v>10186</v>
      </c>
      <c r="C1704" s="63">
        <v>14</v>
      </c>
      <c r="D1704" s="66">
        <v>43943</v>
      </c>
      <c r="E1704" s="66">
        <v>43963</v>
      </c>
      <c r="F1704" s="63" t="s">
        <v>129</v>
      </c>
      <c r="G1704" s="64" t="s">
        <v>11183</v>
      </c>
      <c r="H1704" s="67"/>
      <c r="I1704" s="68"/>
    </row>
    <row r="1705" spans="1:9" ht="14.25" customHeight="1" x14ac:dyDescent="0.25">
      <c r="A1705" s="59" t="s">
        <v>11184</v>
      </c>
      <c r="B1705" s="64" t="s">
        <v>11185</v>
      </c>
      <c r="C1705" s="59">
        <v>14</v>
      </c>
      <c r="D1705" s="61">
        <v>43943</v>
      </c>
      <c r="E1705" s="61">
        <v>43963</v>
      </c>
      <c r="F1705" s="59" t="s">
        <v>129</v>
      </c>
      <c r="G1705" s="17" t="s">
        <v>11186</v>
      </c>
      <c r="H1705" s="62" t="s">
        <v>11187</v>
      </c>
      <c r="I1705" s="59" t="s">
        <v>7129</v>
      </c>
    </row>
    <row r="1706" spans="1:9" ht="14.25" customHeight="1" x14ac:dyDescent="0.25">
      <c r="A1706" s="59" t="s">
        <v>11184</v>
      </c>
      <c r="B1706" s="64" t="s">
        <v>11185</v>
      </c>
      <c r="C1706" s="59">
        <v>14</v>
      </c>
      <c r="D1706" s="61">
        <v>43943</v>
      </c>
      <c r="E1706" s="61">
        <v>43963</v>
      </c>
      <c r="F1706" s="59" t="s">
        <v>129</v>
      </c>
      <c r="G1706" s="17" t="s">
        <v>11186</v>
      </c>
      <c r="H1706" s="62" t="s">
        <v>7368</v>
      </c>
      <c r="I1706" s="59" t="s">
        <v>7129</v>
      </c>
    </row>
    <row r="1707" spans="1:9" ht="14.25" customHeight="1" x14ac:dyDescent="0.25">
      <c r="A1707" s="63" t="s">
        <v>11188</v>
      </c>
      <c r="B1707" s="64" t="s">
        <v>11189</v>
      </c>
      <c r="C1707" s="63">
        <v>14</v>
      </c>
      <c r="D1707" s="66">
        <v>43943</v>
      </c>
      <c r="E1707" s="66">
        <v>43963</v>
      </c>
      <c r="F1707" s="63" t="s">
        <v>129</v>
      </c>
      <c r="G1707" s="64" t="s">
        <v>11190</v>
      </c>
      <c r="H1707" s="67"/>
      <c r="I1707" s="95"/>
    </row>
    <row r="1708" spans="1:9" ht="14.25" customHeight="1" x14ac:dyDescent="0.25">
      <c r="A1708" s="63" t="s">
        <v>11191</v>
      </c>
      <c r="B1708" s="64" t="s">
        <v>7383</v>
      </c>
      <c r="C1708" s="63">
        <v>14</v>
      </c>
      <c r="D1708" s="66">
        <v>43943</v>
      </c>
      <c r="E1708" s="66">
        <v>43963</v>
      </c>
      <c r="F1708" s="63" t="s">
        <v>129</v>
      </c>
      <c r="G1708" s="64" t="s">
        <v>11192</v>
      </c>
      <c r="H1708" s="67"/>
      <c r="I1708" s="68"/>
    </row>
    <row r="1709" spans="1:9" ht="14.25" customHeight="1" x14ac:dyDescent="0.25">
      <c r="A1709" s="63" t="s">
        <v>11193</v>
      </c>
      <c r="B1709" s="64" t="s">
        <v>11194</v>
      </c>
      <c r="C1709" s="63">
        <v>14</v>
      </c>
      <c r="D1709" s="66">
        <v>43943</v>
      </c>
      <c r="E1709" s="66">
        <v>43963</v>
      </c>
      <c r="F1709" s="63" t="s">
        <v>3274</v>
      </c>
      <c r="G1709" s="64" t="s">
        <v>11195</v>
      </c>
      <c r="H1709" s="67"/>
      <c r="I1709" s="68"/>
    </row>
    <row r="1710" spans="1:9" ht="14.25" customHeight="1" x14ac:dyDescent="0.25">
      <c r="A1710" s="63" t="s">
        <v>11196</v>
      </c>
      <c r="B1710" s="64" t="s">
        <v>4233</v>
      </c>
      <c r="C1710" s="63">
        <v>14</v>
      </c>
      <c r="D1710" s="66">
        <v>43943</v>
      </c>
      <c r="E1710" s="66">
        <v>43963</v>
      </c>
      <c r="F1710" s="63" t="s">
        <v>312</v>
      </c>
      <c r="G1710" s="64" t="s">
        <v>11197</v>
      </c>
      <c r="H1710" s="67"/>
      <c r="I1710" s="95"/>
    </row>
    <row r="1711" spans="1:9" s="75" customFormat="1" ht="14.25" customHeight="1" x14ac:dyDescent="0.25">
      <c r="A1711" s="63" t="s">
        <v>11198</v>
      </c>
      <c r="B1711" s="64" t="s">
        <v>7134</v>
      </c>
      <c r="C1711" s="63">
        <v>14</v>
      </c>
      <c r="D1711" s="66">
        <v>43943</v>
      </c>
      <c r="E1711" s="66">
        <v>43963</v>
      </c>
      <c r="F1711" s="63" t="s">
        <v>5221</v>
      </c>
      <c r="G1711" s="64" t="s">
        <v>11199</v>
      </c>
      <c r="H1711" s="67"/>
      <c r="I1711" s="95"/>
    </row>
    <row r="1712" spans="1:9" ht="14.25" customHeight="1" x14ac:dyDescent="0.25">
      <c r="A1712" s="63" t="s">
        <v>11200</v>
      </c>
      <c r="B1712" s="64" t="s">
        <v>9512</v>
      </c>
      <c r="C1712" s="63">
        <v>14</v>
      </c>
      <c r="D1712" s="66">
        <v>43943</v>
      </c>
      <c r="E1712" s="66">
        <v>43963</v>
      </c>
      <c r="F1712" s="63" t="s">
        <v>361</v>
      </c>
      <c r="G1712" s="64" t="s">
        <v>11201</v>
      </c>
      <c r="H1712" s="67"/>
      <c r="I1712" s="68"/>
    </row>
    <row r="1713" spans="1:9" ht="14.25" customHeight="1" x14ac:dyDescent="0.25">
      <c r="A1713" s="63" t="s">
        <v>11202</v>
      </c>
      <c r="B1713" s="64" t="s">
        <v>11203</v>
      </c>
      <c r="C1713" s="63">
        <v>14</v>
      </c>
      <c r="D1713" s="66">
        <v>43943</v>
      </c>
      <c r="E1713" s="66">
        <v>43963</v>
      </c>
      <c r="F1713" s="63" t="s">
        <v>2724</v>
      </c>
      <c r="G1713" s="64" t="s">
        <v>11204</v>
      </c>
      <c r="H1713" s="67"/>
      <c r="I1713" s="95"/>
    </row>
    <row r="1714" spans="1:9" s="73" customFormat="1" ht="14.25" customHeight="1" x14ac:dyDescent="0.25">
      <c r="A1714" s="63" t="s">
        <v>11205</v>
      </c>
      <c r="B1714" s="64" t="s">
        <v>11206</v>
      </c>
      <c r="C1714" s="63">
        <v>14</v>
      </c>
      <c r="D1714" s="66">
        <v>43943</v>
      </c>
      <c r="E1714" s="66">
        <v>43963</v>
      </c>
      <c r="F1714" s="63" t="s">
        <v>2940</v>
      </c>
      <c r="G1714" s="64" t="s">
        <v>11207</v>
      </c>
      <c r="H1714" s="67"/>
      <c r="I1714" s="68"/>
    </row>
    <row r="1715" spans="1:9" s="73" customFormat="1" ht="14.25" customHeight="1" x14ac:dyDescent="0.25">
      <c r="A1715" s="63" t="s">
        <v>11208</v>
      </c>
      <c r="B1715" s="64" t="s">
        <v>4901</v>
      </c>
      <c r="C1715" s="63">
        <v>14</v>
      </c>
      <c r="D1715" s="66">
        <v>43943</v>
      </c>
      <c r="E1715" s="66">
        <v>43963</v>
      </c>
      <c r="F1715" s="63" t="s">
        <v>392</v>
      </c>
      <c r="G1715" s="64" t="s">
        <v>11209</v>
      </c>
      <c r="H1715" s="67"/>
      <c r="I1715" s="95"/>
    </row>
    <row r="1716" spans="1:9" s="75" customFormat="1" ht="14.25" customHeight="1" x14ac:dyDescent="0.25">
      <c r="A1716" s="63" t="s">
        <v>11210</v>
      </c>
      <c r="B1716" s="64" t="s">
        <v>4901</v>
      </c>
      <c r="C1716" s="63">
        <v>14</v>
      </c>
      <c r="D1716" s="66">
        <v>43943</v>
      </c>
      <c r="E1716" s="66">
        <v>43963</v>
      </c>
      <c r="F1716" s="63" t="s">
        <v>845</v>
      </c>
      <c r="G1716" s="64" t="s">
        <v>11211</v>
      </c>
      <c r="H1716" s="67"/>
      <c r="I1716" s="72"/>
    </row>
    <row r="1717" spans="1:9" s="75" customFormat="1" ht="14.25" customHeight="1" x14ac:dyDescent="0.25">
      <c r="A1717" s="63" t="s">
        <v>11212</v>
      </c>
      <c r="B1717" s="64" t="s">
        <v>4666</v>
      </c>
      <c r="C1717" s="63">
        <v>14</v>
      </c>
      <c r="D1717" s="66">
        <v>43943</v>
      </c>
      <c r="E1717" s="66">
        <v>43963</v>
      </c>
      <c r="F1717" s="63" t="s">
        <v>539</v>
      </c>
      <c r="G1717" s="64" t="s">
        <v>11213</v>
      </c>
      <c r="H1717" s="67"/>
      <c r="I1717" s="68"/>
    </row>
    <row r="1718" spans="1:9" s="73" customFormat="1" ht="14.25" customHeight="1" x14ac:dyDescent="0.25">
      <c r="A1718" s="63" t="s">
        <v>11214</v>
      </c>
      <c r="B1718" s="64" t="s">
        <v>4547</v>
      </c>
      <c r="C1718" s="63">
        <v>14</v>
      </c>
      <c r="D1718" s="66">
        <v>43943</v>
      </c>
      <c r="E1718" s="66">
        <v>43963</v>
      </c>
      <c r="F1718" s="63" t="s">
        <v>539</v>
      </c>
      <c r="G1718" s="64" t="s">
        <v>11215</v>
      </c>
      <c r="H1718" s="67"/>
      <c r="I1718" s="95"/>
    </row>
    <row r="1719" spans="1:9" ht="14.25" customHeight="1" x14ac:dyDescent="0.25">
      <c r="A1719" s="63" t="s">
        <v>11216</v>
      </c>
      <c r="B1719" s="64" t="s">
        <v>11217</v>
      </c>
      <c r="C1719" s="63">
        <v>14</v>
      </c>
      <c r="D1719" s="66">
        <v>43943</v>
      </c>
      <c r="E1719" s="66">
        <v>43963</v>
      </c>
      <c r="F1719" s="63" t="s">
        <v>861</v>
      </c>
      <c r="G1719" s="64" t="s">
        <v>11218</v>
      </c>
      <c r="H1719" s="67"/>
      <c r="I1719" s="95"/>
    </row>
    <row r="1720" spans="1:9" ht="14.25" customHeight="1" x14ac:dyDescent="0.25">
      <c r="A1720" s="63" t="s">
        <v>11219</v>
      </c>
      <c r="B1720" s="64" t="s">
        <v>4547</v>
      </c>
      <c r="C1720" s="63">
        <v>14</v>
      </c>
      <c r="D1720" s="66">
        <v>43943</v>
      </c>
      <c r="E1720" s="66">
        <v>43963</v>
      </c>
      <c r="F1720" s="63" t="s">
        <v>635</v>
      </c>
      <c r="G1720" s="64" t="s">
        <v>11220</v>
      </c>
      <c r="H1720" s="67"/>
      <c r="I1720" s="72"/>
    </row>
    <row r="1721" spans="1:9" ht="14.25" customHeight="1" x14ac:dyDescent="0.25">
      <c r="A1721" s="63" t="s">
        <v>11221</v>
      </c>
      <c r="B1721" s="64" t="s">
        <v>11222</v>
      </c>
      <c r="C1721" s="63">
        <v>14</v>
      </c>
      <c r="D1721" s="66">
        <v>43943</v>
      </c>
      <c r="E1721" s="66">
        <v>43963</v>
      </c>
      <c r="F1721" s="63" t="s">
        <v>623</v>
      </c>
      <c r="G1721" s="64" t="s">
        <v>11223</v>
      </c>
      <c r="H1721" s="67"/>
      <c r="I1721" s="68"/>
    </row>
    <row r="1722" spans="1:9" ht="14.25" customHeight="1" x14ac:dyDescent="0.25">
      <c r="A1722" s="63" t="s">
        <v>11224</v>
      </c>
      <c r="B1722" s="64" t="s">
        <v>11222</v>
      </c>
      <c r="C1722" s="63">
        <v>14</v>
      </c>
      <c r="D1722" s="66">
        <v>43943</v>
      </c>
      <c r="E1722" s="66">
        <v>43963</v>
      </c>
      <c r="F1722" s="63" t="s">
        <v>623</v>
      </c>
      <c r="G1722" s="64" t="s">
        <v>11225</v>
      </c>
      <c r="H1722" s="67"/>
      <c r="I1722" s="72"/>
    </row>
    <row r="1723" spans="1:9" ht="14.25" customHeight="1" x14ac:dyDescent="0.25">
      <c r="A1723" s="59" t="s">
        <v>11226</v>
      </c>
      <c r="B1723" s="64" t="s">
        <v>11227</v>
      </c>
      <c r="C1723" s="59">
        <v>14</v>
      </c>
      <c r="D1723" s="61">
        <v>43943</v>
      </c>
      <c r="E1723" s="61">
        <v>43963</v>
      </c>
      <c r="F1723" s="59" t="s">
        <v>2203</v>
      </c>
      <c r="G1723" s="17" t="s">
        <v>11228</v>
      </c>
      <c r="H1723" s="62" t="s">
        <v>9894</v>
      </c>
      <c r="I1723" s="59" t="s">
        <v>7129</v>
      </c>
    </row>
    <row r="1724" spans="1:9" ht="14.25" customHeight="1" x14ac:dyDescent="0.25">
      <c r="A1724" s="59" t="s">
        <v>11226</v>
      </c>
      <c r="B1724" s="64" t="s">
        <v>11227</v>
      </c>
      <c r="C1724" s="59">
        <v>14</v>
      </c>
      <c r="D1724" s="61">
        <v>43943</v>
      </c>
      <c r="E1724" s="61">
        <v>43963</v>
      </c>
      <c r="F1724" s="59" t="s">
        <v>2203</v>
      </c>
      <c r="G1724" s="17" t="s">
        <v>11228</v>
      </c>
      <c r="H1724" s="62" t="s">
        <v>11229</v>
      </c>
      <c r="I1724" s="59" t="s">
        <v>7129</v>
      </c>
    </row>
    <row r="1725" spans="1:9" ht="14.25" customHeight="1" x14ac:dyDescent="0.25">
      <c r="A1725" s="80" t="s">
        <v>11230</v>
      </c>
      <c r="B1725" s="81" t="s">
        <v>11231</v>
      </c>
      <c r="C1725" s="80">
        <v>14</v>
      </c>
      <c r="D1725" s="83">
        <v>43943</v>
      </c>
      <c r="E1725" s="83">
        <v>43963</v>
      </c>
      <c r="F1725" s="80" t="s">
        <v>275</v>
      </c>
      <c r="G1725" s="81" t="s">
        <v>11232</v>
      </c>
      <c r="H1725" s="84" t="s">
        <v>7671</v>
      </c>
      <c r="I1725" s="80" t="s">
        <v>7224</v>
      </c>
    </row>
    <row r="1726" spans="1:9" ht="14.25" customHeight="1" x14ac:dyDescent="0.25">
      <c r="A1726" s="63" t="s">
        <v>11233</v>
      </c>
      <c r="B1726" s="64" t="s">
        <v>11234</v>
      </c>
      <c r="C1726" s="63">
        <v>14</v>
      </c>
      <c r="D1726" s="66">
        <v>43943</v>
      </c>
      <c r="E1726" s="66">
        <v>43963</v>
      </c>
      <c r="F1726" s="63" t="s">
        <v>275</v>
      </c>
      <c r="G1726" s="64" t="s">
        <v>11235</v>
      </c>
      <c r="H1726" s="67"/>
      <c r="I1726" s="68"/>
    </row>
    <row r="1727" spans="1:9" ht="14.25" customHeight="1" x14ac:dyDescent="0.25">
      <c r="A1727" s="59" t="s">
        <v>11236</v>
      </c>
      <c r="B1727" s="64" t="s">
        <v>4138</v>
      </c>
      <c r="C1727" s="59">
        <v>14</v>
      </c>
      <c r="D1727" s="61">
        <v>43943</v>
      </c>
      <c r="E1727" s="61">
        <v>43963</v>
      </c>
      <c r="F1727" s="59" t="s">
        <v>332</v>
      </c>
      <c r="G1727" s="17" t="s">
        <v>11237</v>
      </c>
      <c r="H1727" s="62" t="s">
        <v>9894</v>
      </c>
      <c r="I1727" s="59" t="s">
        <v>7129</v>
      </c>
    </row>
    <row r="1728" spans="1:9" s="73" customFormat="1" ht="14.25" customHeight="1" x14ac:dyDescent="0.25">
      <c r="A1728" s="59" t="s">
        <v>11238</v>
      </c>
      <c r="B1728" s="64" t="s">
        <v>4138</v>
      </c>
      <c r="C1728" s="59">
        <v>14</v>
      </c>
      <c r="D1728" s="61">
        <v>43943</v>
      </c>
      <c r="E1728" s="61">
        <v>43963</v>
      </c>
      <c r="F1728" s="59" t="s">
        <v>332</v>
      </c>
      <c r="G1728" s="17" t="s">
        <v>11239</v>
      </c>
      <c r="H1728" s="62" t="s">
        <v>9894</v>
      </c>
      <c r="I1728" s="59" t="s">
        <v>7129</v>
      </c>
    </row>
    <row r="1729" spans="1:9" s="73" customFormat="1" ht="14.25" customHeight="1" x14ac:dyDescent="0.25">
      <c r="A1729" s="59" t="s">
        <v>11240</v>
      </c>
      <c r="B1729" s="64" t="s">
        <v>4138</v>
      </c>
      <c r="C1729" s="59">
        <v>14</v>
      </c>
      <c r="D1729" s="61">
        <v>43943</v>
      </c>
      <c r="E1729" s="61">
        <v>43963</v>
      </c>
      <c r="F1729" s="59" t="s">
        <v>332</v>
      </c>
      <c r="G1729" s="17" t="s">
        <v>11241</v>
      </c>
      <c r="H1729" s="62" t="s">
        <v>9894</v>
      </c>
      <c r="I1729" s="59" t="s">
        <v>7129</v>
      </c>
    </row>
    <row r="1730" spans="1:9" s="73" customFormat="1" ht="14.25" customHeight="1" x14ac:dyDescent="0.25">
      <c r="A1730" s="59" t="s">
        <v>11242</v>
      </c>
      <c r="B1730" s="64" t="s">
        <v>4138</v>
      </c>
      <c r="C1730" s="59">
        <v>14</v>
      </c>
      <c r="D1730" s="61">
        <v>43943</v>
      </c>
      <c r="E1730" s="61">
        <v>43963</v>
      </c>
      <c r="F1730" s="59" t="s">
        <v>332</v>
      </c>
      <c r="G1730" s="17" t="s">
        <v>11243</v>
      </c>
      <c r="H1730" s="62" t="s">
        <v>9894</v>
      </c>
      <c r="I1730" s="59" t="s">
        <v>7129</v>
      </c>
    </row>
    <row r="1731" spans="1:9" ht="14.25" customHeight="1" x14ac:dyDescent="0.25">
      <c r="A1731" s="63" t="s">
        <v>11244</v>
      </c>
      <c r="B1731" s="64" t="s">
        <v>8517</v>
      </c>
      <c r="C1731" s="63">
        <v>14</v>
      </c>
      <c r="D1731" s="66">
        <v>43943</v>
      </c>
      <c r="E1731" s="66">
        <v>43963</v>
      </c>
      <c r="F1731" s="63" t="s">
        <v>332</v>
      </c>
      <c r="G1731" s="64" t="s">
        <v>11245</v>
      </c>
      <c r="H1731" s="67"/>
      <c r="I1731" s="68"/>
    </row>
    <row r="1732" spans="1:9" ht="14.25" customHeight="1" x14ac:dyDescent="0.25">
      <c r="A1732" s="63" t="s">
        <v>11246</v>
      </c>
      <c r="B1732" s="64" t="s">
        <v>4666</v>
      </c>
      <c r="C1732" s="63">
        <v>14</v>
      </c>
      <c r="D1732" s="66">
        <v>43943</v>
      </c>
      <c r="E1732" s="66">
        <v>43963</v>
      </c>
      <c r="F1732" s="63" t="s">
        <v>332</v>
      </c>
      <c r="G1732" s="64" t="s">
        <v>11247</v>
      </c>
      <c r="H1732" s="67"/>
      <c r="I1732" s="68"/>
    </row>
    <row r="1733" spans="1:9" s="73" customFormat="1" ht="14.25" customHeight="1" x14ac:dyDescent="0.25">
      <c r="A1733" s="63" t="s">
        <v>11248</v>
      </c>
      <c r="B1733" s="64" t="s">
        <v>11249</v>
      </c>
      <c r="C1733" s="63">
        <v>14</v>
      </c>
      <c r="D1733" s="66">
        <v>43943</v>
      </c>
      <c r="E1733" s="66">
        <v>43963</v>
      </c>
      <c r="F1733" s="63" t="s">
        <v>332</v>
      </c>
      <c r="G1733" s="64" t="s">
        <v>11250</v>
      </c>
      <c r="H1733" s="67"/>
      <c r="I1733" s="68"/>
    </row>
    <row r="1734" spans="1:9" ht="14.25" customHeight="1" x14ac:dyDescent="0.25">
      <c r="A1734" s="63" t="s">
        <v>11251</v>
      </c>
      <c r="B1734" s="64" t="s">
        <v>8517</v>
      </c>
      <c r="C1734" s="63">
        <v>14</v>
      </c>
      <c r="D1734" s="66">
        <v>43943</v>
      </c>
      <c r="E1734" s="66">
        <v>43963</v>
      </c>
      <c r="F1734" s="63" t="s">
        <v>332</v>
      </c>
      <c r="G1734" s="64" t="s">
        <v>11252</v>
      </c>
      <c r="H1734" s="67"/>
      <c r="I1734" s="68"/>
    </row>
    <row r="1735" spans="1:9" s="73" customFormat="1" ht="14.25" customHeight="1" x14ac:dyDescent="0.25">
      <c r="A1735" s="59" t="s">
        <v>11253</v>
      </c>
      <c r="B1735" s="64" t="s">
        <v>11254</v>
      </c>
      <c r="C1735" s="59">
        <v>14</v>
      </c>
      <c r="D1735" s="61">
        <v>43943</v>
      </c>
      <c r="E1735" s="61">
        <v>43963</v>
      </c>
      <c r="F1735" s="59" t="s">
        <v>332</v>
      </c>
      <c r="G1735" s="17" t="s">
        <v>11255</v>
      </c>
      <c r="H1735" s="62" t="s">
        <v>9894</v>
      </c>
      <c r="I1735" s="59" t="s">
        <v>7129</v>
      </c>
    </row>
    <row r="1736" spans="1:9" s="75" customFormat="1" ht="14.25" customHeight="1" x14ac:dyDescent="0.25">
      <c r="A1736" s="59" t="s">
        <v>11256</v>
      </c>
      <c r="B1736" s="64" t="s">
        <v>11257</v>
      </c>
      <c r="C1736" s="59">
        <v>14</v>
      </c>
      <c r="D1736" s="61">
        <v>43943</v>
      </c>
      <c r="E1736" s="61">
        <v>43963</v>
      </c>
      <c r="F1736" s="59" t="s">
        <v>332</v>
      </c>
      <c r="G1736" s="17" t="s">
        <v>11258</v>
      </c>
      <c r="H1736" s="62" t="s">
        <v>9894</v>
      </c>
      <c r="I1736" s="59" t="s">
        <v>7129</v>
      </c>
    </row>
    <row r="1737" spans="1:9" s="75" customFormat="1" ht="14.25" customHeight="1" x14ac:dyDescent="0.25">
      <c r="A1737" s="59" t="s">
        <v>11259</v>
      </c>
      <c r="B1737" s="64" t="s">
        <v>4914</v>
      </c>
      <c r="C1737" s="59">
        <v>14</v>
      </c>
      <c r="D1737" s="61">
        <v>43943</v>
      </c>
      <c r="E1737" s="61">
        <v>43963</v>
      </c>
      <c r="F1737" s="59" t="s">
        <v>1963</v>
      </c>
      <c r="G1737" s="17" t="s">
        <v>11260</v>
      </c>
      <c r="H1737" s="62" t="s">
        <v>7489</v>
      </c>
      <c r="I1737" s="59" t="s">
        <v>7129</v>
      </c>
    </row>
    <row r="1738" spans="1:9" ht="14.25" customHeight="1" x14ac:dyDescent="0.25">
      <c r="A1738" s="63" t="s">
        <v>11261</v>
      </c>
      <c r="B1738" s="64" t="s">
        <v>11262</v>
      </c>
      <c r="C1738" s="63">
        <v>14</v>
      </c>
      <c r="D1738" s="66">
        <v>43943</v>
      </c>
      <c r="E1738" s="66">
        <v>43963</v>
      </c>
      <c r="F1738" s="63" t="s">
        <v>975</v>
      </c>
      <c r="G1738" s="64" t="s">
        <v>11263</v>
      </c>
      <c r="H1738" s="67"/>
      <c r="I1738" s="68"/>
    </row>
    <row r="1739" spans="1:9" ht="14.25" customHeight="1" x14ac:dyDescent="0.25">
      <c r="A1739" s="63" t="s">
        <v>11264</v>
      </c>
      <c r="B1739" s="64" t="s">
        <v>4026</v>
      </c>
      <c r="C1739" s="63">
        <v>14</v>
      </c>
      <c r="D1739" s="66">
        <v>43943</v>
      </c>
      <c r="E1739" s="66">
        <v>43963</v>
      </c>
      <c r="F1739" s="63" t="s">
        <v>1050</v>
      </c>
      <c r="G1739" s="64" t="s">
        <v>11265</v>
      </c>
      <c r="H1739" s="67"/>
      <c r="I1739" s="72"/>
    </row>
    <row r="1740" spans="1:9" ht="14.25" customHeight="1" x14ac:dyDescent="0.25">
      <c r="A1740" s="59" t="s">
        <v>11266</v>
      </c>
      <c r="B1740" s="64" t="s">
        <v>3965</v>
      </c>
      <c r="C1740" s="59">
        <v>14</v>
      </c>
      <c r="D1740" s="61">
        <v>43943</v>
      </c>
      <c r="E1740" s="61">
        <v>43963</v>
      </c>
      <c r="F1740" s="59" t="s">
        <v>254</v>
      </c>
      <c r="G1740" s="17" t="s">
        <v>11267</v>
      </c>
      <c r="H1740" s="62" t="s">
        <v>7450</v>
      </c>
      <c r="I1740" s="59" t="s">
        <v>7129</v>
      </c>
    </row>
    <row r="1741" spans="1:9" ht="14.25" customHeight="1" x14ac:dyDescent="0.25">
      <c r="A1741" s="63" t="s">
        <v>11268</v>
      </c>
      <c r="B1741" s="64" t="s">
        <v>3965</v>
      </c>
      <c r="C1741" s="63">
        <v>14</v>
      </c>
      <c r="D1741" s="66">
        <v>43943</v>
      </c>
      <c r="E1741" s="66">
        <v>43963</v>
      </c>
      <c r="F1741" s="63" t="s">
        <v>254</v>
      </c>
      <c r="G1741" s="64" t="s">
        <v>11269</v>
      </c>
      <c r="H1741" s="67" t="s">
        <v>7450</v>
      </c>
      <c r="I1741" s="63" t="s">
        <v>8267</v>
      </c>
    </row>
    <row r="1742" spans="1:9" s="73" customFormat="1" ht="14.25" customHeight="1" x14ac:dyDescent="0.25">
      <c r="A1742" s="59" t="s">
        <v>11270</v>
      </c>
      <c r="B1742" s="64" t="s">
        <v>4429</v>
      </c>
      <c r="C1742" s="59">
        <v>14</v>
      </c>
      <c r="D1742" s="61">
        <v>43943</v>
      </c>
      <c r="E1742" s="61">
        <v>43963</v>
      </c>
      <c r="F1742" s="59" t="s">
        <v>1820</v>
      </c>
      <c r="G1742" s="17" t="s">
        <v>11271</v>
      </c>
      <c r="H1742" s="62" t="s">
        <v>11272</v>
      </c>
      <c r="I1742" s="59" t="s">
        <v>7129</v>
      </c>
    </row>
    <row r="1743" spans="1:9" ht="14.25" customHeight="1" x14ac:dyDescent="0.25">
      <c r="A1743" s="59" t="s">
        <v>11270</v>
      </c>
      <c r="B1743" s="64" t="s">
        <v>4429</v>
      </c>
      <c r="C1743" s="59">
        <v>14</v>
      </c>
      <c r="D1743" s="61">
        <v>43943</v>
      </c>
      <c r="E1743" s="61">
        <v>43963</v>
      </c>
      <c r="F1743" s="59" t="s">
        <v>1820</v>
      </c>
      <c r="G1743" s="17" t="s">
        <v>11271</v>
      </c>
      <c r="H1743" s="62" t="s">
        <v>11272</v>
      </c>
      <c r="I1743" s="59" t="s">
        <v>7129</v>
      </c>
    </row>
    <row r="1744" spans="1:9" ht="14.25" customHeight="1" x14ac:dyDescent="0.25">
      <c r="A1744" s="59" t="s">
        <v>11273</v>
      </c>
      <c r="B1744" s="64" t="s">
        <v>4429</v>
      </c>
      <c r="C1744" s="59">
        <v>14</v>
      </c>
      <c r="D1744" s="61">
        <v>43943</v>
      </c>
      <c r="E1744" s="61">
        <v>43963</v>
      </c>
      <c r="F1744" s="59" t="s">
        <v>1820</v>
      </c>
      <c r="G1744" s="17" t="s">
        <v>11274</v>
      </c>
      <c r="H1744" s="62" t="s">
        <v>11272</v>
      </c>
      <c r="I1744" s="59" t="s">
        <v>7129</v>
      </c>
    </row>
    <row r="1745" spans="1:9" ht="14.25" customHeight="1" x14ac:dyDescent="0.25">
      <c r="A1745" s="59" t="s">
        <v>11273</v>
      </c>
      <c r="B1745" s="64" t="s">
        <v>4429</v>
      </c>
      <c r="C1745" s="59">
        <v>14</v>
      </c>
      <c r="D1745" s="61">
        <v>43943</v>
      </c>
      <c r="E1745" s="61">
        <v>43963</v>
      </c>
      <c r="F1745" s="59" t="s">
        <v>1820</v>
      </c>
      <c r="G1745" s="17" t="s">
        <v>11274</v>
      </c>
      <c r="H1745" s="62" t="s">
        <v>11272</v>
      </c>
      <c r="I1745" s="59" t="s">
        <v>7129</v>
      </c>
    </row>
    <row r="1746" spans="1:9" ht="14.25" customHeight="1" x14ac:dyDescent="0.25">
      <c r="A1746" s="59" t="s">
        <v>11275</v>
      </c>
      <c r="B1746" s="64" t="s">
        <v>4429</v>
      </c>
      <c r="C1746" s="59">
        <v>14</v>
      </c>
      <c r="D1746" s="61">
        <v>43943</v>
      </c>
      <c r="E1746" s="61">
        <v>43963</v>
      </c>
      <c r="F1746" s="59" t="s">
        <v>1820</v>
      </c>
      <c r="G1746" s="17" t="s">
        <v>11276</v>
      </c>
      <c r="H1746" s="62" t="s">
        <v>11272</v>
      </c>
      <c r="I1746" s="59" t="s">
        <v>7129</v>
      </c>
    </row>
    <row r="1747" spans="1:9" ht="14.25" customHeight="1" x14ac:dyDescent="0.25">
      <c r="A1747" s="59" t="s">
        <v>11275</v>
      </c>
      <c r="B1747" s="64" t="s">
        <v>4429</v>
      </c>
      <c r="C1747" s="59">
        <v>14</v>
      </c>
      <c r="D1747" s="61">
        <v>43943</v>
      </c>
      <c r="E1747" s="61">
        <v>43963</v>
      </c>
      <c r="F1747" s="59" t="s">
        <v>1820</v>
      </c>
      <c r="G1747" s="17" t="s">
        <v>11276</v>
      </c>
      <c r="H1747" s="62" t="s">
        <v>11272</v>
      </c>
      <c r="I1747" s="59" t="s">
        <v>7129</v>
      </c>
    </row>
    <row r="1748" spans="1:9" ht="14.25" customHeight="1" x14ac:dyDescent="0.25">
      <c r="A1748" s="63" t="s">
        <v>11277</v>
      </c>
      <c r="B1748" s="64" t="s">
        <v>4429</v>
      </c>
      <c r="C1748" s="63">
        <v>14</v>
      </c>
      <c r="D1748" s="66">
        <v>43943</v>
      </c>
      <c r="E1748" s="66">
        <v>43963</v>
      </c>
      <c r="F1748" s="63" t="s">
        <v>1820</v>
      </c>
      <c r="G1748" s="64" t="s">
        <v>11278</v>
      </c>
      <c r="H1748" s="67"/>
      <c r="I1748" s="95"/>
    </row>
    <row r="1749" spans="1:9" ht="14.25" customHeight="1" x14ac:dyDescent="0.25">
      <c r="A1749" s="63" t="s">
        <v>11279</v>
      </c>
      <c r="B1749" s="64" t="s">
        <v>4429</v>
      </c>
      <c r="C1749" s="63">
        <v>14</v>
      </c>
      <c r="D1749" s="66">
        <v>43943</v>
      </c>
      <c r="E1749" s="66">
        <v>43963</v>
      </c>
      <c r="F1749" s="63" t="s">
        <v>1820</v>
      </c>
      <c r="G1749" s="64" t="s">
        <v>11280</v>
      </c>
      <c r="H1749" s="67"/>
      <c r="I1749" s="72"/>
    </row>
    <row r="1750" spans="1:9" ht="14.25" customHeight="1" x14ac:dyDescent="0.25">
      <c r="A1750" s="63" t="s">
        <v>11281</v>
      </c>
      <c r="B1750" s="64" t="s">
        <v>4429</v>
      </c>
      <c r="C1750" s="63">
        <v>14</v>
      </c>
      <c r="D1750" s="66">
        <v>43943</v>
      </c>
      <c r="E1750" s="66">
        <v>43963</v>
      </c>
      <c r="F1750" s="63" t="s">
        <v>1820</v>
      </c>
      <c r="G1750" s="64" t="s">
        <v>11282</v>
      </c>
      <c r="H1750" s="67"/>
      <c r="I1750" s="68"/>
    </row>
    <row r="1751" spans="1:9" ht="14.25" customHeight="1" x14ac:dyDescent="0.25">
      <c r="A1751" s="63" t="s">
        <v>11283</v>
      </c>
      <c r="B1751" s="64" t="s">
        <v>4901</v>
      </c>
      <c r="C1751" s="63">
        <v>14</v>
      </c>
      <c r="D1751" s="66">
        <v>43943</v>
      </c>
      <c r="E1751" s="66">
        <v>43963</v>
      </c>
      <c r="F1751" s="63" t="s">
        <v>5333</v>
      </c>
      <c r="G1751" s="64" t="s">
        <v>11284</v>
      </c>
      <c r="H1751" s="67"/>
      <c r="I1751" s="68"/>
    </row>
    <row r="1752" spans="1:9" s="75" customFormat="1" ht="14.25" customHeight="1" x14ac:dyDescent="0.25">
      <c r="A1752" s="63" t="s">
        <v>11285</v>
      </c>
      <c r="B1752" s="64" t="s">
        <v>11286</v>
      </c>
      <c r="C1752" s="63">
        <v>14</v>
      </c>
      <c r="D1752" s="66">
        <v>43943</v>
      </c>
      <c r="E1752" s="66">
        <v>43963</v>
      </c>
      <c r="F1752" s="63" t="s">
        <v>5343</v>
      </c>
      <c r="G1752" s="64" t="s">
        <v>11287</v>
      </c>
      <c r="H1752" s="67"/>
      <c r="I1752" s="68"/>
    </row>
    <row r="1753" spans="1:9" s="75" customFormat="1" ht="14.25" customHeight="1" x14ac:dyDescent="0.25">
      <c r="A1753" s="63" t="s">
        <v>11288</v>
      </c>
      <c r="B1753" s="64" t="s">
        <v>7134</v>
      </c>
      <c r="C1753" s="63">
        <v>14</v>
      </c>
      <c r="D1753" s="66">
        <v>43943</v>
      </c>
      <c r="E1753" s="66">
        <v>43963</v>
      </c>
      <c r="F1753" s="63" t="s">
        <v>5352</v>
      </c>
      <c r="G1753" s="64" t="s">
        <v>11289</v>
      </c>
      <c r="H1753" s="67"/>
      <c r="I1753" s="68"/>
    </row>
    <row r="1754" spans="1:9" ht="14.25" customHeight="1" x14ac:dyDescent="0.25">
      <c r="A1754" s="63" t="s">
        <v>11290</v>
      </c>
      <c r="B1754" s="64" t="s">
        <v>4027</v>
      </c>
      <c r="C1754" s="63">
        <v>14</v>
      </c>
      <c r="D1754" s="66">
        <v>43943</v>
      </c>
      <c r="E1754" s="66">
        <v>43963</v>
      </c>
      <c r="F1754" s="63" t="s">
        <v>5369</v>
      </c>
      <c r="G1754" s="64" t="s">
        <v>11291</v>
      </c>
      <c r="H1754" s="67"/>
      <c r="I1754" s="68"/>
    </row>
    <row r="1755" spans="1:9" s="75" customFormat="1" ht="14.25" customHeight="1" x14ac:dyDescent="0.25">
      <c r="A1755" s="63" t="s">
        <v>11292</v>
      </c>
      <c r="B1755" s="64" t="s">
        <v>11293</v>
      </c>
      <c r="C1755" s="63">
        <v>14</v>
      </c>
      <c r="D1755" s="66">
        <v>43943</v>
      </c>
      <c r="E1755" s="66">
        <v>43963</v>
      </c>
      <c r="F1755" s="63" t="s">
        <v>5373</v>
      </c>
      <c r="G1755" s="64" t="s">
        <v>11294</v>
      </c>
      <c r="H1755" s="67"/>
      <c r="I1755" s="68"/>
    </row>
    <row r="1756" spans="1:9" s="75" customFormat="1" ht="14.25" customHeight="1" x14ac:dyDescent="0.25">
      <c r="A1756" s="63" t="s">
        <v>11295</v>
      </c>
      <c r="B1756" s="64" t="s">
        <v>11296</v>
      </c>
      <c r="C1756" s="63">
        <v>14</v>
      </c>
      <c r="D1756" s="66">
        <v>43943</v>
      </c>
      <c r="E1756" s="66">
        <v>43963</v>
      </c>
      <c r="F1756" s="63" t="s">
        <v>5381</v>
      </c>
      <c r="G1756" s="64" t="s">
        <v>11297</v>
      </c>
      <c r="H1756" s="67"/>
      <c r="I1756" s="68"/>
    </row>
    <row r="1757" spans="1:9" s="75" customFormat="1" ht="14.25" customHeight="1" x14ac:dyDescent="0.25">
      <c r="A1757" s="63" t="s">
        <v>11298</v>
      </c>
      <c r="B1757" s="64" t="s">
        <v>11299</v>
      </c>
      <c r="C1757" s="63">
        <v>14</v>
      </c>
      <c r="D1757" s="66">
        <v>43943</v>
      </c>
      <c r="E1757" s="66">
        <v>43963</v>
      </c>
      <c r="F1757" s="63" t="s">
        <v>322</v>
      </c>
      <c r="G1757" s="64" t="s">
        <v>11300</v>
      </c>
      <c r="H1757" s="67"/>
      <c r="I1757" s="95"/>
    </row>
    <row r="1758" spans="1:9" s="75" customFormat="1" ht="14.25" customHeight="1" x14ac:dyDescent="0.25">
      <c r="A1758" s="63" t="s">
        <v>11301</v>
      </c>
      <c r="B1758" s="64" t="s">
        <v>7300</v>
      </c>
      <c r="C1758" s="63">
        <v>14</v>
      </c>
      <c r="D1758" s="66">
        <v>43943</v>
      </c>
      <c r="E1758" s="66">
        <v>43963</v>
      </c>
      <c r="F1758" s="63" t="s">
        <v>322</v>
      </c>
      <c r="G1758" s="64" t="s">
        <v>11302</v>
      </c>
      <c r="H1758" s="67"/>
      <c r="I1758" s="68"/>
    </row>
    <row r="1759" spans="1:9" ht="14.25" customHeight="1" x14ac:dyDescent="0.25">
      <c r="A1759" s="63" t="s">
        <v>11303</v>
      </c>
      <c r="B1759" s="64" t="s">
        <v>11304</v>
      </c>
      <c r="C1759" s="63">
        <v>14</v>
      </c>
      <c r="D1759" s="66">
        <v>43943</v>
      </c>
      <c r="E1759" s="66">
        <v>43963</v>
      </c>
      <c r="F1759" s="63" t="s">
        <v>698</v>
      </c>
      <c r="G1759" s="64" t="s">
        <v>11305</v>
      </c>
      <c r="H1759" s="67"/>
      <c r="I1759" s="68"/>
    </row>
    <row r="1760" spans="1:9" ht="14.25" customHeight="1" x14ac:dyDescent="0.25">
      <c r="A1760" s="63" t="s">
        <v>11306</v>
      </c>
      <c r="B1760" s="64" t="s">
        <v>10739</v>
      </c>
      <c r="C1760" s="63">
        <v>14</v>
      </c>
      <c r="D1760" s="66">
        <v>43943</v>
      </c>
      <c r="E1760" s="66">
        <v>43963</v>
      </c>
      <c r="F1760" s="63" t="s">
        <v>698</v>
      </c>
      <c r="G1760" s="64" t="s">
        <v>11307</v>
      </c>
      <c r="H1760" s="67"/>
      <c r="I1760" s="68"/>
    </row>
    <row r="1761" spans="1:9" s="75" customFormat="1" ht="14.25" customHeight="1" x14ac:dyDescent="0.25">
      <c r="A1761" s="59" t="s">
        <v>11308</v>
      </c>
      <c r="B1761" s="64" t="s">
        <v>11309</v>
      </c>
      <c r="C1761" s="59">
        <v>14</v>
      </c>
      <c r="D1761" s="61">
        <v>43943</v>
      </c>
      <c r="E1761" s="61">
        <v>43963</v>
      </c>
      <c r="F1761" s="59" t="s">
        <v>728</v>
      </c>
      <c r="G1761" s="17" t="s">
        <v>11310</v>
      </c>
      <c r="H1761" s="62" t="s">
        <v>7533</v>
      </c>
      <c r="I1761" s="59" t="s">
        <v>7129</v>
      </c>
    </row>
    <row r="1762" spans="1:9" s="75" customFormat="1" ht="14.25" customHeight="1" x14ac:dyDescent="0.25">
      <c r="A1762" s="80" t="s">
        <v>11308</v>
      </c>
      <c r="B1762" s="81" t="s">
        <v>11309</v>
      </c>
      <c r="C1762" s="80">
        <v>14</v>
      </c>
      <c r="D1762" s="83">
        <v>43943</v>
      </c>
      <c r="E1762" s="83">
        <v>43963</v>
      </c>
      <c r="F1762" s="80" t="s">
        <v>728</v>
      </c>
      <c r="G1762" s="81" t="s">
        <v>11310</v>
      </c>
      <c r="H1762" s="84" t="s">
        <v>8649</v>
      </c>
      <c r="I1762" s="80" t="s">
        <v>7224</v>
      </c>
    </row>
    <row r="1763" spans="1:9" s="73" customFormat="1" ht="14.25" customHeight="1" x14ac:dyDescent="0.25">
      <c r="A1763" s="63" t="s">
        <v>11311</v>
      </c>
      <c r="B1763" s="64" t="s">
        <v>7547</v>
      </c>
      <c r="C1763" s="63">
        <v>14</v>
      </c>
      <c r="D1763" s="66">
        <v>43943</v>
      </c>
      <c r="E1763" s="66">
        <v>43963</v>
      </c>
      <c r="F1763" s="63" t="s">
        <v>165</v>
      </c>
      <c r="G1763" s="64" t="s">
        <v>11312</v>
      </c>
      <c r="H1763" s="67"/>
      <c r="I1763" s="68"/>
    </row>
    <row r="1764" spans="1:9" ht="14.25" customHeight="1" x14ac:dyDescent="0.25">
      <c r="A1764" s="80" t="s">
        <v>11313</v>
      </c>
      <c r="B1764" s="81" t="s">
        <v>11314</v>
      </c>
      <c r="C1764" s="80">
        <v>14</v>
      </c>
      <c r="D1764" s="83">
        <v>43943</v>
      </c>
      <c r="E1764" s="83">
        <v>43963</v>
      </c>
      <c r="F1764" s="80" t="s">
        <v>165</v>
      </c>
      <c r="G1764" s="81" t="s">
        <v>11315</v>
      </c>
      <c r="H1764" s="84" t="s">
        <v>8708</v>
      </c>
      <c r="I1764" s="80" t="s">
        <v>7224</v>
      </c>
    </row>
    <row r="1765" spans="1:9" ht="14.25" customHeight="1" x14ac:dyDescent="0.25">
      <c r="A1765" s="59" t="s">
        <v>11316</v>
      </c>
      <c r="B1765" s="64" t="s">
        <v>11314</v>
      </c>
      <c r="C1765" s="59">
        <v>14</v>
      </c>
      <c r="D1765" s="61">
        <v>43943</v>
      </c>
      <c r="E1765" s="61">
        <v>43963</v>
      </c>
      <c r="F1765" s="59" t="s">
        <v>165</v>
      </c>
      <c r="G1765" s="17" t="s">
        <v>11317</v>
      </c>
      <c r="H1765" s="62" t="s">
        <v>8708</v>
      </c>
      <c r="I1765" s="59" t="s">
        <v>7129</v>
      </c>
    </row>
    <row r="1766" spans="1:9" ht="14.25" customHeight="1" x14ac:dyDescent="0.25">
      <c r="A1766" s="59" t="s">
        <v>11316</v>
      </c>
      <c r="B1766" s="64" t="s">
        <v>11314</v>
      </c>
      <c r="C1766" s="59">
        <v>14</v>
      </c>
      <c r="D1766" s="61">
        <v>43943</v>
      </c>
      <c r="E1766" s="61">
        <v>43963</v>
      </c>
      <c r="F1766" s="59" t="s">
        <v>165</v>
      </c>
      <c r="G1766" s="17" t="s">
        <v>11317</v>
      </c>
      <c r="H1766" s="62" t="s">
        <v>7308</v>
      </c>
      <c r="I1766" s="59" t="s">
        <v>7129</v>
      </c>
    </row>
    <row r="1767" spans="1:9" ht="14.25" customHeight="1" x14ac:dyDescent="0.25">
      <c r="A1767" s="63" t="s">
        <v>11318</v>
      </c>
      <c r="B1767" s="64" t="s">
        <v>11314</v>
      </c>
      <c r="C1767" s="63">
        <v>14</v>
      </c>
      <c r="D1767" s="66">
        <v>43943</v>
      </c>
      <c r="E1767" s="66">
        <v>43963</v>
      </c>
      <c r="F1767" s="63" t="s">
        <v>165</v>
      </c>
      <c r="G1767" s="64" t="s">
        <v>11319</v>
      </c>
      <c r="H1767" s="67"/>
      <c r="I1767" s="68"/>
    </row>
    <row r="1768" spans="1:9" ht="14.25" customHeight="1" x14ac:dyDescent="0.25">
      <c r="A1768" s="63" t="s">
        <v>11320</v>
      </c>
      <c r="B1768" s="64" t="s">
        <v>11314</v>
      </c>
      <c r="C1768" s="63">
        <v>14</v>
      </c>
      <c r="D1768" s="66">
        <v>43943</v>
      </c>
      <c r="E1768" s="66">
        <v>43963</v>
      </c>
      <c r="F1768" s="63" t="s">
        <v>165</v>
      </c>
      <c r="G1768" s="64" t="s">
        <v>11321</v>
      </c>
      <c r="H1768" s="67"/>
      <c r="I1768" s="68"/>
    </row>
    <row r="1769" spans="1:9" ht="14.25" customHeight="1" x14ac:dyDescent="0.25">
      <c r="A1769" s="63" t="s">
        <v>11322</v>
      </c>
      <c r="B1769" s="64" t="s">
        <v>11314</v>
      </c>
      <c r="C1769" s="63">
        <v>14</v>
      </c>
      <c r="D1769" s="66">
        <v>43943</v>
      </c>
      <c r="E1769" s="66">
        <v>43963</v>
      </c>
      <c r="F1769" s="63" t="s">
        <v>165</v>
      </c>
      <c r="G1769" s="64" t="s">
        <v>11323</v>
      </c>
      <c r="H1769" s="67" t="s">
        <v>8708</v>
      </c>
      <c r="I1769" s="63" t="s">
        <v>8267</v>
      </c>
    </row>
    <row r="1770" spans="1:9" ht="14.25" customHeight="1" x14ac:dyDescent="0.25">
      <c r="A1770" s="63" t="s">
        <v>11324</v>
      </c>
      <c r="B1770" s="64" t="s">
        <v>10751</v>
      </c>
      <c r="C1770" s="63">
        <v>14</v>
      </c>
      <c r="D1770" s="66">
        <v>43943</v>
      </c>
      <c r="E1770" s="66">
        <v>43963</v>
      </c>
      <c r="F1770" s="63" t="s">
        <v>1644</v>
      </c>
      <c r="G1770" s="64" t="s">
        <v>11325</v>
      </c>
      <c r="H1770" s="67"/>
      <c r="I1770" s="68"/>
    </row>
    <row r="1771" spans="1:9" ht="14.25" customHeight="1" x14ac:dyDescent="0.25">
      <c r="A1771" s="63" t="s">
        <v>11326</v>
      </c>
      <c r="B1771" s="64" t="s">
        <v>11327</v>
      </c>
      <c r="C1771" s="63">
        <v>14</v>
      </c>
      <c r="D1771" s="66">
        <v>43943</v>
      </c>
      <c r="E1771" s="66">
        <v>43963</v>
      </c>
      <c r="F1771" s="63" t="s">
        <v>2377</v>
      </c>
      <c r="G1771" s="64" t="s">
        <v>11328</v>
      </c>
      <c r="H1771" s="67"/>
      <c r="I1771" s="72"/>
    </row>
    <row r="1772" spans="1:9" ht="14.25" customHeight="1" x14ac:dyDescent="0.25">
      <c r="A1772" s="63" t="s">
        <v>11329</v>
      </c>
      <c r="B1772" s="64" t="s">
        <v>4884</v>
      </c>
      <c r="C1772" s="63">
        <v>14</v>
      </c>
      <c r="D1772" s="66">
        <v>43943</v>
      </c>
      <c r="E1772" s="66">
        <v>43963</v>
      </c>
      <c r="F1772" s="63" t="s">
        <v>562</v>
      </c>
      <c r="G1772" s="64" t="s">
        <v>11330</v>
      </c>
      <c r="H1772" s="67"/>
      <c r="I1772" s="68"/>
    </row>
    <row r="1773" spans="1:9" ht="14.25" customHeight="1" x14ac:dyDescent="0.25">
      <c r="A1773" s="63" t="s">
        <v>11331</v>
      </c>
      <c r="B1773" s="64" t="s">
        <v>4884</v>
      </c>
      <c r="C1773" s="63">
        <v>14</v>
      </c>
      <c r="D1773" s="66">
        <v>43943</v>
      </c>
      <c r="E1773" s="66">
        <v>43963</v>
      </c>
      <c r="F1773" s="63" t="s">
        <v>3699</v>
      </c>
      <c r="G1773" s="64" t="s">
        <v>11332</v>
      </c>
      <c r="H1773" s="67"/>
      <c r="I1773" s="95"/>
    </row>
    <row r="1774" spans="1:9" ht="14.25" customHeight="1" x14ac:dyDescent="0.25">
      <c r="A1774" s="63" t="s">
        <v>11333</v>
      </c>
      <c r="B1774" s="64" t="s">
        <v>11334</v>
      </c>
      <c r="C1774" s="63">
        <v>14</v>
      </c>
      <c r="D1774" s="66">
        <v>43943</v>
      </c>
      <c r="E1774" s="66">
        <v>43963</v>
      </c>
      <c r="F1774" s="63" t="s">
        <v>3699</v>
      </c>
      <c r="G1774" s="64" t="s">
        <v>11335</v>
      </c>
      <c r="H1774" s="67"/>
      <c r="I1774" s="68"/>
    </row>
    <row r="1775" spans="1:9" ht="14.25" customHeight="1" x14ac:dyDescent="0.25">
      <c r="A1775" s="63" t="s">
        <v>11336</v>
      </c>
      <c r="B1775" s="64" t="s">
        <v>11334</v>
      </c>
      <c r="C1775" s="63">
        <v>14</v>
      </c>
      <c r="D1775" s="66">
        <v>43943</v>
      </c>
      <c r="E1775" s="66">
        <v>43963</v>
      </c>
      <c r="F1775" s="63" t="s">
        <v>3699</v>
      </c>
      <c r="G1775" s="64" t="s">
        <v>11337</v>
      </c>
      <c r="H1775" s="67"/>
      <c r="I1775" s="68"/>
    </row>
    <row r="1776" spans="1:9" ht="14.25" customHeight="1" x14ac:dyDescent="0.25">
      <c r="A1776" s="63" t="s">
        <v>11338</v>
      </c>
      <c r="B1776" s="64" t="s">
        <v>11334</v>
      </c>
      <c r="C1776" s="63">
        <v>14</v>
      </c>
      <c r="D1776" s="66">
        <v>43943</v>
      </c>
      <c r="E1776" s="66">
        <v>43963</v>
      </c>
      <c r="F1776" s="63" t="s">
        <v>3699</v>
      </c>
      <c r="G1776" s="64" t="s">
        <v>11339</v>
      </c>
      <c r="H1776" s="67"/>
      <c r="I1776" s="68"/>
    </row>
    <row r="1777" spans="1:9" s="73" customFormat="1" ht="14.25" customHeight="1" x14ac:dyDescent="0.25">
      <c r="A1777" s="63" t="s">
        <v>11340</v>
      </c>
      <c r="B1777" s="64" t="s">
        <v>4884</v>
      </c>
      <c r="C1777" s="63">
        <v>14</v>
      </c>
      <c r="D1777" s="66">
        <v>43943</v>
      </c>
      <c r="E1777" s="66">
        <v>43963</v>
      </c>
      <c r="F1777" s="63" t="s">
        <v>3699</v>
      </c>
      <c r="G1777" s="64" t="s">
        <v>11341</v>
      </c>
      <c r="H1777" s="67"/>
      <c r="I1777" s="68"/>
    </row>
    <row r="1778" spans="1:9" ht="14.25" customHeight="1" x14ac:dyDescent="0.25">
      <c r="A1778" s="80" t="s">
        <v>11342</v>
      </c>
      <c r="B1778" s="81" t="s">
        <v>11343</v>
      </c>
      <c r="C1778" s="80">
        <v>14</v>
      </c>
      <c r="D1778" s="83">
        <v>43943</v>
      </c>
      <c r="E1778" s="83">
        <v>43963</v>
      </c>
      <c r="F1778" s="80" t="s">
        <v>281</v>
      </c>
      <c r="G1778" s="81" t="s">
        <v>11344</v>
      </c>
      <c r="H1778" s="84" t="s">
        <v>11345</v>
      </c>
      <c r="I1778" s="80" t="s">
        <v>7224</v>
      </c>
    </row>
    <row r="1779" spans="1:9" ht="14.25" customHeight="1" x14ac:dyDescent="0.25">
      <c r="A1779" s="63" t="s">
        <v>11346</v>
      </c>
      <c r="B1779" s="64" t="s">
        <v>4369</v>
      </c>
      <c r="C1779" s="63">
        <v>14</v>
      </c>
      <c r="D1779" s="66">
        <v>43943</v>
      </c>
      <c r="E1779" s="66">
        <v>43963</v>
      </c>
      <c r="F1779" s="63" t="s">
        <v>281</v>
      </c>
      <c r="G1779" s="64" t="s">
        <v>11347</v>
      </c>
      <c r="H1779" s="67"/>
      <c r="I1779" s="68"/>
    </row>
    <row r="1780" spans="1:9" ht="14.25" customHeight="1" x14ac:dyDescent="0.25">
      <c r="A1780" s="63" t="s">
        <v>11348</v>
      </c>
      <c r="B1780" s="64" t="s">
        <v>4369</v>
      </c>
      <c r="C1780" s="63">
        <v>14</v>
      </c>
      <c r="D1780" s="66">
        <v>43943</v>
      </c>
      <c r="E1780" s="66">
        <v>43963</v>
      </c>
      <c r="F1780" s="63" t="s">
        <v>281</v>
      </c>
      <c r="G1780" s="64" t="s">
        <v>11349</v>
      </c>
      <c r="H1780" s="67"/>
      <c r="I1780" s="72"/>
    </row>
    <row r="1781" spans="1:9" ht="14.25" customHeight="1" x14ac:dyDescent="0.25">
      <c r="A1781" s="63" t="s">
        <v>11350</v>
      </c>
      <c r="B1781" s="64" t="s">
        <v>11351</v>
      </c>
      <c r="C1781" s="63">
        <v>14</v>
      </c>
      <c r="D1781" s="66">
        <v>43943</v>
      </c>
      <c r="E1781" s="66">
        <v>43963</v>
      </c>
      <c r="F1781" s="63" t="s">
        <v>669</v>
      </c>
      <c r="G1781" s="64" t="s">
        <v>11352</v>
      </c>
      <c r="H1781" s="67"/>
      <c r="I1781" s="95"/>
    </row>
    <row r="1782" spans="1:9" ht="14.25" customHeight="1" x14ac:dyDescent="0.25">
      <c r="A1782" s="63" t="s">
        <v>11353</v>
      </c>
      <c r="B1782" s="64" t="s">
        <v>11354</v>
      </c>
      <c r="C1782" s="63">
        <v>14</v>
      </c>
      <c r="D1782" s="66">
        <v>43943</v>
      </c>
      <c r="E1782" s="66">
        <v>43963</v>
      </c>
      <c r="F1782" s="63" t="s">
        <v>1848</v>
      </c>
      <c r="G1782" s="64" t="s">
        <v>11355</v>
      </c>
      <c r="H1782" s="67"/>
      <c r="I1782" s="68"/>
    </row>
    <row r="1783" spans="1:9" ht="14.25" customHeight="1" x14ac:dyDescent="0.25">
      <c r="A1783" s="63" t="s">
        <v>11356</v>
      </c>
      <c r="B1783" s="64" t="s">
        <v>9986</v>
      </c>
      <c r="C1783" s="63">
        <v>14</v>
      </c>
      <c r="D1783" s="66">
        <v>43943</v>
      </c>
      <c r="E1783" s="66">
        <v>43963</v>
      </c>
      <c r="F1783" s="63" t="s">
        <v>711</v>
      </c>
      <c r="G1783" s="64" t="s">
        <v>11357</v>
      </c>
      <c r="H1783" s="67"/>
      <c r="I1783" s="68"/>
    </row>
    <row r="1784" spans="1:9" ht="14.25" customHeight="1" x14ac:dyDescent="0.25">
      <c r="A1784" s="59" t="s">
        <v>11358</v>
      </c>
      <c r="B1784" s="64" t="s">
        <v>9100</v>
      </c>
      <c r="C1784" s="59">
        <v>14</v>
      </c>
      <c r="D1784" s="61">
        <v>43943</v>
      </c>
      <c r="E1784" s="61">
        <v>43963</v>
      </c>
      <c r="F1784" s="59" t="s">
        <v>587</v>
      </c>
      <c r="G1784" s="17" t="s">
        <v>11359</v>
      </c>
      <c r="H1784" s="62" t="s">
        <v>7653</v>
      </c>
      <c r="I1784" s="59" t="s">
        <v>7129</v>
      </c>
    </row>
    <row r="1785" spans="1:9" ht="14.25" customHeight="1" x14ac:dyDescent="0.25">
      <c r="A1785" s="59" t="s">
        <v>11360</v>
      </c>
      <c r="B1785" s="64" t="s">
        <v>11361</v>
      </c>
      <c r="C1785" s="59">
        <v>14</v>
      </c>
      <c r="D1785" s="61">
        <v>43943</v>
      </c>
      <c r="E1785" s="61">
        <v>43963</v>
      </c>
      <c r="F1785" s="59" t="s">
        <v>200</v>
      </c>
      <c r="G1785" s="17" t="s">
        <v>11362</v>
      </c>
      <c r="H1785" s="62" t="s">
        <v>7671</v>
      </c>
      <c r="I1785" s="59" t="s">
        <v>7129</v>
      </c>
    </row>
    <row r="1786" spans="1:9" ht="14.25" customHeight="1" x14ac:dyDescent="0.25">
      <c r="A1786" s="59" t="s">
        <v>11360</v>
      </c>
      <c r="B1786" s="64" t="s">
        <v>11361</v>
      </c>
      <c r="C1786" s="59">
        <v>14</v>
      </c>
      <c r="D1786" s="61">
        <v>43943</v>
      </c>
      <c r="E1786" s="61">
        <v>43963</v>
      </c>
      <c r="F1786" s="59" t="s">
        <v>200</v>
      </c>
      <c r="G1786" s="17" t="s">
        <v>11362</v>
      </c>
      <c r="H1786" s="62" t="s">
        <v>7677</v>
      </c>
      <c r="I1786" s="59" t="s">
        <v>7129</v>
      </c>
    </row>
    <row r="1787" spans="1:9" ht="14.25" customHeight="1" x14ac:dyDescent="0.25">
      <c r="A1787" s="59" t="s">
        <v>11363</v>
      </c>
      <c r="B1787" s="64" t="s">
        <v>10804</v>
      </c>
      <c r="C1787" s="59">
        <v>14</v>
      </c>
      <c r="D1787" s="61">
        <v>43943</v>
      </c>
      <c r="E1787" s="61">
        <v>43963</v>
      </c>
      <c r="F1787" s="59" t="s">
        <v>200</v>
      </c>
      <c r="G1787" s="17" t="s">
        <v>11364</v>
      </c>
      <c r="H1787" s="62" t="s">
        <v>11365</v>
      </c>
      <c r="I1787" s="59" t="s">
        <v>7129</v>
      </c>
    </row>
    <row r="1788" spans="1:9" ht="14.25" customHeight="1" x14ac:dyDescent="0.25">
      <c r="A1788" s="59" t="s">
        <v>11363</v>
      </c>
      <c r="B1788" s="64" t="s">
        <v>10804</v>
      </c>
      <c r="C1788" s="59">
        <v>14</v>
      </c>
      <c r="D1788" s="61">
        <v>43943</v>
      </c>
      <c r="E1788" s="61">
        <v>43963</v>
      </c>
      <c r="F1788" s="59" t="s">
        <v>200</v>
      </c>
      <c r="G1788" s="17" t="s">
        <v>11364</v>
      </c>
      <c r="H1788" s="62" t="s">
        <v>9321</v>
      </c>
      <c r="I1788" s="59" t="s">
        <v>7129</v>
      </c>
    </row>
    <row r="1789" spans="1:9" s="75" customFormat="1" ht="14.25" customHeight="1" x14ac:dyDescent="0.25">
      <c r="A1789" s="63" t="s">
        <v>11366</v>
      </c>
      <c r="B1789" s="64" t="s">
        <v>9361</v>
      </c>
      <c r="C1789" s="63">
        <v>14</v>
      </c>
      <c r="D1789" s="66">
        <v>43943</v>
      </c>
      <c r="E1789" s="66">
        <v>43963</v>
      </c>
      <c r="F1789" s="63" t="s">
        <v>200</v>
      </c>
      <c r="G1789" s="64" t="s">
        <v>11367</v>
      </c>
      <c r="H1789" s="67"/>
      <c r="I1789" s="95"/>
    </row>
    <row r="1790" spans="1:9" ht="14.25" customHeight="1" x14ac:dyDescent="0.25">
      <c r="A1790" s="63" t="s">
        <v>11368</v>
      </c>
      <c r="B1790" s="64" t="s">
        <v>9361</v>
      </c>
      <c r="C1790" s="63">
        <v>14</v>
      </c>
      <c r="D1790" s="66">
        <v>43943</v>
      </c>
      <c r="E1790" s="66">
        <v>43963</v>
      </c>
      <c r="F1790" s="63" t="s">
        <v>200</v>
      </c>
      <c r="G1790" s="64" t="s">
        <v>11369</v>
      </c>
      <c r="H1790" s="67"/>
      <c r="I1790" s="95"/>
    </row>
    <row r="1791" spans="1:9" ht="14.25" customHeight="1" x14ac:dyDescent="0.25">
      <c r="A1791" s="80" t="s">
        <v>11370</v>
      </c>
      <c r="B1791" s="81" t="s">
        <v>7682</v>
      </c>
      <c r="C1791" s="80">
        <v>14</v>
      </c>
      <c r="D1791" s="83">
        <v>43943</v>
      </c>
      <c r="E1791" s="83">
        <v>43963</v>
      </c>
      <c r="F1791" s="80" t="s">
        <v>200</v>
      </c>
      <c r="G1791" s="81" t="s">
        <v>11371</v>
      </c>
      <c r="H1791" s="84" t="s">
        <v>11365</v>
      </c>
      <c r="I1791" s="80" t="s">
        <v>7224</v>
      </c>
    </row>
    <row r="1792" spans="1:9" ht="14.25" customHeight="1" x14ac:dyDescent="0.25">
      <c r="A1792" s="80" t="s">
        <v>11370</v>
      </c>
      <c r="B1792" s="81" t="s">
        <v>7682</v>
      </c>
      <c r="C1792" s="80">
        <v>14</v>
      </c>
      <c r="D1792" s="83">
        <v>43943</v>
      </c>
      <c r="E1792" s="83">
        <v>43963</v>
      </c>
      <c r="F1792" s="80" t="s">
        <v>200</v>
      </c>
      <c r="G1792" s="81" t="s">
        <v>11372</v>
      </c>
      <c r="H1792" s="84" t="s">
        <v>7677</v>
      </c>
      <c r="I1792" s="80" t="s">
        <v>7224</v>
      </c>
    </row>
    <row r="1793" spans="1:9" s="73" customFormat="1" ht="14.25" customHeight="1" x14ac:dyDescent="0.25">
      <c r="A1793" s="63" t="s">
        <v>11373</v>
      </c>
      <c r="B1793" s="64" t="s">
        <v>10616</v>
      </c>
      <c r="C1793" s="63">
        <v>14</v>
      </c>
      <c r="D1793" s="66">
        <v>43943</v>
      </c>
      <c r="E1793" s="66">
        <v>43963</v>
      </c>
      <c r="F1793" s="63" t="s">
        <v>2717</v>
      </c>
      <c r="G1793" s="64" t="s">
        <v>11374</v>
      </c>
      <c r="H1793" s="67"/>
      <c r="I1793" s="68"/>
    </row>
    <row r="1794" spans="1:9" s="73" customFormat="1" ht="14.25" customHeight="1" x14ac:dyDescent="0.25">
      <c r="A1794" s="80" t="s">
        <v>11375</v>
      </c>
      <c r="B1794" s="81" t="s">
        <v>4233</v>
      </c>
      <c r="C1794" s="80">
        <v>14</v>
      </c>
      <c r="D1794" s="83">
        <v>43943</v>
      </c>
      <c r="E1794" s="83">
        <v>43963</v>
      </c>
      <c r="F1794" s="80" t="s">
        <v>658</v>
      </c>
      <c r="G1794" s="81" t="s">
        <v>11376</v>
      </c>
      <c r="H1794" s="84" t="s">
        <v>7671</v>
      </c>
      <c r="I1794" s="80" t="s">
        <v>7224</v>
      </c>
    </row>
    <row r="1795" spans="1:9" ht="14.25" customHeight="1" x14ac:dyDescent="0.25">
      <c r="A1795" s="63" t="s">
        <v>11377</v>
      </c>
      <c r="B1795" s="64" t="s">
        <v>4233</v>
      </c>
      <c r="C1795" s="63">
        <v>14</v>
      </c>
      <c r="D1795" s="66">
        <v>43943</v>
      </c>
      <c r="E1795" s="66">
        <v>43963</v>
      </c>
      <c r="F1795" s="63" t="s">
        <v>5807</v>
      </c>
      <c r="G1795" s="64" t="s">
        <v>11378</v>
      </c>
      <c r="H1795" s="67"/>
      <c r="I1795" s="68"/>
    </row>
    <row r="1796" spans="1:9" ht="14.25" customHeight="1" x14ac:dyDescent="0.25">
      <c r="A1796" s="59" t="s">
        <v>11379</v>
      </c>
      <c r="B1796" s="64" t="s">
        <v>11380</v>
      </c>
      <c r="C1796" s="59">
        <v>14</v>
      </c>
      <c r="D1796" s="61">
        <v>43943</v>
      </c>
      <c r="E1796" s="61">
        <v>43963</v>
      </c>
      <c r="F1796" s="59" t="s">
        <v>5811</v>
      </c>
      <c r="G1796" s="17" t="s">
        <v>11381</v>
      </c>
      <c r="H1796" s="62" t="s">
        <v>7687</v>
      </c>
      <c r="I1796" s="59" t="s">
        <v>7129</v>
      </c>
    </row>
    <row r="1797" spans="1:9" ht="14.25" customHeight="1" x14ac:dyDescent="0.25">
      <c r="A1797" s="80" t="s">
        <v>11382</v>
      </c>
      <c r="B1797" s="81" t="s">
        <v>11383</v>
      </c>
      <c r="C1797" s="80">
        <v>14</v>
      </c>
      <c r="D1797" s="83">
        <v>43943</v>
      </c>
      <c r="E1797" s="83">
        <v>43963</v>
      </c>
      <c r="F1797" s="80" t="s">
        <v>5811</v>
      </c>
      <c r="G1797" s="81" t="s">
        <v>11384</v>
      </c>
      <c r="H1797" s="84" t="s">
        <v>7687</v>
      </c>
      <c r="I1797" s="80" t="s">
        <v>7224</v>
      </c>
    </row>
    <row r="1798" spans="1:9" s="73" customFormat="1" ht="14.25" customHeight="1" x14ac:dyDescent="0.25">
      <c r="A1798" s="80" t="s">
        <v>11382</v>
      </c>
      <c r="B1798" s="81" t="s">
        <v>11383</v>
      </c>
      <c r="C1798" s="80">
        <v>14</v>
      </c>
      <c r="D1798" s="83">
        <v>43943</v>
      </c>
      <c r="E1798" s="83">
        <v>43963</v>
      </c>
      <c r="F1798" s="80" t="s">
        <v>5811</v>
      </c>
      <c r="G1798" s="81" t="s">
        <v>11384</v>
      </c>
      <c r="H1798" s="84" t="s">
        <v>7677</v>
      </c>
      <c r="I1798" s="80" t="s">
        <v>7224</v>
      </c>
    </row>
    <row r="1799" spans="1:9" ht="14.25" customHeight="1" x14ac:dyDescent="0.25">
      <c r="A1799" s="63" t="s">
        <v>11385</v>
      </c>
      <c r="B1799" s="64" t="s">
        <v>4233</v>
      </c>
      <c r="C1799" s="63">
        <v>14</v>
      </c>
      <c r="D1799" s="66">
        <v>43943</v>
      </c>
      <c r="E1799" s="66">
        <v>43963</v>
      </c>
      <c r="F1799" s="63" t="s">
        <v>240</v>
      </c>
      <c r="G1799" s="64" t="s">
        <v>11386</v>
      </c>
      <c r="H1799" s="67"/>
      <c r="I1799" s="72"/>
    </row>
    <row r="1800" spans="1:9" ht="14.25" customHeight="1" x14ac:dyDescent="0.25">
      <c r="A1800" s="63" t="s">
        <v>11387</v>
      </c>
      <c r="B1800" s="64" t="s">
        <v>4233</v>
      </c>
      <c r="C1800" s="63">
        <v>14</v>
      </c>
      <c r="D1800" s="66">
        <v>43943</v>
      </c>
      <c r="E1800" s="66">
        <v>43963</v>
      </c>
      <c r="F1800" s="63" t="s">
        <v>240</v>
      </c>
      <c r="G1800" s="64" t="s">
        <v>11388</v>
      </c>
      <c r="H1800" s="67"/>
      <c r="I1800" s="68"/>
    </row>
    <row r="1801" spans="1:9" ht="14.25" customHeight="1" x14ac:dyDescent="0.25">
      <c r="A1801" s="63" t="s">
        <v>11389</v>
      </c>
      <c r="B1801" s="64" t="s">
        <v>4233</v>
      </c>
      <c r="C1801" s="63">
        <v>14</v>
      </c>
      <c r="D1801" s="66">
        <v>43943</v>
      </c>
      <c r="E1801" s="66">
        <v>43963</v>
      </c>
      <c r="F1801" s="63" t="s">
        <v>70</v>
      </c>
      <c r="G1801" s="64" t="s">
        <v>11390</v>
      </c>
      <c r="H1801" s="67"/>
      <c r="I1801" s="72"/>
    </row>
    <row r="1802" spans="1:9" ht="14.25" customHeight="1" x14ac:dyDescent="0.25">
      <c r="A1802" s="63" t="s">
        <v>11391</v>
      </c>
      <c r="B1802" s="64" t="s">
        <v>11392</v>
      </c>
      <c r="C1802" s="63">
        <v>14</v>
      </c>
      <c r="D1802" s="66">
        <v>43943</v>
      </c>
      <c r="E1802" s="66">
        <v>43963</v>
      </c>
      <c r="F1802" s="63" t="s">
        <v>73</v>
      </c>
      <c r="G1802" s="64" t="s">
        <v>11393</v>
      </c>
      <c r="H1802" s="67"/>
      <c r="I1802" s="68"/>
    </row>
    <row r="1803" spans="1:9" ht="14.25" customHeight="1" x14ac:dyDescent="0.25">
      <c r="A1803" s="63" t="s">
        <v>11394</v>
      </c>
      <c r="B1803" s="64" t="s">
        <v>4233</v>
      </c>
      <c r="C1803" s="63">
        <v>14</v>
      </c>
      <c r="D1803" s="66">
        <v>43943</v>
      </c>
      <c r="E1803" s="66">
        <v>43963</v>
      </c>
      <c r="F1803" s="63" t="s">
        <v>73</v>
      </c>
      <c r="G1803" s="64" t="s">
        <v>11395</v>
      </c>
      <c r="H1803" s="67"/>
      <c r="I1803" s="68"/>
    </row>
    <row r="1804" spans="1:9" ht="14.25" customHeight="1" x14ac:dyDescent="0.25">
      <c r="A1804" s="63" t="s">
        <v>11396</v>
      </c>
      <c r="B1804" s="64" t="s">
        <v>4233</v>
      </c>
      <c r="C1804" s="63">
        <v>14</v>
      </c>
      <c r="D1804" s="66">
        <v>43943</v>
      </c>
      <c r="E1804" s="66">
        <v>43963</v>
      </c>
      <c r="F1804" s="63" t="s">
        <v>73</v>
      </c>
      <c r="G1804" s="64" t="s">
        <v>11397</v>
      </c>
      <c r="H1804" s="67"/>
      <c r="I1804" s="68"/>
    </row>
    <row r="1805" spans="1:9" ht="14.25" customHeight="1" x14ac:dyDescent="0.25">
      <c r="A1805" s="63" t="s">
        <v>11398</v>
      </c>
      <c r="B1805" s="64" t="s">
        <v>11399</v>
      </c>
      <c r="C1805" s="63">
        <v>14</v>
      </c>
      <c r="D1805" s="66">
        <v>43943</v>
      </c>
      <c r="E1805" s="66">
        <v>43963</v>
      </c>
      <c r="F1805" s="63" t="s">
        <v>1266</v>
      </c>
      <c r="G1805" s="64" t="s">
        <v>11400</v>
      </c>
      <c r="H1805" s="67"/>
      <c r="I1805" s="68"/>
    </row>
    <row r="1806" spans="1:9" ht="14.25" customHeight="1" x14ac:dyDescent="0.25">
      <c r="A1806" s="63" t="s">
        <v>11401</v>
      </c>
      <c r="B1806" s="64" t="s">
        <v>7866</v>
      </c>
      <c r="C1806" s="63">
        <v>14</v>
      </c>
      <c r="D1806" s="66">
        <v>43943</v>
      </c>
      <c r="E1806" s="66">
        <v>43963</v>
      </c>
      <c r="F1806" s="63" t="s">
        <v>246</v>
      </c>
      <c r="G1806" s="64" t="s">
        <v>11402</v>
      </c>
      <c r="H1806" s="67"/>
      <c r="I1806" s="68"/>
    </row>
    <row r="1807" spans="1:9" ht="14.25" customHeight="1" x14ac:dyDescent="0.25">
      <c r="A1807" s="63" t="s">
        <v>11403</v>
      </c>
      <c r="B1807" s="64" t="s">
        <v>11404</v>
      </c>
      <c r="C1807" s="63">
        <v>14</v>
      </c>
      <c r="D1807" s="66">
        <v>43943</v>
      </c>
      <c r="E1807" s="66">
        <v>43963</v>
      </c>
      <c r="F1807" s="63" t="s">
        <v>204</v>
      </c>
      <c r="G1807" s="64" t="s">
        <v>11405</v>
      </c>
      <c r="H1807" s="67"/>
      <c r="I1807" s="68"/>
    </row>
    <row r="1808" spans="1:9" ht="14.25" customHeight="1" x14ac:dyDescent="0.25">
      <c r="A1808" s="63" t="s">
        <v>11406</v>
      </c>
      <c r="B1808" s="64" t="s">
        <v>8879</v>
      </c>
      <c r="C1808" s="63">
        <v>14</v>
      </c>
      <c r="D1808" s="66">
        <v>43943</v>
      </c>
      <c r="E1808" s="66">
        <v>43963</v>
      </c>
      <c r="F1808" s="63" t="s">
        <v>204</v>
      </c>
      <c r="G1808" s="64" t="s">
        <v>11407</v>
      </c>
      <c r="H1808" s="67"/>
      <c r="I1808" s="68"/>
    </row>
    <row r="1809" spans="1:9" s="75" customFormat="1" ht="14.25" customHeight="1" x14ac:dyDescent="0.25">
      <c r="A1809" s="63" t="s">
        <v>11408</v>
      </c>
      <c r="B1809" s="64" t="s">
        <v>11409</v>
      </c>
      <c r="C1809" s="63">
        <v>14</v>
      </c>
      <c r="D1809" s="66">
        <v>43943</v>
      </c>
      <c r="E1809" s="66">
        <v>43963</v>
      </c>
      <c r="F1809" s="63" t="s">
        <v>1064</v>
      </c>
      <c r="G1809" s="64" t="s">
        <v>11410</v>
      </c>
      <c r="H1809" s="67"/>
      <c r="I1809" s="72"/>
    </row>
    <row r="1810" spans="1:9" ht="14.25" customHeight="1" x14ac:dyDescent="0.25">
      <c r="A1810" s="80" t="s">
        <v>11411</v>
      </c>
      <c r="B1810" s="81" t="s">
        <v>11412</v>
      </c>
      <c r="C1810" s="80">
        <v>14</v>
      </c>
      <c r="D1810" s="83">
        <v>43943</v>
      </c>
      <c r="E1810" s="83">
        <v>43963</v>
      </c>
      <c r="F1810" s="80" t="s">
        <v>2328</v>
      </c>
      <c r="G1810" s="81" t="s">
        <v>11413</v>
      </c>
      <c r="H1810" s="84" t="s">
        <v>11414</v>
      </c>
      <c r="I1810" s="80" t="s">
        <v>7224</v>
      </c>
    </row>
    <row r="1811" spans="1:9" s="75" customFormat="1" ht="14.25" customHeight="1" x14ac:dyDescent="0.25">
      <c r="A1811" s="63" t="s">
        <v>11415</v>
      </c>
      <c r="B1811" s="64" t="s">
        <v>11416</v>
      </c>
      <c r="C1811" s="63">
        <v>14</v>
      </c>
      <c r="D1811" s="66">
        <v>43943</v>
      </c>
      <c r="E1811" s="66">
        <v>43963</v>
      </c>
      <c r="F1811" s="63" t="s">
        <v>1876</v>
      </c>
      <c r="G1811" s="64" t="s">
        <v>11417</v>
      </c>
      <c r="H1811" s="67"/>
      <c r="I1811" s="68"/>
    </row>
    <row r="1812" spans="1:9" ht="14.25" customHeight="1" x14ac:dyDescent="0.25">
      <c r="A1812" s="63" t="s">
        <v>11418</v>
      </c>
      <c r="B1812" s="64" t="s">
        <v>3969</v>
      </c>
      <c r="C1812" s="63">
        <v>14</v>
      </c>
      <c r="D1812" s="66">
        <v>43943</v>
      </c>
      <c r="E1812" s="66">
        <v>43963</v>
      </c>
      <c r="F1812" s="63" t="s">
        <v>104</v>
      </c>
      <c r="G1812" s="64" t="s">
        <v>11419</v>
      </c>
      <c r="H1812" s="67"/>
      <c r="I1812" s="95"/>
    </row>
    <row r="1813" spans="1:9" ht="14.25" customHeight="1" x14ac:dyDescent="0.25">
      <c r="A1813" s="63" t="s">
        <v>11420</v>
      </c>
      <c r="B1813" s="64" t="s">
        <v>9113</v>
      </c>
      <c r="C1813" s="63">
        <v>14</v>
      </c>
      <c r="D1813" s="66">
        <v>43943</v>
      </c>
      <c r="E1813" s="66">
        <v>43963</v>
      </c>
      <c r="F1813" s="63" t="s">
        <v>104</v>
      </c>
      <c r="G1813" s="64" t="s">
        <v>11421</v>
      </c>
      <c r="H1813" s="67"/>
      <c r="I1813" s="68"/>
    </row>
    <row r="1814" spans="1:9" s="75" customFormat="1" ht="14.25" customHeight="1" x14ac:dyDescent="0.25">
      <c r="A1814" s="63" t="s">
        <v>11422</v>
      </c>
      <c r="B1814" s="64" t="s">
        <v>11423</v>
      </c>
      <c r="C1814" s="63">
        <v>14</v>
      </c>
      <c r="D1814" s="66">
        <v>43943</v>
      </c>
      <c r="E1814" s="66">
        <v>43963</v>
      </c>
      <c r="F1814" s="63" t="s">
        <v>5921</v>
      </c>
      <c r="G1814" s="64" t="s">
        <v>11424</v>
      </c>
      <c r="H1814" s="67"/>
      <c r="I1814" s="68"/>
    </row>
    <row r="1815" spans="1:9" s="75" customFormat="1" ht="14.25" customHeight="1" x14ac:dyDescent="0.25">
      <c r="A1815" s="59" t="s">
        <v>11425</v>
      </c>
      <c r="B1815" s="64" t="s">
        <v>11426</v>
      </c>
      <c r="C1815" s="59">
        <v>14</v>
      </c>
      <c r="D1815" s="61">
        <v>43943</v>
      </c>
      <c r="E1815" s="61">
        <v>43963</v>
      </c>
      <c r="F1815" s="59" t="s">
        <v>1535</v>
      </c>
      <c r="G1815" s="17" t="s">
        <v>11427</v>
      </c>
      <c r="H1815" s="62" t="s">
        <v>9446</v>
      </c>
      <c r="I1815" s="59" t="s">
        <v>7129</v>
      </c>
    </row>
    <row r="1816" spans="1:9" s="75" customFormat="1" ht="14.25" customHeight="1" x14ac:dyDescent="0.25">
      <c r="A1816" s="59" t="s">
        <v>11425</v>
      </c>
      <c r="B1816" s="64" t="s">
        <v>11426</v>
      </c>
      <c r="C1816" s="59">
        <v>14</v>
      </c>
      <c r="D1816" s="61">
        <v>43943</v>
      </c>
      <c r="E1816" s="61">
        <v>43963</v>
      </c>
      <c r="F1816" s="59" t="s">
        <v>1535</v>
      </c>
      <c r="G1816" s="17" t="s">
        <v>11427</v>
      </c>
      <c r="H1816" s="62" t="s">
        <v>9118</v>
      </c>
      <c r="I1816" s="59" t="s">
        <v>7129</v>
      </c>
    </row>
    <row r="1817" spans="1:9" ht="14.25" customHeight="1" x14ac:dyDescent="0.25">
      <c r="A1817" s="59" t="s">
        <v>11428</v>
      </c>
      <c r="B1817" s="64" t="s">
        <v>3967</v>
      </c>
      <c r="C1817" s="59">
        <v>14</v>
      </c>
      <c r="D1817" s="61">
        <v>43943</v>
      </c>
      <c r="E1817" s="61">
        <v>43963</v>
      </c>
      <c r="F1817" s="59" t="s">
        <v>352</v>
      </c>
      <c r="G1817" s="17" t="s">
        <v>11429</v>
      </c>
      <c r="H1817" s="62" t="s">
        <v>9118</v>
      </c>
      <c r="I1817" s="59" t="s">
        <v>7129</v>
      </c>
    </row>
    <row r="1818" spans="1:9" ht="14.25" customHeight="1" x14ac:dyDescent="0.25">
      <c r="A1818" s="59" t="s">
        <v>11428</v>
      </c>
      <c r="B1818" s="64" t="s">
        <v>3967</v>
      </c>
      <c r="C1818" s="59">
        <v>14</v>
      </c>
      <c r="D1818" s="61">
        <v>43943</v>
      </c>
      <c r="E1818" s="61">
        <v>43963</v>
      </c>
      <c r="F1818" s="59" t="s">
        <v>352</v>
      </c>
      <c r="G1818" s="17" t="s">
        <v>11429</v>
      </c>
      <c r="H1818" s="62" t="s">
        <v>4446</v>
      </c>
      <c r="I1818" s="59" t="s">
        <v>7129</v>
      </c>
    </row>
    <row r="1819" spans="1:9" ht="14.25" customHeight="1" x14ac:dyDescent="0.25">
      <c r="A1819" s="63" t="s">
        <v>11430</v>
      </c>
      <c r="B1819" s="64" t="s">
        <v>10918</v>
      </c>
      <c r="C1819" s="63">
        <v>14</v>
      </c>
      <c r="D1819" s="66">
        <v>43943</v>
      </c>
      <c r="E1819" s="66">
        <v>43963</v>
      </c>
      <c r="F1819" s="63" t="s">
        <v>5992</v>
      </c>
      <c r="G1819" s="64" t="s">
        <v>11431</v>
      </c>
      <c r="H1819" s="67"/>
      <c r="I1819" s="68"/>
    </row>
    <row r="1820" spans="1:9" s="75" customFormat="1" ht="14.25" customHeight="1" x14ac:dyDescent="0.25">
      <c r="A1820" s="80" t="s">
        <v>11432</v>
      </c>
      <c r="B1820" s="81" t="s">
        <v>8672</v>
      </c>
      <c r="C1820" s="80">
        <v>14</v>
      </c>
      <c r="D1820" s="83">
        <v>43943</v>
      </c>
      <c r="E1820" s="83">
        <v>43963</v>
      </c>
      <c r="F1820" s="80" t="s">
        <v>6002</v>
      </c>
      <c r="G1820" s="81" t="s">
        <v>11433</v>
      </c>
      <c r="H1820" s="84" t="s">
        <v>8674</v>
      </c>
      <c r="I1820" s="80" t="s">
        <v>7224</v>
      </c>
    </row>
    <row r="1821" spans="1:9" ht="14.25" customHeight="1" x14ac:dyDescent="0.25">
      <c r="A1821" s="80" t="s">
        <v>11434</v>
      </c>
      <c r="B1821" s="81" t="s">
        <v>8672</v>
      </c>
      <c r="C1821" s="80">
        <v>14</v>
      </c>
      <c r="D1821" s="83">
        <v>43943</v>
      </c>
      <c r="E1821" s="83">
        <v>43963</v>
      </c>
      <c r="F1821" s="80" t="s">
        <v>6002</v>
      </c>
      <c r="G1821" s="81" t="s">
        <v>11435</v>
      </c>
      <c r="H1821" s="84" t="s">
        <v>8674</v>
      </c>
      <c r="I1821" s="80" t="s">
        <v>7224</v>
      </c>
    </row>
    <row r="1822" spans="1:9" ht="14.25" customHeight="1" x14ac:dyDescent="0.25">
      <c r="A1822" s="80" t="s">
        <v>11436</v>
      </c>
      <c r="B1822" s="81" t="s">
        <v>7819</v>
      </c>
      <c r="C1822" s="80">
        <v>14</v>
      </c>
      <c r="D1822" s="83">
        <v>43943</v>
      </c>
      <c r="E1822" s="83">
        <v>43963</v>
      </c>
      <c r="F1822" s="80" t="s">
        <v>486</v>
      </c>
      <c r="G1822" s="81" t="s">
        <v>11437</v>
      </c>
      <c r="H1822" s="84" t="s">
        <v>11438</v>
      </c>
      <c r="I1822" s="80" t="s">
        <v>7224</v>
      </c>
    </row>
    <row r="1823" spans="1:9" ht="14.25" customHeight="1" x14ac:dyDescent="0.25">
      <c r="A1823" s="80" t="s">
        <v>11439</v>
      </c>
      <c r="B1823" s="81" t="s">
        <v>4026</v>
      </c>
      <c r="C1823" s="80">
        <v>14</v>
      </c>
      <c r="D1823" s="83">
        <v>43943</v>
      </c>
      <c r="E1823" s="83">
        <v>43963</v>
      </c>
      <c r="F1823" s="80" t="s">
        <v>486</v>
      </c>
      <c r="G1823" s="81" t="s">
        <v>11440</v>
      </c>
      <c r="H1823" s="84" t="s">
        <v>11438</v>
      </c>
      <c r="I1823" s="80" t="s">
        <v>7224</v>
      </c>
    </row>
    <row r="1824" spans="1:9" s="75" customFormat="1" ht="14.25" customHeight="1" x14ac:dyDescent="0.25">
      <c r="A1824" s="63" t="s">
        <v>11441</v>
      </c>
      <c r="B1824" s="64" t="s">
        <v>11442</v>
      </c>
      <c r="C1824" s="63">
        <v>14</v>
      </c>
      <c r="D1824" s="66">
        <v>43943</v>
      </c>
      <c r="E1824" s="66">
        <v>43963</v>
      </c>
      <c r="F1824" s="63" t="s">
        <v>225</v>
      </c>
      <c r="G1824" s="64" t="s">
        <v>11443</v>
      </c>
      <c r="H1824" s="67"/>
      <c r="I1824" s="68"/>
    </row>
    <row r="1825" spans="1:9" ht="14.25" customHeight="1" x14ac:dyDescent="0.25">
      <c r="A1825" s="59" t="s">
        <v>11444</v>
      </c>
      <c r="B1825" s="64" t="s">
        <v>11445</v>
      </c>
      <c r="C1825" s="59">
        <v>14</v>
      </c>
      <c r="D1825" s="61">
        <v>43943</v>
      </c>
      <c r="E1825" s="61">
        <v>43963</v>
      </c>
      <c r="F1825" s="59" t="s">
        <v>386</v>
      </c>
      <c r="G1825" s="17" t="s">
        <v>11446</v>
      </c>
      <c r="H1825" s="62" t="s">
        <v>7677</v>
      </c>
      <c r="I1825" s="59" t="s">
        <v>7129</v>
      </c>
    </row>
    <row r="1826" spans="1:9" ht="14.25" customHeight="1" x14ac:dyDescent="0.25">
      <c r="A1826" s="59" t="s">
        <v>11447</v>
      </c>
      <c r="B1826" s="64" t="s">
        <v>11448</v>
      </c>
      <c r="C1826" s="59">
        <v>14</v>
      </c>
      <c r="D1826" s="61">
        <v>43943</v>
      </c>
      <c r="E1826" s="61">
        <v>43963</v>
      </c>
      <c r="F1826" s="59" t="s">
        <v>2228</v>
      </c>
      <c r="G1826" s="17" t="s">
        <v>11449</v>
      </c>
      <c r="H1826" s="62" t="s">
        <v>7677</v>
      </c>
      <c r="I1826" s="59" t="s">
        <v>7129</v>
      </c>
    </row>
    <row r="1827" spans="1:9" ht="14.25" customHeight="1" x14ac:dyDescent="0.25">
      <c r="A1827" s="63" t="s">
        <v>11450</v>
      </c>
      <c r="B1827" s="64" t="s">
        <v>11451</v>
      </c>
      <c r="C1827" s="63">
        <v>14</v>
      </c>
      <c r="D1827" s="66">
        <v>43943</v>
      </c>
      <c r="E1827" s="66">
        <v>43963</v>
      </c>
      <c r="F1827" s="63" t="s">
        <v>602</v>
      </c>
      <c r="G1827" s="64" t="s">
        <v>11452</v>
      </c>
      <c r="H1827" s="67"/>
      <c r="I1827" s="68"/>
    </row>
    <row r="1828" spans="1:9" ht="14.25" customHeight="1" x14ac:dyDescent="0.25">
      <c r="A1828" s="63" t="s">
        <v>11453</v>
      </c>
      <c r="B1828" s="64" t="s">
        <v>8517</v>
      </c>
      <c r="C1828" s="63">
        <v>14</v>
      </c>
      <c r="D1828" s="66">
        <v>43943</v>
      </c>
      <c r="E1828" s="66">
        <v>43963</v>
      </c>
      <c r="F1828" s="63" t="s">
        <v>430</v>
      </c>
      <c r="G1828" s="64" t="s">
        <v>11454</v>
      </c>
      <c r="H1828" s="67"/>
      <c r="I1828" s="68"/>
    </row>
    <row r="1829" spans="1:9" ht="14.25" customHeight="1" x14ac:dyDescent="0.25">
      <c r="A1829" s="63" t="s">
        <v>11455</v>
      </c>
      <c r="B1829" s="64" t="s">
        <v>11456</v>
      </c>
      <c r="C1829" s="63">
        <v>14</v>
      </c>
      <c r="D1829" s="66">
        <v>43943</v>
      </c>
      <c r="E1829" s="66">
        <v>43963</v>
      </c>
      <c r="F1829" s="63" t="s">
        <v>2853</v>
      </c>
      <c r="G1829" s="64" t="s">
        <v>11457</v>
      </c>
      <c r="H1829" s="67"/>
      <c r="I1829" s="68"/>
    </row>
    <row r="1830" spans="1:9" ht="14.25" customHeight="1" x14ac:dyDescent="0.25">
      <c r="A1830" s="63" t="s">
        <v>11458</v>
      </c>
      <c r="B1830" s="64" t="s">
        <v>11459</v>
      </c>
      <c r="C1830" s="63">
        <v>14</v>
      </c>
      <c r="D1830" s="66">
        <v>43943</v>
      </c>
      <c r="E1830" s="66">
        <v>43963</v>
      </c>
      <c r="F1830" s="63" t="s">
        <v>2136</v>
      </c>
      <c r="G1830" s="64" t="s">
        <v>11460</v>
      </c>
      <c r="H1830" s="67"/>
      <c r="I1830" s="95"/>
    </row>
    <row r="1831" spans="1:9" ht="14.25" customHeight="1" x14ac:dyDescent="0.25">
      <c r="A1831" s="63" t="s">
        <v>11461</v>
      </c>
      <c r="B1831" s="64" t="s">
        <v>9575</v>
      </c>
      <c r="C1831" s="63">
        <v>14</v>
      </c>
      <c r="D1831" s="66">
        <v>43943</v>
      </c>
      <c r="E1831" s="66">
        <v>43963</v>
      </c>
      <c r="F1831" s="63" t="s">
        <v>115</v>
      </c>
      <c r="G1831" s="64" t="s">
        <v>11462</v>
      </c>
      <c r="H1831" s="67"/>
      <c r="I1831" s="68"/>
    </row>
    <row r="1832" spans="1:9" ht="14.25" customHeight="1" x14ac:dyDescent="0.25">
      <c r="A1832" s="63" t="s">
        <v>11463</v>
      </c>
      <c r="B1832" s="64" t="s">
        <v>11464</v>
      </c>
      <c r="C1832" s="63">
        <v>14</v>
      </c>
      <c r="D1832" s="66">
        <v>43943</v>
      </c>
      <c r="E1832" s="66">
        <v>43963</v>
      </c>
      <c r="F1832" s="63" t="s">
        <v>115</v>
      </c>
      <c r="G1832" s="64" t="s">
        <v>11465</v>
      </c>
      <c r="H1832" s="67"/>
      <c r="I1832" s="68"/>
    </row>
    <row r="1833" spans="1:9" ht="14.25" customHeight="1" x14ac:dyDescent="0.25">
      <c r="A1833" s="63" t="s">
        <v>11466</v>
      </c>
      <c r="B1833" s="64" t="s">
        <v>11467</v>
      </c>
      <c r="C1833" s="63">
        <v>14</v>
      </c>
      <c r="D1833" s="66">
        <v>43943</v>
      </c>
      <c r="E1833" s="66">
        <v>43963</v>
      </c>
      <c r="F1833" s="63" t="s">
        <v>115</v>
      </c>
      <c r="G1833" s="64" t="s">
        <v>11468</v>
      </c>
      <c r="H1833" s="67"/>
      <c r="I1833" s="68"/>
    </row>
    <row r="1834" spans="1:9" ht="14.25" customHeight="1" x14ac:dyDescent="0.25">
      <c r="A1834" s="63" t="s">
        <v>11469</v>
      </c>
      <c r="B1834" s="64" t="s">
        <v>11470</v>
      </c>
      <c r="C1834" s="63">
        <v>14</v>
      </c>
      <c r="D1834" s="66">
        <v>43943</v>
      </c>
      <c r="E1834" s="66">
        <v>43963</v>
      </c>
      <c r="F1834" s="63" t="s">
        <v>115</v>
      </c>
      <c r="G1834" s="64" t="s">
        <v>11471</v>
      </c>
      <c r="H1834" s="67"/>
      <c r="I1834" s="68"/>
    </row>
    <row r="1835" spans="1:9" ht="14.25" customHeight="1" x14ac:dyDescent="0.25">
      <c r="A1835" s="63" t="s">
        <v>11472</v>
      </c>
      <c r="B1835" s="64" t="s">
        <v>11470</v>
      </c>
      <c r="C1835" s="63">
        <v>14</v>
      </c>
      <c r="D1835" s="66">
        <v>43943</v>
      </c>
      <c r="E1835" s="66">
        <v>43963</v>
      </c>
      <c r="F1835" s="63" t="s">
        <v>115</v>
      </c>
      <c r="G1835" s="64" t="s">
        <v>11473</v>
      </c>
      <c r="H1835" s="67"/>
      <c r="I1835" s="68"/>
    </row>
    <row r="1836" spans="1:9" ht="14.25" customHeight="1" x14ac:dyDescent="0.25">
      <c r="A1836" s="63" t="s">
        <v>11474</v>
      </c>
      <c r="B1836" s="64" t="s">
        <v>11475</v>
      </c>
      <c r="C1836" s="63">
        <v>14</v>
      </c>
      <c r="D1836" s="66">
        <v>43943</v>
      </c>
      <c r="E1836" s="66">
        <v>43963</v>
      </c>
      <c r="F1836" s="63" t="s">
        <v>115</v>
      </c>
      <c r="G1836" s="64" t="s">
        <v>11476</v>
      </c>
      <c r="H1836" s="67"/>
      <c r="I1836" s="68"/>
    </row>
    <row r="1837" spans="1:9" ht="14.25" customHeight="1" x14ac:dyDescent="0.25">
      <c r="A1837" s="80" t="s">
        <v>11477</v>
      </c>
      <c r="B1837" s="81" t="s">
        <v>11478</v>
      </c>
      <c r="C1837" s="80">
        <v>14</v>
      </c>
      <c r="D1837" s="83">
        <v>43943</v>
      </c>
      <c r="E1837" s="83">
        <v>43963</v>
      </c>
      <c r="F1837" s="80" t="s">
        <v>2191</v>
      </c>
      <c r="G1837" s="81" t="s">
        <v>11479</v>
      </c>
      <c r="H1837" s="84" t="s">
        <v>11480</v>
      </c>
      <c r="I1837" s="80" t="s">
        <v>7224</v>
      </c>
    </row>
    <row r="1838" spans="1:9" s="73" customFormat="1" ht="14.25" customHeight="1" x14ac:dyDescent="0.25">
      <c r="A1838" s="63" t="s">
        <v>11481</v>
      </c>
      <c r="B1838" s="64" t="s">
        <v>11482</v>
      </c>
      <c r="C1838" s="63">
        <v>14</v>
      </c>
      <c r="D1838" s="66">
        <v>43943</v>
      </c>
      <c r="E1838" s="66">
        <v>43963</v>
      </c>
      <c r="F1838" s="63" t="s">
        <v>6084</v>
      </c>
      <c r="G1838" s="64" t="s">
        <v>11483</v>
      </c>
      <c r="H1838" s="67" t="s">
        <v>11484</v>
      </c>
      <c r="I1838" s="63" t="s">
        <v>8267</v>
      </c>
    </row>
    <row r="1839" spans="1:9" ht="14.25" customHeight="1" x14ac:dyDescent="0.25">
      <c r="A1839" s="63" t="s">
        <v>11485</v>
      </c>
      <c r="B1839" s="64" t="s">
        <v>11486</v>
      </c>
      <c r="C1839" s="63">
        <v>14</v>
      </c>
      <c r="D1839" s="66">
        <v>43943</v>
      </c>
      <c r="E1839" s="66">
        <v>43963</v>
      </c>
      <c r="F1839" s="63" t="s">
        <v>3371</v>
      </c>
      <c r="G1839" s="64" t="s">
        <v>11487</v>
      </c>
      <c r="H1839" s="67"/>
      <c r="I1839" s="68"/>
    </row>
    <row r="1840" spans="1:9" s="75" customFormat="1" ht="14.25" customHeight="1" x14ac:dyDescent="0.25">
      <c r="A1840" s="59" t="s">
        <v>11488</v>
      </c>
      <c r="B1840" s="64" t="s">
        <v>11489</v>
      </c>
      <c r="C1840" s="59">
        <v>14</v>
      </c>
      <c r="D1840" s="61">
        <v>43943</v>
      </c>
      <c r="E1840" s="61">
        <v>43963</v>
      </c>
      <c r="F1840" s="59" t="s">
        <v>6086</v>
      </c>
      <c r="G1840" s="17" t="s">
        <v>11490</v>
      </c>
      <c r="H1840" s="62" t="s">
        <v>11491</v>
      </c>
      <c r="I1840" s="59" t="s">
        <v>7129</v>
      </c>
    </row>
    <row r="1841" spans="1:9" ht="14.25" customHeight="1" x14ac:dyDescent="0.25">
      <c r="A1841" s="59" t="s">
        <v>11492</v>
      </c>
      <c r="B1841" s="64" t="s">
        <v>11493</v>
      </c>
      <c r="C1841" s="59">
        <v>14</v>
      </c>
      <c r="D1841" s="61">
        <v>43943</v>
      </c>
      <c r="E1841" s="61">
        <v>43963</v>
      </c>
      <c r="F1841" s="59" t="s">
        <v>178</v>
      </c>
      <c r="G1841" s="17" t="s">
        <v>11494</v>
      </c>
      <c r="H1841" s="62" t="s">
        <v>11495</v>
      </c>
      <c r="I1841" s="59" t="s">
        <v>7129</v>
      </c>
    </row>
    <row r="1842" spans="1:9" ht="14.25" customHeight="1" x14ac:dyDescent="0.25">
      <c r="A1842" s="59" t="s">
        <v>11492</v>
      </c>
      <c r="B1842" s="64" t="s">
        <v>11493</v>
      </c>
      <c r="C1842" s="59">
        <v>14</v>
      </c>
      <c r="D1842" s="61">
        <v>43943</v>
      </c>
      <c r="E1842" s="61">
        <v>43963</v>
      </c>
      <c r="F1842" s="59" t="s">
        <v>178</v>
      </c>
      <c r="G1842" s="17" t="s">
        <v>11494</v>
      </c>
      <c r="H1842" s="62" t="s">
        <v>11495</v>
      </c>
      <c r="I1842" s="59" t="s">
        <v>7129</v>
      </c>
    </row>
    <row r="1843" spans="1:9" ht="14.25" customHeight="1" x14ac:dyDescent="0.25">
      <c r="A1843" s="63" t="s">
        <v>11496</v>
      </c>
      <c r="B1843" s="64" t="s">
        <v>11497</v>
      </c>
      <c r="C1843" s="63">
        <v>14</v>
      </c>
      <c r="D1843" s="66">
        <v>43943</v>
      </c>
      <c r="E1843" s="66">
        <v>43963</v>
      </c>
      <c r="F1843" s="63" t="s">
        <v>178</v>
      </c>
      <c r="G1843" s="64" t="s">
        <v>11498</v>
      </c>
      <c r="H1843" s="67"/>
      <c r="I1843" s="95"/>
    </row>
    <row r="1844" spans="1:9" s="73" customFormat="1" ht="14.25" customHeight="1" x14ac:dyDescent="0.25">
      <c r="A1844" s="63" t="s">
        <v>11499</v>
      </c>
      <c r="B1844" s="64" t="s">
        <v>3998</v>
      </c>
      <c r="C1844" s="63">
        <v>14</v>
      </c>
      <c r="D1844" s="66">
        <v>43943</v>
      </c>
      <c r="E1844" s="66">
        <v>43963</v>
      </c>
      <c r="F1844" s="63" t="s">
        <v>178</v>
      </c>
      <c r="G1844" s="64" t="s">
        <v>11500</v>
      </c>
      <c r="H1844" s="67"/>
      <c r="I1844" s="72"/>
    </row>
    <row r="1845" spans="1:9" s="73" customFormat="1" ht="14.25" customHeight="1" x14ac:dyDescent="0.25">
      <c r="A1845" s="63" t="s">
        <v>11501</v>
      </c>
      <c r="B1845" s="64" t="s">
        <v>4901</v>
      </c>
      <c r="C1845" s="63">
        <v>14</v>
      </c>
      <c r="D1845" s="66">
        <v>43943</v>
      </c>
      <c r="E1845" s="66">
        <v>43963</v>
      </c>
      <c r="F1845" s="63" t="s">
        <v>307</v>
      </c>
      <c r="G1845" s="64" t="s">
        <v>11502</v>
      </c>
      <c r="H1845" s="67"/>
      <c r="I1845" s="68"/>
    </row>
    <row r="1846" spans="1:9" ht="14.25" customHeight="1" x14ac:dyDescent="0.25">
      <c r="A1846" s="63" t="s">
        <v>11503</v>
      </c>
      <c r="B1846" s="64" t="s">
        <v>11504</v>
      </c>
      <c r="C1846" s="63">
        <v>14</v>
      </c>
      <c r="D1846" s="66">
        <v>43943</v>
      </c>
      <c r="E1846" s="66">
        <v>43963</v>
      </c>
      <c r="F1846" s="63" t="s">
        <v>652</v>
      </c>
      <c r="G1846" s="64" t="s">
        <v>11505</v>
      </c>
      <c r="H1846" s="67"/>
      <c r="I1846" s="95"/>
    </row>
    <row r="1847" spans="1:9" ht="14.25" customHeight="1" x14ac:dyDescent="0.25">
      <c r="A1847" s="63" t="s">
        <v>11506</v>
      </c>
      <c r="B1847" s="64" t="s">
        <v>8517</v>
      </c>
      <c r="C1847" s="63">
        <v>14</v>
      </c>
      <c r="D1847" s="66">
        <v>43943</v>
      </c>
      <c r="E1847" s="66">
        <v>43963</v>
      </c>
      <c r="F1847" s="63" t="s">
        <v>652</v>
      </c>
      <c r="G1847" s="64" t="s">
        <v>11507</v>
      </c>
      <c r="H1847" s="67"/>
      <c r="I1847" s="68"/>
    </row>
    <row r="1848" spans="1:9" ht="14.25" customHeight="1" x14ac:dyDescent="0.25">
      <c r="A1848" s="80" t="s">
        <v>11508</v>
      </c>
      <c r="B1848" s="81" t="s">
        <v>11504</v>
      </c>
      <c r="C1848" s="80">
        <v>14</v>
      </c>
      <c r="D1848" s="83">
        <v>43943</v>
      </c>
      <c r="E1848" s="83">
        <v>43963</v>
      </c>
      <c r="F1848" s="80" t="s">
        <v>112</v>
      </c>
      <c r="G1848" s="81" t="s">
        <v>11509</v>
      </c>
      <c r="H1848" s="84" t="s">
        <v>11510</v>
      </c>
      <c r="I1848" s="80" t="s">
        <v>7224</v>
      </c>
    </row>
    <row r="1849" spans="1:9" s="75" customFormat="1" ht="14.25" customHeight="1" x14ac:dyDescent="0.25">
      <c r="A1849" s="80" t="s">
        <v>11511</v>
      </c>
      <c r="B1849" s="81" t="s">
        <v>11504</v>
      </c>
      <c r="C1849" s="80">
        <v>14</v>
      </c>
      <c r="D1849" s="83">
        <v>43943</v>
      </c>
      <c r="E1849" s="83">
        <v>43963</v>
      </c>
      <c r="F1849" s="80" t="s">
        <v>112</v>
      </c>
      <c r="G1849" s="81" t="s">
        <v>11512</v>
      </c>
      <c r="H1849" s="84" t="s">
        <v>11510</v>
      </c>
      <c r="I1849" s="80" t="s">
        <v>7224</v>
      </c>
    </row>
    <row r="1850" spans="1:9" ht="14.25" customHeight="1" x14ac:dyDescent="0.25">
      <c r="A1850" s="63" t="s">
        <v>11513</v>
      </c>
      <c r="B1850" s="64" t="s">
        <v>4063</v>
      </c>
      <c r="C1850" s="63">
        <v>14</v>
      </c>
      <c r="D1850" s="66">
        <v>43943</v>
      </c>
      <c r="E1850" s="66">
        <v>43963</v>
      </c>
      <c r="F1850" s="63" t="s">
        <v>112</v>
      </c>
      <c r="G1850" s="64" t="s">
        <v>11514</v>
      </c>
      <c r="H1850" s="67"/>
      <c r="I1850" s="68"/>
    </row>
    <row r="1851" spans="1:9" ht="14.25" customHeight="1" x14ac:dyDescent="0.25">
      <c r="A1851" s="63" t="s">
        <v>11515</v>
      </c>
      <c r="B1851" s="64" t="s">
        <v>8706</v>
      </c>
      <c r="C1851" s="63">
        <v>14</v>
      </c>
      <c r="D1851" s="66">
        <v>43943</v>
      </c>
      <c r="E1851" s="66">
        <v>43963</v>
      </c>
      <c r="F1851" s="63" t="s">
        <v>112</v>
      </c>
      <c r="G1851" s="64" t="s">
        <v>11516</v>
      </c>
      <c r="H1851" s="67"/>
      <c r="I1851" s="68"/>
    </row>
    <row r="1852" spans="1:9" s="75" customFormat="1" ht="14.25" customHeight="1" x14ac:dyDescent="0.25">
      <c r="A1852" s="80" t="s">
        <v>11517</v>
      </c>
      <c r="B1852" s="81" t="s">
        <v>11518</v>
      </c>
      <c r="C1852" s="80">
        <v>14</v>
      </c>
      <c r="D1852" s="83">
        <v>43943</v>
      </c>
      <c r="E1852" s="83">
        <v>43963</v>
      </c>
      <c r="F1852" s="80" t="s">
        <v>112</v>
      </c>
      <c r="G1852" s="81" t="s">
        <v>11519</v>
      </c>
      <c r="H1852" s="84" t="s">
        <v>11520</v>
      </c>
      <c r="I1852" s="80" t="s">
        <v>7224</v>
      </c>
    </row>
    <row r="1853" spans="1:9" s="73" customFormat="1" ht="14.25" customHeight="1" x14ac:dyDescent="0.25">
      <c r="A1853" s="80" t="s">
        <v>11521</v>
      </c>
      <c r="B1853" s="81" t="s">
        <v>9005</v>
      </c>
      <c r="C1853" s="80">
        <v>14</v>
      </c>
      <c r="D1853" s="83">
        <v>43943</v>
      </c>
      <c r="E1853" s="83">
        <v>43963</v>
      </c>
      <c r="F1853" s="80" t="s">
        <v>112</v>
      </c>
      <c r="G1853" s="81" t="s">
        <v>11522</v>
      </c>
      <c r="H1853" s="84" t="s">
        <v>11523</v>
      </c>
      <c r="I1853" s="80" t="s">
        <v>7224</v>
      </c>
    </row>
    <row r="1854" spans="1:9" s="75" customFormat="1" ht="14.25" customHeight="1" x14ac:dyDescent="0.25">
      <c r="A1854" s="63" t="s">
        <v>11524</v>
      </c>
      <c r="B1854" s="64" t="s">
        <v>11525</v>
      </c>
      <c r="C1854" s="63">
        <v>14</v>
      </c>
      <c r="D1854" s="66">
        <v>43943</v>
      </c>
      <c r="E1854" s="66">
        <v>43963</v>
      </c>
      <c r="F1854" s="63" t="s">
        <v>112</v>
      </c>
      <c r="G1854" s="64" t="s">
        <v>11526</v>
      </c>
      <c r="H1854" s="67"/>
      <c r="I1854" s="68"/>
    </row>
    <row r="1855" spans="1:9" s="73" customFormat="1" ht="14.25" customHeight="1" x14ac:dyDescent="0.25">
      <c r="A1855" s="63" t="s">
        <v>11527</v>
      </c>
      <c r="B1855" s="64" t="s">
        <v>11528</v>
      </c>
      <c r="C1855" s="63">
        <v>14</v>
      </c>
      <c r="D1855" s="66">
        <v>43943</v>
      </c>
      <c r="E1855" s="66">
        <v>43963</v>
      </c>
      <c r="F1855" s="63" t="s">
        <v>112</v>
      </c>
      <c r="G1855" s="64" t="s">
        <v>11529</v>
      </c>
      <c r="H1855" s="67"/>
      <c r="I1855" s="68"/>
    </row>
    <row r="1856" spans="1:9" s="75" customFormat="1" ht="14.25" customHeight="1" x14ac:dyDescent="0.25">
      <c r="A1856" s="63" t="s">
        <v>11530</v>
      </c>
      <c r="B1856" s="64" t="s">
        <v>11531</v>
      </c>
      <c r="C1856" s="63">
        <v>14</v>
      </c>
      <c r="D1856" s="66">
        <v>43943</v>
      </c>
      <c r="E1856" s="66">
        <v>43963</v>
      </c>
      <c r="F1856" s="63" t="s">
        <v>112</v>
      </c>
      <c r="G1856" s="64" t="s">
        <v>11532</v>
      </c>
      <c r="H1856" s="67"/>
      <c r="I1856" s="68"/>
    </row>
    <row r="1857" spans="1:9" ht="14.25" customHeight="1" x14ac:dyDescent="0.25">
      <c r="A1857" s="63" t="s">
        <v>11533</v>
      </c>
      <c r="B1857" s="64" t="s">
        <v>4233</v>
      </c>
      <c r="C1857" s="63">
        <v>14</v>
      </c>
      <c r="D1857" s="66">
        <v>43943</v>
      </c>
      <c r="E1857" s="66">
        <v>43963</v>
      </c>
      <c r="F1857" s="63" t="s">
        <v>112</v>
      </c>
      <c r="G1857" s="64" t="s">
        <v>11534</v>
      </c>
      <c r="H1857" s="67"/>
      <c r="I1857" s="68"/>
    </row>
    <row r="1858" spans="1:9" ht="14.25" customHeight="1" x14ac:dyDescent="0.25">
      <c r="A1858" s="63" t="s">
        <v>11535</v>
      </c>
      <c r="B1858" s="64" t="s">
        <v>7354</v>
      </c>
      <c r="C1858" s="63">
        <v>14</v>
      </c>
      <c r="D1858" s="66">
        <v>43943</v>
      </c>
      <c r="E1858" s="66">
        <v>43963</v>
      </c>
      <c r="F1858" s="63" t="s">
        <v>112</v>
      </c>
      <c r="G1858" s="64" t="s">
        <v>11536</v>
      </c>
      <c r="H1858" s="67"/>
      <c r="I1858" s="68"/>
    </row>
    <row r="1859" spans="1:9" ht="14.25" customHeight="1" x14ac:dyDescent="0.25">
      <c r="A1859" s="63" t="s">
        <v>11537</v>
      </c>
      <c r="B1859" s="64" t="s">
        <v>4616</v>
      </c>
      <c r="C1859" s="63">
        <v>14</v>
      </c>
      <c r="D1859" s="66">
        <v>43943</v>
      </c>
      <c r="E1859" s="66">
        <v>43963</v>
      </c>
      <c r="F1859" s="63" t="s">
        <v>112</v>
      </c>
      <c r="G1859" s="64" t="s">
        <v>11538</v>
      </c>
      <c r="H1859" s="67"/>
      <c r="I1859" s="68"/>
    </row>
    <row r="1860" spans="1:9" ht="14.25" customHeight="1" x14ac:dyDescent="0.25">
      <c r="A1860" s="63" t="s">
        <v>11539</v>
      </c>
      <c r="B1860" s="64" t="s">
        <v>4446</v>
      </c>
      <c r="C1860" s="63">
        <v>14</v>
      </c>
      <c r="D1860" s="66">
        <v>43943</v>
      </c>
      <c r="E1860" s="66">
        <v>43963</v>
      </c>
      <c r="F1860" s="63" t="s">
        <v>491</v>
      </c>
      <c r="G1860" s="64" t="s">
        <v>11540</v>
      </c>
      <c r="H1860" s="67"/>
      <c r="I1860" s="68"/>
    </row>
    <row r="1861" spans="1:9" ht="14.25" customHeight="1" x14ac:dyDescent="0.25">
      <c r="A1861" s="63" t="s">
        <v>11541</v>
      </c>
      <c r="B1861" s="64" t="s">
        <v>4396</v>
      </c>
      <c r="C1861" s="63">
        <v>14</v>
      </c>
      <c r="D1861" s="66">
        <v>43943</v>
      </c>
      <c r="E1861" s="66">
        <v>43963</v>
      </c>
      <c r="F1861" s="63" t="s">
        <v>491</v>
      </c>
      <c r="G1861" s="64" t="s">
        <v>11542</v>
      </c>
      <c r="H1861" s="67"/>
      <c r="I1861" s="68"/>
    </row>
    <row r="1862" spans="1:9" ht="14.25" customHeight="1" x14ac:dyDescent="0.25">
      <c r="A1862" s="63" t="s">
        <v>11543</v>
      </c>
      <c r="B1862" s="64" t="s">
        <v>10069</v>
      </c>
      <c r="C1862" s="63">
        <v>14</v>
      </c>
      <c r="D1862" s="66">
        <v>43943</v>
      </c>
      <c r="E1862" s="66">
        <v>43963</v>
      </c>
      <c r="F1862" s="63" t="s">
        <v>61</v>
      </c>
      <c r="G1862" s="64" t="s">
        <v>11544</v>
      </c>
      <c r="H1862" s="67"/>
      <c r="I1862" s="68"/>
    </row>
    <row r="1863" spans="1:9" ht="14.25" customHeight="1" x14ac:dyDescent="0.25">
      <c r="A1863" s="80" t="s">
        <v>11545</v>
      </c>
      <c r="B1863" s="81" t="s">
        <v>4891</v>
      </c>
      <c r="C1863" s="80">
        <v>14</v>
      </c>
      <c r="D1863" s="83">
        <v>43943</v>
      </c>
      <c r="E1863" s="83">
        <v>43963</v>
      </c>
      <c r="F1863" s="80" t="s">
        <v>61</v>
      </c>
      <c r="G1863" s="81" t="s">
        <v>11546</v>
      </c>
      <c r="H1863" s="84" t="s">
        <v>11547</v>
      </c>
      <c r="I1863" s="80" t="s">
        <v>7224</v>
      </c>
    </row>
    <row r="1864" spans="1:9" ht="14.25" customHeight="1" x14ac:dyDescent="0.25">
      <c r="A1864" s="59" t="s">
        <v>11548</v>
      </c>
      <c r="B1864" s="64" t="s">
        <v>11470</v>
      </c>
      <c r="C1864" s="59">
        <v>14</v>
      </c>
      <c r="D1864" s="61">
        <v>43943</v>
      </c>
      <c r="E1864" s="61">
        <v>43963</v>
      </c>
      <c r="F1864" s="59" t="s">
        <v>61</v>
      </c>
      <c r="G1864" s="17" t="s">
        <v>11549</v>
      </c>
      <c r="H1864" s="62" t="s">
        <v>11547</v>
      </c>
      <c r="I1864" s="59" t="s">
        <v>7129</v>
      </c>
    </row>
    <row r="1865" spans="1:9" ht="14.25" customHeight="1" x14ac:dyDescent="0.25">
      <c r="A1865" s="59" t="s">
        <v>11550</v>
      </c>
      <c r="B1865" s="64" t="s">
        <v>4891</v>
      </c>
      <c r="C1865" s="59">
        <v>14</v>
      </c>
      <c r="D1865" s="61">
        <v>43943</v>
      </c>
      <c r="E1865" s="61">
        <v>43963</v>
      </c>
      <c r="F1865" s="59" t="s">
        <v>61</v>
      </c>
      <c r="G1865" s="17" t="s">
        <v>11551</v>
      </c>
      <c r="H1865" s="62" t="s">
        <v>11547</v>
      </c>
      <c r="I1865" s="59" t="s">
        <v>7129</v>
      </c>
    </row>
    <row r="1866" spans="1:9" ht="14.25" customHeight="1" x14ac:dyDescent="0.25">
      <c r="A1866" s="59" t="s">
        <v>11552</v>
      </c>
      <c r="B1866" s="64" t="s">
        <v>4891</v>
      </c>
      <c r="C1866" s="59">
        <v>14</v>
      </c>
      <c r="D1866" s="61">
        <v>43943</v>
      </c>
      <c r="E1866" s="61">
        <v>43963</v>
      </c>
      <c r="F1866" s="59" t="s">
        <v>61</v>
      </c>
      <c r="G1866" s="17" t="s">
        <v>11553</v>
      </c>
      <c r="H1866" s="62" t="s">
        <v>11547</v>
      </c>
      <c r="I1866" s="59" t="s">
        <v>7129</v>
      </c>
    </row>
    <row r="1867" spans="1:9" ht="14.25" customHeight="1" x14ac:dyDescent="0.25">
      <c r="A1867" s="63" t="s">
        <v>11554</v>
      </c>
      <c r="B1867" s="64" t="s">
        <v>4891</v>
      </c>
      <c r="C1867" s="63">
        <v>14</v>
      </c>
      <c r="D1867" s="66">
        <v>43943</v>
      </c>
      <c r="E1867" s="66">
        <v>43963</v>
      </c>
      <c r="F1867" s="63" t="s">
        <v>61</v>
      </c>
      <c r="G1867" s="77" t="s">
        <v>11555</v>
      </c>
      <c r="H1867" s="67" t="s">
        <v>11547</v>
      </c>
      <c r="I1867" s="63" t="s">
        <v>8267</v>
      </c>
    </row>
    <row r="1868" spans="1:9" s="75" customFormat="1" ht="14.25" customHeight="1" x14ac:dyDescent="0.25">
      <c r="A1868" s="63" t="s">
        <v>11556</v>
      </c>
      <c r="B1868" s="64" t="s">
        <v>4891</v>
      </c>
      <c r="C1868" s="63">
        <v>14</v>
      </c>
      <c r="D1868" s="66">
        <v>43943</v>
      </c>
      <c r="E1868" s="66">
        <v>43963</v>
      </c>
      <c r="F1868" s="63" t="s">
        <v>61</v>
      </c>
      <c r="G1868" s="64" t="s">
        <v>11557</v>
      </c>
      <c r="H1868" s="67" t="s">
        <v>11547</v>
      </c>
      <c r="I1868" s="63" t="s">
        <v>8267</v>
      </c>
    </row>
    <row r="1869" spans="1:9" s="75" customFormat="1" ht="14.25" customHeight="1" x14ac:dyDescent="0.25">
      <c r="A1869" s="63" t="s">
        <v>11558</v>
      </c>
      <c r="B1869" s="64" t="s">
        <v>4891</v>
      </c>
      <c r="C1869" s="63">
        <v>14</v>
      </c>
      <c r="D1869" s="66">
        <v>43943</v>
      </c>
      <c r="E1869" s="66">
        <v>43963</v>
      </c>
      <c r="F1869" s="63" t="s">
        <v>61</v>
      </c>
      <c r="G1869" s="64" t="s">
        <v>11559</v>
      </c>
      <c r="H1869" s="67" t="s">
        <v>11547</v>
      </c>
      <c r="I1869" s="63" t="s">
        <v>8267</v>
      </c>
    </row>
    <row r="1870" spans="1:9" ht="14.25" customHeight="1" x14ac:dyDescent="0.25">
      <c r="A1870" s="63" t="s">
        <v>11560</v>
      </c>
      <c r="B1870" s="64" t="s">
        <v>4891</v>
      </c>
      <c r="C1870" s="63">
        <v>14</v>
      </c>
      <c r="D1870" s="66">
        <v>43943</v>
      </c>
      <c r="E1870" s="66">
        <v>43963</v>
      </c>
      <c r="F1870" s="63" t="s">
        <v>61</v>
      </c>
      <c r="G1870" s="64" t="s">
        <v>11561</v>
      </c>
      <c r="H1870" s="67" t="s">
        <v>11547</v>
      </c>
      <c r="I1870" s="63" t="s">
        <v>8267</v>
      </c>
    </row>
    <row r="1871" spans="1:9" ht="14.25" customHeight="1" x14ac:dyDescent="0.25">
      <c r="A1871" s="63" t="s">
        <v>11562</v>
      </c>
      <c r="B1871" s="64" t="s">
        <v>11470</v>
      </c>
      <c r="C1871" s="63">
        <v>14</v>
      </c>
      <c r="D1871" s="66">
        <v>43943</v>
      </c>
      <c r="E1871" s="66">
        <v>43963</v>
      </c>
      <c r="F1871" s="63" t="s">
        <v>61</v>
      </c>
      <c r="G1871" s="64" t="s">
        <v>11563</v>
      </c>
      <c r="H1871" s="67"/>
      <c r="I1871" s="68"/>
    </row>
    <row r="1872" spans="1:9" ht="14.25" customHeight="1" x14ac:dyDescent="0.25">
      <c r="A1872" s="63" t="s">
        <v>11564</v>
      </c>
      <c r="B1872" s="64" t="s">
        <v>4521</v>
      </c>
      <c r="C1872" s="63">
        <v>14</v>
      </c>
      <c r="D1872" s="66">
        <v>43943</v>
      </c>
      <c r="E1872" s="66">
        <v>43963</v>
      </c>
      <c r="F1872" s="63" t="s">
        <v>2840</v>
      </c>
      <c r="G1872" s="64" t="s">
        <v>11565</v>
      </c>
      <c r="H1872" s="67"/>
      <c r="I1872" s="68"/>
    </row>
    <row r="1873" spans="1:9" ht="14.25" customHeight="1" x14ac:dyDescent="0.25">
      <c r="A1873" s="63" t="s">
        <v>11566</v>
      </c>
      <c r="B1873" s="64" t="s">
        <v>7354</v>
      </c>
      <c r="C1873" s="63">
        <v>14</v>
      </c>
      <c r="D1873" s="66">
        <v>43943</v>
      </c>
      <c r="E1873" s="66">
        <v>43963</v>
      </c>
      <c r="F1873" s="63" t="s">
        <v>82</v>
      </c>
      <c r="G1873" s="64" t="s">
        <v>11567</v>
      </c>
      <c r="H1873" s="67"/>
      <c r="I1873" s="68"/>
    </row>
    <row r="1874" spans="1:9" ht="14.25" customHeight="1" x14ac:dyDescent="0.25">
      <c r="A1874" s="63" t="s">
        <v>11568</v>
      </c>
      <c r="B1874" s="64" t="s">
        <v>9770</v>
      </c>
      <c r="C1874" s="63">
        <v>14</v>
      </c>
      <c r="D1874" s="66">
        <v>43943</v>
      </c>
      <c r="E1874" s="66">
        <v>43963</v>
      </c>
      <c r="F1874" s="63" t="s">
        <v>2427</v>
      </c>
      <c r="G1874" s="64" t="s">
        <v>11569</v>
      </c>
      <c r="H1874" s="67"/>
      <c r="I1874" s="68"/>
    </row>
    <row r="1875" spans="1:9" ht="14.25" customHeight="1" x14ac:dyDescent="0.25">
      <c r="A1875" s="63" t="s">
        <v>11570</v>
      </c>
      <c r="B1875" s="64" t="s">
        <v>8101</v>
      </c>
      <c r="C1875" s="63">
        <v>14</v>
      </c>
      <c r="D1875" s="66">
        <v>43943</v>
      </c>
      <c r="E1875" s="66">
        <v>43963</v>
      </c>
      <c r="F1875" s="63" t="s">
        <v>366</v>
      </c>
      <c r="G1875" s="64" t="s">
        <v>11571</v>
      </c>
      <c r="H1875" s="67"/>
      <c r="I1875" s="68"/>
    </row>
    <row r="1876" spans="1:9" ht="14.25" customHeight="1" x14ac:dyDescent="0.25">
      <c r="A1876" s="59" t="s">
        <v>11572</v>
      </c>
      <c r="B1876" s="64" t="s">
        <v>7354</v>
      </c>
      <c r="C1876" s="59">
        <v>14</v>
      </c>
      <c r="D1876" s="61">
        <v>43943</v>
      </c>
      <c r="E1876" s="61">
        <v>43963</v>
      </c>
      <c r="F1876" s="59" t="s">
        <v>681</v>
      </c>
      <c r="G1876" s="17" t="s">
        <v>11573</v>
      </c>
      <c r="H1876" s="62" t="s">
        <v>11574</v>
      </c>
      <c r="I1876" s="59" t="s">
        <v>7129</v>
      </c>
    </row>
    <row r="1877" spans="1:9" s="73" customFormat="1" ht="14.25" customHeight="1" x14ac:dyDescent="0.25">
      <c r="A1877" s="63" t="s">
        <v>11575</v>
      </c>
      <c r="B1877" s="64" t="s">
        <v>11576</v>
      </c>
      <c r="C1877" s="63">
        <v>14</v>
      </c>
      <c r="D1877" s="66">
        <v>43943</v>
      </c>
      <c r="E1877" s="66">
        <v>43963</v>
      </c>
      <c r="F1877" s="63" t="s">
        <v>481</v>
      </c>
      <c r="G1877" s="64" t="s">
        <v>11577</v>
      </c>
      <c r="H1877" s="67"/>
      <c r="I1877" s="68"/>
    </row>
    <row r="1878" spans="1:9" ht="14.25" customHeight="1" x14ac:dyDescent="0.25">
      <c r="A1878" s="63" t="s">
        <v>11578</v>
      </c>
      <c r="B1878" s="64" t="s">
        <v>9113</v>
      </c>
      <c r="C1878" s="63">
        <v>14</v>
      </c>
      <c r="D1878" s="66">
        <v>43943</v>
      </c>
      <c r="E1878" s="66">
        <v>43963</v>
      </c>
      <c r="F1878" s="63" t="s">
        <v>481</v>
      </c>
      <c r="G1878" s="64" t="s">
        <v>11579</v>
      </c>
      <c r="H1878" s="67"/>
      <c r="I1878" s="68"/>
    </row>
    <row r="1879" spans="1:9" ht="14.25" customHeight="1" x14ac:dyDescent="0.25">
      <c r="A1879" s="63" t="s">
        <v>11580</v>
      </c>
      <c r="B1879" s="64" t="s">
        <v>10891</v>
      </c>
      <c r="C1879" s="63">
        <v>14</v>
      </c>
      <c r="D1879" s="66">
        <v>43943</v>
      </c>
      <c r="E1879" s="66">
        <v>43963</v>
      </c>
      <c r="F1879" s="63" t="s">
        <v>1906</v>
      </c>
      <c r="G1879" s="64" t="s">
        <v>11581</v>
      </c>
      <c r="H1879" s="67"/>
      <c r="I1879" s="95"/>
    </row>
    <row r="1880" spans="1:9" ht="14.25" customHeight="1" x14ac:dyDescent="0.25">
      <c r="A1880" s="63" t="s">
        <v>11582</v>
      </c>
      <c r="B1880" s="64" t="s">
        <v>10594</v>
      </c>
      <c r="C1880" s="63">
        <v>14</v>
      </c>
      <c r="D1880" s="66">
        <v>43943</v>
      </c>
      <c r="E1880" s="66">
        <v>43963</v>
      </c>
      <c r="F1880" s="63" t="s">
        <v>1906</v>
      </c>
      <c r="G1880" s="64" t="s">
        <v>11583</v>
      </c>
      <c r="H1880" s="67"/>
      <c r="I1880" s="68"/>
    </row>
    <row r="1881" spans="1:9" ht="14.25" customHeight="1" x14ac:dyDescent="0.25">
      <c r="A1881" s="80" t="s">
        <v>11584</v>
      </c>
      <c r="B1881" s="81" t="s">
        <v>8202</v>
      </c>
      <c r="C1881" s="80">
        <v>14</v>
      </c>
      <c r="D1881" s="83">
        <v>43943</v>
      </c>
      <c r="E1881" s="83">
        <v>43963</v>
      </c>
      <c r="F1881" s="80" t="s">
        <v>695</v>
      </c>
      <c r="G1881" s="81" t="s">
        <v>11585</v>
      </c>
      <c r="H1881" s="84" t="s">
        <v>8120</v>
      </c>
      <c r="I1881" s="80" t="s">
        <v>7224</v>
      </c>
    </row>
    <row r="1882" spans="1:9" ht="14.25" customHeight="1" x14ac:dyDescent="0.25">
      <c r="A1882" s="80" t="s">
        <v>11586</v>
      </c>
      <c r="B1882" s="81" t="s">
        <v>10252</v>
      </c>
      <c r="C1882" s="80">
        <v>14</v>
      </c>
      <c r="D1882" s="83">
        <v>43943</v>
      </c>
      <c r="E1882" s="83">
        <v>43963</v>
      </c>
      <c r="F1882" s="80" t="s">
        <v>695</v>
      </c>
      <c r="G1882" s="81" t="s">
        <v>11587</v>
      </c>
      <c r="H1882" s="84" t="s">
        <v>8941</v>
      </c>
      <c r="I1882" s="80" t="s">
        <v>7224</v>
      </c>
    </row>
    <row r="1883" spans="1:9" s="75" customFormat="1" ht="14.25" customHeight="1" x14ac:dyDescent="0.25">
      <c r="A1883" s="80" t="s">
        <v>11586</v>
      </c>
      <c r="B1883" s="81" t="s">
        <v>10252</v>
      </c>
      <c r="C1883" s="80">
        <v>14</v>
      </c>
      <c r="D1883" s="83">
        <v>43943</v>
      </c>
      <c r="E1883" s="83">
        <v>43963</v>
      </c>
      <c r="F1883" s="80" t="s">
        <v>695</v>
      </c>
      <c r="G1883" s="81" t="s">
        <v>11587</v>
      </c>
      <c r="H1883" s="84" t="s">
        <v>9446</v>
      </c>
      <c r="I1883" s="80" t="s">
        <v>7224</v>
      </c>
    </row>
    <row r="1884" spans="1:9" ht="14.25" customHeight="1" x14ac:dyDescent="0.25">
      <c r="A1884" s="80" t="s">
        <v>11588</v>
      </c>
      <c r="B1884" s="81" t="s">
        <v>10252</v>
      </c>
      <c r="C1884" s="80">
        <v>14</v>
      </c>
      <c r="D1884" s="83">
        <v>43943</v>
      </c>
      <c r="E1884" s="83">
        <v>43963</v>
      </c>
      <c r="F1884" s="80" t="s">
        <v>695</v>
      </c>
      <c r="G1884" s="81" t="s">
        <v>11589</v>
      </c>
      <c r="H1884" s="84" t="s">
        <v>8941</v>
      </c>
      <c r="I1884" s="80" t="s">
        <v>7224</v>
      </c>
    </row>
    <row r="1885" spans="1:9" ht="14.25" customHeight="1" x14ac:dyDescent="0.25">
      <c r="A1885" s="80" t="s">
        <v>11588</v>
      </c>
      <c r="B1885" s="81" t="s">
        <v>10252</v>
      </c>
      <c r="C1885" s="80">
        <v>14</v>
      </c>
      <c r="D1885" s="83">
        <v>43943</v>
      </c>
      <c r="E1885" s="83">
        <v>43963</v>
      </c>
      <c r="F1885" s="80" t="s">
        <v>695</v>
      </c>
      <c r="G1885" s="81" t="s">
        <v>11589</v>
      </c>
      <c r="H1885" s="84" t="s">
        <v>11590</v>
      </c>
      <c r="I1885" s="80" t="s">
        <v>7224</v>
      </c>
    </row>
    <row r="1886" spans="1:9" ht="14.25" customHeight="1" x14ac:dyDescent="0.25">
      <c r="A1886" s="80" t="s">
        <v>11591</v>
      </c>
      <c r="B1886" s="81" t="s">
        <v>8202</v>
      </c>
      <c r="C1886" s="80">
        <v>14</v>
      </c>
      <c r="D1886" s="83">
        <v>43943</v>
      </c>
      <c r="E1886" s="83">
        <v>43963</v>
      </c>
      <c r="F1886" s="80" t="s">
        <v>695</v>
      </c>
      <c r="G1886" s="81" t="s">
        <v>11592</v>
      </c>
      <c r="H1886" s="84" t="s">
        <v>8941</v>
      </c>
      <c r="I1886" s="80" t="s">
        <v>7224</v>
      </c>
    </row>
    <row r="1887" spans="1:9" ht="14.25" customHeight="1" x14ac:dyDescent="0.25">
      <c r="A1887" s="80" t="s">
        <v>11593</v>
      </c>
      <c r="B1887" s="81" t="s">
        <v>8164</v>
      </c>
      <c r="C1887" s="80">
        <v>14</v>
      </c>
      <c r="D1887" s="83">
        <v>43943</v>
      </c>
      <c r="E1887" s="83">
        <v>43963</v>
      </c>
      <c r="F1887" s="80" t="s">
        <v>695</v>
      </c>
      <c r="G1887" s="81" t="s">
        <v>11594</v>
      </c>
      <c r="H1887" s="84" t="s">
        <v>8941</v>
      </c>
      <c r="I1887" s="80" t="s">
        <v>7224</v>
      </c>
    </row>
    <row r="1888" spans="1:9" ht="14.25" customHeight="1" x14ac:dyDescent="0.25">
      <c r="A1888" s="63" t="s">
        <v>11595</v>
      </c>
      <c r="B1888" s="64" t="s">
        <v>8164</v>
      </c>
      <c r="C1888" s="63">
        <v>14</v>
      </c>
      <c r="D1888" s="66">
        <v>43943</v>
      </c>
      <c r="E1888" s="66">
        <v>43963</v>
      </c>
      <c r="F1888" s="63" t="s">
        <v>695</v>
      </c>
      <c r="G1888" s="64" t="s">
        <v>11596</v>
      </c>
      <c r="H1888" s="67"/>
      <c r="I1888" s="68"/>
    </row>
    <row r="1889" spans="1:9" ht="14.25" customHeight="1" x14ac:dyDescent="0.25">
      <c r="A1889" s="80" t="s">
        <v>11597</v>
      </c>
      <c r="B1889" s="81" t="s">
        <v>9179</v>
      </c>
      <c r="C1889" s="80">
        <v>14</v>
      </c>
      <c r="D1889" s="83">
        <v>43943</v>
      </c>
      <c r="E1889" s="83">
        <v>43963</v>
      </c>
      <c r="F1889" s="80" t="s">
        <v>695</v>
      </c>
      <c r="G1889" s="81" t="s">
        <v>11598</v>
      </c>
      <c r="H1889" s="84" t="s">
        <v>8120</v>
      </c>
      <c r="I1889" s="80" t="s">
        <v>7224</v>
      </c>
    </row>
    <row r="1890" spans="1:9" ht="14.25" customHeight="1" x14ac:dyDescent="0.25">
      <c r="A1890" s="80" t="s">
        <v>11599</v>
      </c>
      <c r="B1890" s="81" t="s">
        <v>8184</v>
      </c>
      <c r="C1890" s="80">
        <v>14</v>
      </c>
      <c r="D1890" s="83">
        <v>43943</v>
      </c>
      <c r="E1890" s="83">
        <v>43963</v>
      </c>
      <c r="F1890" s="80" t="s">
        <v>695</v>
      </c>
      <c r="G1890" s="81" t="s">
        <v>11600</v>
      </c>
      <c r="H1890" s="84" t="s">
        <v>8120</v>
      </c>
      <c r="I1890" s="80" t="s">
        <v>7224</v>
      </c>
    </row>
    <row r="1891" spans="1:9" ht="14.25" customHeight="1" x14ac:dyDescent="0.25">
      <c r="A1891" s="63" t="s">
        <v>11601</v>
      </c>
      <c r="B1891" s="64" t="s">
        <v>10637</v>
      </c>
      <c r="C1891" s="63">
        <v>14</v>
      </c>
      <c r="D1891" s="66">
        <v>43943</v>
      </c>
      <c r="E1891" s="66">
        <v>43963</v>
      </c>
      <c r="F1891" s="63" t="s">
        <v>695</v>
      </c>
      <c r="G1891" s="64" t="s">
        <v>11602</v>
      </c>
      <c r="H1891" s="67"/>
      <c r="I1891" s="68"/>
    </row>
    <row r="1892" spans="1:9" s="73" customFormat="1" ht="14.25" customHeight="1" x14ac:dyDescent="0.25">
      <c r="A1892" s="59" t="s">
        <v>11603</v>
      </c>
      <c r="B1892" s="64" t="s">
        <v>11604</v>
      </c>
      <c r="C1892" s="59">
        <v>14</v>
      </c>
      <c r="D1892" s="61">
        <v>43943</v>
      </c>
      <c r="E1892" s="61">
        <v>43963</v>
      </c>
      <c r="F1892" s="59" t="s">
        <v>695</v>
      </c>
      <c r="G1892" s="17" t="s">
        <v>11605</v>
      </c>
      <c r="H1892" s="62" t="s">
        <v>8120</v>
      </c>
      <c r="I1892" s="59" t="s">
        <v>7129</v>
      </c>
    </row>
    <row r="1893" spans="1:9" ht="14.25" customHeight="1" x14ac:dyDescent="0.25">
      <c r="A1893" s="63" t="s">
        <v>11606</v>
      </c>
      <c r="B1893" s="64" t="s">
        <v>11607</v>
      </c>
      <c r="C1893" s="63">
        <v>14</v>
      </c>
      <c r="D1893" s="66">
        <v>43943</v>
      </c>
      <c r="E1893" s="66">
        <v>43963</v>
      </c>
      <c r="F1893" s="63" t="s">
        <v>1074</v>
      </c>
      <c r="G1893" s="64" t="s">
        <v>11608</v>
      </c>
      <c r="H1893" s="67"/>
      <c r="I1893" s="72"/>
    </row>
    <row r="1894" spans="1:9" ht="14.25" customHeight="1" x14ac:dyDescent="0.25">
      <c r="A1894" s="63" t="s">
        <v>11609</v>
      </c>
      <c r="B1894" s="64" t="s">
        <v>7663</v>
      </c>
      <c r="C1894" s="63">
        <v>14</v>
      </c>
      <c r="D1894" s="66">
        <v>43943</v>
      </c>
      <c r="E1894" s="66">
        <v>43963</v>
      </c>
      <c r="F1894" s="63" t="s">
        <v>243</v>
      </c>
      <c r="G1894" s="64" t="s">
        <v>11610</v>
      </c>
      <c r="H1894" s="67"/>
      <c r="I1894" s="68"/>
    </row>
    <row r="1895" spans="1:9" ht="14.25" customHeight="1" x14ac:dyDescent="0.25">
      <c r="A1895" s="63" t="s">
        <v>11611</v>
      </c>
      <c r="B1895" s="64" t="s">
        <v>10637</v>
      </c>
      <c r="C1895" s="63">
        <v>14</v>
      </c>
      <c r="D1895" s="66">
        <v>43943</v>
      </c>
      <c r="E1895" s="66">
        <v>43963</v>
      </c>
      <c r="F1895" s="63" t="s">
        <v>6286</v>
      </c>
      <c r="G1895" s="64" t="s">
        <v>11612</v>
      </c>
      <c r="H1895" s="67"/>
      <c r="I1895" s="95"/>
    </row>
    <row r="1896" spans="1:9" ht="14.25" customHeight="1" x14ac:dyDescent="0.25">
      <c r="A1896" s="80" t="s">
        <v>11613</v>
      </c>
      <c r="B1896" s="81" t="s">
        <v>4163</v>
      </c>
      <c r="C1896" s="80">
        <v>14</v>
      </c>
      <c r="D1896" s="83">
        <v>43943</v>
      </c>
      <c r="E1896" s="83">
        <v>43963</v>
      </c>
      <c r="F1896" s="80" t="s">
        <v>6307</v>
      </c>
      <c r="G1896" s="81" t="s">
        <v>11614</v>
      </c>
      <c r="H1896" s="84" t="s">
        <v>8738</v>
      </c>
      <c r="I1896" s="80" t="s">
        <v>7224</v>
      </c>
    </row>
    <row r="1897" spans="1:9" s="73" customFormat="1" ht="14.25" customHeight="1" x14ac:dyDescent="0.25">
      <c r="A1897" s="63" t="s">
        <v>11615</v>
      </c>
      <c r="B1897" s="64" t="s">
        <v>11616</v>
      </c>
      <c r="C1897" s="63">
        <v>14</v>
      </c>
      <c r="D1897" s="66">
        <v>43943</v>
      </c>
      <c r="E1897" s="66">
        <v>43963</v>
      </c>
      <c r="F1897" s="63" t="s">
        <v>154</v>
      </c>
      <c r="G1897" s="64" t="s">
        <v>11617</v>
      </c>
      <c r="H1897" s="67"/>
      <c r="I1897" s="68"/>
    </row>
    <row r="1898" spans="1:9" ht="14.25" customHeight="1" x14ac:dyDescent="0.25">
      <c r="A1898" s="59" t="s">
        <v>11618</v>
      </c>
      <c r="B1898" s="64" t="s">
        <v>11616</v>
      </c>
      <c r="C1898" s="59">
        <v>14</v>
      </c>
      <c r="D1898" s="61">
        <v>43943</v>
      </c>
      <c r="E1898" s="61">
        <v>43963</v>
      </c>
      <c r="F1898" s="59" t="s">
        <v>154</v>
      </c>
      <c r="G1898" s="17" t="s">
        <v>11619</v>
      </c>
      <c r="H1898" s="62" t="s">
        <v>8738</v>
      </c>
      <c r="I1898" s="59" t="s">
        <v>7129</v>
      </c>
    </row>
    <row r="1899" spans="1:9" ht="14.25" customHeight="1" x14ac:dyDescent="0.25">
      <c r="A1899" s="63" t="s">
        <v>11620</v>
      </c>
      <c r="B1899" s="64" t="s">
        <v>11616</v>
      </c>
      <c r="C1899" s="63">
        <v>14</v>
      </c>
      <c r="D1899" s="66">
        <v>43943</v>
      </c>
      <c r="E1899" s="66">
        <v>43963</v>
      </c>
      <c r="F1899" s="63" t="s">
        <v>154</v>
      </c>
      <c r="G1899" s="64" t="s">
        <v>11621</v>
      </c>
      <c r="H1899" s="67"/>
      <c r="I1899" s="68"/>
    </row>
    <row r="1900" spans="1:9" s="75" customFormat="1" ht="14.25" customHeight="1" x14ac:dyDescent="0.25">
      <c r="A1900" s="63" t="s">
        <v>11622</v>
      </c>
      <c r="B1900" s="64" t="s">
        <v>11616</v>
      </c>
      <c r="C1900" s="63">
        <v>14</v>
      </c>
      <c r="D1900" s="66">
        <v>43943</v>
      </c>
      <c r="E1900" s="66">
        <v>43963</v>
      </c>
      <c r="F1900" s="63" t="s">
        <v>154</v>
      </c>
      <c r="G1900" s="64" t="s">
        <v>11623</v>
      </c>
      <c r="H1900" s="67"/>
      <c r="I1900" s="68"/>
    </row>
    <row r="1901" spans="1:9" ht="14.25" customHeight="1" x14ac:dyDescent="0.25">
      <c r="A1901" s="63" t="s">
        <v>11624</v>
      </c>
      <c r="B1901" s="64" t="s">
        <v>10637</v>
      </c>
      <c r="C1901" s="63">
        <v>14</v>
      </c>
      <c r="D1901" s="66">
        <v>43943</v>
      </c>
      <c r="E1901" s="66">
        <v>43963</v>
      </c>
      <c r="F1901" s="63" t="s">
        <v>261</v>
      </c>
      <c r="G1901" s="64" t="s">
        <v>11625</v>
      </c>
      <c r="H1901" s="67"/>
      <c r="I1901" s="68"/>
    </row>
    <row r="1902" spans="1:9" ht="14.25" customHeight="1" x14ac:dyDescent="0.25">
      <c r="A1902" s="63" t="s">
        <v>11626</v>
      </c>
      <c r="B1902" s="64" t="s">
        <v>10637</v>
      </c>
      <c r="C1902" s="63">
        <v>14</v>
      </c>
      <c r="D1902" s="66">
        <v>43943</v>
      </c>
      <c r="E1902" s="66">
        <v>43963</v>
      </c>
      <c r="F1902" s="63" t="s">
        <v>6360</v>
      </c>
      <c r="G1902" s="64" t="s">
        <v>11627</v>
      </c>
      <c r="H1902" s="67"/>
      <c r="I1902" s="68"/>
    </row>
    <row r="1903" spans="1:9" ht="14.25" customHeight="1" x14ac:dyDescent="0.25">
      <c r="A1903" s="63" t="s">
        <v>11628</v>
      </c>
      <c r="B1903" s="64" t="s">
        <v>10637</v>
      </c>
      <c r="C1903" s="63">
        <v>14</v>
      </c>
      <c r="D1903" s="66">
        <v>43943</v>
      </c>
      <c r="E1903" s="66">
        <v>43963</v>
      </c>
      <c r="F1903" s="63" t="s">
        <v>6360</v>
      </c>
      <c r="G1903" s="64" t="s">
        <v>11629</v>
      </c>
      <c r="H1903" s="67"/>
      <c r="I1903" s="68"/>
    </row>
    <row r="1904" spans="1:9" ht="14.25" customHeight="1" x14ac:dyDescent="0.25">
      <c r="A1904" s="63" t="s">
        <v>11630</v>
      </c>
      <c r="B1904" s="64" t="s">
        <v>4026</v>
      </c>
      <c r="C1904" s="63">
        <v>14</v>
      </c>
      <c r="D1904" s="66">
        <v>43943</v>
      </c>
      <c r="E1904" s="66">
        <v>43963</v>
      </c>
      <c r="F1904" s="63" t="s">
        <v>6446</v>
      </c>
      <c r="G1904" s="64" t="s">
        <v>11631</v>
      </c>
      <c r="H1904" s="67"/>
      <c r="I1904" s="68"/>
    </row>
    <row r="1905" spans="1:9" ht="14.25" customHeight="1" x14ac:dyDescent="0.25">
      <c r="A1905" s="63" t="s">
        <v>11632</v>
      </c>
      <c r="B1905" s="64" t="s">
        <v>4026</v>
      </c>
      <c r="C1905" s="63">
        <v>14</v>
      </c>
      <c r="D1905" s="66">
        <v>43943</v>
      </c>
      <c r="E1905" s="66">
        <v>43963</v>
      </c>
      <c r="F1905" s="63" t="s">
        <v>6446</v>
      </c>
      <c r="G1905" s="64" t="s">
        <v>11633</v>
      </c>
      <c r="H1905" s="67"/>
      <c r="I1905" s="68"/>
    </row>
    <row r="1906" spans="1:9" ht="14.25" customHeight="1" x14ac:dyDescent="0.25">
      <c r="A1906" s="63" t="s">
        <v>11634</v>
      </c>
      <c r="B1906" s="64" t="s">
        <v>8167</v>
      </c>
      <c r="C1906" s="63">
        <v>14</v>
      </c>
      <c r="D1906" s="66">
        <v>43943</v>
      </c>
      <c r="E1906" s="66">
        <v>43963</v>
      </c>
      <c r="F1906" s="63" t="s">
        <v>408</v>
      </c>
      <c r="G1906" s="64" t="s">
        <v>11635</v>
      </c>
      <c r="H1906" s="67"/>
      <c r="I1906" s="95"/>
    </row>
    <row r="1907" spans="1:9" ht="14.25" customHeight="1" x14ac:dyDescent="0.25">
      <c r="A1907" s="59" t="s">
        <v>11636</v>
      </c>
      <c r="B1907" s="64" t="s">
        <v>11637</v>
      </c>
      <c r="C1907" s="59">
        <v>14</v>
      </c>
      <c r="D1907" s="61">
        <v>43943</v>
      </c>
      <c r="E1907" s="61">
        <v>43963</v>
      </c>
      <c r="F1907" s="59" t="s">
        <v>6488</v>
      </c>
      <c r="G1907" s="17" t="s">
        <v>11638</v>
      </c>
      <c r="H1907" s="62" t="s">
        <v>8120</v>
      </c>
      <c r="I1907" s="59" t="s">
        <v>7129</v>
      </c>
    </row>
    <row r="1908" spans="1:9" ht="14.25" customHeight="1" x14ac:dyDescent="0.25">
      <c r="A1908" s="59" t="s">
        <v>11639</v>
      </c>
      <c r="B1908" s="64" t="s">
        <v>10117</v>
      </c>
      <c r="C1908" s="59">
        <v>14</v>
      </c>
      <c r="D1908" s="61">
        <v>43943</v>
      </c>
      <c r="E1908" s="61">
        <v>43963</v>
      </c>
      <c r="F1908" s="59" t="s">
        <v>2110</v>
      </c>
      <c r="G1908" s="17" t="s">
        <v>11640</v>
      </c>
      <c r="H1908" s="62" t="s">
        <v>8270</v>
      </c>
      <c r="I1908" s="59" t="s">
        <v>7129</v>
      </c>
    </row>
    <row r="1909" spans="1:9" ht="14.25" customHeight="1" x14ac:dyDescent="0.25">
      <c r="A1909" s="59" t="s">
        <v>11639</v>
      </c>
      <c r="B1909" s="64" t="s">
        <v>10117</v>
      </c>
      <c r="C1909" s="59">
        <v>14</v>
      </c>
      <c r="D1909" s="61">
        <v>43943</v>
      </c>
      <c r="E1909" s="61">
        <v>43963</v>
      </c>
      <c r="F1909" s="59" t="s">
        <v>2110</v>
      </c>
      <c r="G1909" s="17" t="s">
        <v>11640</v>
      </c>
      <c r="H1909" s="62" t="s">
        <v>11641</v>
      </c>
      <c r="I1909" s="59" t="s">
        <v>7129</v>
      </c>
    </row>
    <row r="1910" spans="1:9" ht="14.25" customHeight="1" x14ac:dyDescent="0.25">
      <c r="A1910" s="59" t="s">
        <v>11642</v>
      </c>
      <c r="B1910" s="64" t="s">
        <v>8202</v>
      </c>
      <c r="C1910" s="59">
        <v>14</v>
      </c>
      <c r="D1910" s="61">
        <v>43943</v>
      </c>
      <c r="E1910" s="61">
        <v>43963</v>
      </c>
      <c r="F1910" s="59" t="s">
        <v>2110</v>
      </c>
      <c r="G1910" s="17" t="s">
        <v>11643</v>
      </c>
      <c r="H1910" s="62" t="s">
        <v>8270</v>
      </c>
      <c r="I1910" s="59" t="s">
        <v>7129</v>
      </c>
    </row>
    <row r="1911" spans="1:9" ht="14.25" customHeight="1" x14ac:dyDescent="0.25">
      <c r="A1911" s="59" t="s">
        <v>11642</v>
      </c>
      <c r="B1911" s="64" t="s">
        <v>8202</v>
      </c>
      <c r="C1911" s="59">
        <v>14</v>
      </c>
      <c r="D1911" s="61">
        <v>43943</v>
      </c>
      <c r="E1911" s="61">
        <v>43963</v>
      </c>
      <c r="F1911" s="59" t="s">
        <v>2110</v>
      </c>
      <c r="G1911" s="17" t="s">
        <v>11643</v>
      </c>
      <c r="H1911" s="62" t="s">
        <v>4446</v>
      </c>
      <c r="I1911" s="59" t="s">
        <v>7129</v>
      </c>
    </row>
    <row r="1912" spans="1:9" ht="14.25" customHeight="1" x14ac:dyDescent="0.25">
      <c r="A1912" s="59" t="s">
        <v>11644</v>
      </c>
      <c r="B1912" s="64" t="s">
        <v>8202</v>
      </c>
      <c r="C1912" s="59">
        <v>14</v>
      </c>
      <c r="D1912" s="61">
        <v>43943</v>
      </c>
      <c r="E1912" s="61">
        <v>43963</v>
      </c>
      <c r="F1912" s="59" t="s">
        <v>2110</v>
      </c>
      <c r="G1912" s="17" t="s">
        <v>11645</v>
      </c>
      <c r="H1912" s="62" t="s">
        <v>8270</v>
      </c>
      <c r="I1912" s="59" t="s">
        <v>7129</v>
      </c>
    </row>
    <row r="1913" spans="1:9" s="75" customFormat="1" ht="14.25" customHeight="1" x14ac:dyDescent="0.25">
      <c r="A1913" s="59" t="s">
        <v>11644</v>
      </c>
      <c r="B1913" s="64" t="s">
        <v>8202</v>
      </c>
      <c r="C1913" s="59">
        <v>14</v>
      </c>
      <c r="D1913" s="61">
        <v>43943</v>
      </c>
      <c r="E1913" s="61">
        <v>43963</v>
      </c>
      <c r="F1913" s="59" t="s">
        <v>2110</v>
      </c>
      <c r="G1913" s="17" t="s">
        <v>11645</v>
      </c>
      <c r="H1913" s="62" t="s">
        <v>4446</v>
      </c>
      <c r="I1913" s="59" t="s">
        <v>7129</v>
      </c>
    </row>
    <row r="1914" spans="1:9" s="75" customFormat="1" ht="14.25" customHeight="1" x14ac:dyDescent="0.25">
      <c r="A1914" s="63" t="s">
        <v>11646</v>
      </c>
      <c r="B1914" s="64" t="s">
        <v>10616</v>
      </c>
      <c r="C1914" s="63">
        <v>14</v>
      </c>
      <c r="D1914" s="66">
        <v>43943</v>
      </c>
      <c r="E1914" s="66">
        <v>43963</v>
      </c>
      <c r="F1914" s="63" t="s">
        <v>6594</v>
      </c>
      <c r="G1914" s="64" t="s">
        <v>11647</v>
      </c>
      <c r="H1914" s="67"/>
      <c r="I1914" s="72"/>
    </row>
    <row r="1915" spans="1:9" ht="14.25" customHeight="1" x14ac:dyDescent="0.25">
      <c r="A1915" s="63" t="s">
        <v>11648</v>
      </c>
      <c r="B1915" s="64" t="s">
        <v>9575</v>
      </c>
      <c r="C1915" s="63">
        <v>14</v>
      </c>
      <c r="D1915" s="66">
        <v>43943</v>
      </c>
      <c r="E1915" s="66">
        <v>43963</v>
      </c>
      <c r="F1915" s="63" t="s">
        <v>6594</v>
      </c>
      <c r="G1915" s="64" t="s">
        <v>11649</v>
      </c>
      <c r="H1915" s="67"/>
      <c r="I1915" s="68"/>
    </row>
    <row r="1916" spans="1:9" s="75" customFormat="1" ht="14.25" customHeight="1" x14ac:dyDescent="0.25">
      <c r="A1916" s="59" t="s">
        <v>11650</v>
      </c>
      <c r="B1916" s="64" t="s">
        <v>11616</v>
      </c>
      <c r="C1916" s="59">
        <v>14</v>
      </c>
      <c r="D1916" s="61">
        <v>43943</v>
      </c>
      <c r="E1916" s="61">
        <v>43963</v>
      </c>
      <c r="F1916" s="59" t="s">
        <v>6599</v>
      </c>
      <c r="G1916" s="17" t="s">
        <v>11651</v>
      </c>
      <c r="H1916" s="62" t="s">
        <v>8738</v>
      </c>
      <c r="I1916" s="59" t="s">
        <v>7129</v>
      </c>
    </row>
    <row r="1917" spans="1:9" ht="14.25" customHeight="1" x14ac:dyDescent="0.25">
      <c r="A1917" s="63" t="s">
        <v>11652</v>
      </c>
      <c r="B1917" s="64" t="s">
        <v>11616</v>
      </c>
      <c r="C1917" s="63">
        <v>14</v>
      </c>
      <c r="D1917" s="66">
        <v>43943</v>
      </c>
      <c r="E1917" s="66">
        <v>43963</v>
      </c>
      <c r="F1917" s="63" t="s">
        <v>6599</v>
      </c>
      <c r="G1917" s="64" t="s">
        <v>11653</v>
      </c>
      <c r="H1917" s="67"/>
      <c r="I1917" s="68"/>
    </row>
    <row r="1918" spans="1:9" ht="14.25" customHeight="1" x14ac:dyDescent="0.25">
      <c r="A1918" s="63" t="s">
        <v>11654</v>
      </c>
      <c r="B1918" s="64" t="s">
        <v>11655</v>
      </c>
      <c r="C1918" s="63">
        <v>14</v>
      </c>
      <c r="D1918" s="66">
        <v>43943</v>
      </c>
      <c r="E1918" s="66">
        <v>43963</v>
      </c>
      <c r="F1918" s="63" t="s">
        <v>91</v>
      </c>
      <c r="G1918" s="64" t="s">
        <v>11656</v>
      </c>
      <c r="H1918" s="67"/>
      <c r="I1918" s="68"/>
    </row>
    <row r="1919" spans="1:9" ht="14.25" customHeight="1" x14ac:dyDescent="0.25">
      <c r="A1919" s="63" t="s">
        <v>11657</v>
      </c>
      <c r="B1919" s="64" t="s">
        <v>11658</v>
      </c>
      <c r="C1919" s="63">
        <v>14</v>
      </c>
      <c r="D1919" s="66">
        <v>43943</v>
      </c>
      <c r="E1919" s="66">
        <v>43963</v>
      </c>
      <c r="F1919" s="63" t="s">
        <v>298</v>
      </c>
      <c r="G1919" s="64" t="s">
        <v>11659</v>
      </c>
      <c r="H1919" s="67"/>
      <c r="I1919" s="68"/>
    </row>
    <row r="1920" spans="1:9" ht="14.25" customHeight="1" x14ac:dyDescent="0.25">
      <c r="A1920" s="63" t="s">
        <v>11660</v>
      </c>
      <c r="B1920" s="64" t="s">
        <v>11658</v>
      </c>
      <c r="C1920" s="63">
        <v>14</v>
      </c>
      <c r="D1920" s="66">
        <v>43943</v>
      </c>
      <c r="E1920" s="66">
        <v>43963</v>
      </c>
      <c r="F1920" s="63" t="s">
        <v>298</v>
      </c>
      <c r="G1920" s="64" t="s">
        <v>11661</v>
      </c>
      <c r="H1920" s="67"/>
      <c r="I1920" s="68"/>
    </row>
    <row r="1921" spans="1:9" ht="14.25" customHeight="1" x14ac:dyDescent="0.25">
      <c r="A1921" s="63" t="s">
        <v>11662</v>
      </c>
      <c r="B1921" s="64" t="s">
        <v>11663</v>
      </c>
      <c r="C1921" s="63">
        <v>14</v>
      </c>
      <c r="D1921" s="66">
        <v>43943</v>
      </c>
      <c r="E1921" s="66">
        <v>43963</v>
      </c>
      <c r="F1921" s="63" t="s">
        <v>6676</v>
      </c>
      <c r="G1921" s="64" t="s">
        <v>11664</v>
      </c>
      <c r="H1921" s="67"/>
      <c r="I1921" s="72"/>
    </row>
    <row r="1922" spans="1:9" s="75" customFormat="1" ht="14.25" customHeight="1" x14ac:dyDescent="0.25">
      <c r="A1922" s="63" t="s">
        <v>11665</v>
      </c>
      <c r="B1922" s="64" t="s">
        <v>9467</v>
      </c>
      <c r="C1922" s="63">
        <v>14</v>
      </c>
      <c r="D1922" s="66">
        <v>43943</v>
      </c>
      <c r="E1922" s="66">
        <v>43963</v>
      </c>
      <c r="F1922" s="63" t="s">
        <v>6676</v>
      </c>
      <c r="G1922" s="64" t="s">
        <v>11666</v>
      </c>
      <c r="H1922" s="67"/>
      <c r="I1922" s="68"/>
    </row>
    <row r="1923" spans="1:9" s="73" customFormat="1" ht="14.25" customHeight="1" x14ac:dyDescent="0.25">
      <c r="A1923" s="63" t="s">
        <v>11667</v>
      </c>
      <c r="B1923" s="64" t="s">
        <v>9467</v>
      </c>
      <c r="C1923" s="63">
        <v>14</v>
      </c>
      <c r="D1923" s="66">
        <v>43943</v>
      </c>
      <c r="E1923" s="66">
        <v>43963</v>
      </c>
      <c r="F1923" s="63" t="s">
        <v>6676</v>
      </c>
      <c r="G1923" s="64" t="s">
        <v>11668</v>
      </c>
      <c r="H1923" s="67"/>
      <c r="I1923" s="72"/>
    </row>
    <row r="1924" spans="1:9" ht="14.25" customHeight="1" x14ac:dyDescent="0.25">
      <c r="A1924" s="63" t="s">
        <v>11669</v>
      </c>
      <c r="B1924" s="64" t="s">
        <v>8839</v>
      </c>
      <c r="C1924" s="63">
        <v>14</v>
      </c>
      <c r="D1924" s="66">
        <v>43943</v>
      </c>
      <c r="E1924" s="66">
        <v>43963</v>
      </c>
      <c r="F1924" s="63" t="s">
        <v>529</v>
      </c>
      <c r="G1924" s="64" t="s">
        <v>11670</v>
      </c>
      <c r="H1924" s="67"/>
      <c r="I1924" s="68"/>
    </row>
    <row r="1925" spans="1:9" s="75" customFormat="1" ht="14.25" customHeight="1" x14ac:dyDescent="0.25">
      <c r="A1925" s="63" t="s">
        <v>11671</v>
      </c>
      <c r="B1925" s="64" t="s">
        <v>9207</v>
      </c>
      <c r="C1925" s="63">
        <v>14</v>
      </c>
      <c r="D1925" s="66">
        <v>43943</v>
      </c>
      <c r="E1925" s="66">
        <v>43963</v>
      </c>
      <c r="F1925" s="63" t="s">
        <v>6791</v>
      </c>
      <c r="G1925" s="64" t="s">
        <v>11672</v>
      </c>
      <c r="H1925" s="67"/>
      <c r="I1925" s="68"/>
    </row>
    <row r="1926" spans="1:9" ht="14.25" customHeight="1" x14ac:dyDescent="0.25">
      <c r="A1926" s="59" t="s">
        <v>11673</v>
      </c>
      <c r="B1926" s="64" t="s">
        <v>11674</v>
      </c>
      <c r="C1926" s="59">
        <v>14</v>
      </c>
      <c r="D1926" s="61">
        <v>43943</v>
      </c>
      <c r="E1926" s="61">
        <v>43963</v>
      </c>
      <c r="F1926" s="59" t="s">
        <v>6858</v>
      </c>
      <c r="G1926" s="17" t="s">
        <v>11675</v>
      </c>
      <c r="H1926" s="62" t="s">
        <v>11676</v>
      </c>
      <c r="I1926" s="59" t="s">
        <v>7129</v>
      </c>
    </row>
    <row r="1927" spans="1:9" ht="14.25" customHeight="1" x14ac:dyDescent="0.25">
      <c r="A1927" s="63" t="s">
        <v>11677</v>
      </c>
      <c r="B1927" s="64" t="s">
        <v>11678</v>
      </c>
      <c r="C1927" s="63">
        <v>14</v>
      </c>
      <c r="D1927" s="66">
        <v>43943</v>
      </c>
      <c r="E1927" s="66">
        <v>43963</v>
      </c>
      <c r="F1927" s="63" t="s">
        <v>1911</v>
      </c>
      <c r="G1927" s="64" t="s">
        <v>11679</v>
      </c>
      <c r="H1927" s="67"/>
      <c r="I1927" s="95"/>
    </row>
    <row r="1928" spans="1:9" ht="14.25" customHeight="1" x14ac:dyDescent="0.25">
      <c r="A1928" s="63" t="s">
        <v>11680</v>
      </c>
      <c r="B1928" s="64" t="s">
        <v>11073</v>
      </c>
      <c r="C1928" s="63">
        <v>14</v>
      </c>
      <c r="D1928" s="66">
        <v>43943</v>
      </c>
      <c r="E1928" s="66">
        <v>43963</v>
      </c>
      <c r="F1928" s="63" t="s">
        <v>1687</v>
      </c>
      <c r="G1928" s="64" t="s">
        <v>11681</v>
      </c>
      <c r="H1928" s="67"/>
      <c r="I1928" s="72"/>
    </row>
    <row r="1929" spans="1:9" ht="14.25" customHeight="1" x14ac:dyDescent="0.25">
      <c r="A1929" s="63" t="s">
        <v>11682</v>
      </c>
      <c r="B1929" s="64" t="s">
        <v>11683</v>
      </c>
      <c r="C1929" s="63">
        <v>14</v>
      </c>
      <c r="D1929" s="66">
        <v>43943</v>
      </c>
      <c r="E1929" s="66">
        <v>43963</v>
      </c>
      <c r="F1929" s="63" t="s">
        <v>1756</v>
      </c>
      <c r="G1929" s="64" t="s">
        <v>11684</v>
      </c>
      <c r="H1929" s="67"/>
      <c r="I1929" s="68"/>
    </row>
    <row r="1930" spans="1:9" ht="14.25" customHeight="1" x14ac:dyDescent="0.25">
      <c r="A1930" s="63" t="s">
        <v>11685</v>
      </c>
      <c r="B1930" s="64" t="s">
        <v>11683</v>
      </c>
      <c r="C1930" s="63">
        <v>14</v>
      </c>
      <c r="D1930" s="66">
        <v>43943</v>
      </c>
      <c r="E1930" s="66">
        <v>43963</v>
      </c>
      <c r="F1930" s="63" t="s">
        <v>1756</v>
      </c>
      <c r="G1930" s="64" t="s">
        <v>11686</v>
      </c>
      <c r="H1930" s="67"/>
      <c r="I1930" s="68"/>
    </row>
    <row r="1931" spans="1:9" ht="14.25" customHeight="1" x14ac:dyDescent="0.25">
      <c r="A1931" s="63" t="s">
        <v>11687</v>
      </c>
      <c r="B1931" s="64" t="s">
        <v>3967</v>
      </c>
      <c r="C1931" s="63">
        <v>14</v>
      </c>
      <c r="D1931" s="66">
        <v>43943</v>
      </c>
      <c r="E1931" s="66">
        <v>43963</v>
      </c>
      <c r="F1931" s="63" t="s">
        <v>933</v>
      </c>
      <c r="G1931" s="64" t="s">
        <v>11688</v>
      </c>
      <c r="H1931" s="67"/>
      <c r="I1931" s="68"/>
    </row>
    <row r="1932" spans="1:9" s="75" customFormat="1" ht="14.25" customHeight="1" x14ac:dyDescent="0.25">
      <c r="A1932" s="63" t="s">
        <v>11689</v>
      </c>
      <c r="B1932" s="64" t="s">
        <v>3967</v>
      </c>
      <c r="C1932" s="63">
        <v>14</v>
      </c>
      <c r="D1932" s="66">
        <v>43943</v>
      </c>
      <c r="E1932" s="66">
        <v>43963</v>
      </c>
      <c r="F1932" s="63" t="s">
        <v>933</v>
      </c>
      <c r="G1932" s="64" t="s">
        <v>11690</v>
      </c>
      <c r="H1932" s="67"/>
      <c r="I1932" s="68"/>
    </row>
    <row r="1933" spans="1:9" ht="14.25" customHeight="1" x14ac:dyDescent="0.25">
      <c r="A1933" s="63" t="s">
        <v>11691</v>
      </c>
      <c r="B1933" s="64" t="s">
        <v>3967</v>
      </c>
      <c r="C1933" s="63">
        <v>14</v>
      </c>
      <c r="D1933" s="66">
        <v>43943</v>
      </c>
      <c r="E1933" s="66">
        <v>43963</v>
      </c>
      <c r="F1933" s="63" t="s">
        <v>933</v>
      </c>
      <c r="G1933" s="64" t="s">
        <v>11692</v>
      </c>
      <c r="H1933" s="67"/>
      <c r="I1933" s="68"/>
    </row>
    <row r="1934" spans="1:9" ht="14.25" customHeight="1" x14ac:dyDescent="0.25">
      <c r="A1934" s="63" t="s">
        <v>11693</v>
      </c>
      <c r="B1934" s="64" t="s">
        <v>11694</v>
      </c>
      <c r="C1934" s="63">
        <v>14</v>
      </c>
      <c r="D1934" s="66">
        <v>43943</v>
      </c>
      <c r="E1934" s="66">
        <v>43963</v>
      </c>
      <c r="F1934" s="63" t="s">
        <v>132</v>
      </c>
      <c r="G1934" s="64" t="s">
        <v>11695</v>
      </c>
      <c r="H1934" s="67"/>
      <c r="I1934" s="68"/>
    </row>
    <row r="1935" spans="1:9" ht="14.25" customHeight="1" x14ac:dyDescent="0.25">
      <c r="A1935" s="63" t="s">
        <v>11696</v>
      </c>
      <c r="B1935" s="64" t="s">
        <v>11697</v>
      </c>
      <c r="C1935" s="63">
        <v>14</v>
      </c>
      <c r="D1935" s="66">
        <v>43943</v>
      </c>
      <c r="E1935" s="66">
        <v>43963</v>
      </c>
      <c r="F1935" s="63" t="s">
        <v>132</v>
      </c>
      <c r="G1935" s="64" t="s">
        <v>11698</v>
      </c>
      <c r="H1935" s="67"/>
      <c r="I1935" s="68"/>
    </row>
    <row r="1936" spans="1:9" ht="14.25" customHeight="1" x14ac:dyDescent="0.25">
      <c r="A1936" s="63" t="s">
        <v>11699</v>
      </c>
      <c r="B1936" s="64" t="s">
        <v>4351</v>
      </c>
      <c r="C1936" s="63">
        <v>14</v>
      </c>
      <c r="D1936" s="66">
        <v>43943</v>
      </c>
      <c r="E1936" s="66">
        <v>43963</v>
      </c>
      <c r="F1936" s="63" t="s">
        <v>1418</v>
      </c>
      <c r="G1936" s="64" t="s">
        <v>11700</v>
      </c>
      <c r="H1936" s="67"/>
      <c r="I1936" s="68"/>
    </row>
    <row r="1937" spans="1:9" ht="14.25" customHeight="1" x14ac:dyDescent="0.25">
      <c r="A1937" s="63" t="s">
        <v>11701</v>
      </c>
      <c r="B1937" s="64" t="s">
        <v>4614</v>
      </c>
      <c r="C1937" s="63">
        <v>14</v>
      </c>
      <c r="D1937" s="66">
        <v>43943</v>
      </c>
      <c r="E1937" s="66">
        <v>43963</v>
      </c>
      <c r="F1937" s="63" t="s">
        <v>6953</v>
      </c>
      <c r="G1937" s="64" t="s">
        <v>11702</v>
      </c>
      <c r="H1937" s="67"/>
      <c r="I1937" s="68"/>
    </row>
    <row r="1938" spans="1:9" ht="14.25" customHeight="1" x14ac:dyDescent="0.25">
      <c r="A1938" s="63" t="s">
        <v>11703</v>
      </c>
      <c r="B1938" s="64" t="s">
        <v>11704</v>
      </c>
      <c r="C1938" s="63">
        <v>14</v>
      </c>
      <c r="D1938" s="66">
        <v>43943</v>
      </c>
      <c r="E1938" s="66">
        <v>43963</v>
      </c>
      <c r="F1938" s="63" t="s">
        <v>605</v>
      </c>
      <c r="G1938" s="64" t="s">
        <v>11705</v>
      </c>
      <c r="H1938" s="67"/>
      <c r="I1938" s="72"/>
    </row>
    <row r="1939" spans="1:9" ht="14.25" customHeight="1" x14ac:dyDescent="0.25">
      <c r="A1939" s="63" t="s">
        <v>11706</v>
      </c>
      <c r="B1939" s="64" t="s">
        <v>7363</v>
      </c>
      <c r="C1939" s="63">
        <v>14</v>
      </c>
      <c r="D1939" s="66">
        <v>43943</v>
      </c>
      <c r="E1939" s="66">
        <v>43963</v>
      </c>
      <c r="F1939" s="63" t="s">
        <v>605</v>
      </c>
      <c r="G1939" s="64" t="s">
        <v>11707</v>
      </c>
      <c r="H1939" s="67"/>
      <c r="I1939" s="68"/>
    </row>
    <row r="1940" spans="1:9" ht="14.25" customHeight="1" x14ac:dyDescent="0.25">
      <c r="A1940" s="63" t="s">
        <v>11708</v>
      </c>
      <c r="B1940" s="64" t="s">
        <v>8427</v>
      </c>
      <c r="C1940" s="63">
        <v>14</v>
      </c>
      <c r="D1940" s="66">
        <v>43943</v>
      </c>
      <c r="E1940" s="66">
        <v>43963</v>
      </c>
      <c r="F1940" s="63" t="s">
        <v>605</v>
      </c>
      <c r="G1940" s="64" t="s">
        <v>11709</v>
      </c>
      <c r="H1940" s="67"/>
      <c r="I1940" s="68"/>
    </row>
    <row r="1941" spans="1:9" ht="14.25" customHeight="1" x14ac:dyDescent="0.25">
      <c r="A1941" s="63" t="s">
        <v>11710</v>
      </c>
      <c r="B1941" s="64" t="s">
        <v>8427</v>
      </c>
      <c r="C1941" s="63">
        <v>14</v>
      </c>
      <c r="D1941" s="66">
        <v>43943</v>
      </c>
      <c r="E1941" s="66">
        <v>43963</v>
      </c>
      <c r="F1941" s="63" t="s">
        <v>605</v>
      </c>
      <c r="G1941" s="64" t="s">
        <v>11711</v>
      </c>
      <c r="H1941" s="67"/>
      <c r="I1941" s="68"/>
    </row>
    <row r="1942" spans="1:9" ht="14.25" customHeight="1" x14ac:dyDescent="0.25">
      <c r="A1942" s="63" t="s">
        <v>11712</v>
      </c>
      <c r="B1942" s="64" t="s">
        <v>11713</v>
      </c>
      <c r="C1942" s="63">
        <v>14</v>
      </c>
      <c r="D1942" s="66">
        <v>43943</v>
      </c>
      <c r="E1942" s="66">
        <v>43963</v>
      </c>
      <c r="F1942" s="63" t="s">
        <v>55</v>
      </c>
      <c r="G1942" s="64" t="s">
        <v>11714</v>
      </c>
      <c r="H1942" s="67"/>
      <c r="I1942" s="95"/>
    </row>
    <row r="1943" spans="1:9" ht="14.25" customHeight="1" x14ac:dyDescent="0.25">
      <c r="A1943" s="63" t="s">
        <v>11715</v>
      </c>
      <c r="B1943" s="64" t="s">
        <v>11716</v>
      </c>
      <c r="C1943" s="63">
        <v>14</v>
      </c>
      <c r="D1943" s="66">
        <v>43943</v>
      </c>
      <c r="E1943" s="66">
        <v>43963</v>
      </c>
      <c r="F1943" s="63" t="s">
        <v>513</v>
      </c>
      <c r="G1943" s="64" t="s">
        <v>11717</v>
      </c>
      <c r="H1943" s="67"/>
      <c r="I1943" s="68"/>
    </row>
    <row r="1944" spans="1:9" s="73" customFormat="1" ht="14.25" customHeight="1" x14ac:dyDescent="0.25">
      <c r="A1944" s="63" t="s">
        <v>11718</v>
      </c>
      <c r="B1944" s="64" t="s">
        <v>11704</v>
      </c>
      <c r="C1944" s="63">
        <v>14</v>
      </c>
      <c r="D1944" s="66">
        <v>43943</v>
      </c>
      <c r="E1944" s="66">
        <v>43963</v>
      </c>
      <c r="F1944" s="63" t="s">
        <v>518</v>
      </c>
      <c r="G1944" s="64" t="s">
        <v>11719</v>
      </c>
      <c r="H1944" s="67"/>
      <c r="I1944" s="95"/>
    </row>
    <row r="1945" spans="1:9" ht="14.25" customHeight="1" x14ac:dyDescent="0.25">
      <c r="A1945" s="63" t="s">
        <v>11720</v>
      </c>
      <c r="B1945" s="64" t="s">
        <v>4314</v>
      </c>
      <c r="C1945" s="63">
        <v>14</v>
      </c>
      <c r="D1945" s="66">
        <v>43943</v>
      </c>
      <c r="E1945" s="66">
        <v>43963</v>
      </c>
      <c r="F1945" s="63" t="s">
        <v>38</v>
      </c>
      <c r="G1945" s="64" t="s">
        <v>11721</v>
      </c>
      <c r="H1945" s="67"/>
      <c r="I1945" s="95"/>
    </row>
    <row r="1946" spans="1:9" ht="14.25" customHeight="1" x14ac:dyDescent="0.25">
      <c r="A1946" s="63" t="s">
        <v>11722</v>
      </c>
      <c r="B1946" s="64" t="s">
        <v>11716</v>
      </c>
      <c r="C1946" s="63">
        <v>14</v>
      </c>
      <c r="D1946" s="66">
        <v>43943</v>
      </c>
      <c r="E1946" s="66">
        <v>43963</v>
      </c>
      <c r="F1946" s="63" t="s">
        <v>38</v>
      </c>
      <c r="G1946" s="64" t="s">
        <v>11723</v>
      </c>
      <c r="H1946" s="67"/>
      <c r="I1946" s="68"/>
    </row>
    <row r="1947" spans="1:9" ht="14.25" customHeight="1" x14ac:dyDescent="0.25">
      <c r="A1947" s="63" t="s">
        <v>11724</v>
      </c>
      <c r="B1947" s="64" t="s">
        <v>4233</v>
      </c>
      <c r="C1947" s="63">
        <v>14</v>
      </c>
      <c r="D1947" s="66">
        <v>43943</v>
      </c>
      <c r="E1947" s="66">
        <v>43963</v>
      </c>
      <c r="F1947" s="63" t="s">
        <v>655</v>
      </c>
      <c r="G1947" s="64" t="s">
        <v>11725</v>
      </c>
      <c r="H1947" s="67"/>
      <c r="I1947" s="68"/>
    </row>
    <row r="1948" spans="1:9" ht="14.25" customHeight="1" x14ac:dyDescent="0.25">
      <c r="A1948" s="63" t="s">
        <v>11726</v>
      </c>
      <c r="B1948" s="64" t="s">
        <v>4233</v>
      </c>
      <c r="C1948" s="63">
        <v>14</v>
      </c>
      <c r="D1948" s="66">
        <v>43943</v>
      </c>
      <c r="E1948" s="66">
        <v>43963</v>
      </c>
      <c r="F1948" s="63" t="s">
        <v>655</v>
      </c>
      <c r="G1948" s="64" t="s">
        <v>11727</v>
      </c>
      <c r="H1948" s="67"/>
      <c r="I1948" s="72"/>
    </row>
    <row r="1949" spans="1:9" s="73" customFormat="1" ht="14.25" customHeight="1" x14ac:dyDescent="0.25">
      <c r="A1949" s="63" t="s">
        <v>11728</v>
      </c>
      <c r="B1949" s="64" t="s">
        <v>4233</v>
      </c>
      <c r="C1949" s="63">
        <v>14</v>
      </c>
      <c r="D1949" s="66">
        <v>43943</v>
      </c>
      <c r="E1949" s="66">
        <v>43963</v>
      </c>
      <c r="F1949" s="63" t="s">
        <v>655</v>
      </c>
      <c r="G1949" s="64" t="s">
        <v>11729</v>
      </c>
      <c r="H1949" s="67"/>
      <c r="I1949" s="68"/>
    </row>
    <row r="1950" spans="1:9" s="73" customFormat="1" ht="14.25" customHeight="1" x14ac:dyDescent="0.25">
      <c r="A1950" s="63" t="s">
        <v>11730</v>
      </c>
      <c r="B1950" s="64" t="s">
        <v>11731</v>
      </c>
      <c r="C1950" s="63">
        <v>14</v>
      </c>
      <c r="D1950" s="66">
        <v>43943</v>
      </c>
      <c r="E1950" s="66">
        <v>43963</v>
      </c>
      <c r="F1950" s="63" t="s">
        <v>655</v>
      </c>
      <c r="G1950" s="64" t="s">
        <v>11732</v>
      </c>
      <c r="H1950" s="67"/>
      <c r="I1950" s="68"/>
    </row>
    <row r="1951" spans="1:9" s="73" customFormat="1" ht="14.25" customHeight="1" x14ac:dyDescent="0.25">
      <c r="A1951" s="63" t="s">
        <v>11733</v>
      </c>
      <c r="B1951" s="64" t="s">
        <v>4891</v>
      </c>
      <c r="C1951" s="63">
        <v>14</v>
      </c>
      <c r="D1951" s="66">
        <v>43943</v>
      </c>
      <c r="E1951" s="66">
        <v>43963</v>
      </c>
      <c r="F1951" s="63" t="s">
        <v>135</v>
      </c>
      <c r="G1951" s="64" t="s">
        <v>11734</v>
      </c>
      <c r="H1951" s="67"/>
      <c r="I1951" s="68"/>
    </row>
    <row r="1952" spans="1:9" ht="14.25" customHeight="1" x14ac:dyDescent="0.25">
      <c r="A1952" s="63" t="s">
        <v>11735</v>
      </c>
      <c r="B1952" s="64" t="s">
        <v>4233</v>
      </c>
      <c r="C1952" s="63">
        <v>14</v>
      </c>
      <c r="D1952" s="66">
        <v>43943</v>
      </c>
      <c r="E1952" s="66">
        <v>43963</v>
      </c>
      <c r="F1952" s="63" t="s">
        <v>135</v>
      </c>
      <c r="G1952" s="64" t="s">
        <v>11736</v>
      </c>
      <c r="H1952" s="67"/>
      <c r="I1952" s="68"/>
    </row>
    <row r="1953" spans="1:9" ht="14.25" customHeight="1" x14ac:dyDescent="0.25">
      <c r="A1953" s="63" t="s">
        <v>11737</v>
      </c>
      <c r="B1953" s="64" t="s">
        <v>4801</v>
      </c>
      <c r="C1953" s="63">
        <v>14</v>
      </c>
      <c r="D1953" s="66">
        <v>43943</v>
      </c>
      <c r="E1953" s="66">
        <v>43963</v>
      </c>
      <c r="F1953" s="63" t="s">
        <v>135</v>
      </c>
      <c r="G1953" s="64" t="s">
        <v>11738</v>
      </c>
      <c r="H1953" s="126"/>
      <c r="I1953" s="72"/>
    </row>
    <row r="1954" spans="1:9" ht="14.25" customHeight="1" x14ac:dyDescent="0.25">
      <c r="A1954" s="63" t="s">
        <v>11739</v>
      </c>
      <c r="B1954" s="64" t="s">
        <v>7363</v>
      </c>
      <c r="C1954" s="63">
        <v>14</v>
      </c>
      <c r="D1954" s="66">
        <v>43943</v>
      </c>
      <c r="E1954" s="66">
        <v>43963</v>
      </c>
      <c r="F1954" s="63" t="s">
        <v>197</v>
      </c>
      <c r="G1954" s="64" t="s">
        <v>11740</v>
      </c>
      <c r="H1954" s="67"/>
      <c r="I1954" s="68"/>
    </row>
    <row r="1955" spans="1:9" ht="14.25" customHeight="1" x14ac:dyDescent="0.25">
      <c r="A1955" s="63" t="s">
        <v>11741</v>
      </c>
      <c r="B1955" s="64" t="s">
        <v>11742</v>
      </c>
      <c r="C1955" s="63">
        <v>14</v>
      </c>
      <c r="D1955" s="66">
        <v>43943</v>
      </c>
      <c r="E1955" s="66">
        <v>43963</v>
      </c>
      <c r="F1955" s="63" t="s">
        <v>197</v>
      </c>
      <c r="G1955" s="64" t="s">
        <v>11743</v>
      </c>
      <c r="H1955" s="67"/>
      <c r="I1955" s="95"/>
    </row>
    <row r="1956" spans="1:9" ht="14.25" customHeight="1" x14ac:dyDescent="0.25">
      <c r="A1956" s="63" t="s">
        <v>11744</v>
      </c>
      <c r="B1956" s="64" t="s">
        <v>11745</v>
      </c>
      <c r="C1956" s="63">
        <v>14</v>
      </c>
      <c r="D1956" s="66">
        <v>43943</v>
      </c>
      <c r="E1956" s="66">
        <v>43963</v>
      </c>
      <c r="F1956" s="63" t="s">
        <v>197</v>
      </c>
      <c r="G1956" s="64" t="s">
        <v>11746</v>
      </c>
      <c r="H1956" s="67"/>
      <c r="I1956" s="95"/>
    </row>
    <row r="1957" spans="1:9" ht="14.25" customHeight="1" x14ac:dyDescent="0.25">
      <c r="A1957" s="63" t="s">
        <v>11747</v>
      </c>
      <c r="B1957" s="64" t="s">
        <v>4233</v>
      </c>
      <c r="C1957" s="63">
        <v>14</v>
      </c>
      <c r="D1957" s="66">
        <v>43943</v>
      </c>
      <c r="E1957" s="66">
        <v>43963</v>
      </c>
      <c r="F1957" s="63" t="s">
        <v>7086</v>
      </c>
      <c r="G1957" s="64" t="s">
        <v>11748</v>
      </c>
      <c r="H1957" s="67"/>
      <c r="I1957" s="68"/>
    </row>
    <row r="1958" spans="1:9" ht="14.25" customHeight="1" x14ac:dyDescent="0.25">
      <c r="A1958" s="63" t="s">
        <v>11749</v>
      </c>
      <c r="B1958" s="64" t="s">
        <v>4233</v>
      </c>
      <c r="C1958" s="63">
        <v>14</v>
      </c>
      <c r="D1958" s="66">
        <v>43943</v>
      </c>
      <c r="E1958" s="66">
        <v>43963</v>
      </c>
      <c r="F1958" s="63" t="s">
        <v>7086</v>
      </c>
      <c r="G1958" s="64" t="s">
        <v>11750</v>
      </c>
      <c r="H1958" s="67"/>
      <c r="I1958" s="68"/>
    </row>
    <row r="1959" spans="1:9" s="73" customFormat="1" ht="14.25" customHeight="1" x14ac:dyDescent="0.25">
      <c r="A1959" s="63" t="s">
        <v>11751</v>
      </c>
      <c r="B1959" s="64" t="s">
        <v>11745</v>
      </c>
      <c r="C1959" s="63">
        <v>14</v>
      </c>
      <c r="D1959" s="66">
        <v>43943</v>
      </c>
      <c r="E1959" s="66">
        <v>43963</v>
      </c>
      <c r="F1959" s="63" t="s">
        <v>1597</v>
      </c>
      <c r="G1959" s="64" t="s">
        <v>11752</v>
      </c>
      <c r="H1959" s="67"/>
      <c r="I1959" s="95"/>
    </row>
    <row r="1960" spans="1:9" s="73" customFormat="1" ht="14.25" customHeight="1" x14ac:dyDescent="0.25">
      <c r="A1960" s="63" t="s">
        <v>11753</v>
      </c>
      <c r="B1960" s="64" t="s">
        <v>8392</v>
      </c>
      <c r="C1960" s="63">
        <v>14</v>
      </c>
      <c r="D1960" s="66">
        <v>43943</v>
      </c>
      <c r="E1960" s="66">
        <v>43963</v>
      </c>
      <c r="F1960" s="63" t="s">
        <v>11754</v>
      </c>
      <c r="G1960" s="64" t="s">
        <v>11755</v>
      </c>
      <c r="H1960" s="67"/>
      <c r="I1960" s="68"/>
    </row>
    <row r="1961" spans="1:9" ht="14.25" customHeight="1" x14ac:dyDescent="0.25">
      <c r="A1961" s="63" t="s">
        <v>11756</v>
      </c>
      <c r="B1961" s="64" t="s">
        <v>11757</v>
      </c>
      <c r="C1961" s="63">
        <v>14</v>
      </c>
      <c r="D1961" s="66">
        <v>43943</v>
      </c>
      <c r="E1961" s="66">
        <v>43963</v>
      </c>
      <c r="F1961" s="63" t="s">
        <v>2440</v>
      </c>
      <c r="G1961" s="64" t="s">
        <v>11758</v>
      </c>
      <c r="H1961" s="67"/>
      <c r="I1961" s="68"/>
    </row>
    <row r="1962" spans="1:9" ht="14.25" customHeight="1" x14ac:dyDescent="0.25">
      <c r="A1962" s="63" t="s">
        <v>11759</v>
      </c>
      <c r="B1962" s="64" t="s">
        <v>11760</v>
      </c>
      <c r="C1962" s="63">
        <v>14</v>
      </c>
      <c r="D1962" s="66">
        <v>43943</v>
      </c>
      <c r="E1962" s="66">
        <v>43963</v>
      </c>
      <c r="F1962" s="63" t="s">
        <v>2440</v>
      </c>
      <c r="G1962" s="64" t="s">
        <v>11761</v>
      </c>
      <c r="H1962" s="67"/>
      <c r="I1962" s="95"/>
    </row>
    <row r="1963" spans="1:9" ht="14.25" customHeight="1" x14ac:dyDescent="0.25">
      <c r="A1963" s="59" t="s">
        <v>11762</v>
      </c>
      <c r="B1963" s="64" t="s">
        <v>11020</v>
      </c>
      <c r="C1963" s="59">
        <v>15</v>
      </c>
      <c r="D1963" s="61">
        <v>43949</v>
      </c>
      <c r="E1963" s="61">
        <v>43969</v>
      </c>
      <c r="F1963" s="59" t="s">
        <v>4930</v>
      </c>
      <c r="G1963" s="17" t="s">
        <v>11763</v>
      </c>
      <c r="H1963" s="62" t="s">
        <v>11764</v>
      </c>
      <c r="I1963" s="59" t="s">
        <v>7129</v>
      </c>
    </row>
    <row r="1964" spans="1:9" ht="14.25" customHeight="1" x14ac:dyDescent="0.25">
      <c r="A1964" s="59" t="s">
        <v>11765</v>
      </c>
      <c r="B1964" s="64" t="s">
        <v>9293</v>
      </c>
      <c r="C1964" s="59">
        <v>15</v>
      </c>
      <c r="D1964" s="61">
        <v>43949</v>
      </c>
      <c r="E1964" s="61">
        <v>43969</v>
      </c>
      <c r="F1964" s="59" t="s">
        <v>1684</v>
      </c>
      <c r="G1964" s="17" t="s">
        <v>11766</v>
      </c>
      <c r="H1964" s="62" t="s">
        <v>8980</v>
      </c>
      <c r="I1964" s="59" t="s">
        <v>7129</v>
      </c>
    </row>
    <row r="1965" spans="1:9" ht="14.25" customHeight="1" x14ac:dyDescent="0.25">
      <c r="A1965" s="63" t="s">
        <v>11767</v>
      </c>
      <c r="B1965" s="64" t="s">
        <v>3969</v>
      </c>
      <c r="C1965" s="63">
        <v>15</v>
      </c>
      <c r="D1965" s="66">
        <v>43949</v>
      </c>
      <c r="E1965" s="66">
        <v>43969</v>
      </c>
      <c r="F1965" s="63" t="s">
        <v>413</v>
      </c>
      <c r="G1965" s="64" t="s">
        <v>11768</v>
      </c>
      <c r="H1965" s="67"/>
      <c r="I1965" s="68"/>
    </row>
    <row r="1966" spans="1:9" ht="14.25" customHeight="1" x14ac:dyDescent="0.25">
      <c r="A1966" s="63" t="s">
        <v>11769</v>
      </c>
      <c r="B1966" s="64" t="s">
        <v>7959</v>
      </c>
      <c r="C1966" s="63">
        <v>15</v>
      </c>
      <c r="D1966" s="66">
        <v>43949</v>
      </c>
      <c r="E1966" s="66">
        <v>43969</v>
      </c>
      <c r="F1966" s="63" t="s">
        <v>2825</v>
      </c>
      <c r="G1966" s="64" t="s">
        <v>11770</v>
      </c>
      <c r="H1966" s="67"/>
      <c r="I1966" s="68"/>
    </row>
    <row r="1967" spans="1:9" s="73" customFormat="1" ht="14.25" customHeight="1" x14ac:dyDescent="0.25">
      <c r="A1967" s="59" t="s">
        <v>11771</v>
      </c>
      <c r="B1967" s="64" t="s">
        <v>7179</v>
      </c>
      <c r="C1967" s="59">
        <v>15</v>
      </c>
      <c r="D1967" s="61">
        <v>43949</v>
      </c>
      <c r="E1967" s="61">
        <v>43969</v>
      </c>
      <c r="F1967" s="59" t="s">
        <v>2825</v>
      </c>
      <c r="G1967" s="17" t="s">
        <v>11772</v>
      </c>
      <c r="H1967" s="62" t="s">
        <v>7227</v>
      </c>
      <c r="I1967" s="59" t="s">
        <v>7129</v>
      </c>
    </row>
    <row r="1968" spans="1:9" ht="14.25" customHeight="1" x14ac:dyDescent="0.25">
      <c r="A1968" s="63" t="s">
        <v>11773</v>
      </c>
      <c r="B1968" s="64" t="s">
        <v>11774</v>
      </c>
      <c r="C1968" s="63">
        <v>15</v>
      </c>
      <c r="D1968" s="66">
        <v>43949</v>
      </c>
      <c r="E1968" s="66">
        <v>43969</v>
      </c>
      <c r="F1968" s="63" t="s">
        <v>445</v>
      </c>
      <c r="G1968" s="64" t="s">
        <v>11775</v>
      </c>
      <c r="H1968" s="67"/>
      <c r="I1968" s="95"/>
    </row>
    <row r="1969" spans="1:9" s="73" customFormat="1" ht="14.25" customHeight="1" x14ac:dyDescent="0.25">
      <c r="A1969" s="63" t="s">
        <v>11776</v>
      </c>
      <c r="B1969" s="64" t="s">
        <v>9773</v>
      </c>
      <c r="C1969" s="63">
        <v>15</v>
      </c>
      <c r="D1969" s="66">
        <v>43949</v>
      </c>
      <c r="E1969" s="66">
        <v>43969</v>
      </c>
      <c r="F1969" s="63" t="s">
        <v>122</v>
      </c>
      <c r="G1969" s="64" t="s">
        <v>11777</v>
      </c>
      <c r="H1969" s="67"/>
      <c r="I1969" s="68"/>
    </row>
    <row r="1970" spans="1:9" s="73" customFormat="1" ht="14.25" customHeight="1" x14ac:dyDescent="0.25">
      <c r="A1970" s="63" t="s">
        <v>11778</v>
      </c>
      <c r="B1970" s="64" t="s">
        <v>3998</v>
      </c>
      <c r="C1970" s="63">
        <v>15</v>
      </c>
      <c r="D1970" s="66">
        <v>43949</v>
      </c>
      <c r="E1970" s="66">
        <v>43969</v>
      </c>
      <c r="F1970" s="63" t="s">
        <v>793</v>
      </c>
      <c r="G1970" s="64" t="s">
        <v>11779</v>
      </c>
      <c r="H1970" s="67"/>
      <c r="I1970" s="68"/>
    </row>
    <row r="1971" spans="1:9" ht="14.25" customHeight="1" x14ac:dyDescent="0.25">
      <c r="A1971" s="59" t="s">
        <v>11780</v>
      </c>
      <c r="B1971" s="64" t="s">
        <v>11781</v>
      </c>
      <c r="C1971" s="59">
        <v>15</v>
      </c>
      <c r="D1971" s="61">
        <v>43949</v>
      </c>
      <c r="E1971" s="61">
        <v>43969</v>
      </c>
      <c r="F1971" s="59" t="s">
        <v>666</v>
      </c>
      <c r="G1971" s="17" t="s">
        <v>11782</v>
      </c>
      <c r="H1971" s="62" t="s">
        <v>11783</v>
      </c>
      <c r="I1971" s="59" t="s">
        <v>7129</v>
      </c>
    </row>
    <row r="1972" spans="1:9" ht="14.25" customHeight="1" x14ac:dyDescent="0.25">
      <c r="A1972" s="63" t="s">
        <v>11784</v>
      </c>
      <c r="B1972" s="64" t="s">
        <v>11160</v>
      </c>
      <c r="C1972" s="63">
        <v>15</v>
      </c>
      <c r="D1972" s="66">
        <v>43949</v>
      </c>
      <c r="E1972" s="66">
        <v>43969</v>
      </c>
      <c r="F1972" s="63" t="s">
        <v>638</v>
      </c>
      <c r="G1972" s="64" t="s">
        <v>11785</v>
      </c>
      <c r="H1972" s="67"/>
      <c r="I1972" s="68"/>
    </row>
    <row r="1973" spans="1:9" s="75" customFormat="1" ht="14.25" customHeight="1" x14ac:dyDescent="0.25">
      <c r="A1973" s="63" t="s">
        <v>11786</v>
      </c>
      <c r="B1973" s="64" t="s">
        <v>11160</v>
      </c>
      <c r="C1973" s="63">
        <v>15</v>
      </c>
      <c r="D1973" s="66">
        <v>43949</v>
      </c>
      <c r="E1973" s="66">
        <v>43969</v>
      </c>
      <c r="F1973" s="63" t="s">
        <v>638</v>
      </c>
      <c r="G1973" s="64" t="s">
        <v>11787</v>
      </c>
      <c r="H1973" s="148"/>
      <c r="I1973" s="68"/>
    </row>
    <row r="1974" spans="1:9" ht="14.25" customHeight="1" x14ac:dyDescent="0.25">
      <c r="A1974" s="63" t="s">
        <v>11788</v>
      </c>
      <c r="B1974" s="64" t="s">
        <v>3998</v>
      </c>
      <c r="C1974" s="63">
        <v>15</v>
      </c>
      <c r="D1974" s="66">
        <v>43949</v>
      </c>
      <c r="E1974" s="66">
        <v>43969</v>
      </c>
      <c r="F1974" s="63" t="s">
        <v>638</v>
      </c>
      <c r="G1974" s="64" t="s">
        <v>11789</v>
      </c>
      <c r="H1974" s="67"/>
      <c r="I1974" s="72"/>
    </row>
    <row r="1975" spans="1:9" ht="14.25" customHeight="1" x14ac:dyDescent="0.25">
      <c r="A1975" s="80" t="s">
        <v>11790</v>
      </c>
      <c r="B1975" s="81" t="s">
        <v>9285</v>
      </c>
      <c r="C1975" s="80">
        <v>15</v>
      </c>
      <c r="D1975" s="83">
        <v>43949</v>
      </c>
      <c r="E1975" s="83">
        <v>43969</v>
      </c>
      <c r="F1975" s="80" t="s">
        <v>129</v>
      </c>
      <c r="G1975" s="81" t="s">
        <v>11791</v>
      </c>
      <c r="H1975" s="84" t="s">
        <v>9038</v>
      </c>
      <c r="I1975" s="80" t="s">
        <v>7224</v>
      </c>
    </row>
    <row r="1976" spans="1:9" ht="14.25" customHeight="1" x14ac:dyDescent="0.25">
      <c r="A1976" s="59" t="s">
        <v>11792</v>
      </c>
      <c r="B1976" s="64" t="s">
        <v>4456</v>
      </c>
      <c r="C1976" s="59">
        <v>15</v>
      </c>
      <c r="D1976" s="61">
        <v>43949</v>
      </c>
      <c r="E1976" s="61">
        <v>43969</v>
      </c>
      <c r="F1976" s="59" t="s">
        <v>129</v>
      </c>
      <c r="G1976" s="17" t="s">
        <v>11793</v>
      </c>
      <c r="H1976" s="62" t="s">
        <v>11794</v>
      </c>
      <c r="I1976" s="59" t="s">
        <v>7129</v>
      </c>
    </row>
    <row r="1977" spans="1:9" s="73" customFormat="1" ht="14.25" customHeight="1" x14ac:dyDescent="0.25">
      <c r="A1977" s="63" t="s">
        <v>11795</v>
      </c>
      <c r="B1977" s="64" t="s">
        <v>4027</v>
      </c>
      <c r="C1977" s="63">
        <v>15</v>
      </c>
      <c r="D1977" s="66">
        <v>43949</v>
      </c>
      <c r="E1977" s="66">
        <v>43969</v>
      </c>
      <c r="F1977" s="63" t="s">
        <v>975</v>
      </c>
      <c r="G1977" s="64" t="s">
        <v>11796</v>
      </c>
      <c r="H1977" s="67"/>
      <c r="I1977" s="68"/>
    </row>
    <row r="1978" spans="1:9" s="73" customFormat="1" ht="14.25" customHeight="1" x14ac:dyDescent="0.25">
      <c r="A1978" s="63" t="s">
        <v>11797</v>
      </c>
      <c r="B1978" s="64" t="s">
        <v>11798</v>
      </c>
      <c r="C1978" s="63">
        <v>15</v>
      </c>
      <c r="D1978" s="66">
        <v>43949</v>
      </c>
      <c r="E1978" s="66">
        <v>43969</v>
      </c>
      <c r="F1978" s="63" t="s">
        <v>1050</v>
      </c>
      <c r="G1978" s="64" t="s">
        <v>11799</v>
      </c>
      <c r="H1978" s="67"/>
      <c r="I1978" s="68"/>
    </row>
    <row r="1979" spans="1:9" ht="14.25" customHeight="1" x14ac:dyDescent="0.25">
      <c r="A1979" s="63" t="s">
        <v>11800</v>
      </c>
      <c r="B1979" s="64" t="s">
        <v>11801</v>
      </c>
      <c r="C1979" s="63">
        <v>15</v>
      </c>
      <c r="D1979" s="66">
        <v>43949</v>
      </c>
      <c r="E1979" s="66">
        <v>43969</v>
      </c>
      <c r="F1979" s="63" t="s">
        <v>322</v>
      </c>
      <c r="G1979" s="64" t="s">
        <v>11802</v>
      </c>
      <c r="H1979" s="67"/>
      <c r="I1979" s="68"/>
    </row>
    <row r="1980" spans="1:9" s="73" customFormat="1" ht="14.25" customHeight="1" x14ac:dyDescent="0.25">
      <c r="A1980" s="63" t="s">
        <v>11803</v>
      </c>
      <c r="B1980" s="64" t="s">
        <v>11194</v>
      </c>
      <c r="C1980" s="63">
        <v>15</v>
      </c>
      <c r="D1980" s="66">
        <v>43949</v>
      </c>
      <c r="E1980" s="66">
        <v>43969</v>
      </c>
      <c r="F1980" s="63" t="s">
        <v>1405</v>
      </c>
      <c r="G1980" s="64" t="s">
        <v>11804</v>
      </c>
      <c r="H1980" s="67"/>
      <c r="I1980" s="68"/>
    </row>
    <row r="1981" spans="1:9" ht="14.25" customHeight="1" x14ac:dyDescent="0.25">
      <c r="A1981" s="63" t="s">
        <v>11805</v>
      </c>
      <c r="B1981" s="64" t="s">
        <v>11806</v>
      </c>
      <c r="C1981" s="63">
        <v>15</v>
      </c>
      <c r="D1981" s="66">
        <v>43949</v>
      </c>
      <c r="E1981" s="66">
        <v>43969</v>
      </c>
      <c r="F1981" s="63" t="s">
        <v>35</v>
      </c>
      <c r="G1981" s="64" t="s">
        <v>11807</v>
      </c>
      <c r="H1981" s="67"/>
      <c r="I1981" s="68"/>
    </row>
    <row r="1982" spans="1:9" s="75" customFormat="1" ht="14.25" customHeight="1" x14ac:dyDescent="0.25">
      <c r="A1982" s="63" t="s">
        <v>11808</v>
      </c>
      <c r="B1982" s="64" t="s">
        <v>11809</v>
      </c>
      <c r="C1982" s="63">
        <v>15</v>
      </c>
      <c r="D1982" s="66">
        <v>43949</v>
      </c>
      <c r="E1982" s="66">
        <v>43969</v>
      </c>
      <c r="F1982" s="63" t="s">
        <v>1256</v>
      </c>
      <c r="G1982" s="64" t="s">
        <v>11810</v>
      </c>
      <c r="H1982" s="67"/>
      <c r="I1982" s="68"/>
    </row>
    <row r="1983" spans="1:9" s="75" customFormat="1" ht="14.25" customHeight="1" x14ac:dyDescent="0.25">
      <c r="A1983" s="63" t="s">
        <v>11811</v>
      </c>
      <c r="B1983" s="64" t="s">
        <v>4676</v>
      </c>
      <c r="C1983" s="63">
        <v>15</v>
      </c>
      <c r="D1983" s="66">
        <v>43949</v>
      </c>
      <c r="E1983" s="66">
        <v>43969</v>
      </c>
      <c r="F1983" s="63" t="s">
        <v>1854</v>
      </c>
      <c r="G1983" s="64" t="s">
        <v>11812</v>
      </c>
      <c r="H1983" s="67"/>
      <c r="I1983" s="68"/>
    </row>
    <row r="1984" spans="1:9" ht="14.25" customHeight="1" x14ac:dyDescent="0.25">
      <c r="A1984" s="63" t="s">
        <v>11813</v>
      </c>
      <c r="B1984" s="64" t="s">
        <v>4676</v>
      </c>
      <c r="C1984" s="63">
        <v>15</v>
      </c>
      <c r="D1984" s="66">
        <v>43949</v>
      </c>
      <c r="E1984" s="66">
        <v>43969</v>
      </c>
      <c r="F1984" s="63" t="s">
        <v>1854</v>
      </c>
      <c r="G1984" s="64" t="s">
        <v>11814</v>
      </c>
      <c r="H1984" s="67"/>
      <c r="I1984" s="72"/>
    </row>
    <row r="1985" spans="1:9" ht="14.25" customHeight="1" x14ac:dyDescent="0.25">
      <c r="A1985" s="63" t="s">
        <v>11815</v>
      </c>
      <c r="B1985" s="64" t="s">
        <v>11816</v>
      </c>
      <c r="C1985" s="63">
        <v>15</v>
      </c>
      <c r="D1985" s="66">
        <v>43949</v>
      </c>
      <c r="E1985" s="66">
        <v>43969</v>
      </c>
      <c r="F1985" s="63" t="s">
        <v>5773</v>
      </c>
      <c r="G1985" s="64" t="s">
        <v>11817</v>
      </c>
      <c r="H1985" s="67"/>
      <c r="I1985" s="68"/>
    </row>
    <row r="1986" spans="1:9" ht="14.25" customHeight="1" x14ac:dyDescent="0.25">
      <c r="A1986" s="80" t="s">
        <v>11818</v>
      </c>
      <c r="B1986" s="81" t="s">
        <v>9100</v>
      </c>
      <c r="C1986" s="80">
        <v>15</v>
      </c>
      <c r="D1986" s="83">
        <v>43949</v>
      </c>
      <c r="E1986" s="83">
        <v>43969</v>
      </c>
      <c r="F1986" s="80" t="s">
        <v>587</v>
      </c>
      <c r="G1986" s="81" t="s">
        <v>11819</v>
      </c>
      <c r="H1986" s="84" t="s">
        <v>7653</v>
      </c>
      <c r="I1986" s="80" t="s">
        <v>7224</v>
      </c>
    </row>
    <row r="1987" spans="1:9" ht="14.25" customHeight="1" x14ac:dyDescent="0.25">
      <c r="A1987" s="59" t="s">
        <v>11820</v>
      </c>
      <c r="B1987" s="64" t="s">
        <v>4072</v>
      </c>
      <c r="C1987" s="59">
        <v>15</v>
      </c>
      <c r="D1987" s="61">
        <v>43949</v>
      </c>
      <c r="E1987" s="61">
        <v>43969</v>
      </c>
      <c r="F1987" s="59" t="s">
        <v>587</v>
      </c>
      <c r="G1987" s="17" t="s">
        <v>11821</v>
      </c>
      <c r="H1987" s="62" t="s">
        <v>7653</v>
      </c>
      <c r="I1987" s="59" t="s">
        <v>7129</v>
      </c>
    </row>
    <row r="1988" spans="1:9" ht="14.25" customHeight="1" x14ac:dyDescent="0.25">
      <c r="A1988" s="63" t="s">
        <v>11822</v>
      </c>
      <c r="B1988" s="64" t="s">
        <v>11823</v>
      </c>
      <c r="C1988" s="63">
        <v>15</v>
      </c>
      <c r="D1988" s="66">
        <v>43949</v>
      </c>
      <c r="E1988" s="66">
        <v>43969</v>
      </c>
      <c r="F1988" s="63" t="s">
        <v>725</v>
      </c>
      <c r="G1988" s="64" t="s">
        <v>11824</v>
      </c>
      <c r="H1988" s="67"/>
      <c r="I1988" s="68"/>
    </row>
    <row r="1989" spans="1:9" ht="14.25" customHeight="1" x14ac:dyDescent="0.25">
      <c r="A1989" s="63" t="s">
        <v>11825</v>
      </c>
      <c r="B1989" s="64" t="s">
        <v>11826</v>
      </c>
      <c r="C1989" s="63">
        <v>15</v>
      </c>
      <c r="D1989" s="66">
        <v>43949</v>
      </c>
      <c r="E1989" s="66">
        <v>43969</v>
      </c>
      <c r="F1989" s="63" t="s">
        <v>1867</v>
      </c>
      <c r="G1989" s="64" t="s">
        <v>11827</v>
      </c>
      <c r="H1989" s="67"/>
      <c r="I1989" s="68"/>
    </row>
    <row r="1990" spans="1:9" ht="14.25" customHeight="1" x14ac:dyDescent="0.25">
      <c r="A1990" s="59" t="s">
        <v>11828</v>
      </c>
      <c r="B1990" s="64" t="s">
        <v>11829</v>
      </c>
      <c r="C1990" s="59">
        <v>15</v>
      </c>
      <c r="D1990" s="61">
        <v>43949</v>
      </c>
      <c r="E1990" s="61">
        <v>43969</v>
      </c>
      <c r="F1990" s="59" t="s">
        <v>5972</v>
      </c>
      <c r="G1990" s="17" t="s">
        <v>11830</v>
      </c>
      <c r="H1990" s="62" t="s">
        <v>11831</v>
      </c>
      <c r="I1990" s="59" t="s">
        <v>7129</v>
      </c>
    </row>
    <row r="1991" spans="1:9" ht="14.25" customHeight="1" x14ac:dyDescent="0.25">
      <c r="A1991" s="63" t="s">
        <v>11832</v>
      </c>
      <c r="B1991" s="64" t="s">
        <v>11833</v>
      </c>
      <c r="C1991" s="63">
        <v>15</v>
      </c>
      <c r="D1991" s="66">
        <v>43949</v>
      </c>
      <c r="E1991" s="66">
        <v>43969</v>
      </c>
      <c r="F1991" s="63" t="s">
        <v>6058</v>
      </c>
      <c r="G1991" s="64" t="s">
        <v>11834</v>
      </c>
      <c r="H1991" s="67"/>
      <c r="I1991" s="68"/>
    </row>
    <row r="1992" spans="1:9" ht="14.25" customHeight="1" x14ac:dyDescent="0.25">
      <c r="A1992" s="63" t="s">
        <v>11835</v>
      </c>
      <c r="B1992" s="64" t="s">
        <v>7909</v>
      </c>
      <c r="C1992" s="63">
        <v>15</v>
      </c>
      <c r="D1992" s="66">
        <v>43949</v>
      </c>
      <c r="E1992" s="66">
        <v>43969</v>
      </c>
      <c r="F1992" s="63" t="s">
        <v>430</v>
      </c>
      <c r="G1992" s="64" t="s">
        <v>11836</v>
      </c>
      <c r="H1992" s="67"/>
      <c r="I1992" s="68"/>
    </row>
    <row r="1993" spans="1:9" ht="14.25" customHeight="1" x14ac:dyDescent="0.25">
      <c r="A1993" s="63" t="s">
        <v>11837</v>
      </c>
      <c r="B1993" s="64" t="s">
        <v>11838</v>
      </c>
      <c r="C1993" s="63">
        <v>15</v>
      </c>
      <c r="D1993" s="66">
        <v>43949</v>
      </c>
      <c r="E1993" s="66">
        <v>43969</v>
      </c>
      <c r="F1993" s="63" t="s">
        <v>6086</v>
      </c>
      <c r="G1993" s="64" t="s">
        <v>11839</v>
      </c>
      <c r="H1993" s="67"/>
      <c r="I1993" s="68"/>
    </row>
    <row r="1994" spans="1:9" ht="14.25" customHeight="1" x14ac:dyDescent="0.25">
      <c r="A1994" s="59" t="s">
        <v>11840</v>
      </c>
      <c r="B1994" s="64" t="s">
        <v>9293</v>
      </c>
      <c r="C1994" s="59">
        <v>15</v>
      </c>
      <c r="D1994" s="61">
        <v>43949</v>
      </c>
      <c r="E1994" s="61">
        <v>43969</v>
      </c>
      <c r="F1994" s="59" t="s">
        <v>1983</v>
      </c>
      <c r="G1994" s="17" t="s">
        <v>11841</v>
      </c>
      <c r="H1994" s="62" t="s">
        <v>11842</v>
      </c>
      <c r="I1994" s="59" t="s">
        <v>7129</v>
      </c>
    </row>
    <row r="1995" spans="1:9" s="75" customFormat="1" ht="14.25" customHeight="1" x14ac:dyDescent="0.25">
      <c r="A1995" s="63" t="s">
        <v>11843</v>
      </c>
      <c r="B1995" s="64" t="s">
        <v>11844</v>
      </c>
      <c r="C1995" s="63">
        <v>15</v>
      </c>
      <c r="D1995" s="66">
        <v>43949</v>
      </c>
      <c r="E1995" s="66">
        <v>43969</v>
      </c>
      <c r="F1995" s="63" t="s">
        <v>112</v>
      </c>
      <c r="G1995" s="64" t="s">
        <v>11845</v>
      </c>
      <c r="H1995" s="67"/>
      <c r="I1995" s="72"/>
    </row>
    <row r="1996" spans="1:9" ht="14.25" customHeight="1" x14ac:dyDescent="0.25">
      <c r="A1996" s="63" t="s">
        <v>11846</v>
      </c>
      <c r="B1996" s="64" t="s">
        <v>8706</v>
      </c>
      <c r="C1996" s="63">
        <v>15</v>
      </c>
      <c r="D1996" s="66">
        <v>43949</v>
      </c>
      <c r="E1996" s="66">
        <v>43969</v>
      </c>
      <c r="F1996" s="63" t="s">
        <v>112</v>
      </c>
      <c r="G1996" s="64" t="s">
        <v>11847</v>
      </c>
      <c r="H1996" s="67"/>
      <c r="I1996" s="95"/>
    </row>
    <row r="1997" spans="1:9" ht="14.25" customHeight="1" x14ac:dyDescent="0.25">
      <c r="A1997" s="63" t="s">
        <v>11848</v>
      </c>
      <c r="B1997" s="64" t="s">
        <v>11849</v>
      </c>
      <c r="C1997" s="63">
        <v>15</v>
      </c>
      <c r="D1997" s="66">
        <v>43949</v>
      </c>
      <c r="E1997" s="66">
        <v>43969</v>
      </c>
      <c r="F1997" s="63" t="s">
        <v>112</v>
      </c>
      <c r="G1997" s="64" t="s">
        <v>11850</v>
      </c>
      <c r="H1997" s="67"/>
      <c r="I1997" s="95"/>
    </row>
    <row r="1998" spans="1:9" ht="14.25" customHeight="1" x14ac:dyDescent="0.25">
      <c r="A1998" s="80" t="s">
        <v>11851</v>
      </c>
      <c r="B1998" s="81" t="s">
        <v>11852</v>
      </c>
      <c r="C1998" s="80">
        <v>15</v>
      </c>
      <c r="D1998" s="83">
        <v>43949</v>
      </c>
      <c r="E1998" s="83">
        <v>43969</v>
      </c>
      <c r="F1998" s="80" t="s">
        <v>61</v>
      </c>
      <c r="G1998" s="81" t="s">
        <v>11853</v>
      </c>
      <c r="H1998" s="84" t="s">
        <v>10062</v>
      </c>
      <c r="I1998" s="80" t="s">
        <v>7224</v>
      </c>
    </row>
    <row r="1999" spans="1:9" ht="14.25" customHeight="1" x14ac:dyDescent="0.25">
      <c r="A1999" s="59" t="s">
        <v>11851</v>
      </c>
      <c r="B1999" s="64" t="s">
        <v>11852</v>
      </c>
      <c r="C1999" s="59">
        <v>15</v>
      </c>
      <c r="D1999" s="61">
        <v>43949</v>
      </c>
      <c r="E1999" s="61">
        <v>43969</v>
      </c>
      <c r="F1999" s="59" t="s">
        <v>61</v>
      </c>
      <c r="G1999" s="17" t="s">
        <v>11853</v>
      </c>
      <c r="H1999" s="62" t="s">
        <v>11854</v>
      </c>
      <c r="I1999" s="59" t="s">
        <v>7129</v>
      </c>
    </row>
    <row r="2000" spans="1:9" s="75" customFormat="1" ht="14.25" customHeight="1" x14ac:dyDescent="0.25">
      <c r="A2000" s="59" t="s">
        <v>11851</v>
      </c>
      <c r="B2000" s="64" t="s">
        <v>11852</v>
      </c>
      <c r="C2000" s="59">
        <v>15</v>
      </c>
      <c r="D2000" s="61">
        <v>43949</v>
      </c>
      <c r="E2000" s="61">
        <v>43969</v>
      </c>
      <c r="F2000" s="59" t="s">
        <v>61</v>
      </c>
      <c r="G2000" s="17" t="s">
        <v>11853</v>
      </c>
      <c r="H2000" s="62" t="s">
        <v>9901</v>
      </c>
      <c r="I2000" s="59" t="s">
        <v>7129</v>
      </c>
    </row>
    <row r="2001" spans="1:9" ht="14.25" customHeight="1" x14ac:dyDescent="0.25">
      <c r="A2001" s="63" t="s">
        <v>11855</v>
      </c>
      <c r="B2001" s="64" t="s">
        <v>7959</v>
      </c>
      <c r="C2001" s="63">
        <v>15</v>
      </c>
      <c r="D2001" s="66">
        <v>43949</v>
      </c>
      <c r="E2001" s="66">
        <v>43969</v>
      </c>
      <c r="F2001" s="63" t="s">
        <v>2948</v>
      </c>
      <c r="G2001" s="64" t="s">
        <v>11856</v>
      </c>
      <c r="H2001" s="67"/>
      <c r="I2001" s="68"/>
    </row>
    <row r="2002" spans="1:9" s="75" customFormat="1" ht="14.25" customHeight="1" x14ac:dyDescent="0.25">
      <c r="A2002" s="63" t="s">
        <v>11857</v>
      </c>
      <c r="B2002" s="64" t="s">
        <v>9392</v>
      </c>
      <c r="C2002" s="63">
        <v>15</v>
      </c>
      <c r="D2002" s="66">
        <v>43949</v>
      </c>
      <c r="E2002" s="66">
        <v>43969</v>
      </c>
      <c r="F2002" s="63" t="s">
        <v>366</v>
      </c>
      <c r="G2002" s="64" t="s">
        <v>11858</v>
      </c>
      <c r="H2002" s="67"/>
      <c r="I2002" s="95"/>
    </row>
    <row r="2003" spans="1:9" s="73" customFormat="1" ht="14.25" customHeight="1" x14ac:dyDescent="0.25">
      <c r="A2003" s="59" t="s">
        <v>11859</v>
      </c>
      <c r="B2003" s="64" t="s">
        <v>4445</v>
      </c>
      <c r="C2003" s="59">
        <v>15</v>
      </c>
      <c r="D2003" s="61">
        <v>43949</v>
      </c>
      <c r="E2003" s="61">
        <v>43969</v>
      </c>
      <c r="F2003" s="59" t="s">
        <v>695</v>
      </c>
      <c r="G2003" s="17" t="s">
        <v>11860</v>
      </c>
      <c r="H2003" s="62" t="s">
        <v>8120</v>
      </c>
      <c r="I2003" s="59" t="s">
        <v>7129</v>
      </c>
    </row>
    <row r="2004" spans="1:9" ht="14.25" customHeight="1" x14ac:dyDescent="0.25">
      <c r="A2004" s="80" t="s">
        <v>11861</v>
      </c>
      <c r="B2004" s="81" t="s">
        <v>11862</v>
      </c>
      <c r="C2004" s="80">
        <v>15</v>
      </c>
      <c r="D2004" s="83">
        <v>43949</v>
      </c>
      <c r="E2004" s="83">
        <v>43969</v>
      </c>
      <c r="F2004" s="80" t="s">
        <v>695</v>
      </c>
      <c r="G2004" s="81" t="s">
        <v>11863</v>
      </c>
      <c r="H2004" s="84" t="s">
        <v>8120</v>
      </c>
      <c r="I2004" s="80" t="s">
        <v>7224</v>
      </c>
    </row>
    <row r="2005" spans="1:9" ht="14.25" customHeight="1" x14ac:dyDescent="0.25">
      <c r="A2005" s="80" t="s">
        <v>11864</v>
      </c>
      <c r="B2005" s="81" t="s">
        <v>8164</v>
      </c>
      <c r="C2005" s="80">
        <v>15</v>
      </c>
      <c r="D2005" s="83">
        <v>43949</v>
      </c>
      <c r="E2005" s="83">
        <v>43969</v>
      </c>
      <c r="F2005" s="80" t="s">
        <v>695</v>
      </c>
      <c r="G2005" s="81" t="s">
        <v>11865</v>
      </c>
      <c r="H2005" s="84" t="s">
        <v>8120</v>
      </c>
      <c r="I2005" s="80" t="s">
        <v>7224</v>
      </c>
    </row>
    <row r="2006" spans="1:9" ht="14.25" customHeight="1" x14ac:dyDescent="0.25">
      <c r="A2006" s="59" t="s">
        <v>11866</v>
      </c>
      <c r="B2006" s="64" t="s">
        <v>8164</v>
      </c>
      <c r="C2006" s="59">
        <v>15</v>
      </c>
      <c r="D2006" s="61">
        <v>43949</v>
      </c>
      <c r="E2006" s="61">
        <v>43969</v>
      </c>
      <c r="F2006" s="59" t="s">
        <v>695</v>
      </c>
      <c r="G2006" s="17" t="s">
        <v>11867</v>
      </c>
      <c r="H2006" s="62" t="s">
        <v>9937</v>
      </c>
      <c r="I2006" s="59" t="s">
        <v>7129</v>
      </c>
    </row>
    <row r="2007" spans="1:9" s="73" customFormat="1" ht="14.25" customHeight="1" x14ac:dyDescent="0.25">
      <c r="A2007" s="59" t="s">
        <v>11866</v>
      </c>
      <c r="B2007" s="64" t="s">
        <v>8164</v>
      </c>
      <c r="C2007" s="59">
        <v>15</v>
      </c>
      <c r="D2007" s="61">
        <v>43949</v>
      </c>
      <c r="E2007" s="61">
        <v>43969</v>
      </c>
      <c r="F2007" s="59" t="s">
        <v>695</v>
      </c>
      <c r="G2007" s="17" t="s">
        <v>11867</v>
      </c>
      <c r="H2007" s="62" t="s">
        <v>8120</v>
      </c>
      <c r="I2007" s="59" t="s">
        <v>7129</v>
      </c>
    </row>
    <row r="2008" spans="1:9" ht="14.25" customHeight="1" x14ac:dyDescent="0.25">
      <c r="A2008" s="80" t="s">
        <v>11868</v>
      </c>
      <c r="B2008" s="81" t="s">
        <v>8164</v>
      </c>
      <c r="C2008" s="80">
        <v>15</v>
      </c>
      <c r="D2008" s="83">
        <v>43949</v>
      </c>
      <c r="E2008" s="83">
        <v>43969</v>
      </c>
      <c r="F2008" s="80" t="s">
        <v>695</v>
      </c>
      <c r="G2008" s="81" t="s">
        <v>11869</v>
      </c>
      <c r="H2008" s="84" t="s">
        <v>8120</v>
      </c>
      <c r="I2008" s="80" t="s">
        <v>7224</v>
      </c>
    </row>
    <row r="2009" spans="1:9" ht="14.25" customHeight="1" x14ac:dyDescent="0.25">
      <c r="A2009" s="63" t="s">
        <v>11870</v>
      </c>
      <c r="B2009" s="64" t="s">
        <v>4107</v>
      </c>
      <c r="C2009" s="63">
        <v>15</v>
      </c>
      <c r="D2009" s="66">
        <v>43949</v>
      </c>
      <c r="E2009" s="66">
        <v>43969</v>
      </c>
      <c r="F2009" s="63" t="s">
        <v>1136</v>
      </c>
      <c r="G2009" s="64" t="s">
        <v>11871</v>
      </c>
      <c r="H2009" s="67"/>
      <c r="I2009" s="72"/>
    </row>
    <row r="2010" spans="1:9" ht="14.25" customHeight="1" x14ac:dyDescent="0.25">
      <c r="A2010" s="63" t="s">
        <v>11872</v>
      </c>
      <c r="B2010" s="64" t="s">
        <v>8167</v>
      </c>
      <c r="C2010" s="63">
        <v>15</v>
      </c>
      <c r="D2010" s="66">
        <v>43949</v>
      </c>
      <c r="E2010" s="66">
        <v>43969</v>
      </c>
      <c r="F2010" s="63" t="s">
        <v>408</v>
      </c>
      <c r="G2010" s="64" t="s">
        <v>11873</v>
      </c>
      <c r="H2010" s="67"/>
      <c r="I2010" s="68"/>
    </row>
    <row r="2011" spans="1:9" ht="14.25" customHeight="1" x14ac:dyDescent="0.25">
      <c r="A2011" s="63" t="s">
        <v>11874</v>
      </c>
      <c r="B2011" s="64" t="s">
        <v>11875</v>
      </c>
      <c r="C2011" s="63">
        <v>15</v>
      </c>
      <c r="D2011" s="66">
        <v>43949</v>
      </c>
      <c r="E2011" s="66">
        <v>43969</v>
      </c>
      <c r="F2011" s="63" t="s">
        <v>408</v>
      </c>
      <c r="G2011" s="64" t="s">
        <v>11876</v>
      </c>
      <c r="H2011" s="67"/>
      <c r="I2011" s="68"/>
    </row>
    <row r="2012" spans="1:9" ht="14.25" customHeight="1" x14ac:dyDescent="0.25">
      <c r="A2012" s="63" t="s">
        <v>11877</v>
      </c>
      <c r="B2012" s="64" t="s">
        <v>8167</v>
      </c>
      <c r="C2012" s="63">
        <v>15</v>
      </c>
      <c r="D2012" s="66">
        <v>43949</v>
      </c>
      <c r="E2012" s="66">
        <v>43969</v>
      </c>
      <c r="F2012" s="63" t="s">
        <v>408</v>
      </c>
      <c r="G2012" s="64" t="s">
        <v>11878</v>
      </c>
      <c r="H2012" s="67"/>
      <c r="I2012" s="68"/>
    </row>
    <row r="2013" spans="1:9" ht="14.25" customHeight="1" x14ac:dyDescent="0.25">
      <c r="A2013" s="63" t="s">
        <v>11879</v>
      </c>
      <c r="B2013" s="64" t="s">
        <v>8167</v>
      </c>
      <c r="C2013" s="63">
        <v>15</v>
      </c>
      <c r="D2013" s="66">
        <v>43949</v>
      </c>
      <c r="E2013" s="66">
        <v>43969</v>
      </c>
      <c r="F2013" s="63" t="s">
        <v>408</v>
      </c>
      <c r="G2013" s="64" t="s">
        <v>11880</v>
      </c>
      <c r="H2013" s="67"/>
      <c r="I2013" s="72"/>
    </row>
    <row r="2014" spans="1:9" s="75" customFormat="1" ht="14.25" customHeight="1" x14ac:dyDescent="0.25">
      <c r="A2014" s="63" t="s">
        <v>11881</v>
      </c>
      <c r="B2014" s="64" t="s">
        <v>8167</v>
      </c>
      <c r="C2014" s="63">
        <v>15</v>
      </c>
      <c r="D2014" s="66">
        <v>43949</v>
      </c>
      <c r="E2014" s="66">
        <v>43969</v>
      </c>
      <c r="F2014" s="63" t="s">
        <v>408</v>
      </c>
      <c r="G2014" s="64" t="s">
        <v>11882</v>
      </c>
      <c r="H2014" s="67"/>
      <c r="I2014" s="72"/>
    </row>
    <row r="2015" spans="1:9" ht="14.25" customHeight="1" x14ac:dyDescent="0.25">
      <c r="A2015" s="63" t="s">
        <v>11883</v>
      </c>
      <c r="B2015" s="64" t="s">
        <v>8167</v>
      </c>
      <c r="C2015" s="63">
        <v>15</v>
      </c>
      <c r="D2015" s="66">
        <v>43949</v>
      </c>
      <c r="E2015" s="66">
        <v>43969</v>
      </c>
      <c r="F2015" s="63" t="s">
        <v>408</v>
      </c>
      <c r="G2015" s="64" t="s">
        <v>11884</v>
      </c>
      <c r="H2015" s="67"/>
      <c r="I2015" s="68"/>
    </row>
    <row r="2016" spans="1:9" s="73" customFormat="1" ht="14.25" customHeight="1" x14ac:dyDescent="0.25">
      <c r="A2016" s="63" t="s">
        <v>11885</v>
      </c>
      <c r="B2016" s="64" t="s">
        <v>8167</v>
      </c>
      <c r="C2016" s="63">
        <v>15</v>
      </c>
      <c r="D2016" s="66">
        <v>43949</v>
      </c>
      <c r="E2016" s="66">
        <v>43969</v>
      </c>
      <c r="F2016" s="63" t="s">
        <v>408</v>
      </c>
      <c r="G2016" s="64" t="s">
        <v>11886</v>
      </c>
      <c r="H2016" s="67"/>
      <c r="I2016" s="72"/>
    </row>
    <row r="2017" spans="1:9" ht="14.25" customHeight="1" x14ac:dyDescent="0.25">
      <c r="A2017" s="59" t="s">
        <v>11887</v>
      </c>
      <c r="B2017" s="64" t="s">
        <v>11862</v>
      </c>
      <c r="C2017" s="59">
        <v>15</v>
      </c>
      <c r="D2017" s="61">
        <v>43949</v>
      </c>
      <c r="E2017" s="61">
        <v>43969</v>
      </c>
      <c r="F2017" s="59" t="s">
        <v>2110</v>
      </c>
      <c r="G2017" s="17" t="s">
        <v>11888</v>
      </c>
      <c r="H2017" s="62" t="s">
        <v>8270</v>
      </c>
      <c r="I2017" s="59" t="s">
        <v>7129</v>
      </c>
    </row>
    <row r="2018" spans="1:9" ht="14.25" customHeight="1" x14ac:dyDescent="0.25">
      <c r="A2018" s="59" t="s">
        <v>11887</v>
      </c>
      <c r="B2018" s="64" t="s">
        <v>11862</v>
      </c>
      <c r="C2018" s="59">
        <v>15</v>
      </c>
      <c r="D2018" s="61">
        <v>43949</v>
      </c>
      <c r="E2018" s="61">
        <v>43969</v>
      </c>
      <c r="F2018" s="59" t="s">
        <v>2110</v>
      </c>
      <c r="G2018" s="17" t="s">
        <v>11888</v>
      </c>
      <c r="H2018" s="62" t="s">
        <v>4446</v>
      </c>
      <c r="I2018" s="59" t="s">
        <v>7129</v>
      </c>
    </row>
    <row r="2019" spans="1:9" s="73" customFormat="1" ht="14.25" customHeight="1" x14ac:dyDescent="0.25">
      <c r="A2019" s="59" t="s">
        <v>11889</v>
      </c>
      <c r="B2019" s="64" t="s">
        <v>11890</v>
      </c>
      <c r="C2019" s="59">
        <v>15</v>
      </c>
      <c r="D2019" s="61">
        <v>43949</v>
      </c>
      <c r="E2019" s="61">
        <v>43969</v>
      </c>
      <c r="F2019" s="59" t="s">
        <v>2110</v>
      </c>
      <c r="G2019" s="17" t="s">
        <v>11891</v>
      </c>
      <c r="H2019" s="62" t="s">
        <v>8270</v>
      </c>
      <c r="I2019" s="59" t="s">
        <v>7129</v>
      </c>
    </row>
    <row r="2020" spans="1:9" s="73" customFormat="1" ht="14.25" customHeight="1" x14ac:dyDescent="0.25">
      <c r="A2020" s="59" t="s">
        <v>11889</v>
      </c>
      <c r="B2020" s="64" t="s">
        <v>11890</v>
      </c>
      <c r="C2020" s="59">
        <v>15</v>
      </c>
      <c r="D2020" s="61">
        <v>43949</v>
      </c>
      <c r="E2020" s="61">
        <v>43969</v>
      </c>
      <c r="F2020" s="59" t="s">
        <v>2110</v>
      </c>
      <c r="G2020" s="17" t="s">
        <v>11891</v>
      </c>
      <c r="H2020" s="62" t="s">
        <v>4446</v>
      </c>
      <c r="I2020" s="59" t="s">
        <v>7129</v>
      </c>
    </row>
    <row r="2021" spans="1:9" ht="14.25" customHeight="1" x14ac:dyDescent="0.25">
      <c r="A2021" s="59" t="s">
        <v>11892</v>
      </c>
      <c r="B2021" s="64" t="s">
        <v>8202</v>
      </c>
      <c r="C2021" s="59">
        <v>15</v>
      </c>
      <c r="D2021" s="61">
        <v>43949</v>
      </c>
      <c r="E2021" s="61">
        <v>43969</v>
      </c>
      <c r="F2021" s="59" t="s">
        <v>2110</v>
      </c>
      <c r="G2021" s="17" t="s">
        <v>11893</v>
      </c>
      <c r="H2021" s="62" t="s">
        <v>8270</v>
      </c>
      <c r="I2021" s="59" t="s">
        <v>7129</v>
      </c>
    </row>
    <row r="2022" spans="1:9" ht="14.25" customHeight="1" x14ac:dyDescent="0.25">
      <c r="A2022" s="59" t="s">
        <v>11892</v>
      </c>
      <c r="B2022" s="64" t="s">
        <v>8202</v>
      </c>
      <c r="C2022" s="59">
        <v>15</v>
      </c>
      <c r="D2022" s="61">
        <v>43949</v>
      </c>
      <c r="E2022" s="61">
        <v>43969</v>
      </c>
      <c r="F2022" s="59" t="s">
        <v>2110</v>
      </c>
      <c r="G2022" s="17" t="s">
        <v>11893</v>
      </c>
      <c r="H2022" s="62" t="s">
        <v>4446</v>
      </c>
      <c r="I2022" s="59" t="s">
        <v>7129</v>
      </c>
    </row>
    <row r="2023" spans="1:9" ht="14.25" customHeight="1" x14ac:dyDescent="0.25">
      <c r="A2023" s="59" t="s">
        <v>11894</v>
      </c>
      <c r="B2023" s="64" t="s">
        <v>8202</v>
      </c>
      <c r="C2023" s="59">
        <v>15</v>
      </c>
      <c r="D2023" s="61">
        <v>43949</v>
      </c>
      <c r="E2023" s="61">
        <v>43969</v>
      </c>
      <c r="F2023" s="59" t="s">
        <v>2110</v>
      </c>
      <c r="G2023" s="17" t="s">
        <v>11895</v>
      </c>
      <c r="H2023" s="62" t="s">
        <v>8270</v>
      </c>
      <c r="I2023" s="59" t="s">
        <v>7129</v>
      </c>
    </row>
    <row r="2024" spans="1:9" ht="14.25" customHeight="1" x14ac:dyDescent="0.25">
      <c r="A2024" s="59" t="s">
        <v>11894</v>
      </c>
      <c r="B2024" s="64" t="s">
        <v>8202</v>
      </c>
      <c r="C2024" s="59">
        <v>15</v>
      </c>
      <c r="D2024" s="61">
        <v>43949</v>
      </c>
      <c r="E2024" s="61">
        <v>43969</v>
      </c>
      <c r="F2024" s="59" t="s">
        <v>2110</v>
      </c>
      <c r="G2024" s="17" t="s">
        <v>11895</v>
      </c>
      <c r="H2024" s="62" t="s">
        <v>4446</v>
      </c>
      <c r="I2024" s="59" t="s">
        <v>7129</v>
      </c>
    </row>
    <row r="2025" spans="1:9" ht="14.25" customHeight="1" x14ac:dyDescent="0.25">
      <c r="A2025" s="59" t="s">
        <v>11896</v>
      </c>
      <c r="B2025" s="64" t="s">
        <v>8202</v>
      </c>
      <c r="C2025" s="59">
        <v>15</v>
      </c>
      <c r="D2025" s="61">
        <v>43949</v>
      </c>
      <c r="E2025" s="61">
        <v>43969</v>
      </c>
      <c r="F2025" s="59" t="s">
        <v>2110</v>
      </c>
      <c r="G2025" s="17" t="s">
        <v>11897</v>
      </c>
      <c r="H2025" s="62" t="s">
        <v>8270</v>
      </c>
      <c r="I2025" s="59" t="s">
        <v>7129</v>
      </c>
    </row>
    <row r="2026" spans="1:9" ht="14.25" customHeight="1" x14ac:dyDescent="0.25">
      <c r="A2026" s="59" t="s">
        <v>11896</v>
      </c>
      <c r="B2026" s="64" t="s">
        <v>8202</v>
      </c>
      <c r="C2026" s="59">
        <v>15</v>
      </c>
      <c r="D2026" s="61">
        <v>43949</v>
      </c>
      <c r="E2026" s="61">
        <v>43969</v>
      </c>
      <c r="F2026" s="59" t="s">
        <v>2110</v>
      </c>
      <c r="G2026" s="17" t="s">
        <v>11897</v>
      </c>
      <c r="H2026" s="62" t="s">
        <v>4446</v>
      </c>
      <c r="I2026" s="59" t="s">
        <v>7129</v>
      </c>
    </row>
    <row r="2027" spans="1:9" ht="14.25" customHeight="1" x14ac:dyDescent="0.25">
      <c r="A2027" s="63" t="s">
        <v>11898</v>
      </c>
      <c r="B2027" s="64" t="s">
        <v>7959</v>
      </c>
      <c r="C2027" s="63">
        <v>15</v>
      </c>
      <c r="D2027" s="66">
        <v>43949</v>
      </c>
      <c r="E2027" s="66">
        <v>43969</v>
      </c>
      <c r="F2027" s="63" t="s">
        <v>1911</v>
      </c>
      <c r="G2027" s="64" t="s">
        <v>11899</v>
      </c>
      <c r="H2027" s="67"/>
      <c r="I2027" s="68"/>
    </row>
    <row r="2028" spans="1:9" s="73" customFormat="1" ht="14.25" customHeight="1" x14ac:dyDescent="0.25">
      <c r="A2028" s="63" t="s">
        <v>11900</v>
      </c>
      <c r="B2028" s="64" t="s">
        <v>4755</v>
      </c>
      <c r="C2028" s="63">
        <v>15</v>
      </c>
      <c r="D2028" s="66">
        <v>43949</v>
      </c>
      <c r="E2028" s="66">
        <v>43969</v>
      </c>
      <c r="F2028" s="63" t="s">
        <v>6961</v>
      </c>
      <c r="G2028" s="64" t="s">
        <v>11901</v>
      </c>
      <c r="H2028" s="67"/>
      <c r="I2028" s="68"/>
    </row>
    <row r="2029" spans="1:9" ht="14.25" customHeight="1" x14ac:dyDescent="0.25">
      <c r="A2029" s="63" t="s">
        <v>11902</v>
      </c>
      <c r="B2029" s="64" t="s">
        <v>4026</v>
      </c>
      <c r="C2029" s="63">
        <v>15</v>
      </c>
      <c r="D2029" s="66">
        <v>43949</v>
      </c>
      <c r="E2029" s="66">
        <v>43969</v>
      </c>
      <c r="F2029" s="63" t="s">
        <v>3745</v>
      </c>
      <c r="G2029" s="64" t="s">
        <v>11903</v>
      </c>
      <c r="H2029" s="67"/>
      <c r="I2029" s="68"/>
    </row>
    <row r="2030" spans="1:9" ht="14.25" customHeight="1" x14ac:dyDescent="0.25">
      <c r="A2030" s="63" t="s">
        <v>11904</v>
      </c>
      <c r="B2030" s="64" t="s">
        <v>11905</v>
      </c>
      <c r="C2030" s="63">
        <v>15</v>
      </c>
      <c r="D2030" s="66">
        <v>43949</v>
      </c>
      <c r="E2030" s="66">
        <v>43969</v>
      </c>
      <c r="F2030" s="63" t="s">
        <v>605</v>
      </c>
      <c r="G2030" s="64" t="s">
        <v>11906</v>
      </c>
      <c r="H2030" s="67"/>
      <c r="I2030" s="72"/>
    </row>
    <row r="2031" spans="1:9" s="73" customFormat="1" ht="14.25" customHeight="1" x14ac:dyDescent="0.25">
      <c r="A2031" s="63" t="s">
        <v>11907</v>
      </c>
      <c r="B2031" s="64" t="s">
        <v>11908</v>
      </c>
      <c r="C2031" s="63">
        <v>15</v>
      </c>
      <c r="D2031" s="66">
        <v>43949</v>
      </c>
      <c r="E2031" s="66">
        <v>43969</v>
      </c>
      <c r="F2031" s="63" t="s">
        <v>38</v>
      </c>
      <c r="G2031" s="64" t="s">
        <v>11909</v>
      </c>
      <c r="H2031" s="67"/>
      <c r="I2031" s="68"/>
    </row>
    <row r="2032" spans="1:9" ht="14.25" customHeight="1" x14ac:dyDescent="0.25">
      <c r="A2032" s="63" t="s">
        <v>11910</v>
      </c>
      <c r="B2032" s="64" t="s">
        <v>4102</v>
      </c>
      <c r="C2032" s="63">
        <v>15</v>
      </c>
      <c r="D2032" s="66">
        <v>43949</v>
      </c>
      <c r="E2032" s="66">
        <v>43969</v>
      </c>
      <c r="F2032" s="63" t="s">
        <v>655</v>
      </c>
      <c r="G2032" s="64" t="s">
        <v>11911</v>
      </c>
      <c r="H2032" s="77"/>
      <c r="I2032" s="68"/>
    </row>
    <row r="2033" spans="1:9" ht="14.25" customHeight="1" x14ac:dyDescent="0.25">
      <c r="A2033" s="63" t="s">
        <v>11912</v>
      </c>
      <c r="B2033" s="64" t="s">
        <v>10619</v>
      </c>
      <c r="C2033" s="63">
        <v>15</v>
      </c>
      <c r="D2033" s="66">
        <v>43949</v>
      </c>
      <c r="E2033" s="66">
        <v>43969</v>
      </c>
      <c r="F2033" s="63" t="s">
        <v>135</v>
      </c>
      <c r="G2033" s="64" t="s">
        <v>11913</v>
      </c>
      <c r="H2033" s="67"/>
      <c r="I2033" s="68"/>
    </row>
    <row r="2034" spans="1:9" s="73" customFormat="1" ht="14.25" customHeight="1" x14ac:dyDescent="0.25">
      <c r="A2034" s="63" t="s">
        <v>11914</v>
      </c>
      <c r="B2034" s="64" t="s">
        <v>11915</v>
      </c>
      <c r="C2034" s="63">
        <v>16</v>
      </c>
      <c r="D2034" s="66">
        <v>43956</v>
      </c>
      <c r="E2034" s="66">
        <v>43976</v>
      </c>
      <c r="F2034" s="63" t="s">
        <v>11916</v>
      </c>
      <c r="G2034" s="64" t="s">
        <v>11917</v>
      </c>
      <c r="H2034" s="67"/>
      <c r="I2034" s="68"/>
    </row>
    <row r="2035" spans="1:9" s="73" customFormat="1" ht="14.25" customHeight="1" x14ac:dyDescent="0.25">
      <c r="A2035" s="63" t="s">
        <v>11918</v>
      </c>
      <c r="B2035" s="64" t="s">
        <v>4027</v>
      </c>
      <c r="C2035" s="63">
        <v>16</v>
      </c>
      <c r="D2035" s="66">
        <v>43956</v>
      </c>
      <c r="E2035" s="66">
        <v>43976</v>
      </c>
      <c r="F2035" s="63" t="s">
        <v>64</v>
      </c>
      <c r="G2035" s="64" t="s">
        <v>11919</v>
      </c>
      <c r="H2035" s="67"/>
      <c r="I2035" s="68"/>
    </row>
    <row r="2036" spans="1:9" ht="14.25" customHeight="1" x14ac:dyDescent="0.25">
      <c r="A2036" s="63" t="s">
        <v>11920</v>
      </c>
      <c r="B2036" s="64" t="s">
        <v>11921</v>
      </c>
      <c r="C2036" s="63">
        <v>16</v>
      </c>
      <c r="D2036" s="66">
        <v>43956</v>
      </c>
      <c r="E2036" s="66">
        <v>43976</v>
      </c>
      <c r="F2036" s="63" t="s">
        <v>5131</v>
      </c>
      <c r="G2036" s="64" t="s">
        <v>11922</v>
      </c>
      <c r="H2036" s="67"/>
      <c r="I2036" s="68"/>
    </row>
    <row r="2037" spans="1:9" ht="14.25" customHeight="1" x14ac:dyDescent="0.25">
      <c r="A2037" s="80" t="s">
        <v>11923</v>
      </c>
      <c r="B2037" s="81" t="s">
        <v>4019</v>
      </c>
      <c r="C2037" s="80">
        <v>16</v>
      </c>
      <c r="D2037" s="83">
        <v>43956</v>
      </c>
      <c r="E2037" s="83">
        <v>43976</v>
      </c>
      <c r="F2037" s="80" t="s">
        <v>122</v>
      </c>
      <c r="G2037" s="81" t="s">
        <v>11924</v>
      </c>
      <c r="H2037" s="84" t="s">
        <v>11925</v>
      </c>
      <c r="I2037" s="80" t="s">
        <v>7224</v>
      </c>
    </row>
    <row r="2038" spans="1:9" ht="14.25" customHeight="1" x14ac:dyDescent="0.25">
      <c r="A2038" s="63" t="s">
        <v>11926</v>
      </c>
      <c r="B2038" s="64" t="s">
        <v>11927</v>
      </c>
      <c r="C2038" s="63">
        <v>16</v>
      </c>
      <c r="D2038" s="66">
        <v>43956</v>
      </c>
      <c r="E2038" s="66">
        <v>43976</v>
      </c>
      <c r="F2038" s="63" t="s">
        <v>5155</v>
      </c>
      <c r="G2038" s="64" t="s">
        <v>11928</v>
      </c>
      <c r="H2038" s="67"/>
      <c r="I2038" s="68"/>
    </row>
    <row r="2039" spans="1:9" ht="14.25" customHeight="1" x14ac:dyDescent="0.25">
      <c r="A2039" s="63" t="s">
        <v>11929</v>
      </c>
      <c r="B2039" s="64" t="s">
        <v>11930</v>
      </c>
      <c r="C2039" s="63">
        <v>16</v>
      </c>
      <c r="D2039" s="66">
        <v>43956</v>
      </c>
      <c r="E2039" s="66">
        <v>43976</v>
      </c>
      <c r="F2039" s="63" t="s">
        <v>948</v>
      </c>
      <c r="G2039" s="64" t="s">
        <v>11931</v>
      </c>
      <c r="H2039" s="67"/>
      <c r="I2039" s="72"/>
    </row>
    <row r="2040" spans="1:9" ht="14.25" customHeight="1" x14ac:dyDescent="0.25">
      <c r="A2040" s="63" t="s">
        <v>11932</v>
      </c>
      <c r="B2040" s="64" t="s">
        <v>11930</v>
      </c>
      <c r="C2040" s="63">
        <v>16</v>
      </c>
      <c r="D2040" s="66">
        <v>43956</v>
      </c>
      <c r="E2040" s="66">
        <v>43976</v>
      </c>
      <c r="F2040" s="63" t="s">
        <v>948</v>
      </c>
      <c r="G2040" s="64" t="s">
        <v>11933</v>
      </c>
      <c r="H2040" s="67"/>
      <c r="I2040" s="68"/>
    </row>
    <row r="2041" spans="1:9" ht="14.25" customHeight="1" x14ac:dyDescent="0.25">
      <c r="A2041" s="80" t="s">
        <v>11934</v>
      </c>
      <c r="B2041" s="81" t="s">
        <v>11935</v>
      </c>
      <c r="C2041" s="80">
        <v>16</v>
      </c>
      <c r="D2041" s="83">
        <v>43956</v>
      </c>
      <c r="E2041" s="83">
        <v>43976</v>
      </c>
      <c r="F2041" s="80" t="s">
        <v>129</v>
      </c>
      <c r="G2041" s="81" t="s">
        <v>11936</v>
      </c>
      <c r="H2041" s="84" t="s">
        <v>9038</v>
      </c>
      <c r="I2041" s="80" t="s">
        <v>7224</v>
      </c>
    </row>
    <row r="2042" spans="1:9" ht="14.25" customHeight="1" x14ac:dyDescent="0.25">
      <c r="A2042" s="63" t="s">
        <v>11937</v>
      </c>
      <c r="B2042" s="64" t="s">
        <v>4026</v>
      </c>
      <c r="C2042" s="63">
        <v>16</v>
      </c>
      <c r="D2042" s="66">
        <v>43956</v>
      </c>
      <c r="E2042" s="66">
        <v>43976</v>
      </c>
      <c r="F2042" s="63" t="s">
        <v>539</v>
      </c>
      <c r="G2042" s="64" t="s">
        <v>11938</v>
      </c>
      <c r="H2042" s="67"/>
      <c r="I2042" s="68"/>
    </row>
    <row r="2043" spans="1:9" ht="14.25" customHeight="1" x14ac:dyDescent="0.25">
      <c r="A2043" s="80" t="s">
        <v>11939</v>
      </c>
      <c r="B2043" s="81" t="s">
        <v>9113</v>
      </c>
      <c r="C2043" s="80">
        <v>16</v>
      </c>
      <c r="D2043" s="83">
        <v>43956</v>
      </c>
      <c r="E2043" s="83">
        <v>43976</v>
      </c>
      <c r="F2043" s="80" t="s">
        <v>332</v>
      </c>
      <c r="G2043" s="81" t="s">
        <v>11940</v>
      </c>
      <c r="H2043" s="84" t="s">
        <v>7671</v>
      </c>
      <c r="I2043" s="80" t="s">
        <v>7224</v>
      </c>
    </row>
    <row r="2044" spans="1:9" ht="14.25" customHeight="1" x14ac:dyDescent="0.25">
      <c r="A2044" s="63" t="s">
        <v>11941</v>
      </c>
      <c r="B2044" s="64" t="s">
        <v>8725</v>
      </c>
      <c r="C2044" s="63">
        <v>16</v>
      </c>
      <c r="D2044" s="66">
        <v>43956</v>
      </c>
      <c r="E2044" s="66">
        <v>43976</v>
      </c>
      <c r="F2044" s="63" t="s">
        <v>1772</v>
      </c>
      <c r="G2044" s="64" t="s">
        <v>11942</v>
      </c>
      <c r="H2044" s="67"/>
      <c r="I2044" s="68"/>
    </row>
    <row r="2045" spans="1:9" ht="14.25" customHeight="1" x14ac:dyDescent="0.25">
      <c r="A2045" s="80" t="s">
        <v>11943</v>
      </c>
      <c r="B2045" s="81" t="s">
        <v>7538</v>
      </c>
      <c r="C2045" s="80">
        <v>16</v>
      </c>
      <c r="D2045" s="83">
        <v>43956</v>
      </c>
      <c r="E2045" s="83">
        <v>43976</v>
      </c>
      <c r="F2045" s="80" t="s">
        <v>728</v>
      </c>
      <c r="G2045" s="81" t="s">
        <v>11944</v>
      </c>
      <c r="H2045" s="84" t="s">
        <v>9567</v>
      </c>
      <c r="I2045" s="80" t="s">
        <v>7224</v>
      </c>
    </row>
    <row r="2046" spans="1:9" ht="14.25" customHeight="1" x14ac:dyDescent="0.25">
      <c r="A2046" s="63" t="s">
        <v>11945</v>
      </c>
      <c r="B2046" s="64" t="s">
        <v>8332</v>
      </c>
      <c r="C2046" s="63">
        <v>16</v>
      </c>
      <c r="D2046" s="66">
        <v>43956</v>
      </c>
      <c r="E2046" s="66">
        <v>43976</v>
      </c>
      <c r="F2046" s="63" t="s">
        <v>1644</v>
      </c>
      <c r="G2046" s="64" t="s">
        <v>11946</v>
      </c>
      <c r="H2046" s="67"/>
      <c r="I2046" s="68"/>
    </row>
    <row r="2047" spans="1:9" s="73" customFormat="1" ht="14.25" customHeight="1" x14ac:dyDescent="0.25">
      <c r="A2047" s="59" t="s">
        <v>11947</v>
      </c>
      <c r="B2047" s="64" t="s">
        <v>11948</v>
      </c>
      <c r="C2047" s="59">
        <v>16</v>
      </c>
      <c r="D2047" s="61">
        <v>43956</v>
      </c>
      <c r="E2047" s="61">
        <v>43976</v>
      </c>
      <c r="F2047" s="59" t="s">
        <v>1842</v>
      </c>
      <c r="G2047" s="17" t="s">
        <v>11949</v>
      </c>
      <c r="H2047" s="62" t="s">
        <v>4453</v>
      </c>
      <c r="I2047" s="59" t="s">
        <v>7129</v>
      </c>
    </row>
    <row r="2048" spans="1:9" ht="14.25" customHeight="1" x14ac:dyDescent="0.25">
      <c r="A2048" s="59" t="s">
        <v>11947</v>
      </c>
      <c r="B2048" s="64" t="s">
        <v>11948</v>
      </c>
      <c r="C2048" s="59">
        <v>16</v>
      </c>
      <c r="D2048" s="61">
        <v>43956</v>
      </c>
      <c r="E2048" s="61">
        <v>43976</v>
      </c>
      <c r="F2048" s="59" t="s">
        <v>1842</v>
      </c>
      <c r="G2048" s="17" t="s">
        <v>11949</v>
      </c>
      <c r="H2048" s="62" t="s">
        <v>11950</v>
      </c>
      <c r="I2048" s="59" t="s">
        <v>7129</v>
      </c>
    </row>
    <row r="2049" spans="1:9" ht="14.25" customHeight="1" x14ac:dyDescent="0.25">
      <c r="A2049" s="63" t="s">
        <v>11951</v>
      </c>
      <c r="B2049" s="64" t="s">
        <v>4081</v>
      </c>
      <c r="C2049" s="63">
        <v>16</v>
      </c>
      <c r="D2049" s="66">
        <v>43956</v>
      </c>
      <c r="E2049" s="66">
        <v>43976</v>
      </c>
      <c r="F2049" s="63" t="s">
        <v>889</v>
      </c>
      <c r="G2049" s="64" t="s">
        <v>11952</v>
      </c>
      <c r="H2049" s="67"/>
      <c r="I2049" s="68"/>
    </row>
    <row r="2050" spans="1:9" ht="14.25" customHeight="1" x14ac:dyDescent="0.25">
      <c r="A2050" s="63" t="s">
        <v>11953</v>
      </c>
      <c r="B2050" s="64" t="s">
        <v>11954</v>
      </c>
      <c r="C2050" s="63">
        <v>16</v>
      </c>
      <c r="D2050" s="66">
        <v>43956</v>
      </c>
      <c r="E2050" s="66">
        <v>43976</v>
      </c>
      <c r="F2050" s="63" t="s">
        <v>151</v>
      </c>
      <c r="G2050" s="64" t="s">
        <v>11955</v>
      </c>
      <c r="H2050" s="67"/>
      <c r="I2050" s="68"/>
    </row>
    <row r="2051" spans="1:9" ht="14.25" customHeight="1" x14ac:dyDescent="0.25">
      <c r="A2051" s="63" t="s">
        <v>11956</v>
      </c>
      <c r="B2051" s="64" t="s">
        <v>11957</v>
      </c>
      <c r="C2051" s="63">
        <v>16</v>
      </c>
      <c r="D2051" s="66">
        <v>43956</v>
      </c>
      <c r="E2051" s="66">
        <v>43976</v>
      </c>
      <c r="F2051" s="63" t="s">
        <v>192</v>
      </c>
      <c r="G2051" s="64" t="s">
        <v>11958</v>
      </c>
      <c r="H2051" s="67"/>
      <c r="I2051" s="68"/>
    </row>
    <row r="2052" spans="1:9" ht="14.25" customHeight="1" x14ac:dyDescent="0.25">
      <c r="A2052" s="63" t="s">
        <v>11959</v>
      </c>
      <c r="B2052" s="64" t="s">
        <v>11423</v>
      </c>
      <c r="C2052" s="63">
        <v>16</v>
      </c>
      <c r="D2052" s="66">
        <v>43956</v>
      </c>
      <c r="E2052" s="66">
        <v>43976</v>
      </c>
      <c r="F2052" s="63" t="s">
        <v>5921</v>
      </c>
      <c r="G2052" s="64" t="s">
        <v>11960</v>
      </c>
      <c r="H2052" s="67"/>
      <c r="I2052" s="95"/>
    </row>
    <row r="2053" spans="1:9" ht="14.25" customHeight="1" x14ac:dyDescent="0.25">
      <c r="A2053" s="59" t="s">
        <v>11961</v>
      </c>
      <c r="B2053" s="64" t="s">
        <v>11962</v>
      </c>
      <c r="C2053" s="59">
        <v>16</v>
      </c>
      <c r="D2053" s="61">
        <v>43956</v>
      </c>
      <c r="E2053" s="61">
        <v>43976</v>
      </c>
      <c r="F2053" s="59" t="s">
        <v>478</v>
      </c>
      <c r="G2053" s="17" t="s">
        <v>11963</v>
      </c>
      <c r="H2053" s="62" t="s">
        <v>11964</v>
      </c>
      <c r="I2053" s="59" t="s">
        <v>7129</v>
      </c>
    </row>
    <row r="2054" spans="1:9" ht="14.25" customHeight="1" x14ac:dyDescent="0.25">
      <c r="A2054" s="63" t="s">
        <v>11965</v>
      </c>
      <c r="B2054" s="64" t="s">
        <v>8155</v>
      </c>
      <c r="C2054" s="63">
        <v>16</v>
      </c>
      <c r="D2054" s="66">
        <v>43956</v>
      </c>
      <c r="E2054" s="66">
        <v>43976</v>
      </c>
      <c r="F2054" s="63" t="s">
        <v>112</v>
      </c>
      <c r="G2054" s="64" t="s">
        <v>11966</v>
      </c>
      <c r="H2054" s="67"/>
      <c r="I2054" s="68"/>
    </row>
    <row r="2055" spans="1:9" ht="14.25" customHeight="1" x14ac:dyDescent="0.25">
      <c r="A2055" s="63" t="s">
        <v>11967</v>
      </c>
      <c r="B2055" s="64" t="s">
        <v>4026</v>
      </c>
      <c r="C2055" s="63">
        <v>16</v>
      </c>
      <c r="D2055" s="66">
        <v>43956</v>
      </c>
      <c r="E2055" s="66">
        <v>43976</v>
      </c>
      <c r="F2055" s="63" t="s">
        <v>491</v>
      </c>
      <c r="G2055" s="64" t="s">
        <v>11968</v>
      </c>
      <c r="H2055" s="67"/>
      <c r="I2055" s="68"/>
    </row>
    <row r="2056" spans="1:9" ht="14.25" customHeight="1" x14ac:dyDescent="0.25">
      <c r="A2056" s="59" t="s">
        <v>11969</v>
      </c>
      <c r="B2056" s="64" t="s">
        <v>4800</v>
      </c>
      <c r="C2056" s="59">
        <v>16</v>
      </c>
      <c r="D2056" s="61">
        <v>43956</v>
      </c>
      <c r="E2056" s="61">
        <v>43976</v>
      </c>
      <c r="F2056" s="59" t="s">
        <v>6120</v>
      </c>
      <c r="G2056" s="17" t="s">
        <v>11970</v>
      </c>
      <c r="H2056" s="62" t="s">
        <v>11971</v>
      </c>
      <c r="I2056" s="59" t="s">
        <v>7129</v>
      </c>
    </row>
    <row r="2057" spans="1:9" ht="14.25" customHeight="1" x14ac:dyDescent="0.25">
      <c r="A2057" s="63" t="s">
        <v>11972</v>
      </c>
      <c r="B2057" s="64" t="s">
        <v>8332</v>
      </c>
      <c r="C2057" s="63">
        <v>16</v>
      </c>
      <c r="D2057" s="66">
        <v>43956</v>
      </c>
      <c r="E2057" s="66">
        <v>43976</v>
      </c>
      <c r="F2057" s="63" t="s">
        <v>433</v>
      </c>
      <c r="G2057" s="64" t="s">
        <v>11973</v>
      </c>
      <c r="H2057" s="67"/>
      <c r="I2057" s="72"/>
    </row>
    <row r="2058" spans="1:9" ht="14.25" customHeight="1" x14ac:dyDescent="0.25">
      <c r="A2058" s="63" t="s">
        <v>11974</v>
      </c>
      <c r="B2058" s="64" t="s">
        <v>7655</v>
      </c>
      <c r="C2058" s="63">
        <v>16</v>
      </c>
      <c r="D2058" s="66">
        <v>43956</v>
      </c>
      <c r="E2058" s="66">
        <v>43976</v>
      </c>
      <c r="F2058" s="63" t="s">
        <v>899</v>
      </c>
      <c r="G2058" s="64" t="s">
        <v>11975</v>
      </c>
      <c r="H2058" s="67"/>
      <c r="I2058" s="68"/>
    </row>
    <row r="2059" spans="1:9" s="73" customFormat="1" ht="14.25" customHeight="1" x14ac:dyDescent="0.25">
      <c r="A2059" s="63" t="s">
        <v>11976</v>
      </c>
      <c r="B2059" s="64" t="s">
        <v>11576</v>
      </c>
      <c r="C2059" s="63">
        <v>16</v>
      </c>
      <c r="D2059" s="66">
        <v>43956</v>
      </c>
      <c r="E2059" s="66">
        <v>43976</v>
      </c>
      <c r="F2059" s="63" t="s">
        <v>481</v>
      </c>
      <c r="G2059" s="64" t="s">
        <v>11977</v>
      </c>
      <c r="H2059" s="67"/>
      <c r="I2059" s="68"/>
    </row>
    <row r="2060" spans="1:9" ht="14.25" customHeight="1" x14ac:dyDescent="0.25">
      <c r="A2060" s="63" t="s">
        <v>11978</v>
      </c>
      <c r="B2060" s="64" t="s">
        <v>11979</v>
      </c>
      <c r="C2060" s="63">
        <v>16</v>
      </c>
      <c r="D2060" s="66">
        <v>43956</v>
      </c>
      <c r="E2060" s="66">
        <v>43976</v>
      </c>
      <c r="F2060" s="63" t="s">
        <v>6229</v>
      </c>
      <c r="G2060" s="64" t="s">
        <v>11980</v>
      </c>
      <c r="H2060" s="67"/>
      <c r="I2060" s="68"/>
    </row>
    <row r="2061" spans="1:9" ht="14.25" customHeight="1" x14ac:dyDescent="0.25">
      <c r="A2061" s="59" t="s">
        <v>11981</v>
      </c>
      <c r="B2061" s="64" t="s">
        <v>11982</v>
      </c>
      <c r="C2061" s="59">
        <v>16</v>
      </c>
      <c r="D2061" s="61">
        <v>43956</v>
      </c>
      <c r="E2061" s="61">
        <v>43976</v>
      </c>
      <c r="F2061" s="59" t="s">
        <v>695</v>
      </c>
      <c r="G2061" s="17" t="s">
        <v>11983</v>
      </c>
      <c r="H2061" s="62" t="s">
        <v>8120</v>
      </c>
      <c r="I2061" s="59" t="s">
        <v>7129</v>
      </c>
    </row>
    <row r="2062" spans="1:9" ht="14.25" customHeight="1" x14ac:dyDescent="0.25">
      <c r="A2062" s="80" t="s">
        <v>11984</v>
      </c>
      <c r="B2062" s="81" t="s">
        <v>8260</v>
      </c>
      <c r="C2062" s="80">
        <v>16</v>
      </c>
      <c r="D2062" s="83">
        <v>43956</v>
      </c>
      <c r="E2062" s="83">
        <v>43976</v>
      </c>
      <c r="F2062" s="80" t="s">
        <v>695</v>
      </c>
      <c r="G2062" s="81" t="s">
        <v>11985</v>
      </c>
      <c r="H2062" s="84" t="s">
        <v>8941</v>
      </c>
      <c r="I2062" s="80" t="s">
        <v>7224</v>
      </c>
    </row>
    <row r="2063" spans="1:9" ht="14.25" customHeight="1" x14ac:dyDescent="0.25">
      <c r="A2063" s="63" t="s">
        <v>11986</v>
      </c>
      <c r="B2063" s="64" t="s">
        <v>8260</v>
      </c>
      <c r="C2063" s="63">
        <v>16</v>
      </c>
      <c r="D2063" s="66">
        <v>43956</v>
      </c>
      <c r="E2063" s="66">
        <v>43976</v>
      </c>
      <c r="F2063" s="63" t="s">
        <v>695</v>
      </c>
      <c r="G2063" s="64" t="s">
        <v>11987</v>
      </c>
      <c r="H2063" s="67"/>
      <c r="I2063" s="72"/>
    </row>
    <row r="2064" spans="1:9" ht="14.25" customHeight="1" x14ac:dyDescent="0.25">
      <c r="A2064" s="59" t="s">
        <v>11988</v>
      </c>
      <c r="B2064" s="64" t="s">
        <v>9937</v>
      </c>
      <c r="C2064" s="59">
        <v>16</v>
      </c>
      <c r="D2064" s="61">
        <v>43956</v>
      </c>
      <c r="E2064" s="61">
        <v>43976</v>
      </c>
      <c r="F2064" s="59" t="s">
        <v>6232</v>
      </c>
      <c r="G2064" s="17" t="s">
        <v>11989</v>
      </c>
      <c r="H2064" s="62" t="s">
        <v>11990</v>
      </c>
      <c r="I2064" s="59" t="s">
        <v>7129</v>
      </c>
    </row>
    <row r="2065" spans="1:9" ht="14.25" customHeight="1" x14ac:dyDescent="0.25">
      <c r="A2065" s="63" t="s">
        <v>11991</v>
      </c>
      <c r="B2065" s="64" t="s">
        <v>9937</v>
      </c>
      <c r="C2065" s="63">
        <v>16</v>
      </c>
      <c r="D2065" s="66">
        <v>43956</v>
      </c>
      <c r="E2065" s="66">
        <v>43976</v>
      </c>
      <c r="F2065" s="63" t="s">
        <v>6232</v>
      </c>
      <c r="G2065" s="64" t="s">
        <v>11992</v>
      </c>
      <c r="H2065" s="67"/>
      <c r="I2065" s="68"/>
    </row>
    <row r="2066" spans="1:9" s="73" customFormat="1" ht="14.25" customHeight="1" x14ac:dyDescent="0.25">
      <c r="A2066" s="63" t="s">
        <v>11993</v>
      </c>
      <c r="B2066" s="64" t="s">
        <v>11994</v>
      </c>
      <c r="C2066" s="63">
        <v>16</v>
      </c>
      <c r="D2066" s="66">
        <v>43956</v>
      </c>
      <c r="E2066" s="66">
        <v>43976</v>
      </c>
      <c r="F2066" s="63" t="s">
        <v>6232</v>
      </c>
      <c r="G2066" s="64" t="s">
        <v>11995</v>
      </c>
      <c r="H2066" s="67"/>
      <c r="I2066" s="72"/>
    </row>
    <row r="2067" spans="1:9" ht="14.25" customHeight="1" x14ac:dyDescent="0.25">
      <c r="A2067" s="59" t="s">
        <v>11996</v>
      </c>
      <c r="B2067" s="64" t="s">
        <v>8202</v>
      </c>
      <c r="C2067" s="59">
        <v>16</v>
      </c>
      <c r="D2067" s="61">
        <v>43956</v>
      </c>
      <c r="E2067" s="61">
        <v>43976</v>
      </c>
      <c r="F2067" s="59" t="s">
        <v>2110</v>
      </c>
      <c r="G2067" s="17" t="s">
        <v>11997</v>
      </c>
      <c r="H2067" s="62" t="s">
        <v>8270</v>
      </c>
      <c r="I2067" s="59" t="s">
        <v>7129</v>
      </c>
    </row>
    <row r="2068" spans="1:9" s="73" customFormat="1" ht="14.25" customHeight="1" x14ac:dyDescent="0.25">
      <c r="A2068" s="59" t="s">
        <v>11996</v>
      </c>
      <c r="B2068" s="64" t="s">
        <v>8202</v>
      </c>
      <c r="C2068" s="59">
        <v>16</v>
      </c>
      <c r="D2068" s="61">
        <v>43956</v>
      </c>
      <c r="E2068" s="61">
        <v>43976</v>
      </c>
      <c r="F2068" s="59" t="s">
        <v>2110</v>
      </c>
      <c r="G2068" s="17" t="s">
        <v>11997</v>
      </c>
      <c r="H2068" s="62" t="s">
        <v>4446</v>
      </c>
      <c r="I2068" s="59" t="s">
        <v>7129</v>
      </c>
    </row>
    <row r="2069" spans="1:9" ht="14.25" customHeight="1" x14ac:dyDescent="0.25">
      <c r="A2069" s="63" t="s">
        <v>11998</v>
      </c>
      <c r="B2069" s="64" t="s">
        <v>11999</v>
      </c>
      <c r="C2069" s="63">
        <v>16</v>
      </c>
      <c r="D2069" s="66">
        <v>43956</v>
      </c>
      <c r="E2069" s="66">
        <v>43976</v>
      </c>
      <c r="F2069" s="63" t="s">
        <v>91</v>
      </c>
      <c r="G2069" s="64" t="s">
        <v>12000</v>
      </c>
      <c r="H2069" s="67"/>
      <c r="I2069" s="68"/>
    </row>
    <row r="2070" spans="1:9" s="73" customFormat="1" ht="14.25" customHeight="1" x14ac:dyDescent="0.25">
      <c r="A2070" s="63" t="s">
        <v>12001</v>
      </c>
      <c r="B2070" s="64" t="s">
        <v>12002</v>
      </c>
      <c r="C2070" s="63">
        <v>16</v>
      </c>
      <c r="D2070" s="66">
        <v>43956</v>
      </c>
      <c r="E2070" s="66">
        <v>43976</v>
      </c>
      <c r="F2070" s="63" t="s">
        <v>6866</v>
      </c>
      <c r="G2070" s="64" t="s">
        <v>12003</v>
      </c>
      <c r="H2070" s="67"/>
      <c r="I2070" s="72"/>
    </row>
    <row r="2071" spans="1:9" ht="14.25" customHeight="1" x14ac:dyDescent="0.25">
      <c r="A2071" s="63" t="s">
        <v>12004</v>
      </c>
      <c r="B2071" s="64" t="s">
        <v>12005</v>
      </c>
      <c r="C2071" s="63">
        <v>16</v>
      </c>
      <c r="D2071" s="66">
        <v>43956</v>
      </c>
      <c r="E2071" s="66">
        <v>43976</v>
      </c>
      <c r="F2071" s="63" t="s">
        <v>1911</v>
      </c>
      <c r="G2071" s="64" t="s">
        <v>12006</v>
      </c>
      <c r="H2071" s="67"/>
      <c r="I2071" s="68"/>
    </row>
    <row r="2072" spans="1:9" ht="14.25" customHeight="1" x14ac:dyDescent="0.25">
      <c r="A2072" s="63" t="s">
        <v>12007</v>
      </c>
      <c r="B2072" s="64" t="s">
        <v>12008</v>
      </c>
      <c r="C2072" s="63">
        <v>16</v>
      </c>
      <c r="D2072" s="66">
        <v>43956</v>
      </c>
      <c r="E2072" s="66">
        <v>43976</v>
      </c>
      <c r="F2072" s="63" t="s">
        <v>1687</v>
      </c>
      <c r="G2072" s="64" t="s">
        <v>12009</v>
      </c>
      <c r="H2072" s="67"/>
      <c r="I2072" s="68"/>
    </row>
    <row r="2073" spans="1:9" s="75" customFormat="1" ht="14.25" customHeight="1" x14ac:dyDescent="0.25">
      <c r="A2073" s="63" t="s">
        <v>12010</v>
      </c>
      <c r="B2073" s="64" t="s">
        <v>12011</v>
      </c>
      <c r="C2073" s="63">
        <v>16</v>
      </c>
      <c r="D2073" s="66">
        <v>43956</v>
      </c>
      <c r="E2073" s="66">
        <v>43976</v>
      </c>
      <c r="F2073" s="63" t="s">
        <v>1756</v>
      </c>
      <c r="G2073" s="64" t="s">
        <v>12012</v>
      </c>
      <c r="H2073" s="67"/>
      <c r="I2073" s="68"/>
    </row>
    <row r="2074" spans="1:9" s="73" customFormat="1" ht="14.25" customHeight="1" x14ac:dyDescent="0.25">
      <c r="A2074" s="63" t="s">
        <v>12013</v>
      </c>
      <c r="B2074" s="64" t="s">
        <v>12014</v>
      </c>
      <c r="C2074" s="63">
        <v>16</v>
      </c>
      <c r="D2074" s="66">
        <v>43956</v>
      </c>
      <c r="E2074" s="66">
        <v>43976</v>
      </c>
      <c r="F2074" s="63" t="s">
        <v>1756</v>
      </c>
      <c r="G2074" s="64" t="s">
        <v>12015</v>
      </c>
      <c r="H2074" s="67"/>
      <c r="I2074" s="95"/>
    </row>
    <row r="2075" spans="1:9" ht="14.25" customHeight="1" x14ac:dyDescent="0.25">
      <c r="A2075" s="63" t="s">
        <v>12016</v>
      </c>
      <c r="B2075" s="64" t="s">
        <v>12017</v>
      </c>
      <c r="C2075" s="63">
        <v>16</v>
      </c>
      <c r="D2075" s="66">
        <v>43956</v>
      </c>
      <c r="E2075" s="66">
        <v>43976</v>
      </c>
      <c r="F2075" s="63" t="s">
        <v>933</v>
      </c>
      <c r="G2075" s="64" t="s">
        <v>12018</v>
      </c>
      <c r="H2075" s="67"/>
      <c r="I2075" s="68"/>
    </row>
    <row r="2076" spans="1:9" ht="14.25" customHeight="1" x14ac:dyDescent="0.25">
      <c r="A2076" s="63" t="s">
        <v>12019</v>
      </c>
      <c r="B2076" s="64" t="s">
        <v>12020</v>
      </c>
      <c r="C2076" s="63">
        <v>16</v>
      </c>
      <c r="D2076" s="66">
        <v>43956</v>
      </c>
      <c r="E2076" s="66">
        <v>43976</v>
      </c>
      <c r="F2076" s="63" t="s">
        <v>132</v>
      </c>
      <c r="G2076" s="64" t="s">
        <v>12021</v>
      </c>
      <c r="H2076" s="67"/>
      <c r="I2076" s="68"/>
    </row>
    <row r="2077" spans="1:9" ht="14.25" customHeight="1" x14ac:dyDescent="0.25">
      <c r="A2077" s="63" t="s">
        <v>12022</v>
      </c>
      <c r="B2077" s="64" t="s">
        <v>12023</v>
      </c>
      <c r="C2077" s="63">
        <v>16</v>
      </c>
      <c r="D2077" s="66">
        <v>43956</v>
      </c>
      <c r="E2077" s="66">
        <v>43976</v>
      </c>
      <c r="F2077" s="63" t="s">
        <v>605</v>
      </c>
      <c r="G2077" s="64" t="s">
        <v>12024</v>
      </c>
      <c r="H2077" s="67"/>
      <c r="I2077" s="72"/>
    </row>
    <row r="2078" spans="1:9" s="75" customFormat="1" ht="14.25" customHeight="1" x14ac:dyDescent="0.25">
      <c r="A2078" s="63" t="s">
        <v>12025</v>
      </c>
      <c r="B2078" s="64" t="s">
        <v>7655</v>
      </c>
      <c r="C2078" s="63">
        <v>16</v>
      </c>
      <c r="D2078" s="66">
        <v>43956</v>
      </c>
      <c r="E2078" s="66">
        <v>43976</v>
      </c>
      <c r="F2078" s="63" t="s">
        <v>678</v>
      </c>
      <c r="G2078" s="64" t="s">
        <v>12026</v>
      </c>
      <c r="H2078" s="67"/>
      <c r="I2078" s="72"/>
    </row>
    <row r="2079" spans="1:9" ht="14.25" customHeight="1" x14ac:dyDescent="0.25">
      <c r="A2079" s="63" t="s">
        <v>12027</v>
      </c>
      <c r="B2079" s="64" t="s">
        <v>10619</v>
      </c>
      <c r="C2079" s="63">
        <v>16</v>
      </c>
      <c r="D2079" s="66">
        <v>43956</v>
      </c>
      <c r="E2079" s="66">
        <v>43976</v>
      </c>
      <c r="F2079" s="63" t="s">
        <v>135</v>
      </c>
      <c r="G2079" s="64" t="s">
        <v>12028</v>
      </c>
      <c r="H2079" s="67"/>
      <c r="I2079" s="68"/>
    </row>
    <row r="2080" spans="1:9" ht="14.25" customHeight="1" x14ac:dyDescent="0.25">
      <c r="A2080" s="63" t="s">
        <v>12029</v>
      </c>
      <c r="B2080" s="64" t="s">
        <v>12030</v>
      </c>
      <c r="C2080" s="63">
        <v>16</v>
      </c>
      <c r="D2080" s="66">
        <v>43956</v>
      </c>
      <c r="E2080" s="66">
        <v>43976</v>
      </c>
      <c r="F2080" s="63" t="s">
        <v>7073</v>
      </c>
      <c r="G2080" s="64" t="s">
        <v>12031</v>
      </c>
      <c r="H2080" s="67"/>
      <c r="I2080" s="68"/>
    </row>
    <row r="2081" spans="1:9" ht="14.25" customHeight="1" x14ac:dyDescent="0.25">
      <c r="A2081" s="59" t="s">
        <v>12032</v>
      </c>
      <c r="B2081" s="64" t="s">
        <v>3969</v>
      </c>
      <c r="C2081" s="59">
        <v>17</v>
      </c>
      <c r="D2081" s="61">
        <v>43963</v>
      </c>
      <c r="E2081" s="61">
        <v>43983</v>
      </c>
      <c r="F2081" s="59" t="s">
        <v>5034</v>
      </c>
      <c r="G2081" s="17" t="s">
        <v>12033</v>
      </c>
      <c r="H2081" s="62" t="s">
        <v>12034</v>
      </c>
      <c r="I2081" s="59" t="s">
        <v>7129</v>
      </c>
    </row>
    <row r="2082" spans="1:9" ht="14.25" customHeight="1" x14ac:dyDescent="0.25">
      <c r="A2082" s="80" t="s">
        <v>12035</v>
      </c>
      <c r="B2082" s="81" t="s">
        <v>7179</v>
      </c>
      <c r="C2082" s="80">
        <v>17</v>
      </c>
      <c r="D2082" s="83">
        <v>43963</v>
      </c>
      <c r="E2082" s="83">
        <v>43983</v>
      </c>
      <c r="F2082" s="80" t="s">
        <v>1354</v>
      </c>
      <c r="G2082" s="81" t="s">
        <v>12036</v>
      </c>
      <c r="H2082" s="84" t="s">
        <v>12037</v>
      </c>
      <c r="I2082" s="80" t="s">
        <v>7224</v>
      </c>
    </row>
    <row r="2083" spans="1:9" ht="14.25" customHeight="1" x14ac:dyDescent="0.25">
      <c r="A2083" s="63" t="s">
        <v>12038</v>
      </c>
      <c r="B2083" s="64" t="s">
        <v>11915</v>
      </c>
      <c r="C2083" s="63">
        <v>17</v>
      </c>
      <c r="D2083" s="66">
        <v>43963</v>
      </c>
      <c r="E2083" s="66">
        <v>43983</v>
      </c>
      <c r="F2083" s="63" t="s">
        <v>1354</v>
      </c>
      <c r="G2083" s="64" t="s">
        <v>12039</v>
      </c>
      <c r="H2083" s="67" t="s">
        <v>12037</v>
      </c>
      <c r="I2083" s="63" t="s">
        <v>8267</v>
      </c>
    </row>
    <row r="2084" spans="1:9" ht="14.25" customHeight="1" x14ac:dyDescent="0.25">
      <c r="A2084" s="63" t="s">
        <v>12040</v>
      </c>
      <c r="B2084" s="64" t="s">
        <v>11915</v>
      </c>
      <c r="C2084" s="63">
        <v>17</v>
      </c>
      <c r="D2084" s="66">
        <v>43963</v>
      </c>
      <c r="E2084" s="66">
        <v>43983</v>
      </c>
      <c r="F2084" s="63" t="s">
        <v>1354</v>
      </c>
      <c r="G2084" s="64" t="s">
        <v>12041</v>
      </c>
      <c r="H2084" s="67"/>
      <c r="I2084" s="95"/>
    </row>
    <row r="2085" spans="1:9" ht="14.25" customHeight="1" x14ac:dyDescent="0.25">
      <c r="A2085" s="63" t="s">
        <v>12042</v>
      </c>
      <c r="B2085" s="64" t="s">
        <v>11915</v>
      </c>
      <c r="C2085" s="63">
        <v>17</v>
      </c>
      <c r="D2085" s="66">
        <v>43963</v>
      </c>
      <c r="E2085" s="66">
        <v>43983</v>
      </c>
      <c r="F2085" s="63" t="s">
        <v>1354</v>
      </c>
      <c r="G2085" s="64" t="s">
        <v>12043</v>
      </c>
      <c r="H2085" s="67"/>
      <c r="I2085" s="72"/>
    </row>
    <row r="2086" spans="1:9" ht="14.25" customHeight="1" x14ac:dyDescent="0.25">
      <c r="A2086" s="63" t="s">
        <v>12044</v>
      </c>
      <c r="B2086" s="64" t="s">
        <v>11915</v>
      </c>
      <c r="C2086" s="63">
        <v>17</v>
      </c>
      <c r="D2086" s="66">
        <v>43963</v>
      </c>
      <c r="E2086" s="66">
        <v>43983</v>
      </c>
      <c r="F2086" s="63" t="s">
        <v>1354</v>
      </c>
      <c r="G2086" s="64" t="s">
        <v>12045</v>
      </c>
      <c r="H2086" s="67"/>
      <c r="I2086" s="68"/>
    </row>
    <row r="2087" spans="1:9" s="73" customFormat="1" ht="14.25" customHeight="1" x14ac:dyDescent="0.25">
      <c r="A2087" s="63" t="s">
        <v>12046</v>
      </c>
      <c r="B2087" s="64" t="s">
        <v>11915</v>
      </c>
      <c r="C2087" s="63">
        <v>17</v>
      </c>
      <c r="D2087" s="66">
        <v>43963</v>
      </c>
      <c r="E2087" s="66">
        <v>43983</v>
      </c>
      <c r="F2087" s="63" t="s">
        <v>1214</v>
      </c>
      <c r="G2087" s="64" t="s">
        <v>12047</v>
      </c>
      <c r="H2087" s="67"/>
      <c r="I2087" s="68"/>
    </row>
    <row r="2088" spans="1:9" ht="14.25" customHeight="1" x14ac:dyDescent="0.25">
      <c r="A2088" s="63" t="s">
        <v>12048</v>
      </c>
      <c r="B2088" s="64" t="s">
        <v>7959</v>
      </c>
      <c r="C2088" s="63">
        <v>17</v>
      </c>
      <c r="D2088" s="66">
        <v>43963</v>
      </c>
      <c r="E2088" s="66">
        <v>43983</v>
      </c>
      <c r="F2088" s="63" t="s">
        <v>2825</v>
      </c>
      <c r="G2088" s="64" t="s">
        <v>12049</v>
      </c>
      <c r="H2088" s="67"/>
      <c r="I2088" s="95"/>
    </row>
    <row r="2089" spans="1:9" ht="14.25" customHeight="1" x14ac:dyDescent="0.25">
      <c r="A2089" s="63" t="s">
        <v>12050</v>
      </c>
      <c r="B2089" s="64" t="s">
        <v>7959</v>
      </c>
      <c r="C2089" s="63">
        <v>17</v>
      </c>
      <c r="D2089" s="66">
        <v>43963</v>
      </c>
      <c r="E2089" s="66">
        <v>43983</v>
      </c>
      <c r="F2089" s="63" t="s">
        <v>2825</v>
      </c>
      <c r="G2089" s="64" t="s">
        <v>12051</v>
      </c>
      <c r="H2089" s="67"/>
      <c r="I2089" s="72"/>
    </row>
    <row r="2090" spans="1:9" ht="14.25" customHeight="1" x14ac:dyDescent="0.25">
      <c r="A2090" s="63" t="s">
        <v>12052</v>
      </c>
      <c r="B2090" s="64" t="s">
        <v>8706</v>
      </c>
      <c r="C2090" s="63">
        <v>17</v>
      </c>
      <c r="D2090" s="66">
        <v>43963</v>
      </c>
      <c r="E2090" s="66">
        <v>43983</v>
      </c>
      <c r="F2090" s="63" t="s">
        <v>97</v>
      </c>
      <c r="G2090" s="64" t="s">
        <v>12053</v>
      </c>
      <c r="H2090" s="67"/>
      <c r="I2090" s="68"/>
    </row>
    <row r="2091" spans="1:9" ht="14.25" customHeight="1" x14ac:dyDescent="0.25">
      <c r="A2091" s="63" t="s">
        <v>12054</v>
      </c>
      <c r="B2091" s="64" t="s">
        <v>4128</v>
      </c>
      <c r="C2091" s="63">
        <v>17</v>
      </c>
      <c r="D2091" s="66">
        <v>43963</v>
      </c>
      <c r="E2091" s="66">
        <v>43983</v>
      </c>
      <c r="F2091" s="63" t="s">
        <v>97</v>
      </c>
      <c r="G2091" s="64" t="s">
        <v>12055</v>
      </c>
      <c r="H2091" s="67"/>
      <c r="I2091" s="72"/>
    </row>
    <row r="2092" spans="1:9" ht="14.25" customHeight="1" x14ac:dyDescent="0.25">
      <c r="A2092" s="80" t="s">
        <v>12056</v>
      </c>
      <c r="B2092" s="81" t="s">
        <v>4479</v>
      </c>
      <c r="C2092" s="80">
        <v>17</v>
      </c>
      <c r="D2092" s="83">
        <v>43963</v>
      </c>
      <c r="E2092" s="83">
        <v>43983</v>
      </c>
      <c r="F2092" s="80" t="s">
        <v>2729</v>
      </c>
      <c r="G2092" s="81" t="s">
        <v>12057</v>
      </c>
      <c r="H2092" s="149" t="s">
        <v>12058</v>
      </c>
      <c r="I2092" s="80" t="s">
        <v>7224</v>
      </c>
    </row>
    <row r="2093" spans="1:9" s="73" customFormat="1" ht="14.25" customHeight="1" x14ac:dyDescent="0.25">
      <c r="A2093" s="63" t="s">
        <v>12059</v>
      </c>
      <c r="B2093" s="64" t="s">
        <v>12060</v>
      </c>
      <c r="C2093" s="63">
        <v>17</v>
      </c>
      <c r="D2093" s="66">
        <v>43963</v>
      </c>
      <c r="E2093" s="66">
        <v>43983</v>
      </c>
      <c r="F2093" s="63" t="s">
        <v>5138</v>
      </c>
      <c r="G2093" s="64" t="s">
        <v>12061</v>
      </c>
      <c r="H2093" s="67"/>
      <c r="I2093" s="68"/>
    </row>
    <row r="2094" spans="1:9" ht="14.25" customHeight="1" x14ac:dyDescent="0.25">
      <c r="A2094" s="80" t="s">
        <v>12062</v>
      </c>
      <c r="B2094" s="81" t="s">
        <v>4002</v>
      </c>
      <c r="C2094" s="80">
        <v>17</v>
      </c>
      <c r="D2094" s="83">
        <v>43963</v>
      </c>
      <c r="E2094" s="83">
        <v>43983</v>
      </c>
      <c r="F2094" s="80" t="s">
        <v>122</v>
      </c>
      <c r="G2094" s="81" t="s">
        <v>12063</v>
      </c>
      <c r="H2094" s="84" t="s">
        <v>12064</v>
      </c>
      <c r="I2094" s="80" t="s">
        <v>7224</v>
      </c>
    </row>
    <row r="2095" spans="1:9" ht="14.25" customHeight="1" x14ac:dyDescent="0.25">
      <c r="A2095" s="59" t="s">
        <v>12065</v>
      </c>
      <c r="B2095" s="64" t="s">
        <v>4002</v>
      </c>
      <c r="C2095" s="59">
        <v>17</v>
      </c>
      <c r="D2095" s="61">
        <v>43963</v>
      </c>
      <c r="E2095" s="61">
        <v>43983</v>
      </c>
      <c r="F2095" s="59" t="s">
        <v>122</v>
      </c>
      <c r="G2095" s="17" t="s">
        <v>12066</v>
      </c>
      <c r="H2095" s="62" t="s">
        <v>12064</v>
      </c>
      <c r="I2095" s="59" t="s">
        <v>7129</v>
      </c>
    </row>
    <row r="2096" spans="1:9" s="73" customFormat="1" ht="14.25" customHeight="1" x14ac:dyDescent="0.25">
      <c r="A2096" s="80" t="s">
        <v>12067</v>
      </c>
      <c r="B2096" s="81" t="s">
        <v>4002</v>
      </c>
      <c r="C2096" s="80">
        <v>17</v>
      </c>
      <c r="D2096" s="83">
        <v>43963</v>
      </c>
      <c r="E2096" s="83">
        <v>43983</v>
      </c>
      <c r="F2096" s="80" t="s">
        <v>122</v>
      </c>
      <c r="G2096" s="81" t="s">
        <v>12068</v>
      </c>
      <c r="H2096" s="84" t="s">
        <v>12064</v>
      </c>
      <c r="I2096" s="80" t="s">
        <v>7224</v>
      </c>
    </row>
    <row r="2097" spans="1:9" s="75" customFormat="1" ht="14.25" customHeight="1" x14ac:dyDescent="0.25">
      <c r="A2097" s="59" t="s">
        <v>12069</v>
      </c>
      <c r="B2097" s="64" t="s">
        <v>4002</v>
      </c>
      <c r="C2097" s="59">
        <v>17</v>
      </c>
      <c r="D2097" s="61">
        <v>43963</v>
      </c>
      <c r="E2097" s="61">
        <v>43983</v>
      </c>
      <c r="F2097" s="59" t="s">
        <v>122</v>
      </c>
      <c r="G2097" s="17" t="s">
        <v>12070</v>
      </c>
      <c r="H2097" s="62" t="s">
        <v>12064</v>
      </c>
      <c r="I2097" s="59" t="s">
        <v>7129</v>
      </c>
    </row>
    <row r="2098" spans="1:9" s="75" customFormat="1" ht="14.25" customHeight="1" x14ac:dyDescent="0.25">
      <c r="A2098" s="59" t="s">
        <v>12071</v>
      </c>
      <c r="B2098" s="64" t="s">
        <v>4002</v>
      </c>
      <c r="C2098" s="59">
        <v>17</v>
      </c>
      <c r="D2098" s="61">
        <v>43963</v>
      </c>
      <c r="E2098" s="61">
        <v>43983</v>
      </c>
      <c r="F2098" s="59" t="s">
        <v>122</v>
      </c>
      <c r="G2098" s="17" t="s">
        <v>12072</v>
      </c>
      <c r="H2098" s="62" t="s">
        <v>12064</v>
      </c>
      <c r="I2098" s="59" t="s">
        <v>7129</v>
      </c>
    </row>
    <row r="2099" spans="1:9" ht="14.25" customHeight="1" x14ac:dyDescent="0.25">
      <c r="A2099" s="63" t="s">
        <v>12073</v>
      </c>
      <c r="B2099" s="64" t="s">
        <v>11781</v>
      </c>
      <c r="C2099" s="63">
        <v>17</v>
      </c>
      <c r="D2099" s="66">
        <v>43963</v>
      </c>
      <c r="E2099" s="66">
        <v>43983</v>
      </c>
      <c r="F2099" s="63" t="s">
        <v>793</v>
      </c>
      <c r="G2099" s="64" t="s">
        <v>12074</v>
      </c>
      <c r="H2099" s="67"/>
      <c r="I2099" s="68"/>
    </row>
    <row r="2100" spans="1:9" ht="14.25" customHeight="1" x14ac:dyDescent="0.25">
      <c r="A2100" s="63" t="s">
        <v>12075</v>
      </c>
      <c r="B2100" s="64" t="s">
        <v>12076</v>
      </c>
      <c r="C2100" s="63">
        <v>17</v>
      </c>
      <c r="D2100" s="66">
        <v>43963</v>
      </c>
      <c r="E2100" s="66">
        <v>43983</v>
      </c>
      <c r="F2100" s="63" t="s">
        <v>980</v>
      </c>
      <c r="G2100" s="64" t="s">
        <v>12077</v>
      </c>
      <c r="H2100" s="67"/>
      <c r="I2100" s="72"/>
    </row>
    <row r="2101" spans="1:9" ht="14.25" customHeight="1" x14ac:dyDescent="0.25">
      <c r="A2101" s="63" t="s">
        <v>12078</v>
      </c>
      <c r="B2101" s="64" t="s">
        <v>12079</v>
      </c>
      <c r="C2101" s="63">
        <v>17</v>
      </c>
      <c r="D2101" s="66">
        <v>43963</v>
      </c>
      <c r="E2101" s="66">
        <v>43983</v>
      </c>
      <c r="F2101" s="63" t="s">
        <v>663</v>
      </c>
      <c r="G2101" s="64" t="s">
        <v>12080</v>
      </c>
      <c r="H2101" s="67"/>
      <c r="I2101" s="95"/>
    </row>
    <row r="2102" spans="1:9" ht="14.25" customHeight="1" x14ac:dyDescent="0.25">
      <c r="A2102" s="80" t="s">
        <v>12081</v>
      </c>
      <c r="B2102" s="81" t="s">
        <v>4009</v>
      </c>
      <c r="C2102" s="80">
        <v>17</v>
      </c>
      <c r="D2102" s="83">
        <v>43963</v>
      </c>
      <c r="E2102" s="83">
        <v>43983</v>
      </c>
      <c r="F2102" s="80" t="s">
        <v>3274</v>
      </c>
      <c r="G2102" s="81" t="s">
        <v>12082</v>
      </c>
      <c r="H2102" s="84" t="s">
        <v>10718</v>
      </c>
      <c r="I2102" s="85" t="s">
        <v>7224</v>
      </c>
    </row>
    <row r="2103" spans="1:9" ht="14.25" customHeight="1" x14ac:dyDescent="0.25">
      <c r="A2103" s="63" t="s">
        <v>12083</v>
      </c>
      <c r="B2103" s="64" t="s">
        <v>12084</v>
      </c>
      <c r="C2103" s="63">
        <v>17</v>
      </c>
      <c r="D2103" s="66">
        <v>43963</v>
      </c>
      <c r="E2103" s="66">
        <v>43983</v>
      </c>
      <c r="F2103" s="63" t="s">
        <v>361</v>
      </c>
      <c r="G2103" s="64" t="s">
        <v>12085</v>
      </c>
      <c r="H2103" s="67"/>
      <c r="I2103" s="68"/>
    </row>
    <row r="2104" spans="1:9" ht="14.25" customHeight="1" x14ac:dyDescent="0.25">
      <c r="A2104" s="63" t="s">
        <v>12086</v>
      </c>
      <c r="B2104" s="64" t="s">
        <v>12087</v>
      </c>
      <c r="C2104" s="63">
        <v>17</v>
      </c>
      <c r="D2104" s="66">
        <v>43963</v>
      </c>
      <c r="E2104" s="66">
        <v>43983</v>
      </c>
      <c r="F2104" s="63" t="s">
        <v>332</v>
      </c>
      <c r="G2104" s="64" t="s">
        <v>12088</v>
      </c>
      <c r="H2104" s="67"/>
      <c r="I2104" s="68"/>
    </row>
    <row r="2105" spans="1:9" ht="14.25" customHeight="1" x14ac:dyDescent="0.25">
      <c r="A2105" s="63" t="s">
        <v>12089</v>
      </c>
      <c r="B2105" s="64" t="s">
        <v>12090</v>
      </c>
      <c r="C2105" s="63">
        <v>17</v>
      </c>
      <c r="D2105" s="66">
        <v>43963</v>
      </c>
      <c r="E2105" s="66">
        <v>43983</v>
      </c>
      <c r="F2105" s="63" t="s">
        <v>5332</v>
      </c>
      <c r="G2105" s="64" t="s">
        <v>12091</v>
      </c>
      <c r="H2105" s="67"/>
      <c r="I2105" s="68"/>
    </row>
    <row r="2106" spans="1:9" ht="14.25" customHeight="1" x14ac:dyDescent="0.25">
      <c r="A2106" s="63" t="s">
        <v>12092</v>
      </c>
      <c r="B2106" s="64" t="s">
        <v>9532</v>
      </c>
      <c r="C2106" s="63">
        <v>17</v>
      </c>
      <c r="D2106" s="66">
        <v>43963</v>
      </c>
      <c r="E2106" s="66">
        <v>43983</v>
      </c>
      <c r="F2106" s="63" t="s">
        <v>3233</v>
      </c>
      <c r="G2106" s="64" t="s">
        <v>12093</v>
      </c>
      <c r="H2106" s="67"/>
      <c r="I2106" s="68"/>
    </row>
    <row r="2107" spans="1:9" ht="14.25" customHeight="1" x14ac:dyDescent="0.25">
      <c r="A2107" s="63" t="s">
        <v>12094</v>
      </c>
      <c r="B2107" s="64" t="s">
        <v>12095</v>
      </c>
      <c r="C2107" s="63">
        <v>17</v>
      </c>
      <c r="D2107" s="66">
        <v>43963</v>
      </c>
      <c r="E2107" s="66">
        <v>43983</v>
      </c>
      <c r="F2107" s="63" t="s">
        <v>3233</v>
      </c>
      <c r="G2107" s="64" t="s">
        <v>12096</v>
      </c>
      <c r="H2107" s="67"/>
      <c r="I2107" s="95"/>
    </row>
    <row r="2108" spans="1:9" ht="14.25" customHeight="1" x14ac:dyDescent="0.25">
      <c r="A2108" s="63" t="s">
        <v>12097</v>
      </c>
      <c r="B2108" s="64" t="s">
        <v>12098</v>
      </c>
      <c r="C2108" s="63">
        <v>17</v>
      </c>
      <c r="D2108" s="66">
        <v>43963</v>
      </c>
      <c r="E2108" s="66">
        <v>43983</v>
      </c>
      <c r="F2108" s="63" t="s">
        <v>3059</v>
      </c>
      <c r="G2108" s="64" t="s">
        <v>12099</v>
      </c>
      <c r="H2108" s="67"/>
      <c r="I2108" s="68"/>
    </row>
    <row r="2109" spans="1:9" ht="14.25" customHeight="1" x14ac:dyDescent="0.25">
      <c r="A2109" s="63" t="s">
        <v>12100</v>
      </c>
      <c r="B2109" s="64" t="s">
        <v>4281</v>
      </c>
      <c r="C2109" s="63">
        <v>17</v>
      </c>
      <c r="D2109" s="66">
        <v>43963</v>
      </c>
      <c r="E2109" s="66">
        <v>43983</v>
      </c>
      <c r="F2109" s="63" t="s">
        <v>1395</v>
      </c>
      <c r="G2109" s="64" t="s">
        <v>12101</v>
      </c>
      <c r="H2109" s="67"/>
      <c r="I2109" s="72"/>
    </row>
    <row r="2110" spans="1:9" s="73" customFormat="1" ht="14.25" customHeight="1" x14ac:dyDescent="0.25">
      <c r="A2110" s="59" t="s">
        <v>12102</v>
      </c>
      <c r="B2110" s="64" t="s">
        <v>4281</v>
      </c>
      <c r="C2110" s="59">
        <v>17</v>
      </c>
      <c r="D2110" s="61">
        <v>43963</v>
      </c>
      <c r="E2110" s="61">
        <v>43983</v>
      </c>
      <c r="F2110" s="59" t="s">
        <v>1395</v>
      </c>
      <c r="G2110" s="17" t="s">
        <v>12103</v>
      </c>
      <c r="H2110" s="62" t="s">
        <v>8808</v>
      </c>
      <c r="I2110" s="59" t="s">
        <v>7129</v>
      </c>
    </row>
    <row r="2111" spans="1:9" ht="14.25" customHeight="1" x14ac:dyDescent="0.25">
      <c r="A2111" s="80" t="s">
        <v>12104</v>
      </c>
      <c r="B2111" s="81" t="s">
        <v>12105</v>
      </c>
      <c r="C2111" s="80">
        <v>17</v>
      </c>
      <c r="D2111" s="83">
        <v>43963</v>
      </c>
      <c r="E2111" s="83">
        <v>43983</v>
      </c>
      <c r="F2111" s="80" t="s">
        <v>1854</v>
      </c>
      <c r="G2111" s="81" t="s">
        <v>12106</v>
      </c>
      <c r="H2111" s="84" t="s">
        <v>12107</v>
      </c>
      <c r="I2111" s="80" t="s">
        <v>7224</v>
      </c>
    </row>
    <row r="2112" spans="1:9" ht="14.25" customHeight="1" x14ac:dyDescent="0.25">
      <c r="A2112" s="59" t="s">
        <v>12108</v>
      </c>
      <c r="B2112" s="64" t="s">
        <v>12109</v>
      </c>
      <c r="C2112" s="59">
        <v>17</v>
      </c>
      <c r="D2112" s="61">
        <v>43963</v>
      </c>
      <c r="E2112" s="61">
        <v>43983</v>
      </c>
      <c r="F2112" s="59" t="s">
        <v>3321</v>
      </c>
      <c r="G2112" s="17" t="s">
        <v>12110</v>
      </c>
      <c r="H2112" s="62" t="s">
        <v>12111</v>
      </c>
      <c r="I2112" s="59" t="s">
        <v>7129</v>
      </c>
    </row>
    <row r="2113" spans="1:9" ht="14.25" customHeight="1" x14ac:dyDescent="0.25">
      <c r="A2113" s="63" t="s">
        <v>12112</v>
      </c>
      <c r="B2113" s="64" t="s">
        <v>12113</v>
      </c>
      <c r="C2113" s="63">
        <v>17</v>
      </c>
      <c r="D2113" s="66">
        <v>43963</v>
      </c>
      <c r="E2113" s="66">
        <v>43983</v>
      </c>
      <c r="F2113" s="63" t="s">
        <v>422</v>
      </c>
      <c r="G2113" s="64" t="s">
        <v>12114</v>
      </c>
      <c r="H2113" s="67"/>
      <c r="I2113" s="68"/>
    </row>
    <row r="2114" spans="1:9" ht="14.25" customHeight="1" x14ac:dyDescent="0.25">
      <c r="A2114" s="59" t="s">
        <v>12115</v>
      </c>
      <c r="B2114" s="64" t="s">
        <v>12116</v>
      </c>
      <c r="C2114" s="59">
        <v>17</v>
      </c>
      <c r="D2114" s="61">
        <v>43963</v>
      </c>
      <c r="E2114" s="61">
        <v>43983</v>
      </c>
      <c r="F2114" s="59" t="s">
        <v>200</v>
      </c>
      <c r="G2114" s="17" t="s">
        <v>12117</v>
      </c>
      <c r="H2114" s="62" t="s">
        <v>7671</v>
      </c>
      <c r="I2114" s="59" t="s">
        <v>7129</v>
      </c>
    </row>
    <row r="2115" spans="1:9" s="75" customFormat="1" ht="14.25" customHeight="1" x14ac:dyDescent="0.25">
      <c r="A2115" s="59" t="s">
        <v>12115</v>
      </c>
      <c r="B2115" s="64" t="s">
        <v>12116</v>
      </c>
      <c r="C2115" s="59">
        <v>17</v>
      </c>
      <c r="D2115" s="61">
        <v>43963</v>
      </c>
      <c r="E2115" s="61">
        <v>43983</v>
      </c>
      <c r="F2115" s="59" t="s">
        <v>200</v>
      </c>
      <c r="G2115" s="17" t="s">
        <v>12117</v>
      </c>
      <c r="H2115" s="62" t="s">
        <v>7677</v>
      </c>
      <c r="I2115" s="59" t="s">
        <v>7129</v>
      </c>
    </row>
    <row r="2116" spans="1:9" s="75" customFormat="1" ht="14.25" customHeight="1" x14ac:dyDescent="0.25">
      <c r="A2116" s="59" t="s">
        <v>12118</v>
      </c>
      <c r="B2116" s="64" t="s">
        <v>10804</v>
      </c>
      <c r="C2116" s="59">
        <v>17</v>
      </c>
      <c r="D2116" s="61">
        <v>43963</v>
      </c>
      <c r="E2116" s="61">
        <v>43983</v>
      </c>
      <c r="F2116" s="59" t="s">
        <v>200</v>
      </c>
      <c r="G2116" s="17" t="s">
        <v>12119</v>
      </c>
      <c r="H2116" s="62" t="s">
        <v>9321</v>
      </c>
      <c r="I2116" s="59" t="s">
        <v>7129</v>
      </c>
    </row>
    <row r="2117" spans="1:9" s="75" customFormat="1" ht="14.25" customHeight="1" x14ac:dyDescent="0.25">
      <c r="A2117" s="59" t="s">
        <v>12118</v>
      </c>
      <c r="B2117" s="64" t="s">
        <v>10804</v>
      </c>
      <c r="C2117" s="59">
        <v>17</v>
      </c>
      <c r="D2117" s="61">
        <v>43963</v>
      </c>
      <c r="E2117" s="61">
        <v>43983</v>
      </c>
      <c r="F2117" s="59" t="s">
        <v>200</v>
      </c>
      <c r="G2117" s="17" t="s">
        <v>12119</v>
      </c>
      <c r="H2117" s="62" t="s">
        <v>7677</v>
      </c>
      <c r="I2117" s="59" t="s">
        <v>7129</v>
      </c>
    </row>
    <row r="2118" spans="1:9" s="75" customFormat="1" ht="14.25" customHeight="1" x14ac:dyDescent="0.25">
      <c r="A2118" s="80" t="s">
        <v>12120</v>
      </c>
      <c r="B2118" s="81" t="s">
        <v>12121</v>
      </c>
      <c r="C2118" s="80">
        <v>17</v>
      </c>
      <c r="D2118" s="83">
        <v>43963</v>
      </c>
      <c r="E2118" s="83">
        <v>43983</v>
      </c>
      <c r="F2118" s="80" t="s">
        <v>200</v>
      </c>
      <c r="G2118" s="81" t="s">
        <v>12122</v>
      </c>
      <c r="H2118" s="84" t="s">
        <v>7671</v>
      </c>
      <c r="I2118" s="80" t="s">
        <v>7224</v>
      </c>
    </row>
    <row r="2119" spans="1:9" s="75" customFormat="1" ht="14.25" customHeight="1" x14ac:dyDescent="0.25">
      <c r="A2119" s="80" t="s">
        <v>12120</v>
      </c>
      <c r="B2119" s="81" t="s">
        <v>12121</v>
      </c>
      <c r="C2119" s="80">
        <v>17</v>
      </c>
      <c r="D2119" s="83">
        <v>43963</v>
      </c>
      <c r="E2119" s="83">
        <v>43983</v>
      </c>
      <c r="F2119" s="80" t="s">
        <v>200</v>
      </c>
      <c r="G2119" s="81" t="s">
        <v>12122</v>
      </c>
      <c r="H2119" s="84" t="s">
        <v>7677</v>
      </c>
      <c r="I2119" s="80" t="s">
        <v>7224</v>
      </c>
    </row>
    <row r="2120" spans="1:9" s="73" customFormat="1" ht="14.25" customHeight="1" x14ac:dyDescent="0.25">
      <c r="A2120" s="59" t="s">
        <v>12123</v>
      </c>
      <c r="B2120" s="64" t="s">
        <v>4824</v>
      </c>
      <c r="C2120" s="59">
        <v>17</v>
      </c>
      <c r="D2120" s="61">
        <v>43963</v>
      </c>
      <c r="E2120" s="61">
        <v>43983</v>
      </c>
      <c r="F2120" s="59" t="s">
        <v>192</v>
      </c>
      <c r="G2120" s="17" t="s">
        <v>12124</v>
      </c>
      <c r="H2120" s="130" t="s">
        <v>7677</v>
      </c>
      <c r="I2120" s="59" t="s">
        <v>7129</v>
      </c>
    </row>
    <row r="2121" spans="1:9" s="75" customFormat="1" ht="14.25" customHeight="1" x14ac:dyDescent="0.25">
      <c r="A2121" s="59" t="s">
        <v>12125</v>
      </c>
      <c r="B2121" s="64" t="s">
        <v>12126</v>
      </c>
      <c r="C2121" s="59">
        <v>17</v>
      </c>
      <c r="D2121" s="61">
        <v>43963</v>
      </c>
      <c r="E2121" s="61">
        <v>43983</v>
      </c>
      <c r="F2121" s="59" t="s">
        <v>246</v>
      </c>
      <c r="G2121" s="17" t="s">
        <v>12127</v>
      </c>
      <c r="H2121" s="62" t="s">
        <v>7719</v>
      </c>
      <c r="I2121" s="59" t="s">
        <v>7129</v>
      </c>
    </row>
    <row r="2122" spans="1:9" s="73" customFormat="1" ht="14.25" customHeight="1" x14ac:dyDescent="0.25">
      <c r="A2122" s="59" t="s">
        <v>12125</v>
      </c>
      <c r="B2122" s="64" t="s">
        <v>12126</v>
      </c>
      <c r="C2122" s="59">
        <v>17</v>
      </c>
      <c r="D2122" s="61">
        <v>43963</v>
      </c>
      <c r="E2122" s="61">
        <v>43983</v>
      </c>
      <c r="F2122" s="59" t="s">
        <v>246</v>
      </c>
      <c r="G2122" s="17" t="s">
        <v>12127</v>
      </c>
      <c r="H2122" s="62" t="s">
        <v>11842</v>
      </c>
      <c r="I2122" s="59" t="s">
        <v>7129</v>
      </c>
    </row>
    <row r="2123" spans="1:9" s="73" customFormat="1" ht="14.25" customHeight="1" x14ac:dyDescent="0.25">
      <c r="A2123" s="63" t="s">
        <v>12128</v>
      </c>
      <c r="B2123" s="64" t="s">
        <v>12129</v>
      </c>
      <c r="C2123" s="63">
        <v>17</v>
      </c>
      <c r="D2123" s="66">
        <v>43963</v>
      </c>
      <c r="E2123" s="66">
        <v>43983</v>
      </c>
      <c r="F2123" s="63" t="s">
        <v>2902</v>
      </c>
      <c r="G2123" s="64" t="s">
        <v>12130</v>
      </c>
      <c r="H2123" s="67"/>
      <c r="I2123" s="68"/>
    </row>
    <row r="2124" spans="1:9" ht="14.25" customHeight="1" x14ac:dyDescent="0.25">
      <c r="A2124" s="63" t="s">
        <v>12131</v>
      </c>
      <c r="B2124" s="64" t="s">
        <v>12132</v>
      </c>
      <c r="C2124" s="63">
        <v>17</v>
      </c>
      <c r="D2124" s="66">
        <v>43963</v>
      </c>
      <c r="E2124" s="66">
        <v>43983</v>
      </c>
      <c r="F2124" s="63" t="s">
        <v>1654</v>
      </c>
      <c r="G2124" s="64" t="s">
        <v>12133</v>
      </c>
      <c r="H2124" s="67"/>
      <c r="I2124" s="72"/>
    </row>
    <row r="2125" spans="1:9" ht="14.25" customHeight="1" x14ac:dyDescent="0.25">
      <c r="A2125" s="63" t="s">
        <v>12134</v>
      </c>
      <c r="B2125" s="64" t="s">
        <v>12135</v>
      </c>
      <c r="C2125" s="63">
        <v>17</v>
      </c>
      <c r="D2125" s="66">
        <v>43963</v>
      </c>
      <c r="E2125" s="66">
        <v>43983</v>
      </c>
      <c r="F2125" s="63" t="s">
        <v>386</v>
      </c>
      <c r="G2125" s="64" t="s">
        <v>12136</v>
      </c>
      <c r="H2125" s="67"/>
      <c r="I2125" s="68"/>
    </row>
    <row r="2126" spans="1:9" ht="14.25" customHeight="1" x14ac:dyDescent="0.25">
      <c r="A2126" s="63" t="s">
        <v>12137</v>
      </c>
      <c r="B2126" s="64" t="s">
        <v>12138</v>
      </c>
      <c r="C2126" s="63">
        <v>17</v>
      </c>
      <c r="D2126" s="66">
        <v>43963</v>
      </c>
      <c r="E2126" s="66">
        <v>43983</v>
      </c>
      <c r="F2126" s="63" t="s">
        <v>1759</v>
      </c>
      <c r="G2126" s="64" t="s">
        <v>12139</v>
      </c>
      <c r="H2126" s="67"/>
      <c r="I2126" s="72"/>
    </row>
    <row r="2127" spans="1:9" ht="14.25" customHeight="1" x14ac:dyDescent="0.25">
      <c r="A2127" s="63" t="s">
        <v>12140</v>
      </c>
      <c r="B2127" s="64" t="s">
        <v>10736</v>
      </c>
      <c r="C2127" s="63">
        <v>17</v>
      </c>
      <c r="D2127" s="66">
        <v>43963</v>
      </c>
      <c r="E2127" s="66">
        <v>43983</v>
      </c>
      <c r="F2127" s="63" t="s">
        <v>430</v>
      </c>
      <c r="G2127" s="64" t="s">
        <v>12141</v>
      </c>
      <c r="H2127" s="67"/>
      <c r="I2127" s="72"/>
    </row>
    <row r="2128" spans="1:9" ht="14.25" customHeight="1" x14ac:dyDescent="0.25">
      <c r="A2128" s="63" t="s">
        <v>12142</v>
      </c>
      <c r="B2128" s="64" t="s">
        <v>4693</v>
      </c>
      <c r="C2128" s="63">
        <v>17</v>
      </c>
      <c r="D2128" s="66">
        <v>43963</v>
      </c>
      <c r="E2128" s="66">
        <v>43983</v>
      </c>
      <c r="F2128" s="63" t="s">
        <v>112</v>
      </c>
      <c r="G2128" s="64" t="s">
        <v>12143</v>
      </c>
      <c r="H2128" s="67"/>
      <c r="I2128" s="68"/>
    </row>
    <row r="2129" spans="1:9" ht="14.25" customHeight="1" x14ac:dyDescent="0.25">
      <c r="A2129" s="63" t="s">
        <v>12144</v>
      </c>
      <c r="B2129" s="64" t="s">
        <v>11781</v>
      </c>
      <c r="C2129" s="63">
        <v>17</v>
      </c>
      <c r="D2129" s="66">
        <v>43963</v>
      </c>
      <c r="E2129" s="66">
        <v>43983</v>
      </c>
      <c r="F2129" s="63" t="s">
        <v>112</v>
      </c>
      <c r="G2129" s="64" t="s">
        <v>12145</v>
      </c>
      <c r="H2129" s="67"/>
      <c r="I2129" s="68"/>
    </row>
    <row r="2130" spans="1:9" ht="14.25" customHeight="1" x14ac:dyDescent="0.25">
      <c r="A2130" s="63" t="s">
        <v>12146</v>
      </c>
      <c r="B2130" s="64" t="s">
        <v>11781</v>
      </c>
      <c r="C2130" s="63">
        <v>17</v>
      </c>
      <c r="D2130" s="66">
        <v>43963</v>
      </c>
      <c r="E2130" s="66">
        <v>43983</v>
      </c>
      <c r="F2130" s="63" t="s">
        <v>112</v>
      </c>
      <c r="G2130" s="64" t="s">
        <v>12147</v>
      </c>
      <c r="H2130" s="67"/>
      <c r="I2130" s="72"/>
    </row>
    <row r="2131" spans="1:9" ht="14.25" customHeight="1" x14ac:dyDescent="0.25">
      <c r="A2131" s="63" t="s">
        <v>12148</v>
      </c>
      <c r="B2131" s="64" t="s">
        <v>12149</v>
      </c>
      <c r="C2131" s="63">
        <v>17</v>
      </c>
      <c r="D2131" s="66">
        <v>43963</v>
      </c>
      <c r="E2131" s="66">
        <v>43983</v>
      </c>
      <c r="F2131" s="63" t="s">
        <v>112</v>
      </c>
      <c r="G2131" s="64" t="s">
        <v>12150</v>
      </c>
      <c r="H2131" s="67"/>
      <c r="I2131" s="68"/>
    </row>
    <row r="2132" spans="1:9" ht="14.25" customHeight="1" x14ac:dyDescent="0.25">
      <c r="A2132" s="63" t="s">
        <v>12151</v>
      </c>
      <c r="B2132" s="64" t="s">
        <v>4018</v>
      </c>
      <c r="C2132" s="63">
        <v>17</v>
      </c>
      <c r="D2132" s="66">
        <v>43963</v>
      </c>
      <c r="E2132" s="66">
        <v>43983</v>
      </c>
      <c r="F2132" s="63" t="s">
        <v>112</v>
      </c>
      <c r="G2132" s="64" t="s">
        <v>12152</v>
      </c>
      <c r="H2132" s="67"/>
      <c r="I2132" s="72"/>
    </row>
    <row r="2133" spans="1:9" ht="14.25" customHeight="1" x14ac:dyDescent="0.25">
      <c r="A2133" s="63" t="s">
        <v>12153</v>
      </c>
      <c r="B2133" s="64" t="s">
        <v>10411</v>
      </c>
      <c r="C2133" s="63">
        <v>17</v>
      </c>
      <c r="D2133" s="66">
        <v>43963</v>
      </c>
      <c r="E2133" s="66">
        <v>43983</v>
      </c>
      <c r="F2133" s="63" t="s">
        <v>491</v>
      </c>
      <c r="G2133" s="64" t="s">
        <v>12154</v>
      </c>
      <c r="H2133" s="67"/>
      <c r="I2133" s="68"/>
    </row>
    <row r="2134" spans="1:9" ht="14.25" customHeight="1" x14ac:dyDescent="0.25">
      <c r="A2134" s="63" t="s">
        <v>12155</v>
      </c>
      <c r="B2134" s="64" t="s">
        <v>10411</v>
      </c>
      <c r="C2134" s="63">
        <v>17</v>
      </c>
      <c r="D2134" s="66">
        <v>43963</v>
      </c>
      <c r="E2134" s="66">
        <v>43983</v>
      </c>
      <c r="F2134" s="63" t="s">
        <v>491</v>
      </c>
      <c r="G2134" s="64" t="s">
        <v>12156</v>
      </c>
      <c r="H2134" s="67"/>
      <c r="I2134" s="68"/>
    </row>
    <row r="2135" spans="1:9" ht="14.25" customHeight="1" x14ac:dyDescent="0.25">
      <c r="A2135" s="63" t="s">
        <v>12157</v>
      </c>
      <c r="B2135" s="64" t="s">
        <v>10411</v>
      </c>
      <c r="C2135" s="63">
        <v>17</v>
      </c>
      <c r="D2135" s="66">
        <v>43963</v>
      </c>
      <c r="E2135" s="66">
        <v>43983</v>
      </c>
      <c r="F2135" s="63" t="s">
        <v>491</v>
      </c>
      <c r="G2135" s="64" t="s">
        <v>12158</v>
      </c>
      <c r="H2135" s="67"/>
      <c r="I2135" s="95"/>
    </row>
    <row r="2136" spans="1:9" ht="14.25" customHeight="1" x14ac:dyDescent="0.25">
      <c r="A2136" s="63" t="s">
        <v>12159</v>
      </c>
      <c r="B2136" s="64" t="s">
        <v>12160</v>
      </c>
      <c r="C2136" s="63">
        <v>17</v>
      </c>
      <c r="D2136" s="66">
        <v>43963</v>
      </c>
      <c r="E2136" s="66">
        <v>43983</v>
      </c>
      <c r="F2136" s="63" t="s">
        <v>491</v>
      </c>
      <c r="G2136" s="64" t="s">
        <v>12161</v>
      </c>
      <c r="H2136" s="67"/>
      <c r="I2136" s="68"/>
    </row>
    <row r="2137" spans="1:9" s="73" customFormat="1" ht="14.25" customHeight="1" x14ac:dyDescent="0.25">
      <c r="A2137" s="63" t="s">
        <v>12162</v>
      </c>
      <c r="B2137" s="64" t="s">
        <v>12160</v>
      </c>
      <c r="C2137" s="63">
        <v>17</v>
      </c>
      <c r="D2137" s="66">
        <v>43963</v>
      </c>
      <c r="E2137" s="66">
        <v>43983</v>
      </c>
      <c r="F2137" s="63" t="s">
        <v>491</v>
      </c>
      <c r="G2137" s="64" t="s">
        <v>12163</v>
      </c>
      <c r="H2137" s="67"/>
      <c r="I2137" s="68"/>
    </row>
    <row r="2138" spans="1:9" ht="14.25" customHeight="1" x14ac:dyDescent="0.25">
      <c r="A2138" s="63" t="s">
        <v>12164</v>
      </c>
      <c r="B2138" s="64" t="s">
        <v>8060</v>
      </c>
      <c r="C2138" s="63">
        <v>17</v>
      </c>
      <c r="D2138" s="66">
        <v>43963</v>
      </c>
      <c r="E2138" s="66">
        <v>43983</v>
      </c>
      <c r="F2138" s="63" t="s">
        <v>491</v>
      </c>
      <c r="G2138" s="64" t="s">
        <v>12165</v>
      </c>
      <c r="H2138" s="67"/>
      <c r="I2138" s="68"/>
    </row>
    <row r="2139" spans="1:9" ht="14.25" customHeight="1" x14ac:dyDescent="0.25">
      <c r="A2139" s="63" t="s">
        <v>12166</v>
      </c>
      <c r="B2139" s="64" t="s">
        <v>4018</v>
      </c>
      <c r="C2139" s="63">
        <v>17</v>
      </c>
      <c r="D2139" s="66">
        <v>43963</v>
      </c>
      <c r="E2139" s="66">
        <v>43983</v>
      </c>
      <c r="F2139" s="63" t="s">
        <v>2840</v>
      </c>
      <c r="G2139" s="64" t="s">
        <v>12167</v>
      </c>
      <c r="H2139" s="67"/>
      <c r="I2139" s="68"/>
    </row>
    <row r="2140" spans="1:9" ht="14.25" customHeight="1" x14ac:dyDescent="0.25">
      <c r="A2140" s="63" t="s">
        <v>12168</v>
      </c>
      <c r="B2140" s="64" t="s">
        <v>4018</v>
      </c>
      <c r="C2140" s="63">
        <v>17</v>
      </c>
      <c r="D2140" s="66">
        <v>43963</v>
      </c>
      <c r="E2140" s="66">
        <v>43983</v>
      </c>
      <c r="F2140" s="63" t="s">
        <v>2840</v>
      </c>
      <c r="G2140" s="64" t="s">
        <v>12169</v>
      </c>
      <c r="H2140" s="67"/>
      <c r="I2140" s="68"/>
    </row>
    <row r="2141" spans="1:9" ht="14.25" customHeight="1" x14ac:dyDescent="0.25">
      <c r="A2141" s="63" t="s">
        <v>12170</v>
      </c>
      <c r="B2141" s="64" t="s">
        <v>4018</v>
      </c>
      <c r="C2141" s="63">
        <v>17</v>
      </c>
      <c r="D2141" s="66">
        <v>43963</v>
      </c>
      <c r="E2141" s="66">
        <v>43983</v>
      </c>
      <c r="F2141" s="63" t="s">
        <v>2611</v>
      </c>
      <c r="G2141" s="64" t="s">
        <v>12171</v>
      </c>
      <c r="H2141" s="67"/>
      <c r="I2141" s="68"/>
    </row>
    <row r="2142" spans="1:9" ht="14.25" customHeight="1" x14ac:dyDescent="0.25">
      <c r="A2142" s="63" t="s">
        <v>12172</v>
      </c>
      <c r="B2142" s="64" t="s">
        <v>12173</v>
      </c>
      <c r="C2142" s="63">
        <v>17</v>
      </c>
      <c r="D2142" s="66">
        <v>43963</v>
      </c>
      <c r="E2142" s="66">
        <v>43983</v>
      </c>
      <c r="F2142" s="63" t="s">
        <v>868</v>
      </c>
      <c r="G2142" s="64" t="s">
        <v>12174</v>
      </c>
      <c r="H2142" s="67"/>
      <c r="I2142" s="68"/>
    </row>
    <row r="2143" spans="1:9" s="75" customFormat="1" ht="14.25" customHeight="1" x14ac:dyDescent="0.25">
      <c r="A2143" s="63" t="s">
        <v>12175</v>
      </c>
      <c r="B2143" s="64" t="s">
        <v>12149</v>
      </c>
      <c r="C2143" s="63">
        <v>17</v>
      </c>
      <c r="D2143" s="66">
        <v>43963</v>
      </c>
      <c r="E2143" s="66">
        <v>43983</v>
      </c>
      <c r="F2143" s="63" t="s">
        <v>82</v>
      </c>
      <c r="G2143" s="64" t="s">
        <v>12176</v>
      </c>
      <c r="H2143" s="67"/>
      <c r="I2143" s="101"/>
    </row>
    <row r="2144" spans="1:9" s="73" customFormat="1" ht="14.25" customHeight="1" x14ac:dyDescent="0.25">
      <c r="A2144" s="63" t="s">
        <v>12177</v>
      </c>
      <c r="B2144" s="64" t="s">
        <v>4018</v>
      </c>
      <c r="C2144" s="63">
        <v>17</v>
      </c>
      <c r="D2144" s="66">
        <v>43963</v>
      </c>
      <c r="E2144" s="66">
        <v>43983</v>
      </c>
      <c r="F2144" s="63" t="s">
        <v>82</v>
      </c>
      <c r="G2144" s="64" t="s">
        <v>12178</v>
      </c>
      <c r="H2144" s="67"/>
      <c r="I2144" s="72"/>
    </row>
    <row r="2145" spans="1:9" s="73" customFormat="1" ht="14.25" customHeight="1" x14ac:dyDescent="0.25">
      <c r="A2145" s="63" t="s">
        <v>12179</v>
      </c>
      <c r="B2145" s="64" t="s">
        <v>11979</v>
      </c>
      <c r="C2145" s="63">
        <v>17</v>
      </c>
      <c r="D2145" s="66">
        <v>43963</v>
      </c>
      <c r="E2145" s="66">
        <v>43983</v>
      </c>
      <c r="F2145" s="63" t="s">
        <v>985</v>
      </c>
      <c r="G2145" s="64" t="s">
        <v>12180</v>
      </c>
      <c r="H2145" s="67"/>
      <c r="I2145" s="68"/>
    </row>
    <row r="2146" spans="1:9" s="73" customFormat="1" ht="14.25" customHeight="1" x14ac:dyDescent="0.25">
      <c r="A2146" s="63" t="s">
        <v>12181</v>
      </c>
      <c r="B2146" s="64" t="s">
        <v>11979</v>
      </c>
      <c r="C2146" s="63">
        <v>17</v>
      </c>
      <c r="D2146" s="66">
        <v>43963</v>
      </c>
      <c r="E2146" s="66">
        <v>43983</v>
      </c>
      <c r="F2146" s="63" t="s">
        <v>985</v>
      </c>
      <c r="G2146" s="64" t="s">
        <v>12182</v>
      </c>
      <c r="H2146" s="67"/>
      <c r="I2146" s="95"/>
    </row>
    <row r="2147" spans="1:9" s="75" customFormat="1" ht="14.25" customHeight="1" x14ac:dyDescent="0.25">
      <c r="A2147" s="63" t="s">
        <v>12183</v>
      </c>
      <c r="B2147" s="64" t="s">
        <v>7959</v>
      </c>
      <c r="C2147" s="63">
        <v>17</v>
      </c>
      <c r="D2147" s="66">
        <v>43963</v>
      </c>
      <c r="E2147" s="66">
        <v>43983</v>
      </c>
      <c r="F2147" s="63" t="s">
        <v>1906</v>
      </c>
      <c r="G2147" s="64" t="s">
        <v>12184</v>
      </c>
      <c r="H2147" s="67"/>
      <c r="I2147" s="68"/>
    </row>
    <row r="2148" spans="1:9" s="73" customFormat="1" ht="14.25" customHeight="1" x14ac:dyDescent="0.25">
      <c r="A2148" s="63" t="s">
        <v>12185</v>
      </c>
      <c r="B2148" s="64" t="s">
        <v>7959</v>
      </c>
      <c r="C2148" s="63">
        <v>17</v>
      </c>
      <c r="D2148" s="66">
        <v>43963</v>
      </c>
      <c r="E2148" s="66">
        <v>43983</v>
      </c>
      <c r="F2148" s="63" t="s">
        <v>1906</v>
      </c>
      <c r="G2148" s="64" t="s">
        <v>12186</v>
      </c>
      <c r="H2148" s="67"/>
      <c r="I2148" s="68"/>
    </row>
    <row r="2149" spans="1:9" ht="14.25" customHeight="1" x14ac:dyDescent="0.25">
      <c r="A2149" s="63" t="s">
        <v>12187</v>
      </c>
      <c r="B2149" s="64" t="s">
        <v>7959</v>
      </c>
      <c r="C2149" s="63">
        <v>17</v>
      </c>
      <c r="D2149" s="66">
        <v>43963</v>
      </c>
      <c r="E2149" s="66">
        <v>43983</v>
      </c>
      <c r="F2149" s="63" t="s">
        <v>1906</v>
      </c>
      <c r="G2149" s="64" t="s">
        <v>12188</v>
      </c>
      <c r="H2149" s="67"/>
      <c r="I2149" s="95"/>
    </row>
    <row r="2150" spans="1:9" s="75" customFormat="1" ht="14.25" customHeight="1" x14ac:dyDescent="0.25">
      <c r="A2150" s="63" t="s">
        <v>12189</v>
      </c>
      <c r="B2150" s="64" t="s">
        <v>7959</v>
      </c>
      <c r="C2150" s="63">
        <v>17</v>
      </c>
      <c r="D2150" s="66">
        <v>43963</v>
      </c>
      <c r="E2150" s="66">
        <v>43983</v>
      </c>
      <c r="F2150" s="63" t="s">
        <v>1906</v>
      </c>
      <c r="G2150" s="64" t="s">
        <v>12190</v>
      </c>
      <c r="H2150" s="67"/>
      <c r="I2150" s="95"/>
    </row>
    <row r="2151" spans="1:9" s="75" customFormat="1" ht="14.25" customHeight="1" x14ac:dyDescent="0.25">
      <c r="A2151" s="80" t="s">
        <v>12191</v>
      </c>
      <c r="B2151" s="81" t="s">
        <v>8189</v>
      </c>
      <c r="C2151" s="80">
        <v>17</v>
      </c>
      <c r="D2151" s="83">
        <v>43963</v>
      </c>
      <c r="E2151" s="83">
        <v>43983</v>
      </c>
      <c r="F2151" s="80" t="s">
        <v>695</v>
      </c>
      <c r="G2151" s="81" t="s">
        <v>12192</v>
      </c>
      <c r="H2151" s="84" t="s">
        <v>8120</v>
      </c>
      <c r="I2151" s="80" t="s">
        <v>7224</v>
      </c>
    </row>
    <row r="2152" spans="1:9" s="73" customFormat="1" ht="14.25" customHeight="1" x14ac:dyDescent="0.25">
      <c r="A2152" s="59" t="s">
        <v>12193</v>
      </c>
      <c r="B2152" s="64" t="s">
        <v>8260</v>
      </c>
      <c r="C2152" s="59">
        <v>17</v>
      </c>
      <c r="D2152" s="61">
        <v>43963</v>
      </c>
      <c r="E2152" s="61">
        <v>43983</v>
      </c>
      <c r="F2152" s="59" t="s">
        <v>695</v>
      </c>
      <c r="G2152" s="17" t="s">
        <v>12194</v>
      </c>
      <c r="H2152" s="62" t="s">
        <v>8120</v>
      </c>
      <c r="I2152" s="59" t="s">
        <v>7129</v>
      </c>
    </row>
    <row r="2153" spans="1:9" s="73" customFormat="1" ht="14.25" customHeight="1" x14ac:dyDescent="0.25">
      <c r="A2153" s="59" t="s">
        <v>12195</v>
      </c>
      <c r="B2153" s="64" t="s">
        <v>8260</v>
      </c>
      <c r="C2153" s="59">
        <v>17</v>
      </c>
      <c r="D2153" s="61">
        <v>43963</v>
      </c>
      <c r="E2153" s="61">
        <v>43983</v>
      </c>
      <c r="F2153" s="59" t="s">
        <v>695</v>
      </c>
      <c r="G2153" s="17" t="s">
        <v>12196</v>
      </c>
      <c r="H2153" s="62" t="s">
        <v>8120</v>
      </c>
      <c r="I2153" s="59" t="s">
        <v>7129</v>
      </c>
    </row>
    <row r="2154" spans="1:9" ht="14.25" customHeight="1" x14ac:dyDescent="0.25">
      <c r="A2154" s="63" t="s">
        <v>12197</v>
      </c>
      <c r="B2154" s="64" t="s">
        <v>9937</v>
      </c>
      <c r="C2154" s="63">
        <v>17</v>
      </c>
      <c r="D2154" s="66">
        <v>43963</v>
      </c>
      <c r="E2154" s="66">
        <v>43983</v>
      </c>
      <c r="F2154" s="63" t="s">
        <v>6232</v>
      </c>
      <c r="G2154" s="64" t="s">
        <v>12198</v>
      </c>
      <c r="H2154" s="67"/>
      <c r="I2154" s="68"/>
    </row>
    <row r="2155" spans="1:9" ht="14.25" customHeight="1" x14ac:dyDescent="0.25">
      <c r="A2155" s="59" t="s">
        <v>12199</v>
      </c>
      <c r="B2155" s="64" t="s">
        <v>12200</v>
      </c>
      <c r="C2155" s="59">
        <v>17</v>
      </c>
      <c r="D2155" s="61">
        <v>43963</v>
      </c>
      <c r="E2155" s="61">
        <v>43983</v>
      </c>
      <c r="F2155" s="59" t="s">
        <v>6430</v>
      </c>
      <c r="G2155" s="17" t="s">
        <v>12201</v>
      </c>
      <c r="H2155" s="62" t="s">
        <v>8249</v>
      </c>
      <c r="I2155" s="59" t="s">
        <v>7129</v>
      </c>
    </row>
    <row r="2156" spans="1:9" ht="14.25" customHeight="1" x14ac:dyDescent="0.25">
      <c r="A2156" s="59" t="s">
        <v>12202</v>
      </c>
      <c r="B2156" s="64" t="s">
        <v>4655</v>
      </c>
      <c r="C2156" s="59">
        <v>17</v>
      </c>
      <c r="D2156" s="61">
        <v>43963</v>
      </c>
      <c r="E2156" s="61">
        <v>43983</v>
      </c>
      <c r="F2156" s="59" t="s">
        <v>771</v>
      </c>
      <c r="G2156" s="17" t="s">
        <v>12203</v>
      </c>
      <c r="H2156" s="62" t="s">
        <v>8120</v>
      </c>
      <c r="I2156" s="59" t="s">
        <v>7129</v>
      </c>
    </row>
    <row r="2157" spans="1:9" ht="14.25" customHeight="1" x14ac:dyDescent="0.25">
      <c r="A2157" s="59" t="s">
        <v>12204</v>
      </c>
      <c r="B2157" s="64" t="s">
        <v>12205</v>
      </c>
      <c r="C2157" s="59">
        <v>17</v>
      </c>
      <c r="D2157" s="61">
        <v>43963</v>
      </c>
      <c r="E2157" s="61">
        <v>43983</v>
      </c>
      <c r="F2157" s="59" t="s">
        <v>2110</v>
      </c>
      <c r="G2157" s="17" t="s">
        <v>12206</v>
      </c>
      <c r="H2157" s="62" t="s">
        <v>4446</v>
      </c>
      <c r="I2157" s="59" t="s">
        <v>7129</v>
      </c>
    </row>
    <row r="2158" spans="1:9" ht="14.25" customHeight="1" x14ac:dyDescent="0.25">
      <c r="A2158" s="59" t="s">
        <v>12204</v>
      </c>
      <c r="B2158" s="64" t="s">
        <v>12205</v>
      </c>
      <c r="C2158" s="59">
        <v>17</v>
      </c>
      <c r="D2158" s="61">
        <v>43963</v>
      </c>
      <c r="E2158" s="61">
        <v>43983</v>
      </c>
      <c r="F2158" s="59" t="s">
        <v>2110</v>
      </c>
      <c r="G2158" s="17" t="s">
        <v>12206</v>
      </c>
      <c r="H2158" s="62" t="s">
        <v>8270</v>
      </c>
      <c r="I2158" s="59" t="s">
        <v>7129</v>
      </c>
    </row>
    <row r="2159" spans="1:9" s="103" customFormat="1" ht="14.25" customHeight="1" x14ac:dyDescent="0.25">
      <c r="A2159" s="63" t="s">
        <v>12207</v>
      </c>
      <c r="B2159" s="64" t="s">
        <v>12208</v>
      </c>
      <c r="C2159" s="63">
        <v>17</v>
      </c>
      <c r="D2159" s="66">
        <v>43963</v>
      </c>
      <c r="E2159" s="66">
        <v>43983</v>
      </c>
      <c r="F2159" s="63" t="s">
        <v>1687</v>
      </c>
      <c r="G2159" s="64" t="s">
        <v>12209</v>
      </c>
      <c r="H2159" s="67"/>
      <c r="I2159" s="68"/>
    </row>
    <row r="2160" spans="1:9" s="103" customFormat="1" ht="14.25" customHeight="1" x14ac:dyDescent="0.25">
      <c r="A2160" s="63" t="s">
        <v>12210</v>
      </c>
      <c r="B2160" s="64" t="s">
        <v>12211</v>
      </c>
      <c r="C2160" s="63">
        <v>17</v>
      </c>
      <c r="D2160" s="66">
        <v>43963</v>
      </c>
      <c r="E2160" s="66">
        <v>43983</v>
      </c>
      <c r="F2160" s="63" t="s">
        <v>1756</v>
      </c>
      <c r="G2160" s="64" t="s">
        <v>12212</v>
      </c>
      <c r="H2160" s="67"/>
      <c r="I2160" s="68"/>
    </row>
    <row r="2161" spans="1:9" s="73" customFormat="1" ht="14.25" customHeight="1" x14ac:dyDescent="0.25">
      <c r="A2161" s="63" t="s">
        <v>12213</v>
      </c>
      <c r="B2161" s="64" t="s">
        <v>12214</v>
      </c>
      <c r="C2161" s="63">
        <v>17</v>
      </c>
      <c r="D2161" s="66">
        <v>43963</v>
      </c>
      <c r="E2161" s="66">
        <v>43983</v>
      </c>
      <c r="F2161" s="63" t="s">
        <v>1756</v>
      </c>
      <c r="G2161" s="64" t="s">
        <v>12215</v>
      </c>
      <c r="H2161" s="150"/>
      <c r="I2161" s="72"/>
    </row>
    <row r="2162" spans="1:9" s="73" customFormat="1" ht="14.25" customHeight="1" x14ac:dyDescent="0.25">
      <c r="A2162" s="63" t="s">
        <v>12216</v>
      </c>
      <c r="B2162" s="64" t="s">
        <v>12217</v>
      </c>
      <c r="C2162" s="63">
        <v>17</v>
      </c>
      <c r="D2162" s="66">
        <v>43963</v>
      </c>
      <c r="E2162" s="66">
        <v>43983</v>
      </c>
      <c r="F2162" s="63" t="s">
        <v>992</v>
      </c>
      <c r="G2162" s="64" t="s">
        <v>12218</v>
      </c>
      <c r="H2162" s="77"/>
      <c r="I2162" s="68"/>
    </row>
    <row r="2163" spans="1:9" s="73" customFormat="1" ht="14.25" customHeight="1" x14ac:dyDescent="0.25">
      <c r="A2163" s="63" t="s">
        <v>12219</v>
      </c>
      <c r="B2163" s="64" t="s">
        <v>12220</v>
      </c>
      <c r="C2163" s="63">
        <v>17</v>
      </c>
      <c r="D2163" s="66">
        <v>43963</v>
      </c>
      <c r="E2163" s="66">
        <v>43983</v>
      </c>
      <c r="F2163" s="63" t="s">
        <v>3745</v>
      </c>
      <c r="G2163" s="64" t="s">
        <v>12221</v>
      </c>
      <c r="H2163" s="67"/>
      <c r="I2163" s="72"/>
    </row>
    <row r="2164" spans="1:9" s="73" customFormat="1" ht="14.25" customHeight="1" x14ac:dyDescent="0.25">
      <c r="A2164" s="63" t="s">
        <v>12222</v>
      </c>
      <c r="B2164" s="64" t="s">
        <v>12217</v>
      </c>
      <c r="C2164" s="63">
        <v>17</v>
      </c>
      <c r="D2164" s="66">
        <v>43963</v>
      </c>
      <c r="E2164" s="66">
        <v>43983</v>
      </c>
      <c r="F2164" s="63" t="s">
        <v>3432</v>
      </c>
      <c r="G2164" s="64" t="s">
        <v>12223</v>
      </c>
      <c r="H2164" s="67"/>
      <c r="I2164" s="72"/>
    </row>
    <row r="2165" spans="1:9" s="73" customFormat="1" ht="14.25" customHeight="1" x14ac:dyDescent="0.25">
      <c r="A2165" s="63" t="s">
        <v>12224</v>
      </c>
      <c r="B2165" s="64" t="s">
        <v>12217</v>
      </c>
      <c r="C2165" s="63">
        <v>17</v>
      </c>
      <c r="D2165" s="66">
        <v>43963</v>
      </c>
      <c r="E2165" s="66">
        <v>43983</v>
      </c>
      <c r="F2165" s="63" t="s">
        <v>3432</v>
      </c>
      <c r="G2165" s="64" t="s">
        <v>12225</v>
      </c>
      <c r="H2165" s="67"/>
      <c r="I2165" s="95"/>
    </row>
    <row r="2166" spans="1:9" s="73" customFormat="1" ht="14.25" customHeight="1" x14ac:dyDescent="0.25">
      <c r="A2166" s="63" t="s">
        <v>12226</v>
      </c>
      <c r="B2166" s="64" t="s">
        <v>12217</v>
      </c>
      <c r="C2166" s="63">
        <v>17</v>
      </c>
      <c r="D2166" s="66">
        <v>43963</v>
      </c>
      <c r="E2166" s="66">
        <v>43983</v>
      </c>
      <c r="F2166" s="63" t="s">
        <v>3432</v>
      </c>
      <c r="G2166" s="64" t="s">
        <v>12227</v>
      </c>
      <c r="H2166" s="67"/>
      <c r="I2166" s="95"/>
    </row>
    <row r="2167" spans="1:9" ht="14.25" customHeight="1" x14ac:dyDescent="0.25">
      <c r="A2167" s="63" t="s">
        <v>12228</v>
      </c>
      <c r="B2167" s="64" t="s">
        <v>12229</v>
      </c>
      <c r="C2167" s="63">
        <v>17</v>
      </c>
      <c r="D2167" s="66">
        <v>43963</v>
      </c>
      <c r="E2167" s="66">
        <v>43983</v>
      </c>
      <c r="F2167" s="63" t="s">
        <v>38</v>
      </c>
      <c r="G2167" s="64" t="s">
        <v>12230</v>
      </c>
      <c r="H2167" s="67"/>
      <c r="I2167" s="68"/>
    </row>
    <row r="2168" spans="1:9" ht="14.25" customHeight="1" x14ac:dyDescent="0.25">
      <c r="A2168" s="63" t="s">
        <v>12231</v>
      </c>
      <c r="B2168" s="64" t="s">
        <v>8167</v>
      </c>
      <c r="C2168" s="63">
        <v>17</v>
      </c>
      <c r="D2168" s="66">
        <v>43963</v>
      </c>
      <c r="E2168" s="66">
        <v>43983</v>
      </c>
      <c r="F2168" s="63" t="s">
        <v>1315</v>
      </c>
      <c r="G2168" s="64" t="s">
        <v>12232</v>
      </c>
      <c r="H2168" s="67"/>
      <c r="I2168" s="68"/>
    </row>
    <row r="2169" spans="1:9" ht="14.25" customHeight="1" x14ac:dyDescent="0.25">
      <c r="A2169" s="63" t="s">
        <v>12233</v>
      </c>
      <c r="B2169" s="64" t="s">
        <v>12234</v>
      </c>
      <c r="C2169" s="63">
        <v>17</v>
      </c>
      <c r="D2169" s="66">
        <v>43963</v>
      </c>
      <c r="E2169" s="66">
        <v>43983</v>
      </c>
      <c r="F2169" s="63" t="s">
        <v>197</v>
      </c>
      <c r="G2169" s="64" t="s">
        <v>12235</v>
      </c>
      <c r="H2169" s="67"/>
      <c r="I2169" s="68"/>
    </row>
    <row r="2170" spans="1:9" ht="14.25" customHeight="1" x14ac:dyDescent="0.25">
      <c r="A2170" s="63" t="s">
        <v>12236</v>
      </c>
      <c r="B2170" s="64" t="s">
        <v>12237</v>
      </c>
      <c r="C2170" s="63">
        <v>18</v>
      </c>
      <c r="D2170" s="66">
        <v>43970</v>
      </c>
      <c r="E2170" s="66">
        <v>43990</v>
      </c>
      <c r="F2170" s="63" t="s">
        <v>2252</v>
      </c>
      <c r="G2170" s="64" t="s">
        <v>12238</v>
      </c>
      <c r="H2170" s="67"/>
      <c r="I2170" s="68"/>
    </row>
    <row r="2171" spans="1:9" ht="14.25" customHeight="1" x14ac:dyDescent="0.25">
      <c r="A2171" s="80" t="s">
        <v>12239</v>
      </c>
      <c r="B2171" s="81" t="s">
        <v>7179</v>
      </c>
      <c r="C2171" s="80">
        <v>18</v>
      </c>
      <c r="D2171" s="83">
        <v>43970</v>
      </c>
      <c r="E2171" s="83">
        <v>43990</v>
      </c>
      <c r="F2171" s="80" t="s">
        <v>1354</v>
      </c>
      <c r="G2171" s="81" t="s">
        <v>12240</v>
      </c>
      <c r="H2171" s="84" t="s">
        <v>7227</v>
      </c>
      <c r="I2171" s="80" t="s">
        <v>7224</v>
      </c>
    </row>
    <row r="2172" spans="1:9" ht="14.25" customHeight="1" x14ac:dyDescent="0.25">
      <c r="A2172" s="59" t="s">
        <v>12241</v>
      </c>
      <c r="B2172" s="17" t="s">
        <v>7179</v>
      </c>
      <c r="C2172" s="59">
        <v>18</v>
      </c>
      <c r="D2172" s="61">
        <v>43970</v>
      </c>
      <c r="E2172" s="61">
        <v>43990</v>
      </c>
      <c r="F2172" s="59" t="s">
        <v>1354</v>
      </c>
      <c r="G2172" s="17" t="s">
        <v>12242</v>
      </c>
      <c r="H2172" s="62" t="s">
        <v>12243</v>
      </c>
      <c r="I2172" s="59" t="s">
        <v>7129</v>
      </c>
    </row>
    <row r="2173" spans="1:9" ht="14.25" customHeight="1" x14ac:dyDescent="0.25">
      <c r="A2173" s="63" t="s">
        <v>12244</v>
      </c>
      <c r="B2173" s="64" t="s">
        <v>12245</v>
      </c>
      <c r="C2173" s="63">
        <v>18</v>
      </c>
      <c r="D2173" s="66">
        <v>43970</v>
      </c>
      <c r="E2173" s="66">
        <v>43990</v>
      </c>
      <c r="F2173" s="63" t="s">
        <v>2825</v>
      </c>
      <c r="G2173" s="64" t="s">
        <v>12246</v>
      </c>
      <c r="H2173" s="67"/>
      <c r="I2173" s="68"/>
    </row>
    <row r="2174" spans="1:9" ht="14.25" customHeight="1" x14ac:dyDescent="0.25">
      <c r="A2174" s="59" t="s">
        <v>12247</v>
      </c>
      <c r="B2174" s="64" t="s">
        <v>7268</v>
      </c>
      <c r="C2174" s="59">
        <v>18</v>
      </c>
      <c r="D2174" s="61">
        <v>43970</v>
      </c>
      <c r="E2174" s="61">
        <v>43990</v>
      </c>
      <c r="F2174" s="59" t="s">
        <v>733</v>
      </c>
      <c r="G2174" s="17" t="s">
        <v>12248</v>
      </c>
      <c r="H2174" s="62" t="s">
        <v>12249</v>
      </c>
      <c r="I2174" s="59" t="s">
        <v>7129</v>
      </c>
    </row>
    <row r="2175" spans="1:9" ht="14.25" customHeight="1" x14ac:dyDescent="0.25">
      <c r="A2175" s="63" t="s">
        <v>12250</v>
      </c>
      <c r="B2175" s="64" t="s">
        <v>7265</v>
      </c>
      <c r="C2175" s="63">
        <v>18</v>
      </c>
      <c r="D2175" s="66">
        <v>43970</v>
      </c>
      <c r="E2175" s="66">
        <v>43990</v>
      </c>
      <c r="F2175" s="63" t="s">
        <v>733</v>
      </c>
      <c r="G2175" s="64" t="s">
        <v>12251</v>
      </c>
      <c r="H2175" s="67"/>
      <c r="I2175" s="101"/>
    </row>
    <row r="2176" spans="1:9" ht="14.25" customHeight="1" x14ac:dyDescent="0.25">
      <c r="A2176" s="63" t="s">
        <v>12252</v>
      </c>
      <c r="B2176" s="64" t="s">
        <v>7265</v>
      </c>
      <c r="C2176" s="63">
        <v>18</v>
      </c>
      <c r="D2176" s="66">
        <v>43970</v>
      </c>
      <c r="E2176" s="66">
        <v>43990</v>
      </c>
      <c r="F2176" s="63" t="s">
        <v>733</v>
      </c>
      <c r="G2176" s="64" t="s">
        <v>12253</v>
      </c>
      <c r="H2176" s="67"/>
      <c r="I2176" s="68"/>
    </row>
    <row r="2177" spans="1:9" ht="14.25" customHeight="1" x14ac:dyDescent="0.25">
      <c r="A2177" s="63" t="s">
        <v>12254</v>
      </c>
      <c r="B2177" s="64" t="s">
        <v>7265</v>
      </c>
      <c r="C2177" s="63">
        <v>18</v>
      </c>
      <c r="D2177" s="66">
        <v>43970</v>
      </c>
      <c r="E2177" s="66">
        <v>43990</v>
      </c>
      <c r="F2177" s="63" t="s">
        <v>733</v>
      </c>
      <c r="G2177" s="64" t="s">
        <v>12255</v>
      </c>
      <c r="H2177" s="67"/>
      <c r="I2177" s="68"/>
    </row>
    <row r="2178" spans="1:9" ht="14.25" customHeight="1" x14ac:dyDescent="0.25">
      <c r="A2178" s="63" t="s">
        <v>12256</v>
      </c>
      <c r="B2178" s="64" t="s">
        <v>7265</v>
      </c>
      <c r="C2178" s="63">
        <v>18</v>
      </c>
      <c r="D2178" s="66">
        <v>43970</v>
      </c>
      <c r="E2178" s="66">
        <v>43990</v>
      </c>
      <c r="F2178" s="63" t="s">
        <v>733</v>
      </c>
      <c r="G2178" s="64" t="s">
        <v>12257</v>
      </c>
      <c r="H2178" s="67" t="s">
        <v>12258</v>
      </c>
      <c r="I2178" s="63" t="s">
        <v>8267</v>
      </c>
    </row>
    <row r="2179" spans="1:9" s="103" customFormat="1" ht="14.25" customHeight="1" x14ac:dyDescent="0.25">
      <c r="A2179" s="63" t="s">
        <v>12259</v>
      </c>
      <c r="B2179" s="64" t="s">
        <v>12260</v>
      </c>
      <c r="C2179" s="63">
        <v>18</v>
      </c>
      <c r="D2179" s="66">
        <v>43970</v>
      </c>
      <c r="E2179" s="66">
        <v>43990</v>
      </c>
      <c r="F2179" s="63" t="s">
        <v>5137</v>
      </c>
      <c r="G2179" s="64" t="s">
        <v>12261</v>
      </c>
      <c r="H2179" s="67"/>
      <c r="I2179" s="68"/>
    </row>
    <row r="2180" spans="1:9" ht="14.25" customHeight="1" x14ac:dyDescent="0.25">
      <c r="A2180" s="63" t="s">
        <v>12262</v>
      </c>
      <c r="B2180" s="64" t="s">
        <v>4311</v>
      </c>
      <c r="C2180" s="63">
        <v>18</v>
      </c>
      <c r="D2180" s="66">
        <v>43970</v>
      </c>
      <c r="E2180" s="66">
        <v>43990</v>
      </c>
      <c r="F2180" s="63" t="s">
        <v>3174</v>
      </c>
      <c r="G2180" s="64" t="s">
        <v>12263</v>
      </c>
      <c r="H2180" s="67"/>
      <c r="I2180" s="68"/>
    </row>
    <row r="2181" spans="1:9" ht="14.25" customHeight="1" x14ac:dyDescent="0.25">
      <c r="A2181" s="63" t="s">
        <v>12264</v>
      </c>
      <c r="B2181" s="64" t="s">
        <v>9341</v>
      </c>
      <c r="C2181" s="63">
        <v>18</v>
      </c>
      <c r="D2181" s="66">
        <v>43970</v>
      </c>
      <c r="E2181" s="66">
        <v>43990</v>
      </c>
      <c r="F2181" s="63" t="s">
        <v>5154</v>
      </c>
      <c r="G2181" s="64" t="s">
        <v>12265</v>
      </c>
      <c r="H2181" s="67"/>
      <c r="I2181" s="68"/>
    </row>
    <row r="2182" spans="1:9" ht="14.25" customHeight="1" x14ac:dyDescent="0.25">
      <c r="A2182" s="63" t="s">
        <v>12266</v>
      </c>
      <c r="B2182" s="64" t="s">
        <v>12267</v>
      </c>
      <c r="C2182" s="63">
        <v>18</v>
      </c>
      <c r="D2182" s="66">
        <v>43970</v>
      </c>
      <c r="E2182" s="66">
        <v>43990</v>
      </c>
      <c r="F2182" s="63" t="s">
        <v>147</v>
      </c>
      <c r="G2182" s="64" t="s">
        <v>12268</v>
      </c>
      <c r="H2182" s="67"/>
      <c r="I2182" s="68"/>
    </row>
    <row r="2183" spans="1:9" ht="14.25" customHeight="1" x14ac:dyDescent="0.25">
      <c r="A2183" s="59" t="s">
        <v>12269</v>
      </c>
      <c r="B2183" s="64" t="s">
        <v>11497</v>
      </c>
      <c r="C2183" s="59">
        <v>18</v>
      </c>
      <c r="D2183" s="61">
        <v>43970</v>
      </c>
      <c r="E2183" s="61">
        <v>43990</v>
      </c>
      <c r="F2183" s="59" t="s">
        <v>3274</v>
      </c>
      <c r="G2183" s="17" t="s">
        <v>12270</v>
      </c>
      <c r="H2183" s="62" t="s">
        <v>12271</v>
      </c>
      <c r="I2183" s="59" t="s">
        <v>7129</v>
      </c>
    </row>
    <row r="2184" spans="1:9" s="73" customFormat="1" ht="14.25" customHeight="1" x14ac:dyDescent="0.25">
      <c r="A2184" s="63" t="s">
        <v>12272</v>
      </c>
      <c r="B2184" s="64" t="s">
        <v>10804</v>
      </c>
      <c r="C2184" s="63">
        <v>18</v>
      </c>
      <c r="D2184" s="66">
        <v>43970</v>
      </c>
      <c r="E2184" s="66">
        <v>43990</v>
      </c>
      <c r="F2184" s="63" t="s">
        <v>312</v>
      </c>
      <c r="G2184" s="64" t="s">
        <v>12273</v>
      </c>
      <c r="H2184" s="67"/>
      <c r="I2184" s="68"/>
    </row>
    <row r="2185" spans="1:9" s="73" customFormat="1" ht="14.25" customHeight="1" x14ac:dyDescent="0.25">
      <c r="A2185" s="63" t="s">
        <v>12274</v>
      </c>
      <c r="B2185" s="64" t="s">
        <v>7188</v>
      </c>
      <c r="C2185" s="63">
        <v>18</v>
      </c>
      <c r="D2185" s="66">
        <v>43970</v>
      </c>
      <c r="E2185" s="66">
        <v>43990</v>
      </c>
      <c r="F2185" s="63" t="s">
        <v>5216</v>
      </c>
      <c r="G2185" s="64" t="s">
        <v>12275</v>
      </c>
      <c r="H2185" s="67" t="s">
        <v>7259</v>
      </c>
      <c r="I2185" s="63" t="s">
        <v>8267</v>
      </c>
    </row>
    <row r="2186" spans="1:9" ht="14.25" customHeight="1" x14ac:dyDescent="0.25">
      <c r="A2186" s="63" t="s">
        <v>12276</v>
      </c>
      <c r="B2186" s="64" t="s">
        <v>8332</v>
      </c>
      <c r="C2186" s="63">
        <v>18</v>
      </c>
      <c r="D2186" s="66">
        <v>43970</v>
      </c>
      <c r="E2186" s="66">
        <v>43990</v>
      </c>
      <c r="F2186" s="63" t="s">
        <v>5236</v>
      </c>
      <c r="G2186" s="64" t="s">
        <v>12277</v>
      </c>
      <c r="H2186" s="67"/>
      <c r="I2186" s="68"/>
    </row>
    <row r="2187" spans="1:9" ht="14.25" customHeight="1" x14ac:dyDescent="0.25">
      <c r="A2187" s="63" t="s">
        <v>12278</v>
      </c>
      <c r="B2187" s="64" t="s">
        <v>7478</v>
      </c>
      <c r="C2187" s="63">
        <v>18</v>
      </c>
      <c r="D2187" s="66">
        <v>43970</v>
      </c>
      <c r="E2187" s="66">
        <v>43990</v>
      </c>
      <c r="F2187" s="63" t="s">
        <v>301</v>
      </c>
      <c r="G2187" s="64" t="s">
        <v>12279</v>
      </c>
      <c r="H2187" s="67"/>
      <c r="I2187" s="72"/>
    </row>
    <row r="2188" spans="1:9" s="75" customFormat="1" ht="14.25" customHeight="1" x14ac:dyDescent="0.25">
      <c r="A2188" s="63" t="s">
        <v>12280</v>
      </c>
      <c r="B2188" s="64" t="s">
        <v>7478</v>
      </c>
      <c r="C2188" s="63">
        <v>18</v>
      </c>
      <c r="D2188" s="66">
        <v>43970</v>
      </c>
      <c r="E2188" s="66">
        <v>43990</v>
      </c>
      <c r="F2188" s="63" t="s">
        <v>623</v>
      </c>
      <c r="G2188" s="64" t="s">
        <v>12281</v>
      </c>
      <c r="H2188" s="67"/>
      <c r="I2188" s="72"/>
    </row>
    <row r="2189" spans="1:9" ht="14.25" customHeight="1" x14ac:dyDescent="0.25">
      <c r="A2189" s="63" t="s">
        <v>12282</v>
      </c>
      <c r="B2189" s="64" t="s">
        <v>4102</v>
      </c>
      <c r="C2189" s="63">
        <v>18</v>
      </c>
      <c r="D2189" s="66">
        <v>43970</v>
      </c>
      <c r="E2189" s="66">
        <v>43990</v>
      </c>
      <c r="F2189" s="63" t="s">
        <v>275</v>
      </c>
      <c r="G2189" s="64" t="s">
        <v>12283</v>
      </c>
      <c r="H2189" s="124"/>
      <c r="I2189" s="68"/>
    </row>
    <row r="2190" spans="1:9" ht="14.25" customHeight="1" x14ac:dyDescent="0.25">
      <c r="A2190" s="80" t="s">
        <v>12284</v>
      </c>
      <c r="B2190" s="81" t="s">
        <v>10552</v>
      </c>
      <c r="C2190" s="80">
        <v>18</v>
      </c>
      <c r="D2190" s="83">
        <v>43970</v>
      </c>
      <c r="E2190" s="83">
        <v>43990</v>
      </c>
      <c r="F2190" s="80" t="s">
        <v>332</v>
      </c>
      <c r="G2190" s="81" t="s">
        <v>12285</v>
      </c>
      <c r="H2190" s="84" t="s">
        <v>4137</v>
      </c>
      <c r="I2190" s="80" t="s">
        <v>7224</v>
      </c>
    </row>
    <row r="2191" spans="1:9" ht="14.25" customHeight="1" x14ac:dyDescent="0.25">
      <c r="A2191" s="63" t="s">
        <v>12286</v>
      </c>
      <c r="B2191" s="64" t="s">
        <v>12287</v>
      </c>
      <c r="C2191" s="63">
        <v>18</v>
      </c>
      <c r="D2191" s="66">
        <v>43970</v>
      </c>
      <c r="E2191" s="66">
        <v>43990</v>
      </c>
      <c r="F2191" s="63" t="s">
        <v>332</v>
      </c>
      <c r="G2191" s="64" t="s">
        <v>12288</v>
      </c>
      <c r="H2191" s="67"/>
      <c r="I2191" s="68"/>
    </row>
    <row r="2192" spans="1:9" ht="14.25" customHeight="1" x14ac:dyDescent="0.25">
      <c r="A2192" s="63" t="s">
        <v>12289</v>
      </c>
      <c r="B2192" s="64" t="s">
        <v>3965</v>
      </c>
      <c r="C2192" s="63">
        <v>18</v>
      </c>
      <c r="D2192" s="66">
        <v>43970</v>
      </c>
      <c r="E2192" s="66">
        <v>43990</v>
      </c>
      <c r="F2192" s="63" t="s">
        <v>254</v>
      </c>
      <c r="G2192" s="64" t="s">
        <v>12290</v>
      </c>
      <c r="H2192" s="67" t="s">
        <v>7450</v>
      </c>
      <c r="I2192" s="63" t="s">
        <v>8267</v>
      </c>
    </row>
    <row r="2193" spans="1:9" ht="14.25" customHeight="1" x14ac:dyDescent="0.25">
      <c r="A2193" s="63" t="s">
        <v>12291</v>
      </c>
      <c r="B2193" s="64" t="s">
        <v>7478</v>
      </c>
      <c r="C2193" s="63">
        <v>18</v>
      </c>
      <c r="D2193" s="66">
        <v>43970</v>
      </c>
      <c r="E2193" s="66">
        <v>43990</v>
      </c>
      <c r="F2193" s="63" t="s">
        <v>882</v>
      </c>
      <c r="G2193" s="64" t="s">
        <v>12292</v>
      </c>
      <c r="H2193" s="67"/>
      <c r="I2193" s="68"/>
    </row>
    <row r="2194" spans="1:9" s="103" customFormat="1" ht="14.25" customHeight="1" x14ac:dyDescent="0.25">
      <c r="A2194" s="59" t="s">
        <v>12293</v>
      </c>
      <c r="B2194" s="64" t="s">
        <v>7518</v>
      </c>
      <c r="C2194" s="59">
        <v>18</v>
      </c>
      <c r="D2194" s="61">
        <v>43970</v>
      </c>
      <c r="E2194" s="61">
        <v>43990</v>
      </c>
      <c r="F2194" s="59" t="s">
        <v>322</v>
      </c>
      <c r="G2194" s="17" t="s">
        <v>12294</v>
      </c>
      <c r="H2194" s="62" t="s">
        <v>11783</v>
      </c>
      <c r="I2194" s="59" t="s">
        <v>7129</v>
      </c>
    </row>
    <row r="2195" spans="1:9" ht="14.25" customHeight="1" x14ac:dyDescent="0.25">
      <c r="A2195" s="59" t="s">
        <v>12293</v>
      </c>
      <c r="B2195" s="64" t="s">
        <v>7518</v>
      </c>
      <c r="C2195" s="59">
        <v>18</v>
      </c>
      <c r="D2195" s="61">
        <v>43970</v>
      </c>
      <c r="E2195" s="61">
        <v>43990</v>
      </c>
      <c r="F2195" s="59" t="s">
        <v>322</v>
      </c>
      <c r="G2195" s="17" t="s">
        <v>12294</v>
      </c>
      <c r="H2195" s="62" t="s">
        <v>12295</v>
      </c>
      <c r="I2195" s="59" t="s">
        <v>7129</v>
      </c>
    </row>
    <row r="2196" spans="1:9" ht="14.25" customHeight="1" x14ac:dyDescent="0.25">
      <c r="A2196" s="63" t="s">
        <v>12296</v>
      </c>
      <c r="B2196" s="64" t="s">
        <v>9759</v>
      </c>
      <c r="C2196" s="63">
        <v>18</v>
      </c>
      <c r="D2196" s="66">
        <v>43970</v>
      </c>
      <c r="E2196" s="66">
        <v>43990</v>
      </c>
      <c r="F2196" s="63" t="s">
        <v>165</v>
      </c>
      <c r="G2196" s="64" t="s">
        <v>12297</v>
      </c>
      <c r="H2196" s="67"/>
      <c r="I2196" s="68"/>
    </row>
    <row r="2197" spans="1:9" ht="14.25" customHeight="1" x14ac:dyDescent="0.25">
      <c r="A2197" s="63" t="s">
        <v>12298</v>
      </c>
      <c r="B2197" s="64" t="s">
        <v>12299</v>
      </c>
      <c r="C2197" s="63">
        <v>18</v>
      </c>
      <c r="D2197" s="66">
        <v>43970</v>
      </c>
      <c r="E2197" s="66">
        <v>43990</v>
      </c>
      <c r="F2197" s="63" t="s">
        <v>1395</v>
      </c>
      <c r="G2197" s="64" t="s">
        <v>12300</v>
      </c>
      <c r="H2197" s="67"/>
      <c r="I2197" s="72"/>
    </row>
    <row r="2198" spans="1:9" ht="14.25" customHeight="1" x14ac:dyDescent="0.25">
      <c r="A2198" s="63" t="s">
        <v>12301</v>
      </c>
      <c r="B2198" s="64" t="s">
        <v>12299</v>
      </c>
      <c r="C2198" s="63">
        <v>18</v>
      </c>
      <c r="D2198" s="66">
        <v>43970</v>
      </c>
      <c r="E2198" s="66">
        <v>43990</v>
      </c>
      <c r="F2198" s="63" t="s">
        <v>1395</v>
      </c>
      <c r="G2198" s="64" t="s">
        <v>12302</v>
      </c>
      <c r="H2198" s="67"/>
      <c r="I2198" s="68"/>
    </row>
    <row r="2199" spans="1:9" ht="14.25" customHeight="1" x14ac:dyDescent="0.25">
      <c r="A2199" s="63" t="s">
        <v>12303</v>
      </c>
      <c r="B2199" s="64" t="s">
        <v>12299</v>
      </c>
      <c r="C2199" s="63">
        <v>18</v>
      </c>
      <c r="D2199" s="66">
        <v>43970</v>
      </c>
      <c r="E2199" s="66">
        <v>43990</v>
      </c>
      <c r="F2199" s="63" t="s">
        <v>1395</v>
      </c>
      <c r="G2199" s="64" t="s">
        <v>12304</v>
      </c>
      <c r="H2199" s="67"/>
      <c r="I2199" s="72"/>
    </row>
    <row r="2200" spans="1:9" ht="14.25" customHeight="1" x14ac:dyDescent="0.25">
      <c r="A2200" s="63" t="s">
        <v>12305</v>
      </c>
      <c r="B2200" s="64" t="s">
        <v>12306</v>
      </c>
      <c r="C2200" s="63">
        <v>18</v>
      </c>
      <c r="D2200" s="66">
        <v>43970</v>
      </c>
      <c r="E2200" s="66">
        <v>43990</v>
      </c>
      <c r="F2200" s="63" t="s">
        <v>562</v>
      </c>
      <c r="G2200" s="64" t="s">
        <v>12307</v>
      </c>
      <c r="H2200" s="67"/>
      <c r="I2200" s="68"/>
    </row>
    <row r="2201" spans="1:9" s="73" customFormat="1" ht="14.25" customHeight="1" x14ac:dyDescent="0.25">
      <c r="A2201" s="63" t="s">
        <v>12308</v>
      </c>
      <c r="B2201" s="64" t="s">
        <v>12309</v>
      </c>
      <c r="C2201" s="63">
        <v>18</v>
      </c>
      <c r="D2201" s="66">
        <v>43970</v>
      </c>
      <c r="E2201" s="66">
        <v>43990</v>
      </c>
      <c r="F2201" s="63" t="s">
        <v>172</v>
      </c>
      <c r="G2201" s="64" t="s">
        <v>12310</v>
      </c>
      <c r="H2201" s="67"/>
      <c r="I2201" s="68"/>
    </row>
    <row r="2202" spans="1:9" ht="14.25" customHeight="1" x14ac:dyDescent="0.25">
      <c r="A2202" s="63" t="s">
        <v>12311</v>
      </c>
      <c r="B2202" s="64" t="s">
        <v>4847</v>
      </c>
      <c r="C2202" s="63">
        <v>18</v>
      </c>
      <c r="D2202" s="66">
        <v>43970</v>
      </c>
      <c r="E2202" s="66">
        <v>43990</v>
      </c>
      <c r="F2202" s="63" t="s">
        <v>2749</v>
      </c>
      <c r="G2202" s="64" t="s">
        <v>12312</v>
      </c>
      <c r="H2202" s="67"/>
      <c r="I2202" s="68"/>
    </row>
    <row r="2203" spans="1:9" s="73" customFormat="1" ht="14.25" customHeight="1" x14ac:dyDescent="0.25">
      <c r="A2203" s="63" t="s">
        <v>12313</v>
      </c>
      <c r="B2203" s="64" t="s">
        <v>4102</v>
      </c>
      <c r="C2203" s="63">
        <v>18</v>
      </c>
      <c r="D2203" s="66">
        <v>43970</v>
      </c>
      <c r="E2203" s="66">
        <v>43990</v>
      </c>
      <c r="F2203" s="63" t="s">
        <v>658</v>
      </c>
      <c r="G2203" s="64" t="s">
        <v>12314</v>
      </c>
      <c r="H2203" s="67"/>
      <c r="I2203" s="68"/>
    </row>
    <row r="2204" spans="1:9" ht="14.25" customHeight="1" x14ac:dyDescent="0.25">
      <c r="A2204" s="80" t="s">
        <v>12315</v>
      </c>
      <c r="B2204" s="81" t="s">
        <v>9293</v>
      </c>
      <c r="C2204" s="80">
        <v>18</v>
      </c>
      <c r="D2204" s="83">
        <v>43970</v>
      </c>
      <c r="E2204" s="83">
        <v>43990</v>
      </c>
      <c r="F2204" s="80" t="s">
        <v>597</v>
      </c>
      <c r="G2204" s="151" t="s">
        <v>12316</v>
      </c>
      <c r="H2204" s="84" t="s">
        <v>11842</v>
      </c>
      <c r="I2204" s="80" t="s">
        <v>7224</v>
      </c>
    </row>
    <row r="2205" spans="1:9" ht="14.25" customHeight="1" x14ac:dyDescent="0.25">
      <c r="A2205" s="63" t="s">
        <v>12317</v>
      </c>
      <c r="B2205" s="64" t="s">
        <v>12318</v>
      </c>
      <c r="C2205" s="63">
        <v>18</v>
      </c>
      <c r="D2205" s="66">
        <v>43970</v>
      </c>
      <c r="E2205" s="66">
        <v>43990</v>
      </c>
      <c r="F2205" s="63" t="s">
        <v>5888</v>
      </c>
      <c r="G2205" s="64" t="s">
        <v>12319</v>
      </c>
      <c r="H2205" s="152"/>
      <c r="I2205" s="68"/>
    </row>
    <row r="2206" spans="1:9" ht="14.25" customHeight="1" x14ac:dyDescent="0.25">
      <c r="A2206" s="63" t="s">
        <v>12320</v>
      </c>
      <c r="B2206" s="64" t="s">
        <v>7188</v>
      </c>
      <c r="C2206" s="63">
        <v>18</v>
      </c>
      <c r="D2206" s="66">
        <v>43970</v>
      </c>
      <c r="E2206" s="66">
        <v>43990</v>
      </c>
      <c r="F2206" s="63" t="s">
        <v>5919</v>
      </c>
      <c r="G2206" s="64" t="s">
        <v>12321</v>
      </c>
      <c r="H2206" s="67" t="s">
        <v>7176</v>
      </c>
      <c r="I2206" s="63" t="s">
        <v>8267</v>
      </c>
    </row>
    <row r="2207" spans="1:9" s="73" customFormat="1" ht="14.25" customHeight="1" x14ac:dyDescent="0.25">
      <c r="A2207" s="59" t="s">
        <v>12322</v>
      </c>
      <c r="B2207" s="64" t="s">
        <v>12323</v>
      </c>
      <c r="C2207" s="59">
        <v>18</v>
      </c>
      <c r="D2207" s="61">
        <v>43970</v>
      </c>
      <c r="E2207" s="61">
        <v>43990</v>
      </c>
      <c r="F2207" s="59" t="s">
        <v>386</v>
      </c>
      <c r="G2207" s="17" t="s">
        <v>12324</v>
      </c>
      <c r="H2207" s="62" t="s">
        <v>7677</v>
      </c>
      <c r="I2207" s="59" t="s">
        <v>7129</v>
      </c>
    </row>
    <row r="2208" spans="1:9" ht="14.25" customHeight="1" x14ac:dyDescent="0.25">
      <c r="A2208" s="59" t="s">
        <v>12325</v>
      </c>
      <c r="B2208" s="64" t="s">
        <v>12326</v>
      </c>
      <c r="C2208" s="59">
        <v>18</v>
      </c>
      <c r="D2208" s="61">
        <v>43970</v>
      </c>
      <c r="E2208" s="61">
        <v>43990</v>
      </c>
      <c r="F2208" s="59" t="s">
        <v>386</v>
      </c>
      <c r="G2208" s="17" t="s">
        <v>12327</v>
      </c>
      <c r="H2208" s="62" t="s">
        <v>7677</v>
      </c>
      <c r="I2208" s="59" t="s">
        <v>7129</v>
      </c>
    </row>
    <row r="2209" spans="1:9" ht="14.25" customHeight="1" x14ac:dyDescent="0.25">
      <c r="A2209" s="59" t="s">
        <v>12328</v>
      </c>
      <c r="B2209" s="64" t="s">
        <v>12329</v>
      </c>
      <c r="C2209" s="59">
        <v>18</v>
      </c>
      <c r="D2209" s="61">
        <v>43970</v>
      </c>
      <c r="E2209" s="61">
        <v>43990</v>
      </c>
      <c r="F2209" s="59" t="s">
        <v>602</v>
      </c>
      <c r="G2209" s="17" t="s">
        <v>12330</v>
      </c>
      <c r="H2209" s="62" t="s">
        <v>7677</v>
      </c>
      <c r="I2209" s="59" t="s">
        <v>7129</v>
      </c>
    </row>
    <row r="2210" spans="1:9" ht="14.25" customHeight="1" x14ac:dyDescent="0.25">
      <c r="A2210" s="80" t="s">
        <v>12331</v>
      </c>
      <c r="B2210" s="81" t="s">
        <v>11478</v>
      </c>
      <c r="C2210" s="80">
        <v>18</v>
      </c>
      <c r="D2210" s="83">
        <v>43970</v>
      </c>
      <c r="E2210" s="83">
        <v>43990</v>
      </c>
      <c r="F2210" s="80" t="s">
        <v>2191</v>
      </c>
      <c r="G2210" s="81" t="s">
        <v>12332</v>
      </c>
      <c r="H2210" s="84" t="s">
        <v>11480</v>
      </c>
      <c r="I2210" s="80" t="s">
        <v>7224</v>
      </c>
    </row>
    <row r="2211" spans="1:9" ht="14.25" customHeight="1" x14ac:dyDescent="0.25">
      <c r="A2211" s="63" t="s">
        <v>12333</v>
      </c>
      <c r="B2211" s="64" t="s">
        <v>12334</v>
      </c>
      <c r="C2211" s="63">
        <v>18</v>
      </c>
      <c r="D2211" s="66">
        <v>43970</v>
      </c>
      <c r="E2211" s="66">
        <v>43990</v>
      </c>
      <c r="F2211" s="63" t="s">
        <v>3371</v>
      </c>
      <c r="G2211" s="64" t="s">
        <v>12335</v>
      </c>
      <c r="H2211" s="67"/>
      <c r="I2211" s="68"/>
    </row>
    <row r="2212" spans="1:9" ht="14.25" customHeight="1" x14ac:dyDescent="0.25">
      <c r="A2212" s="63" t="s">
        <v>12336</v>
      </c>
      <c r="B2212" s="64" t="s">
        <v>10804</v>
      </c>
      <c r="C2212" s="63">
        <v>18</v>
      </c>
      <c r="D2212" s="66">
        <v>43970</v>
      </c>
      <c r="E2212" s="66">
        <v>43990</v>
      </c>
      <c r="F2212" s="63" t="s">
        <v>652</v>
      </c>
      <c r="G2212" s="64" t="s">
        <v>12337</v>
      </c>
      <c r="H2212" s="67"/>
      <c r="I2212" s="101"/>
    </row>
    <row r="2213" spans="1:9" ht="14.25" customHeight="1" x14ac:dyDescent="0.25">
      <c r="A2213" s="63" t="s">
        <v>12338</v>
      </c>
      <c r="B2213" s="64" t="s">
        <v>4233</v>
      </c>
      <c r="C2213" s="63">
        <v>18</v>
      </c>
      <c r="D2213" s="66">
        <v>43970</v>
      </c>
      <c r="E2213" s="66">
        <v>43990</v>
      </c>
      <c r="F2213" s="63" t="s">
        <v>112</v>
      </c>
      <c r="G2213" s="64" t="s">
        <v>12339</v>
      </c>
      <c r="H2213" s="67"/>
      <c r="I2213" s="68"/>
    </row>
    <row r="2214" spans="1:9" ht="14.25" customHeight="1" x14ac:dyDescent="0.25">
      <c r="A2214" s="63" t="s">
        <v>12340</v>
      </c>
      <c r="B2214" s="64" t="s">
        <v>12341</v>
      </c>
      <c r="C2214" s="63">
        <v>18</v>
      </c>
      <c r="D2214" s="66">
        <v>43970</v>
      </c>
      <c r="E2214" s="66">
        <v>43990</v>
      </c>
      <c r="F2214" s="63" t="s">
        <v>112</v>
      </c>
      <c r="G2214" s="64" t="s">
        <v>12342</v>
      </c>
      <c r="H2214" s="67"/>
      <c r="I2214" s="68"/>
    </row>
    <row r="2215" spans="1:9" s="73" customFormat="1" ht="14.25" customHeight="1" x14ac:dyDescent="0.25">
      <c r="A2215" s="63" t="s">
        <v>12343</v>
      </c>
      <c r="B2215" s="64" t="s">
        <v>12344</v>
      </c>
      <c r="C2215" s="63">
        <v>18</v>
      </c>
      <c r="D2215" s="66">
        <v>43970</v>
      </c>
      <c r="E2215" s="66">
        <v>43990</v>
      </c>
      <c r="F2215" s="63" t="s">
        <v>112</v>
      </c>
      <c r="G2215" s="64" t="s">
        <v>12345</v>
      </c>
      <c r="H2215" s="67"/>
      <c r="I2215" s="68"/>
    </row>
    <row r="2216" spans="1:9" ht="14.25" customHeight="1" x14ac:dyDescent="0.25">
      <c r="A2216" s="63" t="s">
        <v>12346</v>
      </c>
      <c r="B2216" s="64" t="s">
        <v>8060</v>
      </c>
      <c r="C2216" s="63">
        <v>18</v>
      </c>
      <c r="D2216" s="66">
        <v>43970</v>
      </c>
      <c r="E2216" s="66">
        <v>43990</v>
      </c>
      <c r="F2216" s="63" t="s">
        <v>112</v>
      </c>
      <c r="G2216" s="64" t="s">
        <v>12347</v>
      </c>
      <c r="H2216" s="67"/>
      <c r="I2216" s="95"/>
    </row>
    <row r="2217" spans="1:9" ht="14.25" customHeight="1" x14ac:dyDescent="0.25">
      <c r="A2217" s="63" t="s">
        <v>12348</v>
      </c>
      <c r="B2217" s="64" t="s">
        <v>8060</v>
      </c>
      <c r="C2217" s="63">
        <v>18</v>
      </c>
      <c r="D2217" s="66">
        <v>43970</v>
      </c>
      <c r="E2217" s="66">
        <v>43990</v>
      </c>
      <c r="F2217" s="63" t="s">
        <v>112</v>
      </c>
      <c r="G2217" s="64" t="s">
        <v>12349</v>
      </c>
      <c r="H2217" s="67"/>
      <c r="I2217" s="68"/>
    </row>
    <row r="2218" spans="1:9" ht="14.25" customHeight="1" x14ac:dyDescent="0.25">
      <c r="A2218" s="63" t="s">
        <v>12350</v>
      </c>
      <c r="B2218" s="64" t="s">
        <v>8060</v>
      </c>
      <c r="C2218" s="63">
        <v>18</v>
      </c>
      <c r="D2218" s="66">
        <v>43970</v>
      </c>
      <c r="E2218" s="66">
        <v>43990</v>
      </c>
      <c r="F2218" s="63" t="s">
        <v>112</v>
      </c>
      <c r="G2218" s="64" t="s">
        <v>12351</v>
      </c>
      <c r="H2218" s="67"/>
      <c r="I2218" s="68"/>
    </row>
    <row r="2219" spans="1:9" ht="14.25" customHeight="1" x14ac:dyDescent="0.25">
      <c r="A2219" s="63" t="s">
        <v>12352</v>
      </c>
      <c r="B2219" s="64" t="s">
        <v>8060</v>
      </c>
      <c r="C2219" s="63">
        <v>18</v>
      </c>
      <c r="D2219" s="66">
        <v>43970</v>
      </c>
      <c r="E2219" s="66">
        <v>43990</v>
      </c>
      <c r="F2219" s="63" t="s">
        <v>82</v>
      </c>
      <c r="G2219" s="64" t="s">
        <v>12353</v>
      </c>
      <c r="H2219" s="67"/>
      <c r="I2219" s="68"/>
    </row>
    <row r="2220" spans="1:9" ht="14.25" customHeight="1" x14ac:dyDescent="0.25">
      <c r="A2220" s="63" t="s">
        <v>12354</v>
      </c>
      <c r="B2220" s="64" t="s">
        <v>11862</v>
      </c>
      <c r="C2220" s="63">
        <v>18</v>
      </c>
      <c r="D2220" s="66">
        <v>43970</v>
      </c>
      <c r="E2220" s="66">
        <v>43990</v>
      </c>
      <c r="F2220" s="63" t="s">
        <v>6192</v>
      </c>
      <c r="G2220" s="64" t="s">
        <v>12355</v>
      </c>
      <c r="H2220" s="67" t="s">
        <v>8120</v>
      </c>
      <c r="I2220" s="63" t="s">
        <v>8267</v>
      </c>
    </row>
    <row r="2221" spans="1:9" ht="14.25" customHeight="1" x14ac:dyDescent="0.25">
      <c r="A2221" s="63" t="s">
        <v>12354</v>
      </c>
      <c r="B2221" s="64" t="s">
        <v>11862</v>
      </c>
      <c r="C2221" s="63">
        <v>18</v>
      </c>
      <c r="D2221" s="66">
        <v>43970</v>
      </c>
      <c r="E2221" s="66">
        <v>43990</v>
      </c>
      <c r="F2221" s="63" t="s">
        <v>6192</v>
      </c>
      <c r="G2221" s="64" t="s">
        <v>12355</v>
      </c>
      <c r="H2221" s="67" t="s">
        <v>8270</v>
      </c>
      <c r="I2221" s="63" t="s">
        <v>8267</v>
      </c>
    </row>
    <row r="2222" spans="1:9" ht="14.25" customHeight="1" x14ac:dyDescent="0.25">
      <c r="A2222" s="63" t="s">
        <v>12356</v>
      </c>
      <c r="B2222" s="64" t="s">
        <v>10687</v>
      </c>
      <c r="C2222" s="63">
        <v>18</v>
      </c>
      <c r="D2222" s="66">
        <v>43970</v>
      </c>
      <c r="E2222" s="66">
        <v>43990</v>
      </c>
      <c r="F2222" s="63" t="s">
        <v>2695</v>
      </c>
      <c r="G2222" s="64" t="s">
        <v>12357</v>
      </c>
      <c r="H2222" s="67"/>
      <c r="I2222" s="68"/>
    </row>
    <row r="2223" spans="1:9" ht="14.25" customHeight="1" x14ac:dyDescent="0.25">
      <c r="A2223" s="80" t="s">
        <v>12358</v>
      </c>
      <c r="B2223" s="81" t="s">
        <v>4827</v>
      </c>
      <c r="C2223" s="80">
        <v>18</v>
      </c>
      <c r="D2223" s="83">
        <v>43970</v>
      </c>
      <c r="E2223" s="83">
        <v>43990</v>
      </c>
      <c r="F2223" s="80" t="s">
        <v>628</v>
      </c>
      <c r="G2223" s="81" t="s">
        <v>10444</v>
      </c>
      <c r="H2223" s="84" t="s">
        <v>8120</v>
      </c>
      <c r="I2223" s="80" t="s">
        <v>7224</v>
      </c>
    </row>
    <row r="2224" spans="1:9" ht="14.25" customHeight="1" x14ac:dyDescent="0.25">
      <c r="A2224" s="80" t="s">
        <v>12358</v>
      </c>
      <c r="B2224" s="81" t="s">
        <v>4827</v>
      </c>
      <c r="C2224" s="80">
        <v>18</v>
      </c>
      <c r="D2224" s="83">
        <v>43970</v>
      </c>
      <c r="E2224" s="83">
        <v>43990</v>
      </c>
      <c r="F2224" s="80" t="s">
        <v>628</v>
      </c>
      <c r="G2224" s="81" t="s">
        <v>10444</v>
      </c>
      <c r="H2224" s="84" t="s">
        <v>9446</v>
      </c>
      <c r="I2224" s="80" t="s">
        <v>7224</v>
      </c>
    </row>
    <row r="2225" spans="1:9" ht="14.25" customHeight="1" x14ac:dyDescent="0.25">
      <c r="A2225" s="80" t="s">
        <v>12359</v>
      </c>
      <c r="B2225" s="81" t="s">
        <v>8260</v>
      </c>
      <c r="C2225" s="80">
        <v>18</v>
      </c>
      <c r="D2225" s="83">
        <v>43970</v>
      </c>
      <c r="E2225" s="83">
        <v>43990</v>
      </c>
      <c r="F2225" s="80" t="s">
        <v>695</v>
      </c>
      <c r="G2225" s="81" t="s">
        <v>12360</v>
      </c>
      <c r="H2225" s="84" t="s">
        <v>9446</v>
      </c>
      <c r="I2225" s="80" t="s">
        <v>7224</v>
      </c>
    </row>
    <row r="2226" spans="1:9" s="73" customFormat="1" ht="14.25" customHeight="1" x14ac:dyDescent="0.25">
      <c r="A2226" s="80" t="s">
        <v>12359</v>
      </c>
      <c r="B2226" s="81" t="s">
        <v>8260</v>
      </c>
      <c r="C2226" s="80">
        <v>18</v>
      </c>
      <c r="D2226" s="83">
        <v>43970</v>
      </c>
      <c r="E2226" s="83">
        <v>43990</v>
      </c>
      <c r="F2226" s="80" t="s">
        <v>695</v>
      </c>
      <c r="G2226" s="81" t="s">
        <v>12360</v>
      </c>
      <c r="H2226" s="84" t="s">
        <v>8120</v>
      </c>
      <c r="I2226" s="80" t="s">
        <v>7224</v>
      </c>
    </row>
    <row r="2227" spans="1:9" ht="14.25" customHeight="1" x14ac:dyDescent="0.25">
      <c r="A2227" s="80" t="s">
        <v>12361</v>
      </c>
      <c r="B2227" s="81" t="s">
        <v>4827</v>
      </c>
      <c r="C2227" s="80">
        <v>18</v>
      </c>
      <c r="D2227" s="83">
        <v>43970</v>
      </c>
      <c r="E2227" s="83">
        <v>43990</v>
      </c>
      <c r="F2227" s="80" t="s">
        <v>695</v>
      </c>
      <c r="G2227" s="81" t="s">
        <v>12362</v>
      </c>
      <c r="H2227" s="84" t="s">
        <v>8120</v>
      </c>
      <c r="I2227" s="80" t="s">
        <v>7224</v>
      </c>
    </row>
    <row r="2228" spans="1:9" s="75" customFormat="1" ht="14.25" customHeight="1" x14ac:dyDescent="0.25">
      <c r="A2228" s="80" t="s">
        <v>12361</v>
      </c>
      <c r="B2228" s="81" t="s">
        <v>4827</v>
      </c>
      <c r="C2228" s="80">
        <v>18</v>
      </c>
      <c r="D2228" s="83">
        <v>43970</v>
      </c>
      <c r="E2228" s="83">
        <v>43990</v>
      </c>
      <c r="F2228" s="80" t="s">
        <v>695</v>
      </c>
      <c r="G2228" s="81" t="s">
        <v>12362</v>
      </c>
      <c r="H2228" s="84" t="s">
        <v>9446</v>
      </c>
      <c r="I2228" s="80" t="s">
        <v>7224</v>
      </c>
    </row>
    <row r="2229" spans="1:9" ht="14.25" customHeight="1" x14ac:dyDescent="0.25">
      <c r="A2229" s="80" t="s">
        <v>12363</v>
      </c>
      <c r="B2229" s="81" t="s">
        <v>4827</v>
      </c>
      <c r="C2229" s="80">
        <v>18</v>
      </c>
      <c r="D2229" s="83">
        <v>43970</v>
      </c>
      <c r="E2229" s="83">
        <v>43990</v>
      </c>
      <c r="F2229" s="80" t="s">
        <v>695</v>
      </c>
      <c r="G2229" s="81" t="s">
        <v>10442</v>
      </c>
      <c r="H2229" s="84" t="s">
        <v>8120</v>
      </c>
      <c r="I2229" s="80" t="s">
        <v>7224</v>
      </c>
    </row>
    <row r="2230" spans="1:9" ht="14.25" customHeight="1" x14ac:dyDescent="0.25">
      <c r="A2230" s="80" t="s">
        <v>12363</v>
      </c>
      <c r="B2230" s="81" t="s">
        <v>4827</v>
      </c>
      <c r="C2230" s="80">
        <v>18</v>
      </c>
      <c r="D2230" s="83">
        <v>43970</v>
      </c>
      <c r="E2230" s="83">
        <v>43990</v>
      </c>
      <c r="F2230" s="80" t="s">
        <v>695</v>
      </c>
      <c r="G2230" s="81" t="s">
        <v>10442</v>
      </c>
      <c r="H2230" s="84" t="s">
        <v>9446</v>
      </c>
      <c r="I2230" s="80" t="s">
        <v>7224</v>
      </c>
    </row>
    <row r="2231" spans="1:9" ht="14.25" customHeight="1" x14ac:dyDescent="0.25">
      <c r="A2231" s="80" t="s">
        <v>12364</v>
      </c>
      <c r="B2231" s="81" t="s">
        <v>4827</v>
      </c>
      <c r="C2231" s="80">
        <v>18</v>
      </c>
      <c r="D2231" s="83">
        <v>43970</v>
      </c>
      <c r="E2231" s="83">
        <v>43990</v>
      </c>
      <c r="F2231" s="80" t="s">
        <v>695</v>
      </c>
      <c r="G2231" s="81" t="s">
        <v>12365</v>
      </c>
      <c r="H2231" s="84" t="s">
        <v>9446</v>
      </c>
      <c r="I2231" s="80" t="s">
        <v>7224</v>
      </c>
    </row>
    <row r="2232" spans="1:9" ht="14.25" customHeight="1" x14ac:dyDescent="0.25">
      <c r="A2232" s="80" t="s">
        <v>12364</v>
      </c>
      <c r="B2232" s="81" t="s">
        <v>4827</v>
      </c>
      <c r="C2232" s="80">
        <v>18</v>
      </c>
      <c r="D2232" s="83">
        <v>43970</v>
      </c>
      <c r="E2232" s="83">
        <v>43990</v>
      </c>
      <c r="F2232" s="80" t="s">
        <v>695</v>
      </c>
      <c r="G2232" s="81" t="s">
        <v>12365</v>
      </c>
      <c r="H2232" s="84" t="s">
        <v>8174</v>
      </c>
      <c r="I2232" s="80" t="s">
        <v>7224</v>
      </c>
    </row>
    <row r="2233" spans="1:9" ht="14.25" customHeight="1" x14ac:dyDescent="0.25">
      <c r="A2233" s="59" t="s">
        <v>12366</v>
      </c>
      <c r="B2233" s="64" t="s">
        <v>12367</v>
      </c>
      <c r="C2233" s="59">
        <v>18</v>
      </c>
      <c r="D2233" s="61">
        <v>43970</v>
      </c>
      <c r="E2233" s="61">
        <v>43990</v>
      </c>
      <c r="F2233" s="59" t="s">
        <v>2110</v>
      </c>
      <c r="G2233" s="17" t="s">
        <v>12368</v>
      </c>
      <c r="H2233" s="62" t="s">
        <v>8270</v>
      </c>
      <c r="I2233" s="59" t="s">
        <v>7129</v>
      </c>
    </row>
    <row r="2234" spans="1:9" ht="14.25" customHeight="1" x14ac:dyDescent="0.25">
      <c r="A2234" s="59" t="s">
        <v>12369</v>
      </c>
      <c r="B2234" s="64" t="s">
        <v>12370</v>
      </c>
      <c r="C2234" s="59">
        <v>18</v>
      </c>
      <c r="D2234" s="61">
        <v>43970</v>
      </c>
      <c r="E2234" s="61">
        <v>43990</v>
      </c>
      <c r="F2234" s="59" t="s">
        <v>6792</v>
      </c>
      <c r="G2234" s="17" t="s">
        <v>12371</v>
      </c>
      <c r="H2234" s="62" t="s">
        <v>12372</v>
      </c>
      <c r="I2234" s="59" t="s">
        <v>7129</v>
      </c>
    </row>
    <row r="2235" spans="1:9" ht="14.25" customHeight="1" x14ac:dyDescent="0.25">
      <c r="A2235" s="59" t="s">
        <v>12369</v>
      </c>
      <c r="B2235" s="64" t="s">
        <v>12370</v>
      </c>
      <c r="C2235" s="59">
        <v>18</v>
      </c>
      <c r="D2235" s="61">
        <v>43970</v>
      </c>
      <c r="E2235" s="61">
        <v>43990</v>
      </c>
      <c r="F2235" s="59" t="s">
        <v>6792</v>
      </c>
      <c r="G2235" s="17" t="s">
        <v>12371</v>
      </c>
      <c r="H2235" s="62" t="s">
        <v>12373</v>
      </c>
      <c r="I2235" s="59" t="s">
        <v>7129</v>
      </c>
    </row>
    <row r="2236" spans="1:9" ht="14.25" customHeight="1" x14ac:dyDescent="0.25">
      <c r="A2236" s="63" t="s">
        <v>12374</v>
      </c>
      <c r="B2236" s="64" t="s">
        <v>4351</v>
      </c>
      <c r="C2236" s="63">
        <v>18</v>
      </c>
      <c r="D2236" s="66">
        <v>43970</v>
      </c>
      <c r="E2236" s="66">
        <v>43990</v>
      </c>
      <c r="F2236" s="63" t="s">
        <v>1687</v>
      </c>
      <c r="G2236" s="64" t="s">
        <v>12375</v>
      </c>
      <c r="H2236" s="67"/>
      <c r="I2236" s="68"/>
    </row>
    <row r="2237" spans="1:9" ht="14.25" customHeight="1" x14ac:dyDescent="0.25">
      <c r="A2237" s="63" t="s">
        <v>12376</v>
      </c>
      <c r="B2237" s="64" t="s">
        <v>8395</v>
      </c>
      <c r="C2237" s="63">
        <v>18</v>
      </c>
      <c r="D2237" s="66">
        <v>43970</v>
      </c>
      <c r="E2237" s="66">
        <v>43990</v>
      </c>
      <c r="F2237" s="63" t="s">
        <v>992</v>
      </c>
      <c r="G2237" s="64" t="s">
        <v>12377</v>
      </c>
      <c r="H2237" s="67"/>
      <c r="I2237" s="68"/>
    </row>
    <row r="2238" spans="1:9" ht="14.25" customHeight="1" x14ac:dyDescent="0.25">
      <c r="A2238" s="63" t="s">
        <v>12378</v>
      </c>
      <c r="B2238" s="64" t="s">
        <v>8395</v>
      </c>
      <c r="C2238" s="63">
        <v>18</v>
      </c>
      <c r="D2238" s="66">
        <v>43970</v>
      </c>
      <c r="E2238" s="66">
        <v>43990</v>
      </c>
      <c r="F2238" s="63" t="s">
        <v>992</v>
      </c>
      <c r="G2238" s="64" t="s">
        <v>12379</v>
      </c>
      <c r="H2238" s="67"/>
      <c r="I2238" s="68"/>
    </row>
    <row r="2239" spans="1:9" ht="14.25" customHeight="1" x14ac:dyDescent="0.25">
      <c r="A2239" s="63" t="s">
        <v>12380</v>
      </c>
      <c r="B2239" s="64" t="s">
        <v>10609</v>
      </c>
      <c r="C2239" s="63">
        <v>18</v>
      </c>
      <c r="D2239" s="66">
        <v>43970</v>
      </c>
      <c r="E2239" s="66">
        <v>43990</v>
      </c>
      <c r="F2239" s="63" t="s">
        <v>58</v>
      </c>
      <c r="G2239" s="64" t="s">
        <v>12381</v>
      </c>
      <c r="H2239" s="67"/>
      <c r="I2239" s="72"/>
    </row>
    <row r="2240" spans="1:9" s="73" customFormat="1" ht="14.25" customHeight="1" x14ac:dyDescent="0.25">
      <c r="A2240" s="63" t="s">
        <v>12382</v>
      </c>
      <c r="B2240" s="64" t="s">
        <v>12217</v>
      </c>
      <c r="C2240" s="63">
        <v>18</v>
      </c>
      <c r="D2240" s="66">
        <v>43970</v>
      </c>
      <c r="E2240" s="66">
        <v>43990</v>
      </c>
      <c r="F2240" s="63" t="s">
        <v>678</v>
      </c>
      <c r="G2240" s="64" t="s">
        <v>12383</v>
      </c>
      <c r="H2240" s="67"/>
      <c r="I2240" s="68"/>
    </row>
    <row r="2241" spans="1:9" s="73" customFormat="1" ht="14.25" customHeight="1" x14ac:dyDescent="0.25">
      <c r="A2241" s="63" t="s">
        <v>12384</v>
      </c>
      <c r="B2241" s="64" t="s">
        <v>12217</v>
      </c>
      <c r="C2241" s="63">
        <v>18</v>
      </c>
      <c r="D2241" s="66">
        <v>43970</v>
      </c>
      <c r="E2241" s="66">
        <v>43990</v>
      </c>
      <c r="F2241" s="63" t="s">
        <v>678</v>
      </c>
      <c r="G2241" s="64" t="s">
        <v>12385</v>
      </c>
      <c r="H2241" s="67"/>
      <c r="I2241" s="68"/>
    </row>
    <row r="2242" spans="1:9" s="73" customFormat="1" ht="14.25" customHeight="1" x14ac:dyDescent="0.25">
      <c r="A2242" s="63" t="s">
        <v>12386</v>
      </c>
      <c r="B2242" s="64" t="s">
        <v>10804</v>
      </c>
      <c r="C2242" s="63">
        <v>18</v>
      </c>
      <c r="D2242" s="66">
        <v>43970</v>
      </c>
      <c r="E2242" s="66">
        <v>43990</v>
      </c>
      <c r="F2242" s="63" t="s">
        <v>655</v>
      </c>
      <c r="G2242" s="64" t="s">
        <v>12387</v>
      </c>
      <c r="H2242" s="67"/>
      <c r="I2242" s="72"/>
    </row>
    <row r="2243" spans="1:9" ht="14.25" customHeight="1" x14ac:dyDescent="0.25">
      <c r="A2243" s="63" t="s">
        <v>12388</v>
      </c>
      <c r="B2243" s="64" t="s">
        <v>8077</v>
      </c>
      <c r="C2243" s="63">
        <v>18</v>
      </c>
      <c r="D2243" s="66">
        <v>43970</v>
      </c>
      <c r="E2243" s="66">
        <v>43990</v>
      </c>
      <c r="F2243" s="63" t="s">
        <v>197</v>
      </c>
      <c r="G2243" s="64" t="s">
        <v>12389</v>
      </c>
      <c r="H2243" s="67"/>
      <c r="I2243" s="68"/>
    </row>
    <row r="2244" spans="1:9" ht="14.25" customHeight="1" x14ac:dyDescent="0.25">
      <c r="A2244" s="63" t="s">
        <v>12390</v>
      </c>
      <c r="B2244" s="64" t="s">
        <v>7179</v>
      </c>
      <c r="C2244" s="63">
        <v>19</v>
      </c>
      <c r="D2244" s="66">
        <v>43977</v>
      </c>
      <c r="E2244" s="66">
        <v>43997</v>
      </c>
      <c r="F2244" s="63" t="s">
        <v>714</v>
      </c>
      <c r="G2244" s="64" t="s">
        <v>12391</v>
      </c>
      <c r="H2244" s="67"/>
      <c r="I2244" s="68"/>
    </row>
    <row r="2245" spans="1:9" ht="14.25" customHeight="1" x14ac:dyDescent="0.25">
      <c r="A2245" s="80" t="s">
        <v>12392</v>
      </c>
      <c r="B2245" s="81" t="s">
        <v>7179</v>
      </c>
      <c r="C2245" s="80">
        <v>19</v>
      </c>
      <c r="D2245" s="83">
        <v>43977</v>
      </c>
      <c r="E2245" s="83">
        <v>43997</v>
      </c>
      <c r="F2245" s="80" t="s">
        <v>714</v>
      </c>
      <c r="G2245" s="81" t="s">
        <v>12393</v>
      </c>
      <c r="H2245" s="84" t="s">
        <v>7227</v>
      </c>
      <c r="I2245" s="80" t="s">
        <v>7224</v>
      </c>
    </row>
    <row r="2246" spans="1:9" s="73" customFormat="1" ht="14.25" customHeight="1" x14ac:dyDescent="0.25">
      <c r="A2246" s="63" t="s">
        <v>12394</v>
      </c>
      <c r="B2246" s="64" t="s">
        <v>8332</v>
      </c>
      <c r="C2246" s="63">
        <v>19</v>
      </c>
      <c r="D2246" s="66">
        <v>43977</v>
      </c>
      <c r="E2246" s="66">
        <v>43997</v>
      </c>
      <c r="F2246" s="63" t="s">
        <v>45</v>
      </c>
      <c r="G2246" s="64" t="s">
        <v>12395</v>
      </c>
      <c r="H2246" s="67"/>
      <c r="I2246" s="68"/>
    </row>
    <row r="2247" spans="1:9" s="73" customFormat="1" ht="14.25" customHeight="1" x14ac:dyDescent="0.25">
      <c r="A2247" s="63" t="s">
        <v>12396</v>
      </c>
      <c r="B2247" s="64" t="s">
        <v>12397</v>
      </c>
      <c r="C2247" s="63">
        <v>19</v>
      </c>
      <c r="D2247" s="66">
        <v>43977</v>
      </c>
      <c r="E2247" s="66">
        <v>43997</v>
      </c>
      <c r="F2247" s="63" t="s">
        <v>45</v>
      </c>
      <c r="G2247" s="64" t="s">
        <v>12398</v>
      </c>
      <c r="H2247" s="67"/>
      <c r="I2247" s="68"/>
    </row>
    <row r="2248" spans="1:9" s="73" customFormat="1" ht="14.25" customHeight="1" x14ac:dyDescent="0.25">
      <c r="A2248" s="63" t="s">
        <v>12399</v>
      </c>
      <c r="B2248" s="64" t="s">
        <v>12400</v>
      </c>
      <c r="C2248" s="63">
        <v>19</v>
      </c>
      <c r="D2248" s="66">
        <v>43977</v>
      </c>
      <c r="E2248" s="66">
        <v>43997</v>
      </c>
      <c r="F2248" s="63" t="s">
        <v>45</v>
      </c>
      <c r="G2248" s="64" t="s">
        <v>12401</v>
      </c>
      <c r="H2248" s="67"/>
      <c r="I2248" s="72"/>
    </row>
    <row r="2249" spans="1:9" s="73" customFormat="1" ht="14.25" customHeight="1" x14ac:dyDescent="0.25">
      <c r="A2249" s="63" t="s">
        <v>12402</v>
      </c>
      <c r="B2249" s="64" t="s">
        <v>4311</v>
      </c>
      <c r="C2249" s="63">
        <v>19</v>
      </c>
      <c r="D2249" s="66">
        <v>43977</v>
      </c>
      <c r="E2249" s="66">
        <v>43997</v>
      </c>
      <c r="F2249" s="63" t="s">
        <v>122</v>
      </c>
      <c r="G2249" s="64" t="s">
        <v>12403</v>
      </c>
      <c r="H2249" s="67"/>
      <c r="I2249" s="68"/>
    </row>
    <row r="2250" spans="1:9" ht="14.25" customHeight="1" x14ac:dyDescent="0.25">
      <c r="A2250" s="63" t="s">
        <v>12404</v>
      </c>
      <c r="B2250" s="64" t="s">
        <v>12405</v>
      </c>
      <c r="C2250" s="63">
        <v>19</v>
      </c>
      <c r="D2250" s="66">
        <v>43977</v>
      </c>
      <c r="E2250" s="66">
        <v>43997</v>
      </c>
      <c r="F2250" s="63" t="s">
        <v>793</v>
      </c>
      <c r="G2250" s="64" t="s">
        <v>12406</v>
      </c>
      <c r="H2250" s="67"/>
      <c r="I2250" s="95"/>
    </row>
    <row r="2251" spans="1:9" ht="14.25" customHeight="1" x14ac:dyDescent="0.25">
      <c r="A2251" s="63" t="s">
        <v>12407</v>
      </c>
      <c r="B2251" s="64" t="s">
        <v>12060</v>
      </c>
      <c r="C2251" s="63">
        <v>19</v>
      </c>
      <c r="D2251" s="66">
        <v>43977</v>
      </c>
      <c r="E2251" s="66">
        <v>43997</v>
      </c>
      <c r="F2251" s="63" t="s">
        <v>2681</v>
      </c>
      <c r="G2251" s="64" t="s">
        <v>12408</v>
      </c>
      <c r="H2251" s="67"/>
      <c r="I2251" s="68"/>
    </row>
    <row r="2252" spans="1:9" ht="14.25" customHeight="1" x14ac:dyDescent="0.25">
      <c r="A2252" s="63" t="s">
        <v>12409</v>
      </c>
      <c r="B2252" s="64" t="s">
        <v>12410</v>
      </c>
      <c r="C2252" s="63">
        <v>19</v>
      </c>
      <c r="D2252" s="66">
        <v>43977</v>
      </c>
      <c r="E2252" s="66">
        <v>43997</v>
      </c>
      <c r="F2252" s="63" t="s">
        <v>948</v>
      </c>
      <c r="G2252" s="64" t="s">
        <v>12411</v>
      </c>
      <c r="H2252" s="67"/>
      <c r="I2252" s="72"/>
    </row>
    <row r="2253" spans="1:9" ht="14.25" customHeight="1" x14ac:dyDescent="0.25">
      <c r="A2253" s="63" t="s">
        <v>12412</v>
      </c>
      <c r="B2253" s="64" t="s">
        <v>4019</v>
      </c>
      <c r="C2253" s="63">
        <v>19</v>
      </c>
      <c r="D2253" s="66">
        <v>43977</v>
      </c>
      <c r="E2253" s="66">
        <v>43997</v>
      </c>
      <c r="F2253" s="63" t="s">
        <v>663</v>
      </c>
      <c r="G2253" s="64" t="s">
        <v>12413</v>
      </c>
      <c r="H2253" s="67"/>
      <c r="I2253" s="95"/>
    </row>
    <row r="2254" spans="1:9" ht="14.25" customHeight="1" x14ac:dyDescent="0.25">
      <c r="A2254" s="63" t="s">
        <v>12414</v>
      </c>
      <c r="B2254" s="64" t="s">
        <v>12415</v>
      </c>
      <c r="C2254" s="63">
        <v>19</v>
      </c>
      <c r="D2254" s="66">
        <v>43977</v>
      </c>
      <c r="E2254" s="66">
        <v>43997</v>
      </c>
      <c r="F2254" s="63" t="s">
        <v>451</v>
      </c>
      <c r="G2254" s="64" t="s">
        <v>12416</v>
      </c>
      <c r="H2254" s="67"/>
      <c r="I2254" s="95"/>
    </row>
    <row r="2255" spans="1:9" ht="14.25" customHeight="1" x14ac:dyDescent="0.25">
      <c r="A2255" s="63" t="s">
        <v>12417</v>
      </c>
      <c r="B2255" s="64" t="s">
        <v>10186</v>
      </c>
      <c r="C2255" s="63">
        <v>19</v>
      </c>
      <c r="D2255" s="66">
        <v>43977</v>
      </c>
      <c r="E2255" s="66">
        <v>43997</v>
      </c>
      <c r="F2255" s="63" t="s">
        <v>129</v>
      </c>
      <c r="G2255" s="64" t="s">
        <v>12418</v>
      </c>
      <c r="H2255" s="77"/>
      <c r="I2255" s="68"/>
    </row>
    <row r="2256" spans="1:9" s="73" customFormat="1" ht="14.25" customHeight="1" x14ac:dyDescent="0.25">
      <c r="A2256" s="63" t="s">
        <v>12419</v>
      </c>
      <c r="B2256" s="64" t="s">
        <v>12420</v>
      </c>
      <c r="C2256" s="63">
        <v>19</v>
      </c>
      <c r="D2256" s="66">
        <v>43977</v>
      </c>
      <c r="E2256" s="66">
        <v>43997</v>
      </c>
      <c r="F2256" s="63" t="s">
        <v>5206</v>
      </c>
      <c r="G2256" s="64" t="s">
        <v>12421</v>
      </c>
      <c r="H2256" s="67"/>
      <c r="I2256" s="68"/>
    </row>
    <row r="2257" spans="1:9" ht="14.25" customHeight="1" x14ac:dyDescent="0.25">
      <c r="A2257" s="63" t="s">
        <v>12422</v>
      </c>
      <c r="B2257" s="64" t="s">
        <v>7863</v>
      </c>
      <c r="C2257" s="63">
        <v>19</v>
      </c>
      <c r="D2257" s="66">
        <v>43977</v>
      </c>
      <c r="E2257" s="66">
        <v>43997</v>
      </c>
      <c r="F2257" s="63" t="s">
        <v>361</v>
      </c>
      <c r="G2257" s="64" t="s">
        <v>12423</v>
      </c>
      <c r="H2257" s="67"/>
      <c r="I2257" s="68"/>
    </row>
    <row r="2258" spans="1:9" ht="14.25" customHeight="1" x14ac:dyDescent="0.25">
      <c r="A2258" s="63" t="s">
        <v>12424</v>
      </c>
      <c r="B2258" s="64" t="s">
        <v>12095</v>
      </c>
      <c r="C2258" s="63">
        <v>19</v>
      </c>
      <c r="D2258" s="66">
        <v>43977</v>
      </c>
      <c r="E2258" s="66">
        <v>43997</v>
      </c>
      <c r="F2258" s="63" t="s">
        <v>361</v>
      </c>
      <c r="G2258" s="64" t="s">
        <v>12425</v>
      </c>
      <c r="H2258" s="67"/>
      <c r="I2258" s="72"/>
    </row>
    <row r="2259" spans="1:9" s="75" customFormat="1" ht="14.25" customHeight="1" x14ac:dyDescent="0.25">
      <c r="A2259" s="63" t="s">
        <v>12426</v>
      </c>
      <c r="B2259" s="64" t="s">
        <v>4026</v>
      </c>
      <c r="C2259" s="63">
        <v>19</v>
      </c>
      <c r="D2259" s="66">
        <v>43977</v>
      </c>
      <c r="E2259" s="66">
        <v>43997</v>
      </c>
      <c r="F2259" s="63" t="s">
        <v>635</v>
      </c>
      <c r="G2259" s="64" t="s">
        <v>12427</v>
      </c>
      <c r="H2259" s="67"/>
      <c r="I2259" s="72"/>
    </row>
    <row r="2260" spans="1:9" s="73" customFormat="1" ht="14.25" customHeight="1" x14ac:dyDescent="0.25">
      <c r="A2260" s="59" t="s">
        <v>12428</v>
      </c>
      <c r="B2260" s="64" t="s">
        <v>8616</v>
      </c>
      <c r="C2260" s="59">
        <v>19</v>
      </c>
      <c r="D2260" s="61">
        <v>43977</v>
      </c>
      <c r="E2260" s="61">
        <v>43997</v>
      </c>
      <c r="F2260" s="59" t="s">
        <v>332</v>
      </c>
      <c r="G2260" s="17" t="s">
        <v>12429</v>
      </c>
      <c r="H2260" s="62" t="s">
        <v>12430</v>
      </c>
      <c r="I2260" s="59" t="s">
        <v>7129</v>
      </c>
    </row>
    <row r="2261" spans="1:9" s="75" customFormat="1" ht="14.25" customHeight="1" x14ac:dyDescent="0.25">
      <c r="A2261" s="63" t="s">
        <v>12431</v>
      </c>
      <c r="B2261" s="64" t="s">
        <v>4102</v>
      </c>
      <c r="C2261" s="63">
        <v>19</v>
      </c>
      <c r="D2261" s="66">
        <v>43977</v>
      </c>
      <c r="E2261" s="66">
        <v>43997</v>
      </c>
      <c r="F2261" s="63" t="s">
        <v>332</v>
      </c>
      <c r="G2261" s="64" t="s">
        <v>12432</v>
      </c>
      <c r="H2261" s="67"/>
      <c r="I2261" s="101"/>
    </row>
    <row r="2262" spans="1:9" ht="14.25" customHeight="1" x14ac:dyDescent="0.25">
      <c r="A2262" s="63" t="s">
        <v>12433</v>
      </c>
      <c r="B2262" s="64" t="s">
        <v>12434</v>
      </c>
      <c r="C2262" s="63">
        <v>19</v>
      </c>
      <c r="D2262" s="66">
        <v>43977</v>
      </c>
      <c r="E2262" s="66">
        <v>43997</v>
      </c>
      <c r="F2262" s="63" t="s">
        <v>332</v>
      </c>
      <c r="G2262" s="64" t="s">
        <v>12435</v>
      </c>
      <c r="H2262" s="67"/>
      <c r="I2262" s="72"/>
    </row>
    <row r="2263" spans="1:9" ht="14.25" customHeight="1" x14ac:dyDescent="0.25">
      <c r="A2263" s="63" t="s">
        <v>12436</v>
      </c>
      <c r="B2263" s="64" t="s">
        <v>4770</v>
      </c>
      <c r="C2263" s="63">
        <v>19</v>
      </c>
      <c r="D2263" s="66">
        <v>43977</v>
      </c>
      <c r="E2263" s="66">
        <v>43997</v>
      </c>
      <c r="F2263" s="63" t="s">
        <v>975</v>
      </c>
      <c r="G2263" s="64" t="s">
        <v>12437</v>
      </c>
      <c r="H2263" s="67"/>
      <c r="I2263" s="68"/>
    </row>
    <row r="2264" spans="1:9" s="73" customFormat="1" ht="14.25" customHeight="1" x14ac:dyDescent="0.25">
      <c r="A2264" s="63" t="s">
        <v>12438</v>
      </c>
      <c r="B2264" s="64" t="s">
        <v>4429</v>
      </c>
      <c r="C2264" s="63">
        <v>19</v>
      </c>
      <c r="D2264" s="66">
        <v>43977</v>
      </c>
      <c r="E2264" s="66">
        <v>43997</v>
      </c>
      <c r="F2264" s="63" t="s">
        <v>1820</v>
      </c>
      <c r="G2264" s="64" t="s">
        <v>12439</v>
      </c>
      <c r="H2264" s="67"/>
      <c r="I2264" s="68"/>
    </row>
    <row r="2265" spans="1:9" s="75" customFormat="1" ht="14.25" customHeight="1" x14ac:dyDescent="0.25">
      <c r="A2265" s="63" t="s">
        <v>12440</v>
      </c>
      <c r="B2265" s="64" t="s">
        <v>4429</v>
      </c>
      <c r="C2265" s="63">
        <v>19</v>
      </c>
      <c r="D2265" s="66">
        <v>43977</v>
      </c>
      <c r="E2265" s="66">
        <v>43997</v>
      </c>
      <c r="F2265" s="63" t="s">
        <v>1820</v>
      </c>
      <c r="G2265" s="64" t="s">
        <v>12441</v>
      </c>
      <c r="H2265" s="67"/>
      <c r="I2265" s="101"/>
    </row>
    <row r="2266" spans="1:9" ht="14.25" customHeight="1" x14ac:dyDescent="0.25">
      <c r="A2266" s="63" t="s">
        <v>12442</v>
      </c>
      <c r="B2266" s="64" t="s">
        <v>4429</v>
      </c>
      <c r="C2266" s="63">
        <v>19</v>
      </c>
      <c r="D2266" s="66">
        <v>43977</v>
      </c>
      <c r="E2266" s="66">
        <v>43997</v>
      </c>
      <c r="F2266" s="63" t="s">
        <v>1820</v>
      </c>
      <c r="G2266" s="64" t="s">
        <v>12443</v>
      </c>
      <c r="H2266" s="67"/>
      <c r="I2266" s="68"/>
    </row>
    <row r="2267" spans="1:9" ht="14.25" customHeight="1" x14ac:dyDescent="0.25">
      <c r="A2267" s="63" t="s">
        <v>12444</v>
      </c>
      <c r="B2267" s="64" t="s">
        <v>4429</v>
      </c>
      <c r="C2267" s="63">
        <v>19</v>
      </c>
      <c r="D2267" s="66">
        <v>43977</v>
      </c>
      <c r="E2267" s="66">
        <v>43997</v>
      </c>
      <c r="F2267" s="63" t="s">
        <v>1820</v>
      </c>
      <c r="G2267" s="64" t="s">
        <v>12445</v>
      </c>
      <c r="H2267" s="67"/>
      <c r="I2267" s="72"/>
    </row>
    <row r="2268" spans="1:9" ht="14.25" customHeight="1" x14ac:dyDescent="0.25">
      <c r="A2268" s="63" t="s">
        <v>12446</v>
      </c>
      <c r="B2268" s="64" t="s">
        <v>4429</v>
      </c>
      <c r="C2268" s="63">
        <v>19</v>
      </c>
      <c r="D2268" s="66">
        <v>43977</v>
      </c>
      <c r="E2268" s="66">
        <v>43997</v>
      </c>
      <c r="F2268" s="63" t="s">
        <v>1820</v>
      </c>
      <c r="G2268" s="64" t="s">
        <v>12447</v>
      </c>
      <c r="H2268" s="67"/>
      <c r="I2268" s="68"/>
    </row>
    <row r="2269" spans="1:9" ht="14.25" customHeight="1" x14ac:dyDescent="0.25">
      <c r="A2269" s="63" t="s">
        <v>12448</v>
      </c>
      <c r="B2269" s="64" t="s">
        <v>4763</v>
      </c>
      <c r="C2269" s="63">
        <v>19</v>
      </c>
      <c r="D2269" s="66">
        <v>43977</v>
      </c>
      <c r="E2269" s="66">
        <v>43997</v>
      </c>
      <c r="F2269" s="63" t="s">
        <v>5357</v>
      </c>
      <c r="G2269" s="64" t="s">
        <v>12449</v>
      </c>
      <c r="H2269" s="67"/>
      <c r="I2269" s="72"/>
    </row>
    <row r="2270" spans="1:9" ht="14.25" customHeight="1" x14ac:dyDescent="0.25">
      <c r="A2270" s="63" t="s">
        <v>12450</v>
      </c>
      <c r="B2270" s="64" t="s">
        <v>12451</v>
      </c>
      <c r="C2270" s="63">
        <v>19</v>
      </c>
      <c r="D2270" s="66">
        <v>43977</v>
      </c>
      <c r="E2270" s="66">
        <v>43997</v>
      </c>
      <c r="F2270" s="63" t="s">
        <v>5363</v>
      </c>
      <c r="G2270" s="64" t="s">
        <v>12452</v>
      </c>
      <c r="H2270" s="67"/>
      <c r="I2270" s="72"/>
    </row>
    <row r="2271" spans="1:9" ht="14.25" customHeight="1" x14ac:dyDescent="0.25">
      <c r="A2271" s="63" t="s">
        <v>12453</v>
      </c>
      <c r="B2271" s="64" t="s">
        <v>12451</v>
      </c>
      <c r="C2271" s="63">
        <v>19</v>
      </c>
      <c r="D2271" s="66">
        <v>43977</v>
      </c>
      <c r="E2271" s="66">
        <v>43997</v>
      </c>
      <c r="F2271" s="63" t="s">
        <v>5363</v>
      </c>
      <c r="G2271" s="64" t="s">
        <v>12454</v>
      </c>
      <c r="H2271" s="67"/>
      <c r="I2271" s="68"/>
    </row>
    <row r="2272" spans="1:9" s="73" customFormat="1" ht="14.25" customHeight="1" x14ac:dyDescent="0.25">
      <c r="A2272" s="63" t="s">
        <v>12455</v>
      </c>
      <c r="B2272" s="64" t="s">
        <v>4763</v>
      </c>
      <c r="C2272" s="63">
        <v>19</v>
      </c>
      <c r="D2272" s="66">
        <v>43977</v>
      </c>
      <c r="E2272" s="66">
        <v>43997</v>
      </c>
      <c r="F2272" s="63" t="s">
        <v>698</v>
      </c>
      <c r="G2272" s="64" t="s">
        <v>12456</v>
      </c>
      <c r="H2272" s="67"/>
      <c r="I2272" s="68"/>
    </row>
    <row r="2273" spans="1:9" s="75" customFormat="1" ht="14.25" customHeight="1" x14ac:dyDescent="0.25">
      <c r="A2273" s="63" t="s">
        <v>12457</v>
      </c>
      <c r="B2273" s="64" t="s">
        <v>4763</v>
      </c>
      <c r="C2273" s="63">
        <v>19</v>
      </c>
      <c r="D2273" s="66">
        <v>43977</v>
      </c>
      <c r="E2273" s="66">
        <v>43997</v>
      </c>
      <c r="F2273" s="63" t="s">
        <v>1772</v>
      </c>
      <c r="G2273" s="64" t="s">
        <v>12458</v>
      </c>
      <c r="H2273" s="67"/>
      <c r="I2273" s="68"/>
    </row>
    <row r="2274" spans="1:9" ht="14.25" customHeight="1" x14ac:dyDescent="0.25">
      <c r="A2274" s="63" t="s">
        <v>12459</v>
      </c>
      <c r="B2274" s="64" t="s">
        <v>9975</v>
      </c>
      <c r="C2274" s="63">
        <v>19</v>
      </c>
      <c r="D2274" s="66">
        <v>43977</v>
      </c>
      <c r="E2274" s="66">
        <v>43997</v>
      </c>
      <c r="F2274" s="63" t="s">
        <v>728</v>
      </c>
      <c r="G2274" s="64" t="s">
        <v>12460</v>
      </c>
      <c r="H2274" s="67"/>
      <c r="I2274" s="68"/>
    </row>
    <row r="2275" spans="1:9" ht="14.25" customHeight="1" x14ac:dyDescent="0.25">
      <c r="A2275" s="63" t="s">
        <v>12461</v>
      </c>
      <c r="B2275" s="64" t="s">
        <v>12462</v>
      </c>
      <c r="C2275" s="63">
        <v>19</v>
      </c>
      <c r="D2275" s="66">
        <v>43977</v>
      </c>
      <c r="E2275" s="66">
        <v>43997</v>
      </c>
      <c r="F2275" s="63" t="s">
        <v>5441</v>
      </c>
      <c r="G2275" s="64" t="s">
        <v>12463</v>
      </c>
      <c r="H2275" s="67"/>
      <c r="I2275" s="68"/>
    </row>
    <row r="2276" spans="1:9" ht="14.25" customHeight="1" x14ac:dyDescent="0.25">
      <c r="A2276" s="59" t="s">
        <v>12464</v>
      </c>
      <c r="B2276" s="64" t="s">
        <v>7798</v>
      </c>
      <c r="C2276" s="59">
        <v>19</v>
      </c>
      <c r="D2276" s="61">
        <v>43977</v>
      </c>
      <c r="E2276" s="61">
        <v>43997</v>
      </c>
      <c r="F2276" s="59" t="s">
        <v>2738</v>
      </c>
      <c r="G2276" s="17" t="s">
        <v>12465</v>
      </c>
      <c r="H2276" s="62" t="s">
        <v>4438</v>
      </c>
      <c r="I2276" s="59" t="s">
        <v>7129</v>
      </c>
    </row>
    <row r="2277" spans="1:9" ht="14.25" customHeight="1" x14ac:dyDescent="0.25">
      <c r="A2277" s="80" t="s">
        <v>12466</v>
      </c>
      <c r="B2277" s="81" t="s">
        <v>8529</v>
      </c>
      <c r="C2277" s="80">
        <v>19</v>
      </c>
      <c r="D2277" s="83">
        <v>43977</v>
      </c>
      <c r="E2277" s="83">
        <v>43997</v>
      </c>
      <c r="F2277" s="80" t="s">
        <v>2717</v>
      </c>
      <c r="G2277" s="81" t="s">
        <v>12467</v>
      </c>
      <c r="H2277" s="84" t="s">
        <v>7671</v>
      </c>
      <c r="I2277" s="80" t="s">
        <v>7224</v>
      </c>
    </row>
    <row r="2278" spans="1:9" s="75" customFormat="1" ht="14.25" customHeight="1" x14ac:dyDescent="0.25">
      <c r="A2278" s="59" t="s">
        <v>12468</v>
      </c>
      <c r="B2278" s="64" t="s">
        <v>12469</v>
      </c>
      <c r="C2278" s="59">
        <v>19</v>
      </c>
      <c r="D2278" s="61">
        <v>43977</v>
      </c>
      <c r="E2278" s="61">
        <v>43997</v>
      </c>
      <c r="F2278" s="59" t="s">
        <v>1053</v>
      </c>
      <c r="G2278" s="17" t="s">
        <v>12470</v>
      </c>
      <c r="H2278" s="62" t="s">
        <v>7677</v>
      </c>
      <c r="I2278" s="59" t="s">
        <v>7129</v>
      </c>
    </row>
    <row r="2279" spans="1:9" ht="14.25" customHeight="1" x14ac:dyDescent="0.25">
      <c r="A2279" s="59" t="s">
        <v>12468</v>
      </c>
      <c r="B2279" s="64" t="s">
        <v>12469</v>
      </c>
      <c r="C2279" s="59">
        <v>19</v>
      </c>
      <c r="D2279" s="61">
        <v>43977</v>
      </c>
      <c r="E2279" s="61">
        <v>43997</v>
      </c>
      <c r="F2279" s="59" t="s">
        <v>1053</v>
      </c>
      <c r="G2279" s="17" t="s">
        <v>12470</v>
      </c>
      <c r="H2279" s="62" t="s">
        <v>7671</v>
      </c>
      <c r="I2279" s="59" t="s">
        <v>7129</v>
      </c>
    </row>
    <row r="2280" spans="1:9" ht="14.25" customHeight="1" x14ac:dyDescent="0.25">
      <c r="A2280" s="63" t="s">
        <v>12471</v>
      </c>
      <c r="B2280" s="64" t="s">
        <v>10804</v>
      </c>
      <c r="C2280" s="63">
        <v>19</v>
      </c>
      <c r="D2280" s="66">
        <v>43977</v>
      </c>
      <c r="E2280" s="66">
        <v>43997</v>
      </c>
      <c r="F2280" s="63" t="s">
        <v>342</v>
      </c>
      <c r="G2280" s="64" t="s">
        <v>12472</v>
      </c>
      <c r="H2280" s="67"/>
      <c r="I2280" s="95"/>
    </row>
    <row r="2281" spans="1:9" ht="14.25" customHeight="1" x14ac:dyDescent="0.25">
      <c r="A2281" s="63" t="s">
        <v>12473</v>
      </c>
      <c r="B2281" s="64" t="s">
        <v>12474</v>
      </c>
      <c r="C2281" s="63">
        <v>19</v>
      </c>
      <c r="D2281" s="66">
        <v>43977</v>
      </c>
      <c r="E2281" s="66">
        <v>43997</v>
      </c>
      <c r="F2281" s="63" t="s">
        <v>5992</v>
      </c>
      <c r="G2281" s="64" t="s">
        <v>12475</v>
      </c>
      <c r="H2281" s="67"/>
      <c r="I2281" s="68"/>
    </row>
    <row r="2282" spans="1:9" ht="14.25" customHeight="1" x14ac:dyDescent="0.25">
      <c r="A2282" s="63" t="s">
        <v>12476</v>
      </c>
      <c r="B2282" s="64" t="s">
        <v>12474</v>
      </c>
      <c r="C2282" s="63">
        <v>19</v>
      </c>
      <c r="D2282" s="66">
        <v>43977</v>
      </c>
      <c r="E2282" s="66">
        <v>43997</v>
      </c>
      <c r="F2282" s="63" t="s">
        <v>5992</v>
      </c>
      <c r="G2282" s="64" t="s">
        <v>12477</v>
      </c>
      <c r="H2282" s="67"/>
      <c r="I2282" s="68"/>
    </row>
    <row r="2283" spans="1:9" ht="14.25" customHeight="1" x14ac:dyDescent="0.25">
      <c r="A2283" s="80" t="s">
        <v>12478</v>
      </c>
      <c r="B2283" s="81" t="s">
        <v>12479</v>
      </c>
      <c r="C2283" s="80">
        <v>19</v>
      </c>
      <c r="D2283" s="83">
        <v>43977</v>
      </c>
      <c r="E2283" s="83">
        <v>43997</v>
      </c>
      <c r="F2283" s="80" t="s">
        <v>386</v>
      </c>
      <c r="G2283" s="81" t="s">
        <v>12480</v>
      </c>
      <c r="H2283" s="84" t="s">
        <v>7677</v>
      </c>
      <c r="I2283" s="80" t="s">
        <v>7224</v>
      </c>
    </row>
    <row r="2284" spans="1:9" ht="14.25" customHeight="1" x14ac:dyDescent="0.25">
      <c r="A2284" s="80" t="s">
        <v>12481</v>
      </c>
      <c r="B2284" s="81" t="s">
        <v>12479</v>
      </c>
      <c r="C2284" s="80">
        <v>19</v>
      </c>
      <c r="D2284" s="83">
        <v>43977</v>
      </c>
      <c r="E2284" s="83">
        <v>43997</v>
      </c>
      <c r="F2284" s="80" t="s">
        <v>386</v>
      </c>
      <c r="G2284" s="81" t="s">
        <v>12482</v>
      </c>
      <c r="H2284" s="84" t="s">
        <v>7677</v>
      </c>
      <c r="I2284" s="80" t="s">
        <v>7224</v>
      </c>
    </row>
    <row r="2285" spans="1:9" ht="14.25" customHeight="1" x14ac:dyDescent="0.25">
      <c r="A2285" s="63" t="s">
        <v>12483</v>
      </c>
      <c r="B2285" s="64" t="s">
        <v>12484</v>
      </c>
      <c r="C2285" s="63">
        <v>19</v>
      </c>
      <c r="D2285" s="66">
        <v>43977</v>
      </c>
      <c r="E2285" s="66">
        <v>43997</v>
      </c>
      <c r="F2285" s="63" t="s">
        <v>1759</v>
      </c>
      <c r="G2285" s="64" t="s">
        <v>12485</v>
      </c>
      <c r="H2285" s="67"/>
      <c r="I2285" s="68"/>
    </row>
    <row r="2286" spans="1:9" ht="14.25" customHeight="1" x14ac:dyDescent="0.25">
      <c r="A2286" s="63" t="s">
        <v>12486</v>
      </c>
      <c r="B2286" s="64" t="s">
        <v>4495</v>
      </c>
      <c r="C2286" s="63">
        <v>19</v>
      </c>
      <c r="D2286" s="66">
        <v>43977</v>
      </c>
      <c r="E2286" s="66">
        <v>43997</v>
      </c>
      <c r="F2286" s="63" t="s">
        <v>1759</v>
      </c>
      <c r="G2286" s="64" t="s">
        <v>12487</v>
      </c>
      <c r="H2286" s="67"/>
      <c r="I2286" s="95"/>
    </row>
    <row r="2287" spans="1:9" ht="14.25" customHeight="1" x14ac:dyDescent="0.25">
      <c r="A2287" s="63" t="s">
        <v>12488</v>
      </c>
      <c r="B2287" s="64" t="s">
        <v>10397</v>
      </c>
      <c r="C2287" s="63">
        <v>19</v>
      </c>
      <c r="D2287" s="66">
        <v>43977</v>
      </c>
      <c r="E2287" s="66">
        <v>43997</v>
      </c>
      <c r="F2287" s="63" t="s">
        <v>2136</v>
      </c>
      <c r="G2287" s="64" t="s">
        <v>12489</v>
      </c>
      <c r="H2287" s="67"/>
      <c r="I2287" s="95"/>
    </row>
    <row r="2288" spans="1:9" ht="14.25" customHeight="1" x14ac:dyDescent="0.25">
      <c r="A2288" s="63" t="s">
        <v>12490</v>
      </c>
      <c r="B2288" s="64" t="s">
        <v>10891</v>
      </c>
      <c r="C2288" s="63">
        <v>19</v>
      </c>
      <c r="D2288" s="66">
        <v>43977</v>
      </c>
      <c r="E2288" s="66">
        <v>43997</v>
      </c>
      <c r="F2288" s="63" t="s">
        <v>2191</v>
      </c>
      <c r="G2288" s="64" t="s">
        <v>12491</v>
      </c>
      <c r="H2288" s="67"/>
      <c r="I2288" s="72"/>
    </row>
    <row r="2289" spans="1:9" ht="14.25" customHeight="1" x14ac:dyDescent="0.25">
      <c r="A2289" s="63" t="s">
        <v>12492</v>
      </c>
      <c r="B2289" s="64" t="s">
        <v>4026</v>
      </c>
      <c r="C2289" s="63">
        <v>19</v>
      </c>
      <c r="D2289" s="66">
        <v>43977</v>
      </c>
      <c r="E2289" s="66">
        <v>43997</v>
      </c>
      <c r="F2289" s="63" t="s">
        <v>652</v>
      </c>
      <c r="G2289" s="64" t="s">
        <v>12493</v>
      </c>
      <c r="H2289" s="67"/>
      <c r="I2289" s="68"/>
    </row>
    <row r="2290" spans="1:9" ht="14.25" customHeight="1" x14ac:dyDescent="0.25">
      <c r="A2290" s="63" t="s">
        <v>12494</v>
      </c>
      <c r="B2290" s="64" t="s">
        <v>10200</v>
      </c>
      <c r="C2290" s="63">
        <v>19</v>
      </c>
      <c r="D2290" s="66">
        <v>43977</v>
      </c>
      <c r="E2290" s="66">
        <v>43997</v>
      </c>
      <c r="F2290" s="63" t="s">
        <v>112</v>
      </c>
      <c r="G2290" s="64" t="s">
        <v>12495</v>
      </c>
      <c r="H2290" s="67"/>
      <c r="I2290" s="68"/>
    </row>
    <row r="2291" spans="1:9" ht="14.25" customHeight="1" x14ac:dyDescent="0.25">
      <c r="A2291" s="63" t="s">
        <v>12496</v>
      </c>
      <c r="B2291" s="64" t="s">
        <v>4026</v>
      </c>
      <c r="C2291" s="63">
        <v>19</v>
      </c>
      <c r="D2291" s="66">
        <v>43977</v>
      </c>
      <c r="E2291" s="66">
        <v>43997</v>
      </c>
      <c r="F2291" s="63" t="s">
        <v>112</v>
      </c>
      <c r="G2291" s="64" t="s">
        <v>12497</v>
      </c>
      <c r="H2291" s="67"/>
      <c r="I2291" s="72"/>
    </row>
    <row r="2292" spans="1:9" s="103" customFormat="1" ht="14.25" customHeight="1" x14ac:dyDescent="0.25">
      <c r="A2292" s="63" t="s">
        <v>12498</v>
      </c>
      <c r="B2292" s="64" t="s">
        <v>12499</v>
      </c>
      <c r="C2292" s="63">
        <v>19</v>
      </c>
      <c r="D2292" s="66">
        <v>43977</v>
      </c>
      <c r="E2292" s="66">
        <v>43997</v>
      </c>
      <c r="F2292" s="63" t="s">
        <v>112</v>
      </c>
      <c r="G2292" s="64" t="s">
        <v>12500</v>
      </c>
      <c r="H2292" s="67"/>
      <c r="I2292" s="68"/>
    </row>
    <row r="2293" spans="1:9" s="73" customFormat="1" ht="14.25" customHeight="1" x14ac:dyDescent="0.25">
      <c r="A2293" s="80" t="s">
        <v>12501</v>
      </c>
      <c r="B2293" s="81" t="s">
        <v>12502</v>
      </c>
      <c r="C2293" s="80">
        <v>19</v>
      </c>
      <c r="D2293" s="83">
        <v>43977</v>
      </c>
      <c r="E2293" s="83">
        <v>43997</v>
      </c>
      <c r="F2293" s="80" t="s">
        <v>112</v>
      </c>
      <c r="G2293" s="81" t="s">
        <v>12503</v>
      </c>
      <c r="H2293" s="84" t="s">
        <v>12504</v>
      </c>
      <c r="I2293" s="80" t="s">
        <v>7224</v>
      </c>
    </row>
    <row r="2294" spans="1:9" ht="14.25" customHeight="1" x14ac:dyDescent="0.25">
      <c r="A2294" s="63" t="s">
        <v>12505</v>
      </c>
      <c r="B2294" s="64" t="s">
        <v>12506</v>
      </c>
      <c r="C2294" s="63">
        <v>19</v>
      </c>
      <c r="D2294" s="66">
        <v>43977</v>
      </c>
      <c r="E2294" s="66">
        <v>43997</v>
      </c>
      <c r="F2294" s="63" t="s">
        <v>112</v>
      </c>
      <c r="G2294" s="64" t="s">
        <v>12507</v>
      </c>
      <c r="H2294" s="67"/>
      <c r="I2294" s="68"/>
    </row>
    <row r="2295" spans="1:9" s="73" customFormat="1" ht="14.25" customHeight="1" x14ac:dyDescent="0.25">
      <c r="A2295" s="63" t="s">
        <v>12508</v>
      </c>
      <c r="B2295" s="64" t="s">
        <v>7959</v>
      </c>
      <c r="C2295" s="63">
        <v>19</v>
      </c>
      <c r="D2295" s="66">
        <v>43977</v>
      </c>
      <c r="E2295" s="66">
        <v>43997</v>
      </c>
      <c r="F2295" s="63" t="s">
        <v>491</v>
      </c>
      <c r="G2295" s="64" t="s">
        <v>12509</v>
      </c>
      <c r="H2295" s="67"/>
      <c r="I2295" s="68"/>
    </row>
    <row r="2296" spans="1:9" ht="14.25" customHeight="1" x14ac:dyDescent="0.25">
      <c r="A2296" s="80" t="s">
        <v>12510</v>
      </c>
      <c r="B2296" s="81" t="s">
        <v>12511</v>
      </c>
      <c r="C2296" s="80">
        <v>19</v>
      </c>
      <c r="D2296" s="83">
        <v>43977</v>
      </c>
      <c r="E2296" s="83">
        <v>43997</v>
      </c>
      <c r="F2296" s="80" t="s">
        <v>2840</v>
      </c>
      <c r="G2296" s="81" t="s">
        <v>12512</v>
      </c>
      <c r="H2296" s="84" t="s">
        <v>12513</v>
      </c>
      <c r="I2296" s="80" t="s">
        <v>7224</v>
      </c>
    </row>
    <row r="2297" spans="1:9" s="73" customFormat="1" ht="14.25" customHeight="1" x14ac:dyDescent="0.25">
      <c r="A2297" s="80" t="s">
        <v>12510</v>
      </c>
      <c r="B2297" s="81" t="s">
        <v>12511</v>
      </c>
      <c r="C2297" s="80">
        <v>19</v>
      </c>
      <c r="D2297" s="83">
        <v>43977</v>
      </c>
      <c r="E2297" s="83">
        <v>43997</v>
      </c>
      <c r="F2297" s="80" t="s">
        <v>2840</v>
      </c>
      <c r="G2297" s="81" t="s">
        <v>12512</v>
      </c>
      <c r="H2297" s="127" t="s">
        <v>12514</v>
      </c>
      <c r="I2297" s="80" t="s">
        <v>7224</v>
      </c>
    </row>
    <row r="2298" spans="1:9" s="73" customFormat="1" ht="14.25" customHeight="1" x14ac:dyDescent="0.25">
      <c r="A2298" s="80" t="s">
        <v>12510</v>
      </c>
      <c r="B2298" s="81" t="s">
        <v>12511</v>
      </c>
      <c r="C2298" s="80">
        <v>19</v>
      </c>
      <c r="D2298" s="83">
        <v>43977</v>
      </c>
      <c r="E2298" s="83">
        <v>43997</v>
      </c>
      <c r="F2298" s="80" t="s">
        <v>2840</v>
      </c>
      <c r="G2298" s="81" t="s">
        <v>12512</v>
      </c>
      <c r="H2298" s="84" t="s">
        <v>4007</v>
      </c>
      <c r="I2298" s="80" t="s">
        <v>7224</v>
      </c>
    </row>
    <row r="2299" spans="1:9" ht="14.25" customHeight="1" x14ac:dyDescent="0.25">
      <c r="A2299" s="80" t="s">
        <v>12515</v>
      </c>
      <c r="B2299" s="81" t="s">
        <v>12516</v>
      </c>
      <c r="C2299" s="80">
        <v>19</v>
      </c>
      <c r="D2299" s="83">
        <v>43977</v>
      </c>
      <c r="E2299" s="83">
        <v>43997</v>
      </c>
      <c r="F2299" s="80" t="s">
        <v>628</v>
      </c>
      <c r="G2299" s="81" t="s">
        <v>12517</v>
      </c>
      <c r="H2299" s="84" t="s">
        <v>9446</v>
      </c>
      <c r="I2299" s="80" t="s">
        <v>7224</v>
      </c>
    </row>
    <row r="2300" spans="1:9" s="73" customFormat="1" ht="14.25" customHeight="1" x14ac:dyDescent="0.25">
      <c r="A2300" s="59" t="s">
        <v>12518</v>
      </c>
      <c r="B2300" s="64" t="s">
        <v>12516</v>
      </c>
      <c r="C2300" s="59">
        <v>19</v>
      </c>
      <c r="D2300" s="61">
        <v>43977</v>
      </c>
      <c r="E2300" s="61">
        <v>43997</v>
      </c>
      <c r="F2300" s="59" t="s">
        <v>628</v>
      </c>
      <c r="G2300" s="17" t="s">
        <v>12519</v>
      </c>
      <c r="H2300" s="62" t="s">
        <v>8120</v>
      </c>
      <c r="I2300" s="59" t="s">
        <v>7129</v>
      </c>
    </row>
    <row r="2301" spans="1:9" ht="14.25" customHeight="1" x14ac:dyDescent="0.25">
      <c r="A2301" s="80" t="s">
        <v>12518</v>
      </c>
      <c r="B2301" s="81" t="s">
        <v>12516</v>
      </c>
      <c r="C2301" s="80">
        <v>19</v>
      </c>
      <c r="D2301" s="83">
        <v>43977</v>
      </c>
      <c r="E2301" s="83">
        <v>43997</v>
      </c>
      <c r="F2301" s="80" t="s">
        <v>628</v>
      </c>
      <c r="G2301" s="81" t="s">
        <v>12519</v>
      </c>
      <c r="H2301" s="84" t="s">
        <v>9446</v>
      </c>
      <c r="I2301" s="80" t="s">
        <v>7224</v>
      </c>
    </row>
    <row r="2302" spans="1:9" ht="14.25" customHeight="1" x14ac:dyDescent="0.25">
      <c r="A2302" s="59" t="s">
        <v>12520</v>
      </c>
      <c r="B2302" s="64" t="s">
        <v>12516</v>
      </c>
      <c r="C2302" s="59">
        <v>19</v>
      </c>
      <c r="D2302" s="61">
        <v>43977</v>
      </c>
      <c r="E2302" s="61">
        <v>43997</v>
      </c>
      <c r="F2302" s="59" t="s">
        <v>628</v>
      </c>
      <c r="G2302" s="17" t="s">
        <v>12521</v>
      </c>
      <c r="H2302" s="62" t="s">
        <v>8120</v>
      </c>
      <c r="I2302" s="59" t="s">
        <v>7129</v>
      </c>
    </row>
    <row r="2303" spans="1:9" ht="14.25" customHeight="1" x14ac:dyDescent="0.25">
      <c r="A2303" s="80" t="s">
        <v>12520</v>
      </c>
      <c r="B2303" s="81" t="s">
        <v>12516</v>
      </c>
      <c r="C2303" s="80">
        <v>19</v>
      </c>
      <c r="D2303" s="83">
        <v>43977</v>
      </c>
      <c r="E2303" s="83">
        <v>43997</v>
      </c>
      <c r="F2303" s="80" t="s">
        <v>628</v>
      </c>
      <c r="G2303" s="81" t="s">
        <v>12521</v>
      </c>
      <c r="H2303" s="84" t="s">
        <v>9446</v>
      </c>
      <c r="I2303" s="80" t="s">
        <v>7224</v>
      </c>
    </row>
    <row r="2304" spans="1:9" s="75" customFormat="1" ht="14.25" customHeight="1" x14ac:dyDescent="0.25">
      <c r="A2304" s="59" t="s">
        <v>12522</v>
      </c>
      <c r="B2304" s="64" t="s">
        <v>8202</v>
      </c>
      <c r="C2304" s="59">
        <v>19</v>
      </c>
      <c r="D2304" s="61">
        <v>43977</v>
      </c>
      <c r="E2304" s="61">
        <v>43997</v>
      </c>
      <c r="F2304" s="59" t="s">
        <v>695</v>
      </c>
      <c r="G2304" s="17" t="s">
        <v>12523</v>
      </c>
      <c r="H2304" s="62" t="s">
        <v>8120</v>
      </c>
      <c r="I2304" s="59" t="s">
        <v>7129</v>
      </c>
    </row>
    <row r="2305" spans="1:9" ht="14.25" customHeight="1" x14ac:dyDescent="0.25">
      <c r="A2305" s="59" t="s">
        <v>12522</v>
      </c>
      <c r="B2305" s="64" t="s">
        <v>8202</v>
      </c>
      <c r="C2305" s="59">
        <v>19</v>
      </c>
      <c r="D2305" s="61">
        <v>43977</v>
      </c>
      <c r="E2305" s="61">
        <v>43997</v>
      </c>
      <c r="F2305" s="59" t="s">
        <v>695</v>
      </c>
      <c r="G2305" s="17" t="s">
        <v>12523</v>
      </c>
      <c r="H2305" s="62" t="s">
        <v>12524</v>
      </c>
      <c r="I2305" s="59" t="s">
        <v>7129</v>
      </c>
    </row>
    <row r="2306" spans="1:9" ht="14.25" customHeight="1" x14ac:dyDescent="0.25">
      <c r="A2306" s="80" t="s">
        <v>12525</v>
      </c>
      <c r="B2306" s="81" t="s">
        <v>12526</v>
      </c>
      <c r="C2306" s="80">
        <v>19</v>
      </c>
      <c r="D2306" s="83">
        <v>43977</v>
      </c>
      <c r="E2306" s="83">
        <v>43997</v>
      </c>
      <c r="F2306" s="80" t="s">
        <v>695</v>
      </c>
      <c r="G2306" s="81" t="s">
        <v>12527</v>
      </c>
      <c r="H2306" s="84" t="s">
        <v>9446</v>
      </c>
      <c r="I2306" s="80" t="s">
        <v>7224</v>
      </c>
    </row>
    <row r="2307" spans="1:9" s="73" customFormat="1" ht="14.25" customHeight="1" x14ac:dyDescent="0.25">
      <c r="A2307" s="80" t="s">
        <v>12528</v>
      </c>
      <c r="B2307" s="81" t="s">
        <v>4827</v>
      </c>
      <c r="C2307" s="80">
        <v>19</v>
      </c>
      <c r="D2307" s="83">
        <v>43977</v>
      </c>
      <c r="E2307" s="83">
        <v>43997</v>
      </c>
      <c r="F2307" s="80" t="s">
        <v>695</v>
      </c>
      <c r="G2307" s="81" t="s">
        <v>12529</v>
      </c>
      <c r="H2307" s="84" t="s">
        <v>8120</v>
      </c>
      <c r="I2307" s="80" t="s">
        <v>7224</v>
      </c>
    </row>
    <row r="2308" spans="1:9" ht="14.25" customHeight="1" x14ac:dyDescent="0.25">
      <c r="A2308" s="80" t="s">
        <v>12528</v>
      </c>
      <c r="B2308" s="81" t="s">
        <v>4827</v>
      </c>
      <c r="C2308" s="80">
        <v>19</v>
      </c>
      <c r="D2308" s="83">
        <v>43977</v>
      </c>
      <c r="E2308" s="83">
        <v>43997</v>
      </c>
      <c r="F2308" s="80" t="s">
        <v>695</v>
      </c>
      <c r="G2308" s="81" t="s">
        <v>12529</v>
      </c>
      <c r="H2308" s="84" t="s">
        <v>9446</v>
      </c>
      <c r="I2308" s="80" t="s">
        <v>7224</v>
      </c>
    </row>
    <row r="2309" spans="1:9" ht="14.25" customHeight="1" x14ac:dyDescent="0.25">
      <c r="A2309" s="63" t="s">
        <v>12530</v>
      </c>
      <c r="B2309" s="64" t="s">
        <v>12531</v>
      </c>
      <c r="C2309" s="63">
        <v>19</v>
      </c>
      <c r="D2309" s="66">
        <v>43977</v>
      </c>
      <c r="E2309" s="66">
        <v>43997</v>
      </c>
      <c r="F2309" s="63" t="s">
        <v>154</v>
      </c>
      <c r="G2309" s="64" t="s">
        <v>12532</v>
      </c>
      <c r="H2309" s="67"/>
      <c r="I2309" s="72"/>
    </row>
    <row r="2310" spans="1:9" s="73" customFormat="1" ht="14.25" customHeight="1" x14ac:dyDescent="0.25">
      <c r="A2310" s="63" t="s">
        <v>12533</v>
      </c>
      <c r="B2310" s="64" t="s">
        <v>12534</v>
      </c>
      <c r="C2310" s="63">
        <v>19</v>
      </c>
      <c r="D2310" s="66">
        <v>43977</v>
      </c>
      <c r="E2310" s="66">
        <v>43997</v>
      </c>
      <c r="F2310" s="63" t="s">
        <v>6360</v>
      </c>
      <c r="G2310" s="64" t="s">
        <v>12535</v>
      </c>
      <c r="H2310" s="67"/>
      <c r="I2310" s="68"/>
    </row>
    <row r="2311" spans="1:9" s="73" customFormat="1" ht="14.25" customHeight="1" x14ac:dyDescent="0.25">
      <c r="A2311" s="63" t="s">
        <v>12536</v>
      </c>
      <c r="B2311" s="64" t="s">
        <v>10637</v>
      </c>
      <c r="C2311" s="63">
        <v>19</v>
      </c>
      <c r="D2311" s="66">
        <v>43977</v>
      </c>
      <c r="E2311" s="66">
        <v>43997</v>
      </c>
      <c r="F2311" s="63" t="s">
        <v>6389</v>
      </c>
      <c r="G2311" s="64" t="s">
        <v>12537</v>
      </c>
      <c r="H2311" s="67"/>
      <c r="I2311" s="68"/>
    </row>
    <row r="2312" spans="1:9" s="73" customFormat="1" ht="14.25" customHeight="1" x14ac:dyDescent="0.25">
      <c r="A2312" s="63" t="s">
        <v>12538</v>
      </c>
      <c r="B2312" s="64" t="s">
        <v>11829</v>
      </c>
      <c r="C2312" s="63">
        <v>19</v>
      </c>
      <c r="D2312" s="66">
        <v>43977</v>
      </c>
      <c r="E2312" s="66">
        <v>43997</v>
      </c>
      <c r="F2312" s="63" t="s">
        <v>6430</v>
      </c>
      <c r="G2312" s="64" t="s">
        <v>12539</v>
      </c>
      <c r="H2312" s="67" t="s">
        <v>12540</v>
      </c>
      <c r="I2312" s="63" t="s">
        <v>8267</v>
      </c>
    </row>
    <row r="2313" spans="1:9" s="75" customFormat="1" ht="14.25" customHeight="1" x14ac:dyDescent="0.25">
      <c r="A2313" s="63" t="s">
        <v>12538</v>
      </c>
      <c r="B2313" s="64" t="s">
        <v>11829</v>
      </c>
      <c r="C2313" s="63">
        <v>19</v>
      </c>
      <c r="D2313" s="66">
        <v>43977</v>
      </c>
      <c r="E2313" s="66">
        <v>43997</v>
      </c>
      <c r="F2313" s="63" t="s">
        <v>6430</v>
      </c>
      <c r="G2313" s="64" t="s">
        <v>12539</v>
      </c>
      <c r="H2313" s="67" t="s">
        <v>8249</v>
      </c>
      <c r="I2313" s="63" t="s">
        <v>8267</v>
      </c>
    </row>
    <row r="2314" spans="1:9" ht="14.25" customHeight="1" x14ac:dyDescent="0.25">
      <c r="A2314" s="63" t="s">
        <v>12538</v>
      </c>
      <c r="B2314" s="64" t="s">
        <v>11829</v>
      </c>
      <c r="C2314" s="63">
        <v>19</v>
      </c>
      <c r="D2314" s="66">
        <v>43977</v>
      </c>
      <c r="E2314" s="66">
        <v>43997</v>
      </c>
      <c r="F2314" s="63" t="s">
        <v>6430</v>
      </c>
      <c r="G2314" s="64" t="s">
        <v>12539</v>
      </c>
      <c r="H2314" s="67" t="s">
        <v>8248</v>
      </c>
      <c r="I2314" s="63" t="s">
        <v>8267</v>
      </c>
    </row>
    <row r="2315" spans="1:9" s="73" customFormat="1" ht="14.25" customHeight="1" x14ac:dyDescent="0.25">
      <c r="A2315" s="63" t="s">
        <v>12541</v>
      </c>
      <c r="B2315" s="64" t="s">
        <v>4094</v>
      </c>
      <c r="C2315" s="63">
        <v>19</v>
      </c>
      <c r="D2315" s="66">
        <v>43977</v>
      </c>
      <c r="E2315" s="66">
        <v>43997</v>
      </c>
      <c r="F2315" s="63" t="s">
        <v>461</v>
      </c>
      <c r="G2315" s="64" t="s">
        <v>12542</v>
      </c>
      <c r="H2315" s="67"/>
      <c r="I2315" s="68"/>
    </row>
    <row r="2316" spans="1:9" s="73" customFormat="1" ht="14.25" customHeight="1" x14ac:dyDescent="0.25">
      <c r="A2316" s="63" t="s">
        <v>12543</v>
      </c>
      <c r="B2316" s="64" t="s">
        <v>12544</v>
      </c>
      <c r="C2316" s="63">
        <v>19</v>
      </c>
      <c r="D2316" s="66">
        <v>43977</v>
      </c>
      <c r="E2316" s="66">
        <v>43997</v>
      </c>
      <c r="F2316" s="63" t="s">
        <v>461</v>
      </c>
      <c r="G2316" s="64" t="s">
        <v>12545</v>
      </c>
      <c r="H2316" s="67"/>
      <c r="I2316" s="68"/>
    </row>
    <row r="2317" spans="1:9" s="73" customFormat="1" ht="14.25" customHeight="1" x14ac:dyDescent="0.25">
      <c r="A2317" s="63" t="s">
        <v>12546</v>
      </c>
      <c r="B2317" s="64" t="s">
        <v>9100</v>
      </c>
      <c r="C2317" s="63">
        <v>19</v>
      </c>
      <c r="D2317" s="66">
        <v>43977</v>
      </c>
      <c r="E2317" s="66">
        <v>43997</v>
      </c>
      <c r="F2317" s="63" t="s">
        <v>2430</v>
      </c>
      <c r="G2317" s="64" t="s">
        <v>12547</v>
      </c>
      <c r="H2317" s="67"/>
      <c r="I2317" s="95"/>
    </row>
    <row r="2318" spans="1:9" ht="14.25" customHeight="1" x14ac:dyDescent="0.25">
      <c r="A2318" s="63" t="s">
        <v>12548</v>
      </c>
      <c r="B2318" s="64" t="s">
        <v>10616</v>
      </c>
      <c r="C2318" s="63">
        <v>19</v>
      </c>
      <c r="D2318" s="66">
        <v>43977</v>
      </c>
      <c r="E2318" s="66">
        <v>43997</v>
      </c>
      <c r="F2318" s="63" t="s">
        <v>6594</v>
      </c>
      <c r="G2318" s="64" t="s">
        <v>11647</v>
      </c>
      <c r="H2318" s="67"/>
      <c r="I2318" s="68"/>
    </row>
    <row r="2319" spans="1:9" ht="14.25" customHeight="1" x14ac:dyDescent="0.25">
      <c r="A2319" s="63" t="s">
        <v>12549</v>
      </c>
      <c r="B2319" s="64" t="s">
        <v>9467</v>
      </c>
      <c r="C2319" s="63">
        <v>19</v>
      </c>
      <c r="D2319" s="66">
        <v>43977</v>
      </c>
      <c r="E2319" s="66">
        <v>43997</v>
      </c>
      <c r="F2319" s="63" t="s">
        <v>6676</v>
      </c>
      <c r="G2319" s="64" t="s">
        <v>12550</v>
      </c>
      <c r="H2319" s="67"/>
      <c r="I2319" s="72"/>
    </row>
    <row r="2320" spans="1:9" s="75" customFormat="1" ht="14.25" customHeight="1" x14ac:dyDescent="0.25">
      <c r="A2320" s="80" t="s">
        <v>12551</v>
      </c>
      <c r="B2320" s="81" t="s">
        <v>9467</v>
      </c>
      <c r="C2320" s="80">
        <v>19</v>
      </c>
      <c r="D2320" s="83">
        <v>43977</v>
      </c>
      <c r="E2320" s="83">
        <v>43997</v>
      </c>
      <c r="F2320" s="80" t="s">
        <v>6676</v>
      </c>
      <c r="G2320" s="81" t="s">
        <v>12552</v>
      </c>
      <c r="H2320" s="84" t="s">
        <v>12553</v>
      </c>
      <c r="I2320" s="80" t="s">
        <v>7224</v>
      </c>
    </row>
    <row r="2321" spans="1:9" ht="14.25" customHeight="1" x14ac:dyDescent="0.25">
      <c r="A2321" s="63" t="s">
        <v>12554</v>
      </c>
      <c r="B2321" s="64" t="s">
        <v>12555</v>
      </c>
      <c r="C2321" s="63">
        <v>19</v>
      </c>
      <c r="D2321" s="66">
        <v>43977</v>
      </c>
      <c r="E2321" s="66">
        <v>43997</v>
      </c>
      <c r="F2321" s="63" t="s">
        <v>6695</v>
      </c>
      <c r="G2321" s="64" t="s">
        <v>12556</v>
      </c>
      <c r="H2321" s="67"/>
      <c r="I2321" s="72"/>
    </row>
    <row r="2322" spans="1:9" s="75" customFormat="1" ht="14.25" customHeight="1" x14ac:dyDescent="0.25">
      <c r="A2322" s="63" t="s">
        <v>12557</v>
      </c>
      <c r="B2322" s="64" t="s">
        <v>4823</v>
      </c>
      <c r="C2322" s="63">
        <v>19</v>
      </c>
      <c r="D2322" s="66">
        <v>43977</v>
      </c>
      <c r="E2322" s="66">
        <v>43997</v>
      </c>
      <c r="F2322" s="63" t="s">
        <v>132</v>
      </c>
      <c r="G2322" s="64" t="s">
        <v>12558</v>
      </c>
      <c r="H2322" s="67"/>
      <c r="I2322" s="68"/>
    </row>
    <row r="2323" spans="1:9" ht="14.25" customHeight="1" x14ac:dyDescent="0.25">
      <c r="A2323" s="63" t="s">
        <v>12559</v>
      </c>
      <c r="B2323" s="64" t="s">
        <v>4823</v>
      </c>
      <c r="C2323" s="63">
        <v>19</v>
      </c>
      <c r="D2323" s="66">
        <v>43977</v>
      </c>
      <c r="E2323" s="66">
        <v>43997</v>
      </c>
      <c r="F2323" s="63" t="s">
        <v>132</v>
      </c>
      <c r="G2323" s="64" t="s">
        <v>12560</v>
      </c>
      <c r="H2323" s="67"/>
      <c r="I2323" s="68"/>
    </row>
    <row r="2324" spans="1:9" s="103" customFormat="1" ht="14.25" customHeight="1" x14ac:dyDescent="0.25">
      <c r="A2324" s="63" t="s">
        <v>12561</v>
      </c>
      <c r="B2324" s="64" t="s">
        <v>4823</v>
      </c>
      <c r="C2324" s="63">
        <v>19</v>
      </c>
      <c r="D2324" s="66">
        <v>43977</v>
      </c>
      <c r="E2324" s="66">
        <v>43997</v>
      </c>
      <c r="F2324" s="63" t="s">
        <v>132</v>
      </c>
      <c r="G2324" s="64" t="s">
        <v>12562</v>
      </c>
      <c r="H2324" s="67"/>
      <c r="I2324" s="68"/>
    </row>
    <row r="2325" spans="1:9" ht="14.25" customHeight="1" x14ac:dyDescent="0.25">
      <c r="A2325" s="63" t="s">
        <v>12563</v>
      </c>
      <c r="B2325" s="64" t="s">
        <v>4176</v>
      </c>
      <c r="C2325" s="63">
        <v>19</v>
      </c>
      <c r="D2325" s="66">
        <v>43977</v>
      </c>
      <c r="E2325" s="66">
        <v>43997</v>
      </c>
      <c r="F2325" s="63" t="s">
        <v>132</v>
      </c>
      <c r="G2325" s="64" t="s">
        <v>12564</v>
      </c>
      <c r="H2325" s="67"/>
      <c r="I2325" s="68"/>
    </row>
    <row r="2326" spans="1:9" s="73" customFormat="1" ht="14.25" customHeight="1" x14ac:dyDescent="0.25">
      <c r="A2326" s="63" t="s">
        <v>12565</v>
      </c>
      <c r="B2326" s="64" t="s">
        <v>12566</v>
      </c>
      <c r="C2326" s="63">
        <v>19</v>
      </c>
      <c r="D2326" s="66">
        <v>43977</v>
      </c>
      <c r="E2326" s="66">
        <v>43997</v>
      </c>
      <c r="F2326" s="63" t="s">
        <v>610</v>
      </c>
      <c r="G2326" s="64" t="s">
        <v>12567</v>
      </c>
      <c r="H2326" s="67"/>
      <c r="I2326" s="68"/>
    </row>
    <row r="2327" spans="1:9" ht="14.25" customHeight="1" x14ac:dyDescent="0.25">
      <c r="A2327" s="63" t="s">
        <v>12568</v>
      </c>
      <c r="B2327" s="64" t="s">
        <v>12569</v>
      </c>
      <c r="C2327" s="63">
        <v>19</v>
      </c>
      <c r="D2327" s="66">
        <v>43977</v>
      </c>
      <c r="E2327" s="66">
        <v>43997</v>
      </c>
      <c r="F2327" s="63" t="s">
        <v>610</v>
      </c>
      <c r="G2327" s="64" t="s">
        <v>12570</v>
      </c>
      <c r="H2327" s="67"/>
      <c r="I2327" s="72"/>
    </row>
    <row r="2328" spans="1:9" ht="14.25" customHeight="1" x14ac:dyDescent="0.25">
      <c r="A2328" s="63" t="s">
        <v>12571</v>
      </c>
      <c r="B2328" s="64" t="s">
        <v>12566</v>
      </c>
      <c r="C2328" s="63">
        <v>19</v>
      </c>
      <c r="D2328" s="66">
        <v>43977</v>
      </c>
      <c r="E2328" s="66">
        <v>43997</v>
      </c>
      <c r="F2328" s="63" t="s">
        <v>610</v>
      </c>
      <c r="G2328" s="64" t="s">
        <v>12572</v>
      </c>
      <c r="H2328" s="67"/>
      <c r="I2328" s="68"/>
    </row>
    <row r="2329" spans="1:9" ht="14.25" customHeight="1" x14ac:dyDescent="0.25">
      <c r="A2329" s="63" t="s">
        <v>12573</v>
      </c>
      <c r="B2329" s="64" t="s">
        <v>12566</v>
      </c>
      <c r="C2329" s="63">
        <v>19</v>
      </c>
      <c r="D2329" s="66">
        <v>43977</v>
      </c>
      <c r="E2329" s="66">
        <v>43997</v>
      </c>
      <c r="F2329" s="63" t="s">
        <v>610</v>
      </c>
      <c r="G2329" s="64" t="s">
        <v>12574</v>
      </c>
      <c r="H2329" s="67"/>
      <c r="I2329" s="68"/>
    </row>
    <row r="2330" spans="1:9" ht="14.25" customHeight="1" x14ac:dyDescent="0.25">
      <c r="A2330" s="63" t="s">
        <v>12575</v>
      </c>
      <c r="B2330" s="64" t="s">
        <v>4170</v>
      </c>
      <c r="C2330" s="63">
        <v>19</v>
      </c>
      <c r="D2330" s="66">
        <v>43977</v>
      </c>
      <c r="E2330" s="66">
        <v>43997</v>
      </c>
      <c r="F2330" s="63" t="s">
        <v>38</v>
      </c>
      <c r="G2330" s="64" t="s">
        <v>12576</v>
      </c>
      <c r="H2330" s="67"/>
      <c r="I2330" s="68"/>
    </row>
    <row r="2331" spans="1:9" ht="14.25" customHeight="1" x14ac:dyDescent="0.25">
      <c r="A2331" s="63" t="s">
        <v>12577</v>
      </c>
      <c r="B2331" s="64" t="s">
        <v>12578</v>
      </c>
      <c r="C2331" s="63">
        <v>19</v>
      </c>
      <c r="D2331" s="66">
        <v>43977</v>
      </c>
      <c r="E2331" s="66">
        <v>43997</v>
      </c>
      <c r="F2331" s="63" t="s">
        <v>135</v>
      </c>
      <c r="G2331" s="64" t="s">
        <v>12579</v>
      </c>
      <c r="H2331" s="67"/>
      <c r="I2331" s="72"/>
    </row>
    <row r="2332" spans="1:9" ht="14.25" customHeight="1" x14ac:dyDescent="0.25">
      <c r="A2332" s="63" t="s">
        <v>12580</v>
      </c>
      <c r="B2332" s="64" t="s">
        <v>8077</v>
      </c>
      <c r="C2332" s="63">
        <v>19</v>
      </c>
      <c r="D2332" s="66">
        <v>43977</v>
      </c>
      <c r="E2332" s="66">
        <v>43997</v>
      </c>
      <c r="F2332" s="63" t="s">
        <v>101</v>
      </c>
      <c r="G2332" s="64" t="s">
        <v>12581</v>
      </c>
      <c r="H2332" s="67"/>
      <c r="I2332" s="72"/>
    </row>
    <row r="2333" spans="1:9" ht="14.25" customHeight="1" x14ac:dyDescent="0.25">
      <c r="A2333" s="63" t="s">
        <v>12582</v>
      </c>
      <c r="B2333" s="64" t="s">
        <v>4202</v>
      </c>
      <c r="C2333" s="63">
        <v>19</v>
      </c>
      <c r="D2333" s="66">
        <v>43977</v>
      </c>
      <c r="E2333" s="66">
        <v>43997</v>
      </c>
      <c r="F2333" s="63" t="s">
        <v>197</v>
      </c>
      <c r="G2333" s="64" t="s">
        <v>12583</v>
      </c>
      <c r="H2333" s="67"/>
      <c r="I2333" s="68"/>
    </row>
    <row r="2334" spans="1:9" s="103" customFormat="1" ht="14.25" customHeight="1" x14ac:dyDescent="0.25">
      <c r="A2334" s="80" t="s">
        <v>12584</v>
      </c>
      <c r="B2334" s="81" t="s">
        <v>7179</v>
      </c>
      <c r="C2334" s="80">
        <v>20</v>
      </c>
      <c r="D2334" s="83">
        <v>43984</v>
      </c>
      <c r="E2334" s="83">
        <v>44004</v>
      </c>
      <c r="F2334" s="80" t="s">
        <v>1354</v>
      </c>
      <c r="G2334" s="81" t="s">
        <v>12585</v>
      </c>
      <c r="H2334" s="84" t="s">
        <v>7227</v>
      </c>
      <c r="I2334" s="80" t="s">
        <v>7224</v>
      </c>
    </row>
    <row r="2335" spans="1:9" s="103" customFormat="1" ht="14.25" customHeight="1" x14ac:dyDescent="0.25">
      <c r="A2335" s="59" t="s">
        <v>12586</v>
      </c>
      <c r="B2335" s="64" t="s">
        <v>7803</v>
      </c>
      <c r="C2335" s="59">
        <v>20</v>
      </c>
      <c r="D2335" s="61">
        <v>43984</v>
      </c>
      <c r="E2335" s="61">
        <v>44004</v>
      </c>
      <c r="F2335" s="59" t="s">
        <v>980</v>
      </c>
      <c r="G2335" s="17" t="s">
        <v>12587</v>
      </c>
      <c r="H2335" s="62" t="s">
        <v>12588</v>
      </c>
      <c r="I2335" s="59" t="s">
        <v>7129</v>
      </c>
    </row>
    <row r="2336" spans="1:9" ht="14.25" customHeight="1" x14ac:dyDescent="0.25">
      <c r="A2336" s="63" t="s">
        <v>12589</v>
      </c>
      <c r="B2336" s="64" t="s">
        <v>9401</v>
      </c>
      <c r="C2336" s="63">
        <v>20</v>
      </c>
      <c r="D2336" s="66">
        <v>43984</v>
      </c>
      <c r="E2336" s="66">
        <v>44004</v>
      </c>
      <c r="F2336" s="63" t="s">
        <v>1045</v>
      </c>
      <c r="G2336" s="64" t="s">
        <v>12590</v>
      </c>
      <c r="H2336" s="67" t="s">
        <v>12591</v>
      </c>
      <c r="I2336" s="63" t="s">
        <v>8267</v>
      </c>
    </row>
    <row r="2337" spans="1:9" s="75" customFormat="1" ht="14.25" customHeight="1" x14ac:dyDescent="0.25">
      <c r="A2337" s="63" t="s">
        <v>12592</v>
      </c>
      <c r="B2337" s="64" t="s">
        <v>3998</v>
      </c>
      <c r="C2337" s="63">
        <v>20</v>
      </c>
      <c r="D2337" s="66">
        <v>43984</v>
      </c>
      <c r="E2337" s="66">
        <v>44004</v>
      </c>
      <c r="F2337" s="63" t="s">
        <v>1045</v>
      </c>
      <c r="G2337" s="64" t="s">
        <v>12593</v>
      </c>
      <c r="H2337" s="67"/>
      <c r="I2337" s="68"/>
    </row>
    <row r="2338" spans="1:9" ht="14.25" customHeight="1" x14ac:dyDescent="0.25">
      <c r="A2338" s="63" t="s">
        <v>12594</v>
      </c>
      <c r="B2338" s="64" t="s">
        <v>12595</v>
      </c>
      <c r="C2338" s="63">
        <v>20</v>
      </c>
      <c r="D2338" s="66">
        <v>43984</v>
      </c>
      <c r="E2338" s="66">
        <v>44004</v>
      </c>
      <c r="F2338" s="63" t="s">
        <v>147</v>
      </c>
      <c r="G2338" s="64" t="s">
        <v>12596</v>
      </c>
      <c r="H2338" s="67"/>
      <c r="I2338" s="68"/>
    </row>
    <row r="2339" spans="1:9" s="75" customFormat="1" ht="14.25" customHeight="1" x14ac:dyDescent="0.25">
      <c r="A2339" s="63" t="s">
        <v>12597</v>
      </c>
      <c r="B2339" s="64" t="s">
        <v>12598</v>
      </c>
      <c r="C2339" s="63">
        <v>20</v>
      </c>
      <c r="D2339" s="66">
        <v>43984</v>
      </c>
      <c r="E2339" s="66">
        <v>44004</v>
      </c>
      <c r="F2339" s="63" t="s">
        <v>5210</v>
      </c>
      <c r="G2339" s="64" t="s">
        <v>12599</v>
      </c>
      <c r="H2339" s="67"/>
      <c r="I2339" s="68"/>
    </row>
    <row r="2340" spans="1:9" ht="14.25" customHeight="1" x14ac:dyDescent="0.25">
      <c r="A2340" s="63" t="s">
        <v>12600</v>
      </c>
      <c r="B2340" s="64" t="s">
        <v>4198</v>
      </c>
      <c r="C2340" s="63">
        <v>20</v>
      </c>
      <c r="D2340" s="66">
        <v>43984</v>
      </c>
      <c r="E2340" s="66">
        <v>44004</v>
      </c>
      <c r="F2340" s="63" t="s">
        <v>5210</v>
      </c>
      <c r="G2340" s="64" t="s">
        <v>12601</v>
      </c>
      <c r="H2340" s="67"/>
      <c r="I2340" s="72"/>
    </row>
    <row r="2341" spans="1:9" s="73" customFormat="1" ht="14.25" customHeight="1" x14ac:dyDescent="0.25">
      <c r="A2341" s="63" t="s">
        <v>12602</v>
      </c>
      <c r="B2341" s="64" t="s">
        <v>12506</v>
      </c>
      <c r="C2341" s="63">
        <v>20</v>
      </c>
      <c r="D2341" s="66">
        <v>43984</v>
      </c>
      <c r="E2341" s="66">
        <v>44004</v>
      </c>
      <c r="F2341" s="63" t="s">
        <v>361</v>
      </c>
      <c r="G2341" s="64" t="s">
        <v>12603</v>
      </c>
      <c r="H2341" s="67"/>
      <c r="I2341" s="72"/>
    </row>
    <row r="2342" spans="1:9" ht="14.25" customHeight="1" x14ac:dyDescent="0.25">
      <c r="A2342" s="63" t="s">
        <v>12604</v>
      </c>
      <c r="B2342" s="64" t="s">
        <v>8891</v>
      </c>
      <c r="C2342" s="63">
        <v>20</v>
      </c>
      <c r="D2342" s="66">
        <v>43984</v>
      </c>
      <c r="E2342" s="66">
        <v>44004</v>
      </c>
      <c r="F2342" s="63" t="s">
        <v>539</v>
      </c>
      <c r="G2342" s="64" t="s">
        <v>12605</v>
      </c>
      <c r="H2342" s="67"/>
      <c r="I2342" s="68"/>
    </row>
    <row r="2343" spans="1:9" ht="14.25" customHeight="1" x14ac:dyDescent="0.25">
      <c r="A2343" s="59" t="s">
        <v>12606</v>
      </c>
      <c r="B2343" s="64" t="s">
        <v>12607</v>
      </c>
      <c r="C2343" s="59">
        <v>20</v>
      </c>
      <c r="D2343" s="61">
        <v>43984</v>
      </c>
      <c r="E2343" s="61">
        <v>44004</v>
      </c>
      <c r="F2343" s="59" t="s">
        <v>539</v>
      </c>
      <c r="G2343" s="17" t="s">
        <v>12608</v>
      </c>
      <c r="H2343" s="62" t="s">
        <v>7450</v>
      </c>
      <c r="I2343" s="59" t="s">
        <v>7129</v>
      </c>
    </row>
    <row r="2344" spans="1:9" ht="14.25" customHeight="1" x14ac:dyDescent="0.25">
      <c r="A2344" s="63" t="s">
        <v>12609</v>
      </c>
      <c r="B2344" s="64" t="s">
        <v>4026</v>
      </c>
      <c r="C2344" s="63">
        <v>20</v>
      </c>
      <c r="D2344" s="66">
        <v>43984</v>
      </c>
      <c r="E2344" s="66">
        <v>44004</v>
      </c>
      <c r="F2344" s="63" t="s">
        <v>635</v>
      </c>
      <c r="G2344" s="64" t="s">
        <v>12610</v>
      </c>
      <c r="H2344" s="67"/>
      <c r="I2344" s="68"/>
    </row>
    <row r="2345" spans="1:9" s="73" customFormat="1" ht="14.25" customHeight="1" x14ac:dyDescent="0.25">
      <c r="A2345" s="63" t="s">
        <v>12611</v>
      </c>
      <c r="B2345" s="64" t="s">
        <v>12400</v>
      </c>
      <c r="C2345" s="63">
        <v>20</v>
      </c>
      <c r="D2345" s="66">
        <v>43984</v>
      </c>
      <c r="E2345" s="66">
        <v>44004</v>
      </c>
      <c r="F2345" s="63" t="s">
        <v>301</v>
      </c>
      <c r="G2345" s="64" t="s">
        <v>12612</v>
      </c>
      <c r="H2345" s="67"/>
      <c r="I2345" s="68"/>
    </row>
    <row r="2346" spans="1:9" ht="14.25" customHeight="1" x14ac:dyDescent="0.25">
      <c r="A2346" s="63" t="s">
        <v>12613</v>
      </c>
      <c r="B2346" s="64" t="s">
        <v>12614</v>
      </c>
      <c r="C2346" s="63">
        <v>20</v>
      </c>
      <c r="D2346" s="66">
        <v>43984</v>
      </c>
      <c r="E2346" s="66">
        <v>44004</v>
      </c>
      <c r="F2346" s="63" t="s">
        <v>275</v>
      </c>
      <c r="G2346" s="64" t="s">
        <v>12615</v>
      </c>
      <c r="H2346" s="67"/>
      <c r="I2346" s="68"/>
    </row>
    <row r="2347" spans="1:9" s="75" customFormat="1" ht="14.25" customHeight="1" x14ac:dyDescent="0.25">
      <c r="A2347" s="63" t="s">
        <v>12616</v>
      </c>
      <c r="B2347" s="64" t="s">
        <v>12617</v>
      </c>
      <c r="C2347" s="63">
        <v>20</v>
      </c>
      <c r="D2347" s="66">
        <v>43984</v>
      </c>
      <c r="E2347" s="66">
        <v>44004</v>
      </c>
      <c r="F2347" s="63" t="s">
        <v>5310</v>
      </c>
      <c r="G2347" s="64" t="s">
        <v>12618</v>
      </c>
      <c r="H2347" s="77"/>
      <c r="I2347" s="68"/>
    </row>
    <row r="2348" spans="1:9" ht="14.25" customHeight="1" x14ac:dyDescent="0.25">
      <c r="A2348" s="63" t="s">
        <v>12619</v>
      </c>
      <c r="B2348" s="64" t="s">
        <v>12620</v>
      </c>
      <c r="C2348" s="63">
        <v>20</v>
      </c>
      <c r="D2348" s="66">
        <v>43984</v>
      </c>
      <c r="E2348" s="66">
        <v>44004</v>
      </c>
      <c r="F2348" s="63" t="s">
        <v>1665</v>
      </c>
      <c r="G2348" s="64" t="s">
        <v>12621</v>
      </c>
      <c r="H2348" s="67"/>
      <c r="I2348" s="101"/>
    </row>
    <row r="2349" spans="1:9" ht="14.25" customHeight="1" x14ac:dyDescent="0.25">
      <c r="A2349" s="63" t="s">
        <v>12622</v>
      </c>
      <c r="B2349" s="64" t="s">
        <v>12623</v>
      </c>
      <c r="C2349" s="63">
        <v>20</v>
      </c>
      <c r="D2349" s="66">
        <v>43984</v>
      </c>
      <c r="E2349" s="66">
        <v>44004</v>
      </c>
      <c r="F2349" s="63" t="s">
        <v>1665</v>
      </c>
      <c r="G2349" s="64" t="s">
        <v>12624</v>
      </c>
      <c r="H2349" s="67"/>
      <c r="I2349" s="72"/>
    </row>
    <row r="2350" spans="1:9" ht="14.25" customHeight="1" x14ac:dyDescent="0.25">
      <c r="A2350" s="59" t="s">
        <v>12625</v>
      </c>
      <c r="B2350" s="64" t="s">
        <v>12451</v>
      </c>
      <c r="C2350" s="59">
        <v>20</v>
      </c>
      <c r="D2350" s="61">
        <v>43984</v>
      </c>
      <c r="E2350" s="61">
        <v>44004</v>
      </c>
      <c r="F2350" s="59" t="s">
        <v>5363</v>
      </c>
      <c r="G2350" s="17" t="s">
        <v>12626</v>
      </c>
      <c r="H2350" s="62" t="s">
        <v>12627</v>
      </c>
      <c r="I2350" s="59" t="s">
        <v>7129</v>
      </c>
    </row>
    <row r="2351" spans="1:9" ht="14.25" customHeight="1" x14ac:dyDescent="0.25">
      <c r="A2351" s="63" t="s">
        <v>12628</v>
      </c>
      <c r="B2351" s="64" t="s">
        <v>12451</v>
      </c>
      <c r="C2351" s="63">
        <v>20</v>
      </c>
      <c r="D2351" s="66">
        <v>43984</v>
      </c>
      <c r="E2351" s="66">
        <v>44004</v>
      </c>
      <c r="F2351" s="63" t="s">
        <v>5363</v>
      </c>
      <c r="G2351" s="64" t="s">
        <v>12629</v>
      </c>
      <c r="H2351" s="67"/>
      <c r="I2351" s="68"/>
    </row>
    <row r="2352" spans="1:9" ht="14.25" customHeight="1" x14ac:dyDescent="0.25">
      <c r="A2352" s="63" t="s">
        <v>12630</v>
      </c>
      <c r="B2352" s="64" t="s">
        <v>12623</v>
      </c>
      <c r="C2352" s="63">
        <v>20</v>
      </c>
      <c r="D2352" s="66">
        <v>43984</v>
      </c>
      <c r="E2352" s="66">
        <v>44004</v>
      </c>
      <c r="F2352" s="63" t="s">
        <v>750</v>
      </c>
      <c r="G2352" s="64" t="s">
        <v>12631</v>
      </c>
      <c r="H2352" s="67"/>
      <c r="I2352" s="95"/>
    </row>
    <row r="2353" spans="1:9" ht="14.25" customHeight="1" x14ac:dyDescent="0.25">
      <c r="A2353" s="63" t="s">
        <v>12632</v>
      </c>
      <c r="B2353" s="64" t="s">
        <v>12623</v>
      </c>
      <c r="C2353" s="63">
        <v>20</v>
      </c>
      <c r="D2353" s="66">
        <v>43984</v>
      </c>
      <c r="E2353" s="66">
        <v>44004</v>
      </c>
      <c r="F2353" s="63" t="s">
        <v>750</v>
      </c>
      <c r="G2353" s="64" t="s">
        <v>12633</v>
      </c>
      <c r="H2353" s="67"/>
      <c r="I2353" s="68"/>
    </row>
    <row r="2354" spans="1:9" ht="14.25" customHeight="1" x14ac:dyDescent="0.25">
      <c r="A2354" s="63" t="s">
        <v>12634</v>
      </c>
      <c r="B2354" s="64" t="s">
        <v>12635</v>
      </c>
      <c r="C2354" s="63">
        <v>20</v>
      </c>
      <c r="D2354" s="66">
        <v>43984</v>
      </c>
      <c r="E2354" s="66">
        <v>44004</v>
      </c>
      <c r="F2354" s="63" t="s">
        <v>750</v>
      </c>
      <c r="G2354" s="64" t="s">
        <v>12636</v>
      </c>
      <c r="H2354" s="67"/>
      <c r="I2354" s="68"/>
    </row>
    <row r="2355" spans="1:9" ht="14.25" customHeight="1" x14ac:dyDescent="0.25">
      <c r="A2355" s="63" t="s">
        <v>12637</v>
      </c>
      <c r="B2355" s="64" t="s">
        <v>12623</v>
      </c>
      <c r="C2355" s="63">
        <v>20</v>
      </c>
      <c r="D2355" s="66">
        <v>43984</v>
      </c>
      <c r="E2355" s="66">
        <v>44004</v>
      </c>
      <c r="F2355" s="63" t="s">
        <v>750</v>
      </c>
      <c r="G2355" s="64" t="s">
        <v>12638</v>
      </c>
      <c r="H2355" s="67"/>
      <c r="I2355" s="68"/>
    </row>
    <row r="2356" spans="1:9" ht="14.25" customHeight="1" x14ac:dyDescent="0.25">
      <c r="A2356" s="59" t="s">
        <v>12639</v>
      </c>
      <c r="B2356" s="64" t="s">
        <v>11296</v>
      </c>
      <c r="C2356" s="59">
        <v>20</v>
      </c>
      <c r="D2356" s="61">
        <v>43984</v>
      </c>
      <c r="E2356" s="61">
        <v>44004</v>
      </c>
      <c r="F2356" s="59" t="s">
        <v>5381</v>
      </c>
      <c r="G2356" s="17" t="s">
        <v>12640</v>
      </c>
      <c r="H2356" s="62" t="s">
        <v>12641</v>
      </c>
      <c r="I2356" s="59" t="s">
        <v>7129</v>
      </c>
    </row>
    <row r="2357" spans="1:9" s="73" customFormat="1" ht="14.25" customHeight="1" x14ac:dyDescent="0.25">
      <c r="A2357" s="63" t="s">
        <v>12642</v>
      </c>
      <c r="B2357" s="64" t="s">
        <v>12643</v>
      </c>
      <c r="C2357" s="63">
        <v>20</v>
      </c>
      <c r="D2357" s="66">
        <v>43984</v>
      </c>
      <c r="E2357" s="66">
        <v>44004</v>
      </c>
      <c r="F2357" s="63" t="s">
        <v>3750</v>
      </c>
      <c r="G2357" s="64" t="s">
        <v>12644</v>
      </c>
      <c r="H2357" s="67"/>
      <c r="I2357" s="68"/>
    </row>
    <row r="2358" spans="1:9" ht="14.25" customHeight="1" x14ac:dyDescent="0.25">
      <c r="A2358" s="63" t="s">
        <v>12645</v>
      </c>
      <c r="B2358" s="64" t="s">
        <v>4369</v>
      </c>
      <c r="C2358" s="63">
        <v>20</v>
      </c>
      <c r="D2358" s="66">
        <v>43984</v>
      </c>
      <c r="E2358" s="66">
        <v>44004</v>
      </c>
      <c r="F2358" s="63" t="s">
        <v>35</v>
      </c>
      <c r="G2358" s="64" t="s">
        <v>12646</v>
      </c>
      <c r="H2358" s="67"/>
      <c r="I2358" s="68"/>
    </row>
    <row r="2359" spans="1:9" ht="14.25" customHeight="1" x14ac:dyDescent="0.25">
      <c r="A2359" s="63" t="s">
        <v>12647</v>
      </c>
      <c r="B2359" s="64" t="s">
        <v>12648</v>
      </c>
      <c r="C2359" s="63">
        <v>20</v>
      </c>
      <c r="D2359" s="66">
        <v>43984</v>
      </c>
      <c r="E2359" s="66">
        <v>44004</v>
      </c>
      <c r="F2359" s="63" t="s">
        <v>35</v>
      </c>
      <c r="G2359" s="64" t="s">
        <v>12649</v>
      </c>
      <c r="H2359" s="67"/>
      <c r="I2359" s="68"/>
    </row>
    <row r="2360" spans="1:9" s="73" customFormat="1" ht="14.25" customHeight="1" x14ac:dyDescent="0.25">
      <c r="A2360" s="63" t="s">
        <v>12650</v>
      </c>
      <c r="B2360" s="64" t="s">
        <v>12651</v>
      </c>
      <c r="C2360" s="63">
        <v>20</v>
      </c>
      <c r="D2360" s="66">
        <v>43984</v>
      </c>
      <c r="E2360" s="66">
        <v>44004</v>
      </c>
      <c r="F2360" s="63" t="s">
        <v>35</v>
      </c>
      <c r="G2360" s="64" t="s">
        <v>12652</v>
      </c>
      <c r="H2360" s="67"/>
      <c r="I2360" s="68"/>
    </row>
    <row r="2361" spans="1:9" s="73" customFormat="1" ht="14.25" customHeight="1" x14ac:dyDescent="0.25">
      <c r="A2361" s="63" t="s">
        <v>12653</v>
      </c>
      <c r="B2361" s="64" t="s">
        <v>12654</v>
      </c>
      <c r="C2361" s="63">
        <v>20</v>
      </c>
      <c r="D2361" s="66">
        <v>43984</v>
      </c>
      <c r="E2361" s="66">
        <v>44004</v>
      </c>
      <c r="F2361" s="63" t="s">
        <v>281</v>
      </c>
      <c r="G2361" s="64" t="s">
        <v>12655</v>
      </c>
      <c r="H2361" s="67" t="s">
        <v>12656</v>
      </c>
      <c r="I2361" s="63" t="s">
        <v>8267</v>
      </c>
    </row>
    <row r="2362" spans="1:9" s="73" customFormat="1" ht="14.25" customHeight="1" x14ac:dyDescent="0.25">
      <c r="A2362" s="80" t="s">
        <v>12657</v>
      </c>
      <c r="B2362" s="81" t="s">
        <v>12658</v>
      </c>
      <c r="C2362" s="80">
        <v>20</v>
      </c>
      <c r="D2362" s="83">
        <v>43984</v>
      </c>
      <c r="E2362" s="83">
        <v>44004</v>
      </c>
      <c r="F2362" s="80" t="s">
        <v>1182</v>
      </c>
      <c r="G2362" s="81" t="s">
        <v>12659</v>
      </c>
      <c r="H2362" s="84" t="s">
        <v>7653</v>
      </c>
      <c r="I2362" s="80" t="s">
        <v>7224</v>
      </c>
    </row>
    <row r="2363" spans="1:9" s="73" customFormat="1" ht="14.25" customHeight="1" x14ac:dyDescent="0.25">
      <c r="A2363" s="80" t="s">
        <v>12657</v>
      </c>
      <c r="B2363" s="81" t="s">
        <v>12658</v>
      </c>
      <c r="C2363" s="80">
        <v>20</v>
      </c>
      <c r="D2363" s="83">
        <v>43984</v>
      </c>
      <c r="E2363" s="83">
        <v>44004</v>
      </c>
      <c r="F2363" s="80" t="s">
        <v>1182</v>
      </c>
      <c r="G2363" s="81" t="s">
        <v>12659</v>
      </c>
      <c r="H2363" s="84" t="s">
        <v>12660</v>
      </c>
      <c r="I2363" s="80" t="s">
        <v>7224</v>
      </c>
    </row>
    <row r="2364" spans="1:9" ht="14.25" customHeight="1" x14ac:dyDescent="0.25">
      <c r="A2364" s="80" t="s">
        <v>12661</v>
      </c>
      <c r="B2364" s="81" t="s">
        <v>12662</v>
      </c>
      <c r="C2364" s="80">
        <v>20</v>
      </c>
      <c r="D2364" s="83">
        <v>43984</v>
      </c>
      <c r="E2364" s="83">
        <v>44004</v>
      </c>
      <c r="F2364" s="80" t="s">
        <v>658</v>
      </c>
      <c r="G2364" s="81" t="s">
        <v>12663</v>
      </c>
      <c r="H2364" s="84" t="s">
        <v>12664</v>
      </c>
      <c r="I2364" s="80" t="s">
        <v>7224</v>
      </c>
    </row>
    <row r="2365" spans="1:9" ht="14.25" customHeight="1" x14ac:dyDescent="0.25">
      <c r="A2365" s="59" t="s">
        <v>12661</v>
      </c>
      <c r="B2365" s="64" t="s">
        <v>12662</v>
      </c>
      <c r="C2365" s="59">
        <v>20</v>
      </c>
      <c r="D2365" s="61">
        <v>43984</v>
      </c>
      <c r="E2365" s="61">
        <v>44004</v>
      </c>
      <c r="F2365" s="59" t="s">
        <v>658</v>
      </c>
      <c r="G2365" s="17" t="s">
        <v>12663</v>
      </c>
      <c r="H2365" s="62" t="s">
        <v>7677</v>
      </c>
      <c r="I2365" s="59" t="s">
        <v>7129</v>
      </c>
    </row>
    <row r="2366" spans="1:9" ht="14.25" customHeight="1" x14ac:dyDescent="0.25">
      <c r="A2366" s="80" t="s">
        <v>12665</v>
      </c>
      <c r="B2366" s="81" t="s">
        <v>12666</v>
      </c>
      <c r="C2366" s="80">
        <v>20</v>
      </c>
      <c r="D2366" s="83">
        <v>43984</v>
      </c>
      <c r="E2366" s="83">
        <v>44004</v>
      </c>
      <c r="F2366" s="80" t="s">
        <v>1380</v>
      </c>
      <c r="G2366" s="81" t="s">
        <v>12667</v>
      </c>
      <c r="H2366" s="84" t="s">
        <v>12668</v>
      </c>
      <c r="I2366" s="80" t="s">
        <v>7224</v>
      </c>
    </row>
    <row r="2367" spans="1:9" ht="14.25" customHeight="1" x14ac:dyDescent="0.25">
      <c r="A2367" s="63" t="s">
        <v>12669</v>
      </c>
      <c r="B2367" s="64" t="s">
        <v>4102</v>
      </c>
      <c r="C2367" s="63">
        <v>20</v>
      </c>
      <c r="D2367" s="66">
        <v>43984</v>
      </c>
      <c r="E2367" s="66">
        <v>44004</v>
      </c>
      <c r="F2367" s="63" t="s">
        <v>73</v>
      </c>
      <c r="G2367" s="64" t="s">
        <v>12670</v>
      </c>
      <c r="H2367" s="67"/>
      <c r="I2367" s="68"/>
    </row>
    <row r="2368" spans="1:9" ht="14.25" customHeight="1" x14ac:dyDescent="0.25">
      <c r="A2368" s="63" t="s">
        <v>12671</v>
      </c>
      <c r="B2368" s="64" t="s">
        <v>12672</v>
      </c>
      <c r="C2368" s="63">
        <v>20</v>
      </c>
      <c r="D2368" s="66">
        <v>43984</v>
      </c>
      <c r="E2368" s="66">
        <v>44004</v>
      </c>
      <c r="F2368" s="63" t="s">
        <v>204</v>
      </c>
      <c r="G2368" s="64" t="s">
        <v>12673</v>
      </c>
      <c r="H2368" s="67"/>
      <c r="I2368" s="72"/>
    </row>
    <row r="2369" spans="1:9" ht="14.25" customHeight="1" x14ac:dyDescent="0.25">
      <c r="A2369" s="63" t="s">
        <v>12674</v>
      </c>
      <c r="B2369" s="64" t="s">
        <v>12675</v>
      </c>
      <c r="C2369" s="63">
        <v>20</v>
      </c>
      <c r="D2369" s="66">
        <v>43984</v>
      </c>
      <c r="E2369" s="66">
        <v>44004</v>
      </c>
      <c r="F2369" s="63" t="s">
        <v>204</v>
      </c>
      <c r="G2369" s="64" t="s">
        <v>12676</v>
      </c>
      <c r="H2369" s="67"/>
      <c r="I2369" s="68"/>
    </row>
    <row r="2370" spans="1:9" ht="14.25" customHeight="1" x14ac:dyDescent="0.25">
      <c r="A2370" s="63" t="s">
        <v>12677</v>
      </c>
      <c r="B2370" s="64" t="s">
        <v>12675</v>
      </c>
      <c r="C2370" s="63">
        <v>20</v>
      </c>
      <c r="D2370" s="66">
        <v>43984</v>
      </c>
      <c r="E2370" s="66">
        <v>44004</v>
      </c>
      <c r="F2370" s="63" t="s">
        <v>204</v>
      </c>
      <c r="G2370" s="64" t="s">
        <v>12678</v>
      </c>
      <c r="H2370" s="67"/>
      <c r="I2370" s="68"/>
    </row>
    <row r="2371" spans="1:9" ht="14.25" customHeight="1" x14ac:dyDescent="0.25">
      <c r="A2371" s="63" t="s">
        <v>12679</v>
      </c>
      <c r="B2371" s="64" t="s">
        <v>12675</v>
      </c>
      <c r="C2371" s="63">
        <v>20</v>
      </c>
      <c r="D2371" s="66">
        <v>43984</v>
      </c>
      <c r="E2371" s="66">
        <v>44004</v>
      </c>
      <c r="F2371" s="63" t="s">
        <v>204</v>
      </c>
      <c r="G2371" s="64" t="s">
        <v>12680</v>
      </c>
      <c r="H2371" s="67"/>
      <c r="I2371" s="68"/>
    </row>
    <row r="2372" spans="1:9" ht="14.25" customHeight="1" x14ac:dyDescent="0.25">
      <c r="A2372" s="63" t="s">
        <v>12681</v>
      </c>
      <c r="B2372" s="64" t="s">
        <v>12614</v>
      </c>
      <c r="C2372" s="63">
        <v>20</v>
      </c>
      <c r="D2372" s="66">
        <v>43984</v>
      </c>
      <c r="E2372" s="66">
        <v>44004</v>
      </c>
      <c r="F2372" s="63" t="s">
        <v>1876</v>
      </c>
      <c r="G2372" s="64" t="s">
        <v>12682</v>
      </c>
      <c r="H2372" s="67"/>
      <c r="I2372" s="68"/>
    </row>
    <row r="2373" spans="1:9" ht="14.25" customHeight="1" x14ac:dyDescent="0.25">
      <c r="A2373" s="63" t="s">
        <v>12683</v>
      </c>
      <c r="B2373" s="64" t="s">
        <v>12684</v>
      </c>
      <c r="C2373" s="63">
        <v>20</v>
      </c>
      <c r="D2373" s="66">
        <v>43984</v>
      </c>
      <c r="E2373" s="66">
        <v>44004</v>
      </c>
      <c r="F2373" s="63" t="s">
        <v>5891</v>
      </c>
      <c r="G2373" s="64" t="s">
        <v>12685</v>
      </c>
      <c r="H2373" s="67"/>
      <c r="I2373" s="68"/>
    </row>
    <row r="2374" spans="1:9" ht="14.25" customHeight="1" x14ac:dyDescent="0.25">
      <c r="A2374" s="63" t="s">
        <v>12686</v>
      </c>
      <c r="B2374" s="64" t="s">
        <v>9194</v>
      </c>
      <c r="C2374" s="63">
        <v>20</v>
      </c>
      <c r="D2374" s="66">
        <v>43984</v>
      </c>
      <c r="E2374" s="66">
        <v>44004</v>
      </c>
      <c r="F2374" s="63" t="s">
        <v>1411</v>
      </c>
      <c r="G2374" s="64" t="s">
        <v>12687</v>
      </c>
      <c r="H2374" s="67"/>
      <c r="I2374" s="68"/>
    </row>
    <row r="2375" spans="1:9" ht="14.25" customHeight="1" x14ac:dyDescent="0.25">
      <c r="A2375" s="63" t="s">
        <v>12688</v>
      </c>
      <c r="B2375" s="64" t="s">
        <v>12689</v>
      </c>
      <c r="C2375" s="63">
        <v>20</v>
      </c>
      <c r="D2375" s="66">
        <v>43984</v>
      </c>
      <c r="E2375" s="66">
        <v>44004</v>
      </c>
      <c r="F2375" s="63" t="s">
        <v>6048</v>
      </c>
      <c r="G2375" s="64" t="s">
        <v>12690</v>
      </c>
      <c r="H2375" s="67"/>
      <c r="I2375" s="68"/>
    </row>
    <row r="2376" spans="1:9" ht="14.25" customHeight="1" x14ac:dyDescent="0.25">
      <c r="A2376" s="80" t="s">
        <v>12691</v>
      </c>
      <c r="B2376" s="81" t="s">
        <v>12121</v>
      </c>
      <c r="C2376" s="80">
        <v>20</v>
      </c>
      <c r="D2376" s="83">
        <v>43984</v>
      </c>
      <c r="E2376" s="83">
        <v>44004</v>
      </c>
      <c r="F2376" s="80" t="s">
        <v>478</v>
      </c>
      <c r="G2376" s="81" t="s">
        <v>12692</v>
      </c>
      <c r="H2376" s="84" t="s">
        <v>7677</v>
      </c>
      <c r="I2376" s="80" t="s">
        <v>7224</v>
      </c>
    </row>
    <row r="2377" spans="1:9" ht="14.25" customHeight="1" x14ac:dyDescent="0.25">
      <c r="A2377" s="63" t="s">
        <v>12693</v>
      </c>
      <c r="B2377" s="64" t="s">
        <v>9575</v>
      </c>
      <c r="C2377" s="63">
        <v>20</v>
      </c>
      <c r="D2377" s="66">
        <v>43984</v>
      </c>
      <c r="E2377" s="66">
        <v>44004</v>
      </c>
      <c r="F2377" s="63" t="s">
        <v>115</v>
      </c>
      <c r="G2377" s="64" t="s">
        <v>12694</v>
      </c>
      <c r="H2377" s="67"/>
      <c r="I2377" s="95"/>
    </row>
    <row r="2378" spans="1:9" ht="14.25" customHeight="1" x14ac:dyDescent="0.25">
      <c r="A2378" s="63" t="s">
        <v>12695</v>
      </c>
      <c r="B2378" s="64" t="s">
        <v>12079</v>
      </c>
      <c r="C2378" s="63">
        <v>20</v>
      </c>
      <c r="D2378" s="66">
        <v>43984</v>
      </c>
      <c r="E2378" s="66">
        <v>44004</v>
      </c>
      <c r="F2378" s="63" t="s">
        <v>112</v>
      </c>
      <c r="G2378" s="64" t="s">
        <v>12696</v>
      </c>
      <c r="H2378" s="67"/>
      <c r="I2378" s="68"/>
    </row>
    <row r="2379" spans="1:9" s="73" customFormat="1" ht="14.25" customHeight="1" x14ac:dyDescent="0.25">
      <c r="A2379" s="63" t="s">
        <v>12697</v>
      </c>
      <c r="B2379" s="64" t="s">
        <v>4831</v>
      </c>
      <c r="C2379" s="63">
        <v>20</v>
      </c>
      <c r="D2379" s="66">
        <v>43984</v>
      </c>
      <c r="E2379" s="66">
        <v>44004</v>
      </c>
      <c r="F2379" s="63" t="s">
        <v>112</v>
      </c>
      <c r="G2379" s="64" t="s">
        <v>12698</v>
      </c>
      <c r="H2379" s="67"/>
      <c r="I2379" s="68"/>
    </row>
    <row r="2380" spans="1:9" s="73" customFormat="1" ht="14.25" customHeight="1" x14ac:dyDescent="0.25">
      <c r="A2380" s="63" t="s">
        <v>12699</v>
      </c>
      <c r="B2380" s="64" t="s">
        <v>12700</v>
      </c>
      <c r="C2380" s="63">
        <v>20</v>
      </c>
      <c r="D2380" s="66">
        <v>43984</v>
      </c>
      <c r="E2380" s="66">
        <v>44004</v>
      </c>
      <c r="F2380" s="63" t="s">
        <v>112</v>
      </c>
      <c r="G2380" s="64" t="s">
        <v>12701</v>
      </c>
      <c r="H2380" s="67"/>
      <c r="I2380" s="68"/>
    </row>
    <row r="2381" spans="1:9" ht="14.25" customHeight="1" x14ac:dyDescent="0.25">
      <c r="A2381" s="63" t="s">
        <v>12702</v>
      </c>
      <c r="B2381" s="64" t="s">
        <v>7813</v>
      </c>
      <c r="C2381" s="63">
        <v>20</v>
      </c>
      <c r="D2381" s="66">
        <v>43984</v>
      </c>
      <c r="E2381" s="66">
        <v>44004</v>
      </c>
      <c r="F2381" s="63" t="s">
        <v>112</v>
      </c>
      <c r="G2381" s="64" t="s">
        <v>12703</v>
      </c>
      <c r="H2381" s="67"/>
      <c r="I2381" s="68"/>
    </row>
    <row r="2382" spans="1:9" ht="14.25" customHeight="1" x14ac:dyDescent="0.25">
      <c r="A2382" s="80" t="s">
        <v>12704</v>
      </c>
      <c r="B2382" s="81" t="s">
        <v>12705</v>
      </c>
      <c r="C2382" s="80">
        <v>20</v>
      </c>
      <c r="D2382" s="83">
        <v>43984</v>
      </c>
      <c r="E2382" s="83">
        <v>44004</v>
      </c>
      <c r="F2382" s="80" t="s">
        <v>112</v>
      </c>
      <c r="G2382" s="81" t="s">
        <v>12706</v>
      </c>
      <c r="H2382" s="84" t="s">
        <v>12707</v>
      </c>
      <c r="I2382" s="80" t="s">
        <v>7224</v>
      </c>
    </row>
    <row r="2383" spans="1:9" s="75" customFormat="1" ht="14.25" customHeight="1" x14ac:dyDescent="0.25">
      <c r="A2383" s="63" t="s">
        <v>12708</v>
      </c>
      <c r="B2383" s="64" t="s">
        <v>12709</v>
      </c>
      <c r="C2383" s="63">
        <v>20</v>
      </c>
      <c r="D2383" s="66">
        <v>43984</v>
      </c>
      <c r="E2383" s="66">
        <v>44004</v>
      </c>
      <c r="F2383" s="63" t="s">
        <v>112</v>
      </c>
      <c r="G2383" s="64" t="s">
        <v>12710</v>
      </c>
      <c r="H2383" s="67"/>
      <c r="I2383" s="72"/>
    </row>
    <row r="2384" spans="1:9" ht="14.25" customHeight="1" x14ac:dyDescent="0.25">
      <c r="A2384" s="63" t="s">
        <v>12711</v>
      </c>
      <c r="B2384" s="64" t="s">
        <v>7959</v>
      </c>
      <c r="C2384" s="63">
        <v>20</v>
      </c>
      <c r="D2384" s="66">
        <v>43984</v>
      </c>
      <c r="E2384" s="66">
        <v>44004</v>
      </c>
      <c r="F2384" s="63" t="s">
        <v>491</v>
      </c>
      <c r="G2384" s="64" t="s">
        <v>12712</v>
      </c>
      <c r="H2384" s="67"/>
      <c r="I2384" s="72"/>
    </row>
    <row r="2385" spans="1:9" ht="14.25" customHeight="1" x14ac:dyDescent="0.25">
      <c r="A2385" s="63" t="s">
        <v>12713</v>
      </c>
      <c r="B2385" s="64" t="s">
        <v>12714</v>
      </c>
      <c r="C2385" s="63">
        <v>20</v>
      </c>
      <c r="D2385" s="66">
        <v>43984</v>
      </c>
      <c r="E2385" s="66">
        <v>44004</v>
      </c>
      <c r="F2385" s="63" t="s">
        <v>61</v>
      </c>
      <c r="G2385" s="64" t="s">
        <v>12715</v>
      </c>
      <c r="H2385" s="67"/>
      <c r="I2385" s="72"/>
    </row>
    <row r="2386" spans="1:9" ht="14.25" customHeight="1" x14ac:dyDescent="0.25">
      <c r="A2386" s="63" t="s">
        <v>12716</v>
      </c>
      <c r="B2386" s="64" t="s">
        <v>10069</v>
      </c>
      <c r="C2386" s="63">
        <v>20</v>
      </c>
      <c r="D2386" s="66">
        <v>43984</v>
      </c>
      <c r="E2386" s="66">
        <v>44004</v>
      </c>
      <c r="F2386" s="63" t="s">
        <v>61</v>
      </c>
      <c r="G2386" s="64" t="s">
        <v>12717</v>
      </c>
      <c r="H2386" s="67"/>
      <c r="I2386" s="68"/>
    </row>
    <row r="2387" spans="1:9" ht="14.25" customHeight="1" x14ac:dyDescent="0.25">
      <c r="A2387" s="63" t="s">
        <v>12718</v>
      </c>
      <c r="B2387" s="64" t="s">
        <v>12719</v>
      </c>
      <c r="C2387" s="63">
        <v>20</v>
      </c>
      <c r="D2387" s="66">
        <v>43984</v>
      </c>
      <c r="E2387" s="66">
        <v>44004</v>
      </c>
      <c r="F2387" s="63" t="s">
        <v>61</v>
      </c>
      <c r="G2387" s="64" t="s">
        <v>12720</v>
      </c>
      <c r="H2387" s="67"/>
      <c r="I2387" s="68"/>
    </row>
    <row r="2388" spans="1:9" ht="14.25" customHeight="1" x14ac:dyDescent="0.25">
      <c r="A2388" s="63" t="s">
        <v>12721</v>
      </c>
      <c r="B2388" s="64" t="s">
        <v>12138</v>
      </c>
      <c r="C2388" s="63">
        <v>20</v>
      </c>
      <c r="D2388" s="66">
        <v>43984</v>
      </c>
      <c r="E2388" s="66">
        <v>44004</v>
      </c>
      <c r="F2388" s="63" t="s">
        <v>61</v>
      </c>
      <c r="G2388" s="64" t="s">
        <v>12722</v>
      </c>
      <c r="H2388" s="67"/>
      <c r="I2388" s="68"/>
    </row>
    <row r="2389" spans="1:9" ht="14.25" customHeight="1" x14ac:dyDescent="0.25">
      <c r="A2389" s="80" t="s">
        <v>12723</v>
      </c>
      <c r="B2389" s="81" t="s">
        <v>12724</v>
      </c>
      <c r="C2389" s="80">
        <v>20</v>
      </c>
      <c r="D2389" s="83">
        <v>43984</v>
      </c>
      <c r="E2389" s="83">
        <v>44004</v>
      </c>
      <c r="F2389" s="80" t="s">
        <v>816</v>
      </c>
      <c r="G2389" s="81" t="s">
        <v>12725</v>
      </c>
      <c r="H2389" s="84" t="s">
        <v>8120</v>
      </c>
      <c r="I2389" s="80" t="s">
        <v>7224</v>
      </c>
    </row>
    <row r="2390" spans="1:9" ht="14.25" customHeight="1" x14ac:dyDescent="0.25">
      <c r="A2390" s="63" t="s">
        <v>12726</v>
      </c>
      <c r="B2390" s="64" t="s">
        <v>10637</v>
      </c>
      <c r="C2390" s="63">
        <v>20</v>
      </c>
      <c r="D2390" s="66">
        <v>43984</v>
      </c>
      <c r="E2390" s="66">
        <v>44004</v>
      </c>
      <c r="F2390" s="63" t="s">
        <v>695</v>
      </c>
      <c r="G2390" s="64" t="s">
        <v>12727</v>
      </c>
      <c r="H2390" s="67"/>
      <c r="I2390" s="101"/>
    </row>
    <row r="2391" spans="1:9" ht="14.25" customHeight="1" x14ac:dyDescent="0.25">
      <c r="A2391" s="63" t="s">
        <v>12728</v>
      </c>
      <c r="B2391" s="64" t="s">
        <v>12729</v>
      </c>
      <c r="C2391" s="63">
        <v>20</v>
      </c>
      <c r="D2391" s="66">
        <v>43984</v>
      </c>
      <c r="E2391" s="66">
        <v>44004</v>
      </c>
      <c r="F2391" s="63" t="s">
        <v>3462</v>
      </c>
      <c r="G2391" s="64" t="s">
        <v>12730</v>
      </c>
      <c r="H2391" s="67"/>
      <c r="I2391" s="72"/>
    </row>
    <row r="2392" spans="1:9" ht="14.25" customHeight="1" x14ac:dyDescent="0.25">
      <c r="A2392" s="63" t="s">
        <v>12731</v>
      </c>
      <c r="B2392" s="64" t="s">
        <v>4429</v>
      </c>
      <c r="C2392" s="63">
        <v>20</v>
      </c>
      <c r="D2392" s="66">
        <v>43984</v>
      </c>
      <c r="E2392" s="66">
        <v>44004</v>
      </c>
      <c r="F2392" s="63" t="s">
        <v>91</v>
      </c>
      <c r="G2392" s="64" t="s">
        <v>12732</v>
      </c>
      <c r="H2392" s="67"/>
      <c r="I2392" s="68"/>
    </row>
    <row r="2393" spans="1:9" ht="14.25" customHeight="1" x14ac:dyDescent="0.25">
      <c r="A2393" s="63" t="s">
        <v>12733</v>
      </c>
      <c r="B2393" s="64" t="s">
        <v>4429</v>
      </c>
      <c r="C2393" s="63">
        <v>20</v>
      </c>
      <c r="D2393" s="66">
        <v>43984</v>
      </c>
      <c r="E2393" s="66">
        <v>44004</v>
      </c>
      <c r="F2393" s="63" t="s">
        <v>91</v>
      </c>
      <c r="G2393" s="64" t="s">
        <v>12734</v>
      </c>
      <c r="H2393" s="67"/>
      <c r="I2393" s="68"/>
    </row>
    <row r="2394" spans="1:9" ht="14.25" customHeight="1" x14ac:dyDescent="0.25">
      <c r="A2394" s="63" t="s">
        <v>12735</v>
      </c>
      <c r="B2394" s="64" t="s">
        <v>4429</v>
      </c>
      <c r="C2394" s="63">
        <v>20</v>
      </c>
      <c r="D2394" s="66">
        <v>43984</v>
      </c>
      <c r="E2394" s="66">
        <v>44004</v>
      </c>
      <c r="F2394" s="63" t="s">
        <v>91</v>
      </c>
      <c r="G2394" s="64" t="s">
        <v>12736</v>
      </c>
      <c r="H2394" s="67"/>
      <c r="I2394" s="68"/>
    </row>
    <row r="2395" spans="1:9" ht="14.25" customHeight="1" x14ac:dyDescent="0.25">
      <c r="A2395" s="63" t="s">
        <v>12737</v>
      </c>
      <c r="B2395" s="64" t="s">
        <v>12738</v>
      </c>
      <c r="C2395" s="63">
        <v>20</v>
      </c>
      <c r="D2395" s="66">
        <v>43984</v>
      </c>
      <c r="E2395" s="66">
        <v>44004</v>
      </c>
      <c r="F2395" s="63" t="s">
        <v>1911</v>
      </c>
      <c r="G2395" s="64" t="s">
        <v>12739</v>
      </c>
      <c r="H2395" s="67"/>
      <c r="I2395" s="68"/>
    </row>
    <row r="2396" spans="1:9" ht="14.25" customHeight="1" x14ac:dyDescent="0.25">
      <c r="A2396" s="63" t="s">
        <v>12740</v>
      </c>
      <c r="B2396" s="64" t="s">
        <v>12738</v>
      </c>
      <c r="C2396" s="63">
        <v>20</v>
      </c>
      <c r="D2396" s="66">
        <v>43984</v>
      </c>
      <c r="E2396" s="66">
        <v>44004</v>
      </c>
      <c r="F2396" s="63" t="s">
        <v>1911</v>
      </c>
      <c r="G2396" s="64" t="s">
        <v>12741</v>
      </c>
      <c r="H2396" s="67"/>
      <c r="I2396" s="68"/>
    </row>
    <row r="2397" spans="1:9" ht="14.25" customHeight="1" x14ac:dyDescent="0.25">
      <c r="A2397" s="63" t="s">
        <v>12742</v>
      </c>
      <c r="B2397" s="64" t="s">
        <v>4625</v>
      </c>
      <c r="C2397" s="63">
        <v>20</v>
      </c>
      <c r="D2397" s="66">
        <v>43984</v>
      </c>
      <c r="E2397" s="66">
        <v>44004</v>
      </c>
      <c r="F2397" s="63" t="s">
        <v>1756</v>
      </c>
      <c r="G2397" s="64" t="s">
        <v>12743</v>
      </c>
      <c r="H2397" s="67"/>
      <c r="I2397" s="68"/>
    </row>
    <row r="2398" spans="1:9" ht="14.25" customHeight="1" x14ac:dyDescent="0.25">
      <c r="A2398" s="63" t="s">
        <v>12744</v>
      </c>
      <c r="B2398" s="64" t="s">
        <v>4176</v>
      </c>
      <c r="C2398" s="63">
        <v>20</v>
      </c>
      <c r="D2398" s="66">
        <v>43984</v>
      </c>
      <c r="E2398" s="66">
        <v>44004</v>
      </c>
      <c r="F2398" s="63" t="s">
        <v>132</v>
      </c>
      <c r="G2398" s="64" t="s">
        <v>12745</v>
      </c>
      <c r="H2398" s="67"/>
      <c r="I2398" s="68"/>
    </row>
    <row r="2399" spans="1:9" ht="14.25" customHeight="1" x14ac:dyDescent="0.25">
      <c r="A2399" s="63" t="s">
        <v>12746</v>
      </c>
      <c r="B2399" s="64" t="s">
        <v>4176</v>
      </c>
      <c r="C2399" s="63">
        <v>20</v>
      </c>
      <c r="D2399" s="66">
        <v>43984</v>
      </c>
      <c r="E2399" s="66">
        <v>44004</v>
      </c>
      <c r="F2399" s="63" t="s">
        <v>132</v>
      </c>
      <c r="G2399" s="64" t="s">
        <v>12747</v>
      </c>
      <c r="H2399" s="67"/>
      <c r="I2399" s="72"/>
    </row>
    <row r="2400" spans="1:9" s="73" customFormat="1" ht="14.25" customHeight="1" x14ac:dyDescent="0.25">
      <c r="A2400" s="63" t="s">
        <v>12748</v>
      </c>
      <c r="B2400" s="64" t="s">
        <v>12749</v>
      </c>
      <c r="C2400" s="63">
        <v>20</v>
      </c>
      <c r="D2400" s="66">
        <v>43984</v>
      </c>
      <c r="E2400" s="66">
        <v>44004</v>
      </c>
      <c r="F2400" s="63" t="s">
        <v>6934</v>
      </c>
      <c r="G2400" s="64" t="s">
        <v>12750</v>
      </c>
      <c r="H2400" s="67"/>
      <c r="I2400" s="68"/>
    </row>
    <row r="2401" spans="1:9" ht="14.25" customHeight="1" x14ac:dyDescent="0.25">
      <c r="A2401" s="63" t="s">
        <v>12751</v>
      </c>
      <c r="B2401" s="64" t="s">
        <v>12749</v>
      </c>
      <c r="C2401" s="63">
        <v>20</v>
      </c>
      <c r="D2401" s="66">
        <v>43984</v>
      </c>
      <c r="E2401" s="66">
        <v>44004</v>
      </c>
      <c r="F2401" s="63" t="s">
        <v>526</v>
      </c>
      <c r="G2401" s="64" t="s">
        <v>12752</v>
      </c>
      <c r="H2401" s="67"/>
      <c r="I2401" s="68"/>
    </row>
    <row r="2402" spans="1:9" ht="14.25" customHeight="1" x14ac:dyDescent="0.25">
      <c r="A2402" s="63" t="s">
        <v>12753</v>
      </c>
      <c r="B2402" s="64" t="s">
        <v>12754</v>
      </c>
      <c r="C2402" s="63">
        <v>20</v>
      </c>
      <c r="D2402" s="66">
        <v>43984</v>
      </c>
      <c r="E2402" s="66">
        <v>44004</v>
      </c>
      <c r="F2402" s="63" t="s">
        <v>38</v>
      </c>
      <c r="G2402" s="64" t="s">
        <v>12755</v>
      </c>
      <c r="H2402" s="67"/>
      <c r="I2402" s="68"/>
    </row>
    <row r="2403" spans="1:9" s="75" customFormat="1" ht="14.25" customHeight="1" x14ac:dyDescent="0.25">
      <c r="A2403" s="63" t="s">
        <v>12756</v>
      </c>
      <c r="B2403" s="64" t="s">
        <v>12757</v>
      </c>
      <c r="C2403" s="63">
        <v>20</v>
      </c>
      <c r="D2403" s="66">
        <v>43984</v>
      </c>
      <c r="E2403" s="66">
        <v>44004</v>
      </c>
      <c r="F2403" s="63" t="s">
        <v>38</v>
      </c>
      <c r="G2403" s="64" t="s">
        <v>12758</v>
      </c>
      <c r="H2403" s="67"/>
      <c r="I2403" s="95"/>
    </row>
    <row r="2404" spans="1:9" ht="14.25" customHeight="1" x14ac:dyDescent="0.25">
      <c r="A2404" s="63" t="s">
        <v>12759</v>
      </c>
      <c r="B2404" s="64" t="s">
        <v>3998</v>
      </c>
      <c r="C2404" s="63">
        <v>20</v>
      </c>
      <c r="D2404" s="66">
        <v>43984</v>
      </c>
      <c r="E2404" s="66">
        <v>44004</v>
      </c>
      <c r="F2404" s="63" t="s">
        <v>655</v>
      </c>
      <c r="G2404" s="64" t="s">
        <v>12760</v>
      </c>
      <c r="H2404" s="67"/>
      <c r="I2404" s="68"/>
    </row>
    <row r="2405" spans="1:9" ht="14.25" customHeight="1" x14ac:dyDescent="0.25">
      <c r="A2405" s="63" t="s">
        <v>12761</v>
      </c>
      <c r="B2405" s="64" t="s">
        <v>3998</v>
      </c>
      <c r="C2405" s="63">
        <v>20</v>
      </c>
      <c r="D2405" s="66">
        <v>43984</v>
      </c>
      <c r="E2405" s="66">
        <v>44004</v>
      </c>
      <c r="F2405" s="63" t="s">
        <v>655</v>
      </c>
      <c r="G2405" s="64" t="s">
        <v>12762</v>
      </c>
      <c r="H2405" s="67"/>
      <c r="I2405" s="68"/>
    </row>
    <row r="2406" spans="1:9" ht="14.25" customHeight="1" x14ac:dyDescent="0.25">
      <c r="A2406" s="63" t="s">
        <v>12763</v>
      </c>
      <c r="B2406" s="64" t="s">
        <v>10664</v>
      </c>
      <c r="C2406" s="63">
        <v>20</v>
      </c>
      <c r="D2406" s="66">
        <v>43984</v>
      </c>
      <c r="E2406" s="66">
        <v>44004</v>
      </c>
      <c r="F2406" s="63" t="s">
        <v>101</v>
      </c>
      <c r="G2406" s="64" t="s">
        <v>12764</v>
      </c>
      <c r="H2406" s="67"/>
      <c r="I2406" s="68"/>
    </row>
    <row r="2407" spans="1:9" s="73" customFormat="1" ht="14.25" customHeight="1" x14ac:dyDescent="0.25">
      <c r="A2407" s="63" t="s">
        <v>12765</v>
      </c>
      <c r="B2407" s="64" t="s">
        <v>4733</v>
      </c>
      <c r="C2407" s="63">
        <v>20</v>
      </c>
      <c r="D2407" s="66">
        <v>43984</v>
      </c>
      <c r="E2407" s="66">
        <v>44004</v>
      </c>
      <c r="F2407" s="63" t="s">
        <v>197</v>
      </c>
      <c r="G2407" s="64" t="s">
        <v>12766</v>
      </c>
      <c r="H2407" s="67"/>
      <c r="I2407" s="68"/>
    </row>
    <row r="2408" spans="1:9" ht="14.25" customHeight="1" x14ac:dyDescent="0.25">
      <c r="A2408" s="63" t="s">
        <v>12767</v>
      </c>
      <c r="B2408" s="64" t="s">
        <v>12768</v>
      </c>
      <c r="C2408" s="63">
        <v>21</v>
      </c>
      <c r="D2408" s="66">
        <v>43991</v>
      </c>
      <c r="E2408" s="66">
        <v>44011</v>
      </c>
      <c r="F2408" s="63" t="s">
        <v>2320</v>
      </c>
      <c r="G2408" s="64" t="s">
        <v>12769</v>
      </c>
      <c r="H2408" s="67"/>
      <c r="I2408" s="68"/>
    </row>
    <row r="2409" spans="1:9" s="75" customFormat="1" ht="14.25" customHeight="1" x14ac:dyDescent="0.25">
      <c r="A2409" s="80" t="s">
        <v>12770</v>
      </c>
      <c r="B2409" s="81" t="s">
        <v>7179</v>
      </c>
      <c r="C2409" s="80">
        <v>21</v>
      </c>
      <c r="D2409" s="83">
        <v>43991</v>
      </c>
      <c r="E2409" s="83">
        <v>44011</v>
      </c>
      <c r="F2409" s="80" t="s">
        <v>1354</v>
      </c>
      <c r="G2409" s="81" t="s">
        <v>12771</v>
      </c>
      <c r="H2409" s="84" t="s">
        <v>7227</v>
      </c>
      <c r="I2409" s="80" t="s">
        <v>7224</v>
      </c>
    </row>
    <row r="2410" spans="1:9" s="75" customFormat="1" ht="14.25" customHeight="1" x14ac:dyDescent="0.25">
      <c r="A2410" s="63" t="s">
        <v>12772</v>
      </c>
      <c r="B2410" s="64" t="s">
        <v>12773</v>
      </c>
      <c r="C2410" s="63">
        <v>21</v>
      </c>
      <c r="D2410" s="66">
        <v>43991</v>
      </c>
      <c r="E2410" s="66">
        <v>44011</v>
      </c>
      <c r="F2410" s="63" t="s">
        <v>714</v>
      </c>
      <c r="G2410" s="64" t="s">
        <v>12774</v>
      </c>
      <c r="H2410" s="67"/>
      <c r="I2410" s="68"/>
    </row>
    <row r="2411" spans="1:9" s="73" customFormat="1" ht="14.25" customHeight="1" x14ac:dyDescent="0.25">
      <c r="A2411" s="63" t="s">
        <v>12775</v>
      </c>
      <c r="B2411" s="64" t="s">
        <v>12773</v>
      </c>
      <c r="C2411" s="63">
        <v>21</v>
      </c>
      <c r="D2411" s="66">
        <v>43991</v>
      </c>
      <c r="E2411" s="66">
        <v>44011</v>
      </c>
      <c r="F2411" s="63" t="s">
        <v>714</v>
      </c>
      <c r="G2411" s="64" t="s">
        <v>12776</v>
      </c>
      <c r="H2411" s="67"/>
      <c r="I2411" s="68"/>
    </row>
    <row r="2412" spans="1:9" s="75" customFormat="1" ht="14.25" customHeight="1" x14ac:dyDescent="0.25">
      <c r="A2412" s="63" t="s">
        <v>12777</v>
      </c>
      <c r="B2412" s="64" t="s">
        <v>12773</v>
      </c>
      <c r="C2412" s="63">
        <v>21</v>
      </c>
      <c r="D2412" s="66">
        <v>43991</v>
      </c>
      <c r="E2412" s="66">
        <v>44011</v>
      </c>
      <c r="F2412" s="63" t="s">
        <v>1454</v>
      </c>
      <c r="G2412" s="64" t="s">
        <v>12778</v>
      </c>
      <c r="H2412" s="67"/>
      <c r="I2412" s="68"/>
    </row>
    <row r="2413" spans="1:9" ht="14.25" customHeight="1" x14ac:dyDescent="0.25">
      <c r="A2413" s="59" t="s">
        <v>12779</v>
      </c>
      <c r="B2413" s="64" t="s">
        <v>12780</v>
      </c>
      <c r="C2413" s="59">
        <v>21</v>
      </c>
      <c r="D2413" s="61">
        <v>43991</v>
      </c>
      <c r="E2413" s="61">
        <v>44011</v>
      </c>
      <c r="F2413" s="59" t="s">
        <v>793</v>
      </c>
      <c r="G2413" s="17" t="s">
        <v>12781</v>
      </c>
      <c r="H2413" s="62" t="s">
        <v>7308</v>
      </c>
      <c r="I2413" s="59" t="s">
        <v>7129</v>
      </c>
    </row>
    <row r="2414" spans="1:9" ht="14.25" customHeight="1" x14ac:dyDescent="0.25">
      <c r="A2414" s="59" t="s">
        <v>12779</v>
      </c>
      <c r="B2414" s="64" t="s">
        <v>12780</v>
      </c>
      <c r="C2414" s="59">
        <v>21</v>
      </c>
      <c r="D2414" s="61">
        <v>43991</v>
      </c>
      <c r="E2414" s="61">
        <v>44011</v>
      </c>
      <c r="F2414" s="59" t="s">
        <v>793</v>
      </c>
      <c r="G2414" s="17" t="s">
        <v>12781</v>
      </c>
      <c r="H2414" s="62" t="s">
        <v>7308</v>
      </c>
      <c r="I2414" s="59" t="s">
        <v>7129</v>
      </c>
    </row>
    <row r="2415" spans="1:9" s="75" customFormat="1" ht="14.25" customHeight="1" x14ac:dyDescent="0.25">
      <c r="A2415" s="63" t="s">
        <v>12782</v>
      </c>
      <c r="B2415" s="64" t="s">
        <v>11781</v>
      </c>
      <c r="C2415" s="63">
        <v>21</v>
      </c>
      <c r="D2415" s="66">
        <v>43991</v>
      </c>
      <c r="E2415" s="66">
        <v>44011</v>
      </c>
      <c r="F2415" s="63" t="s">
        <v>1045</v>
      </c>
      <c r="G2415" s="64" t="s">
        <v>12783</v>
      </c>
      <c r="H2415" s="67"/>
      <c r="I2415" s="68"/>
    </row>
    <row r="2416" spans="1:9" s="75" customFormat="1" ht="14.25" customHeight="1" x14ac:dyDescent="0.25">
      <c r="A2416" s="63" t="s">
        <v>12784</v>
      </c>
      <c r="B2416" s="64" t="s">
        <v>12785</v>
      </c>
      <c r="C2416" s="63">
        <v>21</v>
      </c>
      <c r="D2416" s="66">
        <v>43991</v>
      </c>
      <c r="E2416" s="66">
        <v>44011</v>
      </c>
      <c r="F2416" s="63" t="s">
        <v>663</v>
      </c>
      <c r="G2416" s="64" t="s">
        <v>12786</v>
      </c>
      <c r="H2416" s="67"/>
      <c r="I2416" s="68"/>
    </row>
    <row r="2417" spans="1:9" s="73" customFormat="1" ht="14.25" customHeight="1" x14ac:dyDescent="0.25">
      <c r="A2417" s="63" t="s">
        <v>12787</v>
      </c>
      <c r="B2417" s="64" t="s">
        <v>4795</v>
      </c>
      <c r="C2417" s="63">
        <v>21</v>
      </c>
      <c r="D2417" s="66">
        <v>43991</v>
      </c>
      <c r="E2417" s="66">
        <v>44011</v>
      </c>
      <c r="F2417" s="63" t="s">
        <v>638</v>
      </c>
      <c r="G2417" s="64" t="s">
        <v>12788</v>
      </c>
      <c r="H2417" s="67"/>
      <c r="I2417" s="68"/>
    </row>
    <row r="2418" spans="1:9" s="73" customFormat="1" ht="14.25" customHeight="1" x14ac:dyDescent="0.25">
      <c r="A2418" s="59" t="s">
        <v>12789</v>
      </c>
      <c r="B2418" s="64" t="s">
        <v>12790</v>
      </c>
      <c r="C2418" s="59">
        <v>21</v>
      </c>
      <c r="D2418" s="61">
        <v>43991</v>
      </c>
      <c r="E2418" s="61">
        <v>44011</v>
      </c>
      <c r="F2418" s="59" t="s">
        <v>5182</v>
      </c>
      <c r="G2418" s="17" t="s">
        <v>12791</v>
      </c>
      <c r="H2418" s="62" t="s">
        <v>12792</v>
      </c>
      <c r="I2418" s="59" t="s">
        <v>7129</v>
      </c>
    </row>
    <row r="2419" spans="1:9" s="75" customFormat="1" ht="14.25" customHeight="1" x14ac:dyDescent="0.25">
      <c r="A2419" s="63" t="s">
        <v>12793</v>
      </c>
      <c r="B2419" s="64" t="s">
        <v>12654</v>
      </c>
      <c r="C2419" s="63">
        <v>21</v>
      </c>
      <c r="D2419" s="66">
        <v>43991</v>
      </c>
      <c r="E2419" s="66">
        <v>44011</v>
      </c>
      <c r="F2419" s="63" t="s">
        <v>129</v>
      </c>
      <c r="G2419" s="64" t="s">
        <v>12794</v>
      </c>
      <c r="H2419" s="67"/>
      <c r="I2419" s="72"/>
    </row>
    <row r="2420" spans="1:9" s="75" customFormat="1" ht="14.25" customHeight="1" x14ac:dyDescent="0.25">
      <c r="A2420" s="63" t="s">
        <v>12795</v>
      </c>
      <c r="B2420" s="64" t="s">
        <v>12796</v>
      </c>
      <c r="C2420" s="63">
        <v>21</v>
      </c>
      <c r="D2420" s="66">
        <v>43991</v>
      </c>
      <c r="E2420" s="66">
        <v>44011</v>
      </c>
      <c r="F2420" s="63" t="s">
        <v>129</v>
      </c>
      <c r="G2420" s="64" t="s">
        <v>12797</v>
      </c>
      <c r="H2420" s="67"/>
      <c r="I2420" s="68"/>
    </row>
    <row r="2421" spans="1:9" s="75" customFormat="1" ht="14.25" customHeight="1" x14ac:dyDescent="0.25">
      <c r="A2421" s="59" t="s">
        <v>12798</v>
      </c>
      <c r="B2421" s="64" t="s">
        <v>12799</v>
      </c>
      <c r="C2421" s="59">
        <v>21</v>
      </c>
      <c r="D2421" s="61">
        <v>43991</v>
      </c>
      <c r="E2421" s="61">
        <v>44011</v>
      </c>
      <c r="F2421" s="59" t="s">
        <v>2724</v>
      </c>
      <c r="G2421" s="17" t="s">
        <v>12800</v>
      </c>
      <c r="H2421" s="62" t="s">
        <v>7259</v>
      </c>
      <c r="I2421" s="59" t="s">
        <v>7129</v>
      </c>
    </row>
    <row r="2422" spans="1:9" s="75" customFormat="1" ht="14.25" customHeight="1" x14ac:dyDescent="0.25">
      <c r="A2422" s="63" t="s">
        <v>12801</v>
      </c>
      <c r="B2422" s="64" t="s">
        <v>12802</v>
      </c>
      <c r="C2422" s="63">
        <v>21</v>
      </c>
      <c r="D2422" s="66">
        <v>43991</v>
      </c>
      <c r="E2422" s="66">
        <v>44011</v>
      </c>
      <c r="F2422" s="63" t="s">
        <v>2724</v>
      </c>
      <c r="G2422" s="64" t="s">
        <v>12803</v>
      </c>
      <c r="H2422" s="67"/>
      <c r="I2422" s="95"/>
    </row>
    <row r="2423" spans="1:9" s="75" customFormat="1" ht="14.25" customHeight="1" x14ac:dyDescent="0.25">
      <c r="A2423" s="63" t="s">
        <v>12804</v>
      </c>
      <c r="B2423" s="64" t="s">
        <v>10929</v>
      </c>
      <c r="C2423" s="63">
        <v>21</v>
      </c>
      <c r="D2423" s="66">
        <v>43991</v>
      </c>
      <c r="E2423" s="66">
        <v>44011</v>
      </c>
      <c r="F2423" s="63" t="s">
        <v>635</v>
      </c>
      <c r="G2423" s="64" t="s">
        <v>12805</v>
      </c>
      <c r="H2423" s="67"/>
      <c r="I2423" s="68"/>
    </row>
    <row r="2424" spans="1:9" s="73" customFormat="1" ht="14.25" customHeight="1" x14ac:dyDescent="0.25">
      <c r="A2424" s="63" t="s">
        <v>12806</v>
      </c>
      <c r="B2424" s="64" t="s">
        <v>12807</v>
      </c>
      <c r="C2424" s="63">
        <v>21</v>
      </c>
      <c r="D2424" s="66">
        <v>43991</v>
      </c>
      <c r="E2424" s="66">
        <v>44011</v>
      </c>
      <c r="F2424" s="63" t="s">
        <v>728</v>
      </c>
      <c r="G2424" s="64" t="s">
        <v>12808</v>
      </c>
      <c r="H2424" s="67"/>
      <c r="I2424" s="68"/>
    </row>
    <row r="2425" spans="1:9" ht="14.25" customHeight="1" x14ac:dyDescent="0.25">
      <c r="A2425" s="63" t="s">
        <v>12809</v>
      </c>
      <c r="B2425" s="64" t="s">
        <v>12810</v>
      </c>
      <c r="C2425" s="63">
        <v>21</v>
      </c>
      <c r="D2425" s="66">
        <v>43991</v>
      </c>
      <c r="E2425" s="66">
        <v>44011</v>
      </c>
      <c r="F2425" s="63" t="s">
        <v>728</v>
      </c>
      <c r="G2425" s="64" t="s">
        <v>12811</v>
      </c>
      <c r="H2425" s="67"/>
      <c r="I2425" s="68"/>
    </row>
    <row r="2426" spans="1:9" ht="14.25" customHeight="1" x14ac:dyDescent="0.25">
      <c r="A2426" s="63" t="s">
        <v>12812</v>
      </c>
      <c r="B2426" s="64" t="s">
        <v>12813</v>
      </c>
      <c r="C2426" s="63">
        <v>21</v>
      </c>
      <c r="D2426" s="66">
        <v>43991</v>
      </c>
      <c r="E2426" s="66">
        <v>44011</v>
      </c>
      <c r="F2426" s="63" t="s">
        <v>728</v>
      </c>
      <c r="G2426" s="64" t="s">
        <v>12814</v>
      </c>
      <c r="H2426" s="67"/>
      <c r="I2426" s="72"/>
    </row>
    <row r="2427" spans="1:9" ht="14.25" customHeight="1" x14ac:dyDescent="0.25">
      <c r="A2427" s="63" t="s">
        <v>12815</v>
      </c>
      <c r="B2427" s="64" t="s">
        <v>12654</v>
      </c>
      <c r="C2427" s="63">
        <v>21</v>
      </c>
      <c r="D2427" s="66">
        <v>43991</v>
      </c>
      <c r="E2427" s="66">
        <v>44011</v>
      </c>
      <c r="F2427" s="63" t="s">
        <v>35</v>
      </c>
      <c r="G2427" s="64" t="s">
        <v>12816</v>
      </c>
      <c r="H2427" s="67" t="s">
        <v>4453</v>
      </c>
      <c r="I2427" s="63" t="s">
        <v>8267</v>
      </c>
    </row>
    <row r="2428" spans="1:9" ht="14.25" customHeight="1" x14ac:dyDescent="0.25">
      <c r="A2428" s="63" t="s">
        <v>12815</v>
      </c>
      <c r="B2428" s="64" t="s">
        <v>12654</v>
      </c>
      <c r="C2428" s="63">
        <v>21</v>
      </c>
      <c r="D2428" s="66">
        <v>43991</v>
      </c>
      <c r="E2428" s="66">
        <v>44011</v>
      </c>
      <c r="F2428" s="63" t="s">
        <v>35</v>
      </c>
      <c r="G2428" s="64" t="s">
        <v>12816</v>
      </c>
      <c r="H2428" s="67" t="s">
        <v>12817</v>
      </c>
      <c r="I2428" s="63" t="s">
        <v>8267</v>
      </c>
    </row>
    <row r="2429" spans="1:9" s="73" customFormat="1" ht="14.25" customHeight="1" x14ac:dyDescent="0.25">
      <c r="A2429" s="63" t="s">
        <v>12818</v>
      </c>
      <c r="B2429" s="64" t="s">
        <v>12819</v>
      </c>
      <c r="C2429" s="63">
        <v>21</v>
      </c>
      <c r="D2429" s="66">
        <v>43991</v>
      </c>
      <c r="E2429" s="66">
        <v>44011</v>
      </c>
      <c r="F2429" s="63" t="s">
        <v>35</v>
      </c>
      <c r="G2429" s="64" t="s">
        <v>12820</v>
      </c>
      <c r="H2429" s="67" t="s">
        <v>4453</v>
      </c>
      <c r="I2429" s="63" t="s">
        <v>8267</v>
      </c>
    </row>
    <row r="2430" spans="1:9" ht="14.25" customHeight="1" x14ac:dyDescent="0.25">
      <c r="A2430" s="63" t="s">
        <v>12821</v>
      </c>
      <c r="B2430" s="64" t="s">
        <v>12654</v>
      </c>
      <c r="C2430" s="63">
        <v>21</v>
      </c>
      <c r="D2430" s="66">
        <v>43991</v>
      </c>
      <c r="E2430" s="66">
        <v>44011</v>
      </c>
      <c r="F2430" s="63" t="s">
        <v>281</v>
      </c>
      <c r="G2430" s="64" t="s">
        <v>12822</v>
      </c>
      <c r="H2430" s="67"/>
      <c r="I2430" s="72"/>
    </row>
    <row r="2431" spans="1:9" ht="14.25" customHeight="1" x14ac:dyDescent="0.25">
      <c r="A2431" s="63" t="s">
        <v>12823</v>
      </c>
      <c r="B2431" s="64" t="s">
        <v>12824</v>
      </c>
      <c r="C2431" s="63">
        <v>21</v>
      </c>
      <c r="D2431" s="66">
        <v>43991</v>
      </c>
      <c r="E2431" s="66">
        <v>44011</v>
      </c>
      <c r="F2431" s="63" t="s">
        <v>940</v>
      </c>
      <c r="G2431" s="64" t="s">
        <v>12825</v>
      </c>
      <c r="H2431" s="67"/>
      <c r="I2431" s="72"/>
    </row>
    <row r="2432" spans="1:9" s="73" customFormat="1" ht="14.25" customHeight="1" x14ac:dyDescent="0.25">
      <c r="A2432" s="63" t="s">
        <v>12826</v>
      </c>
      <c r="B2432" s="64" t="s">
        <v>12827</v>
      </c>
      <c r="C2432" s="63">
        <v>21</v>
      </c>
      <c r="D2432" s="66">
        <v>43991</v>
      </c>
      <c r="E2432" s="66">
        <v>44011</v>
      </c>
      <c r="F2432" s="63" t="s">
        <v>422</v>
      </c>
      <c r="G2432" s="64" t="s">
        <v>12828</v>
      </c>
      <c r="H2432" s="67"/>
      <c r="I2432" s="68"/>
    </row>
    <row r="2433" spans="1:9" s="75" customFormat="1" ht="14.25" customHeight="1" x14ac:dyDescent="0.25">
      <c r="A2433" s="59" t="s">
        <v>12829</v>
      </c>
      <c r="B2433" s="64" t="s">
        <v>7682</v>
      </c>
      <c r="C2433" s="59">
        <v>21</v>
      </c>
      <c r="D2433" s="61">
        <v>43991</v>
      </c>
      <c r="E2433" s="61">
        <v>44011</v>
      </c>
      <c r="F2433" s="59" t="s">
        <v>200</v>
      </c>
      <c r="G2433" s="17" t="s">
        <v>12830</v>
      </c>
      <c r="H2433" s="62" t="s">
        <v>7677</v>
      </c>
      <c r="I2433" s="59" t="s">
        <v>7129</v>
      </c>
    </row>
    <row r="2434" spans="1:9" s="75" customFormat="1" ht="14.25" customHeight="1" x14ac:dyDescent="0.25">
      <c r="A2434" s="63" t="s">
        <v>12831</v>
      </c>
      <c r="B2434" s="64" t="s">
        <v>12832</v>
      </c>
      <c r="C2434" s="63">
        <v>21</v>
      </c>
      <c r="D2434" s="66">
        <v>43991</v>
      </c>
      <c r="E2434" s="66">
        <v>44011</v>
      </c>
      <c r="F2434" s="63" t="s">
        <v>73</v>
      </c>
      <c r="G2434" s="64" t="s">
        <v>12833</v>
      </c>
      <c r="H2434" s="67"/>
      <c r="I2434" s="95"/>
    </row>
    <row r="2435" spans="1:9" ht="14.25" customHeight="1" x14ac:dyDescent="0.25">
      <c r="A2435" s="59" t="s">
        <v>12834</v>
      </c>
      <c r="B2435" s="64" t="s">
        <v>12835</v>
      </c>
      <c r="C2435" s="59">
        <v>21</v>
      </c>
      <c r="D2435" s="61">
        <v>43991</v>
      </c>
      <c r="E2435" s="61">
        <v>44011</v>
      </c>
      <c r="F2435" s="59" t="s">
        <v>246</v>
      </c>
      <c r="G2435" s="17" t="s">
        <v>12836</v>
      </c>
      <c r="H2435" s="62" t="s">
        <v>12837</v>
      </c>
      <c r="I2435" s="59" t="s">
        <v>7129</v>
      </c>
    </row>
    <row r="2436" spans="1:9" ht="14.25" customHeight="1" x14ac:dyDescent="0.25">
      <c r="A2436" s="80" t="s">
        <v>12838</v>
      </c>
      <c r="B2436" s="81" t="s">
        <v>12839</v>
      </c>
      <c r="C2436" s="80">
        <v>21</v>
      </c>
      <c r="D2436" s="83">
        <v>43991</v>
      </c>
      <c r="E2436" s="83">
        <v>44011</v>
      </c>
      <c r="F2436" s="80" t="s">
        <v>2328</v>
      </c>
      <c r="G2436" s="81" t="s">
        <v>12840</v>
      </c>
      <c r="H2436" s="84" t="s">
        <v>11414</v>
      </c>
      <c r="I2436" s="80" t="s">
        <v>7224</v>
      </c>
    </row>
    <row r="2437" spans="1:9" ht="14.25" customHeight="1" x14ac:dyDescent="0.25">
      <c r="A2437" s="63" t="s">
        <v>12841</v>
      </c>
      <c r="B2437" s="64" t="s">
        <v>12842</v>
      </c>
      <c r="C2437" s="63">
        <v>21</v>
      </c>
      <c r="D2437" s="66">
        <v>43991</v>
      </c>
      <c r="E2437" s="66">
        <v>44011</v>
      </c>
      <c r="F2437" s="63" t="s">
        <v>2437</v>
      </c>
      <c r="G2437" s="64" t="s">
        <v>12843</v>
      </c>
      <c r="H2437" s="67"/>
      <c r="I2437" s="68"/>
    </row>
    <row r="2438" spans="1:9" ht="14.25" customHeight="1" x14ac:dyDescent="0.25">
      <c r="A2438" s="63" t="s">
        <v>12844</v>
      </c>
      <c r="B2438" s="64" t="s">
        <v>12845</v>
      </c>
      <c r="C2438" s="63">
        <v>21</v>
      </c>
      <c r="D2438" s="66">
        <v>43991</v>
      </c>
      <c r="E2438" s="66">
        <v>44011</v>
      </c>
      <c r="F2438" s="63" t="s">
        <v>115</v>
      </c>
      <c r="G2438" s="64" t="s">
        <v>12846</v>
      </c>
      <c r="H2438" s="67"/>
      <c r="I2438" s="95"/>
    </row>
    <row r="2439" spans="1:9" ht="14.25" customHeight="1" x14ac:dyDescent="0.25">
      <c r="A2439" s="63" t="s">
        <v>12847</v>
      </c>
      <c r="B2439" s="64" t="s">
        <v>12848</v>
      </c>
      <c r="C2439" s="63">
        <v>21</v>
      </c>
      <c r="D2439" s="66">
        <v>43991</v>
      </c>
      <c r="E2439" s="66">
        <v>44011</v>
      </c>
      <c r="F2439" s="63" t="s">
        <v>1717</v>
      </c>
      <c r="G2439" s="64" t="s">
        <v>12849</v>
      </c>
      <c r="H2439" s="67"/>
      <c r="I2439" s="95"/>
    </row>
    <row r="2440" spans="1:9" ht="14.25" customHeight="1" x14ac:dyDescent="0.25">
      <c r="A2440" s="63" t="s">
        <v>12850</v>
      </c>
      <c r="B2440" s="64" t="s">
        <v>12851</v>
      </c>
      <c r="C2440" s="63">
        <v>21</v>
      </c>
      <c r="D2440" s="66">
        <v>43991</v>
      </c>
      <c r="E2440" s="66">
        <v>44011</v>
      </c>
      <c r="F2440" s="63" t="s">
        <v>112</v>
      </c>
      <c r="G2440" s="64" t="s">
        <v>12852</v>
      </c>
      <c r="H2440" s="67"/>
      <c r="I2440" s="68"/>
    </row>
    <row r="2441" spans="1:9" s="103" customFormat="1" ht="14.25" customHeight="1" x14ac:dyDescent="0.25">
      <c r="A2441" s="63" t="s">
        <v>12853</v>
      </c>
      <c r="B2441" s="64" t="s">
        <v>12854</v>
      </c>
      <c r="C2441" s="63">
        <v>21</v>
      </c>
      <c r="D2441" s="66">
        <v>43991</v>
      </c>
      <c r="E2441" s="66">
        <v>44011</v>
      </c>
      <c r="F2441" s="63" t="s">
        <v>112</v>
      </c>
      <c r="G2441" s="64" t="s">
        <v>12855</v>
      </c>
      <c r="H2441" s="67"/>
      <c r="I2441" s="72"/>
    </row>
    <row r="2442" spans="1:9" s="73" customFormat="1" ht="14.25" customHeight="1" x14ac:dyDescent="0.25">
      <c r="A2442" s="63" t="s">
        <v>12856</v>
      </c>
      <c r="B2442" s="64" t="s">
        <v>12857</v>
      </c>
      <c r="C2442" s="63">
        <v>21</v>
      </c>
      <c r="D2442" s="66">
        <v>43991</v>
      </c>
      <c r="E2442" s="66">
        <v>44011</v>
      </c>
      <c r="F2442" s="63" t="s">
        <v>112</v>
      </c>
      <c r="G2442" s="64" t="s">
        <v>12858</v>
      </c>
      <c r="H2442" s="67"/>
      <c r="I2442" s="68"/>
    </row>
    <row r="2443" spans="1:9" ht="14.25" customHeight="1" x14ac:dyDescent="0.25">
      <c r="A2443" s="63" t="s">
        <v>12859</v>
      </c>
      <c r="B2443" s="64" t="s">
        <v>4026</v>
      </c>
      <c r="C2443" s="63">
        <v>21</v>
      </c>
      <c r="D2443" s="66">
        <v>43991</v>
      </c>
      <c r="E2443" s="66">
        <v>44011</v>
      </c>
      <c r="F2443" s="63" t="s">
        <v>112</v>
      </c>
      <c r="G2443" s="64" t="s">
        <v>12860</v>
      </c>
      <c r="H2443" s="67"/>
      <c r="I2443" s="68"/>
    </row>
    <row r="2444" spans="1:9" ht="14.25" customHeight="1" x14ac:dyDescent="0.25">
      <c r="A2444" s="63" t="s">
        <v>12861</v>
      </c>
      <c r="B2444" s="64" t="s">
        <v>12341</v>
      </c>
      <c r="C2444" s="63">
        <v>21</v>
      </c>
      <c r="D2444" s="66">
        <v>43991</v>
      </c>
      <c r="E2444" s="66">
        <v>44011</v>
      </c>
      <c r="F2444" s="63" t="s">
        <v>491</v>
      </c>
      <c r="G2444" s="64" t="s">
        <v>12862</v>
      </c>
      <c r="H2444" s="67"/>
      <c r="I2444" s="95"/>
    </row>
    <row r="2445" spans="1:9" ht="14.25" customHeight="1" x14ac:dyDescent="0.25">
      <c r="A2445" s="63" t="s">
        <v>12863</v>
      </c>
      <c r="B2445" s="64" t="s">
        <v>12684</v>
      </c>
      <c r="C2445" s="63">
        <v>21</v>
      </c>
      <c r="D2445" s="66">
        <v>43991</v>
      </c>
      <c r="E2445" s="66">
        <v>44011</v>
      </c>
      <c r="F2445" s="63" t="s">
        <v>491</v>
      </c>
      <c r="G2445" s="64" t="s">
        <v>12864</v>
      </c>
      <c r="H2445" s="67"/>
      <c r="I2445" s="68"/>
    </row>
    <row r="2446" spans="1:9" ht="14.25" customHeight="1" x14ac:dyDescent="0.25">
      <c r="A2446" s="63" t="s">
        <v>12865</v>
      </c>
      <c r="B2446" s="64" t="s">
        <v>4001</v>
      </c>
      <c r="C2446" s="63">
        <v>21</v>
      </c>
      <c r="D2446" s="66">
        <v>43991</v>
      </c>
      <c r="E2446" s="66">
        <v>44011</v>
      </c>
      <c r="F2446" s="63" t="s">
        <v>61</v>
      </c>
      <c r="G2446" s="64" t="s">
        <v>12866</v>
      </c>
      <c r="H2446" s="67"/>
      <c r="I2446" s="68"/>
    </row>
    <row r="2447" spans="1:9" ht="14.25" customHeight="1" x14ac:dyDescent="0.25">
      <c r="A2447" s="80" t="s">
        <v>12867</v>
      </c>
      <c r="B2447" s="81" t="s">
        <v>7854</v>
      </c>
      <c r="C2447" s="80">
        <v>21</v>
      </c>
      <c r="D2447" s="83">
        <v>43991</v>
      </c>
      <c r="E2447" s="83">
        <v>44011</v>
      </c>
      <c r="F2447" s="80" t="s">
        <v>61</v>
      </c>
      <c r="G2447" s="81" t="s">
        <v>12868</v>
      </c>
      <c r="H2447" s="84" t="s">
        <v>9901</v>
      </c>
      <c r="I2447" s="80" t="s">
        <v>7224</v>
      </c>
    </row>
    <row r="2448" spans="1:9" ht="14.25" customHeight="1" x14ac:dyDescent="0.25">
      <c r="A2448" s="59" t="s">
        <v>12869</v>
      </c>
      <c r="B2448" s="64" t="s">
        <v>10069</v>
      </c>
      <c r="C2448" s="59">
        <v>21</v>
      </c>
      <c r="D2448" s="61">
        <v>43991</v>
      </c>
      <c r="E2448" s="61">
        <v>44011</v>
      </c>
      <c r="F2448" s="59" t="s">
        <v>61</v>
      </c>
      <c r="G2448" s="17" t="s">
        <v>12870</v>
      </c>
      <c r="H2448" s="62" t="s">
        <v>9901</v>
      </c>
      <c r="I2448" s="59" t="s">
        <v>7129</v>
      </c>
    </row>
    <row r="2449" spans="1:9" ht="14.25" customHeight="1" x14ac:dyDescent="0.25">
      <c r="A2449" s="59" t="s">
        <v>12869</v>
      </c>
      <c r="B2449" s="64" t="s">
        <v>10069</v>
      </c>
      <c r="C2449" s="59">
        <v>21</v>
      </c>
      <c r="D2449" s="61">
        <v>43991</v>
      </c>
      <c r="E2449" s="61">
        <v>44011</v>
      </c>
      <c r="F2449" s="59" t="s">
        <v>61</v>
      </c>
      <c r="G2449" s="17" t="s">
        <v>12870</v>
      </c>
      <c r="H2449" s="62" t="s">
        <v>9901</v>
      </c>
      <c r="I2449" s="59" t="s">
        <v>7129</v>
      </c>
    </row>
    <row r="2450" spans="1:9" s="73" customFormat="1" ht="14.25" customHeight="1" x14ac:dyDescent="0.25">
      <c r="A2450" s="59" t="s">
        <v>12871</v>
      </c>
      <c r="B2450" s="64" t="s">
        <v>12872</v>
      </c>
      <c r="C2450" s="59">
        <v>21</v>
      </c>
      <c r="D2450" s="61">
        <v>43991</v>
      </c>
      <c r="E2450" s="61">
        <v>44011</v>
      </c>
      <c r="F2450" s="59" t="s">
        <v>695</v>
      </c>
      <c r="G2450" s="17" t="s">
        <v>12873</v>
      </c>
      <c r="H2450" s="62" t="s">
        <v>12874</v>
      </c>
      <c r="I2450" s="59" t="s">
        <v>7129</v>
      </c>
    </row>
    <row r="2451" spans="1:9" s="103" customFormat="1" ht="14.25" customHeight="1" x14ac:dyDescent="0.25">
      <c r="A2451" s="59" t="s">
        <v>12871</v>
      </c>
      <c r="B2451" s="64" t="s">
        <v>12872</v>
      </c>
      <c r="C2451" s="59">
        <v>21</v>
      </c>
      <c r="D2451" s="61">
        <v>43991</v>
      </c>
      <c r="E2451" s="61">
        <v>44011</v>
      </c>
      <c r="F2451" s="59" t="s">
        <v>695</v>
      </c>
      <c r="G2451" s="17" t="s">
        <v>12873</v>
      </c>
      <c r="H2451" s="62" t="s">
        <v>8120</v>
      </c>
      <c r="I2451" s="59" t="s">
        <v>7129</v>
      </c>
    </row>
    <row r="2452" spans="1:9" ht="14.25" customHeight="1" x14ac:dyDescent="0.25">
      <c r="A2452" s="63" t="s">
        <v>12875</v>
      </c>
      <c r="B2452" s="64" t="s">
        <v>10263</v>
      </c>
      <c r="C2452" s="63">
        <v>21</v>
      </c>
      <c r="D2452" s="66">
        <v>43991</v>
      </c>
      <c r="E2452" s="66">
        <v>44011</v>
      </c>
      <c r="F2452" s="63" t="s">
        <v>6232</v>
      </c>
      <c r="G2452" s="64" t="s">
        <v>12876</v>
      </c>
      <c r="H2452" s="67"/>
      <c r="I2452" s="68"/>
    </row>
    <row r="2453" spans="1:9" ht="14.25" customHeight="1" x14ac:dyDescent="0.25">
      <c r="A2453" s="63" t="s">
        <v>12877</v>
      </c>
      <c r="B2453" s="64" t="s">
        <v>12878</v>
      </c>
      <c r="C2453" s="63">
        <v>21</v>
      </c>
      <c r="D2453" s="66">
        <v>43991</v>
      </c>
      <c r="E2453" s="66">
        <v>44011</v>
      </c>
      <c r="F2453" s="63" t="s">
        <v>243</v>
      </c>
      <c r="G2453" s="64" t="s">
        <v>12879</v>
      </c>
      <c r="H2453" s="67"/>
      <c r="I2453" s="95"/>
    </row>
    <row r="2454" spans="1:9" ht="14.25" customHeight="1" x14ac:dyDescent="0.25">
      <c r="A2454" s="63" t="s">
        <v>12880</v>
      </c>
      <c r="B2454" s="64" t="s">
        <v>12881</v>
      </c>
      <c r="C2454" s="63">
        <v>21</v>
      </c>
      <c r="D2454" s="66">
        <v>43991</v>
      </c>
      <c r="E2454" s="66">
        <v>44011</v>
      </c>
      <c r="F2454" s="63" t="s">
        <v>6339</v>
      </c>
      <c r="G2454" s="64" t="s">
        <v>12882</v>
      </c>
      <c r="H2454" s="67" t="s">
        <v>7785</v>
      </c>
      <c r="I2454" s="63" t="s">
        <v>8267</v>
      </c>
    </row>
    <row r="2455" spans="1:9" ht="14.25" customHeight="1" x14ac:dyDescent="0.25">
      <c r="A2455" s="63" t="s">
        <v>12880</v>
      </c>
      <c r="B2455" s="64" t="s">
        <v>12881</v>
      </c>
      <c r="C2455" s="63">
        <v>21</v>
      </c>
      <c r="D2455" s="66">
        <v>43991</v>
      </c>
      <c r="E2455" s="66">
        <v>44011</v>
      </c>
      <c r="F2455" s="63" t="s">
        <v>6339</v>
      </c>
      <c r="G2455" s="64" t="s">
        <v>12882</v>
      </c>
      <c r="H2455" s="67" t="s">
        <v>4446</v>
      </c>
      <c r="I2455" s="63" t="s">
        <v>8267</v>
      </c>
    </row>
    <row r="2456" spans="1:9" ht="14.25" customHeight="1" x14ac:dyDescent="0.25">
      <c r="A2456" s="63" t="s">
        <v>12880</v>
      </c>
      <c r="B2456" s="64" t="s">
        <v>12881</v>
      </c>
      <c r="C2456" s="63">
        <v>21</v>
      </c>
      <c r="D2456" s="66">
        <v>43991</v>
      </c>
      <c r="E2456" s="66">
        <v>44011</v>
      </c>
      <c r="F2456" s="63" t="s">
        <v>6339</v>
      </c>
      <c r="G2456" s="64" t="s">
        <v>12882</v>
      </c>
      <c r="H2456" s="67" t="s">
        <v>12883</v>
      </c>
      <c r="I2456" s="63" t="s">
        <v>8267</v>
      </c>
    </row>
    <row r="2457" spans="1:9" ht="14.25" customHeight="1" x14ac:dyDescent="0.25">
      <c r="A2457" s="63" t="s">
        <v>12884</v>
      </c>
      <c r="B2457" s="64" t="s">
        <v>12885</v>
      </c>
      <c r="C2457" s="63">
        <v>21</v>
      </c>
      <c r="D2457" s="66">
        <v>43991</v>
      </c>
      <c r="E2457" s="66">
        <v>44011</v>
      </c>
      <c r="F2457" s="63" t="s">
        <v>1990</v>
      </c>
      <c r="G2457" s="64" t="s">
        <v>12886</v>
      </c>
      <c r="H2457" s="67"/>
      <c r="I2457" s="95"/>
    </row>
    <row r="2458" spans="1:9" ht="14.25" customHeight="1" x14ac:dyDescent="0.25">
      <c r="A2458" s="63" t="s">
        <v>12887</v>
      </c>
      <c r="B2458" s="64" t="s">
        <v>12888</v>
      </c>
      <c r="C2458" s="63">
        <v>21</v>
      </c>
      <c r="D2458" s="66">
        <v>43991</v>
      </c>
      <c r="E2458" s="66">
        <v>44011</v>
      </c>
      <c r="F2458" s="63" t="s">
        <v>6488</v>
      </c>
      <c r="G2458" s="64" t="s">
        <v>12889</v>
      </c>
      <c r="H2458" s="67"/>
      <c r="I2458" s="68"/>
    </row>
    <row r="2459" spans="1:9" ht="14.25" customHeight="1" x14ac:dyDescent="0.25">
      <c r="A2459" s="59" t="s">
        <v>12890</v>
      </c>
      <c r="B2459" s="17" t="s">
        <v>12891</v>
      </c>
      <c r="C2459" s="59">
        <v>21</v>
      </c>
      <c r="D2459" s="61">
        <v>43991</v>
      </c>
      <c r="E2459" s="61">
        <v>44011</v>
      </c>
      <c r="F2459" s="59" t="s">
        <v>2110</v>
      </c>
      <c r="G2459" s="17" t="s">
        <v>12892</v>
      </c>
      <c r="H2459" s="62" t="s">
        <v>4446</v>
      </c>
      <c r="I2459" s="59" t="s">
        <v>7129</v>
      </c>
    </row>
    <row r="2460" spans="1:9" ht="14.25" customHeight="1" x14ac:dyDescent="0.25">
      <c r="A2460" s="59" t="s">
        <v>12890</v>
      </c>
      <c r="B2460" s="17" t="s">
        <v>12891</v>
      </c>
      <c r="C2460" s="59">
        <v>21</v>
      </c>
      <c r="D2460" s="61">
        <v>43991</v>
      </c>
      <c r="E2460" s="61">
        <v>44011</v>
      </c>
      <c r="F2460" s="59" t="s">
        <v>2110</v>
      </c>
      <c r="G2460" s="17" t="s">
        <v>12892</v>
      </c>
      <c r="H2460" s="62" t="s">
        <v>8270</v>
      </c>
      <c r="I2460" s="59" t="s">
        <v>7129</v>
      </c>
    </row>
    <row r="2461" spans="1:9" ht="14.25" customHeight="1" x14ac:dyDescent="0.25">
      <c r="A2461" s="80" t="s">
        <v>12893</v>
      </c>
      <c r="B2461" s="81" t="s">
        <v>12891</v>
      </c>
      <c r="C2461" s="80">
        <v>21</v>
      </c>
      <c r="D2461" s="83">
        <v>43991</v>
      </c>
      <c r="E2461" s="83">
        <v>44011</v>
      </c>
      <c r="F2461" s="80" t="s">
        <v>2110</v>
      </c>
      <c r="G2461" s="81" t="s">
        <v>12894</v>
      </c>
      <c r="H2461" s="84" t="s">
        <v>4446</v>
      </c>
      <c r="I2461" s="80" t="s">
        <v>7224</v>
      </c>
    </row>
    <row r="2462" spans="1:9" ht="14.25" customHeight="1" x14ac:dyDescent="0.25">
      <c r="A2462" s="59" t="s">
        <v>12893</v>
      </c>
      <c r="B2462" s="17" t="s">
        <v>12891</v>
      </c>
      <c r="C2462" s="59">
        <v>21</v>
      </c>
      <c r="D2462" s="61">
        <v>43991</v>
      </c>
      <c r="E2462" s="61">
        <v>44011</v>
      </c>
      <c r="F2462" s="59" t="s">
        <v>2110</v>
      </c>
      <c r="G2462" s="17" t="s">
        <v>12894</v>
      </c>
      <c r="H2462" s="62" t="s">
        <v>8270</v>
      </c>
      <c r="I2462" s="59" t="s">
        <v>7129</v>
      </c>
    </row>
    <row r="2463" spans="1:9" ht="14.25" customHeight="1" x14ac:dyDescent="0.25">
      <c r="A2463" s="80" t="s">
        <v>12895</v>
      </c>
      <c r="B2463" s="81" t="s">
        <v>12367</v>
      </c>
      <c r="C2463" s="80">
        <v>21</v>
      </c>
      <c r="D2463" s="83">
        <v>43991</v>
      </c>
      <c r="E2463" s="83">
        <v>44011</v>
      </c>
      <c r="F2463" s="80" t="s">
        <v>2110</v>
      </c>
      <c r="G2463" s="81" t="s">
        <v>12896</v>
      </c>
      <c r="H2463" s="84" t="s">
        <v>4446</v>
      </c>
      <c r="I2463" s="80" t="s">
        <v>7224</v>
      </c>
    </row>
    <row r="2464" spans="1:9" ht="14.25" customHeight="1" x14ac:dyDescent="0.25">
      <c r="A2464" s="59" t="s">
        <v>12895</v>
      </c>
      <c r="B2464" s="64" t="s">
        <v>12367</v>
      </c>
      <c r="C2464" s="59">
        <v>21</v>
      </c>
      <c r="D2464" s="61">
        <v>43991</v>
      </c>
      <c r="E2464" s="61">
        <v>44011</v>
      </c>
      <c r="F2464" s="59" t="s">
        <v>2110</v>
      </c>
      <c r="G2464" s="17" t="s">
        <v>12896</v>
      </c>
      <c r="H2464" s="62" t="s">
        <v>8270</v>
      </c>
      <c r="I2464" s="59" t="s">
        <v>7129</v>
      </c>
    </row>
    <row r="2465" spans="1:9" ht="14.25" customHeight="1" x14ac:dyDescent="0.25">
      <c r="A2465" s="63" t="s">
        <v>12897</v>
      </c>
      <c r="B2465" s="64" t="s">
        <v>4694</v>
      </c>
      <c r="C2465" s="63">
        <v>21</v>
      </c>
      <c r="D2465" s="66">
        <v>43991</v>
      </c>
      <c r="E2465" s="66">
        <v>44011</v>
      </c>
      <c r="F2465" s="63" t="s">
        <v>3462</v>
      </c>
      <c r="G2465" s="64" t="s">
        <v>12898</v>
      </c>
      <c r="H2465" s="67"/>
      <c r="I2465" s="68"/>
    </row>
    <row r="2466" spans="1:9" ht="14.25" customHeight="1" x14ac:dyDescent="0.25">
      <c r="A2466" s="63" t="s">
        <v>12899</v>
      </c>
      <c r="B2466" s="64" t="s">
        <v>10252</v>
      </c>
      <c r="C2466" s="63">
        <v>21</v>
      </c>
      <c r="D2466" s="66">
        <v>43991</v>
      </c>
      <c r="E2466" s="66">
        <v>44011</v>
      </c>
      <c r="F2466" s="63" t="s">
        <v>91</v>
      </c>
      <c r="G2466" s="64" t="s">
        <v>12900</v>
      </c>
      <c r="H2466" s="67"/>
      <c r="I2466" s="68"/>
    </row>
    <row r="2467" spans="1:9" ht="14.25" customHeight="1" x14ac:dyDescent="0.25">
      <c r="A2467" s="59" t="s">
        <v>12901</v>
      </c>
      <c r="B2467" s="64" t="s">
        <v>12902</v>
      </c>
      <c r="C2467" s="59">
        <v>21</v>
      </c>
      <c r="D2467" s="61">
        <v>43991</v>
      </c>
      <c r="E2467" s="61">
        <v>44011</v>
      </c>
      <c r="F2467" s="59" t="s">
        <v>778</v>
      </c>
      <c r="G2467" s="17" t="s">
        <v>12903</v>
      </c>
      <c r="H2467" s="62" t="s">
        <v>12904</v>
      </c>
      <c r="I2467" s="59" t="s">
        <v>7129</v>
      </c>
    </row>
    <row r="2468" spans="1:9" s="75" customFormat="1" ht="14.25" customHeight="1" x14ac:dyDescent="0.25">
      <c r="A2468" s="59" t="s">
        <v>12901</v>
      </c>
      <c r="B2468" s="64" t="s">
        <v>12902</v>
      </c>
      <c r="C2468" s="59">
        <v>21</v>
      </c>
      <c r="D2468" s="61">
        <v>43991</v>
      </c>
      <c r="E2468" s="61">
        <v>44011</v>
      </c>
      <c r="F2468" s="59" t="s">
        <v>778</v>
      </c>
      <c r="G2468" s="17" t="s">
        <v>12903</v>
      </c>
      <c r="H2468" s="62" t="s">
        <v>12373</v>
      </c>
      <c r="I2468" s="59" t="s">
        <v>7129</v>
      </c>
    </row>
    <row r="2469" spans="1:9" ht="14.25" customHeight="1" x14ac:dyDescent="0.25">
      <c r="A2469" s="63" t="s">
        <v>12905</v>
      </c>
      <c r="B2469" s="64" t="s">
        <v>12623</v>
      </c>
      <c r="C2469" s="63">
        <v>21</v>
      </c>
      <c r="D2469" s="66">
        <v>43991</v>
      </c>
      <c r="E2469" s="66">
        <v>44011</v>
      </c>
      <c r="F2469" s="63" t="s">
        <v>3523</v>
      </c>
      <c r="G2469" s="64" t="s">
        <v>12906</v>
      </c>
      <c r="H2469" s="67"/>
      <c r="I2469" s="68"/>
    </row>
    <row r="2470" spans="1:9" ht="14.25" customHeight="1" x14ac:dyDescent="0.25">
      <c r="A2470" s="80" t="s">
        <v>12907</v>
      </c>
      <c r="B2470" s="81" t="s">
        <v>12908</v>
      </c>
      <c r="C2470" s="80">
        <v>21</v>
      </c>
      <c r="D2470" s="83">
        <v>43991</v>
      </c>
      <c r="E2470" s="83">
        <v>44011</v>
      </c>
      <c r="F2470" s="80" t="s">
        <v>6792</v>
      </c>
      <c r="G2470" s="81" t="s">
        <v>12909</v>
      </c>
      <c r="H2470" s="84" t="s">
        <v>12904</v>
      </c>
      <c r="I2470" s="80" t="s">
        <v>7224</v>
      </c>
    </row>
    <row r="2471" spans="1:9" s="75" customFormat="1" ht="14.25" customHeight="1" x14ac:dyDescent="0.25">
      <c r="A2471" s="80" t="s">
        <v>12907</v>
      </c>
      <c r="B2471" s="81" t="s">
        <v>12908</v>
      </c>
      <c r="C2471" s="80">
        <v>21</v>
      </c>
      <c r="D2471" s="83">
        <v>43991</v>
      </c>
      <c r="E2471" s="83">
        <v>44011</v>
      </c>
      <c r="F2471" s="80" t="s">
        <v>6792</v>
      </c>
      <c r="G2471" s="81" t="s">
        <v>12909</v>
      </c>
      <c r="H2471" s="84" t="s">
        <v>12910</v>
      </c>
      <c r="I2471" s="80" t="s">
        <v>7224</v>
      </c>
    </row>
    <row r="2472" spans="1:9" ht="14.25" customHeight="1" x14ac:dyDescent="0.25">
      <c r="A2472" s="63" t="s">
        <v>12911</v>
      </c>
      <c r="B2472" s="64" t="s">
        <v>8392</v>
      </c>
      <c r="C2472" s="63">
        <v>21</v>
      </c>
      <c r="D2472" s="66">
        <v>43991</v>
      </c>
      <c r="E2472" s="66">
        <v>44011</v>
      </c>
      <c r="F2472" s="63" t="s">
        <v>1756</v>
      </c>
      <c r="G2472" s="64" t="s">
        <v>12912</v>
      </c>
      <c r="H2472" s="67"/>
      <c r="I2472" s="68"/>
    </row>
    <row r="2473" spans="1:9" ht="14.25" customHeight="1" x14ac:dyDescent="0.25">
      <c r="A2473" s="63" t="s">
        <v>12913</v>
      </c>
      <c r="B2473" s="64" t="s">
        <v>11073</v>
      </c>
      <c r="C2473" s="63">
        <v>21</v>
      </c>
      <c r="D2473" s="66">
        <v>43991</v>
      </c>
      <c r="E2473" s="66">
        <v>44011</v>
      </c>
      <c r="F2473" s="63" t="s">
        <v>933</v>
      </c>
      <c r="G2473" s="64" t="s">
        <v>12914</v>
      </c>
      <c r="H2473" s="67"/>
      <c r="I2473" s="72"/>
    </row>
    <row r="2474" spans="1:9" s="73" customFormat="1" ht="14.25" customHeight="1" x14ac:dyDescent="0.25">
      <c r="A2474" s="63" t="s">
        <v>12915</v>
      </c>
      <c r="B2474" s="64" t="s">
        <v>11073</v>
      </c>
      <c r="C2474" s="63">
        <v>21</v>
      </c>
      <c r="D2474" s="66">
        <v>43991</v>
      </c>
      <c r="E2474" s="66">
        <v>44011</v>
      </c>
      <c r="F2474" s="63" t="s">
        <v>933</v>
      </c>
      <c r="G2474" s="64" t="s">
        <v>12916</v>
      </c>
      <c r="H2474" s="67"/>
      <c r="I2474" s="101"/>
    </row>
    <row r="2475" spans="1:9" ht="14.25" customHeight="1" x14ac:dyDescent="0.25">
      <c r="A2475" s="63" t="s">
        <v>12917</v>
      </c>
      <c r="B2475" s="64" t="s">
        <v>11073</v>
      </c>
      <c r="C2475" s="63">
        <v>21</v>
      </c>
      <c r="D2475" s="66">
        <v>43991</v>
      </c>
      <c r="E2475" s="66">
        <v>44011</v>
      </c>
      <c r="F2475" s="63" t="s">
        <v>933</v>
      </c>
      <c r="G2475" s="64" t="s">
        <v>12918</v>
      </c>
      <c r="H2475" s="67"/>
      <c r="I2475" s="68"/>
    </row>
    <row r="2476" spans="1:9" s="73" customFormat="1" ht="14.25" customHeight="1" x14ac:dyDescent="0.25">
      <c r="A2476" s="63" t="s">
        <v>12919</v>
      </c>
      <c r="B2476" s="64" t="s">
        <v>4176</v>
      </c>
      <c r="C2476" s="63">
        <v>21</v>
      </c>
      <c r="D2476" s="66">
        <v>43991</v>
      </c>
      <c r="E2476" s="66">
        <v>44011</v>
      </c>
      <c r="F2476" s="63" t="s">
        <v>132</v>
      </c>
      <c r="G2476" s="64" t="s">
        <v>12920</v>
      </c>
      <c r="H2476" s="77"/>
      <c r="I2476" s="68"/>
    </row>
    <row r="2477" spans="1:9" s="73" customFormat="1" ht="14.25" customHeight="1" x14ac:dyDescent="0.25">
      <c r="A2477" s="63" t="s">
        <v>12921</v>
      </c>
      <c r="B2477" s="64" t="s">
        <v>4176</v>
      </c>
      <c r="C2477" s="63">
        <v>21</v>
      </c>
      <c r="D2477" s="66">
        <v>43991</v>
      </c>
      <c r="E2477" s="66">
        <v>44011</v>
      </c>
      <c r="F2477" s="63" t="s">
        <v>132</v>
      </c>
      <c r="G2477" s="64" t="s">
        <v>12922</v>
      </c>
      <c r="H2477" s="67"/>
      <c r="I2477" s="68"/>
    </row>
    <row r="2478" spans="1:9" ht="14.25" customHeight="1" x14ac:dyDescent="0.25">
      <c r="A2478" s="80" t="s">
        <v>12923</v>
      </c>
      <c r="B2478" s="81" t="s">
        <v>8418</v>
      </c>
      <c r="C2478" s="80">
        <v>21</v>
      </c>
      <c r="D2478" s="83">
        <v>43991</v>
      </c>
      <c r="E2478" s="83">
        <v>44011</v>
      </c>
      <c r="F2478" s="80" t="s">
        <v>992</v>
      </c>
      <c r="G2478" s="81" t="s">
        <v>12924</v>
      </c>
      <c r="H2478" s="84" t="s">
        <v>8421</v>
      </c>
      <c r="I2478" s="80" t="s">
        <v>7224</v>
      </c>
    </row>
    <row r="2479" spans="1:9" s="73" customFormat="1" ht="14.25" customHeight="1" x14ac:dyDescent="0.25">
      <c r="A2479" s="63" t="s">
        <v>12925</v>
      </c>
      <c r="B2479" s="64" t="s">
        <v>12878</v>
      </c>
      <c r="C2479" s="63">
        <v>21</v>
      </c>
      <c r="D2479" s="66">
        <v>43991</v>
      </c>
      <c r="E2479" s="66">
        <v>44011</v>
      </c>
      <c r="F2479" s="63" t="s">
        <v>3745</v>
      </c>
      <c r="G2479" s="64" t="s">
        <v>12926</v>
      </c>
      <c r="H2479" s="67"/>
      <c r="I2479" s="95"/>
    </row>
    <row r="2480" spans="1:9" s="75" customFormat="1" ht="14.25" customHeight="1" x14ac:dyDescent="0.25">
      <c r="A2480" s="63" t="s">
        <v>12927</v>
      </c>
      <c r="B2480" s="64" t="s">
        <v>12928</v>
      </c>
      <c r="C2480" s="63">
        <v>21</v>
      </c>
      <c r="D2480" s="66">
        <v>43991</v>
      </c>
      <c r="E2480" s="66">
        <v>44011</v>
      </c>
      <c r="F2480" s="63" t="s">
        <v>605</v>
      </c>
      <c r="G2480" s="64" t="s">
        <v>12929</v>
      </c>
      <c r="H2480" s="67"/>
      <c r="I2480" s="68"/>
    </row>
    <row r="2481" spans="1:9" s="73" customFormat="1" ht="14.25" customHeight="1" x14ac:dyDescent="0.25">
      <c r="A2481" s="63" t="s">
        <v>12930</v>
      </c>
      <c r="B2481" s="64" t="s">
        <v>12931</v>
      </c>
      <c r="C2481" s="63">
        <v>21</v>
      </c>
      <c r="D2481" s="66">
        <v>43991</v>
      </c>
      <c r="E2481" s="66">
        <v>44011</v>
      </c>
      <c r="F2481" s="63" t="s">
        <v>518</v>
      </c>
      <c r="G2481" s="64" t="s">
        <v>12932</v>
      </c>
      <c r="H2481" s="67"/>
      <c r="I2481" s="95"/>
    </row>
    <row r="2482" spans="1:9" ht="14.25" customHeight="1" x14ac:dyDescent="0.25">
      <c r="A2482" s="63" t="s">
        <v>12933</v>
      </c>
      <c r="B2482" s="64" t="s">
        <v>12934</v>
      </c>
      <c r="C2482" s="63">
        <v>21</v>
      </c>
      <c r="D2482" s="66">
        <v>43991</v>
      </c>
      <c r="E2482" s="66">
        <v>44011</v>
      </c>
      <c r="F2482" s="63" t="s">
        <v>1145</v>
      </c>
      <c r="G2482" s="64" t="s">
        <v>12935</v>
      </c>
      <c r="H2482" s="67"/>
      <c r="I2482" s="68"/>
    </row>
    <row r="2483" spans="1:9" s="75" customFormat="1" ht="14.25" customHeight="1" x14ac:dyDescent="0.25">
      <c r="A2483" s="63" t="s">
        <v>12936</v>
      </c>
      <c r="B2483" s="64" t="s">
        <v>12937</v>
      </c>
      <c r="C2483" s="63">
        <v>21</v>
      </c>
      <c r="D2483" s="66">
        <v>43991</v>
      </c>
      <c r="E2483" s="66">
        <v>44011</v>
      </c>
      <c r="F2483" s="63" t="s">
        <v>1145</v>
      </c>
      <c r="G2483" s="64" t="s">
        <v>12938</v>
      </c>
      <c r="H2483" s="67"/>
      <c r="I2483" s="72"/>
    </row>
    <row r="2484" spans="1:9" s="75" customFormat="1" ht="14.25" customHeight="1" x14ac:dyDescent="0.25">
      <c r="A2484" s="63" t="s">
        <v>12939</v>
      </c>
      <c r="B2484" s="64" t="s">
        <v>12785</v>
      </c>
      <c r="C2484" s="63">
        <v>21</v>
      </c>
      <c r="D2484" s="66">
        <v>43991</v>
      </c>
      <c r="E2484" s="66">
        <v>44011</v>
      </c>
      <c r="F2484" s="63" t="s">
        <v>655</v>
      </c>
      <c r="G2484" s="64" t="s">
        <v>12940</v>
      </c>
      <c r="H2484" s="67"/>
      <c r="I2484" s="95"/>
    </row>
    <row r="2485" spans="1:9" ht="14.25" customHeight="1" x14ac:dyDescent="0.25">
      <c r="A2485" s="63" t="s">
        <v>12941</v>
      </c>
      <c r="B2485" s="64" t="s">
        <v>4616</v>
      </c>
      <c r="C2485" s="63">
        <v>22</v>
      </c>
      <c r="D2485" s="66">
        <v>43998</v>
      </c>
      <c r="E2485" s="66">
        <v>44018</v>
      </c>
      <c r="F2485" s="63" t="s">
        <v>4932</v>
      </c>
      <c r="G2485" s="64" t="s">
        <v>12942</v>
      </c>
      <c r="H2485" s="67"/>
      <c r="I2485" s="68"/>
    </row>
    <row r="2486" spans="1:9" ht="14.25" customHeight="1" x14ac:dyDescent="0.25">
      <c r="A2486" s="63" t="s">
        <v>12943</v>
      </c>
      <c r="B2486" s="64" t="s">
        <v>10439</v>
      </c>
      <c r="C2486" s="63">
        <v>22</v>
      </c>
      <c r="D2486" s="66">
        <v>43998</v>
      </c>
      <c r="E2486" s="66">
        <v>44018</v>
      </c>
      <c r="F2486" s="63" t="s">
        <v>64</v>
      </c>
      <c r="G2486" s="64" t="s">
        <v>12944</v>
      </c>
      <c r="H2486" s="67"/>
      <c r="I2486" s="68"/>
    </row>
    <row r="2487" spans="1:9" ht="14.25" customHeight="1" x14ac:dyDescent="0.25">
      <c r="A2487" s="59" t="s">
        <v>12945</v>
      </c>
      <c r="B2487" s="64" t="s">
        <v>8155</v>
      </c>
      <c r="C2487" s="59">
        <v>22</v>
      </c>
      <c r="D2487" s="61">
        <v>43998</v>
      </c>
      <c r="E2487" s="61">
        <v>44018</v>
      </c>
      <c r="F2487" s="59" t="s">
        <v>5013</v>
      </c>
      <c r="G2487" s="17" t="s">
        <v>12946</v>
      </c>
      <c r="H2487" s="62" t="s">
        <v>8120</v>
      </c>
      <c r="I2487" s="59" t="s">
        <v>7129</v>
      </c>
    </row>
    <row r="2488" spans="1:9" ht="14.25" customHeight="1" x14ac:dyDescent="0.25">
      <c r="A2488" s="63" t="s">
        <v>12947</v>
      </c>
      <c r="B2488" s="64" t="s">
        <v>12948</v>
      </c>
      <c r="C2488" s="63">
        <v>22</v>
      </c>
      <c r="D2488" s="66">
        <v>43998</v>
      </c>
      <c r="E2488" s="66">
        <v>44018</v>
      </c>
      <c r="F2488" s="63" t="s">
        <v>5034</v>
      </c>
      <c r="G2488" s="64" t="s">
        <v>12949</v>
      </c>
      <c r="H2488" s="67"/>
      <c r="I2488" s="68"/>
    </row>
    <row r="2489" spans="1:9" ht="14.25" customHeight="1" x14ac:dyDescent="0.25">
      <c r="A2489" s="63" t="s">
        <v>12950</v>
      </c>
      <c r="B2489" s="64" t="s">
        <v>12951</v>
      </c>
      <c r="C2489" s="63">
        <v>22</v>
      </c>
      <c r="D2489" s="66">
        <v>43998</v>
      </c>
      <c r="E2489" s="66">
        <v>44018</v>
      </c>
      <c r="F2489" s="63" t="s">
        <v>1790</v>
      </c>
      <c r="G2489" s="64" t="s">
        <v>12952</v>
      </c>
      <c r="H2489" s="67"/>
      <c r="I2489" s="101"/>
    </row>
    <row r="2490" spans="1:9" ht="14.25" customHeight="1" x14ac:dyDescent="0.25">
      <c r="A2490" s="63" t="s">
        <v>12953</v>
      </c>
      <c r="B2490" s="64" t="s">
        <v>12954</v>
      </c>
      <c r="C2490" s="63">
        <v>22</v>
      </c>
      <c r="D2490" s="66">
        <v>43998</v>
      </c>
      <c r="E2490" s="66">
        <v>44018</v>
      </c>
      <c r="F2490" s="63" t="s">
        <v>5082</v>
      </c>
      <c r="G2490" s="64" t="s">
        <v>12955</v>
      </c>
      <c r="H2490" s="67"/>
      <c r="I2490" s="68"/>
    </row>
    <row r="2491" spans="1:9" ht="14.25" customHeight="1" x14ac:dyDescent="0.25">
      <c r="A2491" s="63" t="s">
        <v>12956</v>
      </c>
      <c r="B2491" s="64" t="s">
        <v>9779</v>
      </c>
      <c r="C2491" s="63">
        <v>22</v>
      </c>
      <c r="D2491" s="66">
        <v>43998</v>
      </c>
      <c r="E2491" s="66">
        <v>44018</v>
      </c>
      <c r="F2491" s="63" t="s">
        <v>1470</v>
      </c>
      <c r="G2491" s="64" t="s">
        <v>12957</v>
      </c>
      <c r="H2491" s="67"/>
      <c r="I2491" s="68"/>
    </row>
    <row r="2492" spans="1:9" ht="14.25" customHeight="1" x14ac:dyDescent="0.25">
      <c r="A2492" s="63" t="s">
        <v>12958</v>
      </c>
      <c r="B2492" s="64" t="s">
        <v>9779</v>
      </c>
      <c r="C2492" s="63">
        <v>22</v>
      </c>
      <c r="D2492" s="66">
        <v>43998</v>
      </c>
      <c r="E2492" s="66">
        <v>44018</v>
      </c>
      <c r="F2492" s="63" t="s">
        <v>1470</v>
      </c>
      <c r="G2492" s="64" t="s">
        <v>12959</v>
      </c>
      <c r="H2492" s="67"/>
      <c r="I2492" s="68"/>
    </row>
    <row r="2493" spans="1:9" ht="14.25" customHeight="1" x14ac:dyDescent="0.25">
      <c r="A2493" s="63" t="s">
        <v>12960</v>
      </c>
      <c r="B2493" s="64" t="s">
        <v>12961</v>
      </c>
      <c r="C2493" s="63">
        <v>22</v>
      </c>
      <c r="D2493" s="66">
        <v>43998</v>
      </c>
      <c r="E2493" s="66">
        <v>44018</v>
      </c>
      <c r="F2493" s="63" t="s">
        <v>5138</v>
      </c>
      <c r="G2493" s="64" t="s">
        <v>12962</v>
      </c>
      <c r="H2493" s="67"/>
      <c r="I2493" s="72"/>
    </row>
    <row r="2494" spans="1:9" ht="14.25" customHeight="1" x14ac:dyDescent="0.25">
      <c r="A2494" s="80" t="s">
        <v>12963</v>
      </c>
      <c r="B2494" s="81" t="s">
        <v>8332</v>
      </c>
      <c r="C2494" s="80">
        <v>22</v>
      </c>
      <c r="D2494" s="83">
        <v>43998</v>
      </c>
      <c r="E2494" s="83">
        <v>44018</v>
      </c>
      <c r="F2494" s="80" t="s">
        <v>980</v>
      </c>
      <c r="G2494" s="81" t="s">
        <v>12964</v>
      </c>
      <c r="H2494" s="84" t="s">
        <v>12965</v>
      </c>
      <c r="I2494" s="80" t="s">
        <v>7224</v>
      </c>
    </row>
    <row r="2495" spans="1:9" s="75" customFormat="1" ht="14.25" customHeight="1" x14ac:dyDescent="0.25">
      <c r="A2495" s="63" t="s">
        <v>12966</v>
      </c>
      <c r="B2495" s="64" t="s">
        <v>4620</v>
      </c>
      <c r="C2495" s="63">
        <v>22</v>
      </c>
      <c r="D2495" s="66">
        <v>43998</v>
      </c>
      <c r="E2495" s="66">
        <v>44018</v>
      </c>
      <c r="F2495" s="63" t="s">
        <v>5182</v>
      </c>
      <c r="G2495" s="64" t="s">
        <v>12967</v>
      </c>
      <c r="H2495" s="67"/>
      <c r="I2495" s="101"/>
    </row>
    <row r="2496" spans="1:9" s="73" customFormat="1" ht="14.25" customHeight="1" x14ac:dyDescent="0.25">
      <c r="A2496" s="63" t="s">
        <v>12968</v>
      </c>
      <c r="B2496" s="64" t="s">
        <v>7538</v>
      </c>
      <c r="C2496" s="63">
        <v>22</v>
      </c>
      <c r="D2496" s="66">
        <v>43998</v>
      </c>
      <c r="E2496" s="66">
        <v>44018</v>
      </c>
      <c r="F2496" s="63" t="s">
        <v>5182</v>
      </c>
      <c r="G2496" s="64" t="s">
        <v>12969</v>
      </c>
      <c r="H2496" s="67"/>
      <c r="I2496" s="68"/>
    </row>
    <row r="2497" spans="1:9" ht="14.25" customHeight="1" x14ac:dyDescent="0.25">
      <c r="A2497" s="63" t="s">
        <v>12970</v>
      </c>
      <c r="B2497" s="64" t="s">
        <v>7538</v>
      </c>
      <c r="C2497" s="63">
        <v>22</v>
      </c>
      <c r="D2497" s="66">
        <v>43998</v>
      </c>
      <c r="E2497" s="66">
        <v>44018</v>
      </c>
      <c r="F2497" s="63" t="s">
        <v>129</v>
      </c>
      <c r="G2497" s="64" t="s">
        <v>12971</v>
      </c>
      <c r="H2497" s="67"/>
      <c r="I2497" s="68"/>
    </row>
    <row r="2498" spans="1:9" ht="14.25" customHeight="1" x14ac:dyDescent="0.25">
      <c r="A2498" s="63" t="s">
        <v>12972</v>
      </c>
      <c r="B2498" s="64" t="s">
        <v>12973</v>
      </c>
      <c r="C2498" s="63">
        <v>22</v>
      </c>
      <c r="D2498" s="66">
        <v>43998</v>
      </c>
      <c r="E2498" s="66">
        <v>44018</v>
      </c>
      <c r="F2498" s="63" t="s">
        <v>129</v>
      </c>
      <c r="G2498" s="64" t="s">
        <v>12974</v>
      </c>
      <c r="H2498" s="67"/>
      <c r="I2498" s="68"/>
    </row>
    <row r="2499" spans="1:9" ht="14.25" customHeight="1" x14ac:dyDescent="0.25">
      <c r="A2499" s="63" t="s">
        <v>12975</v>
      </c>
      <c r="B2499" s="64" t="s">
        <v>12973</v>
      </c>
      <c r="C2499" s="63">
        <v>22</v>
      </c>
      <c r="D2499" s="66">
        <v>43998</v>
      </c>
      <c r="E2499" s="66">
        <v>44018</v>
      </c>
      <c r="F2499" s="63" t="s">
        <v>129</v>
      </c>
      <c r="G2499" s="64" t="s">
        <v>12976</v>
      </c>
      <c r="H2499" s="67"/>
      <c r="I2499" s="68"/>
    </row>
    <row r="2500" spans="1:9" ht="14.25" customHeight="1" x14ac:dyDescent="0.25">
      <c r="A2500" s="59" t="s">
        <v>12977</v>
      </c>
      <c r="B2500" s="64" t="s">
        <v>12973</v>
      </c>
      <c r="C2500" s="59">
        <v>22</v>
      </c>
      <c r="D2500" s="61">
        <v>43998</v>
      </c>
      <c r="E2500" s="61">
        <v>44018</v>
      </c>
      <c r="F2500" s="59" t="s">
        <v>129</v>
      </c>
      <c r="G2500" s="17" t="s">
        <v>12978</v>
      </c>
      <c r="H2500" s="62" t="s">
        <v>7368</v>
      </c>
      <c r="I2500" s="59" t="s">
        <v>7129</v>
      </c>
    </row>
    <row r="2501" spans="1:9" ht="14.25" customHeight="1" x14ac:dyDescent="0.25">
      <c r="A2501" s="63" t="s">
        <v>12979</v>
      </c>
      <c r="B2501" s="64" t="s">
        <v>12980</v>
      </c>
      <c r="C2501" s="63">
        <v>22</v>
      </c>
      <c r="D2501" s="66">
        <v>43998</v>
      </c>
      <c r="E2501" s="66">
        <v>44018</v>
      </c>
      <c r="F2501" s="63" t="s">
        <v>5206</v>
      </c>
      <c r="G2501" s="64" t="s">
        <v>12981</v>
      </c>
      <c r="H2501" s="67"/>
      <c r="I2501" s="68"/>
    </row>
    <row r="2502" spans="1:9" ht="14.25" customHeight="1" x14ac:dyDescent="0.25">
      <c r="A2502" s="63" t="s">
        <v>12982</v>
      </c>
      <c r="B2502" s="64" t="s">
        <v>12983</v>
      </c>
      <c r="C2502" s="63">
        <v>22</v>
      </c>
      <c r="D2502" s="66">
        <v>43998</v>
      </c>
      <c r="E2502" s="66">
        <v>44018</v>
      </c>
      <c r="F2502" s="63" t="s">
        <v>5206</v>
      </c>
      <c r="G2502" s="64" t="s">
        <v>12984</v>
      </c>
      <c r="H2502" s="67"/>
      <c r="I2502" s="68"/>
    </row>
    <row r="2503" spans="1:9" ht="14.25" customHeight="1" x14ac:dyDescent="0.25">
      <c r="A2503" s="63" t="s">
        <v>12985</v>
      </c>
      <c r="B2503" s="64" t="s">
        <v>12306</v>
      </c>
      <c r="C2503" s="63">
        <v>22</v>
      </c>
      <c r="D2503" s="66">
        <v>43998</v>
      </c>
      <c r="E2503" s="66">
        <v>44018</v>
      </c>
      <c r="F2503" s="63" t="s">
        <v>332</v>
      </c>
      <c r="G2503" s="64" t="s">
        <v>12986</v>
      </c>
      <c r="H2503" s="67"/>
      <c r="I2503" s="68"/>
    </row>
    <row r="2504" spans="1:9" ht="14.25" customHeight="1" x14ac:dyDescent="0.25">
      <c r="A2504" s="59" t="s">
        <v>12987</v>
      </c>
      <c r="B2504" s="64" t="s">
        <v>12988</v>
      </c>
      <c r="C2504" s="59">
        <v>22</v>
      </c>
      <c r="D2504" s="61">
        <v>43998</v>
      </c>
      <c r="E2504" s="61">
        <v>44018</v>
      </c>
      <c r="F2504" s="59" t="s">
        <v>1828</v>
      </c>
      <c r="G2504" s="17" t="s">
        <v>12989</v>
      </c>
      <c r="H2504" s="62" t="s">
        <v>4387</v>
      </c>
      <c r="I2504" s="59" t="s">
        <v>7129</v>
      </c>
    </row>
    <row r="2505" spans="1:9" ht="14.25" customHeight="1" x14ac:dyDescent="0.25">
      <c r="A2505" s="63" t="s">
        <v>12990</v>
      </c>
      <c r="B2505" s="64" t="s">
        <v>12991</v>
      </c>
      <c r="C2505" s="63">
        <v>22</v>
      </c>
      <c r="D2505" s="66">
        <v>43998</v>
      </c>
      <c r="E2505" s="66">
        <v>44018</v>
      </c>
      <c r="F2505" s="63" t="s">
        <v>2088</v>
      </c>
      <c r="G2505" s="64" t="s">
        <v>12992</v>
      </c>
      <c r="H2505" s="67"/>
      <c r="I2505" s="68"/>
    </row>
    <row r="2506" spans="1:9" ht="14.25" customHeight="1" x14ac:dyDescent="0.25">
      <c r="A2506" s="63" t="s">
        <v>12993</v>
      </c>
      <c r="B2506" s="64" t="s">
        <v>12994</v>
      </c>
      <c r="C2506" s="63">
        <v>22</v>
      </c>
      <c r="D2506" s="66">
        <v>43998</v>
      </c>
      <c r="E2506" s="66">
        <v>44018</v>
      </c>
      <c r="F2506" s="63" t="s">
        <v>165</v>
      </c>
      <c r="G2506" s="64" t="s">
        <v>12995</v>
      </c>
      <c r="H2506" s="67"/>
      <c r="I2506" s="68"/>
    </row>
    <row r="2507" spans="1:9" ht="14.25" customHeight="1" x14ac:dyDescent="0.25">
      <c r="A2507" s="63" t="s">
        <v>12996</v>
      </c>
      <c r="B2507" s="64" t="s">
        <v>4050</v>
      </c>
      <c r="C2507" s="63">
        <v>22</v>
      </c>
      <c r="D2507" s="66">
        <v>43998</v>
      </c>
      <c r="E2507" s="66">
        <v>44018</v>
      </c>
      <c r="F2507" s="63" t="s">
        <v>246</v>
      </c>
      <c r="G2507" s="64" t="s">
        <v>12997</v>
      </c>
      <c r="H2507" s="67"/>
      <c r="I2507" s="68"/>
    </row>
    <row r="2508" spans="1:9" s="73" customFormat="1" ht="14.25" customHeight="1" x14ac:dyDescent="0.25">
      <c r="A2508" s="63" t="s">
        <v>12998</v>
      </c>
      <c r="B2508" s="64" t="s">
        <v>4050</v>
      </c>
      <c r="C2508" s="63">
        <v>22</v>
      </c>
      <c r="D2508" s="66">
        <v>43998</v>
      </c>
      <c r="E2508" s="66">
        <v>44018</v>
      </c>
      <c r="F2508" s="63" t="s">
        <v>85</v>
      </c>
      <c r="G2508" s="64" t="s">
        <v>12999</v>
      </c>
      <c r="H2508" s="67"/>
      <c r="I2508" s="68"/>
    </row>
    <row r="2509" spans="1:9" ht="14.25" customHeight="1" x14ac:dyDescent="0.25">
      <c r="A2509" s="59" t="s">
        <v>13000</v>
      </c>
      <c r="B2509" s="64" t="s">
        <v>9444</v>
      </c>
      <c r="C2509" s="59">
        <v>22</v>
      </c>
      <c r="D2509" s="61">
        <v>43998</v>
      </c>
      <c r="E2509" s="61">
        <v>44018</v>
      </c>
      <c r="F2509" s="59" t="s">
        <v>5958</v>
      </c>
      <c r="G2509" s="17" t="s">
        <v>13001</v>
      </c>
      <c r="H2509" s="62" t="s">
        <v>13002</v>
      </c>
      <c r="I2509" s="59" t="s">
        <v>7129</v>
      </c>
    </row>
    <row r="2510" spans="1:9" ht="14.25" customHeight="1" x14ac:dyDescent="0.25">
      <c r="A2510" s="59" t="s">
        <v>13003</v>
      </c>
      <c r="B2510" s="64" t="s">
        <v>4306</v>
      </c>
      <c r="C2510" s="59">
        <v>22</v>
      </c>
      <c r="D2510" s="61">
        <v>43998</v>
      </c>
      <c r="E2510" s="61">
        <v>44018</v>
      </c>
      <c r="F2510" s="59" t="s">
        <v>5958</v>
      </c>
      <c r="G2510" s="17" t="s">
        <v>13004</v>
      </c>
      <c r="H2510" s="62" t="s">
        <v>13002</v>
      </c>
      <c r="I2510" s="59" t="s">
        <v>7129</v>
      </c>
    </row>
    <row r="2511" spans="1:9" ht="14.25" customHeight="1" x14ac:dyDescent="0.25">
      <c r="A2511" s="59" t="s">
        <v>13005</v>
      </c>
      <c r="B2511" s="64" t="s">
        <v>4827</v>
      </c>
      <c r="C2511" s="59">
        <v>22</v>
      </c>
      <c r="D2511" s="61">
        <v>43998</v>
      </c>
      <c r="E2511" s="61">
        <v>44018</v>
      </c>
      <c r="F2511" s="59" t="s">
        <v>3107</v>
      </c>
      <c r="G2511" s="17" t="s">
        <v>13006</v>
      </c>
      <c r="H2511" s="62" t="s">
        <v>13007</v>
      </c>
      <c r="I2511" s="59" t="s">
        <v>7129</v>
      </c>
    </row>
    <row r="2512" spans="1:9" ht="14.25" customHeight="1" x14ac:dyDescent="0.25">
      <c r="A2512" s="59" t="s">
        <v>13008</v>
      </c>
      <c r="B2512" s="64" t="s">
        <v>4306</v>
      </c>
      <c r="C2512" s="59">
        <v>22</v>
      </c>
      <c r="D2512" s="61">
        <v>43998</v>
      </c>
      <c r="E2512" s="61">
        <v>44018</v>
      </c>
      <c r="F2512" s="59" t="s">
        <v>3107</v>
      </c>
      <c r="G2512" s="17" t="s">
        <v>13009</v>
      </c>
      <c r="H2512" s="62" t="s">
        <v>13002</v>
      </c>
      <c r="I2512" s="59" t="s">
        <v>7129</v>
      </c>
    </row>
    <row r="2513" spans="1:9" ht="14.25" customHeight="1" x14ac:dyDescent="0.25">
      <c r="A2513" s="59" t="s">
        <v>13010</v>
      </c>
      <c r="B2513" s="64" t="s">
        <v>13011</v>
      </c>
      <c r="C2513" s="59">
        <v>22</v>
      </c>
      <c r="D2513" s="61">
        <v>43998</v>
      </c>
      <c r="E2513" s="61">
        <v>44018</v>
      </c>
      <c r="F2513" s="59" t="s">
        <v>178</v>
      </c>
      <c r="G2513" s="17" t="s">
        <v>13012</v>
      </c>
      <c r="H2513" s="62" t="s">
        <v>13013</v>
      </c>
      <c r="I2513" s="59" t="s">
        <v>7129</v>
      </c>
    </row>
    <row r="2514" spans="1:9" ht="14.25" customHeight="1" x14ac:dyDescent="0.25">
      <c r="A2514" s="63" t="s">
        <v>13014</v>
      </c>
      <c r="B2514" s="64" t="s">
        <v>4831</v>
      </c>
      <c r="C2514" s="63">
        <v>22</v>
      </c>
      <c r="D2514" s="66">
        <v>43998</v>
      </c>
      <c r="E2514" s="66">
        <v>44018</v>
      </c>
      <c r="F2514" s="63" t="s">
        <v>112</v>
      </c>
      <c r="G2514" s="64" t="s">
        <v>13015</v>
      </c>
      <c r="H2514" s="67"/>
      <c r="I2514" s="68"/>
    </row>
    <row r="2515" spans="1:9" ht="14.25" customHeight="1" x14ac:dyDescent="0.25">
      <c r="A2515" s="59" t="s">
        <v>13016</v>
      </c>
      <c r="B2515" s="64" t="s">
        <v>7976</v>
      </c>
      <c r="C2515" s="59">
        <v>22</v>
      </c>
      <c r="D2515" s="61">
        <v>43998</v>
      </c>
      <c r="E2515" s="61">
        <v>44018</v>
      </c>
      <c r="F2515" s="59" t="s">
        <v>112</v>
      </c>
      <c r="G2515" s="17" t="s">
        <v>13017</v>
      </c>
      <c r="H2515" s="62" t="s">
        <v>4453</v>
      </c>
      <c r="I2515" s="59" t="s">
        <v>7129</v>
      </c>
    </row>
    <row r="2516" spans="1:9" ht="14.25" customHeight="1" x14ac:dyDescent="0.25">
      <c r="A2516" s="63" t="s">
        <v>13018</v>
      </c>
      <c r="B2516" s="64" t="s">
        <v>8332</v>
      </c>
      <c r="C2516" s="63">
        <v>22</v>
      </c>
      <c r="D2516" s="66">
        <v>43998</v>
      </c>
      <c r="E2516" s="66">
        <v>44018</v>
      </c>
      <c r="F2516" s="63" t="s">
        <v>112</v>
      </c>
      <c r="G2516" s="64" t="s">
        <v>13019</v>
      </c>
      <c r="H2516" s="67"/>
      <c r="I2516" s="68"/>
    </row>
    <row r="2517" spans="1:9" ht="14.25" customHeight="1" x14ac:dyDescent="0.25">
      <c r="A2517" s="63" t="s">
        <v>13020</v>
      </c>
      <c r="B2517" s="64" t="s">
        <v>8332</v>
      </c>
      <c r="C2517" s="63">
        <v>22</v>
      </c>
      <c r="D2517" s="66">
        <v>43998</v>
      </c>
      <c r="E2517" s="66">
        <v>44018</v>
      </c>
      <c r="F2517" s="63" t="s">
        <v>112</v>
      </c>
      <c r="G2517" s="64" t="s">
        <v>13021</v>
      </c>
      <c r="H2517" s="67"/>
      <c r="I2517" s="68"/>
    </row>
    <row r="2518" spans="1:9" ht="14.25" customHeight="1" x14ac:dyDescent="0.25">
      <c r="A2518" s="63" t="s">
        <v>13022</v>
      </c>
      <c r="B2518" s="64" t="s">
        <v>12714</v>
      </c>
      <c r="C2518" s="63">
        <v>22</v>
      </c>
      <c r="D2518" s="66">
        <v>43998</v>
      </c>
      <c r="E2518" s="66">
        <v>44018</v>
      </c>
      <c r="F2518" s="63" t="s">
        <v>61</v>
      </c>
      <c r="G2518" s="64" t="s">
        <v>13023</v>
      </c>
      <c r="H2518" s="67"/>
      <c r="I2518" s="68"/>
    </row>
    <row r="2519" spans="1:9" s="73" customFormat="1" ht="14.25" customHeight="1" x14ac:dyDescent="0.25">
      <c r="A2519" s="63" t="s">
        <v>13024</v>
      </c>
      <c r="B2519" s="64" t="s">
        <v>13025</v>
      </c>
      <c r="C2519" s="63">
        <v>22</v>
      </c>
      <c r="D2519" s="66">
        <v>43998</v>
      </c>
      <c r="E2519" s="66">
        <v>44018</v>
      </c>
      <c r="F2519" s="63" t="s">
        <v>6182</v>
      </c>
      <c r="G2519" s="64" t="s">
        <v>13026</v>
      </c>
      <c r="H2519" s="67"/>
      <c r="I2519" s="68"/>
    </row>
    <row r="2520" spans="1:9" s="75" customFormat="1" ht="14.25" customHeight="1" x14ac:dyDescent="0.25">
      <c r="A2520" s="80" t="s">
        <v>13027</v>
      </c>
      <c r="B2520" s="81" t="s">
        <v>10088</v>
      </c>
      <c r="C2520" s="80">
        <v>22</v>
      </c>
      <c r="D2520" s="83">
        <v>43998</v>
      </c>
      <c r="E2520" s="83">
        <v>44018</v>
      </c>
      <c r="F2520" s="80" t="s">
        <v>695</v>
      </c>
      <c r="G2520" s="81" t="s">
        <v>13028</v>
      </c>
      <c r="H2520" s="84" t="s">
        <v>9446</v>
      </c>
      <c r="I2520" s="80" t="s">
        <v>7224</v>
      </c>
    </row>
    <row r="2521" spans="1:9" s="73" customFormat="1" ht="14.25" customHeight="1" x14ac:dyDescent="0.25">
      <c r="A2521" s="59" t="s">
        <v>13027</v>
      </c>
      <c r="B2521" s="64" t="s">
        <v>10088</v>
      </c>
      <c r="C2521" s="59">
        <v>22</v>
      </c>
      <c r="D2521" s="61">
        <v>43998</v>
      </c>
      <c r="E2521" s="61">
        <v>44018</v>
      </c>
      <c r="F2521" s="59" t="s">
        <v>695</v>
      </c>
      <c r="G2521" s="17" t="s">
        <v>13028</v>
      </c>
      <c r="H2521" s="62" t="s">
        <v>8120</v>
      </c>
      <c r="I2521" s="59" t="s">
        <v>7129</v>
      </c>
    </row>
    <row r="2522" spans="1:9" s="75" customFormat="1" ht="14.25" customHeight="1" x14ac:dyDescent="0.25">
      <c r="A2522" s="63" t="s">
        <v>13029</v>
      </c>
      <c r="B2522" s="64" t="s">
        <v>9937</v>
      </c>
      <c r="C2522" s="63">
        <v>22</v>
      </c>
      <c r="D2522" s="66">
        <v>43998</v>
      </c>
      <c r="E2522" s="66">
        <v>44018</v>
      </c>
      <c r="F2522" s="63" t="s">
        <v>6232</v>
      </c>
      <c r="G2522" s="64" t="s">
        <v>13030</v>
      </c>
      <c r="H2522" s="67"/>
      <c r="I2522" s="68"/>
    </row>
    <row r="2523" spans="1:9" s="73" customFormat="1" ht="14.25" customHeight="1" x14ac:dyDescent="0.25">
      <c r="A2523" s="63" t="s">
        <v>13031</v>
      </c>
      <c r="B2523" s="64" t="s">
        <v>9937</v>
      </c>
      <c r="C2523" s="63">
        <v>22</v>
      </c>
      <c r="D2523" s="66">
        <v>43998</v>
      </c>
      <c r="E2523" s="66">
        <v>44018</v>
      </c>
      <c r="F2523" s="63" t="s">
        <v>6232</v>
      </c>
      <c r="G2523" s="64" t="s">
        <v>13032</v>
      </c>
      <c r="H2523" s="67"/>
      <c r="I2523" s="68"/>
    </row>
    <row r="2524" spans="1:9" s="75" customFormat="1" ht="14.25" customHeight="1" x14ac:dyDescent="0.25">
      <c r="A2524" s="63" t="s">
        <v>13033</v>
      </c>
      <c r="B2524" s="64" t="s">
        <v>10263</v>
      </c>
      <c r="C2524" s="63">
        <v>22</v>
      </c>
      <c r="D2524" s="66">
        <v>43998</v>
      </c>
      <c r="E2524" s="66">
        <v>44018</v>
      </c>
      <c r="F2524" s="63" t="s">
        <v>6232</v>
      </c>
      <c r="G2524" s="64" t="s">
        <v>13034</v>
      </c>
      <c r="H2524" s="67"/>
      <c r="I2524" s="68"/>
    </row>
    <row r="2525" spans="1:9" s="75" customFormat="1" ht="14.25" customHeight="1" x14ac:dyDescent="0.25">
      <c r="A2525" s="63" t="s">
        <v>13035</v>
      </c>
      <c r="B2525" s="64" t="s">
        <v>10263</v>
      </c>
      <c r="C2525" s="63">
        <v>22</v>
      </c>
      <c r="D2525" s="66">
        <v>43998</v>
      </c>
      <c r="E2525" s="66">
        <v>44018</v>
      </c>
      <c r="F2525" s="63" t="s">
        <v>6232</v>
      </c>
      <c r="G2525" s="64" t="s">
        <v>13036</v>
      </c>
      <c r="H2525" s="67"/>
      <c r="I2525" s="68"/>
    </row>
    <row r="2526" spans="1:9" s="73" customFormat="1" ht="14.25" customHeight="1" x14ac:dyDescent="0.25">
      <c r="A2526" s="63" t="s">
        <v>13037</v>
      </c>
      <c r="B2526" s="64" t="s">
        <v>9937</v>
      </c>
      <c r="C2526" s="63">
        <v>22</v>
      </c>
      <c r="D2526" s="66">
        <v>43998</v>
      </c>
      <c r="E2526" s="66">
        <v>44018</v>
      </c>
      <c r="F2526" s="63" t="s">
        <v>6232</v>
      </c>
      <c r="G2526" s="64" t="s">
        <v>13038</v>
      </c>
      <c r="H2526" s="67"/>
      <c r="I2526" s="95"/>
    </row>
    <row r="2527" spans="1:9" ht="14.25" customHeight="1" x14ac:dyDescent="0.25">
      <c r="A2527" s="63" t="s">
        <v>13039</v>
      </c>
      <c r="B2527" s="64" t="s">
        <v>9937</v>
      </c>
      <c r="C2527" s="63">
        <v>22</v>
      </c>
      <c r="D2527" s="66">
        <v>43998</v>
      </c>
      <c r="E2527" s="66">
        <v>44018</v>
      </c>
      <c r="F2527" s="63" t="s">
        <v>6232</v>
      </c>
      <c r="G2527" s="64" t="s">
        <v>13040</v>
      </c>
      <c r="H2527" s="67"/>
      <c r="I2527" s="72"/>
    </row>
    <row r="2528" spans="1:9" ht="14.25" customHeight="1" x14ac:dyDescent="0.25">
      <c r="A2528" s="63" t="s">
        <v>13041</v>
      </c>
      <c r="B2528" s="64" t="s">
        <v>9937</v>
      </c>
      <c r="C2528" s="63">
        <v>22</v>
      </c>
      <c r="D2528" s="66">
        <v>43998</v>
      </c>
      <c r="E2528" s="66">
        <v>44018</v>
      </c>
      <c r="F2528" s="63" t="s">
        <v>6232</v>
      </c>
      <c r="G2528" s="64" t="s">
        <v>13042</v>
      </c>
      <c r="H2528" s="67"/>
      <c r="I2528" s="95"/>
    </row>
    <row r="2529" spans="1:9" ht="14.25" customHeight="1" x14ac:dyDescent="0.25">
      <c r="A2529" s="63" t="s">
        <v>13043</v>
      </c>
      <c r="B2529" s="64" t="s">
        <v>4233</v>
      </c>
      <c r="C2529" s="63">
        <v>22</v>
      </c>
      <c r="D2529" s="66">
        <v>43998</v>
      </c>
      <c r="E2529" s="66">
        <v>44018</v>
      </c>
      <c r="F2529" s="63" t="s">
        <v>1074</v>
      </c>
      <c r="G2529" s="64" t="s">
        <v>13044</v>
      </c>
      <c r="H2529" s="67"/>
      <c r="I2529" s="68"/>
    </row>
    <row r="2530" spans="1:9" ht="14.25" customHeight="1" x14ac:dyDescent="0.25">
      <c r="A2530" s="63" t="s">
        <v>13045</v>
      </c>
      <c r="B2530" s="64" t="s">
        <v>7959</v>
      </c>
      <c r="C2530" s="63">
        <v>22</v>
      </c>
      <c r="D2530" s="66">
        <v>43998</v>
      </c>
      <c r="E2530" s="66">
        <v>44018</v>
      </c>
      <c r="F2530" s="63" t="s">
        <v>154</v>
      </c>
      <c r="G2530" s="64" t="s">
        <v>13046</v>
      </c>
      <c r="H2530" s="67"/>
      <c r="I2530" s="68"/>
    </row>
    <row r="2531" spans="1:9" s="103" customFormat="1" ht="14.25" customHeight="1" x14ac:dyDescent="0.25">
      <c r="A2531" s="63" t="s">
        <v>13047</v>
      </c>
      <c r="B2531" s="64" t="s">
        <v>10411</v>
      </c>
      <c r="C2531" s="63">
        <v>22</v>
      </c>
      <c r="D2531" s="66">
        <v>43998</v>
      </c>
      <c r="E2531" s="66">
        <v>44018</v>
      </c>
      <c r="F2531" s="63" t="s">
        <v>6553</v>
      </c>
      <c r="G2531" s="64" t="s">
        <v>13048</v>
      </c>
      <c r="H2531" s="67"/>
      <c r="I2531" s="68"/>
    </row>
    <row r="2532" spans="1:9" s="103" customFormat="1" ht="14.25" customHeight="1" x14ac:dyDescent="0.25">
      <c r="A2532" s="63" t="s">
        <v>13049</v>
      </c>
      <c r="B2532" s="64" t="s">
        <v>10411</v>
      </c>
      <c r="C2532" s="63">
        <v>22</v>
      </c>
      <c r="D2532" s="66">
        <v>43998</v>
      </c>
      <c r="E2532" s="66">
        <v>44018</v>
      </c>
      <c r="F2532" s="63" t="s">
        <v>6553</v>
      </c>
      <c r="G2532" s="64" t="s">
        <v>13050</v>
      </c>
      <c r="H2532" s="67"/>
      <c r="I2532" s="68"/>
    </row>
    <row r="2533" spans="1:9" s="103" customFormat="1" ht="14.25" customHeight="1" x14ac:dyDescent="0.25">
      <c r="A2533" s="63" t="s">
        <v>13051</v>
      </c>
      <c r="B2533" s="64" t="s">
        <v>13052</v>
      </c>
      <c r="C2533" s="63">
        <v>22</v>
      </c>
      <c r="D2533" s="66">
        <v>43998</v>
      </c>
      <c r="E2533" s="66">
        <v>44018</v>
      </c>
      <c r="F2533" s="63" t="s">
        <v>3523</v>
      </c>
      <c r="G2533" s="64" t="s">
        <v>13053</v>
      </c>
      <c r="H2533" s="67"/>
      <c r="I2533" s="68"/>
    </row>
    <row r="2534" spans="1:9" s="103" customFormat="1" ht="14.25" customHeight="1" x14ac:dyDescent="0.25">
      <c r="A2534" s="63" t="s">
        <v>13054</v>
      </c>
      <c r="B2534" s="64" t="s">
        <v>4625</v>
      </c>
      <c r="C2534" s="63">
        <v>22</v>
      </c>
      <c r="D2534" s="66">
        <v>43998</v>
      </c>
      <c r="E2534" s="66">
        <v>44018</v>
      </c>
      <c r="F2534" s="63" t="s">
        <v>1756</v>
      </c>
      <c r="G2534" s="64" t="s">
        <v>13055</v>
      </c>
      <c r="H2534" s="67"/>
      <c r="I2534" s="68"/>
    </row>
    <row r="2535" spans="1:9" ht="14.25" customHeight="1" x14ac:dyDescent="0.25">
      <c r="A2535" s="63" t="s">
        <v>13056</v>
      </c>
      <c r="B2535" s="64" t="s">
        <v>13057</v>
      </c>
      <c r="C2535" s="63">
        <v>22</v>
      </c>
      <c r="D2535" s="66">
        <v>43998</v>
      </c>
      <c r="E2535" s="66">
        <v>44018</v>
      </c>
      <c r="F2535" s="63" t="s">
        <v>1756</v>
      </c>
      <c r="G2535" s="64" t="s">
        <v>13058</v>
      </c>
      <c r="H2535" s="67"/>
      <c r="I2535" s="95"/>
    </row>
    <row r="2536" spans="1:9" ht="14.25" customHeight="1" x14ac:dyDescent="0.25">
      <c r="A2536" s="63" t="s">
        <v>13059</v>
      </c>
      <c r="B2536" s="64" t="s">
        <v>13057</v>
      </c>
      <c r="C2536" s="63">
        <v>22</v>
      </c>
      <c r="D2536" s="66">
        <v>43998</v>
      </c>
      <c r="E2536" s="66">
        <v>44018</v>
      </c>
      <c r="F2536" s="63" t="s">
        <v>1756</v>
      </c>
      <c r="G2536" s="64" t="s">
        <v>13060</v>
      </c>
      <c r="H2536" s="67"/>
      <c r="I2536" s="95"/>
    </row>
    <row r="2537" spans="1:9" ht="14.25" customHeight="1" x14ac:dyDescent="0.25">
      <c r="A2537" s="63" t="s">
        <v>13061</v>
      </c>
      <c r="B2537" s="64" t="s">
        <v>4176</v>
      </c>
      <c r="C2537" s="63">
        <v>22</v>
      </c>
      <c r="D2537" s="66">
        <v>43998</v>
      </c>
      <c r="E2537" s="66">
        <v>44018</v>
      </c>
      <c r="F2537" s="63" t="s">
        <v>132</v>
      </c>
      <c r="G2537" s="64" t="s">
        <v>13062</v>
      </c>
      <c r="H2537" s="67"/>
      <c r="I2537" s="68"/>
    </row>
    <row r="2538" spans="1:9" ht="14.25" customHeight="1" x14ac:dyDescent="0.25">
      <c r="A2538" s="63" t="s">
        <v>13063</v>
      </c>
      <c r="B2538" s="64" t="s">
        <v>4176</v>
      </c>
      <c r="C2538" s="63">
        <v>22</v>
      </c>
      <c r="D2538" s="66">
        <v>43998</v>
      </c>
      <c r="E2538" s="66">
        <v>44018</v>
      </c>
      <c r="F2538" s="63" t="s">
        <v>132</v>
      </c>
      <c r="G2538" s="64" t="s">
        <v>13064</v>
      </c>
      <c r="H2538" s="67"/>
      <c r="I2538" s="68"/>
    </row>
    <row r="2539" spans="1:9" ht="14.25" customHeight="1" x14ac:dyDescent="0.25">
      <c r="A2539" s="63" t="s">
        <v>13065</v>
      </c>
      <c r="B2539" s="64" t="s">
        <v>12020</v>
      </c>
      <c r="C2539" s="63">
        <v>22</v>
      </c>
      <c r="D2539" s="66">
        <v>43998</v>
      </c>
      <c r="E2539" s="66">
        <v>44018</v>
      </c>
      <c r="F2539" s="63" t="s">
        <v>132</v>
      </c>
      <c r="G2539" s="64" t="s">
        <v>13066</v>
      </c>
      <c r="H2539" s="67"/>
      <c r="I2539" s="68"/>
    </row>
    <row r="2540" spans="1:9" ht="14.25" customHeight="1" x14ac:dyDescent="0.25">
      <c r="A2540" s="63" t="s">
        <v>13067</v>
      </c>
      <c r="B2540" s="64" t="s">
        <v>8418</v>
      </c>
      <c r="C2540" s="63">
        <v>22</v>
      </c>
      <c r="D2540" s="66">
        <v>43998</v>
      </c>
      <c r="E2540" s="66">
        <v>44018</v>
      </c>
      <c r="F2540" s="63" t="s">
        <v>992</v>
      </c>
      <c r="G2540" s="64" t="s">
        <v>13068</v>
      </c>
      <c r="H2540" s="67"/>
      <c r="I2540" s="68"/>
    </row>
    <row r="2541" spans="1:9" ht="14.25" customHeight="1" x14ac:dyDescent="0.25">
      <c r="A2541" s="63" t="s">
        <v>13069</v>
      </c>
      <c r="B2541" s="64" t="s">
        <v>4028</v>
      </c>
      <c r="C2541" s="63">
        <v>22</v>
      </c>
      <c r="D2541" s="66">
        <v>43998</v>
      </c>
      <c r="E2541" s="66">
        <v>44018</v>
      </c>
      <c r="F2541" s="63" t="s">
        <v>6970</v>
      </c>
      <c r="G2541" s="64" t="s">
        <v>13070</v>
      </c>
      <c r="H2541" s="67"/>
      <c r="I2541" s="72"/>
    </row>
    <row r="2542" spans="1:9" ht="14.25" customHeight="1" x14ac:dyDescent="0.25">
      <c r="A2542" s="63" t="s">
        <v>13071</v>
      </c>
      <c r="B2542" s="64" t="s">
        <v>4649</v>
      </c>
      <c r="C2542" s="63">
        <v>22</v>
      </c>
      <c r="D2542" s="66">
        <v>43998</v>
      </c>
      <c r="E2542" s="66">
        <v>44018</v>
      </c>
      <c r="F2542" s="63" t="s">
        <v>38</v>
      </c>
      <c r="G2542" s="64" t="s">
        <v>13072</v>
      </c>
      <c r="H2542" s="67"/>
      <c r="I2542" s="68"/>
    </row>
    <row r="2543" spans="1:9" ht="14.25" customHeight="1" x14ac:dyDescent="0.25">
      <c r="A2543" s="63" t="s">
        <v>13073</v>
      </c>
      <c r="B2543" s="64" t="s">
        <v>13074</v>
      </c>
      <c r="C2543" s="63">
        <v>22</v>
      </c>
      <c r="D2543" s="66">
        <v>43998</v>
      </c>
      <c r="E2543" s="66">
        <v>44018</v>
      </c>
      <c r="F2543" s="63" t="s">
        <v>655</v>
      </c>
      <c r="G2543" s="64" t="s">
        <v>13075</v>
      </c>
      <c r="H2543" s="126"/>
      <c r="I2543" s="68"/>
    </row>
    <row r="2544" spans="1:9" ht="14.25" customHeight="1" x14ac:dyDescent="0.25">
      <c r="A2544" s="63" t="s">
        <v>13076</v>
      </c>
      <c r="B2544" s="64" t="s">
        <v>4255</v>
      </c>
      <c r="C2544" s="63">
        <v>22</v>
      </c>
      <c r="D2544" s="66">
        <v>43998</v>
      </c>
      <c r="E2544" s="66">
        <v>44018</v>
      </c>
      <c r="F2544" s="63" t="s">
        <v>197</v>
      </c>
      <c r="G2544" s="64" t="s">
        <v>13077</v>
      </c>
      <c r="H2544" s="67"/>
      <c r="I2544" s="72"/>
    </row>
    <row r="2545" spans="1:9" ht="14.25" customHeight="1" x14ac:dyDescent="0.25">
      <c r="A2545" s="59" t="s">
        <v>13078</v>
      </c>
      <c r="B2545" s="64" t="s">
        <v>13079</v>
      </c>
      <c r="C2545" s="59">
        <v>23</v>
      </c>
      <c r="D2545" s="61">
        <v>44014</v>
      </c>
      <c r="E2545" s="61">
        <v>44034</v>
      </c>
      <c r="F2545" s="59" t="s">
        <v>912</v>
      </c>
      <c r="G2545" s="17" t="s">
        <v>13080</v>
      </c>
      <c r="H2545" s="62" t="s">
        <v>13081</v>
      </c>
      <c r="I2545" s="59" t="s">
        <v>7129</v>
      </c>
    </row>
    <row r="2546" spans="1:9" ht="14.25" customHeight="1" x14ac:dyDescent="0.25">
      <c r="A2546" s="80" t="s">
        <v>13078</v>
      </c>
      <c r="B2546" s="81" t="s">
        <v>13079</v>
      </c>
      <c r="C2546" s="80">
        <v>23</v>
      </c>
      <c r="D2546" s="83">
        <v>44014</v>
      </c>
      <c r="E2546" s="83">
        <v>44034</v>
      </c>
      <c r="F2546" s="80" t="s">
        <v>912</v>
      </c>
      <c r="G2546" s="81" t="s">
        <v>13080</v>
      </c>
      <c r="H2546" s="84" t="s">
        <v>13082</v>
      </c>
      <c r="I2546" s="80" t="s">
        <v>7224</v>
      </c>
    </row>
    <row r="2547" spans="1:9" ht="14.25" customHeight="1" x14ac:dyDescent="0.25">
      <c r="A2547" s="59" t="s">
        <v>13083</v>
      </c>
      <c r="B2547" s="64" t="s">
        <v>13084</v>
      </c>
      <c r="C2547" s="59">
        <v>23</v>
      </c>
      <c r="D2547" s="61">
        <v>44014</v>
      </c>
      <c r="E2547" s="61">
        <v>44034</v>
      </c>
      <c r="F2547" s="59" t="s">
        <v>2495</v>
      </c>
      <c r="G2547" s="17" t="s">
        <v>13085</v>
      </c>
      <c r="H2547" s="62" t="s">
        <v>13086</v>
      </c>
      <c r="I2547" s="59" t="s">
        <v>7129</v>
      </c>
    </row>
    <row r="2548" spans="1:9" ht="14.25" customHeight="1" x14ac:dyDescent="0.25">
      <c r="A2548" s="63" t="s">
        <v>13087</v>
      </c>
      <c r="B2548" s="64" t="s">
        <v>12415</v>
      </c>
      <c r="C2548" s="63">
        <v>23</v>
      </c>
      <c r="D2548" s="66">
        <v>44014</v>
      </c>
      <c r="E2548" s="66">
        <v>44034</v>
      </c>
      <c r="F2548" s="63" t="s">
        <v>451</v>
      </c>
      <c r="G2548" s="64" t="s">
        <v>13088</v>
      </c>
      <c r="H2548" s="67"/>
      <c r="I2548" s="68"/>
    </row>
    <row r="2549" spans="1:9" ht="14.25" customHeight="1" x14ac:dyDescent="0.25">
      <c r="A2549" s="63" t="s">
        <v>13089</v>
      </c>
      <c r="B2549" s="64" t="s">
        <v>12973</v>
      </c>
      <c r="C2549" s="63">
        <v>23</v>
      </c>
      <c r="D2549" s="66">
        <v>44014</v>
      </c>
      <c r="E2549" s="66">
        <v>44034</v>
      </c>
      <c r="F2549" s="63" t="s">
        <v>129</v>
      </c>
      <c r="G2549" s="64" t="s">
        <v>13090</v>
      </c>
      <c r="H2549" s="67"/>
      <c r="I2549" s="68"/>
    </row>
    <row r="2550" spans="1:9" ht="14.25" customHeight="1" x14ac:dyDescent="0.25">
      <c r="A2550" s="63" t="s">
        <v>13091</v>
      </c>
      <c r="B2550" s="64" t="s">
        <v>4831</v>
      </c>
      <c r="C2550" s="63">
        <v>23</v>
      </c>
      <c r="D2550" s="66">
        <v>44014</v>
      </c>
      <c r="E2550" s="66">
        <v>44034</v>
      </c>
      <c r="F2550" s="63" t="s">
        <v>361</v>
      </c>
      <c r="G2550" s="64" t="s">
        <v>13092</v>
      </c>
      <c r="H2550" s="67"/>
      <c r="I2550" s="68"/>
    </row>
    <row r="2551" spans="1:9" ht="14.25" customHeight="1" x14ac:dyDescent="0.25">
      <c r="A2551" s="63" t="s">
        <v>13093</v>
      </c>
      <c r="B2551" s="64" t="s">
        <v>13084</v>
      </c>
      <c r="C2551" s="63">
        <v>23</v>
      </c>
      <c r="D2551" s="66">
        <v>44014</v>
      </c>
      <c r="E2551" s="66">
        <v>44034</v>
      </c>
      <c r="F2551" s="63" t="s">
        <v>361</v>
      </c>
      <c r="G2551" s="64" t="s">
        <v>13094</v>
      </c>
      <c r="H2551" s="67"/>
      <c r="I2551" s="68"/>
    </row>
    <row r="2552" spans="1:9" ht="14.25" customHeight="1" x14ac:dyDescent="0.25">
      <c r="A2552" s="63" t="s">
        <v>13095</v>
      </c>
      <c r="B2552" s="64" t="s">
        <v>13096</v>
      </c>
      <c r="C2552" s="63">
        <v>23</v>
      </c>
      <c r="D2552" s="66">
        <v>44014</v>
      </c>
      <c r="E2552" s="66">
        <v>44034</v>
      </c>
      <c r="F2552" s="63" t="s">
        <v>894</v>
      </c>
      <c r="G2552" s="64" t="s">
        <v>13097</v>
      </c>
      <c r="H2552" s="67"/>
      <c r="I2552" s="68"/>
    </row>
    <row r="2553" spans="1:9" ht="14.25" customHeight="1" x14ac:dyDescent="0.25">
      <c r="A2553" s="80" t="s">
        <v>13098</v>
      </c>
      <c r="B2553" s="81" t="s">
        <v>4901</v>
      </c>
      <c r="C2553" s="80">
        <v>23</v>
      </c>
      <c r="D2553" s="83">
        <v>44014</v>
      </c>
      <c r="E2553" s="83">
        <v>44034</v>
      </c>
      <c r="F2553" s="80" t="s">
        <v>392</v>
      </c>
      <c r="G2553" s="81" t="s">
        <v>13099</v>
      </c>
      <c r="H2553" s="84" t="s">
        <v>9532</v>
      </c>
      <c r="I2553" s="80" t="s">
        <v>7224</v>
      </c>
    </row>
    <row r="2554" spans="1:9" ht="14.25" customHeight="1" x14ac:dyDescent="0.25">
      <c r="A2554" s="80" t="s">
        <v>13100</v>
      </c>
      <c r="B2554" s="81" t="s">
        <v>4026</v>
      </c>
      <c r="C2554" s="80">
        <v>23</v>
      </c>
      <c r="D2554" s="83">
        <v>44014</v>
      </c>
      <c r="E2554" s="83">
        <v>44034</v>
      </c>
      <c r="F2554" s="80" t="s">
        <v>5256</v>
      </c>
      <c r="G2554" s="81" t="s">
        <v>13101</v>
      </c>
      <c r="H2554" s="84" t="s">
        <v>4247</v>
      </c>
      <c r="I2554" s="80" t="s">
        <v>7224</v>
      </c>
    </row>
    <row r="2555" spans="1:9" ht="14.25" customHeight="1" x14ac:dyDescent="0.25">
      <c r="A2555" s="80" t="s">
        <v>13100</v>
      </c>
      <c r="B2555" s="81" t="s">
        <v>4026</v>
      </c>
      <c r="C2555" s="80">
        <v>23</v>
      </c>
      <c r="D2555" s="83">
        <v>44014</v>
      </c>
      <c r="E2555" s="83">
        <v>44034</v>
      </c>
      <c r="F2555" s="80" t="s">
        <v>5256</v>
      </c>
      <c r="G2555" s="81" t="s">
        <v>13101</v>
      </c>
      <c r="H2555" s="84" t="s">
        <v>4695</v>
      </c>
      <c r="I2555" s="80" t="s">
        <v>7224</v>
      </c>
    </row>
    <row r="2556" spans="1:9" ht="14.25" customHeight="1" x14ac:dyDescent="0.25">
      <c r="A2556" s="59" t="s">
        <v>13100</v>
      </c>
      <c r="B2556" s="64" t="s">
        <v>4026</v>
      </c>
      <c r="C2556" s="59">
        <v>23</v>
      </c>
      <c r="D2556" s="61">
        <v>44014</v>
      </c>
      <c r="E2556" s="61">
        <v>44034</v>
      </c>
      <c r="F2556" s="59" t="s">
        <v>5256</v>
      </c>
      <c r="G2556" s="17" t="s">
        <v>13101</v>
      </c>
      <c r="H2556" s="62" t="s">
        <v>13102</v>
      </c>
      <c r="I2556" s="59" t="s">
        <v>7129</v>
      </c>
    </row>
    <row r="2557" spans="1:9" ht="14.25" customHeight="1" x14ac:dyDescent="0.25">
      <c r="A2557" s="59" t="s">
        <v>13100</v>
      </c>
      <c r="B2557" s="64" t="s">
        <v>4026</v>
      </c>
      <c r="C2557" s="59">
        <v>23</v>
      </c>
      <c r="D2557" s="61">
        <v>44014</v>
      </c>
      <c r="E2557" s="61">
        <v>44034</v>
      </c>
      <c r="F2557" s="59" t="s">
        <v>5256</v>
      </c>
      <c r="G2557" s="17" t="s">
        <v>13101</v>
      </c>
      <c r="H2557" s="62" t="s">
        <v>9908</v>
      </c>
      <c r="I2557" s="59" t="s">
        <v>7129</v>
      </c>
    </row>
    <row r="2558" spans="1:9" ht="14.25" customHeight="1" x14ac:dyDescent="0.25">
      <c r="A2558" s="59" t="s">
        <v>13103</v>
      </c>
      <c r="B2558" s="64" t="s">
        <v>4026</v>
      </c>
      <c r="C2558" s="59">
        <v>23</v>
      </c>
      <c r="D2558" s="61">
        <v>44014</v>
      </c>
      <c r="E2558" s="61">
        <v>44034</v>
      </c>
      <c r="F2558" s="59" t="s">
        <v>623</v>
      </c>
      <c r="G2558" s="17" t="s">
        <v>13104</v>
      </c>
      <c r="H2558" s="62" t="s">
        <v>4247</v>
      </c>
      <c r="I2558" s="59" t="s">
        <v>7129</v>
      </c>
    </row>
    <row r="2559" spans="1:9" ht="14.25" customHeight="1" x14ac:dyDescent="0.25">
      <c r="A2559" s="59" t="s">
        <v>13103</v>
      </c>
      <c r="B2559" s="64" t="s">
        <v>4026</v>
      </c>
      <c r="C2559" s="59">
        <v>23</v>
      </c>
      <c r="D2559" s="61">
        <v>44014</v>
      </c>
      <c r="E2559" s="61">
        <v>44034</v>
      </c>
      <c r="F2559" s="59" t="s">
        <v>623</v>
      </c>
      <c r="G2559" s="17" t="s">
        <v>13104</v>
      </c>
      <c r="H2559" s="62" t="s">
        <v>13105</v>
      </c>
      <c r="I2559" s="59" t="s">
        <v>7129</v>
      </c>
    </row>
    <row r="2560" spans="1:9" ht="14.25" customHeight="1" x14ac:dyDescent="0.25">
      <c r="A2560" s="59" t="s">
        <v>13103</v>
      </c>
      <c r="B2560" s="64" t="s">
        <v>4026</v>
      </c>
      <c r="C2560" s="59">
        <v>23</v>
      </c>
      <c r="D2560" s="61">
        <v>44014</v>
      </c>
      <c r="E2560" s="61">
        <v>44034</v>
      </c>
      <c r="F2560" s="59" t="s">
        <v>623</v>
      </c>
      <c r="G2560" s="17" t="s">
        <v>13104</v>
      </c>
      <c r="H2560" s="62" t="s">
        <v>9908</v>
      </c>
      <c r="I2560" s="59" t="s">
        <v>7129</v>
      </c>
    </row>
    <row r="2561" spans="1:9" ht="14.25" customHeight="1" x14ac:dyDescent="0.25">
      <c r="A2561" s="80" t="s">
        <v>13103</v>
      </c>
      <c r="B2561" s="81" t="s">
        <v>4026</v>
      </c>
      <c r="C2561" s="80">
        <v>23</v>
      </c>
      <c r="D2561" s="83">
        <v>44014</v>
      </c>
      <c r="E2561" s="83">
        <v>44034</v>
      </c>
      <c r="F2561" s="80" t="s">
        <v>623</v>
      </c>
      <c r="G2561" s="81" t="s">
        <v>13104</v>
      </c>
      <c r="H2561" s="84" t="s">
        <v>13102</v>
      </c>
      <c r="I2561" s="80" t="s">
        <v>7224</v>
      </c>
    </row>
    <row r="2562" spans="1:9" ht="14.25" customHeight="1" x14ac:dyDescent="0.25">
      <c r="A2562" s="59" t="s">
        <v>13103</v>
      </c>
      <c r="B2562" s="64" t="s">
        <v>4026</v>
      </c>
      <c r="C2562" s="59">
        <v>23</v>
      </c>
      <c r="D2562" s="61">
        <v>44014</v>
      </c>
      <c r="E2562" s="61">
        <v>44034</v>
      </c>
      <c r="F2562" s="59" t="s">
        <v>623</v>
      </c>
      <c r="G2562" s="17" t="s">
        <v>13104</v>
      </c>
      <c r="H2562" s="62" t="s">
        <v>4695</v>
      </c>
      <c r="I2562" s="59" t="s">
        <v>7129</v>
      </c>
    </row>
    <row r="2563" spans="1:9" ht="14.25" customHeight="1" x14ac:dyDescent="0.25">
      <c r="A2563" s="63" t="s">
        <v>13106</v>
      </c>
      <c r="B2563" s="64" t="s">
        <v>3969</v>
      </c>
      <c r="C2563" s="63">
        <v>23</v>
      </c>
      <c r="D2563" s="66">
        <v>44014</v>
      </c>
      <c r="E2563" s="66">
        <v>44034</v>
      </c>
      <c r="F2563" s="63" t="s">
        <v>332</v>
      </c>
      <c r="G2563" s="64" t="s">
        <v>13107</v>
      </c>
      <c r="H2563" s="67"/>
      <c r="I2563" s="68"/>
    </row>
    <row r="2564" spans="1:9" ht="14.25" customHeight="1" x14ac:dyDescent="0.25">
      <c r="A2564" s="63" t="s">
        <v>13108</v>
      </c>
      <c r="B2564" s="64" t="s">
        <v>13109</v>
      </c>
      <c r="C2564" s="63">
        <v>23</v>
      </c>
      <c r="D2564" s="66">
        <v>44014</v>
      </c>
      <c r="E2564" s="66">
        <v>44034</v>
      </c>
      <c r="F2564" s="63" t="s">
        <v>1772</v>
      </c>
      <c r="G2564" s="64" t="s">
        <v>13110</v>
      </c>
      <c r="H2564" s="67"/>
      <c r="I2564" s="68"/>
    </row>
    <row r="2565" spans="1:9" ht="14.25" customHeight="1" x14ac:dyDescent="0.25">
      <c r="A2565" s="59" t="s">
        <v>13111</v>
      </c>
      <c r="B2565" s="64" t="s">
        <v>8645</v>
      </c>
      <c r="C2565" s="59">
        <v>23</v>
      </c>
      <c r="D2565" s="61">
        <v>44014</v>
      </c>
      <c r="E2565" s="61">
        <v>44034</v>
      </c>
      <c r="F2565" s="59" t="s">
        <v>2117</v>
      </c>
      <c r="G2565" s="17" t="s">
        <v>13112</v>
      </c>
      <c r="H2565" s="62" t="s">
        <v>13113</v>
      </c>
      <c r="I2565" s="59" t="s">
        <v>7129</v>
      </c>
    </row>
    <row r="2566" spans="1:9" ht="14.25" customHeight="1" x14ac:dyDescent="0.25">
      <c r="A2566" s="80" t="s">
        <v>13114</v>
      </c>
      <c r="B2566" s="81" t="s">
        <v>13115</v>
      </c>
      <c r="C2566" s="80">
        <v>23</v>
      </c>
      <c r="D2566" s="83">
        <v>44014</v>
      </c>
      <c r="E2566" s="83">
        <v>44034</v>
      </c>
      <c r="F2566" s="80" t="s">
        <v>728</v>
      </c>
      <c r="G2566" s="81" t="s">
        <v>13116</v>
      </c>
      <c r="H2566" s="84" t="s">
        <v>13117</v>
      </c>
      <c r="I2566" s="80" t="s">
        <v>7224</v>
      </c>
    </row>
    <row r="2567" spans="1:9" ht="14.25" customHeight="1" x14ac:dyDescent="0.25">
      <c r="A2567" s="63" t="s">
        <v>13118</v>
      </c>
      <c r="B2567" s="64" t="s">
        <v>12991</v>
      </c>
      <c r="C2567" s="63">
        <v>23</v>
      </c>
      <c r="D2567" s="66">
        <v>44014</v>
      </c>
      <c r="E2567" s="66">
        <v>44034</v>
      </c>
      <c r="F2567" s="63" t="s">
        <v>2088</v>
      </c>
      <c r="G2567" s="64" t="s">
        <v>13119</v>
      </c>
      <c r="H2567" s="67"/>
      <c r="I2567" s="68"/>
    </row>
    <row r="2568" spans="1:9" ht="14.25" customHeight="1" x14ac:dyDescent="0.25">
      <c r="A2568" s="59" t="s">
        <v>13120</v>
      </c>
      <c r="B2568" s="64" t="s">
        <v>13121</v>
      </c>
      <c r="C2568" s="59">
        <v>23</v>
      </c>
      <c r="D2568" s="61">
        <v>44014</v>
      </c>
      <c r="E2568" s="61">
        <v>44034</v>
      </c>
      <c r="F2568" s="59" t="s">
        <v>804</v>
      </c>
      <c r="G2568" s="17" t="s">
        <v>13122</v>
      </c>
      <c r="H2568" s="62" t="s">
        <v>13123</v>
      </c>
      <c r="I2568" s="59" t="s">
        <v>7129</v>
      </c>
    </row>
    <row r="2569" spans="1:9" ht="14.25" customHeight="1" x14ac:dyDescent="0.25">
      <c r="A2569" s="59" t="s">
        <v>13124</v>
      </c>
      <c r="B2569" s="64" t="s">
        <v>13125</v>
      </c>
      <c r="C2569" s="59">
        <v>23</v>
      </c>
      <c r="D2569" s="61">
        <v>44014</v>
      </c>
      <c r="E2569" s="61">
        <v>44034</v>
      </c>
      <c r="F2569" s="59" t="s">
        <v>804</v>
      </c>
      <c r="G2569" s="17" t="s">
        <v>13126</v>
      </c>
      <c r="H2569" s="62" t="s">
        <v>13123</v>
      </c>
      <c r="I2569" s="59" t="s">
        <v>7129</v>
      </c>
    </row>
    <row r="2570" spans="1:9" ht="14.25" customHeight="1" x14ac:dyDescent="0.25">
      <c r="A2570" s="63" t="s">
        <v>13127</v>
      </c>
      <c r="B2570" s="64" t="s">
        <v>7645</v>
      </c>
      <c r="C2570" s="63">
        <v>23</v>
      </c>
      <c r="D2570" s="66">
        <v>44014</v>
      </c>
      <c r="E2570" s="66">
        <v>44034</v>
      </c>
      <c r="F2570" s="63" t="s">
        <v>2749</v>
      </c>
      <c r="G2570" s="64" t="s">
        <v>13128</v>
      </c>
      <c r="H2570" s="67"/>
      <c r="I2570" s="68"/>
    </row>
    <row r="2571" spans="1:9" ht="14.25" customHeight="1" x14ac:dyDescent="0.25">
      <c r="A2571" s="63" t="s">
        <v>13129</v>
      </c>
      <c r="B2571" s="64" t="s">
        <v>4026</v>
      </c>
      <c r="C2571" s="63">
        <v>23</v>
      </c>
      <c r="D2571" s="66">
        <v>44014</v>
      </c>
      <c r="E2571" s="66">
        <v>44034</v>
      </c>
      <c r="F2571" s="63" t="s">
        <v>658</v>
      </c>
      <c r="G2571" s="64" t="s">
        <v>13130</v>
      </c>
      <c r="H2571" s="67"/>
      <c r="I2571" s="68"/>
    </row>
    <row r="2572" spans="1:9" ht="14.25" customHeight="1" x14ac:dyDescent="0.25">
      <c r="A2572" s="63" t="s">
        <v>13131</v>
      </c>
      <c r="B2572" s="64" t="s">
        <v>13132</v>
      </c>
      <c r="C2572" s="63">
        <v>23</v>
      </c>
      <c r="D2572" s="66">
        <v>44014</v>
      </c>
      <c r="E2572" s="66">
        <v>44034</v>
      </c>
      <c r="F2572" s="63" t="s">
        <v>658</v>
      </c>
      <c r="G2572" s="64" t="s">
        <v>13133</v>
      </c>
      <c r="H2572" s="67"/>
      <c r="I2572" s="68"/>
    </row>
    <row r="2573" spans="1:9" ht="14.25" customHeight="1" x14ac:dyDescent="0.25">
      <c r="A2573" s="80" t="s">
        <v>13134</v>
      </c>
      <c r="B2573" s="81" t="s">
        <v>4233</v>
      </c>
      <c r="C2573" s="80">
        <v>23</v>
      </c>
      <c r="D2573" s="83">
        <v>44014</v>
      </c>
      <c r="E2573" s="83">
        <v>44034</v>
      </c>
      <c r="F2573" s="80" t="s">
        <v>5819</v>
      </c>
      <c r="G2573" s="81" t="s">
        <v>13135</v>
      </c>
      <c r="H2573" s="84" t="s">
        <v>13136</v>
      </c>
      <c r="I2573" s="80" t="s">
        <v>7224</v>
      </c>
    </row>
    <row r="2574" spans="1:9" ht="14.25" customHeight="1" x14ac:dyDescent="0.25">
      <c r="A2574" s="63" t="s">
        <v>13137</v>
      </c>
      <c r="B2574" s="64" t="s">
        <v>13138</v>
      </c>
      <c r="C2574" s="63">
        <v>23</v>
      </c>
      <c r="D2574" s="66">
        <v>44014</v>
      </c>
      <c r="E2574" s="66">
        <v>44034</v>
      </c>
      <c r="F2574" s="63" t="s">
        <v>2835</v>
      </c>
      <c r="G2574" s="64" t="s">
        <v>13139</v>
      </c>
      <c r="H2574" s="67"/>
      <c r="I2574" s="68"/>
    </row>
    <row r="2575" spans="1:9" ht="14.25" customHeight="1" x14ac:dyDescent="0.25">
      <c r="A2575" s="63" t="s">
        <v>13140</v>
      </c>
      <c r="B2575" s="64" t="s">
        <v>4102</v>
      </c>
      <c r="C2575" s="63">
        <v>23</v>
      </c>
      <c r="D2575" s="66">
        <v>44014</v>
      </c>
      <c r="E2575" s="66">
        <v>44034</v>
      </c>
      <c r="F2575" s="63" t="s">
        <v>3665</v>
      </c>
      <c r="G2575" s="64" t="s">
        <v>13141</v>
      </c>
      <c r="H2575" s="67"/>
      <c r="I2575" s="68"/>
    </row>
    <row r="2576" spans="1:9" ht="14.25" customHeight="1" x14ac:dyDescent="0.25">
      <c r="A2576" s="63" t="s">
        <v>13142</v>
      </c>
      <c r="B2576" s="64" t="s">
        <v>13132</v>
      </c>
      <c r="C2576" s="63">
        <v>23</v>
      </c>
      <c r="D2576" s="66">
        <v>44014</v>
      </c>
      <c r="E2576" s="66">
        <v>44034</v>
      </c>
      <c r="F2576" s="63" t="s">
        <v>1190</v>
      </c>
      <c r="G2576" s="64" t="s">
        <v>13143</v>
      </c>
      <c r="H2576" s="67"/>
      <c r="I2576" s="68"/>
    </row>
    <row r="2577" spans="1:9" ht="14.25" customHeight="1" x14ac:dyDescent="0.25">
      <c r="A2577" s="63" t="s">
        <v>13144</v>
      </c>
      <c r="B2577" s="64" t="s">
        <v>13132</v>
      </c>
      <c r="C2577" s="63">
        <v>23</v>
      </c>
      <c r="D2577" s="66">
        <v>44014</v>
      </c>
      <c r="E2577" s="66">
        <v>44034</v>
      </c>
      <c r="F2577" s="63" t="s">
        <v>5916</v>
      </c>
      <c r="G2577" s="64" t="s">
        <v>13145</v>
      </c>
      <c r="H2577" s="67"/>
      <c r="I2577" s="68"/>
    </row>
    <row r="2578" spans="1:9" s="103" customFormat="1" ht="14.25" customHeight="1" x14ac:dyDescent="0.25">
      <c r="A2578" s="63" t="s">
        <v>13146</v>
      </c>
      <c r="B2578" s="64" t="s">
        <v>13147</v>
      </c>
      <c r="C2578" s="63">
        <v>23</v>
      </c>
      <c r="D2578" s="66">
        <v>44014</v>
      </c>
      <c r="E2578" s="66">
        <v>44034</v>
      </c>
      <c r="F2578" s="63" t="s">
        <v>6018</v>
      </c>
      <c r="G2578" s="64" t="s">
        <v>13148</v>
      </c>
      <c r="H2578" s="67"/>
      <c r="I2578" s="68"/>
    </row>
    <row r="2579" spans="1:9" s="103" customFormat="1" ht="14.25" customHeight="1" x14ac:dyDescent="0.25">
      <c r="A2579" s="63" t="s">
        <v>13149</v>
      </c>
      <c r="B2579" s="64" t="s">
        <v>4616</v>
      </c>
      <c r="C2579" s="63">
        <v>23</v>
      </c>
      <c r="D2579" s="66">
        <v>44014</v>
      </c>
      <c r="E2579" s="66">
        <v>44034</v>
      </c>
      <c r="F2579" s="63" t="s">
        <v>6050</v>
      </c>
      <c r="G2579" s="64" t="s">
        <v>13150</v>
      </c>
      <c r="H2579" s="67"/>
      <c r="I2579" s="68"/>
    </row>
    <row r="2580" spans="1:9" ht="14.25" customHeight="1" x14ac:dyDescent="0.25">
      <c r="A2580" s="59" t="s">
        <v>13151</v>
      </c>
      <c r="B2580" s="64" t="s">
        <v>13152</v>
      </c>
      <c r="C2580" s="59">
        <v>23</v>
      </c>
      <c r="D2580" s="61">
        <v>44014</v>
      </c>
      <c r="E2580" s="61">
        <v>44034</v>
      </c>
      <c r="F2580" s="59" t="s">
        <v>602</v>
      </c>
      <c r="G2580" s="17" t="s">
        <v>13153</v>
      </c>
      <c r="H2580" s="62" t="s">
        <v>13154</v>
      </c>
      <c r="I2580" s="59" t="s">
        <v>7129</v>
      </c>
    </row>
    <row r="2581" spans="1:9" ht="14.25" customHeight="1" x14ac:dyDescent="0.25">
      <c r="A2581" s="63" t="s">
        <v>13155</v>
      </c>
      <c r="B2581" s="64" t="s">
        <v>4508</v>
      </c>
      <c r="C2581" s="63">
        <v>23</v>
      </c>
      <c r="D2581" s="66">
        <v>44014</v>
      </c>
      <c r="E2581" s="66">
        <v>44034</v>
      </c>
      <c r="F2581" s="63" t="s">
        <v>430</v>
      </c>
      <c r="G2581" s="64" t="s">
        <v>13156</v>
      </c>
      <c r="H2581" s="67"/>
      <c r="I2581" s="68"/>
    </row>
    <row r="2582" spans="1:9" ht="14.25" customHeight="1" x14ac:dyDescent="0.25">
      <c r="A2582" s="63" t="s">
        <v>13157</v>
      </c>
      <c r="B2582" s="64" t="s">
        <v>8821</v>
      </c>
      <c r="C2582" s="63">
        <v>23</v>
      </c>
      <c r="D2582" s="66">
        <v>44014</v>
      </c>
      <c r="E2582" s="66">
        <v>44034</v>
      </c>
      <c r="F2582" s="63" t="s">
        <v>178</v>
      </c>
      <c r="G2582" s="64" t="s">
        <v>13158</v>
      </c>
      <c r="H2582" s="67"/>
      <c r="I2582" s="72"/>
    </row>
    <row r="2583" spans="1:9" ht="14.25" customHeight="1" x14ac:dyDescent="0.25">
      <c r="A2583" s="63" t="s">
        <v>13159</v>
      </c>
      <c r="B2583" s="64" t="s">
        <v>8821</v>
      </c>
      <c r="C2583" s="63">
        <v>23</v>
      </c>
      <c r="D2583" s="66">
        <v>44014</v>
      </c>
      <c r="E2583" s="66">
        <v>44034</v>
      </c>
      <c r="F2583" s="63" t="s">
        <v>178</v>
      </c>
      <c r="G2583" s="64" t="s">
        <v>13160</v>
      </c>
      <c r="H2583" s="67"/>
      <c r="I2583" s="72"/>
    </row>
    <row r="2584" spans="1:9" ht="14.25" customHeight="1" x14ac:dyDescent="0.25">
      <c r="A2584" s="63" t="s">
        <v>13161</v>
      </c>
      <c r="B2584" s="64" t="s">
        <v>7317</v>
      </c>
      <c r="C2584" s="63">
        <v>23</v>
      </c>
      <c r="D2584" s="66">
        <v>44014</v>
      </c>
      <c r="E2584" s="66">
        <v>44034</v>
      </c>
      <c r="F2584" s="63" t="s">
        <v>307</v>
      </c>
      <c r="G2584" s="64" t="s">
        <v>13162</v>
      </c>
      <c r="H2584" s="67"/>
      <c r="I2584" s="68"/>
    </row>
    <row r="2585" spans="1:9" ht="14.25" customHeight="1" x14ac:dyDescent="0.25">
      <c r="A2585" s="63" t="s">
        <v>13163</v>
      </c>
      <c r="B2585" s="64" t="s">
        <v>8821</v>
      </c>
      <c r="C2585" s="63">
        <v>23</v>
      </c>
      <c r="D2585" s="66">
        <v>44014</v>
      </c>
      <c r="E2585" s="66">
        <v>44034</v>
      </c>
      <c r="F2585" s="63" t="s">
        <v>307</v>
      </c>
      <c r="G2585" s="64" t="s">
        <v>13164</v>
      </c>
      <c r="H2585" s="67"/>
      <c r="I2585" s="72"/>
    </row>
    <row r="2586" spans="1:9" ht="14.25" customHeight="1" x14ac:dyDescent="0.25">
      <c r="A2586" s="63" t="s">
        <v>13165</v>
      </c>
      <c r="B2586" s="64" t="s">
        <v>13166</v>
      </c>
      <c r="C2586" s="63">
        <v>23</v>
      </c>
      <c r="D2586" s="66">
        <v>44014</v>
      </c>
      <c r="E2586" s="66">
        <v>44034</v>
      </c>
      <c r="F2586" s="63" t="s">
        <v>501</v>
      </c>
      <c r="G2586" s="64" t="s">
        <v>13167</v>
      </c>
      <c r="H2586" s="67"/>
      <c r="I2586" s="68"/>
    </row>
    <row r="2587" spans="1:9" ht="14.25" customHeight="1" x14ac:dyDescent="0.25">
      <c r="A2587" s="63" t="s">
        <v>13168</v>
      </c>
      <c r="B2587" s="64" t="s">
        <v>13166</v>
      </c>
      <c r="C2587" s="63">
        <v>23</v>
      </c>
      <c r="D2587" s="66">
        <v>44014</v>
      </c>
      <c r="E2587" s="66">
        <v>44034</v>
      </c>
      <c r="F2587" s="63" t="s">
        <v>501</v>
      </c>
      <c r="G2587" s="64" t="s">
        <v>13169</v>
      </c>
      <c r="H2587" s="67"/>
      <c r="I2587" s="68"/>
    </row>
    <row r="2588" spans="1:9" ht="14.25" customHeight="1" x14ac:dyDescent="0.25">
      <c r="A2588" s="63" t="s">
        <v>13170</v>
      </c>
      <c r="B2588" s="64" t="s">
        <v>7976</v>
      </c>
      <c r="C2588" s="63">
        <v>23</v>
      </c>
      <c r="D2588" s="66">
        <v>44014</v>
      </c>
      <c r="E2588" s="66">
        <v>44034</v>
      </c>
      <c r="F2588" s="63" t="s">
        <v>112</v>
      </c>
      <c r="G2588" s="64" t="s">
        <v>13171</v>
      </c>
      <c r="H2588" s="67"/>
      <c r="I2588" s="68"/>
    </row>
    <row r="2589" spans="1:9" ht="14.25" customHeight="1" x14ac:dyDescent="0.25">
      <c r="A2589" s="63" t="s">
        <v>13172</v>
      </c>
      <c r="B2589" s="64" t="s">
        <v>4825</v>
      </c>
      <c r="C2589" s="63">
        <v>23</v>
      </c>
      <c r="D2589" s="66">
        <v>44014</v>
      </c>
      <c r="E2589" s="66">
        <v>44034</v>
      </c>
      <c r="F2589" s="63" t="s">
        <v>112</v>
      </c>
      <c r="G2589" s="64" t="s">
        <v>13173</v>
      </c>
      <c r="H2589" s="67"/>
      <c r="I2589" s="68"/>
    </row>
    <row r="2590" spans="1:9" ht="14.25" customHeight="1" x14ac:dyDescent="0.25">
      <c r="A2590" s="63" t="s">
        <v>13174</v>
      </c>
      <c r="B2590" s="64" t="s">
        <v>13096</v>
      </c>
      <c r="C2590" s="63">
        <v>23</v>
      </c>
      <c r="D2590" s="66">
        <v>44014</v>
      </c>
      <c r="E2590" s="66">
        <v>44034</v>
      </c>
      <c r="F2590" s="63" t="s">
        <v>112</v>
      </c>
      <c r="G2590" s="64" t="s">
        <v>13175</v>
      </c>
      <c r="H2590" s="67"/>
      <c r="I2590" s="68"/>
    </row>
    <row r="2591" spans="1:9" ht="14.25" customHeight="1" x14ac:dyDescent="0.25">
      <c r="A2591" s="63" t="s">
        <v>13176</v>
      </c>
      <c r="B2591" s="64" t="s">
        <v>13096</v>
      </c>
      <c r="C2591" s="63">
        <v>23</v>
      </c>
      <c r="D2591" s="66">
        <v>44014</v>
      </c>
      <c r="E2591" s="66">
        <v>44034</v>
      </c>
      <c r="F2591" s="63" t="s">
        <v>112</v>
      </c>
      <c r="G2591" s="64" t="s">
        <v>13177</v>
      </c>
      <c r="H2591" s="67"/>
      <c r="I2591" s="68"/>
    </row>
    <row r="2592" spans="1:9" ht="14.25" customHeight="1" x14ac:dyDescent="0.25">
      <c r="A2592" s="63" t="s">
        <v>13178</v>
      </c>
      <c r="B2592" s="64" t="s">
        <v>7235</v>
      </c>
      <c r="C2592" s="63">
        <v>23</v>
      </c>
      <c r="D2592" s="66">
        <v>44014</v>
      </c>
      <c r="E2592" s="66">
        <v>44034</v>
      </c>
      <c r="F2592" s="63" t="s">
        <v>112</v>
      </c>
      <c r="G2592" s="64" t="s">
        <v>13179</v>
      </c>
      <c r="H2592" s="67"/>
      <c r="I2592" s="68"/>
    </row>
    <row r="2593" spans="1:9" ht="14.25" customHeight="1" x14ac:dyDescent="0.25">
      <c r="A2593" s="63" t="s">
        <v>13180</v>
      </c>
      <c r="B2593" s="64" t="s">
        <v>12544</v>
      </c>
      <c r="C2593" s="63">
        <v>23</v>
      </c>
      <c r="D2593" s="66">
        <v>44014</v>
      </c>
      <c r="E2593" s="66">
        <v>44034</v>
      </c>
      <c r="F2593" s="63" t="s">
        <v>112</v>
      </c>
      <c r="G2593" s="64" t="s">
        <v>13181</v>
      </c>
      <c r="H2593" s="67"/>
      <c r="I2593" s="68"/>
    </row>
    <row r="2594" spans="1:9" ht="14.25" customHeight="1" x14ac:dyDescent="0.25">
      <c r="A2594" s="63" t="s">
        <v>13182</v>
      </c>
      <c r="B2594" s="64" t="s">
        <v>10411</v>
      </c>
      <c r="C2594" s="63">
        <v>23</v>
      </c>
      <c r="D2594" s="66">
        <v>44014</v>
      </c>
      <c r="E2594" s="66">
        <v>44034</v>
      </c>
      <c r="F2594" s="63" t="s">
        <v>491</v>
      </c>
      <c r="G2594" s="64" t="s">
        <v>13183</v>
      </c>
      <c r="H2594" s="67"/>
      <c r="I2594" s="68"/>
    </row>
    <row r="2595" spans="1:9" ht="14.25" customHeight="1" x14ac:dyDescent="0.25">
      <c r="A2595" s="63" t="s">
        <v>13184</v>
      </c>
      <c r="B2595" s="64" t="s">
        <v>10069</v>
      </c>
      <c r="C2595" s="63">
        <v>23</v>
      </c>
      <c r="D2595" s="66">
        <v>44014</v>
      </c>
      <c r="E2595" s="66">
        <v>44034</v>
      </c>
      <c r="F2595" s="63" t="s">
        <v>61</v>
      </c>
      <c r="G2595" s="64" t="s">
        <v>13185</v>
      </c>
      <c r="H2595" s="67"/>
      <c r="I2595" s="68"/>
    </row>
    <row r="2596" spans="1:9" ht="14.25" customHeight="1" x14ac:dyDescent="0.25">
      <c r="A2596" s="63" t="s">
        <v>13186</v>
      </c>
      <c r="B2596" s="64" t="s">
        <v>4452</v>
      </c>
      <c r="C2596" s="63">
        <v>23</v>
      </c>
      <c r="D2596" s="66">
        <v>44014</v>
      </c>
      <c r="E2596" s="66">
        <v>44034</v>
      </c>
      <c r="F2596" s="63" t="s">
        <v>6126</v>
      </c>
      <c r="G2596" s="64" t="s">
        <v>13187</v>
      </c>
      <c r="H2596" s="67"/>
      <c r="I2596" s="68"/>
    </row>
    <row r="2597" spans="1:9" ht="14.25" customHeight="1" x14ac:dyDescent="0.25">
      <c r="A2597" s="63" t="s">
        <v>13188</v>
      </c>
      <c r="B2597" s="64" t="s">
        <v>10263</v>
      </c>
      <c r="C2597" s="63">
        <v>23</v>
      </c>
      <c r="D2597" s="66">
        <v>44014</v>
      </c>
      <c r="E2597" s="66">
        <v>44034</v>
      </c>
      <c r="F2597" s="63" t="s">
        <v>6232</v>
      </c>
      <c r="G2597" s="64" t="s">
        <v>13189</v>
      </c>
      <c r="H2597" s="67"/>
      <c r="I2597" s="68"/>
    </row>
    <row r="2598" spans="1:9" ht="14.25" customHeight="1" x14ac:dyDescent="0.25">
      <c r="A2598" s="63" t="s">
        <v>13190</v>
      </c>
      <c r="B2598" s="64" t="s">
        <v>10263</v>
      </c>
      <c r="C2598" s="63">
        <v>23</v>
      </c>
      <c r="D2598" s="66">
        <v>44014</v>
      </c>
      <c r="E2598" s="66">
        <v>44034</v>
      </c>
      <c r="F2598" s="63" t="s">
        <v>6232</v>
      </c>
      <c r="G2598" s="64" t="s">
        <v>13191</v>
      </c>
      <c r="H2598" s="67"/>
      <c r="I2598" s="68"/>
    </row>
    <row r="2599" spans="1:9" ht="14.25" customHeight="1" x14ac:dyDescent="0.25">
      <c r="A2599" s="63" t="s">
        <v>13192</v>
      </c>
      <c r="B2599" s="64" t="s">
        <v>13193</v>
      </c>
      <c r="C2599" s="63">
        <v>23</v>
      </c>
      <c r="D2599" s="66">
        <v>44014</v>
      </c>
      <c r="E2599" s="66">
        <v>44034</v>
      </c>
      <c r="F2599" s="63" t="s">
        <v>544</v>
      </c>
      <c r="G2599" s="64" t="s">
        <v>13194</v>
      </c>
      <c r="H2599" s="67"/>
      <c r="I2599" s="68"/>
    </row>
    <row r="2600" spans="1:9" s="73" customFormat="1" ht="14.25" customHeight="1" x14ac:dyDescent="0.25">
      <c r="A2600" s="59" t="s">
        <v>13195</v>
      </c>
      <c r="B2600" s="64" t="s">
        <v>13196</v>
      </c>
      <c r="C2600" s="59">
        <v>23</v>
      </c>
      <c r="D2600" s="61">
        <v>44014</v>
      </c>
      <c r="E2600" s="61">
        <v>44034</v>
      </c>
      <c r="F2600" s="59" t="s">
        <v>78</v>
      </c>
      <c r="G2600" s="17" t="s">
        <v>13197</v>
      </c>
      <c r="H2600" s="62" t="s">
        <v>13198</v>
      </c>
      <c r="I2600" s="59" t="s">
        <v>7129</v>
      </c>
    </row>
    <row r="2601" spans="1:9" s="73" customFormat="1" ht="14.25" customHeight="1" x14ac:dyDescent="0.25">
      <c r="A2601" s="59" t="s">
        <v>13195</v>
      </c>
      <c r="B2601" s="64" t="s">
        <v>13196</v>
      </c>
      <c r="C2601" s="59">
        <v>23</v>
      </c>
      <c r="D2601" s="61">
        <v>44014</v>
      </c>
      <c r="E2601" s="61">
        <v>44034</v>
      </c>
      <c r="F2601" s="59" t="s">
        <v>78</v>
      </c>
      <c r="G2601" s="17" t="s">
        <v>13197</v>
      </c>
      <c r="H2601" s="62" t="s">
        <v>8737</v>
      </c>
      <c r="I2601" s="59" t="s">
        <v>7129</v>
      </c>
    </row>
    <row r="2602" spans="1:9" s="73" customFormat="1" ht="14.25" customHeight="1" x14ac:dyDescent="0.25">
      <c r="A2602" s="59" t="s">
        <v>13195</v>
      </c>
      <c r="B2602" s="64" t="s">
        <v>13196</v>
      </c>
      <c r="C2602" s="59">
        <v>23</v>
      </c>
      <c r="D2602" s="61">
        <v>44014</v>
      </c>
      <c r="E2602" s="61">
        <v>44034</v>
      </c>
      <c r="F2602" s="59" t="s">
        <v>78</v>
      </c>
      <c r="G2602" s="17" t="s">
        <v>13197</v>
      </c>
      <c r="H2602" s="62" t="s">
        <v>9179</v>
      </c>
      <c r="I2602" s="59" t="s">
        <v>7129</v>
      </c>
    </row>
    <row r="2603" spans="1:9" s="73" customFormat="1" ht="14.25" customHeight="1" x14ac:dyDescent="0.25">
      <c r="A2603" s="59" t="s">
        <v>13195</v>
      </c>
      <c r="B2603" s="64" t="s">
        <v>13196</v>
      </c>
      <c r="C2603" s="59">
        <v>23</v>
      </c>
      <c r="D2603" s="61">
        <v>44014</v>
      </c>
      <c r="E2603" s="61">
        <v>44034</v>
      </c>
      <c r="F2603" s="59" t="s">
        <v>78</v>
      </c>
      <c r="G2603" s="17" t="s">
        <v>13197</v>
      </c>
      <c r="H2603" s="62" t="s">
        <v>12910</v>
      </c>
      <c r="I2603" s="59" t="s">
        <v>7129</v>
      </c>
    </row>
    <row r="2604" spans="1:9" s="73" customFormat="1" ht="14.25" customHeight="1" x14ac:dyDescent="0.25">
      <c r="A2604" s="59" t="s">
        <v>13195</v>
      </c>
      <c r="B2604" s="64" t="s">
        <v>13196</v>
      </c>
      <c r="C2604" s="59">
        <v>23</v>
      </c>
      <c r="D2604" s="61">
        <v>44014</v>
      </c>
      <c r="E2604" s="61">
        <v>44034</v>
      </c>
      <c r="F2604" s="59" t="s">
        <v>78</v>
      </c>
      <c r="G2604" s="17" t="s">
        <v>13197</v>
      </c>
      <c r="H2604" s="62" t="s">
        <v>7785</v>
      </c>
      <c r="I2604" s="59" t="s">
        <v>7129</v>
      </c>
    </row>
    <row r="2605" spans="1:9" s="73" customFormat="1" ht="14.25" customHeight="1" x14ac:dyDescent="0.25">
      <c r="A2605" s="63" t="s">
        <v>13199</v>
      </c>
      <c r="B2605" s="64" t="s">
        <v>13147</v>
      </c>
      <c r="C2605" s="63">
        <v>23</v>
      </c>
      <c r="D2605" s="66">
        <v>44014</v>
      </c>
      <c r="E2605" s="66">
        <v>44034</v>
      </c>
      <c r="F2605" s="63" t="s">
        <v>154</v>
      </c>
      <c r="G2605" s="64" t="s">
        <v>13200</v>
      </c>
      <c r="H2605" s="67"/>
      <c r="I2605" s="68"/>
    </row>
    <row r="2606" spans="1:9" s="73" customFormat="1" ht="14.25" customHeight="1" x14ac:dyDescent="0.25">
      <c r="A2606" s="59" t="s">
        <v>13201</v>
      </c>
      <c r="B2606" s="64" t="s">
        <v>13202</v>
      </c>
      <c r="C2606" s="59">
        <v>23</v>
      </c>
      <c r="D2606" s="61">
        <v>44014</v>
      </c>
      <c r="E2606" s="61">
        <v>44034</v>
      </c>
      <c r="F2606" s="59" t="s">
        <v>3032</v>
      </c>
      <c r="G2606" s="17" t="s">
        <v>13203</v>
      </c>
      <c r="H2606" s="62" t="s">
        <v>13204</v>
      </c>
      <c r="I2606" s="59" t="s">
        <v>7129</v>
      </c>
    </row>
    <row r="2607" spans="1:9" s="73" customFormat="1" ht="14.25" customHeight="1" x14ac:dyDescent="0.25">
      <c r="A2607" s="59" t="s">
        <v>13201</v>
      </c>
      <c r="B2607" s="64" t="s">
        <v>13202</v>
      </c>
      <c r="C2607" s="59">
        <v>23</v>
      </c>
      <c r="D2607" s="61">
        <v>44014</v>
      </c>
      <c r="E2607" s="61">
        <v>44034</v>
      </c>
      <c r="F2607" s="59" t="s">
        <v>3032</v>
      </c>
      <c r="G2607" s="17" t="s">
        <v>13203</v>
      </c>
      <c r="H2607" s="62" t="s">
        <v>13205</v>
      </c>
      <c r="I2607" s="59" t="s">
        <v>7129</v>
      </c>
    </row>
    <row r="2608" spans="1:9" ht="14.25" customHeight="1" x14ac:dyDescent="0.25">
      <c r="A2608" s="63" t="s">
        <v>13206</v>
      </c>
      <c r="B2608" s="64" t="s">
        <v>8176</v>
      </c>
      <c r="C2608" s="63">
        <v>23</v>
      </c>
      <c r="D2608" s="66">
        <v>44014</v>
      </c>
      <c r="E2608" s="66">
        <v>44034</v>
      </c>
      <c r="F2608" s="63" t="s">
        <v>771</v>
      </c>
      <c r="G2608" s="64" t="s">
        <v>13207</v>
      </c>
      <c r="H2608" s="67"/>
      <c r="I2608" s="68"/>
    </row>
    <row r="2609" spans="1:9" ht="14.25" customHeight="1" x14ac:dyDescent="0.25">
      <c r="A2609" s="63" t="s">
        <v>13208</v>
      </c>
      <c r="B2609" s="64" t="s">
        <v>13132</v>
      </c>
      <c r="C2609" s="63">
        <v>23</v>
      </c>
      <c r="D2609" s="66">
        <v>44014</v>
      </c>
      <c r="E2609" s="66">
        <v>44034</v>
      </c>
      <c r="F2609" s="63" t="s">
        <v>2200</v>
      </c>
      <c r="G2609" s="64" t="s">
        <v>13209</v>
      </c>
      <c r="H2609" s="67"/>
      <c r="I2609" s="68"/>
    </row>
    <row r="2610" spans="1:9" ht="14.25" customHeight="1" x14ac:dyDescent="0.25">
      <c r="A2610" s="63" t="s">
        <v>13210</v>
      </c>
      <c r="B2610" s="64" t="s">
        <v>10764</v>
      </c>
      <c r="C2610" s="63">
        <v>23</v>
      </c>
      <c r="D2610" s="66">
        <v>44014</v>
      </c>
      <c r="E2610" s="66">
        <v>44034</v>
      </c>
      <c r="F2610" s="63" t="s">
        <v>610</v>
      </c>
      <c r="G2610" s="64" t="s">
        <v>13211</v>
      </c>
      <c r="H2610" s="67"/>
      <c r="I2610" s="68"/>
    </row>
    <row r="2611" spans="1:9" ht="14.25" customHeight="1" x14ac:dyDescent="0.25">
      <c r="A2611" s="63" t="s">
        <v>13212</v>
      </c>
      <c r="B2611" s="64" t="s">
        <v>13213</v>
      </c>
      <c r="C2611" s="63">
        <v>23</v>
      </c>
      <c r="D2611" s="66">
        <v>44014</v>
      </c>
      <c r="E2611" s="66">
        <v>44034</v>
      </c>
      <c r="F2611" s="63" t="s">
        <v>3745</v>
      </c>
      <c r="G2611" s="64" t="s">
        <v>13214</v>
      </c>
      <c r="H2611" s="67"/>
      <c r="I2611" s="68"/>
    </row>
    <row r="2612" spans="1:9" ht="14.25" customHeight="1" x14ac:dyDescent="0.25">
      <c r="A2612" s="63" t="s">
        <v>13215</v>
      </c>
      <c r="B2612" s="64" t="s">
        <v>13216</v>
      </c>
      <c r="C2612" s="63">
        <v>23</v>
      </c>
      <c r="D2612" s="66">
        <v>44014</v>
      </c>
      <c r="E2612" s="66">
        <v>44034</v>
      </c>
      <c r="F2612" s="63" t="s">
        <v>101</v>
      </c>
      <c r="G2612" s="64" t="s">
        <v>13217</v>
      </c>
      <c r="H2612" s="67"/>
      <c r="I2612" s="68"/>
    </row>
    <row r="2613" spans="1:9" ht="14.25" customHeight="1" x14ac:dyDescent="0.25">
      <c r="A2613" s="63" t="s">
        <v>13218</v>
      </c>
      <c r="B2613" s="64" t="s">
        <v>13216</v>
      </c>
      <c r="C2613" s="63">
        <v>23</v>
      </c>
      <c r="D2613" s="66">
        <v>44014</v>
      </c>
      <c r="E2613" s="66">
        <v>44034</v>
      </c>
      <c r="F2613" s="63" t="s">
        <v>197</v>
      </c>
      <c r="G2613" s="64" t="s">
        <v>13219</v>
      </c>
      <c r="H2613" s="67"/>
      <c r="I2613" s="68"/>
    </row>
    <row r="2614" spans="1:9" ht="14.25" customHeight="1" x14ac:dyDescent="0.25">
      <c r="A2614" s="59" t="s">
        <v>13220</v>
      </c>
      <c r="B2614" s="64" t="s">
        <v>13221</v>
      </c>
      <c r="C2614" s="59">
        <v>23</v>
      </c>
      <c r="D2614" s="61">
        <v>44014</v>
      </c>
      <c r="E2614" s="61">
        <v>44034</v>
      </c>
      <c r="F2614" s="59" t="s">
        <v>2814</v>
      </c>
      <c r="G2614" s="17" t="s">
        <v>13222</v>
      </c>
      <c r="H2614" s="62" t="s">
        <v>13223</v>
      </c>
      <c r="I2614" s="59" t="s">
        <v>7129</v>
      </c>
    </row>
    <row r="2615" spans="1:9" ht="14.25" customHeight="1" x14ac:dyDescent="0.25">
      <c r="A2615" s="63" t="s">
        <v>13224</v>
      </c>
      <c r="B2615" s="64" t="s">
        <v>9392</v>
      </c>
      <c r="C2615" s="63">
        <v>24</v>
      </c>
      <c r="D2615" s="66">
        <v>44014</v>
      </c>
      <c r="E2615" s="66">
        <v>44034</v>
      </c>
      <c r="F2615" s="63" t="s">
        <v>1699</v>
      </c>
      <c r="G2615" s="64" t="s">
        <v>13225</v>
      </c>
      <c r="H2615" s="67"/>
      <c r="I2615" s="95"/>
    </row>
    <row r="2616" spans="1:9" ht="14.25" customHeight="1" x14ac:dyDescent="0.25">
      <c r="A2616" s="63" t="s">
        <v>13226</v>
      </c>
      <c r="B2616" s="64" t="s">
        <v>9392</v>
      </c>
      <c r="C2616" s="63">
        <v>24</v>
      </c>
      <c r="D2616" s="66">
        <v>44014</v>
      </c>
      <c r="E2616" s="66">
        <v>44034</v>
      </c>
      <c r="F2616" s="63" t="s">
        <v>714</v>
      </c>
      <c r="G2616" s="64" t="s">
        <v>13227</v>
      </c>
      <c r="H2616" s="67"/>
      <c r="I2616" s="68"/>
    </row>
    <row r="2617" spans="1:9" ht="14.25" customHeight="1" x14ac:dyDescent="0.25">
      <c r="A2617" s="63" t="s">
        <v>13228</v>
      </c>
      <c r="B2617" s="64" t="s">
        <v>13229</v>
      </c>
      <c r="C2617" s="63">
        <v>24</v>
      </c>
      <c r="D2617" s="66">
        <v>44014</v>
      </c>
      <c r="E2617" s="66">
        <v>44034</v>
      </c>
      <c r="F2617" s="63" t="s">
        <v>1214</v>
      </c>
      <c r="G2617" s="64" t="s">
        <v>13230</v>
      </c>
      <c r="H2617" s="67"/>
      <c r="I2617" s="95"/>
    </row>
    <row r="2618" spans="1:9" ht="14.25" customHeight="1" x14ac:dyDescent="0.25">
      <c r="A2618" s="63" t="s">
        <v>13231</v>
      </c>
      <c r="B2618" s="64" t="s">
        <v>4117</v>
      </c>
      <c r="C2618" s="63">
        <v>24</v>
      </c>
      <c r="D2618" s="66">
        <v>44014</v>
      </c>
      <c r="E2618" s="66">
        <v>44034</v>
      </c>
      <c r="F2618" s="63" t="s">
        <v>2825</v>
      </c>
      <c r="G2618" s="64" t="s">
        <v>13232</v>
      </c>
      <c r="H2618" s="67"/>
      <c r="I2618" s="68"/>
    </row>
    <row r="2619" spans="1:9" ht="14.25" customHeight="1" x14ac:dyDescent="0.25">
      <c r="A2619" s="80" t="s">
        <v>13233</v>
      </c>
      <c r="B2619" s="81" t="s">
        <v>7317</v>
      </c>
      <c r="C2619" s="80">
        <v>24</v>
      </c>
      <c r="D2619" s="83">
        <v>44014</v>
      </c>
      <c r="E2619" s="83">
        <v>44034</v>
      </c>
      <c r="F2619" s="80" t="s">
        <v>1633</v>
      </c>
      <c r="G2619" s="81" t="s">
        <v>13234</v>
      </c>
      <c r="H2619" s="84" t="s">
        <v>13235</v>
      </c>
      <c r="I2619" s="85" t="s">
        <v>7224</v>
      </c>
    </row>
    <row r="2620" spans="1:9" ht="14.25" customHeight="1" x14ac:dyDescent="0.25">
      <c r="A2620" s="80" t="s">
        <v>13233</v>
      </c>
      <c r="B2620" s="81" t="s">
        <v>7317</v>
      </c>
      <c r="C2620" s="80">
        <v>24</v>
      </c>
      <c r="D2620" s="83">
        <v>44014</v>
      </c>
      <c r="E2620" s="83">
        <v>44034</v>
      </c>
      <c r="F2620" s="80" t="s">
        <v>1633</v>
      </c>
      <c r="G2620" s="81" t="s">
        <v>13234</v>
      </c>
      <c r="H2620" s="84" t="s">
        <v>13086</v>
      </c>
      <c r="I2620" s="85" t="s">
        <v>7224</v>
      </c>
    </row>
    <row r="2621" spans="1:9" ht="14.25" customHeight="1" x14ac:dyDescent="0.25">
      <c r="A2621" s="59" t="s">
        <v>13236</v>
      </c>
      <c r="B2621" s="64" t="s">
        <v>10918</v>
      </c>
      <c r="C2621" s="59">
        <v>24</v>
      </c>
      <c r="D2621" s="61">
        <v>44014</v>
      </c>
      <c r="E2621" s="61">
        <v>44034</v>
      </c>
      <c r="F2621" s="59" t="s">
        <v>237</v>
      </c>
      <c r="G2621" s="17" t="s">
        <v>13237</v>
      </c>
      <c r="H2621" s="97" t="s">
        <v>13238</v>
      </c>
      <c r="I2621" s="59" t="s">
        <v>7129</v>
      </c>
    </row>
    <row r="2622" spans="1:9" ht="14.25" customHeight="1" x14ac:dyDescent="0.25">
      <c r="A2622" s="59" t="s">
        <v>13239</v>
      </c>
      <c r="B2622" s="64" t="s">
        <v>10918</v>
      </c>
      <c r="C2622" s="59">
        <v>24</v>
      </c>
      <c r="D2622" s="61">
        <v>44014</v>
      </c>
      <c r="E2622" s="61">
        <v>44034</v>
      </c>
      <c r="F2622" s="59" t="s">
        <v>842</v>
      </c>
      <c r="G2622" s="17" t="s">
        <v>13240</v>
      </c>
      <c r="H2622" s="97" t="s">
        <v>13238</v>
      </c>
      <c r="I2622" s="59" t="s">
        <v>7129</v>
      </c>
    </row>
    <row r="2623" spans="1:9" ht="14.25" customHeight="1" x14ac:dyDescent="0.25">
      <c r="A2623" s="59" t="s">
        <v>13241</v>
      </c>
      <c r="B2623" s="64" t="s">
        <v>4614</v>
      </c>
      <c r="C2623" s="59">
        <v>24</v>
      </c>
      <c r="D2623" s="61">
        <v>44014</v>
      </c>
      <c r="E2623" s="61">
        <v>44034</v>
      </c>
      <c r="F2623" s="59" t="s">
        <v>1672</v>
      </c>
      <c r="G2623" s="17" t="s">
        <v>13242</v>
      </c>
      <c r="H2623" s="62" t="s">
        <v>13243</v>
      </c>
      <c r="I2623" s="59" t="s">
        <v>7129</v>
      </c>
    </row>
    <row r="2624" spans="1:9" ht="14.25" customHeight="1" x14ac:dyDescent="0.25">
      <c r="A2624" s="59" t="s">
        <v>13244</v>
      </c>
      <c r="B2624" s="64" t="s">
        <v>13245</v>
      </c>
      <c r="C2624" s="59">
        <v>24</v>
      </c>
      <c r="D2624" s="61">
        <v>44014</v>
      </c>
      <c r="E2624" s="61">
        <v>44034</v>
      </c>
      <c r="F2624" s="59" t="s">
        <v>793</v>
      </c>
      <c r="G2624" s="153" t="s">
        <v>13246</v>
      </c>
      <c r="H2624" s="62" t="s">
        <v>13247</v>
      </c>
      <c r="I2624" s="59" t="s">
        <v>7129</v>
      </c>
    </row>
    <row r="2625" spans="1:9" ht="14.25" customHeight="1" x14ac:dyDescent="0.25">
      <c r="A2625" s="59" t="s">
        <v>13244</v>
      </c>
      <c r="B2625" s="64" t="s">
        <v>13245</v>
      </c>
      <c r="C2625" s="59">
        <v>24</v>
      </c>
      <c r="D2625" s="61">
        <v>44014</v>
      </c>
      <c r="E2625" s="61">
        <v>44034</v>
      </c>
      <c r="F2625" s="59" t="s">
        <v>793</v>
      </c>
      <c r="G2625" s="153" t="s">
        <v>13246</v>
      </c>
      <c r="H2625" s="62" t="s">
        <v>13248</v>
      </c>
      <c r="I2625" s="59" t="s">
        <v>7129</v>
      </c>
    </row>
    <row r="2626" spans="1:9" ht="14.25" customHeight="1" x14ac:dyDescent="0.25">
      <c r="A2626" s="59" t="s">
        <v>13249</v>
      </c>
      <c r="B2626" s="64" t="s">
        <v>10918</v>
      </c>
      <c r="C2626" s="59">
        <v>24</v>
      </c>
      <c r="D2626" s="61">
        <v>44014</v>
      </c>
      <c r="E2626" s="61">
        <v>44034</v>
      </c>
      <c r="F2626" s="59" t="s">
        <v>948</v>
      </c>
      <c r="G2626" s="17" t="s">
        <v>13250</v>
      </c>
      <c r="H2626" s="62" t="s">
        <v>13251</v>
      </c>
      <c r="I2626" s="59" t="s">
        <v>7129</v>
      </c>
    </row>
    <row r="2627" spans="1:9" ht="14.25" customHeight="1" x14ac:dyDescent="0.25">
      <c r="A2627" s="63" t="s">
        <v>13252</v>
      </c>
      <c r="B2627" s="64" t="s">
        <v>13253</v>
      </c>
      <c r="C2627" s="63">
        <v>24</v>
      </c>
      <c r="D2627" s="66">
        <v>44014</v>
      </c>
      <c r="E2627" s="66">
        <v>44034</v>
      </c>
      <c r="F2627" s="63" t="s">
        <v>1045</v>
      </c>
      <c r="G2627" s="64" t="s">
        <v>13254</v>
      </c>
      <c r="H2627" s="67"/>
      <c r="I2627" s="68"/>
    </row>
    <row r="2628" spans="1:9" s="73" customFormat="1" ht="14.25" customHeight="1" x14ac:dyDescent="0.25">
      <c r="A2628" s="63" t="s">
        <v>13255</v>
      </c>
      <c r="B2628" s="64" t="s">
        <v>13256</v>
      </c>
      <c r="C2628" s="63">
        <v>24</v>
      </c>
      <c r="D2628" s="66">
        <v>44014</v>
      </c>
      <c r="E2628" s="66">
        <v>44034</v>
      </c>
      <c r="F2628" s="63" t="s">
        <v>638</v>
      </c>
      <c r="G2628" s="64" t="s">
        <v>13257</v>
      </c>
      <c r="H2628" s="67"/>
      <c r="I2628" s="72"/>
    </row>
    <row r="2629" spans="1:9" ht="14.25" customHeight="1" x14ac:dyDescent="0.25">
      <c r="A2629" s="63" t="s">
        <v>13258</v>
      </c>
      <c r="B2629" s="64" t="s">
        <v>9518</v>
      </c>
      <c r="C2629" s="63">
        <v>24</v>
      </c>
      <c r="D2629" s="66">
        <v>44014</v>
      </c>
      <c r="E2629" s="66">
        <v>44034</v>
      </c>
      <c r="F2629" s="63" t="s">
        <v>638</v>
      </c>
      <c r="G2629" s="64" t="s">
        <v>13259</v>
      </c>
      <c r="H2629" s="67"/>
      <c r="I2629" s="95"/>
    </row>
    <row r="2630" spans="1:9" ht="14.25" customHeight="1" x14ac:dyDescent="0.25">
      <c r="A2630" s="63" t="s">
        <v>13260</v>
      </c>
      <c r="B2630" s="64" t="s">
        <v>8404</v>
      </c>
      <c r="C2630" s="63">
        <v>24</v>
      </c>
      <c r="D2630" s="66">
        <v>44014</v>
      </c>
      <c r="E2630" s="66">
        <v>44034</v>
      </c>
      <c r="F2630" s="63" t="s">
        <v>5182</v>
      </c>
      <c r="G2630" s="64" t="s">
        <v>13261</v>
      </c>
      <c r="H2630" s="67"/>
      <c r="I2630" s="95"/>
    </row>
    <row r="2631" spans="1:9" ht="14.25" customHeight="1" x14ac:dyDescent="0.25">
      <c r="A2631" s="63" t="s">
        <v>13262</v>
      </c>
      <c r="B2631" s="64" t="s">
        <v>10527</v>
      </c>
      <c r="C2631" s="63">
        <v>24</v>
      </c>
      <c r="D2631" s="66">
        <v>44014</v>
      </c>
      <c r="E2631" s="66">
        <v>44034</v>
      </c>
      <c r="F2631" s="63" t="s">
        <v>147</v>
      </c>
      <c r="G2631" s="64" t="s">
        <v>13263</v>
      </c>
      <c r="H2631" s="67"/>
      <c r="I2631" s="68"/>
    </row>
    <row r="2632" spans="1:9" ht="14.25" customHeight="1" x14ac:dyDescent="0.25">
      <c r="A2632" s="63" t="s">
        <v>13264</v>
      </c>
      <c r="B2632" s="64" t="s">
        <v>13265</v>
      </c>
      <c r="C2632" s="63">
        <v>24</v>
      </c>
      <c r="D2632" s="66">
        <v>44014</v>
      </c>
      <c r="E2632" s="66">
        <v>44034</v>
      </c>
      <c r="F2632" s="63" t="s">
        <v>129</v>
      </c>
      <c r="G2632" s="64" t="s">
        <v>13266</v>
      </c>
      <c r="H2632" s="67"/>
      <c r="I2632" s="95"/>
    </row>
    <row r="2633" spans="1:9" ht="14.25" customHeight="1" x14ac:dyDescent="0.25">
      <c r="A2633" s="63" t="s">
        <v>13267</v>
      </c>
      <c r="B2633" s="64" t="s">
        <v>8517</v>
      </c>
      <c r="C2633" s="63">
        <v>24</v>
      </c>
      <c r="D2633" s="66">
        <v>44014</v>
      </c>
      <c r="E2633" s="66">
        <v>44034</v>
      </c>
      <c r="F2633" s="63" t="s">
        <v>5210</v>
      </c>
      <c r="G2633" s="64" t="s">
        <v>13268</v>
      </c>
      <c r="H2633" s="67"/>
      <c r="I2633" s="72"/>
    </row>
    <row r="2634" spans="1:9" ht="14.25" customHeight="1" x14ac:dyDescent="0.25">
      <c r="A2634" s="63" t="s">
        <v>13269</v>
      </c>
      <c r="B2634" s="64" t="s">
        <v>4511</v>
      </c>
      <c r="C2634" s="63">
        <v>24</v>
      </c>
      <c r="D2634" s="66">
        <v>44014</v>
      </c>
      <c r="E2634" s="66">
        <v>44034</v>
      </c>
      <c r="F2634" s="63" t="s">
        <v>312</v>
      </c>
      <c r="G2634" s="64" t="s">
        <v>13270</v>
      </c>
      <c r="H2634" s="67"/>
      <c r="I2634" s="72"/>
    </row>
    <row r="2635" spans="1:9" ht="14.25" customHeight="1" x14ac:dyDescent="0.25">
      <c r="A2635" s="63" t="s">
        <v>13271</v>
      </c>
      <c r="B2635" s="64" t="s">
        <v>13272</v>
      </c>
      <c r="C2635" s="63">
        <v>24</v>
      </c>
      <c r="D2635" s="66">
        <v>44014</v>
      </c>
      <c r="E2635" s="66">
        <v>44034</v>
      </c>
      <c r="F2635" s="63" t="s">
        <v>361</v>
      </c>
      <c r="G2635" s="64" t="s">
        <v>13273</v>
      </c>
      <c r="H2635" s="67"/>
      <c r="I2635" s="68"/>
    </row>
    <row r="2636" spans="1:9" ht="14.25" customHeight="1" x14ac:dyDescent="0.25">
      <c r="A2636" s="63" t="s">
        <v>13274</v>
      </c>
      <c r="B2636" s="64" t="s">
        <v>13275</v>
      </c>
      <c r="C2636" s="63">
        <v>24</v>
      </c>
      <c r="D2636" s="66">
        <v>44014</v>
      </c>
      <c r="E2636" s="66">
        <v>44034</v>
      </c>
      <c r="F2636" s="63" t="s">
        <v>1239</v>
      </c>
      <c r="G2636" s="64" t="s">
        <v>13276</v>
      </c>
      <c r="H2636" s="67"/>
      <c r="I2636" s="68"/>
    </row>
    <row r="2637" spans="1:9" ht="14.25" customHeight="1" x14ac:dyDescent="0.25">
      <c r="A2637" s="63" t="s">
        <v>13277</v>
      </c>
      <c r="B2637" s="64" t="s">
        <v>8821</v>
      </c>
      <c r="C2637" s="63">
        <v>24</v>
      </c>
      <c r="D2637" s="66">
        <v>44014</v>
      </c>
      <c r="E2637" s="66">
        <v>44034</v>
      </c>
      <c r="F2637" s="63" t="s">
        <v>5250</v>
      </c>
      <c r="G2637" s="64" t="s">
        <v>13278</v>
      </c>
      <c r="H2637" s="67"/>
      <c r="I2637" s="95"/>
    </row>
    <row r="2638" spans="1:9" ht="14.25" customHeight="1" x14ac:dyDescent="0.25">
      <c r="A2638" s="63" t="s">
        <v>13279</v>
      </c>
      <c r="B2638" s="64" t="s">
        <v>8879</v>
      </c>
      <c r="C2638" s="63">
        <v>24</v>
      </c>
      <c r="D2638" s="66">
        <v>44014</v>
      </c>
      <c r="E2638" s="66">
        <v>44034</v>
      </c>
      <c r="F2638" s="63" t="s">
        <v>275</v>
      </c>
      <c r="G2638" s="64" t="s">
        <v>13280</v>
      </c>
      <c r="H2638" s="67"/>
      <c r="I2638" s="68"/>
    </row>
    <row r="2639" spans="1:9" ht="14.25" customHeight="1" x14ac:dyDescent="0.25">
      <c r="A2639" s="80" t="s">
        <v>13281</v>
      </c>
      <c r="B2639" s="81" t="s">
        <v>13282</v>
      </c>
      <c r="C2639" s="80">
        <v>24</v>
      </c>
      <c r="D2639" s="83">
        <v>44014</v>
      </c>
      <c r="E2639" s="83">
        <v>44034</v>
      </c>
      <c r="F2639" s="80" t="s">
        <v>975</v>
      </c>
      <c r="G2639" s="81" t="s">
        <v>13283</v>
      </c>
      <c r="H2639" s="84" t="s">
        <v>9532</v>
      </c>
      <c r="I2639" s="85" t="s">
        <v>7224</v>
      </c>
    </row>
    <row r="2640" spans="1:9" ht="14.25" customHeight="1" x14ac:dyDescent="0.25">
      <c r="A2640" s="63" t="s">
        <v>13284</v>
      </c>
      <c r="B2640" s="64" t="s">
        <v>13285</v>
      </c>
      <c r="C2640" s="63">
        <v>24</v>
      </c>
      <c r="D2640" s="66">
        <v>44014</v>
      </c>
      <c r="E2640" s="66">
        <v>44034</v>
      </c>
      <c r="F2640" s="63" t="s">
        <v>5325</v>
      </c>
      <c r="G2640" s="64" t="s">
        <v>13286</v>
      </c>
      <c r="H2640" s="67"/>
      <c r="I2640" s="72"/>
    </row>
    <row r="2641" spans="1:9" s="73" customFormat="1" ht="14.25" customHeight="1" x14ac:dyDescent="0.25">
      <c r="A2641" s="63" t="s">
        <v>13287</v>
      </c>
      <c r="B2641" s="64" t="s">
        <v>4617</v>
      </c>
      <c r="C2641" s="63">
        <v>24</v>
      </c>
      <c r="D2641" s="66">
        <v>44014</v>
      </c>
      <c r="E2641" s="66">
        <v>44034</v>
      </c>
      <c r="F2641" s="63" t="s">
        <v>5339</v>
      </c>
      <c r="G2641" s="64" t="s">
        <v>13288</v>
      </c>
      <c r="H2641" s="67"/>
      <c r="I2641" s="68"/>
    </row>
    <row r="2642" spans="1:9" ht="14.25" customHeight="1" x14ac:dyDescent="0.25">
      <c r="A2642" s="63" t="s">
        <v>13289</v>
      </c>
      <c r="B2642" s="64" t="s">
        <v>12623</v>
      </c>
      <c r="C2642" s="63">
        <v>24</v>
      </c>
      <c r="D2642" s="66">
        <v>44014</v>
      </c>
      <c r="E2642" s="66">
        <v>44034</v>
      </c>
      <c r="F2642" s="63" t="s">
        <v>1665</v>
      </c>
      <c r="G2642" s="64" t="s">
        <v>13290</v>
      </c>
      <c r="H2642" s="67"/>
      <c r="I2642" s="95"/>
    </row>
    <row r="2643" spans="1:9" ht="14.25" customHeight="1" x14ac:dyDescent="0.25">
      <c r="A2643" s="63" t="s">
        <v>13291</v>
      </c>
      <c r="B2643" s="64" t="s">
        <v>4430</v>
      </c>
      <c r="C2643" s="63">
        <v>24</v>
      </c>
      <c r="D2643" s="66">
        <v>44014</v>
      </c>
      <c r="E2643" s="66">
        <v>44034</v>
      </c>
      <c r="F2643" s="63" t="s">
        <v>1823</v>
      </c>
      <c r="G2643" s="64" t="s">
        <v>13292</v>
      </c>
      <c r="H2643" s="67"/>
      <c r="I2643" s="68"/>
    </row>
    <row r="2644" spans="1:9" s="75" customFormat="1" ht="14.25" customHeight="1" x14ac:dyDescent="0.25">
      <c r="A2644" s="59" t="s">
        <v>13293</v>
      </c>
      <c r="B2644" s="64" t="s">
        <v>12988</v>
      </c>
      <c r="C2644" s="59">
        <v>24</v>
      </c>
      <c r="D2644" s="61">
        <v>44014</v>
      </c>
      <c r="E2644" s="61">
        <v>44034</v>
      </c>
      <c r="F2644" s="59" t="s">
        <v>5371</v>
      </c>
      <c r="G2644" s="17" t="s">
        <v>13294</v>
      </c>
      <c r="H2644" s="62" t="s">
        <v>4387</v>
      </c>
      <c r="I2644" s="59" t="s">
        <v>7129</v>
      </c>
    </row>
    <row r="2645" spans="1:9" s="73" customFormat="1" ht="14.25" customHeight="1" x14ac:dyDescent="0.25">
      <c r="A2645" s="59" t="s">
        <v>13295</v>
      </c>
      <c r="B2645" s="64" t="s">
        <v>13296</v>
      </c>
      <c r="C2645" s="59">
        <v>24</v>
      </c>
      <c r="D2645" s="61">
        <v>44014</v>
      </c>
      <c r="E2645" s="61">
        <v>44034</v>
      </c>
      <c r="F2645" s="59" t="s">
        <v>2899</v>
      </c>
      <c r="G2645" s="17" t="s">
        <v>13297</v>
      </c>
      <c r="H2645" s="62" t="s">
        <v>13298</v>
      </c>
      <c r="I2645" s="59" t="s">
        <v>7129</v>
      </c>
    </row>
    <row r="2646" spans="1:9" s="75" customFormat="1" ht="14.25" customHeight="1" x14ac:dyDescent="0.25">
      <c r="A2646" s="63" t="s">
        <v>13299</v>
      </c>
      <c r="B2646" s="64" t="s">
        <v>4137</v>
      </c>
      <c r="C2646" s="63">
        <v>24</v>
      </c>
      <c r="D2646" s="66">
        <v>44014</v>
      </c>
      <c r="E2646" s="66">
        <v>44034</v>
      </c>
      <c r="F2646" s="63" t="s">
        <v>1185</v>
      </c>
      <c r="G2646" s="64" t="s">
        <v>13300</v>
      </c>
      <c r="H2646" s="67"/>
      <c r="I2646" s="68"/>
    </row>
    <row r="2647" spans="1:9" s="73" customFormat="1" ht="14.25" customHeight="1" x14ac:dyDescent="0.25">
      <c r="A2647" s="80" t="s">
        <v>13301</v>
      </c>
      <c r="B2647" s="81" t="s">
        <v>9975</v>
      </c>
      <c r="C2647" s="80">
        <v>24</v>
      </c>
      <c r="D2647" s="83">
        <v>44014</v>
      </c>
      <c r="E2647" s="83">
        <v>44034</v>
      </c>
      <c r="F2647" s="80" t="s">
        <v>728</v>
      </c>
      <c r="G2647" s="81" t="s">
        <v>13302</v>
      </c>
      <c r="H2647" s="93" t="s">
        <v>9567</v>
      </c>
      <c r="I2647" s="80" t="s">
        <v>7224</v>
      </c>
    </row>
    <row r="2648" spans="1:9" s="75" customFormat="1" ht="14.25" customHeight="1" x14ac:dyDescent="0.25">
      <c r="A2648" s="63" t="s">
        <v>13303</v>
      </c>
      <c r="B2648" s="64" t="s">
        <v>4635</v>
      </c>
      <c r="C2648" s="63">
        <v>24</v>
      </c>
      <c r="D2648" s="66">
        <v>44014</v>
      </c>
      <c r="E2648" s="66">
        <v>44034</v>
      </c>
      <c r="F2648" s="63" t="s">
        <v>728</v>
      </c>
      <c r="G2648" s="64" t="s">
        <v>13304</v>
      </c>
      <c r="H2648" s="67"/>
      <c r="I2648" s="95"/>
    </row>
    <row r="2649" spans="1:9" s="73" customFormat="1" ht="14.25" customHeight="1" x14ac:dyDescent="0.25">
      <c r="A2649" s="63" t="s">
        <v>13305</v>
      </c>
      <c r="B2649" s="64" t="s">
        <v>13306</v>
      </c>
      <c r="C2649" s="63">
        <v>24</v>
      </c>
      <c r="D2649" s="66">
        <v>44014</v>
      </c>
      <c r="E2649" s="66">
        <v>44034</v>
      </c>
      <c r="F2649" s="63" t="s">
        <v>1395</v>
      </c>
      <c r="G2649" s="64" t="s">
        <v>13307</v>
      </c>
      <c r="H2649" s="67"/>
      <c r="I2649" s="68"/>
    </row>
    <row r="2650" spans="1:9" ht="14.25" customHeight="1" x14ac:dyDescent="0.25">
      <c r="A2650" s="63" t="s">
        <v>13308</v>
      </c>
      <c r="B2650" s="64" t="s">
        <v>13309</v>
      </c>
      <c r="C2650" s="63">
        <v>24</v>
      </c>
      <c r="D2650" s="66">
        <v>44014</v>
      </c>
      <c r="E2650" s="66">
        <v>44034</v>
      </c>
      <c r="F2650" s="63" t="s">
        <v>2377</v>
      </c>
      <c r="G2650" s="64" t="s">
        <v>13310</v>
      </c>
      <c r="H2650" s="67"/>
      <c r="I2650" s="95"/>
    </row>
    <row r="2651" spans="1:9" s="75" customFormat="1" ht="14.25" customHeight="1" x14ac:dyDescent="0.25">
      <c r="A2651" s="63" t="s">
        <v>13311</v>
      </c>
      <c r="B2651" s="64" t="s">
        <v>12654</v>
      </c>
      <c r="C2651" s="63">
        <v>24</v>
      </c>
      <c r="D2651" s="66">
        <v>44014</v>
      </c>
      <c r="E2651" s="66">
        <v>44034</v>
      </c>
      <c r="F2651" s="63" t="s">
        <v>281</v>
      </c>
      <c r="G2651" s="64" t="s">
        <v>13312</v>
      </c>
      <c r="H2651" s="67"/>
      <c r="I2651" s="68"/>
    </row>
    <row r="2652" spans="1:9" s="75" customFormat="1" ht="14.25" customHeight="1" x14ac:dyDescent="0.25">
      <c r="A2652" s="63" t="s">
        <v>13313</v>
      </c>
      <c r="B2652" s="64" t="s">
        <v>7682</v>
      </c>
      <c r="C2652" s="63">
        <v>24</v>
      </c>
      <c r="D2652" s="66">
        <v>44014</v>
      </c>
      <c r="E2652" s="66">
        <v>44034</v>
      </c>
      <c r="F2652" s="63" t="s">
        <v>192</v>
      </c>
      <c r="G2652" s="64" t="s">
        <v>13314</v>
      </c>
      <c r="H2652" s="67"/>
      <c r="I2652" s="95"/>
    </row>
    <row r="2653" spans="1:9" s="75" customFormat="1" ht="14.25" customHeight="1" x14ac:dyDescent="0.25">
      <c r="A2653" s="63" t="s">
        <v>13315</v>
      </c>
      <c r="B2653" s="64" t="s">
        <v>13316</v>
      </c>
      <c r="C2653" s="63">
        <v>24</v>
      </c>
      <c r="D2653" s="66">
        <v>44014</v>
      </c>
      <c r="E2653" s="66">
        <v>44034</v>
      </c>
      <c r="F2653" s="63" t="s">
        <v>192</v>
      </c>
      <c r="G2653" s="64" t="s">
        <v>13317</v>
      </c>
      <c r="H2653" s="67"/>
      <c r="I2653" s="68"/>
    </row>
    <row r="2654" spans="1:9" s="75" customFormat="1" ht="14.25" customHeight="1" x14ac:dyDescent="0.25">
      <c r="A2654" s="80" t="s">
        <v>13318</v>
      </c>
      <c r="B2654" s="81" t="s">
        <v>9375</v>
      </c>
      <c r="C2654" s="80">
        <v>24</v>
      </c>
      <c r="D2654" s="83">
        <v>44014</v>
      </c>
      <c r="E2654" s="83">
        <v>44034</v>
      </c>
      <c r="F2654" s="80" t="s">
        <v>192</v>
      </c>
      <c r="G2654" s="81" t="s">
        <v>13319</v>
      </c>
      <c r="H2654" s="84" t="s">
        <v>7677</v>
      </c>
      <c r="I2654" s="85" t="s">
        <v>7224</v>
      </c>
    </row>
    <row r="2655" spans="1:9" ht="14.25" customHeight="1" x14ac:dyDescent="0.25">
      <c r="A2655" s="63" t="s">
        <v>13320</v>
      </c>
      <c r="B2655" s="64" t="s">
        <v>12835</v>
      </c>
      <c r="C2655" s="63">
        <v>24</v>
      </c>
      <c r="D2655" s="66">
        <v>44014</v>
      </c>
      <c r="E2655" s="66">
        <v>44034</v>
      </c>
      <c r="F2655" s="63" t="s">
        <v>2517</v>
      </c>
      <c r="G2655" s="64" t="s">
        <v>13321</v>
      </c>
      <c r="H2655" s="67"/>
      <c r="I2655" s="68"/>
    </row>
    <row r="2656" spans="1:9" s="75" customFormat="1" ht="14.25" customHeight="1" x14ac:dyDescent="0.25">
      <c r="A2656" s="63" t="s">
        <v>13322</v>
      </c>
      <c r="B2656" s="64" t="s">
        <v>4893</v>
      </c>
      <c r="C2656" s="63">
        <v>24</v>
      </c>
      <c r="D2656" s="66">
        <v>44014</v>
      </c>
      <c r="E2656" s="66">
        <v>44034</v>
      </c>
      <c r="F2656" s="63" t="s">
        <v>2328</v>
      </c>
      <c r="G2656" s="64" t="s">
        <v>13323</v>
      </c>
      <c r="H2656" s="67"/>
      <c r="I2656" s="68"/>
    </row>
    <row r="2657" spans="1:9" s="75" customFormat="1" ht="14.25" customHeight="1" x14ac:dyDescent="0.25">
      <c r="A2657" s="63" t="s">
        <v>13324</v>
      </c>
      <c r="B2657" s="64" t="s">
        <v>13325</v>
      </c>
      <c r="C2657" s="63">
        <v>24</v>
      </c>
      <c r="D2657" s="66">
        <v>44014</v>
      </c>
      <c r="E2657" s="66">
        <v>44034</v>
      </c>
      <c r="F2657" s="63" t="s">
        <v>5957</v>
      </c>
      <c r="G2657" s="64" t="s">
        <v>13326</v>
      </c>
      <c r="H2657" s="67"/>
      <c r="I2657" s="95"/>
    </row>
    <row r="2658" spans="1:9" s="75" customFormat="1" ht="14.25" customHeight="1" x14ac:dyDescent="0.25">
      <c r="A2658" s="63" t="s">
        <v>13327</v>
      </c>
      <c r="B2658" s="64" t="s">
        <v>13325</v>
      </c>
      <c r="C2658" s="63">
        <v>24</v>
      </c>
      <c r="D2658" s="66">
        <v>44014</v>
      </c>
      <c r="E2658" s="66">
        <v>44034</v>
      </c>
      <c r="F2658" s="63" t="s">
        <v>5957</v>
      </c>
      <c r="G2658" s="64" t="s">
        <v>13328</v>
      </c>
      <c r="H2658" s="67"/>
      <c r="I2658" s="72"/>
    </row>
    <row r="2659" spans="1:9" s="75" customFormat="1" ht="14.25" customHeight="1" x14ac:dyDescent="0.25">
      <c r="A2659" s="63" t="s">
        <v>13329</v>
      </c>
      <c r="B2659" s="64" t="s">
        <v>9100</v>
      </c>
      <c r="C2659" s="63">
        <v>24</v>
      </c>
      <c r="D2659" s="66">
        <v>44014</v>
      </c>
      <c r="E2659" s="66">
        <v>44034</v>
      </c>
      <c r="F2659" s="63" t="s">
        <v>3293</v>
      </c>
      <c r="G2659" s="64" t="s">
        <v>13330</v>
      </c>
      <c r="H2659" s="67"/>
      <c r="I2659" s="68"/>
    </row>
    <row r="2660" spans="1:9" s="75" customFormat="1" ht="14.25" customHeight="1" x14ac:dyDescent="0.25">
      <c r="A2660" s="59" t="s">
        <v>13331</v>
      </c>
      <c r="B2660" s="64" t="s">
        <v>13332</v>
      </c>
      <c r="C2660" s="59">
        <v>24</v>
      </c>
      <c r="D2660" s="61">
        <v>44014</v>
      </c>
      <c r="E2660" s="61">
        <v>44034</v>
      </c>
      <c r="F2660" s="59" t="s">
        <v>386</v>
      </c>
      <c r="G2660" s="17" t="s">
        <v>13333</v>
      </c>
      <c r="H2660" s="62" t="s">
        <v>7677</v>
      </c>
      <c r="I2660" s="59" t="s">
        <v>7129</v>
      </c>
    </row>
    <row r="2661" spans="1:9" s="75" customFormat="1" ht="14.25" customHeight="1" x14ac:dyDescent="0.25">
      <c r="A2661" s="63" t="s">
        <v>13334</v>
      </c>
      <c r="B2661" s="64" t="s">
        <v>10397</v>
      </c>
      <c r="C2661" s="63">
        <v>24</v>
      </c>
      <c r="D2661" s="66">
        <v>44014</v>
      </c>
      <c r="E2661" s="66">
        <v>44034</v>
      </c>
      <c r="F2661" s="63" t="s">
        <v>386</v>
      </c>
      <c r="G2661" s="64" t="s">
        <v>13335</v>
      </c>
      <c r="H2661" s="67"/>
      <c r="I2661" s="68"/>
    </row>
    <row r="2662" spans="1:9" s="75" customFormat="1" ht="14.25" customHeight="1" x14ac:dyDescent="0.25">
      <c r="A2662" s="63" t="s">
        <v>13336</v>
      </c>
      <c r="B2662" s="64" t="s">
        <v>13337</v>
      </c>
      <c r="C2662" s="63">
        <v>24</v>
      </c>
      <c r="D2662" s="66">
        <v>44014</v>
      </c>
      <c r="E2662" s="66">
        <v>44034</v>
      </c>
      <c r="F2662" s="63" t="s">
        <v>602</v>
      </c>
      <c r="G2662" s="64" t="s">
        <v>13338</v>
      </c>
      <c r="H2662" s="67"/>
      <c r="I2662" s="68"/>
    </row>
    <row r="2663" spans="1:9" s="75" customFormat="1" ht="14.25" customHeight="1" x14ac:dyDescent="0.25">
      <c r="A2663" s="59" t="s">
        <v>13339</v>
      </c>
      <c r="B2663" s="64" t="s">
        <v>13340</v>
      </c>
      <c r="C2663" s="59">
        <v>24</v>
      </c>
      <c r="D2663" s="61">
        <v>44014</v>
      </c>
      <c r="E2663" s="61">
        <v>44034</v>
      </c>
      <c r="F2663" s="59" t="s">
        <v>1889</v>
      </c>
      <c r="G2663" s="17" t="s">
        <v>13341</v>
      </c>
      <c r="H2663" s="62" t="s">
        <v>13342</v>
      </c>
      <c r="I2663" s="59" t="s">
        <v>7129</v>
      </c>
    </row>
    <row r="2664" spans="1:9" s="73" customFormat="1" ht="14.25" customHeight="1" x14ac:dyDescent="0.25">
      <c r="A2664" s="63" t="s">
        <v>13343</v>
      </c>
      <c r="B2664" s="64" t="s">
        <v>13344</v>
      </c>
      <c r="C2664" s="63">
        <v>24</v>
      </c>
      <c r="D2664" s="66">
        <v>44014</v>
      </c>
      <c r="E2664" s="66">
        <v>44034</v>
      </c>
      <c r="F2664" s="63" t="s">
        <v>2191</v>
      </c>
      <c r="G2664" s="64" t="s">
        <v>13345</v>
      </c>
      <c r="H2664" s="67"/>
      <c r="I2664" s="68"/>
    </row>
    <row r="2665" spans="1:9" s="75" customFormat="1" ht="14.25" customHeight="1" x14ac:dyDescent="0.25">
      <c r="A2665" s="63" t="s">
        <v>13346</v>
      </c>
      <c r="B2665" s="64" t="s">
        <v>13344</v>
      </c>
      <c r="C2665" s="63">
        <v>24</v>
      </c>
      <c r="D2665" s="66">
        <v>44014</v>
      </c>
      <c r="E2665" s="66">
        <v>44034</v>
      </c>
      <c r="F2665" s="63" t="s">
        <v>2191</v>
      </c>
      <c r="G2665" s="64" t="s">
        <v>13347</v>
      </c>
      <c r="H2665" s="67"/>
      <c r="I2665" s="95"/>
    </row>
    <row r="2666" spans="1:9" s="75" customFormat="1" ht="14.25" customHeight="1" x14ac:dyDescent="0.25">
      <c r="A2666" s="63" t="s">
        <v>13348</v>
      </c>
      <c r="B2666" s="64" t="s">
        <v>4247</v>
      </c>
      <c r="C2666" s="63">
        <v>24</v>
      </c>
      <c r="D2666" s="66">
        <v>44014</v>
      </c>
      <c r="E2666" s="66">
        <v>44034</v>
      </c>
      <c r="F2666" s="63" t="s">
        <v>1983</v>
      </c>
      <c r="G2666" s="64" t="s">
        <v>13349</v>
      </c>
      <c r="H2666" s="67"/>
      <c r="I2666" s="68"/>
    </row>
    <row r="2667" spans="1:9" s="75" customFormat="1" ht="14.25" customHeight="1" x14ac:dyDescent="0.25">
      <c r="A2667" s="63" t="s">
        <v>13350</v>
      </c>
      <c r="B2667" s="64" t="s">
        <v>13253</v>
      </c>
      <c r="C2667" s="63">
        <v>24</v>
      </c>
      <c r="D2667" s="66">
        <v>44014</v>
      </c>
      <c r="E2667" s="66">
        <v>44034</v>
      </c>
      <c r="F2667" s="63" t="s">
        <v>501</v>
      </c>
      <c r="G2667" s="64" t="s">
        <v>13351</v>
      </c>
      <c r="H2667" s="67"/>
      <c r="I2667" s="68"/>
    </row>
    <row r="2668" spans="1:9" s="75" customFormat="1" ht="14.25" customHeight="1" x14ac:dyDescent="0.25">
      <c r="A2668" s="59" t="s">
        <v>13352</v>
      </c>
      <c r="B2668" s="64" t="s">
        <v>13353</v>
      </c>
      <c r="C2668" s="59">
        <v>24</v>
      </c>
      <c r="D2668" s="61">
        <v>44014</v>
      </c>
      <c r="E2668" s="61">
        <v>44034</v>
      </c>
      <c r="F2668" s="59" t="s">
        <v>501</v>
      </c>
      <c r="G2668" s="17" t="s">
        <v>13354</v>
      </c>
      <c r="H2668" s="62" t="s">
        <v>13355</v>
      </c>
      <c r="I2668" s="59" t="s">
        <v>7129</v>
      </c>
    </row>
    <row r="2669" spans="1:9" s="75" customFormat="1" ht="14.25" customHeight="1" x14ac:dyDescent="0.25">
      <c r="A2669" s="63" t="s">
        <v>13356</v>
      </c>
      <c r="B2669" s="64" t="s">
        <v>13357</v>
      </c>
      <c r="C2669" s="63">
        <v>24</v>
      </c>
      <c r="D2669" s="66">
        <v>44014</v>
      </c>
      <c r="E2669" s="66">
        <v>44034</v>
      </c>
      <c r="F2669" s="63" t="s">
        <v>112</v>
      </c>
      <c r="G2669" s="64" t="s">
        <v>13358</v>
      </c>
      <c r="H2669" s="67"/>
      <c r="I2669" s="68"/>
    </row>
    <row r="2670" spans="1:9" s="73" customFormat="1" ht="14.25" customHeight="1" x14ac:dyDescent="0.25">
      <c r="A2670" s="63" t="s">
        <v>13359</v>
      </c>
      <c r="B2670" s="64" t="s">
        <v>11231</v>
      </c>
      <c r="C2670" s="63">
        <v>24</v>
      </c>
      <c r="D2670" s="66">
        <v>44014</v>
      </c>
      <c r="E2670" s="66">
        <v>44034</v>
      </c>
      <c r="F2670" s="63" t="s">
        <v>112</v>
      </c>
      <c r="G2670" s="64" t="s">
        <v>13360</v>
      </c>
      <c r="H2670" s="67"/>
      <c r="I2670" s="68"/>
    </row>
    <row r="2671" spans="1:9" s="75" customFormat="1" ht="14.25" customHeight="1" x14ac:dyDescent="0.25">
      <c r="A2671" s="63" t="s">
        <v>13361</v>
      </c>
      <c r="B2671" s="64" t="s">
        <v>12084</v>
      </c>
      <c r="C2671" s="63">
        <v>24</v>
      </c>
      <c r="D2671" s="66">
        <v>44014</v>
      </c>
      <c r="E2671" s="66">
        <v>44034</v>
      </c>
      <c r="F2671" s="63" t="s">
        <v>112</v>
      </c>
      <c r="G2671" s="64" t="s">
        <v>13362</v>
      </c>
      <c r="H2671" s="67"/>
      <c r="I2671" s="68"/>
    </row>
    <row r="2672" spans="1:9" s="75" customFormat="1" ht="14.25" customHeight="1" x14ac:dyDescent="0.25">
      <c r="A2672" s="63" t="s">
        <v>13363</v>
      </c>
      <c r="B2672" s="64" t="s">
        <v>4063</v>
      </c>
      <c r="C2672" s="63">
        <v>24</v>
      </c>
      <c r="D2672" s="66">
        <v>44014</v>
      </c>
      <c r="E2672" s="66">
        <v>44034</v>
      </c>
      <c r="F2672" s="63" t="s">
        <v>112</v>
      </c>
      <c r="G2672" s="64" t="s">
        <v>13364</v>
      </c>
      <c r="H2672" s="67"/>
      <c r="I2672" s="95"/>
    </row>
    <row r="2673" spans="1:9" s="75" customFormat="1" ht="14.25" customHeight="1" x14ac:dyDescent="0.25">
      <c r="A2673" s="63" t="s">
        <v>13365</v>
      </c>
      <c r="B2673" s="64" t="s">
        <v>4768</v>
      </c>
      <c r="C2673" s="63">
        <v>24</v>
      </c>
      <c r="D2673" s="66">
        <v>44014</v>
      </c>
      <c r="E2673" s="66">
        <v>44034</v>
      </c>
      <c r="F2673" s="63" t="s">
        <v>491</v>
      </c>
      <c r="G2673" s="64" t="s">
        <v>13366</v>
      </c>
      <c r="H2673" s="67"/>
      <c r="I2673" s="95"/>
    </row>
    <row r="2674" spans="1:9" s="75" customFormat="1" ht="14.25" customHeight="1" x14ac:dyDescent="0.25">
      <c r="A2674" s="63" t="s">
        <v>13367</v>
      </c>
      <c r="B2674" s="64" t="s">
        <v>7959</v>
      </c>
      <c r="C2674" s="63">
        <v>24</v>
      </c>
      <c r="D2674" s="66">
        <v>44014</v>
      </c>
      <c r="E2674" s="66">
        <v>44034</v>
      </c>
      <c r="F2674" s="63" t="s">
        <v>491</v>
      </c>
      <c r="G2674" s="64" t="s">
        <v>13368</v>
      </c>
      <c r="H2674" s="67"/>
      <c r="I2674" s="95"/>
    </row>
    <row r="2675" spans="1:9" s="75" customFormat="1" ht="14.25" customHeight="1" x14ac:dyDescent="0.25">
      <c r="A2675" s="59" t="s">
        <v>13369</v>
      </c>
      <c r="B2675" s="64" t="s">
        <v>13340</v>
      </c>
      <c r="C2675" s="59">
        <v>24</v>
      </c>
      <c r="D2675" s="61">
        <v>44014</v>
      </c>
      <c r="E2675" s="61">
        <v>44034</v>
      </c>
      <c r="F2675" s="59" t="s">
        <v>6126</v>
      </c>
      <c r="G2675" s="17" t="s">
        <v>13370</v>
      </c>
      <c r="H2675" s="62" t="s">
        <v>13371</v>
      </c>
      <c r="I2675" s="59" t="s">
        <v>7129</v>
      </c>
    </row>
    <row r="2676" spans="1:9" s="75" customFormat="1" ht="14.25" customHeight="1" x14ac:dyDescent="0.25">
      <c r="A2676" s="63" t="s">
        <v>13372</v>
      </c>
      <c r="B2676" s="64" t="s">
        <v>4063</v>
      </c>
      <c r="C2676" s="63">
        <v>24</v>
      </c>
      <c r="D2676" s="66">
        <v>44014</v>
      </c>
      <c r="E2676" s="66">
        <v>44034</v>
      </c>
      <c r="F2676" s="63" t="s">
        <v>2840</v>
      </c>
      <c r="G2676" s="64" t="s">
        <v>13373</v>
      </c>
      <c r="H2676" s="67"/>
      <c r="I2676" s="95"/>
    </row>
    <row r="2677" spans="1:9" s="75" customFormat="1" ht="14.25" customHeight="1" x14ac:dyDescent="0.25">
      <c r="A2677" s="63" t="s">
        <v>13374</v>
      </c>
      <c r="B2677" s="64" t="s">
        <v>4617</v>
      </c>
      <c r="C2677" s="63">
        <v>24</v>
      </c>
      <c r="D2677" s="66">
        <v>44014</v>
      </c>
      <c r="E2677" s="66">
        <v>44034</v>
      </c>
      <c r="F2677" s="63" t="s">
        <v>2427</v>
      </c>
      <c r="G2677" s="64" t="s">
        <v>13375</v>
      </c>
      <c r="H2677" s="67"/>
      <c r="I2677" s="68"/>
    </row>
    <row r="2678" spans="1:9" s="75" customFormat="1" ht="14.25" customHeight="1" x14ac:dyDescent="0.25">
      <c r="A2678" s="63" t="s">
        <v>13376</v>
      </c>
      <c r="B2678" s="64" t="s">
        <v>13377</v>
      </c>
      <c r="C2678" s="63">
        <v>24</v>
      </c>
      <c r="D2678" s="66">
        <v>44014</v>
      </c>
      <c r="E2678" s="66">
        <v>44034</v>
      </c>
      <c r="F2678" s="63" t="s">
        <v>366</v>
      </c>
      <c r="G2678" s="64" t="s">
        <v>13378</v>
      </c>
      <c r="H2678" s="67"/>
      <c r="I2678" s="95"/>
    </row>
    <row r="2679" spans="1:9" s="75" customFormat="1" ht="14.25" customHeight="1" x14ac:dyDescent="0.25">
      <c r="A2679" s="63" t="s">
        <v>13379</v>
      </c>
      <c r="B2679" s="64" t="s">
        <v>8101</v>
      </c>
      <c r="C2679" s="63">
        <v>24</v>
      </c>
      <c r="D2679" s="66">
        <v>44014</v>
      </c>
      <c r="E2679" s="66">
        <v>44034</v>
      </c>
      <c r="F2679" s="63" t="s">
        <v>366</v>
      </c>
      <c r="G2679" s="64" t="s">
        <v>13380</v>
      </c>
      <c r="H2679" s="67"/>
      <c r="I2679" s="95"/>
    </row>
    <row r="2680" spans="1:9" ht="14.25" customHeight="1" x14ac:dyDescent="0.25">
      <c r="A2680" s="63" t="s">
        <v>13381</v>
      </c>
      <c r="B2680" s="64" t="s">
        <v>7798</v>
      </c>
      <c r="C2680" s="63">
        <v>24</v>
      </c>
      <c r="D2680" s="66">
        <v>44014</v>
      </c>
      <c r="E2680" s="66">
        <v>44034</v>
      </c>
      <c r="F2680" s="63" t="s">
        <v>405</v>
      </c>
      <c r="G2680" s="64" t="s">
        <v>13382</v>
      </c>
      <c r="H2680" s="67"/>
      <c r="I2680" s="68"/>
    </row>
    <row r="2681" spans="1:9" s="73" customFormat="1" ht="14.25" customHeight="1" x14ac:dyDescent="0.25">
      <c r="A2681" s="63" t="s">
        <v>13383</v>
      </c>
      <c r="B2681" s="64" t="s">
        <v>8101</v>
      </c>
      <c r="C2681" s="63">
        <v>24</v>
      </c>
      <c r="D2681" s="66">
        <v>44014</v>
      </c>
      <c r="E2681" s="66">
        <v>44034</v>
      </c>
      <c r="F2681" s="63" t="s">
        <v>3240</v>
      </c>
      <c r="G2681" s="64" t="s">
        <v>13384</v>
      </c>
      <c r="H2681" s="67"/>
      <c r="I2681" s="68"/>
    </row>
    <row r="2682" spans="1:9" s="103" customFormat="1" ht="14.25" customHeight="1" x14ac:dyDescent="0.25">
      <c r="A2682" s="63" t="s">
        <v>13385</v>
      </c>
      <c r="B2682" s="64" t="s">
        <v>8101</v>
      </c>
      <c r="C2682" s="63">
        <v>24</v>
      </c>
      <c r="D2682" s="66">
        <v>44014</v>
      </c>
      <c r="E2682" s="66">
        <v>44034</v>
      </c>
      <c r="F2682" s="63" t="s">
        <v>6149</v>
      </c>
      <c r="G2682" s="64" t="s">
        <v>13386</v>
      </c>
      <c r="H2682" s="67"/>
      <c r="I2682" s="95"/>
    </row>
    <row r="2683" spans="1:9" s="103" customFormat="1" ht="14.25" customHeight="1" x14ac:dyDescent="0.25">
      <c r="A2683" s="63" t="s">
        <v>13387</v>
      </c>
      <c r="B2683" s="64" t="s">
        <v>8101</v>
      </c>
      <c r="C2683" s="63">
        <v>24</v>
      </c>
      <c r="D2683" s="66">
        <v>44014</v>
      </c>
      <c r="E2683" s="66">
        <v>44034</v>
      </c>
      <c r="F2683" s="63" t="s">
        <v>6149</v>
      </c>
      <c r="G2683" s="64" t="s">
        <v>13388</v>
      </c>
      <c r="H2683" s="67"/>
      <c r="I2683" s="72"/>
    </row>
    <row r="2684" spans="1:9" s="73" customFormat="1" ht="14.25" customHeight="1" x14ac:dyDescent="0.25">
      <c r="A2684" s="63" t="s">
        <v>13389</v>
      </c>
      <c r="B2684" s="64" t="s">
        <v>8101</v>
      </c>
      <c r="C2684" s="63">
        <v>24</v>
      </c>
      <c r="D2684" s="66">
        <v>44014</v>
      </c>
      <c r="E2684" s="66">
        <v>44034</v>
      </c>
      <c r="F2684" s="63" t="s">
        <v>6149</v>
      </c>
      <c r="G2684" s="64" t="s">
        <v>13390</v>
      </c>
      <c r="H2684" s="67"/>
      <c r="I2684" s="101"/>
    </row>
    <row r="2685" spans="1:9" ht="14.25" customHeight="1" x14ac:dyDescent="0.25">
      <c r="A2685" s="63" t="s">
        <v>13391</v>
      </c>
      <c r="B2685" s="64" t="s">
        <v>8101</v>
      </c>
      <c r="C2685" s="63">
        <v>24</v>
      </c>
      <c r="D2685" s="66">
        <v>44014</v>
      </c>
      <c r="E2685" s="66">
        <v>44034</v>
      </c>
      <c r="F2685" s="63" t="s">
        <v>1906</v>
      </c>
      <c r="G2685" s="64" t="s">
        <v>13392</v>
      </c>
      <c r="H2685" s="67"/>
      <c r="I2685" s="101"/>
    </row>
    <row r="2686" spans="1:9" ht="14.25" customHeight="1" x14ac:dyDescent="0.25">
      <c r="A2686" s="59" t="s">
        <v>13393</v>
      </c>
      <c r="B2686" s="64" t="s">
        <v>4063</v>
      </c>
      <c r="C2686" s="59">
        <v>24</v>
      </c>
      <c r="D2686" s="61">
        <v>44014</v>
      </c>
      <c r="E2686" s="61">
        <v>44034</v>
      </c>
      <c r="F2686" s="59" t="s">
        <v>695</v>
      </c>
      <c r="G2686" s="17" t="s">
        <v>13394</v>
      </c>
      <c r="H2686" s="62" t="s">
        <v>8120</v>
      </c>
      <c r="I2686" s="59" t="s">
        <v>7129</v>
      </c>
    </row>
    <row r="2687" spans="1:9" ht="14.25" customHeight="1" x14ac:dyDescent="0.25">
      <c r="A2687" s="63" t="s">
        <v>13395</v>
      </c>
      <c r="B2687" s="64" t="s">
        <v>13396</v>
      </c>
      <c r="C2687" s="63">
        <v>24</v>
      </c>
      <c r="D2687" s="66">
        <v>44014</v>
      </c>
      <c r="E2687" s="66">
        <v>44034</v>
      </c>
      <c r="F2687" s="63" t="s">
        <v>154</v>
      </c>
      <c r="G2687" s="64" t="s">
        <v>13397</v>
      </c>
      <c r="H2687" s="67"/>
      <c r="I2687" s="68"/>
    </row>
    <row r="2688" spans="1:9" ht="14.25" customHeight="1" x14ac:dyDescent="0.25">
      <c r="A2688" s="80" t="s">
        <v>13398</v>
      </c>
      <c r="B2688" s="81" t="s">
        <v>13399</v>
      </c>
      <c r="C2688" s="80">
        <v>24</v>
      </c>
      <c r="D2688" s="83">
        <v>44014</v>
      </c>
      <c r="E2688" s="83">
        <v>44034</v>
      </c>
      <c r="F2688" s="80" t="s">
        <v>6367</v>
      </c>
      <c r="G2688" s="81" t="s">
        <v>13400</v>
      </c>
      <c r="H2688" s="84" t="s">
        <v>8738</v>
      </c>
      <c r="I2688" s="80" t="s">
        <v>7224</v>
      </c>
    </row>
    <row r="2689" spans="1:9" ht="14.25" customHeight="1" x14ac:dyDescent="0.25">
      <c r="A2689" s="63" t="s">
        <v>13401</v>
      </c>
      <c r="B2689" s="64" t="s">
        <v>13402</v>
      </c>
      <c r="C2689" s="63">
        <v>24</v>
      </c>
      <c r="D2689" s="66">
        <v>44014</v>
      </c>
      <c r="E2689" s="66">
        <v>44034</v>
      </c>
      <c r="F2689" s="63" t="s">
        <v>6389</v>
      </c>
      <c r="G2689" s="64" t="s">
        <v>13403</v>
      </c>
      <c r="H2689" s="67"/>
      <c r="I2689" s="95"/>
    </row>
    <row r="2690" spans="1:9" ht="14.25" customHeight="1" x14ac:dyDescent="0.25">
      <c r="A2690" s="63" t="s">
        <v>13404</v>
      </c>
      <c r="B2690" s="64" t="s">
        <v>13057</v>
      </c>
      <c r="C2690" s="63">
        <v>24</v>
      </c>
      <c r="D2690" s="66">
        <v>44014</v>
      </c>
      <c r="E2690" s="66">
        <v>44034</v>
      </c>
      <c r="F2690" s="63" t="s">
        <v>132</v>
      </c>
      <c r="G2690" s="64" t="s">
        <v>13405</v>
      </c>
      <c r="H2690" s="67"/>
      <c r="I2690" s="68"/>
    </row>
    <row r="2691" spans="1:9" ht="14.25" customHeight="1" x14ac:dyDescent="0.25">
      <c r="A2691" s="63" t="s">
        <v>13406</v>
      </c>
      <c r="B2691" s="64" t="s">
        <v>4314</v>
      </c>
      <c r="C2691" s="63">
        <v>24</v>
      </c>
      <c r="D2691" s="66">
        <v>44014</v>
      </c>
      <c r="E2691" s="66">
        <v>44034</v>
      </c>
      <c r="F2691" s="63" t="s">
        <v>605</v>
      </c>
      <c r="G2691" s="64" t="s">
        <v>13407</v>
      </c>
      <c r="H2691" s="67"/>
      <c r="I2691" s="95"/>
    </row>
    <row r="2692" spans="1:9" ht="14.25" customHeight="1" x14ac:dyDescent="0.25">
      <c r="A2692" s="63" t="s">
        <v>13408</v>
      </c>
      <c r="B2692" s="64" t="s">
        <v>4617</v>
      </c>
      <c r="C2692" s="63">
        <v>24</v>
      </c>
      <c r="D2692" s="66">
        <v>44014</v>
      </c>
      <c r="E2692" s="66">
        <v>44034</v>
      </c>
      <c r="F2692" s="63" t="s">
        <v>38</v>
      </c>
      <c r="G2692" s="64" t="s">
        <v>13409</v>
      </c>
      <c r="H2692" s="67"/>
      <c r="I2692" s="68"/>
    </row>
    <row r="2693" spans="1:9" ht="14.25" customHeight="1" x14ac:dyDescent="0.25">
      <c r="A2693" s="63" t="s">
        <v>13410</v>
      </c>
      <c r="B2693" s="64" t="s">
        <v>4617</v>
      </c>
      <c r="C2693" s="63">
        <v>24</v>
      </c>
      <c r="D2693" s="66">
        <v>44014</v>
      </c>
      <c r="E2693" s="66">
        <v>44034</v>
      </c>
      <c r="F2693" s="63" t="s">
        <v>197</v>
      </c>
      <c r="G2693" s="64" t="s">
        <v>13411</v>
      </c>
      <c r="H2693" s="67"/>
      <c r="I2693" s="68"/>
    </row>
    <row r="2694" spans="1:9" ht="14.25" customHeight="1" x14ac:dyDescent="0.25">
      <c r="A2694" s="63" t="s">
        <v>13412</v>
      </c>
      <c r="B2694" s="64" t="s">
        <v>4353</v>
      </c>
      <c r="C2694" s="63">
        <v>24</v>
      </c>
      <c r="D2694" s="66">
        <v>44014</v>
      </c>
      <c r="E2694" s="66">
        <v>44034</v>
      </c>
      <c r="F2694" s="63" t="s">
        <v>7100</v>
      </c>
      <c r="G2694" s="64" t="s">
        <v>13413</v>
      </c>
      <c r="H2694" s="67"/>
      <c r="I2694" s="95"/>
    </row>
    <row r="2695" spans="1:9" ht="14.25" customHeight="1" x14ac:dyDescent="0.25">
      <c r="A2695" s="63" t="s">
        <v>13414</v>
      </c>
      <c r="B2695" s="64" t="s">
        <v>13415</v>
      </c>
      <c r="C2695" s="63">
        <v>25</v>
      </c>
      <c r="D2695" s="66">
        <v>44019</v>
      </c>
      <c r="E2695" s="66">
        <v>44039</v>
      </c>
      <c r="F2695" s="63" t="s">
        <v>733</v>
      </c>
      <c r="G2695" s="64" t="s">
        <v>13416</v>
      </c>
      <c r="H2695" s="67"/>
      <c r="I2695" s="95"/>
    </row>
    <row r="2696" spans="1:9" ht="14.25" customHeight="1" x14ac:dyDescent="0.25">
      <c r="A2696" s="59" t="s">
        <v>13417</v>
      </c>
      <c r="B2696" s="64" t="s">
        <v>4094</v>
      </c>
      <c r="C2696" s="59">
        <v>25</v>
      </c>
      <c r="D2696" s="61">
        <v>44019</v>
      </c>
      <c r="E2696" s="61">
        <v>44039</v>
      </c>
      <c r="F2696" s="59" t="s">
        <v>842</v>
      </c>
      <c r="G2696" s="17" t="s">
        <v>13418</v>
      </c>
      <c r="H2696" s="97" t="s">
        <v>13419</v>
      </c>
      <c r="I2696" s="59" t="s">
        <v>7129</v>
      </c>
    </row>
    <row r="2697" spans="1:9" ht="14.25" customHeight="1" x14ac:dyDescent="0.25">
      <c r="A2697" s="59" t="s">
        <v>13417</v>
      </c>
      <c r="B2697" s="64" t="s">
        <v>4094</v>
      </c>
      <c r="C2697" s="59">
        <v>25</v>
      </c>
      <c r="D2697" s="61">
        <v>44019</v>
      </c>
      <c r="E2697" s="61">
        <v>44039</v>
      </c>
      <c r="F2697" s="59" t="s">
        <v>842</v>
      </c>
      <c r="G2697" s="17" t="s">
        <v>13418</v>
      </c>
      <c r="H2697" s="62" t="s">
        <v>13081</v>
      </c>
      <c r="I2697" s="59" t="s">
        <v>7129</v>
      </c>
    </row>
    <row r="2698" spans="1:9" ht="14.25" customHeight="1" x14ac:dyDescent="0.25">
      <c r="A2698" s="63" t="s">
        <v>13420</v>
      </c>
      <c r="B2698" s="64" t="s">
        <v>4094</v>
      </c>
      <c r="C2698" s="63">
        <v>25</v>
      </c>
      <c r="D2698" s="66">
        <v>44019</v>
      </c>
      <c r="E2698" s="66">
        <v>44039</v>
      </c>
      <c r="F2698" s="63" t="s">
        <v>2729</v>
      </c>
      <c r="G2698" s="64" t="s">
        <v>13421</v>
      </c>
      <c r="H2698" s="67"/>
      <c r="I2698" s="95"/>
    </row>
    <row r="2699" spans="1:9" ht="14.25" customHeight="1" x14ac:dyDescent="0.25">
      <c r="A2699" s="59" t="s">
        <v>13422</v>
      </c>
      <c r="B2699" s="64" t="s">
        <v>10543</v>
      </c>
      <c r="C2699" s="59">
        <v>25</v>
      </c>
      <c r="D2699" s="61">
        <v>44019</v>
      </c>
      <c r="E2699" s="61">
        <v>44039</v>
      </c>
      <c r="F2699" s="59" t="s">
        <v>2414</v>
      </c>
      <c r="G2699" s="17" t="s">
        <v>13423</v>
      </c>
      <c r="H2699" s="62" t="s">
        <v>13424</v>
      </c>
      <c r="I2699" s="59" t="s">
        <v>7129</v>
      </c>
    </row>
    <row r="2700" spans="1:9" s="73" customFormat="1" ht="14.25" customHeight="1" x14ac:dyDescent="0.25">
      <c r="A2700" s="63" t="s">
        <v>13425</v>
      </c>
      <c r="B2700" s="64" t="s">
        <v>12654</v>
      </c>
      <c r="C2700" s="63">
        <v>25</v>
      </c>
      <c r="D2700" s="66">
        <v>44019</v>
      </c>
      <c r="E2700" s="66">
        <v>44039</v>
      </c>
      <c r="F2700" s="63" t="s">
        <v>5155</v>
      </c>
      <c r="G2700" s="64" t="s">
        <v>13426</v>
      </c>
      <c r="H2700" s="67"/>
      <c r="I2700" s="68"/>
    </row>
    <row r="2701" spans="1:9" ht="14.25" customHeight="1" x14ac:dyDescent="0.25">
      <c r="A2701" s="63" t="s">
        <v>13427</v>
      </c>
      <c r="B2701" s="64" t="s">
        <v>13428</v>
      </c>
      <c r="C2701" s="63">
        <v>25</v>
      </c>
      <c r="D2701" s="66">
        <v>44019</v>
      </c>
      <c r="E2701" s="66">
        <v>44039</v>
      </c>
      <c r="F2701" s="63" t="s">
        <v>663</v>
      </c>
      <c r="G2701" s="64" t="s">
        <v>13429</v>
      </c>
      <c r="H2701" s="67"/>
      <c r="I2701" s="95"/>
    </row>
    <row r="2702" spans="1:9" ht="14.25" customHeight="1" x14ac:dyDescent="0.25">
      <c r="A2702" s="63" t="s">
        <v>13430</v>
      </c>
      <c r="B2702" s="64" t="s">
        <v>7538</v>
      </c>
      <c r="C2702" s="63">
        <v>25</v>
      </c>
      <c r="D2702" s="66">
        <v>44019</v>
      </c>
      <c r="E2702" s="66">
        <v>44039</v>
      </c>
      <c r="F2702" s="63" t="s">
        <v>5182</v>
      </c>
      <c r="G2702" s="64" t="s">
        <v>13431</v>
      </c>
      <c r="H2702" s="67"/>
      <c r="I2702" s="68"/>
    </row>
    <row r="2703" spans="1:9" s="73" customFormat="1" ht="14.25" customHeight="1" x14ac:dyDescent="0.25">
      <c r="A2703" s="63" t="s">
        <v>13432</v>
      </c>
      <c r="B2703" s="64" t="s">
        <v>10543</v>
      </c>
      <c r="C2703" s="63">
        <v>25</v>
      </c>
      <c r="D2703" s="66">
        <v>44019</v>
      </c>
      <c r="E2703" s="66">
        <v>44039</v>
      </c>
      <c r="F2703" s="63" t="s">
        <v>147</v>
      </c>
      <c r="G2703" s="64" t="s">
        <v>13433</v>
      </c>
      <c r="H2703" s="67"/>
      <c r="I2703" s="68"/>
    </row>
    <row r="2704" spans="1:9" ht="14.25" customHeight="1" x14ac:dyDescent="0.25">
      <c r="A2704" s="59" t="s">
        <v>13434</v>
      </c>
      <c r="B2704" s="64" t="s">
        <v>9036</v>
      </c>
      <c r="C2704" s="59">
        <v>25</v>
      </c>
      <c r="D2704" s="61">
        <v>44019</v>
      </c>
      <c r="E2704" s="61">
        <v>44039</v>
      </c>
      <c r="F2704" s="59" t="s">
        <v>129</v>
      </c>
      <c r="G2704" s="17" t="s">
        <v>13435</v>
      </c>
      <c r="H2704" s="62" t="s">
        <v>13436</v>
      </c>
      <c r="I2704" s="59" t="s">
        <v>7129</v>
      </c>
    </row>
    <row r="2705" spans="1:9" ht="14.25" customHeight="1" x14ac:dyDescent="0.25">
      <c r="A2705" s="80" t="s">
        <v>13434</v>
      </c>
      <c r="B2705" s="81" t="s">
        <v>9036</v>
      </c>
      <c r="C2705" s="80">
        <v>25</v>
      </c>
      <c r="D2705" s="83">
        <v>44019</v>
      </c>
      <c r="E2705" s="83">
        <v>44039</v>
      </c>
      <c r="F2705" s="80" t="s">
        <v>129</v>
      </c>
      <c r="G2705" s="81" t="s">
        <v>13435</v>
      </c>
      <c r="H2705" s="84" t="s">
        <v>13437</v>
      </c>
      <c r="I2705" s="80" t="s">
        <v>7224</v>
      </c>
    </row>
    <row r="2706" spans="1:9" ht="14.25" customHeight="1" x14ac:dyDescent="0.25">
      <c r="A2706" s="59" t="s">
        <v>13438</v>
      </c>
      <c r="B2706" s="64" t="s">
        <v>13439</v>
      </c>
      <c r="C2706" s="59">
        <v>25</v>
      </c>
      <c r="D2706" s="61">
        <v>44019</v>
      </c>
      <c r="E2706" s="61">
        <v>44039</v>
      </c>
      <c r="F2706" s="59" t="s">
        <v>5216</v>
      </c>
      <c r="G2706" s="17" t="s">
        <v>13440</v>
      </c>
      <c r="H2706" s="62" t="s">
        <v>7259</v>
      </c>
      <c r="I2706" s="59" t="s">
        <v>7129</v>
      </c>
    </row>
    <row r="2707" spans="1:9" ht="14.25" customHeight="1" x14ac:dyDescent="0.25">
      <c r="A2707" s="80" t="s">
        <v>13441</v>
      </c>
      <c r="B2707" s="81" t="s">
        <v>8101</v>
      </c>
      <c r="C2707" s="80">
        <v>25</v>
      </c>
      <c r="D2707" s="83">
        <v>44019</v>
      </c>
      <c r="E2707" s="83">
        <v>44039</v>
      </c>
      <c r="F2707" s="80" t="s">
        <v>5225</v>
      </c>
      <c r="G2707" s="81" t="s">
        <v>13442</v>
      </c>
      <c r="H2707" s="84" t="s">
        <v>13443</v>
      </c>
      <c r="I2707" s="80" t="s">
        <v>7224</v>
      </c>
    </row>
    <row r="2708" spans="1:9" ht="14.25" customHeight="1" x14ac:dyDescent="0.25">
      <c r="A2708" s="63" t="s">
        <v>13444</v>
      </c>
      <c r="B2708" s="64" t="s">
        <v>4901</v>
      </c>
      <c r="C2708" s="63">
        <v>25</v>
      </c>
      <c r="D2708" s="66">
        <v>44019</v>
      </c>
      <c r="E2708" s="66">
        <v>44039</v>
      </c>
      <c r="F2708" s="63" t="s">
        <v>392</v>
      </c>
      <c r="G2708" s="64" t="s">
        <v>13445</v>
      </c>
      <c r="H2708" s="67"/>
      <c r="I2708" s="101"/>
    </row>
    <row r="2709" spans="1:9" ht="14.25" customHeight="1" x14ac:dyDescent="0.25">
      <c r="A2709" s="63" t="s">
        <v>13446</v>
      </c>
      <c r="B2709" s="64" t="s">
        <v>4901</v>
      </c>
      <c r="C2709" s="63">
        <v>25</v>
      </c>
      <c r="D2709" s="66">
        <v>44019</v>
      </c>
      <c r="E2709" s="66">
        <v>44039</v>
      </c>
      <c r="F2709" s="63" t="s">
        <v>845</v>
      </c>
      <c r="G2709" s="64" t="s">
        <v>13447</v>
      </c>
      <c r="H2709" s="67"/>
      <c r="I2709" s="68"/>
    </row>
    <row r="2710" spans="1:9" ht="14.25" customHeight="1" x14ac:dyDescent="0.25">
      <c r="A2710" s="63" t="s">
        <v>13448</v>
      </c>
      <c r="B2710" s="64" t="s">
        <v>4178</v>
      </c>
      <c r="C2710" s="63">
        <v>25</v>
      </c>
      <c r="D2710" s="66">
        <v>44019</v>
      </c>
      <c r="E2710" s="66">
        <v>44039</v>
      </c>
      <c r="F2710" s="63" t="s">
        <v>275</v>
      </c>
      <c r="G2710" s="64" t="s">
        <v>13449</v>
      </c>
      <c r="H2710" s="67"/>
      <c r="I2710" s="68"/>
    </row>
    <row r="2711" spans="1:9" s="73" customFormat="1" ht="14.25" customHeight="1" x14ac:dyDescent="0.25">
      <c r="A2711" s="63" t="s">
        <v>13450</v>
      </c>
      <c r="B2711" s="64" t="s">
        <v>8246</v>
      </c>
      <c r="C2711" s="63">
        <v>25</v>
      </c>
      <c r="D2711" s="66">
        <v>44019</v>
      </c>
      <c r="E2711" s="66">
        <v>44039</v>
      </c>
      <c r="F2711" s="63" t="s">
        <v>332</v>
      </c>
      <c r="G2711" s="64" t="s">
        <v>13451</v>
      </c>
      <c r="H2711" s="67"/>
      <c r="I2711" s="68"/>
    </row>
    <row r="2712" spans="1:9" ht="14.25" customHeight="1" x14ac:dyDescent="0.25">
      <c r="A2712" s="63" t="s">
        <v>13452</v>
      </c>
      <c r="B2712" s="64" t="s">
        <v>13453</v>
      </c>
      <c r="C2712" s="63">
        <v>25</v>
      </c>
      <c r="D2712" s="66">
        <v>44019</v>
      </c>
      <c r="E2712" s="66">
        <v>44039</v>
      </c>
      <c r="F2712" s="63" t="s">
        <v>332</v>
      </c>
      <c r="G2712" s="64" t="s">
        <v>13454</v>
      </c>
      <c r="H2712" s="67"/>
      <c r="I2712" s="68"/>
    </row>
    <row r="2713" spans="1:9" ht="14.25" customHeight="1" x14ac:dyDescent="0.25">
      <c r="A2713" s="63" t="s">
        <v>13455</v>
      </c>
      <c r="B2713" s="64" t="s">
        <v>9767</v>
      </c>
      <c r="C2713" s="63">
        <v>25</v>
      </c>
      <c r="D2713" s="66">
        <v>44019</v>
      </c>
      <c r="E2713" s="66">
        <v>44039</v>
      </c>
      <c r="F2713" s="63" t="s">
        <v>332</v>
      </c>
      <c r="G2713" s="64" t="s">
        <v>13456</v>
      </c>
      <c r="H2713" s="67"/>
      <c r="I2713" s="68"/>
    </row>
    <row r="2714" spans="1:9" s="75" customFormat="1" ht="14.25" customHeight="1" x14ac:dyDescent="0.25">
      <c r="A2714" s="59" t="s">
        <v>13457</v>
      </c>
      <c r="B2714" s="64" t="s">
        <v>3969</v>
      </c>
      <c r="C2714" s="59">
        <v>25</v>
      </c>
      <c r="D2714" s="61">
        <v>44019</v>
      </c>
      <c r="E2714" s="61">
        <v>44039</v>
      </c>
      <c r="F2714" s="59" t="s">
        <v>332</v>
      </c>
      <c r="G2714" s="17" t="s">
        <v>13458</v>
      </c>
      <c r="H2714" s="62" t="s">
        <v>13459</v>
      </c>
      <c r="I2714" s="59" t="s">
        <v>7129</v>
      </c>
    </row>
    <row r="2715" spans="1:9" s="75" customFormat="1" ht="14.25" customHeight="1" x14ac:dyDescent="0.25">
      <c r="A2715" s="59" t="s">
        <v>13460</v>
      </c>
      <c r="B2715" s="64" t="s">
        <v>13461</v>
      </c>
      <c r="C2715" s="59">
        <v>25</v>
      </c>
      <c r="D2715" s="61">
        <v>44019</v>
      </c>
      <c r="E2715" s="61">
        <v>44039</v>
      </c>
      <c r="F2715" s="59" t="s">
        <v>254</v>
      </c>
      <c r="G2715" s="17" t="s">
        <v>13462</v>
      </c>
      <c r="H2715" s="62" t="s">
        <v>7450</v>
      </c>
      <c r="I2715" s="59" t="s">
        <v>7129</v>
      </c>
    </row>
    <row r="2716" spans="1:9" s="75" customFormat="1" ht="14.25" customHeight="1" x14ac:dyDescent="0.25">
      <c r="A2716" s="63" t="s">
        <v>13463</v>
      </c>
      <c r="B2716" s="64" t="s">
        <v>4617</v>
      </c>
      <c r="C2716" s="63">
        <v>25</v>
      </c>
      <c r="D2716" s="66">
        <v>44019</v>
      </c>
      <c r="E2716" s="66">
        <v>44039</v>
      </c>
      <c r="F2716" s="63" t="s">
        <v>5339</v>
      </c>
      <c r="G2716" s="64" t="s">
        <v>13464</v>
      </c>
      <c r="H2716" s="67"/>
      <c r="I2716" s="68"/>
    </row>
    <row r="2717" spans="1:9" s="75" customFormat="1" ht="14.25" customHeight="1" x14ac:dyDescent="0.25">
      <c r="A2717" s="63" t="s">
        <v>13465</v>
      </c>
      <c r="B2717" s="64" t="s">
        <v>4617</v>
      </c>
      <c r="C2717" s="63">
        <v>25</v>
      </c>
      <c r="D2717" s="66">
        <v>44019</v>
      </c>
      <c r="E2717" s="66">
        <v>44039</v>
      </c>
      <c r="F2717" s="63" t="s">
        <v>5339</v>
      </c>
      <c r="G2717" s="64" t="s">
        <v>13466</v>
      </c>
      <c r="H2717" s="67"/>
      <c r="I2717" s="68"/>
    </row>
    <row r="2718" spans="1:9" s="75" customFormat="1" ht="14.25" customHeight="1" x14ac:dyDescent="0.25">
      <c r="A2718" s="63" t="s">
        <v>13467</v>
      </c>
      <c r="B2718" s="64" t="s">
        <v>4617</v>
      </c>
      <c r="C2718" s="63">
        <v>25</v>
      </c>
      <c r="D2718" s="66">
        <v>44019</v>
      </c>
      <c r="E2718" s="66">
        <v>44039</v>
      </c>
      <c r="F2718" s="63" t="s">
        <v>5339</v>
      </c>
      <c r="G2718" s="64" t="s">
        <v>13468</v>
      </c>
      <c r="H2718" s="67"/>
      <c r="I2718" s="68"/>
    </row>
    <row r="2719" spans="1:9" s="75" customFormat="1" ht="14.25" customHeight="1" x14ac:dyDescent="0.25">
      <c r="A2719" s="63" t="s">
        <v>13469</v>
      </c>
      <c r="B2719" s="64" t="s">
        <v>4617</v>
      </c>
      <c r="C2719" s="63">
        <v>25</v>
      </c>
      <c r="D2719" s="66">
        <v>44019</v>
      </c>
      <c r="E2719" s="66">
        <v>44039</v>
      </c>
      <c r="F2719" s="63" t="s">
        <v>5339</v>
      </c>
      <c r="G2719" s="64" t="s">
        <v>13470</v>
      </c>
      <c r="H2719" s="67"/>
      <c r="I2719" s="68"/>
    </row>
    <row r="2720" spans="1:9" s="75" customFormat="1" ht="14.25" customHeight="1" x14ac:dyDescent="0.25">
      <c r="A2720" s="63" t="s">
        <v>13471</v>
      </c>
      <c r="B2720" s="64" t="s">
        <v>4617</v>
      </c>
      <c r="C2720" s="63">
        <v>25</v>
      </c>
      <c r="D2720" s="66">
        <v>44019</v>
      </c>
      <c r="E2720" s="66">
        <v>44039</v>
      </c>
      <c r="F2720" s="63" t="s">
        <v>5339</v>
      </c>
      <c r="G2720" s="64" t="s">
        <v>13472</v>
      </c>
      <c r="H2720" s="67"/>
      <c r="I2720" s="68"/>
    </row>
    <row r="2721" spans="1:9" ht="14.25" customHeight="1" x14ac:dyDescent="0.25">
      <c r="A2721" s="63" t="s">
        <v>13473</v>
      </c>
      <c r="B2721" s="64" t="s">
        <v>4617</v>
      </c>
      <c r="C2721" s="63">
        <v>25</v>
      </c>
      <c r="D2721" s="66">
        <v>44019</v>
      </c>
      <c r="E2721" s="66">
        <v>44039</v>
      </c>
      <c r="F2721" s="63" t="s">
        <v>5339</v>
      </c>
      <c r="G2721" s="64" t="s">
        <v>13474</v>
      </c>
      <c r="H2721" s="67"/>
      <c r="I2721" s="68"/>
    </row>
    <row r="2722" spans="1:9" ht="14.25" customHeight="1" x14ac:dyDescent="0.25">
      <c r="A2722" s="63" t="s">
        <v>13475</v>
      </c>
      <c r="B2722" s="64" t="s">
        <v>4617</v>
      </c>
      <c r="C2722" s="63">
        <v>25</v>
      </c>
      <c r="D2722" s="66">
        <v>44019</v>
      </c>
      <c r="E2722" s="66">
        <v>44039</v>
      </c>
      <c r="F2722" s="63" t="s">
        <v>5339</v>
      </c>
      <c r="G2722" s="64" t="s">
        <v>13476</v>
      </c>
      <c r="H2722" s="67"/>
      <c r="I2722" s="68"/>
    </row>
    <row r="2723" spans="1:9" ht="14.25" customHeight="1" x14ac:dyDescent="0.25">
      <c r="A2723" s="63" t="s">
        <v>13477</v>
      </c>
      <c r="B2723" s="64" t="s">
        <v>4617</v>
      </c>
      <c r="C2723" s="63">
        <v>25</v>
      </c>
      <c r="D2723" s="66">
        <v>44019</v>
      </c>
      <c r="E2723" s="66">
        <v>44039</v>
      </c>
      <c r="F2723" s="63" t="s">
        <v>5339</v>
      </c>
      <c r="G2723" s="64" t="s">
        <v>13478</v>
      </c>
      <c r="H2723" s="67"/>
      <c r="I2723" s="68"/>
    </row>
    <row r="2724" spans="1:9" ht="14.25" customHeight="1" x14ac:dyDescent="0.25">
      <c r="A2724" s="63" t="s">
        <v>13479</v>
      </c>
      <c r="B2724" s="64" t="s">
        <v>4617</v>
      </c>
      <c r="C2724" s="63">
        <v>25</v>
      </c>
      <c r="D2724" s="66">
        <v>44019</v>
      </c>
      <c r="E2724" s="66">
        <v>44039</v>
      </c>
      <c r="F2724" s="63" t="s">
        <v>5339</v>
      </c>
      <c r="G2724" s="64" t="s">
        <v>13480</v>
      </c>
      <c r="H2724" s="67"/>
      <c r="I2724" s="68"/>
    </row>
    <row r="2725" spans="1:9" ht="14.25" customHeight="1" x14ac:dyDescent="0.25">
      <c r="A2725" s="63" t="s">
        <v>13481</v>
      </c>
      <c r="B2725" s="64" t="s">
        <v>4617</v>
      </c>
      <c r="C2725" s="63">
        <v>25</v>
      </c>
      <c r="D2725" s="66">
        <v>44019</v>
      </c>
      <c r="E2725" s="66">
        <v>44039</v>
      </c>
      <c r="F2725" s="63" t="s">
        <v>5339</v>
      </c>
      <c r="G2725" s="64" t="s">
        <v>13482</v>
      </c>
      <c r="H2725" s="67"/>
      <c r="I2725" s="68"/>
    </row>
    <row r="2726" spans="1:9" ht="14.25" customHeight="1" x14ac:dyDescent="0.25">
      <c r="A2726" s="63" t="s">
        <v>13483</v>
      </c>
      <c r="B2726" s="64" t="s">
        <v>4617</v>
      </c>
      <c r="C2726" s="63">
        <v>25</v>
      </c>
      <c r="D2726" s="66">
        <v>44019</v>
      </c>
      <c r="E2726" s="66">
        <v>44039</v>
      </c>
      <c r="F2726" s="63" t="s">
        <v>5339</v>
      </c>
      <c r="G2726" s="64" t="s">
        <v>13484</v>
      </c>
      <c r="H2726" s="67"/>
      <c r="I2726" s="68"/>
    </row>
    <row r="2727" spans="1:9" ht="14.25" customHeight="1" x14ac:dyDescent="0.25">
      <c r="A2727" s="63" t="s">
        <v>13485</v>
      </c>
      <c r="B2727" s="64" t="s">
        <v>4617</v>
      </c>
      <c r="C2727" s="63">
        <v>25</v>
      </c>
      <c r="D2727" s="66">
        <v>44019</v>
      </c>
      <c r="E2727" s="66">
        <v>44039</v>
      </c>
      <c r="F2727" s="63" t="s">
        <v>5339</v>
      </c>
      <c r="G2727" s="64" t="s">
        <v>13486</v>
      </c>
      <c r="H2727" s="67"/>
      <c r="I2727" s="68"/>
    </row>
    <row r="2728" spans="1:9" ht="14.25" customHeight="1" x14ac:dyDescent="0.25">
      <c r="A2728" s="63" t="s">
        <v>13487</v>
      </c>
      <c r="B2728" s="64" t="s">
        <v>4617</v>
      </c>
      <c r="C2728" s="63">
        <v>25</v>
      </c>
      <c r="D2728" s="66">
        <v>44019</v>
      </c>
      <c r="E2728" s="66">
        <v>44039</v>
      </c>
      <c r="F2728" s="63" t="s">
        <v>5339</v>
      </c>
      <c r="G2728" s="64" t="s">
        <v>13488</v>
      </c>
      <c r="H2728" s="67"/>
      <c r="I2728" s="68"/>
    </row>
    <row r="2729" spans="1:9" ht="14.25" customHeight="1" x14ac:dyDescent="0.25">
      <c r="A2729" s="63" t="s">
        <v>13489</v>
      </c>
      <c r="B2729" s="64" t="s">
        <v>4617</v>
      </c>
      <c r="C2729" s="63">
        <v>25</v>
      </c>
      <c r="D2729" s="66">
        <v>44019</v>
      </c>
      <c r="E2729" s="66">
        <v>44039</v>
      </c>
      <c r="F2729" s="63" t="s">
        <v>5339</v>
      </c>
      <c r="G2729" s="64" t="s">
        <v>13490</v>
      </c>
      <c r="H2729" s="67"/>
      <c r="I2729" s="68"/>
    </row>
    <row r="2730" spans="1:9" ht="14.25" customHeight="1" x14ac:dyDescent="0.25">
      <c r="A2730" s="59" t="s">
        <v>13491</v>
      </c>
      <c r="B2730" s="64" t="s">
        <v>10543</v>
      </c>
      <c r="C2730" s="59">
        <v>25</v>
      </c>
      <c r="D2730" s="61">
        <v>44019</v>
      </c>
      <c r="E2730" s="61">
        <v>44039</v>
      </c>
      <c r="F2730" s="59" t="s">
        <v>322</v>
      </c>
      <c r="G2730" s="17" t="s">
        <v>13492</v>
      </c>
      <c r="H2730" s="62" t="s">
        <v>8708</v>
      </c>
      <c r="I2730" s="59" t="s">
        <v>7129</v>
      </c>
    </row>
    <row r="2731" spans="1:9" ht="14.25" customHeight="1" x14ac:dyDescent="0.25">
      <c r="A2731" s="80" t="s">
        <v>13493</v>
      </c>
      <c r="B2731" s="81" t="s">
        <v>7524</v>
      </c>
      <c r="C2731" s="80">
        <v>25</v>
      </c>
      <c r="D2731" s="83">
        <v>44019</v>
      </c>
      <c r="E2731" s="83">
        <v>44039</v>
      </c>
      <c r="F2731" s="80" t="s">
        <v>698</v>
      </c>
      <c r="G2731" s="81" t="s">
        <v>13494</v>
      </c>
      <c r="H2731" s="84" t="s">
        <v>10037</v>
      </c>
      <c r="I2731" s="80" t="s">
        <v>7224</v>
      </c>
    </row>
    <row r="2732" spans="1:9" ht="14.25" customHeight="1" x14ac:dyDescent="0.25">
      <c r="A2732" s="59" t="s">
        <v>13495</v>
      </c>
      <c r="B2732" s="64" t="s">
        <v>7524</v>
      </c>
      <c r="C2732" s="59">
        <v>25</v>
      </c>
      <c r="D2732" s="61">
        <v>44019</v>
      </c>
      <c r="E2732" s="61">
        <v>44039</v>
      </c>
      <c r="F2732" s="59" t="s">
        <v>698</v>
      </c>
      <c r="G2732" s="17" t="s">
        <v>13496</v>
      </c>
      <c r="H2732" s="62" t="s">
        <v>13497</v>
      </c>
      <c r="I2732" s="59" t="s">
        <v>7129</v>
      </c>
    </row>
    <row r="2733" spans="1:9" ht="14.25" customHeight="1" x14ac:dyDescent="0.25">
      <c r="A2733" s="80" t="s">
        <v>13495</v>
      </c>
      <c r="B2733" s="81" t="s">
        <v>7524</v>
      </c>
      <c r="C2733" s="80">
        <v>25</v>
      </c>
      <c r="D2733" s="83">
        <v>44019</v>
      </c>
      <c r="E2733" s="83">
        <v>44039</v>
      </c>
      <c r="F2733" s="80" t="s">
        <v>698</v>
      </c>
      <c r="G2733" s="81" t="s">
        <v>13496</v>
      </c>
      <c r="H2733" s="84" t="s">
        <v>10037</v>
      </c>
      <c r="I2733" s="80" t="s">
        <v>7224</v>
      </c>
    </row>
    <row r="2734" spans="1:9" ht="14.25" customHeight="1" x14ac:dyDescent="0.25">
      <c r="A2734" s="59" t="s">
        <v>13498</v>
      </c>
      <c r="B2734" s="64" t="s">
        <v>9815</v>
      </c>
      <c r="C2734" s="59">
        <v>25</v>
      </c>
      <c r="D2734" s="61">
        <v>44019</v>
      </c>
      <c r="E2734" s="61">
        <v>44039</v>
      </c>
      <c r="F2734" s="59" t="s">
        <v>698</v>
      </c>
      <c r="G2734" s="17" t="s">
        <v>13499</v>
      </c>
      <c r="H2734" s="62" t="s">
        <v>13500</v>
      </c>
      <c r="I2734" s="59" t="s">
        <v>7129</v>
      </c>
    </row>
    <row r="2735" spans="1:9" ht="14.25" customHeight="1" x14ac:dyDescent="0.25">
      <c r="A2735" s="59" t="s">
        <v>13501</v>
      </c>
      <c r="B2735" s="64" t="s">
        <v>9975</v>
      </c>
      <c r="C2735" s="59">
        <v>25</v>
      </c>
      <c r="D2735" s="61">
        <v>44019</v>
      </c>
      <c r="E2735" s="61">
        <v>44039</v>
      </c>
      <c r="F2735" s="59" t="s">
        <v>728</v>
      </c>
      <c r="G2735" s="17" t="s">
        <v>13502</v>
      </c>
      <c r="H2735" s="62" t="s">
        <v>13247</v>
      </c>
      <c r="I2735" s="59" t="s">
        <v>7129</v>
      </c>
    </row>
    <row r="2736" spans="1:9" ht="14.25" customHeight="1" x14ac:dyDescent="0.25">
      <c r="A2736" s="59" t="s">
        <v>13501</v>
      </c>
      <c r="B2736" s="64" t="s">
        <v>9975</v>
      </c>
      <c r="C2736" s="59">
        <v>25</v>
      </c>
      <c r="D2736" s="61">
        <v>44019</v>
      </c>
      <c r="E2736" s="61">
        <v>44039</v>
      </c>
      <c r="F2736" s="59" t="s">
        <v>728</v>
      </c>
      <c r="G2736" s="17" t="s">
        <v>13502</v>
      </c>
      <c r="H2736" s="62" t="s">
        <v>13248</v>
      </c>
      <c r="I2736" s="59" t="s">
        <v>7129</v>
      </c>
    </row>
    <row r="2737" spans="1:9" s="103" customFormat="1" ht="14.25" customHeight="1" x14ac:dyDescent="0.25">
      <c r="A2737" s="63" t="s">
        <v>13503</v>
      </c>
      <c r="B2737" s="64" t="s">
        <v>13504</v>
      </c>
      <c r="C2737" s="63">
        <v>25</v>
      </c>
      <c r="D2737" s="66">
        <v>44019</v>
      </c>
      <c r="E2737" s="66">
        <v>44039</v>
      </c>
      <c r="F2737" s="63" t="s">
        <v>35</v>
      </c>
      <c r="G2737" s="64" t="s">
        <v>13505</v>
      </c>
      <c r="H2737" s="67"/>
      <c r="I2737" s="68"/>
    </row>
    <row r="2738" spans="1:9" ht="14.25" customHeight="1" x14ac:dyDescent="0.25">
      <c r="A2738" s="63" t="s">
        <v>13506</v>
      </c>
      <c r="B2738" s="64" t="s">
        <v>13507</v>
      </c>
      <c r="C2738" s="63">
        <v>25</v>
      </c>
      <c r="D2738" s="66">
        <v>44019</v>
      </c>
      <c r="E2738" s="66">
        <v>44039</v>
      </c>
      <c r="F2738" s="63" t="s">
        <v>5707</v>
      </c>
      <c r="G2738" s="64" t="s">
        <v>13508</v>
      </c>
      <c r="H2738" s="67"/>
      <c r="I2738" s="68"/>
    </row>
    <row r="2739" spans="1:9" ht="14.25" customHeight="1" x14ac:dyDescent="0.25">
      <c r="A2739" s="63" t="s">
        <v>13509</v>
      </c>
      <c r="B2739" s="64" t="s">
        <v>12121</v>
      </c>
      <c r="C2739" s="63">
        <v>25</v>
      </c>
      <c r="D2739" s="66">
        <v>44019</v>
      </c>
      <c r="E2739" s="66">
        <v>44039</v>
      </c>
      <c r="F2739" s="63" t="s">
        <v>5815</v>
      </c>
      <c r="G2739" s="64" t="s">
        <v>13510</v>
      </c>
      <c r="H2739" s="67"/>
      <c r="I2739" s="72"/>
    </row>
    <row r="2740" spans="1:9" ht="14.25" customHeight="1" x14ac:dyDescent="0.25">
      <c r="A2740" s="63" t="s">
        <v>13511</v>
      </c>
      <c r="B2740" s="64" t="s">
        <v>13512</v>
      </c>
      <c r="C2740" s="63">
        <v>25</v>
      </c>
      <c r="D2740" s="66">
        <v>44019</v>
      </c>
      <c r="E2740" s="66">
        <v>44039</v>
      </c>
      <c r="F2740" s="63" t="s">
        <v>181</v>
      </c>
      <c r="G2740" s="64" t="s">
        <v>13513</v>
      </c>
      <c r="H2740" s="67"/>
      <c r="I2740" s="68"/>
    </row>
    <row r="2741" spans="1:9" ht="14.25" customHeight="1" x14ac:dyDescent="0.25">
      <c r="A2741" s="59" t="s">
        <v>13514</v>
      </c>
      <c r="B2741" s="64" t="s">
        <v>4617</v>
      </c>
      <c r="C2741" s="59">
        <v>25</v>
      </c>
      <c r="D2741" s="61">
        <v>44019</v>
      </c>
      <c r="E2741" s="61">
        <v>44039</v>
      </c>
      <c r="F2741" s="59" t="s">
        <v>5888</v>
      </c>
      <c r="G2741" s="17" t="s">
        <v>13515</v>
      </c>
      <c r="H2741" s="62" t="s">
        <v>13516</v>
      </c>
      <c r="I2741" s="59" t="s">
        <v>7129</v>
      </c>
    </row>
    <row r="2742" spans="1:9" ht="14.25" customHeight="1" x14ac:dyDescent="0.25">
      <c r="A2742" s="63" t="s">
        <v>13517</v>
      </c>
      <c r="B2742" s="64" t="s">
        <v>4617</v>
      </c>
      <c r="C2742" s="63">
        <v>25</v>
      </c>
      <c r="D2742" s="66">
        <v>44019</v>
      </c>
      <c r="E2742" s="66">
        <v>44039</v>
      </c>
      <c r="F2742" s="63" t="s">
        <v>2601</v>
      </c>
      <c r="G2742" s="64" t="s">
        <v>13518</v>
      </c>
      <c r="H2742" s="67"/>
      <c r="I2742" s="68"/>
    </row>
    <row r="2743" spans="1:9" ht="14.25" customHeight="1" x14ac:dyDescent="0.25">
      <c r="A2743" s="63" t="s">
        <v>13519</v>
      </c>
      <c r="B2743" s="64" t="s">
        <v>13520</v>
      </c>
      <c r="C2743" s="63">
        <v>25</v>
      </c>
      <c r="D2743" s="66">
        <v>44019</v>
      </c>
      <c r="E2743" s="66">
        <v>44039</v>
      </c>
      <c r="F2743" s="63" t="s">
        <v>94</v>
      </c>
      <c r="G2743" s="64" t="s">
        <v>13521</v>
      </c>
      <c r="H2743" s="67"/>
      <c r="I2743" s="72"/>
    </row>
    <row r="2744" spans="1:9" ht="14.25" customHeight="1" x14ac:dyDescent="0.25">
      <c r="A2744" s="63" t="s">
        <v>13522</v>
      </c>
      <c r="B2744" s="64" t="s">
        <v>9908</v>
      </c>
      <c r="C2744" s="63">
        <v>25</v>
      </c>
      <c r="D2744" s="66">
        <v>44019</v>
      </c>
      <c r="E2744" s="66">
        <v>44039</v>
      </c>
      <c r="F2744" s="63" t="s">
        <v>571</v>
      </c>
      <c r="G2744" s="64" t="s">
        <v>13523</v>
      </c>
      <c r="H2744" s="67"/>
      <c r="I2744" s="68"/>
    </row>
    <row r="2745" spans="1:9" ht="14.25" customHeight="1" x14ac:dyDescent="0.25">
      <c r="A2745" s="63" t="s">
        <v>13524</v>
      </c>
      <c r="B2745" s="64" t="s">
        <v>13525</v>
      </c>
      <c r="C2745" s="63">
        <v>25</v>
      </c>
      <c r="D2745" s="66">
        <v>44019</v>
      </c>
      <c r="E2745" s="66">
        <v>44039</v>
      </c>
      <c r="F2745" s="63" t="s">
        <v>1654</v>
      </c>
      <c r="G2745" s="64" t="s">
        <v>13526</v>
      </c>
      <c r="H2745" s="67"/>
      <c r="I2745" s="68"/>
    </row>
    <row r="2746" spans="1:9" ht="14.25" customHeight="1" x14ac:dyDescent="0.25">
      <c r="A2746" s="59" t="s">
        <v>13527</v>
      </c>
      <c r="B2746" s="64" t="s">
        <v>4684</v>
      </c>
      <c r="C2746" s="59">
        <v>25</v>
      </c>
      <c r="D2746" s="61">
        <v>44019</v>
      </c>
      <c r="E2746" s="61">
        <v>44039</v>
      </c>
      <c r="F2746" s="59" t="s">
        <v>386</v>
      </c>
      <c r="G2746" s="17" t="s">
        <v>13528</v>
      </c>
      <c r="H2746" s="62" t="s">
        <v>7677</v>
      </c>
      <c r="I2746" s="59" t="s">
        <v>7129</v>
      </c>
    </row>
    <row r="2747" spans="1:9" ht="14.25" customHeight="1" x14ac:dyDescent="0.25">
      <c r="A2747" s="63" t="s">
        <v>13529</v>
      </c>
      <c r="B2747" s="64" t="s">
        <v>12469</v>
      </c>
      <c r="C2747" s="63">
        <v>25</v>
      </c>
      <c r="D2747" s="66">
        <v>44019</v>
      </c>
      <c r="E2747" s="66">
        <v>44039</v>
      </c>
      <c r="F2747" s="63" t="s">
        <v>1759</v>
      </c>
      <c r="G2747" s="64" t="s">
        <v>13530</v>
      </c>
      <c r="H2747" s="126"/>
      <c r="I2747" s="95"/>
    </row>
    <row r="2748" spans="1:9" ht="14.25" customHeight="1" x14ac:dyDescent="0.25">
      <c r="A2748" s="80" t="s">
        <v>13531</v>
      </c>
      <c r="B2748" s="81" t="s">
        <v>12121</v>
      </c>
      <c r="C2748" s="80">
        <v>25</v>
      </c>
      <c r="D2748" s="83">
        <v>44019</v>
      </c>
      <c r="E2748" s="83">
        <v>44039</v>
      </c>
      <c r="F2748" s="80" t="s">
        <v>478</v>
      </c>
      <c r="G2748" s="81" t="s">
        <v>13532</v>
      </c>
      <c r="H2748" s="84" t="s">
        <v>7677</v>
      </c>
      <c r="I2748" s="85" t="s">
        <v>7224</v>
      </c>
    </row>
    <row r="2749" spans="1:9" ht="14.25" customHeight="1" x14ac:dyDescent="0.25">
      <c r="A2749" s="63" t="s">
        <v>13533</v>
      </c>
      <c r="B2749" s="64" t="s">
        <v>13534</v>
      </c>
      <c r="C2749" s="63">
        <v>25</v>
      </c>
      <c r="D2749" s="66">
        <v>44019</v>
      </c>
      <c r="E2749" s="66">
        <v>44039</v>
      </c>
      <c r="F2749" s="63" t="s">
        <v>430</v>
      </c>
      <c r="G2749" s="64" t="s">
        <v>13535</v>
      </c>
      <c r="H2749" s="67"/>
      <c r="I2749" s="95"/>
    </row>
    <row r="2750" spans="1:9" ht="14.25" customHeight="1" x14ac:dyDescent="0.25">
      <c r="A2750" s="63" t="s">
        <v>13536</v>
      </c>
      <c r="B2750" s="64" t="s">
        <v>13537</v>
      </c>
      <c r="C2750" s="63">
        <v>25</v>
      </c>
      <c r="D2750" s="66">
        <v>44019</v>
      </c>
      <c r="E2750" s="66">
        <v>44039</v>
      </c>
      <c r="F2750" s="63" t="s">
        <v>178</v>
      </c>
      <c r="G2750" s="64" t="s">
        <v>13538</v>
      </c>
      <c r="H2750" s="67"/>
      <c r="I2750" s="68"/>
    </row>
    <row r="2751" spans="1:9" s="73" customFormat="1" ht="14.25" customHeight="1" x14ac:dyDescent="0.25">
      <c r="A2751" s="63" t="s">
        <v>13539</v>
      </c>
      <c r="B2751" s="64" t="s">
        <v>4901</v>
      </c>
      <c r="C2751" s="63">
        <v>25</v>
      </c>
      <c r="D2751" s="66">
        <v>44019</v>
      </c>
      <c r="E2751" s="66">
        <v>44039</v>
      </c>
      <c r="F2751" s="63" t="s">
        <v>307</v>
      </c>
      <c r="G2751" s="64" t="s">
        <v>13540</v>
      </c>
      <c r="H2751" s="67"/>
      <c r="I2751" s="72"/>
    </row>
    <row r="2752" spans="1:9" s="73" customFormat="1" ht="14.25" customHeight="1" x14ac:dyDescent="0.25">
      <c r="A2752" s="63" t="s">
        <v>13541</v>
      </c>
      <c r="B2752" s="64" t="s">
        <v>4901</v>
      </c>
      <c r="C2752" s="63">
        <v>25</v>
      </c>
      <c r="D2752" s="66">
        <v>44019</v>
      </c>
      <c r="E2752" s="66">
        <v>44039</v>
      </c>
      <c r="F2752" s="63" t="s">
        <v>307</v>
      </c>
      <c r="G2752" s="64" t="s">
        <v>13542</v>
      </c>
      <c r="H2752" s="67"/>
      <c r="I2752" s="68"/>
    </row>
    <row r="2753" spans="1:9" ht="14.25" customHeight="1" x14ac:dyDescent="0.25">
      <c r="A2753" s="63" t="s">
        <v>13543</v>
      </c>
      <c r="B2753" s="64" t="s">
        <v>8616</v>
      </c>
      <c r="C2753" s="63">
        <v>25</v>
      </c>
      <c r="D2753" s="66">
        <v>44019</v>
      </c>
      <c r="E2753" s="66">
        <v>44039</v>
      </c>
      <c r="F2753" s="63" t="s">
        <v>112</v>
      </c>
      <c r="G2753" s="64" t="s">
        <v>13544</v>
      </c>
      <c r="H2753" s="67"/>
      <c r="I2753" s="72"/>
    </row>
    <row r="2754" spans="1:9" ht="14.25" customHeight="1" x14ac:dyDescent="0.25">
      <c r="A2754" s="63" t="s">
        <v>13545</v>
      </c>
      <c r="B2754" s="64" t="s">
        <v>7354</v>
      </c>
      <c r="C2754" s="63">
        <v>25</v>
      </c>
      <c r="D2754" s="66">
        <v>44019</v>
      </c>
      <c r="E2754" s="66">
        <v>44039</v>
      </c>
      <c r="F2754" s="63" t="s">
        <v>112</v>
      </c>
      <c r="G2754" s="64" t="s">
        <v>13546</v>
      </c>
      <c r="H2754" s="67"/>
      <c r="I2754" s="68"/>
    </row>
    <row r="2755" spans="1:9" ht="14.25" customHeight="1" x14ac:dyDescent="0.25">
      <c r="A2755" s="63" t="s">
        <v>13547</v>
      </c>
      <c r="B2755" s="64" t="s">
        <v>7616</v>
      </c>
      <c r="C2755" s="63">
        <v>25</v>
      </c>
      <c r="D2755" s="66">
        <v>44019</v>
      </c>
      <c r="E2755" s="66">
        <v>44039</v>
      </c>
      <c r="F2755" s="63" t="s">
        <v>112</v>
      </c>
      <c r="G2755" s="64" t="s">
        <v>13548</v>
      </c>
      <c r="H2755" s="67"/>
      <c r="I2755" s="68"/>
    </row>
    <row r="2756" spans="1:9" ht="14.25" customHeight="1" x14ac:dyDescent="0.25">
      <c r="A2756" s="63" t="s">
        <v>13549</v>
      </c>
      <c r="B2756" s="64" t="s">
        <v>8101</v>
      </c>
      <c r="C2756" s="63">
        <v>25</v>
      </c>
      <c r="D2756" s="66">
        <v>44019</v>
      </c>
      <c r="E2756" s="66">
        <v>44039</v>
      </c>
      <c r="F2756" s="63" t="s">
        <v>491</v>
      </c>
      <c r="G2756" s="64" t="s">
        <v>13550</v>
      </c>
      <c r="H2756" s="67"/>
      <c r="I2756" s="95"/>
    </row>
    <row r="2757" spans="1:9" s="75" customFormat="1" ht="14.25" customHeight="1" x14ac:dyDescent="0.25">
      <c r="A2757" s="63" t="s">
        <v>13551</v>
      </c>
      <c r="B2757" s="64" t="s">
        <v>4693</v>
      </c>
      <c r="C2757" s="63">
        <v>25</v>
      </c>
      <c r="D2757" s="66">
        <v>44019</v>
      </c>
      <c r="E2757" s="66">
        <v>44039</v>
      </c>
      <c r="F2757" s="63" t="s">
        <v>2948</v>
      </c>
      <c r="G2757" s="64" t="s">
        <v>13552</v>
      </c>
      <c r="H2757" s="67"/>
      <c r="I2757" s="68"/>
    </row>
    <row r="2758" spans="1:9" s="75" customFormat="1" ht="14.25" customHeight="1" x14ac:dyDescent="0.25">
      <c r="A2758" s="63" t="s">
        <v>13553</v>
      </c>
      <c r="B2758" s="64" t="s">
        <v>4311</v>
      </c>
      <c r="C2758" s="63">
        <v>25</v>
      </c>
      <c r="D2758" s="66">
        <v>44019</v>
      </c>
      <c r="E2758" s="66">
        <v>44039</v>
      </c>
      <c r="F2758" s="63" t="s">
        <v>6131</v>
      </c>
      <c r="G2758" s="64" t="s">
        <v>13554</v>
      </c>
      <c r="H2758" s="67"/>
      <c r="I2758" s="68"/>
    </row>
    <row r="2759" spans="1:9" s="75" customFormat="1" ht="14.25" customHeight="1" x14ac:dyDescent="0.25">
      <c r="A2759" s="63" t="s">
        <v>13555</v>
      </c>
      <c r="B2759" s="64" t="s">
        <v>4311</v>
      </c>
      <c r="C2759" s="63">
        <v>25</v>
      </c>
      <c r="D2759" s="66">
        <v>44019</v>
      </c>
      <c r="E2759" s="66">
        <v>44039</v>
      </c>
      <c r="F2759" s="63" t="s">
        <v>6131</v>
      </c>
      <c r="G2759" s="64" t="s">
        <v>13556</v>
      </c>
      <c r="H2759" s="67"/>
      <c r="I2759" s="68"/>
    </row>
    <row r="2760" spans="1:9" s="75" customFormat="1" ht="14.25" customHeight="1" x14ac:dyDescent="0.25">
      <c r="A2760" s="63" t="s">
        <v>13557</v>
      </c>
      <c r="B2760" s="64" t="s">
        <v>4617</v>
      </c>
      <c r="C2760" s="63">
        <v>25</v>
      </c>
      <c r="D2760" s="66">
        <v>44019</v>
      </c>
      <c r="E2760" s="66">
        <v>44039</v>
      </c>
      <c r="F2760" s="63" t="s">
        <v>2427</v>
      </c>
      <c r="G2760" s="64" t="s">
        <v>13558</v>
      </c>
      <c r="H2760" s="67"/>
      <c r="I2760" s="68"/>
    </row>
    <row r="2761" spans="1:9" s="75" customFormat="1" ht="14.25" customHeight="1" x14ac:dyDescent="0.25">
      <c r="A2761" s="63" t="s">
        <v>13559</v>
      </c>
      <c r="B2761" s="64" t="s">
        <v>8101</v>
      </c>
      <c r="C2761" s="63">
        <v>25</v>
      </c>
      <c r="D2761" s="66">
        <v>44019</v>
      </c>
      <c r="E2761" s="66">
        <v>44039</v>
      </c>
      <c r="F2761" s="63" t="s">
        <v>366</v>
      </c>
      <c r="G2761" s="64" t="s">
        <v>13560</v>
      </c>
      <c r="H2761" s="67"/>
      <c r="I2761" s="68"/>
    </row>
    <row r="2762" spans="1:9" s="75" customFormat="1" ht="14.25" customHeight="1" x14ac:dyDescent="0.25">
      <c r="A2762" s="80" t="s">
        <v>13561</v>
      </c>
      <c r="B2762" s="81" t="s">
        <v>13562</v>
      </c>
      <c r="C2762" s="80">
        <v>25</v>
      </c>
      <c r="D2762" s="83">
        <v>44019</v>
      </c>
      <c r="E2762" s="83">
        <v>44039</v>
      </c>
      <c r="F2762" s="80" t="s">
        <v>6183</v>
      </c>
      <c r="G2762" s="81" t="s">
        <v>13563</v>
      </c>
      <c r="H2762" s="84" t="s">
        <v>4708</v>
      </c>
      <c r="I2762" s="80" t="s">
        <v>7224</v>
      </c>
    </row>
    <row r="2763" spans="1:9" ht="14.25" customHeight="1" x14ac:dyDescent="0.25">
      <c r="A2763" s="59" t="s">
        <v>13564</v>
      </c>
      <c r="B2763" s="64" t="s">
        <v>8101</v>
      </c>
      <c r="C2763" s="59">
        <v>25</v>
      </c>
      <c r="D2763" s="61">
        <v>44019</v>
      </c>
      <c r="E2763" s="61">
        <v>44039</v>
      </c>
      <c r="F2763" s="59" t="s">
        <v>816</v>
      </c>
      <c r="G2763" s="17" t="s">
        <v>13565</v>
      </c>
      <c r="H2763" s="62" t="s">
        <v>8120</v>
      </c>
      <c r="I2763" s="59" t="s">
        <v>7129</v>
      </c>
    </row>
    <row r="2764" spans="1:9" ht="14.25" customHeight="1" x14ac:dyDescent="0.25">
      <c r="A2764" s="59" t="s">
        <v>13564</v>
      </c>
      <c r="B2764" s="64" t="s">
        <v>8101</v>
      </c>
      <c r="C2764" s="59">
        <v>25</v>
      </c>
      <c r="D2764" s="61">
        <v>44019</v>
      </c>
      <c r="E2764" s="61">
        <v>44039</v>
      </c>
      <c r="F2764" s="59" t="s">
        <v>816</v>
      </c>
      <c r="G2764" s="17" t="s">
        <v>13565</v>
      </c>
      <c r="H2764" s="62" t="s">
        <v>13566</v>
      </c>
      <c r="I2764" s="59" t="s">
        <v>7129</v>
      </c>
    </row>
    <row r="2765" spans="1:9" ht="14.25" customHeight="1" x14ac:dyDescent="0.25">
      <c r="A2765" s="59" t="s">
        <v>13564</v>
      </c>
      <c r="B2765" s="64" t="s">
        <v>8101</v>
      </c>
      <c r="C2765" s="59">
        <v>25</v>
      </c>
      <c r="D2765" s="61">
        <v>44019</v>
      </c>
      <c r="E2765" s="61">
        <v>44039</v>
      </c>
      <c r="F2765" s="59" t="s">
        <v>816</v>
      </c>
      <c r="G2765" s="17" t="s">
        <v>13565</v>
      </c>
      <c r="H2765" s="62" t="s">
        <v>13567</v>
      </c>
      <c r="I2765" s="59" t="s">
        <v>7129</v>
      </c>
    </row>
    <row r="2766" spans="1:9" ht="14.25" customHeight="1" x14ac:dyDescent="0.25">
      <c r="A2766" s="59" t="s">
        <v>13568</v>
      </c>
      <c r="B2766" s="64" t="s">
        <v>8101</v>
      </c>
      <c r="C2766" s="59">
        <v>25</v>
      </c>
      <c r="D2766" s="61">
        <v>44019</v>
      </c>
      <c r="E2766" s="61">
        <v>44039</v>
      </c>
      <c r="F2766" s="59" t="s">
        <v>816</v>
      </c>
      <c r="G2766" s="17" t="s">
        <v>13569</v>
      </c>
      <c r="H2766" s="62" t="s">
        <v>13570</v>
      </c>
      <c r="I2766" s="59" t="s">
        <v>7129</v>
      </c>
    </row>
    <row r="2767" spans="1:9" ht="14.25" customHeight="1" x14ac:dyDescent="0.25">
      <c r="A2767" s="59" t="s">
        <v>13568</v>
      </c>
      <c r="B2767" s="64" t="s">
        <v>8101</v>
      </c>
      <c r="C2767" s="59">
        <v>25</v>
      </c>
      <c r="D2767" s="61">
        <v>44019</v>
      </c>
      <c r="E2767" s="61">
        <v>44039</v>
      </c>
      <c r="F2767" s="59" t="s">
        <v>816</v>
      </c>
      <c r="G2767" s="17" t="s">
        <v>13569</v>
      </c>
      <c r="H2767" s="62" t="s">
        <v>13566</v>
      </c>
      <c r="I2767" s="59" t="s">
        <v>7129</v>
      </c>
    </row>
    <row r="2768" spans="1:9" ht="14.25" customHeight="1" x14ac:dyDescent="0.25">
      <c r="A2768" s="59" t="s">
        <v>13568</v>
      </c>
      <c r="B2768" s="64" t="s">
        <v>8101</v>
      </c>
      <c r="C2768" s="59">
        <v>25</v>
      </c>
      <c r="D2768" s="61">
        <v>44019</v>
      </c>
      <c r="E2768" s="61">
        <v>44039</v>
      </c>
      <c r="F2768" s="59" t="s">
        <v>816</v>
      </c>
      <c r="G2768" s="17" t="s">
        <v>13569</v>
      </c>
      <c r="H2768" s="62" t="s">
        <v>8120</v>
      </c>
      <c r="I2768" s="59" t="s">
        <v>7129</v>
      </c>
    </row>
    <row r="2769" spans="1:9" s="103" customFormat="1" ht="14.25" customHeight="1" x14ac:dyDescent="0.25">
      <c r="A2769" s="80" t="s">
        <v>13571</v>
      </c>
      <c r="B2769" s="81" t="s">
        <v>13572</v>
      </c>
      <c r="C2769" s="80">
        <v>25</v>
      </c>
      <c r="D2769" s="83">
        <v>44019</v>
      </c>
      <c r="E2769" s="83">
        <v>44039</v>
      </c>
      <c r="F2769" s="80" t="s">
        <v>695</v>
      </c>
      <c r="G2769" s="81" t="s">
        <v>13573</v>
      </c>
      <c r="H2769" s="84" t="s">
        <v>8174</v>
      </c>
      <c r="I2769" s="80" t="s">
        <v>7224</v>
      </c>
    </row>
    <row r="2770" spans="1:9" ht="14.25" customHeight="1" x14ac:dyDescent="0.25">
      <c r="A2770" s="63" t="s">
        <v>13574</v>
      </c>
      <c r="B2770" s="64" t="s">
        <v>13575</v>
      </c>
      <c r="C2770" s="63">
        <v>25</v>
      </c>
      <c r="D2770" s="66">
        <v>44019</v>
      </c>
      <c r="E2770" s="66">
        <v>44039</v>
      </c>
      <c r="F2770" s="63" t="s">
        <v>695</v>
      </c>
      <c r="G2770" s="64" t="s">
        <v>13576</v>
      </c>
      <c r="H2770" s="67"/>
      <c r="I2770" s="68"/>
    </row>
    <row r="2771" spans="1:9" ht="14.25" customHeight="1" x14ac:dyDescent="0.25">
      <c r="A2771" s="80" t="s">
        <v>13577</v>
      </c>
      <c r="B2771" s="81" t="s">
        <v>13575</v>
      </c>
      <c r="C2771" s="80">
        <v>25</v>
      </c>
      <c r="D2771" s="83">
        <v>44019</v>
      </c>
      <c r="E2771" s="83">
        <v>44039</v>
      </c>
      <c r="F2771" s="80" t="s">
        <v>695</v>
      </c>
      <c r="G2771" s="81" t="s">
        <v>13578</v>
      </c>
      <c r="H2771" s="84" t="s">
        <v>8174</v>
      </c>
      <c r="I2771" s="85" t="s">
        <v>7224</v>
      </c>
    </row>
    <row r="2772" spans="1:9" ht="14.25" customHeight="1" x14ac:dyDescent="0.25">
      <c r="A2772" s="80" t="s">
        <v>13579</v>
      </c>
      <c r="B2772" s="81" t="s">
        <v>13575</v>
      </c>
      <c r="C2772" s="80">
        <v>25</v>
      </c>
      <c r="D2772" s="83">
        <v>44019</v>
      </c>
      <c r="E2772" s="83">
        <v>44039</v>
      </c>
      <c r="F2772" s="80" t="s">
        <v>695</v>
      </c>
      <c r="G2772" s="81" t="s">
        <v>13580</v>
      </c>
      <c r="H2772" s="84" t="s">
        <v>8174</v>
      </c>
      <c r="I2772" s="85" t="s">
        <v>7224</v>
      </c>
    </row>
    <row r="2773" spans="1:9" ht="14.25" customHeight="1" x14ac:dyDescent="0.25">
      <c r="A2773" s="63" t="s">
        <v>13581</v>
      </c>
      <c r="B2773" s="64" t="s">
        <v>12807</v>
      </c>
      <c r="C2773" s="63">
        <v>25</v>
      </c>
      <c r="D2773" s="66">
        <v>44019</v>
      </c>
      <c r="E2773" s="66">
        <v>44039</v>
      </c>
      <c r="F2773" s="63" t="s">
        <v>1136</v>
      </c>
      <c r="G2773" s="64" t="s">
        <v>13582</v>
      </c>
      <c r="H2773" s="67"/>
      <c r="I2773" s="68"/>
    </row>
    <row r="2774" spans="1:9" ht="14.25" customHeight="1" x14ac:dyDescent="0.25">
      <c r="A2774" s="59" t="s">
        <v>13583</v>
      </c>
      <c r="B2774" s="64" t="s">
        <v>4891</v>
      </c>
      <c r="C2774" s="59">
        <v>25</v>
      </c>
      <c r="D2774" s="61">
        <v>44019</v>
      </c>
      <c r="E2774" s="61">
        <v>44039</v>
      </c>
      <c r="F2774" s="59" t="s">
        <v>214</v>
      </c>
      <c r="G2774" s="17" t="s">
        <v>13584</v>
      </c>
      <c r="H2774" s="62" t="s">
        <v>13585</v>
      </c>
      <c r="I2774" s="59" t="s">
        <v>7129</v>
      </c>
    </row>
    <row r="2775" spans="1:9" s="103" customFormat="1" ht="14.25" customHeight="1" x14ac:dyDescent="0.25">
      <c r="A2775" s="59" t="s">
        <v>13583</v>
      </c>
      <c r="B2775" s="64" t="s">
        <v>4891</v>
      </c>
      <c r="C2775" s="59">
        <v>25</v>
      </c>
      <c r="D2775" s="61">
        <v>44019</v>
      </c>
      <c r="E2775" s="61">
        <v>44039</v>
      </c>
      <c r="F2775" s="59" t="s">
        <v>214</v>
      </c>
      <c r="G2775" s="17" t="s">
        <v>13584</v>
      </c>
      <c r="H2775" s="62" t="s">
        <v>13586</v>
      </c>
      <c r="I2775" s="59" t="s">
        <v>7129</v>
      </c>
    </row>
    <row r="2776" spans="1:9" s="103" customFormat="1" ht="14.25" customHeight="1" x14ac:dyDescent="0.25">
      <c r="A2776" s="59" t="s">
        <v>13587</v>
      </c>
      <c r="B2776" s="64" t="s">
        <v>13588</v>
      </c>
      <c r="C2776" s="59">
        <v>25</v>
      </c>
      <c r="D2776" s="61">
        <v>44019</v>
      </c>
      <c r="E2776" s="61">
        <v>44039</v>
      </c>
      <c r="F2776" s="59" t="s">
        <v>6266</v>
      </c>
      <c r="G2776" s="17" t="s">
        <v>13589</v>
      </c>
      <c r="H2776" s="62" t="s">
        <v>12540</v>
      </c>
      <c r="I2776" s="59" t="s">
        <v>7129</v>
      </c>
    </row>
    <row r="2777" spans="1:9" ht="14.25" customHeight="1" x14ac:dyDescent="0.25">
      <c r="A2777" s="63" t="s">
        <v>13590</v>
      </c>
      <c r="B2777" s="64" t="s">
        <v>13396</v>
      </c>
      <c r="C2777" s="63">
        <v>25</v>
      </c>
      <c r="D2777" s="66">
        <v>44019</v>
      </c>
      <c r="E2777" s="66">
        <v>44039</v>
      </c>
      <c r="F2777" s="63" t="s">
        <v>154</v>
      </c>
      <c r="G2777" s="64" t="s">
        <v>13591</v>
      </c>
      <c r="H2777" s="67"/>
      <c r="I2777" s="95"/>
    </row>
    <row r="2778" spans="1:9" ht="14.25" customHeight="1" x14ac:dyDescent="0.25">
      <c r="A2778" s="63" t="s">
        <v>13592</v>
      </c>
      <c r="B2778" s="64" t="s">
        <v>13396</v>
      </c>
      <c r="C2778" s="63">
        <v>25</v>
      </c>
      <c r="D2778" s="66">
        <v>44019</v>
      </c>
      <c r="E2778" s="66">
        <v>44039</v>
      </c>
      <c r="F2778" s="63" t="s">
        <v>154</v>
      </c>
      <c r="G2778" s="64" t="s">
        <v>13593</v>
      </c>
      <c r="H2778" s="67"/>
      <c r="I2778" s="95"/>
    </row>
    <row r="2779" spans="1:9" ht="14.25" customHeight="1" x14ac:dyDescent="0.25">
      <c r="A2779" s="63" t="s">
        <v>13594</v>
      </c>
      <c r="B2779" s="64" t="s">
        <v>13595</v>
      </c>
      <c r="C2779" s="63">
        <v>25</v>
      </c>
      <c r="D2779" s="66">
        <v>44019</v>
      </c>
      <c r="E2779" s="66">
        <v>44039</v>
      </c>
      <c r="F2779" s="63" t="s">
        <v>154</v>
      </c>
      <c r="G2779" s="64" t="s">
        <v>13596</v>
      </c>
      <c r="H2779" s="67"/>
      <c r="I2779" s="101"/>
    </row>
    <row r="2780" spans="1:9" s="75" customFormat="1" ht="14.25" customHeight="1" x14ac:dyDescent="0.25">
      <c r="A2780" s="63" t="s">
        <v>13597</v>
      </c>
      <c r="B2780" s="64" t="s">
        <v>8101</v>
      </c>
      <c r="C2780" s="63">
        <v>25</v>
      </c>
      <c r="D2780" s="66">
        <v>44019</v>
      </c>
      <c r="E2780" s="66">
        <v>44039</v>
      </c>
      <c r="F2780" s="63" t="s">
        <v>154</v>
      </c>
      <c r="G2780" s="64" t="s">
        <v>13598</v>
      </c>
      <c r="H2780" s="67"/>
      <c r="I2780" s="68"/>
    </row>
    <row r="2781" spans="1:9" s="73" customFormat="1" ht="14.25" customHeight="1" x14ac:dyDescent="0.25">
      <c r="A2781" s="80" t="s">
        <v>13599</v>
      </c>
      <c r="B2781" s="81" t="s">
        <v>13399</v>
      </c>
      <c r="C2781" s="80">
        <v>25</v>
      </c>
      <c r="D2781" s="83">
        <v>44019</v>
      </c>
      <c r="E2781" s="83">
        <v>44039</v>
      </c>
      <c r="F2781" s="80" t="s">
        <v>261</v>
      </c>
      <c r="G2781" s="81" t="s">
        <v>13600</v>
      </c>
      <c r="H2781" s="84" t="s">
        <v>13601</v>
      </c>
      <c r="I2781" s="80" t="s">
        <v>7224</v>
      </c>
    </row>
    <row r="2782" spans="1:9" ht="14.25" customHeight="1" x14ac:dyDescent="0.25">
      <c r="A2782" s="80" t="s">
        <v>13602</v>
      </c>
      <c r="B2782" s="81" t="s">
        <v>13603</v>
      </c>
      <c r="C2782" s="80">
        <v>25</v>
      </c>
      <c r="D2782" s="83">
        <v>44019</v>
      </c>
      <c r="E2782" s="83">
        <v>44039</v>
      </c>
      <c r="F2782" s="80" t="s">
        <v>261</v>
      </c>
      <c r="G2782" s="81" t="s">
        <v>13604</v>
      </c>
      <c r="H2782" s="84" t="s">
        <v>13601</v>
      </c>
      <c r="I2782" s="80" t="s">
        <v>7224</v>
      </c>
    </row>
    <row r="2783" spans="1:9" ht="14.25" customHeight="1" x14ac:dyDescent="0.25">
      <c r="A2783" s="63" t="s">
        <v>13605</v>
      </c>
      <c r="B2783" s="64" t="s">
        <v>13572</v>
      </c>
      <c r="C2783" s="63">
        <v>25</v>
      </c>
      <c r="D2783" s="66">
        <v>44019</v>
      </c>
      <c r="E2783" s="66">
        <v>44039</v>
      </c>
      <c r="F2783" s="63" t="s">
        <v>6366</v>
      </c>
      <c r="G2783" s="64" t="s">
        <v>13606</v>
      </c>
      <c r="H2783" s="67"/>
      <c r="I2783" s="68"/>
    </row>
    <row r="2784" spans="1:9" ht="14.25" customHeight="1" x14ac:dyDescent="0.25">
      <c r="A2784" s="80" t="s">
        <v>13607</v>
      </c>
      <c r="B2784" s="81" t="s">
        <v>13608</v>
      </c>
      <c r="C2784" s="80">
        <v>25</v>
      </c>
      <c r="D2784" s="83">
        <v>44019</v>
      </c>
      <c r="E2784" s="83">
        <v>44039</v>
      </c>
      <c r="F2784" s="80" t="s">
        <v>827</v>
      </c>
      <c r="G2784" s="81" t="s">
        <v>13609</v>
      </c>
      <c r="H2784" s="84" t="s">
        <v>9119</v>
      </c>
      <c r="I2784" s="80" t="s">
        <v>7224</v>
      </c>
    </row>
    <row r="2785" spans="1:9" ht="14.25" customHeight="1" x14ac:dyDescent="0.25">
      <c r="A2785" s="63" t="s">
        <v>13610</v>
      </c>
      <c r="B2785" s="64" t="s">
        <v>8155</v>
      </c>
      <c r="C2785" s="63">
        <v>25</v>
      </c>
      <c r="D2785" s="66">
        <v>44019</v>
      </c>
      <c r="E2785" s="66">
        <v>44039</v>
      </c>
      <c r="F2785" s="63" t="s">
        <v>771</v>
      </c>
      <c r="G2785" s="64" t="s">
        <v>13611</v>
      </c>
      <c r="H2785" s="67"/>
      <c r="I2785" s="68"/>
    </row>
    <row r="2786" spans="1:9" ht="14.25" customHeight="1" x14ac:dyDescent="0.25">
      <c r="A2786" s="80" t="s">
        <v>13612</v>
      </c>
      <c r="B2786" s="81" t="s">
        <v>13166</v>
      </c>
      <c r="C2786" s="80">
        <v>25</v>
      </c>
      <c r="D2786" s="83">
        <v>44019</v>
      </c>
      <c r="E2786" s="83">
        <v>44039</v>
      </c>
      <c r="F2786" s="80" t="s">
        <v>771</v>
      </c>
      <c r="G2786" s="81" t="s">
        <v>13613</v>
      </c>
      <c r="H2786" s="84" t="s">
        <v>8120</v>
      </c>
      <c r="I2786" s="85" t="s">
        <v>7224</v>
      </c>
    </row>
    <row r="2787" spans="1:9" ht="14.25" customHeight="1" x14ac:dyDescent="0.25">
      <c r="A2787" s="59" t="s">
        <v>13614</v>
      </c>
      <c r="B2787" s="64" t="s">
        <v>13615</v>
      </c>
      <c r="C2787" s="59">
        <v>25</v>
      </c>
      <c r="D2787" s="61">
        <v>44019</v>
      </c>
      <c r="E2787" s="61">
        <v>44039</v>
      </c>
      <c r="F2787" s="59" t="s">
        <v>91</v>
      </c>
      <c r="G2787" s="17" t="s">
        <v>13616</v>
      </c>
      <c r="H2787" s="62" t="s">
        <v>8738</v>
      </c>
      <c r="I2787" s="59" t="s">
        <v>7129</v>
      </c>
    </row>
    <row r="2788" spans="1:9" s="75" customFormat="1" ht="14.25" customHeight="1" x14ac:dyDescent="0.25">
      <c r="A2788" s="63" t="s">
        <v>13617</v>
      </c>
      <c r="B2788" s="64" t="s">
        <v>13618</v>
      </c>
      <c r="C2788" s="63">
        <v>25</v>
      </c>
      <c r="D2788" s="66">
        <v>44019</v>
      </c>
      <c r="E2788" s="66">
        <v>44039</v>
      </c>
      <c r="F2788" s="63" t="s">
        <v>91</v>
      </c>
      <c r="G2788" s="64" t="s">
        <v>13619</v>
      </c>
      <c r="H2788" s="67"/>
      <c r="I2788" s="68"/>
    </row>
    <row r="2789" spans="1:9" s="73" customFormat="1" ht="14.25" customHeight="1" x14ac:dyDescent="0.25">
      <c r="A2789" s="63" t="s">
        <v>13620</v>
      </c>
      <c r="B2789" s="64" t="s">
        <v>8357</v>
      </c>
      <c r="C2789" s="63">
        <v>25</v>
      </c>
      <c r="D2789" s="66">
        <v>44019</v>
      </c>
      <c r="E2789" s="66">
        <v>44039</v>
      </c>
      <c r="F2789" s="63" t="s">
        <v>1756</v>
      </c>
      <c r="G2789" s="64" t="s">
        <v>13621</v>
      </c>
      <c r="H2789" s="67"/>
      <c r="I2789" s="68"/>
    </row>
    <row r="2790" spans="1:9" s="73" customFormat="1" ht="14.25" customHeight="1" x14ac:dyDescent="0.25">
      <c r="A2790" s="63" t="s">
        <v>13622</v>
      </c>
      <c r="B2790" s="64" t="s">
        <v>13057</v>
      </c>
      <c r="C2790" s="63">
        <v>25</v>
      </c>
      <c r="D2790" s="66">
        <v>44019</v>
      </c>
      <c r="E2790" s="66">
        <v>44039</v>
      </c>
      <c r="F2790" s="63" t="s">
        <v>132</v>
      </c>
      <c r="G2790" s="64" t="s">
        <v>13623</v>
      </c>
      <c r="H2790" s="67"/>
      <c r="I2790" s="72"/>
    </row>
    <row r="2791" spans="1:9" ht="14.25" customHeight="1" x14ac:dyDescent="0.25">
      <c r="A2791" s="63" t="s">
        <v>13624</v>
      </c>
      <c r="B2791" s="64" t="s">
        <v>13057</v>
      </c>
      <c r="C2791" s="63">
        <v>25</v>
      </c>
      <c r="D2791" s="66">
        <v>44019</v>
      </c>
      <c r="E2791" s="66">
        <v>44039</v>
      </c>
      <c r="F2791" s="63" t="s">
        <v>132</v>
      </c>
      <c r="G2791" s="64" t="s">
        <v>13625</v>
      </c>
      <c r="H2791" s="67"/>
      <c r="I2791" s="68"/>
    </row>
    <row r="2792" spans="1:9" ht="14.25" customHeight="1" x14ac:dyDescent="0.25">
      <c r="A2792" s="63" t="s">
        <v>13626</v>
      </c>
      <c r="B2792" s="64" t="s">
        <v>4102</v>
      </c>
      <c r="C2792" s="63">
        <v>25</v>
      </c>
      <c r="D2792" s="66">
        <v>44019</v>
      </c>
      <c r="E2792" s="66">
        <v>44039</v>
      </c>
      <c r="F2792" s="63" t="s">
        <v>605</v>
      </c>
      <c r="G2792" s="64" t="s">
        <v>13627</v>
      </c>
      <c r="H2792" s="67"/>
      <c r="I2792" s="68"/>
    </row>
    <row r="2793" spans="1:9" ht="14.25" customHeight="1" x14ac:dyDescent="0.25">
      <c r="A2793" s="63" t="s">
        <v>13628</v>
      </c>
      <c r="B2793" s="64" t="s">
        <v>10276</v>
      </c>
      <c r="C2793" s="63">
        <v>25</v>
      </c>
      <c r="D2793" s="66">
        <v>44019</v>
      </c>
      <c r="E2793" s="66">
        <v>44039</v>
      </c>
      <c r="F2793" s="63" t="s">
        <v>55</v>
      </c>
      <c r="G2793" s="64" t="s">
        <v>13629</v>
      </c>
      <c r="H2793" s="67"/>
      <c r="I2793" s="72"/>
    </row>
    <row r="2794" spans="1:9" ht="14.25" customHeight="1" x14ac:dyDescent="0.25">
      <c r="A2794" s="63" t="s">
        <v>13630</v>
      </c>
      <c r="B2794" s="64" t="s">
        <v>12516</v>
      </c>
      <c r="C2794" s="63">
        <v>25</v>
      </c>
      <c r="D2794" s="66">
        <v>44019</v>
      </c>
      <c r="E2794" s="66">
        <v>44039</v>
      </c>
      <c r="F2794" s="63" t="s">
        <v>1151</v>
      </c>
      <c r="G2794" s="64" t="s">
        <v>13631</v>
      </c>
      <c r="H2794" s="67"/>
      <c r="I2794" s="68"/>
    </row>
    <row r="2795" spans="1:9" ht="14.25" customHeight="1" x14ac:dyDescent="0.25">
      <c r="A2795" s="63" t="s">
        <v>13632</v>
      </c>
      <c r="B2795" s="64" t="s">
        <v>4176</v>
      </c>
      <c r="C2795" s="63">
        <v>25</v>
      </c>
      <c r="D2795" s="66">
        <v>44019</v>
      </c>
      <c r="E2795" s="66">
        <v>44039</v>
      </c>
      <c r="F2795" s="63" t="s">
        <v>7073</v>
      </c>
      <c r="G2795" s="64" t="s">
        <v>13633</v>
      </c>
      <c r="H2795" s="67"/>
      <c r="I2795" s="68"/>
    </row>
    <row r="2796" spans="1:9" ht="14.25" customHeight="1" x14ac:dyDescent="0.25">
      <c r="A2796" s="63" t="s">
        <v>13634</v>
      </c>
      <c r="B2796" s="64" t="s">
        <v>9515</v>
      </c>
      <c r="C2796" s="63">
        <v>26</v>
      </c>
      <c r="D2796" s="66">
        <v>44026</v>
      </c>
      <c r="E2796" s="66">
        <v>44046</v>
      </c>
      <c r="F2796" s="63" t="s">
        <v>4963</v>
      </c>
      <c r="G2796" s="64" t="s">
        <v>13635</v>
      </c>
      <c r="H2796" s="67"/>
      <c r="I2796" s="68"/>
    </row>
    <row r="2797" spans="1:9" ht="14.25" customHeight="1" x14ac:dyDescent="0.25">
      <c r="A2797" s="59" t="s">
        <v>13636</v>
      </c>
      <c r="B2797" s="64" t="s">
        <v>7959</v>
      </c>
      <c r="C2797" s="59">
        <v>26</v>
      </c>
      <c r="D2797" s="61">
        <v>44026</v>
      </c>
      <c r="E2797" s="61">
        <v>44046</v>
      </c>
      <c r="F2797" s="59" t="s">
        <v>64</v>
      </c>
      <c r="G2797" s="17" t="s">
        <v>13637</v>
      </c>
      <c r="H2797" s="62" t="s">
        <v>13638</v>
      </c>
      <c r="I2797" s="59" t="s">
        <v>7129</v>
      </c>
    </row>
    <row r="2798" spans="1:9" ht="14.25" customHeight="1" x14ac:dyDescent="0.25">
      <c r="A2798" s="59" t="s">
        <v>13639</v>
      </c>
      <c r="B2798" s="64" t="s">
        <v>4770</v>
      </c>
      <c r="C2798" s="59">
        <v>26</v>
      </c>
      <c r="D2798" s="61">
        <v>44026</v>
      </c>
      <c r="E2798" s="61">
        <v>44046</v>
      </c>
      <c r="F2798" s="59" t="s">
        <v>64</v>
      </c>
      <c r="G2798" s="17" t="s">
        <v>13640</v>
      </c>
      <c r="H2798" s="62" t="s">
        <v>13641</v>
      </c>
      <c r="I2798" s="59" t="s">
        <v>7129</v>
      </c>
    </row>
    <row r="2799" spans="1:9" ht="14.25" customHeight="1" x14ac:dyDescent="0.25">
      <c r="A2799" s="59" t="s">
        <v>13642</v>
      </c>
      <c r="B2799" s="64" t="s">
        <v>4770</v>
      </c>
      <c r="C2799" s="59">
        <v>26</v>
      </c>
      <c r="D2799" s="61">
        <v>44026</v>
      </c>
      <c r="E2799" s="61">
        <v>44046</v>
      </c>
      <c r="F2799" s="59" t="s">
        <v>64</v>
      </c>
      <c r="G2799" s="17" t="s">
        <v>13643</v>
      </c>
      <c r="H2799" s="62" t="s">
        <v>13641</v>
      </c>
      <c r="I2799" s="59" t="s">
        <v>7129</v>
      </c>
    </row>
    <row r="2800" spans="1:9" ht="14.25" customHeight="1" x14ac:dyDescent="0.25">
      <c r="A2800" s="63" t="s">
        <v>13644</v>
      </c>
      <c r="B2800" s="64" t="s">
        <v>4616</v>
      </c>
      <c r="C2800" s="63">
        <v>26</v>
      </c>
      <c r="D2800" s="66">
        <v>44026</v>
      </c>
      <c r="E2800" s="66">
        <v>44046</v>
      </c>
      <c r="F2800" s="63" t="s">
        <v>2825</v>
      </c>
      <c r="G2800" s="64" t="s">
        <v>13645</v>
      </c>
      <c r="H2800" s="67"/>
      <c r="I2800" s="68"/>
    </row>
    <row r="2801" spans="1:9" ht="14.25" customHeight="1" x14ac:dyDescent="0.25">
      <c r="A2801" s="63" t="s">
        <v>13646</v>
      </c>
      <c r="B2801" s="64" t="s">
        <v>4324</v>
      </c>
      <c r="C2801" s="63">
        <v>26</v>
      </c>
      <c r="D2801" s="66">
        <v>44026</v>
      </c>
      <c r="E2801" s="66">
        <v>44046</v>
      </c>
      <c r="F2801" s="63" t="s">
        <v>733</v>
      </c>
      <c r="G2801" s="64" t="s">
        <v>13647</v>
      </c>
      <c r="H2801" s="67"/>
      <c r="I2801" s="95"/>
    </row>
    <row r="2802" spans="1:9" ht="14.25" customHeight="1" x14ac:dyDescent="0.25">
      <c r="A2802" s="63" t="s">
        <v>13648</v>
      </c>
      <c r="B2802" s="64" t="s">
        <v>4324</v>
      </c>
      <c r="C2802" s="63">
        <v>26</v>
      </c>
      <c r="D2802" s="66">
        <v>44026</v>
      </c>
      <c r="E2802" s="66">
        <v>44046</v>
      </c>
      <c r="F2802" s="63" t="s">
        <v>5134</v>
      </c>
      <c r="G2802" s="64" t="s">
        <v>13649</v>
      </c>
      <c r="H2802" s="67"/>
      <c r="I2802" s="68"/>
    </row>
    <row r="2803" spans="1:9" ht="14.25" customHeight="1" x14ac:dyDescent="0.25">
      <c r="A2803" s="63" t="s">
        <v>13650</v>
      </c>
      <c r="B2803" s="64" t="s">
        <v>4324</v>
      </c>
      <c r="C2803" s="63">
        <v>26</v>
      </c>
      <c r="D2803" s="66">
        <v>44026</v>
      </c>
      <c r="E2803" s="66">
        <v>44046</v>
      </c>
      <c r="F2803" s="63" t="s">
        <v>5134</v>
      </c>
      <c r="G2803" s="64" t="s">
        <v>13651</v>
      </c>
      <c r="H2803" s="67"/>
      <c r="I2803" s="68"/>
    </row>
    <row r="2804" spans="1:9" ht="14.25" customHeight="1" x14ac:dyDescent="0.25">
      <c r="A2804" s="63" t="s">
        <v>13652</v>
      </c>
      <c r="B2804" s="64" t="s">
        <v>10263</v>
      </c>
      <c r="C2804" s="63">
        <v>26</v>
      </c>
      <c r="D2804" s="66">
        <v>44026</v>
      </c>
      <c r="E2804" s="66">
        <v>44046</v>
      </c>
      <c r="F2804" s="63" t="s">
        <v>2729</v>
      </c>
      <c r="G2804" s="64" t="s">
        <v>13653</v>
      </c>
      <c r="H2804" s="67"/>
      <c r="I2804" s="72"/>
    </row>
    <row r="2805" spans="1:9" ht="14.25" customHeight="1" x14ac:dyDescent="0.25">
      <c r="A2805" s="59" t="s">
        <v>13654</v>
      </c>
      <c r="B2805" s="64" t="s">
        <v>8207</v>
      </c>
      <c r="C2805" s="59">
        <v>26</v>
      </c>
      <c r="D2805" s="61">
        <v>44026</v>
      </c>
      <c r="E2805" s="61">
        <v>44046</v>
      </c>
      <c r="F2805" s="59" t="s">
        <v>13655</v>
      </c>
      <c r="G2805" s="17" t="s">
        <v>13656</v>
      </c>
      <c r="H2805" s="62" t="s">
        <v>13657</v>
      </c>
      <c r="I2805" s="59" t="s">
        <v>7129</v>
      </c>
    </row>
    <row r="2806" spans="1:9" ht="14.25" customHeight="1" x14ac:dyDescent="0.25">
      <c r="A2806" s="80" t="s">
        <v>13658</v>
      </c>
      <c r="B2806" s="81" t="s">
        <v>13659</v>
      </c>
      <c r="C2806" s="80">
        <v>26</v>
      </c>
      <c r="D2806" s="83">
        <v>44026</v>
      </c>
      <c r="E2806" s="83">
        <v>44046</v>
      </c>
      <c r="F2806" s="80" t="s">
        <v>2863</v>
      </c>
      <c r="G2806" s="81" t="s">
        <v>13660</v>
      </c>
      <c r="H2806" s="84" t="s">
        <v>8808</v>
      </c>
      <c r="I2806" s="80" t="s">
        <v>7224</v>
      </c>
    </row>
    <row r="2807" spans="1:9" ht="14.25" customHeight="1" x14ac:dyDescent="0.25">
      <c r="A2807" s="63" t="s">
        <v>13661</v>
      </c>
      <c r="B2807" s="64" t="s">
        <v>13662</v>
      </c>
      <c r="C2807" s="63">
        <v>26</v>
      </c>
      <c r="D2807" s="66">
        <v>44026</v>
      </c>
      <c r="E2807" s="66">
        <v>44046</v>
      </c>
      <c r="F2807" s="63" t="s">
        <v>793</v>
      </c>
      <c r="G2807" s="64" t="s">
        <v>13663</v>
      </c>
      <c r="H2807" s="67"/>
      <c r="I2807" s="68"/>
    </row>
    <row r="2808" spans="1:9" ht="14.25" customHeight="1" x14ac:dyDescent="0.25">
      <c r="A2808" s="59" t="s">
        <v>13664</v>
      </c>
      <c r="B2808" s="64" t="s">
        <v>8101</v>
      </c>
      <c r="C2808" s="59">
        <v>26</v>
      </c>
      <c r="D2808" s="61">
        <v>44026</v>
      </c>
      <c r="E2808" s="61">
        <v>44046</v>
      </c>
      <c r="F2808" s="59" t="s">
        <v>1045</v>
      </c>
      <c r="G2808" s="17" t="s">
        <v>13665</v>
      </c>
      <c r="H2808" s="62" t="s">
        <v>8051</v>
      </c>
      <c r="I2808" s="59" t="s">
        <v>7129</v>
      </c>
    </row>
    <row r="2809" spans="1:9" ht="14.25" customHeight="1" x14ac:dyDescent="0.25">
      <c r="A2809" s="63" t="s">
        <v>13666</v>
      </c>
      <c r="B2809" s="64" t="s">
        <v>4324</v>
      </c>
      <c r="C2809" s="63">
        <v>26</v>
      </c>
      <c r="D2809" s="66">
        <v>44026</v>
      </c>
      <c r="E2809" s="66">
        <v>44046</v>
      </c>
      <c r="F2809" s="63" t="s">
        <v>663</v>
      </c>
      <c r="G2809" s="64" t="s">
        <v>13667</v>
      </c>
      <c r="H2809" s="67"/>
      <c r="I2809" s="68"/>
    </row>
    <row r="2810" spans="1:9" s="73" customFormat="1" ht="14.25" customHeight="1" x14ac:dyDescent="0.25">
      <c r="A2810" s="63" t="s">
        <v>13668</v>
      </c>
      <c r="B2810" s="64" t="s">
        <v>4324</v>
      </c>
      <c r="C2810" s="63">
        <v>26</v>
      </c>
      <c r="D2810" s="66">
        <v>44026</v>
      </c>
      <c r="E2810" s="66">
        <v>44046</v>
      </c>
      <c r="F2810" s="63" t="s">
        <v>663</v>
      </c>
      <c r="G2810" s="64" t="s">
        <v>13669</v>
      </c>
      <c r="H2810" s="67"/>
      <c r="I2810" s="68"/>
    </row>
    <row r="2811" spans="1:9" s="73" customFormat="1" ht="14.25" customHeight="1" x14ac:dyDescent="0.25">
      <c r="A2811" s="63" t="s">
        <v>13670</v>
      </c>
      <c r="B2811" s="64" t="s">
        <v>4324</v>
      </c>
      <c r="C2811" s="63">
        <v>26</v>
      </c>
      <c r="D2811" s="66">
        <v>44026</v>
      </c>
      <c r="E2811" s="66">
        <v>44046</v>
      </c>
      <c r="F2811" s="63" t="s">
        <v>663</v>
      </c>
      <c r="G2811" s="64" t="s">
        <v>13671</v>
      </c>
      <c r="H2811" s="67"/>
      <c r="I2811" s="68"/>
    </row>
    <row r="2812" spans="1:9" ht="14.25" customHeight="1" x14ac:dyDescent="0.25">
      <c r="A2812" s="80" t="s">
        <v>13672</v>
      </c>
      <c r="B2812" s="81" t="s">
        <v>13673</v>
      </c>
      <c r="C2812" s="80">
        <v>26</v>
      </c>
      <c r="D2812" s="83">
        <v>44026</v>
      </c>
      <c r="E2812" s="83">
        <v>44046</v>
      </c>
      <c r="F2812" s="80" t="s">
        <v>147</v>
      </c>
      <c r="G2812" s="81" t="s">
        <v>13674</v>
      </c>
      <c r="H2812" s="84" t="s">
        <v>13675</v>
      </c>
      <c r="I2812" s="80" t="s">
        <v>7224</v>
      </c>
    </row>
    <row r="2813" spans="1:9" ht="14.25" customHeight="1" x14ac:dyDescent="0.25">
      <c r="A2813" s="63" t="s">
        <v>13676</v>
      </c>
      <c r="B2813" s="64" t="s">
        <v>9036</v>
      </c>
      <c r="C2813" s="63">
        <v>26</v>
      </c>
      <c r="D2813" s="66">
        <v>44026</v>
      </c>
      <c r="E2813" s="66">
        <v>44046</v>
      </c>
      <c r="F2813" s="63" t="s">
        <v>129</v>
      </c>
      <c r="G2813" s="64" t="s">
        <v>13677</v>
      </c>
      <c r="H2813" s="67"/>
      <c r="I2813" s="72"/>
    </row>
    <row r="2814" spans="1:9" ht="14.25" customHeight="1" x14ac:dyDescent="0.25">
      <c r="A2814" s="63" t="s">
        <v>13678</v>
      </c>
      <c r="B2814" s="64" t="s">
        <v>13679</v>
      </c>
      <c r="C2814" s="63">
        <v>26</v>
      </c>
      <c r="D2814" s="66">
        <v>44026</v>
      </c>
      <c r="E2814" s="66">
        <v>44046</v>
      </c>
      <c r="F2814" s="63" t="s">
        <v>129</v>
      </c>
      <c r="G2814" s="64" t="s">
        <v>13680</v>
      </c>
      <c r="H2814" s="67"/>
      <c r="I2814" s="72"/>
    </row>
    <row r="2815" spans="1:9" ht="14.25" customHeight="1" x14ac:dyDescent="0.25">
      <c r="A2815" s="63" t="s">
        <v>13681</v>
      </c>
      <c r="B2815" s="64" t="s">
        <v>13679</v>
      </c>
      <c r="C2815" s="63">
        <v>26</v>
      </c>
      <c r="D2815" s="66">
        <v>44026</v>
      </c>
      <c r="E2815" s="66">
        <v>44046</v>
      </c>
      <c r="F2815" s="63" t="s">
        <v>129</v>
      </c>
      <c r="G2815" s="64" t="s">
        <v>13682</v>
      </c>
      <c r="H2815" s="67"/>
      <c r="I2815" s="72"/>
    </row>
    <row r="2816" spans="1:9" ht="14.25" customHeight="1" x14ac:dyDescent="0.25">
      <c r="A2816" s="63" t="s">
        <v>13683</v>
      </c>
      <c r="B2816" s="64" t="s">
        <v>12973</v>
      </c>
      <c r="C2816" s="63">
        <v>26</v>
      </c>
      <c r="D2816" s="66">
        <v>44026</v>
      </c>
      <c r="E2816" s="66">
        <v>44046</v>
      </c>
      <c r="F2816" s="63" t="s">
        <v>129</v>
      </c>
      <c r="G2816" s="64" t="s">
        <v>13684</v>
      </c>
      <c r="H2816" s="67"/>
      <c r="I2816" s="68"/>
    </row>
    <row r="2817" spans="1:9" ht="14.25" customHeight="1" x14ac:dyDescent="0.25">
      <c r="A2817" s="63" t="s">
        <v>13685</v>
      </c>
      <c r="B2817" s="64" t="s">
        <v>13686</v>
      </c>
      <c r="C2817" s="63">
        <v>26</v>
      </c>
      <c r="D2817" s="66">
        <v>44026</v>
      </c>
      <c r="E2817" s="66">
        <v>44046</v>
      </c>
      <c r="F2817" s="63" t="s">
        <v>129</v>
      </c>
      <c r="G2817" s="64" t="s">
        <v>13687</v>
      </c>
      <c r="H2817" s="67"/>
      <c r="I2817" s="68"/>
    </row>
    <row r="2818" spans="1:9" ht="14.25" customHeight="1" x14ac:dyDescent="0.25">
      <c r="A2818" s="63" t="s">
        <v>13688</v>
      </c>
      <c r="B2818" s="64" t="s">
        <v>13512</v>
      </c>
      <c r="C2818" s="63">
        <v>26</v>
      </c>
      <c r="D2818" s="66">
        <v>44026</v>
      </c>
      <c r="E2818" s="66">
        <v>44046</v>
      </c>
      <c r="F2818" s="63" t="s">
        <v>361</v>
      </c>
      <c r="G2818" s="64" t="s">
        <v>13689</v>
      </c>
      <c r="H2818" s="67"/>
      <c r="I2818" s="95"/>
    </row>
    <row r="2819" spans="1:9" ht="14.25" customHeight="1" x14ac:dyDescent="0.25">
      <c r="A2819" s="59" t="s">
        <v>13690</v>
      </c>
      <c r="B2819" s="64" t="s">
        <v>4914</v>
      </c>
      <c r="C2819" s="59">
        <v>26</v>
      </c>
      <c r="D2819" s="61">
        <v>44026</v>
      </c>
      <c r="E2819" s="61">
        <v>44046</v>
      </c>
      <c r="F2819" s="59" t="s">
        <v>1963</v>
      </c>
      <c r="G2819" s="17" t="s">
        <v>13691</v>
      </c>
      <c r="H2819" s="62" t="s">
        <v>13638</v>
      </c>
      <c r="I2819" s="59" t="s">
        <v>7129</v>
      </c>
    </row>
    <row r="2820" spans="1:9" ht="14.25" customHeight="1" x14ac:dyDescent="0.25">
      <c r="A2820" s="63" t="s">
        <v>13692</v>
      </c>
      <c r="B2820" s="64" t="s">
        <v>12555</v>
      </c>
      <c r="C2820" s="63">
        <v>26</v>
      </c>
      <c r="D2820" s="66">
        <v>44026</v>
      </c>
      <c r="E2820" s="66">
        <v>44046</v>
      </c>
      <c r="F2820" s="63" t="s">
        <v>5318</v>
      </c>
      <c r="G2820" s="64" t="s">
        <v>13693</v>
      </c>
      <c r="H2820" s="67"/>
      <c r="I2820" s="68"/>
    </row>
    <row r="2821" spans="1:9" ht="14.25" customHeight="1" x14ac:dyDescent="0.25">
      <c r="A2821" s="63" t="s">
        <v>13694</v>
      </c>
      <c r="B2821" s="64" t="s">
        <v>4617</v>
      </c>
      <c r="C2821" s="63">
        <v>26</v>
      </c>
      <c r="D2821" s="66">
        <v>44026</v>
      </c>
      <c r="E2821" s="66">
        <v>44046</v>
      </c>
      <c r="F2821" s="63" t="s">
        <v>5339</v>
      </c>
      <c r="G2821" s="64" t="s">
        <v>13695</v>
      </c>
      <c r="H2821" s="67"/>
      <c r="I2821" s="68"/>
    </row>
    <row r="2822" spans="1:9" ht="14.25" customHeight="1" x14ac:dyDescent="0.25">
      <c r="A2822" s="63" t="s">
        <v>13696</v>
      </c>
      <c r="B2822" s="64" t="s">
        <v>13697</v>
      </c>
      <c r="C2822" s="63">
        <v>26</v>
      </c>
      <c r="D2822" s="66">
        <v>44026</v>
      </c>
      <c r="E2822" s="66">
        <v>44046</v>
      </c>
      <c r="F2822" s="63" t="s">
        <v>1828</v>
      </c>
      <c r="G2822" s="64" t="s">
        <v>13698</v>
      </c>
      <c r="H2822" s="67"/>
      <c r="I2822" s="68"/>
    </row>
    <row r="2823" spans="1:9" ht="14.25" customHeight="1" x14ac:dyDescent="0.25">
      <c r="A2823" s="63" t="s">
        <v>13699</v>
      </c>
      <c r="B2823" s="64" t="s">
        <v>13700</v>
      </c>
      <c r="C2823" s="63">
        <v>26</v>
      </c>
      <c r="D2823" s="66">
        <v>44026</v>
      </c>
      <c r="E2823" s="66">
        <v>44046</v>
      </c>
      <c r="F2823" s="63" t="s">
        <v>1828</v>
      </c>
      <c r="G2823" s="64" t="s">
        <v>13701</v>
      </c>
      <c r="H2823" s="67"/>
      <c r="I2823" s="68"/>
    </row>
    <row r="2824" spans="1:9" s="73" customFormat="1" ht="14.25" customHeight="1" x14ac:dyDescent="0.25">
      <c r="A2824" s="63" t="s">
        <v>13702</v>
      </c>
      <c r="B2824" s="64" t="s">
        <v>13700</v>
      </c>
      <c r="C2824" s="63">
        <v>26</v>
      </c>
      <c r="D2824" s="66">
        <v>44026</v>
      </c>
      <c r="E2824" s="66">
        <v>44046</v>
      </c>
      <c r="F2824" s="63" t="s">
        <v>1828</v>
      </c>
      <c r="G2824" s="64" t="s">
        <v>13703</v>
      </c>
      <c r="H2824" s="67"/>
      <c r="I2824" s="72"/>
    </row>
    <row r="2825" spans="1:9" ht="14.25" customHeight="1" x14ac:dyDescent="0.25">
      <c r="A2825" s="63" t="s">
        <v>13704</v>
      </c>
      <c r="B2825" s="64" t="s">
        <v>13700</v>
      </c>
      <c r="C2825" s="63">
        <v>26</v>
      </c>
      <c r="D2825" s="66">
        <v>44026</v>
      </c>
      <c r="E2825" s="66">
        <v>44046</v>
      </c>
      <c r="F2825" s="63" t="s">
        <v>1828</v>
      </c>
      <c r="G2825" s="64" t="s">
        <v>13705</v>
      </c>
      <c r="H2825" s="67"/>
      <c r="I2825" s="72"/>
    </row>
    <row r="2826" spans="1:9" s="73" customFormat="1" ht="14.25" customHeight="1" x14ac:dyDescent="0.25">
      <c r="A2826" s="63" t="s">
        <v>13706</v>
      </c>
      <c r="B2826" s="64" t="s">
        <v>13700</v>
      </c>
      <c r="C2826" s="63">
        <v>26</v>
      </c>
      <c r="D2826" s="66">
        <v>44026</v>
      </c>
      <c r="E2826" s="66">
        <v>44046</v>
      </c>
      <c r="F2826" s="63" t="s">
        <v>1828</v>
      </c>
      <c r="G2826" s="64" t="s">
        <v>13707</v>
      </c>
      <c r="H2826" s="67"/>
      <c r="I2826" s="68"/>
    </row>
    <row r="2827" spans="1:9" ht="14.25" customHeight="1" x14ac:dyDescent="0.25">
      <c r="A2827" s="63" t="s">
        <v>13708</v>
      </c>
      <c r="B2827" s="64" t="s">
        <v>13700</v>
      </c>
      <c r="C2827" s="63">
        <v>26</v>
      </c>
      <c r="D2827" s="66">
        <v>44026</v>
      </c>
      <c r="E2827" s="66">
        <v>44046</v>
      </c>
      <c r="F2827" s="63" t="s">
        <v>1828</v>
      </c>
      <c r="G2827" s="64" t="s">
        <v>13709</v>
      </c>
      <c r="H2827" s="67"/>
      <c r="I2827" s="68"/>
    </row>
    <row r="2828" spans="1:9" ht="14.25" customHeight="1" x14ac:dyDescent="0.25">
      <c r="A2828" s="63" t="s">
        <v>13710</v>
      </c>
      <c r="B2828" s="64" t="s">
        <v>13700</v>
      </c>
      <c r="C2828" s="63">
        <v>26</v>
      </c>
      <c r="D2828" s="66">
        <v>44026</v>
      </c>
      <c r="E2828" s="66">
        <v>44046</v>
      </c>
      <c r="F2828" s="63" t="s">
        <v>1828</v>
      </c>
      <c r="G2828" s="64" t="s">
        <v>13711</v>
      </c>
      <c r="H2828" s="126"/>
      <c r="I2828" s="68"/>
    </row>
    <row r="2829" spans="1:9" ht="14.25" customHeight="1" x14ac:dyDescent="0.25">
      <c r="A2829" s="63" t="s">
        <v>13712</v>
      </c>
      <c r="B2829" s="64" t="s">
        <v>13700</v>
      </c>
      <c r="C2829" s="63">
        <v>26</v>
      </c>
      <c r="D2829" s="66">
        <v>44026</v>
      </c>
      <c r="E2829" s="66">
        <v>44046</v>
      </c>
      <c r="F2829" s="63" t="s">
        <v>1828</v>
      </c>
      <c r="G2829" s="64" t="s">
        <v>13713</v>
      </c>
      <c r="H2829" s="67"/>
      <c r="I2829" s="68"/>
    </row>
    <row r="2830" spans="1:9" ht="14.25" customHeight="1" x14ac:dyDescent="0.25">
      <c r="A2830" s="59" t="s">
        <v>13714</v>
      </c>
      <c r="B2830" s="64" t="s">
        <v>4666</v>
      </c>
      <c r="C2830" s="59">
        <v>26</v>
      </c>
      <c r="D2830" s="61">
        <v>44026</v>
      </c>
      <c r="E2830" s="61">
        <v>44046</v>
      </c>
      <c r="F2830" s="59" t="s">
        <v>728</v>
      </c>
      <c r="G2830" s="17" t="s">
        <v>13715</v>
      </c>
      <c r="H2830" s="62" t="s">
        <v>13716</v>
      </c>
      <c r="I2830" s="59" t="s">
        <v>7129</v>
      </c>
    </row>
    <row r="2831" spans="1:9" ht="14.25" customHeight="1" x14ac:dyDescent="0.25">
      <c r="A2831" s="63" t="s">
        <v>13717</v>
      </c>
      <c r="B2831" s="64" t="s">
        <v>13718</v>
      </c>
      <c r="C2831" s="63">
        <v>26</v>
      </c>
      <c r="D2831" s="66">
        <v>44026</v>
      </c>
      <c r="E2831" s="66">
        <v>44046</v>
      </c>
      <c r="F2831" s="63" t="s">
        <v>165</v>
      </c>
      <c r="G2831" s="64" t="s">
        <v>13719</v>
      </c>
      <c r="H2831" s="67"/>
      <c r="I2831" s="68"/>
    </row>
    <row r="2832" spans="1:9" s="75" customFormat="1" ht="14.25" customHeight="1" x14ac:dyDescent="0.25">
      <c r="A2832" s="63" t="s">
        <v>13720</v>
      </c>
      <c r="B2832" s="64" t="s">
        <v>10764</v>
      </c>
      <c r="C2832" s="63">
        <v>26</v>
      </c>
      <c r="D2832" s="66">
        <v>44026</v>
      </c>
      <c r="E2832" s="66">
        <v>44046</v>
      </c>
      <c r="F2832" s="63" t="s">
        <v>35</v>
      </c>
      <c r="G2832" s="64" t="s">
        <v>13721</v>
      </c>
      <c r="H2832" s="67"/>
      <c r="I2832" s="72"/>
    </row>
    <row r="2833" spans="1:9" s="73" customFormat="1" ht="14.25" customHeight="1" x14ac:dyDescent="0.25">
      <c r="A2833" s="63" t="s">
        <v>13722</v>
      </c>
      <c r="B2833" s="64" t="s">
        <v>13723</v>
      </c>
      <c r="C2833" s="63">
        <v>26</v>
      </c>
      <c r="D2833" s="66">
        <v>44026</v>
      </c>
      <c r="E2833" s="66">
        <v>44046</v>
      </c>
      <c r="F2833" s="63" t="s">
        <v>5441</v>
      </c>
      <c r="G2833" s="64" t="s">
        <v>13724</v>
      </c>
      <c r="H2833" s="67"/>
      <c r="I2833" s="68"/>
    </row>
    <row r="2834" spans="1:9" ht="14.25" customHeight="1" x14ac:dyDescent="0.25">
      <c r="A2834" s="63" t="s">
        <v>13725</v>
      </c>
      <c r="B2834" s="64" t="s">
        <v>10764</v>
      </c>
      <c r="C2834" s="63">
        <v>26</v>
      </c>
      <c r="D2834" s="66">
        <v>44026</v>
      </c>
      <c r="E2834" s="66">
        <v>44046</v>
      </c>
      <c r="F2834" s="63" t="s">
        <v>669</v>
      </c>
      <c r="G2834" s="64" t="s">
        <v>13726</v>
      </c>
      <c r="H2834" s="67"/>
      <c r="I2834" s="68"/>
    </row>
    <row r="2835" spans="1:9" s="73" customFormat="1" ht="14.25" customHeight="1" x14ac:dyDescent="0.25">
      <c r="A2835" s="63" t="s">
        <v>13727</v>
      </c>
      <c r="B2835" s="64" t="s">
        <v>12469</v>
      </c>
      <c r="C2835" s="63">
        <v>26</v>
      </c>
      <c r="D2835" s="66">
        <v>44026</v>
      </c>
      <c r="E2835" s="66">
        <v>44046</v>
      </c>
      <c r="F2835" s="63" t="s">
        <v>192</v>
      </c>
      <c r="G2835" s="64" t="s">
        <v>13728</v>
      </c>
      <c r="H2835" s="67" t="s">
        <v>7677</v>
      </c>
      <c r="I2835" s="63" t="s">
        <v>8267</v>
      </c>
    </row>
    <row r="2836" spans="1:9" s="73" customFormat="1" ht="14.25" customHeight="1" x14ac:dyDescent="0.25">
      <c r="A2836" s="63" t="s">
        <v>13729</v>
      </c>
      <c r="B2836" s="64" t="s">
        <v>4102</v>
      </c>
      <c r="C2836" s="63">
        <v>26</v>
      </c>
      <c r="D2836" s="66">
        <v>44026</v>
      </c>
      <c r="E2836" s="66">
        <v>44046</v>
      </c>
      <c r="F2836" s="63" t="s">
        <v>1710</v>
      </c>
      <c r="G2836" s="64" t="s">
        <v>13730</v>
      </c>
      <c r="H2836" s="67"/>
      <c r="I2836" s="95"/>
    </row>
    <row r="2837" spans="1:9" ht="14.25" customHeight="1" x14ac:dyDescent="0.25">
      <c r="A2837" s="80" t="s">
        <v>13731</v>
      </c>
      <c r="B2837" s="81" t="s">
        <v>13732</v>
      </c>
      <c r="C2837" s="80">
        <v>26</v>
      </c>
      <c r="D2837" s="83">
        <v>44026</v>
      </c>
      <c r="E2837" s="83">
        <v>44046</v>
      </c>
      <c r="F2837" s="80" t="s">
        <v>1867</v>
      </c>
      <c r="G2837" s="81" t="s">
        <v>13733</v>
      </c>
      <c r="H2837" s="84" t="s">
        <v>13734</v>
      </c>
      <c r="I2837" s="80" t="s">
        <v>7224</v>
      </c>
    </row>
    <row r="2838" spans="1:9" ht="14.25" customHeight="1" x14ac:dyDescent="0.25">
      <c r="A2838" s="59" t="s">
        <v>13735</v>
      </c>
      <c r="B2838" s="64" t="s">
        <v>13736</v>
      </c>
      <c r="C2838" s="59">
        <v>26</v>
      </c>
      <c r="D2838" s="61">
        <v>44026</v>
      </c>
      <c r="E2838" s="61">
        <v>44046</v>
      </c>
      <c r="F2838" s="59" t="s">
        <v>284</v>
      </c>
      <c r="G2838" s="17" t="s">
        <v>13737</v>
      </c>
      <c r="H2838" s="62" t="s">
        <v>12540</v>
      </c>
      <c r="I2838" s="59" t="s">
        <v>7129</v>
      </c>
    </row>
    <row r="2839" spans="1:9" ht="14.25" customHeight="1" x14ac:dyDescent="0.25">
      <c r="A2839" s="59" t="s">
        <v>13735</v>
      </c>
      <c r="B2839" s="64" t="s">
        <v>13736</v>
      </c>
      <c r="C2839" s="59">
        <v>26</v>
      </c>
      <c r="D2839" s="61">
        <v>44026</v>
      </c>
      <c r="E2839" s="61">
        <v>44046</v>
      </c>
      <c r="F2839" s="59" t="s">
        <v>284</v>
      </c>
      <c r="G2839" s="17" t="s">
        <v>13737</v>
      </c>
      <c r="H2839" s="62" t="s">
        <v>7785</v>
      </c>
      <c r="I2839" s="59" t="s">
        <v>7129</v>
      </c>
    </row>
    <row r="2840" spans="1:9" ht="14.25" customHeight="1" x14ac:dyDescent="0.25">
      <c r="A2840" s="59" t="s">
        <v>13735</v>
      </c>
      <c r="B2840" s="64" t="s">
        <v>13736</v>
      </c>
      <c r="C2840" s="59">
        <v>26</v>
      </c>
      <c r="D2840" s="61">
        <v>44026</v>
      </c>
      <c r="E2840" s="61">
        <v>44046</v>
      </c>
      <c r="F2840" s="59" t="s">
        <v>284</v>
      </c>
      <c r="G2840" s="17" t="s">
        <v>13737</v>
      </c>
      <c r="H2840" s="62" t="s">
        <v>7793</v>
      </c>
      <c r="I2840" s="59" t="s">
        <v>7129</v>
      </c>
    </row>
    <row r="2841" spans="1:9" ht="14.25" customHeight="1" x14ac:dyDescent="0.25">
      <c r="A2841" s="59" t="s">
        <v>13735</v>
      </c>
      <c r="B2841" s="64" t="s">
        <v>13736</v>
      </c>
      <c r="C2841" s="59">
        <v>26</v>
      </c>
      <c r="D2841" s="61">
        <v>44026</v>
      </c>
      <c r="E2841" s="61">
        <v>44046</v>
      </c>
      <c r="F2841" s="59" t="s">
        <v>284</v>
      </c>
      <c r="G2841" s="17" t="s">
        <v>13737</v>
      </c>
      <c r="H2841" s="62" t="s">
        <v>13738</v>
      </c>
      <c r="I2841" s="59" t="s">
        <v>7129</v>
      </c>
    </row>
    <row r="2842" spans="1:9" ht="14.25" customHeight="1" x14ac:dyDescent="0.25">
      <c r="A2842" s="59" t="s">
        <v>13739</v>
      </c>
      <c r="B2842" s="64" t="s">
        <v>4877</v>
      </c>
      <c r="C2842" s="59">
        <v>26</v>
      </c>
      <c r="D2842" s="61">
        <v>44026</v>
      </c>
      <c r="E2842" s="61">
        <v>44046</v>
      </c>
      <c r="F2842" s="59" t="s">
        <v>386</v>
      </c>
      <c r="G2842" s="17" t="s">
        <v>13740</v>
      </c>
      <c r="H2842" s="62" t="s">
        <v>7677</v>
      </c>
      <c r="I2842" s="59" t="s">
        <v>7129</v>
      </c>
    </row>
    <row r="2843" spans="1:9" s="73" customFormat="1" ht="14.25" customHeight="1" x14ac:dyDescent="0.25">
      <c r="A2843" s="63" t="s">
        <v>13741</v>
      </c>
      <c r="B2843" s="64" t="s">
        <v>13742</v>
      </c>
      <c r="C2843" s="63">
        <v>26</v>
      </c>
      <c r="D2843" s="66">
        <v>44026</v>
      </c>
      <c r="E2843" s="66">
        <v>44046</v>
      </c>
      <c r="F2843" s="63" t="s">
        <v>602</v>
      </c>
      <c r="G2843" s="64" t="s">
        <v>13743</v>
      </c>
      <c r="H2843" s="67"/>
      <c r="I2843" s="68"/>
    </row>
    <row r="2844" spans="1:9" s="73" customFormat="1" ht="14.25" customHeight="1" x14ac:dyDescent="0.25">
      <c r="A2844" s="63" t="s">
        <v>13744</v>
      </c>
      <c r="B2844" s="64" t="s">
        <v>13166</v>
      </c>
      <c r="C2844" s="63">
        <v>26</v>
      </c>
      <c r="D2844" s="66">
        <v>44026</v>
      </c>
      <c r="E2844" s="66">
        <v>44046</v>
      </c>
      <c r="F2844" s="63" t="s">
        <v>501</v>
      </c>
      <c r="G2844" s="64" t="s">
        <v>13745</v>
      </c>
      <c r="H2844" s="67"/>
      <c r="I2844" s="95"/>
    </row>
    <row r="2845" spans="1:9" s="73" customFormat="1" ht="14.25" customHeight="1" x14ac:dyDescent="0.25">
      <c r="A2845" s="63" t="s">
        <v>13746</v>
      </c>
      <c r="B2845" s="64" t="s">
        <v>13166</v>
      </c>
      <c r="C2845" s="63">
        <v>26</v>
      </c>
      <c r="D2845" s="66">
        <v>44026</v>
      </c>
      <c r="E2845" s="66">
        <v>44046</v>
      </c>
      <c r="F2845" s="63" t="s">
        <v>501</v>
      </c>
      <c r="G2845" s="64" t="s">
        <v>13747</v>
      </c>
      <c r="H2845" s="67"/>
      <c r="I2845" s="68"/>
    </row>
    <row r="2846" spans="1:9" s="73" customFormat="1" ht="14.25" customHeight="1" x14ac:dyDescent="0.25">
      <c r="A2846" s="63" t="s">
        <v>13748</v>
      </c>
      <c r="B2846" s="64" t="s">
        <v>13749</v>
      </c>
      <c r="C2846" s="63">
        <v>26</v>
      </c>
      <c r="D2846" s="66">
        <v>44026</v>
      </c>
      <c r="E2846" s="66">
        <v>44046</v>
      </c>
      <c r="F2846" s="63" t="s">
        <v>112</v>
      </c>
      <c r="G2846" s="64" t="s">
        <v>13750</v>
      </c>
      <c r="H2846" s="67"/>
      <c r="I2846" s="68"/>
    </row>
    <row r="2847" spans="1:9" ht="14.25" customHeight="1" x14ac:dyDescent="0.25">
      <c r="A2847" s="80" t="s">
        <v>13751</v>
      </c>
      <c r="B2847" s="81" t="s">
        <v>13752</v>
      </c>
      <c r="C2847" s="80">
        <v>26</v>
      </c>
      <c r="D2847" s="83">
        <v>44026</v>
      </c>
      <c r="E2847" s="83">
        <v>44046</v>
      </c>
      <c r="F2847" s="80" t="s">
        <v>112</v>
      </c>
      <c r="G2847" s="81" t="s">
        <v>13753</v>
      </c>
      <c r="H2847" s="84" t="s">
        <v>13754</v>
      </c>
      <c r="I2847" s="80" t="s">
        <v>7224</v>
      </c>
    </row>
    <row r="2848" spans="1:9" ht="14.25" customHeight="1" x14ac:dyDescent="0.25">
      <c r="A2848" s="63" t="s">
        <v>13755</v>
      </c>
      <c r="B2848" s="64" t="s">
        <v>13756</v>
      </c>
      <c r="C2848" s="63">
        <v>26</v>
      </c>
      <c r="D2848" s="66">
        <v>44026</v>
      </c>
      <c r="E2848" s="66">
        <v>44046</v>
      </c>
      <c r="F2848" s="63" t="s">
        <v>112</v>
      </c>
      <c r="G2848" s="64" t="s">
        <v>13757</v>
      </c>
      <c r="H2848" s="67"/>
      <c r="I2848" s="68"/>
    </row>
    <row r="2849" spans="1:9" s="75" customFormat="1" ht="14.25" customHeight="1" x14ac:dyDescent="0.25">
      <c r="A2849" s="63" t="s">
        <v>13758</v>
      </c>
      <c r="B2849" s="64" t="s">
        <v>13749</v>
      </c>
      <c r="C2849" s="63">
        <v>26</v>
      </c>
      <c r="D2849" s="66">
        <v>44026</v>
      </c>
      <c r="E2849" s="66">
        <v>44046</v>
      </c>
      <c r="F2849" s="63" t="s">
        <v>112</v>
      </c>
      <c r="G2849" s="64" t="s">
        <v>13759</v>
      </c>
      <c r="H2849" s="67"/>
      <c r="I2849" s="68"/>
    </row>
    <row r="2850" spans="1:9" s="75" customFormat="1" ht="14.25" customHeight="1" x14ac:dyDescent="0.25">
      <c r="A2850" s="63" t="s">
        <v>13760</v>
      </c>
      <c r="B2850" s="64" t="s">
        <v>7235</v>
      </c>
      <c r="C2850" s="63">
        <v>26</v>
      </c>
      <c r="D2850" s="66">
        <v>44026</v>
      </c>
      <c r="E2850" s="66">
        <v>44046</v>
      </c>
      <c r="F2850" s="63" t="s">
        <v>112</v>
      </c>
      <c r="G2850" s="64" t="s">
        <v>13761</v>
      </c>
      <c r="H2850" s="67"/>
      <c r="I2850" s="68"/>
    </row>
    <row r="2851" spans="1:9" ht="14.25" customHeight="1" x14ac:dyDescent="0.25">
      <c r="A2851" s="63" t="s">
        <v>13762</v>
      </c>
      <c r="B2851" s="64" t="s">
        <v>13763</v>
      </c>
      <c r="C2851" s="63">
        <v>26</v>
      </c>
      <c r="D2851" s="66">
        <v>44026</v>
      </c>
      <c r="E2851" s="66">
        <v>44046</v>
      </c>
      <c r="F2851" s="63" t="s">
        <v>61</v>
      </c>
      <c r="G2851" s="64" t="s">
        <v>13764</v>
      </c>
      <c r="H2851" s="67"/>
      <c r="I2851" s="68"/>
    </row>
    <row r="2852" spans="1:9" ht="14.25" customHeight="1" x14ac:dyDescent="0.25">
      <c r="A2852" s="63" t="s">
        <v>13765</v>
      </c>
      <c r="B2852" s="64" t="s">
        <v>8101</v>
      </c>
      <c r="C2852" s="63">
        <v>26</v>
      </c>
      <c r="D2852" s="66">
        <v>44026</v>
      </c>
      <c r="E2852" s="66">
        <v>44046</v>
      </c>
      <c r="F2852" s="63" t="s">
        <v>6183</v>
      </c>
      <c r="G2852" s="64" t="s">
        <v>13766</v>
      </c>
      <c r="H2852" s="67"/>
      <c r="I2852" s="68"/>
    </row>
    <row r="2853" spans="1:9" ht="14.25" customHeight="1" x14ac:dyDescent="0.25">
      <c r="A2853" s="80" t="s">
        <v>13767</v>
      </c>
      <c r="B2853" s="81" t="s">
        <v>13575</v>
      </c>
      <c r="C2853" s="80">
        <v>26</v>
      </c>
      <c r="D2853" s="83">
        <v>44026</v>
      </c>
      <c r="E2853" s="83">
        <v>44046</v>
      </c>
      <c r="F2853" s="80" t="s">
        <v>695</v>
      </c>
      <c r="G2853" s="81" t="s">
        <v>13768</v>
      </c>
      <c r="H2853" s="84" t="s">
        <v>12540</v>
      </c>
      <c r="I2853" s="80" t="s">
        <v>7224</v>
      </c>
    </row>
    <row r="2854" spans="1:9" ht="14.25" customHeight="1" x14ac:dyDescent="0.25">
      <c r="A2854" s="80" t="s">
        <v>13769</v>
      </c>
      <c r="B2854" s="81" t="s">
        <v>8164</v>
      </c>
      <c r="C2854" s="80">
        <v>26</v>
      </c>
      <c r="D2854" s="83">
        <v>44026</v>
      </c>
      <c r="E2854" s="83">
        <v>44046</v>
      </c>
      <c r="F2854" s="80" t="s">
        <v>695</v>
      </c>
      <c r="G2854" s="81" t="s">
        <v>13770</v>
      </c>
      <c r="H2854" s="84" t="s">
        <v>12540</v>
      </c>
      <c r="I2854" s="80" t="s">
        <v>7224</v>
      </c>
    </row>
    <row r="2855" spans="1:9" ht="14.25" customHeight="1" x14ac:dyDescent="0.25">
      <c r="A2855" s="80" t="s">
        <v>13771</v>
      </c>
      <c r="B2855" s="81" t="s">
        <v>13575</v>
      </c>
      <c r="C2855" s="80">
        <v>26</v>
      </c>
      <c r="D2855" s="83">
        <v>44026</v>
      </c>
      <c r="E2855" s="83">
        <v>44046</v>
      </c>
      <c r="F2855" s="80" t="s">
        <v>695</v>
      </c>
      <c r="G2855" s="81" t="s">
        <v>13772</v>
      </c>
      <c r="H2855" s="84" t="s">
        <v>8120</v>
      </c>
      <c r="I2855" s="80" t="s">
        <v>7224</v>
      </c>
    </row>
    <row r="2856" spans="1:9" s="75" customFormat="1" ht="14.25" customHeight="1" x14ac:dyDescent="0.25">
      <c r="A2856" s="80" t="s">
        <v>13771</v>
      </c>
      <c r="B2856" s="81" t="s">
        <v>13575</v>
      </c>
      <c r="C2856" s="80">
        <v>26</v>
      </c>
      <c r="D2856" s="83">
        <v>44026</v>
      </c>
      <c r="E2856" s="83">
        <v>44046</v>
      </c>
      <c r="F2856" s="80" t="s">
        <v>695</v>
      </c>
      <c r="G2856" s="81" t="s">
        <v>13773</v>
      </c>
      <c r="H2856" s="84" t="s">
        <v>12540</v>
      </c>
      <c r="I2856" s="80" t="s">
        <v>7224</v>
      </c>
    </row>
    <row r="2857" spans="1:9" s="75" customFormat="1" ht="14.25" customHeight="1" x14ac:dyDescent="0.25">
      <c r="A2857" s="80" t="s">
        <v>13774</v>
      </c>
      <c r="B2857" s="81" t="s">
        <v>13575</v>
      </c>
      <c r="C2857" s="80">
        <v>26</v>
      </c>
      <c r="D2857" s="83">
        <v>44026</v>
      </c>
      <c r="E2857" s="83">
        <v>44046</v>
      </c>
      <c r="F2857" s="80" t="s">
        <v>695</v>
      </c>
      <c r="G2857" s="81" t="s">
        <v>13775</v>
      </c>
      <c r="H2857" s="84" t="s">
        <v>8120</v>
      </c>
      <c r="I2857" s="80" t="s">
        <v>7224</v>
      </c>
    </row>
    <row r="2858" spans="1:9" ht="14.25" customHeight="1" x14ac:dyDescent="0.25">
      <c r="A2858" s="59" t="s">
        <v>13774</v>
      </c>
      <c r="B2858" s="64" t="s">
        <v>13575</v>
      </c>
      <c r="C2858" s="59">
        <v>26</v>
      </c>
      <c r="D2858" s="61">
        <v>44026</v>
      </c>
      <c r="E2858" s="61">
        <v>44046</v>
      </c>
      <c r="F2858" s="59" t="s">
        <v>695</v>
      </c>
      <c r="G2858" s="17" t="s">
        <v>13775</v>
      </c>
      <c r="H2858" s="62" t="s">
        <v>12540</v>
      </c>
      <c r="I2858" s="59" t="s">
        <v>7129</v>
      </c>
    </row>
    <row r="2859" spans="1:9" ht="14.25" customHeight="1" x14ac:dyDescent="0.25">
      <c r="A2859" s="63" t="s">
        <v>13776</v>
      </c>
      <c r="B2859" s="64" t="s">
        <v>12807</v>
      </c>
      <c r="C2859" s="63">
        <v>26</v>
      </c>
      <c r="D2859" s="66">
        <v>44026</v>
      </c>
      <c r="E2859" s="66">
        <v>44046</v>
      </c>
      <c r="F2859" s="63" t="s">
        <v>1136</v>
      </c>
      <c r="G2859" s="64" t="s">
        <v>13777</v>
      </c>
      <c r="H2859" s="67"/>
      <c r="I2859" s="68"/>
    </row>
    <row r="2860" spans="1:9" ht="14.25" customHeight="1" x14ac:dyDescent="0.25">
      <c r="A2860" s="80" t="s">
        <v>13778</v>
      </c>
      <c r="B2860" s="81" t="s">
        <v>13603</v>
      </c>
      <c r="C2860" s="80">
        <v>26</v>
      </c>
      <c r="D2860" s="83">
        <v>44026</v>
      </c>
      <c r="E2860" s="83">
        <v>44046</v>
      </c>
      <c r="F2860" s="80" t="s">
        <v>3269</v>
      </c>
      <c r="G2860" s="81" t="s">
        <v>13779</v>
      </c>
      <c r="H2860" s="84" t="s">
        <v>7785</v>
      </c>
      <c r="I2860" s="80" t="s">
        <v>7224</v>
      </c>
    </row>
    <row r="2861" spans="1:9" ht="14.25" customHeight="1" x14ac:dyDescent="0.25">
      <c r="A2861" s="80" t="s">
        <v>13778</v>
      </c>
      <c r="B2861" s="81" t="s">
        <v>13603</v>
      </c>
      <c r="C2861" s="80">
        <v>26</v>
      </c>
      <c r="D2861" s="83">
        <v>44026</v>
      </c>
      <c r="E2861" s="83">
        <v>44046</v>
      </c>
      <c r="F2861" s="80" t="s">
        <v>3269</v>
      </c>
      <c r="G2861" s="81" t="s">
        <v>13779</v>
      </c>
      <c r="H2861" s="84" t="s">
        <v>7793</v>
      </c>
      <c r="I2861" s="80" t="s">
        <v>7224</v>
      </c>
    </row>
    <row r="2862" spans="1:9" ht="14.25" customHeight="1" x14ac:dyDescent="0.25">
      <c r="A2862" s="59" t="s">
        <v>13778</v>
      </c>
      <c r="B2862" s="64" t="s">
        <v>13603</v>
      </c>
      <c r="C2862" s="59">
        <v>26</v>
      </c>
      <c r="D2862" s="61">
        <v>44026</v>
      </c>
      <c r="E2862" s="61">
        <v>44046</v>
      </c>
      <c r="F2862" s="59" t="s">
        <v>3269</v>
      </c>
      <c r="G2862" s="17" t="s">
        <v>13779</v>
      </c>
      <c r="H2862" s="62" t="s">
        <v>12540</v>
      </c>
      <c r="I2862" s="59" t="s">
        <v>7129</v>
      </c>
    </row>
    <row r="2863" spans="1:9" s="75" customFormat="1" ht="14.25" customHeight="1" x14ac:dyDescent="0.25">
      <c r="A2863" s="80" t="s">
        <v>13778</v>
      </c>
      <c r="B2863" s="81" t="s">
        <v>13603</v>
      </c>
      <c r="C2863" s="80">
        <v>26</v>
      </c>
      <c r="D2863" s="83">
        <v>44026</v>
      </c>
      <c r="E2863" s="83">
        <v>44046</v>
      </c>
      <c r="F2863" s="80" t="s">
        <v>3269</v>
      </c>
      <c r="G2863" s="81" t="s">
        <v>13779</v>
      </c>
      <c r="H2863" s="84" t="s">
        <v>8737</v>
      </c>
      <c r="I2863" s="80" t="s">
        <v>7224</v>
      </c>
    </row>
    <row r="2864" spans="1:9" s="75" customFormat="1" ht="14.25" customHeight="1" x14ac:dyDescent="0.25">
      <c r="A2864" s="59" t="s">
        <v>13780</v>
      </c>
      <c r="B2864" s="64" t="s">
        <v>13781</v>
      </c>
      <c r="C2864" s="59">
        <v>26</v>
      </c>
      <c r="D2864" s="61">
        <v>44026</v>
      </c>
      <c r="E2864" s="61">
        <v>44046</v>
      </c>
      <c r="F2864" s="59" t="s">
        <v>78</v>
      </c>
      <c r="G2864" s="17" t="s">
        <v>13782</v>
      </c>
      <c r="H2864" s="62" t="s">
        <v>7785</v>
      </c>
      <c r="I2864" s="59" t="s">
        <v>7129</v>
      </c>
    </row>
    <row r="2865" spans="1:9" s="75" customFormat="1" ht="14.25" customHeight="1" x14ac:dyDescent="0.25">
      <c r="A2865" s="80" t="s">
        <v>13780</v>
      </c>
      <c r="B2865" s="81" t="s">
        <v>13781</v>
      </c>
      <c r="C2865" s="80">
        <v>26</v>
      </c>
      <c r="D2865" s="83">
        <v>44026</v>
      </c>
      <c r="E2865" s="83">
        <v>44046</v>
      </c>
      <c r="F2865" s="80" t="s">
        <v>78</v>
      </c>
      <c r="G2865" s="81" t="s">
        <v>13782</v>
      </c>
      <c r="H2865" s="84" t="s">
        <v>12540</v>
      </c>
      <c r="I2865" s="80" t="s">
        <v>7224</v>
      </c>
    </row>
    <row r="2866" spans="1:9" ht="14.25" customHeight="1" x14ac:dyDescent="0.25">
      <c r="A2866" s="80" t="s">
        <v>13780</v>
      </c>
      <c r="B2866" s="81" t="s">
        <v>13781</v>
      </c>
      <c r="C2866" s="80">
        <v>26</v>
      </c>
      <c r="D2866" s="83">
        <v>44026</v>
      </c>
      <c r="E2866" s="83">
        <v>44046</v>
      </c>
      <c r="F2866" s="80" t="s">
        <v>78</v>
      </c>
      <c r="G2866" s="81" t="s">
        <v>13783</v>
      </c>
      <c r="H2866" s="84" t="s">
        <v>13784</v>
      </c>
      <c r="I2866" s="80" t="s">
        <v>7224</v>
      </c>
    </row>
    <row r="2867" spans="1:9" ht="14.25" customHeight="1" x14ac:dyDescent="0.25">
      <c r="A2867" s="63" t="s">
        <v>13785</v>
      </c>
      <c r="B2867" s="64" t="s">
        <v>12544</v>
      </c>
      <c r="C2867" s="63">
        <v>26</v>
      </c>
      <c r="D2867" s="66">
        <v>44026</v>
      </c>
      <c r="E2867" s="66">
        <v>44046</v>
      </c>
      <c r="F2867" s="63" t="s">
        <v>461</v>
      </c>
      <c r="G2867" s="64" t="s">
        <v>13786</v>
      </c>
      <c r="H2867" s="67"/>
      <c r="I2867" s="72"/>
    </row>
    <row r="2868" spans="1:9" ht="14.25" customHeight="1" x14ac:dyDescent="0.25">
      <c r="A2868" s="63" t="s">
        <v>13787</v>
      </c>
      <c r="B2868" s="64" t="s">
        <v>4324</v>
      </c>
      <c r="C2868" s="63">
        <v>26</v>
      </c>
      <c r="D2868" s="66">
        <v>44026</v>
      </c>
      <c r="E2868" s="66">
        <v>44046</v>
      </c>
      <c r="F2868" s="63" t="s">
        <v>6484</v>
      </c>
      <c r="G2868" s="64" t="s">
        <v>13788</v>
      </c>
      <c r="H2868" s="67" t="s">
        <v>9245</v>
      </c>
      <c r="I2868" s="63" t="s">
        <v>8267</v>
      </c>
    </row>
    <row r="2869" spans="1:9" s="75" customFormat="1" ht="14.25" customHeight="1" x14ac:dyDescent="0.25">
      <c r="A2869" s="63" t="s">
        <v>13789</v>
      </c>
      <c r="B2869" s="64" t="s">
        <v>9176</v>
      </c>
      <c r="C2869" s="63">
        <v>26</v>
      </c>
      <c r="D2869" s="66">
        <v>44026</v>
      </c>
      <c r="E2869" s="66">
        <v>44046</v>
      </c>
      <c r="F2869" s="63" t="s">
        <v>91</v>
      </c>
      <c r="G2869" s="64" t="s">
        <v>13790</v>
      </c>
      <c r="H2869" s="67"/>
      <c r="I2869" s="68"/>
    </row>
    <row r="2870" spans="1:9" s="75" customFormat="1" ht="14.25" customHeight="1" x14ac:dyDescent="0.25">
      <c r="A2870" s="63" t="s">
        <v>13791</v>
      </c>
      <c r="B2870" s="64" t="s">
        <v>7959</v>
      </c>
      <c r="C2870" s="63">
        <v>26</v>
      </c>
      <c r="D2870" s="66">
        <v>44026</v>
      </c>
      <c r="E2870" s="66">
        <v>44046</v>
      </c>
      <c r="F2870" s="63" t="s">
        <v>1911</v>
      </c>
      <c r="G2870" s="64" t="s">
        <v>13792</v>
      </c>
      <c r="H2870" s="67"/>
      <c r="I2870" s="68"/>
    </row>
    <row r="2871" spans="1:9" s="73" customFormat="1" ht="14.25" customHeight="1" x14ac:dyDescent="0.25">
      <c r="A2871" s="63" t="s">
        <v>13793</v>
      </c>
      <c r="B2871" s="64" t="s">
        <v>7959</v>
      </c>
      <c r="C2871" s="63">
        <v>26</v>
      </c>
      <c r="D2871" s="66">
        <v>44026</v>
      </c>
      <c r="E2871" s="66">
        <v>44046</v>
      </c>
      <c r="F2871" s="63" t="s">
        <v>1911</v>
      </c>
      <c r="G2871" s="64" t="s">
        <v>13794</v>
      </c>
      <c r="H2871" s="67"/>
      <c r="I2871" s="68"/>
    </row>
    <row r="2872" spans="1:9" s="73" customFormat="1" ht="14.25" customHeight="1" x14ac:dyDescent="0.25">
      <c r="A2872" s="63" t="s">
        <v>13795</v>
      </c>
      <c r="B2872" s="64" t="s">
        <v>13796</v>
      </c>
      <c r="C2872" s="63">
        <v>26</v>
      </c>
      <c r="D2872" s="66">
        <v>44026</v>
      </c>
      <c r="E2872" s="66">
        <v>44046</v>
      </c>
      <c r="F2872" s="63" t="s">
        <v>1911</v>
      </c>
      <c r="G2872" s="64" t="s">
        <v>13797</v>
      </c>
      <c r="H2872" s="77"/>
      <c r="I2872" s="95"/>
    </row>
    <row r="2873" spans="1:9" s="75" customFormat="1" ht="14.25" customHeight="1" x14ac:dyDescent="0.25">
      <c r="A2873" s="63" t="s">
        <v>13798</v>
      </c>
      <c r="B2873" s="64" t="s">
        <v>13796</v>
      </c>
      <c r="C2873" s="63">
        <v>26</v>
      </c>
      <c r="D2873" s="66">
        <v>44026</v>
      </c>
      <c r="E2873" s="66">
        <v>44046</v>
      </c>
      <c r="F2873" s="63" t="s">
        <v>1911</v>
      </c>
      <c r="G2873" s="64" t="s">
        <v>13799</v>
      </c>
      <c r="H2873" s="67"/>
      <c r="I2873" s="68"/>
    </row>
    <row r="2874" spans="1:9" s="75" customFormat="1" ht="14.25" customHeight="1" x14ac:dyDescent="0.25">
      <c r="A2874" s="63" t="s">
        <v>13800</v>
      </c>
      <c r="B2874" s="64" t="s">
        <v>13796</v>
      </c>
      <c r="C2874" s="63">
        <v>26</v>
      </c>
      <c r="D2874" s="66">
        <v>44026</v>
      </c>
      <c r="E2874" s="66">
        <v>44046</v>
      </c>
      <c r="F2874" s="63" t="s">
        <v>1911</v>
      </c>
      <c r="G2874" s="64" t="s">
        <v>13801</v>
      </c>
      <c r="H2874" s="67"/>
      <c r="I2874" s="68"/>
    </row>
    <row r="2875" spans="1:9" ht="14.25" customHeight="1" x14ac:dyDescent="0.25">
      <c r="A2875" s="63" t="s">
        <v>13802</v>
      </c>
      <c r="B2875" s="64" t="s">
        <v>13796</v>
      </c>
      <c r="C2875" s="63">
        <v>26</v>
      </c>
      <c r="D2875" s="66">
        <v>44026</v>
      </c>
      <c r="E2875" s="66">
        <v>44046</v>
      </c>
      <c r="F2875" s="63" t="s">
        <v>1911</v>
      </c>
      <c r="G2875" s="64" t="s">
        <v>13803</v>
      </c>
      <c r="H2875" s="67"/>
      <c r="I2875" s="68"/>
    </row>
    <row r="2876" spans="1:9" ht="14.25" customHeight="1" x14ac:dyDescent="0.25">
      <c r="A2876" s="63" t="s">
        <v>13804</v>
      </c>
      <c r="B2876" s="64" t="s">
        <v>4625</v>
      </c>
      <c r="C2876" s="63">
        <v>26</v>
      </c>
      <c r="D2876" s="66">
        <v>44026</v>
      </c>
      <c r="E2876" s="66">
        <v>44046</v>
      </c>
      <c r="F2876" s="63" t="s">
        <v>1756</v>
      </c>
      <c r="G2876" s="64" t="s">
        <v>13805</v>
      </c>
      <c r="H2876" s="67"/>
      <c r="I2876" s="72"/>
    </row>
    <row r="2877" spans="1:9" ht="14.25" customHeight="1" x14ac:dyDescent="0.25">
      <c r="A2877" s="63" t="s">
        <v>13806</v>
      </c>
      <c r="B2877" s="64" t="s">
        <v>4625</v>
      </c>
      <c r="C2877" s="63">
        <v>26</v>
      </c>
      <c r="D2877" s="66">
        <v>44026</v>
      </c>
      <c r="E2877" s="66">
        <v>44046</v>
      </c>
      <c r="F2877" s="63" t="s">
        <v>1756</v>
      </c>
      <c r="G2877" s="64" t="s">
        <v>13807</v>
      </c>
      <c r="H2877" s="67"/>
      <c r="I2877" s="68"/>
    </row>
    <row r="2878" spans="1:9" s="103" customFormat="1" ht="14.25" customHeight="1" x14ac:dyDescent="0.25">
      <c r="A2878" s="63" t="s">
        <v>13808</v>
      </c>
      <c r="B2878" s="64" t="s">
        <v>13057</v>
      </c>
      <c r="C2878" s="63">
        <v>26</v>
      </c>
      <c r="D2878" s="66">
        <v>44026</v>
      </c>
      <c r="E2878" s="66">
        <v>44046</v>
      </c>
      <c r="F2878" s="63" t="s">
        <v>132</v>
      </c>
      <c r="G2878" s="64" t="s">
        <v>13809</v>
      </c>
      <c r="H2878" s="67"/>
      <c r="I2878" s="68"/>
    </row>
    <row r="2879" spans="1:9" s="103" customFormat="1" ht="14.25" customHeight="1" x14ac:dyDescent="0.25">
      <c r="A2879" s="63" t="s">
        <v>13810</v>
      </c>
      <c r="B2879" s="64" t="s">
        <v>13811</v>
      </c>
      <c r="C2879" s="63">
        <v>26</v>
      </c>
      <c r="D2879" s="66">
        <v>44026</v>
      </c>
      <c r="E2879" s="66">
        <v>44046</v>
      </c>
      <c r="F2879" s="63" t="s">
        <v>1304</v>
      </c>
      <c r="G2879" s="64" t="s">
        <v>13812</v>
      </c>
      <c r="H2879" s="67"/>
      <c r="I2879" s="68"/>
    </row>
    <row r="2880" spans="1:9" s="103" customFormat="1" ht="14.25" customHeight="1" x14ac:dyDescent="0.25">
      <c r="A2880" s="63" t="s">
        <v>13813</v>
      </c>
      <c r="B2880" s="64" t="s">
        <v>9199</v>
      </c>
      <c r="C2880" s="63">
        <v>26</v>
      </c>
      <c r="D2880" s="66">
        <v>44026</v>
      </c>
      <c r="E2880" s="66">
        <v>44046</v>
      </c>
      <c r="F2880" s="63" t="s">
        <v>1304</v>
      </c>
      <c r="G2880" s="64" t="s">
        <v>13814</v>
      </c>
      <c r="H2880" s="67"/>
      <c r="I2880" s="95"/>
    </row>
    <row r="2881" spans="1:9" ht="14.25" customHeight="1" x14ac:dyDescent="0.25">
      <c r="A2881" s="63" t="s">
        <v>13815</v>
      </c>
      <c r="B2881" s="64" t="s">
        <v>9199</v>
      </c>
      <c r="C2881" s="63">
        <v>26</v>
      </c>
      <c r="D2881" s="66">
        <v>44026</v>
      </c>
      <c r="E2881" s="66">
        <v>44046</v>
      </c>
      <c r="F2881" s="63" t="s">
        <v>1304</v>
      </c>
      <c r="G2881" s="64" t="s">
        <v>13816</v>
      </c>
      <c r="H2881" s="67"/>
      <c r="I2881" s="95"/>
    </row>
    <row r="2882" spans="1:9" ht="14.25" customHeight="1" x14ac:dyDescent="0.25">
      <c r="A2882" s="63" t="s">
        <v>13817</v>
      </c>
      <c r="B2882" s="64" t="s">
        <v>10306</v>
      </c>
      <c r="C2882" s="63">
        <v>26</v>
      </c>
      <c r="D2882" s="66">
        <v>44026</v>
      </c>
      <c r="E2882" s="66">
        <v>44046</v>
      </c>
      <c r="F2882" s="63" t="s">
        <v>3249</v>
      </c>
      <c r="G2882" s="64" t="s">
        <v>13818</v>
      </c>
      <c r="H2882" s="67"/>
      <c r="I2882" s="72"/>
    </row>
    <row r="2883" spans="1:9" ht="14.25" customHeight="1" x14ac:dyDescent="0.25">
      <c r="A2883" s="80" t="s">
        <v>13819</v>
      </c>
      <c r="B2883" s="81" t="s">
        <v>4674</v>
      </c>
      <c r="C2883" s="80">
        <v>26</v>
      </c>
      <c r="D2883" s="83">
        <v>44026</v>
      </c>
      <c r="E2883" s="83">
        <v>44046</v>
      </c>
      <c r="F2883" s="80" t="s">
        <v>518</v>
      </c>
      <c r="G2883" s="81" t="s">
        <v>13820</v>
      </c>
      <c r="H2883" s="84" t="s">
        <v>9717</v>
      </c>
      <c r="I2883" s="80" t="s">
        <v>7224</v>
      </c>
    </row>
    <row r="2884" spans="1:9" ht="14.25" customHeight="1" x14ac:dyDescent="0.25">
      <c r="A2884" s="63" t="s">
        <v>13821</v>
      </c>
      <c r="B2884" s="64" t="s">
        <v>13166</v>
      </c>
      <c r="C2884" s="63">
        <v>26</v>
      </c>
      <c r="D2884" s="66">
        <v>44026</v>
      </c>
      <c r="E2884" s="66">
        <v>44046</v>
      </c>
      <c r="F2884" s="63" t="s">
        <v>38</v>
      </c>
      <c r="G2884" s="64" t="s">
        <v>13822</v>
      </c>
      <c r="H2884" s="67"/>
      <c r="I2884" s="68"/>
    </row>
    <row r="2885" spans="1:9" ht="14.25" customHeight="1" x14ac:dyDescent="0.25">
      <c r="A2885" s="63" t="s">
        <v>13823</v>
      </c>
      <c r="B2885" s="64" t="s">
        <v>13166</v>
      </c>
      <c r="C2885" s="63">
        <v>26</v>
      </c>
      <c r="D2885" s="66">
        <v>44026</v>
      </c>
      <c r="E2885" s="66">
        <v>44046</v>
      </c>
      <c r="F2885" s="63" t="s">
        <v>38</v>
      </c>
      <c r="G2885" s="64" t="s">
        <v>13824</v>
      </c>
      <c r="H2885" s="67"/>
      <c r="I2885" s="68"/>
    </row>
    <row r="2886" spans="1:9" ht="14.25" customHeight="1" x14ac:dyDescent="0.25">
      <c r="A2886" s="63" t="s">
        <v>13825</v>
      </c>
      <c r="B2886" s="64" t="s">
        <v>13166</v>
      </c>
      <c r="C2886" s="63">
        <v>26</v>
      </c>
      <c r="D2886" s="66">
        <v>44026</v>
      </c>
      <c r="E2886" s="66">
        <v>44046</v>
      </c>
      <c r="F2886" s="63" t="s">
        <v>38</v>
      </c>
      <c r="G2886" s="64" t="s">
        <v>13826</v>
      </c>
      <c r="H2886" s="67"/>
      <c r="I2886" s="95"/>
    </row>
    <row r="2887" spans="1:9" s="73" customFormat="1" ht="14.25" customHeight="1" x14ac:dyDescent="0.25">
      <c r="A2887" s="63" t="s">
        <v>13827</v>
      </c>
      <c r="B2887" s="64" t="s">
        <v>13828</v>
      </c>
      <c r="C2887" s="63">
        <v>26</v>
      </c>
      <c r="D2887" s="66">
        <v>44026</v>
      </c>
      <c r="E2887" s="66">
        <v>44046</v>
      </c>
      <c r="F2887" s="63" t="s">
        <v>197</v>
      </c>
      <c r="G2887" s="64" t="s">
        <v>13829</v>
      </c>
      <c r="H2887" s="67"/>
      <c r="I2887" s="72"/>
    </row>
    <row r="2888" spans="1:9" ht="14.25" customHeight="1" x14ac:dyDescent="0.25">
      <c r="A2888" s="63" t="s">
        <v>13830</v>
      </c>
      <c r="B2888" s="64" t="s">
        <v>10252</v>
      </c>
      <c r="C2888" s="63">
        <v>26</v>
      </c>
      <c r="D2888" s="66">
        <v>44026</v>
      </c>
      <c r="E2888" s="66">
        <v>44046</v>
      </c>
      <c r="F2888" s="63" t="s">
        <v>7106</v>
      </c>
      <c r="G2888" s="64" t="s">
        <v>13831</v>
      </c>
      <c r="H2888" s="67"/>
      <c r="I2888" s="68"/>
    </row>
    <row r="2889" spans="1:9" ht="14.25" customHeight="1" x14ac:dyDescent="0.25">
      <c r="A2889" s="63" t="s">
        <v>13832</v>
      </c>
      <c r="B2889" s="64" t="s">
        <v>4616</v>
      </c>
      <c r="C2889" s="63">
        <v>27</v>
      </c>
      <c r="D2889" s="66">
        <v>44033</v>
      </c>
      <c r="E2889" s="66">
        <v>44053</v>
      </c>
      <c r="F2889" s="63" t="s">
        <v>4936</v>
      </c>
      <c r="G2889" s="64" t="s">
        <v>13833</v>
      </c>
      <c r="H2889" s="67"/>
      <c r="I2889" s="72"/>
    </row>
    <row r="2890" spans="1:9" ht="14.25" customHeight="1" x14ac:dyDescent="0.25">
      <c r="A2890" s="63" t="s">
        <v>13834</v>
      </c>
      <c r="B2890" s="64" t="s">
        <v>4768</v>
      </c>
      <c r="C2890" s="63">
        <v>27</v>
      </c>
      <c r="D2890" s="66">
        <v>44033</v>
      </c>
      <c r="E2890" s="66">
        <v>44053</v>
      </c>
      <c r="F2890" s="63" t="s">
        <v>2042</v>
      </c>
      <c r="G2890" s="64" t="s">
        <v>13835</v>
      </c>
      <c r="H2890" s="67"/>
      <c r="I2890" s="72"/>
    </row>
    <row r="2891" spans="1:9" ht="14.25" customHeight="1" x14ac:dyDescent="0.25">
      <c r="A2891" s="63" t="s">
        <v>13836</v>
      </c>
      <c r="B2891" s="64" t="s">
        <v>13837</v>
      </c>
      <c r="C2891" s="63">
        <v>27</v>
      </c>
      <c r="D2891" s="66">
        <v>44033</v>
      </c>
      <c r="E2891" s="66">
        <v>44053</v>
      </c>
      <c r="F2891" s="63" t="s">
        <v>64</v>
      </c>
      <c r="G2891" s="64" t="s">
        <v>13838</v>
      </c>
      <c r="H2891" s="67"/>
      <c r="I2891" s="72"/>
    </row>
    <row r="2892" spans="1:9" ht="14.25" customHeight="1" x14ac:dyDescent="0.25">
      <c r="A2892" s="59" t="s">
        <v>13839</v>
      </c>
      <c r="B2892" s="64" t="s">
        <v>8101</v>
      </c>
      <c r="C2892" s="59">
        <v>27</v>
      </c>
      <c r="D2892" s="61">
        <v>44033</v>
      </c>
      <c r="E2892" s="61">
        <v>44053</v>
      </c>
      <c r="F2892" s="59" t="s">
        <v>5013</v>
      </c>
      <c r="G2892" s="17" t="s">
        <v>13840</v>
      </c>
      <c r="H2892" s="62" t="s">
        <v>13841</v>
      </c>
      <c r="I2892" s="59" t="s">
        <v>7129</v>
      </c>
    </row>
    <row r="2893" spans="1:9" ht="14.25" customHeight="1" x14ac:dyDescent="0.25">
      <c r="A2893" s="59" t="s">
        <v>13842</v>
      </c>
      <c r="B2893" s="64" t="s">
        <v>8101</v>
      </c>
      <c r="C2893" s="59">
        <v>27</v>
      </c>
      <c r="D2893" s="61">
        <v>44033</v>
      </c>
      <c r="E2893" s="61">
        <v>44053</v>
      </c>
      <c r="F2893" s="59" t="s">
        <v>5013</v>
      </c>
      <c r="G2893" s="17" t="s">
        <v>13843</v>
      </c>
      <c r="H2893" s="62" t="s">
        <v>13841</v>
      </c>
      <c r="I2893" s="59" t="s">
        <v>7129</v>
      </c>
    </row>
    <row r="2894" spans="1:9" ht="14.25" customHeight="1" x14ac:dyDescent="0.25">
      <c r="A2894" s="80" t="s">
        <v>13842</v>
      </c>
      <c r="B2894" s="81" t="s">
        <v>8101</v>
      </c>
      <c r="C2894" s="80">
        <v>27</v>
      </c>
      <c r="D2894" s="83">
        <v>44033</v>
      </c>
      <c r="E2894" s="83">
        <v>44053</v>
      </c>
      <c r="F2894" s="80" t="s">
        <v>5013</v>
      </c>
      <c r="G2894" s="81" t="s">
        <v>13843</v>
      </c>
      <c r="H2894" s="84" t="s">
        <v>13844</v>
      </c>
      <c r="I2894" s="80" t="s">
        <v>7224</v>
      </c>
    </row>
    <row r="2895" spans="1:9" s="75" customFormat="1" ht="14.25" customHeight="1" x14ac:dyDescent="0.25">
      <c r="A2895" s="59" t="s">
        <v>13842</v>
      </c>
      <c r="B2895" s="64" t="s">
        <v>8101</v>
      </c>
      <c r="C2895" s="59">
        <v>27</v>
      </c>
      <c r="D2895" s="61">
        <v>44033</v>
      </c>
      <c r="E2895" s="61">
        <v>44053</v>
      </c>
      <c r="F2895" s="59" t="s">
        <v>5013</v>
      </c>
      <c r="G2895" s="17" t="s">
        <v>13843</v>
      </c>
      <c r="H2895" s="62" t="s">
        <v>8124</v>
      </c>
      <c r="I2895" s="59" t="s">
        <v>7129</v>
      </c>
    </row>
    <row r="2896" spans="1:9" s="75" customFormat="1" ht="14.25" customHeight="1" x14ac:dyDescent="0.25">
      <c r="A2896" s="63" t="s">
        <v>13845</v>
      </c>
      <c r="B2896" s="64" t="s">
        <v>13846</v>
      </c>
      <c r="C2896" s="63">
        <v>27</v>
      </c>
      <c r="D2896" s="66">
        <v>44033</v>
      </c>
      <c r="E2896" s="66">
        <v>44053</v>
      </c>
      <c r="F2896" s="63" t="s">
        <v>1790</v>
      </c>
      <c r="G2896" s="64" t="s">
        <v>13847</v>
      </c>
      <c r="H2896" s="67"/>
      <c r="I2896" s="72"/>
    </row>
    <row r="2897" spans="1:9" s="75" customFormat="1" ht="14.25" customHeight="1" x14ac:dyDescent="0.25">
      <c r="A2897" s="63" t="s">
        <v>13848</v>
      </c>
      <c r="B2897" s="64" t="s">
        <v>13849</v>
      </c>
      <c r="C2897" s="63">
        <v>27</v>
      </c>
      <c r="D2897" s="66">
        <v>44033</v>
      </c>
      <c r="E2897" s="66">
        <v>44053</v>
      </c>
      <c r="F2897" s="63" t="s">
        <v>2252</v>
      </c>
      <c r="G2897" s="64" t="s">
        <v>13850</v>
      </c>
      <c r="H2897" s="67"/>
      <c r="I2897" s="68"/>
    </row>
    <row r="2898" spans="1:9" s="75" customFormat="1" ht="14.25" customHeight="1" x14ac:dyDescent="0.25">
      <c r="A2898" s="59" t="s">
        <v>13851</v>
      </c>
      <c r="B2898" s="64" t="s">
        <v>9392</v>
      </c>
      <c r="C2898" s="59">
        <v>27</v>
      </c>
      <c r="D2898" s="61">
        <v>44033</v>
      </c>
      <c r="E2898" s="61">
        <v>44053</v>
      </c>
      <c r="F2898" s="59" t="s">
        <v>733</v>
      </c>
      <c r="G2898" s="17" t="s">
        <v>13852</v>
      </c>
      <c r="H2898" s="62" t="s">
        <v>7176</v>
      </c>
      <c r="I2898" s="59" t="s">
        <v>7129</v>
      </c>
    </row>
    <row r="2899" spans="1:9" ht="14.25" customHeight="1" x14ac:dyDescent="0.25">
      <c r="A2899" s="80" t="s">
        <v>13851</v>
      </c>
      <c r="B2899" s="81" t="s">
        <v>9392</v>
      </c>
      <c r="C2899" s="80">
        <v>27</v>
      </c>
      <c r="D2899" s="83">
        <v>44033</v>
      </c>
      <c r="E2899" s="83">
        <v>44053</v>
      </c>
      <c r="F2899" s="80" t="s">
        <v>733</v>
      </c>
      <c r="G2899" s="81" t="s">
        <v>13852</v>
      </c>
      <c r="H2899" s="84" t="s">
        <v>7259</v>
      </c>
      <c r="I2899" s="80" t="s">
        <v>7224</v>
      </c>
    </row>
    <row r="2900" spans="1:9" s="75" customFormat="1" ht="14.25" customHeight="1" x14ac:dyDescent="0.25">
      <c r="A2900" s="80" t="s">
        <v>13853</v>
      </c>
      <c r="B2900" s="81" t="s">
        <v>9392</v>
      </c>
      <c r="C2900" s="80">
        <v>27</v>
      </c>
      <c r="D2900" s="83">
        <v>44033</v>
      </c>
      <c r="E2900" s="83">
        <v>44053</v>
      </c>
      <c r="F2900" s="80" t="s">
        <v>733</v>
      </c>
      <c r="G2900" s="81" t="s">
        <v>13854</v>
      </c>
      <c r="H2900" s="84" t="s">
        <v>7176</v>
      </c>
      <c r="I2900" s="80" t="s">
        <v>7224</v>
      </c>
    </row>
    <row r="2901" spans="1:9" s="75" customFormat="1" ht="14.25" customHeight="1" x14ac:dyDescent="0.25">
      <c r="A2901" s="59" t="s">
        <v>13853</v>
      </c>
      <c r="B2901" s="64" t="s">
        <v>9392</v>
      </c>
      <c r="C2901" s="59">
        <v>27</v>
      </c>
      <c r="D2901" s="61">
        <v>44033</v>
      </c>
      <c r="E2901" s="61">
        <v>44053</v>
      </c>
      <c r="F2901" s="59" t="s">
        <v>733</v>
      </c>
      <c r="G2901" s="17" t="s">
        <v>13854</v>
      </c>
      <c r="H2901" s="62" t="s">
        <v>7259</v>
      </c>
      <c r="I2901" s="59" t="s">
        <v>7129</v>
      </c>
    </row>
    <row r="2902" spans="1:9" s="75" customFormat="1" ht="14.25" customHeight="1" x14ac:dyDescent="0.25">
      <c r="A2902" s="63" t="s">
        <v>13855</v>
      </c>
      <c r="B2902" s="64" t="s">
        <v>9392</v>
      </c>
      <c r="C2902" s="63">
        <v>27</v>
      </c>
      <c r="D2902" s="66">
        <v>44033</v>
      </c>
      <c r="E2902" s="66">
        <v>44053</v>
      </c>
      <c r="F2902" s="63" t="s">
        <v>733</v>
      </c>
      <c r="G2902" s="64" t="s">
        <v>13856</v>
      </c>
      <c r="H2902" s="67" t="s">
        <v>7259</v>
      </c>
      <c r="I2902" s="63" t="s">
        <v>8267</v>
      </c>
    </row>
    <row r="2903" spans="1:9" s="75" customFormat="1" ht="14.25" customHeight="1" x14ac:dyDescent="0.25">
      <c r="A2903" s="63" t="s">
        <v>13857</v>
      </c>
      <c r="B2903" s="64" t="s">
        <v>9392</v>
      </c>
      <c r="C2903" s="63">
        <v>27</v>
      </c>
      <c r="D2903" s="66">
        <v>44033</v>
      </c>
      <c r="E2903" s="66">
        <v>44053</v>
      </c>
      <c r="F2903" s="63" t="s">
        <v>733</v>
      </c>
      <c r="G2903" s="64" t="s">
        <v>13858</v>
      </c>
      <c r="H2903" s="67" t="s">
        <v>7259</v>
      </c>
      <c r="I2903" s="63" t="s">
        <v>8267</v>
      </c>
    </row>
    <row r="2904" spans="1:9" ht="14.25" customHeight="1" x14ac:dyDescent="0.25">
      <c r="A2904" s="63" t="s">
        <v>13859</v>
      </c>
      <c r="B2904" s="64" t="s">
        <v>13860</v>
      </c>
      <c r="C2904" s="63">
        <v>27</v>
      </c>
      <c r="D2904" s="66">
        <v>44033</v>
      </c>
      <c r="E2904" s="66">
        <v>44053</v>
      </c>
      <c r="F2904" s="63" t="s">
        <v>1633</v>
      </c>
      <c r="G2904" s="64" t="s">
        <v>13861</v>
      </c>
      <c r="H2904" s="67"/>
      <c r="I2904" s="68"/>
    </row>
    <row r="2905" spans="1:9" ht="14.25" customHeight="1" x14ac:dyDescent="0.25">
      <c r="A2905" s="63" t="s">
        <v>13862</v>
      </c>
      <c r="B2905" s="64" t="s">
        <v>13863</v>
      </c>
      <c r="C2905" s="63">
        <v>27</v>
      </c>
      <c r="D2905" s="66">
        <v>44033</v>
      </c>
      <c r="E2905" s="66">
        <v>44053</v>
      </c>
      <c r="F2905" s="63" t="s">
        <v>473</v>
      </c>
      <c r="G2905" s="64" t="s">
        <v>13864</v>
      </c>
      <c r="H2905" s="67"/>
      <c r="I2905" s="95"/>
    </row>
    <row r="2906" spans="1:9" s="73" customFormat="1" ht="14.25" customHeight="1" x14ac:dyDescent="0.25">
      <c r="A2906" s="63" t="s">
        <v>13865</v>
      </c>
      <c r="B2906" s="64" t="s">
        <v>4324</v>
      </c>
      <c r="C2906" s="63">
        <v>27</v>
      </c>
      <c r="D2906" s="66">
        <v>44033</v>
      </c>
      <c r="E2906" s="66">
        <v>44053</v>
      </c>
      <c r="F2906" s="63" t="s">
        <v>3004</v>
      </c>
      <c r="G2906" s="64" t="s">
        <v>13866</v>
      </c>
      <c r="H2906" s="67"/>
      <c r="I2906" s="68"/>
    </row>
    <row r="2907" spans="1:9" ht="14.25" customHeight="1" x14ac:dyDescent="0.25">
      <c r="A2907" s="63" t="s">
        <v>13867</v>
      </c>
      <c r="B2907" s="64" t="s">
        <v>13868</v>
      </c>
      <c r="C2907" s="63">
        <v>27</v>
      </c>
      <c r="D2907" s="66">
        <v>44033</v>
      </c>
      <c r="E2907" s="66">
        <v>44053</v>
      </c>
      <c r="F2907" s="63" t="s">
        <v>663</v>
      </c>
      <c r="G2907" s="64" t="s">
        <v>13869</v>
      </c>
      <c r="H2907" s="67"/>
      <c r="I2907" s="68"/>
    </row>
    <row r="2908" spans="1:9" s="73" customFormat="1" ht="14.25" customHeight="1" x14ac:dyDescent="0.25">
      <c r="A2908" s="63" t="s">
        <v>13870</v>
      </c>
      <c r="B2908" s="64" t="s">
        <v>8101</v>
      </c>
      <c r="C2908" s="63">
        <v>27</v>
      </c>
      <c r="D2908" s="66">
        <v>44033</v>
      </c>
      <c r="E2908" s="66">
        <v>44053</v>
      </c>
      <c r="F2908" s="63" t="s">
        <v>663</v>
      </c>
      <c r="G2908" s="64" t="s">
        <v>13871</v>
      </c>
      <c r="H2908" s="67"/>
      <c r="I2908" s="72"/>
    </row>
    <row r="2909" spans="1:9" s="73" customFormat="1" ht="14.25" customHeight="1" x14ac:dyDescent="0.25">
      <c r="A2909" s="63" t="s">
        <v>13872</v>
      </c>
      <c r="B2909" s="64" t="s">
        <v>13873</v>
      </c>
      <c r="C2909" s="63">
        <v>27</v>
      </c>
      <c r="D2909" s="66">
        <v>44033</v>
      </c>
      <c r="E2909" s="66">
        <v>44053</v>
      </c>
      <c r="F2909" s="63" t="s">
        <v>147</v>
      </c>
      <c r="G2909" s="64" t="s">
        <v>13874</v>
      </c>
      <c r="H2909" s="67"/>
      <c r="I2909" s="72"/>
    </row>
    <row r="2910" spans="1:9" s="73" customFormat="1" ht="14.25" customHeight="1" x14ac:dyDescent="0.25">
      <c r="A2910" s="63" t="s">
        <v>13875</v>
      </c>
      <c r="B2910" s="64" t="s">
        <v>13876</v>
      </c>
      <c r="C2910" s="63">
        <v>27</v>
      </c>
      <c r="D2910" s="66">
        <v>44033</v>
      </c>
      <c r="E2910" s="66">
        <v>44053</v>
      </c>
      <c r="F2910" s="63" t="s">
        <v>147</v>
      </c>
      <c r="G2910" s="64" t="s">
        <v>13877</v>
      </c>
      <c r="H2910" s="67"/>
      <c r="I2910" s="68"/>
    </row>
    <row r="2911" spans="1:9" s="103" customFormat="1" ht="14.25" customHeight="1" x14ac:dyDescent="0.25">
      <c r="A2911" s="63" t="s">
        <v>13878</v>
      </c>
      <c r="B2911" s="64" t="s">
        <v>13166</v>
      </c>
      <c r="C2911" s="63">
        <v>27</v>
      </c>
      <c r="D2911" s="66">
        <v>44033</v>
      </c>
      <c r="E2911" s="66">
        <v>44053</v>
      </c>
      <c r="F2911" s="63" t="s">
        <v>5208</v>
      </c>
      <c r="G2911" s="64" t="s">
        <v>13879</v>
      </c>
      <c r="H2911" s="67"/>
      <c r="I2911" s="95"/>
    </row>
    <row r="2912" spans="1:9" s="73" customFormat="1" ht="14.25" customHeight="1" x14ac:dyDescent="0.25">
      <c r="A2912" s="59" t="s">
        <v>13880</v>
      </c>
      <c r="B2912" s="64" t="s">
        <v>9392</v>
      </c>
      <c r="C2912" s="59">
        <v>27</v>
      </c>
      <c r="D2912" s="61">
        <v>44033</v>
      </c>
      <c r="E2912" s="61">
        <v>44053</v>
      </c>
      <c r="F2912" s="59" t="s">
        <v>5222</v>
      </c>
      <c r="G2912" s="17" t="s">
        <v>13881</v>
      </c>
      <c r="H2912" s="62" t="s">
        <v>7259</v>
      </c>
      <c r="I2912" s="59" t="s">
        <v>7129</v>
      </c>
    </row>
    <row r="2913" spans="1:9" ht="14.25" customHeight="1" x14ac:dyDescent="0.25">
      <c r="A2913" s="80" t="s">
        <v>13880</v>
      </c>
      <c r="B2913" s="81" t="s">
        <v>9392</v>
      </c>
      <c r="C2913" s="80">
        <v>27</v>
      </c>
      <c r="D2913" s="83">
        <v>44033</v>
      </c>
      <c r="E2913" s="83">
        <v>44053</v>
      </c>
      <c r="F2913" s="80" t="s">
        <v>5222</v>
      </c>
      <c r="G2913" s="81" t="s">
        <v>13881</v>
      </c>
      <c r="H2913" s="84" t="s">
        <v>7176</v>
      </c>
      <c r="I2913" s="80" t="s">
        <v>7224</v>
      </c>
    </row>
    <row r="2914" spans="1:9" ht="14.25" customHeight="1" x14ac:dyDescent="0.25">
      <c r="A2914" s="59" t="s">
        <v>13882</v>
      </c>
      <c r="B2914" s="64" t="s">
        <v>9392</v>
      </c>
      <c r="C2914" s="59">
        <v>27</v>
      </c>
      <c r="D2914" s="61">
        <v>44033</v>
      </c>
      <c r="E2914" s="61">
        <v>44053</v>
      </c>
      <c r="F2914" s="59" t="s">
        <v>5222</v>
      </c>
      <c r="G2914" s="17" t="s">
        <v>13883</v>
      </c>
      <c r="H2914" s="62" t="s">
        <v>7259</v>
      </c>
      <c r="I2914" s="59" t="s">
        <v>7129</v>
      </c>
    </row>
    <row r="2915" spans="1:9" ht="14.25" customHeight="1" x14ac:dyDescent="0.25">
      <c r="A2915" s="80" t="s">
        <v>13882</v>
      </c>
      <c r="B2915" s="81" t="s">
        <v>9392</v>
      </c>
      <c r="C2915" s="80">
        <v>27</v>
      </c>
      <c r="D2915" s="83">
        <v>44033</v>
      </c>
      <c r="E2915" s="83">
        <v>44053</v>
      </c>
      <c r="F2915" s="80" t="s">
        <v>5222</v>
      </c>
      <c r="G2915" s="81" t="s">
        <v>13883</v>
      </c>
      <c r="H2915" s="84" t="s">
        <v>7176</v>
      </c>
      <c r="I2915" s="80" t="s">
        <v>7224</v>
      </c>
    </row>
    <row r="2916" spans="1:9" ht="14.25" customHeight="1" x14ac:dyDescent="0.25">
      <c r="A2916" s="63" t="s">
        <v>13884</v>
      </c>
      <c r="B2916" s="64" t="s">
        <v>13166</v>
      </c>
      <c r="C2916" s="63">
        <v>27</v>
      </c>
      <c r="D2916" s="66">
        <v>44033</v>
      </c>
      <c r="E2916" s="66">
        <v>44053</v>
      </c>
      <c r="F2916" s="63" t="s">
        <v>361</v>
      </c>
      <c r="G2916" s="64" t="s">
        <v>13885</v>
      </c>
      <c r="H2916" s="67"/>
      <c r="I2916" s="68"/>
    </row>
    <row r="2917" spans="1:9" ht="14.25" customHeight="1" x14ac:dyDescent="0.25">
      <c r="A2917" s="63" t="s">
        <v>13886</v>
      </c>
      <c r="B2917" s="64" t="s">
        <v>13887</v>
      </c>
      <c r="C2917" s="63">
        <v>27</v>
      </c>
      <c r="D2917" s="66">
        <v>44033</v>
      </c>
      <c r="E2917" s="66">
        <v>44053</v>
      </c>
      <c r="F2917" s="63" t="s">
        <v>894</v>
      </c>
      <c r="G2917" s="64" t="s">
        <v>13888</v>
      </c>
      <c r="H2917" s="67"/>
      <c r="I2917" s="68"/>
    </row>
    <row r="2918" spans="1:9" ht="14.25" customHeight="1" x14ac:dyDescent="0.25">
      <c r="A2918" s="63" t="s">
        <v>13889</v>
      </c>
      <c r="B2918" s="64" t="s">
        <v>4824</v>
      </c>
      <c r="C2918" s="63">
        <v>27</v>
      </c>
      <c r="D2918" s="66">
        <v>44033</v>
      </c>
      <c r="E2918" s="66">
        <v>44053</v>
      </c>
      <c r="F2918" s="63" t="s">
        <v>332</v>
      </c>
      <c r="G2918" s="64" t="s">
        <v>13890</v>
      </c>
      <c r="H2918" s="67"/>
      <c r="I2918" s="95"/>
    </row>
    <row r="2919" spans="1:9" ht="14.25" customHeight="1" x14ac:dyDescent="0.25">
      <c r="A2919" s="63" t="s">
        <v>13891</v>
      </c>
      <c r="B2919" s="64" t="s">
        <v>4617</v>
      </c>
      <c r="C2919" s="63">
        <v>27</v>
      </c>
      <c r="D2919" s="66">
        <v>44033</v>
      </c>
      <c r="E2919" s="66">
        <v>44053</v>
      </c>
      <c r="F2919" s="63" t="s">
        <v>332</v>
      </c>
      <c r="G2919" s="64" t="s">
        <v>13892</v>
      </c>
      <c r="H2919" s="67"/>
      <c r="I2919" s="68"/>
    </row>
    <row r="2920" spans="1:9" ht="14.25" customHeight="1" x14ac:dyDescent="0.25">
      <c r="A2920" s="63" t="s">
        <v>13893</v>
      </c>
      <c r="B2920" s="64" t="s">
        <v>7317</v>
      </c>
      <c r="C2920" s="63">
        <v>27</v>
      </c>
      <c r="D2920" s="66">
        <v>44033</v>
      </c>
      <c r="E2920" s="66">
        <v>44053</v>
      </c>
      <c r="F2920" s="63" t="s">
        <v>332</v>
      </c>
      <c r="G2920" s="64" t="s">
        <v>13894</v>
      </c>
      <c r="H2920" s="67"/>
      <c r="I2920" s="68"/>
    </row>
    <row r="2921" spans="1:9" ht="14.25" customHeight="1" x14ac:dyDescent="0.25">
      <c r="A2921" s="63" t="s">
        <v>13895</v>
      </c>
      <c r="B2921" s="64" t="s">
        <v>9392</v>
      </c>
      <c r="C2921" s="63">
        <v>27</v>
      </c>
      <c r="D2921" s="66">
        <v>44033</v>
      </c>
      <c r="E2921" s="66">
        <v>44053</v>
      </c>
      <c r="F2921" s="63" t="s">
        <v>1963</v>
      </c>
      <c r="G2921" s="64" t="s">
        <v>13896</v>
      </c>
      <c r="H2921" s="67"/>
      <c r="I2921" s="68"/>
    </row>
    <row r="2922" spans="1:9" ht="14.25" customHeight="1" x14ac:dyDescent="0.25">
      <c r="A2922" s="80" t="s">
        <v>13897</v>
      </c>
      <c r="B2922" s="81" t="s">
        <v>13898</v>
      </c>
      <c r="C2922" s="80">
        <v>27</v>
      </c>
      <c r="D2922" s="83">
        <v>44033</v>
      </c>
      <c r="E2922" s="83">
        <v>44053</v>
      </c>
      <c r="F2922" s="80" t="s">
        <v>2206</v>
      </c>
      <c r="G2922" s="81" t="s">
        <v>13899</v>
      </c>
      <c r="H2922" s="84" t="s">
        <v>13900</v>
      </c>
      <c r="I2922" s="85" t="s">
        <v>7224</v>
      </c>
    </row>
    <row r="2923" spans="1:9" ht="14.25" customHeight="1" x14ac:dyDescent="0.25">
      <c r="A2923" s="80" t="s">
        <v>13897</v>
      </c>
      <c r="B2923" s="81" t="s">
        <v>13898</v>
      </c>
      <c r="C2923" s="80">
        <v>27</v>
      </c>
      <c r="D2923" s="83">
        <v>44033</v>
      </c>
      <c r="E2923" s="83">
        <v>44053</v>
      </c>
      <c r="F2923" s="80" t="s">
        <v>2206</v>
      </c>
      <c r="G2923" s="81" t="s">
        <v>13899</v>
      </c>
      <c r="H2923" s="84" t="s">
        <v>13638</v>
      </c>
      <c r="I2923" s="85" t="s">
        <v>7224</v>
      </c>
    </row>
    <row r="2924" spans="1:9" ht="14.25" customHeight="1" x14ac:dyDescent="0.25">
      <c r="A2924" s="59" t="s">
        <v>13901</v>
      </c>
      <c r="B2924" s="64" t="s">
        <v>13902</v>
      </c>
      <c r="C2924" s="59">
        <v>27</v>
      </c>
      <c r="D2924" s="61">
        <v>44033</v>
      </c>
      <c r="E2924" s="61">
        <v>44053</v>
      </c>
      <c r="F2924" s="59" t="s">
        <v>975</v>
      </c>
      <c r="G2924" s="17" t="s">
        <v>13903</v>
      </c>
      <c r="H2924" s="62" t="s">
        <v>9532</v>
      </c>
      <c r="I2924" s="59" t="s">
        <v>7129</v>
      </c>
    </row>
    <row r="2925" spans="1:9" ht="14.25" customHeight="1" x14ac:dyDescent="0.25">
      <c r="A2925" s="80" t="s">
        <v>13904</v>
      </c>
      <c r="B2925" s="81" t="s">
        <v>13898</v>
      </c>
      <c r="C2925" s="80">
        <v>27</v>
      </c>
      <c r="D2925" s="83">
        <v>44033</v>
      </c>
      <c r="E2925" s="83">
        <v>44053</v>
      </c>
      <c r="F2925" s="80" t="s">
        <v>975</v>
      </c>
      <c r="G2925" s="81" t="s">
        <v>13905</v>
      </c>
      <c r="H2925" s="84" t="s">
        <v>9532</v>
      </c>
      <c r="I2925" s="85" t="s">
        <v>7224</v>
      </c>
    </row>
    <row r="2926" spans="1:9" ht="14.25" customHeight="1" x14ac:dyDescent="0.25">
      <c r="A2926" s="80" t="s">
        <v>13904</v>
      </c>
      <c r="B2926" s="81" t="s">
        <v>13898</v>
      </c>
      <c r="C2926" s="80">
        <v>27</v>
      </c>
      <c r="D2926" s="83">
        <v>44033</v>
      </c>
      <c r="E2926" s="83">
        <v>44053</v>
      </c>
      <c r="F2926" s="80" t="s">
        <v>975</v>
      </c>
      <c r="G2926" s="81" t="s">
        <v>13905</v>
      </c>
      <c r="H2926" s="84" t="s">
        <v>13638</v>
      </c>
      <c r="I2926" s="85" t="s">
        <v>7224</v>
      </c>
    </row>
    <row r="2927" spans="1:9" ht="14.25" customHeight="1" x14ac:dyDescent="0.25">
      <c r="A2927" s="63" t="s">
        <v>13906</v>
      </c>
      <c r="B2927" s="64" t="s">
        <v>4617</v>
      </c>
      <c r="C2927" s="63">
        <v>27</v>
      </c>
      <c r="D2927" s="66">
        <v>44033</v>
      </c>
      <c r="E2927" s="66">
        <v>44053</v>
      </c>
      <c r="F2927" s="63" t="s">
        <v>5339</v>
      </c>
      <c r="G2927" s="64" t="s">
        <v>13907</v>
      </c>
      <c r="H2927" s="67"/>
      <c r="I2927" s="68"/>
    </row>
    <row r="2928" spans="1:9" s="73" customFormat="1" ht="14.25" customHeight="1" x14ac:dyDescent="0.25">
      <c r="A2928" s="63" t="s">
        <v>13908</v>
      </c>
      <c r="B2928" s="64" t="s">
        <v>4617</v>
      </c>
      <c r="C2928" s="63">
        <v>27</v>
      </c>
      <c r="D2928" s="66">
        <v>44033</v>
      </c>
      <c r="E2928" s="66">
        <v>44053</v>
      </c>
      <c r="F2928" s="63" t="s">
        <v>5339</v>
      </c>
      <c r="G2928" s="64" t="s">
        <v>13909</v>
      </c>
      <c r="H2928" s="67"/>
      <c r="I2928" s="68"/>
    </row>
    <row r="2929" spans="1:9" s="75" customFormat="1" ht="14.25" customHeight="1" x14ac:dyDescent="0.25">
      <c r="A2929" s="63" t="s">
        <v>13910</v>
      </c>
      <c r="B2929" s="64" t="s">
        <v>4617</v>
      </c>
      <c r="C2929" s="63">
        <v>27</v>
      </c>
      <c r="D2929" s="66">
        <v>44033</v>
      </c>
      <c r="E2929" s="66">
        <v>44053</v>
      </c>
      <c r="F2929" s="63" t="s">
        <v>5339</v>
      </c>
      <c r="G2929" s="64" t="s">
        <v>13911</v>
      </c>
      <c r="H2929" s="67"/>
      <c r="I2929" s="68"/>
    </row>
    <row r="2930" spans="1:9" s="73" customFormat="1" ht="14.25" customHeight="1" x14ac:dyDescent="0.25">
      <c r="A2930" s="63" t="s">
        <v>13912</v>
      </c>
      <c r="B2930" s="64" t="s">
        <v>4617</v>
      </c>
      <c r="C2930" s="63">
        <v>27</v>
      </c>
      <c r="D2930" s="66">
        <v>44033</v>
      </c>
      <c r="E2930" s="66">
        <v>44053</v>
      </c>
      <c r="F2930" s="63" t="s">
        <v>5339</v>
      </c>
      <c r="G2930" s="64" t="s">
        <v>13913</v>
      </c>
      <c r="H2930" s="67"/>
      <c r="I2930" s="68"/>
    </row>
    <row r="2931" spans="1:9" s="75" customFormat="1" ht="14.25" customHeight="1" x14ac:dyDescent="0.25">
      <c r="A2931" s="63" t="s">
        <v>13914</v>
      </c>
      <c r="B2931" s="64" t="s">
        <v>4617</v>
      </c>
      <c r="C2931" s="63">
        <v>27</v>
      </c>
      <c r="D2931" s="66">
        <v>44033</v>
      </c>
      <c r="E2931" s="66">
        <v>44053</v>
      </c>
      <c r="F2931" s="63" t="s">
        <v>5339</v>
      </c>
      <c r="G2931" s="64" t="s">
        <v>13915</v>
      </c>
      <c r="H2931" s="77"/>
      <c r="I2931" s="68"/>
    </row>
    <row r="2932" spans="1:9" ht="14.25" customHeight="1" x14ac:dyDescent="0.25">
      <c r="A2932" s="63" t="s">
        <v>13916</v>
      </c>
      <c r="B2932" s="64" t="s">
        <v>4617</v>
      </c>
      <c r="C2932" s="63">
        <v>27</v>
      </c>
      <c r="D2932" s="66">
        <v>44033</v>
      </c>
      <c r="E2932" s="66">
        <v>44053</v>
      </c>
      <c r="F2932" s="63" t="s">
        <v>5339</v>
      </c>
      <c r="G2932" s="64" t="s">
        <v>13917</v>
      </c>
      <c r="H2932" s="67"/>
      <c r="I2932" s="68"/>
    </row>
    <row r="2933" spans="1:9" ht="14.25" customHeight="1" x14ac:dyDescent="0.25">
      <c r="A2933" s="63" t="s">
        <v>13918</v>
      </c>
      <c r="B2933" s="64" t="s">
        <v>4617</v>
      </c>
      <c r="C2933" s="63">
        <v>27</v>
      </c>
      <c r="D2933" s="66">
        <v>44033</v>
      </c>
      <c r="E2933" s="66">
        <v>44053</v>
      </c>
      <c r="F2933" s="63" t="s">
        <v>5339</v>
      </c>
      <c r="G2933" s="64" t="s">
        <v>13919</v>
      </c>
      <c r="H2933" s="67"/>
      <c r="I2933" s="95"/>
    </row>
    <row r="2934" spans="1:9" ht="14.25" customHeight="1" x14ac:dyDescent="0.25">
      <c r="A2934" s="63" t="s">
        <v>13920</v>
      </c>
      <c r="B2934" s="64" t="s">
        <v>7959</v>
      </c>
      <c r="C2934" s="63">
        <v>27</v>
      </c>
      <c r="D2934" s="66">
        <v>44033</v>
      </c>
      <c r="E2934" s="66">
        <v>44053</v>
      </c>
      <c r="F2934" s="63" t="s">
        <v>5339</v>
      </c>
      <c r="G2934" s="64" t="s">
        <v>13921</v>
      </c>
      <c r="H2934" s="67"/>
      <c r="I2934" s="68"/>
    </row>
    <row r="2935" spans="1:9" ht="14.25" customHeight="1" x14ac:dyDescent="0.25">
      <c r="A2935" s="80" t="s">
        <v>13922</v>
      </c>
      <c r="B2935" s="81" t="s">
        <v>13923</v>
      </c>
      <c r="C2935" s="80">
        <v>27</v>
      </c>
      <c r="D2935" s="83">
        <v>44033</v>
      </c>
      <c r="E2935" s="83">
        <v>44053</v>
      </c>
      <c r="F2935" s="80" t="s">
        <v>1665</v>
      </c>
      <c r="G2935" s="81" t="s">
        <v>13924</v>
      </c>
      <c r="H2935" s="84" t="s">
        <v>7176</v>
      </c>
      <c r="I2935" s="80" t="s">
        <v>7224</v>
      </c>
    </row>
    <row r="2936" spans="1:9" ht="14.25" customHeight="1" x14ac:dyDescent="0.25">
      <c r="A2936" s="63" t="s">
        <v>13925</v>
      </c>
      <c r="B2936" s="64" t="s">
        <v>13926</v>
      </c>
      <c r="C2936" s="63">
        <v>27</v>
      </c>
      <c r="D2936" s="66">
        <v>44033</v>
      </c>
      <c r="E2936" s="66">
        <v>44053</v>
      </c>
      <c r="F2936" s="63" t="s">
        <v>1665</v>
      </c>
      <c r="G2936" s="64" t="s">
        <v>13927</v>
      </c>
      <c r="H2936" s="67"/>
      <c r="I2936" s="72"/>
    </row>
    <row r="2937" spans="1:9" ht="14.25" customHeight="1" x14ac:dyDescent="0.25">
      <c r="A2937" s="63" t="s">
        <v>13928</v>
      </c>
      <c r="B2937" s="64" t="s">
        <v>4129</v>
      </c>
      <c r="C2937" s="63">
        <v>27</v>
      </c>
      <c r="D2937" s="66">
        <v>44033</v>
      </c>
      <c r="E2937" s="66">
        <v>44053</v>
      </c>
      <c r="F2937" s="63" t="s">
        <v>5386</v>
      </c>
      <c r="G2937" s="64" t="s">
        <v>13929</v>
      </c>
      <c r="H2937" s="67"/>
      <c r="I2937" s="95"/>
    </row>
    <row r="2938" spans="1:9" ht="14.25" customHeight="1" x14ac:dyDescent="0.25">
      <c r="A2938" s="63" t="s">
        <v>13930</v>
      </c>
      <c r="B2938" s="64" t="s">
        <v>13931</v>
      </c>
      <c r="C2938" s="63">
        <v>27</v>
      </c>
      <c r="D2938" s="66">
        <v>44033</v>
      </c>
      <c r="E2938" s="66">
        <v>44053</v>
      </c>
      <c r="F2938" s="63" t="s">
        <v>3059</v>
      </c>
      <c r="G2938" s="64" t="s">
        <v>13932</v>
      </c>
      <c r="H2938" s="67"/>
      <c r="I2938" s="68"/>
    </row>
    <row r="2939" spans="1:9" ht="14.25" customHeight="1" x14ac:dyDescent="0.25">
      <c r="A2939" s="63" t="s">
        <v>13933</v>
      </c>
      <c r="B2939" s="64" t="s">
        <v>13934</v>
      </c>
      <c r="C2939" s="63">
        <v>27</v>
      </c>
      <c r="D2939" s="66">
        <v>44033</v>
      </c>
      <c r="E2939" s="66">
        <v>44053</v>
      </c>
      <c r="F2939" s="63" t="s">
        <v>3059</v>
      </c>
      <c r="G2939" s="64" t="s">
        <v>13935</v>
      </c>
      <c r="H2939" s="67"/>
      <c r="I2939" s="68"/>
    </row>
    <row r="2940" spans="1:9" ht="14.25" customHeight="1" x14ac:dyDescent="0.25">
      <c r="A2940" s="63" t="s">
        <v>13936</v>
      </c>
      <c r="B2940" s="64" t="s">
        <v>13934</v>
      </c>
      <c r="C2940" s="63">
        <v>27</v>
      </c>
      <c r="D2940" s="66">
        <v>44033</v>
      </c>
      <c r="E2940" s="66">
        <v>44053</v>
      </c>
      <c r="F2940" s="63" t="s">
        <v>3059</v>
      </c>
      <c r="G2940" s="64" t="s">
        <v>13937</v>
      </c>
      <c r="H2940" s="67"/>
      <c r="I2940" s="95"/>
    </row>
    <row r="2941" spans="1:9" ht="14.25" customHeight="1" x14ac:dyDescent="0.25">
      <c r="A2941" s="63" t="s">
        <v>13938</v>
      </c>
      <c r="B2941" s="64" t="s">
        <v>13934</v>
      </c>
      <c r="C2941" s="63">
        <v>27</v>
      </c>
      <c r="D2941" s="66">
        <v>44033</v>
      </c>
      <c r="E2941" s="66">
        <v>44053</v>
      </c>
      <c r="F2941" s="63" t="s">
        <v>3059</v>
      </c>
      <c r="G2941" s="64" t="s">
        <v>13939</v>
      </c>
      <c r="H2941" s="67"/>
      <c r="I2941" s="68"/>
    </row>
    <row r="2942" spans="1:9" ht="14.25" customHeight="1" x14ac:dyDescent="0.25">
      <c r="A2942" s="59" t="s">
        <v>13940</v>
      </c>
      <c r="B2942" s="64" t="s">
        <v>4557</v>
      </c>
      <c r="C2942" s="59">
        <v>27</v>
      </c>
      <c r="D2942" s="61">
        <v>44033</v>
      </c>
      <c r="E2942" s="61">
        <v>44053</v>
      </c>
      <c r="F2942" s="59" t="s">
        <v>322</v>
      </c>
      <c r="G2942" s="17" t="s">
        <v>13941</v>
      </c>
      <c r="H2942" s="97" t="s">
        <v>8645</v>
      </c>
      <c r="I2942" s="59" t="s">
        <v>7129</v>
      </c>
    </row>
    <row r="2943" spans="1:9" ht="14.25" customHeight="1" x14ac:dyDescent="0.25">
      <c r="A2943" s="63" t="s">
        <v>13942</v>
      </c>
      <c r="B2943" s="64" t="s">
        <v>12991</v>
      </c>
      <c r="C2943" s="63">
        <v>27</v>
      </c>
      <c r="D2943" s="66">
        <v>44033</v>
      </c>
      <c r="E2943" s="66">
        <v>44053</v>
      </c>
      <c r="F2943" s="63" t="s">
        <v>2088</v>
      </c>
      <c r="G2943" s="64" t="s">
        <v>13943</v>
      </c>
      <c r="H2943" s="67"/>
      <c r="I2943" s="68"/>
    </row>
    <row r="2944" spans="1:9" s="75" customFormat="1" ht="14.25" customHeight="1" x14ac:dyDescent="0.25">
      <c r="A2944" s="59" t="s">
        <v>13944</v>
      </c>
      <c r="B2944" s="64" t="s">
        <v>7547</v>
      </c>
      <c r="C2944" s="59">
        <v>27</v>
      </c>
      <c r="D2944" s="61">
        <v>44033</v>
      </c>
      <c r="E2944" s="61">
        <v>44053</v>
      </c>
      <c r="F2944" s="59" t="s">
        <v>165</v>
      </c>
      <c r="G2944" s="17" t="s">
        <v>13945</v>
      </c>
      <c r="H2944" s="62" t="s">
        <v>7549</v>
      </c>
      <c r="I2944" s="59" t="s">
        <v>7129</v>
      </c>
    </row>
    <row r="2945" spans="1:9" s="75" customFormat="1" ht="14.25" customHeight="1" x14ac:dyDescent="0.25">
      <c r="A2945" s="63" t="s">
        <v>13946</v>
      </c>
      <c r="B2945" s="64" t="s">
        <v>8706</v>
      </c>
      <c r="C2945" s="63">
        <v>27</v>
      </c>
      <c r="D2945" s="66">
        <v>44033</v>
      </c>
      <c r="E2945" s="66">
        <v>44053</v>
      </c>
      <c r="F2945" s="63" t="s">
        <v>165</v>
      </c>
      <c r="G2945" s="64" t="s">
        <v>13947</v>
      </c>
      <c r="H2945" s="67"/>
      <c r="I2945" s="68"/>
    </row>
    <row r="2946" spans="1:9" s="75" customFormat="1" ht="14.25" customHeight="1" x14ac:dyDescent="0.25">
      <c r="A2946" s="63" t="s">
        <v>13948</v>
      </c>
      <c r="B2946" s="64" t="s">
        <v>10764</v>
      </c>
      <c r="C2946" s="63">
        <v>27</v>
      </c>
      <c r="D2946" s="66">
        <v>44033</v>
      </c>
      <c r="E2946" s="66">
        <v>44053</v>
      </c>
      <c r="F2946" s="63" t="s">
        <v>35</v>
      </c>
      <c r="G2946" s="64" t="s">
        <v>13949</v>
      </c>
      <c r="H2946" s="67"/>
      <c r="I2946" s="68"/>
    </row>
    <row r="2947" spans="1:9" s="75" customFormat="1" ht="14.25" customHeight="1" x14ac:dyDescent="0.25">
      <c r="A2947" s="63" t="s">
        <v>13950</v>
      </c>
      <c r="B2947" s="64" t="s">
        <v>10764</v>
      </c>
      <c r="C2947" s="63">
        <v>27</v>
      </c>
      <c r="D2947" s="66">
        <v>44033</v>
      </c>
      <c r="E2947" s="66">
        <v>44053</v>
      </c>
      <c r="F2947" s="63" t="s">
        <v>35</v>
      </c>
      <c r="G2947" s="64" t="s">
        <v>13951</v>
      </c>
      <c r="H2947" s="67"/>
      <c r="I2947" s="68"/>
    </row>
    <row r="2948" spans="1:9" ht="14.25" customHeight="1" x14ac:dyDescent="0.25">
      <c r="A2948" s="63" t="s">
        <v>13952</v>
      </c>
      <c r="B2948" s="64" t="s">
        <v>13953</v>
      </c>
      <c r="C2948" s="63">
        <v>27</v>
      </c>
      <c r="D2948" s="66">
        <v>44033</v>
      </c>
      <c r="E2948" s="66">
        <v>44053</v>
      </c>
      <c r="F2948" s="63" t="s">
        <v>2377</v>
      </c>
      <c r="G2948" s="64" t="s">
        <v>13954</v>
      </c>
      <c r="H2948" s="67"/>
      <c r="I2948" s="68"/>
    </row>
    <row r="2949" spans="1:9" ht="14.25" customHeight="1" x14ac:dyDescent="0.25">
      <c r="A2949" s="63" t="s">
        <v>13955</v>
      </c>
      <c r="B2949" s="64" t="s">
        <v>13956</v>
      </c>
      <c r="C2949" s="63">
        <v>27</v>
      </c>
      <c r="D2949" s="66">
        <v>44033</v>
      </c>
      <c r="E2949" s="66">
        <v>44053</v>
      </c>
      <c r="F2949" s="63" t="s">
        <v>281</v>
      </c>
      <c r="G2949" s="64" t="s">
        <v>13957</v>
      </c>
      <c r="H2949" s="67" t="s">
        <v>12656</v>
      </c>
      <c r="I2949" s="63" t="s">
        <v>8267</v>
      </c>
    </row>
    <row r="2950" spans="1:9" ht="14.25" customHeight="1" x14ac:dyDescent="0.25">
      <c r="A2950" s="63" t="s">
        <v>13958</v>
      </c>
      <c r="B2950" s="64" t="s">
        <v>4884</v>
      </c>
      <c r="C2950" s="63">
        <v>27</v>
      </c>
      <c r="D2950" s="66">
        <v>44033</v>
      </c>
      <c r="E2950" s="66">
        <v>44053</v>
      </c>
      <c r="F2950" s="63" t="s">
        <v>281</v>
      </c>
      <c r="G2950" s="64" t="s">
        <v>13959</v>
      </c>
      <c r="H2950" s="67"/>
      <c r="I2950" s="95"/>
    </row>
    <row r="2951" spans="1:9" ht="14.25" customHeight="1" x14ac:dyDescent="0.25">
      <c r="A2951" s="63" t="s">
        <v>13960</v>
      </c>
      <c r="B2951" s="64" t="s">
        <v>9352</v>
      </c>
      <c r="C2951" s="63">
        <v>27</v>
      </c>
      <c r="D2951" s="66">
        <v>44033</v>
      </c>
      <c r="E2951" s="66">
        <v>44053</v>
      </c>
      <c r="F2951" s="63" t="s">
        <v>5499</v>
      </c>
      <c r="G2951" s="64" t="s">
        <v>13961</v>
      </c>
      <c r="H2951" s="67"/>
      <c r="I2951" s="72"/>
    </row>
    <row r="2952" spans="1:9" s="75" customFormat="1" ht="14.25" customHeight="1" x14ac:dyDescent="0.25">
      <c r="A2952" s="63" t="s">
        <v>13962</v>
      </c>
      <c r="B2952" s="64" t="s">
        <v>13956</v>
      </c>
      <c r="C2952" s="63">
        <v>27</v>
      </c>
      <c r="D2952" s="66">
        <v>44033</v>
      </c>
      <c r="E2952" s="66">
        <v>44053</v>
      </c>
      <c r="F2952" s="63" t="s">
        <v>669</v>
      </c>
      <c r="G2952" s="64" t="s">
        <v>13963</v>
      </c>
      <c r="H2952" s="67"/>
      <c r="I2952" s="95"/>
    </row>
    <row r="2953" spans="1:9" ht="14.25" customHeight="1" x14ac:dyDescent="0.25">
      <c r="A2953" s="63" t="s">
        <v>13964</v>
      </c>
      <c r="B2953" s="64" t="s">
        <v>7630</v>
      </c>
      <c r="C2953" s="63">
        <v>27</v>
      </c>
      <c r="D2953" s="66">
        <v>44033</v>
      </c>
      <c r="E2953" s="66">
        <v>44053</v>
      </c>
      <c r="F2953" s="63" t="s">
        <v>669</v>
      </c>
      <c r="G2953" s="64" t="s">
        <v>13965</v>
      </c>
      <c r="H2953" s="67"/>
      <c r="I2953" s="68"/>
    </row>
    <row r="2954" spans="1:9" ht="14.25" customHeight="1" x14ac:dyDescent="0.25">
      <c r="A2954" s="63" t="s">
        <v>13966</v>
      </c>
      <c r="B2954" s="64" t="s">
        <v>10352</v>
      </c>
      <c r="C2954" s="63">
        <v>27</v>
      </c>
      <c r="D2954" s="66">
        <v>44033</v>
      </c>
      <c r="E2954" s="66">
        <v>44053</v>
      </c>
      <c r="F2954" s="63" t="s">
        <v>647</v>
      </c>
      <c r="G2954" s="64" t="s">
        <v>13967</v>
      </c>
      <c r="H2954" s="67"/>
      <c r="I2954" s="68"/>
    </row>
    <row r="2955" spans="1:9" s="73" customFormat="1" ht="14.25" customHeight="1" x14ac:dyDescent="0.25">
      <c r="A2955" s="63" t="s">
        <v>13968</v>
      </c>
      <c r="B2955" s="64" t="s">
        <v>10352</v>
      </c>
      <c r="C2955" s="63">
        <v>27</v>
      </c>
      <c r="D2955" s="66">
        <v>44033</v>
      </c>
      <c r="E2955" s="66">
        <v>44053</v>
      </c>
      <c r="F2955" s="63" t="s">
        <v>647</v>
      </c>
      <c r="G2955" s="64" t="s">
        <v>13969</v>
      </c>
      <c r="H2955" s="67"/>
      <c r="I2955" s="68"/>
    </row>
    <row r="2956" spans="1:9" s="73" customFormat="1" ht="14.25" customHeight="1" x14ac:dyDescent="0.25">
      <c r="A2956" s="63" t="s">
        <v>13970</v>
      </c>
      <c r="B2956" s="64" t="s">
        <v>7317</v>
      </c>
      <c r="C2956" s="63">
        <v>27</v>
      </c>
      <c r="D2956" s="66">
        <v>44033</v>
      </c>
      <c r="E2956" s="66">
        <v>44053</v>
      </c>
      <c r="F2956" s="63" t="s">
        <v>711</v>
      </c>
      <c r="G2956" s="64" t="s">
        <v>13971</v>
      </c>
      <c r="H2956" s="67"/>
      <c r="I2956" s="72"/>
    </row>
    <row r="2957" spans="1:9" s="73" customFormat="1" ht="14.25" customHeight="1" x14ac:dyDescent="0.25">
      <c r="A2957" s="80" t="s">
        <v>13972</v>
      </c>
      <c r="B2957" s="81" t="s">
        <v>13973</v>
      </c>
      <c r="C2957" s="80">
        <v>27</v>
      </c>
      <c r="D2957" s="83">
        <v>44033</v>
      </c>
      <c r="E2957" s="83">
        <v>44053</v>
      </c>
      <c r="F2957" s="80" t="s">
        <v>422</v>
      </c>
      <c r="G2957" s="81" t="s">
        <v>13974</v>
      </c>
      <c r="H2957" s="84" t="s">
        <v>7653</v>
      </c>
      <c r="I2957" s="80" t="s">
        <v>7224</v>
      </c>
    </row>
    <row r="2958" spans="1:9" s="73" customFormat="1" ht="14.25" customHeight="1" x14ac:dyDescent="0.25">
      <c r="A2958" s="63" t="s">
        <v>13975</v>
      </c>
      <c r="B2958" s="64" t="s">
        <v>10792</v>
      </c>
      <c r="C2958" s="63">
        <v>27</v>
      </c>
      <c r="D2958" s="66">
        <v>44033</v>
      </c>
      <c r="E2958" s="66">
        <v>44053</v>
      </c>
      <c r="F2958" s="63" t="s">
        <v>207</v>
      </c>
      <c r="G2958" s="64" t="s">
        <v>13976</v>
      </c>
      <c r="H2958" s="77"/>
      <c r="I2958" s="72"/>
    </row>
    <row r="2959" spans="1:9" s="73" customFormat="1" ht="14.25" customHeight="1" x14ac:dyDescent="0.25">
      <c r="A2959" s="80" t="s">
        <v>13977</v>
      </c>
      <c r="B2959" s="81" t="s">
        <v>13132</v>
      </c>
      <c r="C2959" s="80">
        <v>27</v>
      </c>
      <c r="D2959" s="83">
        <v>44033</v>
      </c>
      <c r="E2959" s="83">
        <v>44053</v>
      </c>
      <c r="F2959" s="80" t="s">
        <v>725</v>
      </c>
      <c r="G2959" s="81" t="s">
        <v>13978</v>
      </c>
      <c r="H2959" s="84" t="s">
        <v>12837</v>
      </c>
      <c r="I2959" s="80" t="s">
        <v>7224</v>
      </c>
    </row>
    <row r="2960" spans="1:9" s="73" customFormat="1" ht="14.25" customHeight="1" x14ac:dyDescent="0.25">
      <c r="A2960" s="63" t="s">
        <v>13979</v>
      </c>
      <c r="B2960" s="64" t="s">
        <v>9392</v>
      </c>
      <c r="C2960" s="63">
        <v>27</v>
      </c>
      <c r="D2960" s="66">
        <v>44033</v>
      </c>
      <c r="E2960" s="66">
        <v>44053</v>
      </c>
      <c r="F2960" s="63" t="s">
        <v>448</v>
      </c>
      <c r="G2960" s="64" t="s">
        <v>13980</v>
      </c>
      <c r="H2960" s="77"/>
      <c r="I2960" s="68"/>
    </row>
    <row r="2961" spans="1:9" ht="14.25" customHeight="1" x14ac:dyDescent="0.25">
      <c r="A2961" s="63" t="s">
        <v>13981</v>
      </c>
      <c r="B2961" s="64" t="s">
        <v>9392</v>
      </c>
      <c r="C2961" s="63">
        <v>27</v>
      </c>
      <c r="D2961" s="66">
        <v>44033</v>
      </c>
      <c r="E2961" s="66">
        <v>44053</v>
      </c>
      <c r="F2961" s="63" t="s">
        <v>1064</v>
      </c>
      <c r="G2961" s="64" t="s">
        <v>13982</v>
      </c>
      <c r="H2961" s="67"/>
      <c r="I2961" s="68"/>
    </row>
    <row r="2962" spans="1:9" s="75" customFormat="1" ht="14.25" customHeight="1" x14ac:dyDescent="0.25">
      <c r="A2962" s="63" t="s">
        <v>13983</v>
      </c>
      <c r="B2962" s="64" t="s">
        <v>13984</v>
      </c>
      <c r="C2962" s="63">
        <v>27</v>
      </c>
      <c r="D2962" s="66">
        <v>44033</v>
      </c>
      <c r="E2962" s="66">
        <v>44053</v>
      </c>
      <c r="F2962" s="63" t="s">
        <v>5878</v>
      </c>
      <c r="G2962" s="64" t="s">
        <v>13985</v>
      </c>
      <c r="H2962" s="67"/>
      <c r="I2962" s="95"/>
    </row>
    <row r="2963" spans="1:9" ht="14.25" customHeight="1" x14ac:dyDescent="0.25">
      <c r="A2963" s="63" t="s">
        <v>13986</v>
      </c>
      <c r="B2963" s="64" t="s">
        <v>13987</v>
      </c>
      <c r="C2963" s="63">
        <v>27</v>
      </c>
      <c r="D2963" s="66">
        <v>44033</v>
      </c>
      <c r="E2963" s="66">
        <v>44053</v>
      </c>
      <c r="F2963" s="63" t="s">
        <v>104</v>
      </c>
      <c r="G2963" s="64" t="s">
        <v>13988</v>
      </c>
      <c r="H2963" s="67"/>
      <c r="I2963" s="68"/>
    </row>
    <row r="2964" spans="1:9" ht="14.25" customHeight="1" x14ac:dyDescent="0.25">
      <c r="A2964" s="63" t="s">
        <v>13989</v>
      </c>
      <c r="B2964" s="64" t="s">
        <v>4233</v>
      </c>
      <c r="C2964" s="63">
        <v>27</v>
      </c>
      <c r="D2964" s="66">
        <v>44033</v>
      </c>
      <c r="E2964" s="66">
        <v>44053</v>
      </c>
      <c r="F2964" s="63" t="s">
        <v>5926</v>
      </c>
      <c r="G2964" s="64" t="s">
        <v>13990</v>
      </c>
      <c r="H2964" s="67"/>
      <c r="I2964" s="95"/>
    </row>
    <row r="2965" spans="1:9" ht="14.25" customHeight="1" x14ac:dyDescent="0.25">
      <c r="A2965" s="63" t="s">
        <v>13991</v>
      </c>
      <c r="B2965" s="64" t="s">
        <v>13595</v>
      </c>
      <c r="C2965" s="63">
        <v>27</v>
      </c>
      <c r="D2965" s="66">
        <v>44033</v>
      </c>
      <c r="E2965" s="66">
        <v>44053</v>
      </c>
      <c r="F2965" s="63" t="s">
        <v>5957</v>
      </c>
      <c r="G2965" s="64" t="s">
        <v>13992</v>
      </c>
      <c r="H2965" s="67"/>
      <c r="I2965" s="68"/>
    </row>
    <row r="2966" spans="1:9" ht="14.25" customHeight="1" x14ac:dyDescent="0.25">
      <c r="A2966" s="63" t="s">
        <v>13993</v>
      </c>
      <c r="B2966" s="64" t="s">
        <v>13994</v>
      </c>
      <c r="C2966" s="63">
        <v>27</v>
      </c>
      <c r="D2966" s="66">
        <v>44033</v>
      </c>
      <c r="E2966" s="66">
        <v>44053</v>
      </c>
      <c r="F2966" s="63" t="s">
        <v>1735</v>
      </c>
      <c r="G2966" s="64" t="s">
        <v>13995</v>
      </c>
      <c r="H2966" s="67"/>
      <c r="I2966" s="68"/>
    </row>
    <row r="2967" spans="1:9" ht="14.25" customHeight="1" x14ac:dyDescent="0.25">
      <c r="A2967" s="63" t="s">
        <v>13996</v>
      </c>
      <c r="B2967" s="64" t="s">
        <v>13997</v>
      </c>
      <c r="C2967" s="63">
        <v>27</v>
      </c>
      <c r="D2967" s="66">
        <v>44033</v>
      </c>
      <c r="E2967" s="66">
        <v>44053</v>
      </c>
      <c r="F2967" s="63" t="s">
        <v>94</v>
      </c>
      <c r="G2967" s="64" t="s">
        <v>13998</v>
      </c>
      <c r="H2967" s="67"/>
      <c r="I2967" s="68"/>
    </row>
    <row r="2968" spans="1:9" ht="14.25" customHeight="1" x14ac:dyDescent="0.25">
      <c r="A2968" s="63" t="s">
        <v>13999</v>
      </c>
      <c r="B2968" s="64" t="s">
        <v>14000</v>
      </c>
      <c r="C2968" s="63">
        <v>27</v>
      </c>
      <c r="D2968" s="66">
        <v>44033</v>
      </c>
      <c r="E2968" s="66">
        <v>44053</v>
      </c>
      <c r="F2968" s="63" t="s">
        <v>571</v>
      </c>
      <c r="G2968" s="64" t="s">
        <v>14001</v>
      </c>
      <c r="H2968" s="67"/>
      <c r="I2968" s="68"/>
    </row>
    <row r="2969" spans="1:9" ht="14.25" customHeight="1" x14ac:dyDescent="0.25">
      <c r="A2969" s="80" t="s">
        <v>14002</v>
      </c>
      <c r="B2969" s="81" t="s">
        <v>14003</v>
      </c>
      <c r="C2969" s="80">
        <v>27</v>
      </c>
      <c r="D2969" s="83">
        <v>44033</v>
      </c>
      <c r="E2969" s="83">
        <v>44053</v>
      </c>
      <c r="F2969" s="80" t="s">
        <v>6048</v>
      </c>
      <c r="G2969" s="81" t="s">
        <v>14004</v>
      </c>
      <c r="H2969" s="84" t="s">
        <v>14005</v>
      </c>
      <c r="I2969" s="85" t="s">
        <v>7224</v>
      </c>
    </row>
    <row r="2970" spans="1:9" s="75" customFormat="1" ht="14.25" customHeight="1" x14ac:dyDescent="0.25">
      <c r="A2970" s="59" t="s">
        <v>14002</v>
      </c>
      <c r="B2970" s="64" t="s">
        <v>14003</v>
      </c>
      <c r="C2970" s="59">
        <v>27</v>
      </c>
      <c r="D2970" s="61">
        <v>44033</v>
      </c>
      <c r="E2970" s="61">
        <v>44053</v>
      </c>
      <c r="F2970" s="59" t="s">
        <v>6048</v>
      </c>
      <c r="G2970" s="17" t="s">
        <v>14004</v>
      </c>
      <c r="H2970" s="62" t="s">
        <v>11484</v>
      </c>
      <c r="I2970" s="59" t="s">
        <v>7129</v>
      </c>
    </row>
    <row r="2971" spans="1:9" ht="14.25" customHeight="1" x14ac:dyDescent="0.25">
      <c r="A2971" s="59" t="s">
        <v>14006</v>
      </c>
      <c r="B2971" s="64" t="s">
        <v>4844</v>
      </c>
      <c r="C2971" s="59">
        <v>27</v>
      </c>
      <c r="D2971" s="61">
        <v>44033</v>
      </c>
      <c r="E2971" s="61">
        <v>44053</v>
      </c>
      <c r="F2971" s="59" t="s">
        <v>602</v>
      </c>
      <c r="G2971" s="153" t="s">
        <v>14007</v>
      </c>
      <c r="H2971" s="62" t="s">
        <v>11964</v>
      </c>
      <c r="I2971" s="59" t="s">
        <v>7129</v>
      </c>
    </row>
    <row r="2972" spans="1:9" ht="14.25" customHeight="1" x14ac:dyDescent="0.25">
      <c r="A2972" s="63" t="s">
        <v>14008</v>
      </c>
      <c r="B2972" s="64" t="s">
        <v>14009</v>
      </c>
      <c r="C2972" s="63">
        <v>27</v>
      </c>
      <c r="D2972" s="66">
        <v>44033</v>
      </c>
      <c r="E2972" s="66">
        <v>44053</v>
      </c>
      <c r="F2972" s="63" t="s">
        <v>304</v>
      </c>
      <c r="G2972" s="64" t="s">
        <v>14010</v>
      </c>
      <c r="H2972" s="67"/>
      <c r="I2972" s="68"/>
    </row>
    <row r="2973" spans="1:9" ht="14.25" customHeight="1" x14ac:dyDescent="0.25">
      <c r="A2973" s="63" t="s">
        <v>14011</v>
      </c>
      <c r="B2973" s="64" t="s">
        <v>14012</v>
      </c>
      <c r="C2973" s="63">
        <v>27</v>
      </c>
      <c r="D2973" s="66">
        <v>44033</v>
      </c>
      <c r="E2973" s="66">
        <v>44053</v>
      </c>
      <c r="F2973" s="63" t="s">
        <v>115</v>
      </c>
      <c r="G2973" s="64" t="s">
        <v>14013</v>
      </c>
      <c r="H2973" s="67"/>
      <c r="I2973" s="95"/>
    </row>
    <row r="2974" spans="1:9" ht="14.25" customHeight="1" x14ac:dyDescent="0.25">
      <c r="A2974" s="63" t="s">
        <v>14014</v>
      </c>
      <c r="B2974" s="64" t="s">
        <v>14015</v>
      </c>
      <c r="C2974" s="63">
        <v>27</v>
      </c>
      <c r="D2974" s="66">
        <v>44033</v>
      </c>
      <c r="E2974" s="66">
        <v>44053</v>
      </c>
      <c r="F2974" s="63" t="s">
        <v>115</v>
      </c>
      <c r="G2974" s="64" t="s">
        <v>14016</v>
      </c>
      <c r="H2974" s="67"/>
      <c r="I2974" s="95"/>
    </row>
    <row r="2975" spans="1:9" ht="14.25" customHeight="1" x14ac:dyDescent="0.25">
      <c r="A2975" s="63" t="s">
        <v>14017</v>
      </c>
      <c r="B2975" s="64" t="s">
        <v>9392</v>
      </c>
      <c r="C2975" s="63">
        <v>27</v>
      </c>
      <c r="D2975" s="66">
        <v>44033</v>
      </c>
      <c r="E2975" s="66">
        <v>44053</v>
      </c>
      <c r="F2975" s="63" t="s">
        <v>3371</v>
      </c>
      <c r="G2975" s="64" t="s">
        <v>14018</v>
      </c>
      <c r="H2975" s="67"/>
      <c r="I2975" s="95"/>
    </row>
    <row r="2976" spans="1:9" s="75" customFormat="1" ht="14.25" customHeight="1" x14ac:dyDescent="0.25">
      <c r="A2976" s="63" t="s">
        <v>14019</v>
      </c>
      <c r="B2976" s="64" t="s">
        <v>9392</v>
      </c>
      <c r="C2976" s="63">
        <v>27</v>
      </c>
      <c r="D2976" s="66">
        <v>44033</v>
      </c>
      <c r="E2976" s="66">
        <v>44053</v>
      </c>
      <c r="F2976" s="63" t="s">
        <v>3371</v>
      </c>
      <c r="G2976" s="64" t="s">
        <v>14020</v>
      </c>
      <c r="H2976" s="67"/>
      <c r="I2976" s="68"/>
    </row>
    <row r="2977" spans="1:9" s="75" customFormat="1" ht="14.25" customHeight="1" x14ac:dyDescent="0.25">
      <c r="A2977" s="63" t="s">
        <v>14021</v>
      </c>
      <c r="B2977" s="64" t="s">
        <v>4050</v>
      </c>
      <c r="C2977" s="63">
        <v>27</v>
      </c>
      <c r="D2977" s="66">
        <v>44033</v>
      </c>
      <c r="E2977" s="66">
        <v>44053</v>
      </c>
      <c r="F2977" s="63" t="s">
        <v>1983</v>
      </c>
      <c r="G2977" s="64" t="s">
        <v>14022</v>
      </c>
      <c r="H2977" s="67"/>
      <c r="I2977" s="68"/>
    </row>
    <row r="2978" spans="1:9" ht="14.25" customHeight="1" x14ac:dyDescent="0.25">
      <c r="A2978" s="63" t="s">
        <v>14023</v>
      </c>
      <c r="B2978" s="64" t="s">
        <v>13686</v>
      </c>
      <c r="C2978" s="63">
        <v>27</v>
      </c>
      <c r="D2978" s="66">
        <v>44033</v>
      </c>
      <c r="E2978" s="66">
        <v>44053</v>
      </c>
      <c r="F2978" s="63" t="s">
        <v>3266</v>
      </c>
      <c r="G2978" s="64" t="s">
        <v>14024</v>
      </c>
      <c r="H2978" s="67"/>
      <c r="I2978" s="95"/>
    </row>
    <row r="2979" spans="1:9" ht="14.25" customHeight="1" x14ac:dyDescent="0.25">
      <c r="A2979" s="59" t="s">
        <v>14025</v>
      </c>
      <c r="B2979" s="64" t="s">
        <v>14026</v>
      </c>
      <c r="C2979" s="59">
        <v>27</v>
      </c>
      <c r="D2979" s="61">
        <v>44033</v>
      </c>
      <c r="E2979" s="61">
        <v>44053</v>
      </c>
      <c r="F2979" s="59" t="s">
        <v>178</v>
      </c>
      <c r="G2979" s="17" t="s">
        <v>14027</v>
      </c>
      <c r="H2979" s="67" t="s">
        <v>11495</v>
      </c>
      <c r="I2979" s="59" t="s">
        <v>7129</v>
      </c>
    </row>
    <row r="2980" spans="1:9" s="73" customFormat="1" ht="14.25" customHeight="1" x14ac:dyDescent="0.25">
      <c r="A2980" s="80" t="s">
        <v>14025</v>
      </c>
      <c r="B2980" s="81" t="s">
        <v>14026</v>
      </c>
      <c r="C2980" s="80">
        <v>27</v>
      </c>
      <c r="D2980" s="83">
        <v>44033</v>
      </c>
      <c r="E2980" s="83">
        <v>44053</v>
      </c>
      <c r="F2980" s="80" t="s">
        <v>178</v>
      </c>
      <c r="G2980" s="81" t="s">
        <v>14027</v>
      </c>
      <c r="H2980" s="84" t="s">
        <v>14028</v>
      </c>
      <c r="I2980" s="85" t="s">
        <v>7224</v>
      </c>
    </row>
    <row r="2981" spans="1:9" s="73" customFormat="1" ht="14.25" customHeight="1" x14ac:dyDescent="0.25">
      <c r="A2981" s="63" t="s">
        <v>14029</v>
      </c>
      <c r="B2981" s="64" t="s">
        <v>13512</v>
      </c>
      <c r="C2981" s="63">
        <v>27</v>
      </c>
      <c r="D2981" s="66">
        <v>44033</v>
      </c>
      <c r="E2981" s="66">
        <v>44053</v>
      </c>
      <c r="F2981" s="63" t="s">
        <v>112</v>
      </c>
      <c r="G2981" s="64" t="s">
        <v>14030</v>
      </c>
      <c r="H2981" s="67"/>
      <c r="I2981" s="68"/>
    </row>
    <row r="2982" spans="1:9" s="73" customFormat="1" ht="14.25" customHeight="1" x14ac:dyDescent="0.25">
      <c r="A2982" s="63" t="s">
        <v>14031</v>
      </c>
      <c r="B2982" s="64" t="s">
        <v>12662</v>
      </c>
      <c r="C2982" s="63">
        <v>27</v>
      </c>
      <c r="D2982" s="66">
        <v>44033</v>
      </c>
      <c r="E2982" s="66">
        <v>44053</v>
      </c>
      <c r="F2982" s="63" t="s">
        <v>112</v>
      </c>
      <c r="G2982" s="64" t="s">
        <v>14032</v>
      </c>
      <c r="H2982" s="67"/>
      <c r="I2982" s="68"/>
    </row>
    <row r="2983" spans="1:9" ht="14.25" customHeight="1" x14ac:dyDescent="0.25">
      <c r="A2983" s="63" t="s">
        <v>14033</v>
      </c>
      <c r="B2983" s="64" t="s">
        <v>4617</v>
      </c>
      <c r="C2983" s="63">
        <v>27</v>
      </c>
      <c r="D2983" s="66">
        <v>44033</v>
      </c>
      <c r="E2983" s="66">
        <v>44053</v>
      </c>
      <c r="F2983" s="63" t="s">
        <v>112</v>
      </c>
      <c r="G2983" s="64" t="s">
        <v>14034</v>
      </c>
      <c r="H2983" s="67"/>
      <c r="I2983" s="68"/>
    </row>
    <row r="2984" spans="1:9" ht="14.25" customHeight="1" x14ac:dyDescent="0.25">
      <c r="A2984" s="63" t="s">
        <v>14035</v>
      </c>
      <c r="B2984" s="64" t="s">
        <v>4617</v>
      </c>
      <c r="C2984" s="63">
        <v>27</v>
      </c>
      <c r="D2984" s="66">
        <v>44033</v>
      </c>
      <c r="E2984" s="66">
        <v>44053</v>
      </c>
      <c r="F2984" s="63" t="s">
        <v>112</v>
      </c>
      <c r="G2984" s="64" t="s">
        <v>14036</v>
      </c>
      <c r="H2984" s="67"/>
      <c r="I2984" s="68"/>
    </row>
    <row r="2985" spans="1:9" ht="14.25" customHeight="1" x14ac:dyDescent="0.25">
      <c r="A2985" s="63" t="s">
        <v>14037</v>
      </c>
      <c r="B2985" s="64" t="s">
        <v>14038</v>
      </c>
      <c r="C2985" s="63">
        <v>27</v>
      </c>
      <c r="D2985" s="66">
        <v>44033</v>
      </c>
      <c r="E2985" s="66">
        <v>44053</v>
      </c>
      <c r="F2985" s="63" t="s">
        <v>112</v>
      </c>
      <c r="G2985" s="64" t="s">
        <v>14039</v>
      </c>
      <c r="H2985" s="67"/>
      <c r="I2985" s="68"/>
    </row>
    <row r="2986" spans="1:9" ht="14.25" customHeight="1" x14ac:dyDescent="0.25">
      <c r="A2986" s="63" t="s">
        <v>14040</v>
      </c>
      <c r="B2986" s="64" t="s">
        <v>14041</v>
      </c>
      <c r="C2986" s="63">
        <v>27</v>
      </c>
      <c r="D2986" s="66">
        <v>44033</v>
      </c>
      <c r="E2986" s="66">
        <v>44053</v>
      </c>
      <c r="F2986" s="63" t="s">
        <v>61</v>
      </c>
      <c r="G2986" s="64" t="s">
        <v>14042</v>
      </c>
      <c r="H2986" s="67"/>
      <c r="I2986" s="68"/>
    </row>
    <row r="2987" spans="1:9" ht="14.25" customHeight="1" x14ac:dyDescent="0.25">
      <c r="A2987" s="63" t="s">
        <v>14043</v>
      </c>
      <c r="B2987" s="64" t="s">
        <v>4617</v>
      </c>
      <c r="C2987" s="63">
        <v>27</v>
      </c>
      <c r="D2987" s="66">
        <v>44033</v>
      </c>
      <c r="E2987" s="66">
        <v>44053</v>
      </c>
      <c r="F2987" s="63" t="s">
        <v>433</v>
      </c>
      <c r="G2987" s="64" t="s">
        <v>14044</v>
      </c>
      <c r="H2987" s="67"/>
      <c r="I2987" s="68"/>
    </row>
    <row r="2988" spans="1:9" ht="14.25" customHeight="1" x14ac:dyDescent="0.25">
      <c r="A2988" s="63" t="s">
        <v>14045</v>
      </c>
      <c r="B2988" s="64" t="s">
        <v>4617</v>
      </c>
      <c r="C2988" s="63">
        <v>27</v>
      </c>
      <c r="D2988" s="66">
        <v>44033</v>
      </c>
      <c r="E2988" s="66">
        <v>44053</v>
      </c>
      <c r="F2988" s="63" t="s">
        <v>2427</v>
      </c>
      <c r="G2988" s="64" t="s">
        <v>14046</v>
      </c>
      <c r="H2988" s="67"/>
      <c r="I2988" s="68"/>
    </row>
    <row r="2989" spans="1:9" s="75" customFormat="1" ht="14.25" customHeight="1" x14ac:dyDescent="0.25">
      <c r="A2989" s="63" t="s">
        <v>14047</v>
      </c>
      <c r="B2989" s="64" t="s">
        <v>4617</v>
      </c>
      <c r="C2989" s="63">
        <v>27</v>
      </c>
      <c r="D2989" s="66">
        <v>44033</v>
      </c>
      <c r="E2989" s="66">
        <v>44053</v>
      </c>
      <c r="F2989" s="63" t="s">
        <v>2427</v>
      </c>
      <c r="G2989" s="154" t="s">
        <v>14048</v>
      </c>
      <c r="H2989" s="67"/>
      <c r="I2989" s="68"/>
    </row>
    <row r="2990" spans="1:9" s="75" customFormat="1" ht="14.25" customHeight="1" x14ac:dyDescent="0.25">
      <c r="A2990" s="63" t="s">
        <v>14049</v>
      </c>
      <c r="B2990" s="64" t="s">
        <v>4617</v>
      </c>
      <c r="C2990" s="63">
        <v>27</v>
      </c>
      <c r="D2990" s="66">
        <v>44033</v>
      </c>
      <c r="E2990" s="66">
        <v>44053</v>
      </c>
      <c r="F2990" s="63" t="s">
        <v>2427</v>
      </c>
      <c r="G2990" s="64" t="s">
        <v>14050</v>
      </c>
      <c r="H2990" s="67"/>
      <c r="I2990" s="68"/>
    </row>
    <row r="2991" spans="1:9" s="75" customFormat="1" ht="14.25" customHeight="1" x14ac:dyDescent="0.25">
      <c r="A2991" s="63" t="s">
        <v>14051</v>
      </c>
      <c r="B2991" s="64" t="s">
        <v>4617</v>
      </c>
      <c r="C2991" s="63">
        <v>27</v>
      </c>
      <c r="D2991" s="66">
        <v>44033</v>
      </c>
      <c r="E2991" s="66">
        <v>44053</v>
      </c>
      <c r="F2991" s="63" t="s">
        <v>2427</v>
      </c>
      <c r="G2991" s="64" t="s">
        <v>14052</v>
      </c>
      <c r="H2991" s="67"/>
      <c r="I2991" s="68"/>
    </row>
    <row r="2992" spans="1:9" s="75" customFormat="1" ht="14.25" customHeight="1" x14ac:dyDescent="0.25">
      <c r="A2992" s="63" t="s">
        <v>14053</v>
      </c>
      <c r="B2992" s="64" t="s">
        <v>8101</v>
      </c>
      <c r="C2992" s="63">
        <v>27</v>
      </c>
      <c r="D2992" s="66">
        <v>44033</v>
      </c>
      <c r="E2992" s="66">
        <v>44053</v>
      </c>
      <c r="F2992" s="63" t="s">
        <v>6149</v>
      </c>
      <c r="G2992" s="64" t="s">
        <v>14054</v>
      </c>
      <c r="H2992" s="67"/>
      <c r="I2992" s="95"/>
    </row>
    <row r="2993" spans="1:9" s="75" customFormat="1" ht="14.25" customHeight="1" x14ac:dyDescent="0.25">
      <c r="A2993" s="63" t="s">
        <v>14055</v>
      </c>
      <c r="B2993" s="64" t="s">
        <v>14056</v>
      </c>
      <c r="C2993" s="63">
        <v>27</v>
      </c>
      <c r="D2993" s="66">
        <v>44033</v>
      </c>
      <c r="E2993" s="66">
        <v>44053</v>
      </c>
      <c r="F2993" s="63" t="s">
        <v>6206</v>
      </c>
      <c r="G2993" s="64" t="s">
        <v>14057</v>
      </c>
      <c r="H2993" s="67" t="s">
        <v>14058</v>
      </c>
      <c r="I2993" s="63" t="s">
        <v>8267</v>
      </c>
    </row>
    <row r="2994" spans="1:9" s="75" customFormat="1" ht="14.25" customHeight="1" x14ac:dyDescent="0.25">
      <c r="A2994" s="63" t="s">
        <v>14055</v>
      </c>
      <c r="B2994" s="64" t="s">
        <v>14056</v>
      </c>
      <c r="C2994" s="63">
        <v>27</v>
      </c>
      <c r="D2994" s="66">
        <v>44033</v>
      </c>
      <c r="E2994" s="66">
        <v>44053</v>
      </c>
      <c r="F2994" s="63" t="s">
        <v>6206</v>
      </c>
      <c r="G2994" s="64" t="s">
        <v>14057</v>
      </c>
      <c r="H2994" s="67" t="s">
        <v>3985</v>
      </c>
      <c r="I2994" s="63" t="s">
        <v>8267</v>
      </c>
    </row>
    <row r="2995" spans="1:9" s="73" customFormat="1" ht="14.25" customHeight="1" x14ac:dyDescent="0.25">
      <c r="A2995" s="59" t="s">
        <v>14059</v>
      </c>
      <c r="B2995" s="64" t="s">
        <v>10252</v>
      </c>
      <c r="C2995" s="59">
        <v>27</v>
      </c>
      <c r="D2995" s="61">
        <v>44033</v>
      </c>
      <c r="E2995" s="61">
        <v>44053</v>
      </c>
      <c r="F2995" s="59" t="s">
        <v>695</v>
      </c>
      <c r="G2995" s="17" t="s">
        <v>14060</v>
      </c>
      <c r="H2995" s="62" t="s">
        <v>8941</v>
      </c>
      <c r="I2995" s="59" t="s">
        <v>7129</v>
      </c>
    </row>
    <row r="2996" spans="1:9" s="75" customFormat="1" ht="14.25" customHeight="1" x14ac:dyDescent="0.25">
      <c r="A2996" s="63" t="s">
        <v>14061</v>
      </c>
      <c r="B2996" s="64" t="s">
        <v>4479</v>
      </c>
      <c r="C2996" s="63">
        <v>27</v>
      </c>
      <c r="D2996" s="66">
        <v>44033</v>
      </c>
      <c r="E2996" s="66">
        <v>44053</v>
      </c>
      <c r="F2996" s="63" t="s">
        <v>1042</v>
      </c>
      <c r="G2996" s="64" t="s">
        <v>14062</v>
      </c>
      <c r="H2996" s="77"/>
      <c r="I2996" s="68"/>
    </row>
    <row r="2997" spans="1:9" s="73" customFormat="1" ht="14.25" customHeight="1" x14ac:dyDescent="0.25">
      <c r="A2997" s="80" t="s">
        <v>14063</v>
      </c>
      <c r="B2997" s="81" t="s">
        <v>8299</v>
      </c>
      <c r="C2997" s="80">
        <v>27</v>
      </c>
      <c r="D2997" s="83">
        <v>44033</v>
      </c>
      <c r="E2997" s="83">
        <v>44053</v>
      </c>
      <c r="F2997" s="80" t="s">
        <v>1217</v>
      </c>
      <c r="G2997" s="81" t="s">
        <v>14064</v>
      </c>
      <c r="H2997" s="84" t="s">
        <v>7785</v>
      </c>
      <c r="I2997" s="80" t="s">
        <v>7224</v>
      </c>
    </row>
    <row r="2998" spans="1:9" s="75" customFormat="1" ht="14.25" customHeight="1" x14ac:dyDescent="0.25">
      <c r="A2998" s="80" t="s">
        <v>14065</v>
      </c>
      <c r="B2998" s="81" t="s">
        <v>8299</v>
      </c>
      <c r="C2998" s="80">
        <v>27</v>
      </c>
      <c r="D2998" s="83">
        <v>44033</v>
      </c>
      <c r="E2998" s="83">
        <v>44053</v>
      </c>
      <c r="F2998" s="80" t="s">
        <v>1217</v>
      </c>
      <c r="G2998" s="81" t="s">
        <v>14066</v>
      </c>
      <c r="H2998" s="127" t="s">
        <v>12540</v>
      </c>
      <c r="I2998" s="80" t="s">
        <v>7224</v>
      </c>
    </row>
    <row r="2999" spans="1:9" s="73" customFormat="1" ht="14.25" customHeight="1" x14ac:dyDescent="0.25">
      <c r="A2999" s="80" t="s">
        <v>14065</v>
      </c>
      <c r="B2999" s="81" t="s">
        <v>8299</v>
      </c>
      <c r="C2999" s="80">
        <v>27</v>
      </c>
      <c r="D2999" s="83">
        <v>44033</v>
      </c>
      <c r="E2999" s="83">
        <v>44053</v>
      </c>
      <c r="F2999" s="80" t="s">
        <v>1217</v>
      </c>
      <c r="G2999" s="81" t="s">
        <v>14066</v>
      </c>
      <c r="H2999" s="84" t="s">
        <v>7785</v>
      </c>
      <c r="I2999" s="80" t="s">
        <v>7224</v>
      </c>
    </row>
    <row r="3000" spans="1:9" s="73" customFormat="1" ht="14.25" customHeight="1" x14ac:dyDescent="0.25">
      <c r="A3000" s="80" t="s">
        <v>14067</v>
      </c>
      <c r="B3000" s="81" t="s">
        <v>8299</v>
      </c>
      <c r="C3000" s="80">
        <v>27</v>
      </c>
      <c r="D3000" s="83">
        <v>44033</v>
      </c>
      <c r="E3000" s="83">
        <v>44053</v>
      </c>
      <c r="F3000" s="80" t="s">
        <v>1217</v>
      </c>
      <c r="G3000" s="81" t="s">
        <v>14068</v>
      </c>
      <c r="H3000" s="84" t="s">
        <v>12540</v>
      </c>
      <c r="I3000" s="80" t="s">
        <v>7224</v>
      </c>
    </row>
    <row r="3001" spans="1:9" s="73" customFormat="1" ht="14.25" customHeight="1" x14ac:dyDescent="0.25">
      <c r="A3001" s="59" t="s">
        <v>14067</v>
      </c>
      <c r="B3001" s="64" t="s">
        <v>8299</v>
      </c>
      <c r="C3001" s="59">
        <v>27</v>
      </c>
      <c r="D3001" s="61">
        <v>44033</v>
      </c>
      <c r="E3001" s="61">
        <v>44053</v>
      </c>
      <c r="F3001" s="59" t="s">
        <v>1217</v>
      </c>
      <c r="G3001" s="17" t="s">
        <v>14068</v>
      </c>
      <c r="H3001" s="128" t="s">
        <v>7785</v>
      </c>
      <c r="I3001" s="59" t="s">
        <v>7129</v>
      </c>
    </row>
    <row r="3002" spans="1:9" s="73" customFormat="1" ht="14.25" customHeight="1" x14ac:dyDescent="0.25">
      <c r="A3002" s="63" t="s">
        <v>14069</v>
      </c>
      <c r="B3002" s="64" t="s">
        <v>12885</v>
      </c>
      <c r="C3002" s="63">
        <v>27</v>
      </c>
      <c r="D3002" s="66">
        <v>44033</v>
      </c>
      <c r="E3002" s="66">
        <v>44053</v>
      </c>
      <c r="F3002" s="63" t="s">
        <v>1990</v>
      </c>
      <c r="G3002" s="64" t="s">
        <v>14070</v>
      </c>
      <c r="H3002" s="67"/>
      <c r="I3002" s="72"/>
    </row>
    <row r="3003" spans="1:9" s="73" customFormat="1" ht="14.25" customHeight="1" x14ac:dyDescent="0.25">
      <c r="A3003" s="63" t="s">
        <v>14071</v>
      </c>
      <c r="B3003" s="64" t="s">
        <v>10252</v>
      </c>
      <c r="C3003" s="63">
        <v>27</v>
      </c>
      <c r="D3003" s="66">
        <v>44033</v>
      </c>
      <c r="E3003" s="66">
        <v>44053</v>
      </c>
      <c r="F3003" s="63" t="s">
        <v>2430</v>
      </c>
      <c r="G3003" s="64" t="s">
        <v>14072</v>
      </c>
      <c r="H3003" s="67"/>
      <c r="I3003" s="68"/>
    </row>
    <row r="3004" spans="1:9" s="73" customFormat="1" ht="14.25" customHeight="1" x14ac:dyDescent="0.25">
      <c r="A3004" s="63" t="s">
        <v>14073</v>
      </c>
      <c r="B3004" s="64" t="s">
        <v>8101</v>
      </c>
      <c r="C3004" s="63">
        <v>27</v>
      </c>
      <c r="D3004" s="66">
        <v>44033</v>
      </c>
      <c r="E3004" s="66">
        <v>44053</v>
      </c>
      <c r="F3004" s="63" t="s">
        <v>349</v>
      </c>
      <c r="G3004" s="64" t="s">
        <v>14074</v>
      </c>
      <c r="H3004" s="77"/>
      <c r="I3004" s="72"/>
    </row>
    <row r="3005" spans="1:9" ht="14.25" customHeight="1" x14ac:dyDescent="0.25">
      <c r="A3005" s="63" t="s">
        <v>14075</v>
      </c>
      <c r="B3005" s="64" t="s">
        <v>12544</v>
      </c>
      <c r="C3005" s="63">
        <v>27</v>
      </c>
      <c r="D3005" s="66">
        <v>44033</v>
      </c>
      <c r="E3005" s="66">
        <v>44053</v>
      </c>
      <c r="F3005" s="63" t="s">
        <v>91</v>
      </c>
      <c r="G3005" s="64" t="s">
        <v>14076</v>
      </c>
      <c r="H3005" s="67"/>
      <c r="I3005" s="72"/>
    </row>
    <row r="3006" spans="1:9" s="103" customFormat="1" ht="14.25" customHeight="1" x14ac:dyDescent="0.25">
      <c r="A3006" s="63" t="s">
        <v>14077</v>
      </c>
      <c r="B3006" s="64" t="s">
        <v>7959</v>
      </c>
      <c r="C3006" s="63">
        <v>27</v>
      </c>
      <c r="D3006" s="66">
        <v>44033</v>
      </c>
      <c r="E3006" s="66">
        <v>44053</v>
      </c>
      <c r="F3006" s="63" t="s">
        <v>1911</v>
      </c>
      <c r="G3006" s="64" t="s">
        <v>14078</v>
      </c>
      <c r="H3006" s="67"/>
      <c r="I3006" s="95"/>
    </row>
    <row r="3007" spans="1:9" ht="14.25" customHeight="1" x14ac:dyDescent="0.25">
      <c r="A3007" s="63" t="s">
        <v>14079</v>
      </c>
      <c r="B3007" s="64" t="s">
        <v>7959</v>
      </c>
      <c r="C3007" s="63">
        <v>27</v>
      </c>
      <c r="D3007" s="66">
        <v>44033</v>
      </c>
      <c r="E3007" s="66">
        <v>44053</v>
      </c>
      <c r="F3007" s="63" t="s">
        <v>1911</v>
      </c>
      <c r="G3007" s="64" t="s">
        <v>14080</v>
      </c>
      <c r="H3007" s="67"/>
      <c r="I3007" s="72"/>
    </row>
    <row r="3008" spans="1:9" ht="14.25" customHeight="1" x14ac:dyDescent="0.25">
      <c r="A3008" s="63" t="s">
        <v>14081</v>
      </c>
      <c r="B3008" s="64" t="s">
        <v>7959</v>
      </c>
      <c r="C3008" s="63">
        <v>27</v>
      </c>
      <c r="D3008" s="66">
        <v>44033</v>
      </c>
      <c r="E3008" s="66">
        <v>44053</v>
      </c>
      <c r="F3008" s="63" t="s">
        <v>1911</v>
      </c>
      <c r="G3008" s="64" t="s">
        <v>14082</v>
      </c>
      <c r="H3008" s="67"/>
      <c r="I3008" s="68"/>
    </row>
    <row r="3009" spans="1:9" ht="14.25" customHeight="1" x14ac:dyDescent="0.25">
      <c r="A3009" s="63" t="s">
        <v>14083</v>
      </c>
      <c r="B3009" s="64" t="s">
        <v>7959</v>
      </c>
      <c r="C3009" s="63">
        <v>27</v>
      </c>
      <c r="D3009" s="66">
        <v>44033</v>
      </c>
      <c r="E3009" s="66">
        <v>44053</v>
      </c>
      <c r="F3009" s="63" t="s">
        <v>1911</v>
      </c>
      <c r="G3009" s="64" t="s">
        <v>14084</v>
      </c>
      <c r="H3009" s="67"/>
      <c r="I3009" s="95"/>
    </row>
    <row r="3010" spans="1:9" ht="14.25" customHeight="1" x14ac:dyDescent="0.25">
      <c r="A3010" s="63" t="s">
        <v>14085</v>
      </c>
      <c r="B3010" s="64" t="s">
        <v>8101</v>
      </c>
      <c r="C3010" s="63">
        <v>27</v>
      </c>
      <c r="D3010" s="66">
        <v>44033</v>
      </c>
      <c r="E3010" s="66">
        <v>44053</v>
      </c>
      <c r="F3010" s="63" t="s">
        <v>1911</v>
      </c>
      <c r="G3010" s="64" t="s">
        <v>14086</v>
      </c>
      <c r="H3010" s="67"/>
      <c r="I3010" s="68"/>
    </row>
    <row r="3011" spans="1:9" ht="14.25" customHeight="1" x14ac:dyDescent="0.25">
      <c r="A3011" s="63" t="s">
        <v>14087</v>
      </c>
      <c r="B3011" s="64" t="s">
        <v>7959</v>
      </c>
      <c r="C3011" s="63">
        <v>27</v>
      </c>
      <c r="D3011" s="66">
        <v>44033</v>
      </c>
      <c r="E3011" s="66">
        <v>44053</v>
      </c>
      <c r="F3011" s="63" t="s">
        <v>1911</v>
      </c>
      <c r="G3011" s="64" t="s">
        <v>14088</v>
      </c>
      <c r="H3011" s="67"/>
      <c r="I3011" s="68"/>
    </row>
    <row r="3012" spans="1:9" s="73" customFormat="1" ht="14.25" customHeight="1" x14ac:dyDescent="0.25">
      <c r="A3012" s="63" t="s">
        <v>14089</v>
      </c>
      <c r="B3012" s="64" t="s">
        <v>14090</v>
      </c>
      <c r="C3012" s="63">
        <v>27</v>
      </c>
      <c r="D3012" s="66">
        <v>44033</v>
      </c>
      <c r="E3012" s="66">
        <v>44053</v>
      </c>
      <c r="F3012" s="63" t="s">
        <v>1756</v>
      </c>
      <c r="G3012" s="64" t="s">
        <v>14091</v>
      </c>
      <c r="H3012" s="67"/>
      <c r="I3012" s="72"/>
    </row>
    <row r="3013" spans="1:9" ht="14.25" customHeight="1" x14ac:dyDescent="0.25">
      <c r="A3013" s="63" t="s">
        <v>14092</v>
      </c>
      <c r="B3013" s="64" t="s">
        <v>8357</v>
      </c>
      <c r="C3013" s="63">
        <v>27</v>
      </c>
      <c r="D3013" s="66">
        <v>44033</v>
      </c>
      <c r="E3013" s="66">
        <v>44053</v>
      </c>
      <c r="F3013" s="63" t="s">
        <v>1756</v>
      </c>
      <c r="G3013" s="64" t="s">
        <v>14093</v>
      </c>
      <c r="H3013" s="67"/>
      <c r="I3013" s="101"/>
    </row>
    <row r="3014" spans="1:9" ht="14.25" customHeight="1" x14ac:dyDescent="0.25">
      <c r="A3014" s="63" t="s">
        <v>14094</v>
      </c>
      <c r="B3014" s="64" t="s">
        <v>13079</v>
      </c>
      <c r="C3014" s="63">
        <v>27</v>
      </c>
      <c r="D3014" s="66">
        <v>44033</v>
      </c>
      <c r="E3014" s="66">
        <v>44053</v>
      </c>
      <c r="F3014" s="63" t="s">
        <v>38</v>
      </c>
      <c r="G3014" s="64" t="s">
        <v>14095</v>
      </c>
      <c r="H3014" s="67"/>
      <c r="I3014" s="68"/>
    </row>
    <row r="3015" spans="1:9" ht="14.25" customHeight="1" x14ac:dyDescent="0.25">
      <c r="A3015" s="63" t="s">
        <v>14096</v>
      </c>
      <c r="B3015" s="64" t="s">
        <v>14097</v>
      </c>
      <c r="C3015" s="63">
        <v>27</v>
      </c>
      <c r="D3015" s="66">
        <v>44033</v>
      </c>
      <c r="E3015" s="66">
        <v>44053</v>
      </c>
      <c r="F3015" s="63" t="s">
        <v>38</v>
      </c>
      <c r="G3015" s="64" t="s">
        <v>14098</v>
      </c>
      <c r="H3015" s="67"/>
      <c r="I3015" s="95"/>
    </row>
    <row r="3016" spans="1:9" ht="14.25" customHeight="1" x14ac:dyDescent="0.25">
      <c r="A3016" s="63" t="s">
        <v>14099</v>
      </c>
      <c r="B3016" s="64" t="s">
        <v>14100</v>
      </c>
      <c r="C3016" s="63">
        <v>27</v>
      </c>
      <c r="D3016" s="66">
        <v>44033</v>
      </c>
      <c r="E3016" s="66">
        <v>44053</v>
      </c>
      <c r="F3016" s="63" t="s">
        <v>38</v>
      </c>
      <c r="G3016" s="64" t="s">
        <v>14101</v>
      </c>
      <c r="H3016" s="67"/>
      <c r="I3016" s="68"/>
    </row>
    <row r="3017" spans="1:9" ht="14.25" customHeight="1" x14ac:dyDescent="0.25">
      <c r="A3017" s="63" t="s">
        <v>14102</v>
      </c>
      <c r="B3017" s="64" t="s">
        <v>4233</v>
      </c>
      <c r="C3017" s="63">
        <v>27</v>
      </c>
      <c r="D3017" s="66">
        <v>44033</v>
      </c>
      <c r="E3017" s="66">
        <v>44053</v>
      </c>
      <c r="F3017" s="63" t="s">
        <v>197</v>
      </c>
      <c r="G3017" s="64" t="s">
        <v>14103</v>
      </c>
      <c r="H3017" s="67"/>
      <c r="I3017" s="68"/>
    </row>
    <row r="3018" spans="1:9" ht="14.25" customHeight="1" x14ac:dyDescent="0.25">
      <c r="A3018" s="63" t="s">
        <v>14104</v>
      </c>
      <c r="B3018" s="64" t="s">
        <v>8101</v>
      </c>
      <c r="C3018" s="63">
        <v>27</v>
      </c>
      <c r="D3018" s="66">
        <v>44033</v>
      </c>
      <c r="E3018" s="66">
        <v>44053</v>
      </c>
      <c r="F3018" s="63" t="s">
        <v>197</v>
      </c>
      <c r="G3018" s="64" t="s">
        <v>14105</v>
      </c>
      <c r="H3018" s="67"/>
      <c r="I3018" s="72"/>
    </row>
    <row r="3019" spans="1:9" ht="14.25" customHeight="1" x14ac:dyDescent="0.25">
      <c r="A3019" s="63" t="s">
        <v>14106</v>
      </c>
      <c r="B3019" s="64" t="s">
        <v>10252</v>
      </c>
      <c r="C3019" s="63">
        <v>27</v>
      </c>
      <c r="D3019" s="66">
        <v>44033</v>
      </c>
      <c r="E3019" s="66">
        <v>44053</v>
      </c>
      <c r="F3019" s="63" t="s">
        <v>7106</v>
      </c>
      <c r="G3019" s="64" t="s">
        <v>14107</v>
      </c>
      <c r="H3019" s="67"/>
      <c r="I3019" s="72"/>
    </row>
    <row r="3020" spans="1:9" ht="14.25" customHeight="1" x14ac:dyDescent="0.25">
      <c r="A3020" s="63" t="s">
        <v>14108</v>
      </c>
      <c r="B3020" s="64" t="s">
        <v>8101</v>
      </c>
      <c r="C3020" s="63">
        <v>28</v>
      </c>
      <c r="D3020" s="66">
        <v>44040</v>
      </c>
      <c r="E3020" s="66">
        <v>44060</v>
      </c>
      <c r="F3020" s="63" t="s">
        <v>733</v>
      </c>
      <c r="G3020" s="64" t="s">
        <v>14109</v>
      </c>
      <c r="H3020" s="67"/>
      <c r="I3020" s="68"/>
    </row>
    <row r="3021" spans="1:9" s="103" customFormat="1" ht="14.25" customHeight="1" x14ac:dyDescent="0.25">
      <c r="A3021" s="63" t="s">
        <v>14110</v>
      </c>
      <c r="B3021" s="64" t="s">
        <v>7317</v>
      </c>
      <c r="C3021" s="63">
        <v>28</v>
      </c>
      <c r="D3021" s="66">
        <v>44040</v>
      </c>
      <c r="E3021" s="66">
        <v>44060</v>
      </c>
      <c r="F3021" s="63" t="s">
        <v>2495</v>
      </c>
      <c r="G3021" s="64" t="s">
        <v>14111</v>
      </c>
      <c r="H3021" s="67"/>
      <c r="I3021" s="68"/>
    </row>
    <row r="3022" spans="1:9" ht="14.25" customHeight="1" x14ac:dyDescent="0.25">
      <c r="A3022" s="63" t="s">
        <v>14112</v>
      </c>
      <c r="B3022" s="64" t="s">
        <v>14113</v>
      </c>
      <c r="C3022" s="63">
        <v>28</v>
      </c>
      <c r="D3022" s="66">
        <v>44040</v>
      </c>
      <c r="E3022" s="66">
        <v>44060</v>
      </c>
      <c r="F3022" s="63" t="s">
        <v>5126</v>
      </c>
      <c r="G3022" s="64" t="s">
        <v>14114</v>
      </c>
      <c r="H3022" s="67"/>
      <c r="I3022" s="68"/>
    </row>
    <row r="3023" spans="1:9" ht="14.25" customHeight="1" x14ac:dyDescent="0.25">
      <c r="A3023" s="63" t="s">
        <v>14115</v>
      </c>
      <c r="B3023" s="64" t="s">
        <v>7473</v>
      </c>
      <c r="C3023" s="63">
        <v>28</v>
      </c>
      <c r="D3023" s="66">
        <v>44040</v>
      </c>
      <c r="E3023" s="66">
        <v>44060</v>
      </c>
      <c r="F3023" s="63" t="s">
        <v>5126</v>
      </c>
      <c r="G3023" s="64" t="s">
        <v>14116</v>
      </c>
      <c r="H3023" s="67"/>
      <c r="I3023" s="95"/>
    </row>
    <row r="3024" spans="1:9" ht="14.25" customHeight="1" x14ac:dyDescent="0.25">
      <c r="A3024" s="63" t="s">
        <v>14117</v>
      </c>
      <c r="B3024" s="64" t="s">
        <v>13525</v>
      </c>
      <c r="C3024" s="63">
        <v>28</v>
      </c>
      <c r="D3024" s="66">
        <v>44040</v>
      </c>
      <c r="E3024" s="66">
        <v>44060</v>
      </c>
      <c r="F3024" s="63" t="s">
        <v>97</v>
      </c>
      <c r="G3024" s="64" t="s">
        <v>14118</v>
      </c>
      <c r="H3024" s="67"/>
      <c r="I3024" s="68"/>
    </row>
    <row r="3025" spans="1:9" ht="14.25" customHeight="1" x14ac:dyDescent="0.25">
      <c r="A3025" s="63" t="s">
        <v>14119</v>
      </c>
      <c r="B3025" s="64" t="s">
        <v>12973</v>
      </c>
      <c r="C3025" s="63">
        <v>28</v>
      </c>
      <c r="D3025" s="66">
        <v>44040</v>
      </c>
      <c r="E3025" s="66">
        <v>44060</v>
      </c>
      <c r="F3025" s="63" t="s">
        <v>793</v>
      </c>
      <c r="G3025" s="64" t="s">
        <v>14120</v>
      </c>
      <c r="H3025" s="67"/>
      <c r="I3025" s="95"/>
    </row>
    <row r="3026" spans="1:9" s="75" customFormat="1" ht="14.25" customHeight="1" x14ac:dyDescent="0.25">
      <c r="A3026" s="63" t="s">
        <v>14121</v>
      </c>
      <c r="B3026" s="64" t="s">
        <v>14122</v>
      </c>
      <c r="C3026" s="63">
        <v>28</v>
      </c>
      <c r="D3026" s="66">
        <v>44040</v>
      </c>
      <c r="E3026" s="66">
        <v>44060</v>
      </c>
      <c r="F3026" s="63" t="s">
        <v>3565</v>
      </c>
      <c r="G3026" s="64" t="s">
        <v>14123</v>
      </c>
      <c r="H3026" s="67"/>
      <c r="I3026" s="68"/>
    </row>
    <row r="3027" spans="1:9" ht="14.25" customHeight="1" x14ac:dyDescent="0.25">
      <c r="A3027" s="63" t="s">
        <v>14124</v>
      </c>
      <c r="B3027" s="64" t="s">
        <v>14125</v>
      </c>
      <c r="C3027" s="63">
        <v>28</v>
      </c>
      <c r="D3027" s="66">
        <v>44040</v>
      </c>
      <c r="E3027" s="66">
        <v>44060</v>
      </c>
      <c r="F3027" s="63" t="s">
        <v>980</v>
      </c>
      <c r="G3027" s="64" t="s">
        <v>14126</v>
      </c>
      <c r="H3027" s="67"/>
      <c r="I3027" s="68"/>
    </row>
    <row r="3028" spans="1:9" ht="14.25" customHeight="1" x14ac:dyDescent="0.25">
      <c r="A3028" s="63" t="s">
        <v>14127</v>
      </c>
      <c r="B3028" s="64" t="s">
        <v>4612</v>
      </c>
      <c r="C3028" s="63">
        <v>28</v>
      </c>
      <c r="D3028" s="66">
        <v>44040</v>
      </c>
      <c r="E3028" s="66">
        <v>44060</v>
      </c>
      <c r="F3028" s="63" t="s">
        <v>948</v>
      </c>
      <c r="G3028" s="64" t="s">
        <v>14128</v>
      </c>
      <c r="H3028" s="67"/>
      <c r="I3028" s="68"/>
    </row>
    <row r="3029" spans="1:9" ht="14.25" customHeight="1" x14ac:dyDescent="0.25">
      <c r="A3029" s="63" t="s">
        <v>14129</v>
      </c>
      <c r="B3029" s="64" t="s">
        <v>4612</v>
      </c>
      <c r="C3029" s="63">
        <v>28</v>
      </c>
      <c r="D3029" s="66">
        <v>44040</v>
      </c>
      <c r="E3029" s="66">
        <v>44060</v>
      </c>
      <c r="F3029" s="63" t="s">
        <v>948</v>
      </c>
      <c r="G3029" s="64" t="s">
        <v>14130</v>
      </c>
      <c r="H3029" s="67"/>
      <c r="I3029" s="72"/>
    </row>
    <row r="3030" spans="1:9" ht="14.25" customHeight="1" x14ac:dyDescent="0.25">
      <c r="A3030" s="63" t="s">
        <v>14131</v>
      </c>
      <c r="B3030" s="64" t="s">
        <v>14132</v>
      </c>
      <c r="C3030" s="63">
        <v>28</v>
      </c>
      <c r="D3030" s="66">
        <v>44040</v>
      </c>
      <c r="E3030" s="66">
        <v>44060</v>
      </c>
      <c r="F3030" s="63" t="s">
        <v>451</v>
      </c>
      <c r="G3030" s="64" t="s">
        <v>14133</v>
      </c>
      <c r="H3030" s="67"/>
      <c r="I3030" s="68"/>
    </row>
    <row r="3031" spans="1:9" ht="14.25" customHeight="1" x14ac:dyDescent="0.25">
      <c r="A3031" s="63" t="s">
        <v>14134</v>
      </c>
      <c r="B3031" s="64" t="s">
        <v>13265</v>
      </c>
      <c r="C3031" s="63">
        <v>28</v>
      </c>
      <c r="D3031" s="66">
        <v>44040</v>
      </c>
      <c r="E3031" s="66">
        <v>44060</v>
      </c>
      <c r="F3031" s="63" t="s">
        <v>147</v>
      </c>
      <c r="G3031" s="64" t="s">
        <v>14135</v>
      </c>
      <c r="H3031" s="67"/>
      <c r="I3031" s="95"/>
    </row>
    <row r="3032" spans="1:9" ht="14.25" customHeight="1" x14ac:dyDescent="0.25">
      <c r="A3032" s="63" t="s">
        <v>14136</v>
      </c>
      <c r="B3032" s="64" t="s">
        <v>4009</v>
      </c>
      <c r="C3032" s="63">
        <v>28</v>
      </c>
      <c r="D3032" s="66">
        <v>44040</v>
      </c>
      <c r="E3032" s="66">
        <v>44060</v>
      </c>
      <c r="F3032" s="63" t="s">
        <v>147</v>
      </c>
      <c r="G3032" s="64" t="s">
        <v>14137</v>
      </c>
      <c r="H3032" s="67"/>
      <c r="I3032" s="68"/>
    </row>
    <row r="3033" spans="1:9" ht="14.25" customHeight="1" x14ac:dyDescent="0.25">
      <c r="A3033" s="63" t="s">
        <v>14138</v>
      </c>
      <c r="B3033" s="64" t="s">
        <v>4009</v>
      </c>
      <c r="C3033" s="63">
        <v>28</v>
      </c>
      <c r="D3033" s="66">
        <v>44040</v>
      </c>
      <c r="E3033" s="66">
        <v>44060</v>
      </c>
      <c r="F3033" s="63" t="s">
        <v>147</v>
      </c>
      <c r="G3033" s="64" t="s">
        <v>14139</v>
      </c>
      <c r="H3033" s="67"/>
      <c r="I3033" s="68"/>
    </row>
    <row r="3034" spans="1:9" ht="14.25" customHeight="1" x14ac:dyDescent="0.25">
      <c r="A3034" s="63" t="s">
        <v>14140</v>
      </c>
      <c r="B3034" s="64" t="s">
        <v>9773</v>
      </c>
      <c r="C3034" s="63">
        <v>28</v>
      </c>
      <c r="D3034" s="66">
        <v>44040</v>
      </c>
      <c r="E3034" s="66">
        <v>44060</v>
      </c>
      <c r="F3034" s="63" t="s">
        <v>147</v>
      </c>
      <c r="G3034" s="64" t="s">
        <v>14141</v>
      </c>
      <c r="H3034" s="67"/>
      <c r="I3034" s="68"/>
    </row>
    <row r="3035" spans="1:9" ht="14.25" customHeight="1" x14ac:dyDescent="0.25">
      <c r="A3035" s="63" t="s">
        <v>14142</v>
      </c>
      <c r="B3035" s="64" t="s">
        <v>8246</v>
      </c>
      <c r="C3035" s="63">
        <v>28</v>
      </c>
      <c r="D3035" s="66">
        <v>44040</v>
      </c>
      <c r="E3035" s="66">
        <v>44060</v>
      </c>
      <c r="F3035" s="63" t="s">
        <v>129</v>
      </c>
      <c r="G3035" s="64" t="s">
        <v>14143</v>
      </c>
      <c r="H3035" s="67"/>
      <c r="I3035" s="68"/>
    </row>
    <row r="3036" spans="1:9" ht="14.25" customHeight="1" x14ac:dyDescent="0.25">
      <c r="A3036" s="80" t="s">
        <v>14144</v>
      </c>
      <c r="B3036" s="81" t="s">
        <v>14145</v>
      </c>
      <c r="C3036" s="80">
        <v>28</v>
      </c>
      <c r="D3036" s="83">
        <v>44040</v>
      </c>
      <c r="E3036" s="83">
        <v>44060</v>
      </c>
      <c r="F3036" s="80" t="s">
        <v>129</v>
      </c>
      <c r="G3036" s="81" t="s">
        <v>14146</v>
      </c>
      <c r="H3036" s="84" t="s">
        <v>9803</v>
      </c>
      <c r="I3036" s="85" t="s">
        <v>7224</v>
      </c>
    </row>
    <row r="3037" spans="1:9" s="73" customFormat="1" ht="14.25" customHeight="1" x14ac:dyDescent="0.25">
      <c r="A3037" s="59" t="s">
        <v>14147</v>
      </c>
      <c r="B3037" s="64" t="s">
        <v>12614</v>
      </c>
      <c r="C3037" s="59">
        <v>28</v>
      </c>
      <c r="D3037" s="61">
        <v>44040</v>
      </c>
      <c r="E3037" s="61">
        <v>44060</v>
      </c>
      <c r="F3037" s="59" t="s">
        <v>129</v>
      </c>
      <c r="G3037" s="17" t="s">
        <v>14148</v>
      </c>
      <c r="H3037" s="62" t="s">
        <v>14149</v>
      </c>
      <c r="I3037" s="59" t="s">
        <v>7129</v>
      </c>
    </row>
    <row r="3038" spans="1:9" s="73" customFormat="1" ht="14.25" customHeight="1" x14ac:dyDescent="0.25">
      <c r="A3038" s="63" t="s">
        <v>14150</v>
      </c>
      <c r="B3038" s="64" t="s">
        <v>7518</v>
      </c>
      <c r="C3038" s="63">
        <v>28</v>
      </c>
      <c r="D3038" s="66">
        <v>44040</v>
      </c>
      <c r="E3038" s="66">
        <v>44060</v>
      </c>
      <c r="F3038" s="63" t="s">
        <v>3274</v>
      </c>
      <c r="G3038" s="64" t="s">
        <v>14151</v>
      </c>
      <c r="H3038" s="67"/>
      <c r="I3038" s="68"/>
    </row>
    <row r="3039" spans="1:9" ht="14.25" customHeight="1" x14ac:dyDescent="0.25">
      <c r="A3039" s="63" t="s">
        <v>14152</v>
      </c>
      <c r="B3039" s="64" t="s">
        <v>14153</v>
      </c>
      <c r="C3039" s="63">
        <v>28</v>
      </c>
      <c r="D3039" s="66">
        <v>44040</v>
      </c>
      <c r="E3039" s="66">
        <v>44060</v>
      </c>
      <c r="F3039" s="63" t="s">
        <v>361</v>
      </c>
      <c r="G3039" s="64" t="s">
        <v>14154</v>
      </c>
      <c r="H3039" s="67" t="s">
        <v>14155</v>
      </c>
      <c r="I3039" s="63" t="s">
        <v>8267</v>
      </c>
    </row>
    <row r="3040" spans="1:9" ht="14.25" customHeight="1" x14ac:dyDescent="0.25">
      <c r="A3040" s="63" t="s">
        <v>14156</v>
      </c>
      <c r="B3040" s="64" t="s">
        <v>14153</v>
      </c>
      <c r="C3040" s="63">
        <v>28</v>
      </c>
      <c r="D3040" s="66">
        <v>44040</v>
      </c>
      <c r="E3040" s="66">
        <v>44060</v>
      </c>
      <c r="F3040" s="63" t="s">
        <v>361</v>
      </c>
      <c r="G3040" s="64" t="s">
        <v>14157</v>
      </c>
      <c r="H3040" s="67"/>
      <c r="I3040" s="68"/>
    </row>
    <row r="3041" spans="1:9" ht="14.25" customHeight="1" x14ac:dyDescent="0.25">
      <c r="A3041" s="63" t="s">
        <v>14158</v>
      </c>
      <c r="B3041" s="64" t="s">
        <v>10918</v>
      </c>
      <c r="C3041" s="63">
        <v>28</v>
      </c>
      <c r="D3041" s="66">
        <v>44040</v>
      </c>
      <c r="E3041" s="66">
        <v>44060</v>
      </c>
      <c r="F3041" s="63" t="s">
        <v>623</v>
      </c>
      <c r="G3041" s="64" t="s">
        <v>14159</v>
      </c>
      <c r="H3041" s="67"/>
      <c r="I3041" s="68"/>
    </row>
    <row r="3042" spans="1:9" ht="14.25" customHeight="1" x14ac:dyDescent="0.25">
      <c r="A3042" s="59" t="s">
        <v>14160</v>
      </c>
      <c r="B3042" s="64" t="s">
        <v>12614</v>
      </c>
      <c r="C3042" s="59">
        <v>28</v>
      </c>
      <c r="D3042" s="61">
        <v>44040</v>
      </c>
      <c r="E3042" s="61">
        <v>44060</v>
      </c>
      <c r="F3042" s="59" t="s">
        <v>623</v>
      </c>
      <c r="G3042" s="17" t="s">
        <v>14161</v>
      </c>
      <c r="H3042" s="62" t="s">
        <v>14162</v>
      </c>
      <c r="I3042" s="59" t="s">
        <v>7129</v>
      </c>
    </row>
    <row r="3043" spans="1:9" ht="14.25" customHeight="1" x14ac:dyDescent="0.25">
      <c r="A3043" s="63" t="s">
        <v>14163</v>
      </c>
      <c r="B3043" s="64" t="s">
        <v>4255</v>
      </c>
      <c r="C3043" s="63">
        <v>28</v>
      </c>
      <c r="D3043" s="66">
        <v>44040</v>
      </c>
      <c r="E3043" s="66">
        <v>44060</v>
      </c>
      <c r="F3043" s="63" t="s">
        <v>332</v>
      </c>
      <c r="G3043" s="64" t="s">
        <v>14164</v>
      </c>
      <c r="H3043" s="67"/>
      <c r="I3043" s="68"/>
    </row>
    <row r="3044" spans="1:9" ht="14.25" customHeight="1" x14ac:dyDescent="0.25">
      <c r="A3044" s="63" t="s">
        <v>14165</v>
      </c>
      <c r="B3044" s="64" t="s">
        <v>4568</v>
      </c>
      <c r="C3044" s="63">
        <v>28</v>
      </c>
      <c r="D3044" s="66">
        <v>44040</v>
      </c>
      <c r="E3044" s="66">
        <v>44060</v>
      </c>
      <c r="F3044" s="63" t="s">
        <v>332</v>
      </c>
      <c r="G3044" s="64" t="s">
        <v>14166</v>
      </c>
      <c r="H3044" s="67"/>
      <c r="I3044" s="68"/>
    </row>
    <row r="3045" spans="1:9" ht="14.25" customHeight="1" x14ac:dyDescent="0.25">
      <c r="A3045" s="59" t="s">
        <v>14167</v>
      </c>
      <c r="B3045" s="64" t="s">
        <v>4914</v>
      </c>
      <c r="C3045" s="59">
        <v>28</v>
      </c>
      <c r="D3045" s="61">
        <v>44040</v>
      </c>
      <c r="E3045" s="61">
        <v>44060</v>
      </c>
      <c r="F3045" s="59" t="s">
        <v>1963</v>
      </c>
      <c r="G3045" s="17" t="s">
        <v>14168</v>
      </c>
      <c r="H3045" s="62" t="s">
        <v>13638</v>
      </c>
      <c r="I3045" s="59" t="s">
        <v>7129</v>
      </c>
    </row>
    <row r="3046" spans="1:9" ht="14.25" customHeight="1" x14ac:dyDescent="0.25">
      <c r="A3046" s="59" t="s">
        <v>14167</v>
      </c>
      <c r="B3046" s="64" t="s">
        <v>4914</v>
      </c>
      <c r="C3046" s="59">
        <v>28</v>
      </c>
      <c r="D3046" s="61">
        <v>44040</v>
      </c>
      <c r="E3046" s="61">
        <v>44060</v>
      </c>
      <c r="F3046" s="59" t="s">
        <v>1963</v>
      </c>
      <c r="G3046" s="17" t="s">
        <v>14168</v>
      </c>
      <c r="H3046" s="62" t="s">
        <v>14169</v>
      </c>
      <c r="I3046" s="59" t="s">
        <v>7129</v>
      </c>
    </row>
    <row r="3047" spans="1:9" ht="14.25" customHeight="1" x14ac:dyDescent="0.25">
      <c r="A3047" s="59" t="s">
        <v>14170</v>
      </c>
      <c r="B3047" s="64" t="s">
        <v>4914</v>
      </c>
      <c r="C3047" s="59">
        <v>28</v>
      </c>
      <c r="D3047" s="61">
        <v>44040</v>
      </c>
      <c r="E3047" s="61">
        <v>44060</v>
      </c>
      <c r="F3047" s="59" t="s">
        <v>1963</v>
      </c>
      <c r="G3047" s="17" t="s">
        <v>14171</v>
      </c>
      <c r="H3047" s="62" t="s">
        <v>14169</v>
      </c>
      <c r="I3047" s="59" t="s">
        <v>7129</v>
      </c>
    </row>
    <row r="3048" spans="1:9" ht="14.25" customHeight="1" x14ac:dyDescent="0.25">
      <c r="A3048" s="59" t="s">
        <v>14170</v>
      </c>
      <c r="B3048" s="64" t="s">
        <v>4914</v>
      </c>
      <c r="C3048" s="59">
        <v>28</v>
      </c>
      <c r="D3048" s="61">
        <v>44040</v>
      </c>
      <c r="E3048" s="61">
        <v>44060</v>
      </c>
      <c r="F3048" s="59" t="s">
        <v>1963</v>
      </c>
      <c r="G3048" s="17" t="s">
        <v>14171</v>
      </c>
      <c r="H3048" s="62" t="s">
        <v>13638</v>
      </c>
      <c r="I3048" s="59" t="s">
        <v>7129</v>
      </c>
    </row>
    <row r="3049" spans="1:9" ht="14.25" customHeight="1" x14ac:dyDescent="0.25">
      <c r="A3049" s="63" t="s">
        <v>14172</v>
      </c>
      <c r="B3049" s="64" t="s">
        <v>4521</v>
      </c>
      <c r="C3049" s="63">
        <v>28</v>
      </c>
      <c r="D3049" s="66">
        <v>44040</v>
      </c>
      <c r="E3049" s="66">
        <v>44060</v>
      </c>
      <c r="F3049" s="63" t="s">
        <v>2027</v>
      </c>
      <c r="G3049" s="64" t="s">
        <v>14173</v>
      </c>
      <c r="H3049" s="67"/>
      <c r="I3049" s="68"/>
    </row>
    <row r="3050" spans="1:9" ht="14.25" customHeight="1" x14ac:dyDescent="0.25">
      <c r="A3050" s="63" t="s">
        <v>14174</v>
      </c>
      <c r="B3050" s="64" t="s">
        <v>4026</v>
      </c>
      <c r="C3050" s="63">
        <v>28</v>
      </c>
      <c r="D3050" s="66">
        <v>44040</v>
      </c>
      <c r="E3050" s="66">
        <v>44060</v>
      </c>
      <c r="F3050" s="63" t="s">
        <v>5302</v>
      </c>
      <c r="G3050" s="64" t="s">
        <v>14175</v>
      </c>
      <c r="H3050" s="67"/>
      <c r="I3050" s="68"/>
    </row>
    <row r="3051" spans="1:9" ht="14.25" customHeight="1" x14ac:dyDescent="0.25">
      <c r="A3051" s="63" t="s">
        <v>14176</v>
      </c>
      <c r="B3051" s="64" t="s">
        <v>4129</v>
      </c>
      <c r="C3051" s="63">
        <v>28</v>
      </c>
      <c r="D3051" s="66">
        <v>44040</v>
      </c>
      <c r="E3051" s="66">
        <v>44060</v>
      </c>
      <c r="F3051" s="63" t="s">
        <v>5386</v>
      </c>
      <c r="G3051" s="64" t="s">
        <v>14177</v>
      </c>
      <c r="H3051" s="67"/>
      <c r="I3051" s="68"/>
    </row>
    <row r="3052" spans="1:9" ht="14.25" customHeight="1" x14ac:dyDescent="0.25">
      <c r="A3052" s="63" t="s">
        <v>14178</v>
      </c>
      <c r="B3052" s="64" t="s">
        <v>14179</v>
      </c>
      <c r="C3052" s="63">
        <v>28</v>
      </c>
      <c r="D3052" s="66">
        <v>44040</v>
      </c>
      <c r="E3052" s="66">
        <v>44060</v>
      </c>
      <c r="F3052" s="63" t="s">
        <v>728</v>
      </c>
      <c r="G3052" s="64" t="s">
        <v>14180</v>
      </c>
      <c r="H3052" s="67"/>
      <c r="I3052" s="68"/>
    </row>
    <row r="3053" spans="1:9" ht="14.25" customHeight="1" x14ac:dyDescent="0.25">
      <c r="A3053" s="80" t="s">
        <v>14181</v>
      </c>
      <c r="B3053" s="81" t="s">
        <v>14182</v>
      </c>
      <c r="C3053" s="80">
        <v>28</v>
      </c>
      <c r="D3053" s="83">
        <v>44040</v>
      </c>
      <c r="E3053" s="83">
        <v>44060</v>
      </c>
      <c r="F3053" s="80" t="s">
        <v>728</v>
      </c>
      <c r="G3053" s="81" t="s">
        <v>14183</v>
      </c>
      <c r="H3053" s="84" t="s">
        <v>14184</v>
      </c>
      <c r="I3053" s="85" t="s">
        <v>7224</v>
      </c>
    </row>
    <row r="3054" spans="1:9" ht="14.25" customHeight="1" x14ac:dyDescent="0.25">
      <c r="A3054" s="63" t="s">
        <v>14185</v>
      </c>
      <c r="B3054" s="64" t="s">
        <v>7538</v>
      </c>
      <c r="C3054" s="63">
        <v>28</v>
      </c>
      <c r="D3054" s="66">
        <v>44040</v>
      </c>
      <c r="E3054" s="66">
        <v>44060</v>
      </c>
      <c r="F3054" s="63" t="s">
        <v>728</v>
      </c>
      <c r="G3054" s="64" t="s">
        <v>14186</v>
      </c>
      <c r="H3054" s="67"/>
      <c r="I3054" s="68"/>
    </row>
    <row r="3055" spans="1:9" ht="14.25" customHeight="1" x14ac:dyDescent="0.25">
      <c r="A3055" s="63" t="s">
        <v>14187</v>
      </c>
      <c r="B3055" s="64" t="s">
        <v>7473</v>
      </c>
      <c r="C3055" s="63">
        <v>28</v>
      </c>
      <c r="D3055" s="66">
        <v>44040</v>
      </c>
      <c r="E3055" s="66">
        <v>44060</v>
      </c>
      <c r="F3055" s="63" t="s">
        <v>1405</v>
      </c>
      <c r="G3055" s="64" t="s">
        <v>14188</v>
      </c>
      <c r="H3055" s="67"/>
      <c r="I3055" s="95"/>
    </row>
    <row r="3056" spans="1:9" ht="14.25" customHeight="1" x14ac:dyDescent="0.25">
      <c r="A3056" s="63" t="s">
        <v>14189</v>
      </c>
      <c r="B3056" s="64" t="s">
        <v>14190</v>
      </c>
      <c r="C3056" s="63">
        <v>28</v>
      </c>
      <c r="D3056" s="66">
        <v>44040</v>
      </c>
      <c r="E3056" s="66">
        <v>44060</v>
      </c>
      <c r="F3056" s="63" t="s">
        <v>1395</v>
      </c>
      <c r="G3056" s="64" t="s">
        <v>14191</v>
      </c>
      <c r="H3056" s="67"/>
      <c r="I3056" s="68"/>
    </row>
    <row r="3057" spans="1:9" ht="14.25" customHeight="1" x14ac:dyDescent="0.25">
      <c r="A3057" s="63" t="s">
        <v>14192</v>
      </c>
      <c r="B3057" s="64" t="s">
        <v>14193</v>
      </c>
      <c r="C3057" s="63">
        <v>28</v>
      </c>
      <c r="D3057" s="66">
        <v>44040</v>
      </c>
      <c r="E3057" s="66">
        <v>44060</v>
      </c>
      <c r="F3057" s="63" t="s">
        <v>172</v>
      </c>
      <c r="G3057" s="64" t="s">
        <v>14194</v>
      </c>
      <c r="H3057" s="67"/>
      <c r="I3057" s="68"/>
    </row>
    <row r="3058" spans="1:9" ht="14.25" customHeight="1" x14ac:dyDescent="0.25">
      <c r="A3058" s="59" t="s">
        <v>14195</v>
      </c>
      <c r="B3058" s="64" t="s">
        <v>14196</v>
      </c>
      <c r="C3058" s="59">
        <v>28</v>
      </c>
      <c r="D3058" s="61">
        <v>44040</v>
      </c>
      <c r="E3058" s="61">
        <v>44060</v>
      </c>
      <c r="F3058" s="59" t="s">
        <v>200</v>
      </c>
      <c r="G3058" s="17" t="s">
        <v>14197</v>
      </c>
      <c r="H3058" s="62" t="s">
        <v>7677</v>
      </c>
      <c r="I3058" s="59" t="s">
        <v>7129</v>
      </c>
    </row>
    <row r="3059" spans="1:9" s="75" customFormat="1" ht="14.25" customHeight="1" x14ac:dyDescent="0.25">
      <c r="A3059" s="63" t="s">
        <v>14198</v>
      </c>
      <c r="B3059" s="64" t="s">
        <v>4050</v>
      </c>
      <c r="C3059" s="63">
        <v>28</v>
      </c>
      <c r="D3059" s="66">
        <v>44040</v>
      </c>
      <c r="E3059" s="66">
        <v>44060</v>
      </c>
      <c r="F3059" s="63" t="s">
        <v>2835</v>
      </c>
      <c r="G3059" s="64" t="s">
        <v>14199</v>
      </c>
      <c r="H3059" s="67"/>
      <c r="I3059" s="72"/>
    </row>
    <row r="3060" spans="1:9" s="73" customFormat="1" ht="14.25" customHeight="1" x14ac:dyDescent="0.25">
      <c r="A3060" s="63" t="s">
        <v>14200</v>
      </c>
      <c r="B3060" s="64" t="s">
        <v>8879</v>
      </c>
      <c r="C3060" s="63">
        <v>28</v>
      </c>
      <c r="D3060" s="66">
        <v>44040</v>
      </c>
      <c r="E3060" s="66">
        <v>44060</v>
      </c>
      <c r="F3060" s="63" t="s">
        <v>204</v>
      </c>
      <c r="G3060" s="64" t="s">
        <v>14201</v>
      </c>
      <c r="H3060" s="77"/>
      <c r="I3060" s="68"/>
    </row>
    <row r="3061" spans="1:9" s="75" customFormat="1" ht="14.25" customHeight="1" x14ac:dyDescent="0.25">
      <c r="A3061" s="63" t="s">
        <v>14202</v>
      </c>
      <c r="B3061" s="64" t="s">
        <v>14203</v>
      </c>
      <c r="C3061" s="63">
        <v>28</v>
      </c>
      <c r="D3061" s="66">
        <v>44040</v>
      </c>
      <c r="E3061" s="66">
        <v>44060</v>
      </c>
      <c r="F3061" s="63" t="s">
        <v>2328</v>
      </c>
      <c r="G3061" s="64" t="s">
        <v>14204</v>
      </c>
      <c r="H3061" s="67"/>
      <c r="I3061" s="72"/>
    </row>
    <row r="3062" spans="1:9" s="75" customFormat="1" ht="14.25" customHeight="1" x14ac:dyDescent="0.25">
      <c r="A3062" s="63" t="s">
        <v>14205</v>
      </c>
      <c r="B3062" s="64" t="s">
        <v>9113</v>
      </c>
      <c r="C3062" s="63">
        <v>28</v>
      </c>
      <c r="D3062" s="66">
        <v>44040</v>
      </c>
      <c r="E3062" s="66">
        <v>44060</v>
      </c>
      <c r="F3062" s="63" t="s">
        <v>104</v>
      </c>
      <c r="G3062" s="64" t="s">
        <v>14206</v>
      </c>
      <c r="H3062" s="77"/>
      <c r="I3062" s="72"/>
    </row>
    <row r="3063" spans="1:9" s="75" customFormat="1" ht="14.25" customHeight="1" x14ac:dyDescent="0.25">
      <c r="A3063" s="59" t="s">
        <v>14207</v>
      </c>
      <c r="B3063" s="64" t="s">
        <v>4231</v>
      </c>
      <c r="C3063" s="59">
        <v>28</v>
      </c>
      <c r="D3063" s="61">
        <v>44040</v>
      </c>
      <c r="E3063" s="61">
        <v>44060</v>
      </c>
      <c r="F3063" s="59" t="s">
        <v>571</v>
      </c>
      <c r="G3063" s="17" t="s">
        <v>14208</v>
      </c>
      <c r="H3063" s="62" t="s">
        <v>14209</v>
      </c>
      <c r="I3063" s="59" t="s">
        <v>7129</v>
      </c>
    </row>
    <row r="3064" spans="1:9" s="73" customFormat="1" ht="14.25" customHeight="1" x14ac:dyDescent="0.25">
      <c r="A3064" s="63" t="s">
        <v>14210</v>
      </c>
      <c r="B3064" s="64" t="s">
        <v>14211</v>
      </c>
      <c r="C3064" s="63">
        <v>28</v>
      </c>
      <c r="D3064" s="66">
        <v>44040</v>
      </c>
      <c r="E3064" s="66">
        <v>44060</v>
      </c>
      <c r="F3064" s="63" t="s">
        <v>571</v>
      </c>
      <c r="G3064" s="64" t="s">
        <v>14212</v>
      </c>
      <c r="H3064" s="77"/>
      <c r="I3064" s="68"/>
    </row>
    <row r="3065" spans="1:9" ht="14.25" customHeight="1" x14ac:dyDescent="0.25">
      <c r="A3065" s="63" t="s">
        <v>14213</v>
      </c>
      <c r="B3065" s="64" t="s">
        <v>8685</v>
      </c>
      <c r="C3065" s="63">
        <v>28</v>
      </c>
      <c r="D3065" s="66">
        <v>44040</v>
      </c>
      <c r="E3065" s="66">
        <v>44060</v>
      </c>
      <c r="F3065" s="63" t="s">
        <v>6050</v>
      </c>
      <c r="G3065" s="64" t="s">
        <v>14214</v>
      </c>
      <c r="H3065" s="67"/>
      <c r="I3065" s="68"/>
    </row>
    <row r="3066" spans="1:9" ht="14.25" customHeight="1" x14ac:dyDescent="0.25">
      <c r="A3066" s="59" t="s">
        <v>14215</v>
      </c>
      <c r="B3066" s="64" t="s">
        <v>14216</v>
      </c>
      <c r="C3066" s="59">
        <v>28</v>
      </c>
      <c r="D3066" s="61">
        <v>44040</v>
      </c>
      <c r="E3066" s="61">
        <v>44060</v>
      </c>
      <c r="F3066" s="59" t="s">
        <v>6050</v>
      </c>
      <c r="G3066" s="17" t="s">
        <v>14217</v>
      </c>
      <c r="H3066" s="62" t="s">
        <v>14218</v>
      </c>
      <c r="I3066" s="59" t="s">
        <v>7129</v>
      </c>
    </row>
    <row r="3067" spans="1:9" ht="14.25" customHeight="1" x14ac:dyDescent="0.25">
      <c r="A3067" s="63" t="s">
        <v>14219</v>
      </c>
      <c r="B3067" s="64" t="s">
        <v>13525</v>
      </c>
      <c r="C3067" s="63">
        <v>28</v>
      </c>
      <c r="D3067" s="66">
        <v>44040</v>
      </c>
      <c r="E3067" s="66">
        <v>44060</v>
      </c>
      <c r="F3067" s="63" t="s">
        <v>1654</v>
      </c>
      <c r="G3067" s="64" t="s">
        <v>14220</v>
      </c>
      <c r="H3067" s="67"/>
      <c r="I3067" s="68"/>
    </row>
    <row r="3068" spans="1:9" ht="14.25" customHeight="1" x14ac:dyDescent="0.25">
      <c r="A3068" s="63" t="s">
        <v>14221</v>
      </c>
      <c r="B3068" s="64" t="s">
        <v>14222</v>
      </c>
      <c r="C3068" s="63">
        <v>28</v>
      </c>
      <c r="D3068" s="66">
        <v>44040</v>
      </c>
      <c r="E3068" s="66">
        <v>44060</v>
      </c>
      <c r="F3068" s="63" t="s">
        <v>225</v>
      </c>
      <c r="G3068" s="64" t="s">
        <v>14223</v>
      </c>
      <c r="H3068" s="67"/>
      <c r="I3068" s="68"/>
    </row>
    <row r="3069" spans="1:9" s="73" customFormat="1" ht="14.25" customHeight="1" x14ac:dyDescent="0.25">
      <c r="A3069" s="63" t="s">
        <v>14224</v>
      </c>
      <c r="B3069" s="64" t="s">
        <v>11459</v>
      </c>
      <c r="C3069" s="63">
        <v>28</v>
      </c>
      <c r="D3069" s="66">
        <v>44040</v>
      </c>
      <c r="E3069" s="66">
        <v>44060</v>
      </c>
      <c r="F3069" s="63" t="s">
        <v>2853</v>
      </c>
      <c r="G3069" s="64" t="s">
        <v>14225</v>
      </c>
      <c r="H3069" s="67"/>
      <c r="I3069" s="68"/>
    </row>
    <row r="3070" spans="1:9" s="73" customFormat="1" ht="14.25" customHeight="1" x14ac:dyDescent="0.25">
      <c r="A3070" s="63" t="s">
        <v>14226</v>
      </c>
      <c r="B3070" s="64" t="s">
        <v>14227</v>
      </c>
      <c r="C3070" s="63">
        <v>28</v>
      </c>
      <c r="D3070" s="66">
        <v>44040</v>
      </c>
      <c r="E3070" s="66">
        <v>44060</v>
      </c>
      <c r="F3070" s="63" t="s">
        <v>115</v>
      </c>
      <c r="G3070" s="64" t="s">
        <v>14228</v>
      </c>
      <c r="H3070" s="77"/>
      <c r="I3070" s="68"/>
    </row>
    <row r="3071" spans="1:9" s="73" customFormat="1" ht="14.25" customHeight="1" x14ac:dyDescent="0.25">
      <c r="A3071" s="63" t="s">
        <v>14229</v>
      </c>
      <c r="B3071" s="64" t="s">
        <v>14230</v>
      </c>
      <c r="C3071" s="63">
        <v>28</v>
      </c>
      <c r="D3071" s="66">
        <v>44040</v>
      </c>
      <c r="E3071" s="66">
        <v>44060</v>
      </c>
      <c r="F3071" s="63" t="s">
        <v>501</v>
      </c>
      <c r="G3071" s="64" t="s">
        <v>14231</v>
      </c>
      <c r="H3071" s="77"/>
      <c r="I3071" s="68"/>
    </row>
    <row r="3072" spans="1:9" s="73" customFormat="1" ht="14.25" customHeight="1" x14ac:dyDescent="0.25">
      <c r="A3072" s="63" t="s">
        <v>14232</v>
      </c>
      <c r="B3072" s="64" t="s">
        <v>14233</v>
      </c>
      <c r="C3072" s="63">
        <v>28</v>
      </c>
      <c r="D3072" s="66">
        <v>44040</v>
      </c>
      <c r="E3072" s="66">
        <v>44060</v>
      </c>
      <c r="F3072" s="63" t="s">
        <v>501</v>
      </c>
      <c r="G3072" s="64" t="s">
        <v>14234</v>
      </c>
      <c r="H3072" s="77"/>
      <c r="I3072" s="68"/>
    </row>
    <row r="3073" spans="1:9" s="73" customFormat="1" ht="14.25" customHeight="1" x14ac:dyDescent="0.25">
      <c r="A3073" s="63" t="s">
        <v>14235</v>
      </c>
      <c r="B3073" s="64" t="s">
        <v>4445</v>
      </c>
      <c r="C3073" s="63">
        <v>28</v>
      </c>
      <c r="D3073" s="66">
        <v>44040</v>
      </c>
      <c r="E3073" s="66">
        <v>44060</v>
      </c>
      <c r="F3073" s="63" t="s">
        <v>112</v>
      </c>
      <c r="G3073" s="64" t="s">
        <v>14236</v>
      </c>
      <c r="H3073" s="67"/>
      <c r="I3073" s="68"/>
    </row>
    <row r="3074" spans="1:9" ht="14.25" customHeight="1" x14ac:dyDescent="0.25">
      <c r="A3074" s="63" t="s">
        <v>14237</v>
      </c>
      <c r="B3074" s="64" t="s">
        <v>4616</v>
      </c>
      <c r="C3074" s="63">
        <v>28</v>
      </c>
      <c r="D3074" s="66">
        <v>44040</v>
      </c>
      <c r="E3074" s="66">
        <v>44060</v>
      </c>
      <c r="F3074" s="63" t="s">
        <v>112</v>
      </c>
      <c r="G3074" s="64" t="s">
        <v>14238</v>
      </c>
      <c r="H3074" s="67"/>
      <c r="I3074" s="68"/>
    </row>
    <row r="3075" spans="1:9" ht="14.25" customHeight="1" x14ac:dyDescent="0.25">
      <c r="A3075" s="63" t="s">
        <v>14239</v>
      </c>
      <c r="B3075" s="64" t="s">
        <v>4616</v>
      </c>
      <c r="C3075" s="63">
        <v>28</v>
      </c>
      <c r="D3075" s="66">
        <v>44040</v>
      </c>
      <c r="E3075" s="66">
        <v>44060</v>
      </c>
      <c r="F3075" s="63" t="s">
        <v>112</v>
      </c>
      <c r="G3075" s="64" t="s">
        <v>14240</v>
      </c>
      <c r="H3075" s="67"/>
      <c r="I3075" s="68"/>
    </row>
    <row r="3076" spans="1:9" ht="14.25" customHeight="1" x14ac:dyDescent="0.25">
      <c r="A3076" s="63" t="s">
        <v>14241</v>
      </c>
      <c r="B3076" s="64" t="s">
        <v>14242</v>
      </c>
      <c r="C3076" s="63">
        <v>28</v>
      </c>
      <c r="D3076" s="66">
        <v>44040</v>
      </c>
      <c r="E3076" s="66">
        <v>44060</v>
      </c>
      <c r="F3076" s="63" t="s">
        <v>112</v>
      </c>
      <c r="G3076" s="64" t="s">
        <v>14243</v>
      </c>
      <c r="H3076" s="67"/>
      <c r="I3076" s="72"/>
    </row>
    <row r="3077" spans="1:9" ht="14.25" customHeight="1" x14ac:dyDescent="0.25">
      <c r="A3077" s="63" t="s">
        <v>14244</v>
      </c>
      <c r="B3077" s="64" t="s">
        <v>4693</v>
      </c>
      <c r="C3077" s="63">
        <v>28</v>
      </c>
      <c r="D3077" s="66">
        <v>44040</v>
      </c>
      <c r="E3077" s="66">
        <v>44060</v>
      </c>
      <c r="F3077" s="63" t="s">
        <v>112</v>
      </c>
      <c r="G3077" s="64" t="s">
        <v>14245</v>
      </c>
      <c r="H3077" s="67"/>
      <c r="I3077" s="68"/>
    </row>
    <row r="3078" spans="1:9" ht="14.25" customHeight="1" x14ac:dyDescent="0.25">
      <c r="A3078" s="63" t="s">
        <v>14246</v>
      </c>
      <c r="B3078" s="64" t="s">
        <v>14227</v>
      </c>
      <c r="C3078" s="63">
        <v>28</v>
      </c>
      <c r="D3078" s="66">
        <v>44040</v>
      </c>
      <c r="E3078" s="66">
        <v>44060</v>
      </c>
      <c r="F3078" s="63" t="s">
        <v>61</v>
      </c>
      <c r="G3078" s="64" t="s">
        <v>14247</v>
      </c>
      <c r="H3078" s="67"/>
      <c r="I3078" s="68"/>
    </row>
    <row r="3079" spans="1:9" ht="14.25" customHeight="1" x14ac:dyDescent="0.25">
      <c r="A3079" s="63" t="s">
        <v>14248</v>
      </c>
      <c r="B3079" s="64" t="s">
        <v>10397</v>
      </c>
      <c r="C3079" s="63">
        <v>28</v>
      </c>
      <c r="D3079" s="66">
        <v>44040</v>
      </c>
      <c r="E3079" s="66">
        <v>44060</v>
      </c>
      <c r="F3079" s="63" t="s">
        <v>61</v>
      </c>
      <c r="G3079" s="64" t="s">
        <v>14249</v>
      </c>
      <c r="H3079" s="67"/>
      <c r="I3079" s="68"/>
    </row>
    <row r="3080" spans="1:9" s="75" customFormat="1" ht="14.25" customHeight="1" x14ac:dyDescent="0.25">
      <c r="A3080" s="63" t="s">
        <v>14250</v>
      </c>
      <c r="B3080" s="64" t="s">
        <v>4693</v>
      </c>
      <c r="C3080" s="63">
        <v>28</v>
      </c>
      <c r="D3080" s="66">
        <v>44040</v>
      </c>
      <c r="E3080" s="66">
        <v>44060</v>
      </c>
      <c r="F3080" s="63" t="s">
        <v>2948</v>
      </c>
      <c r="G3080" s="64" t="s">
        <v>14251</v>
      </c>
      <c r="H3080" s="67"/>
      <c r="I3080" s="68"/>
    </row>
    <row r="3081" spans="1:9" s="75" customFormat="1" ht="14.25" customHeight="1" x14ac:dyDescent="0.25">
      <c r="A3081" s="63" t="s">
        <v>14252</v>
      </c>
      <c r="B3081" s="64" t="s">
        <v>4693</v>
      </c>
      <c r="C3081" s="63">
        <v>28</v>
      </c>
      <c r="D3081" s="66">
        <v>44040</v>
      </c>
      <c r="E3081" s="66">
        <v>44060</v>
      </c>
      <c r="F3081" s="63" t="s">
        <v>2948</v>
      </c>
      <c r="G3081" s="64" t="s">
        <v>14253</v>
      </c>
      <c r="H3081" s="77"/>
      <c r="I3081" s="95"/>
    </row>
    <row r="3082" spans="1:9" s="75" customFormat="1" ht="14.25" customHeight="1" x14ac:dyDescent="0.25">
      <c r="A3082" s="63" t="s">
        <v>14254</v>
      </c>
      <c r="B3082" s="64" t="s">
        <v>8101</v>
      </c>
      <c r="C3082" s="63">
        <v>28</v>
      </c>
      <c r="D3082" s="66">
        <v>44040</v>
      </c>
      <c r="E3082" s="66">
        <v>44060</v>
      </c>
      <c r="F3082" s="63" t="s">
        <v>6183</v>
      </c>
      <c r="G3082" s="64" t="s">
        <v>14255</v>
      </c>
      <c r="H3082" s="77"/>
      <c r="I3082" s="68"/>
    </row>
    <row r="3083" spans="1:9" s="75" customFormat="1" ht="14.25" customHeight="1" x14ac:dyDescent="0.25">
      <c r="A3083" s="63" t="s">
        <v>14256</v>
      </c>
      <c r="B3083" s="64" t="s">
        <v>8101</v>
      </c>
      <c r="C3083" s="63">
        <v>28</v>
      </c>
      <c r="D3083" s="66">
        <v>44040</v>
      </c>
      <c r="E3083" s="66">
        <v>44060</v>
      </c>
      <c r="F3083" s="63" t="s">
        <v>6183</v>
      </c>
      <c r="G3083" s="64" t="s">
        <v>14257</v>
      </c>
      <c r="H3083" s="67"/>
      <c r="I3083" s="68"/>
    </row>
    <row r="3084" spans="1:9" s="73" customFormat="1" ht="14.25" customHeight="1" x14ac:dyDescent="0.25">
      <c r="A3084" s="63" t="s">
        <v>14258</v>
      </c>
      <c r="B3084" s="64" t="s">
        <v>14056</v>
      </c>
      <c r="C3084" s="63">
        <v>28</v>
      </c>
      <c r="D3084" s="66">
        <v>44040</v>
      </c>
      <c r="E3084" s="66">
        <v>44060</v>
      </c>
      <c r="F3084" s="63" t="s">
        <v>6206</v>
      </c>
      <c r="G3084" s="64" t="s">
        <v>14259</v>
      </c>
      <c r="H3084" s="67"/>
      <c r="I3084" s="68"/>
    </row>
    <row r="3085" spans="1:9" s="75" customFormat="1" ht="14.25" customHeight="1" x14ac:dyDescent="0.25">
      <c r="A3085" s="63" t="s">
        <v>14260</v>
      </c>
      <c r="B3085" s="64" t="s">
        <v>14056</v>
      </c>
      <c r="C3085" s="63">
        <v>28</v>
      </c>
      <c r="D3085" s="66">
        <v>44040</v>
      </c>
      <c r="E3085" s="66">
        <v>44060</v>
      </c>
      <c r="F3085" s="63" t="s">
        <v>6206</v>
      </c>
      <c r="G3085" s="64" t="s">
        <v>14261</v>
      </c>
      <c r="H3085" s="77" t="s">
        <v>3985</v>
      </c>
      <c r="I3085" s="63" t="s">
        <v>8267</v>
      </c>
    </row>
    <row r="3086" spans="1:9" s="75" customFormat="1" ht="14.25" customHeight="1" x14ac:dyDescent="0.25">
      <c r="A3086" s="63" t="s">
        <v>14262</v>
      </c>
      <c r="B3086" s="64" t="s">
        <v>14056</v>
      </c>
      <c r="C3086" s="63">
        <v>28</v>
      </c>
      <c r="D3086" s="66">
        <v>44040</v>
      </c>
      <c r="E3086" s="66">
        <v>44060</v>
      </c>
      <c r="F3086" s="63" t="s">
        <v>6206</v>
      </c>
      <c r="G3086" s="64" t="s">
        <v>14263</v>
      </c>
      <c r="H3086" s="77"/>
      <c r="I3086" s="68"/>
    </row>
    <row r="3087" spans="1:9" s="73" customFormat="1" ht="14.25" customHeight="1" x14ac:dyDescent="0.25">
      <c r="A3087" s="63" t="s">
        <v>14264</v>
      </c>
      <c r="B3087" s="64" t="s">
        <v>8101</v>
      </c>
      <c r="C3087" s="63">
        <v>28</v>
      </c>
      <c r="D3087" s="66">
        <v>44040</v>
      </c>
      <c r="E3087" s="66">
        <v>44060</v>
      </c>
      <c r="F3087" s="63" t="s">
        <v>1906</v>
      </c>
      <c r="G3087" s="64" t="s">
        <v>14265</v>
      </c>
      <c r="H3087" s="67"/>
      <c r="I3087" s="68"/>
    </row>
    <row r="3088" spans="1:9" s="75" customFormat="1" ht="14.25" customHeight="1" x14ac:dyDescent="0.25">
      <c r="A3088" s="63" t="s">
        <v>14266</v>
      </c>
      <c r="B3088" s="64" t="s">
        <v>8101</v>
      </c>
      <c r="C3088" s="63">
        <v>28</v>
      </c>
      <c r="D3088" s="66">
        <v>44040</v>
      </c>
      <c r="E3088" s="66">
        <v>44060</v>
      </c>
      <c r="F3088" s="63" t="s">
        <v>1906</v>
      </c>
      <c r="G3088" s="64" t="s">
        <v>14267</v>
      </c>
      <c r="H3088" s="67"/>
      <c r="I3088" s="68"/>
    </row>
    <row r="3089" spans="1:9" s="73" customFormat="1" ht="14.25" customHeight="1" x14ac:dyDescent="0.25">
      <c r="A3089" s="80" t="s">
        <v>14268</v>
      </c>
      <c r="B3089" s="81" t="s">
        <v>14269</v>
      </c>
      <c r="C3089" s="80">
        <v>28</v>
      </c>
      <c r="D3089" s="83">
        <v>44040</v>
      </c>
      <c r="E3089" s="83">
        <v>44060</v>
      </c>
      <c r="F3089" s="80" t="s">
        <v>695</v>
      </c>
      <c r="G3089" s="81" t="s">
        <v>14270</v>
      </c>
      <c r="H3089" s="127" t="s">
        <v>12540</v>
      </c>
      <c r="I3089" s="80" t="s">
        <v>7224</v>
      </c>
    </row>
    <row r="3090" spans="1:9" ht="14.25" customHeight="1" x14ac:dyDescent="0.25">
      <c r="A3090" s="59" t="s">
        <v>14268</v>
      </c>
      <c r="B3090" s="64" t="s">
        <v>14269</v>
      </c>
      <c r="C3090" s="59">
        <v>28</v>
      </c>
      <c r="D3090" s="61">
        <v>44040</v>
      </c>
      <c r="E3090" s="61">
        <v>44060</v>
      </c>
      <c r="F3090" s="59" t="s">
        <v>695</v>
      </c>
      <c r="G3090" s="17" t="s">
        <v>14270</v>
      </c>
      <c r="H3090" s="62" t="s">
        <v>8174</v>
      </c>
      <c r="I3090" s="59" t="s">
        <v>7129</v>
      </c>
    </row>
    <row r="3091" spans="1:9" ht="14.25" customHeight="1" x14ac:dyDescent="0.25">
      <c r="A3091" s="80" t="s">
        <v>14271</v>
      </c>
      <c r="B3091" s="81" t="s">
        <v>14269</v>
      </c>
      <c r="C3091" s="80">
        <v>28</v>
      </c>
      <c r="D3091" s="83">
        <v>44040</v>
      </c>
      <c r="E3091" s="83">
        <v>44060</v>
      </c>
      <c r="F3091" s="80" t="s">
        <v>695</v>
      </c>
      <c r="G3091" s="81" t="s">
        <v>14272</v>
      </c>
      <c r="H3091" s="84" t="s">
        <v>12540</v>
      </c>
      <c r="I3091" s="80" t="s">
        <v>7224</v>
      </c>
    </row>
    <row r="3092" spans="1:9" s="75" customFormat="1" ht="14.25" customHeight="1" x14ac:dyDescent="0.25">
      <c r="A3092" s="80" t="s">
        <v>14273</v>
      </c>
      <c r="B3092" s="81" t="s">
        <v>14269</v>
      </c>
      <c r="C3092" s="80">
        <v>28</v>
      </c>
      <c r="D3092" s="83">
        <v>44040</v>
      </c>
      <c r="E3092" s="83">
        <v>44060</v>
      </c>
      <c r="F3092" s="80" t="s">
        <v>695</v>
      </c>
      <c r="G3092" s="81" t="s">
        <v>14274</v>
      </c>
      <c r="H3092" s="84" t="s">
        <v>12540</v>
      </c>
      <c r="I3092" s="80" t="s">
        <v>7224</v>
      </c>
    </row>
    <row r="3093" spans="1:9" ht="14.25" customHeight="1" x14ac:dyDescent="0.25">
      <c r="A3093" s="59" t="s">
        <v>14273</v>
      </c>
      <c r="B3093" s="64" t="s">
        <v>14269</v>
      </c>
      <c r="C3093" s="59">
        <v>28</v>
      </c>
      <c r="D3093" s="61">
        <v>44040</v>
      </c>
      <c r="E3093" s="61">
        <v>44060</v>
      </c>
      <c r="F3093" s="59" t="s">
        <v>695</v>
      </c>
      <c r="G3093" s="17" t="s">
        <v>14274</v>
      </c>
      <c r="H3093" s="62" t="s">
        <v>8174</v>
      </c>
      <c r="I3093" s="59" t="s">
        <v>7129</v>
      </c>
    </row>
    <row r="3094" spans="1:9" ht="14.25" customHeight="1" x14ac:dyDescent="0.25">
      <c r="A3094" s="80" t="s">
        <v>14275</v>
      </c>
      <c r="B3094" s="81" t="s">
        <v>14269</v>
      </c>
      <c r="C3094" s="80">
        <v>28</v>
      </c>
      <c r="D3094" s="83">
        <v>44040</v>
      </c>
      <c r="E3094" s="83">
        <v>44060</v>
      </c>
      <c r="F3094" s="80" t="s">
        <v>695</v>
      </c>
      <c r="G3094" s="81" t="s">
        <v>14276</v>
      </c>
      <c r="H3094" s="84" t="s">
        <v>12540</v>
      </c>
      <c r="I3094" s="80" t="s">
        <v>7224</v>
      </c>
    </row>
    <row r="3095" spans="1:9" ht="14.25" customHeight="1" x14ac:dyDescent="0.25">
      <c r="A3095" s="80" t="s">
        <v>14277</v>
      </c>
      <c r="B3095" s="81" t="s">
        <v>14269</v>
      </c>
      <c r="C3095" s="80">
        <v>28</v>
      </c>
      <c r="D3095" s="83">
        <v>44040</v>
      </c>
      <c r="E3095" s="83">
        <v>44060</v>
      </c>
      <c r="F3095" s="80" t="s">
        <v>695</v>
      </c>
      <c r="G3095" s="81" t="s">
        <v>14278</v>
      </c>
      <c r="H3095" s="84" t="s">
        <v>12540</v>
      </c>
      <c r="I3095" s="80" t="s">
        <v>7224</v>
      </c>
    </row>
    <row r="3096" spans="1:9" s="75" customFormat="1" ht="14.25" customHeight="1" x14ac:dyDescent="0.25">
      <c r="A3096" s="80" t="s">
        <v>14279</v>
      </c>
      <c r="B3096" s="81" t="s">
        <v>14269</v>
      </c>
      <c r="C3096" s="80">
        <v>28</v>
      </c>
      <c r="D3096" s="83">
        <v>44040</v>
      </c>
      <c r="E3096" s="83">
        <v>44060</v>
      </c>
      <c r="F3096" s="80" t="s">
        <v>695</v>
      </c>
      <c r="G3096" s="81" t="s">
        <v>14280</v>
      </c>
      <c r="H3096" s="84" t="s">
        <v>12540</v>
      </c>
      <c r="I3096" s="80" t="s">
        <v>7224</v>
      </c>
    </row>
    <row r="3097" spans="1:9" ht="14.25" customHeight="1" x14ac:dyDescent="0.25">
      <c r="A3097" s="80" t="s">
        <v>14281</v>
      </c>
      <c r="B3097" s="81" t="s">
        <v>13575</v>
      </c>
      <c r="C3097" s="80">
        <v>28</v>
      </c>
      <c r="D3097" s="83">
        <v>44040</v>
      </c>
      <c r="E3097" s="83">
        <v>44060</v>
      </c>
      <c r="F3097" s="80" t="s">
        <v>695</v>
      </c>
      <c r="G3097" s="81" t="s">
        <v>14282</v>
      </c>
      <c r="H3097" s="84" t="s">
        <v>12540</v>
      </c>
      <c r="I3097" s="80" t="s">
        <v>7224</v>
      </c>
    </row>
    <row r="3098" spans="1:9" ht="14.25" customHeight="1" x14ac:dyDescent="0.25">
      <c r="A3098" s="80" t="s">
        <v>14283</v>
      </c>
      <c r="B3098" s="81" t="s">
        <v>13575</v>
      </c>
      <c r="C3098" s="80">
        <v>28</v>
      </c>
      <c r="D3098" s="83">
        <v>44040</v>
      </c>
      <c r="E3098" s="83">
        <v>44060</v>
      </c>
      <c r="F3098" s="80" t="s">
        <v>695</v>
      </c>
      <c r="G3098" s="81" t="s">
        <v>14284</v>
      </c>
      <c r="H3098" s="84" t="s">
        <v>12540</v>
      </c>
      <c r="I3098" s="80" t="s">
        <v>7224</v>
      </c>
    </row>
    <row r="3099" spans="1:9" ht="14.25" customHeight="1" x14ac:dyDescent="0.25">
      <c r="A3099" s="80" t="s">
        <v>14285</v>
      </c>
      <c r="B3099" s="81" t="s">
        <v>13575</v>
      </c>
      <c r="C3099" s="80">
        <v>28</v>
      </c>
      <c r="D3099" s="83">
        <v>44040</v>
      </c>
      <c r="E3099" s="83">
        <v>44060</v>
      </c>
      <c r="F3099" s="80" t="s">
        <v>695</v>
      </c>
      <c r="G3099" s="81" t="s">
        <v>14286</v>
      </c>
      <c r="H3099" s="84" t="s">
        <v>12540</v>
      </c>
      <c r="I3099" s="80" t="s">
        <v>7224</v>
      </c>
    </row>
    <row r="3100" spans="1:9" ht="14.25" customHeight="1" x14ac:dyDescent="0.25">
      <c r="A3100" s="80" t="s">
        <v>14287</v>
      </c>
      <c r="B3100" s="81" t="s">
        <v>13575</v>
      </c>
      <c r="C3100" s="80">
        <v>28</v>
      </c>
      <c r="D3100" s="83">
        <v>44040</v>
      </c>
      <c r="E3100" s="83">
        <v>44060</v>
      </c>
      <c r="F3100" s="80" t="s">
        <v>695</v>
      </c>
      <c r="G3100" s="81" t="s">
        <v>14288</v>
      </c>
      <c r="H3100" s="84" t="s">
        <v>12540</v>
      </c>
      <c r="I3100" s="80" t="s">
        <v>7224</v>
      </c>
    </row>
    <row r="3101" spans="1:9" ht="14.25" customHeight="1" x14ac:dyDescent="0.25">
      <c r="A3101" s="80" t="s">
        <v>14289</v>
      </c>
      <c r="B3101" s="81" t="s">
        <v>14269</v>
      </c>
      <c r="C3101" s="80">
        <v>28</v>
      </c>
      <c r="D3101" s="83">
        <v>44040</v>
      </c>
      <c r="E3101" s="83">
        <v>44060</v>
      </c>
      <c r="F3101" s="80" t="s">
        <v>695</v>
      </c>
      <c r="G3101" s="81" t="s">
        <v>14290</v>
      </c>
      <c r="H3101" s="84" t="s">
        <v>12540</v>
      </c>
      <c r="I3101" s="80" t="s">
        <v>7224</v>
      </c>
    </row>
    <row r="3102" spans="1:9" ht="14.25" customHeight="1" x14ac:dyDescent="0.25">
      <c r="A3102" s="80" t="s">
        <v>14289</v>
      </c>
      <c r="B3102" s="81" t="s">
        <v>14269</v>
      </c>
      <c r="C3102" s="80">
        <v>28</v>
      </c>
      <c r="D3102" s="83">
        <v>44040</v>
      </c>
      <c r="E3102" s="83">
        <v>44060</v>
      </c>
      <c r="F3102" s="80" t="s">
        <v>695</v>
      </c>
      <c r="G3102" s="81" t="s">
        <v>14290</v>
      </c>
      <c r="H3102" s="84" t="s">
        <v>8120</v>
      </c>
      <c r="I3102" s="80" t="s">
        <v>7224</v>
      </c>
    </row>
    <row r="3103" spans="1:9" ht="14.25" customHeight="1" x14ac:dyDescent="0.25">
      <c r="A3103" s="80" t="s">
        <v>14291</v>
      </c>
      <c r="B3103" s="81" t="s">
        <v>14269</v>
      </c>
      <c r="C3103" s="80">
        <v>28</v>
      </c>
      <c r="D3103" s="83">
        <v>44040</v>
      </c>
      <c r="E3103" s="83">
        <v>44060</v>
      </c>
      <c r="F3103" s="80" t="s">
        <v>695</v>
      </c>
      <c r="G3103" s="81" t="s">
        <v>14292</v>
      </c>
      <c r="H3103" s="84" t="s">
        <v>12540</v>
      </c>
      <c r="I3103" s="80" t="s">
        <v>7224</v>
      </c>
    </row>
    <row r="3104" spans="1:9" ht="14.25" customHeight="1" x14ac:dyDescent="0.25">
      <c r="A3104" s="80" t="s">
        <v>14291</v>
      </c>
      <c r="B3104" s="81" t="s">
        <v>14269</v>
      </c>
      <c r="C3104" s="80">
        <v>28</v>
      </c>
      <c r="D3104" s="83">
        <v>44040</v>
      </c>
      <c r="E3104" s="83">
        <v>44060</v>
      </c>
      <c r="F3104" s="80" t="s">
        <v>695</v>
      </c>
      <c r="G3104" s="81" t="s">
        <v>14292</v>
      </c>
      <c r="H3104" s="84" t="s">
        <v>8120</v>
      </c>
      <c r="I3104" s="80" t="s">
        <v>7224</v>
      </c>
    </row>
    <row r="3105" spans="1:9" ht="14.25" customHeight="1" x14ac:dyDescent="0.25">
      <c r="A3105" s="80" t="s">
        <v>14293</v>
      </c>
      <c r="B3105" s="81" t="s">
        <v>14269</v>
      </c>
      <c r="C3105" s="80">
        <v>28</v>
      </c>
      <c r="D3105" s="83">
        <v>44040</v>
      </c>
      <c r="E3105" s="83">
        <v>44060</v>
      </c>
      <c r="F3105" s="80" t="s">
        <v>695</v>
      </c>
      <c r="G3105" s="81" t="s">
        <v>14294</v>
      </c>
      <c r="H3105" s="84" t="s">
        <v>12540</v>
      </c>
      <c r="I3105" s="80" t="s">
        <v>7224</v>
      </c>
    </row>
    <row r="3106" spans="1:9" ht="14.25" customHeight="1" x14ac:dyDescent="0.25">
      <c r="A3106" s="59" t="s">
        <v>14293</v>
      </c>
      <c r="B3106" s="64" t="s">
        <v>14269</v>
      </c>
      <c r="C3106" s="59">
        <v>28</v>
      </c>
      <c r="D3106" s="61">
        <v>44040</v>
      </c>
      <c r="E3106" s="61">
        <v>44060</v>
      </c>
      <c r="F3106" s="59" t="s">
        <v>695</v>
      </c>
      <c r="G3106" s="17" t="s">
        <v>14294</v>
      </c>
      <c r="H3106" s="62" t="s">
        <v>8120</v>
      </c>
      <c r="I3106" s="59" t="s">
        <v>7129</v>
      </c>
    </row>
    <row r="3107" spans="1:9" ht="14.25" customHeight="1" x14ac:dyDescent="0.25">
      <c r="A3107" s="80" t="s">
        <v>14295</v>
      </c>
      <c r="B3107" s="81" t="s">
        <v>14269</v>
      </c>
      <c r="C3107" s="80">
        <v>28</v>
      </c>
      <c r="D3107" s="83">
        <v>44040</v>
      </c>
      <c r="E3107" s="83">
        <v>44060</v>
      </c>
      <c r="F3107" s="80" t="s">
        <v>695</v>
      </c>
      <c r="G3107" s="81" t="s">
        <v>14296</v>
      </c>
      <c r="H3107" s="84" t="s">
        <v>12540</v>
      </c>
      <c r="I3107" s="80" t="s">
        <v>7224</v>
      </c>
    </row>
    <row r="3108" spans="1:9" ht="14.25" customHeight="1" x14ac:dyDescent="0.25">
      <c r="A3108" s="80" t="s">
        <v>14295</v>
      </c>
      <c r="B3108" s="81" t="s">
        <v>14269</v>
      </c>
      <c r="C3108" s="80">
        <v>28</v>
      </c>
      <c r="D3108" s="83">
        <v>44040</v>
      </c>
      <c r="E3108" s="83">
        <v>44060</v>
      </c>
      <c r="F3108" s="80" t="s">
        <v>695</v>
      </c>
      <c r="G3108" s="81" t="s">
        <v>14296</v>
      </c>
      <c r="H3108" s="84" t="s">
        <v>8120</v>
      </c>
      <c r="I3108" s="80" t="s">
        <v>7224</v>
      </c>
    </row>
    <row r="3109" spans="1:9" ht="14.25" customHeight="1" x14ac:dyDescent="0.25">
      <c r="A3109" s="80" t="s">
        <v>14297</v>
      </c>
      <c r="B3109" s="81" t="s">
        <v>14269</v>
      </c>
      <c r="C3109" s="80">
        <v>28</v>
      </c>
      <c r="D3109" s="83">
        <v>44040</v>
      </c>
      <c r="E3109" s="83">
        <v>44060</v>
      </c>
      <c r="F3109" s="80" t="s">
        <v>695</v>
      </c>
      <c r="G3109" s="81" t="s">
        <v>14298</v>
      </c>
      <c r="H3109" s="84" t="s">
        <v>12540</v>
      </c>
      <c r="I3109" s="80" t="s">
        <v>7224</v>
      </c>
    </row>
    <row r="3110" spans="1:9" ht="14.25" customHeight="1" x14ac:dyDescent="0.25">
      <c r="A3110" s="80" t="s">
        <v>14297</v>
      </c>
      <c r="B3110" s="81" t="s">
        <v>14269</v>
      </c>
      <c r="C3110" s="80">
        <v>28</v>
      </c>
      <c r="D3110" s="83">
        <v>44040</v>
      </c>
      <c r="E3110" s="83">
        <v>44060</v>
      </c>
      <c r="F3110" s="80" t="s">
        <v>695</v>
      </c>
      <c r="G3110" s="81" t="s">
        <v>14298</v>
      </c>
      <c r="H3110" s="84" t="s">
        <v>8120</v>
      </c>
      <c r="I3110" s="80" t="s">
        <v>7224</v>
      </c>
    </row>
    <row r="3111" spans="1:9" ht="14.25" customHeight="1" x14ac:dyDescent="0.25">
      <c r="A3111" s="80" t="s">
        <v>14299</v>
      </c>
      <c r="B3111" s="81" t="s">
        <v>14269</v>
      </c>
      <c r="C3111" s="80">
        <v>28</v>
      </c>
      <c r="D3111" s="83">
        <v>44040</v>
      </c>
      <c r="E3111" s="83">
        <v>44060</v>
      </c>
      <c r="F3111" s="80" t="s">
        <v>695</v>
      </c>
      <c r="G3111" s="81" t="s">
        <v>14300</v>
      </c>
      <c r="H3111" s="84" t="s">
        <v>12540</v>
      </c>
      <c r="I3111" s="80" t="s">
        <v>7224</v>
      </c>
    </row>
    <row r="3112" spans="1:9" ht="14.25" customHeight="1" x14ac:dyDescent="0.25">
      <c r="A3112" s="59" t="s">
        <v>14299</v>
      </c>
      <c r="B3112" s="64" t="s">
        <v>14269</v>
      </c>
      <c r="C3112" s="59">
        <v>28</v>
      </c>
      <c r="D3112" s="61">
        <v>44040</v>
      </c>
      <c r="E3112" s="61">
        <v>44060</v>
      </c>
      <c r="F3112" s="59" t="s">
        <v>695</v>
      </c>
      <c r="G3112" s="17" t="s">
        <v>14300</v>
      </c>
      <c r="H3112" s="62" t="s">
        <v>8120</v>
      </c>
      <c r="I3112" s="59" t="s">
        <v>7129</v>
      </c>
    </row>
    <row r="3113" spans="1:9" ht="14.25" customHeight="1" x14ac:dyDescent="0.25">
      <c r="A3113" s="80" t="s">
        <v>14301</v>
      </c>
      <c r="B3113" s="81" t="s">
        <v>14269</v>
      </c>
      <c r="C3113" s="80">
        <v>28</v>
      </c>
      <c r="D3113" s="83">
        <v>44040</v>
      </c>
      <c r="E3113" s="83">
        <v>44060</v>
      </c>
      <c r="F3113" s="80" t="s">
        <v>695</v>
      </c>
      <c r="G3113" s="81" t="s">
        <v>14302</v>
      </c>
      <c r="H3113" s="84" t="s">
        <v>12540</v>
      </c>
      <c r="I3113" s="80" t="s">
        <v>7224</v>
      </c>
    </row>
    <row r="3114" spans="1:9" ht="14.25" customHeight="1" x14ac:dyDescent="0.25">
      <c r="A3114" s="80" t="s">
        <v>14303</v>
      </c>
      <c r="B3114" s="81" t="s">
        <v>14269</v>
      </c>
      <c r="C3114" s="80">
        <v>28</v>
      </c>
      <c r="D3114" s="83">
        <v>44040</v>
      </c>
      <c r="E3114" s="83">
        <v>44060</v>
      </c>
      <c r="F3114" s="80" t="s">
        <v>695</v>
      </c>
      <c r="G3114" s="81" t="s">
        <v>14304</v>
      </c>
      <c r="H3114" s="84" t="s">
        <v>12540</v>
      </c>
      <c r="I3114" s="80" t="s">
        <v>7224</v>
      </c>
    </row>
    <row r="3115" spans="1:9" ht="14.25" customHeight="1" x14ac:dyDescent="0.25">
      <c r="A3115" s="80" t="s">
        <v>14305</v>
      </c>
      <c r="B3115" s="81" t="s">
        <v>14269</v>
      </c>
      <c r="C3115" s="80">
        <v>28</v>
      </c>
      <c r="D3115" s="83">
        <v>44040</v>
      </c>
      <c r="E3115" s="83">
        <v>44060</v>
      </c>
      <c r="F3115" s="80" t="s">
        <v>695</v>
      </c>
      <c r="G3115" s="81" t="s">
        <v>14306</v>
      </c>
      <c r="H3115" s="84" t="s">
        <v>12540</v>
      </c>
      <c r="I3115" s="80" t="s">
        <v>7224</v>
      </c>
    </row>
    <row r="3116" spans="1:9" ht="14.25" customHeight="1" x14ac:dyDescent="0.25">
      <c r="A3116" s="80" t="s">
        <v>14307</v>
      </c>
      <c r="B3116" s="81" t="s">
        <v>14269</v>
      </c>
      <c r="C3116" s="80">
        <v>28</v>
      </c>
      <c r="D3116" s="83">
        <v>44040</v>
      </c>
      <c r="E3116" s="83">
        <v>44060</v>
      </c>
      <c r="F3116" s="80" t="s">
        <v>695</v>
      </c>
      <c r="G3116" s="81" t="s">
        <v>14308</v>
      </c>
      <c r="H3116" s="84" t="s">
        <v>12540</v>
      </c>
      <c r="I3116" s="80" t="s">
        <v>7224</v>
      </c>
    </row>
    <row r="3117" spans="1:9" ht="14.25" customHeight="1" x14ac:dyDescent="0.25">
      <c r="A3117" s="80" t="s">
        <v>14309</v>
      </c>
      <c r="B3117" s="81" t="s">
        <v>14269</v>
      </c>
      <c r="C3117" s="80">
        <v>28</v>
      </c>
      <c r="D3117" s="83">
        <v>44040</v>
      </c>
      <c r="E3117" s="83">
        <v>44060</v>
      </c>
      <c r="F3117" s="80" t="s">
        <v>695</v>
      </c>
      <c r="G3117" s="81" t="s">
        <v>14310</v>
      </c>
      <c r="H3117" s="84" t="s">
        <v>12540</v>
      </c>
      <c r="I3117" s="80" t="s">
        <v>7224</v>
      </c>
    </row>
    <row r="3118" spans="1:9" s="73" customFormat="1" ht="14.25" customHeight="1" x14ac:dyDescent="0.25">
      <c r="A3118" s="80" t="s">
        <v>14311</v>
      </c>
      <c r="B3118" s="81" t="s">
        <v>14269</v>
      </c>
      <c r="C3118" s="80">
        <v>28</v>
      </c>
      <c r="D3118" s="83">
        <v>44040</v>
      </c>
      <c r="E3118" s="83">
        <v>44060</v>
      </c>
      <c r="F3118" s="80" t="s">
        <v>695</v>
      </c>
      <c r="G3118" s="81" t="s">
        <v>14312</v>
      </c>
      <c r="H3118" s="84" t="s">
        <v>12540</v>
      </c>
      <c r="I3118" s="80" t="s">
        <v>7224</v>
      </c>
    </row>
    <row r="3119" spans="1:9" ht="14.25" customHeight="1" x14ac:dyDescent="0.25">
      <c r="A3119" s="80" t="s">
        <v>14313</v>
      </c>
      <c r="B3119" s="81" t="s">
        <v>14269</v>
      </c>
      <c r="C3119" s="80">
        <v>28</v>
      </c>
      <c r="D3119" s="83">
        <v>44040</v>
      </c>
      <c r="E3119" s="83">
        <v>44060</v>
      </c>
      <c r="F3119" s="80" t="s">
        <v>695</v>
      </c>
      <c r="G3119" s="81" t="s">
        <v>14314</v>
      </c>
      <c r="H3119" s="84" t="s">
        <v>12540</v>
      </c>
      <c r="I3119" s="80" t="s">
        <v>7224</v>
      </c>
    </row>
    <row r="3120" spans="1:9" s="73" customFormat="1" ht="14.25" customHeight="1" x14ac:dyDescent="0.25">
      <c r="A3120" s="80" t="s">
        <v>14315</v>
      </c>
      <c r="B3120" s="81" t="s">
        <v>14269</v>
      </c>
      <c r="C3120" s="80">
        <v>28</v>
      </c>
      <c r="D3120" s="83">
        <v>44040</v>
      </c>
      <c r="E3120" s="83">
        <v>44060</v>
      </c>
      <c r="F3120" s="80" t="s">
        <v>695</v>
      </c>
      <c r="G3120" s="81" t="s">
        <v>14316</v>
      </c>
      <c r="H3120" s="84" t="s">
        <v>12540</v>
      </c>
      <c r="I3120" s="80" t="s">
        <v>7224</v>
      </c>
    </row>
    <row r="3121" spans="1:9" ht="14.25" customHeight="1" x14ac:dyDescent="0.25">
      <c r="A3121" s="80" t="s">
        <v>14317</v>
      </c>
      <c r="B3121" s="81" t="s">
        <v>14269</v>
      </c>
      <c r="C3121" s="80">
        <v>28</v>
      </c>
      <c r="D3121" s="83">
        <v>44040</v>
      </c>
      <c r="E3121" s="83">
        <v>44060</v>
      </c>
      <c r="F3121" s="80" t="s">
        <v>695</v>
      </c>
      <c r="G3121" s="81" t="s">
        <v>14318</v>
      </c>
      <c r="H3121" s="84" t="s">
        <v>12540</v>
      </c>
      <c r="I3121" s="80" t="s">
        <v>7224</v>
      </c>
    </row>
    <row r="3122" spans="1:9" ht="14.25" customHeight="1" x14ac:dyDescent="0.25">
      <c r="A3122" s="63" t="s">
        <v>14319</v>
      </c>
      <c r="B3122" s="64" t="s">
        <v>8101</v>
      </c>
      <c r="C3122" s="63">
        <v>28</v>
      </c>
      <c r="D3122" s="66">
        <v>44040</v>
      </c>
      <c r="E3122" s="66">
        <v>44060</v>
      </c>
      <c r="F3122" s="63" t="s">
        <v>3269</v>
      </c>
      <c r="G3122" s="64" t="s">
        <v>14320</v>
      </c>
      <c r="H3122" s="67"/>
      <c r="I3122" s="68"/>
    </row>
    <row r="3123" spans="1:9" ht="14.25" customHeight="1" x14ac:dyDescent="0.25">
      <c r="A3123" s="59" t="s">
        <v>14321</v>
      </c>
      <c r="B3123" s="64" t="s">
        <v>8260</v>
      </c>
      <c r="C3123" s="59">
        <v>28</v>
      </c>
      <c r="D3123" s="61">
        <v>44040</v>
      </c>
      <c r="E3123" s="61">
        <v>44060</v>
      </c>
      <c r="F3123" s="59" t="s">
        <v>2110</v>
      </c>
      <c r="G3123" s="17" t="s">
        <v>14322</v>
      </c>
      <c r="H3123" s="62" t="s">
        <v>4446</v>
      </c>
      <c r="I3123" s="59" t="s">
        <v>7129</v>
      </c>
    </row>
    <row r="3124" spans="1:9" ht="14.25" customHeight="1" x14ac:dyDescent="0.25">
      <c r="A3124" s="59" t="s">
        <v>14321</v>
      </c>
      <c r="B3124" s="64" t="s">
        <v>8260</v>
      </c>
      <c r="C3124" s="59">
        <v>28</v>
      </c>
      <c r="D3124" s="61">
        <v>44040</v>
      </c>
      <c r="E3124" s="61">
        <v>44060</v>
      </c>
      <c r="F3124" s="59" t="s">
        <v>2110</v>
      </c>
      <c r="G3124" s="17" t="s">
        <v>14322</v>
      </c>
      <c r="H3124" s="62" t="s">
        <v>8270</v>
      </c>
      <c r="I3124" s="59" t="s">
        <v>7129</v>
      </c>
    </row>
    <row r="3125" spans="1:9" ht="14.25" customHeight="1" x14ac:dyDescent="0.25">
      <c r="A3125" s="59" t="s">
        <v>14323</v>
      </c>
      <c r="B3125" s="64" t="s">
        <v>8260</v>
      </c>
      <c r="C3125" s="59">
        <v>28</v>
      </c>
      <c r="D3125" s="61">
        <v>44040</v>
      </c>
      <c r="E3125" s="61">
        <v>44060</v>
      </c>
      <c r="F3125" s="59" t="s">
        <v>2110</v>
      </c>
      <c r="G3125" s="17" t="s">
        <v>14324</v>
      </c>
      <c r="H3125" s="62" t="s">
        <v>4446</v>
      </c>
      <c r="I3125" s="59" t="s">
        <v>7129</v>
      </c>
    </row>
    <row r="3126" spans="1:9" ht="14.25" customHeight="1" x14ac:dyDescent="0.25">
      <c r="A3126" s="59" t="s">
        <v>14323</v>
      </c>
      <c r="B3126" s="64" t="s">
        <v>8260</v>
      </c>
      <c r="C3126" s="59">
        <v>28</v>
      </c>
      <c r="D3126" s="61">
        <v>44040</v>
      </c>
      <c r="E3126" s="61">
        <v>44060</v>
      </c>
      <c r="F3126" s="59" t="s">
        <v>2110</v>
      </c>
      <c r="G3126" s="17" t="s">
        <v>14324</v>
      </c>
      <c r="H3126" s="62" t="s">
        <v>8270</v>
      </c>
      <c r="I3126" s="59" t="s">
        <v>7129</v>
      </c>
    </row>
    <row r="3127" spans="1:9" ht="14.25" customHeight="1" x14ac:dyDescent="0.25">
      <c r="A3127" s="59" t="s">
        <v>14325</v>
      </c>
      <c r="B3127" s="64" t="s">
        <v>8260</v>
      </c>
      <c r="C3127" s="59">
        <v>28</v>
      </c>
      <c r="D3127" s="61">
        <v>44040</v>
      </c>
      <c r="E3127" s="61">
        <v>44060</v>
      </c>
      <c r="F3127" s="59" t="s">
        <v>2110</v>
      </c>
      <c r="G3127" s="17" t="s">
        <v>14326</v>
      </c>
      <c r="H3127" s="62" t="s">
        <v>4446</v>
      </c>
      <c r="I3127" s="59" t="s">
        <v>7129</v>
      </c>
    </row>
    <row r="3128" spans="1:9" ht="14.25" customHeight="1" x14ac:dyDescent="0.25">
      <c r="A3128" s="59" t="s">
        <v>14325</v>
      </c>
      <c r="B3128" s="64" t="s">
        <v>8260</v>
      </c>
      <c r="C3128" s="59">
        <v>28</v>
      </c>
      <c r="D3128" s="61">
        <v>44040</v>
      </c>
      <c r="E3128" s="61">
        <v>44060</v>
      </c>
      <c r="F3128" s="59" t="s">
        <v>2110</v>
      </c>
      <c r="G3128" s="17" t="s">
        <v>14326</v>
      </c>
      <c r="H3128" s="62" t="s">
        <v>8270</v>
      </c>
      <c r="I3128" s="59" t="s">
        <v>7129</v>
      </c>
    </row>
    <row r="3129" spans="1:9" s="75" customFormat="1" ht="14.25" customHeight="1" x14ac:dyDescent="0.25">
      <c r="A3129" s="59" t="s">
        <v>14327</v>
      </c>
      <c r="B3129" s="64" t="s">
        <v>8260</v>
      </c>
      <c r="C3129" s="59">
        <v>28</v>
      </c>
      <c r="D3129" s="61">
        <v>44040</v>
      </c>
      <c r="E3129" s="61">
        <v>44060</v>
      </c>
      <c r="F3129" s="59" t="s">
        <v>2110</v>
      </c>
      <c r="G3129" s="17" t="s">
        <v>14328</v>
      </c>
      <c r="H3129" s="62" t="s">
        <v>8270</v>
      </c>
      <c r="I3129" s="59" t="s">
        <v>7129</v>
      </c>
    </row>
    <row r="3130" spans="1:9" s="75" customFormat="1" ht="14.25" customHeight="1" x14ac:dyDescent="0.25">
      <c r="A3130" s="59" t="s">
        <v>14327</v>
      </c>
      <c r="B3130" s="64" t="s">
        <v>8260</v>
      </c>
      <c r="C3130" s="59">
        <v>28</v>
      </c>
      <c r="D3130" s="61">
        <v>44040</v>
      </c>
      <c r="E3130" s="61">
        <v>44060</v>
      </c>
      <c r="F3130" s="59" t="s">
        <v>2110</v>
      </c>
      <c r="G3130" s="17" t="s">
        <v>14328</v>
      </c>
      <c r="H3130" s="62" t="s">
        <v>4446</v>
      </c>
      <c r="I3130" s="59" t="s">
        <v>7129</v>
      </c>
    </row>
    <row r="3131" spans="1:9" s="73" customFormat="1" ht="14.25" customHeight="1" x14ac:dyDescent="0.25">
      <c r="A3131" s="63" t="s">
        <v>14329</v>
      </c>
      <c r="B3131" s="64" t="s">
        <v>8260</v>
      </c>
      <c r="C3131" s="63">
        <v>28</v>
      </c>
      <c r="D3131" s="66">
        <v>44040</v>
      </c>
      <c r="E3131" s="66">
        <v>44060</v>
      </c>
      <c r="F3131" s="63" t="s">
        <v>6594</v>
      </c>
      <c r="G3131" s="64" t="s">
        <v>14330</v>
      </c>
      <c r="H3131" s="67"/>
      <c r="I3131" s="68"/>
    </row>
    <row r="3132" spans="1:9" s="75" customFormat="1" ht="14.25" customHeight="1" x14ac:dyDescent="0.25">
      <c r="A3132" s="63" t="s">
        <v>14331</v>
      </c>
      <c r="B3132" s="64" t="s">
        <v>14332</v>
      </c>
      <c r="C3132" s="63">
        <v>28</v>
      </c>
      <c r="D3132" s="66">
        <v>44040</v>
      </c>
      <c r="E3132" s="66">
        <v>44060</v>
      </c>
      <c r="F3132" s="63" t="s">
        <v>91</v>
      </c>
      <c r="G3132" s="64" t="s">
        <v>14333</v>
      </c>
      <c r="H3132" s="67"/>
      <c r="I3132" s="72"/>
    </row>
    <row r="3133" spans="1:9" ht="14.25" customHeight="1" x14ac:dyDescent="0.25">
      <c r="A3133" s="63" t="s">
        <v>14334</v>
      </c>
      <c r="B3133" s="64" t="s">
        <v>14335</v>
      </c>
      <c r="C3133" s="63">
        <v>28</v>
      </c>
      <c r="D3133" s="66">
        <v>44040</v>
      </c>
      <c r="E3133" s="66">
        <v>44060</v>
      </c>
      <c r="F3133" s="63" t="s">
        <v>91</v>
      </c>
      <c r="G3133" s="64" t="s">
        <v>14336</v>
      </c>
      <c r="H3133" s="67"/>
      <c r="I3133" s="95"/>
    </row>
    <row r="3134" spans="1:9" ht="14.25" customHeight="1" x14ac:dyDescent="0.25">
      <c r="A3134" s="63" t="s">
        <v>14337</v>
      </c>
      <c r="B3134" s="64" t="s">
        <v>14338</v>
      </c>
      <c r="C3134" s="63">
        <v>28</v>
      </c>
      <c r="D3134" s="66">
        <v>44040</v>
      </c>
      <c r="E3134" s="66">
        <v>44060</v>
      </c>
      <c r="F3134" s="63" t="s">
        <v>3449</v>
      </c>
      <c r="G3134" s="64" t="s">
        <v>14339</v>
      </c>
      <c r="H3134" s="67"/>
      <c r="I3134" s="95"/>
    </row>
    <row r="3135" spans="1:9" ht="14.25" customHeight="1" x14ac:dyDescent="0.25">
      <c r="A3135" s="59" t="s">
        <v>14340</v>
      </c>
      <c r="B3135" s="64" t="s">
        <v>14341</v>
      </c>
      <c r="C3135" s="59">
        <v>28</v>
      </c>
      <c r="D3135" s="61">
        <v>44040</v>
      </c>
      <c r="E3135" s="61">
        <v>44060</v>
      </c>
      <c r="F3135" s="59" t="s">
        <v>6690</v>
      </c>
      <c r="G3135" s="17" t="s">
        <v>14342</v>
      </c>
      <c r="H3135" s="62" t="s">
        <v>8334</v>
      </c>
      <c r="I3135" s="59" t="s">
        <v>7129</v>
      </c>
    </row>
    <row r="3136" spans="1:9" ht="14.25" customHeight="1" x14ac:dyDescent="0.25">
      <c r="A3136" s="63" t="s">
        <v>14343</v>
      </c>
      <c r="B3136" s="64" t="s">
        <v>12095</v>
      </c>
      <c r="C3136" s="63">
        <v>28</v>
      </c>
      <c r="D3136" s="66">
        <v>44040</v>
      </c>
      <c r="E3136" s="66">
        <v>44060</v>
      </c>
      <c r="F3136" s="63" t="s">
        <v>1465</v>
      </c>
      <c r="G3136" s="64" t="s">
        <v>14344</v>
      </c>
      <c r="H3136" s="67"/>
      <c r="I3136" s="68"/>
    </row>
    <row r="3137" spans="1:9" s="73" customFormat="1" ht="14.25" customHeight="1" x14ac:dyDescent="0.25">
      <c r="A3137" s="63" t="s">
        <v>14345</v>
      </c>
      <c r="B3137" s="64" t="s">
        <v>11070</v>
      </c>
      <c r="C3137" s="63">
        <v>28</v>
      </c>
      <c r="D3137" s="66">
        <v>44040</v>
      </c>
      <c r="E3137" s="66">
        <v>44060</v>
      </c>
      <c r="F3137" s="63" t="s">
        <v>1756</v>
      </c>
      <c r="G3137" s="64" t="s">
        <v>14346</v>
      </c>
      <c r="H3137" s="67"/>
      <c r="I3137" s="68"/>
    </row>
    <row r="3138" spans="1:9" s="75" customFormat="1" ht="14.25" customHeight="1" x14ac:dyDescent="0.25">
      <c r="A3138" s="63" t="s">
        <v>14347</v>
      </c>
      <c r="B3138" s="64" t="s">
        <v>4625</v>
      </c>
      <c r="C3138" s="63">
        <v>28</v>
      </c>
      <c r="D3138" s="66">
        <v>44040</v>
      </c>
      <c r="E3138" s="66">
        <v>44060</v>
      </c>
      <c r="F3138" s="63" t="s">
        <v>1756</v>
      </c>
      <c r="G3138" s="64" t="s">
        <v>14348</v>
      </c>
      <c r="H3138" s="67"/>
      <c r="I3138" s="68"/>
    </row>
    <row r="3139" spans="1:9" s="75" customFormat="1" ht="14.25" customHeight="1" x14ac:dyDescent="0.25">
      <c r="A3139" s="63" t="s">
        <v>14349</v>
      </c>
      <c r="B3139" s="64" t="s">
        <v>8357</v>
      </c>
      <c r="C3139" s="63">
        <v>28</v>
      </c>
      <c r="D3139" s="66">
        <v>44040</v>
      </c>
      <c r="E3139" s="66">
        <v>44060</v>
      </c>
      <c r="F3139" s="63" t="s">
        <v>1756</v>
      </c>
      <c r="G3139" s="64" t="s">
        <v>14350</v>
      </c>
      <c r="H3139" s="67"/>
      <c r="I3139" s="72"/>
    </row>
    <row r="3140" spans="1:9" ht="14.25" customHeight="1" x14ac:dyDescent="0.25">
      <c r="A3140" s="63" t="s">
        <v>14351</v>
      </c>
      <c r="B3140" s="64" t="s">
        <v>14352</v>
      </c>
      <c r="C3140" s="63">
        <v>28</v>
      </c>
      <c r="D3140" s="66">
        <v>44040</v>
      </c>
      <c r="E3140" s="66">
        <v>44060</v>
      </c>
      <c r="F3140" s="63" t="s">
        <v>6898</v>
      </c>
      <c r="G3140" s="64" t="s">
        <v>14353</v>
      </c>
      <c r="H3140" s="67"/>
      <c r="I3140" s="72"/>
    </row>
    <row r="3141" spans="1:9" ht="14.25" customHeight="1" x14ac:dyDescent="0.25">
      <c r="A3141" s="63" t="s">
        <v>14354</v>
      </c>
      <c r="B3141" s="64" t="s">
        <v>13057</v>
      </c>
      <c r="C3141" s="63">
        <v>28</v>
      </c>
      <c r="D3141" s="66">
        <v>44040</v>
      </c>
      <c r="E3141" s="66">
        <v>44060</v>
      </c>
      <c r="F3141" s="63" t="s">
        <v>132</v>
      </c>
      <c r="G3141" s="64" t="s">
        <v>14355</v>
      </c>
      <c r="H3141" s="67"/>
      <c r="I3141" s="68"/>
    </row>
    <row r="3142" spans="1:9" ht="14.25" customHeight="1" x14ac:dyDescent="0.25">
      <c r="A3142" s="63" t="s">
        <v>14356</v>
      </c>
      <c r="B3142" s="64" t="s">
        <v>4625</v>
      </c>
      <c r="C3142" s="63">
        <v>28</v>
      </c>
      <c r="D3142" s="66">
        <v>44040</v>
      </c>
      <c r="E3142" s="66">
        <v>44060</v>
      </c>
      <c r="F3142" s="63" t="s">
        <v>526</v>
      </c>
      <c r="G3142" s="64" t="s">
        <v>14357</v>
      </c>
      <c r="H3142" s="67"/>
      <c r="I3142" s="68"/>
    </row>
    <row r="3143" spans="1:9" ht="14.25" customHeight="1" x14ac:dyDescent="0.25">
      <c r="A3143" s="63" t="s">
        <v>14358</v>
      </c>
      <c r="B3143" s="64" t="s">
        <v>14359</v>
      </c>
      <c r="C3143" s="63">
        <v>28</v>
      </c>
      <c r="D3143" s="66">
        <v>44040</v>
      </c>
      <c r="E3143" s="66">
        <v>44060</v>
      </c>
      <c r="F3143" s="63" t="s">
        <v>605</v>
      </c>
      <c r="G3143" s="64" t="s">
        <v>14360</v>
      </c>
      <c r="H3143" s="67"/>
      <c r="I3143" s="68"/>
    </row>
    <row r="3144" spans="1:9" ht="14.25" customHeight="1" x14ac:dyDescent="0.25">
      <c r="A3144" s="63" t="s">
        <v>14361</v>
      </c>
      <c r="B3144" s="64" t="s">
        <v>14362</v>
      </c>
      <c r="C3144" s="63">
        <v>28</v>
      </c>
      <c r="D3144" s="66">
        <v>44040</v>
      </c>
      <c r="E3144" s="66">
        <v>44060</v>
      </c>
      <c r="F3144" s="63" t="s">
        <v>678</v>
      </c>
      <c r="G3144" s="64" t="s">
        <v>14363</v>
      </c>
      <c r="H3144" s="67"/>
      <c r="I3144" s="95"/>
    </row>
    <row r="3145" spans="1:9" ht="14.25" customHeight="1" x14ac:dyDescent="0.25">
      <c r="A3145" s="63" t="s">
        <v>14364</v>
      </c>
      <c r="B3145" s="64" t="s">
        <v>13166</v>
      </c>
      <c r="C3145" s="63">
        <v>28</v>
      </c>
      <c r="D3145" s="66">
        <v>44040</v>
      </c>
      <c r="E3145" s="66">
        <v>44060</v>
      </c>
      <c r="F3145" s="63" t="s">
        <v>38</v>
      </c>
      <c r="G3145" s="64" t="s">
        <v>14365</v>
      </c>
      <c r="H3145" s="67"/>
      <c r="I3145" s="68"/>
    </row>
    <row r="3146" spans="1:9" ht="14.25" customHeight="1" x14ac:dyDescent="0.25">
      <c r="A3146" s="63" t="s">
        <v>14366</v>
      </c>
      <c r="B3146" s="64" t="s">
        <v>4314</v>
      </c>
      <c r="C3146" s="63">
        <v>28</v>
      </c>
      <c r="D3146" s="66">
        <v>44040</v>
      </c>
      <c r="E3146" s="66">
        <v>44060</v>
      </c>
      <c r="F3146" s="63" t="s">
        <v>38</v>
      </c>
      <c r="G3146" s="64" t="s">
        <v>14367</v>
      </c>
      <c r="H3146" s="67"/>
      <c r="I3146" s="68"/>
    </row>
    <row r="3147" spans="1:9" ht="14.25" customHeight="1" x14ac:dyDescent="0.25">
      <c r="A3147" s="63" t="s">
        <v>14368</v>
      </c>
      <c r="B3147" s="64" t="s">
        <v>14369</v>
      </c>
      <c r="C3147" s="63">
        <v>28</v>
      </c>
      <c r="D3147" s="66">
        <v>44040</v>
      </c>
      <c r="E3147" s="66">
        <v>44060</v>
      </c>
      <c r="F3147" s="63" t="s">
        <v>7022</v>
      </c>
      <c r="G3147" s="64" t="s">
        <v>14370</v>
      </c>
      <c r="H3147" s="67"/>
      <c r="I3147" s="68"/>
    </row>
    <row r="3148" spans="1:9" ht="14.25" customHeight="1" x14ac:dyDescent="0.25">
      <c r="A3148" s="63" t="s">
        <v>14371</v>
      </c>
      <c r="B3148" s="64" t="s">
        <v>14369</v>
      </c>
      <c r="C3148" s="63">
        <v>28</v>
      </c>
      <c r="D3148" s="66">
        <v>44040</v>
      </c>
      <c r="E3148" s="66">
        <v>44060</v>
      </c>
      <c r="F3148" s="63" t="s">
        <v>7022</v>
      </c>
      <c r="G3148" s="64" t="s">
        <v>14372</v>
      </c>
      <c r="H3148" s="67"/>
      <c r="I3148" s="68"/>
    </row>
    <row r="3149" spans="1:9" ht="14.25" customHeight="1" x14ac:dyDescent="0.25">
      <c r="A3149" s="63" t="s">
        <v>14373</v>
      </c>
      <c r="B3149" s="64" t="s">
        <v>4233</v>
      </c>
      <c r="C3149" s="63">
        <v>28</v>
      </c>
      <c r="D3149" s="66">
        <v>44040</v>
      </c>
      <c r="E3149" s="66">
        <v>44060</v>
      </c>
      <c r="F3149" s="63" t="s">
        <v>1145</v>
      </c>
      <c r="G3149" s="64" t="s">
        <v>14374</v>
      </c>
      <c r="H3149" s="67"/>
      <c r="I3149" s="72"/>
    </row>
    <row r="3150" spans="1:9" ht="14.25" customHeight="1" x14ac:dyDescent="0.25">
      <c r="A3150" s="63" t="s">
        <v>14375</v>
      </c>
      <c r="B3150" s="64" t="s">
        <v>4617</v>
      </c>
      <c r="C3150" s="63">
        <v>28</v>
      </c>
      <c r="D3150" s="66">
        <v>44040</v>
      </c>
      <c r="E3150" s="66">
        <v>44060</v>
      </c>
      <c r="F3150" s="63" t="s">
        <v>3676</v>
      </c>
      <c r="G3150" s="64" t="s">
        <v>14376</v>
      </c>
      <c r="H3150" s="67"/>
      <c r="I3150" s="68"/>
    </row>
    <row r="3151" spans="1:9" ht="14.25" customHeight="1" x14ac:dyDescent="0.25">
      <c r="A3151" s="63" t="s">
        <v>14377</v>
      </c>
      <c r="B3151" s="64" t="s">
        <v>8970</v>
      </c>
      <c r="C3151" s="63">
        <v>28</v>
      </c>
      <c r="D3151" s="66">
        <v>44040</v>
      </c>
      <c r="E3151" s="66">
        <v>44060</v>
      </c>
      <c r="F3151" s="63" t="s">
        <v>655</v>
      </c>
      <c r="G3151" s="64" t="s">
        <v>14378</v>
      </c>
      <c r="H3151" s="67"/>
      <c r="I3151" s="68"/>
    </row>
    <row r="3152" spans="1:9" ht="14.25" customHeight="1" x14ac:dyDescent="0.25">
      <c r="A3152" s="63" t="s">
        <v>14379</v>
      </c>
      <c r="B3152" s="64" t="s">
        <v>4176</v>
      </c>
      <c r="C3152" s="63">
        <v>28</v>
      </c>
      <c r="D3152" s="66">
        <v>44040</v>
      </c>
      <c r="E3152" s="66">
        <v>44060</v>
      </c>
      <c r="F3152" s="63" t="s">
        <v>101</v>
      </c>
      <c r="G3152" s="64" t="s">
        <v>14380</v>
      </c>
      <c r="H3152" s="67"/>
      <c r="I3152" s="68"/>
    </row>
    <row r="3153" spans="1:9" ht="14.25" customHeight="1" x14ac:dyDescent="0.25">
      <c r="A3153" s="63" t="s">
        <v>14381</v>
      </c>
      <c r="B3153" s="64" t="s">
        <v>4515</v>
      </c>
      <c r="C3153" s="63">
        <v>28</v>
      </c>
      <c r="D3153" s="66">
        <v>44040</v>
      </c>
      <c r="E3153" s="66">
        <v>44060</v>
      </c>
      <c r="F3153" s="63" t="s">
        <v>197</v>
      </c>
      <c r="G3153" s="64" t="s">
        <v>14382</v>
      </c>
      <c r="H3153" s="67"/>
      <c r="I3153" s="101"/>
    </row>
    <row r="3154" spans="1:9" s="73" customFormat="1" ht="14.25" customHeight="1" x14ac:dyDescent="0.25">
      <c r="A3154" s="63" t="s">
        <v>14383</v>
      </c>
      <c r="B3154" s="64" t="s">
        <v>14384</v>
      </c>
      <c r="C3154" s="63">
        <v>29</v>
      </c>
      <c r="D3154" s="66">
        <v>44047</v>
      </c>
      <c r="E3154" s="66">
        <v>44067</v>
      </c>
      <c r="F3154" s="63" t="s">
        <v>4967</v>
      </c>
      <c r="G3154" s="64" t="s">
        <v>14385</v>
      </c>
      <c r="H3154" s="67"/>
      <c r="I3154" s="95"/>
    </row>
    <row r="3155" spans="1:9" s="75" customFormat="1" ht="14.25" customHeight="1" x14ac:dyDescent="0.25">
      <c r="A3155" s="63" t="s">
        <v>14386</v>
      </c>
      <c r="B3155" s="64" t="s">
        <v>7959</v>
      </c>
      <c r="C3155" s="63">
        <v>29</v>
      </c>
      <c r="D3155" s="66">
        <v>44047</v>
      </c>
      <c r="E3155" s="66">
        <v>44067</v>
      </c>
      <c r="F3155" s="63" t="s">
        <v>2825</v>
      </c>
      <c r="G3155" s="64" t="s">
        <v>14387</v>
      </c>
      <c r="H3155" s="67"/>
      <c r="I3155" s="95"/>
    </row>
    <row r="3156" spans="1:9" s="75" customFormat="1" ht="14.25" customHeight="1" x14ac:dyDescent="0.25">
      <c r="A3156" s="63" t="s">
        <v>14388</v>
      </c>
      <c r="B3156" s="64" t="s">
        <v>7959</v>
      </c>
      <c r="C3156" s="63">
        <v>29</v>
      </c>
      <c r="D3156" s="66">
        <v>44047</v>
      </c>
      <c r="E3156" s="66">
        <v>44067</v>
      </c>
      <c r="F3156" s="63" t="s">
        <v>2825</v>
      </c>
      <c r="G3156" s="64" t="s">
        <v>14389</v>
      </c>
      <c r="H3156" s="67"/>
      <c r="I3156" s="95"/>
    </row>
    <row r="3157" spans="1:9" ht="14.25" customHeight="1" x14ac:dyDescent="0.25">
      <c r="A3157" s="63" t="s">
        <v>14390</v>
      </c>
      <c r="B3157" s="64" t="s">
        <v>7959</v>
      </c>
      <c r="C3157" s="63">
        <v>29</v>
      </c>
      <c r="D3157" s="66">
        <v>44047</v>
      </c>
      <c r="E3157" s="66">
        <v>44067</v>
      </c>
      <c r="F3157" s="63" t="s">
        <v>2825</v>
      </c>
      <c r="G3157" s="64" t="s">
        <v>14391</v>
      </c>
      <c r="H3157" s="67"/>
      <c r="I3157" s="72"/>
    </row>
    <row r="3158" spans="1:9" s="73" customFormat="1" ht="14.25" customHeight="1" x14ac:dyDescent="0.25">
      <c r="A3158" s="63" t="s">
        <v>14392</v>
      </c>
      <c r="B3158" s="64" t="s">
        <v>7959</v>
      </c>
      <c r="C3158" s="63">
        <v>29</v>
      </c>
      <c r="D3158" s="66">
        <v>44047</v>
      </c>
      <c r="E3158" s="66">
        <v>44067</v>
      </c>
      <c r="F3158" s="63" t="s">
        <v>2825</v>
      </c>
      <c r="G3158" s="64" t="s">
        <v>14393</v>
      </c>
      <c r="H3158" s="67"/>
      <c r="I3158" s="68"/>
    </row>
    <row r="3159" spans="1:9" s="73" customFormat="1" ht="14.25" customHeight="1" x14ac:dyDescent="0.25">
      <c r="A3159" s="63" t="s">
        <v>14394</v>
      </c>
      <c r="B3159" s="64" t="s">
        <v>7959</v>
      </c>
      <c r="C3159" s="63">
        <v>29</v>
      </c>
      <c r="D3159" s="66">
        <v>44047</v>
      </c>
      <c r="E3159" s="66">
        <v>44067</v>
      </c>
      <c r="F3159" s="63" t="s">
        <v>2825</v>
      </c>
      <c r="G3159" s="64" t="s">
        <v>14395</v>
      </c>
      <c r="H3159" s="67"/>
      <c r="I3159" s="72"/>
    </row>
    <row r="3160" spans="1:9" s="73" customFormat="1" ht="14.25" customHeight="1" x14ac:dyDescent="0.25">
      <c r="A3160" s="80" t="s">
        <v>14396</v>
      </c>
      <c r="B3160" s="81" t="s">
        <v>13084</v>
      </c>
      <c r="C3160" s="80">
        <v>29</v>
      </c>
      <c r="D3160" s="83">
        <v>44047</v>
      </c>
      <c r="E3160" s="83">
        <v>44067</v>
      </c>
      <c r="F3160" s="80" t="s">
        <v>1633</v>
      </c>
      <c r="G3160" s="81" t="s">
        <v>14397</v>
      </c>
      <c r="H3160" s="84" t="s">
        <v>13235</v>
      </c>
      <c r="I3160" s="85" t="s">
        <v>7224</v>
      </c>
    </row>
    <row r="3161" spans="1:9" s="73" customFormat="1" ht="14.25" customHeight="1" x14ac:dyDescent="0.25">
      <c r="A3161" s="63" t="s">
        <v>14398</v>
      </c>
      <c r="B3161" s="64" t="s">
        <v>9341</v>
      </c>
      <c r="C3161" s="63">
        <v>29</v>
      </c>
      <c r="D3161" s="66">
        <v>44047</v>
      </c>
      <c r="E3161" s="66">
        <v>44067</v>
      </c>
      <c r="F3161" s="63" t="s">
        <v>765</v>
      </c>
      <c r="G3161" s="64" t="s">
        <v>14399</v>
      </c>
      <c r="H3161" s="67"/>
      <c r="I3161" s="72"/>
    </row>
    <row r="3162" spans="1:9" s="73" customFormat="1" ht="14.25" customHeight="1" x14ac:dyDescent="0.25">
      <c r="A3162" s="63" t="s">
        <v>14400</v>
      </c>
      <c r="B3162" s="64" t="s">
        <v>14401</v>
      </c>
      <c r="C3162" s="63">
        <v>29</v>
      </c>
      <c r="D3162" s="66">
        <v>44047</v>
      </c>
      <c r="E3162" s="66">
        <v>44067</v>
      </c>
      <c r="F3162" s="63" t="s">
        <v>765</v>
      </c>
      <c r="G3162" s="64" t="s">
        <v>14402</v>
      </c>
      <c r="H3162" s="67"/>
      <c r="I3162" s="68"/>
    </row>
    <row r="3163" spans="1:9" s="73" customFormat="1" ht="14.25" customHeight="1" x14ac:dyDescent="0.25">
      <c r="A3163" s="63" t="s">
        <v>14403</v>
      </c>
      <c r="B3163" s="64" t="s">
        <v>14401</v>
      </c>
      <c r="C3163" s="63">
        <v>29</v>
      </c>
      <c r="D3163" s="66">
        <v>44047</v>
      </c>
      <c r="E3163" s="66">
        <v>44067</v>
      </c>
      <c r="F3163" s="63" t="s">
        <v>1045</v>
      </c>
      <c r="G3163" s="64" t="s">
        <v>14404</v>
      </c>
      <c r="H3163" s="67"/>
      <c r="I3163" s="72"/>
    </row>
    <row r="3164" spans="1:9" s="73" customFormat="1" ht="14.25" customHeight="1" x14ac:dyDescent="0.25">
      <c r="A3164" s="63" t="s">
        <v>14405</v>
      </c>
      <c r="B3164" s="64" t="s">
        <v>14406</v>
      </c>
      <c r="C3164" s="63">
        <v>29</v>
      </c>
      <c r="D3164" s="66">
        <v>44047</v>
      </c>
      <c r="E3164" s="66">
        <v>44067</v>
      </c>
      <c r="F3164" s="63" t="s">
        <v>638</v>
      </c>
      <c r="G3164" s="64" t="s">
        <v>14407</v>
      </c>
      <c r="H3164" s="67"/>
      <c r="I3164" s="72"/>
    </row>
    <row r="3165" spans="1:9" s="73" customFormat="1" ht="14.25" customHeight="1" x14ac:dyDescent="0.25">
      <c r="A3165" s="63" t="s">
        <v>14408</v>
      </c>
      <c r="B3165" s="64" t="s">
        <v>14409</v>
      </c>
      <c r="C3165" s="63">
        <v>29</v>
      </c>
      <c r="D3165" s="66">
        <v>44047</v>
      </c>
      <c r="E3165" s="66">
        <v>44067</v>
      </c>
      <c r="F3165" s="63" t="s">
        <v>147</v>
      </c>
      <c r="G3165" s="64" t="s">
        <v>14410</v>
      </c>
      <c r="H3165" s="67"/>
      <c r="I3165" s="95"/>
    </row>
    <row r="3166" spans="1:9" s="103" customFormat="1" ht="14.25" customHeight="1" x14ac:dyDescent="0.25">
      <c r="A3166" s="63" t="s">
        <v>14411</v>
      </c>
      <c r="B3166" s="64" t="s">
        <v>14412</v>
      </c>
      <c r="C3166" s="63">
        <v>29</v>
      </c>
      <c r="D3166" s="66">
        <v>44047</v>
      </c>
      <c r="E3166" s="66">
        <v>44067</v>
      </c>
      <c r="F3166" s="63" t="s">
        <v>129</v>
      </c>
      <c r="G3166" s="64" t="s">
        <v>14413</v>
      </c>
      <c r="H3166" s="67"/>
      <c r="I3166" s="68"/>
    </row>
    <row r="3167" spans="1:9" s="103" customFormat="1" ht="14.25" customHeight="1" x14ac:dyDescent="0.25">
      <c r="A3167" s="80" t="s">
        <v>14414</v>
      </c>
      <c r="B3167" s="81" t="s">
        <v>14415</v>
      </c>
      <c r="C3167" s="80">
        <v>29</v>
      </c>
      <c r="D3167" s="83">
        <v>44047</v>
      </c>
      <c r="E3167" s="83">
        <v>44067</v>
      </c>
      <c r="F3167" s="80" t="s">
        <v>129</v>
      </c>
      <c r="G3167" s="81" t="s">
        <v>14416</v>
      </c>
      <c r="H3167" s="84" t="s">
        <v>14417</v>
      </c>
      <c r="I3167" s="85" t="s">
        <v>7224</v>
      </c>
    </row>
    <row r="3168" spans="1:9" s="103" customFormat="1" ht="14.25" customHeight="1" x14ac:dyDescent="0.25">
      <c r="A3168" s="63" t="s">
        <v>14418</v>
      </c>
      <c r="B3168" s="64" t="s">
        <v>14419</v>
      </c>
      <c r="C3168" s="63">
        <v>29</v>
      </c>
      <c r="D3168" s="66">
        <v>44047</v>
      </c>
      <c r="E3168" s="66">
        <v>44067</v>
      </c>
      <c r="F3168" s="63" t="s">
        <v>129</v>
      </c>
      <c r="G3168" s="64" t="s">
        <v>14420</v>
      </c>
      <c r="H3168" s="67"/>
      <c r="I3168" s="68"/>
    </row>
    <row r="3169" spans="1:9" s="103" customFormat="1" ht="14.25" customHeight="1" x14ac:dyDescent="0.25">
      <c r="A3169" s="63" t="s">
        <v>14421</v>
      </c>
      <c r="B3169" s="64" t="s">
        <v>9392</v>
      </c>
      <c r="C3169" s="63">
        <v>29</v>
      </c>
      <c r="D3169" s="66">
        <v>44047</v>
      </c>
      <c r="E3169" s="66">
        <v>44067</v>
      </c>
      <c r="F3169" s="63" t="s">
        <v>5216</v>
      </c>
      <c r="G3169" s="64" t="s">
        <v>14422</v>
      </c>
      <c r="H3169" s="67" t="s">
        <v>7259</v>
      </c>
      <c r="I3169" s="63" t="s">
        <v>8267</v>
      </c>
    </row>
    <row r="3170" spans="1:9" ht="14.25" customHeight="1" x14ac:dyDescent="0.25">
      <c r="A3170" s="63" t="s">
        <v>14423</v>
      </c>
      <c r="B3170" s="64" t="s">
        <v>14424</v>
      </c>
      <c r="C3170" s="63">
        <v>29</v>
      </c>
      <c r="D3170" s="66">
        <v>44047</v>
      </c>
      <c r="E3170" s="66">
        <v>44067</v>
      </c>
      <c r="F3170" s="63" t="s">
        <v>361</v>
      </c>
      <c r="G3170" s="64" t="s">
        <v>14425</v>
      </c>
      <c r="H3170" s="67"/>
      <c r="I3170" s="95"/>
    </row>
    <row r="3171" spans="1:9" s="73" customFormat="1" ht="14.25" customHeight="1" x14ac:dyDescent="0.25">
      <c r="A3171" s="63" t="s">
        <v>14426</v>
      </c>
      <c r="B3171" s="64" t="s">
        <v>13860</v>
      </c>
      <c r="C3171" s="63">
        <v>29</v>
      </c>
      <c r="D3171" s="66">
        <v>44047</v>
      </c>
      <c r="E3171" s="66">
        <v>44067</v>
      </c>
      <c r="F3171" s="63" t="s">
        <v>361</v>
      </c>
      <c r="G3171" s="64" t="s">
        <v>14427</v>
      </c>
      <c r="H3171" s="67"/>
      <c r="I3171" s="95"/>
    </row>
    <row r="3172" spans="1:9" ht="14.25" customHeight="1" x14ac:dyDescent="0.25">
      <c r="A3172" s="63" t="s">
        <v>14428</v>
      </c>
      <c r="B3172" s="64" t="s">
        <v>14429</v>
      </c>
      <c r="C3172" s="63">
        <v>29</v>
      </c>
      <c r="D3172" s="66">
        <v>44047</v>
      </c>
      <c r="E3172" s="66">
        <v>44067</v>
      </c>
      <c r="F3172" s="63" t="s">
        <v>2940</v>
      </c>
      <c r="G3172" s="64" t="s">
        <v>14430</v>
      </c>
      <c r="H3172" s="67"/>
      <c r="I3172" s="68"/>
    </row>
    <row r="3173" spans="1:9" s="75" customFormat="1" ht="14.25" customHeight="1" x14ac:dyDescent="0.25">
      <c r="A3173" s="63" t="s">
        <v>14431</v>
      </c>
      <c r="B3173" s="64" t="s">
        <v>12555</v>
      </c>
      <c r="C3173" s="63">
        <v>29</v>
      </c>
      <c r="D3173" s="66">
        <v>44047</v>
      </c>
      <c r="E3173" s="66">
        <v>44067</v>
      </c>
      <c r="F3173" s="63" t="s">
        <v>392</v>
      </c>
      <c r="G3173" s="64" t="s">
        <v>14432</v>
      </c>
      <c r="H3173" s="67"/>
      <c r="I3173" s="72"/>
    </row>
    <row r="3174" spans="1:9" s="75" customFormat="1" ht="14.25" customHeight="1" x14ac:dyDescent="0.25">
      <c r="A3174" s="63" t="s">
        <v>14433</v>
      </c>
      <c r="B3174" s="64" t="s">
        <v>4026</v>
      </c>
      <c r="C3174" s="63">
        <v>29</v>
      </c>
      <c r="D3174" s="66">
        <v>44047</v>
      </c>
      <c r="E3174" s="66">
        <v>44067</v>
      </c>
      <c r="F3174" s="63" t="s">
        <v>5247</v>
      </c>
      <c r="G3174" s="64" t="s">
        <v>14434</v>
      </c>
      <c r="H3174" s="67"/>
      <c r="I3174" s="68"/>
    </row>
    <row r="3175" spans="1:9" s="73" customFormat="1" ht="14.25" customHeight="1" x14ac:dyDescent="0.25">
      <c r="A3175" s="63" t="s">
        <v>14435</v>
      </c>
      <c r="B3175" s="64" t="s">
        <v>14436</v>
      </c>
      <c r="C3175" s="63">
        <v>29</v>
      </c>
      <c r="D3175" s="66">
        <v>44047</v>
      </c>
      <c r="E3175" s="66">
        <v>44067</v>
      </c>
      <c r="F3175" s="63" t="s">
        <v>861</v>
      </c>
      <c r="G3175" s="64" t="s">
        <v>14437</v>
      </c>
      <c r="H3175" s="67"/>
      <c r="I3175" s="95"/>
    </row>
    <row r="3176" spans="1:9" s="75" customFormat="1" ht="14.25" customHeight="1" x14ac:dyDescent="0.25">
      <c r="A3176" s="59" t="s">
        <v>14438</v>
      </c>
      <c r="B3176" s="64" t="s">
        <v>14439</v>
      </c>
      <c r="C3176" s="59">
        <v>29</v>
      </c>
      <c r="D3176" s="61">
        <v>44047</v>
      </c>
      <c r="E3176" s="61">
        <v>44067</v>
      </c>
      <c r="F3176" s="59" t="s">
        <v>275</v>
      </c>
      <c r="G3176" s="17" t="s">
        <v>14440</v>
      </c>
      <c r="H3176" s="62" t="s">
        <v>14441</v>
      </c>
      <c r="I3176" s="59" t="s">
        <v>7129</v>
      </c>
    </row>
    <row r="3177" spans="1:9" s="103" customFormat="1" ht="14.25" customHeight="1" x14ac:dyDescent="0.25">
      <c r="A3177" s="63" t="s">
        <v>14442</v>
      </c>
      <c r="B3177" s="64" t="s">
        <v>14443</v>
      </c>
      <c r="C3177" s="63">
        <v>29</v>
      </c>
      <c r="D3177" s="66">
        <v>44047</v>
      </c>
      <c r="E3177" s="66">
        <v>44067</v>
      </c>
      <c r="F3177" s="63" t="s">
        <v>332</v>
      </c>
      <c r="G3177" s="64" t="s">
        <v>14444</v>
      </c>
      <c r="H3177" s="67"/>
      <c r="I3177" s="68"/>
    </row>
    <row r="3178" spans="1:9" s="75" customFormat="1" ht="14.25" customHeight="1" x14ac:dyDescent="0.25">
      <c r="A3178" s="63" t="s">
        <v>14445</v>
      </c>
      <c r="B3178" s="64" t="s">
        <v>13860</v>
      </c>
      <c r="C3178" s="63">
        <v>29</v>
      </c>
      <c r="D3178" s="66">
        <v>44047</v>
      </c>
      <c r="E3178" s="66">
        <v>44067</v>
      </c>
      <c r="F3178" s="63" t="s">
        <v>332</v>
      </c>
      <c r="G3178" s="64" t="s">
        <v>14446</v>
      </c>
      <c r="H3178" s="67"/>
      <c r="I3178" s="95"/>
    </row>
    <row r="3179" spans="1:9" s="75" customFormat="1" ht="14.25" customHeight="1" x14ac:dyDescent="0.25">
      <c r="A3179" s="63" t="s">
        <v>14447</v>
      </c>
      <c r="B3179" s="64" t="s">
        <v>4026</v>
      </c>
      <c r="C3179" s="63">
        <v>29</v>
      </c>
      <c r="D3179" s="66">
        <v>44047</v>
      </c>
      <c r="E3179" s="66">
        <v>44067</v>
      </c>
      <c r="F3179" s="63" t="s">
        <v>332</v>
      </c>
      <c r="G3179" s="64" t="s">
        <v>14448</v>
      </c>
      <c r="H3179" s="67"/>
      <c r="I3179" s="95"/>
    </row>
    <row r="3180" spans="1:9" ht="14.25" customHeight="1" x14ac:dyDescent="0.25">
      <c r="A3180" s="63" t="s">
        <v>14449</v>
      </c>
      <c r="B3180" s="64" t="s">
        <v>12555</v>
      </c>
      <c r="C3180" s="63">
        <v>29</v>
      </c>
      <c r="D3180" s="66">
        <v>44047</v>
      </c>
      <c r="E3180" s="66">
        <v>44067</v>
      </c>
      <c r="F3180" s="63" t="s">
        <v>975</v>
      </c>
      <c r="G3180" s="64" t="s">
        <v>14450</v>
      </c>
      <c r="H3180" s="67"/>
      <c r="I3180" s="68"/>
    </row>
    <row r="3181" spans="1:9" s="75" customFormat="1" ht="14.25" customHeight="1" x14ac:dyDescent="0.25">
      <c r="A3181" s="63" t="s">
        <v>14451</v>
      </c>
      <c r="B3181" s="64" t="s">
        <v>14452</v>
      </c>
      <c r="C3181" s="63">
        <v>29</v>
      </c>
      <c r="D3181" s="66">
        <v>44047</v>
      </c>
      <c r="E3181" s="66">
        <v>44067</v>
      </c>
      <c r="F3181" s="63" t="s">
        <v>5382</v>
      </c>
      <c r="G3181" s="64" t="s">
        <v>14453</v>
      </c>
      <c r="H3181" s="67"/>
      <c r="I3181" s="72"/>
    </row>
    <row r="3182" spans="1:9" s="73" customFormat="1" ht="14.25" customHeight="1" x14ac:dyDescent="0.25">
      <c r="A3182" s="63" t="s">
        <v>14454</v>
      </c>
      <c r="B3182" s="64" t="s">
        <v>4129</v>
      </c>
      <c r="C3182" s="63">
        <v>29</v>
      </c>
      <c r="D3182" s="66">
        <v>44047</v>
      </c>
      <c r="E3182" s="66">
        <v>44067</v>
      </c>
      <c r="F3182" s="63" t="s">
        <v>5386</v>
      </c>
      <c r="G3182" s="64" t="s">
        <v>14455</v>
      </c>
      <c r="H3182" s="67"/>
      <c r="I3182" s="72"/>
    </row>
    <row r="3183" spans="1:9" s="75" customFormat="1" ht="14.25" customHeight="1" x14ac:dyDescent="0.25">
      <c r="A3183" s="59" t="s">
        <v>14456</v>
      </c>
      <c r="B3183" s="64" t="s">
        <v>14457</v>
      </c>
      <c r="C3183" s="59">
        <v>29</v>
      </c>
      <c r="D3183" s="61">
        <v>44047</v>
      </c>
      <c r="E3183" s="61">
        <v>44067</v>
      </c>
      <c r="F3183" s="59" t="s">
        <v>322</v>
      </c>
      <c r="G3183" s="17" t="s">
        <v>14458</v>
      </c>
      <c r="H3183" s="62" t="s">
        <v>14459</v>
      </c>
      <c r="I3183" s="59" t="s">
        <v>7129</v>
      </c>
    </row>
    <row r="3184" spans="1:9" s="73" customFormat="1" ht="14.25" customHeight="1" x14ac:dyDescent="0.25">
      <c r="A3184" s="63" t="s">
        <v>14460</v>
      </c>
      <c r="B3184" s="64" t="s">
        <v>7538</v>
      </c>
      <c r="C3184" s="63">
        <v>29</v>
      </c>
      <c r="D3184" s="66">
        <v>44047</v>
      </c>
      <c r="E3184" s="66">
        <v>44067</v>
      </c>
      <c r="F3184" s="63" t="s">
        <v>728</v>
      </c>
      <c r="G3184" s="64" t="s">
        <v>14461</v>
      </c>
      <c r="H3184" s="67"/>
      <c r="I3184" s="72"/>
    </row>
    <row r="3185" spans="1:9" s="75" customFormat="1" ht="14.25" customHeight="1" x14ac:dyDescent="0.25">
      <c r="A3185" s="63" t="s">
        <v>14462</v>
      </c>
      <c r="B3185" s="64" t="s">
        <v>12991</v>
      </c>
      <c r="C3185" s="63">
        <v>29</v>
      </c>
      <c r="D3185" s="66">
        <v>44047</v>
      </c>
      <c r="E3185" s="66">
        <v>44067</v>
      </c>
      <c r="F3185" s="63" t="s">
        <v>2088</v>
      </c>
      <c r="G3185" s="64" t="s">
        <v>14463</v>
      </c>
      <c r="H3185" s="67"/>
      <c r="I3185" s="95"/>
    </row>
    <row r="3186" spans="1:9" s="73" customFormat="1" ht="14.25" customHeight="1" x14ac:dyDescent="0.25">
      <c r="A3186" s="63" t="s">
        <v>14464</v>
      </c>
      <c r="B3186" s="64" t="s">
        <v>12991</v>
      </c>
      <c r="C3186" s="63">
        <v>29</v>
      </c>
      <c r="D3186" s="66">
        <v>44047</v>
      </c>
      <c r="E3186" s="66">
        <v>44067</v>
      </c>
      <c r="F3186" s="63" t="s">
        <v>2088</v>
      </c>
      <c r="G3186" s="64" t="s">
        <v>14465</v>
      </c>
      <c r="H3186" s="67"/>
      <c r="I3186" s="72"/>
    </row>
    <row r="3187" spans="1:9" ht="14.25" customHeight="1" x14ac:dyDescent="0.25">
      <c r="A3187" s="63" t="s">
        <v>14466</v>
      </c>
      <c r="B3187" s="64" t="s">
        <v>14467</v>
      </c>
      <c r="C3187" s="63">
        <v>29</v>
      </c>
      <c r="D3187" s="66">
        <v>44047</v>
      </c>
      <c r="E3187" s="66">
        <v>44067</v>
      </c>
      <c r="F3187" s="63" t="s">
        <v>5410</v>
      </c>
      <c r="G3187" s="64" t="s">
        <v>14468</v>
      </c>
      <c r="H3187" s="67"/>
      <c r="I3187" s="72"/>
    </row>
    <row r="3188" spans="1:9" ht="14.25" customHeight="1" x14ac:dyDescent="0.25">
      <c r="A3188" s="63" t="s">
        <v>14469</v>
      </c>
      <c r="B3188" s="64" t="s">
        <v>14401</v>
      </c>
      <c r="C3188" s="63">
        <v>29</v>
      </c>
      <c r="D3188" s="66">
        <v>44047</v>
      </c>
      <c r="E3188" s="66">
        <v>44067</v>
      </c>
      <c r="F3188" s="63" t="s">
        <v>1644</v>
      </c>
      <c r="G3188" s="64" t="s">
        <v>14470</v>
      </c>
      <c r="H3188" s="67"/>
      <c r="I3188" s="72"/>
    </row>
    <row r="3189" spans="1:9" s="75" customFormat="1" ht="14.25" customHeight="1" x14ac:dyDescent="0.25">
      <c r="A3189" s="63" t="s">
        <v>14471</v>
      </c>
      <c r="B3189" s="64" t="s">
        <v>14472</v>
      </c>
      <c r="C3189" s="63">
        <v>29</v>
      </c>
      <c r="D3189" s="66">
        <v>44047</v>
      </c>
      <c r="E3189" s="66">
        <v>44067</v>
      </c>
      <c r="F3189" s="63" t="s">
        <v>35</v>
      </c>
      <c r="G3189" s="64" t="s">
        <v>14473</v>
      </c>
      <c r="H3189" s="67"/>
      <c r="I3189" s="68"/>
    </row>
    <row r="3190" spans="1:9" s="75" customFormat="1" ht="14.25" customHeight="1" x14ac:dyDescent="0.25">
      <c r="A3190" s="63" t="s">
        <v>14474</v>
      </c>
      <c r="B3190" s="64" t="s">
        <v>14401</v>
      </c>
      <c r="C3190" s="63">
        <v>29</v>
      </c>
      <c r="D3190" s="66">
        <v>44047</v>
      </c>
      <c r="E3190" s="66">
        <v>44067</v>
      </c>
      <c r="F3190" s="63" t="s">
        <v>35</v>
      </c>
      <c r="G3190" s="64" t="s">
        <v>14475</v>
      </c>
      <c r="H3190" s="67"/>
      <c r="I3190" s="72"/>
    </row>
    <row r="3191" spans="1:9" s="75" customFormat="1" ht="14.25" customHeight="1" x14ac:dyDescent="0.25">
      <c r="A3191" s="63" t="s">
        <v>14476</v>
      </c>
      <c r="B3191" s="64" t="s">
        <v>13953</v>
      </c>
      <c r="C3191" s="63">
        <v>29</v>
      </c>
      <c r="D3191" s="66">
        <v>44047</v>
      </c>
      <c r="E3191" s="66">
        <v>44067</v>
      </c>
      <c r="F3191" s="63" t="s">
        <v>2377</v>
      </c>
      <c r="G3191" s="64" t="s">
        <v>14477</v>
      </c>
      <c r="H3191" s="67"/>
      <c r="I3191" s="95"/>
    </row>
    <row r="3192" spans="1:9" s="75" customFormat="1" ht="14.25" customHeight="1" x14ac:dyDescent="0.25">
      <c r="A3192" s="63" t="s">
        <v>14478</v>
      </c>
      <c r="B3192" s="64" t="s">
        <v>7813</v>
      </c>
      <c r="C3192" s="63">
        <v>29</v>
      </c>
      <c r="D3192" s="66">
        <v>44047</v>
      </c>
      <c r="E3192" s="66">
        <v>44067</v>
      </c>
      <c r="F3192" s="63" t="s">
        <v>3699</v>
      </c>
      <c r="G3192" s="64" t="s">
        <v>14479</v>
      </c>
      <c r="H3192" s="67"/>
      <c r="I3192" s="72"/>
    </row>
    <row r="3193" spans="1:9" ht="14.25" customHeight="1" x14ac:dyDescent="0.25">
      <c r="A3193" s="59" t="s">
        <v>14480</v>
      </c>
      <c r="B3193" s="64" t="s">
        <v>4072</v>
      </c>
      <c r="C3193" s="59">
        <v>29</v>
      </c>
      <c r="D3193" s="61">
        <v>44047</v>
      </c>
      <c r="E3193" s="61">
        <v>44067</v>
      </c>
      <c r="F3193" s="59" t="s">
        <v>587</v>
      </c>
      <c r="G3193" s="17" t="s">
        <v>14481</v>
      </c>
      <c r="H3193" s="62" t="s">
        <v>7653</v>
      </c>
      <c r="I3193" s="59" t="s">
        <v>7129</v>
      </c>
    </row>
    <row r="3194" spans="1:9" ht="14.25" customHeight="1" x14ac:dyDescent="0.25">
      <c r="A3194" s="80" t="s">
        <v>14482</v>
      </c>
      <c r="B3194" s="81" t="s">
        <v>14483</v>
      </c>
      <c r="C3194" s="80">
        <v>29</v>
      </c>
      <c r="D3194" s="83">
        <v>44047</v>
      </c>
      <c r="E3194" s="83">
        <v>44067</v>
      </c>
      <c r="F3194" s="80" t="s">
        <v>192</v>
      </c>
      <c r="G3194" s="81" t="s">
        <v>14484</v>
      </c>
      <c r="H3194" s="84" t="s">
        <v>7677</v>
      </c>
      <c r="I3194" s="85" t="s">
        <v>7224</v>
      </c>
    </row>
    <row r="3195" spans="1:9" ht="14.25" customHeight="1" x14ac:dyDescent="0.25">
      <c r="A3195" s="80" t="s">
        <v>14482</v>
      </c>
      <c r="B3195" s="81" t="s">
        <v>14483</v>
      </c>
      <c r="C3195" s="80">
        <v>29</v>
      </c>
      <c r="D3195" s="83">
        <v>44047</v>
      </c>
      <c r="E3195" s="83">
        <v>44067</v>
      </c>
      <c r="F3195" s="80" t="s">
        <v>192</v>
      </c>
      <c r="G3195" s="81" t="s">
        <v>14484</v>
      </c>
      <c r="H3195" s="84" t="s">
        <v>14485</v>
      </c>
      <c r="I3195" s="85" t="s">
        <v>7224</v>
      </c>
    </row>
    <row r="3196" spans="1:9" ht="14.25" customHeight="1" x14ac:dyDescent="0.25">
      <c r="A3196" s="63" t="s">
        <v>14486</v>
      </c>
      <c r="B3196" s="64" t="s">
        <v>4049</v>
      </c>
      <c r="C3196" s="63">
        <v>29</v>
      </c>
      <c r="D3196" s="66">
        <v>44047</v>
      </c>
      <c r="E3196" s="66">
        <v>44067</v>
      </c>
      <c r="F3196" s="63" t="s">
        <v>204</v>
      </c>
      <c r="G3196" s="64" t="s">
        <v>14487</v>
      </c>
      <c r="H3196" s="67"/>
      <c r="I3196" s="72"/>
    </row>
    <row r="3197" spans="1:9" ht="14.25" customHeight="1" x14ac:dyDescent="0.25">
      <c r="A3197" s="63" t="s">
        <v>14488</v>
      </c>
      <c r="B3197" s="64" t="s">
        <v>14489</v>
      </c>
      <c r="C3197" s="63">
        <v>29</v>
      </c>
      <c r="D3197" s="66">
        <v>44047</v>
      </c>
      <c r="E3197" s="66">
        <v>44067</v>
      </c>
      <c r="F3197" s="63" t="s">
        <v>204</v>
      </c>
      <c r="G3197" s="64" t="s">
        <v>14490</v>
      </c>
      <c r="H3197" s="67"/>
      <c r="I3197" s="101"/>
    </row>
    <row r="3198" spans="1:9" s="73" customFormat="1" ht="14.25" customHeight="1" x14ac:dyDescent="0.25">
      <c r="A3198" s="63" t="s">
        <v>14491</v>
      </c>
      <c r="B3198" s="64" t="s">
        <v>8663</v>
      </c>
      <c r="C3198" s="63">
        <v>29</v>
      </c>
      <c r="D3198" s="66">
        <v>44047</v>
      </c>
      <c r="E3198" s="66">
        <v>44067</v>
      </c>
      <c r="F3198" s="63" t="s">
        <v>1867</v>
      </c>
      <c r="G3198" s="64" t="s">
        <v>14492</v>
      </c>
      <c r="H3198" s="67"/>
      <c r="I3198" s="101"/>
    </row>
    <row r="3199" spans="1:9" s="73" customFormat="1" ht="14.25" customHeight="1" x14ac:dyDescent="0.25">
      <c r="A3199" s="63" t="s">
        <v>14493</v>
      </c>
      <c r="B3199" s="64" t="s">
        <v>14494</v>
      </c>
      <c r="C3199" s="63">
        <v>29</v>
      </c>
      <c r="D3199" s="66">
        <v>44047</v>
      </c>
      <c r="E3199" s="66">
        <v>44067</v>
      </c>
      <c r="F3199" s="63" t="s">
        <v>3818</v>
      </c>
      <c r="G3199" s="64" t="s">
        <v>14495</v>
      </c>
      <c r="H3199" s="67"/>
      <c r="I3199" s="68"/>
    </row>
    <row r="3200" spans="1:9" ht="14.25" customHeight="1" x14ac:dyDescent="0.25">
      <c r="A3200" s="59" t="s">
        <v>14496</v>
      </c>
      <c r="B3200" s="64" t="s">
        <v>14153</v>
      </c>
      <c r="C3200" s="59">
        <v>29</v>
      </c>
      <c r="D3200" s="61">
        <v>44047</v>
      </c>
      <c r="E3200" s="61">
        <v>44067</v>
      </c>
      <c r="F3200" s="59" t="s">
        <v>5880</v>
      </c>
      <c r="G3200" s="17" t="s">
        <v>14497</v>
      </c>
      <c r="H3200" s="62" t="s">
        <v>14498</v>
      </c>
      <c r="I3200" s="59" t="s">
        <v>7129</v>
      </c>
    </row>
    <row r="3201" spans="1:9" ht="14.25" customHeight="1" x14ac:dyDescent="0.25">
      <c r="A3201" s="63" t="s">
        <v>14499</v>
      </c>
      <c r="B3201" s="64" t="s">
        <v>14500</v>
      </c>
      <c r="C3201" s="63">
        <v>29</v>
      </c>
      <c r="D3201" s="66">
        <v>44047</v>
      </c>
      <c r="E3201" s="66">
        <v>44067</v>
      </c>
      <c r="F3201" s="63" t="s">
        <v>1411</v>
      </c>
      <c r="G3201" s="64" t="s">
        <v>14501</v>
      </c>
      <c r="H3201" s="67"/>
      <c r="I3201" s="95"/>
    </row>
    <row r="3202" spans="1:9" s="75" customFormat="1" ht="14.25" customHeight="1" x14ac:dyDescent="0.25">
      <c r="A3202" s="63" t="s">
        <v>14502</v>
      </c>
      <c r="B3202" s="64" t="s">
        <v>11829</v>
      </c>
      <c r="C3202" s="63">
        <v>29</v>
      </c>
      <c r="D3202" s="66">
        <v>44047</v>
      </c>
      <c r="E3202" s="66">
        <v>44067</v>
      </c>
      <c r="F3202" s="63" t="s">
        <v>5958</v>
      </c>
      <c r="G3202" s="64" t="s">
        <v>14503</v>
      </c>
      <c r="H3202" s="67"/>
      <c r="I3202" s="72"/>
    </row>
    <row r="3203" spans="1:9" s="75" customFormat="1" ht="14.25" customHeight="1" x14ac:dyDescent="0.25">
      <c r="A3203" s="63" t="s">
        <v>14504</v>
      </c>
      <c r="B3203" s="64" t="s">
        <v>11829</v>
      </c>
      <c r="C3203" s="63">
        <v>29</v>
      </c>
      <c r="D3203" s="66">
        <v>44047</v>
      </c>
      <c r="E3203" s="66">
        <v>44067</v>
      </c>
      <c r="F3203" s="63" t="s">
        <v>3107</v>
      </c>
      <c r="G3203" s="64" t="s">
        <v>14505</v>
      </c>
      <c r="H3203" s="77"/>
      <c r="I3203" s="68"/>
    </row>
    <row r="3204" spans="1:9" s="75" customFormat="1" ht="14.25" customHeight="1" x14ac:dyDescent="0.25">
      <c r="A3204" s="63" t="s">
        <v>14506</v>
      </c>
      <c r="B3204" s="64" t="s">
        <v>14507</v>
      </c>
      <c r="C3204" s="63">
        <v>29</v>
      </c>
      <c r="D3204" s="66">
        <v>44047</v>
      </c>
      <c r="E3204" s="66">
        <v>44067</v>
      </c>
      <c r="F3204" s="63" t="s">
        <v>284</v>
      </c>
      <c r="G3204" s="64" t="s">
        <v>14508</v>
      </c>
      <c r="H3204" s="77"/>
      <c r="I3204" s="72"/>
    </row>
    <row r="3205" spans="1:9" s="73" customFormat="1" ht="14.25" customHeight="1" x14ac:dyDescent="0.25">
      <c r="A3205" s="80" t="s">
        <v>14509</v>
      </c>
      <c r="B3205" s="81" t="s">
        <v>14510</v>
      </c>
      <c r="C3205" s="80">
        <v>29</v>
      </c>
      <c r="D3205" s="83">
        <v>44047</v>
      </c>
      <c r="E3205" s="83">
        <v>44067</v>
      </c>
      <c r="F3205" s="80" t="s">
        <v>6028</v>
      </c>
      <c r="G3205" s="81" t="s">
        <v>14511</v>
      </c>
      <c r="H3205" s="127" t="s">
        <v>12540</v>
      </c>
      <c r="I3205" s="80" t="s">
        <v>7224</v>
      </c>
    </row>
    <row r="3206" spans="1:9" s="75" customFormat="1" ht="14.25" customHeight="1" x14ac:dyDescent="0.25">
      <c r="A3206" s="80" t="s">
        <v>14509</v>
      </c>
      <c r="B3206" s="81" t="s">
        <v>14510</v>
      </c>
      <c r="C3206" s="80">
        <v>29</v>
      </c>
      <c r="D3206" s="83">
        <v>44047</v>
      </c>
      <c r="E3206" s="83">
        <v>44067</v>
      </c>
      <c r="F3206" s="80" t="s">
        <v>6028</v>
      </c>
      <c r="G3206" s="81" t="s">
        <v>14511</v>
      </c>
      <c r="H3206" s="84" t="s">
        <v>14512</v>
      </c>
      <c r="I3206" s="80" t="s">
        <v>7224</v>
      </c>
    </row>
    <row r="3207" spans="1:9" s="73" customFormat="1" ht="14.25" customHeight="1" x14ac:dyDescent="0.25">
      <c r="A3207" s="80" t="s">
        <v>14509</v>
      </c>
      <c r="B3207" s="81" t="s">
        <v>14510</v>
      </c>
      <c r="C3207" s="80">
        <v>29</v>
      </c>
      <c r="D3207" s="83">
        <v>44047</v>
      </c>
      <c r="E3207" s="83">
        <v>44067</v>
      </c>
      <c r="F3207" s="80" t="s">
        <v>6028</v>
      </c>
      <c r="G3207" s="81" t="s">
        <v>14511</v>
      </c>
      <c r="H3207" s="84" t="s">
        <v>13738</v>
      </c>
      <c r="I3207" s="80" t="s">
        <v>7224</v>
      </c>
    </row>
    <row r="3208" spans="1:9" s="73" customFormat="1" ht="14.25" customHeight="1" x14ac:dyDescent="0.25">
      <c r="A3208" s="80" t="s">
        <v>14513</v>
      </c>
      <c r="B3208" s="81" t="s">
        <v>14510</v>
      </c>
      <c r="C3208" s="80">
        <v>29</v>
      </c>
      <c r="D3208" s="83">
        <v>44047</v>
      </c>
      <c r="E3208" s="83">
        <v>44067</v>
      </c>
      <c r="F3208" s="80" t="s">
        <v>6028</v>
      </c>
      <c r="G3208" s="81" t="s">
        <v>14514</v>
      </c>
      <c r="H3208" s="127" t="s">
        <v>14512</v>
      </c>
      <c r="I3208" s="80" t="s">
        <v>7224</v>
      </c>
    </row>
    <row r="3209" spans="1:9" s="75" customFormat="1" ht="14.25" customHeight="1" x14ac:dyDescent="0.25">
      <c r="A3209" s="80" t="s">
        <v>14513</v>
      </c>
      <c r="B3209" s="81" t="s">
        <v>14510</v>
      </c>
      <c r="C3209" s="80">
        <v>29</v>
      </c>
      <c r="D3209" s="83">
        <v>44047</v>
      </c>
      <c r="E3209" s="83">
        <v>44067</v>
      </c>
      <c r="F3209" s="80" t="s">
        <v>6028</v>
      </c>
      <c r="G3209" s="81" t="s">
        <v>14514</v>
      </c>
      <c r="H3209" s="127" t="s">
        <v>13738</v>
      </c>
      <c r="I3209" s="80" t="s">
        <v>7224</v>
      </c>
    </row>
    <row r="3210" spans="1:9" s="75" customFormat="1" ht="14.25" customHeight="1" x14ac:dyDescent="0.25">
      <c r="A3210" s="80" t="s">
        <v>14513</v>
      </c>
      <c r="B3210" s="81" t="s">
        <v>14510</v>
      </c>
      <c r="C3210" s="80">
        <v>29</v>
      </c>
      <c r="D3210" s="83">
        <v>44047</v>
      </c>
      <c r="E3210" s="83">
        <v>44067</v>
      </c>
      <c r="F3210" s="80" t="s">
        <v>6028</v>
      </c>
      <c r="G3210" s="81" t="s">
        <v>14514</v>
      </c>
      <c r="H3210" s="127" t="s">
        <v>12540</v>
      </c>
      <c r="I3210" s="80" t="s">
        <v>7224</v>
      </c>
    </row>
    <row r="3211" spans="1:9" s="75" customFormat="1" ht="14.25" customHeight="1" x14ac:dyDescent="0.25">
      <c r="A3211" s="63" t="s">
        <v>14515</v>
      </c>
      <c r="B3211" s="64" t="s">
        <v>14516</v>
      </c>
      <c r="C3211" s="63">
        <v>29</v>
      </c>
      <c r="D3211" s="66">
        <v>44047</v>
      </c>
      <c r="E3211" s="66">
        <v>44067</v>
      </c>
      <c r="F3211" s="63" t="s">
        <v>386</v>
      </c>
      <c r="G3211" s="64" t="s">
        <v>14517</v>
      </c>
      <c r="H3211" s="77"/>
      <c r="I3211" s="95"/>
    </row>
    <row r="3212" spans="1:9" s="75" customFormat="1" ht="14.25" customHeight="1" x14ac:dyDescent="0.25">
      <c r="A3212" s="63" t="s">
        <v>14518</v>
      </c>
      <c r="B3212" s="64" t="s">
        <v>11962</v>
      </c>
      <c r="C3212" s="63">
        <v>29</v>
      </c>
      <c r="D3212" s="66">
        <v>44047</v>
      </c>
      <c r="E3212" s="66">
        <v>44067</v>
      </c>
      <c r="F3212" s="63" t="s">
        <v>478</v>
      </c>
      <c r="G3212" s="64" t="s">
        <v>14519</v>
      </c>
      <c r="H3212" s="77"/>
      <c r="I3212" s="68"/>
    </row>
    <row r="3213" spans="1:9" s="75" customFormat="1" ht="14.25" customHeight="1" x14ac:dyDescent="0.25">
      <c r="A3213" s="63" t="s">
        <v>14520</v>
      </c>
      <c r="B3213" s="64" t="s">
        <v>14521</v>
      </c>
      <c r="C3213" s="63">
        <v>29</v>
      </c>
      <c r="D3213" s="66">
        <v>44047</v>
      </c>
      <c r="E3213" s="66">
        <v>44067</v>
      </c>
      <c r="F3213" s="63" t="s">
        <v>2191</v>
      </c>
      <c r="G3213" s="64" t="s">
        <v>14522</v>
      </c>
      <c r="H3213" s="77"/>
      <c r="I3213" s="68"/>
    </row>
    <row r="3214" spans="1:9" s="75" customFormat="1" ht="14.25" customHeight="1" x14ac:dyDescent="0.25">
      <c r="A3214" s="63" t="s">
        <v>14523</v>
      </c>
      <c r="B3214" s="64" t="s">
        <v>14524</v>
      </c>
      <c r="C3214" s="63">
        <v>29</v>
      </c>
      <c r="D3214" s="66">
        <v>44047</v>
      </c>
      <c r="E3214" s="66">
        <v>44067</v>
      </c>
      <c r="F3214" s="63" t="s">
        <v>2191</v>
      </c>
      <c r="G3214" s="64" t="s">
        <v>14525</v>
      </c>
      <c r="H3214" s="77"/>
      <c r="I3214" s="68"/>
    </row>
    <row r="3215" spans="1:9" s="73" customFormat="1" ht="14.25" customHeight="1" x14ac:dyDescent="0.25">
      <c r="A3215" s="63" t="s">
        <v>14526</v>
      </c>
      <c r="B3215" s="64" t="s">
        <v>14527</v>
      </c>
      <c r="C3215" s="63">
        <v>29</v>
      </c>
      <c r="D3215" s="66">
        <v>44047</v>
      </c>
      <c r="E3215" s="66">
        <v>44067</v>
      </c>
      <c r="F3215" s="63" t="s">
        <v>178</v>
      </c>
      <c r="G3215" s="64" t="s">
        <v>14528</v>
      </c>
      <c r="H3215" s="77"/>
      <c r="I3215" s="101"/>
    </row>
    <row r="3216" spans="1:9" s="75" customFormat="1" ht="14.25" customHeight="1" x14ac:dyDescent="0.25">
      <c r="A3216" s="63" t="s">
        <v>14529</v>
      </c>
      <c r="B3216" s="64" t="s">
        <v>14443</v>
      </c>
      <c r="C3216" s="63">
        <v>29</v>
      </c>
      <c r="D3216" s="66">
        <v>44047</v>
      </c>
      <c r="E3216" s="66">
        <v>44067</v>
      </c>
      <c r="F3216" s="63" t="s">
        <v>178</v>
      </c>
      <c r="G3216" s="64" t="s">
        <v>14530</v>
      </c>
      <c r="H3216" s="77"/>
      <c r="I3216" s="68"/>
    </row>
    <row r="3217" spans="1:9" s="75" customFormat="1" ht="14.25" customHeight="1" x14ac:dyDescent="0.25">
      <c r="A3217" s="63" t="s">
        <v>14531</v>
      </c>
      <c r="B3217" s="64" t="s">
        <v>14532</v>
      </c>
      <c r="C3217" s="63">
        <v>29</v>
      </c>
      <c r="D3217" s="66">
        <v>44047</v>
      </c>
      <c r="E3217" s="66">
        <v>44067</v>
      </c>
      <c r="F3217" s="63" t="s">
        <v>307</v>
      </c>
      <c r="G3217" s="64" t="s">
        <v>14533</v>
      </c>
      <c r="H3217" s="77"/>
      <c r="I3217" s="68"/>
    </row>
    <row r="3218" spans="1:9" s="75" customFormat="1" ht="14.25" customHeight="1" x14ac:dyDescent="0.25">
      <c r="A3218" s="59" t="s">
        <v>14534</v>
      </c>
      <c r="B3218" s="64" t="s">
        <v>13860</v>
      </c>
      <c r="C3218" s="59">
        <v>29</v>
      </c>
      <c r="D3218" s="61">
        <v>44047</v>
      </c>
      <c r="E3218" s="61">
        <v>44067</v>
      </c>
      <c r="F3218" s="59" t="s">
        <v>112</v>
      </c>
      <c r="G3218" s="17" t="s">
        <v>14535</v>
      </c>
      <c r="H3218" s="128" t="s">
        <v>14536</v>
      </c>
      <c r="I3218" s="59" t="s">
        <v>7129</v>
      </c>
    </row>
    <row r="3219" spans="1:9" s="75" customFormat="1" ht="14.25" customHeight="1" x14ac:dyDescent="0.25">
      <c r="A3219" s="59" t="s">
        <v>14534</v>
      </c>
      <c r="B3219" s="64" t="s">
        <v>13860</v>
      </c>
      <c r="C3219" s="59">
        <v>29</v>
      </c>
      <c r="D3219" s="61">
        <v>44047</v>
      </c>
      <c r="E3219" s="61">
        <v>44067</v>
      </c>
      <c r="F3219" s="59" t="s">
        <v>112</v>
      </c>
      <c r="G3219" s="17" t="s">
        <v>14535</v>
      </c>
      <c r="H3219" s="128" t="s">
        <v>14536</v>
      </c>
      <c r="I3219" s="59" t="s">
        <v>7129</v>
      </c>
    </row>
    <row r="3220" spans="1:9" s="75" customFormat="1" ht="14.25" customHeight="1" x14ac:dyDescent="0.25">
      <c r="A3220" s="63" t="s">
        <v>14537</v>
      </c>
      <c r="B3220" s="64" t="s">
        <v>14443</v>
      </c>
      <c r="C3220" s="63">
        <v>29</v>
      </c>
      <c r="D3220" s="66">
        <v>44047</v>
      </c>
      <c r="E3220" s="66">
        <v>44067</v>
      </c>
      <c r="F3220" s="63" t="s">
        <v>491</v>
      </c>
      <c r="G3220" s="64" t="s">
        <v>14538</v>
      </c>
      <c r="H3220" s="77"/>
      <c r="I3220" s="95"/>
    </row>
    <row r="3221" spans="1:9" ht="14.25" customHeight="1" x14ac:dyDescent="0.25">
      <c r="A3221" s="63" t="s">
        <v>14539</v>
      </c>
      <c r="B3221" s="64" t="s">
        <v>14521</v>
      </c>
      <c r="C3221" s="63">
        <v>29</v>
      </c>
      <c r="D3221" s="66">
        <v>44047</v>
      </c>
      <c r="E3221" s="66">
        <v>44067</v>
      </c>
      <c r="F3221" s="63" t="s">
        <v>61</v>
      </c>
      <c r="G3221" s="64" t="s">
        <v>14540</v>
      </c>
      <c r="H3221" s="67"/>
      <c r="I3221" s="95"/>
    </row>
    <row r="3222" spans="1:9" s="75" customFormat="1" ht="14.25" customHeight="1" x14ac:dyDescent="0.25">
      <c r="A3222" s="59" t="s">
        <v>14541</v>
      </c>
      <c r="B3222" s="64" t="s">
        <v>14542</v>
      </c>
      <c r="C3222" s="59">
        <v>29</v>
      </c>
      <c r="D3222" s="61">
        <v>44047</v>
      </c>
      <c r="E3222" s="61">
        <v>44067</v>
      </c>
      <c r="F3222" s="59" t="s">
        <v>899</v>
      </c>
      <c r="G3222" s="17" t="s">
        <v>14543</v>
      </c>
      <c r="H3222" s="128" t="s">
        <v>10079</v>
      </c>
      <c r="I3222" s="59" t="s">
        <v>7129</v>
      </c>
    </row>
    <row r="3223" spans="1:9" ht="14.25" customHeight="1" x14ac:dyDescent="0.25">
      <c r="A3223" s="59" t="s">
        <v>14541</v>
      </c>
      <c r="B3223" s="64" t="s">
        <v>14542</v>
      </c>
      <c r="C3223" s="59">
        <v>29</v>
      </c>
      <c r="D3223" s="61">
        <v>44047</v>
      </c>
      <c r="E3223" s="61">
        <v>44067</v>
      </c>
      <c r="F3223" s="59" t="s">
        <v>899</v>
      </c>
      <c r="G3223" s="17" t="s">
        <v>14543</v>
      </c>
      <c r="H3223" s="62" t="s">
        <v>12514</v>
      </c>
      <c r="I3223" s="59" t="s">
        <v>7129</v>
      </c>
    </row>
    <row r="3224" spans="1:9" s="75" customFormat="1" ht="14.25" customHeight="1" x14ac:dyDescent="0.25">
      <c r="A3224" s="59" t="s">
        <v>14541</v>
      </c>
      <c r="B3224" s="64" t="s">
        <v>14542</v>
      </c>
      <c r="C3224" s="59">
        <v>29</v>
      </c>
      <c r="D3224" s="61">
        <v>44047</v>
      </c>
      <c r="E3224" s="61">
        <v>44067</v>
      </c>
      <c r="F3224" s="59" t="s">
        <v>899</v>
      </c>
      <c r="G3224" s="17" t="s">
        <v>14543</v>
      </c>
      <c r="H3224" s="62" t="s">
        <v>14544</v>
      </c>
      <c r="I3224" s="59" t="s">
        <v>7129</v>
      </c>
    </row>
    <row r="3225" spans="1:9" s="73" customFormat="1" ht="14.25" customHeight="1" x14ac:dyDescent="0.25">
      <c r="A3225" s="63" t="s">
        <v>14545</v>
      </c>
      <c r="B3225" s="64" t="s">
        <v>4693</v>
      </c>
      <c r="C3225" s="63">
        <v>29</v>
      </c>
      <c r="D3225" s="66">
        <v>44047</v>
      </c>
      <c r="E3225" s="66">
        <v>44067</v>
      </c>
      <c r="F3225" s="63" t="s">
        <v>82</v>
      </c>
      <c r="G3225" s="64" t="s">
        <v>14546</v>
      </c>
      <c r="H3225" s="67"/>
      <c r="I3225" s="95"/>
    </row>
    <row r="3226" spans="1:9" ht="14.25" customHeight="1" x14ac:dyDescent="0.25">
      <c r="A3226" s="80" t="s">
        <v>14547</v>
      </c>
      <c r="B3226" s="81" t="s">
        <v>11890</v>
      </c>
      <c r="C3226" s="80">
        <v>29</v>
      </c>
      <c r="D3226" s="83">
        <v>44047</v>
      </c>
      <c r="E3226" s="83">
        <v>44067</v>
      </c>
      <c r="F3226" s="80" t="s">
        <v>695</v>
      </c>
      <c r="G3226" s="81" t="s">
        <v>14548</v>
      </c>
      <c r="H3226" s="84" t="s">
        <v>12540</v>
      </c>
      <c r="I3226" s="80" t="s">
        <v>7224</v>
      </c>
    </row>
    <row r="3227" spans="1:9" s="75" customFormat="1" ht="14.25" customHeight="1" x14ac:dyDescent="0.25">
      <c r="A3227" s="59" t="s">
        <v>14547</v>
      </c>
      <c r="B3227" s="64" t="s">
        <v>11890</v>
      </c>
      <c r="C3227" s="59">
        <v>29</v>
      </c>
      <c r="D3227" s="61">
        <v>44047</v>
      </c>
      <c r="E3227" s="61">
        <v>44067</v>
      </c>
      <c r="F3227" s="59" t="s">
        <v>695</v>
      </c>
      <c r="G3227" s="17" t="s">
        <v>14548</v>
      </c>
      <c r="H3227" s="62" t="s">
        <v>8174</v>
      </c>
      <c r="I3227" s="59" t="s">
        <v>7129</v>
      </c>
    </row>
    <row r="3228" spans="1:9" s="73" customFormat="1" ht="14.25" customHeight="1" x14ac:dyDescent="0.25">
      <c r="A3228" s="63" t="s">
        <v>14549</v>
      </c>
      <c r="B3228" s="64" t="s">
        <v>4102</v>
      </c>
      <c r="C3228" s="63">
        <v>29</v>
      </c>
      <c r="D3228" s="66">
        <v>44047</v>
      </c>
      <c r="E3228" s="66">
        <v>44067</v>
      </c>
      <c r="F3228" s="63" t="s">
        <v>1136</v>
      </c>
      <c r="G3228" s="64" t="s">
        <v>14550</v>
      </c>
      <c r="H3228" s="67"/>
      <c r="I3228" s="95"/>
    </row>
    <row r="3229" spans="1:9" s="73" customFormat="1" ht="14.25" customHeight="1" x14ac:dyDescent="0.25">
      <c r="A3229" s="63" t="s">
        <v>14551</v>
      </c>
      <c r="B3229" s="64" t="s">
        <v>7813</v>
      </c>
      <c r="C3229" s="63">
        <v>29</v>
      </c>
      <c r="D3229" s="66">
        <v>44047</v>
      </c>
      <c r="E3229" s="66">
        <v>44067</v>
      </c>
      <c r="F3229" s="63" t="s">
        <v>67</v>
      </c>
      <c r="G3229" s="64" t="s">
        <v>14552</v>
      </c>
      <c r="H3229" s="67"/>
      <c r="I3229" s="68"/>
    </row>
    <row r="3230" spans="1:9" ht="14.25" customHeight="1" x14ac:dyDescent="0.25">
      <c r="A3230" s="80" t="s">
        <v>14553</v>
      </c>
      <c r="B3230" s="81" t="s">
        <v>14269</v>
      </c>
      <c r="C3230" s="80">
        <v>29</v>
      </c>
      <c r="D3230" s="83">
        <v>44047</v>
      </c>
      <c r="E3230" s="83">
        <v>44067</v>
      </c>
      <c r="F3230" s="80" t="s">
        <v>2110</v>
      </c>
      <c r="G3230" s="81" t="s">
        <v>14554</v>
      </c>
      <c r="H3230" s="84" t="s">
        <v>8270</v>
      </c>
      <c r="I3230" s="80" t="s">
        <v>7224</v>
      </c>
    </row>
    <row r="3231" spans="1:9" ht="14.25" customHeight="1" x14ac:dyDescent="0.25">
      <c r="A3231" s="80" t="s">
        <v>14553</v>
      </c>
      <c r="B3231" s="81" t="s">
        <v>14269</v>
      </c>
      <c r="C3231" s="80">
        <v>29</v>
      </c>
      <c r="D3231" s="83">
        <v>44047</v>
      </c>
      <c r="E3231" s="83">
        <v>44067</v>
      </c>
      <c r="F3231" s="80" t="s">
        <v>2110</v>
      </c>
      <c r="G3231" s="81" t="s">
        <v>14554</v>
      </c>
      <c r="H3231" s="84" t="s">
        <v>4446</v>
      </c>
      <c r="I3231" s="80" t="s">
        <v>7224</v>
      </c>
    </row>
    <row r="3232" spans="1:9" s="75" customFormat="1" ht="14.25" customHeight="1" x14ac:dyDescent="0.25">
      <c r="A3232" s="80" t="s">
        <v>14553</v>
      </c>
      <c r="B3232" s="81" t="s">
        <v>14269</v>
      </c>
      <c r="C3232" s="80">
        <v>29</v>
      </c>
      <c r="D3232" s="83">
        <v>44047</v>
      </c>
      <c r="E3232" s="83">
        <v>44067</v>
      </c>
      <c r="F3232" s="80" t="s">
        <v>2110</v>
      </c>
      <c r="G3232" s="81" t="s">
        <v>14554</v>
      </c>
      <c r="H3232" s="84" t="s">
        <v>4446</v>
      </c>
      <c r="I3232" s="80" t="s">
        <v>7224</v>
      </c>
    </row>
    <row r="3233" spans="1:9" s="73" customFormat="1" ht="14.25" customHeight="1" x14ac:dyDescent="0.25">
      <c r="A3233" s="80" t="s">
        <v>14555</v>
      </c>
      <c r="B3233" s="81" t="s">
        <v>14269</v>
      </c>
      <c r="C3233" s="80">
        <v>29</v>
      </c>
      <c r="D3233" s="83">
        <v>44047</v>
      </c>
      <c r="E3233" s="83">
        <v>44067</v>
      </c>
      <c r="F3233" s="80" t="s">
        <v>2110</v>
      </c>
      <c r="G3233" s="81" t="s">
        <v>14556</v>
      </c>
      <c r="H3233" s="84" t="s">
        <v>8270</v>
      </c>
      <c r="I3233" s="80" t="s">
        <v>7224</v>
      </c>
    </row>
    <row r="3234" spans="1:9" ht="14.25" customHeight="1" x14ac:dyDescent="0.25">
      <c r="A3234" s="80" t="s">
        <v>14555</v>
      </c>
      <c r="B3234" s="81" t="s">
        <v>14269</v>
      </c>
      <c r="C3234" s="80">
        <v>29</v>
      </c>
      <c r="D3234" s="83">
        <v>44047</v>
      </c>
      <c r="E3234" s="83">
        <v>44067</v>
      </c>
      <c r="F3234" s="80" t="s">
        <v>2110</v>
      </c>
      <c r="G3234" s="81" t="s">
        <v>14556</v>
      </c>
      <c r="H3234" s="84" t="s">
        <v>4446</v>
      </c>
      <c r="I3234" s="80" t="s">
        <v>7224</v>
      </c>
    </row>
    <row r="3235" spans="1:9" s="73" customFormat="1" ht="14.25" customHeight="1" x14ac:dyDescent="0.25">
      <c r="A3235" s="80" t="s">
        <v>14557</v>
      </c>
      <c r="B3235" s="81" t="s">
        <v>14269</v>
      </c>
      <c r="C3235" s="80">
        <v>29</v>
      </c>
      <c r="D3235" s="83">
        <v>44047</v>
      </c>
      <c r="E3235" s="83">
        <v>44067</v>
      </c>
      <c r="F3235" s="80" t="s">
        <v>2110</v>
      </c>
      <c r="G3235" s="81" t="s">
        <v>14558</v>
      </c>
      <c r="H3235" s="84" t="s">
        <v>8270</v>
      </c>
      <c r="I3235" s="80" t="s">
        <v>7224</v>
      </c>
    </row>
    <row r="3236" spans="1:9" s="73" customFormat="1" ht="14.25" customHeight="1" x14ac:dyDescent="0.25">
      <c r="A3236" s="80" t="s">
        <v>14557</v>
      </c>
      <c r="B3236" s="81" t="s">
        <v>14269</v>
      </c>
      <c r="C3236" s="80">
        <v>29</v>
      </c>
      <c r="D3236" s="83">
        <v>44047</v>
      </c>
      <c r="E3236" s="83">
        <v>44067</v>
      </c>
      <c r="F3236" s="80" t="s">
        <v>2110</v>
      </c>
      <c r="G3236" s="81" t="s">
        <v>14558</v>
      </c>
      <c r="H3236" s="84" t="s">
        <v>4446</v>
      </c>
      <c r="I3236" s="80" t="s">
        <v>7224</v>
      </c>
    </row>
    <row r="3237" spans="1:9" s="73" customFormat="1" ht="14.25" customHeight="1" x14ac:dyDescent="0.25">
      <c r="A3237" s="63" t="s">
        <v>14559</v>
      </c>
      <c r="B3237" s="64" t="s">
        <v>4164</v>
      </c>
      <c r="C3237" s="63">
        <v>29</v>
      </c>
      <c r="D3237" s="66">
        <v>44047</v>
      </c>
      <c r="E3237" s="66">
        <v>44067</v>
      </c>
      <c r="F3237" s="63" t="s">
        <v>91</v>
      </c>
      <c r="G3237" s="64" t="s">
        <v>14560</v>
      </c>
      <c r="H3237" s="67"/>
      <c r="I3237" s="95"/>
    </row>
    <row r="3238" spans="1:9" s="73" customFormat="1" ht="14.25" customHeight="1" x14ac:dyDescent="0.25">
      <c r="A3238" s="63" t="s">
        <v>14561</v>
      </c>
      <c r="B3238" s="64" t="s">
        <v>14562</v>
      </c>
      <c r="C3238" s="63">
        <v>29</v>
      </c>
      <c r="D3238" s="66">
        <v>44047</v>
      </c>
      <c r="E3238" s="66">
        <v>44067</v>
      </c>
      <c r="F3238" s="63" t="s">
        <v>91</v>
      </c>
      <c r="G3238" s="64" t="s">
        <v>14563</v>
      </c>
      <c r="H3238" s="67"/>
      <c r="I3238" s="95"/>
    </row>
    <row r="3239" spans="1:9" ht="14.25" customHeight="1" x14ac:dyDescent="0.25">
      <c r="A3239" s="63" t="s">
        <v>14564</v>
      </c>
      <c r="B3239" s="64" t="s">
        <v>7959</v>
      </c>
      <c r="C3239" s="63">
        <v>29</v>
      </c>
      <c r="D3239" s="66">
        <v>44047</v>
      </c>
      <c r="E3239" s="66">
        <v>44067</v>
      </c>
      <c r="F3239" s="63" t="s">
        <v>2422</v>
      </c>
      <c r="G3239" s="64" t="s">
        <v>14565</v>
      </c>
      <c r="H3239" s="67"/>
      <c r="I3239" s="72"/>
    </row>
    <row r="3240" spans="1:9" ht="14.25" customHeight="1" x14ac:dyDescent="0.25">
      <c r="A3240" s="63" t="s">
        <v>14566</v>
      </c>
      <c r="B3240" s="64" t="s">
        <v>14567</v>
      </c>
      <c r="C3240" s="63">
        <v>29</v>
      </c>
      <c r="D3240" s="66">
        <v>44047</v>
      </c>
      <c r="E3240" s="66">
        <v>44067</v>
      </c>
      <c r="F3240" s="63" t="s">
        <v>3432</v>
      </c>
      <c r="G3240" s="64" t="s">
        <v>14568</v>
      </c>
      <c r="H3240" s="67"/>
      <c r="I3240" s="95"/>
    </row>
    <row r="3241" spans="1:9" s="75" customFormat="1" ht="14.25" customHeight="1" x14ac:dyDescent="0.25">
      <c r="A3241" s="63" t="s">
        <v>14569</v>
      </c>
      <c r="B3241" s="64" t="s">
        <v>14567</v>
      </c>
      <c r="C3241" s="63">
        <v>29</v>
      </c>
      <c r="D3241" s="66">
        <v>44047</v>
      </c>
      <c r="E3241" s="66">
        <v>44067</v>
      </c>
      <c r="F3241" s="63" t="s">
        <v>3432</v>
      </c>
      <c r="G3241" s="64" t="s">
        <v>14570</v>
      </c>
      <c r="H3241" s="67"/>
      <c r="I3241" s="72"/>
    </row>
    <row r="3242" spans="1:9" s="75" customFormat="1" ht="14.25" customHeight="1" x14ac:dyDescent="0.25">
      <c r="A3242" s="63" t="s">
        <v>14571</v>
      </c>
      <c r="B3242" s="64" t="s">
        <v>14572</v>
      </c>
      <c r="C3242" s="63">
        <v>29</v>
      </c>
      <c r="D3242" s="66">
        <v>44047</v>
      </c>
      <c r="E3242" s="66">
        <v>44067</v>
      </c>
      <c r="F3242" s="63" t="s">
        <v>135</v>
      </c>
      <c r="G3242" s="64" t="s">
        <v>14573</v>
      </c>
      <c r="H3242" s="67"/>
      <c r="I3242" s="95"/>
    </row>
    <row r="3243" spans="1:9" ht="14.25" customHeight="1" x14ac:dyDescent="0.25">
      <c r="A3243" s="63" t="s">
        <v>14574</v>
      </c>
      <c r="B3243" s="64" t="s">
        <v>3969</v>
      </c>
      <c r="C3243" s="63">
        <v>29</v>
      </c>
      <c r="D3243" s="66">
        <v>44047</v>
      </c>
      <c r="E3243" s="66">
        <v>44067</v>
      </c>
      <c r="F3243" s="63" t="s">
        <v>135</v>
      </c>
      <c r="G3243" s="64" t="s">
        <v>14575</v>
      </c>
      <c r="H3243" s="67"/>
      <c r="I3243" s="72"/>
    </row>
    <row r="3244" spans="1:9" s="73" customFormat="1" ht="14.25" customHeight="1" x14ac:dyDescent="0.25">
      <c r="A3244" s="63" t="s">
        <v>14576</v>
      </c>
      <c r="B3244" s="64" t="s">
        <v>14577</v>
      </c>
      <c r="C3244" s="63">
        <v>29</v>
      </c>
      <c r="D3244" s="66">
        <v>44047</v>
      </c>
      <c r="E3244" s="66">
        <v>44067</v>
      </c>
      <c r="F3244" s="63" t="s">
        <v>1347</v>
      </c>
      <c r="G3244" s="64" t="s">
        <v>14578</v>
      </c>
      <c r="H3244" s="67"/>
      <c r="I3244" s="68"/>
    </row>
    <row r="3245" spans="1:9" s="73" customFormat="1" ht="14.25" customHeight="1" x14ac:dyDescent="0.25">
      <c r="A3245" s="63" t="s">
        <v>14579</v>
      </c>
      <c r="B3245" s="64" t="s">
        <v>4311</v>
      </c>
      <c r="C3245" s="63">
        <v>30</v>
      </c>
      <c r="D3245" s="66">
        <v>44054</v>
      </c>
      <c r="E3245" s="66">
        <v>44074</v>
      </c>
      <c r="F3245" s="63" t="s">
        <v>4936</v>
      </c>
      <c r="G3245" s="64" t="s">
        <v>14580</v>
      </c>
      <c r="H3245" s="67"/>
      <c r="I3245" s="68"/>
    </row>
    <row r="3246" spans="1:9" s="73" customFormat="1" ht="14.25" customHeight="1" x14ac:dyDescent="0.25">
      <c r="A3246" s="59" t="s">
        <v>14581</v>
      </c>
      <c r="B3246" s="64" t="s">
        <v>8562</v>
      </c>
      <c r="C3246" s="59">
        <v>30</v>
      </c>
      <c r="D3246" s="61">
        <v>44054</v>
      </c>
      <c r="E3246" s="61">
        <v>44074</v>
      </c>
      <c r="F3246" s="59" t="s">
        <v>230</v>
      </c>
      <c r="G3246" s="17" t="s">
        <v>14582</v>
      </c>
      <c r="H3246" s="62" t="s">
        <v>13641</v>
      </c>
      <c r="I3246" s="59" t="s">
        <v>7129</v>
      </c>
    </row>
    <row r="3247" spans="1:9" s="73" customFormat="1" ht="14.25" customHeight="1" x14ac:dyDescent="0.25">
      <c r="A3247" s="63" t="s">
        <v>14583</v>
      </c>
      <c r="B3247" s="64" t="s">
        <v>14584</v>
      </c>
      <c r="C3247" s="63">
        <v>30</v>
      </c>
      <c r="D3247" s="66">
        <v>44054</v>
      </c>
      <c r="E3247" s="66">
        <v>44074</v>
      </c>
      <c r="F3247" s="63" t="s">
        <v>64</v>
      </c>
      <c r="G3247" s="64" t="s">
        <v>14585</v>
      </c>
      <c r="H3247" s="67" t="s">
        <v>13638</v>
      </c>
      <c r="I3247" s="63" t="s">
        <v>8267</v>
      </c>
    </row>
    <row r="3248" spans="1:9" ht="14.25" customHeight="1" x14ac:dyDescent="0.25">
      <c r="A3248" s="63" t="s">
        <v>14583</v>
      </c>
      <c r="B3248" s="64" t="s">
        <v>14584</v>
      </c>
      <c r="C3248" s="63">
        <v>30</v>
      </c>
      <c r="D3248" s="66">
        <v>44054</v>
      </c>
      <c r="E3248" s="66">
        <v>44074</v>
      </c>
      <c r="F3248" s="63" t="s">
        <v>64</v>
      </c>
      <c r="G3248" s="64" t="s">
        <v>14585</v>
      </c>
      <c r="H3248" s="67" t="s">
        <v>14586</v>
      </c>
      <c r="I3248" s="63" t="s">
        <v>8267</v>
      </c>
    </row>
    <row r="3249" spans="1:9" ht="14.25" customHeight="1" x14ac:dyDescent="0.25">
      <c r="A3249" s="63" t="s">
        <v>14587</v>
      </c>
      <c r="B3249" s="64" t="s">
        <v>14584</v>
      </c>
      <c r="C3249" s="63">
        <v>30</v>
      </c>
      <c r="D3249" s="66">
        <v>44054</v>
      </c>
      <c r="E3249" s="66">
        <v>44074</v>
      </c>
      <c r="F3249" s="63" t="s">
        <v>64</v>
      </c>
      <c r="G3249" s="64" t="s">
        <v>14588</v>
      </c>
      <c r="H3249" s="67" t="s">
        <v>13638</v>
      </c>
      <c r="I3249" s="63" t="s">
        <v>8267</v>
      </c>
    </row>
    <row r="3250" spans="1:9" ht="14.25" customHeight="1" x14ac:dyDescent="0.25">
      <c r="A3250" s="63" t="s">
        <v>14587</v>
      </c>
      <c r="B3250" s="64" t="s">
        <v>14584</v>
      </c>
      <c r="C3250" s="63">
        <v>30</v>
      </c>
      <c r="D3250" s="66">
        <v>44054</v>
      </c>
      <c r="E3250" s="66">
        <v>44074</v>
      </c>
      <c r="F3250" s="63" t="s">
        <v>64</v>
      </c>
      <c r="G3250" s="64" t="s">
        <v>14588</v>
      </c>
      <c r="H3250" s="67" t="s">
        <v>14586</v>
      </c>
      <c r="I3250" s="63" t="s">
        <v>8267</v>
      </c>
    </row>
    <row r="3251" spans="1:9" ht="14.25" customHeight="1" x14ac:dyDescent="0.25">
      <c r="A3251" s="63" t="s">
        <v>14589</v>
      </c>
      <c r="B3251" s="64" t="s">
        <v>7959</v>
      </c>
      <c r="C3251" s="63">
        <v>30</v>
      </c>
      <c r="D3251" s="66">
        <v>44054</v>
      </c>
      <c r="E3251" s="66">
        <v>44074</v>
      </c>
      <c r="F3251" s="63" t="s">
        <v>5046</v>
      </c>
      <c r="G3251" s="64" t="s">
        <v>14590</v>
      </c>
      <c r="H3251" s="67"/>
      <c r="I3251" s="68"/>
    </row>
    <row r="3252" spans="1:9" ht="14.25" customHeight="1" x14ac:dyDescent="0.25">
      <c r="A3252" s="63" t="s">
        <v>14591</v>
      </c>
      <c r="B3252" s="64" t="s">
        <v>4256</v>
      </c>
      <c r="C3252" s="63">
        <v>30</v>
      </c>
      <c r="D3252" s="66">
        <v>44054</v>
      </c>
      <c r="E3252" s="66">
        <v>44074</v>
      </c>
      <c r="F3252" s="63" t="s">
        <v>714</v>
      </c>
      <c r="G3252" s="64" t="s">
        <v>14592</v>
      </c>
      <c r="H3252" s="67"/>
      <c r="I3252" s="72"/>
    </row>
    <row r="3253" spans="1:9" ht="14.25" customHeight="1" x14ac:dyDescent="0.25">
      <c r="A3253" s="59" t="s">
        <v>14593</v>
      </c>
      <c r="B3253" s="64" t="s">
        <v>14594</v>
      </c>
      <c r="C3253" s="59">
        <v>30</v>
      </c>
      <c r="D3253" s="61">
        <v>44054</v>
      </c>
      <c r="E3253" s="61">
        <v>44074</v>
      </c>
      <c r="F3253" s="59" t="s">
        <v>1214</v>
      </c>
      <c r="G3253" s="17" t="s">
        <v>14595</v>
      </c>
      <c r="H3253" s="62" t="s">
        <v>14596</v>
      </c>
      <c r="I3253" s="59" t="s">
        <v>7129</v>
      </c>
    </row>
    <row r="3254" spans="1:9" ht="14.25" customHeight="1" x14ac:dyDescent="0.25">
      <c r="A3254" s="63" t="s">
        <v>14597</v>
      </c>
      <c r="B3254" s="64" t="s">
        <v>7959</v>
      </c>
      <c r="C3254" s="63">
        <v>30</v>
      </c>
      <c r="D3254" s="66">
        <v>44054</v>
      </c>
      <c r="E3254" s="66">
        <v>44074</v>
      </c>
      <c r="F3254" s="63" t="s">
        <v>2825</v>
      </c>
      <c r="G3254" s="64" t="s">
        <v>14598</v>
      </c>
      <c r="H3254" s="67"/>
      <c r="I3254" s="68"/>
    </row>
    <row r="3255" spans="1:9" ht="14.25" customHeight="1" x14ac:dyDescent="0.25">
      <c r="A3255" s="63" t="s">
        <v>14599</v>
      </c>
      <c r="B3255" s="64" t="s">
        <v>14600</v>
      </c>
      <c r="C3255" s="63">
        <v>30</v>
      </c>
      <c r="D3255" s="66">
        <v>44054</v>
      </c>
      <c r="E3255" s="66">
        <v>44074</v>
      </c>
      <c r="F3255" s="63" t="s">
        <v>2520</v>
      </c>
      <c r="G3255" s="64" t="s">
        <v>14601</v>
      </c>
      <c r="H3255" s="67"/>
      <c r="I3255" s="72"/>
    </row>
    <row r="3256" spans="1:9" ht="14.25" customHeight="1" x14ac:dyDescent="0.25">
      <c r="A3256" s="63" t="s">
        <v>14602</v>
      </c>
      <c r="B3256" s="64" t="s">
        <v>7473</v>
      </c>
      <c r="C3256" s="63">
        <v>30</v>
      </c>
      <c r="D3256" s="66">
        <v>44054</v>
      </c>
      <c r="E3256" s="66">
        <v>44074</v>
      </c>
      <c r="F3256" s="63" t="s">
        <v>842</v>
      </c>
      <c r="G3256" s="64" t="s">
        <v>14603</v>
      </c>
      <c r="H3256" s="67"/>
      <c r="I3256" s="68"/>
    </row>
    <row r="3257" spans="1:9" s="103" customFormat="1" ht="14.25" customHeight="1" x14ac:dyDescent="0.25">
      <c r="A3257" s="59" t="s">
        <v>14604</v>
      </c>
      <c r="B3257" s="64" t="s">
        <v>7803</v>
      </c>
      <c r="C3257" s="59">
        <v>30</v>
      </c>
      <c r="D3257" s="61">
        <v>44054</v>
      </c>
      <c r="E3257" s="61">
        <v>44074</v>
      </c>
      <c r="F3257" s="59" t="s">
        <v>980</v>
      </c>
      <c r="G3257" s="17" t="s">
        <v>14605</v>
      </c>
      <c r="H3257" s="62" t="s">
        <v>14606</v>
      </c>
      <c r="I3257" s="59" t="s">
        <v>7129</v>
      </c>
    </row>
    <row r="3258" spans="1:9" ht="14.25" customHeight="1" x14ac:dyDescent="0.25">
      <c r="A3258" s="63" t="s">
        <v>14607</v>
      </c>
      <c r="B3258" s="64" t="s">
        <v>8101</v>
      </c>
      <c r="C3258" s="63">
        <v>30</v>
      </c>
      <c r="D3258" s="66">
        <v>44054</v>
      </c>
      <c r="E3258" s="66">
        <v>44074</v>
      </c>
      <c r="F3258" s="63" t="s">
        <v>663</v>
      </c>
      <c r="G3258" s="64" t="s">
        <v>14608</v>
      </c>
      <c r="H3258" s="67"/>
      <c r="I3258" s="68"/>
    </row>
    <row r="3259" spans="1:9" ht="14.25" customHeight="1" x14ac:dyDescent="0.25">
      <c r="A3259" s="63" t="s">
        <v>14609</v>
      </c>
      <c r="B3259" s="64" t="s">
        <v>14610</v>
      </c>
      <c r="C3259" s="63">
        <v>30</v>
      </c>
      <c r="D3259" s="66">
        <v>44054</v>
      </c>
      <c r="E3259" s="66">
        <v>44074</v>
      </c>
      <c r="F3259" s="63" t="s">
        <v>638</v>
      </c>
      <c r="G3259" s="64" t="s">
        <v>14611</v>
      </c>
      <c r="H3259" s="67"/>
      <c r="I3259" s="68"/>
    </row>
    <row r="3260" spans="1:9" ht="14.25" customHeight="1" x14ac:dyDescent="0.25">
      <c r="A3260" s="63" t="s">
        <v>14612</v>
      </c>
      <c r="B3260" s="64" t="s">
        <v>14401</v>
      </c>
      <c r="C3260" s="63">
        <v>30</v>
      </c>
      <c r="D3260" s="66">
        <v>44054</v>
      </c>
      <c r="E3260" s="66">
        <v>44074</v>
      </c>
      <c r="F3260" s="63" t="s">
        <v>638</v>
      </c>
      <c r="G3260" s="64" t="s">
        <v>14613</v>
      </c>
      <c r="H3260" s="67"/>
      <c r="I3260" s="68"/>
    </row>
    <row r="3261" spans="1:9" ht="14.25" customHeight="1" x14ac:dyDescent="0.25">
      <c r="A3261" s="63" t="s">
        <v>14614</v>
      </c>
      <c r="B3261" s="64" t="s">
        <v>7473</v>
      </c>
      <c r="C3261" s="63">
        <v>30</v>
      </c>
      <c r="D3261" s="66">
        <v>44054</v>
      </c>
      <c r="E3261" s="66">
        <v>44074</v>
      </c>
      <c r="F3261" s="63" t="s">
        <v>147</v>
      </c>
      <c r="G3261" s="64" t="s">
        <v>14615</v>
      </c>
      <c r="H3261" s="67"/>
      <c r="I3261" s="68"/>
    </row>
    <row r="3262" spans="1:9" s="75" customFormat="1" ht="14.25" customHeight="1" x14ac:dyDescent="0.25">
      <c r="A3262" s="80" t="s">
        <v>14616</v>
      </c>
      <c r="B3262" s="81" t="s">
        <v>7300</v>
      </c>
      <c r="C3262" s="80">
        <v>30</v>
      </c>
      <c r="D3262" s="83">
        <v>44054</v>
      </c>
      <c r="E3262" s="83">
        <v>44074</v>
      </c>
      <c r="F3262" s="80" t="s">
        <v>129</v>
      </c>
      <c r="G3262" s="81" t="s">
        <v>14617</v>
      </c>
      <c r="H3262" s="84" t="s">
        <v>14618</v>
      </c>
      <c r="I3262" s="80" t="s">
        <v>7224</v>
      </c>
    </row>
    <row r="3263" spans="1:9" s="103" customFormat="1" ht="14.25" customHeight="1" x14ac:dyDescent="0.25">
      <c r="A3263" s="63" t="s">
        <v>14619</v>
      </c>
      <c r="B3263" s="64" t="s">
        <v>14620</v>
      </c>
      <c r="C3263" s="63">
        <v>30</v>
      </c>
      <c r="D3263" s="66">
        <v>44054</v>
      </c>
      <c r="E3263" s="66">
        <v>44074</v>
      </c>
      <c r="F3263" s="63" t="s">
        <v>5198</v>
      </c>
      <c r="G3263" s="64" t="s">
        <v>14621</v>
      </c>
      <c r="H3263" s="77"/>
      <c r="I3263" s="68"/>
    </row>
    <row r="3264" spans="1:9" s="75" customFormat="1" ht="14.25" customHeight="1" x14ac:dyDescent="0.25">
      <c r="A3264" s="63" t="s">
        <v>14622</v>
      </c>
      <c r="B3264" s="64" t="s">
        <v>14623</v>
      </c>
      <c r="C3264" s="63">
        <v>30</v>
      </c>
      <c r="D3264" s="66">
        <v>44054</v>
      </c>
      <c r="E3264" s="66">
        <v>44074</v>
      </c>
      <c r="F3264" s="63" t="s">
        <v>3274</v>
      </c>
      <c r="G3264" s="64" t="s">
        <v>14624</v>
      </c>
      <c r="H3264" s="67"/>
      <c r="I3264" s="68"/>
    </row>
    <row r="3265" spans="1:9" ht="14.25" customHeight="1" x14ac:dyDescent="0.25">
      <c r="A3265" s="63" t="s">
        <v>14625</v>
      </c>
      <c r="B3265" s="64" t="s">
        <v>4901</v>
      </c>
      <c r="C3265" s="63">
        <v>30</v>
      </c>
      <c r="D3265" s="66">
        <v>44054</v>
      </c>
      <c r="E3265" s="66">
        <v>44074</v>
      </c>
      <c r="F3265" s="63" t="s">
        <v>392</v>
      </c>
      <c r="G3265" s="64" t="s">
        <v>14626</v>
      </c>
      <c r="H3265" s="67"/>
      <c r="I3265" s="95"/>
    </row>
    <row r="3266" spans="1:9" ht="14.25" customHeight="1" x14ac:dyDescent="0.25">
      <c r="A3266" s="80" t="s">
        <v>14627</v>
      </c>
      <c r="B3266" s="81" t="s">
        <v>14628</v>
      </c>
      <c r="C3266" s="80">
        <v>30</v>
      </c>
      <c r="D3266" s="83">
        <v>44054</v>
      </c>
      <c r="E3266" s="83">
        <v>44074</v>
      </c>
      <c r="F3266" s="80" t="s">
        <v>623</v>
      </c>
      <c r="G3266" s="81" t="s">
        <v>14629</v>
      </c>
      <c r="H3266" s="84" t="s">
        <v>14630</v>
      </c>
      <c r="I3266" s="85" t="s">
        <v>7224</v>
      </c>
    </row>
    <row r="3267" spans="1:9" ht="14.25" customHeight="1" x14ac:dyDescent="0.25">
      <c r="A3267" s="80" t="s">
        <v>14627</v>
      </c>
      <c r="B3267" s="81" t="s">
        <v>14628</v>
      </c>
      <c r="C3267" s="80">
        <v>30</v>
      </c>
      <c r="D3267" s="83">
        <v>44054</v>
      </c>
      <c r="E3267" s="83">
        <v>44074</v>
      </c>
      <c r="F3267" s="80" t="s">
        <v>623</v>
      </c>
      <c r="G3267" s="81" t="s">
        <v>14629</v>
      </c>
      <c r="H3267" s="84" t="s">
        <v>10037</v>
      </c>
      <c r="I3267" s="85" t="s">
        <v>7224</v>
      </c>
    </row>
    <row r="3268" spans="1:9" ht="14.25" customHeight="1" x14ac:dyDescent="0.25">
      <c r="A3268" s="80" t="s">
        <v>14627</v>
      </c>
      <c r="B3268" s="81" t="s">
        <v>14628</v>
      </c>
      <c r="C3268" s="80">
        <v>30</v>
      </c>
      <c r="D3268" s="83">
        <v>44054</v>
      </c>
      <c r="E3268" s="83">
        <v>44074</v>
      </c>
      <c r="F3268" s="80" t="s">
        <v>623</v>
      </c>
      <c r="G3268" s="81" t="s">
        <v>14629</v>
      </c>
      <c r="H3268" s="84" t="s">
        <v>9323</v>
      </c>
      <c r="I3268" s="85" t="s">
        <v>7224</v>
      </c>
    </row>
    <row r="3269" spans="1:9" s="73" customFormat="1" ht="14.25" customHeight="1" x14ac:dyDescent="0.25">
      <c r="A3269" s="59" t="s">
        <v>14631</v>
      </c>
      <c r="B3269" s="64" t="s">
        <v>4666</v>
      </c>
      <c r="C3269" s="59">
        <v>30</v>
      </c>
      <c r="D3269" s="61">
        <v>44054</v>
      </c>
      <c r="E3269" s="61">
        <v>44074</v>
      </c>
      <c r="F3269" s="59" t="s">
        <v>332</v>
      </c>
      <c r="G3269" s="17" t="s">
        <v>14632</v>
      </c>
      <c r="H3269" s="62" t="s">
        <v>14633</v>
      </c>
      <c r="I3269" s="59" t="s">
        <v>7129</v>
      </c>
    </row>
    <row r="3270" spans="1:9" s="73" customFormat="1" ht="14.25" customHeight="1" x14ac:dyDescent="0.25">
      <c r="A3270" s="59" t="s">
        <v>14631</v>
      </c>
      <c r="B3270" s="64" t="s">
        <v>4666</v>
      </c>
      <c r="C3270" s="59">
        <v>30</v>
      </c>
      <c r="D3270" s="61">
        <v>44054</v>
      </c>
      <c r="E3270" s="61">
        <v>44074</v>
      </c>
      <c r="F3270" s="59" t="s">
        <v>332</v>
      </c>
      <c r="G3270" s="17" t="s">
        <v>14632</v>
      </c>
      <c r="H3270" s="62" t="s">
        <v>14634</v>
      </c>
      <c r="I3270" s="59" t="s">
        <v>7129</v>
      </c>
    </row>
    <row r="3271" spans="1:9" s="75" customFormat="1" ht="14.25" customHeight="1" x14ac:dyDescent="0.25">
      <c r="A3271" s="63" t="s">
        <v>14635</v>
      </c>
      <c r="B3271" s="64" t="s">
        <v>4026</v>
      </c>
      <c r="C3271" s="63">
        <v>30</v>
      </c>
      <c r="D3271" s="66">
        <v>44054</v>
      </c>
      <c r="E3271" s="66">
        <v>44074</v>
      </c>
      <c r="F3271" s="63" t="s">
        <v>332</v>
      </c>
      <c r="G3271" s="64" t="s">
        <v>14636</v>
      </c>
      <c r="H3271" s="67"/>
      <c r="I3271" s="101"/>
    </row>
    <row r="3272" spans="1:9" s="73" customFormat="1" ht="14.25" customHeight="1" x14ac:dyDescent="0.25">
      <c r="A3272" s="63" t="s">
        <v>14637</v>
      </c>
      <c r="B3272" s="64" t="s">
        <v>8616</v>
      </c>
      <c r="C3272" s="63">
        <v>30</v>
      </c>
      <c r="D3272" s="66">
        <v>44054</v>
      </c>
      <c r="E3272" s="66">
        <v>44074</v>
      </c>
      <c r="F3272" s="63" t="s">
        <v>332</v>
      </c>
      <c r="G3272" s="64" t="s">
        <v>14638</v>
      </c>
      <c r="H3272" s="67"/>
      <c r="I3272" s="72"/>
    </row>
    <row r="3273" spans="1:9" s="75" customFormat="1" ht="14.25" customHeight="1" x14ac:dyDescent="0.25">
      <c r="A3273" s="63" t="s">
        <v>14639</v>
      </c>
      <c r="B3273" s="64" t="s">
        <v>8616</v>
      </c>
      <c r="C3273" s="63">
        <v>30</v>
      </c>
      <c r="D3273" s="66">
        <v>44054</v>
      </c>
      <c r="E3273" s="66">
        <v>44074</v>
      </c>
      <c r="F3273" s="63" t="s">
        <v>332</v>
      </c>
      <c r="G3273" s="64" t="s">
        <v>14640</v>
      </c>
      <c r="H3273" s="67"/>
      <c r="I3273" s="68"/>
    </row>
    <row r="3274" spans="1:9" ht="14.25" customHeight="1" x14ac:dyDescent="0.25">
      <c r="A3274" s="63" t="s">
        <v>14641</v>
      </c>
      <c r="B3274" s="64" t="s">
        <v>8616</v>
      </c>
      <c r="C3274" s="63">
        <v>30</v>
      </c>
      <c r="D3274" s="66">
        <v>44054</v>
      </c>
      <c r="E3274" s="66">
        <v>44074</v>
      </c>
      <c r="F3274" s="63" t="s">
        <v>332</v>
      </c>
      <c r="G3274" s="64" t="s">
        <v>14642</v>
      </c>
      <c r="H3274" s="67"/>
      <c r="I3274" s="72"/>
    </row>
    <row r="3275" spans="1:9" s="75" customFormat="1" ht="14.25" customHeight="1" x14ac:dyDescent="0.25">
      <c r="A3275" s="63" t="s">
        <v>14643</v>
      </c>
      <c r="B3275" s="64" t="s">
        <v>8616</v>
      </c>
      <c r="C3275" s="63">
        <v>30</v>
      </c>
      <c r="D3275" s="66">
        <v>44054</v>
      </c>
      <c r="E3275" s="66">
        <v>44074</v>
      </c>
      <c r="F3275" s="63" t="s">
        <v>332</v>
      </c>
      <c r="G3275" s="64" t="s">
        <v>14644</v>
      </c>
      <c r="H3275" s="67"/>
      <c r="I3275" s="68"/>
    </row>
    <row r="3276" spans="1:9" ht="14.25" customHeight="1" x14ac:dyDescent="0.25">
      <c r="A3276" s="80" t="s">
        <v>14645</v>
      </c>
      <c r="B3276" s="81" t="s">
        <v>14646</v>
      </c>
      <c r="C3276" s="80">
        <v>30</v>
      </c>
      <c r="D3276" s="83">
        <v>44054</v>
      </c>
      <c r="E3276" s="83">
        <v>44074</v>
      </c>
      <c r="F3276" s="80" t="s">
        <v>975</v>
      </c>
      <c r="G3276" s="81" t="s">
        <v>14647</v>
      </c>
      <c r="H3276" s="84" t="s">
        <v>13638</v>
      </c>
      <c r="I3276" s="80" t="s">
        <v>7224</v>
      </c>
    </row>
    <row r="3277" spans="1:9" ht="14.25" customHeight="1" x14ac:dyDescent="0.25">
      <c r="A3277" s="80" t="s">
        <v>14645</v>
      </c>
      <c r="B3277" s="81" t="s">
        <v>14646</v>
      </c>
      <c r="C3277" s="80">
        <v>30</v>
      </c>
      <c r="D3277" s="83">
        <v>44054</v>
      </c>
      <c r="E3277" s="83">
        <v>44074</v>
      </c>
      <c r="F3277" s="80" t="s">
        <v>975</v>
      </c>
      <c r="G3277" s="81" t="s">
        <v>14647</v>
      </c>
      <c r="H3277" s="84" t="s">
        <v>4521</v>
      </c>
      <c r="I3277" s="80" t="s">
        <v>7224</v>
      </c>
    </row>
    <row r="3278" spans="1:9" ht="14.25" customHeight="1" x14ac:dyDescent="0.25">
      <c r="A3278" s="80" t="s">
        <v>14645</v>
      </c>
      <c r="B3278" s="81" t="s">
        <v>14646</v>
      </c>
      <c r="C3278" s="80">
        <v>30</v>
      </c>
      <c r="D3278" s="83">
        <v>44054</v>
      </c>
      <c r="E3278" s="83">
        <v>44074</v>
      </c>
      <c r="F3278" s="80" t="s">
        <v>975</v>
      </c>
      <c r="G3278" s="81" t="s">
        <v>14647</v>
      </c>
      <c r="H3278" s="84" t="s">
        <v>14648</v>
      </c>
      <c r="I3278" s="80" t="s">
        <v>7224</v>
      </c>
    </row>
    <row r="3279" spans="1:9" ht="14.25" customHeight="1" x14ac:dyDescent="0.25">
      <c r="A3279" s="80" t="s">
        <v>14645</v>
      </c>
      <c r="B3279" s="81" t="s">
        <v>14646</v>
      </c>
      <c r="C3279" s="80">
        <v>30</v>
      </c>
      <c r="D3279" s="83">
        <v>44054</v>
      </c>
      <c r="E3279" s="83">
        <v>44074</v>
      </c>
      <c r="F3279" s="80" t="s">
        <v>975</v>
      </c>
      <c r="G3279" s="81" t="s">
        <v>14647</v>
      </c>
      <c r="H3279" s="84" t="s">
        <v>14649</v>
      </c>
      <c r="I3279" s="80" t="s">
        <v>7224</v>
      </c>
    </row>
    <row r="3280" spans="1:9" ht="14.25" customHeight="1" x14ac:dyDescent="0.25">
      <c r="A3280" s="63" t="s">
        <v>14650</v>
      </c>
      <c r="B3280" s="64" t="s">
        <v>4331</v>
      </c>
      <c r="C3280" s="63">
        <v>30</v>
      </c>
      <c r="D3280" s="66">
        <v>44054</v>
      </c>
      <c r="E3280" s="66">
        <v>44074</v>
      </c>
      <c r="F3280" s="63" t="s">
        <v>254</v>
      </c>
      <c r="G3280" s="64" t="s">
        <v>14651</v>
      </c>
      <c r="H3280" s="67"/>
      <c r="I3280" s="101"/>
    </row>
    <row r="3281" spans="1:9" ht="14.25" customHeight="1" x14ac:dyDescent="0.25">
      <c r="A3281" s="63" t="s">
        <v>14652</v>
      </c>
      <c r="B3281" s="64" t="s">
        <v>14653</v>
      </c>
      <c r="C3281" s="63">
        <v>30</v>
      </c>
      <c r="D3281" s="66">
        <v>44054</v>
      </c>
      <c r="E3281" s="66">
        <v>44074</v>
      </c>
      <c r="F3281" s="63" t="s">
        <v>5332</v>
      </c>
      <c r="G3281" s="64" t="s">
        <v>14654</v>
      </c>
      <c r="H3281" s="67"/>
      <c r="I3281" s="68"/>
    </row>
    <row r="3282" spans="1:9" s="73" customFormat="1" ht="14.25" customHeight="1" x14ac:dyDescent="0.25">
      <c r="A3282" s="63" t="s">
        <v>14655</v>
      </c>
      <c r="B3282" s="64" t="s">
        <v>14656</v>
      </c>
      <c r="C3282" s="63">
        <v>30</v>
      </c>
      <c r="D3282" s="66">
        <v>44054</v>
      </c>
      <c r="E3282" s="66">
        <v>44074</v>
      </c>
      <c r="F3282" s="63" t="s">
        <v>5386</v>
      </c>
      <c r="G3282" s="64" t="s">
        <v>14657</v>
      </c>
      <c r="H3282" s="67"/>
      <c r="I3282" s="68"/>
    </row>
    <row r="3283" spans="1:9" s="73" customFormat="1" ht="14.25" customHeight="1" x14ac:dyDescent="0.25">
      <c r="A3283" s="63" t="s">
        <v>14658</v>
      </c>
      <c r="B3283" s="64" t="s">
        <v>14659</v>
      </c>
      <c r="C3283" s="63">
        <v>30</v>
      </c>
      <c r="D3283" s="66">
        <v>44054</v>
      </c>
      <c r="E3283" s="66">
        <v>44074</v>
      </c>
      <c r="F3283" s="63" t="s">
        <v>322</v>
      </c>
      <c r="G3283" s="64" t="s">
        <v>14660</v>
      </c>
      <c r="H3283" s="67"/>
      <c r="I3283" s="72"/>
    </row>
    <row r="3284" spans="1:9" s="73" customFormat="1" ht="14.25" customHeight="1" x14ac:dyDescent="0.25">
      <c r="A3284" s="63" t="s">
        <v>14661</v>
      </c>
      <c r="B3284" s="64" t="s">
        <v>7566</v>
      </c>
      <c r="C3284" s="63">
        <v>30</v>
      </c>
      <c r="D3284" s="66">
        <v>44054</v>
      </c>
      <c r="E3284" s="66">
        <v>44074</v>
      </c>
      <c r="F3284" s="63" t="s">
        <v>1772</v>
      </c>
      <c r="G3284" s="64" t="s">
        <v>14662</v>
      </c>
      <c r="H3284" s="67"/>
      <c r="I3284" s="68"/>
    </row>
    <row r="3285" spans="1:9" ht="14.25" customHeight="1" x14ac:dyDescent="0.25">
      <c r="A3285" s="63" t="s">
        <v>14663</v>
      </c>
      <c r="B3285" s="64" t="s">
        <v>14664</v>
      </c>
      <c r="C3285" s="63">
        <v>30</v>
      </c>
      <c r="D3285" s="66">
        <v>44054</v>
      </c>
      <c r="E3285" s="66">
        <v>44074</v>
      </c>
      <c r="F3285" s="63" t="s">
        <v>281</v>
      </c>
      <c r="G3285" s="64" t="s">
        <v>14665</v>
      </c>
      <c r="H3285" s="67"/>
      <c r="I3285" s="68"/>
    </row>
    <row r="3286" spans="1:9" ht="14.25" customHeight="1" x14ac:dyDescent="0.25">
      <c r="A3286" s="63" t="s">
        <v>14666</v>
      </c>
      <c r="B3286" s="64" t="s">
        <v>14667</v>
      </c>
      <c r="C3286" s="63">
        <v>30</v>
      </c>
      <c r="D3286" s="66">
        <v>44054</v>
      </c>
      <c r="E3286" s="66">
        <v>44074</v>
      </c>
      <c r="F3286" s="63" t="s">
        <v>281</v>
      </c>
      <c r="G3286" s="64" t="s">
        <v>14668</v>
      </c>
      <c r="H3286" s="67"/>
      <c r="I3286" s="68"/>
    </row>
    <row r="3287" spans="1:9" ht="14.25" customHeight="1" x14ac:dyDescent="0.25">
      <c r="A3287" s="63" t="s">
        <v>14669</v>
      </c>
      <c r="B3287" s="64" t="s">
        <v>9116</v>
      </c>
      <c r="C3287" s="63">
        <v>30</v>
      </c>
      <c r="D3287" s="66">
        <v>44054</v>
      </c>
      <c r="E3287" s="66">
        <v>44074</v>
      </c>
      <c r="F3287" s="63" t="s">
        <v>669</v>
      </c>
      <c r="G3287" s="64" t="s">
        <v>14670</v>
      </c>
      <c r="H3287" s="67"/>
      <c r="I3287" s="68"/>
    </row>
    <row r="3288" spans="1:9" s="73" customFormat="1" ht="14.25" customHeight="1" x14ac:dyDescent="0.25">
      <c r="A3288" s="63" t="s">
        <v>14671</v>
      </c>
      <c r="B3288" s="64" t="s">
        <v>14672</v>
      </c>
      <c r="C3288" s="63">
        <v>30</v>
      </c>
      <c r="D3288" s="66">
        <v>44054</v>
      </c>
      <c r="E3288" s="66">
        <v>44074</v>
      </c>
      <c r="F3288" s="63" t="s">
        <v>587</v>
      </c>
      <c r="G3288" s="64" t="s">
        <v>14673</v>
      </c>
      <c r="H3288" s="67"/>
      <c r="I3288" s="68"/>
    </row>
    <row r="3289" spans="1:9" ht="14.25" customHeight="1" x14ac:dyDescent="0.25">
      <c r="A3289" s="63" t="s">
        <v>14674</v>
      </c>
      <c r="B3289" s="64" t="s">
        <v>14675</v>
      </c>
      <c r="C3289" s="63">
        <v>30</v>
      </c>
      <c r="D3289" s="66">
        <v>44054</v>
      </c>
      <c r="E3289" s="66">
        <v>44074</v>
      </c>
      <c r="F3289" s="63" t="s">
        <v>200</v>
      </c>
      <c r="G3289" s="64" t="s">
        <v>14676</v>
      </c>
      <c r="H3289" s="67"/>
      <c r="I3289" s="72"/>
    </row>
    <row r="3290" spans="1:9" ht="14.25" customHeight="1" x14ac:dyDescent="0.25">
      <c r="A3290" s="63" t="s">
        <v>14677</v>
      </c>
      <c r="B3290" s="64" t="s">
        <v>14675</v>
      </c>
      <c r="C3290" s="63">
        <v>30</v>
      </c>
      <c r="D3290" s="66">
        <v>44054</v>
      </c>
      <c r="E3290" s="66">
        <v>44074</v>
      </c>
      <c r="F3290" s="63" t="s">
        <v>200</v>
      </c>
      <c r="G3290" s="64" t="s">
        <v>14678</v>
      </c>
      <c r="H3290" s="67"/>
      <c r="I3290" s="68"/>
    </row>
    <row r="3291" spans="1:9" ht="14.25" customHeight="1" x14ac:dyDescent="0.25">
      <c r="A3291" s="59" t="s">
        <v>14679</v>
      </c>
      <c r="B3291" s="64" t="s">
        <v>14675</v>
      </c>
      <c r="C3291" s="59">
        <v>30</v>
      </c>
      <c r="D3291" s="61">
        <v>44054</v>
      </c>
      <c r="E3291" s="61">
        <v>44074</v>
      </c>
      <c r="F3291" s="59" t="s">
        <v>200</v>
      </c>
      <c r="G3291" s="17" t="s">
        <v>14680</v>
      </c>
      <c r="H3291" s="62" t="s">
        <v>7677</v>
      </c>
      <c r="I3291" s="59" t="s">
        <v>7129</v>
      </c>
    </row>
    <row r="3292" spans="1:9" ht="14.25" customHeight="1" x14ac:dyDescent="0.25">
      <c r="A3292" s="80" t="s">
        <v>14681</v>
      </c>
      <c r="B3292" s="81" t="s">
        <v>7669</v>
      </c>
      <c r="C3292" s="80">
        <v>30</v>
      </c>
      <c r="D3292" s="83">
        <v>44054</v>
      </c>
      <c r="E3292" s="83">
        <v>44074</v>
      </c>
      <c r="F3292" s="80" t="s">
        <v>200</v>
      </c>
      <c r="G3292" s="81" t="s">
        <v>14682</v>
      </c>
      <c r="H3292" s="84" t="s">
        <v>7671</v>
      </c>
      <c r="I3292" s="80" t="s">
        <v>7224</v>
      </c>
    </row>
    <row r="3293" spans="1:9" ht="14.25" customHeight="1" x14ac:dyDescent="0.25">
      <c r="A3293" s="80" t="s">
        <v>14681</v>
      </c>
      <c r="B3293" s="81" t="s">
        <v>7669</v>
      </c>
      <c r="C3293" s="80">
        <v>30</v>
      </c>
      <c r="D3293" s="83">
        <v>44054</v>
      </c>
      <c r="E3293" s="83">
        <v>44074</v>
      </c>
      <c r="F3293" s="80" t="s">
        <v>200</v>
      </c>
      <c r="G3293" s="81" t="s">
        <v>14682</v>
      </c>
      <c r="H3293" s="84" t="s">
        <v>7671</v>
      </c>
      <c r="I3293" s="80" t="s">
        <v>7224</v>
      </c>
    </row>
    <row r="3294" spans="1:9" ht="14.25" customHeight="1" x14ac:dyDescent="0.25">
      <c r="A3294" s="80" t="s">
        <v>14681</v>
      </c>
      <c r="B3294" s="81" t="s">
        <v>7669</v>
      </c>
      <c r="C3294" s="80">
        <v>30</v>
      </c>
      <c r="D3294" s="83">
        <v>44054</v>
      </c>
      <c r="E3294" s="83">
        <v>44074</v>
      </c>
      <c r="F3294" s="80" t="s">
        <v>200</v>
      </c>
      <c r="G3294" s="81" t="s">
        <v>14682</v>
      </c>
      <c r="H3294" s="84" t="s">
        <v>9321</v>
      </c>
      <c r="I3294" s="80" t="s">
        <v>7224</v>
      </c>
    </row>
    <row r="3295" spans="1:9" ht="14.25" customHeight="1" x14ac:dyDescent="0.25">
      <c r="A3295" s="80" t="s">
        <v>14683</v>
      </c>
      <c r="B3295" s="81" t="s">
        <v>7669</v>
      </c>
      <c r="C3295" s="80">
        <v>30</v>
      </c>
      <c r="D3295" s="83">
        <v>44054</v>
      </c>
      <c r="E3295" s="83">
        <v>44074</v>
      </c>
      <c r="F3295" s="80" t="s">
        <v>200</v>
      </c>
      <c r="G3295" s="81" t="s">
        <v>14684</v>
      </c>
      <c r="H3295" s="84" t="s">
        <v>9321</v>
      </c>
      <c r="I3295" s="80" t="s">
        <v>7224</v>
      </c>
    </row>
    <row r="3296" spans="1:9" ht="14.25" customHeight="1" x14ac:dyDescent="0.25">
      <c r="A3296" s="80" t="s">
        <v>14683</v>
      </c>
      <c r="B3296" s="81" t="s">
        <v>7669</v>
      </c>
      <c r="C3296" s="80">
        <v>30</v>
      </c>
      <c r="D3296" s="83">
        <v>44054</v>
      </c>
      <c r="E3296" s="83">
        <v>44074</v>
      </c>
      <c r="F3296" s="80" t="s">
        <v>200</v>
      </c>
      <c r="G3296" s="81" t="s">
        <v>14684</v>
      </c>
      <c r="H3296" s="84" t="s">
        <v>9321</v>
      </c>
      <c r="I3296" s="80" t="s">
        <v>7224</v>
      </c>
    </row>
    <row r="3297" spans="1:9" ht="14.25" customHeight="1" x14ac:dyDescent="0.25">
      <c r="A3297" s="59" t="s">
        <v>14683</v>
      </c>
      <c r="B3297" s="64" t="s">
        <v>7669</v>
      </c>
      <c r="C3297" s="59">
        <v>30</v>
      </c>
      <c r="D3297" s="61">
        <v>44054</v>
      </c>
      <c r="E3297" s="61">
        <v>44074</v>
      </c>
      <c r="F3297" s="59" t="s">
        <v>200</v>
      </c>
      <c r="G3297" s="17" t="s">
        <v>14684</v>
      </c>
      <c r="H3297" s="62" t="s">
        <v>7671</v>
      </c>
      <c r="I3297" s="59" t="s">
        <v>7129</v>
      </c>
    </row>
    <row r="3298" spans="1:9" ht="14.25" customHeight="1" x14ac:dyDescent="0.25">
      <c r="A3298" s="59" t="s">
        <v>14683</v>
      </c>
      <c r="B3298" s="64" t="s">
        <v>7669</v>
      </c>
      <c r="C3298" s="59">
        <v>30</v>
      </c>
      <c r="D3298" s="61">
        <v>44054</v>
      </c>
      <c r="E3298" s="61">
        <v>44074</v>
      </c>
      <c r="F3298" s="59" t="s">
        <v>200</v>
      </c>
      <c r="G3298" s="17" t="s">
        <v>14684</v>
      </c>
      <c r="H3298" s="97" t="s">
        <v>7677</v>
      </c>
      <c r="I3298" s="59" t="s">
        <v>7129</v>
      </c>
    </row>
    <row r="3299" spans="1:9" ht="14.25" customHeight="1" x14ac:dyDescent="0.25">
      <c r="A3299" s="80" t="s">
        <v>14683</v>
      </c>
      <c r="B3299" s="81" t="s">
        <v>7669</v>
      </c>
      <c r="C3299" s="80">
        <v>30</v>
      </c>
      <c r="D3299" s="83">
        <v>44054</v>
      </c>
      <c r="E3299" s="83">
        <v>44074</v>
      </c>
      <c r="F3299" s="80" t="s">
        <v>200</v>
      </c>
      <c r="G3299" s="81" t="s">
        <v>14684</v>
      </c>
      <c r="H3299" s="84" t="s">
        <v>9321</v>
      </c>
      <c r="I3299" s="80" t="s">
        <v>7224</v>
      </c>
    </row>
    <row r="3300" spans="1:9" ht="14.25" customHeight="1" x14ac:dyDescent="0.25">
      <c r="A3300" s="63" t="s">
        <v>14685</v>
      </c>
      <c r="B3300" s="64" t="s">
        <v>4262</v>
      </c>
      <c r="C3300" s="63">
        <v>30</v>
      </c>
      <c r="D3300" s="66">
        <v>44054</v>
      </c>
      <c r="E3300" s="66">
        <v>44074</v>
      </c>
      <c r="F3300" s="63" t="s">
        <v>200</v>
      </c>
      <c r="G3300" s="64" t="s">
        <v>14686</v>
      </c>
      <c r="H3300" s="67"/>
      <c r="I3300" s="95"/>
    </row>
    <row r="3301" spans="1:9" s="73" customFormat="1" ht="14.25" customHeight="1" x14ac:dyDescent="0.25">
      <c r="A3301" s="59" t="s">
        <v>14687</v>
      </c>
      <c r="B3301" s="64" t="s">
        <v>14483</v>
      </c>
      <c r="C3301" s="59">
        <v>30</v>
      </c>
      <c r="D3301" s="61">
        <v>44054</v>
      </c>
      <c r="E3301" s="61">
        <v>44074</v>
      </c>
      <c r="F3301" s="59" t="s">
        <v>192</v>
      </c>
      <c r="G3301" s="17" t="s">
        <v>14688</v>
      </c>
      <c r="H3301" s="62" t="s">
        <v>7677</v>
      </c>
      <c r="I3301" s="59" t="s">
        <v>7129</v>
      </c>
    </row>
    <row r="3302" spans="1:9" s="73" customFormat="1" ht="14.25" customHeight="1" x14ac:dyDescent="0.25">
      <c r="A3302" s="59" t="s">
        <v>14689</v>
      </c>
      <c r="B3302" s="64" t="s">
        <v>14675</v>
      </c>
      <c r="C3302" s="59">
        <v>30</v>
      </c>
      <c r="D3302" s="61">
        <v>44054</v>
      </c>
      <c r="E3302" s="61">
        <v>44074</v>
      </c>
      <c r="F3302" s="59" t="s">
        <v>658</v>
      </c>
      <c r="G3302" s="17" t="s">
        <v>14690</v>
      </c>
      <c r="H3302" s="62" t="s">
        <v>7677</v>
      </c>
      <c r="I3302" s="59" t="s">
        <v>7129</v>
      </c>
    </row>
    <row r="3303" spans="1:9" s="73" customFormat="1" ht="14.25" customHeight="1" x14ac:dyDescent="0.25">
      <c r="A3303" s="59" t="s">
        <v>14691</v>
      </c>
      <c r="B3303" s="64" t="s">
        <v>14692</v>
      </c>
      <c r="C3303" s="59">
        <v>30</v>
      </c>
      <c r="D3303" s="61">
        <v>44054</v>
      </c>
      <c r="E3303" s="61">
        <v>44074</v>
      </c>
      <c r="F3303" s="59" t="s">
        <v>2517</v>
      </c>
      <c r="G3303" s="17" t="s">
        <v>14693</v>
      </c>
      <c r="H3303" s="62" t="s">
        <v>14694</v>
      </c>
      <c r="I3303" s="59" t="s">
        <v>7129</v>
      </c>
    </row>
    <row r="3304" spans="1:9" ht="14.25" customHeight="1" x14ac:dyDescent="0.25">
      <c r="A3304" s="63" t="s">
        <v>14695</v>
      </c>
      <c r="B3304" s="64" t="s">
        <v>14494</v>
      </c>
      <c r="C3304" s="63">
        <v>30</v>
      </c>
      <c r="D3304" s="66">
        <v>44054</v>
      </c>
      <c r="E3304" s="66">
        <v>44074</v>
      </c>
      <c r="F3304" s="63" t="s">
        <v>3818</v>
      </c>
      <c r="G3304" s="64" t="s">
        <v>14696</v>
      </c>
      <c r="H3304" s="67"/>
      <c r="I3304" s="68"/>
    </row>
    <row r="3305" spans="1:9" ht="14.25" customHeight="1" x14ac:dyDescent="0.25">
      <c r="A3305" s="63" t="s">
        <v>14697</v>
      </c>
      <c r="B3305" s="64" t="s">
        <v>4619</v>
      </c>
      <c r="C3305" s="63">
        <v>30</v>
      </c>
      <c r="D3305" s="66">
        <v>44054</v>
      </c>
      <c r="E3305" s="66">
        <v>44074</v>
      </c>
      <c r="F3305" s="63" t="s">
        <v>6002</v>
      </c>
      <c r="G3305" s="64" t="s">
        <v>14698</v>
      </c>
      <c r="H3305" s="67"/>
      <c r="I3305" s="68"/>
    </row>
    <row r="3306" spans="1:9" ht="14.25" customHeight="1" x14ac:dyDescent="0.25">
      <c r="A3306" s="59" t="s">
        <v>14699</v>
      </c>
      <c r="B3306" s="64" t="s">
        <v>4878</v>
      </c>
      <c r="C3306" s="59">
        <v>30</v>
      </c>
      <c r="D3306" s="61">
        <v>44054</v>
      </c>
      <c r="E3306" s="61">
        <v>44074</v>
      </c>
      <c r="F3306" s="59" t="s">
        <v>571</v>
      </c>
      <c r="G3306" s="17" t="s">
        <v>14700</v>
      </c>
      <c r="H3306" s="62" t="s">
        <v>14701</v>
      </c>
      <c r="I3306" s="59" t="s">
        <v>7129</v>
      </c>
    </row>
    <row r="3307" spans="1:9" ht="14.25" customHeight="1" x14ac:dyDescent="0.25">
      <c r="A3307" s="59" t="s">
        <v>14702</v>
      </c>
      <c r="B3307" s="64" t="s">
        <v>4878</v>
      </c>
      <c r="C3307" s="59">
        <v>30</v>
      </c>
      <c r="D3307" s="61">
        <v>44054</v>
      </c>
      <c r="E3307" s="61">
        <v>44074</v>
      </c>
      <c r="F3307" s="59" t="s">
        <v>571</v>
      </c>
      <c r="G3307" s="17" t="s">
        <v>14703</v>
      </c>
      <c r="H3307" s="62" t="s">
        <v>14701</v>
      </c>
      <c r="I3307" s="59" t="s">
        <v>7129</v>
      </c>
    </row>
    <row r="3308" spans="1:9" ht="14.25" customHeight="1" x14ac:dyDescent="0.25">
      <c r="A3308" s="80" t="s">
        <v>14704</v>
      </c>
      <c r="B3308" s="81" t="s">
        <v>14705</v>
      </c>
      <c r="C3308" s="80">
        <v>30</v>
      </c>
      <c r="D3308" s="83">
        <v>44054</v>
      </c>
      <c r="E3308" s="83">
        <v>44074</v>
      </c>
      <c r="F3308" s="80" t="s">
        <v>386</v>
      </c>
      <c r="G3308" s="81" t="s">
        <v>14706</v>
      </c>
      <c r="H3308" s="84" t="s">
        <v>7677</v>
      </c>
      <c r="I3308" s="80" t="s">
        <v>7224</v>
      </c>
    </row>
    <row r="3309" spans="1:9" ht="14.25" customHeight="1" x14ac:dyDescent="0.25">
      <c r="A3309" s="80" t="s">
        <v>14707</v>
      </c>
      <c r="B3309" s="81" t="s">
        <v>14705</v>
      </c>
      <c r="C3309" s="80">
        <v>30</v>
      </c>
      <c r="D3309" s="83">
        <v>44054</v>
      </c>
      <c r="E3309" s="83">
        <v>44074</v>
      </c>
      <c r="F3309" s="80" t="s">
        <v>386</v>
      </c>
      <c r="G3309" s="81" t="s">
        <v>14708</v>
      </c>
      <c r="H3309" s="84" t="s">
        <v>7677</v>
      </c>
      <c r="I3309" s="80" t="s">
        <v>7224</v>
      </c>
    </row>
    <row r="3310" spans="1:9" ht="14.25" customHeight="1" x14ac:dyDescent="0.25">
      <c r="A3310" s="63" t="s">
        <v>14709</v>
      </c>
      <c r="B3310" s="64" t="s">
        <v>14710</v>
      </c>
      <c r="C3310" s="63">
        <v>30</v>
      </c>
      <c r="D3310" s="66">
        <v>44054</v>
      </c>
      <c r="E3310" s="66">
        <v>44074</v>
      </c>
      <c r="F3310" s="63" t="s">
        <v>430</v>
      </c>
      <c r="G3310" s="64" t="s">
        <v>14711</v>
      </c>
      <c r="H3310" s="67"/>
      <c r="I3310" s="72"/>
    </row>
    <row r="3311" spans="1:9" ht="14.25" customHeight="1" x14ac:dyDescent="0.25">
      <c r="A3311" s="63" t="s">
        <v>14712</v>
      </c>
      <c r="B3311" s="64" t="s">
        <v>14713</v>
      </c>
      <c r="C3311" s="63">
        <v>30</v>
      </c>
      <c r="D3311" s="66">
        <v>44054</v>
      </c>
      <c r="E3311" s="66">
        <v>44074</v>
      </c>
      <c r="F3311" s="63" t="s">
        <v>430</v>
      </c>
      <c r="G3311" s="64" t="s">
        <v>14714</v>
      </c>
      <c r="H3311" s="67"/>
      <c r="I3311" s="68"/>
    </row>
    <row r="3312" spans="1:9" ht="14.25" customHeight="1" x14ac:dyDescent="0.25">
      <c r="A3312" s="63" t="s">
        <v>14715</v>
      </c>
      <c r="B3312" s="64" t="s">
        <v>13537</v>
      </c>
      <c r="C3312" s="63">
        <v>30</v>
      </c>
      <c r="D3312" s="66">
        <v>44054</v>
      </c>
      <c r="E3312" s="66">
        <v>44074</v>
      </c>
      <c r="F3312" s="63" t="s">
        <v>430</v>
      </c>
      <c r="G3312" s="64" t="s">
        <v>14716</v>
      </c>
      <c r="H3312" s="67"/>
      <c r="I3312" s="68"/>
    </row>
    <row r="3313" spans="1:9" ht="14.25" customHeight="1" x14ac:dyDescent="0.25">
      <c r="A3313" s="63" t="s">
        <v>14717</v>
      </c>
      <c r="B3313" s="64" t="s">
        <v>14718</v>
      </c>
      <c r="C3313" s="63">
        <v>30</v>
      </c>
      <c r="D3313" s="66">
        <v>44054</v>
      </c>
      <c r="E3313" s="66">
        <v>44074</v>
      </c>
      <c r="F3313" s="63" t="s">
        <v>115</v>
      </c>
      <c r="G3313" s="64" t="s">
        <v>14719</v>
      </c>
      <c r="H3313" s="67"/>
      <c r="I3313" s="72"/>
    </row>
    <row r="3314" spans="1:9" ht="14.25" customHeight="1" x14ac:dyDescent="0.25">
      <c r="A3314" s="63" t="s">
        <v>14720</v>
      </c>
      <c r="B3314" s="64" t="s">
        <v>14721</v>
      </c>
      <c r="C3314" s="63">
        <v>30</v>
      </c>
      <c r="D3314" s="66">
        <v>44054</v>
      </c>
      <c r="E3314" s="66">
        <v>44074</v>
      </c>
      <c r="F3314" s="63" t="s">
        <v>178</v>
      </c>
      <c r="G3314" s="64" t="s">
        <v>14722</v>
      </c>
      <c r="H3314" s="67"/>
      <c r="I3314" s="68"/>
    </row>
    <row r="3315" spans="1:9" ht="14.25" customHeight="1" x14ac:dyDescent="0.25">
      <c r="A3315" s="63" t="s">
        <v>14723</v>
      </c>
      <c r="B3315" s="64" t="s">
        <v>14724</v>
      </c>
      <c r="C3315" s="63">
        <v>30</v>
      </c>
      <c r="D3315" s="66">
        <v>44054</v>
      </c>
      <c r="E3315" s="66">
        <v>44074</v>
      </c>
      <c r="F3315" s="63" t="s">
        <v>307</v>
      </c>
      <c r="G3315" s="64" t="s">
        <v>14725</v>
      </c>
      <c r="H3315" s="67"/>
      <c r="I3315" s="68"/>
    </row>
    <row r="3316" spans="1:9" ht="14.25" customHeight="1" x14ac:dyDescent="0.25">
      <c r="A3316" s="63" t="s">
        <v>14726</v>
      </c>
      <c r="B3316" s="64" t="s">
        <v>14727</v>
      </c>
      <c r="C3316" s="63">
        <v>30</v>
      </c>
      <c r="D3316" s="66">
        <v>44054</v>
      </c>
      <c r="E3316" s="66">
        <v>44074</v>
      </c>
      <c r="F3316" s="63" t="s">
        <v>112</v>
      </c>
      <c r="G3316" s="64" t="s">
        <v>14728</v>
      </c>
      <c r="H3316" s="67"/>
      <c r="I3316" s="68"/>
    </row>
    <row r="3317" spans="1:9" ht="14.25" customHeight="1" x14ac:dyDescent="0.25">
      <c r="A3317" s="63" t="s">
        <v>14729</v>
      </c>
      <c r="B3317" s="64" t="s">
        <v>13860</v>
      </c>
      <c r="C3317" s="63">
        <v>30</v>
      </c>
      <c r="D3317" s="66">
        <v>44054</v>
      </c>
      <c r="E3317" s="66">
        <v>44074</v>
      </c>
      <c r="F3317" s="63" t="s">
        <v>112</v>
      </c>
      <c r="G3317" s="64" t="s">
        <v>14730</v>
      </c>
      <c r="H3317" s="67"/>
      <c r="I3317" s="95"/>
    </row>
    <row r="3318" spans="1:9" ht="14.25" customHeight="1" x14ac:dyDescent="0.25">
      <c r="A3318" s="63" t="s">
        <v>14731</v>
      </c>
      <c r="B3318" s="64" t="s">
        <v>14732</v>
      </c>
      <c r="C3318" s="63">
        <v>30</v>
      </c>
      <c r="D3318" s="66">
        <v>44054</v>
      </c>
      <c r="E3318" s="66">
        <v>44074</v>
      </c>
      <c r="F3318" s="63" t="s">
        <v>112</v>
      </c>
      <c r="G3318" s="64" t="s">
        <v>14733</v>
      </c>
      <c r="H3318" s="67"/>
      <c r="I3318" s="72"/>
    </row>
    <row r="3319" spans="1:9" s="73" customFormat="1" ht="14.25" customHeight="1" x14ac:dyDescent="0.25">
      <c r="A3319" s="63" t="s">
        <v>14734</v>
      </c>
      <c r="B3319" s="64" t="s">
        <v>14675</v>
      </c>
      <c r="C3319" s="63">
        <v>30</v>
      </c>
      <c r="D3319" s="66">
        <v>44054</v>
      </c>
      <c r="E3319" s="66">
        <v>44074</v>
      </c>
      <c r="F3319" s="63" t="s">
        <v>112</v>
      </c>
      <c r="G3319" s="64" t="s">
        <v>14735</v>
      </c>
      <c r="H3319" s="67"/>
      <c r="I3319" s="68"/>
    </row>
    <row r="3320" spans="1:9" s="73" customFormat="1" ht="14.25" customHeight="1" x14ac:dyDescent="0.25">
      <c r="A3320" s="80" t="s">
        <v>14736</v>
      </c>
      <c r="B3320" s="81" t="s">
        <v>14675</v>
      </c>
      <c r="C3320" s="80">
        <v>30</v>
      </c>
      <c r="D3320" s="83">
        <v>44054</v>
      </c>
      <c r="E3320" s="83">
        <v>44074</v>
      </c>
      <c r="F3320" s="80" t="s">
        <v>112</v>
      </c>
      <c r="G3320" s="81" t="s">
        <v>14737</v>
      </c>
      <c r="H3320" s="84" t="s">
        <v>14536</v>
      </c>
      <c r="I3320" s="80" t="s">
        <v>7224</v>
      </c>
    </row>
    <row r="3321" spans="1:9" s="103" customFormat="1" ht="14.25" customHeight="1" x14ac:dyDescent="0.25">
      <c r="A3321" s="63" t="s">
        <v>14738</v>
      </c>
      <c r="B3321" s="64" t="s">
        <v>14739</v>
      </c>
      <c r="C3321" s="63">
        <v>30</v>
      </c>
      <c r="D3321" s="66">
        <v>44054</v>
      </c>
      <c r="E3321" s="66">
        <v>44074</v>
      </c>
      <c r="F3321" s="63" t="s">
        <v>112</v>
      </c>
      <c r="G3321" s="64" t="s">
        <v>14740</v>
      </c>
      <c r="H3321" s="67"/>
      <c r="I3321" s="68"/>
    </row>
    <row r="3322" spans="1:9" ht="14.25" customHeight="1" x14ac:dyDescent="0.25">
      <c r="A3322" s="63" t="s">
        <v>14741</v>
      </c>
      <c r="B3322" s="64" t="s">
        <v>8529</v>
      </c>
      <c r="C3322" s="63">
        <v>30</v>
      </c>
      <c r="D3322" s="66">
        <v>44054</v>
      </c>
      <c r="E3322" s="66">
        <v>44074</v>
      </c>
      <c r="F3322" s="63" t="s">
        <v>112</v>
      </c>
      <c r="G3322" s="64" t="s">
        <v>14742</v>
      </c>
      <c r="H3322" s="67"/>
      <c r="I3322" s="72"/>
    </row>
    <row r="3323" spans="1:9" ht="14.25" customHeight="1" x14ac:dyDescent="0.25">
      <c r="A3323" s="63" t="s">
        <v>14743</v>
      </c>
      <c r="B3323" s="64" t="s">
        <v>7235</v>
      </c>
      <c r="C3323" s="63">
        <v>30</v>
      </c>
      <c r="D3323" s="66">
        <v>44054</v>
      </c>
      <c r="E3323" s="66">
        <v>44074</v>
      </c>
      <c r="F3323" s="63" t="s">
        <v>112</v>
      </c>
      <c r="G3323" s="64" t="s">
        <v>14744</v>
      </c>
      <c r="H3323" s="67"/>
      <c r="I3323" s="68"/>
    </row>
    <row r="3324" spans="1:9" s="155" customFormat="1" ht="14.25" customHeight="1" x14ac:dyDescent="0.25">
      <c r="A3324" s="63" t="s">
        <v>14745</v>
      </c>
      <c r="B3324" s="64" t="s">
        <v>8517</v>
      </c>
      <c r="C3324" s="63">
        <v>30</v>
      </c>
      <c r="D3324" s="66">
        <v>44054</v>
      </c>
      <c r="E3324" s="66">
        <v>44074</v>
      </c>
      <c r="F3324" s="63" t="s">
        <v>491</v>
      </c>
      <c r="G3324" s="64" t="s">
        <v>14746</v>
      </c>
      <c r="H3324" s="67"/>
      <c r="I3324" s="68"/>
    </row>
    <row r="3325" spans="1:9" s="73" customFormat="1" ht="14.25" customHeight="1" x14ac:dyDescent="0.25">
      <c r="A3325" s="63" t="s">
        <v>14747</v>
      </c>
      <c r="B3325" s="64" t="s">
        <v>8101</v>
      </c>
      <c r="C3325" s="63">
        <v>30</v>
      </c>
      <c r="D3325" s="66">
        <v>44054</v>
      </c>
      <c r="E3325" s="66">
        <v>44074</v>
      </c>
      <c r="F3325" s="63" t="s">
        <v>6149</v>
      </c>
      <c r="G3325" s="64" t="s">
        <v>14748</v>
      </c>
      <c r="H3325" s="67"/>
      <c r="I3325" s="68"/>
    </row>
    <row r="3326" spans="1:9" s="75" customFormat="1" ht="14.25" customHeight="1" x14ac:dyDescent="0.25">
      <c r="A3326" s="63" t="s">
        <v>14749</v>
      </c>
      <c r="B3326" s="64" t="s">
        <v>8101</v>
      </c>
      <c r="C3326" s="63">
        <v>30</v>
      </c>
      <c r="D3326" s="66">
        <v>44054</v>
      </c>
      <c r="E3326" s="66">
        <v>44074</v>
      </c>
      <c r="F3326" s="63" t="s">
        <v>6149</v>
      </c>
      <c r="G3326" s="64" t="s">
        <v>14750</v>
      </c>
      <c r="H3326" s="67"/>
      <c r="I3326" s="68"/>
    </row>
    <row r="3327" spans="1:9" ht="14.25" customHeight="1" x14ac:dyDescent="0.25">
      <c r="A3327" s="63" t="s">
        <v>14751</v>
      </c>
      <c r="B3327" s="64" t="s">
        <v>14752</v>
      </c>
      <c r="C3327" s="63">
        <v>30</v>
      </c>
      <c r="D3327" s="66">
        <v>44054</v>
      </c>
      <c r="E3327" s="66">
        <v>44074</v>
      </c>
      <c r="F3327" s="63" t="s">
        <v>6198</v>
      </c>
      <c r="G3327" s="64" t="s">
        <v>14753</v>
      </c>
      <c r="H3327" s="67"/>
      <c r="I3327" s="72"/>
    </row>
    <row r="3328" spans="1:9" ht="14.25" customHeight="1" x14ac:dyDescent="0.25">
      <c r="A3328" s="133" t="s">
        <v>14754</v>
      </c>
      <c r="B3328" s="64" t="s">
        <v>14755</v>
      </c>
      <c r="C3328" s="63">
        <v>30</v>
      </c>
      <c r="D3328" s="66">
        <v>44054</v>
      </c>
      <c r="E3328" s="66">
        <v>44074</v>
      </c>
      <c r="F3328" s="63" t="s">
        <v>2695</v>
      </c>
      <c r="G3328" s="64" t="s">
        <v>14756</v>
      </c>
      <c r="H3328" s="67"/>
      <c r="I3328" s="68"/>
    </row>
    <row r="3329" spans="1:9" s="103" customFormat="1" ht="14.25" customHeight="1" x14ac:dyDescent="0.25">
      <c r="A3329" s="136" t="s">
        <v>14757</v>
      </c>
      <c r="B3329" s="81" t="s">
        <v>4827</v>
      </c>
      <c r="C3329" s="80">
        <v>30</v>
      </c>
      <c r="D3329" s="83">
        <v>44054</v>
      </c>
      <c r="E3329" s="83">
        <v>44074</v>
      </c>
      <c r="F3329" s="80" t="s">
        <v>628</v>
      </c>
      <c r="G3329" s="81" t="s">
        <v>14758</v>
      </c>
      <c r="H3329" s="84" t="s">
        <v>9446</v>
      </c>
      <c r="I3329" s="80" t="s">
        <v>7224</v>
      </c>
    </row>
    <row r="3330" spans="1:9" ht="14.25" customHeight="1" x14ac:dyDescent="0.25">
      <c r="A3330" s="133" t="s">
        <v>14759</v>
      </c>
      <c r="B3330" s="64" t="s">
        <v>11890</v>
      </c>
      <c r="C3330" s="63">
        <v>30</v>
      </c>
      <c r="D3330" s="66">
        <v>44054</v>
      </c>
      <c r="E3330" s="66">
        <v>44074</v>
      </c>
      <c r="F3330" s="63" t="s">
        <v>6232</v>
      </c>
      <c r="G3330" s="64" t="s">
        <v>14760</v>
      </c>
      <c r="H3330" s="67"/>
      <c r="I3330" s="68"/>
    </row>
    <row r="3331" spans="1:9" ht="14.25" customHeight="1" x14ac:dyDescent="0.25">
      <c r="A3331" s="133" t="s">
        <v>14761</v>
      </c>
      <c r="B3331" s="64" t="s">
        <v>9937</v>
      </c>
      <c r="C3331" s="63">
        <v>30</v>
      </c>
      <c r="D3331" s="66">
        <v>44054</v>
      </c>
      <c r="E3331" s="66">
        <v>44074</v>
      </c>
      <c r="F3331" s="63" t="s">
        <v>6232</v>
      </c>
      <c r="G3331" s="64" t="s">
        <v>14762</v>
      </c>
      <c r="H3331" s="67"/>
      <c r="I3331" s="68"/>
    </row>
    <row r="3332" spans="1:9" ht="14.25" customHeight="1" x14ac:dyDescent="0.25">
      <c r="A3332" s="133" t="s">
        <v>14763</v>
      </c>
      <c r="B3332" s="64" t="s">
        <v>14507</v>
      </c>
      <c r="C3332" s="63">
        <v>30</v>
      </c>
      <c r="D3332" s="66">
        <v>44054</v>
      </c>
      <c r="E3332" s="66">
        <v>44074</v>
      </c>
      <c r="F3332" s="63" t="s">
        <v>3269</v>
      </c>
      <c r="G3332" s="64" t="s">
        <v>14764</v>
      </c>
      <c r="H3332" s="67"/>
      <c r="I3332" s="95"/>
    </row>
    <row r="3333" spans="1:9" ht="14.25" customHeight="1" x14ac:dyDescent="0.25">
      <c r="A3333" s="133" t="s">
        <v>14765</v>
      </c>
      <c r="B3333" s="64" t="s">
        <v>14507</v>
      </c>
      <c r="C3333" s="63">
        <v>30</v>
      </c>
      <c r="D3333" s="66">
        <v>44054</v>
      </c>
      <c r="E3333" s="66">
        <v>44074</v>
      </c>
      <c r="F3333" s="63" t="s">
        <v>3269</v>
      </c>
      <c r="G3333" s="64" t="s">
        <v>14766</v>
      </c>
      <c r="H3333" s="67"/>
      <c r="I3333" s="68"/>
    </row>
    <row r="3334" spans="1:9" ht="14.25" customHeight="1" x14ac:dyDescent="0.25">
      <c r="A3334" s="132" t="s">
        <v>14767</v>
      </c>
      <c r="B3334" s="64" t="s">
        <v>14768</v>
      </c>
      <c r="C3334" s="59">
        <v>30</v>
      </c>
      <c r="D3334" s="61">
        <v>44054</v>
      </c>
      <c r="E3334" s="61">
        <v>44074</v>
      </c>
      <c r="F3334" s="59" t="s">
        <v>1217</v>
      </c>
      <c r="G3334" s="17" t="s">
        <v>14769</v>
      </c>
      <c r="H3334" s="62" t="s">
        <v>9446</v>
      </c>
      <c r="I3334" s="59" t="s">
        <v>7129</v>
      </c>
    </row>
    <row r="3335" spans="1:9" ht="14.25" customHeight="1" x14ac:dyDescent="0.25">
      <c r="A3335" s="132" t="s">
        <v>14770</v>
      </c>
      <c r="B3335" s="64" t="s">
        <v>8299</v>
      </c>
      <c r="C3335" s="59">
        <v>30</v>
      </c>
      <c r="D3335" s="61">
        <v>44054</v>
      </c>
      <c r="E3335" s="61">
        <v>44074</v>
      </c>
      <c r="F3335" s="59" t="s">
        <v>1217</v>
      </c>
      <c r="G3335" s="17" t="s">
        <v>14771</v>
      </c>
      <c r="H3335" s="62" t="s">
        <v>9446</v>
      </c>
      <c r="I3335" s="59" t="s">
        <v>7129</v>
      </c>
    </row>
    <row r="3336" spans="1:9" ht="14.25" customHeight="1" x14ac:dyDescent="0.25">
      <c r="A3336" s="132" t="s">
        <v>14772</v>
      </c>
      <c r="B3336" s="64" t="s">
        <v>8299</v>
      </c>
      <c r="C3336" s="59">
        <v>30</v>
      </c>
      <c r="D3336" s="61">
        <v>44054</v>
      </c>
      <c r="E3336" s="61">
        <v>44074</v>
      </c>
      <c r="F3336" s="59" t="s">
        <v>1217</v>
      </c>
      <c r="G3336" s="17" t="s">
        <v>14773</v>
      </c>
      <c r="H3336" s="62" t="s">
        <v>9446</v>
      </c>
      <c r="I3336" s="59" t="s">
        <v>7129</v>
      </c>
    </row>
    <row r="3337" spans="1:9" ht="14.25" customHeight="1" x14ac:dyDescent="0.25">
      <c r="A3337" s="132" t="s">
        <v>14774</v>
      </c>
      <c r="B3337" s="64" t="s">
        <v>8299</v>
      </c>
      <c r="C3337" s="59">
        <v>30</v>
      </c>
      <c r="D3337" s="61">
        <v>44054</v>
      </c>
      <c r="E3337" s="61">
        <v>44074</v>
      </c>
      <c r="F3337" s="59" t="s">
        <v>1217</v>
      </c>
      <c r="G3337" s="17" t="s">
        <v>14775</v>
      </c>
      <c r="H3337" s="62" t="s">
        <v>9446</v>
      </c>
      <c r="I3337" s="59" t="s">
        <v>7129</v>
      </c>
    </row>
    <row r="3338" spans="1:9" ht="14.25" customHeight="1" x14ac:dyDescent="0.25">
      <c r="A3338" s="136" t="s">
        <v>14776</v>
      </c>
      <c r="B3338" s="81" t="s">
        <v>8299</v>
      </c>
      <c r="C3338" s="80">
        <v>30</v>
      </c>
      <c r="D3338" s="83">
        <v>44054</v>
      </c>
      <c r="E3338" s="83">
        <v>44074</v>
      </c>
      <c r="F3338" s="80" t="s">
        <v>1217</v>
      </c>
      <c r="G3338" s="81" t="s">
        <v>14777</v>
      </c>
      <c r="H3338" s="84" t="s">
        <v>9446</v>
      </c>
      <c r="I3338" s="80" t="s">
        <v>7224</v>
      </c>
    </row>
    <row r="3339" spans="1:9" ht="14.25" customHeight="1" x14ac:dyDescent="0.25">
      <c r="A3339" s="136" t="s">
        <v>14776</v>
      </c>
      <c r="B3339" s="81" t="s">
        <v>8299</v>
      </c>
      <c r="C3339" s="80">
        <v>30</v>
      </c>
      <c r="D3339" s="83">
        <v>44054</v>
      </c>
      <c r="E3339" s="83">
        <v>44074</v>
      </c>
      <c r="F3339" s="80" t="s">
        <v>1217</v>
      </c>
      <c r="G3339" s="81" t="s">
        <v>14777</v>
      </c>
      <c r="H3339" s="84" t="s">
        <v>8250</v>
      </c>
      <c r="I3339" s="80" t="s">
        <v>7224</v>
      </c>
    </row>
    <row r="3340" spans="1:9" ht="14.25" customHeight="1" x14ac:dyDescent="0.25">
      <c r="A3340" s="136" t="s">
        <v>14778</v>
      </c>
      <c r="B3340" s="81" t="s">
        <v>4827</v>
      </c>
      <c r="C3340" s="80">
        <v>30</v>
      </c>
      <c r="D3340" s="83">
        <v>44054</v>
      </c>
      <c r="E3340" s="83">
        <v>44074</v>
      </c>
      <c r="F3340" s="80" t="s">
        <v>1217</v>
      </c>
      <c r="G3340" s="81" t="s">
        <v>14779</v>
      </c>
      <c r="H3340" s="84" t="s">
        <v>9446</v>
      </c>
      <c r="I3340" s="80" t="s">
        <v>7224</v>
      </c>
    </row>
    <row r="3341" spans="1:9" ht="14.25" customHeight="1" x14ac:dyDescent="0.25">
      <c r="A3341" s="136" t="s">
        <v>14778</v>
      </c>
      <c r="B3341" s="81" t="s">
        <v>4827</v>
      </c>
      <c r="C3341" s="80">
        <v>30</v>
      </c>
      <c r="D3341" s="83">
        <v>44054</v>
      </c>
      <c r="E3341" s="83">
        <v>44074</v>
      </c>
      <c r="F3341" s="80" t="s">
        <v>1217</v>
      </c>
      <c r="G3341" s="81" t="s">
        <v>14779</v>
      </c>
      <c r="H3341" s="84" t="s">
        <v>8250</v>
      </c>
      <c r="I3341" s="80" t="s">
        <v>7224</v>
      </c>
    </row>
    <row r="3342" spans="1:9" ht="14.25" customHeight="1" x14ac:dyDescent="0.25">
      <c r="A3342" s="136" t="s">
        <v>14780</v>
      </c>
      <c r="B3342" s="81" t="s">
        <v>9444</v>
      </c>
      <c r="C3342" s="80">
        <v>30</v>
      </c>
      <c r="D3342" s="83">
        <v>44054</v>
      </c>
      <c r="E3342" s="83">
        <v>44074</v>
      </c>
      <c r="F3342" s="80" t="s">
        <v>1217</v>
      </c>
      <c r="G3342" s="81" t="s">
        <v>14781</v>
      </c>
      <c r="H3342" s="84" t="s">
        <v>9446</v>
      </c>
      <c r="I3342" s="80" t="s">
        <v>7224</v>
      </c>
    </row>
    <row r="3343" spans="1:9" ht="14.25" customHeight="1" x14ac:dyDescent="0.25">
      <c r="A3343" s="136" t="s">
        <v>14780</v>
      </c>
      <c r="B3343" s="81" t="s">
        <v>9444</v>
      </c>
      <c r="C3343" s="80">
        <v>30</v>
      </c>
      <c r="D3343" s="83">
        <v>44054</v>
      </c>
      <c r="E3343" s="83">
        <v>44074</v>
      </c>
      <c r="F3343" s="80" t="s">
        <v>1217</v>
      </c>
      <c r="G3343" s="81" t="s">
        <v>14781</v>
      </c>
      <c r="H3343" s="84" t="s">
        <v>8250</v>
      </c>
      <c r="I3343" s="80" t="s">
        <v>7224</v>
      </c>
    </row>
    <row r="3344" spans="1:9" ht="14.25" customHeight="1" x14ac:dyDescent="0.25">
      <c r="A3344" s="133" t="s">
        <v>14782</v>
      </c>
      <c r="B3344" s="64" t="s">
        <v>14507</v>
      </c>
      <c r="C3344" s="63">
        <v>30</v>
      </c>
      <c r="D3344" s="66">
        <v>44054</v>
      </c>
      <c r="E3344" s="66">
        <v>44074</v>
      </c>
      <c r="F3344" s="63" t="s">
        <v>6332</v>
      </c>
      <c r="G3344" s="64" t="s">
        <v>14783</v>
      </c>
      <c r="H3344" s="67"/>
      <c r="I3344" s="95"/>
    </row>
    <row r="3345" spans="1:9" ht="14.25" customHeight="1" x14ac:dyDescent="0.25">
      <c r="A3345" s="133" t="s">
        <v>14784</v>
      </c>
      <c r="B3345" s="64" t="s">
        <v>4479</v>
      </c>
      <c r="C3345" s="63">
        <v>30</v>
      </c>
      <c r="D3345" s="66">
        <v>44054</v>
      </c>
      <c r="E3345" s="66">
        <v>44074</v>
      </c>
      <c r="F3345" s="63" t="s">
        <v>154</v>
      </c>
      <c r="G3345" s="64" t="s">
        <v>14785</v>
      </c>
      <c r="H3345" s="67"/>
      <c r="I3345" s="68"/>
    </row>
    <row r="3346" spans="1:9" ht="14.25" customHeight="1" x14ac:dyDescent="0.25">
      <c r="A3346" s="133" t="s">
        <v>14786</v>
      </c>
      <c r="B3346" s="64" t="s">
        <v>14507</v>
      </c>
      <c r="C3346" s="63">
        <v>30</v>
      </c>
      <c r="D3346" s="66">
        <v>44054</v>
      </c>
      <c r="E3346" s="66">
        <v>44074</v>
      </c>
      <c r="F3346" s="63" t="s">
        <v>2563</v>
      </c>
      <c r="G3346" s="64" t="s">
        <v>14787</v>
      </c>
      <c r="H3346" s="67"/>
      <c r="I3346" s="68"/>
    </row>
    <row r="3347" spans="1:9" ht="14.25" customHeight="1" x14ac:dyDescent="0.25">
      <c r="A3347" s="133" t="s">
        <v>14788</v>
      </c>
      <c r="B3347" s="64" t="s">
        <v>14507</v>
      </c>
      <c r="C3347" s="63">
        <v>30</v>
      </c>
      <c r="D3347" s="66">
        <v>44054</v>
      </c>
      <c r="E3347" s="66">
        <v>44074</v>
      </c>
      <c r="F3347" s="63" t="s">
        <v>6364</v>
      </c>
      <c r="G3347" s="64" t="s">
        <v>14789</v>
      </c>
      <c r="H3347" s="67"/>
      <c r="I3347" s="68"/>
    </row>
    <row r="3348" spans="1:9" ht="14.25" customHeight="1" x14ac:dyDescent="0.25">
      <c r="A3348" s="133" t="s">
        <v>14790</v>
      </c>
      <c r="B3348" s="64" t="s">
        <v>14507</v>
      </c>
      <c r="C3348" s="63">
        <v>30</v>
      </c>
      <c r="D3348" s="66">
        <v>44054</v>
      </c>
      <c r="E3348" s="66">
        <v>44074</v>
      </c>
      <c r="F3348" s="63" t="s">
        <v>6364</v>
      </c>
      <c r="G3348" s="64" t="s">
        <v>14791</v>
      </c>
      <c r="H3348" s="67"/>
      <c r="I3348" s="68"/>
    </row>
    <row r="3349" spans="1:9" ht="14.25" customHeight="1" x14ac:dyDescent="0.25">
      <c r="A3349" s="133" t="s">
        <v>14792</v>
      </c>
      <c r="B3349" s="64" t="s">
        <v>14793</v>
      </c>
      <c r="C3349" s="63">
        <v>30</v>
      </c>
      <c r="D3349" s="66">
        <v>44054</v>
      </c>
      <c r="E3349" s="66">
        <v>44074</v>
      </c>
      <c r="F3349" s="63" t="s">
        <v>6364</v>
      </c>
      <c r="G3349" s="64" t="s">
        <v>14794</v>
      </c>
      <c r="H3349" s="67"/>
      <c r="I3349" s="72"/>
    </row>
    <row r="3350" spans="1:9" ht="14.25" customHeight="1" x14ac:dyDescent="0.25">
      <c r="A3350" s="133" t="s">
        <v>14795</v>
      </c>
      <c r="B3350" s="64" t="s">
        <v>14507</v>
      </c>
      <c r="C3350" s="63">
        <v>30</v>
      </c>
      <c r="D3350" s="66">
        <v>44054</v>
      </c>
      <c r="E3350" s="66">
        <v>44074</v>
      </c>
      <c r="F3350" s="63" t="s">
        <v>6367</v>
      </c>
      <c r="G3350" s="64" t="s">
        <v>14796</v>
      </c>
      <c r="H3350" s="67"/>
      <c r="I3350" s="68"/>
    </row>
    <row r="3351" spans="1:9" ht="14.25" customHeight="1" x14ac:dyDescent="0.25">
      <c r="A3351" s="133" t="s">
        <v>14797</v>
      </c>
      <c r="B3351" s="64" t="s">
        <v>4674</v>
      </c>
      <c r="C3351" s="63">
        <v>30</v>
      </c>
      <c r="D3351" s="66">
        <v>44054</v>
      </c>
      <c r="E3351" s="66">
        <v>44074</v>
      </c>
      <c r="F3351" s="63" t="s">
        <v>6389</v>
      </c>
      <c r="G3351" s="64" t="s">
        <v>14798</v>
      </c>
      <c r="H3351" s="67"/>
      <c r="I3351" s="68"/>
    </row>
    <row r="3352" spans="1:9" ht="14.25" customHeight="1" x14ac:dyDescent="0.25">
      <c r="A3352" s="133" t="s">
        <v>14799</v>
      </c>
      <c r="B3352" s="64" t="s">
        <v>12474</v>
      </c>
      <c r="C3352" s="63">
        <v>30</v>
      </c>
      <c r="D3352" s="66">
        <v>44054</v>
      </c>
      <c r="E3352" s="66">
        <v>44074</v>
      </c>
      <c r="F3352" s="63" t="s">
        <v>2430</v>
      </c>
      <c r="G3352" s="64" t="s">
        <v>14800</v>
      </c>
      <c r="H3352" s="67"/>
      <c r="I3352" s="68"/>
    </row>
    <row r="3353" spans="1:9" ht="14.25" customHeight="1" x14ac:dyDescent="0.25">
      <c r="A3353" s="133" t="s">
        <v>14801</v>
      </c>
      <c r="B3353" s="64" t="s">
        <v>8101</v>
      </c>
      <c r="C3353" s="63">
        <v>30</v>
      </c>
      <c r="D3353" s="66">
        <v>44054</v>
      </c>
      <c r="E3353" s="66">
        <v>44074</v>
      </c>
      <c r="F3353" s="63" t="s">
        <v>6484</v>
      </c>
      <c r="G3353" s="64" t="s">
        <v>14802</v>
      </c>
      <c r="H3353" s="67"/>
      <c r="I3353" s="68"/>
    </row>
    <row r="3354" spans="1:9" ht="14.25" customHeight="1" x14ac:dyDescent="0.25">
      <c r="A3354" s="132" t="s">
        <v>14803</v>
      </c>
      <c r="B3354" s="64" t="s">
        <v>8202</v>
      </c>
      <c r="C3354" s="59">
        <v>30</v>
      </c>
      <c r="D3354" s="61">
        <v>44054</v>
      </c>
      <c r="E3354" s="61">
        <v>44074</v>
      </c>
      <c r="F3354" s="59" t="s">
        <v>2110</v>
      </c>
      <c r="G3354" s="17" t="s">
        <v>14804</v>
      </c>
      <c r="H3354" s="62" t="s">
        <v>8270</v>
      </c>
      <c r="I3354" s="59" t="s">
        <v>7129</v>
      </c>
    </row>
    <row r="3355" spans="1:9" ht="14.25" customHeight="1" x14ac:dyDescent="0.25">
      <c r="A3355" s="132" t="s">
        <v>14805</v>
      </c>
      <c r="B3355" s="64" t="s">
        <v>8202</v>
      </c>
      <c r="C3355" s="59">
        <v>30</v>
      </c>
      <c r="D3355" s="61">
        <v>44054</v>
      </c>
      <c r="E3355" s="61">
        <v>44074</v>
      </c>
      <c r="F3355" s="59" t="s">
        <v>2110</v>
      </c>
      <c r="G3355" s="17" t="s">
        <v>14806</v>
      </c>
      <c r="H3355" s="62" t="s">
        <v>8270</v>
      </c>
      <c r="I3355" s="59" t="s">
        <v>7129</v>
      </c>
    </row>
    <row r="3356" spans="1:9" ht="14.25" customHeight="1" x14ac:dyDescent="0.25">
      <c r="A3356" s="132" t="s">
        <v>14807</v>
      </c>
      <c r="B3356" s="64" t="s">
        <v>8202</v>
      </c>
      <c r="C3356" s="59">
        <v>30</v>
      </c>
      <c r="D3356" s="61">
        <v>44054</v>
      </c>
      <c r="E3356" s="61">
        <v>44074</v>
      </c>
      <c r="F3356" s="59" t="s">
        <v>2110</v>
      </c>
      <c r="G3356" s="17" t="s">
        <v>14808</v>
      </c>
      <c r="H3356" s="62" t="s">
        <v>8270</v>
      </c>
      <c r="I3356" s="59" t="s">
        <v>7129</v>
      </c>
    </row>
    <row r="3357" spans="1:9" ht="14.25" customHeight="1" x14ac:dyDescent="0.25">
      <c r="A3357" s="132" t="s">
        <v>14809</v>
      </c>
      <c r="B3357" s="64" t="s">
        <v>8202</v>
      </c>
      <c r="C3357" s="59">
        <v>30</v>
      </c>
      <c r="D3357" s="61">
        <v>44054</v>
      </c>
      <c r="E3357" s="61">
        <v>44074</v>
      </c>
      <c r="F3357" s="59" t="s">
        <v>2110</v>
      </c>
      <c r="G3357" s="17" t="s">
        <v>14810</v>
      </c>
      <c r="H3357" s="62" t="s">
        <v>8270</v>
      </c>
      <c r="I3357" s="59" t="s">
        <v>7129</v>
      </c>
    </row>
    <row r="3358" spans="1:9" s="73" customFormat="1" ht="14.25" customHeight="1" x14ac:dyDescent="0.25">
      <c r="A3358" s="133" t="s">
        <v>14811</v>
      </c>
      <c r="B3358" s="64" t="s">
        <v>14812</v>
      </c>
      <c r="C3358" s="63">
        <v>30</v>
      </c>
      <c r="D3358" s="66">
        <v>44054</v>
      </c>
      <c r="E3358" s="66">
        <v>44074</v>
      </c>
      <c r="F3358" s="63" t="s">
        <v>6791</v>
      </c>
      <c r="G3358" s="64" t="s">
        <v>14813</v>
      </c>
      <c r="H3358" s="67"/>
      <c r="I3358" s="68"/>
    </row>
    <row r="3359" spans="1:9" ht="14.25" customHeight="1" x14ac:dyDescent="0.25">
      <c r="A3359" s="133" t="s">
        <v>14814</v>
      </c>
      <c r="B3359" s="64" t="s">
        <v>8343</v>
      </c>
      <c r="C3359" s="63">
        <v>30</v>
      </c>
      <c r="D3359" s="66">
        <v>44054</v>
      </c>
      <c r="E3359" s="66">
        <v>44074</v>
      </c>
      <c r="F3359" s="63" t="s">
        <v>6849</v>
      </c>
      <c r="G3359" s="64" t="s">
        <v>14815</v>
      </c>
      <c r="H3359" s="67"/>
      <c r="I3359" s="68"/>
    </row>
    <row r="3360" spans="1:9" s="75" customFormat="1" ht="14.25" customHeight="1" x14ac:dyDescent="0.25">
      <c r="A3360" s="133" t="s">
        <v>14816</v>
      </c>
      <c r="B3360" s="64" t="s">
        <v>8101</v>
      </c>
      <c r="C3360" s="63">
        <v>30</v>
      </c>
      <c r="D3360" s="66">
        <v>44054</v>
      </c>
      <c r="E3360" s="66">
        <v>44074</v>
      </c>
      <c r="F3360" s="63" t="s">
        <v>1911</v>
      </c>
      <c r="G3360" s="64" t="s">
        <v>14817</v>
      </c>
      <c r="H3360" s="67"/>
      <c r="I3360" s="68"/>
    </row>
    <row r="3361" spans="1:9" s="75" customFormat="1" ht="14.25" customHeight="1" x14ac:dyDescent="0.25">
      <c r="A3361" s="133" t="s">
        <v>14818</v>
      </c>
      <c r="B3361" s="64" t="s">
        <v>14819</v>
      </c>
      <c r="C3361" s="63">
        <v>30</v>
      </c>
      <c r="D3361" s="66">
        <v>44054</v>
      </c>
      <c r="E3361" s="66">
        <v>44074</v>
      </c>
      <c r="F3361" s="63" t="s">
        <v>1756</v>
      </c>
      <c r="G3361" s="64" t="s">
        <v>14820</v>
      </c>
      <c r="H3361" s="67"/>
      <c r="I3361" s="68"/>
    </row>
    <row r="3362" spans="1:9" s="75" customFormat="1" ht="14.25" customHeight="1" x14ac:dyDescent="0.25">
      <c r="A3362" s="133" t="s">
        <v>14821</v>
      </c>
      <c r="B3362" s="64" t="s">
        <v>4625</v>
      </c>
      <c r="C3362" s="63">
        <v>30</v>
      </c>
      <c r="D3362" s="66">
        <v>44054</v>
      </c>
      <c r="E3362" s="66">
        <v>44074</v>
      </c>
      <c r="F3362" s="63" t="s">
        <v>1756</v>
      </c>
      <c r="G3362" s="64" t="s">
        <v>14822</v>
      </c>
      <c r="H3362" s="67"/>
      <c r="I3362" s="72"/>
    </row>
    <row r="3363" spans="1:9" s="75" customFormat="1" ht="14.25" customHeight="1" x14ac:dyDescent="0.25">
      <c r="A3363" s="133" t="s">
        <v>14823</v>
      </c>
      <c r="B3363" s="64" t="s">
        <v>4625</v>
      </c>
      <c r="C3363" s="63">
        <v>30</v>
      </c>
      <c r="D3363" s="66">
        <v>44054</v>
      </c>
      <c r="E3363" s="66">
        <v>44074</v>
      </c>
      <c r="F3363" s="63" t="s">
        <v>933</v>
      </c>
      <c r="G3363" s="64" t="s">
        <v>14824</v>
      </c>
      <c r="H3363" s="67"/>
      <c r="I3363" s="101"/>
    </row>
    <row r="3364" spans="1:9" s="75" customFormat="1" ht="14.25" customHeight="1" x14ac:dyDescent="0.25">
      <c r="A3364" s="133" t="s">
        <v>14825</v>
      </c>
      <c r="B3364" s="64" t="s">
        <v>8440</v>
      </c>
      <c r="C3364" s="63">
        <v>30</v>
      </c>
      <c r="D3364" s="66">
        <v>44054</v>
      </c>
      <c r="E3364" s="66">
        <v>44074</v>
      </c>
      <c r="F3364" s="63" t="s">
        <v>992</v>
      </c>
      <c r="G3364" s="64" t="s">
        <v>14826</v>
      </c>
      <c r="H3364" s="67"/>
      <c r="I3364" s="95"/>
    </row>
    <row r="3365" spans="1:9" s="75" customFormat="1" ht="14.25" customHeight="1" x14ac:dyDescent="0.25">
      <c r="A3365" s="133" t="s">
        <v>14827</v>
      </c>
      <c r="B3365" s="64" t="s">
        <v>8427</v>
      </c>
      <c r="C3365" s="63">
        <v>30</v>
      </c>
      <c r="D3365" s="66">
        <v>44054</v>
      </c>
      <c r="E3365" s="66">
        <v>44074</v>
      </c>
      <c r="F3365" s="63" t="s">
        <v>605</v>
      </c>
      <c r="G3365" s="64" t="s">
        <v>14828</v>
      </c>
      <c r="H3365" s="67"/>
      <c r="I3365" s="68"/>
    </row>
    <row r="3366" spans="1:9" s="75" customFormat="1" ht="14.25" customHeight="1" x14ac:dyDescent="0.25">
      <c r="A3366" s="133" t="s">
        <v>14829</v>
      </c>
      <c r="B3366" s="64" t="s">
        <v>8427</v>
      </c>
      <c r="C3366" s="63">
        <v>30</v>
      </c>
      <c r="D3366" s="66">
        <v>44054</v>
      </c>
      <c r="E3366" s="66">
        <v>44074</v>
      </c>
      <c r="F3366" s="63" t="s">
        <v>605</v>
      </c>
      <c r="G3366" s="64" t="s">
        <v>14830</v>
      </c>
      <c r="H3366" s="67"/>
      <c r="I3366" s="156"/>
    </row>
    <row r="3367" spans="1:9" s="75" customFormat="1" ht="14.25" customHeight="1" x14ac:dyDescent="0.25">
      <c r="A3367" s="133" t="s">
        <v>14831</v>
      </c>
      <c r="B3367" s="64" t="s">
        <v>14832</v>
      </c>
      <c r="C3367" s="63">
        <v>30</v>
      </c>
      <c r="D3367" s="66">
        <v>44054</v>
      </c>
      <c r="E3367" s="66">
        <v>44074</v>
      </c>
      <c r="F3367" s="63" t="s">
        <v>6987</v>
      </c>
      <c r="G3367" s="64" t="s">
        <v>14833</v>
      </c>
      <c r="H3367" s="67"/>
      <c r="I3367" s="68"/>
    </row>
    <row r="3368" spans="1:9" s="73" customFormat="1" ht="14.25" customHeight="1" x14ac:dyDescent="0.25">
      <c r="A3368" s="133" t="s">
        <v>14834</v>
      </c>
      <c r="B3368" s="64" t="s">
        <v>14675</v>
      </c>
      <c r="C3368" s="63">
        <v>30</v>
      </c>
      <c r="D3368" s="66">
        <v>44054</v>
      </c>
      <c r="E3368" s="66">
        <v>44074</v>
      </c>
      <c r="F3368" s="63" t="s">
        <v>1139</v>
      </c>
      <c r="G3368" s="64" t="s">
        <v>14835</v>
      </c>
      <c r="H3368" s="67"/>
      <c r="I3368" s="68"/>
    </row>
    <row r="3369" spans="1:9" s="73" customFormat="1" ht="14.25" customHeight="1" x14ac:dyDescent="0.25">
      <c r="A3369" s="133" t="s">
        <v>14836</v>
      </c>
      <c r="B3369" s="64" t="s">
        <v>14837</v>
      </c>
      <c r="C3369" s="63">
        <v>30</v>
      </c>
      <c r="D3369" s="66">
        <v>44054</v>
      </c>
      <c r="E3369" s="66">
        <v>44074</v>
      </c>
      <c r="F3369" s="63" t="s">
        <v>655</v>
      </c>
      <c r="G3369" s="64" t="s">
        <v>14838</v>
      </c>
      <c r="H3369" s="67"/>
      <c r="I3369" s="95"/>
    </row>
    <row r="3370" spans="1:9" ht="14.25" customHeight="1" x14ac:dyDescent="0.25">
      <c r="A3370" s="133" t="s">
        <v>14839</v>
      </c>
      <c r="B3370" s="64" t="s">
        <v>3969</v>
      </c>
      <c r="C3370" s="63">
        <v>30</v>
      </c>
      <c r="D3370" s="66">
        <v>44054</v>
      </c>
      <c r="E3370" s="66">
        <v>44074</v>
      </c>
      <c r="F3370" s="63" t="s">
        <v>135</v>
      </c>
      <c r="G3370" s="64" t="s">
        <v>14840</v>
      </c>
      <c r="H3370" s="67"/>
      <c r="I3370" s="68"/>
    </row>
    <row r="3371" spans="1:9" s="103" customFormat="1" ht="14.25" customHeight="1" x14ac:dyDescent="0.25">
      <c r="A3371" s="133" t="s">
        <v>14841</v>
      </c>
      <c r="B3371" s="64" t="s">
        <v>14675</v>
      </c>
      <c r="C3371" s="63">
        <v>30</v>
      </c>
      <c r="D3371" s="66">
        <v>44054</v>
      </c>
      <c r="E3371" s="66">
        <v>44074</v>
      </c>
      <c r="F3371" s="63" t="s">
        <v>197</v>
      </c>
      <c r="G3371" s="64" t="s">
        <v>14842</v>
      </c>
      <c r="H3371" s="67"/>
      <c r="I3371" s="68"/>
    </row>
    <row r="3372" spans="1:9" ht="14.25" customHeight="1" x14ac:dyDescent="0.25">
      <c r="A3372" s="133" t="s">
        <v>14843</v>
      </c>
      <c r="B3372" s="64" t="s">
        <v>14359</v>
      </c>
      <c r="C3372" s="63">
        <v>30</v>
      </c>
      <c r="D3372" s="66">
        <v>44054</v>
      </c>
      <c r="E3372" s="66">
        <v>44074</v>
      </c>
      <c r="F3372" s="63" t="s">
        <v>1597</v>
      </c>
      <c r="G3372" s="64" t="s">
        <v>14844</v>
      </c>
      <c r="H3372" s="67"/>
      <c r="I3372" s="68"/>
    </row>
    <row r="3373" spans="1:9" ht="14.25" customHeight="1" x14ac:dyDescent="0.25">
      <c r="A3373" s="133" t="s">
        <v>14845</v>
      </c>
      <c r="B3373" s="64" t="s">
        <v>14846</v>
      </c>
      <c r="C3373" s="63">
        <v>31</v>
      </c>
      <c r="D3373" s="66">
        <v>44061</v>
      </c>
      <c r="E3373" s="66">
        <v>44081</v>
      </c>
      <c r="F3373" s="63" t="s">
        <v>1354</v>
      </c>
      <c r="G3373" s="64" t="s">
        <v>14847</v>
      </c>
      <c r="H3373" s="67"/>
      <c r="I3373" s="72"/>
    </row>
    <row r="3374" spans="1:9" ht="14.25" customHeight="1" x14ac:dyDescent="0.25">
      <c r="A3374" s="132" t="s">
        <v>14848</v>
      </c>
      <c r="B3374" s="17" t="s">
        <v>14849</v>
      </c>
      <c r="C3374" s="59">
        <v>31</v>
      </c>
      <c r="D3374" s="61">
        <v>44061</v>
      </c>
      <c r="E3374" s="61">
        <v>44081</v>
      </c>
      <c r="F3374" s="59" t="s">
        <v>948</v>
      </c>
      <c r="G3374" s="17" t="s">
        <v>14850</v>
      </c>
      <c r="H3374" s="62" t="s">
        <v>14851</v>
      </c>
      <c r="I3374" s="59" t="s">
        <v>7129</v>
      </c>
    </row>
    <row r="3375" spans="1:9" ht="14.25" customHeight="1" x14ac:dyDescent="0.25">
      <c r="A3375" s="133" t="s">
        <v>14852</v>
      </c>
      <c r="B3375" s="64" t="s">
        <v>14853</v>
      </c>
      <c r="C3375" s="63">
        <v>31</v>
      </c>
      <c r="D3375" s="66">
        <v>44061</v>
      </c>
      <c r="E3375" s="66">
        <v>44081</v>
      </c>
      <c r="F3375" s="63" t="s">
        <v>498</v>
      </c>
      <c r="G3375" s="64" t="s">
        <v>14854</v>
      </c>
      <c r="H3375" s="67"/>
      <c r="I3375" s="68"/>
    </row>
    <row r="3376" spans="1:9" s="75" customFormat="1" ht="14.25" customHeight="1" x14ac:dyDescent="0.25">
      <c r="A3376" s="133" t="s">
        <v>14855</v>
      </c>
      <c r="B3376" s="64" t="s">
        <v>14856</v>
      </c>
      <c r="C3376" s="63">
        <v>31</v>
      </c>
      <c r="D3376" s="66">
        <v>44061</v>
      </c>
      <c r="E3376" s="66">
        <v>44081</v>
      </c>
      <c r="F3376" s="63" t="s">
        <v>1045</v>
      </c>
      <c r="G3376" s="64" t="s">
        <v>14857</v>
      </c>
      <c r="H3376" s="67"/>
      <c r="I3376" s="68"/>
    </row>
    <row r="3377" spans="1:9" ht="14.25" customHeight="1" x14ac:dyDescent="0.25">
      <c r="A3377" s="133" t="s">
        <v>14858</v>
      </c>
      <c r="B3377" s="64" t="s">
        <v>14610</v>
      </c>
      <c r="C3377" s="63">
        <v>31</v>
      </c>
      <c r="D3377" s="66">
        <v>44061</v>
      </c>
      <c r="E3377" s="66">
        <v>44081</v>
      </c>
      <c r="F3377" s="63" t="s">
        <v>638</v>
      </c>
      <c r="G3377" s="64" t="s">
        <v>14859</v>
      </c>
      <c r="H3377" s="77"/>
      <c r="I3377" s="95"/>
    </row>
    <row r="3378" spans="1:9" ht="14.25" customHeight="1" x14ac:dyDescent="0.25">
      <c r="A3378" s="133" t="s">
        <v>14860</v>
      </c>
      <c r="B3378" s="64" t="s">
        <v>4311</v>
      </c>
      <c r="C3378" s="63">
        <v>31</v>
      </c>
      <c r="D3378" s="66">
        <v>44061</v>
      </c>
      <c r="E3378" s="66">
        <v>44081</v>
      </c>
      <c r="F3378" s="63" t="s">
        <v>5190</v>
      </c>
      <c r="G3378" s="64" t="s">
        <v>14861</v>
      </c>
      <c r="H3378" s="67"/>
      <c r="I3378" s="68"/>
    </row>
    <row r="3379" spans="1:9" ht="14.25" customHeight="1" x14ac:dyDescent="0.25">
      <c r="A3379" s="133" t="s">
        <v>14862</v>
      </c>
      <c r="B3379" s="64" t="s">
        <v>14863</v>
      </c>
      <c r="C3379" s="63">
        <v>31</v>
      </c>
      <c r="D3379" s="66">
        <v>44061</v>
      </c>
      <c r="E3379" s="66">
        <v>44081</v>
      </c>
      <c r="F3379" s="63" t="s">
        <v>5198</v>
      </c>
      <c r="G3379" s="64" t="s">
        <v>14864</v>
      </c>
      <c r="H3379" s="67"/>
      <c r="I3379" s="72"/>
    </row>
    <row r="3380" spans="1:9" ht="14.25" customHeight="1" x14ac:dyDescent="0.25">
      <c r="A3380" s="133" t="s">
        <v>14865</v>
      </c>
      <c r="B3380" s="64" t="s">
        <v>12405</v>
      </c>
      <c r="C3380" s="63">
        <v>31</v>
      </c>
      <c r="D3380" s="66">
        <v>44061</v>
      </c>
      <c r="E3380" s="66">
        <v>44081</v>
      </c>
      <c r="F3380" s="63" t="s">
        <v>312</v>
      </c>
      <c r="G3380" s="64" t="s">
        <v>14866</v>
      </c>
      <c r="H3380" s="67"/>
      <c r="I3380" s="72"/>
    </row>
    <row r="3381" spans="1:9" ht="14.25" customHeight="1" x14ac:dyDescent="0.25">
      <c r="A3381" s="136" t="s">
        <v>14867</v>
      </c>
      <c r="B3381" s="81" t="s">
        <v>4233</v>
      </c>
      <c r="C3381" s="80">
        <v>31</v>
      </c>
      <c r="D3381" s="83">
        <v>44061</v>
      </c>
      <c r="E3381" s="83">
        <v>44081</v>
      </c>
      <c r="F3381" s="80" t="s">
        <v>312</v>
      </c>
      <c r="G3381" s="81" t="s">
        <v>14868</v>
      </c>
      <c r="H3381" s="84" t="s">
        <v>14536</v>
      </c>
      <c r="I3381" s="80" t="s">
        <v>7224</v>
      </c>
    </row>
    <row r="3382" spans="1:9" ht="14.25" customHeight="1" x14ac:dyDescent="0.25">
      <c r="A3382" s="136" t="s">
        <v>14869</v>
      </c>
      <c r="B3382" s="81" t="s">
        <v>4233</v>
      </c>
      <c r="C3382" s="80">
        <v>31</v>
      </c>
      <c r="D3382" s="83">
        <v>44061</v>
      </c>
      <c r="E3382" s="83">
        <v>44081</v>
      </c>
      <c r="F3382" s="80" t="s">
        <v>312</v>
      </c>
      <c r="G3382" s="81" t="s">
        <v>14870</v>
      </c>
      <c r="H3382" s="84" t="s">
        <v>14536</v>
      </c>
      <c r="I3382" s="80" t="s">
        <v>7224</v>
      </c>
    </row>
    <row r="3383" spans="1:9" s="75" customFormat="1" ht="14.25" customHeight="1" x14ac:dyDescent="0.25">
      <c r="A3383" s="133" t="s">
        <v>14871</v>
      </c>
      <c r="B3383" s="64" t="s">
        <v>14436</v>
      </c>
      <c r="C3383" s="63">
        <v>31</v>
      </c>
      <c r="D3383" s="66">
        <v>44061</v>
      </c>
      <c r="E3383" s="66">
        <v>44081</v>
      </c>
      <c r="F3383" s="63" t="s">
        <v>861</v>
      </c>
      <c r="G3383" s="64" t="s">
        <v>14872</v>
      </c>
      <c r="H3383" s="67"/>
      <c r="I3383" s="68"/>
    </row>
    <row r="3384" spans="1:9" s="75" customFormat="1" ht="14.25" customHeight="1" x14ac:dyDescent="0.25">
      <c r="A3384" s="136" t="s">
        <v>14873</v>
      </c>
      <c r="B3384" s="81" t="s">
        <v>4445</v>
      </c>
      <c r="C3384" s="80">
        <v>31</v>
      </c>
      <c r="D3384" s="83">
        <v>44061</v>
      </c>
      <c r="E3384" s="83">
        <v>44081</v>
      </c>
      <c r="F3384" s="80" t="s">
        <v>332</v>
      </c>
      <c r="G3384" s="81" t="s">
        <v>14874</v>
      </c>
      <c r="H3384" s="84" t="s">
        <v>14875</v>
      </c>
      <c r="I3384" s="85" t="s">
        <v>7224</v>
      </c>
    </row>
    <row r="3385" spans="1:9" s="75" customFormat="1" ht="14.25" customHeight="1" x14ac:dyDescent="0.25">
      <c r="A3385" s="132" t="s">
        <v>14873</v>
      </c>
      <c r="B3385" s="17" t="s">
        <v>4445</v>
      </c>
      <c r="C3385" s="59">
        <v>31</v>
      </c>
      <c r="D3385" s="61">
        <v>44061</v>
      </c>
      <c r="E3385" s="61">
        <v>44081</v>
      </c>
      <c r="F3385" s="59" t="s">
        <v>332</v>
      </c>
      <c r="G3385" s="17" t="s">
        <v>14874</v>
      </c>
      <c r="H3385" s="62" t="s">
        <v>10550</v>
      </c>
      <c r="I3385" s="59" t="s">
        <v>7129</v>
      </c>
    </row>
    <row r="3386" spans="1:9" s="75" customFormat="1" ht="14.25" customHeight="1" x14ac:dyDescent="0.25">
      <c r="A3386" s="136" t="s">
        <v>14876</v>
      </c>
      <c r="B3386" s="81" t="s">
        <v>14646</v>
      </c>
      <c r="C3386" s="80">
        <v>31</v>
      </c>
      <c r="D3386" s="83">
        <v>44061</v>
      </c>
      <c r="E3386" s="83">
        <v>44081</v>
      </c>
      <c r="F3386" s="80" t="s">
        <v>975</v>
      </c>
      <c r="G3386" s="81" t="s">
        <v>14877</v>
      </c>
      <c r="H3386" s="84" t="s">
        <v>14648</v>
      </c>
      <c r="I3386" s="80" t="s">
        <v>7224</v>
      </c>
    </row>
    <row r="3387" spans="1:9" ht="14.25" customHeight="1" x14ac:dyDescent="0.25">
      <c r="A3387" s="136" t="s">
        <v>14876</v>
      </c>
      <c r="B3387" s="81" t="s">
        <v>14646</v>
      </c>
      <c r="C3387" s="80">
        <v>31</v>
      </c>
      <c r="D3387" s="83">
        <v>44061</v>
      </c>
      <c r="E3387" s="83">
        <v>44081</v>
      </c>
      <c r="F3387" s="80" t="s">
        <v>975</v>
      </c>
      <c r="G3387" s="81" t="s">
        <v>14878</v>
      </c>
      <c r="H3387" s="84" t="s">
        <v>14879</v>
      </c>
      <c r="I3387" s="80" t="s">
        <v>7224</v>
      </c>
    </row>
    <row r="3388" spans="1:9" ht="14.25" customHeight="1" x14ac:dyDescent="0.25">
      <c r="A3388" s="136" t="s">
        <v>14876</v>
      </c>
      <c r="B3388" s="81" t="s">
        <v>14646</v>
      </c>
      <c r="C3388" s="80">
        <v>31</v>
      </c>
      <c r="D3388" s="83">
        <v>44061</v>
      </c>
      <c r="E3388" s="83">
        <v>44081</v>
      </c>
      <c r="F3388" s="80" t="s">
        <v>975</v>
      </c>
      <c r="G3388" s="81" t="s">
        <v>14878</v>
      </c>
      <c r="H3388" s="84" t="s">
        <v>14879</v>
      </c>
      <c r="I3388" s="80" t="s">
        <v>7224</v>
      </c>
    </row>
    <row r="3389" spans="1:9" ht="14.25" customHeight="1" x14ac:dyDescent="0.25">
      <c r="A3389" s="133" t="s">
        <v>14880</v>
      </c>
      <c r="B3389" s="64" t="s">
        <v>14881</v>
      </c>
      <c r="C3389" s="63">
        <v>31</v>
      </c>
      <c r="D3389" s="66">
        <v>44061</v>
      </c>
      <c r="E3389" s="66">
        <v>44081</v>
      </c>
      <c r="F3389" s="63" t="s">
        <v>5318</v>
      </c>
      <c r="G3389" s="64" t="s">
        <v>14882</v>
      </c>
      <c r="H3389" s="67"/>
      <c r="I3389" s="72"/>
    </row>
    <row r="3390" spans="1:9" ht="14.25" customHeight="1" x14ac:dyDescent="0.25">
      <c r="A3390" s="133" t="s">
        <v>14883</v>
      </c>
      <c r="B3390" s="64" t="s">
        <v>12991</v>
      </c>
      <c r="C3390" s="63">
        <v>31</v>
      </c>
      <c r="D3390" s="66">
        <v>44061</v>
      </c>
      <c r="E3390" s="66">
        <v>44081</v>
      </c>
      <c r="F3390" s="63" t="s">
        <v>2088</v>
      </c>
      <c r="G3390" s="64" t="s">
        <v>14884</v>
      </c>
      <c r="H3390" s="67"/>
      <c r="I3390" s="95"/>
    </row>
    <row r="3391" spans="1:9" ht="14.25" customHeight="1" x14ac:dyDescent="0.25">
      <c r="A3391" s="133" t="s">
        <v>14885</v>
      </c>
      <c r="B3391" s="64" t="s">
        <v>4281</v>
      </c>
      <c r="C3391" s="63">
        <v>31</v>
      </c>
      <c r="D3391" s="66">
        <v>44061</v>
      </c>
      <c r="E3391" s="66">
        <v>44081</v>
      </c>
      <c r="F3391" s="63" t="s">
        <v>1837</v>
      </c>
      <c r="G3391" s="64" t="s">
        <v>14886</v>
      </c>
      <c r="H3391" s="67"/>
      <c r="I3391" s="72"/>
    </row>
    <row r="3392" spans="1:9" ht="14.25" customHeight="1" x14ac:dyDescent="0.25">
      <c r="A3392" s="133" t="s">
        <v>14887</v>
      </c>
      <c r="B3392" s="64" t="s">
        <v>14888</v>
      </c>
      <c r="C3392" s="63">
        <v>31</v>
      </c>
      <c r="D3392" s="66">
        <v>44061</v>
      </c>
      <c r="E3392" s="66">
        <v>44081</v>
      </c>
      <c r="F3392" s="63" t="s">
        <v>1405</v>
      </c>
      <c r="G3392" s="64" t="s">
        <v>14889</v>
      </c>
      <c r="H3392" s="67"/>
      <c r="I3392" s="95"/>
    </row>
    <row r="3393" spans="1:9" s="73" customFormat="1" ht="14.25" customHeight="1" x14ac:dyDescent="0.25">
      <c r="A3393" s="132" t="s">
        <v>14890</v>
      </c>
      <c r="B3393" s="64" t="s">
        <v>14891</v>
      </c>
      <c r="C3393" s="59">
        <v>31</v>
      </c>
      <c r="D3393" s="61">
        <v>44061</v>
      </c>
      <c r="E3393" s="61">
        <v>44081</v>
      </c>
      <c r="F3393" s="59" t="s">
        <v>3702</v>
      </c>
      <c r="G3393" s="17" t="s">
        <v>14892</v>
      </c>
      <c r="H3393" s="62" t="s">
        <v>14893</v>
      </c>
      <c r="I3393" s="59" t="s">
        <v>7129</v>
      </c>
    </row>
    <row r="3394" spans="1:9" ht="14.25" customHeight="1" x14ac:dyDescent="0.25">
      <c r="A3394" s="133" t="s">
        <v>14894</v>
      </c>
      <c r="B3394" s="64" t="s">
        <v>14895</v>
      </c>
      <c r="C3394" s="63">
        <v>31</v>
      </c>
      <c r="D3394" s="66">
        <v>44061</v>
      </c>
      <c r="E3394" s="66">
        <v>44081</v>
      </c>
      <c r="F3394" s="63" t="s">
        <v>711</v>
      </c>
      <c r="G3394" s="64" t="s">
        <v>14896</v>
      </c>
      <c r="H3394" s="67"/>
      <c r="I3394" s="95"/>
    </row>
    <row r="3395" spans="1:9" s="103" customFormat="1" ht="14.25" customHeight="1" x14ac:dyDescent="0.25">
      <c r="A3395" s="133" t="s">
        <v>14897</v>
      </c>
      <c r="B3395" s="64" t="s">
        <v>14898</v>
      </c>
      <c r="C3395" s="63">
        <v>31</v>
      </c>
      <c r="D3395" s="66">
        <v>44061</v>
      </c>
      <c r="E3395" s="66">
        <v>44081</v>
      </c>
      <c r="F3395" s="63" t="s">
        <v>5773</v>
      </c>
      <c r="G3395" s="64" t="s">
        <v>14899</v>
      </c>
      <c r="H3395" s="67"/>
      <c r="I3395" s="68"/>
    </row>
    <row r="3396" spans="1:9" ht="14.25" customHeight="1" x14ac:dyDescent="0.25">
      <c r="A3396" s="133" t="s">
        <v>14900</v>
      </c>
      <c r="B3396" s="64" t="s">
        <v>4233</v>
      </c>
      <c r="C3396" s="63">
        <v>31</v>
      </c>
      <c r="D3396" s="66">
        <v>44061</v>
      </c>
      <c r="E3396" s="66">
        <v>44081</v>
      </c>
      <c r="F3396" s="63" t="s">
        <v>220</v>
      </c>
      <c r="G3396" s="64" t="s">
        <v>14901</v>
      </c>
      <c r="H3396" s="67"/>
      <c r="I3396" s="72"/>
    </row>
    <row r="3397" spans="1:9" ht="14.25" customHeight="1" x14ac:dyDescent="0.25">
      <c r="A3397" s="133" t="s">
        <v>14902</v>
      </c>
      <c r="B3397" s="64" t="s">
        <v>14903</v>
      </c>
      <c r="C3397" s="63">
        <v>31</v>
      </c>
      <c r="D3397" s="66">
        <v>44061</v>
      </c>
      <c r="E3397" s="66">
        <v>44081</v>
      </c>
      <c r="F3397" s="63" t="s">
        <v>200</v>
      </c>
      <c r="G3397" s="64" t="s">
        <v>14904</v>
      </c>
      <c r="H3397" s="67"/>
      <c r="I3397" s="101"/>
    </row>
    <row r="3398" spans="1:9" ht="14.25" customHeight="1" x14ac:dyDescent="0.25">
      <c r="A3398" s="133" t="s">
        <v>14905</v>
      </c>
      <c r="B3398" s="64" t="s">
        <v>14906</v>
      </c>
      <c r="C3398" s="63">
        <v>31</v>
      </c>
      <c r="D3398" s="66">
        <v>44061</v>
      </c>
      <c r="E3398" s="66">
        <v>44081</v>
      </c>
      <c r="F3398" s="63" t="s">
        <v>200</v>
      </c>
      <c r="G3398" s="64" t="s">
        <v>14907</v>
      </c>
      <c r="H3398" s="67"/>
      <c r="I3398" s="68"/>
    </row>
    <row r="3399" spans="1:9" s="75" customFormat="1" ht="14.25" customHeight="1" x14ac:dyDescent="0.25">
      <c r="A3399" s="133" t="s">
        <v>14908</v>
      </c>
      <c r="B3399" s="64" t="s">
        <v>14906</v>
      </c>
      <c r="C3399" s="63">
        <v>31</v>
      </c>
      <c r="D3399" s="66">
        <v>44061</v>
      </c>
      <c r="E3399" s="66">
        <v>44081</v>
      </c>
      <c r="F3399" s="63" t="s">
        <v>200</v>
      </c>
      <c r="G3399" s="64" t="s">
        <v>14909</v>
      </c>
      <c r="H3399" s="67"/>
      <c r="I3399" s="68"/>
    </row>
    <row r="3400" spans="1:9" s="73" customFormat="1" ht="14.25" customHeight="1" x14ac:dyDescent="0.25">
      <c r="A3400" s="133" t="s">
        <v>14910</v>
      </c>
      <c r="B3400" s="64" t="s">
        <v>7317</v>
      </c>
      <c r="C3400" s="63">
        <v>31</v>
      </c>
      <c r="D3400" s="66">
        <v>44061</v>
      </c>
      <c r="E3400" s="66">
        <v>44081</v>
      </c>
      <c r="F3400" s="63" t="s">
        <v>2213</v>
      </c>
      <c r="G3400" s="64" t="s">
        <v>14911</v>
      </c>
      <c r="H3400" s="67"/>
      <c r="I3400" s="68"/>
    </row>
    <row r="3401" spans="1:9" ht="14.25" customHeight="1" x14ac:dyDescent="0.25">
      <c r="A3401" s="133" t="s">
        <v>14912</v>
      </c>
      <c r="B3401" s="64" t="s">
        <v>14913</v>
      </c>
      <c r="C3401" s="63">
        <v>31</v>
      </c>
      <c r="D3401" s="66">
        <v>44061</v>
      </c>
      <c r="E3401" s="66">
        <v>44081</v>
      </c>
      <c r="F3401" s="63" t="s">
        <v>246</v>
      </c>
      <c r="G3401" s="64" t="s">
        <v>14914</v>
      </c>
      <c r="H3401" s="67"/>
      <c r="I3401" s="68"/>
    </row>
    <row r="3402" spans="1:9" s="75" customFormat="1" ht="14.25" customHeight="1" x14ac:dyDescent="0.25">
      <c r="A3402" s="133" t="s">
        <v>14915</v>
      </c>
      <c r="B3402" s="64" t="s">
        <v>14916</v>
      </c>
      <c r="C3402" s="63">
        <v>31</v>
      </c>
      <c r="D3402" s="66">
        <v>44061</v>
      </c>
      <c r="E3402" s="66">
        <v>44081</v>
      </c>
      <c r="F3402" s="63" t="s">
        <v>1867</v>
      </c>
      <c r="G3402" s="64" t="s">
        <v>14917</v>
      </c>
      <c r="H3402" s="67"/>
      <c r="I3402" s="68"/>
    </row>
    <row r="3403" spans="1:9" s="73" customFormat="1" ht="14.25" customHeight="1" x14ac:dyDescent="0.25">
      <c r="A3403" s="133" t="s">
        <v>14918</v>
      </c>
      <c r="B3403" s="64" t="s">
        <v>14916</v>
      </c>
      <c r="C3403" s="63">
        <v>31</v>
      </c>
      <c r="D3403" s="66">
        <v>44061</v>
      </c>
      <c r="E3403" s="66">
        <v>44081</v>
      </c>
      <c r="F3403" s="63" t="s">
        <v>1867</v>
      </c>
      <c r="G3403" s="64" t="s">
        <v>14919</v>
      </c>
      <c r="H3403" s="77"/>
      <c r="I3403" s="68"/>
    </row>
    <row r="3404" spans="1:9" s="73" customFormat="1" ht="14.25" customHeight="1" x14ac:dyDescent="0.25">
      <c r="A3404" s="133" t="s">
        <v>14920</v>
      </c>
      <c r="B3404" s="64" t="s">
        <v>14881</v>
      </c>
      <c r="C3404" s="63">
        <v>31</v>
      </c>
      <c r="D3404" s="66">
        <v>44061</v>
      </c>
      <c r="E3404" s="66">
        <v>44081</v>
      </c>
      <c r="F3404" s="63" t="s">
        <v>448</v>
      </c>
      <c r="G3404" s="64" t="s">
        <v>14921</v>
      </c>
      <c r="H3404" s="77"/>
      <c r="I3404" s="72"/>
    </row>
    <row r="3405" spans="1:9" s="75" customFormat="1" ht="14.25" customHeight="1" x14ac:dyDescent="0.25">
      <c r="A3405" s="133" t="s">
        <v>14922</v>
      </c>
      <c r="B3405" s="64" t="s">
        <v>14923</v>
      </c>
      <c r="C3405" s="63">
        <v>31</v>
      </c>
      <c r="D3405" s="66">
        <v>44061</v>
      </c>
      <c r="E3405" s="66">
        <v>44081</v>
      </c>
      <c r="F3405" s="63" t="s">
        <v>430</v>
      </c>
      <c r="G3405" s="64" t="s">
        <v>14924</v>
      </c>
      <c r="H3405" s="77"/>
      <c r="I3405" s="72"/>
    </row>
    <row r="3406" spans="1:9" s="75" customFormat="1" ht="14.25" customHeight="1" x14ac:dyDescent="0.25">
      <c r="A3406" s="133" t="s">
        <v>14925</v>
      </c>
      <c r="B3406" s="64" t="s">
        <v>10736</v>
      </c>
      <c r="C3406" s="63">
        <v>31</v>
      </c>
      <c r="D3406" s="66">
        <v>44061</v>
      </c>
      <c r="E3406" s="66">
        <v>44081</v>
      </c>
      <c r="F3406" s="63" t="s">
        <v>430</v>
      </c>
      <c r="G3406" s="64" t="s">
        <v>14926</v>
      </c>
      <c r="H3406" s="67"/>
      <c r="I3406" s="95"/>
    </row>
    <row r="3407" spans="1:9" s="73" customFormat="1" ht="14.25" customHeight="1" x14ac:dyDescent="0.25">
      <c r="A3407" s="133" t="s">
        <v>14927</v>
      </c>
      <c r="B3407" s="64" t="s">
        <v>11497</v>
      </c>
      <c r="C3407" s="63">
        <v>31</v>
      </c>
      <c r="D3407" s="66">
        <v>44061</v>
      </c>
      <c r="E3407" s="66">
        <v>44081</v>
      </c>
      <c r="F3407" s="63" t="s">
        <v>2191</v>
      </c>
      <c r="G3407" s="64" t="s">
        <v>14928</v>
      </c>
      <c r="H3407" s="67"/>
      <c r="I3407" s="72"/>
    </row>
    <row r="3408" spans="1:9" s="73" customFormat="1" ht="14.25" customHeight="1" x14ac:dyDescent="0.25">
      <c r="A3408" s="133" t="s">
        <v>14929</v>
      </c>
      <c r="B3408" s="64" t="s">
        <v>7317</v>
      </c>
      <c r="C3408" s="63">
        <v>31</v>
      </c>
      <c r="D3408" s="66">
        <v>44061</v>
      </c>
      <c r="E3408" s="66">
        <v>44081</v>
      </c>
      <c r="F3408" s="63" t="s">
        <v>3266</v>
      </c>
      <c r="G3408" s="64" t="s">
        <v>14930</v>
      </c>
      <c r="H3408" s="67"/>
      <c r="I3408" s="68"/>
    </row>
    <row r="3409" spans="1:9" s="73" customFormat="1" ht="14.25" customHeight="1" x14ac:dyDescent="0.25">
      <c r="A3409" s="133" t="s">
        <v>14931</v>
      </c>
      <c r="B3409" s="64" t="s">
        <v>4889</v>
      </c>
      <c r="C3409" s="63">
        <v>31</v>
      </c>
      <c r="D3409" s="66">
        <v>44061</v>
      </c>
      <c r="E3409" s="66">
        <v>44081</v>
      </c>
      <c r="F3409" s="63" t="s">
        <v>112</v>
      </c>
      <c r="G3409" s="64" t="s">
        <v>14932</v>
      </c>
      <c r="H3409" s="67"/>
      <c r="I3409" s="95"/>
    </row>
    <row r="3410" spans="1:9" s="73" customFormat="1" ht="14.25" customHeight="1" x14ac:dyDescent="0.25">
      <c r="A3410" s="133" t="s">
        <v>14933</v>
      </c>
      <c r="B3410" s="64" t="s">
        <v>7235</v>
      </c>
      <c r="C3410" s="63">
        <v>31</v>
      </c>
      <c r="D3410" s="66">
        <v>44061</v>
      </c>
      <c r="E3410" s="66">
        <v>44081</v>
      </c>
      <c r="F3410" s="63" t="s">
        <v>112</v>
      </c>
      <c r="G3410" s="64" t="s">
        <v>14934</v>
      </c>
      <c r="H3410" s="67"/>
      <c r="I3410" s="95"/>
    </row>
    <row r="3411" spans="1:9" s="103" customFormat="1" ht="14.25" customHeight="1" x14ac:dyDescent="0.25">
      <c r="A3411" s="133" t="s">
        <v>14935</v>
      </c>
      <c r="B3411" s="64" t="s">
        <v>4693</v>
      </c>
      <c r="C3411" s="63">
        <v>31</v>
      </c>
      <c r="D3411" s="66">
        <v>44061</v>
      </c>
      <c r="E3411" s="66">
        <v>44081</v>
      </c>
      <c r="F3411" s="63" t="s">
        <v>491</v>
      </c>
      <c r="G3411" s="64" t="s">
        <v>14936</v>
      </c>
      <c r="H3411" s="67"/>
      <c r="I3411" s="72"/>
    </row>
    <row r="3412" spans="1:9" s="73" customFormat="1" ht="14.25" customHeight="1" x14ac:dyDescent="0.25">
      <c r="A3412" s="133" t="s">
        <v>14937</v>
      </c>
      <c r="B3412" s="64" t="s">
        <v>4063</v>
      </c>
      <c r="C3412" s="63">
        <v>31</v>
      </c>
      <c r="D3412" s="66">
        <v>44061</v>
      </c>
      <c r="E3412" s="66">
        <v>44081</v>
      </c>
      <c r="F3412" s="63" t="s">
        <v>2840</v>
      </c>
      <c r="G3412" s="64" t="s">
        <v>14938</v>
      </c>
      <c r="H3412" s="152"/>
      <c r="I3412" s="72"/>
    </row>
    <row r="3413" spans="1:9" s="75" customFormat="1" ht="14.25" customHeight="1" x14ac:dyDescent="0.25">
      <c r="A3413" s="133" t="s">
        <v>14939</v>
      </c>
      <c r="B3413" s="64" t="s">
        <v>14940</v>
      </c>
      <c r="C3413" s="63">
        <v>31</v>
      </c>
      <c r="D3413" s="66">
        <v>44061</v>
      </c>
      <c r="E3413" s="66">
        <v>44081</v>
      </c>
      <c r="F3413" s="63" t="s">
        <v>4792</v>
      </c>
      <c r="G3413" s="64" t="s">
        <v>14941</v>
      </c>
      <c r="H3413" s="67"/>
      <c r="I3413" s="95"/>
    </row>
    <row r="3414" spans="1:9" s="75" customFormat="1" ht="14.25" customHeight="1" x14ac:dyDescent="0.25">
      <c r="A3414" s="136" t="s">
        <v>14942</v>
      </c>
      <c r="B3414" s="81" t="s">
        <v>14943</v>
      </c>
      <c r="C3414" s="80">
        <v>31</v>
      </c>
      <c r="D3414" s="83">
        <v>44061</v>
      </c>
      <c r="E3414" s="83">
        <v>44081</v>
      </c>
      <c r="F3414" s="80" t="s">
        <v>82</v>
      </c>
      <c r="G3414" s="81" t="s">
        <v>14944</v>
      </c>
      <c r="H3414" s="84" t="s">
        <v>10079</v>
      </c>
      <c r="I3414" s="80" t="s">
        <v>7224</v>
      </c>
    </row>
    <row r="3415" spans="1:9" s="73" customFormat="1" ht="14.25" customHeight="1" x14ac:dyDescent="0.25">
      <c r="A3415" s="133" t="s">
        <v>14945</v>
      </c>
      <c r="B3415" s="64" t="s">
        <v>8101</v>
      </c>
      <c r="C3415" s="63">
        <v>31</v>
      </c>
      <c r="D3415" s="66">
        <v>44061</v>
      </c>
      <c r="E3415" s="66">
        <v>44081</v>
      </c>
      <c r="F3415" s="63" t="s">
        <v>82</v>
      </c>
      <c r="G3415" s="64" t="s">
        <v>14946</v>
      </c>
      <c r="H3415" s="67"/>
      <c r="I3415" s="68"/>
    </row>
    <row r="3416" spans="1:9" s="73" customFormat="1" ht="14.25" customHeight="1" x14ac:dyDescent="0.25">
      <c r="A3416" s="133" t="s">
        <v>14947</v>
      </c>
      <c r="B3416" s="64" t="s">
        <v>14948</v>
      </c>
      <c r="C3416" s="63">
        <v>31</v>
      </c>
      <c r="D3416" s="66">
        <v>44061</v>
      </c>
      <c r="E3416" s="66">
        <v>44081</v>
      </c>
      <c r="F3416" s="63" t="s">
        <v>82</v>
      </c>
      <c r="G3416" s="64" t="s">
        <v>14949</v>
      </c>
      <c r="H3416" s="67"/>
      <c r="I3416" s="72"/>
    </row>
    <row r="3417" spans="1:9" s="73" customFormat="1" ht="14.25" customHeight="1" x14ac:dyDescent="0.25">
      <c r="A3417" s="132" t="s">
        <v>14950</v>
      </c>
      <c r="B3417" s="64" t="s">
        <v>13756</v>
      </c>
      <c r="C3417" s="59">
        <v>31</v>
      </c>
      <c r="D3417" s="61">
        <v>44061</v>
      </c>
      <c r="E3417" s="61">
        <v>44081</v>
      </c>
      <c r="F3417" s="59" t="s">
        <v>6229</v>
      </c>
      <c r="G3417" s="17" t="s">
        <v>14951</v>
      </c>
      <c r="H3417" s="62" t="s">
        <v>8120</v>
      </c>
      <c r="I3417" s="59" t="s">
        <v>7129</v>
      </c>
    </row>
    <row r="3418" spans="1:9" ht="14.25" customHeight="1" x14ac:dyDescent="0.25">
      <c r="A3418" s="136" t="s">
        <v>14952</v>
      </c>
      <c r="B3418" s="81" t="s">
        <v>14953</v>
      </c>
      <c r="C3418" s="80">
        <v>31</v>
      </c>
      <c r="D3418" s="83">
        <v>44061</v>
      </c>
      <c r="E3418" s="83">
        <v>44081</v>
      </c>
      <c r="F3418" s="80" t="s">
        <v>695</v>
      </c>
      <c r="G3418" s="81" t="s">
        <v>14954</v>
      </c>
      <c r="H3418" s="84" t="s">
        <v>9446</v>
      </c>
      <c r="I3418" s="80" t="s">
        <v>7224</v>
      </c>
    </row>
    <row r="3419" spans="1:9" s="73" customFormat="1" ht="14.25" customHeight="1" x14ac:dyDescent="0.25">
      <c r="A3419" s="136" t="s">
        <v>14955</v>
      </c>
      <c r="B3419" s="81" t="s">
        <v>13575</v>
      </c>
      <c r="C3419" s="80">
        <v>31</v>
      </c>
      <c r="D3419" s="83">
        <v>44061</v>
      </c>
      <c r="E3419" s="83">
        <v>44081</v>
      </c>
      <c r="F3419" s="80" t="s">
        <v>695</v>
      </c>
      <c r="G3419" s="81" t="s">
        <v>14956</v>
      </c>
      <c r="H3419" s="84" t="s">
        <v>9446</v>
      </c>
      <c r="I3419" s="80" t="s">
        <v>7224</v>
      </c>
    </row>
    <row r="3420" spans="1:9" s="73" customFormat="1" ht="14.25" customHeight="1" x14ac:dyDescent="0.25">
      <c r="A3420" s="136" t="s">
        <v>14957</v>
      </c>
      <c r="B3420" s="81" t="s">
        <v>13575</v>
      </c>
      <c r="C3420" s="80">
        <v>31</v>
      </c>
      <c r="D3420" s="83">
        <v>44061</v>
      </c>
      <c r="E3420" s="83">
        <v>44081</v>
      </c>
      <c r="F3420" s="80" t="s">
        <v>695</v>
      </c>
      <c r="G3420" s="81" t="s">
        <v>14958</v>
      </c>
      <c r="H3420" s="84" t="s">
        <v>9446</v>
      </c>
      <c r="I3420" s="80" t="s">
        <v>7224</v>
      </c>
    </row>
    <row r="3421" spans="1:9" s="73" customFormat="1" ht="14.25" customHeight="1" x14ac:dyDescent="0.25">
      <c r="A3421" s="136" t="s">
        <v>14959</v>
      </c>
      <c r="B3421" s="81" t="s">
        <v>13603</v>
      </c>
      <c r="C3421" s="80">
        <v>31</v>
      </c>
      <c r="D3421" s="83">
        <v>44061</v>
      </c>
      <c r="E3421" s="83">
        <v>44081</v>
      </c>
      <c r="F3421" s="80" t="s">
        <v>6367</v>
      </c>
      <c r="G3421" s="81" t="s">
        <v>14960</v>
      </c>
      <c r="H3421" s="84" t="s">
        <v>8738</v>
      </c>
      <c r="I3421" s="80" t="s">
        <v>7224</v>
      </c>
    </row>
    <row r="3422" spans="1:9" s="73" customFormat="1" ht="14.25" customHeight="1" x14ac:dyDescent="0.25">
      <c r="A3422" s="136" t="s">
        <v>14961</v>
      </c>
      <c r="B3422" s="81" t="s">
        <v>8299</v>
      </c>
      <c r="C3422" s="80">
        <v>31</v>
      </c>
      <c r="D3422" s="83">
        <v>44061</v>
      </c>
      <c r="E3422" s="83">
        <v>44081</v>
      </c>
      <c r="F3422" s="80" t="s">
        <v>6367</v>
      </c>
      <c r="G3422" s="81" t="s">
        <v>14962</v>
      </c>
      <c r="H3422" s="127" t="s">
        <v>8738</v>
      </c>
      <c r="I3422" s="80" t="s">
        <v>7224</v>
      </c>
    </row>
    <row r="3423" spans="1:9" s="73" customFormat="1" ht="14.25" customHeight="1" x14ac:dyDescent="0.25">
      <c r="A3423" s="136" t="s">
        <v>14963</v>
      </c>
      <c r="B3423" s="81" t="s">
        <v>14964</v>
      </c>
      <c r="C3423" s="80">
        <v>31</v>
      </c>
      <c r="D3423" s="83">
        <v>44061</v>
      </c>
      <c r="E3423" s="83">
        <v>44081</v>
      </c>
      <c r="F3423" s="80" t="s">
        <v>827</v>
      </c>
      <c r="G3423" s="81" t="s">
        <v>14965</v>
      </c>
      <c r="H3423" s="127" t="s">
        <v>14966</v>
      </c>
      <c r="I3423" s="80" t="s">
        <v>7224</v>
      </c>
    </row>
    <row r="3424" spans="1:9" ht="14.25" customHeight="1" x14ac:dyDescent="0.25">
      <c r="A3424" s="136" t="s">
        <v>14967</v>
      </c>
      <c r="B3424" s="81" t="s">
        <v>14793</v>
      </c>
      <c r="C3424" s="80">
        <v>31</v>
      </c>
      <c r="D3424" s="83">
        <v>44061</v>
      </c>
      <c r="E3424" s="83">
        <v>44081</v>
      </c>
      <c r="F3424" s="80" t="s">
        <v>827</v>
      </c>
      <c r="G3424" s="81" t="s">
        <v>14968</v>
      </c>
      <c r="H3424" s="84" t="s">
        <v>14966</v>
      </c>
      <c r="I3424" s="80" t="s">
        <v>7224</v>
      </c>
    </row>
    <row r="3425" spans="1:9" ht="14.25" customHeight="1" x14ac:dyDescent="0.25">
      <c r="A3425" s="136" t="s">
        <v>14969</v>
      </c>
      <c r="B3425" s="81" t="s">
        <v>14964</v>
      </c>
      <c r="C3425" s="80">
        <v>31</v>
      </c>
      <c r="D3425" s="83">
        <v>44061</v>
      </c>
      <c r="E3425" s="83">
        <v>44081</v>
      </c>
      <c r="F3425" s="80" t="s">
        <v>827</v>
      </c>
      <c r="G3425" s="81" t="s">
        <v>14970</v>
      </c>
      <c r="H3425" s="84" t="s">
        <v>14966</v>
      </c>
      <c r="I3425" s="80" t="s">
        <v>7224</v>
      </c>
    </row>
    <row r="3426" spans="1:9" ht="14.25" customHeight="1" x14ac:dyDescent="0.25">
      <c r="A3426" s="136" t="s">
        <v>14971</v>
      </c>
      <c r="B3426" s="81" t="s">
        <v>14793</v>
      </c>
      <c r="C3426" s="80">
        <v>31</v>
      </c>
      <c r="D3426" s="83">
        <v>44061</v>
      </c>
      <c r="E3426" s="83">
        <v>44081</v>
      </c>
      <c r="F3426" s="80" t="s">
        <v>827</v>
      </c>
      <c r="G3426" s="81" t="s">
        <v>14972</v>
      </c>
      <c r="H3426" s="84" t="s">
        <v>14966</v>
      </c>
      <c r="I3426" s="80" t="s">
        <v>7224</v>
      </c>
    </row>
    <row r="3427" spans="1:9" s="103" customFormat="1" ht="14.25" customHeight="1" x14ac:dyDescent="0.25">
      <c r="A3427" s="133" t="s">
        <v>14973</v>
      </c>
      <c r="B3427" s="64" t="s">
        <v>14974</v>
      </c>
      <c r="C3427" s="63">
        <v>31</v>
      </c>
      <c r="D3427" s="66">
        <v>44061</v>
      </c>
      <c r="E3427" s="66">
        <v>44081</v>
      </c>
      <c r="F3427" s="63" t="s">
        <v>2370</v>
      </c>
      <c r="G3427" s="64" t="s">
        <v>14975</v>
      </c>
      <c r="H3427" s="67"/>
      <c r="I3427" s="68"/>
    </row>
    <row r="3428" spans="1:9" ht="14.25" customHeight="1" x14ac:dyDescent="0.25">
      <c r="A3428" s="132" t="s">
        <v>14976</v>
      </c>
      <c r="B3428" s="64" t="s">
        <v>13572</v>
      </c>
      <c r="C3428" s="59">
        <v>31</v>
      </c>
      <c r="D3428" s="61">
        <v>44061</v>
      </c>
      <c r="E3428" s="61">
        <v>44081</v>
      </c>
      <c r="F3428" s="59" t="s">
        <v>2110</v>
      </c>
      <c r="G3428" s="17" t="s">
        <v>14977</v>
      </c>
      <c r="H3428" s="62" t="s">
        <v>8270</v>
      </c>
      <c r="I3428" s="59" t="s">
        <v>7129</v>
      </c>
    </row>
    <row r="3429" spans="1:9" ht="14.25" customHeight="1" x14ac:dyDescent="0.25">
      <c r="A3429" s="136" t="s">
        <v>14976</v>
      </c>
      <c r="B3429" s="81" t="s">
        <v>13572</v>
      </c>
      <c r="C3429" s="80">
        <v>31</v>
      </c>
      <c r="D3429" s="83">
        <v>44061</v>
      </c>
      <c r="E3429" s="83">
        <v>44081</v>
      </c>
      <c r="F3429" s="80" t="s">
        <v>2110</v>
      </c>
      <c r="G3429" s="81" t="s">
        <v>14978</v>
      </c>
      <c r="H3429" s="84" t="s">
        <v>4446</v>
      </c>
      <c r="I3429" s="80" t="s">
        <v>7224</v>
      </c>
    </row>
    <row r="3430" spans="1:9" ht="14.25" customHeight="1" x14ac:dyDescent="0.25">
      <c r="A3430" s="132" t="s">
        <v>14979</v>
      </c>
      <c r="B3430" s="64" t="s">
        <v>13572</v>
      </c>
      <c r="C3430" s="59">
        <v>31</v>
      </c>
      <c r="D3430" s="61">
        <v>44061</v>
      </c>
      <c r="E3430" s="61">
        <v>44081</v>
      </c>
      <c r="F3430" s="59" t="s">
        <v>2110</v>
      </c>
      <c r="G3430" s="17" t="s">
        <v>14980</v>
      </c>
      <c r="H3430" s="62" t="s">
        <v>8270</v>
      </c>
      <c r="I3430" s="59" t="s">
        <v>7129</v>
      </c>
    </row>
    <row r="3431" spans="1:9" ht="14.25" customHeight="1" x14ac:dyDescent="0.25">
      <c r="A3431" s="136" t="s">
        <v>14979</v>
      </c>
      <c r="B3431" s="81" t="s">
        <v>13572</v>
      </c>
      <c r="C3431" s="80">
        <v>31</v>
      </c>
      <c r="D3431" s="83">
        <v>44061</v>
      </c>
      <c r="E3431" s="83">
        <v>44081</v>
      </c>
      <c r="F3431" s="80" t="s">
        <v>2110</v>
      </c>
      <c r="G3431" s="81" t="s">
        <v>14981</v>
      </c>
      <c r="H3431" s="93" t="s">
        <v>4446</v>
      </c>
      <c r="I3431" s="80" t="s">
        <v>7224</v>
      </c>
    </row>
    <row r="3432" spans="1:9" ht="14.25" customHeight="1" x14ac:dyDescent="0.25">
      <c r="A3432" s="132" t="s">
        <v>14982</v>
      </c>
      <c r="B3432" s="64" t="s">
        <v>14983</v>
      </c>
      <c r="C3432" s="59">
        <v>31</v>
      </c>
      <c r="D3432" s="61">
        <v>44061</v>
      </c>
      <c r="E3432" s="61">
        <v>44081</v>
      </c>
      <c r="F3432" s="59" t="s">
        <v>2110</v>
      </c>
      <c r="G3432" s="17" t="s">
        <v>14984</v>
      </c>
      <c r="H3432" s="62" t="s">
        <v>8270</v>
      </c>
      <c r="I3432" s="59" t="s">
        <v>7129</v>
      </c>
    </row>
    <row r="3433" spans="1:9" s="75" customFormat="1" ht="14.25" customHeight="1" x14ac:dyDescent="0.25">
      <c r="A3433" s="132" t="s">
        <v>14982</v>
      </c>
      <c r="B3433" s="64" t="s">
        <v>14983</v>
      </c>
      <c r="C3433" s="59">
        <v>31</v>
      </c>
      <c r="D3433" s="61">
        <v>44061</v>
      </c>
      <c r="E3433" s="61">
        <v>44081</v>
      </c>
      <c r="F3433" s="59" t="s">
        <v>2110</v>
      </c>
      <c r="G3433" s="17" t="s">
        <v>14984</v>
      </c>
      <c r="H3433" s="62" t="s">
        <v>4446</v>
      </c>
      <c r="I3433" s="59" t="s">
        <v>7129</v>
      </c>
    </row>
    <row r="3434" spans="1:9" s="73" customFormat="1" ht="14.25" customHeight="1" x14ac:dyDescent="0.25">
      <c r="A3434" s="132" t="s">
        <v>14985</v>
      </c>
      <c r="B3434" s="64" t="s">
        <v>14983</v>
      </c>
      <c r="C3434" s="59">
        <v>31</v>
      </c>
      <c r="D3434" s="61">
        <v>44061</v>
      </c>
      <c r="E3434" s="61">
        <v>44081</v>
      </c>
      <c r="F3434" s="59" t="s">
        <v>2110</v>
      </c>
      <c r="G3434" s="17" t="s">
        <v>14986</v>
      </c>
      <c r="H3434" s="62" t="s">
        <v>8270</v>
      </c>
      <c r="I3434" s="59" t="s">
        <v>7129</v>
      </c>
    </row>
    <row r="3435" spans="1:9" s="73" customFormat="1" ht="14.25" customHeight="1" x14ac:dyDescent="0.25">
      <c r="A3435" s="132" t="s">
        <v>14985</v>
      </c>
      <c r="B3435" s="64" t="s">
        <v>14983</v>
      </c>
      <c r="C3435" s="59">
        <v>31</v>
      </c>
      <c r="D3435" s="61">
        <v>44061</v>
      </c>
      <c r="E3435" s="61">
        <v>44081</v>
      </c>
      <c r="F3435" s="59" t="s">
        <v>2110</v>
      </c>
      <c r="G3435" s="17" t="s">
        <v>14986</v>
      </c>
      <c r="H3435" s="97" t="s">
        <v>4446</v>
      </c>
      <c r="I3435" s="59" t="s">
        <v>7129</v>
      </c>
    </row>
    <row r="3436" spans="1:9" s="75" customFormat="1" ht="14.25" customHeight="1" x14ac:dyDescent="0.25">
      <c r="A3436" s="132" t="s">
        <v>14987</v>
      </c>
      <c r="B3436" s="64" t="s">
        <v>14988</v>
      </c>
      <c r="C3436" s="59">
        <v>31</v>
      </c>
      <c r="D3436" s="61">
        <v>44061</v>
      </c>
      <c r="E3436" s="61">
        <v>44081</v>
      </c>
      <c r="F3436" s="59" t="s">
        <v>2110</v>
      </c>
      <c r="G3436" s="17" t="s">
        <v>14989</v>
      </c>
      <c r="H3436" s="62" t="s">
        <v>8270</v>
      </c>
      <c r="I3436" s="59" t="s">
        <v>7129</v>
      </c>
    </row>
    <row r="3437" spans="1:9" s="73" customFormat="1" ht="14.25" customHeight="1" x14ac:dyDescent="0.25">
      <c r="A3437" s="132" t="s">
        <v>14987</v>
      </c>
      <c r="B3437" s="64" t="s">
        <v>14988</v>
      </c>
      <c r="C3437" s="59">
        <v>31</v>
      </c>
      <c r="D3437" s="61">
        <v>44061</v>
      </c>
      <c r="E3437" s="61">
        <v>44081</v>
      </c>
      <c r="F3437" s="59" t="s">
        <v>2110</v>
      </c>
      <c r="G3437" s="17" t="s">
        <v>14989</v>
      </c>
      <c r="H3437" s="97" t="s">
        <v>4446</v>
      </c>
      <c r="I3437" s="59" t="s">
        <v>7129</v>
      </c>
    </row>
    <row r="3438" spans="1:9" s="73" customFormat="1" ht="14.25" customHeight="1" x14ac:dyDescent="0.25">
      <c r="A3438" s="132" t="s">
        <v>14990</v>
      </c>
      <c r="B3438" s="64" t="s">
        <v>8202</v>
      </c>
      <c r="C3438" s="59">
        <v>31</v>
      </c>
      <c r="D3438" s="61">
        <v>44061</v>
      </c>
      <c r="E3438" s="61">
        <v>44081</v>
      </c>
      <c r="F3438" s="59" t="s">
        <v>2110</v>
      </c>
      <c r="G3438" s="17" t="s">
        <v>14991</v>
      </c>
      <c r="H3438" s="62" t="s">
        <v>8270</v>
      </c>
      <c r="I3438" s="59" t="s">
        <v>7129</v>
      </c>
    </row>
    <row r="3439" spans="1:9" s="73" customFormat="1" ht="14.25" customHeight="1" x14ac:dyDescent="0.25">
      <c r="A3439" s="136" t="s">
        <v>14990</v>
      </c>
      <c r="B3439" s="81" t="s">
        <v>8202</v>
      </c>
      <c r="C3439" s="80">
        <v>31</v>
      </c>
      <c r="D3439" s="83">
        <v>44061</v>
      </c>
      <c r="E3439" s="83">
        <v>44081</v>
      </c>
      <c r="F3439" s="80" t="s">
        <v>2110</v>
      </c>
      <c r="G3439" s="81" t="s">
        <v>14992</v>
      </c>
      <c r="H3439" s="93" t="s">
        <v>4446</v>
      </c>
      <c r="I3439" s="80" t="s">
        <v>7224</v>
      </c>
    </row>
    <row r="3440" spans="1:9" s="73" customFormat="1" ht="14.25" customHeight="1" x14ac:dyDescent="0.25">
      <c r="A3440" s="132" t="s">
        <v>14993</v>
      </c>
      <c r="B3440" s="64" t="s">
        <v>8202</v>
      </c>
      <c r="C3440" s="59">
        <v>31</v>
      </c>
      <c r="D3440" s="61">
        <v>44061</v>
      </c>
      <c r="E3440" s="61">
        <v>44081</v>
      </c>
      <c r="F3440" s="59" t="s">
        <v>2110</v>
      </c>
      <c r="G3440" s="17" t="s">
        <v>14994</v>
      </c>
      <c r="H3440" s="62" t="s">
        <v>8270</v>
      </c>
      <c r="I3440" s="59" t="s">
        <v>7129</v>
      </c>
    </row>
    <row r="3441" spans="1:9" s="75" customFormat="1" ht="14.25" customHeight="1" x14ac:dyDescent="0.25">
      <c r="A3441" s="136" t="s">
        <v>14993</v>
      </c>
      <c r="B3441" s="81" t="s">
        <v>8202</v>
      </c>
      <c r="C3441" s="80">
        <v>31</v>
      </c>
      <c r="D3441" s="83">
        <v>44061</v>
      </c>
      <c r="E3441" s="83">
        <v>44081</v>
      </c>
      <c r="F3441" s="80" t="s">
        <v>2110</v>
      </c>
      <c r="G3441" s="81" t="s">
        <v>14995</v>
      </c>
      <c r="H3441" s="93" t="s">
        <v>4446</v>
      </c>
      <c r="I3441" s="80" t="s">
        <v>7224</v>
      </c>
    </row>
    <row r="3442" spans="1:9" s="73" customFormat="1" ht="14.25" customHeight="1" x14ac:dyDescent="0.25">
      <c r="A3442" s="132" t="s">
        <v>14996</v>
      </c>
      <c r="B3442" s="64" t="s">
        <v>8202</v>
      </c>
      <c r="C3442" s="59">
        <v>31</v>
      </c>
      <c r="D3442" s="61">
        <v>44061</v>
      </c>
      <c r="E3442" s="61">
        <v>44081</v>
      </c>
      <c r="F3442" s="59" t="s">
        <v>2110</v>
      </c>
      <c r="G3442" s="17" t="s">
        <v>14997</v>
      </c>
      <c r="H3442" s="62" t="s">
        <v>8270</v>
      </c>
      <c r="I3442" s="59" t="s">
        <v>7129</v>
      </c>
    </row>
    <row r="3443" spans="1:9" s="73" customFormat="1" ht="14.25" customHeight="1" x14ac:dyDescent="0.25">
      <c r="A3443" s="132" t="s">
        <v>14996</v>
      </c>
      <c r="B3443" s="64" t="s">
        <v>8202</v>
      </c>
      <c r="C3443" s="59">
        <v>31</v>
      </c>
      <c r="D3443" s="61">
        <v>44061</v>
      </c>
      <c r="E3443" s="61">
        <v>44081</v>
      </c>
      <c r="F3443" s="59" t="s">
        <v>2110</v>
      </c>
      <c r="G3443" s="17" t="s">
        <v>14997</v>
      </c>
      <c r="H3443" s="62" t="s">
        <v>8270</v>
      </c>
      <c r="I3443" s="59" t="s">
        <v>7129</v>
      </c>
    </row>
    <row r="3444" spans="1:9" s="73" customFormat="1" ht="14.25" customHeight="1" x14ac:dyDescent="0.25">
      <c r="A3444" s="132" t="s">
        <v>14996</v>
      </c>
      <c r="B3444" s="64" t="s">
        <v>8202</v>
      </c>
      <c r="C3444" s="59">
        <v>31</v>
      </c>
      <c r="D3444" s="61">
        <v>44061</v>
      </c>
      <c r="E3444" s="61">
        <v>44081</v>
      </c>
      <c r="F3444" s="59" t="s">
        <v>2110</v>
      </c>
      <c r="G3444" s="17" t="s">
        <v>14997</v>
      </c>
      <c r="H3444" s="97" t="s">
        <v>4446</v>
      </c>
      <c r="I3444" s="59" t="s">
        <v>7129</v>
      </c>
    </row>
    <row r="3445" spans="1:9" ht="14.25" customHeight="1" x14ac:dyDescent="0.25">
      <c r="A3445" s="132" t="s">
        <v>14998</v>
      </c>
      <c r="B3445" s="64" t="s">
        <v>8202</v>
      </c>
      <c r="C3445" s="59">
        <v>31</v>
      </c>
      <c r="D3445" s="61">
        <v>44061</v>
      </c>
      <c r="E3445" s="61">
        <v>44081</v>
      </c>
      <c r="F3445" s="59" t="s">
        <v>2110</v>
      </c>
      <c r="G3445" s="17" t="s">
        <v>14999</v>
      </c>
      <c r="H3445" s="62" t="s">
        <v>8270</v>
      </c>
      <c r="I3445" s="59" t="s">
        <v>7129</v>
      </c>
    </row>
    <row r="3446" spans="1:9" ht="14.25" customHeight="1" x14ac:dyDescent="0.25">
      <c r="A3446" s="132" t="s">
        <v>14998</v>
      </c>
      <c r="B3446" s="64" t="s">
        <v>8202</v>
      </c>
      <c r="C3446" s="59">
        <v>31</v>
      </c>
      <c r="D3446" s="61">
        <v>44061</v>
      </c>
      <c r="E3446" s="61">
        <v>44081</v>
      </c>
      <c r="F3446" s="59" t="s">
        <v>2110</v>
      </c>
      <c r="G3446" s="17" t="s">
        <v>14999</v>
      </c>
      <c r="H3446" s="62" t="s">
        <v>8270</v>
      </c>
      <c r="I3446" s="59" t="s">
        <v>7129</v>
      </c>
    </row>
    <row r="3447" spans="1:9" ht="14.25" customHeight="1" x14ac:dyDescent="0.25">
      <c r="A3447" s="59" t="s">
        <v>14998</v>
      </c>
      <c r="B3447" s="64" t="s">
        <v>8202</v>
      </c>
      <c r="C3447" s="59">
        <v>31</v>
      </c>
      <c r="D3447" s="61">
        <v>44061</v>
      </c>
      <c r="E3447" s="61">
        <v>44081</v>
      </c>
      <c r="F3447" s="59" t="s">
        <v>2110</v>
      </c>
      <c r="G3447" s="17" t="s">
        <v>14999</v>
      </c>
      <c r="H3447" s="97" t="s">
        <v>4446</v>
      </c>
      <c r="I3447" s="59" t="s">
        <v>7129</v>
      </c>
    </row>
    <row r="3448" spans="1:9" s="73" customFormat="1" ht="14.25" customHeight="1" x14ac:dyDescent="0.25">
      <c r="A3448" s="133" t="s">
        <v>15000</v>
      </c>
      <c r="B3448" s="64" t="s">
        <v>15001</v>
      </c>
      <c r="C3448" s="63">
        <v>31</v>
      </c>
      <c r="D3448" s="66">
        <v>44061</v>
      </c>
      <c r="E3448" s="66">
        <v>44081</v>
      </c>
      <c r="F3448" s="63" t="s">
        <v>610</v>
      </c>
      <c r="G3448" s="157" t="s">
        <v>15002</v>
      </c>
      <c r="H3448" s="67"/>
      <c r="I3448" s="68"/>
    </row>
    <row r="3449" spans="1:9" s="73" customFormat="1" ht="14.25" customHeight="1" x14ac:dyDescent="0.25">
      <c r="A3449" s="133" t="s">
        <v>15003</v>
      </c>
      <c r="B3449" s="64" t="s">
        <v>15001</v>
      </c>
      <c r="C3449" s="63">
        <v>31</v>
      </c>
      <c r="D3449" s="66">
        <v>44061</v>
      </c>
      <c r="E3449" s="66">
        <v>44081</v>
      </c>
      <c r="F3449" s="63" t="s">
        <v>610</v>
      </c>
      <c r="G3449" s="157" t="s">
        <v>15004</v>
      </c>
      <c r="H3449" s="67"/>
      <c r="I3449" s="68"/>
    </row>
    <row r="3450" spans="1:9" ht="14.25" customHeight="1" x14ac:dyDescent="0.25">
      <c r="A3450" s="133" t="s">
        <v>15005</v>
      </c>
      <c r="B3450" s="64" t="s">
        <v>15001</v>
      </c>
      <c r="C3450" s="63">
        <v>31</v>
      </c>
      <c r="D3450" s="66">
        <v>44061</v>
      </c>
      <c r="E3450" s="66">
        <v>44081</v>
      </c>
      <c r="F3450" s="63" t="s">
        <v>1418</v>
      </c>
      <c r="G3450" s="157" t="s">
        <v>15006</v>
      </c>
      <c r="H3450" s="67"/>
      <c r="I3450" s="68"/>
    </row>
    <row r="3451" spans="1:9" ht="14.25" customHeight="1" x14ac:dyDescent="0.25">
      <c r="A3451" s="133" t="s">
        <v>15007</v>
      </c>
      <c r="B3451" s="64" t="s">
        <v>15001</v>
      </c>
      <c r="C3451" s="63">
        <v>31</v>
      </c>
      <c r="D3451" s="66">
        <v>44061</v>
      </c>
      <c r="E3451" s="66">
        <v>44081</v>
      </c>
      <c r="F3451" s="63" t="s">
        <v>1418</v>
      </c>
      <c r="G3451" s="157" t="s">
        <v>15008</v>
      </c>
      <c r="H3451" s="67"/>
      <c r="I3451" s="68"/>
    </row>
    <row r="3452" spans="1:9" ht="14.25" customHeight="1" x14ac:dyDescent="0.25">
      <c r="A3452" s="133" t="s">
        <v>15009</v>
      </c>
      <c r="B3452" s="64" t="s">
        <v>15001</v>
      </c>
      <c r="C3452" s="63">
        <v>31</v>
      </c>
      <c r="D3452" s="66">
        <v>44061</v>
      </c>
      <c r="E3452" s="66">
        <v>44081</v>
      </c>
      <c r="F3452" s="63" t="s">
        <v>1418</v>
      </c>
      <c r="G3452" s="157" t="s">
        <v>15010</v>
      </c>
      <c r="H3452" s="67"/>
      <c r="I3452" s="68"/>
    </row>
    <row r="3453" spans="1:9" ht="14.25" customHeight="1" x14ac:dyDescent="0.25">
      <c r="A3453" s="133" t="s">
        <v>15011</v>
      </c>
      <c r="B3453" s="64" t="s">
        <v>15001</v>
      </c>
      <c r="C3453" s="63">
        <v>31</v>
      </c>
      <c r="D3453" s="66">
        <v>44061</v>
      </c>
      <c r="E3453" s="66">
        <v>44081</v>
      </c>
      <c r="F3453" s="63" t="s">
        <v>1418</v>
      </c>
      <c r="G3453" s="157" t="s">
        <v>15012</v>
      </c>
      <c r="H3453" s="67"/>
      <c r="I3453" s="95"/>
    </row>
    <row r="3454" spans="1:9" ht="14.25" customHeight="1" x14ac:dyDescent="0.25">
      <c r="A3454" s="133" t="s">
        <v>15013</v>
      </c>
      <c r="B3454" s="64" t="s">
        <v>15001</v>
      </c>
      <c r="C3454" s="63">
        <v>31</v>
      </c>
      <c r="D3454" s="66">
        <v>44061</v>
      </c>
      <c r="E3454" s="66">
        <v>44081</v>
      </c>
      <c r="F3454" s="63" t="s">
        <v>1418</v>
      </c>
      <c r="G3454" s="157" t="s">
        <v>15014</v>
      </c>
      <c r="H3454" s="67"/>
      <c r="I3454" s="95"/>
    </row>
    <row r="3455" spans="1:9" ht="14.25" customHeight="1" x14ac:dyDescent="0.25">
      <c r="A3455" s="133" t="s">
        <v>15015</v>
      </c>
      <c r="B3455" s="64" t="s">
        <v>4625</v>
      </c>
      <c r="C3455" s="63">
        <v>31</v>
      </c>
      <c r="D3455" s="66">
        <v>44061</v>
      </c>
      <c r="E3455" s="66">
        <v>44081</v>
      </c>
      <c r="F3455" s="63" t="s">
        <v>3249</v>
      </c>
      <c r="G3455" s="157" t="s">
        <v>15016</v>
      </c>
      <c r="H3455" s="67"/>
      <c r="I3455" s="95"/>
    </row>
    <row r="3456" spans="1:9" ht="14.25" customHeight="1" x14ac:dyDescent="0.25">
      <c r="A3456" s="133" t="s">
        <v>15017</v>
      </c>
      <c r="B3456" s="64" t="s">
        <v>4625</v>
      </c>
      <c r="C3456" s="63">
        <v>31</v>
      </c>
      <c r="D3456" s="66">
        <v>44061</v>
      </c>
      <c r="E3456" s="66">
        <v>44081</v>
      </c>
      <c r="F3456" s="63" t="s">
        <v>6956</v>
      </c>
      <c r="G3456" s="157" t="s">
        <v>15018</v>
      </c>
      <c r="H3456" s="67"/>
      <c r="I3456" s="68"/>
    </row>
    <row r="3457" spans="1:9" ht="14.25" customHeight="1" x14ac:dyDescent="0.25">
      <c r="A3457" s="133" t="s">
        <v>15019</v>
      </c>
      <c r="B3457" s="64" t="s">
        <v>4625</v>
      </c>
      <c r="C3457" s="63">
        <v>31</v>
      </c>
      <c r="D3457" s="66">
        <v>44061</v>
      </c>
      <c r="E3457" s="66">
        <v>44081</v>
      </c>
      <c r="F3457" s="63" t="s">
        <v>6956</v>
      </c>
      <c r="G3457" s="157" t="s">
        <v>15020</v>
      </c>
      <c r="H3457" s="67"/>
      <c r="I3457" s="101"/>
    </row>
    <row r="3458" spans="1:9" ht="14.25" customHeight="1" x14ac:dyDescent="0.25">
      <c r="A3458" s="133" t="s">
        <v>15021</v>
      </c>
      <c r="B3458" s="64" t="s">
        <v>4146</v>
      </c>
      <c r="C3458" s="63">
        <v>31</v>
      </c>
      <c r="D3458" s="66">
        <v>44061</v>
      </c>
      <c r="E3458" s="66">
        <v>44081</v>
      </c>
      <c r="F3458" s="63" t="s">
        <v>55</v>
      </c>
      <c r="G3458" s="157" t="s">
        <v>15022</v>
      </c>
      <c r="H3458" s="67"/>
      <c r="I3458" s="101"/>
    </row>
    <row r="3459" spans="1:9" ht="14.25" customHeight="1" x14ac:dyDescent="0.25">
      <c r="A3459" s="133" t="s">
        <v>15023</v>
      </c>
      <c r="B3459" s="64" t="s">
        <v>15024</v>
      </c>
      <c r="C3459" s="63">
        <v>31</v>
      </c>
      <c r="D3459" s="66">
        <v>44061</v>
      </c>
      <c r="E3459" s="66">
        <v>44081</v>
      </c>
      <c r="F3459" s="63" t="s">
        <v>38</v>
      </c>
      <c r="G3459" s="157" t="s">
        <v>15025</v>
      </c>
      <c r="H3459" s="67"/>
      <c r="I3459" s="68"/>
    </row>
    <row r="3460" spans="1:9" ht="14.25" customHeight="1" x14ac:dyDescent="0.25">
      <c r="A3460" s="133" t="s">
        <v>15026</v>
      </c>
      <c r="B3460" s="64" t="s">
        <v>4233</v>
      </c>
      <c r="C3460" s="63">
        <v>31</v>
      </c>
      <c r="D3460" s="66">
        <v>44061</v>
      </c>
      <c r="E3460" s="66">
        <v>44081</v>
      </c>
      <c r="F3460" s="63" t="s">
        <v>1145</v>
      </c>
      <c r="G3460" s="157" t="s">
        <v>15027</v>
      </c>
      <c r="H3460" s="67"/>
      <c r="I3460" s="68"/>
    </row>
    <row r="3461" spans="1:9" s="73" customFormat="1" ht="14.25" customHeight="1" x14ac:dyDescent="0.25">
      <c r="A3461" s="133" t="s">
        <v>15028</v>
      </c>
      <c r="B3461" s="64" t="s">
        <v>15029</v>
      </c>
      <c r="C3461" s="63">
        <v>31</v>
      </c>
      <c r="D3461" s="66">
        <v>44061</v>
      </c>
      <c r="E3461" s="66">
        <v>44081</v>
      </c>
      <c r="F3461" s="63" t="s">
        <v>7054</v>
      </c>
      <c r="G3461" s="157" t="s">
        <v>15030</v>
      </c>
      <c r="H3461" s="67"/>
      <c r="I3461" s="68"/>
    </row>
    <row r="3462" spans="1:9" s="75" customFormat="1" ht="14.25" customHeight="1" x14ac:dyDescent="0.25">
      <c r="A3462" s="133" t="s">
        <v>15031</v>
      </c>
      <c r="B3462" s="64" t="s">
        <v>15032</v>
      </c>
      <c r="C3462" s="63">
        <v>31</v>
      </c>
      <c r="D3462" s="66">
        <v>44061</v>
      </c>
      <c r="E3462" s="66">
        <v>44081</v>
      </c>
      <c r="F3462" s="63" t="s">
        <v>135</v>
      </c>
      <c r="G3462" s="157" t="s">
        <v>15033</v>
      </c>
      <c r="H3462" s="67"/>
      <c r="I3462" s="72"/>
    </row>
    <row r="3463" spans="1:9" ht="14.25" customHeight="1" x14ac:dyDescent="0.25">
      <c r="A3463" s="133" t="s">
        <v>15034</v>
      </c>
      <c r="B3463" s="64" t="s">
        <v>4233</v>
      </c>
      <c r="C3463" s="63">
        <v>31</v>
      </c>
      <c r="D3463" s="66">
        <v>44061</v>
      </c>
      <c r="E3463" s="66">
        <v>44081</v>
      </c>
      <c r="F3463" s="63" t="s">
        <v>197</v>
      </c>
      <c r="G3463" s="157" t="s">
        <v>15035</v>
      </c>
      <c r="H3463" s="67"/>
      <c r="I3463" s="72"/>
    </row>
    <row r="3464" spans="1:9" ht="14.25" customHeight="1" x14ac:dyDescent="0.25">
      <c r="A3464" s="133" t="s">
        <v>15036</v>
      </c>
      <c r="B3464" s="64" t="s">
        <v>4233</v>
      </c>
      <c r="C3464" s="63">
        <v>31</v>
      </c>
      <c r="D3464" s="66">
        <v>44061</v>
      </c>
      <c r="E3464" s="66">
        <v>44081</v>
      </c>
      <c r="F3464" s="63" t="s">
        <v>197</v>
      </c>
      <c r="G3464" s="157" t="s">
        <v>15037</v>
      </c>
      <c r="H3464" s="67"/>
      <c r="I3464" s="68"/>
    </row>
    <row r="3465" spans="1:9" ht="14.25" customHeight="1" x14ac:dyDescent="0.25">
      <c r="A3465" s="133" t="s">
        <v>15038</v>
      </c>
      <c r="B3465" s="64" t="s">
        <v>4616</v>
      </c>
      <c r="C3465" s="63">
        <v>32</v>
      </c>
      <c r="D3465" s="66">
        <v>44068</v>
      </c>
      <c r="E3465" s="66">
        <v>44088</v>
      </c>
      <c r="F3465" s="63" t="s">
        <v>4932</v>
      </c>
      <c r="G3465" s="157" t="s">
        <v>15039</v>
      </c>
      <c r="H3465" s="67"/>
      <c r="I3465" s="95"/>
    </row>
    <row r="3466" spans="1:9" ht="14.25" customHeight="1" x14ac:dyDescent="0.25">
      <c r="A3466" s="133" t="s">
        <v>15040</v>
      </c>
      <c r="B3466" s="64" t="s">
        <v>15041</v>
      </c>
      <c r="C3466" s="63">
        <v>32</v>
      </c>
      <c r="D3466" s="66">
        <v>44068</v>
      </c>
      <c r="E3466" s="66">
        <v>44088</v>
      </c>
      <c r="F3466" s="63" t="s">
        <v>1354</v>
      </c>
      <c r="G3466" s="157" t="s">
        <v>15042</v>
      </c>
      <c r="H3466" s="67"/>
      <c r="I3466" s="72"/>
    </row>
    <row r="3467" spans="1:9" ht="14.25" customHeight="1" x14ac:dyDescent="0.25">
      <c r="A3467" s="133" t="s">
        <v>15043</v>
      </c>
      <c r="B3467" s="64" t="s">
        <v>15041</v>
      </c>
      <c r="C3467" s="63">
        <v>32</v>
      </c>
      <c r="D3467" s="66">
        <v>44068</v>
      </c>
      <c r="E3467" s="66">
        <v>44088</v>
      </c>
      <c r="F3467" s="63" t="s">
        <v>1354</v>
      </c>
      <c r="G3467" s="157" t="s">
        <v>15044</v>
      </c>
      <c r="H3467" s="67"/>
      <c r="I3467" s="72"/>
    </row>
    <row r="3468" spans="1:9" s="73" customFormat="1" ht="14.25" customHeight="1" x14ac:dyDescent="0.25">
      <c r="A3468" s="136" t="s">
        <v>15045</v>
      </c>
      <c r="B3468" s="81" t="s">
        <v>11915</v>
      </c>
      <c r="C3468" s="80">
        <v>32</v>
      </c>
      <c r="D3468" s="83">
        <v>44068</v>
      </c>
      <c r="E3468" s="83">
        <v>44088</v>
      </c>
      <c r="F3468" s="80" t="s">
        <v>1354</v>
      </c>
      <c r="G3468" s="158" t="s">
        <v>15046</v>
      </c>
      <c r="H3468" s="84" t="s">
        <v>7227</v>
      </c>
      <c r="I3468" s="80" t="s">
        <v>7224</v>
      </c>
    </row>
    <row r="3469" spans="1:9" s="75" customFormat="1" ht="14.25" customHeight="1" x14ac:dyDescent="0.25">
      <c r="A3469" s="136" t="s">
        <v>15045</v>
      </c>
      <c r="B3469" s="81" t="s">
        <v>11915</v>
      </c>
      <c r="C3469" s="80">
        <v>32</v>
      </c>
      <c r="D3469" s="83">
        <v>44068</v>
      </c>
      <c r="E3469" s="83">
        <v>44088</v>
      </c>
      <c r="F3469" s="80" t="s">
        <v>1354</v>
      </c>
      <c r="G3469" s="158" t="s">
        <v>15046</v>
      </c>
      <c r="H3469" s="93" t="s">
        <v>7233</v>
      </c>
      <c r="I3469" s="80" t="s">
        <v>7224</v>
      </c>
    </row>
    <row r="3470" spans="1:9" s="75" customFormat="1" ht="14.25" customHeight="1" x14ac:dyDescent="0.25">
      <c r="A3470" s="136" t="s">
        <v>15047</v>
      </c>
      <c r="B3470" s="81" t="s">
        <v>11915</v>
      </c>
      <c r="C3470" s="80">
        <v>32</v>
      </c>
      <c r="D3470" s="83">
        <v>44068</v>
      </c>
      <c r="E3470" s="83">
        <v>44088</v>
      </c>
      <c r="F3470" s="80" t="s">
        <v>1699</v>
      </c>
      <c r="G3470" s="158" t="s">
        <v>15048</v>
      </c>
      <c r="H3470" s="93" t="s">
        <v>7233</v>
      </c>
      <c r="I3470" s="80" t="s">
        <v>7224</v>
      </c>
    </row>
    <row r="3471" spans="1:9" s="75" customFormat="1" ht="14.25" customHeight="1" x14ac:dyDescent="0.25">
      <c r="A3471" s="136" t="s">
        <v>15047</v>
      </c>
      <c r="B3471" s="81" t="s">
        <v>11915</v>
      </c>
      <c r="C3471" s="80">
        <v>32</v>
      </c>
      <c r="D3471" s="83">
        <v>44068</v>
      </c>
      <c r="E3471" s="83">
        <v>44088</v>
      </c>
      <c r="F3471" s="80" t="s">
        <v>1699</v>
      </c>
      <c r="G3471" s="158" t="s">
        <v>15048</v>
      </c>
      <c r="H3471" s="127" t="s">
        <v>15049</v>
      </c>
      <c r="I3471" s="80" t="s">
        <v>7224</v>
      </c>
    </row>
    <row r="3472" spans="1:9" s="75" customFormat="1" ht="14.25" customHeight="1" x14ac:dyDescent="0.25">
      <c r="A3472" s="133" t="s">
        <v>15050</v>
      </c>
      <c r="B3472" s="64" t="s">
        <v>14943</v>
      </c>
      <c r="C3472" s="63">
        <v>32</v>
      </c>
      <c r="D3472" s="66">
        <v>44068</v>
      </c>
      <c r="E3472" s="66">
        <v>44088</v>
      </c>
      <c r="F3472" s="63" t="s">
        <v>1454</v>
      </c>
      <c r="G3472" s="157" t="s">
        <v>15051</v>
      </c>
      <c r="H3472" s="67"/>
      <c r="I3472" s="68"/>
    </row>
    <row r="3473" spans="1:9" s="75" customFormat="1" ht="14.25" customHeight="1" x14ac:dyDescent="0.25">
      <c r="A3473" s="133" t="s">
        <v>15052</v>
      </c>
      <c r="B3473" s="64" t="s">
        <v>15053</v>
      </c>
      <c r="C3473" s="63">
        <v>32</v>
      </c>
      <c r="D3473" s="66">
        <v>44068</v>
      </c>
      <c r="E3473" s="66">
        <v>44088</v>
      </c>
      <c r="F3473" s="63" t="s">
        <v>948</v>
      </c>
      <c r="G3473" s="157" t="s">
        <v>15054</v>
      </c>
      <c r="H3473" s="77"/>
      <c r="I3473" s="95"/>
    </row>
    <row r="3474" spans="1:9" s="75" customFormat="1" ht="14.25" customHeight="1" x14ac:dyDescent="0.25">
      <c r="A3474" s="133" t="s">
        <v>15055</v>
      </c>
      <c r="B3474" s="64" t="s">
        <v>4612</v>
      </c>
      <c r="C3474" s="63">
        <v>32</v>
      </c>
      <c r="D3474" s="66">
        <v>44068</v>
      </c>
      <c r="E3474" s="66">
        <v>44088</v>
      </c>
      <c r="F3474" s="63" t="s">
        <v>948</v>
      </c>
      <c r="G3474" s="157" t="s">
        <v>15056</v>
      </c>
      <c r="H3474" s="67"/>
      <c r="I3474" s="95"/>
    </row>
    <row r="3475" spans="1:9" s="75" customFormat="1" ht="14.25" customHeight="1" x14ac:dyDescent="0.25">
      <c r="A3475" s="133" t="s">
        <v>15057</v>
      </c>
      <c r="B3475" s="64" t="s">
        <v>4612</v>
      </c>
      <c r="C3475" s="63">
        <v>32</v>
      </c>
      <c r="D3475" s="66">
        <v>44068</v>
      </c>
      <c r="E3475" s="66">
        <v>44088</v>
      </c>
      <c r="F3475" s="63" t="s">
        <v>948</v>
      </c>
      <c r="G3475" s="157" t="s">
        <v>15058</v>
      </c>
      <c r="H3475" s="67"/>
      <c r="I3475" s="72"/>
    </row>
    <row r="3476" spans="1:9" s="73" customFormat="1" ht="14.25" customHeight="1" x14ac:dyDescent="0.25">
      <c r="A3476" s="133" t="s">
        <v>15059</v>
      </c>
      <c r="B3476" s="64" t="s">
        <v>15060</v>
      </c>
      <c r="C3476" s="63">
        <v>32</v>
      </c>
      <c r="D3476" s="66">
        <v>44068</v>
      </c>
      <c r="E3476" s="66">
        <v>44088</v>
      </c>
      <c r="F3476" s="63" t="s">
        <v>1045</v>
      </c>
      <c r="G3476" s="157" t="s">
        <v>15061</v>
      </c>
      <c r="H3476" s="67"/>
      <c r="I3476" s="68"/>
    </row>
    <row r="3477" spans="1:9" s="75" customFormat="1" ht="14.25" customHeight="1" x14ac:dyDescent="0.25">
      <c r="A3477" s="133" t="s">
        <v>15062</v>
      </c>
      <c r="B3477" s="64" t="s">
        <v>15063</v>
      </c>
      <c r="C3477" s="63">
        <v>32</v>
      </c>
      <c r="D3477" s="66">
        <v>44068</v>
      </c>
      <c r="E3477" s="66">
        <v>44088</v>
      </c>
      <c r="F3477" s="63" t="s">
        <v>129</v>
      </c>
      <c r="G3477" s="157" t="s">
        <v>15064</v>
      </c>
      <c r="H3477" s="67"/>
      <c r="I3477" s="95"/>
    </row>
    <row r="3478" spans="1:9" s="75" customFormat="1" ht="14.25" customHeight="1" x14ac:dyDescent="0.25">
      <c r="A3478" s="133" t="s">
        <v>15065</v>
      </c>
      <c r="B3478" s="64" t="s">
        <v>10186</v>
      </c>
      <c r="C3478" s="63">
        <v>32</v>
      </c>
      <c r="D3478" s="66">
        <v>44068</v>
      </c>
      <c r="E3478" s="66">
        <v>44088</v>
      </c>
      <c r="F3478" s="63" t="s">
        <v>129</v>
      </c>
      <c r="G3478" s="157" t="s">
        <v>15066</v>
      </c>
      <c r="H3478" s="67"/>
      <c r="I3478" s="68"/>
    </row>
    <row r="3479" spans="1:9" s="75" customFormat="1" ht="14.25" customHeight="1" x14ac:dyDescent="0.25">
      <c r="A3479" s="133" t="s">
        <v>15067</v>
      </c>
      <c r="B3479" s="64" t="s">
        <v>15068</v>
      </c>
      <c r="C3479" s="63">
        <v>32</v>
      </c>
      <c r="D3479" s="66">
        <v>44068</v>
      </c>
      <c r="E3479" s="66">
        <v>44088</v>
      </c>
      <c r="F3479" s="63" t="s">
        <v>129</v>
      </c>
      <c r="G3479" s="157" t="s">
        <v>15069</v>
      </c>
      <c r="H3479" s="67"/>
      <c r="I3479" s="72"/>
    </row>
    <row r="3480" spans="1:9" s="75" customFormat="1" ht="14.25" customHeight="1" x14ac:dyDescent="0.25">
      <c r="A3480" s="132" t="s">
        <v>15070</v>
      </c>
      <c r="B3480" s="64" t="s">
        <v>14675</v>
      </c>
      <c r="C3480" s="59">
        <v>32</v>
      </c>
      <c r="D3480" s="61">
        <v>44068</v>
      </c>
      <c r="E3480" s="61">
        <v>44088</v>
      </c>
      <c r="F3480" s="59" t="s">
        <v>361</v>
      </c>
      <c r="G3480" s="159" t="s">
        <v>15071</v>
      </c>
      <c r="H3480" s="62" t="s">
        <v>15072</v>
      </c>
      <c r="I3480" s="59" t="s">
        <v>7129</v>
      </c>
    </row>
    <row r="3481" spans="1:9" s="75" customFormat="1" ht="14.25" customHeight="1" x14ac:dyDescent="0.25">
      <c r="A3481" s="133" t="s">
        <v>15073</v>
      </c>
      <c r="B3481" s="64" t="s">
        <v>15074</v>
      </c>
      <c r="C3481" s="63">
        <v>32</v>
      </c>
      <c r="D3481" s="66">
        <v>44068</v>
      </c>
      <c r="E3481" s="66">
        <v>44088</v>
      </c>
      <c r="F3481" s="63" t="s">
        <v>2724</v>
      </c>
      <c r="G3481" s="157" t="s">
        <v>15075</v>
      </c>
      <c r="H3481" s="67"/>
      <c r="I3481" s="68"/>
    </row>
    <row r="3482" spans="1:9" s="75" customFormat="1" ht="14.25" customHeight="1" x14ac:dyDescent="0.25">
      <c r="A3482" s="133" t="s">
        <v>15076</v>
      </c>
      <c r="B3482" s="64" t="s">
        <v>15074</v>
      </c>
      <c r="C3482" s="63">
        <v>32</v>
      </c>
      <c r="D3482" s="66">
        <v>44068</v>
      </c>
      <c r="E3482" s="66">
        <v>44088</v>
      </c>
      <c r="F3482" s="63" t="s">
        <v>2724</v>
      </c>
      <c r="G3482" s="157" t="s">
        <v>15077</v>
      </c>
      <c r="H3482" s="67"/>
      <c r="I3482" s="68"/>
    </row>
    <row r="3483" spans="1:9" s="75" customFormat="1" ht="14.25" customHeight="1" x14ac:dyDescent="0.25">
      <c r="A3483" s="133" t="s">
        <v>15078</v>
      </c>
      <c r="B3483" s="64" t="s">
        <v>4901</v>
      </c>
      <c r="C3483" s="63">
        <v>32</v>
      </c>
      <c r="D3483" s="66">
        <v>44068</v>
      </c>
      <c r="E3483" s="66">
        <v>44088</v>
      </c>
      <c r="F3483" s="63" t="s">
        <v>392</v>
      </c>
      <c r="G3483" s="157" t="s">
        <v>15079</v>
      </c>
      <c r="H3483" s="67"/>
      <c r="I3483" s="72"/>
    </row>
    <row r="3484" spans="1:9" s="75" customFormat="1" ht="14.25" customHeight="1" x14ac:dyDescent="0.25">
      <c r="A3484" s="133" t="s">
        <v>15080</v>
      </c>
      <c r="B3484" s="64" t="s">
        <v>8517</v>
      </c>
      <c r="C3484" s="63">
        <v>32</v>
      </c>
      <c r="D3484" s="66">
        <v>44068</v>
      </c>
      <c r="E3484" s="66">
        <v>44088</v>
      </c>
      <c r="F3484" s="63" t="s">
        <v>332</v>
      </c>
      <c r="G3484" s="157" t="s">
        <v>15081</v>
      </c>
      <c r="H3484" s="67"/>
      <c r="I3484" s="72"/>
    </row>
    <row r="3485" spans="1:9" s="75" customFormat="1" ht="14.25" customHeight="1" x14ac:dyDescent="0.25">
      <c r="A3485" s="133" t="s">
        <v>15082</v>
      </c>
      <c r="B3485" s="64" t="s">
        <v>15083</v>
      </c>
      <c r="C3485" s="63">
        <v>32</v>
      </c>
      <c r="D3485" s="66">
        <v>44068</v>
      </c>
      <c r="E3485" s="66">
        <v>44088</v>
      </c>
      <c r="F3485" s="63" t="s">
        <v>332</v>
      </c>
      <c r="G3485" s="157" t="s">
        <v>15084</v>
      </c>
      <c r="H3485" s="67"/>
      <c r="I3485" s="68"/>
    </row>
    <row r="3486" spans="1:9" s="75" customFormat="1" ht="14.25" customHeight="1" x14ac:dyDescent="0.25">
      <c r="A3486" s="133" t="s">
        <v>15085</v>
      </c>
      <c r="B3486" s="64" t="s">
        <v>12095</v>
      </c>
      <c r="C3486" s="63">
        <v>32</v>
      </c>
      <c r="D3486" s="66">
        <v>44068</v>
      </c>
      <c r="E3486" s="66">
        <v>44088</v>
      </c>
      <c r="F3486" s="63" t="s">
        <v>3496</v>
      </c>
      <c r="G3486" s="157" t="s">
        <v>15086</v>
      </c>
      <c r="H3486" s="67"/>
      <c r="I3486" s="72"/>
    </row>
    <row r="3487" spans="1:9" s="75" customFormat="1" ht="14.25" customHeight="1" x14ac:dyDescent="0.25">
      <c r="A3487" s="133" t="s">
        <v>15087</v>
      </c>
      <c r="B3487" s="64" t="s">
        <v>4431</v>
      </c>
      <c r="C3487" s="63">
        <v>32</v>
      </c>
      <c r="D3487" s="66">
        <v>44068</v>
      </c>
      <c r="E3487" s="66">
        <v>44088</v>
      </c>
      <c r="F3487" s="63" t="s">
        <v>1665</v>
      </c>
      <c r="G3487" s="157" t="s">
        <v>15088</v>
      </c>
      <c r="H3487" s="67"/>
      <c r="I3487" s="68"/>
    </row>
    <row r="3488" spans="1:9" ht="14.25" customHeight="1" x14ac:dyDescent="0.25">
      <c r="A3488" s="133" t="s">
        <v>15089</v>
      </c>
      <c r="B3488" s="64" t="s">
        <v>4431</v>
      </c>
      <c r="C3488" s="63">
        <v>32</v>
      </c>
      <c r="D3488" s="66">
        <v>44068</v>
      </c>
      <c r="E3488" s="66">
        <v>44088</v>
      </c>
      <c r="F3488" s="63" t="s">
        <v>5373</v>
      </c>
      <c r="G3488" s="157" t="s">
        <v>15090</v>
      </c>
      <c r="H3488" s="67"/>
      <c r="I3488" s="68"/>
    </row>
    <row r="3489" spans="1:9" ht="14.25" customHeight="1" x14ac:dyDescent="0.25">
      <c r="A3489" s="133" t="s">
        <v>15091</v>
      </c>
      <c r="B3489" s="64" t="s">
        <v>15092</v>
      </c>
      <c r="C3489" s="63">
        <v>32</v>
      </c>
      <c r="D3489" s="66">
        <v>44068</v>
      </c>
      <c r="E3489" s="66">
        <v>44088</v>
      </c>
      <c r="F3489" s="63" t="s">
        <v>322</v>
      </c>
      <c r="G3489" s="157" t="s">
        <v>15093</v>
      </c>
      <c r="H3489" s="67"/>
      <c r="I3489" s="68"/>
    </row>
    <row r="3490" spans="1:9" ht="14.25" customHeight="1" x14ac:dyDescent="0.25">
      <c r="A3490" s="136" t="s">
        <v>15094</v>
      </c>
      <c r="B3490" s="81" t="s">
        <v>7538</v>
      </c>
      <c r="C3490" s="80">
        <v>32</v>
      </c>
      <c r="D3490" s="83">
        <v>44068</v>
      </c>
      <c r="E3490" s="83">
        <v>44088</v>
      </c>
      <c r="F3490" s="80" t="s">
        <v>728</v>
      </c>
      <c r="G3490" s="158" t="s">
        <v>15095</v>
      </c>
      <c r="H3490" s="84" t="s">
        <v>7521</v>
      </c>
      <c r="I3490" s="85" t="s">
        <v>7224</v>
      </c>
    </row>
    <row r="3491" spans="1:9" ht="14.25" customHeight="1" x14ac:dyDescent="0.25">
      <c r="A3491" s="133" t="s">
        <v>15096</v>
      </c>
      <c r="B3491" s="64" t="s">
        <v>15097</v>
      </c>
      <c r="C3491" s="63">
        <v>32</v>
      </c>
      <c r="D3491" s="66">
        <v>44068</v>
      </c>
      <c r="E3491" s="66">
        <v>44088</v>
      </c>
      <c r="F3491" s="63" t="s">
        <v>3750</v>
      </c>
      <c r="G3491" s="157" t="s">
        <v>15098</v>
      </c>
      <c r="H3491" s="67"/>
      <c r="I3491" s="72"/>
    </row>
    <row r="3492" spans="1:9" ht="14.25" customHeight="1" x14ac:dyDescent="0.25">
      <c r="A3492" s="133" t="s">
        <v>15099</v>
      </c>
      <c r="B3492" s="64" t="s">
        <v>4322</v>
      </c>
      <c r="C3492" s="63">
        <v>32</v>
      </c>
      <c r="D3492" s="66">
        <v>44068</v>
      </c>
      <c r="E3492" s="66">
        <v>44088</v>
      </c>
      <c r="F3492" s="63" t="s">
        <v>3630</v>
      </c>
      <c r="G3492" s="157" t="s">
        <v>15100</v>
      </c>
      <c r="H3492" s="67"/>
      <c r="I3492" s="95"/>
    </row>
    <row r="3493" spans="1:9" ht="14.25" customHeight="1" x14ac:dyDescent="0.25">
      <c r="A3493" s="133" t="s">
        <v>15101</v>
      </c>
      <c r="B3493" s="64" t="s">
        <v>15102</v>
      </c>
      <c r="C3493" s="63">
        <v>32</v>
      </c>
      <c r="D3493" s="66">
        <v>44068</v>
      </c>
      <c r="E3493" s="66">
        <v>44088</v>
      </c>
      <c r="F3493" s="63" t="s">
        <v>281</v>
      </c>
      <c r="G3493" s="157" t="s">
        <v>15103</v>
      </c>
      <c r="H3493" s="67"/>
      <c r="I3493" s="95"/>
    </row>
    <row r="3494" spans="1:9" ht="14.25" customHeight="1" x14ac:dyDescent="0.25">
      <c r="A3494" s="133" t="s">
        <v>15104</v>
      </c>
      <c r="B3494" s="64" t="s">
        <v>15105</v>
      </c>
      <c r="C3494" s="63">
        <v>32</v>
      </c>
      <c r="D3494" s="66">
        <v>44068</v>
      </c>
      <c r="E3494" s="66">
        <v>44088</v>
      </c>
      <c r="F3494" s="63" t="s">
        <v>1179</v>
      </c>
      <c r="G3494" s="157" t="s">
        <v>15106</v>
      </c>
      <c r="H3494" s="77"/>
      <c r="I3494" s="95"/>
    </row>
    <row r="3495" spans="1:9" ht="14.25" customHeight="1" x14ac:dyDescent="0.25">
      <c r="A3495" s="133" t="s">
        <v>15107</v>
      </c>
      <c r="B3495" s="64" t="s">
        <v>15108</v>
      </c>
      <c r="C3495" s="63">
        <v>32</v>
      </c>
      <c r="D3495" s="66">
        <v>44068</v>
      </c>
      <c r="E3495" s="66">
        <v>44088</v>
      </c>
      <c r="F3495" s="63" t="s">
        <v>2162</v>
      </c>
      <c r="G3495" s="157" t="s">
        <v>15109</v>
      </c>
      <c r="H3495" s="67"/>
      <c r="I3495" s="72"/>
    </row>
    <row r="3496" spans="1:9" ht="14.25" customHeight="1" x14ac:dyDescent="0.25">
      <c r="A3496" s="133" t="s">
        <v>15110</v>
      </c>
      <c r="B3496" s="64" t="s">
        <v>15111</v>
      </c>
      <c r="C3496" s="63">
        <v>32</v>
      </c>
      <c r="D3496" s="66">
        <v>44068</v>
      </c>
      <c r="E3496" s="66">
        <v>44088</v>
      </c>
      <c r="F3496" s="63" t="s">
        <v>1182</v>
      </c>
      <c r="G3496" s="157" t="s">
        <v>15112</v>
      </c>
      <c r="H3496" s="67" t="s">
        <v>7653</v>
      </c>
      <c r="I3496" s="63" t="s">
        <v>8267</v>
      </c>
    </row>
    <row r="3497" spans="1:9" s="73" customFormat="1" ht="14.25" customHeight="1" x14ac:dyDescent="0.25">
      <c r="A3497" s="136" t="s">
        <v>15113</v>
      </c>
      <c r="B3497" s="81" t="s">
        <v>15114</v>
      </c>
      <c r="C3497" s="80">
        <v>32</v>
      </c>
      <c r="D3497" s="83">
        <v>44068</v>
      </c>
      <c r="E3497" s="83">
        <v>44088</v>
      </c>
      <c r="F3497" s="80" t="s">
        <v>192</v>
      </c>
      <c r="G3497" s="158" t="s">
        <v>15115</v>
      </c>
      <c r="H3497" s="84" t="s">
        <v>7677</v>
      </c>
      <c r="I3497" s="85" t="s">
        <v>7224</v>
      </c>
    </row>
    <row r="3498" spans="1:9" ht="14.25" customHeight="1" x14ac:dyDescent="0.25">
      <c r="A3498" s="133" t="s">
        <v>15116</v>
      </c>
      <c r="B3498" s="64" t="s">
        <v>4233</v>
      </c>
      <c r="C3498" s="63">
        <v>32</v>
      </c>
      <c r="D3498" s="66">
        <v>44068</v>
      </c>
      <c r="E3498" s="66">
        <v>44088</v>
      </c>
      <c r="F3498" s="63" t="s">
        <v>73</v>
      </c>
      <c r="G3498" s="157" t="s">
        <v>15117</v>
      </c>
      <c r="H3498" s="67"/>
      <c r="I3498" s="72"/>
    </row>
    <row r="3499" spans="1:9" s="73" customFormat="1" ht="14.25" customHeight="1" x14ac:dyDescent="0.25">
      <c r="A3499" s="133" t="s">
        <v>15118</v>
      </c>
      <c r="B3499" s="64" t="s">
        <v>14483</v>
      </c>
      <c r="C3499" s="63">
        <v>32</v>
      </c>
      <c r="D3499" s="66">
        <v>44068</v>
      </c>
      <c r="E3499" s="66">
        <v>44088</v>
      </c>
      <c r="F3499" s="63" t="s">
        <v>246</v>
      </c>
      <c r="G3499" s="157" t="s">
        <v>15119</v>
      </c>
      <c r="H3499" s="67"/>
      <c r="I3499" s="95"/>
    </row>
    <row r="3500" spans="1:9" ht="14.25" customHeight="1" x14ac:dyDescent="0.25">
      <c r="A3500" s="133" t="s">
        <v>15120</v>
      </c>
      <c r="B3500" s="64" t="s">
        <v>4072</v>
      </c>
      <c r="C3500" s="63">
        <v>32</v>
      </c>
      <c r="D3500" s="66">
        <v>44068</v>
      </c>
      <c r="E3500" s="66">
        <v>44088</v>
      </c>
      <c r="F3500" s="63" t="s">
        <v>204</v>
      </c>
      <c r="G3500" s="157" t="s">
        <v>15121</v>
      </c>
      <c r="H3500" s="67"/>
      <c r="I3500" s="72"/>
    </row>
    <row r="3501" spans="1:9" s="73" customFormat="1" ht="14.25" customHeight="1" x14ac:dyDescent="0.25">
      <c r="A3501" s="133" t="s">
        <v>15122</v>
      </c>
      <c r="B3501" s="64" t="s">
        <v>4617</v>
      </c>
      <c r="C3501" s="63">
        <v>32</v>
      </c>
      <c r="D3501" s="66">
        <v>44068</v>
      </c>
      <c r="E3501" s="66">
        <v>44088</v>
      </c>
      <c r="F3501" s="63" t="s">
        <v>144</v>
      </c>
      <c r="G3501" s="157" t="s">
        <v>15123</v>
      </c>
      <c r="H3501" s="67"/>
      <c r="I3501" s="68"/>
    </row>
    <row r="3502" spans="1:9" ht="14.25" customHeight="1" x14ac:dyDescent="0.25">
      <c r="A3502" s="133" t="s">
        <v>15124</v>
      </c>
      <c r="B3502" s="64" t="s">
        <v>4617</v>
      </c>
      <c r="C3502" s="63">
        <v>32</v>
      </c>
      <c r="D3502" s="66">
        <v>44068</v>
      </c>
      <c r="E3502" s="66">
        <v>44088</v>
      </c>
      <c r="F3502" s="63" t="s">
        <v>1535</v>
      </c>
      <c r="G3502" s="157" t="s">
        <v>15125</v>
      </c>
      <c r="H3502" s="67"/>
      <c r="I3502" s="68"/>
    </row>
    <row r="3503" spans="1:9" ht="14.25" customHeight="1" x14ac:dyDescent="0.25">
      <c r="A3503" s="132" t="s">
        <v>15126</v>
      </c>
      <c r="B3503" s="64" t="s">
        <v>7790</v>
      </c>
      <c r="C3503" s="59">
        <v>32</v>
      </c>
      <c r="D3503" s="61">
        <v>44068</v>
      </c>
      <c r="E3503" s="61">
        <v>44088</v>
      </c>
      <c r="F3503" s="59" t="s">
        <v>15127</v>
      </c>
      <c r="G3503" s="159" t="s">
        <v>15128</v>
      </c>
      <c r="H3503" s="62" t="s">
        <v>9446</v>
      </c>
      <c r="I3503" s="59" t="s">
        <v>7129</v>
      </c>
    </row>
    <row r="3504" spans="1:9" ht="14.25" customHeight="1" x14ac:dyDescent="0.25">
      <c r="A3504" s="132" t="s">
        <v>15126</v>
      </c>
      <c r="B3504" s="64" t="s">
        <v>7790</v>
      </c>
      <c r="C3504" s="59">
        <v>32</v>
      </c>
      <c r="D3504" s="61">
        <v>44068</v>
      </c>
      <c r="E3504" s="61">
        <v>44088</v>
      </c>
      <c r="F3504" s="59" t="s">
        <v>15127</v>
      </c>
      <c r="G3504" s="159" t="s">
        <v>15128</v>
      </c>
      <c r="H3504" s="97" t="s">
        <v>8250</v>
      </c>
      <c r="I3504" s="59" t="s">
        <v>7129</v>
      </c>
    </row>
    <row r="3505" spans="1:9" s="73" customFormat="1" ht="14.25" customHeight="1" x14ac:dyDescent="0.25">
      <c r="A3505" s="132" t="s">
        <v>15126</v>
      </c>
      <c r="B3505" s="64" t="s">
        <v>7790</v>
      </c>
      <c r="C3505" s="59">
        <v>32</v>
      </c>
      <c r="D3505" s="61">
        <v>44068</v>
      </c>
      <c r="E3505" s="61">
        <v>44088</v>
      </c>
      <c r="F3505" s="59" t="s">
        <v>15127</v>
      </c>
      <c r="G3505" s="159" t="s">
        <v>15128</v>
      </c>
      <c r="H3505" s="97" t="s">
        <v>4446</v>
      </c>
      <c r="I3505" s="59" t="s">
        <v>7129</v>
      </c>
    </row>
    <row r="3506" spans="1:9" s="73" customFormat="1" ht="14.25" customHeight="1" x14ac:dyDescent="0.25">
      <c r="A3506" s="132" t="s">
        <v>15126</v>
      </c>
      <c r="B3506" s="64" t="s">
        <v>7790</v>
      </c>
      <c r="C3506" s="59">
        <v>32</v>
      </c>
      <c r="D3506" s="61">
        <v>44068</v>
      </c>
      <c r="E3506" s="61">
        <v>44088</v>
      </c>
      <c r="F3506" s="59" t="s">
        <v>15127</v>
      </c>
      <c r="G3506" s="159" t="s">
        <v>15128</v>
      </c>
      <c r="H3506" s="97" t="s">
        <v>15129</v>
      </c>
      <c r="I3506" s="59" t="s">
        <v>7129</v>
      </c>
    </row>
    <row r="3507" spans="1:9" s="73" customFormat="1" ht="14.25" customHeight="1" x14ac:dyDescent="0.25">
      <c r="A3507" s="132" t="s">
        <v>15130</v>
      </c>
      <c r="B3507" s="64" t="s">
        <v>7909</v>
      </c>
      <c r="C3507" s="59">
        <v>32</v>
      </c>
      <c r="D3507" s="61">
        <v>44068</v>
      </c>
      <c r="E3507" s="61">
        <v>44088</v>
      </c>
      <c r="F3507" s="59" t="s">
        <v>430</v>
      </c>
      <c r="G3507" s="159" t="s">
        <v>15131</v>
      </c>
      <c r="H3507" s="62" t="s">
        <v>15132</v>
      </c>
      <c r="I3507" s="59" t="s">
        <v>7129</v>
      </c>
    </row>
    <row r="3508" spans="1:9" s="73" customFormat="1" ht="14.25" customHeight="1" x14ac:dyDescent="0.25">
      <c r="A3508" s="133" t="s">
        <v>15133</v>
      </c>
      <c r="B3508" s="64" t="s">
        <v>15134</v>
      </c>
      <c r="C3508" s="63">
        <v>32</v>
      </c>
      <c r="D3508" s="66">
        <v>44068</v>
      </c>
      <c r="E3508" s="66">
        <v>44088</v>
      </c>
      <c r="F3508" s="63" t="s">
        <v>430</v>
      </c>
      <c r="G3508" s="157" t="s">
        <v>15135</v>
      </c>
      <c r="H3508" s="67"/>
      <c r="I3508" s="95"/>
    </row>
    <row r="3509" spans="1:9" s="75" customFormat="1" ht="14.25" customHeight="1" x14ac:dyDescent="0.25">
      <c r="A3509" s="132" t="s">
        <v>15136</v>
      </c>
      <c r="B3509" s="64" t="s">
        <v>4889</v>
      </c>
      <c r="C3509" s="59">
        <v>32</v>
      </c>
      <c r="D3509" s="61">
        <v>44068</v>
      </c>
      <c r="E3509" s="61">
        <v>44088</v>
      </c>
      <c r="F3509" s="59" t="s">
        <v>115</v>
      </c>
      <c r="G3509" s="159" t="s">
        <v>15137</v>
      </c>
      <c r="H3509" s="62" t="s">
        <v>15138</v>
      </c>
      <c r="I3509" s="59" t="s">
        <v>7129</v>
      </c>
    </row>
    <row r="3510" spans="1:9" ht="14.25" customHeight="1" x14ac:dyDescent="0.25">
      <c r="A3510" s="133" t="s">
        <v>15139</v>
      </c>
      <c r="B3510" s="64" t="s">
        <v>15140</v>
      </c>
      <c r="C3510" s="63">
        <v>32</v>
      </c>
      <c r="D3510" s="66">
        <v>44068</v>
      </c>
      <c r="E3510" s="66">
        <v>44088</v>
      </c>
      <c r="F3510" s="63" t="s">
        <v>2191</v>
      </c>
      <c r="G3510" s="157" t="s">
        <v>15141</v>
      </c>
      <c r="H3510" s="67"/>
      <c r="I3510" s="72"/>
    </row>
    <row r="3511" spans="1:9" ht="14.25" customHeight="1" x14ac:dyDescent="0.25">
      <c r="A3511" s="132" t="s">
        <v>15142</v>
      </c>
      <c r="B3511" s="64" t="s">
        <v>4914</v>
      </c>
      <c r="C3511" s="59">
        <v>32</v>
      </c>
      <c r="D3511" s="61">
        <v>44068</v>
      </c>
      <c r="E3511" s="61">
        <v>44088</v>
      </c>
      <c r="F3511" s="59" t="s">
        <v>6084</v>
      </c>
      <c r="G3511" s="159" t="s">
        <v>15143</v>
      </c>
      <c r="H3511" s="62" t="s">
        <v>15144</v>
      </c>
      <c r="I3511" s="59" t="s">
        <v>7129</v>
      </c>
    </row>
    <row r="3512" spans="1:9" s="73" customFormat="1" ht="14.25" customHeight="1" x14ac:dyDescent="0.25">
      <c r="A3512" s="133" t="s">
        <v>15145</v>
      </c>
      <c r="B3512" s="64" t="s">
        <v>15146</v>
      </c>
      <c r="C3512" s="63">
        <v>32</v>
      </c>
      <c r="D3512" s="66">
        <v>44068</v>
      </c>
      <c r="E3512" s="66">
        <v>44088</v>
      </c>
      <c r="F3512" s="63" t="s">
        <v>652</v>
      </c>
      <c r="G3512" s="157" t="s">
        <v>15147</v>
      </c>
      <c r="H3512" s="67"/>
      <c r="I3512" s="68"/>
    </row>
    <row r="3513" spans="1:9" s="73" customFormat="1" ht="14.25" customHeight="1" x14ac:dyDescent="0.25">
      <c r="A3513" s="133" t="s">
        <v>15148</v>
      </c>
      <c r="B3513" s="64" t="s">
        <v>14132</v>
      </c>
      <c r="C3513" s="63">
        <v>32</v>
      </c>
      <c r="D3513" s="66">
        <v>44068</v>
      </c>
      <c r="E3513" s="66">
        <v>44088</v>
      </c>
      <c r="F3513" s="63" t="s">
        <v>112</v>
      </c>
      <c r="G3513" s="157" t="s">
        <v>15149</v>
      </c>
      <c r="H3513" s="67"/>
      <c r="I3513" s="95"/>
    </row>
    <row r="3514" spans="1:9" s="73" customFormat="1" ht="14.25" customHeight="1" x14ac:dyDescent="0.25">
      <c r="A3514" s="133" t="s">
        <v>15150</v>
      </c>
      <c r="B3514" s="64" t="s">
        <v>15151</v>
      </c>
      <c r="C3514" s="63">
        <v>32</v>
      </c>
      <c r="D3514" s="66">
        <v>44068</v>
      </c>
      <c r="E3514" s="66">
        <v>44088</v>
      </c>
      <c r="F3514" s="63" t="s">
        <v>112</v>
      </c>
      <c r="G3514" s="157" t="s">
        <v>15152</v>
      </c>
      <c r="H3514" s="67"/>
      <c r="I3514" s="95"/>
    </row>
    <row r="3515" spans="1:9" s="75" customFormat="1" ht="14.25" customHeight="1" x14ac:dyDescent="0.25">
      <c r="A3515" s="133" t="s">
        <v>15153</v>
      </c>
      <c r="B3515" s="64" t="s">
        <v>4889</v>
      </c>
      <c r="C3515" s="63">
        <v>32</v>
      </c>
      <c r="D3515" s="66">
        <v>44068</v>
      </c>
      <c r="E3515" s="66">
        <v>44088</v>
      </c>
      <c r="F3515" s="63" t="s">
        <v>112</v>
      </c>
      <c r="G3515" s="157" t="s">
        <v>15154</v>
      </c>
      <c r="H3515" s="67"/>
      <c r="I3515" s="95"/>
    </row>
    <row r="3516" spans="1:9" s="75" customFormat="1" ht="14.25" customHeight="1" x14ac:dyDescent="0.25">
      <c r="A3516" s="133" t="s">
        <v>15155</v>
      </c>
      <c r="B3516" s="64" t="s">
        <v>4889</v>
      </c>
      <c r="C3516" s="63">
        <v>32</v>
      </c>
      <c r="D3516" s="66">
        <v>44068</v>
      </c>
      <c r="E3516" s="66">
        <v>44088</v>
      </c>
      <c r="F3516" s="63" t="s">
        <v>112</v>
      </c>
      <c r="G3516" s="157" t="s">
        <v>15156</v>
      </c>
      <c r="H3516" s="67"/>
      <c r="I3516" s="72"/>
    </row>
    <row r="3517" spans="1:9" s="73" customFormat="1" ht="14.25" customHeight="1" x14ac:dyDescent="0.25">
      <c r="A3517" s="133" t="s">
        <v>15157</v>
      </c>
      <c r="B3517" s="64" t="s">
        <v>15158</v>
      </c>
      <c r="C3517" s="63">
        <v>32</v>
      </c>
      <c r="D3517" s="66">
        <v>44068</v>
      </c>
      <c r="E3517" s="66">
        <v>44088</v>
      </c>
      <c r="F3517" s="63" t="s">
        <v>112</v>
      </c>
      <c r="G3517" s="157" t="s">
        <v>15159</v>
      </c>
      <c r="H3517" s="67" t="s">
        <v>4453</v>
      </c>
      <c r="I3517" s="63" t="s">
        <v>8267</v>
      </c>
    </row>
    <row r="3518" spans="1:9" s="73" customFormat="1" ht="14.25" customHeight="1" x14ac:dyDescent="0.25">
      <c r="A3518" s="133" t="s">
        <v>15160</v>
      </c>
      <c r="B3518" s="64" t="s">
        <v>8260</v>
      </c>
      <c r="C3518" s="63">
        <v>32</v>
      </c>
      <c r="D3518" s="66">
        <v>44068</v>
      </c>
      <c r="E3518" s="66">
        <v>44088</v>
      </c>
      <c r="F3518" s="63" t="s">
        <v>6169</v>
      </c>
      <c r="G3518" s="157" t="s">
        <v>15161</v>
      </c>
      <c r="H3518" s="67"/>
      <c r="I3518" s="95"/>
    </row>
    <row r="3519" spans="1:9" s="73" customFormat="1" ht="14.25" customHeight="1" x14ac:dyDescent="0.25">
      <c r="A3519" s="133" t="s">
        <v>15162</v>
      </c>
      <c r="B3519" s="64" t="s">
        <v>11915</v>
      </c>
      <c r="C3519" s="63">
        <v>32</v>
      </c>
      <c r="D3519" s="66">
        <v>44068</v>
      </c>
      <c r="E3519" s="66">
        <v>44088</v>
      </c>
      <c r="F3519" s="63" t="s">
        <v>6182</v>
      </c>
      <c r="G3519" s="157" t="s">
        <v>15163</v>
      </c>
      <c r="H3519" s="67"/>
      <c r="I3519" s="68"/>
    </row>
    <row r="3520" spans="1:9" s="73" customFormat="1" ht="14.25" customHeight="1" x14ac:dyDescent="0.25">
      <c r="A3520" s="133" t="s">
        <v>15164</v>
      </c>
      <c r="B3520" s="64" t="s">
        <v>11915</v>
      </c>
      <c r="C3520" s="63">
        <v>32</v>
      </c>
      <c r="D3520" s="66">
        <v>44068</v>
      </c>
      <c r="E3520" s="66">
        <v>44088</v>
      </c>
      <c r="F3520" s="63" t="s">
        <v>481</v>
      </c>
      <c r="G3520" s="157" t="s">
        <v>15165</v>
      </c>
      <c r="H3520" s="67"/>
      <c r="I3520" s="95"/>
    </row>
    <row r="3521" spans="1:9" s="73" customFormat="1" ht="14.25" customHeight="1" x14ac:dyDescent="0.25">
      <c r="A3521" s="136" t="s">
        <v>15166</v>
      </c>
      <c r="B3521" s="81" t="s">
        <v>15167</v>
      </c>
      <c r="C3521" s="80">
        <v>32</v>
      </c>
      <c r="D3521" s="83">
        <v>44068</v>
      </c>
      <c r="E3521" s="83">
        <v>44088</v>
      </c>
      <c r="F3521" s="80" t="s">
        <v>695</v>
      </c>
      <c r="G3521" s="158" t="s">
        <v>15168</v>
      </c>
      <c r="H3521" s="84" t="s">
        <v>9446</v>
      </c>
      <c r="I3521" s="80" t="s">
        <v>7224</v>
      </c>
    </row>
    <row r="3522" spans="1:9" s="73" customFormat="1" ht="14.25" customHeight="1" x14ac:dyDescent="0.25">
      <c r="A3522" s="136" t="s">
        <v>15169</v>
      </c>
      <c r="B3522" s="81" t="s">
        <v>8260</v>
      </c>
      <c r="C3522" s="80">
        <v>32</v>
      </c>
      <c r="D3522" s="83">
        <v>44068</v>
      </c>
      <c r="E3522" s="83">
        <v>44088</v>
      </c>
      <c r="F3522" s="80" t="s">
        <v>695</v>
      </c>
      <c r="G3522" s="158" t="s">
        <v>15170</v>
      </c>
      <c r="H3522" s="84" t="s">
        <v>9446</v>
      </c>
      <c r="I3522" s="80" t="s">
        <v>7224</v>
      </c>
    </row>
    <row r="3523" spans="1:9" s="73" customFormat="1" ht="14.25" customHeight="1" x14ac:dyDescent="0.25">
      <c r="A3523" s="132" t="s">
        <v>15169</v>
      </c>
      <c r="B3523" s="64" t="s">
        <v>8260</v>
      </c>
      <c r="C3523" s="59">
        <v>32</v>
      </c>
      <c r="D3523" s="61">
        <v>44068</v>
      </c>
      <c r="E3523" s="61">
        <v>44088</v>
      </c>
      <c r="F3523" s="59" t="s">
        <v>695</v>
      </c>
      <c r="G3523" s="159" t="s">
        <v>15170</v>
      </c>
      <c r="H3523" s="97" t="s">
        <v>8174</v>
      </c>
      <c r="I3523" s="59" t="s">
        <v>7129</v>
      </c>
    </row>
    <row r="3524" spans="1:9" s="73" customFormat="1" ht="14.25" customHeight="1" x14ac:dyDescent="0.25">
      <c r="A3524" s="136" t="s">
        <v>15171</v>
      </c>
      <c r="B3524" s="81" t="s">
        <v>8260</v>
      </c>
      <c r="C3524" s="80">
        <v>32</v>
      </c>
      <c r="D3524" s="83">
        <v>44068</v>
      </c>
      <c r="E3524" s="83">
        <v>44088</v>
      </c>
      <c r="F3524" s="80" t="s">
        <v>695</v>
      </c>
      <c r="G3524" s="158" t="s">
        <v>15172</v>
      </c>
      <c r="H3524" s="84" t="s">
        <v>9446</v>
      </c>
      <c r="I3524" s="80" t="s">
        <v>7224</v>
      </c>
    </row>
    <row r="3525" spans="1:9" s="73" customFormat="1" ht="14.25" customHeight="1" x14ac:dyDescent="0.25">
      <c r="A3525" s="136" t="s">
        <v>15171</v>
      </c>
      <c r="B3525" s="81" t="s">
        <v>8260</v>
      </c>
      <c r="C3525" s="80">
        <v>32</v>
      </c>
      <c r="D3525" s="83">
        <v>44068</v>
      </c>
      <c r="E3525" s="83">
        <v>44088</v>
      </c>
      <c r="F3525" s="80" t="s">
        <v>695</v>
      </c>
      <c r="G3525" s="158" t="s">
        <v>15172</v>
      </c>
      <c r="H3525" s="93" t="s">
        <v>8174</v>
      </c>
      <c r="I3525" s="80" t="s">
        <v>7224</v>
      </c>
    </row>
    <row r="3526" spans="1:9" s="73" customFormat="1" ht="14.25" customHeight="1" x14ac:dyDescent="0.25">
      <c r="A3526" s="136" t="s">
        <v>15173</v>
      </c>
      <c r="B3526" s="81" t="s">
        <v>8260</v>
      </c>
      <c r="C3526" s="80">
        <v>32</v>
      </c>
      <c r="D3526" s="83">
        <v>44068</v>
      </c>
      <c r="E3526" s="83">
        <v>44088</v>
      </c>
      <c r="F3526" s="80" t="s">
        <v>695</v>
      </c>
      <c r="G3526" s="158" t="s">
        <v>15174</v>
      </c>
      <c r="H3526" s="84" t="s">
        <v>9446</v>
      </c>
      <c r="I3526" s="80" t="s">
        <v>7224</v>
      </c>
    </row>
    <row r="3527" spans="1:9" s="73" customFormat="1" ht="14.25" customHeight="1" x14ac:dyDescent="0.25">
      <c r="A3527" s="132" t="s">
        <v>15173</v>
      </c>
      <c r="B3527" s="64" t="s">
        <v>8260</v>
      </c>
      <c r="C3527" s="59">
        <v>32</v>
      </c>
      <c r="D3527" s="61">
        <v>44068</v>
      </c>
      <c r="E3527" s="61">
        <v>44088</v>
      </c>
      <c r="F3527" s="59" t="s">
        <v>695</v>
      </c>
      <c r="G3527" s="159" t="s">
        <v>15174</v>
      </c>
      <c r="H3527" s="97" t="s">
        <v>8174</v>
      </c>
      <c r="I3527" s="59" t="s">
        <v>7129</v>
      </c>
    </row>
    <row r="3528" spans="1:9" s="73" customFormat="1" ht="14.25" customHeight="1" x14ac:dyDescent="0.25">
      <c r="A3528" s="136" t="s">
        <v>15175</v>
      </c>
      <c r="B3528" s="81" t="s">
        <v>11890</v>
      </c>
      <c r="C3528" s="80">
        <v>32</v>
      </c>
      <c r="D3528" s="83">
        <v>44068</v>
      </c>
      <c r="E3528" s="83">
        <v>44088</v>
      </c>
      <c r="F3528" s="80" t="s">
        <v>695</v>
      </c>
      <c r="G3528" s="158" t="s">
        <v>15176</v>
      </c>
      <c r="H3528" s="84" t="s">
        <v>9446</v>
      </c>
      <c r="I3528" s="80" t="s">
        <v>7224</v>
      </c>
    </row>
    <row r="3529" spans="1:9" s="73" customFormat="1" ht="14.25" customHeight="1" x14ac:dyDescent="0.25">
      <c r="A3529" s="132" t="s">
        <v>15175</v>
      </c>
      <c r="B3529" s="64" t="s">
        <v>11890</v>
      </c>
      <c r="C3529" s="59">
        <v>32</v>
      </c>
      <c r="D3529" s="61">
        <v>44068</v>
      </c>
      <c r="E3529" s="61">
        <v>44088</v>
      </c>
      <c r="F3529" s="59" t="s">
        <v>695</v>
      </c>
      <c r="G3529" s="159" t="s">
        <v>15176</v>
      </c>
      <c r="H3529" s="97" t="s">
        <v>8120</v>
      </c>
      <c r="I3529" s="59" t="s">
        <v>7129</v>
      </c>
    </row>
    <row r="3530" spans="1:9" ht="14.25" customHeight="1" x14ac:dyDescent="0.25">
      <c r="A3530" s="133" t="s">
        <v>15177</v>
      </c>
      <c r="B3530" s="64" t="s">
        <v>15178</v>
      </c>
      <c r="C3530" s="63">
        <v>32</v>
      </c>
      <c r="D3530" s="66">
        <v>44068</v>
      </c>
      <c r="E3530" s="66">
        <v>44088</v>
      </c>
      <c r="F3530" s="63" t="s">
        <v>6389</v>
      </c>
      <c r="G3530" s="157" t="s">
        <v>15179</v>
      </c>
      <c r="H3530" s="67"/>
      <c r="I3530" s="72"/>
    </row>
    <row r="3531" spans="1:9" ht="14.25" customHeight="1" x14ac:dyDescent="0.25">
      <c r="A3531" s="133" t="s">
        <v>15180</v>
      </c>
      <c r="B3531" s="64" t="s">
        <v>15181</v>
      </c>
      <c r="C3531" s="63">
        <v>32</v>
      </c>
      <c r="D3531" s="66">
        <v>44068</v>
      </c>
      <c r="E3531" s="66">
        <v>44088</v>
      </c>
      <c r="F3531" s="63" t="s">
        <v>2430</v>
      </c>
      <c r="G3531" s="157" t="s">
        <v>15182</v>
      </c>
      <c r="H3531" s="67"/>
      <c r="I3531" s="95"/>
    </row>
    <row r="3532" spans="1:9" ht="14.25" customHeight="1" x14ac:dyDescent="0.25">
      <c r="A3532" s="133" t="s">
        <v>15183</v>
      </c>
      <c r="B3532" s="64" t="s">
        <v>15184</v>
      </c>
      <c r="C3532" s="63">
        <v>32</v>
      </c>
      <c r="D3532" s="66">
        <v>44068</v>
      </c>
      <c r="E3532" s="66">
        <v>44088</v>
      </c>
      <c r="F3532" s="63" t="s">
        <v>408</v>
      </c>
      <c r="G3532" s="157" t="s">
        <v>15185</v>
      </c>
      <c r="H3532" s="67"/>
      <c r="I3532" s="72"/>
    </row>
    <row r="3533" spans="1:9" s="73" customFormat="1" ht="14.25" customHeight="1" x14ac:dyDescent="0.25">
      <c r="A3533" s="132" t="s">
        <v>15186</v>
      </c>
      <c r="B3533" s="64" t="s">
        <v>8202</v>
      </c>
      <c r="C3533" s="59">
        <v>32</v>
      </c>
      <c r="D3533" s="61">
        <v>44068</v>
      </c>
      <c r="E3533" s="61">
        <v>44088</v>
      </c>
      <c r="F3533" s="59" t="s">
        <v>2110</v>
      </c>
      <c r="G3533" s="159" t="s">
        <v>15187</v>
      </c>
      <c r="H3533" s="62" t="s">
        <v>8270</v>
      </c>
      <c r="I3533" s="59" t="s">
        <v>7129</v>
      </c>
    </row>
    <row r="3534" spans="1:9" ht="14.25" customHeight="1" x14ac:dyDescent="0.25">
      <c r="A3534" s="136" t="s">
        <v>15186</v>
      </c>
      <c r="B3534" s="81" t="s">
        <v>8202</v>
      </c>
      <c r="C3534" s="80">
        <v>32</v>
      </c>
      <c r="D3534" s="83">
        <v>44068</v>
      </c>
      <c r="E3534" s="83">
        <v>44088</v>
      </c>
      <c r="F3534" s="80" t="s">
        <v>2110</v>
      </c>
      <c r="G3534" s="158" t="s">
        <v>15187</v>
      </c>
      <c r="H3534" s="93" t="s">
        <v>4446</v>
      </c>
      <c r="I3534" s="80" t="s">
        <v>7224</v>
      </c>
    </row>
    <row r="3535" spans="1:9" ht="14.25" customHeight="1" x14ac:dyDescent="0.25">
      <c r="A3535" s="136" t="s">
        <v>15188</v>
      </c>
      <c r="B3535" s="81" t="s">
        <v>8202</v>
      </c>
      <c r="C3535" s="80">
        <v>32</v>
      </c>
      <c r="D3535" s="83">
        <v>44068</v>
      </c>
      <c r="E3535" s="83">
        <v>44088</v>
      </c>
      <c r="F3535" s="80" t="s">
        <v>2110</v>
      </c>
      <c r="G3535" s="158" t="s">
        <v>15189</v>
      </c>
      <c r="H3535" s="93" t="s">
        <v>4446</v>
      </c>
      <c r="I3535" s="80" t="s">
        <v>7224</v>
      </c>
    </row>
    <row r="3536" spans="1:9" ht="14.25" customHeight="1" x14ac:dyDescent="0.25">
      <c r="A3536" s="132" t="s">
        <v>15188</v>
      </c>
      <c r="B3536" s="64" t="s">
        <v>8202</v>
      </c>
      <c r="C3536" s="59">
        <v>32</v>
      </c>
      <c r="D3536" s="61">
        <v>44068</v>
      </c>
      <c r="E3536" s="61">
        <v>44088</v>
      </c>
      <c r="F3536" s="59" t="s">
        <v>2110</v>
      </c>
      <c r="G3536" s="159" t="s">
        <v>15189</v>
      </c>
      <c r="H3536" s="62" t="s">
        <v>8270</v>
      </c>
      <c r="I3536" s="59" t="s">
        <v>7129</v>
      </c>
    </row>
    <row r="3537" spans="1:9" ht="14.25" customHeight="1" x14ac:dyDescent="0.25">
      <c r="A3537" s="133" t="s">
        <v>15190</v>
      </c>
      <c r="B3537" s="64" t="s">
        <v>8189</v>
      </c>
      <c r="C3537" s="63">
        <v>32</v>
      </c>
      <c r="D3537" s="66">
        <v>44068</v>
      </c>
      <c r="E3537" s="66">
        <v>44088</v>
      </c>
      <c r="F3537" s="63" t="s">
        <v>91</v>
      </c>
      <c r="G3537" s="157" t="s">
        <v>15191</v>
      </c>
      <c r="H3537" s="67"/>
      <c r="I3537" s="72"/>
    </row>
    <row r="3538" spans="1:9" ht="14.25" customHeight="1" x14ac:dyDescent="0.25">
      <c r="A3538" s="133" t="s">
        <v>15192</v>
      </c>
      <c r="B3538" s="64" t="s">
        <v>4176</v>
      </c>
      <c r="C3538" s="63">
        <v>32</v>
      </c>
      <c r="D3538" s="66">
        <v>44068</v>
      </c>
      <c r="E3538" s="66">
        <v>44088</v>
      </c>
      <c r="F3538" s="63" t="s">
        <v>830</v>
      </c>
      <c r="G3538" s="157" t="s">
        <v>15193</v>
      </c>
      <c r="H3538" s="67"/>
      <c r="I3538" s="68"/>
    </row>
    <row r="3539" spans="1:9" s="75" customFormat="1" ht="14.25" customHeight="1" x14ac:dyDescent="0.25">
      <c r="A3539" s="133" t="s">
        <v>15194</v>
      </c>
      <c r="B3539" s="64" t="s">
        <v>15001</v>
      </c>
      <c r="C3539" s="63">
        <v>32</v>
      </c>
      <c r="D3539" s="66">
        <v>44068</v>
      </c>
      <c r="E3539" s="66">
        <v>44088</v>
      </c>
      <c r="F3539" s="63" t="s">
        <v>1418</v>
      </c>
      <c r="G3539" s="157" t="s">
        <v>15195</v>
      </c>
      <c r="H3539" s="67"/>
      <c r="I3539" s="95"/>
    </row>
    <row r="3540" spans="1:9" s="75" customFormat="1" ht="14.25" customHeight="1" x14ac:dyDescent="0.25">
      <c r="A3540" s="133" t="s">
        <v>15196</v>
      </c>
      <c r="B3540" s="64" t="s">
        <v>8427</v>
      </c>
      <c r="C3540" s="63">
        <v>32</v>
      </c>
      <c r="D3540" s="66">
        <v>44068</v>
      </c>
      <c r="E3540" s="66">
        <v>44088</v>
      </c>
      <c r="F3540" s="63" t="s">
        <v>605</v>
      </c>
      <c r="G3540" s="157" t="s">
        <v>15197</v>
      </c>
      <c r="H3540" s="67"/>
      <c r="I3540" s="95"/>
    </row>
    <row r="3541" spans="1:9" s="75" customFormat="1" ht="14.25" customHeight="1" x14ac:dyDescent="0.25">
      <c r="A3541" s="133" t="s">
        <v>15198</v>
      </c>
      <c r="B3541" s="64" t="s">
        <v>8427</v>
      </c>
      <c r="C3541" s="63">
        <v>32</v>
      </c>
      <c r="D3541" s="66">
        <v>44068</v>
      </c>
      <c r="E3541" s="66">
        <v>44088</v>
      </c>
      <c r="F3541" s="63" t="s">
        <v>605</v>
      </c>
      <c r="G3541" s="157" t="s">
        <v>15199</v>
      </c>
      <c r="H3541" s="67"/>
      <c r="I3541" s="68"/>
    </row>
    <row r="3542" spans="1:9" s="75" customFormat="1" ht="14.25" customHeight="1" x14ac:dyDescent="0.25">
      <c r="A3542" s="133" t="s">
        <v>15200</v>
      </c>
      <c r="B3542" s="64" t="s">
        <v>9776</v>
      </c>
      <c r="C3542" s="63">
        <v>32</v>
      </c>
      <c r="D3542" s="66">
        <v>44068</v>
      </c>
      <c r="E3542" s="66">
        <v>44088</v>
      </c>
      <c r="F3542" s="63" t="s">
        <v>513</v>
      </c>
      <c r="G3542" s="157" t="s">
        <v>15201</v>
      </c>
      <c r="H3542" s="67"/>
      <c r="I3542" s="68"/>
    </row>
    <row r="3543" spans="1:9" s="75" customFormat="1" ht="14.25" customHeight="1" x14ac:dyDescent="0.25">
      <c r="A3543" s="133" t="s">
        <v>15202</v>
      </c>
      <c r="B3543" s="64" t="s">
        <v>7329</v>
      </c>
      <c r="C3543" s="63">
        <v>32</v>
      </c>
      <c r="D3543" s="66">
        <v>44068</v>
      </c>
      <c r="E3543" s="66">
        <v>44088</v>
      </c>
      <c r="F3543" s="63" t="s">
        <v>513</v>
      </c>
      <c r="G3543" s="157" t="s">
        <v>15203</v>
      </c>
      <c r="H3543" s="67"/>
      <c r="I3543" s="68"/>
    </row>
    <row r="3544" spans="1:9" ht="14.25" customHeight="1" x14ac:dyDescent="0.25">
      <c r="A3544" s="133" t="s">
        <v>15204</v>
      </c>
      <c r="B3544" s="64" t="s">
        <v>15205</v>
      </c>
      <c r="C3544" s="63">
        <v>32</v>
      </c>
      <c r="D3544" s="66">
        <v>44068</v>
      </c>
      <c r="E3544" s="66">
        <v>44088</v>
      </c>
      <c r="F3544" s="63" t="s">
        <v>518</v>
      </c>
      <c r="G3544" s="157" t="s">
        <v>15206</v>
      </c>
      <c r="H3544" s="67"/>
      <c r="I3544" s="72"/>
    </row>
    <row r="3545" spans="1:9" ht="14.25" customHeight="1" x14ac:dyDescent="0.25">
      <c r="A3545" s="133" t="s">
        <v>15207</v>
      </c>
      <c r="B3545" s="64" t="s">
        <v>15208</v>
      </c>
      <c r="C3545" s="63">
        <v>32</v>
      </c>
      <c r="D3545" s="66">
        <v>44068</v>
      </c>
      <c r="E3545" s="66">
        <v>44088</v>
      </c>
      <c r="F3545" s="63" t="s">
        <v>38</v>
      </c>
      <c r="G3545" s="157" t="s">
        <v>15209</v>
      </c>
      <c r="H3545" s="67"/>
      <c r="I3545" s="68"/>
    </row>
    <row r="3546" spans="1:9" ht="14.25" customHeight="1" x14ac:dyDescent="0.25">
      <c r="A3546" s="133" t="s">
        <v>15210</v>
      </c>
      <c r="B3546" s="64" t="s">
        <v>15211</v>
      </c>
      <c r="C3546" s="63">
        <v>32</v>
      </c>
      <c r="D3546" s="66">
        <v>44068</v>
      </c>
      <c r="E3546" s="66">
        <v>44088</v>
      </c>
      <c r="F3546" s="63" t="s">
        <v>38</v>
      </c>
      <c r="G3546" s="157" t="s">
        <v>15212</v>
      </c>
      <c r="H3546" s="67"/>
      <c r="I3546" s="68"/>
    </row>
    <row r="3547" spans="1:9" ht="14.25" customHeight="1" x14ac:dyDescent="0.25">
      <c r="A3547" s="133" t="s">
        <v>15213</v>
      </c>
      <c r="B3547" s="64" t="s">
        <v>15214</v>
      </c>
      <c r="C3547" s="63">
        <v>32</v>
      </c>
      <c r="D3547" s="66">
        <v>44068</v>
      </c>
      <c r="E3547" s="66">
        <v>44088</v>
      </c>
      <c r="F3547" s="63" t="s">
        <v>655</v>
      </c>
      <c r="G3547" s="157" t="s">
        <v>15215</v>
      </c>
      <c r="H3547" s="67"/>
      <c r="I3547" s="68"/>
    </row>
    <row r="3548" spans="1:9" s="103" customFormat="1" ht="14.25" customHeight="1" x14ac:dyDescent="0.25">
      <c r="A3548" s="133" t="s">
        <v>15216</v>
      </c>
      <c r="B3548" s="64" t="s">
        <v>8505</v>
      </c>
      <c r="C3548" s="63">
        <v>32</v>
      </c>
      <c r="D3548" s="66">
        <v>44068</v>
      </c>
      <c r="E3548" s="66">
        <v>44088</v>
      </c>
      <c r="F3548" s="63" t="s">
        <v>197</v>
      </c>
      <c r="G3548" s="157" t="s">
        <v>15217</v>
      </c>
      <c r="H3548" s="67"/>
      <c r="I3548" s="95"/>
    </row>
    <row r="3549" spans="1:9" s="73" customFormat="1" ht="14.25" customHeight="1" x14ac:dyDescent="0.25">
      <c r="A3549" s="133" t="s">
        <v>15218</v>
      </c>
      <c r="B3549" s="64" t="s">
        <v>4233</v>
      </c>
      <c r="C3549" s="63">
        <v>32</v>
      </c>
      <c r="D3549" s="66">
        <v>44068</v>
      </c>
      <c r="E3549" s="66">
        <v>44088</v>
      </c>
      <c r="F3549" s="63" t="s">
        <v>197</v>
      </c>
      <c r="G3549" s="157" t="s">
        <v>15219</v>
      </c>
      <c r="H3549" s="67"/>
      <c r="I3549" s="95"/>
    </row>
    <row r="3550" spans="1:9" ht="14.25" customHeight="1" x14ac:dyDescent="0.25">
      <c r="A3550" s="133" t="s">
        <v>15220</v>
      </c>
      <c r="B3550" s="64" t="s">
        <v>4233</v>
      </c>
      <c r="C3550" s="63">
        <v>32</v>
      </c>
      <c r="D3550" s="66">
        <v>44068</v>
      </c>
      <c r="E3550" s="66">
        <v>44088</v>
      </c>
      <c r="F3550" s="63" t="s">
        <v>197</v>
      </c>
      <c r="G3550" s="157" t="s">
        <v>15221</v>
      </c>
      <c r="H3550" s="67"/>
      <c r="I3550" s="68"/>
    </row>
    <row r="3551" spans="1:9" ht="14.25" customHeight="1" x14ac:dyDescent="0.25">
      <c r="A3551" s="133" t="s">
        <v>15222</v>
      </c>
      <c r="B3551" s="64" t="s">
        <v>15223</v>
      </c>
      <c r="C3551" s="63">
        <v>33</v>
      </c>
      <c r="D3551" s="66">
        <v>44075</v>
      </c>
      <c r="E3551" s="66">
        <v>44095</v>
      </c>
      <c r="F3551" s="63" t="s">
        <v>5087</v>
      </c>
      <c r="G3551" s="157" t="s">
        <v>15224</v>
      </c>
      <c r="H3551" s="67"/>
      <c r="I3551" s="72"/>
    </row>
    <row r="3552" spans="1:9" ht="14.25" customHeight="1" x14ac:dyDescent="0.25">
      <c r="A3552" s="133" t="s">
        <v>15225</v>
      </c>
      <c r="B3552" s="64" t="s">
        <v>12544</v>
      </c>
      <c r="C3552" s="63">
        <v>33</v>
      </c>
      <c r="D3552" s="66">
        <v>44075</v>
      </c>
      <c r="E3552" s="66">
        <v>44095</v>
      </c>
      <c r="F3552" s="63" t="s">
        <v>418</v>
      </c>
      <c r="G3552" s="157" t="s">
        <v>15226</v>
      </c>
      <c r="H3552" s="67"/>
      <c r="I3552" s="68"/>
    </row>
    <row r="3553" spans="1:9" ht="14.25" customHeight="1" x14ac:dyDescent="0.25">
      <c r="A3553" s="133" t="s">
        <v>15227</v>
      </c>
      <c r="B3553" s="64" t="s">
        <v>15228</v>
      </c>
      <c r="C3553" s="63">
        <v>33</v>
      </c>
      <c r="D3553" s="66">
        <v>44075</v>
      </c>
      <c r="E3553" s="66">
        <v>44095</v>
      </c>
      <c r="F3553" s="63" t="s">
        <v>3230</v>
      </c>
      <c r="G3553" s="157" t="s">
        <v>15229</v>
      </c>
      <c r="H3553" s="67"/>
      <c r="I3553" s="72"/>
    </row>
    <row r="3554" spans="1:9" ht="14.25" customHeight="1" x14ac:dyDescent="0.25">
      <c r="A3554" s="133" t="s">
        <v>15230</v>
      </c>
      <c r="B3554" s="64" t="s">
        <v>12544</v>
      </c>
      <c r="C3554" s="63">
        <v>33</v>
      </c>
      <c r="D3554" s="66">
        <v>44075</v>
      </c>
      <c r="E3554" s="66">
        <v>44095</v>
      </c>
      <c r="F3554" s="63" t="s">
        <v>3230</v>
      </c>
      <c r="G3554" s="157" t="s">
        <v>15231</v>
      </c>
      <c r="H3554" s="67"/>
      <c r="I3554" s="72"/>
    </row>
    <row r="3555" spans="1:9" s="103" customFormat="1" ht="14.25" customHeight="1" x14ac:dyDescent="0.25">
      <c r="A3555" s="133" t="s">
        <v>15232</v>
      </c>
      <c r="B3555" s="64" t="s">
        <v>15233</v>
      </c>
      <c r="C3555" s="63">
        <v>33</v>
      </c>
      <c r="D3555" s="66">
        <v>44075</v>
      </c>
      <c r="E3555" s="66">
        <v>44095</v>
      </c>
      <c r="F3555" s="63" t="s">
        <v>1672</v>
      </c>
      <c r="G3555" s="157" t="s">
        <v>15234</v>
      </c>
      <c r="H3555" s="67"/>
      <c r="I3555" s="68"/>
    </row>
    <row r="3556" spans="1:9" ht="14.25" customHeight="1" x14ac:dyDescent="0.25">
      <c r="A3556" s="133" t="s">
        <v>15235</v>
      </c>
      <c r="B3556" s="64" t="s">
        <v>7317</v>
      </c>
      <c r="C3556" s="63">
        <v>33</v>
      </c>
      <c r="D3556" s="66">
        <v>44075</v>
      </c>
      <c r="E3556" s="66">
        <v>44095</v>
      </c>
      <c r="F3556" s="63" t="s">
        <v>793</v>
      </c>
      <c r="G3556" s="157" t="s">
        <v>15236</v>
      </c>
      <c r="H3556" s="67"/>
      <c r="I3556" s="68"/>
    </row>
    <row r="3557" spans="1:9" ht="14.25" customHeight="1" x14ac:dyDescent="0.25">
      <c r="A3557" s="133" t="s">
        <v>15237</v>
      </c>
      <c r="B3557" s="64" t="s">
        <v>4616</v>
      </c>
      <c r="C3557" s="63">
        <v>33</v>
      </c>
      <c r="D3557" s="66">
        <v>44075</v>
      </c>
      <c r="E3557" s="66">
        <v>44095</v>
      </c>
      <c r="F3557" s="63" t="s">
        <v>1045</v>
      </c>
      <c r="G3557" s="157" t="s">
        <v>15238</v>
      </c>
      <c r="H3557" s="67"/>
      <c r="I3557" s="68"/>
    </row>
    <row r="3558" spans="1:9" s="73" customFormat="1" ht="14.25" customHeight="1" x14ac:dyDescent="0.25">
      <c r="A3558" s="133" t="s">
        <v>15239</v>
      </c>
      <c r="B3558" s="64" t="s">
        <v>12544</v>
      </c>
      <c r="C3558" s="63">
        <v>33</v>
      </c>
      <c r="D3558" s="66">
        <v>44075</v>
      </c>
      <c r="E3558" s="66">
        <v>44095</v>
      </c>
      <c r="F3558" s="63" t="s">
        <v>663</v>
      </c>
      <c r="G3558" s="157" t="s">
        <v>15240</v>
      </c>
      <c r="H3558" s="67"/>
      <c r="I3558" s="68"/>
    </row>
    <row r="3559" spans="1:9" s="73" customFormat="1" ht="14.25" customHeight="1" x14ac:dyDescent="0.25">
      <c r="A3559" s="133" t="s">
        <v>15241</v>
      </c>
      <c r="B3559" s="64" t="s">
        <v>15242</v>
      </c>
      <c r="C3559" s="63">
        <v>33</v>
      </c>
      <c r="D3559" s="66">
        <v>44075</v>
      </c>
      <c r="E3559" s="66">
        <v>44095</v>
      </c>
      <c r="F3559" s="63" t="s">
        <v>5182</v>
      </c>
      <c r="G3559" s="157" t="s">
        <v>15243</v>
      </c>
      <c r="H3559" s="67"/>
      <c r="I3559" s="68"/>
    </row>
    <row r="3560" spans="1:9" ht="14.25" customHeight="1" x14ac:dyDescent="0.25">
      <c r="A3560" s="136" t="s">
        <v>15244</v>
      </c>
      <c r="B3560" s="81" t="s">
        <v>12614</v>
      </c>
      <c r="C3560" s="80">
        <v>33</v>
      </c>
      <c r="D3560" s="83">
        <v>44075</v>
      </c>
      <c r="E3560" s="83">
        <v>44095</v>
      </c>
      <c r="F3560" s="80" t="s">
        <v>129</v>
      </c>
      <c r="G3560" s="158" t="s">
        <v>15245</v>
      </c>
      <c r="H3560" s="84" t="s">
        <v>15246</v>
      </c>
      <c r="I3560" s="80" t="s">
        <v>7224</v>
      </c>
    </row>
    <row r="3561" spans="1:9" s="103" customFormat="1" ht="14.25" customHeight="1" x14ac:dyDescent="0.25">
      <c r="A3561" s="133" t="s">
        <v>15247</v>
      </c>
      <c r="B3561" s="64" t="s">
        <v>14412</v>
      </c>
      <c r="C3561" s="63">
        <v>33</v>
      </c>
      <c r="D3561" s="66">
        <v>44075</v>
      </c>
      <c r="E3561" s="66">
        <v>44095</v>
      </c>
      <c r="F3561" s="63" t="s">
        <v>129</v>
      </c>
      <c r="G3561" s="157" t="s">
        <v>15248</v>
      </c>
      <c r="H3561" s="67"/>
      <c r="I3561" s="68"/>
    </row>
    <row r="3562" spans="1:9" s="73" customFormat="1" ht="14.25" customHeight="1" x14ac:dyDescent="0.25">
      <c r="A3562" s="132" t="s">
        <v>15249</v>
      </c>
      <c r="B3562" s="64" t="s">
        <v>4616</v>
      </c>
      <c r="C3562" s="59">
        <v>33</v>
      </c>
      <c r="D3562" s="61">
        <v>44075</v>
      </c>
      <c r="E3562" s="61">
        <v>44095</v>
      </c>
      <c r="F3562" s="59" t="s">
        <v>5206</v>
      </c>
      <c r="G3562" s="159" t="s">
        <v>15250</v>
      </c>
      <c r="H3562" s="62" t="s">
        <v>10291</v>
      </c>
      <c r="I3562" s="59" t="s">
        <v>7129</v>
      </c>
    </row>
    <row r="3563" spans="1:9" s="103" customFormat="1" ht="14.25" customHeight="1" x14ac:dyDescent="0.25">
      <c r="A3563" s="133" t="s">
        <v>15251</v>
      </c>
      <c r="B3563" s="64" t="s">
        <v>8101</v>
      </c>
      <c r="C3563" s="63">
        <v>33</v>
      </c>
      <c r="D3563" s="66">
        <v>44075</v>
      </c>
      <c r="E3563" s="66">
        <v>44095</v>
      </c>
      <c r="F3563" s="63" t="s">
        <v>332</v>
      </c>
      <c r="G3563" s="157" t="s">
        <v>15252</v>
      </c>
      <c r="H3563" s="67"/>
      <c r="I3563" s="72"/>
    </row>
    <row r="3564" spans="1:9" ht="14.25" customHeight="1" x14ac:dyDescent="0.25">
      <c r="A3564" s="132" t="s">
        <v>15253</v>
      </c>
      <c r="B3564" s="64" t="s">
        <v>11254</v>
      </c>
      <c r="C3564" s="59">
        <v>33</v>
      </c>
      <c r="D3564" s="61">
        <v>44075</v>
      </c>
      <c r="E3564" s="61">
        <v>44095</v>
      </c>
      <c r="F3564" s="59" t="s">
        <v>332</v>
      </c>
      <c r="G3564" s="159" t="s">
        <v>15254</v>
      </c>
      <c r="H3564" s="62" t="s">
        <v>9894</v>
      </c>
      <c r="I3564" s="59" t="s">
        <v>7129</v>
      </c>
    </row>
    <row r="3565" spans="1:9" ht="14.25" customHeight="1" x14ac:dyDescent="0.25">
      <c r="A3565" s="132" t="s">
        <v>15255</v>
      </c>
      <c r="B3565" s="64" t="s">
        <v>11257</v>
      </c>
      <c r="C3565" s="59">
        <v>33</v>
      </c>
      <c r="D3565" s="61">
        <v>44075</v>
      </c>
      <c r="E3565" s="61">
        <v>44095</v>
      </c>
      <c r="F3565" s="59" t="s">
        <v>332</v>
      </c>
      <c r="G3565" s="159" t="s">
        <v>15256</v>
      </c>
      <c r="H3565" s="62" t="s">
        <v>9894</v>
      </c>
      <c r="I3565" s="59" t="s">
        <v>7129</v>
      </c>
    </row>
    <row r="3566" spans="1:9" ht="14.25" customHeight="1" x14ac:dyDescent="0.25">
      <c r="A3566" s="136" t="s">
        <v>15257</v>
      </c>
      <c r="B3566" s="81" t="s">
        <v>14646</v>
      </c>
      <c r="C3566" s="80">
        <v>33</v>
      </c>
      <c r="D3566" s="83">
        <v>44075</v>
      </c>
      <c r="E3566" s="83">
        <v>44095</v>
      </c>
      <c r="F3566" s="80" t="s">
        <v>975</v>
      </c>
      <c r="G3566" s="158" t="s">
        <v>15258</v>
      </c>
      <c r="H3566" s="84" t="s">
        <v>14879</v>
      </c>
      <c r="I3566" s="85" t="s">
        <v>7224</v>
      </c>
    </row>
    <row r="3567" spans="1:9" ht="14.25" customHeight="1" x14ac:dyDescent="0.25">
      <c r="A3567" s="133" t="s">
        <v>15259</v>
      </c>
      <c r="B3567" s="64" t="s">
        <v>15260</v>
      </c>
      <c r="C3567" s="63">
        <v>33</v>
      </c>
      <c r="D3567" s="66">
        <v>44075</v>
      </c>
      <c r="E3567" s="66">
        <v>44095</v>
      </c>
      <c r="F3567" s="63" t="s">
        <v>617</v>
      </c>
      <c r="G3567" s="157" t="s">
        <v>15261</v>
      </c>
      <c r="H3567" s="67"/>
      <c r="I3567" s="68"/>
    </row>
    <row r="3568" spans="1:9" ht="14.25" customHeight="1" x14ac:dyDescent="0.25">
      <c r="A3568" s="133" t="s">
        <v>15262</v>
      </c>
      <c r="B3568" s="64" t="s">
        <v>7518</v>
      </c>
      <c r="C3568" s="63">
        <v>33</v>
      </c>
      <c r="D3568" s="66">
        <v>44075</v>
      </c>
      <c r="E3568" s="66">
        <v>44095</v>
      </c>
      <c r="F3568" s="63" t="s">
        <v>322</v>
      </c>
      <c r="G3568" s="157" t="s">
        <v>15263</v>
      </c>
      <c r="H3568" s="67"/>
      <c r="I3568" s="68"/>
    </row>
    <row r="3569" spans="1:9" ht="14.25" customHeight="1" x14ac:dyDescent="0.25">
      <c r="A3569" s="132" t="s">
        <v>15264</v>
      </c>
      <c r="B3569" s="64" t="s">
        <v>4557</v>
      </c>
      <c r="C3569" s="59">
        <v>33</v>
      </c>
      <c r="D3569" s="61">
        <v>44075</v>
      </c>
      <c r="E3569" s="61">
        <v>44095</v>
      </c>
      <c r="F3569" s="59" t="s">
        <v>322</v>
      </c>
      <c r="G3569" s="159" t="s">
        <v>15265</v>
      </c>
      <c r="H3569" s="62" t="s">
        <v>15266</v>
      </c>
      <c r="I3569" s="59" t="s">
        <v>7129</v>
      </c>
    </row>
    <row r="3570" spans="1:9" ht="14.25" customHeight="1" x14ac:dyDescent="0.25">
      <c r="A3570" s="133" t="s">
        <v>15267</v>
      </c>
      <c r="B3570" s="64" t="s">
        <v>4767</v>
      </c>
      <c r="C3570" s="63">
        <v>33</v>
      </c>
      <c r="D3570" s="66">
        <v>44075</v>
      </c>
      <c r="E3570" s="66">
        <v>44095</v>
      </c>
      <c r="F3570" s="63" t="s">
        <v>3750</v>
      </c>
      <c r="G3570" s="157" t="s">
        <v>15268</v>
      </c>
      <c r="H3570" s="67"/>
      <c r="I3570" s="68"/>
    </row>
    <row r="3571" spans="1:9" ht="14.25" customHeight="1" x14ac:dyDescent="0.25">
      <c r="A3571" s="133" t="s">
        <v>15269</v>
      </c>
      <c r="B3571" s="64" t="s">
        <v>7578</v>
      </c>
      <c r="C3571" s="63">
        <v>33</v>
      </c>
      <c r="D3571" s="66">
        <v>44075</v>
      </c>
      <c r="E3571" s="66">
        <v>44095</v>
      </c>
      <c r="F3571" s="63" t="s">
        <v>3750</v>
      </c>
      <c r="G3571" s="157" t="s">
        <v>15270</v>
      </c>
      <c r="H3571" s="67"/>
      <c r="I3571" s="68"/>
    </row>
    <row r="3572" spans="1:9" ht="14.25" customHeight="1" x14ac:dyDescent="0.25">
      <c r="A3572" s="132" t="s">
        <v>15271</v>
      </c>
      <c r="B3572" s="64" t="s">
        <v>9330</v>
      </c>
      <c r="C3572" s="59">
        <v>33</v>
      </c>
      <c r="D3572" s="61">
        <v>44075</v>
      </c>
      <c r="E3572" s="61">
        <v>44095</v>
      </c>
      <c r="F3572" s="59" t="s">
        <v>3750</v>
      </c>
      <c r="G3572" s="159" t="s">
        <v>15272</v>
      </c>
      <c r="H3572" s="62" t="s">
        <v>7545</v>
      </c>
      <c r="I3572" s="59" t="s">
        <v>7129</v>
      </c>
    </row>
    <row r="3573" spans="1:9" ht="14.25" customHeight="1" x14ac:dyDescent="0.25">
      <c r="A3573" s="133" t="s">
        <v>15273</v>
      </c>
      <c r="B3573" s="64" t="s">
        <v>12991</v>
      </c>
      <c r="C3573" s="63">
        <v>33</v>
      </c>
      <c r="D3573" s="66">
        <v>44075</v>
      </c>
      <c r="E3573" s="66">
        <v>44095</v>
      </c>
      <c r="F3573" s="63" t="s">
        <v>2088</v>
      </c>
      <c r="G3573" s="157" t="s">
        <v>15274</v>
      </c>
      <c r="H3573" s="67"/>
      <c r="I3573" s="68"/>
    </row>
    <row r="3574" spans="1:9" ht="14.25" customHeight="1" x14ac:dyDescent="0.25">
      <c r="A3574" s="133" t="s">
        <v>15275</v>
      </c>
      <c r="B3574" s="64" t="s">
        <v>7473</v>
      </c>
      <c r="C3574" s="63">
        <v>33</v>
      </c>
      <c r="D3574" s="66">
        <v>44075</v>
      </c>
      <c r="E3574" s="66">
        <v>44095</v>
      </c>
      <c r="F3574" s="63" t="s">
        <v>1405</v>
      </c>
      <c r="G3574" s="157" t="s">
        <v>15276</v>
      </c>
      <c r="H3574" s="67"/>
      <c r="I3574" s="68"/>
    </row>
    <row r="3575" spans="1:9" ht="14.25" customHeight="1" x14ac:dyDescent="0.25">
      <c r="A3575" s="133" t="s">
        <v>15277</v>
      </c>
      <c r="B3575" s="64" t="s">
        <v>4019</v>
      </c>
      <c r="C3575" s="63">
        <v>33</v>
      </c>
      <c r="D3575" s="66">
        <v>44075</v>
      </c>
      <c r="E3575" s="66">
        <v>44095</v>
      </c>
      <c r="F3575" s="63" t="s">
        <v>1395</v>
      </c>
      <c r="G3575" s="157" t="s">
        <v>15278</v>
      </c>
      <c r="H3575" s="67"/>
      <c r="I3575" s="68"/>
    </row>
    <row r="3576" spans="1:9" s="73" customFormat="1" ht="14.25" customHeight="1" x14ac:dyDescent="0.25">
      <c r="A3576" s="133" t="s">
        <v>15279</v>
      </c>
      <c r="B3576" s="64" t="s">
        <v>15280</v>
      </c>
      <c r="C3576" s="63">
        <v>33</v>
      </c>
      <c r="D3576" s="66">
        <v>44075</v>
      </c>
      <c r="E3576" s="66">
        <v>44095</v>
      </c>
      <c r="F3576" s="63" t="s">
        <v>1067</v>
      </c>
      <c r="G3576" s="157" t="s">
        <v>15281</v>
      </c>
      <c r="H3576" s="67"/>
      <c r="I3576" s="68"/>
    </row>
    <row r="3577" spans="1:9" s="73" customFormat="1" ht="14.25" customHeight="1" x14ac:dyDescent="0.25">
      <c r="A3577" s="133" t="s">
        <v>15282</v>
      </c>
      <c r="B3577" s="64" t="s">
        <v>13953</v>
      </c>
      <c r="C3577" s="63">
        <v>33</v>
      </c>
      <c r="D3577" s="66">
        <v>44075</v>
      </c>
      <c r="E3577" s="66">
        <v>44095</v>
      </c>
      <c r="F3577" s="63" t="s">
        <v>2377</v>
      </c>
      <c r="G3577" s="157" t="s">
        <v>15283</v>
      </c>
      <c r="H3577" s="67"/>
      <c r="I3577" s="68"/>
    </row>
    <row r="3578" spans="1:9" ht="14.25" customHeight="1" x14ac:dyDescent="0.25">
      <c r="A3578" s="133" t="s">
        <v>15284</v>
      </c>
      <c r="B3578" s="64" t="s">
        <v>10759</v>
      </c>
      <c r="C3578" s="63">
        <v>33</v>
      </c>
      <c r="D3578" s="66">
        <v>44075</v>
      </c>
      <c r="E3578" s="66">
        <v>44095</v>
      </c>
      <c r="F3578" s="63" t="s">
        <v>3809</v>
      </c>
      <c r="G3578" s="157" t="s">
        <v>15285</v>
      </c>
      <c r="H3578" s="67"/>
      <c r="I3578" s="72"/>
    </row>
    <row r="3579" spans="1:9" ht="14.25" customHeight="1" x14ac:dyDescent="0.25">
      <c r="A3579" s="133" t="s">
        <v>15286</v>
      </c>
      <c r="B3579" s="64" t="s">
        <v>15102</v>
      </c>
      <c r="C3579" s="63">
        <v>33</v>
      </c>
      <c r="D3579" s="66">
        <v>44075</v>
      </c>
      <c r="E3579" s="66">
        <v>44095</v>
      </c>
      <c r="F3579" s="63" t="s">
        <v>281</v>
      </c>
      <c r="G3579" s="157" t="s">
        <v>15287</v>
      </c>
      <c r="H3579" s="67"/>
      <c r="I3579" s="72"/>
    </row>
    <row r="3580" spans="1:9" ht="14.25" customHeight="1" x14ac:dyDescent="0.25">
      <c r="A3580" s="133" t="s">
        <v>15288</v>
      </c>
      <c r="B3580" s="64" t="s">
        <v>15102</v>
      </c>
      <c r="C3580" s="63">
        <v>33</v>
      </c>
      <c r="D3580" s="66">
        <v>44075</v>
      </c>
      <c r="E3580" s="66">
        <v>44095</v>
      </c>
      <c r="F3580" s="63" t="s">
        <v>281</v>
      </c>
      <c r="G3580" s="157" t="s">
        <v>15289</v>
      </c>
      <c r="H3580" s="67"/>
      <c r="I3580" s="72"/>
    </row>
    <row r="3581" spans="1:9" ht="14.25" customHeight="1" x14ac:dyDescent="0.25">
      <c r="A3581" s="133" t="s">
        <v>15290</v>
      </c>
      <c r="B3581" s="64" t="s">
        <v>15102</v>
      </c>
      <c r="C3581" s="63">
        <v>33</v>
      </c>
      <c r="D3581" s="66">
        <v>44075</v>
      </c>
      <c r="E3581" s="66">
        <v>44095</v>
      </c>
      <c r="F3581" s="63" t="s">
        <v>281</v>
      </c>
      <c r="G3581" s="157" t="s">
        <v>15291</v>
      </c>
      <c r="H3581" s="67"/>
      <c r="I3581" s="68"/>
    </row>
    <row r="3582" spans="1:9" ht="14.25" customHeight="1" x14ac:dyDescent="0.25">
      <c r="A3582" s="133" t="s">
        <v>15292</v>
      </c>
      <c r="B3582" s="64" t="s">
        <v>15102</v>
      </c>
      <c r="C3582" s="63">
        <v>33</v>
      </c>
      <c r="D3582" s="66">
        <v>44075</v>
      </c>
      <c r="E3582" s="66">
        <v>44095</v>
      </c>
      <c r="F3582" s="63" t="s">
        <v>281</v>
      </c>
      <c r="G3582" s="157" t="s">
        <v>15293</v>
      </c>
      <c r="H3582" s="67"/>
      <c r="I3582" s="68"/>
    </row>
    <row r="3583" spans="1:9" ht="14.25" customHeight="1" x14ac:dyDescent="0.25">
      <c r="A3583" s="133" t="s">
        <v>15294</v>
      </c>
      <c r="B3583" s="64" t="s">
        <v>15102</v>
      </c>
      <c r="C3583" s="63">
        <v>33</v>
      </c>
      <c r="D3583" s="66">
        <v>44075</v>
      </c>
      <c r="E3583" s="66">
        <v>44095</v>
      </c>
      <c r="F3583" s="63" t="s">
        <v>281</v>
      </c>
      <c r="G3583" s="157" t="s">
        <v>15295</v>
      </c>
      <c r="H3583" s="67"/>
      <c r="I3583" s="68"/>
    </row>
    <row r="3584" spans="1:9" ht="14.25" customHeight="1" x14ac:dyDescent="0.25">
      <c r="A3584" s="133" t="s">
        <v>15296</v>
      </c>
      <c r="B3584" s="64" t="s">
        <v>15102</v>
      </c>
      <c r="C3584" s="63">
        <v>33</v>
      </c>
      <c r="D3584" s="66">
        <v>44075</v>
      </c>
      <c r="E3584" s="66">
        <v>44095</v>
      </c>
      <c r="F3584" s="63" t="s">
        <v>281</v>
      </c>
      <c r="G3584" s="157" t="s">
        <v>15297</v>
      </c>
      <c r="H3584" s="67"/>
      <c r="I3584" s="72"/>
    </row>
    <row r="3585" spans="1:9" s="73" customFormat="1" ht="14.25" customHeight="1" x14ac:dyDescent="0.25">
      <c r="A3585" s="133" t="s">
        <v>15298</v>
      </c>
      <c r="B3585" s="64" t="s">
        <v>15102</v>
      </c>
      <c r="C3585" s="63">
        <v>33</v>
      </c>
      <c r="D3585" s="66">
        <v>44075</v>
      </c>
      <c r="E3585" s="66">
        <v>44095</v>
      </c>
      <c r="F3585" s="63" t="s">
        <v>281</v>
      </c>
      <c r="G3585" s="157" t="s">
        <v>15299</v>
      </c>
      <c r="H3585" s="67"/>
      <c r="I3585" s="72"/>
    </row>
    <row r="3586" spans="1:9" s="73" customFormat="1" ht="14.25" customHeight="1" x14ac:dyDescent="0.25">
      <c r="A3586" s="133" t="s">
        <v>15300</v>
      </c>
      <c r="B3586" s="64" t="s">
        <v>15301</v>
      </c>
      <c r="C3586" s="63">
        <v>33</v>
      </c>
      <c r="D3586" s="66">
        <v>44075</v>
      </c>
      <c r="E3586" s="66">
        <v>44095</v>
      </c>
      <c r="F3586" s="63" t="s">
        <v>1256</v>
      </c>
      <c r="G3586" s="157" t="s">
        <v>15302</v>
      </c>
      <c r="H3586" s="67"/>
      <c r="I3586" s="68"/>
    </row>
    <row r="3587" spans="1:9" s="103" customFormat="1" ht="14.25" customHeight="1" x14ac:dyDescent="0.25">
      <c r="A3587" s="133" t="s">
        <v>15303</v>
      </c>
      <c r="B3587" s="64" t="s">
        <v>15304</v>
      </c>
      <c r="C3587" s="63">
        <v>33</v>
      </c>
      <c r="D3587" s="66">
        <v>44075</v>
      </c>
      <c r="E3587" s="66">
        <v>44095</v>
      </c>
      <c r="F3587" s="63" t="s">
        <v>1266</v>
      </c>
      <c r="G3587" s="157" t="s">
        <v>15305</v>
      </c>
      <c r="H3587" s="67"/>
      <c r="I3587" s="68"/>
    </row>
    <row r="3588" spans="1:9" s="103" customFormat="1" ht="14.25" customHeight="1" x14ac:dyDescent="0.25">
      <c r="A3588" s="133" t="s">
        <v>15306</v>
      </c>
      <c r="B3588" s="64" t="s">
        <v>15304</v>
      </c>
      <c r="C3588" s="63">
        <v>33</v>
      </c>
      <c r="D3588" s="66">
        <v>44075</v>
      </c>
      <c r="E3588" s="66">
        <v>44095</v>
      </c>
      <c r="F3588" s="63" t="s">
        <v>1266</v>
      </c>
      <c r="G3588" s="157" t="s">
        <v>15307</v>
      </c>
      <c r="H3588" s="67"/>
      <c r="I3588" s="68"/>
    </row>
    <row r="3589" spans="1:9" s="73" customFormat="1" ht="14.25" customHeight="1" x14ac:dyDescent="0.25">
      <c r="A3589" s="133" t="s">
        <v>15308</v>
      </c>
      <c r="B3589" s="64" t="s">
        <v>4049</v>
      </c>
      <c r="C3589" s="63">
        <v>33</v>
      </c>
      <c r="D3589" s="66">
        <v>44075</v>
      </c>
      <c r="E3589" s="66">
        <v>44095</v>
      </c>
      <c r="F3589" s="63" t="s">
        <v>204</v>
      </c>
      <c r="G3589" s="157" t="s">
        <v>15309</v>
      </c>
      <c r="H3589" s="67"/>
      <c r="I3589" s="68"/>
    </row>
    <row r="3590" spans="1:9" ht="14.25" customHeight="1" x14ac:dyDescent="0.25">
      <c r="A3590" s="133" t="s">
        <v>15310</v>
      </c>
      <c r="B3590" s="64" t="s">
        <v>15311</v>
      </c>
      <c r="C3590" s="63">
        <v>33</v>
      </c>
      <c r="D3590" s="66">
        <v>44075</v>
      </c>
      <c r="E3590" s="66">
        <v>44095</v>
      </c>
      <c r="F3590" s="63" t="s">
        <v>204</v>
      </c>
      <c r="G3590" s="157" t="s">
        <v>15312</v>
      </c>
      <c r="H3590" s="160"/>
      <c r="I3590" s="68"/>
    </row>
    <row r="3591" spans="1:9" ht="14.25" customHeight="1" x14ac:dyDescent="0.25">
      <c r="A3591" s="132" t="s">
        <v>15313</v>
      </c>
      <c r="B3591" s="64" t="s">
        <v>15314</v>
      </c>
      <c r="C3591" s="59">
        <v>33</v>
      </c>
      <c r="D3591" s="61">
        <v>44075</v>
      </c>
      <c r="E3591" s="61">
        <v>44095</v>
      </c>
      <c r="F3591" s="59" t="s">
        <v>1535</v>
      </c>
      <c r="G3591" s="159" t="s">
        <v>15315</v>
      </c>
      <c r="H3591" s="62" t="s">
        <v>7793</v>
      </c>
      <c r="I3591" s="59" t="s">
        <v>7129</v>
      </c>
    </row>
    <row r="3592" spans="1:9" s="73" customFormat="1" ht="14.25" customHeight="1" x14ac:dyDescent="0.25">
      <c r="A3592" s="132" t="s">
        <v>15313</v>
      </c>
      <c r="B3592" s="64" t="s">
        <v>15314</v>
      </c>
      <c r="C3592" s="59">
        <v>33</v>
      </c>
      <c r="D3592" s="61">
        <v>44075</v>
      </c>
      <c r="E3592" s="61">
        <v>44095</v>
      </c>
      <c r="F3592" s="59" t="s">
        <v>1535</v>
      </c>
      <c r="G3592" s="159" t="s">
        <v>15315</v>
      </c>
      <c r="H3592" s="62" t="s">
        <v>8250</v>
      </c>
      <c r="I3592" s="59" t="s">
        <v>7129</v>
      </c>
    </row>
    <row r="3593" spans="1:9" s="73" customFormat="1" ht="14.25" customHeight="1" x14ac:dyDescent="0.25">
      <c r="A3593" s="132" t="s">
        <v>15313</v>
      </c>
      <c r="B3593" s="64" t="s">
        <v>15314</v>
      </c>
      <c r="C3593" s="59">
        <v>33</v>
      </c>
      <c r="D3593" s="61">
        <v>44075</v>
      </c>
      <c r="E3593" s="61">
        <v>44095</v>
      </c>
      <c r="F3593" s="59" t="s">
        <v>1535</v>
      </c>
      <c r="G3593" s="159" t="s">
        <v>15315</v>
      </c>
      <c r="H3593" s="62" t="s">
        <v>7792</v>
      </c>
      <c r="I3593" s="59" t="s">
        <v>7129</v>
      </c>
    </row>
    <row r="3594" spans="1:9" s="73" customFormat="1" ht="14.25" customHeight="1" x14ac:dyDescent="0.25">
      <c r="A3594" s="132" t="s">
        <v>15313</v>
      </c>
      <c r="B3594" s="64" t="s">
        <v>15314</v>
      </c>
      <c r="C3594" s="59">
        <v>33</v>
      </c>
      <c r="D3594" s="61">
        <v>44075</v>
      </c>
      <c r="E3594" s="61">
        <v>44095</v>
      </c>
      <c r="F3594" s="59" t="s">
        <v>1535</v>
      </c>
      <c r="G3594" s="159" t="s">
        <v>15315</v>
      </c>
      <c r="H3594" s="62" t="s">
        <v>15316</v>
      </c>
      <c r="I3594" s="59" t="s">
        <v>7129</v>
      </c>
    </row>
    <row r="3595" spans="1:9" ht="14.25" customHeight="1" x14ac:dyDescent="0.25">
      <c r="A3595" s="132" t="s">
        <v>15317</v>
      </c>
      <c r="B3595" s="64" t="s">
        <v>11426</v>
      </c>
      <c r="C3595" s="59">
        <v>33</v>
      </c>
      <c r="D3595" s="61">
        <v>44075</v>
      </c>
      <c r="E3595" s="61">
        <v>44095</v>
      </c>
      <c r="F3595" s="59" t="s">
        <v>1535</v>
      </c>
      <c r="G3595" s="159" t="s">
        <v>15318</v>
      </c>
      <c r="H3595" s="62" t="s">
        <v>8250</v>
      </c>
      <c r="I3595" s="59" t="s">
        <v>7129</v>
      </c>
    </row>
    <row r="3596" spans="1:9" ht="14.25" customHeight="1" x14ac:dyDescent="0.25">
      <c r="A3596" s="132" t="s">
        <v>15317</v>
      </c>
      <c r="B3596" s="64" t="s">
        <v>11426</v>
      </c>
      <c r="C3596" s="59">
        <v>33</v>
      </c>
      <c r="D3596" s="61">
        <v>44075</v>
      </c>
      <c r="E3596" s="61">
        <v>44095</v>
      </c>
      <c r="F3596" s="59" t="s">
        <v>1535</v>
      </c>
      <c r="G3596" s="159" t="s">
        <v>15318</v>
      </c>
      <c r="H3596" s="62" t="s">
        <v>7793</v>
      </c>
      <c r="I3596" s="59" t="s">
        <v>7129</v>
      </c>
    </row>
    <row r="3597" spans="1:9" ht="14.25" customHeight="1" x14ac:dyDescent="0.25">
      <c r="A3597" s="132" t="s">
        <v>15317</v>
      </c>
      <c r="B3597" s="64" t="s">
        <v>11426</v>
      </c>
      <c r="C3597" s="59">
        <v>33</v>
      </c>
      <c r="D3597" s="61">
        <v>44075</v>
      </c>
      <c r="E3597" s="61">
        <v>44095</v>
      </c>
      <c r="F3597" s="59" t="s">
        <v>1535</v>
      </c>
      <c r="G3597" s="159" t="s">
        <v>15318</v>
      </c>
      <c r="H3597" s="62" t="s">
        <v>7792</v>
      </c>
      <c r="I3597" s="59" t="s">
        <v>7129</v>
      </c>
    </row>
    <row r="3598" spans="1:9" ht="14.25" customHeight="1" x14ac:dyDescent="0.25">
      <c r="A3598" s="132" t="s">
        <v>15317</v>
      </c>
      <c r="B3598" s="64" t="s">
        <v>11426</v>
      </c>
      <c r="C3598" s="59">
        <v>33</v>
      </c>
      <c r="D3598" s="61">
        <v>44075</v>
      </c>
      <c r="E3598" s="61">
        <v>44095</v>
      </c>
      <c r="F3598" s="59" t="s">
        <v>1535</v>
      </c>
      <c r="G3598" s="159" t="s">
        <v>15318</v>
      </c>
      <c r="H3598" s="62" t="s">
        <v>15316</v>
      </c>
      <c r="I3598" s="59" t="s">
        <v>7129</v>
      </c>
    </row>
    <row r="3599" spans="1:9" s="73" customFormat="1" ht="14.25" customHeight="1" x14ac:dyDescent="0.25">
      <c r="A3599" s="63" t="s">
        <v>15319</v>
      </c>
      <c r="B3599" s="64" t="s">
        <v>14510</v>
      </c>
      <c r="C3599" s="65">
        <v>33</v>
      </c>
      <c r="D3599" s="66">
        <v>44075</v>
      </c>
      <c r="E3599" s="66">
        <v>44095</v>
      </c>
      <c r="F3599" s="63" t="s">
        <v>5961</v>
      </c>
      <c r="G3599" s="64" t="s">
        <v>15320</v>
      </c>
      <c r="H3599" s="67"/>
      <c r="I3599" s="68"/>
    </row>
    <row r="3600" spans="1:9" ht="14.25" customHeight="1" x14ac:dyDescent="0.25">
      <c r="A3600" s="133" t="s">
        <v>15321</v>
      </c>
      <c r="B3600" s="64" t="s">
        <v>15322</v>
      </c>
      <c r="C3600" s="65">
        <v>33</v>
      </c>
      <c r="D3600" s="66">
        <v>44075</v>
      </c>
      <c r="E3600" s="66">
        <v>44095</v>
      </c>
      <c r="F3600" s="63" t="s">
        <v>5992</v>
      </c>
      <c r="G3600" s="157" t="s">
        <v>15323</v>
      </c>
      <c r="H3600" s="67"/>
      <c r="I3600" s="95"/>
    </row>
    <row r="3601" spans="1:9" ht="14.25" customHeight="1" x14ac:dyDescent="0.25">
      <c r="A3601" s="132" t="s">
        <v>15324</v>
      </c>
      <c r="B3601" s="64" t="s">
        <v>4396</v>
      </c>
      <c r="C3601" s="60">
        <v>33</v>
      </c>
      <c r="D3601" s="61">
        <v>44075</v>
      </c>
      <c r="E3601" s="61">
        <v>44095</v>
      </c>
      <c r="F3601" s="59" t="s">
        <v>94</v>
      </c>
      <c r="G3601" s="159" t="s">
        <v>15325</v>
      </c>
      <c r="H3601" s="62" t="s">
        <v>13002</v>
      </c>
      <c r="I3601" s="59" t="s">
        <v>7129</v>
      </c>
    </row>
    <row r="3602" spans="1:9" s="75" customFormat="1" ht="14.25" customHeight="1" x14ac:dyDescent="0.25">
      <c r="A3602" s="133" t="s">
        <v>15326</v>
      </c>
      <c r="B3602" s="64" t="s">
        <v>15327</v>
      </c>
      <c r="C3602" s="65">
        <v>33</v>
      </c>
      <c r="D3602" s="66">
        <v>44075</v>
      </c>
      <c r="E3602" s="66">
        <v>44095</v>
      </c>
      <c r="F3602" s="63" t="s">
        <v>571</v>
      </c>
      <c r="G3602" s="157" t="s">
        <v>15328</v>
      </c>
      <c r="H3602" s="67"/>
      <c r="I3602" s="68"/>
    </row>
    <row r="3603" spans="1:9" s="73" customFormat="1" ht="14.25" customHeight="1" x14ac:dyDescent="0.25">
      <c r="A3603" s="133" t="s">
        <v>15329</v>
      </c>
      <c r="B3603" s="64" t="s">
        <v>4616</v>
      </c>
      <c r="C3603" s="65">
        <v>33</v>
      </c>
      <c r="D3603" s="66">
        <v>44075</v>
      </c>
      <c r="E3603" s="66">
        <v>44095</v>
      </c>
      <c r="F3603" s="63" t="s">
        <v>6050</v>
      </c>
      <c r="G3603" s="157" t="s">
        <v>15330</v>
      </c>
      <c r="H3603" s="67"/>
      <c r="I3603" s="72"/>
    </row>
    <row r="3604" spans="1:9" s="73" customFormat="1" ht="14.25" customHeight="1" x14ac:dyDescent="0.25">
      <c r="A3604" s="133" t="s">
        <v>15331</v>
      </c>
      <c r="B3604" s="64" t="s">
        <v>4616</v>
      </c>
      <c r="C3604" s="65">
        <v>33</v>
      </c>
      <c r="D3604" s="66">
        <v>44075</v>
      </c>
      <c r="E3604" s="66">
        <v>44095</v>
      </c>
      <c r="F3604" s="63" t="s">
        <v>6050</v>
      </c>
      <c r="G3604" s="157" t="s">
        <v>15332</v>
      </c>
      <c r="H3604" s="67"/>
      <c r="I3604" s="72"/>
    </row>
    <row r="3605" spans="1:9" s="73" customFormat="1" ht="14.25" customHeight="1" x14ac:dyDescent="0.25">
      <c r="A3605" s="133" t="s">
        <v>15333</v>
      </c>
      <c r="B3605" s="64" t="s">
        <v>15334</v>
      </c>
      <c r="C3605" s="65">
        <v>33</v>
      </c>
      <c r="D3605" s="66">
        <v>44075</v>
      </c>
      <c r="E3605" s="66">
        <v>44095</v>
      </c>
      <c r="F3605" s="63" t="s">
        <v>386</v>
      </c>
      <c r="G3605" s="157" t="s">
        <v>15335</v>
      </c>
      <c r="H3605" s="67"/>
      <c r="I3605" s="68"/>
    </row>
    <row r="3606" spans="1:9" ht="14.25" customHeight="1" x14ac:dyDescent="0.25">
      <c r="A3606" s="133" t="s">
        <v>15336</v>
      </c>
      <c r="B3606" s="64" t="s">
        <v>15337</v>
      </c>
      <c r="C3606" s="65">
        <v>33</v>
      </c>
      <c r="D3606" s="66">
        <v>44075</v>
      </c>
      <c r="E3606" s="66">
        <v>44095</v>
      </c>
      <c r="F3606" s="63" t="s">
        <v>430</v>
      </c>
      <c r="G3606" s="157" t="s">
        <v>15338</v>
      </c>
      <c r="H3606" s="67"/>
      <c r="I3606" s="72"/>
    </row>
    <row r="3607" spans="1:9" ht="14.25" customHeight="1" x14ac:dyDescent="0.25">
      <c r="A3607" s="133" t="s">
        <v>15339</v>
      </c>
      <c r="B3607" s="64" t="s">
        <v>15340</v>
      </c>
      <c r="C3607" s="65">
        <v>33</v>
      </c>
      <c r="D3607" s="66">
        <v>44075</v>
      </c>
      <c r="E3607" s="66">
        <v>44095</v>
      </c>
      <c r="F3607" s="63" t="s">
        <v>115</v>
      </c>
      <c r="G3607" s="157" t="s">
        <v>15341</v>
      </c>
      <c r="H3607" s="67"/>
      <c r="I3607" s="68"/>
    </row>
    <row r="3608" spans="1:9" ht="14.25" customHeight="1" x14ac:dyDescent="0.25">
      <c r="A3608" s="136" t="s">
        <v>15342</v>
      </c>
      <c r="B3608" s="81" t="s">
        <v>15343</v>
      </c>
      <c r="C3608" s="82">
        <v>33</v>
      </c>
      <c r="D3608" s="83">
        <v>44075</v>
      </c>
      <c r="E3608" s="83">
        <v>44095</v>
      </c>
      <c r="F3608" s="80" t="s">
        <v>115</v>
      </c>
      <c r="G3608" s="158" t="s">
        <v>15344</v>
      </c>
      <c r="H3608" s="84" t="s">
        <v>15345</v>
      </c>
      <c r="I3608" s="80" t="s">
        <v>7224</v>
      </c>
    </row>
    <row r="3609" spans="1:9" ht="14.25" customHeight="1" x14ac:dyDescent="0.25">
      <c r="A3609" s="136" t="s">
        <v>15346</v>
      </c>
      <c r="B3609" s="81" t="s">
        <v>15347</v>
      </c>
      <c r="C3609" s="82">
        <v>33</v>
      </c>
      <c r="D3609" s="83">
        <v>44075</v>
      </c>
      <c r="E3609" s="83">
        <v>44095</v>
      </c>
      <c r="F3609" s="80" t="s">
        <v>436</v>
      </c>
      <c r="G3609" s="158" t="s">
        <v>15348</v>
      </c>
      <c r="H3609" s="84" t="s">
        <v>11764</v>
      </c>
      <c r="I3609" s="80" t="s">
        <v>7224</v>
      </c>
    </row>
    <row r="3610" spans="1:9" ht="14.25" customHeight="1" x14ac:dyDescent="0.25">
      <c r="A3610" s="133" t="s">
        <v>15349</v>
      </c>
      <c r="B3610" s="64" t="s">
        <v>15350</v>
      </c>
      <c r="C3610" s="65">
        <v>33</v>
      </c>
      <c r="D3610" s="66">
        <v>44075</v>
      </c>
      <c r="E3610" s="66">
        <v>44095</v>
      </c>
      <c r="F3610" s="63" t="s">
        <v>501</v>
      </c>
      <c r="G3610" s="157" t="s">
        <v>15351</v>
      </c>
      <c r="H3610" s="67"/>
      <c r="I3610" s="72"/>
    </row>
    <row r="3611" spans="1:9" s="73" customFormat="1" ht="14.25" customHeight="1" x14ac:dyDescent="0.25">
      <c r="A3611" s="133" t="s">
        <v>15352</v>
      </c>
      <c r="B3611" s="64" t="s">
        <v>4706</v>
      </c>
      <c r="C3611" s="65">
        <v>33</v>
      </c>
      <c r="D3611" s="66">
        <v>44075</v>
      </c>
      <c r="E3611" s="66">
        <v>44095</v>
      </c>
      <c r="F3611" s="63" t="s">
        <v>112</v>
      </c>
      <c r="G3611" s="157" t="s">
        <v>15353</v>
      </c>
      <c r="H3611" s="67"/>
      <c r="I3611" s="72"/>
    </row>
    <row r="3612" spans="1:9" ht="14.25" customHeight="1" x14ac:dyDescent="0.25">
      <c r="A3612" s="133" t="s">
        <v>15354</v>
      </c>
      <c r="B3612" s="64" t="s">
        <v>4706</v>
      </c>
      <c r="C3612" s="65">
        <v>33</v>
      </c>
      <c r="D3612" s="66">
        <v>44075</v>
      </c>
      <c r="E3612" s="66">
        <v>44095</v>
      </c>
      <c r="F3612" s="63" t="s">
        <v>112</v>
      </c>
      <c r="G3612" s="157" t="s">
        <v>15355</v>
      </c>
      <c r="H3612" s="67"/>
      <c r="I3612" s="101"/>
    </row>
    <row r="3613" spans="1:9" ht="14.25" customHeight="1" x14ac:dyDescent="0.25">
      <c r="A3613" s="133" t="s">
        <v>15356</v>
      </c>
      <c r="B3613" s="64" t="s">
        <v>15357</v>
      </c>
      <c r="C3613" s="65">
        <v>33</v>
      </c>
      <c r="D3613" s="66">
        <v>44075</v>
      </c>
      <c r="E3613" s="66">
        <v>44095</v>
      </c>
      <c r="F3613" s="63" t="s">
        <v>112</v>
      </c>
      <c r="G3613" s="157" t="s">
        <v>15358</v>
      </c>
      <c r="H3613" s="67"/>
      <c r="I3613" s="68"/>
    </row>
    <row r="3614" spans="1:9" ht="14.25" customHeight="1" x14ac:dyDescent="0.25">
      <c r="A3614" s="133" t="s">
        <v>15359</v>
      </c>
      <c r="B3614" s="64" t="s">
        <v>15360</v>
      </c>
      <c r="C3614" s="65">
        <v>33</v>
      </c>
      <c r="D3614" s="66">
        <v>44075</v>
      </c>
      <c r="E3614" s="66">
        <v>44095</v>
      </c>
      <c r="F3614" s="63" t="s">
        <v>112</v>
      </c>
      <c r="G3614" s="157" t="s">
        <v>15361</v>
      </c>
      <c r="H3614" s="67"/>
      <c r="I3614" s="101"/>
    </row>
    <row r="3615" spans="1:9" ht="14.25" customHeight="1" x14ac:dyDescent="0.25">
      <c r="A3615" s="133" t="s">
        <v>15362</v>
      </c>
      <c r="B3615" s="64" t="s">
        <v>15363</v>
      </c>
      <c r="C3615" s="65">
        <v>33</v>
      </c>
      <c r="D3615" s="66">
        <v>44075</v>
      </c>
      <c r="E3615" s="66">
        <v>44095</v>
      </c>
      <c r="F3615" s="63" t="s">
        <v>2611</v>
      </c>
      <c r="G3615" s="157" t="s">
        <v>15364</v>
      </c>
      <c r="H3615" s="67"/>
      <c r="I3615" s="72"/>
    </row>
    <row r="3616" spans="1:9" ht="14.25" customHeight="1" x14ac:dyDescent="0.25">
      <c r="A3616" s="133" t="s">
        <v>15365</v>
      </c>
      <c r="B3616" s="64" t="s">
        <v>15366</v>
      </c>
      <c r="C3616" s="65">
        <v>33</v>
      </c>
      <c r="D3616" s="66">
        <v>44075</v>
      </c>
      <c r="E3616" s="66">
        <v>44095</v>
      </c>
      <c r="F3616" s="63" t="s">
        <v>366</v>
      </c>
      <c r="G3616" s="157" t="s">
        <v>15367</v>
      </c>
      <c r="H3616" s="67"/>
      <c r="I3616" s="68"/>
    </row>
    <row r="3617" spans="1:9" ht="14.25" customHeight="1" x14ac:dyDescent="0.25">
      <c r="A3617" s="136" t="s">
        <v>15368</v>
      </c>
      <c r="B3617" s="81" t="s">
        <v>11037</v>
      </c>
      <c r="C3617" s="82">
        <v>33</v>
      </c>
      <c r="D3617" s="83">
        <v>44075</v>
      </c>
      <c r="E3617" s="83">
        <v>44095</v>
      </c>
      <c r="F3617" s="80" t="s">
        <v>695</v>
      </c>
      <c r="G3617" s="158" t="s">
        <v>15369</v>
      </c>
      <c r="H3617" s="84" t="s">
        <v>9446</v>
      </c>
      <c r="I3617" s="80" t="s">
        <v>7224</v>
      </c>
    </row>
    <row r="3618" spans="1:9" ht="14.25" customHeight="1" x14ac:dyDescent="0.25">
      <c r="A3618" s="136" t="s">
        <v>15368</v>
      </c>
      <c r="B3618" s="81" t="s">
        <v>11037</v>
      </c>
      <c r="C3618" s="82">
        <v>33</v>
      </c>
      <c r="D3618" s="83">
        <v>44075</v>
      </c>
      <c r="E3618" s="83">
        <v>44095</v>
      </c>
      <c r="F3618" s="80" t="s">
        <v>695</v>
      </c>
      <c r="G3618" s="158" t="s">
        <v>15369</v>
      </c>
      <c r="H3618" s="84" t="s">
        <v>8941</v>
      </c>
      <c r="I3618" s="80" t="s">
        <v>7224</v>
      </c>
    </row>
    <row r="3619" spans="1:9" s="75" customFormat="1" ht="14.25" customHeight="1" x14ac:dyDescent="0.25">
      <c r="A3619" s="136" t="s">
        <v>15370</v>
      </c>
      <c r="B3619" s="81" t="s">
        <v>11037</v>
      </c>
      <c r="C3619" s="82">
        <v>33</v>
      </c>
      <c r="D3619" s="83">
        <v>44075</v>
      </c>
      <c r="E3619" s="83">
        <v>44095</v>
      </c>
      <c r="F3619" s="80" t="s">
        <v>695</v>
      </c>
      <c r="G3619" s="158" t="s">
        <v>15371</v>
      </c>
      <c r="H3619" s="84" t="s">
        <v>9446</v>
      </c>
      <c r="I3619" s="80" t="s">
        <v>7224</v>
      </c>
    </row>
    <row r="3620" spans="1:9" ht="14.25" customHeight="1" x14ac:dyDescent="0.25">
      <c r="A3620" s="136" t="s">
        <v>15370</v>
      </c>
      <c r="B3620" s="81" t="s">
        <v>11037</v>
      </c>
      <c r="C3620" s="82">
        <v>33</v>
      </c>
      <c r="D3620" s="83">
        <v>44075</v>
      </c>
      <c r="E3620" s="83">
        <v>44095</v>
      </c>
      <c r="F3620" s="80" t="s">
        <v>695</v>
      </c>
      <c r="G3620" s="158" t="s">
        <v>15372</v>
      </c>
      <c r="H3620" s="84" t="s">
        <v>8120</v>
      </c>
      <c r="I3620" s="80" t="s">
        <v>7224</v>
      </c>
    </row>
    <row r="3621" spans="1:9" ht="14.25" customHeight="1" x14ac:dyDescent="0.25">
      <c r="A3621" s="136" t="s">
        <v>15373</v>
      </c>
      <c r="B3621" s="81" t="s">
        <v>11037</v>
      </c>
      <c r="C3621" s="82">
        <v>33</v>
      </c>
      <c r="D3621" s="83">
        <v>44075</v>
      </c>
      <c r="E3621" s="83">
        <v>44095</v>
      </c>
      <c r="F3621" s="80" t="s">
        <v>695</v>
      </c>
      <c r="G3621" s="158" t="s">
        <v>15374</v>
      </c>
      <c r="H3621" s="84" t="s">
        <v>9446</v>
      </c>
      <c r="I3621" s="80" t="s">
        <v>7224</v>
      </c>
    </row>
    <row r="3622" spans="1:9" s="73" customFormat="1" ht="14.25" customHeight="1" x14ac:dyDescent="0.25">
      <c r="A3622" s="136" t="s">
        <v>15373</v>
      </c>
      <c r="B3622" s="81" t="s">
        <v>11037</v>
      </c>
      <c r="C3622" s="82">
        <v>33</v>
      </c>
      <c r="D3622" s="83">
        <v>44075</v>
      </c>
      <c r="E3622" s="83">
        <v>44095</v>
      </c>
      <c r="F3622" s="80" t="s">
        <v>695</v>
      </c>
      <c r="G3622" s="158" t="s">
        <v>15374</v>
      </c>
      <c r="H3622" s="84" t="s">
        <v>8120</v>
      </c>
      <c r="I3622" s="80" t="s">
        <v>7224</v>
      </c>
    </row>
    <row r="3623" spans="1:9" s="73" customFormat="1" ht="14.25" customHeight="1" x14ac:dyDescent="0.25">
      <c r="A3623" s="136" t="s">
        <v>15375</v>
      </c>
      <c r="B3623" s="81" t="s">
        <v>11037</v>
      </c>
      <c r="C3623" s="82">
        <v>33</v>
      </c>
      <c r="D3623" s="83">
        <v>44075</v>
      </c>
      <c r="E3623" s="83">
        <v>44095</v>
      </c>
      <c r="F3623" s="80" t="s">
        <v>695</v>
      </c>
      <c r="G3623" s="158" t="s">
        <v>15376</v>
      </c>
      <c r="H3623" s="84" t="s">
        <v>9446</v>
      </c>
      <c r="I3623" s="80" t="s">
        <v>7224</v>
      </c>
    </row>
    <row r="3624" spans="1:9" s="73" customFormat="1" ht="14.25" customHeight="1" x14ac:dyDescent="0.25">
      <c r="A3624" s="132" t="s">
        <v>15377</v>
      </c>
      <c r="B3624" s="64" t="s">
        <v>8164</v>
      </c>
      <c r="C3624" s="60">
        <v>33</v>
      </c>
      <c r="D3624" s="61">
        <v>44075</v>
      </c>
      <c r="E3624" s="61">
        <v>44095</v>
      </c>
      <c r="F3624" s="59" t="s">
        <v>695</v>
      </c>
      <c r="G3624" s="159" t="s">
        <v>15378</v>
      </c>
      <c r="H3624" s="62" t="s">
        <v>8941</v>
      </c>
      <c r="I3624" s="59" t="s">
        <v>7129</v>
      </c>
    </row>
    <row r="3625" spans="1:9" ht="14.25" customHeight="1" x14ac:dyDescent="0.25">
      <c r="A3625" s="136" t="s">
        <v>15377</v>
      </c>
      <c r="B3625" s="81" t="s">
        <v>8164</v>
      </c>
      <c r="C3625" s="82">
        <v>33</v>
      </c>
      <c r="D3625" s="83">
        <v>44075</v>
      </c>
      <c r="E3625" s="83">
        <v>44095</v>
      </c>
      <c r="F3625" s="80" t="s">
        <v>695</v>
      </c>
      <c r="G3625" s="158" t="s">
        <v>15378</v>
      </c>
      <c r="H3625" s="84" t="s">
        <v>9446</v>
      </c>
      <c r="I3625" s="80" t="s">
        <v>7224</v>
      </c>
    </row>
    <row r="3626" spans="1:9" s="73" customFormat="1" ht="14.25" customHeight="1" x14ac:dyDescent="0.25">
      <c r="A3626" s="136" t="s">
        <v>15379</v>
      </c>
      <c r="B3626" s="81" t="s">
        <v>8164</v>
      </c>
      <c r="C3626" s="82">
        <v>33</v>
      </c>
      <c r="D3626" s="83">
        <v>44075</v>
      </c>
      <c r="E3626" s="83">
        <v>44095</v>
      </c>
      <c r="F3626" s="80" t="s">
        <v>695</v>
      </c>
      <c r="G3626" s="158" t="s">
        <v>15380</v>
      </c>
      <c r="H3626" s="84" t="s">
        <v>9446</v>
      </c>
      <c r="I3626" s="80" t="s">
        <v>7224</v>
      </c>
    </row>
    <row r="3627" spans="1:9" ht="14.25" customHeight="1" x14ac:dyDescent="0.25">
      <c r="A3627" s="136" t="s">
        <v>15381</v>
      </c>
      <c r="B3627" s="81" t="s">
        <v>14269</v>
      </c>
      <c r="C3627" s="82">
        <v>33</v>
      </c>
      <c r="D3627" s="83">
        <v>44075</v>
      </c>
      <c r="E3627" s="83">
        <v>44095</v>
      </c>
      <c r="F3627" s="80" t="s">
        <v>695</v>
      </c>
      <c r="G3627" s="158" t="s">
        <v>15382</v>
      </c>
      <c r="H3627" s="84" t="s">
        <v>8174</v>
      </c>
      <c r="I3627" s="80" t="s">
        <v>7224</v>
      </c>
    </row>
    <row r="3628" spans="1:9" ht="14.25" customHeight="1" x14ac:dyDescent="0.25">
      <c r="A3628" s="136" t="s">
        <v>15381</v>
      </c>
      <c r="B3628" s="81" t="s">
        <v>14269</v>
      </c>
      <c r="C3628" s="82">
        <v>33</v>
      </c>
      <c r="D3628" s="83">
        <v>44075</v>
      </c>
      <c r="E3628" s="83">
        <v>44095</v>
      </c>
      <c r="F3628" s="80" t="s">
        <v>695</v>
      </c>
      <c r="G3628" s="158" t="s">
        <v>15382</v>
      </c>
      <c r="H3628" s="93" t="s">
        <v>9446</v>
      </c>
      <c r="I3628" s="80" t="s">
        <v>7224</v>
      </c>
    </row>
    <row r="3629" spans="1:9" ht="14.25" customHeight="1" x14ac:dyDescent="0.25">
      <c r="A3629" s="136" t="s">
        <v>15383</v>
      </c>
      <c r="B3629" s="81" t="s">
        <v>14269</v>
      </c>
      <c r="C3629" s="82">
        <v>33</v>
      </c>
      <c r="D3629" s="83">
        <v>44075</v>
      </c>
      <c r="E3629" s="83">
        <v>44095</v>
      </c>
      <c r="F3629" s="80" t="s">
        <v>695</v>
      </c>
      <c r="G3629" s="158" t="s">
        <v>15384</v>
      </c>
      <c r="H3629" s="93" t="s">
        <v>9446</v>
      </c>
      <c r="I3629" s="80" t="s">
        <v>7224</v>
      </c>
    </row>
    <row r="3630" spans="1:9" ht="14.25" customHeight="1" x14ac:dyDescent="0.25">
      <c r="A3630" s="132" t="s">
        <v>15383</v>
      </c>
      <c r="B3630" s="64" t="s">
        <v>14269</v>
      </c>
      <c r="C3630" s="60">
        <v>33</v>
      </c>
      <c r="D3630" s="61">
        <v>44075</v>
      </c>
      <c r="E3630" s="61">
        <v>44095</v>
      </c>
      <c r="F3630" s="59" t="s">
        <v>695</v>
      </c>
      <c r="G3630" s="159" t="s">
        <v>15384</v>
      </c>
      <c r="H3630" s="97" t="s">
        <v>8174</v>
      </c>
      <c r="I3630" s="59" t="s">
        <v>7129</v>
      </c>
    </row>
    <row r="3631" spans="1:9" ht="14.25" customHeight="1" x14ac:dyDescent="0.25">
      <c r="A3631" s="132" t="s">
        <v>15385</v>
      </c>
      <c r="B3631" s="64" t="s">
        <v>14269</v>
      </c>
      <c r="C3631" s="60">
        <v>33</v>
      </c>
      <c r="D3631" s="61">
        <v>44075</v>
      </c>
      <c r="E3631" s="61">
        <v>44095</v>
      </c>
      <c r="F3631" s="59" t="s">
        <v>695</v>
      </c>
      <c r="G3631" s="159" t="s">
        <v>15386</v>
      </c>
      <c r="H3631" s="97" t="s">
        <v>8174</v>
      </c>
      <c r="I3631" s="59" t="s">
        <v>7129</v>
      </c>
    </row>
    <row r="3632" spans="1:9" ht="14.25" customHeight="1" x14ac:dyDescent="0.25">
      <c r="A3632" s="136" t="s">
        <v>15385</v>
      </c>
      <c r="B3632" s="81" t="s">
        <v>14269</v>
      </c>
      <c r="C3632" s="82">
        <v>33</v>
      </c>
      <c r="D3632" s="83">
        <v>44075</v>
      </c>
      <c r="E3632" s="83">
        <v>44095</v>
      </c>
      <c r="F3632" s="80" t="s">
        <v>695</v>
      </c>
      <c r="G3632" s="158" t="s">
        <v>15386</v>
      </c>
      <c r="H3632" s="93" t="s">
        <v>9446</v>
      </c>
      <c r="I3632" s="80" t="s">
        <v>7224</v>
      </c>
    </row>
    <row r="3633" spans="1:9" ht="14.25" customHeight="1" x14ac:dyDescent="0.25">
      <c r="A3633" s="136" t="s">
        <v>15387</v>
      </c>
      <c r="B3633" s="81" t="s">
        <v>8202</v>
      </c>
      <c r="C3633" s="82">
        <v>33</v>
      </c>
      <c r="D3633" s="83">
        <v>44075</v>
      </c>
      <c r="E3633" s="83">
        <v>44095</v>
      </c>
      <c r="F3633" s="80" t="s">
        <v>695</v>
      </c>
      <c r="G3633" s="158" t="s">
        <v>15388</v>
      </c>
      <c r="H3633" s="93" t="s">
        <v>9446</v>
      </c>
      <c r="I3633" s="80" t="s">
        <v>7224</v>
      </c>
    </row>
    <row r="3634" spans="1:9" ht="14.25" customHeight="1" x14ac:dyDescent="0.25">
      <c r="A3634" s="136" t="s">
        <v>15387</v>
      </c>
      <c r="B3634" s="81" t="s">
        <v>8202</v>
      </c>
      <c r="C3634" s="82">
        <v>33</v>
      </c>
      <c r="D3634" s="83">
        <v>44075</v>
      </c>
      <c r="E3634" s="83">
        <v>44095</v>
      </c>
      <c r="F3634" s="80" t="s">
        <v>695</v>
      </c>
      <c r="G3634" s="158" t="s">
        <v>15388</v>
      </c>
      <c r="H3634" s="93" t="s">
        <v>8120</v>
      </c>
      <c r="I3634" s="80" t="s">
        <v>7224</v>
      </c>
    </row>
    <row r="3635" spans="1:9" s="73" customFormat="1" ht="14.25" customHeight="1" x14ac:dyDescent="0.25">
      <c r="A3635" s="136" t="s">
        <v>15389</v>
      </c>
      <c r="B3635" s="81" t="s">
        <v>14269</v>
      </c>
      <c r="C3635" s="82">
        <v>33</v>
      </c>
      <c r="D3635" s="83">
        <v>44075</v>
      </c>
      <c r="E3635" s="83">
        <v>44095</v>
      </c>
      <c r="F3635" s="80" t="s">
        <v>695</v>
      </c>
      <c r="G3635" s="158" t="s">
        <v>15390</v>
      </c>
      <c r="H3635" s="93" t="s">
        <v>9446</v>
      </c>
      <c r="I3635" s="80" t="s">
        <v>7224</v>
      </c>
    </row>
    <row r="3636" spans="1:9" s="75" customFormat="1" ht="14.25" customHeight="1" x14ac:dyDescent="0.25">
      <c r="A3636" s="136" t="s">
        <v>15391</v>
      </c>
      <c r="B3636" s="81" t="s">
        <v>14269</v>
      </c>
      <c r="C3636" s="82">
        <v>33</v>
      </c>
      <c r="D3636" s="83">
        <v>44075</v>
      </c>
      <c r="E3636" s="83">
        <v>44095</v>
      </c>
      <c r="F3636" s="80" t="s">
        <v>695</v>
      </c>
      <c r="G3636" s="158" t="s">
        <v>15392</v>
      </c>
      <c r="H3636" s="93" t="s">
        <v>8120</v>
      </c>
      <c r="I3636" s="80" t="s">
        <v>7224</v>
      </c>
    </row>
    <row r="3637" spans="1:9" ht="14.25" customHeight="1" x14ac:dyDescent="0.25">
      <c r="A3637" s="136" t="s">
        <v>15391</v>
      </c>
      <c r="B3637" s="81" t="s">
        <v>14269</v>
      </c>
      <c r="C3637" s="82">
        <v>33</v>
      </c>
      <c r="D3637" s="83">
        <v>44075</v>
      </c>
      <c r="E3637" s="83">
        <v>44095</v>
      </c>
      <c r="F3637" s="80" t="s">
        <v>695</v>
      </c>
      <c r="G3637" s="158" t="s">
        <v>15392</v>
      </c>
      <c r="H3637" s="93" t="s">
        <v>9446</v>
      </c>
      <c r="I3637" s="80" t="s">
        <v>7224</v>
      </c>
    </row>
    <row r="3638" spans="1:9" ht="14.25" customHeight="1" x14ac:dyDescent="0.25">
      <c r="A3638" s="132" t="s">
        <v>15393</v>
      </c>
      <c r="B3638" s="64" t="s">
        <v>8202</v>
      </c>
      <c r="C3638" s="60">
        <v>33</v>
      </c>
      <c r="D3638" s="61">
        <v>44075</v>
      </c>
      <c r="E3638" s="61">
        <v>44095</v>
      </c>
      <c r="F3638" s="59" t="s">
        <v>695</v>
      </c>
      <c r="G3638" s="159" t="s">
        <v>15394</v>
      </c>
      <c r="H3638" s="97" t="s">
        <v>8120</v>
      </c>
      <c r="I3638" s="59" t="s">
        <v>7129</v>
      </c>
    </row>
    <row r="3639" spans="1:9" ht="14.25" customHeight="1" x14ac:dyDescent="0.25">
      <c r="A3639" s="136" t="s">
        <v>15393</v>
      </c>
      <c r="B3639" s="81" t="s">
        <v>8202</v>
      </c>
      <c r="C3639" s="82">
        <v>33</v>
      </c>
      <c r="D3639" s="83">
        <v>44075</v>
      </c>
      <c r="E3639" s="83">
        <v>44095</v>
      </c>
      <c r="F3639" s="80" t="s">
        <v>695</v>
      </c>
      <c r="G3639" s="158" t="s">
        <v>15394</v>
      </c>
      <c r="H3639" s="93" t="s">
        <v>9446</v>
      </c>
      <c r="I3639" s="80" t="s">
        <v>7224</v>
      </c>
    </row>
    <row r="3640" spans="1:9" ht="14.25" customHeight="1" x14ac:dyDescent="0.25">
      <c r="A3640" s="136" t="s">
        <v>15395</v>
      </c>
      <c r="B3640" s="81" t="s">
        <v>14269</v>
      </c>
      <c r="C3640" s="82">
        <v>33</v>
      </c>
      <c r="D3640" s="83">
        <v>44075</v>
      </c>
      <c r="E3640" s="83">
        <v>44095</v>
      </c>
      <c r="F3640" s="80" t="s">
        <v>695</v>
      </c>
      <c r="G3640" s="158" t="s">
        <v>15396</v>
      </c>
      <c r="H3640" s="93" t="s">
        <v>8120</v>
      </c>
      <c r="I3640" s="80" t="s">
        <v>7224</v>
      </c>
    </row>
    <row r="3641" spans="1:9" ht="14.25" customHeight="1" x14ac:dyDescent="0.25">
      <c r="A3641" s="136" t="s">
        <v>15395</v>
      </c>
      <c r="B3641" s="81" t="s">
        <v>14269</v>
      </c>
      <c r="C3641" s="82">
        <v>33</v>
      </c>
      <c r="D3641" s="83">
        <v>44075</v>
      </c>
      <c r="E3641" s="83">
        <v>44095</v>
      </c>
      <c r="F3641" s="80" t="s">
        <v>695</v>
      </c>
      <c r="G3641" s="158" t="s">
        <v>15396</v>
      </c>
      <c r="H3641" s="93" t="s">
        <v>9446</v>
      </c>
      <c r="I3641" s="80" t="s">
        <v>7224</v>
      </c>
    </row>
    <row r="3642" spans="1:9" ht="14.25" customHeight="1" x14ac:dyDescent="0.25">
      <c r="A3642" s="136" t="s">
        <v>15397</v>
      </c>
      <c r="B3642" s="81" t="s">
        <v>8202</v>
      </c>
      <c r="C3642" s="82">
        <v>33</v>
      </c>
      <c r="D3642" s="83">
        <v>44075</v>
      </c>
      <c r="E3642" s="83">
        <v>44095</v>
      </c>
      <c r="F3642" s="80" t="s">
        <v>695</v>
      </c>
      <c r="G3642" s="158" t="s">
        <v>15398</v>
      </c>
      <c r="H3642" s="93" t="s">
        <v>9446</v>
      </c>
      <c r="I3642" s="80" t="s">
        <v>7224</v>
      </c>
    </row>
    <row r="3643" spans="1:9" ht="14.25" customHeight="1" x14ac:dyDescent="0.25">
      <c r="A3643" s="136" t="s">
        <v>15399</v>
      </c>
      <c r="B3643" s="81" t="s">
        <v>8202</v>
      </c>
      <c r="C3643" s="82">
        <v>33</v>
      </c>
      <c r="D3643" s="83">
        <v>44075</v>
      </c>
      <c r="E3643" s="83">
        <v>44095</v>
      </c>
      <c r="F3643" s="80" t="s">
        <v>695</v>
      </c>
      <c r="G3643" s="158" t="s">
        <v>15400</v>
      </c>
      <c r="H3643" s="93" t="s">
        <v>9446</v>
      </c>
      <c r="I3643" s="80" t="s">
        <v>7224</v>
      </c>
    </row>
    <row r="3644" spans="1:9" ht="14.25" customHeight="1" x14ac:dyDescent="0.25">
      <c r="A3644" s="136" t="s">
        <v>15401</v>
      </c>
      <c r="B3644" s="81" t="s">
        <v>8202</v>
      </c>
      <c r="C3644" s="82">
        <v>33</v>
      </c>
      <c r="D3644" s="83">
        <v>44075</v>
      </c>
      <c r="E3644" s="83">
        <v>44095</v>
      </c>
      <c r="F3644" s="80" t="s">
        <v>695</v>
      </c>
      <c r="G3644" s="158" t="s">
        <v>15402</v>
      </c>
      <c r="H3644" s="93" t="s">
        <v>9446</v>
      </c>
      <c r="I3644" s="80" t="s">
        <v>7224</v>
      </c>
    </row>
    <row r="3645" spans="1:9" ht="14.25" customHeight="1" x14ac:dyDescent="0.25">
      <c r="A3645" s="136" t="s">
        <v>15403</v>
      </c>
      <c r="B3645" s="81" t="s">
        <v>11037</v>
      </c>
      <c r="C3645" s="82">
        <v>33</v>
      </c>
      <c r="D3645" s="83">
        <v>44075</v>
      </c>
      <c r="E3645" s="83">
        <v>44095</v>
      </c>
      <c r="F3645" s="80" t="s">
        <v>695</v>
      </c>
      <c r="G3645" s="158" t="s">
        <v>15404</v>
      </c>
      <c r="H3645" s="84" t="s">
        <v>12540</v>
      </c>
      <c r="I3645" s="80" t="s">
        <v>7224</v>
      </c>
    </row>
    <row r="3646" spans="1:9" ht="14.25" customHeight="1" x14ac:dyDescent="0.25">
      <c r="A3646" s="136" t="s">
        <v>15405</v>
      </c>
      <c r="B3646" s="81" t="s">
        <v>11037</v>
      </c>
      <c r="C3646" s="82">
        <v>33</v>
      </c>
      <c r="D3646" s="83">
        <v>44075</v>
      </c>
      <c r="E3646" s="83">
        <v>44095</v>
      </c>
      <c r="F3646" s="80" t="s">
        <v>695</v>
      </c>
      <c r="G3646" s="158" t="s">
        <v>15406</v>
      </c>
      <c r="H3646" s="84" t="s">
        <v>8174</v>
      </c>
      <c r="I3646" s="80" t="s">
        <v>7224</v>
      </c>
    </row>
    <row r="3647" spans="1:9" s="73" customFormat="1" ht="14.25" customHeight="1" x14ac:dyDescent="0.25">
      <c r="A3647" s="133" t="s">
        <v>15407</v>
      </c>
      <c r="B3647" s="64" t="s">
        <v>12881</v>
      </c>
      <c r="C3647" s="65">
        <v>33</v>
      </c>
      <c r="D3647" s="66">
        <v>44075</v>
      </c>
      <c r="E3647" s="66">
        <v>44095</v>
      </c>
      <c r="F3647" s="63" t="s">
        <v>3269</v>
      </c>
      <c r="G3647" s="157" t="s">
        <v>15408</v>
      </c>
      <c r="H3647" s="67" t="s">
        <v>15409</v>
      </c>
      <c r="I3647" s="63" t="s">
        <v>8267</v>
      </c>
    </row>
    <row r="3648" spans="1:9" s="75" customFormat="1" ht="14.25" customHeight="1" x14ac:dyDescent="0.25">
      <c r="A3648" s="133" t="s">
        <v>15407</v>
      </c>
      <c r="B3648" s="64" t="s">
        <v>12881</v>
      </c>
      <c r="C3648" s="65">
        <v>33</v>
      </c>
      <c r="D3648" s="66">
        <v>44075</v>
      </c>
      <c r="E3648" s="66">
        <v>44095</v>
      </c>
      <c r="F3648" s="63" t="s">
        <v>3269</v>
      </c>
      <c r="G3648" s="157" t="s">
        <v>15408</v>
      </c>
      <c r="H3648" s="67" t="s">
        <v>15410</v>
      </c>
      <c r="I3648" s="63" t="s">
        <v>8267</v>
      </c>
    </row>
    <row r="3649" spans="1:9" s="75" customFormat="1" ht="14.25" customHeight="1" x14ac:dyDescent="0.25">
      <c r="A3649" s="133" t="s">
        <v>15407</v>
      </c>
      <c r="B3649" s="64" t="s">
        <v>12881</v>
      </c>
      <c r="C3649" s="65">
        <v>33</v>
      </c>
      <c r="D3649" s="66">
        <v>44075</v>
      </c>
      <c r="E3649" s="66">
        <v>44095</v>
      </c>
      <c r="F3649" s="63" t="s">
        <v>3269</v>
      </c>
      <c r="G3649" s="157" t="s">
        <v>15408</v>
      </c>
      <c r="H3649" s="67" t="s">
        <v>8250</v>
      </c>
      <c r="I3649" s="63" t="s">
        <v>8267</v>
      </c>
    </row>
    <row r="3650" spans="1:9" s="73" customFormat="1" ht="14.25" customHeight="1" x14ac:dyDescent="0.25">
      <c r="A3650" s="133" t="s">
        <v>15407</v>
      </c>
      <c r="B3650" s="64" t="s">
        <v>12881</v>
      </c>
      <c r="C3650" s="65">
        <v>33</v>
      </c>
      <c r="D3650" s="66">
        <v>44075</v>
      </c>
      <c r="E3650" s="66">
        <v>44095</v>
      </c>
      <c r="F3650" s="63" t="s">
        <v>3269</v>
      </c>
      <c r="G3650" s="157" t="s">
        <v>15408</v>
      </c>
      <c r="H3650" s="67" t="s">
        <v>15411</v>
      </c>
      <c r="I3650" s="63" t="s">
        <v>8267</v>
      </c>
    </row>
    <row r="3651" spans="1:9" s="75" customFormat="1" ht="14.25" customHeight="1" x14ac:dyDescent="0.25">
      <c r="A3651" s="136" t="s">
        <v>15412</v>
      </c>
      <c r="B3651" s="81" t="s">
        <v>4827</v>
      </c>
      <c r="C3651" s="82">
        <v>33</v>
      </c>
      <c r="D3651" s="83">
        <v>44075</v>
      </c>
      <c r="E3651" s="83">
        <v>44095</v>
      </c>
      <c r="F3651" s="80" t="s">
        <v>154</v>
      </c>
      <c r="G3651" s="158" t="s">
        <v>15413</v>
      </c>
      <c r="H3651" s="84" t="s">
        <v>9179</v>
      </c>
      <c r="I3651" s="85" t="s">
        <v>7224</v>
      </c>
    </row>
    <row r="3652" spans="1:9" s="73" customFormat="1" ht="14.25" customHeight="1" x14ac:dyDescent="0.25">
      <c r="A3652" s="136" t="s">
        <v>15412</v>
      </c>
      <c r="B3652" s="81" t="s">
        <v>4827</v>
      </c>
      <c r="C3652" s="82">
        <v>33</v>
      </c>
      <c r="D3652" s="83">
        <v>44075</v>
      </c>
      <c r="E3652" s="83">
        <v>44095</v>
      </c>
      <c r="F3652" s="80" t="s">
        <v>154</v>
      </c>
      <c r="G3652" s="158" t="s">
        <v>15413</v>
      </c>
      <c r="H3652" s="84" t="s">
        <v>15414</v>
      </c>
      <c r="I3652" s="85" t="s">
        <v>7224</v>
      </c>
    </row>
    <row r="3653" spans="1:9" s="73" customFormat="1" ht="14.25" customHeight="1" x14ac:dyDescent="0.25">
      <c r="A3653" s="136" t="s">
        <v>15412</v>
      </c>
      <c r="B3653" s="81" t="s">
        <v>4827</v>
      </c>
      <c r="C3653" s="82">
        <v>33</v>
      </c>
      <c r="D3653" s="83">
        <v>44075</v>
      </c>
      <c r="E3653" s="83">
        <v>44095</v>
      </c>
      <c r="F3653" s="80" t="s">
        <v>154</v>
      </c>
      <c r="G3653" s="158" t="s">
        <v>15413</v>
      </c>
      <c r="H3653" s="84" t="s">
        <v>15410</v>
      </c>
      <c r="I3653" s="85" t="s">
        <v>7224</v>
      </c>
    </row>
    <row r="3654" spans="1:9" s="73" customFormat="1" ht="14.25" customHeight="1" x14ac:dyDescent="0.25">
      <c r="A3654" s="136" t="s">
        <v>15412</v>
      </c>
      <c r="B3654" s="81" t="s">
        <v>4827</v>
      </c>
      <c r="C3654" s="82">
        <v>33</v>
      </c>
      <c r="D3654" s="83">
        <v>44075</v>
      </c>
      <c r="E3654" s="83">
        <v>44095</v>
      </c>
      <c r="F3654" s="80" t="s">
        <v>154</v>
      </c>
      <c r="G3654" s="158" t="s">
        <v>15413</v>
      </c>
      <c r="H3654" s="84" t="s">
        <v>8250</v>
      </c>
      <c r="I3654" s="85" t="s">
        <v>7224</v>
      </c>
    </row>
    <row r="3655" spans="1:9" s="73" customFormat="1" ht="14.25" customHeight="1" x14ac:dyDescent="0.25">
      <c r="A3655" s="132" t="s">
        <v>15415</v>
      </c>
      <c r="B3655" s="64" t="s">
        <v>8299</v>
      </c>
      <c r="C3655" s="60">
        <v>33</v>
      </c>
      <c r="D3655" s="61">
        <v>44075</v>
      </c>
      <c r="E3655" s="61">
        <v>44095</v>
      </c>
      <c r="F3655" s="59" t="s">
        <v>590</v>
      </c>
      <c r="G3655" s="159" t="s">
        <v>15416</v>
      </c>
      <c r="H3655" s="62" t="s">
        <v>13608</v>
      </c>
      <c r="I3655" s="59" t="s">
        <v>7129</v>
      </c>
    </row>
    <row r="3656" spans="1:9" s="73" customFormat="1" ht="14.25" customHeight="1" x14ac:dyDescent="0.25">
      <c r="A3656" s="132" t="s">
        <v>15417</v>
      </c>
      <c r="B3656" s="64" t="s">
        <v>8299</v>
      </c>
      <c r="C3656" s="60">
        <v>33</v>
      </c>
      <c r="D3656" s="61">
        <v>44075</v>
      </c>
      <c r="E3656" s="61">
        <v>44095</v>
      </c>
      <c r="F3656" s="59" t="s">
        <v>6367</v>
      </c>
      <c r="G3656" s="159" t="s">
        <v>15418</v>
      </c>
      <c r="H3656" s="62" t="s">
        <v>8738</v>
      </c>
      <c r="I3656" s="59" t="s">
        <v>7129</v>
      </c>
    </row>
    <row r="3657" spans="1:9" s="73" customFormat="1" ht="14.25" customHeight="1" x14ac:dyDescent="0.25">
      <c r="A3657" s="133" t="s">
        <v>15419</v>
      </c>
      <c r="B3657" s="64" t="s">
        <v>15178</v>
      </c>
      <c r="C3657" s="65">
        <v>33</v>
      </c>
      <c r="D3657" s="66">
        <v>44075</v>
      </c>
      <c r="E3657" s="66">
        <v>44095</v>
      </c>
      <c r="F3657" s="63" t="s">
        <v>6391</v>
      </c>
      <c r="G3657" s="157" t="s">
        <v>15420</v>
      </c>
      <c r="H3657" s="67"/>
      <c r="I3657" s="68"/>
    </row>
    <row r="3658" spans="1:9" s="73" customFormat="1" ht="14.25" customHeight="1" x14ac:dyDescent="0.25">
      <c r="A3658" s="133" t="s">
        <v>15421</v>
      </c>
      <c r="B3658" s="64" t="s">
        <v>15178</v>
      </c>
      <c r="C3658" s="65">
        <v>33</v>
      </c>
      <c r="D3658" s="66">
        <v>44075</v>
      </c>
      <c r="E3658" s="66">
        <v>44095</v>
      </c>
      <c r="F3658" s="63" t="s">
        <v>6391</v>
      </c>
      <c r="G3658" s="157" t="s">
        <v>15422</v>
      </c>
      <c r="H3658" s="67"/>
      <c r="I3658" s="68"/>
    </row>
    <row r="3659" spans="1:9" s="73" customFormat="1" ht="14.25" customHeight="1" x14ac:dyDescent="0.25">
      <c r="A3659" s="133" t="s">
        <v>15423</v>
      </c>
      <c r="B3659" s="64" t="s">
        <v>13002</v>
      </c>
      <c r="C3659" s="65">
        <v>33</v>
      </c>
      <c r="D3659" s="66">
        <v>44075</v>
      </c>
      <c r="E3659" s="66">
        <v>44095</v>
      </c>
      <c r="F3659" s="63" t="s">
        <v>461</v>
      </c>
      <c r="G3659" s="157" t="s">
        <v>15424</v>
      </c>
      <c r="H3659" s="67"/>
      <c r="I3659" s="95"/>
    </row>
    <row r="3660" spans="1:9" s="73" customFormat="1" ht="14.25" customHeight="1" x14ac:dyDescent="0.25">
      <c r="A3660" s="136" t="s">
        <v>15425</v>
      </c>
      <c r="B3660" s="81" t="s">
        <v>15426</v>
      </c>
      <c r="C3660" s="82">
        <v>33</v>
      </c>
      <c r="D3660" s="83">
        <v>44075</v>
      </c>
      <c r="E3660" s="83">
        <v>44095</v>
      </c>
      <c r="F3660" s="80" t="s">
        <v>349</v>
      </c>
      <c r="G3660" s="158" t="s">
        <v>15427</v>
      </c>
      <c r="H3660" s="84" t="s">
        <v>11590</v>
      </c>
      <c r="I3660" s="80" t="s">
        <v>7224</v>
      </c>
    </row>
    <row r="3661" spans="1:9" ht="14.25" customHeight="1" x14ac:dyDescent="0.25">
      <c r="A3661" s="136" t="s">
        <v>15428</v>
      </c>
      <c r="B3661" s="81" t="s">
        <v>15429</v>
      </c>
      <c r="C3661" s="82">
        <v>33</v>
      </c>
      <c r="D3661" s="83">
        <v>44075</v>
      </c>
      <c r="E3661" s="83">
        <v>44095</v>
      </c>
      <c r="F3661" s="80" t="s">
        <v>2110</v>
      </c>
      <c r="G3661" s="158" t="s">
        <v>15430</v>
      </c>
      <c r="H3661" s="84" t="s">
        <v>8270</v>
      </c>
      <c r="I3661" s="80" t="s">
        <v>7224</v>
      </c>
    </row>
    <row r="3662" spans="1:9" ht="14.25" customHeight="1" x14ac:dyDescent="0.25">
      <c r="A3662" s="136" t="s">
        <v>15428</v>
      </c>
      <c r="B3662" s="81" t="s">
        <v>15429</v>
      </c>
      <c r="C3662" s="82">
        <v>33</v>
      </c>
      <c r="D3662" s="83">
        <v>44075</v>
      </c>
      <c r="E3662" s="83">
        <v>44095</v>
      </c>
      <c r="F3662" s="80" t="s">
        <v>2110</v>
      </c>
      <c r="G3662" s="158" t="s">
        <v>15430</v>
      </c>
      <c r="H3662" s="84" t="s">
        <v>7793</v>
      </c>
      <c r="I3662" s="80" t="s">
        <v>7224</v>
      </c>
    </row>
    <row r="3663" spans="1:9" ht="14.25" customHeight="1" x14ac:dyDescent="0.25">
      <c r="A3663" s="132" t="s">
        <v>15431</v>
      </c>
      <c r="B3663" s="64" t="s">
        <v>15429</v>
      </c>
      <c r="C3663" s="60">
        <v>33</v>
      </c>
      <c r="D3663" s="61">
        <v>44075</v>
      </c>
      <c r="E3663" s="61">
        <v>44095</v>
      </c>
      <c r="F3663" s="59" t="s">
        <v>2110</v>
      </c>
      <c r="G3663" s="159" t="s">
        <v>15432</v>
      </c>
      <c r="H3663" s="62" t="s">
        <v>8270</v>
      </c>
      <c r="I3663" s="59" t="s">
        <v>7129</v>
      </c>
    </row>
    <row r="3664" spans="1:9" ht="14.25" customHeight="1" x14ac:dyDescent="0.25">
      <c r="A3664" s="136" t="s">
        <v>15431</v>
      </c>
      <c r="B3664" s="81" t="s">
        <v>15429</v>
      </c>
      <c r="C3664" s="82">
        <v>33</v>
      </c>
      <c r="D3664" s="83">
        <v>44075</v>
      </c>
      <c r="E3664" s="83">
        <v>44095</v>
      </c>
      <c r="F3664" s="80" t="s">
        <v>2110</v>
      </c>
      <c r="G3664" s="158" t="s">
        <v>15432</v>
      </c>
      <c r="H3664" s="84" t="s">
        <v>7793</v>
      </c>
      <c r="I3664" s="80" t="s">
        <v>7224</v>
      </c>
    </row>
    <row r="3665" spans="1:9" ht="14.25" customHeight="1" x14ac:dyDescent="0.25">
      <c r="A3665" s="136" t="s">
        <v>15433</v>
      </c>
      <c r="B3665" s="81" t="s">
        <v>15429</v>
      </c>
      <c r="C3665" s="82">
        <v>33</v>
      </c>
      <c r="D3665" s="83">
        <v>44075</v>
      </c>
      <c r="E3665" s="83">
        <v>44095</v>
      </c>
      <c r="F3665" s="80" t="s">
        <v>2110</v>
      </c>
      <c r="G3665" s="158" t="s">
        <v>15434</v>
      </c>
      <c r="H3665" s="84" t="s">
        <v>8270</v>
      </c>
      <c r="I3665" s="80" t="s">
        <v>7224</v>
      </c>
    </row>
    <row r="3666" spans="1:9" ht="14.25" customHeight="1" x14ac:dyDescent="0.25">
      <c r="A3666" s="136" t="s">
        <v>15433</v>
      </c>
      <c r="B3666" s="81" t="s">
        <v>15429</v>
      </c>
      <c r="C3666" s="82">
        <v>33</v>
      </c>
      <c r="D3666" s="83">
        <v>44075</v>
      </c>
      <c r="E3666" s="83">
        <v>44095</v>
      </c>
      <c r="F3666" s="80" t="s">
        <v>2110</v>
      </c>
      <c r="G3666" s="158" t="s">
        <v>15434</v>
      </c>
      <c r="H3666" s="84" t="s">
        <v>4446</v>
      </c>
      <c r="I3666" s="80" t="s">
        <v>7224</v>
      </c>
    </row>
    <row r="3667" spans="1:9" ht="14.25" customHeight="1" x14ac:dyDescent="0.25">
      <c r="A3667" s="136" t="s">
        <v>15435</v>
      </c>
      <c r="B3667" s="81" t="s">
        <v>15429</v>
      </c>
      <c r="C3667" s="82">
        <v>33</v>
      </c>
      <c r="D3667" s="83">
        <v>44075</v>
      </c>
      <c r="E3667" s="83">
        <v>44095</v>
      </c>
      <c r="F3667" s="80" t="s">
        <v>2110</v>
      </c>
      <c r="G3667" s="158" t="s">
        <v>15436</v>
      </c>
      <c r="H3667" s="84" t="s">
        <v>4446</v>
      </c>
      <c r="I3667" s="80" t="s">
        <v>7224</v>
      </c>
    </row>
    <row r="3668" spans="1:9" s="73" customFormat="1" ht="14.25" customHeight="1" x14ac:dyDescent="0.25">
      <c r="A3668" s="132" t="s">
        <v>15435</v>
      </c>
      <c r="B3668" s="64" t="s">
        <v>15429</v>
      </c>
      <c r="C3668" s="60">
        <v>33</v>
      </c>
      <c r="D3668" s="61">
        <v>44075</v>
      </c>
      <c r="E3668" s="61">
        <v>44095</v>
      </c>
      <c r="F3668" s="59" t="s">
        <v>2110</v>
      </c>
      <c r="G3668" s="159" t="s">
        <v>15436</v>
      </c>
      <c r="H3668" s="62" t="s">
        <v>8270</v>
      </c>
      <c r="I3668" s="59" t="s">
        <v>7129</v>
      </c>
    </row>
    <row r="3669" spans="1:9" s="73" customFormat="1" ht="14.25" customHeight="1" x14ac:dyDescent="0.25">
      <c r="A3669" s="136" t="s">
        <v>15437</v>
      </c>
      <c r="B3669" s="81" t="s">
        <v>15429</v>
      </c>
      <c r="C3669" s="82">
        <v>33</v>
      </c>
      <c r="D3669" s="83">
        <v>44075</v>
      </c>
      <c r="E3669" s="83">
        <v>44095</v>
      </c>
      <c r="F3669" s="80" t="s">
        <v>2110</v>
      </c>
      <c r="G3669" s="158" t="s">
        <v>15438</v>
      </c>
      <c r="H3669" s="84" t="s">
        <v>4446</v>
      </c>
      <c r="I3669" s="80" t="s">
        <v>7224</v>
      </c>
    </row>
    <row r="3670" spans="1:9" s="73" customFormat="1" ht="14.25" customHeight="1" x14ac:dyDescent="0.25">
      <c r="A3670" s="132" t="s">
        <v>15437</v>
      </c>
      <c r="B3670" s="64" t="s">
        <v>15429</v>
      </c>
      <c r="C3670" s="60">
        <v>33</v>
      </c>
      <c r="D3670" s="61">
        <v>44075</v>
      </c>
      <c r="E3670" s="61">
        <v>44095</v>
      </c>
      <c r="F3670" s="59" t="s">
        <v>2110</v>
      </c>
      <c r="G3670" s="159" t="s">
        <v>15438</v>
      </c>
      <c r="H3670" s="62" t="s">
        <v>8270</v>
      </c>
      <c r="I3670" s="59" t="s">
        <v>7129</v>
      </c>
    </row>
    <row r="3671" spans="1:9" ht="14.25" customHeight="1" x14ac:dyDescent="0.25">
      <c r="A3671" s="136" t="s">
        <v>15439</v>
      </c>
      <c r="B3671" s="81" t="s">
        <v>15429</v>
      </c>
      <c r="C3671" s="82">
        <v>33</v>
      </c>
      <c r="D3671" s="83">
        <v>44075</v>
      </c>
      <c r="E3671" s="83">
        <v>44095</v>
      </c>
      <c r="F3671" s="80" t="s">
        <v>2110</v>
      </c>
      <c r="G3671" s="158" t="s">
        <v>15440</v>
      </c>
      <c r="H3671" s="84" t="s">
        <v>4446</v>
      </c>
      <c r="I3671" s="80" t="s">
        <v>7224</v>
      </c>
    </row>
    <row r="3672" spans="1:9" ht="14.25" customHeight="1" x14ac:dyDescent="0.25">
      <c r="A3672" s="132" t="s">
        <v>15439</v>
      </c>
      <c r="B3672" s="64" t="s">
        <v>15429</v>
      </c>
      <c r="C3672" s="60">
        <v>33</v>
      </c>
      <c r="D3672" s="61">
        <v>44075</v>
      </c>
      <c r="E3672" s="61">
        <v>44095</v>
      </c>
      <c r="F3672" s="59" t="s">
        <v>2110</v>
      </c>
      <c r="G3672" s="159" t="s">
        <v>15440</v>
      </c>
      <c r="H3672" s="62" t="s">
        <v>8270</v>
      </c>
      <c r="I3672" s="59" t="s">
        <v>7129</v>
      </c>
    </row>
    <row r="3673" spans="1:9" ht="14.25" customHeight="1" x14ac:dyDescent="0.25">
      <c r="A3673" s="136" t="s">
        <v>15441</v>
      </c>
      <c r="B3673" s="81" t="s">
        <v>8202</v>
      </c>
      <c r="C3673" s="82">
        <v>33</v>
      </c>
      <c r="D3673" s="83">
        <v>44075</v>
      </c>
      <c r="E3673" s="83">
        <v>44095</v>
      </c>
      <c r="F3673" s="80" t="s">
        <v>2110</v>
      </c>
      <c r="G3673" s="158" t="s">
        <v>15442</v>
      </c>
      <c r="H3673" s="84" t="s">
        <v>4446</v>
      </c>
      <c r="I3673" s="80" t="s">
        <v>7224</v>
      </c>
    </row>
    <row r="3674" spans="1:9" ht="14.25" customHeight="1" x14ac:dyDescent="0.25">
      <c r="A3674" s="132" t="s">
        <v>15441</v>
      </c>
      <c r="B3674" s="64" t="s">
        <v>8202</v>
      </c>
      <c r="C3674" s="60">
        <v>33</v>
      </c>
      <c r="D3674" s="61">
        <v>44075</v>
      </c>
      <c r="E3674" s="61">
        <v>44095</v>
      </c>
      <c r="F3674" s="59" t="s">
        <v>2110</v>
      </c>
      <c r="G3674" s="159" t="s">
        <v>15442</v>
      </c>
      <c r="H3674" s="62" t="s">
        <v>8270</v>
      </c>
      <c r="I3674" s="59" t="s">
        <v>7129</v>
      </c>
    </row>
    <row r="3675" spans="1:9" ht="14.25" customHeight="1" x14ac:dyDescent="0.25">
      <c r="A3675" s="136" t="s">
        <v>15443</v>
      </c>
      <c r="B3675" s="81" t="s">
        <v>8202</v>
      </c>
      <c r="C3675" s="82">
        <v>33</v>
      </c>
      <c r="D3675" s="83">
        <v>44075</v>
      </c>
      <c r="E3675" s="83">
        <v>44095</v>
      </c>
      <c r="F3675" s="80" t="s">
        <v>2110</v>
      </c>
      <c r="G3675" s="158" t="s">
        <v>15444</v>
      </c>
      <c r="H3675" s="84" t="s">
        <v>4446</v>
      </c>
      <c r="I3675" s="80" t="s">
        <v>7224</v>
      </c>
    </row>
    <row r="3676" spans="1:9" ht="14.25" customHeight="1" x14ac:dyDescent="0.25">
      <c r="A3676" s="132" t="s">
        <v>15443</v>
      </c>
      <c r="B3676" s="64" t="s">
        <v>8202</v>
      </c>
      <c r="C3676" s="60">
        <v>33</v>
      </c>
      <c r="D3676" s="61">
        <v>44075</v>
      </c>
      <c r="E3676" s="61">
        <v>44095</v>
      </c>
      <c r="F3676" s="59" t="s">
        <v>2110</v>
      </c>
      <c r="G3676" s="159" t="s">
        <v>15444</v>
      </c>
      <c r="H3676" s="62" t="s">
        <v>8270</v>
      </c>
      <c r="I3676" s="59" t="s">
        <v>7129</v>
      </c>
    </row>
    <row r="3677" spans="1:9" ht="14.25" customHeight="1" x14ac:dyDescent="0.25">
      <c r="A3677" s="136" t="s">
        <v>15445</v>
      </c>
      <c r="B3677" s="81" t="s">
        <v>8202</v>
      </c>
      <c r="C3677" s="82">
        <v>33</v>
      </c>
      <c r="D3677" s="83">
        <v>44075</v>
      </c>
      <c r="E3677" s="83">
        <v>44095</v>
      </c>
      <c r="F3677" s="80" t="s">
        <v>2110</v>
      </c>
      <c r="G3677" s="158" t="s">
        <v>15446</v>
      </c>
      <c r="H3677" s="84" t="s">
        <v>4446</v>
      </c>
      <c r="I3677" s="80" t="s">
        <v>7224</v>
      </c>
    </row>
    <row r="3678" spans="1:9" ht="14.25" customHeight="1" x14ac:dyDescent="0.25">
      <c r="A3678" s="132" t="s">
        <v>15445</v>
      </c>
      <c r="B3678" s="64" t="s">
        <v>8202</v>
      </c>
      <c r="C3678" s="60">
        <v>33</v>
      </c>
      <c r="D3678" s="61">
        <v>44075</v>
      </c>
      <c r="E3678" s="61">
        <v>44095</v>
      </c>
      <c r="F3678" s="59" t="s">
        <v>2110</v>
      </c>
      <c r="G3678" s="159" t="s">
        <v>15446</v>
      </c>
      <c r="H3678" s="62" t="s">
        <v>8270</v>
      </c>
      <c r="I3678" s="59" t="s">
        <v>7129</v>
      </c>
    </row>
    <row r="3679" spans="1:9" s="73" customFormat="1" ht="14.25" customHeight="1" x14ac:dyDescent="0.25">
      <c r="A3679" s="132" t="s">
        <v>15447</v>
      </c>
      <c r="B3679" s="64" t="s">
        <v>8202</v>
      </c>
      <c r="C3679" s="60">
        <v>33</v>
      </c>
      <c r="D3679" s="61">
        <v>44075</v>
      </c>
      <c r="E3679" s="61">
        <v>44095</v>
      </c>
      <c r="F3679" s="59" t="s">
        <v>2110</v>
      </c>
      <c r="G3679" s="159" t="s">
        <v>15448</v>
      </c>
      <c r="H3679" s="62" t="s">
        <v>8270</v>
      </c>
      <c r="I3679" s="59" t="s">
        <v>7129</v>
      </c>
    </row>
    <row r="3680" spans="1:9" ht="14.25" customHeight="1" x14ac:dyDescent="0.25">
      <c r="A3680" s="136" t="s">
        <v>15449</v>
      </c>
      <c r="B3680" s="81" t="s">
        <v>8202</v>
      </c>
      <c r="C3680" s="82">
        <v>33</v>
      </c>
      <c r="D3680" s="83">
        <v>44075</v>
      </c>
      <c r="E3680" s="83">
        <v>44095</v>
      </c>
      <c r="F3680" s="80" t="s">
        <v>2110</v>
      </c>
      <c r="G3680" s="158" t="s">
        <v>15450</v>
      </c>
      <c r="H3680" s="84" t="s">
        <v>4446</v>
      </c>
      <c r="I3680" s="80" t="s">
        <v>7224</v>
      </c>
    </row>
    <row r="3681" spans="1:9" s="73" customFormat="1" ht="14.25" customHeight="1" x14ac:dyDescent="0.25">
      <c r="A3681" s="132" t="s">
        <v>15449</v>
      </c>
      <c r="B3681" s="64" t="s">
        <v>8202</v>
      </c>
      <c r="C3681" s="60">
        <v>33</v>
      </c>
      <c r="D3681" s="61">
        <v>44075</v>
      </c>
      <c r="E3681" s="61">
        <v>44095</v>
      </c>
      <c r="F3681" s="59" t="s">
        <v>2110</v>
      </c>
      <c r="G3681" s="159" t="s">
        <v>15450</v>
      </c>
      <c r="H3681" s="62" t="s">
        <v>8270</v>
      </c>
      <c r="I3681" s="59" t="s">
        <v>7129</v>
      </c>
    </row>
    <row r="3682" spans="1:9" s="75" customFormat="1" ht="14.25" customHeight="1" x14ac:dyDescent="0.25">
      <c r="A3682" s="132" t="s">
        <v>15451</v>
      </c>
      <c r="B3682" s="64" t="s">
        <v>8202</v>
      </c>
      <c r="C3682" s="60">
        <v>33</v>
      </c>
      <c r="D3682" s="61">
        <v>44075</v>
      </c>
      <c r="E3682" s="61">
        <v>44095</v>
      </c>
      <c r="F3682" s="59" t="s">
        <v>2110</v>
      </c>
      <c r="G3682" s="159" t="s">
        <v>15452</v>
      </c>
      <c r="H3682" s="62" t="s">
        <v>4446</v>
      </c>
      <c r="I3682" s="59" t="s">
        <v>7129</v>
      </c>
    </row>
    <row r="3683" spans="1:9" s="75" customFormat="1" ht="14.25" customHeight="1" x14ac:dyDescent="0.25">
      <c r="A3683" s="132" t="s">
        <v>15451</v>
      </c>
      <c r="B3683" s="64" t="s">
        <v>8202</v>
      </c>
      <c r="C3683" s="60">
        <v>33</v>
      </c>
      <c r="D3683" s="61">
        <v>44075</v>
      </c>
      <c r="E3683" s="61">
        <v>44095</v>
      </c>
      <c r="F3683" s="59" t="s">
        <v>2110</v>
      </c>
      <c r="G3683" s="159" t="s">
        <v>15452</v>
      </c>
      <c r="H3683" s="62" t="s">
        <v>8270</v>
      </c>
      <c r="I3683" s="59" t="s">
        <v>7129</v>
      </c>
    </row>
    <row r="3684" spans="1:9" s="73" customFormat="1" ht="14.25" customHeight="1" x14ac:dyDescent="0.25">
      <c r="A3684" s="132" t="s">
        <v>15453</v>
      </c>
      <c r="B3684" s="64" t="s">
        <v>8202</v>
      </c>
      <c r="C3684" s="60">
        <v>33</v>
      </c>
      <c r="D3684" s="61">
        <v>44075</v>
      </c>
      <c r="E3684" s="61">
        <v>44095</v>
      </c>
      <c r="F3684" s="59" t="s">
        <v>2110</v>
      </c>
      <c r="G3684" s="159" t="s">
        <v>15454</v>
      </c>
      <c r="H3684" s="62" t="s">
        <v>4446</v>
      </c>
      <c r="I3684" s="59" t="s">
        <v>7129</v>
      </c>
    </row>
    <row r="3685" spans="1:9" s="73" customFormat="1" ht="14.25" customHeight="1" x14ac:dyDescent="0.25">
      <c r="A3685" s="132" t="s">
        <v>15453</v>
      </c>
      <c r="B3685" s="64" t="s">
        <v>8202</v>
      </c>
      <c r="C3685" s="60">
        <v>33</v>
      </c>
      <c r="D3685" s="61">
        <v>44075</v>
      </c>
      <c r="E3685" s="61">
        <v>44095</v>
      </c>
      <c r="F3685" s="59" t="s">
        <v>2110</v>
      </c>
      <c r="G3685" s="159" t="s">
        <v>15454</v>
      </c>
      <c r="H3685" s="62" t="s">
        <v>8270</v>
      </c>
      <c r="I3685" s="59" t="s">
        <v>7129</v>
      </c>
    </row>
    <row r="3686" spans="1:9" s="75" customFormat="1" ht="14.25" customHeight="1" x14ac:dyDescent="0.25">
      <c r="A3686" s="132" t="s">
        <v>15455</v>
      </c>
      <c r="B3686" s="64" t="s">
        <v>8202</v>
      </c>
      <c r="C3686" s="60">
        <v>33</v>
      </c>
      <c r="D3686" s="61">
        <v>44075</v>
      </c>
      <c r="E3686" s="61">
        <v>44095</v>
      </c>
      <c r="F3686" s="59" t="s">
        <v>2110</v>
      </c>
      <c r="G3686" s="159" t="s">
        <v>15456</v>
      </c>
      <c r="H3686" s="62" t="s">
        <v>4446</v>
      </c>
      <c r="I3686" s="59" t="s">
        <v>7129</v>
      </c>
    </row>
    <row r="3687" spans="1:9" ht="14.25" customHeight="1" x14ac:dyDescent="0.25">
      <c r="A3687" s="132" t="s">
        <v>15455</v>
      </c>
      <c r="B3687" s="64" t="s">
        <v>8202</v>
      </c>
      <c r="C3687" s="60">
        <v>33</v>
      </c>
      <c r="D3687" s="61">
        <v>44075</v>
      </c>
      <c r="E3687" s="61">
        <v>44095</v>
      </c>
      <c r="F3687" s="59" t="s">
        <v>2110</v>
      </c>
      <c r="G3687" s="159" t="s">
        <v>15456</v>
      </c>
      <c r="H3687" s="62" t="s">
        <v>8270</v>
      </c>
      <c r="I3687" s="59" t="s">
        <v>7129</v>
      </c>
    </row>
    <row r="3688" spans="1:9" s="73" customFormat="1" ht="14.25" customHeight="1" x14ac:dyDescent="0.25">
      <c r="A3688" s="132" t="s">
        <v>15457</v>
      </c>
      <c r="B3688" s="64" t="s">
        <v>8202</v>
      </c>
      <c r="C3688" s="60">
        <v>33</v>
      </c>
      <c r="D3688" s="61">
        <v>44075</v>
      </c>
      <c r="E3688" s="61">
        <v>44095</v>
      </c>
      <c r="F3688" s="59" t="s">
        <v>2110</v>
      </c>
      <c r="G3688" s="159" t="s">
        <v>15458</v>
      </c>
      <c r="H3688" s="62" t="s">
        <v>4446</v>
      </c>
      <c r="I3688" s="59" t="s">
        <v>7129</v>
      </c>
    </row>
    <row r="3689" spans="1:9" s="73" customFormat="1" ht="14.25" customHeight="1" x14ac:dyDescent="0.25">
      <c r="A3689" s="132" t="s">
        <v>15457</v>
      </c>
      <c r="B3689" s="64" t="s">
        <v>8202</v>
      </c>
      <c r="C3689" s="60">
        <v>33</v>
      </c>
      <c r="D3689" s="61">
        <v>44075</v>
      </c>
      <c r="E3689" s="61">
        <v>44095</v>
      </c>
      <c r="F3689" s="59" t="s">
        <v>2110</v>
      </c>
      <c r="G3689" s="159" t="s">
        <v>15458</v>
      </c>
      <c r="H3689" s="62" t="s">
        <v>8270</v>
      </c>
      <c r="I3689" s="59" t="s">
        <v>7129</v>
      </c>
    </row>
    <row r="3690" spans="1:9" s="73" customFormat="1" ht="14.25" customHeight="1" x14ac:dyDescent="0.25">
      <c r="A3690" s="133" t="s">
        <v>15459</v>
      </c>
      <c r="B3690" s="64" t="s">
        <v>4233</v>
      </c>
      <c r="C3690" s="65">
        <v>33</v>
      </c>
      <c r="D3690" s="66">
        <v>44075</v>
      </c>
      <c r="E3690" s="66">
        <v>44095</v>
      </c>
      <c r="F3690" s="63" t="s">
        <v>91</v>
      </c>
      <c r="G3690" s="157" t="s">
        <v>15460</v>
      </c>
      <c r="H3690" s="67"/>
      <c r="I3690" s="72"/>
    </row>
    <row r="3691" spans="1:9" s="73" customFormat="1" ht="14.25" customHeight="1" x14ac:dyDescent="0.25">
      <c r="A3691" s="133" t="s">
        <v>15461</v>
      </c>
      <c r="B3691" s="64" t="s">
        <v>4800</v>
      </c>
      <c r="C3691" s="65">
        <v>33</v>
      </c>
      <c r="D3691" s="66">
        <v>44075</v>
      </c>
      <c r="E3691" s="66">
        <v>44095</v>
      </c>
      <c r="F3691" s="63" t="s">
        <v>6675</v>
      </c>
      <c r="G3691" s="157" t="s">
        <v>15462</v>
      </c>
      <c r="H3691" s="67"/>
      <c r="I3691" s="68"/>
    </row>
    <row r="3692" spans="1:9" ht="14.25" customHeight="1" x14ac:dyDescent="0.25">
      <c r="A3692" s="133" t="s">
        <v>15463</v>
      </c>
      <c r="B3692" s="64" t="s">
        <v>4176</v>
      </c>
      <c r="C3692" s="65">
        <v>33</v>
      </c>
      <c r="D3692" s="66">
        <v>44075</v>
      </c>
      <c r="E3692" s="66">
        <v>44095</v>
      </c>
      <c r="F3692" s="63" t="s">
        <v>132</v>
      </c>
      <c r="G3692" s="157" t="s">
        <v>15464</v>
      </c>
      <c r="H3692" s="67"/>
      <c r="I3692" s="68"/>
    </row>
    <row r="3693" spans="1:9" ht="14.25" customHeight="1" x14ac:dyDescent="0.25">
      <c r="A3693" s="133" t="s">
        <v>15465</v>
      </c>
      <c r="B3693" s="64" t="s">
        <v>15001</v>
      </c>
      <c r="C3693" s="65">
        <v>33</v>
      </c>
      <c r="D3693" s="66">
        <v>44075</v>
      </c>
      <c r="E3693" s="66">
        <v>44095</v>
      </c>
      <c r="F3693" s="63" t="s">
        <v>1304</v>
      </c>
      <c r="G3693" s="157" t="s">
        <v>15466</v>
      </c>
      <c r="H3693" s="67"/>
      <c r="I3693" s="68"/>
    </row>
    <row r="3694" spans="1:9" ht="14.25" customHeight="1" x14ac:dyDescent="0.25">
      <c r="A3694" s="133" t="s">
        <v>15467</v>
      </c>
      <c r="B3694" s="64" t="s">
        <v>8440</v>
      </c>
      <c r="C3694" s="65">
        <v>33</v>
      </c>
      <c r="D3694" s="66">
        <v>44075</v>
      </c>
      <c r="E3694" s="66">
        <v>44095</v>
      </c>
      <c r="F3694" s="63" t="s">
        <v>992</v>
      </c>
      <c r="G3694" s="157" t="s">
        <v>15468</v>
      </c>
      <c r="H3694" s="67"/>
      <c r="I3694" s="101"/>
    </row>
    <row r="3695" spans="1:9" ht="14.25" customHeight="1" x14ac:dyDescent="0.25">
      <c r="A3695" s="133" t="s">
        <v>15469</v>
      </c>
      <c r="B3695" s="64" t="s">
        <v>12827</v>
      </c>
      <c r="C3695" s="65">
        <v>33</v>
      </c>
      <c r="D3695" s="66">
        <v>44075</v>
      </c>
      <c r="E3695" s="66">
        <v>44095</v>
      </c>
      <c r="F3695" s="63" t="s">
        <v>605</v>
      </c>
      <c r="G3695" s="157" t="s">
        <v>15470</v>
      </c>
      <c r="H3695" s="67"/>
      <c r="I3695" s="68"/>
    </row>
    <row r="3696" spans="1:9" ht="14.25" customHeight="1" x14ac:dyDescent="0.25">
      <c r="A3696" s="133" t="s">
        <v>15471</v>
      </c>
      <c r="B3696" s="64" t="s">
        <v>8427</v>
      </c>
      <c r="C3696" s="65">
        <v>33</v>
      </c>
      <c r="D3696" s="66">
        <v>44075</v>
      </c>
      <c r="E3696" s="66">
        <v>44095</v>
      </c>
      <c r="F3696" s="63" t="s">
        <v>605</v>
      </c>
      <c r="G3696" s="157" t="s">
        <v>15472</v>
      </c>
      <c r="H3696" s="67"/>
      <c r="I3696" s="68"/>
    </row>
    <row r="3697" spans="1:9" s="73" customFormat="1" ht="14.25" customHeight="1" x14ac:dyDescent="0.25">
      <c r="A3697" s="133" t="s">
        <v>15473</v>
      </c>
      <c r="B3697" s="64" t="s">
        <v>15474</v>
      </c>
      <c r="C3697" s="65">
        <v>33</v>
      </c>
      <c r="D3697" s="66">
        <v>44075</v>
      </c>
      <c r="E3697" s="66">
        <v>44095</v>
      </c>
      <c r="F3697" s="63" t="s">
        <v>605</v>
      </c>
      <c r="G3697" s="157" t="s">
        <v>15475</v>
      </c>
      <c r="H3697" s="67"/>
      <c r="I3697" s="72"/>
    </row>
    <row r="3698" spans="1:9" s="73" customFormat="1" ht="14.25" customHeight="1" x14ac:dyDescent="0.25">
      <c r="A3698" s="133" t="s">
        <v>15476</v>
      </c>
      <c r="B3698" s="64" t="s">
        <v>11704</v>
      </c>
      <c r="C3698" s="65">
        <v>33</v>
      </c>
      <c r="D3698" s="66">
        <v>44075</v>
      </c>
      <c r="E3698" s="66">
        <v>44095</v>
      </c>
      <c r="F3698" s="63" t="s">
        <v>55</v>
      </c>
      <c r="G3698" s="157" t="s">
        <v>15477</v>
      </c>
      <c r="H3698" s="67"/>
      <c r="I3698" s="68"/>
    </row>
    <row r="3699" spans="1:9" ht="14.25" customHeight="1" x14ac:dyDescent="0.25">
      <c r="A3699" s="133" t="s">
        <v>15478</v>
      </c>
      <c r="B3699" s="64" t="s">
        <v>11704</v>
      </c>
      <c r="C3699" s="65">
        <v>33</v>
      </c>
      <c r="D3699" s="66">
        <v>44075</v>
      </c>
      <c r="E3699" s="66">
        <v>44095</v>
      </c>
      <c r="F3699" s="63" t="s">
        <v>55</v>
      </c>
      <c r="G3699" s="157" t="s">
        <v>15479</v>
      </c>
      <c r="H3699" s="67"/>
      <c r="I3699" s="68"/>
    </row>
    <row r="3700" spans="1:9" ht="14.25" customHeight="1" x14ac:dyDescent="0.25">
      <c r="A3700" s="133" t="s">
        <v>15480</v>
      </c>
      <c r="B3700" s="64" t="s">
        <v>11704</v>
      </c>
      <c r="C3700" s="65">
        <v>33</v>
      </c>
      <c r="D3700" s="66">
        <v>44075</v>
      </c>
      <c r="E3700" s="66">
        <v>44095</v>
      </c>
      <c r="F3700" s="63" t="s">
        <v>55</v>
      </c>
      <c r="G3700" s="157" t="s">
        <v>15481</v>
      </c>
      <c r="H3700" s="67"/>
      <c r="I3700" s="95"/>
    </row>
    <row r="3701" spans="1:9" s="103" customFormat="1" ht="14.25" customHeight="1" x14ac:dyDescent="0.25">
      <c r="A3701" s="133" t="s">
        <v>15482</v>
      </c>
      <c r="B3701" s="64" t="s">
        <v>4263</v>
      </c>
      <c r="C3701" s="65">
        <v>33</v>
      </c>
      <c r="D3701" s="66">
        <v>44075</v>
      </c>
      <c r="E3701" s="66">
        <v>44095</v>
      </c>
      <c r="F3701" s="63" t="s">
        <v>513</v>
      </c>
      <c r="G3701" s="157" t="s">
        <v>15483</v>
      </c>
      <c r="H3701" s="67"/>
      <c r="I3701" s="72"/>
    </row>
    <row r="3702" spans="1:9" s="103" customFormat="1" ht="14.25" customHeight="1" x14ac:dyDescent="0.25">
      <c r="A3702" s="133" t="s">
        <v>15484</v>
      </c>
      <c r="B3702" s="64" t="s">
        <v>15322</v>
      </c>
      <c r="C3702" s="65">
        <v>33</v>
      </c>
      <c r="D3702" s="66">
        <v>44075</v>
      </c>
      <c r="E3702" s="66">
        <v>44095</v>
      </c>
      <c r="F3702" s="63" t="s">
        <v>518</v>
      </c>
      <c r="G3702" s="157" t="s">
        <v>15485</v>
      </c>
      <c r="H3702" s="67"/>
      <c r="I3702" s="72"/>
    </row>
    <row r="3703" spans="1:9" ht="14.25" customHeight="1" x14ac:dyDescent="0.25">
      <c r="A3703" s="133" t="s">
        <v>15486</v>
      </c>
      <c r="B3703" s="64" t="s">
        <v>11731</v>
      </c>
      <c r="C3703" s="65">
        <v>33</v>
      </c>
      <c r="D3703" s="66">
        <v>44075</v>
      </c>
      <c r="E3703" s="66">
        <v>44095</v>
      </c>
      <c r="F3703" s="63" t="s">
        <v>655</v>
      </c>
      <c r="G3703" s="157" t="s">
        <v>15487</v>
      </c>
      <c r="H3703" s="67"/>
      <c r="I3703" s="68"/>
    </row>
    <row r="3704" spans="1:9" ht="14.25" customHeight="1" x14ac:dyDescent="0.25">
      <c r="A3704" s="133" t="s">
        <v>15488</v>
      </c>
      <c r="B3704" s="64" t="s">
        <v>15489</v>
      </c>
      <c r="C3704" s="65">
        <v>33</v>
      </c>
      <c r="D3704" s="66">
        <v>44075</v>
      </c>
      <c r="E3704" s="66">
        <v>44095</v>
      </c>
      <c r="F3704" s="63" t="s">
        <v>135</v>
      </c>
      <c r="G3704" s="157" t="s">
        <v>15490</v>
      </c>
      <c r="H3704" s="67"/>
      <c r="I3704" s="68"/>
    </row>
    <row r="3705" spans="1:9" ht="14.25" customHeight="1" x14ac:dyDescent="0.25">
      <c r="A3705" s="133" t="s">
        <v>15491</v>
      </c>
      <c r="B3705" s="64" t="s">
        <v>7363</v>
      </c>
      <c r="C3705" s="65">
        <v>33</v>
      </c>
      <c r="D3705" s="66">
        <v>44075</v>
      </c>
      <c r="E3705" s="66">
        <v>44095</v>
      </c>
      <c r="F3705" s="63" t="s">
        <v>135</v>
      </c>
      <c r="G3705" s="157" t="s">
        <v>15492</v>
      </c>
      <c r="H3705" s="67"/>
      <c r="I3705" s="68"/>
    </row>
    <row r="3706" spans="1:9" ht="14.25" customHeight="1" x14ac:dyDescent="0.25">
      <c r="A3706" s="133" t="s">
        <v>15493</v>
      </c>
      <c r="B3706" s="64" t="s">
        <v>4233</v>
      </c>
      <c r="C3706" s="65">
        <v>33</v>
      </c>
      <c r="D3706" s="66">
        <v>44075</v>
      </c>
      <c r="E3706" s="66">
        <v>44095</v>
      </c>
      <c r="F3706" s="63" t="s">
        <v>197</v>
      </c>
      <c r="G3706" s="157" t="s">
        <v>15494</v>
      </c>
      <c r="H3706" s="67"/>
      <c r="I3706" s="95"/>
    </row>
    <row r="3707" spans="1:9" ht="14.25" customHeight="1" x14ac:dyDescent="0.25">
      <c r="A3707" s="133" t="s">
        <v>15495</v>
      </c>
      <c r="B3707" s="64" t="s">
        <v>15496</v>
      </c>
      <c r="C3707" s="65">
        <v>33</v>
      </c>
      <c r="D3707" s="66">
        <v>44075</v>
      </c>
      <c r="E3707" s="66">
        <v>44095</v>
      </c>
      <c r="F3707" s="63" t="s">
        <v>15497</v>
      </c>
      <c r="G3707" s="157" t="s">
        <v>15498</v>
      </c>
      <c r="H3707" s="67"/>
      <c r="I3707" s="68"/>
    </row>
    <row r="3708" spans="1:9" ht="14.25" customHeight="1" x14ac:dyDescent="0.25">
      <c r="A3708" s="133" t="s">
        <v>15499</v>
      </c>
      <c r="B3708" s="64" t="s">
        <v>8529</v>
      </c>
      <c r="C3708" s="65">
        <v>33</v>
      </c>
      <c r="D3708" s="66">
        <v>44075</v>
      </c>
      <c r="E3708" s="66">
        <v>44095</v>
      </c>
      <c r="F3708" s="63" t="s">
        <v>7106</v>
      </c>
      <c r="G3708" s="157" t="s">
        <v>15500</v>
      </c>
      <c r="H3708" s="67"/>
      <c r="I3708" s="72"/>
    </row>
    <row r="3709" spans="1:9" ht="14.25" customHeight="1" x14ac:dyDescent="0.25">
      <c r="A3709" s="133" t="s">
        <v>15501</v>
      </c>
      <c r="B3709" s="64" t="s">
        <v>14732</v>
      </c>
      <c r="C3709" s="65">
        <v>33</v>
      </c>
      <c r="D3709" s="66">
        <v>44075</v>
      </c>
      <c r="E3709" s="66">
        <v>44095</v>
      </c>
      <c r="F3709" s="63" t="s">
        <v>1347</v>
      </c>
      <c r="G3709" s="157" t="s">
        <v>15502</v>
      </c>
      <c r="H3709" s="67"/>
      <c r="I3709" s="101"/>
    </row>
    <row r="3710" spans="1:9" ht="14.25" customHeight="1" x14ac:dyDescent="0.25">
      <c r="A3710" s="133" t="s">
        <v>15503</v>
      </c>
      <c r="B3710" s="64" t="s">
        <v>15504</v>
      </c>
      <c r="C3710" s="65">
        <v>34</v>
      </c>
      <c r="D3710" s="66">
        <v>44082</v>
      </c>
      <c r="E3710" s="66">
        <v>44102</v>
      </c>
      <c r="F3710" s="63" t="s">
        <v>1214</v>
      </c>
      <c r="G3710" s="157" t="s">
        <v>15505</v>
      </c>
      <c r="H3710" s="67"/>
      <c r="I3710" s="101"/>
    </row>
    <row r="3711" spans="1:9" ht="14.25" customHeight="1" x14ac:dyDescent="0.25">
      <c r="A3711" s="133" t="s">
        <v>15506</v>
      </c>
      <c r="B3711" s="64" t="s">
        <v>15507</v>
      </c>
      <c r="C3711" s="65">
        <v>34</v>
      </c>
      <c r="D3711" s="66">
        <v>44082</v>
      </c>
      <c r="E3711" s="66">
        <v>44102</v>
      </c>
      <c r="F3711" s="63" t="s">
        <v>5067</v>
      </c>
      <c r="G3711" s="157" t="s">
        <v>15508</v>
      </c>
      <c r="H3711" s="67"/>
      <c r="I3711" s="68"/>
    </row>
    <row r="3712" spans="1:9" ht="14.25" customHeight="1" x14ac:dyDescent="0.25">
      <c r="A3712" s="133" t="s">
        <v>15509</v>
      </c>
      <c r="B3712" s="64" t="s">
        <v>14401</v>
      </c>
      <c r="C3712" s="65">
        <v>34</v>
      </c>
      <c r="D3712" s="66">
        <v>44082</v>
      </c>
      <c r="E3712" s="66">
        <v>44102</v>
      </c>
      <c r="F3712" s="63" t="s">
        <v>2520</v>
      </c>
      <c r="G3712" s="157" t="s">
        <v>15510</v>
      </c>
      <c r="H3712" s="67"/>
      <c r="I3712" s="72"/>
    </row>
    <row r="3713" spans="1:9" ht="14.25" customHeight="1" x14ac:dyDescent="0.25">
      <c r="A3713" s="133" t="s">
        <v>15511</v>
      </c>
      <c r="B3713" s="64" t="s">
        <v>14401</v>
      </c>
      <c r="C3713" s="65">
        <v>34</v>
      </c>
      <c r="D3713" s="66">
        <v>44082</v>
      </c>
      <c r="E3713" s="66">
        <v>44102</v>
      </c>
      <c r="F3713" s="63" t="s">
        <v>2520</v>
      </c>
      <c r="G3713" s="157" t="s">
        <v>15512</v>
      </c>
      <c r="H3713" s="67"/>
      <c r="I3713" s="72"/>
    </row>
    <row r="3714" spans="1:9" s="103" customFormat="1" ht="14.25" customHeight="1" x14ac:dyDescent="0.25">
      <c r="A3714" s="133" t="s">
        <v>15513</v>
      </c>
      <c r="B3714" s="64" t="s">
        <v>13984</v>
      </c>
      <c r="C3714" s="65">
        <v>34</v>
      </c>
      <c r="D3714" s="66">
        <v>44082</v>
      </c>
      <c r="E3714" s="66">
        <v>44102</v>
      </c>
      <c r="F3714" s="63" t="s">
        <v>2520</v>
      </c>
      <c r="G3714" s="157" t="s">
        <v>15514</v>
      </c>
      <c r="H3714" s="67"/>
      <c r="I3714" s="72"/>
    </row>
    <row r="3715" spans="1:9" s="103" customFormat="1" ht="14.25" customHeight="1" x14ac:dyDescent="0.25">
      <c r="A3715" s="133" t="s">
        <v>15515</v>
      </c>
      <c r="B3715" s="64" t="s">
        <v>14125</v>
      </c>
      <c r="C3715" s="65">
        <v>34</v>
      </c>
      <c r="D3715" s="66">
        <v>44082</v>
      </c>
      <c r="E3715" s="66">
        <v>44102</v>
      </c>
      <c r="F3715" s="63" t="s">
        <v>97</v>
      </c>
      <c r="G3715" s="157" t="s">
        <v>15516</v>
      </c>
      <c r="H3715" s="67"/>
      <c r="I3715" s="68"/>
    </row>
    <row r="3716" spans="1:9" s="103" customFormat="1" ht="14.25" customHeight="1" x14ac:dyDescent="0.25">
      <c r="A3716" s="133" t="s">
        <v>15517</v>
      </c>
      <c r="B3716" s="64" t="s">
        <v>4312</v>
      </c>
      <c r="C3716" s="65">
        <v>34</v>
      </c>
      <c r="D3716" s="66">
        <v>44082</v>
      </c>
      <c r="E3716" s="66">
        <v>44102</v>
      </c>
      <c r="F3716" s="63" t="s">
        <v>122</v>
      </c>
      <c r="G3716" s="157" t="s">
        <v>15518</v>
      </c>
      <c r="H3716" s="67"/>
      <c r="I3716" s="68"/>
    </row>
    <row r="3717" spans="1:9" s="103" customFormat="1" ht="14.25" customHeight="1" x14ac:dyDescent="0.25">
      <c r="A3717" s="133" t="s">
        <v>15519</v>
      </c>
      <c r="B3717" s="64" t="s">
        <v>4312</v>
      </c>
      <c r="C3717" s="65">
        <v>34</v>
      </c>
      <c r="D3717" s="66">
        <v>44082</v>
      </c>
      <c r="E3717" s="66">
        <v>44102</v>
      </c>
      <c r="F3717" s="63" t="s">
        <v>122</v>
      </c>
      <c r="G3717" s="157" t="s">
        <v>15520</v>
      </c>
      <c r="H3717" s="67"/>
      <c r="I3717" s="68"/>
    </row>
    <row r="3718" spans="1:9" ht="14.25" customHeight="1" x14ac:dyDescent="0.25">
      <c r="A3718" s="133" t="s">
        <v>15521</v>
      </c>
      <c r="B3718" s="64" t="s">
        <v>12484</v>
      </c>
      <c r="C3718" s="65">
        <v>34</v>
      </c>
      <c r="D3718" s="66">
        <v>44082</v>
      </c>
      <c r="E3718" s="66">
        <v>44102</v>
      </c>
      <c r="F3718" s="63" t="s">
        <v>793</v>
      </c>
      <c r="G3718" s="157" t="s">
        <v>15522</v>
      </c>
      <c r="H3718" s="67"/>
      <c r="I3718" s="72"/>
    </row>
    <row r="3719" spans="1:9" ht="14.25" customHeight="1" x14ac:dyDescent="0.25">
      <c r="A3719" s="133" t="s">
        <v>15523</v>
      </c>
      <c r="B3719" s="64" t="s">
        <v>14401</v>
      </c>
      <c r="C3719" s="65">
        <v>34</v>
      </c>
      <c r="D3719" s="66">
        <v>44082</v>
      </c>
      <c r="E3719" s="66">
        <v>44102</v>
      </c>
      <c r="F3719" s="63" t="s">
        <v>948</v>
      </c>
      <c r="G3719" s="157" t="s">
        <v>15524</v>
      </c>
      <c r="H3719" s="67"/>
      <c r="I3719" s="72"/>
    </row>
    <row r="3720" spans="1:9" ht="14.25" customHeight="1" x14ac:dyDescent="0.25">
      <c r="A3720" s="133" t="s">
        <v>15525</v>
      </c>
      <c r="B3720" s="64" t="s">
        <v>15360</v>
      </c>
      <c r="C3720" s="65">
        <v>34</v>
      </c>
      <c r="D3720" s="66">
        <v>44082</v>
      </c>
      <c r="E3720" s="66">
        <v>44102</v>
      </c>
      <c r="F3720" s="63" t="s">
        <v>147</v>
      </c>
      <c r="G3720" s="157" t="s">
        <v>15526</v>
      </c>
      <c r="H3720" s="67"/>
      <c r="I3720" s="72"/>
    </row>
    <row r="3721" spans="1:9" ht="14.25" customHeight="1" x14ac:dyDescent="0.25">
      <c r="A3721" s="133" t="s">
        <v>15527</v>
      </c>
      <c r="B3721" s="64" t="s">
        <v>15528</v>
      </c>
      <c r="C3721" s="65">
        <v>34</v>
      </c>
      <c r="D3721" s="66">
        <v>44082</v>
      </c>
      <c r="E3721" s="66">
        <v>44102</v>
      </c>
      <c r="F3721" s="63" t="s">
        <v>129</v>
      </c>
      <c r="G3721" s="157" t="s">
        <v>15529</v>
      </c>
      <c r="H3721" s="67"/>
      <c r="I3721" s="68"/>
    </row>
    <row r="3722" spans="1:9" ht="14.25" customHeight="1" x14ac:dyDescent="0.25">
      <c r="A3722" s="133" t="s">
        <v>15530</v>
      </c>
      <c r="B3722" s="64" t="s">
        <v>12287</v>
      </c>
      <c r="C3722" s="65">
        <v>34</v>
      </c>
      <c r="D3722" s="66">
        <v>44082</v>
      </c>
      <c r="E3722" s="66">
        <v>44102</v>
      </c>
      <c r="F3722" s="63" t="s">
        <v>275</v>
      </c>
      <c r="G3722" s="157" t="s">
        <v>15531</v>
      </c>
      <c r="H3722" s="67"/>
      <c r="I3722" s="72"/>
    </row>
    <row r="3723" spans="1:9" ht="14.25" customHeight="1" x14ac:dyDescent="0.25">
      <c r="A3723" s="133" t="s">
        <v>15532</v>
      </c>
      <c r="B3723" s="64" t="s">
        <v>15533</v>
      </c>
      <c r="C3723" s="65">
        <v>34</v>
      </c>
      <c r="D3723" s="66">
        <v>44082</v>
      </c>
      <c r="E3723" s="66">
        <v>44102</v>
      </c>
      <c r="F3723" s="63" t="s">
        <v>332</v>
      </c>
      <c r="G3723" s="157" t="s">
        <v>15534</v>
      </c>
      <c r="H3723" s="67"/>
      <c r="I3723" s="68"/>
    </row>
    <row r="3724" spans="1:9" s="103" customFormat="1" ht="14.25" customHeight="1" x14ac:dyDescent="0.25">
      <c r="A3724" s="132" t="s">
        <v>15535</v>
      </c>
      <c r="B3724" s="64" t="s">
        <v>12555</v>
      </c>
      <c r="C3724" s="60">
        <v>34</v>
      </c>
      <c r="D3724" s="61">
        <v>44082</v>
      </c>
      <c r="E3724" s="61">
        <v>44102</v>
      </c>
      <c r="F3724" s="59" t="s">
        <v>2206</v>
      </c>
      <c r="G3724" s="159" t="s">
        <v>15536</v>
      </c>
      <c r="H3724" s="62" t="s">
        <v>9532</v>
      </c>
      <c r="I3724" s="59" t="s">
        <v>7129</v>
      </c>
    </row>
    <row r="3725" spans="1:9" ht="14.25" customHeight="1" x14ac:dyDescent="0.25">
      <c r="A3725" s="132" t="s">
        <v>15535</v>
      </c>
      <c r="B3725" s="64" t="s">
        <v>12555</v>
      </c>
      <c r="C3725" s="60">
        <v>34</v>
      </c>
      <c r="D3725" s="61">
        <v>44082</v>
      </c>
      <c r="E3725" s="61">
        <v>44102</v>
      </c>
      <c r="F3725" s="59" t="s">
        <v>2206</v>
      </c>
      <c r="G3725" s="159" t="s">
        <v>15536</v>
      </c>
      <c r="H3725" s="62" t="s">
        <v>15537</v>
      </c>
      <c r="I3725" s="59" t="s">
        <v>7129</v>
      </c>
    </row>
    <row r="3726" spans="1:9" ht="14.25" customHeight="1" x14ac:dyDescent="0.25">
      <c r="A3726" s="136" t="s">
        <v>15535</v>
      </c>
      <c r="B3726" s="81" t="s">
        <v>12555</v>
      </c>
      <c r="C3726" s="82">
        <v>34</v>
      </c>
      <c r="D3726" s="83">
        <v>44082</v>
      </c>
      <c r="E3726" s="83">
        <v>44102</v>
      </c>
      <c r="F3726" s="80" t="s">
        <v>2206</v>
      </c>
      <c r="G3726" s="158" t="s">
        <v>15536</v>
      </c>
      <c r="H3726" s="84" t="s">
        <v>13638</v>
      </c>
      <c r="I3726" s="85" t="s">
        <v>7224</v>
      </c>
    </row>
    <row r="3727" spans="1:9" ht="14.25" customHeight="1" x14ac:dyDescent="0.25">
      <c r="A3727" s="133" t="s">
        <v>15538</v>
      </c>
      <c r="B3727" s="64" t="s">
        <v>12555</v>
      </c>
      <c r="C3727" s="65">
        <v>34</v>
      </c>
      <c r="D3727" s="66">
        <v>44082</v>
      </c>
      <c r="E3727" s="66">
        <v>44102</v>
      </c>
      <c r="F3727" s="63" t="s">
        <v>975</v>
      </c>
      <c r="G3727" s="157" t="s">
        <v>15539</v>
      </c>
      <c r="H3727" s="67"/>
      <c r="I3727" s="68"/>
    </row>
    <row r="3728" spans="1:9" ht="14.25" customHeight="1" x14ac:dyDescent="0.25">
      <c r="A3728" s="133" t="s">
        <v>15540</v>
      </c>
      <c r="B3728" s="64" t="s">
        <v>11217</v>
      </c>
      <c r="C3728" s="65">
        <v>34</v>
      </c>
      <c r="D3728" s="66">
        <v>44082</v>
      </c>
      <c r="E3728" s="66">
        <v>44102</v>
      </c>
      <c r="F3728" s="63" t="s">
        <v>5343</v>
      </c>
      <c r="G3728" s="157" t="s">
        <v>15541</v>
      </c>
      <c r="H3728" s="67"/>
      <c r="I3728" s="72"/>
    </row>
    <row r="3729" spans="1:9" ht="14.25" customHeight="1" x14ac:dyDescent="0.25">
      <c r="A3729" s="133" t="s">
        <v>15542</v>
      </c>
      <c r="B3729" s="64" t="s">
        <v>15504</v>
      </c>
      <c r="C3729" s="65">
        <v>34</v>
      </c>
      <c r="D3729" s="66">
        <v>44082</v>
      </c>
      <c r="E3729" s="66">
        <v>44102</v>
      </c>
      <c r="F3729" s="63" t="s">
        <v>1665</v>
      </c>
      <c r="G3729" s="157" t="s">
        <v>15543</v>
      </c>
      <c r="H3729" s="67"/>
      <c r="I3729" s="68"/>
    </row>
    <row r="3730" spans="1:9" s="103" customFormat="1" ht="14.25" customHeight="1" x14ac:dyDescent="0.25">
      <c r="A3730" s="132" t="s">
        <v>15544</v>
      </c>
      <c r="B3730" s="64" t="s">
        <v>7518</v>
      </c>
      <c r="C3730" s="60">
        <v>34</v>
      </c>
      <c r="D3730" s="61">
        <v>44082</v>
      </c>
      <c r="E3730" s="61">
        <v>44102</v>
      </c>
      <c r="F3730" s="59" t="s">
        <v>322</v>
      </c>
      <c r="G3730" s="159" t="s">
        <v>15545</v>
      </c>
      <c r="H3730" s="62" t="s">
        <v>15546</v>
      </c>
      <c r="I3730" s="59" t="s">
        <v>7129</v>
      </c>
    </row>
    <row r="3731" spans="1:9" ht="14.25" customHeight="1" x14ac:dyDescent="0.25">
      <c r="A3731" s="132" t="s">
        <v>15547</v>
      </c>
      <c r="B3731" s="64" t="s">
        <v>7518</v>
      </c>
      <c r="C3731" s="60">
        <v>34</v>
      </c>
      <c r="D3731" s="61">
        <v>44082</v>
      </c>
      <c r="E3731" s="61">
        <v>44102</v>
      </c>
      <c r="F3731" s="59" t="s">
        <v>322</v>
      </c>
      <c r="G3731" s="159" t="s">
        <v>15548</v>
      </c>
      <c r="H3731" s="62" t="s">
        <v>15546</v>
      </c>
      <c r="I3731" s="59" t="s">
        <v>7129</v>
      </c>
    </row>
    <row r="3732" spans="1:9" s="103" customFormat="1" ht="14.25" customHeight="1" x14ac:dyDescent="0.25">
      <c r="A3732" s="132" t="s">
        <v>15549</v>
      </c>
      <c r="B3732" s="64" t="s">
        <v>7518</v>
      </c>
      <c r="C3732" s="60">
        <v>34</v>
      </c>
      <c r="D3732" s="61">
        <v>44082</v>
      </c>
      <c r="E3732" s="61">
        <v>44102</v>
      </c>
      <c r="F3732" s="59" t="s">
        <v>2117</v>
      </c>
      <c r="G3732" s="159" t="s">
        <v>15550</v>
      </c>
      <c r="H3732" s="62" t="s">
        <v>15546</v>
      </c>
      <c r="I3732" s="59" t="s">
        <v>7129</v>
      </c>
    </row>
    <row r="3733" spans="1:9" ht="14.25" customHeight="1" x14ac:dyDescent="0.25">
      <c r="A3733" s="133" t="s">
        <v>15551</v>
      </c>
      <c r="B3733" s="64" t="s">
        <v>12807</v>
      </c>
      <c r="C3733" s="65">
        <v>34</v>
      </c>
      <c r="D3733" s="66">
        <v>44082</v>
      </c>
      <c r="E3733" s="66">
        <v>44102</v>
      </c>
      <c r="F3733" s="63" t="s">
        <v>728</v>
      </c>
      <c r="G3733" s="157" t="s">
        <v>15552</v>
      </c>
      <c r="H3733" s="67"/>
      <c r="I3733" s="72"/>
    </row>
    <row r="3734" spans="1:9" ht="14.25" customHeight="1" x14ac:dyDescent="0.25">
      <c r="A3734" s="133" t="s">
        <v>15553</v>
      </c>
      <c r="B3734" s="64" t="s">
        <v>15554</v>
      </c>
      <c r="C3734" s="65">
        <v>34</v>
      </c>
      <c r="D3734" s="66">
        <v>44082</v>
      </c>
      <c r="E3734" s="66">
        <v>44102</v>
      </c>
      <c r="F3734" s="63" t="s">
        <v>1395</v>
      </c>
      <c r="G3734" s="157" t="s">
        <v>15555</v>
      </c>
      <c r="H3734" s="67"/>
      <c r="I3734" s="68"/>
    </row>
    <row r="3735" spans="1:9" ht="14.25" customHeight="1" x14ac:dyDescent="0.25">
      <c r="A3735" s="133" t="s">
        <v>15556</v>
      </c>
      <c r="B3735" s="64" t="s">
        <v>4438</v>
      </c>
      <c r="C3735" s="65">
        <v>34</v>
      </c>
      <c r="D3735" s="66">
        <v>44082</v>
      </c>
      <c r="E3735" s="66">
        <v>44102</v>
      </c>
      <c r="F3735" s="63" t="s">
        <v>2738</v>
      </c>
      <c r="G3735" s="157" t="s">
        <v>15557</v>
      </c>
      <c r="H3735" s="67"/>
      <c r="I3735" s="68"/>
    </row>
    <row r="3736" spans="1:9" ht="14.25" customHeight="1" x14ac:dyDescent="0.25">
      <c r="A3736" s="133" t="s">
        <v>15558</v>
      </c>
      <c r="B3736" s="64" t="s">
        <v>14898</v>
      </c>
      <c r="C3736" s="65">
        <v>34</v>
      </c>
      <c r="D3736" s="66">
        <v>44082</v>
      </c>
      <c r="E3736" s="66">
        <v>44102</v>
      </c>
      <c r="F3736" s="63" t="s">
        <v>5773</v>
      </c>
      <c r="G3736" s="157" t="s">
        <v>15559</v>
      </c>
      <c r="H3736" s="67"/>
      <c r="I3736" s="68"/>
    </row>
    <row r="3737" spans="1:9" s="73" customFormat="1" ht="14.25" customHeight="1" x14ac:dyDescent="0.25">
      <c r="A3737" s="133" t="s">
        <v>15560</v>
      </c>
      <c r="B3737" s="64" t="s">
        <v>15561</v>
      </c>
      <c r="C3737" s="65">
        <v>34</v>
      </c>
      <c r="D3737" s="66">
        <v>44082</v>
      </c>
      <c r="E3737" s="66">
        <v>44102</v>
      </c>
      <c r="F3737" s="63" t="s">
        <v>200</v>
      </c>
      <c r="G3737" s="157" t="s">
        <v>15562</v>
      </c>
      <c r="H3737" s="67"/>
      <c r="I3737" s="68"/>
    </row>
    <row r="3738" spans="1:9" s="73" customFormat="1" ht="14.25" customHeight="1" x14ac:dyDescent="0.25">
      <c r="A3738" s="133" t="s">
        <v>15563</v>
      </c>
      <c r="B3738" s="64" t="s">
        <v>4807</v>
      </c>
      <c r="C3738" s="65">
        <v>34</v>
      </c>
      <c r="D3738" s="66">
        <v>44082</v>
      </c>
      <c r="E3738" s="66">
        <v>44102</v>
      </c>
      <c r="F3738" s="63" t="s">
        <v>342</v>
      </c>
      <c r="G3738" s="157" t="s">
        <v>15564</v>
      </c>
      <c r="H3738" s="67"/>
      <c r="I3738" s="68"/>
    </row>
    <row r="3739" spans="1:9" s="73" customFormat="1" ht="14.25" customHeight="1" x14ac:dyDescent="0.25">
      <c r="A3739" s="133" t="s">
        <v>15565</v>
      </c>
      <c r="B3739" s="64" t="s">
        <v>4666</v>
      </c>
      <c r="C3739" s="65">
        <v>34</v>
      </c>
      <c r="D3739" s="66">
        <v>44082</v>
      </c>
      <c r="E3739" s="66">
        <v>44102</v>
      </c>
      <c r="F3739" s="63" t="s">
        <v>246</v>
      </c>
      <c r="G3739" s="157" t="s">
        <v>15566</v>
      </c>
      <c r="H3739" s="67"/>
      <c r="I3739" s="72"/>
    </row>
    <row r="3740" spans="1:9" s="73" customFormat="1" ht="14.25" customHeight="1" x14ac:dyDescent="0.25">
      <c r="A3740" s="133" t="s">
        <v>15567</v>
      </c>
      <c r="B3740" s="64" t="s">
        <v>10783</v>
      </c>
      <c r="C3740" s="65">
        <v>34</v>
      </c>
      <c r="D3740" s="66">
        <v>44082</v>
      </c>
      <c r="E3740" s="66">
        <v>44102</v>
      </c>
      <c r="F3740" s="63" t="s">
        <v>1328</v>
      </c>
      <c r="G3740" s="157" t="s">
        <v>15568</v>
      </c>
      <c r="H3740" s="67"/>
      <c r="I3740" s="72"/>
    </row>
    <row r="3741" spans="1:9" s="73" customFormat="1" ht="14.25" customHeight="1" x14ac:dyDescent="0.25">
      <c r="A3741" s="133" t="s">
        <v>15569</v>
      </c>
      <c r="B3741" s="64" t="s">
        <v>15570</v>
      </c>
      <c r="C3741" s="65">
        <v>34</v>
      </c>
      <c r="D3741" s="66">
        <v>44082</v>
      </c>
      <c r="E3741" s="66">
        <v>44102</v>
      </c>
      <c r="F3741" s="63" t="s">
        <v>725</v>
      </c>
      <c r="G3741" s="157" t="s">
        <v>15571</v>
      </c>
      <c r="H3741" s="67"/>
      <c r="I3741" s="68"/>
    </row>
    <row r="3742" spans="1:9" s="73" customFormat="1" ht="14.25" customHeight="1" x14ac:dyDescent="0.25">
      <c r="A3742" s="133" t="s">
        <v>15572</v>
      </c>
      <c r="B3742" s="64" t="s">
        <v>15573</v>
      </c>
      <c r="C3742" s="65">
        <v>34</v>
      </c>
      <c r="D3742" s="66">
        <v>44082</v>
      </c>
      <c r="E3742" s="66">
        <v>44102</v>
      </c>
      <c r="F3742" s="63" t="s">
        <v>2328</v>
      </c>
      <c r="G3742" s="157" t="s">
        <v>15574</v>
      </c>
      <c r="H3742" s="67"/>
      <c r="I3742" s="72"/>
    </row>
    <row r="3743" spans="1:9" s="73" customFormat="1" ht="14.25" customHeight="1" x14ac:dyDescent="0.25">
      <c r="A3743" s="132" t="s">
        <v>15575</v>
      </c>
      <c r="B3743" s="64" t="s">
        <v>7790</v>
      </c>
      <c r="C3743" s="60">
        <v>34</v>
      </c>
      <c r="D3743" s="61">
        <v>44082</v>
      </c>
      <c r="E3743" s="61">
        <v>44102</v>
      </c>
      <c r="F3743" s="59" t="s">
        <v>1535</v>
      </c>
      <c r="G3743" s="159" t="s">
        <v>15576</v>
      </c>
      <c r="H3743" s="62" t="s">
        <v>7793</v>
      </c>
      <c r="I3743" s="59" t="s">
        <v>7129</v>
      </c>
    </row>
    <row r="3744" spans="1:9" s="73" customFormat="1" ht="14.25" customHeight="1" x14ac:dyDescent="0.25">
      <c r="A3744" s="132" t="s">
        <v>15575</v>
      </c>
      <c r="B3744" s="64" t="s">
        <v>7790</v>
      </c>
      <c r="C3744" s="60">
        <v>34</v>
      </c>
      <c r="D3744" s="61">
        <v>44082</v>
      </c>
      <c r="E3744" s="61">
        <v>44102</v>
      </c>
      <c r="F3744" s="59" t="s">
        <v>1535</v>
      </c>
      <c r="G3744" s="159" t="s">
        <v>15576</v>
      </c>
      <c r="H3744" s="62" t="s">
        <v>7792</v>
      </c>
      <c r="I3744" s="59" t="s">
        <v>7129</v>
      </c>
    </row>
    <row r="3745" spans="1:9" s="73" customFormat="1" ht="14.25" customHeight="1" x14ac:dyDescent="0.25">
      <c r="A3745" s="136" t="s">
        <v>15575</v>
      </c>
      <c r="B3745" s="81" t="s">
        <v>7790</v>
      </c>
      <c r="C3745" s="82">
        <v>34</v>
      </c>
      <c r="D3745" s="83">
        <v>44082</v>
      </c>
      <c r="E3745" s="83">
        <v>44102</v>
      </c>
      <c r="F3745" s="80" t="s">
        <v>1535</v>
      </c>
      <c r="G3745" s="158" t="s">
        <v>15576</v>
      </c>
      <c r="H3745" s="84" t="s">
        <v>7785</v>
      </c>
      <c r="I3745" s="80" t="s">
        <v>7224</v>
      </c>
    </row>
    <row r="3746" spans="1:9" s="73" customFormat="1" ht="14.25" customHeight="1" x14ac:dyDescent="0.25">
      <c r="A3746" s="133" t="s">
        <v>15577</v>
      </c>
      <c r="B3746" s="64" t="s">
        <v>4827</v>
      </c>
      <c r="C3746" s="65">
        <v>34</v>
      </c>
      <c r="D3746" s="66">
        <v>44082</v>
      </c>
      <c r="E3746" s="66">
        <v>44102</v>
      </c>
      <c r="F3746" s="63" t="s">
        <v>5957</v>
      </c>
      <c r="G3746" s="157" t="s">
        <v>15578</v>
      </c>
      <c r="H3746" s="67"/>
      <c r="I3746" s="68"/>
    </row>
    <row r="3747" spans="1:9" s="73" customFormat="1" ht="14.25" customHeight="1" x14ac:dyDescent="0.25">
      <c r="A3747" s="133" t="s">
        <v>15579</v>
      </c>
      <c r="B3747" s="64" t="s">
        <v>4827</v>
      </c>
      <c r="C3747" s="65">
        <v>34</v>
      </c>
      <c r="D3747" s="66">
        <v>44082</v>
      </c>
      <c r="E3747" s="66">
        <v>44102</v>
      </c>
      <c r="F3747" s="63" t="s">
        <v>5957</v>
      </c>
      <c r="G3747" s="157" t="s">
        <v>15580</v>
      </c>
      <c r="H3747" s="67"/>
      <c r="I3747" s="68"/>
    </row>
    <row r="3748" spans="1:9" s="73" customFormat="1" ht="14.25" customHeight="1" x14ac:dyDescent="0.25">
      <c r="A3748" s="133" t="s">
        <v>15581</v>
      </c>
      <c r="B3748" s="64" t="s">
        <v>12341</v>
      </c>
      <c r="C3748" s="65">
        <v>34</v>
      </c>
      <c r="D3748" s="66">
        <v>44082</v>
      </c>
      <c r="E3748" s="66">
        <v>44102</v>
      </c>
      <c r="F3748" s="63" t="s">
        <v>225</v>
      </c>
      <c r="G3748" s="157" t="s">
        <v>15582</v>
      </c>
      <c r="H3748" s="67"/>
      <c r="I3748" s="101"/>
    </row>
    <row r="3749" spans="1:9" s="73" customFormat="1" ht="14.25" customHeight="1" x14ac:dyDescent="0.25">
      <c r="A3749" s="133" t="s">
        <v>15583</v>
      </c>
      <c r="B3749" s="64" t="s">
        <v>15584</v>
      </c>
      <c r="C3749" s="65">
        <v>34</v>
      </c>
      <c r="D3749" s="66">
        <v>44082</v>
      </c>
      <c r="E3749" s="66">
        <v>44102</v>
      </c>
      <c r="F3749" s="63" t="s">
        <v>602</v>
      </c>
      <c r="G3749" s="157" t="s">
        <v>15585</v>
      </c>
      <c r="H3749" s="67"/>
      <c r="I3749" s="68"/>
    </row>
    <row r="3750" spans="1:9" s="73" customFormat="1" ht="14.25" customHeight="1" x14ac:dyDescent="0.25">
      <c r="A3750" s="136" t="s">
        <v>15586</v>
      </c>
      <c r="B3750" s="81" t="s">
        <v>10237</v>
      </c>
      <c r="C3750" s="82">
        <v>34</v>
      </c>
      <c r="D3750" s="83">
        <v>44082</v>
      </c>
      <c r="E3750" s="83">
        <v>44102</v>
      </c>
      <c r="F3750" s="80" t="s">
        <v>325</v>
      </c>
      <c r="G3750" s="158" t="s">
        <v>15587</v>
      </c>
      <c r="H3750" s="84" t="s">
        <v>15588</v>
      </c>
      <c r="I3750" s="80" t="s">
        <v>7224</v>
      </c>
    </row>
    <row r="3751" spans="1:9" s="73" customFormat="1" ht="14.25" customHeight="1" x14ac:dyDescent="0.25">
      <c r="A3751" s="133" t="s">
        <v>15589</v>
      </c>
      <c r="B3751" s="64" t="s">
        <v>4889</v>
      </c>
      <c r="C3751" s="65">
        <v>34</v>
      </c>
      <c r="D3751" s="66">
        <v>44082</v>
      </c>
      <c r="E3751" s="66">
        <v>44102</v>
      </c>
      <c r="F3751" s="63" t="s">
        <v>115</v>
      </c>
      <c r="G3751" s="157" t="s">
        <v>15590</v>
      </c>
      <c r="H3751" s="67"/>
      <c r="I3751" s="101"/>
    </row>
    <row r="3752" spans="1:9" s="73" customFormat="1" ht="14.25" customHeight="1" x14ac:dyDescent="0.25">
      <c r="A3752" s="132" t="s">
        <v>15591</v>
      </c>
      <c r="B3752" s="64" t="s">
        <v>15592</v>
      </c>
      <c r="C3752" s="60">
        <v>34</v>
      </c>
      <c r="D3752" s="61">
        <v>44082</v>
      </c>
      <c r="E3752" s="61">
        <v>44102</v>
      </c>
      <c r="F3752" s="59" t="s">
        <v>307</v>
      </c>
      <c r="G3752" s="159" t="s">
        <v>15593</v>
      </c>
      <c r="H3752" s="62" t="s">
        <v>15594</v>
      </c>
      <c r="I3752" s="59" t="s">
        <v>7129</v>
      </c>
    </row>
    <row r="3753" spans="1:9" s="73" customFormat="1" ht="14.25" customHeight="1" x14ac:dyDescent="0.25">
      <c r="A3753" s="133" t="s">
        <v>15595</v>
      </c>
      <c r="B3753" s="64" t="s">
        <v>15596</v>
      </c>
      <c r="C3753" s="65">
        <v>34</v>
      </c>
      <c r="D3753" s="66">
        <v>44082</v>
      </c>
      <c r="E3753" s="66">
        <v>44102</v>
      </c>
      <c r="F3753" s="63" t="s">
        <v>112</v>
      </c>
      <c r="G3753" s="157" t="s">
        <v>15597</v>
      </c>
      <c r="H3753" s="67"/>
      <c r="I3753" s="68"/>
    </row>
    <row r="3754" spans="1:9" s="73" customFormat="1" ht="14.25" customHeight="1" x14ac:dyDescent="0.25">
      <c r="A3754" s="133" t="s">
        <v>15598</v>
      </c>
      <c r="B3754" s="64" t="s">
        <v>4889</v>
      </c>
      <c r="C3754" s="65">
        <v>34</v>
      </c>
      <c r="D3754" s="66">
        <v>44082</v>
      </c>
      <c r="E3754" s="66">
        <v>44102</v>
      </c>
      <c r="F3754" s="63" t="s">
        <v>112</v>
      </c>
      <c r="G3754" s="157" t="s">
        <v>15599</v>
      </c>
      <c r="H3754" s="67"/>
      <c r="I3754" s="68"/>
    </row>
    <row r="3755" spans="1:9" s="73" customFormat="1" ht="14.25" customHeight="1" x14ac:dyDescent="0.25">
      <c r="A3755" s="136" t="s">
        <v>15600</v>
      </c>
      <c r="B3755" s="81" t="s">
        <v>10993</v>
      </c>
      <c r="C3755" s="82">
        <v>34</v>
      </c>
      <c r="D3755" s="83">
        <v>44082</v>
      </c>
      <c r="E3755" s="83">
        <v>44102</v>
      </c>
      <c r="F3755" s="80" t="s">
        <v>112</v>
      </c>
      <c r="G3755" s="158" t="s">
        <v>15601</v>
      </c>
      <c r="H3755" s="84" t="s">
        <v>10995</v>
      </c>
      <c r="I3755" s="85" t="s">
        <v>7224</v>
      </c>
    </row>
    <row r="3756" spans="1:9" s="73" customFormat="1" ht="14.25" customHeight="1" x14ac:dyDescent="0.25">
      <c r="A3756" s="136" t="s">
        <v>15602</v>
      </c>
      <c r="B3756" s="81" t="s">
        <v>10993</v>
      </c>
      <c r="C3756" s="82">
        <v>34</v>
      </c>
      <c r="D3756" s="83">
        <v>44082</v>
      </c>
      <c r="E3756" s="83">
        <v>44102</v>
      </c>
      <c r="F3756" s="80" t="s">
        <v>112</v>
      </c>
      <c r="G3756" s="158" t="s">
        <v>15603</v>
      </c>
      <c r="H3756" s="93" t="s">
        <v>10995</v>
      </c>
      <c r="I3756" s="85" t="s">
        <v>7224</v>
      </c>
    </row>
    <row r="3757" spans="1:9" s="73" customFormat="1" ht="14.25" customHeight="1" x14ac:dyDescent="0.25">
      <c r="A3757" s="133" t="s">
        <v>15604</v>
      </c>
      <c r="B3757" s="64" t="s">
        <v>15605</v>
      </c>
      <c r="C3757" s="65">
        <v>34</v>
      </c>
      <c r="D3757" s="66">
        <v>44082</v>
      </c>
      <c r="E3757" s="66">
        <v>44102</v>
      </c>
      <c r="F3757" s="63" t="s">
        <v>112</v>
      </c>
      <c r="G3757" s="157" t="s">
        <v>15606</v>
      </c>
      <c r="H3757" s="67"/>
      <c r="I3757" s="68"/>
    </row>
    <row r="3758" spans="1:9" ht="14.25" customHeight="1" x14ac:dyDescent="0.25">
      <c r="A3758" s="133" t="s">
        <v>15607</v>
      </c>
      <c r="B3758" s="64" t="s">
        <v>9392</v>
      </c>
      <c r="C3758" s="65">
        <v>34</v>
      </c>
      <c r="D3758" s="66">
        <v>44082</v>
      </c>
      <c r="E3758" s="66">
        <v>44102</v>
      </c>
      <c r="F3758" s="63" t="s">
        <v>366</v>
      </c>
      <c r="G3758" s="157" t="s">
        <v>15608</v>
      </c>
      <c r="H3758" s="67"/>
      <c r="I3758" s="68"/>
    </row>
    <row r="3759" spans="1:9" ht="14.25" customHeight="1" x14ac:dyDescent="0.25">
      <c r="A3759" s="133" t="s">
        <v>15609</v>
      </c>
      <c r="B3759" s="64" t="s">
        <v>15610</v>
      </c>
      <c r="C3759" s="65">
        <v>34</v>
      </c>
      <c r="D3759" s="66">
        <v>44082</v>
      </c>
      <c r="E3759" s="66">
        <v>44102</v>
      </c>
      <c r="F3759" s="63" t="s">
        <v>366</v>
      </c>
      <c r="G3759" s="157" t="s">
        <v>15611</v>
      </c>
      <c r="H3759" s="67"/>
      <c r="I3759" s="68"/>
    </row>
    <row r="3760" spans="1:9" ht="14.25" customHeight="1" x14ac:dyDescent="0.25">
      <c r="A3760" s="161" t="s">
        <v>15612</v>
      </c>
      <c r="B3760" s="81" t="s">
        <v>4770</v>
      </c>
      <c r="C3760" s="162">
        <v>34</v>
      </c>
      <c r="D3760" s="163">
        <v>44082</v>
      </c>
      <c r="E3760" s="163">
        <v>44102</v>
      </c>
      <c r="F3760" s="164" t="s">
        <v>6204</v>
      </c>
      <c r="G3760" s="165" t="s">
        <v>15613</v>
      </c>
      <c r="H3760" s="166" t="s">
        <v>3985</v>
      </c>
      <c r="I3760" s="85" t="s">
        <v>7224</v>
      </c>
    </row>
    <row r="3761" spans="1:9" ht="14.25" customHeight="1" x14ac:dyDescent="0.25">
      <c r="A3761" s="133" t="s">
        <v>15614</v>
      </c>
      <c r="B3761" s="64" t="s">
        <v>15504</v>
      </c>
      <c r="C3761" s="65">
        <v>34</v>
      </c>
      <c r="D3761" s="66">
        <v>44082</v>
      </c>
      <c r="E3761" s="66">
        <v>44102</v>
      </c>
      <c r="F3761" s="63" t="s">
        <v>6206</v>
      </c>
      <c r="G3761" s="157" t="s">
        <v>15615</v>
      </c>
      <c r="H3761" s="67"/>
      <c r="I3761" s="68"/>
    </row>
    <row r="3762" spans="1:9" ht="14.25" customHeight="1" x14ac:dyDescent="0.25">
      <c r="A3762" s="133" t="s">
        <v>15616</v>
      </c>
      <c r="B3762" s="64" t="s">
        <v>15504</v>
      </c>
      <c r="C3762" s="65">
        <v>34</v>
      </c>
      <c r="D3762" s="66">
        <v>44082</v>
      </c>
      <c r="E3762" s="66">
        <v>44102</v>
      </c>
      <c r="F3762" s="63" t="s">
        <v>6206</v>
      </c>
      <c r="G3762" s="157" t="s">
        <v>15617</v>
      </c>
      <c r="H3762" s="67"/>
      <c r="I3762" s="68"/>
    </row>
    <row r="3763" spans="1:9" ht="14.25" customHeight="1" x14ac:dyDescent="0.25">
      <c r="A3763" s="133" t="s">
        <v>15618</v>
      </c>
      <c r="B3763" s="64" t="s">
        <v>15504</v>
      </c>
      <c r="C3763" s="65">
        <v>34</v>
      </c>
      <c r="D3763" s="66">
        <v>44082</v>
      </c>
      <c r="E3763" s="66">
        <v>44102</v>
      </c>
      <c r="F3763" s="63" t="s">
        <v>6206</v>
      </c>
      <c r="G3763" s="157" t="s">
        <v>15619</v>
      </c>
      <c r="H3763" s="67"/>
      <c r="I3763" s="68"/>
    </row>
    <row r="3764" spans="1:9" ht="14.25" customHeight="1" x14ac:dyDescent="0.25">
      <c r="A3764" s="80" t="s">
        <v>15620</v>
      </c>
      <c r="B3764" s="81" t="s">
        <v>13002</v>
      </c>
      <c r="C3764" s="82">
        <v>34</v>
      </c>
      <c r="D3764" s="83">
        <v>44082</v>
      </c>
      <c r="E3764" s="83">
        <v>44102</v>
      </c>
      <c r="F3764" s="80" t="s">
        <v>628</v>
      </c>
      <c r="G3764" s="81" t="s">
        <v>15621</v>
      </c>
      <c r="H3764" s="84" t="s">
        <v>9446</v>
      </c>
      <c r="I3764" s="80" t="s">
        <v>7224</v>
      </c>
    </row>
    <row r="3765" spans="1:9" ht="14.25" customHeight="1" x14ac:dyDescent="0.25">
      <c r="A3765" s="133" t="s">
        <v>15622</v>
      </c>
      <c r="B3765" s="64" t="s">
        <v>8299</v>
      </c>
      <c r="C3765" s="65">
        <v>34</v>
      </c>
      <c r="D3765" s="66">
        <v>44082</v>
      </c>
      <c r="E3765" s="66">
        <v>44102</v>
      </c>
      <c r="F3765" s="133" t="s">
        <v>816</v>
      </c>
      <c r="G3765" s="157" t="s">
        <v>15623</v>
      </c>
      <c r="H3765" s="67"/>
      <c r="I3765" s="101"/>
    </row>
    <row r="3766" spans="1:9" s="103" customFormat="1" ht="14.25" customHeight="1" x14ac:dyDescent="0.25">
      <c r="A3766" s="136" t="s">
        <v>15624</v>
      </c>
      <c r="B3766" s="81" t="s">
        <v>11037</v>
      </c>
      <c r="C3766" s="82">
        <v>34</v>
      </c>
      <c r="D3766" s="83">
        <v>44082</v>
      </c>
      <c r="E3766" s="83">
        <v>44102</v>
      </c>
      <c r="F3766" s="136" t="s">
        <v>695</v>
      </c>
      <c r="G3766" s="158" t="s">
        <v>15625</v>
      </c>
      <c r="H3766" s="84" t="s">
        <v>8174</v>
      </c>
      <c r="I3766" s="80" t="s">
        <v>7224</v>
      </c>
    </row>
    <row r="3767" spans="1:9" s="73" customFormat="1" ht="14.25" customHeight="1" x14ac:dyDescent="0.25">
      <c r="A3767" s="133" t="s">
        <v>15626</v>
      </c>
      <c r="B3767" s="64" t="s">
        <v>12807</v>
      </c>
      <c r="C3767" s="65">
        <v>34</v>
      </c>
      <c r="D3767" s="66">
        <v>44082</v>
      </c>
      <c r="E3767" s="66">
        <v>44102</v>
      </c>
      <c r="F3767" s="133" t="s">
        <v>1136</v>
      </c>
      <c r="G3767" s="157" t="s">
        <v>15627</v>
      </c>
      <c r="H3767" s="67"/>
      <c r="I3767" s="68"/>
    </row>
    <row r="3768" spans="1:9" ht="14.25" customHeight="1" x14ac:dyDescent="0.25">
      <c r="A3768" s="133" t="s">
        <v>15628</v>
      </c>
      <c r="B3768" s="64" t="s">
        <v>12807</v>
      </c>
      <c r="C3768" s="65">
        <v>34</v>
      </c>
      <c r="D3768" s="66">
        <v>44082</v>
      </c>
      <c r="E3768" s="66">
        <v>44102</v>
      </c>
      <c r="F3768" s="133" t="s">
        <v>1136</v>
      </c>
      <c r="G3768" s="157" t="s">
        <v>15629</v>
      </c>
      <c r="H3768" s="67"/>
      <c r="I3768" s="68"/>
    </row>
    <row r="3769" spans="1:9" ht="14.25" customHeight="1" x14ac:dyDescent="0.25">
      <c r="A3769" s="132" t="s">
        <v>15630</v>
      </c>
      <c r="B3769" s="64" t="s">
        <v>15167</v>
      </c>
      <c r="C3769" s="60">
        <v>34</v>
      </c>
      <c r="D3769" s="61">
        <v>44082</v>
      </c>
      <c r="E3769" s="61">
        <v>44102</v>
      </c>
      <c r="F3769" s="132" t="s">
        <v>6354</v>
      </c>
      <c r="G3769" s="159" t="s">
        <v>15631</v>
      </c>
      <c r="H3769" s="62" t="s">
        <v>15632</v>
      </c>
      <c r="I3769" s="59" t="s">
        <v>7129</v>
      </c>
    </row>
    <row r="3770" spans="1:9" ht="14.25" customHeight="1" x14ac:dyDescent="0.25">
      <c r="A3770" s="132" t="s">
        <v>15633</v>
      </c>
      <c r="B3770" s="64" t="s">
        <v>15167</v>
      </c>
      <c r="C3770" s="60">
        <v>34</v>
      </c>
      <c r="D3770" s="61">
        <v>44082</v>
      </c>
      <c r="E3770" s="61">
        <v>44102</v>
      </c>
      <c r="F3770" s="132" t="s">
        <v>6360</v>
      </c>
      <c r="G3770" s="159" t="s">
        <v>15634</v>
      </c>
      <c r="H3770" s="62" t="s">
        <v>15632</v>
      </c>
      <c r="I3770" s="59" t="s">
        <v>7129</v>
      </c>
    </row>
    <row r="3771" spans="1:9" ht="14.25" customHeight="1" x14ac:dyDescent="0.25">
      <c r="A3771" s="132" t="s">
        <v>15635</v>
      </c>
      <c r="B3771" s="64" t="s">
        <v>15167</v>
      </c>
      <c r="C3771" s="60">
        <v>34</v>
      </c>
      <c r="D3771" s="61">
        <v>44082</v>
      </c>
      <c r="E3771" s="61">
        <v>44102</v>
      </c>
      <c r="F3771" s="132" t="s">
        <v>6484</v>
      </c>
      <c r="G3771" s="159" t="s">
        <v>15636</v>
      </c>
      <c r="H3771" s="62" t="s">
        <v>15632</v>
      </c>
      <c r="I3771" s="59" t="s">
        <v>7129</v>
      </c>
    </row>
    <row r="3772" spans="1:9" ht="14.25" customHeight="1" x14ac:dyDescent="0.25">
      <c r="A3772" s="132" t="s">
        <v>15637</v>
      </c>
      <c r="B3772" s="64" t="s">
        <v>15638</v>
      </c>
      <c r="C3772" s="60">
        <v>34</v>
      </c>
      <c r="D3772" s="61">
        <v>44082</v>
      </c>
      <c r="E3772" s="61">
        <v>44102</v>
      </c>
      <c r="F3772" s="132" t="s">
        <v>2110</v>
      </c>
      <c r="G3772" s="159" t="s">
        <v>15639</v>
      </c>
      <c r="H3772" s="62" t="s">
        <v>8270</v>
      </c>
      <c r="I3772" s="59" t="s">
        <v>7129</v>
      </c>
    </row>
    <row r="3773" spans="1:9" ht="14.25" customHeight="1" x14ac:dyDescent="0.25">
      <c r="A3773" s="136" t="s">
        <v>15637</v>
      </c>
      <c r="B3773" s="81" t="s">
        <v>15638</v>
      </c>
      <c r="C3773" s="82">
        <v>34</v>
      </c>
      <c r="D3773" s="83">
        <v>44082</v>
      </c>
      <c r="E3773" s="83">
        <v>44102</v>
      </c>
      <c r="F3773" s="136" t="s">
        <v>2110</v>
      </c>
      <c r="G3773" s="158" t="s">
        <v>15639</v>
      </c>
      <c r="H3773" s="84" t="s">
        <v>7793</v>
      </c>
      <c r="I3773" s="80" t="s">
        <v>7224</v>
      </c>
    </row>
    <row r="3774" spans="1:9" ht="14.25" customHeight="1" x14ac:dyDescent="0.25">
      <c r="A3774" s="132" t="s">
        <v>15640</v>
      </c>
      <c r="B3774" s="64" t="s">
        <v>15167</v>
      </c>
      <c r="C3774" s="60">
        <v>34</v>
      </c>
      <c r="D3774" s="61">
        <v>44082</v>
      </c>
      <c r="E3774" s="61">
        <v>44102</v>
      </c>
      <c r="F3774" s="132" t="s">
        <v>91</v>
      </c>
      <c r="G3774" s="159" t="s">
        <v>15641</v>
      </c>
      <c r="H3774" s="62" t="s">
        <v>15632</v>
      </c>
      <c r="I3774" s="59" t="s">
        <v>7129</v>
      </c>
    </row>
    <row r="3775" spans="1:9" ht="14.25" customHeight="1" x14ac:dyDescent="0.25">
      <c r="A3775" s="133" t="s">
        <v>15642</v>
      </c>
      <c r="B3775" s="64" t="s">
        <v>15643</v>
      </c>
      <c r="C3775" s="65">
        <v>34</v>
      </c>
      <c r="D3775" s="66">
        <v>44082</v>
      </c>
      <c r="E3775" s="66">
        <v>44102</v>
      </c>
      <c r="F3775" s="133" t="s">
        <v>91</v>
      </c>
      <c r="G3775" s="157" t="s">
        <v>15644</v>
      </c>
      <c r="H3775" s="67" t="s">
        <v>7334</v>
      </c>
      <c r="I3775" s="63" t="s">
        <v>8267</v>
      </c>
    </row>
    <row r="3776" spans="1:9" ht="14.25" customHeight="1" x14ac:dyDescent="0.25">
      <c r="A3776" s="133" t="s">
        <v>15642</v>
      </c>
      <c r="B3776" s="64" t="s">
        <v>15643</v>
      </c>
      <c r="C3776" s="65">
        <v>34</v>
      </c>
      <c r="D3776" s="66">
        <v>44082</v>
      </c>
      <c r="E3776" s="66">
        <v>44102</v>
      </c>
      <c r="F3776" s="133" t="s">
        <v>91</v>
      </c>
      <c r="G3776" s="157" t="s">
        <v>15644</v>
      </c>
      <c r="H3776" s="67" t="s">
        <v>9446</v>
      </c>
      <c r="I3776" s="63" t="s">
        <v>8267</v>
      </c>
    </row>
    <row r="3777" spans="1:9" ht="14.25" customHeight="1" x14ac:dyDescent="0.25">
      <c r="A3777" s="133" t="s">
        <v>15645</v>
      </c>
      <c r="B3777" s="64" t="s">
        <v>15646</v>
      </c>
      <c r="C3777" s="65">
        <v>34</v>
      </c>
      <c r="D3777" s="66">
        <v>44082</v>
      </c>
      <c r="E3777" s="66">
        <v>44102</v>
      </c>
      <c r="F3777" s="133" t="s">
        <v>6861</v>
      </c>
      <c r="G3777" s="157" t="s">
        <v>15647</v>
      </c>
      <c r="H3777" s="67"/>
      <c r="I3777" s="68"/>
    </row>
    <row r="3778" spans="1:9" ht="14.25" customHeight="1" x14ac:dyDescent="0.25">
      <c r="A3778" s="133" t="s">
        <v>15648</v>
      </c>
      <c r="B3778" s="64" t="s">
        <v>15649</v>
      </c>
      <c r="C3778" s="65">
        <v>34</v>
      </c>
      <c r="D3778" s="66">
        <v>44082</v>
      </c>
      <c r="E3778" s="66">
        <v>44102</v>
      </c>
      <c r="F3778" s="133" t="s">
        <v>1756</v>
      </c>
      <c r="G3778" s="157" t="s">
        <v>15650</v>
      </c>
      <c r="H3778" s="67"/>
      <c r="I3778" s="68"/>
    </row>
    <row r="3779" spans="1:9" ht="14.25" customHeight="1" x14ac:dyDescent="0.25">
      <c r="A3779" s="133" t="s">
        <v>15651</v>
      </c>
      <c r="B3779" s="64" t="s">
        <v>8955</v>
      </c>
      <c r="C3779" s="65">
        <v>34</v>
      </c>
      <c r="D3779" s="66">
        <v>44082</v>
      </c>
      <c r="E3779" s="66">
        <v>44102</v>
      </c>
      <c r="F3779" s="133" t="s">
        <v>132</v>
      </c>
      <c r="G3779" s="157" t="s">
        <v>15652</v>
      </c>
      <c r="H3779" s="67"/>
      <c r="I3779" s="68"/>
    </row>
    <row r="3780" spans="1:9" ht="14.25" customHeight="1" x14ac:dyDescent="0.25">
      <c r="A3780" s="133" t="s">
        <v>15653</v>
      </c>
      <c r="B3780" s="64" t="s">
        <v>15654</v>
      </c>
      <c r="C3780" s="65">
        <v>34</v>
      </c>
      <c r="D3780" s="66">
        <v>44082</v>
      </c>
      <c r="E3780" s="66">
        <v>44102</v>
      </c>
      <c r="F3780" s="133" t="s">
        <v>610</v>
      </c>
      <c r="G3780" s="157" t="s">
        <v>15655</v>
      </c>
      <c r="H3780" s="67"/>
      <c r="I3780" s="72"/>
    </row>
    <row r="3781" spans="1:9" ht="14.25" customHeight="1" x14ac:dyDescent="0.25">
      <c r="A3781" s="133" t="s">
        <v>15656</v>
      </c>
      <c r="B3781" s="64" t="s">
        <v>10863</v>
      </c>
      <c r="C3781" s="65">
        <v>34</v>
      </c>
      <c r="D3781" s="66">
        <v>44082</v>
      </c>
      <c r="E3781" s="66">
        <v>44102</v>
      </c>
      <c r="F3781" s="133" t="s">
        <v>1418</v>
      </c>
      <c r="G3781" s="157" t="s">
        <v>15657</v>
      </c>
      <c r="H3781" s="67"/>
      <c r="I3781" s="72"/>
    </row>
    <row r="3782" spans="1:9" ht="14.25" customHeight="1" x14ac:dyDescent="0.25">
      <c r="A3782" s="133" t="s">
        <v>15658</v>
      </c>
      <c r="B3782" s="64" t="s">
        <v>8418</v>
      </c>
      <c r="C3782" s="65">
        <v>34</v>
      </c>
      <c r="D3782" s="66">
        <v>44082</v>
      </c>
      <c r="E3782" s="66">
        <v>44102</v>
      </c>
      <c r="F3782" s="133" t="s">
        <v>6934</v>
      </c>
      <c r="G3782" s="157" t="s">
        <v>15659</v>
      </c>
      <c r="H3782" s="67"/>
      <c r="I3782" s="101"/>
    </row>
    <row r="3783" spans="1:9" ht="14.25" customHeight="1" x14ac:dyDescent="0.25">
      <c r="A3783" s="133" t="s">
        <v>15660</v>
      </c>
      <c r="B3783" s="64" t="s">
        <v>15661</v>
      </c>
      <c r="C3783" s="65">
        <v>34</v>
      </c>
      <c r="D3783" s="66">
        <v>44082</v>
      </c>
      <c r="E3783" s="66">
        <v>44102</v>
      </c>
      <c r="F3783" s="133" t="s">
        <v>605</v>
      </c>
      <c r="G3783" s="157" t="s">
        <v>15662</v>
      </c>
      <c r="H3783" s="67"/>
      <c r="I3783" s="68"/>
    </row>
    <row r="3784" spans="1:9" ht="14.25" customHeight="1" x14ac:dyDescent="0.25">
      <c r="A3784" s="133" t="s">
        <v>15663</v>
      </c>
      <c r="B3784" s="64" t="s">
        <v>15664</v>
      </c>
      <c r="C3784" s="65">
        <v>34</v>
      </c>
      <c r="D3784" s="66">
        <v>44082</v>
      </c>
      <c r="E3784" s="66">
        <v>44102</v>
      </c>
      <c r="F3784" s="133" t="s">
        <v>38</v>
      </c>
      <c r="G3784" s="157" t="s">
        <v>15665</v>
      </c>
      <c r="H3784" s="67"/>
      <c r="I3784" s="72"/>
    </row>
    <row r="3785" spans="1:9" ht="14.25" customHeight="1" x14ac:dyDescent="0.25">
      <c r="A3785" s="133" t="s">
        <v>15666</v>
      </c>
      <c r="B3785" s="64" t="s">
        <v>15667</v>
      </c>
      <c r="C3785" s="65">
        <v>34</v>
      </c>
      <c r="D3785" s="66">
        <v>44082</v>
      </c>
      <c r="E3785" s="66">
        <v>44102</v>
      </c>
      <c r="F3785" s="133" t="s">
        <v>135</v>
      </c>
      <c r="G3785" s="157" t="s">
        <v>15668</v>
      </c>
      <c r="H3785" s="67"/>
      <c r="I3785" s="72"/>
    </row>
    <row r="3786" spans="1:9" ht="14.25" customHeight="1" x14ac:dyDescent="0.25">
      <c r="A3786" s="136" t="s">
        <v>15669</v>
      </c>
      <c r="B3786" s="81" t="s">
        <v>15167</v>
      </c>
      <c r="C3786" s="82">
        <v>34</v>
      </c>
      <c r="D3786" s="83">
        <v>44082</v>
      </c>
      <c r="E3786" s="83">
        <v>44102</v>
      </c>
      <c r="F3786" s="136" t="s">
        <v>7088</v>
      </c>
      <c r="G3786" s="158" t="s">
        <v>15670</v>
      </c>
      <c r="H3786" s="84" t="s">
        <v>15671</v>
      </c>
      <c r="I3786" s="80" t="s">
        <v>7224</v>
      </c>
    </row>
    <row r="3787" spans="1:9" ht="14.25" customHeight="1" x14ac:dyDescent="0.25">
      <c r="A3787" s="167" t="s">
        <v>15672</v>
      </c>
      <c r="B3787" s="64" t="s">
        <v>4503</v>
      </c>
      <c r="C3787" s="65">
        <v>35</v>
      </c>
      <c r="D3787" s="66">
        <v>44089</v>
      </c>
      <c r="E3787" s="66">
        <v>44109</v>
      </c>
      <c r="F3787" s="133" t="s">
        <v>4980</v>
      </c>
      <c r="G3787" s="157" t="s">
        <v>15673</v>
      </c>
      <c r="H3787" s="67"/>
      <c r="I3787" s="68"/>
    </row>
    <row r="3788" spans="1:9" ht="14.25" customHeight="1" x14ac:dyDescent="0.25">
      <c r="A3788" s="167" t="s">
        <v>15674</v>
      </c>
      <c r="B3788" s="64" t="s">
        <v>15675</v>
      </c>
      <c r="C3788" s="65">
        <v>35</v>
      </c>
      <c r="D3788" s="66">
        <v>44089</v>
      </c>
      <c r="E3788" s="66">
        <v>44109</v>
      </c>
      <c r="F3788" s="133" t="s">
        <v>64</v>
      </c>
      <c r="G3788" s="157" t="s">
        <v>15676</v>
      </c>
      <c r="H3788" s="67"/>
      <c r="I3788" s="68"/>
    </row>
    <row r="3789" spans="1:9" s="73" customFormat="1" ht="14.25" customHeight="1" x14ac:dyDescent="0.25">
      <c r="A3789" s="167" t="s">
        <v>15677</v>
      </c>
      <c r="B3789" s="64" t="s">
        <v>15678</v>
      </c>
      <c r="C3789" s="65">
        <v>35</v>
      </c>
      <c r="D3789" s="66">
        <v>44089</v>
      </c>
      <c r="E3789" s="66">
        <v>44109</v>
      </c>
      <c r="F3789" s="133" t="s">
        <v>1354</v>
      </c>
      <c r="G3789" s="157" t="s">
        <v>15679</v>
      </c>
      <c r="H3789" s="67"/>
      <c r="I3789" s="72"/>
    </row>
    <row r="3790" spans="1:9" ht="14.25" customHeight="1" x14ac:dyDescent="0.25">
      <c r="A3790" s="167" t="s">
        <v>15680</v>
      </c>
      <c r="B3790" s="64" t="s">
        <v>15678</v>
      </c>
      <c r="C3790" s="65">
        <v>35</v>
      </c>
      <c r="D3790" s="66">
        <v>44089</v>
      </c>
      <c r="E3790" s="66">
        <v>44109</v>
      </c>
      <c r="F3790" s="133" t="s">
        <v>1354</v>
      </c>
      <c r="G3790" s="157" t="s">
        <v>15681</v>
      </c>
      <c r="H3790" s="67"/>
      <c r="I3790" s="72"/>
    </row>
    <row r="3791" spans="1:9" ht="14.25" customHeight="1" x14ac:dyDescent="0.25">
      <c r="A3791" s="167" t="s">
        <v>15682</v>
      </c>
      <c r="B3791" s="64" t="s">
        <v>15678</v>
      </c>
      <c r="C3791" s="65">
        <v>35</v>
      </c>
      <c r="D3791" s="66">
        <v>44089</v>
      </c>
      <c r="E3791" s="66">
        <v>44109</v>
      </c>
      <c r="F3791" s="133" t="s">
        <v>1354</v>
      </c>
      <c r="G3791" s="157" t="s">
        <v>15683</v>
      </c>
      <c r="H3791" s="67"/>
      <c r="I3791" s="72"/>
    </row>
    <row r="3792" spans="1:9" ht="14.25" customHeight="1" x14ac:dyDescent="0.25">
      <c r="A3792" s="167" t="s">
        <v>15684</v>
      </c>
      <c r="B3792" s="64" t="s">
        <v>4616</v>
      </c>
      <c r="C3792" s="65">
        <v>35</v>
      </c>
      <c r="D3792" s="66">
        <v>44089</v>
      </c>
      <c r="E3792" s="66">
        <v>44109</v>
      </c>
      <c r="F3792" s="133" t="s">
        <v>714</v>
      </c>
      <c r="G3792" s="157" t="s">
        <v>15685</v>
      </c>
      <c r="H3792" s="67"/>
      <c r="I3792" s="95"/>
    </row>
    <row r="3793" spans="1:9" s="75" customFormat="1" ht="14.25" customHeight="1" x14ac:dyDescent="0.25">
      <c r="A3793" s="167" t="s">
        <v>15686</v>
      </c>
      <c r="B3793" s="64" t="s">
        <v>9779</v>
      </c>
      <c r="C3793" s="65">
        <v>35</v>
      </c>
      <c r="D3793" s="66">
        <v>44089</v>
      </c>
      <c r="E3793" s="66">
        <v>44109</v>
      </c>
      <c r="F3793" s="133" t="s">
        <v>1470</v>
      </c>
      <c r="G3793" s="157" t="s">
        <v>15687</v>
      </c>
      <c r="H3793" s="67"/>
      <c r="I3793" s="68"/>
    </row>
    <row r="3794" spans="1:9" ht="14.25" customHeight="1" x14ac:dyDescent="0.25">
      <c r="A3794" s="167" t="s">
        <v>15688</v>
      </c>
      <c r="B3794" s="64" t="s">
        <v>9779</v>
      </c>
      <c r="C3794" s="65">
        <v>35</v>
      </c>
      <c r="D3794" s="66">
        <v>44089</v>
      </c>
      <c r="E3794" s="66">
        <v>44109</v>
      </c>
      <c r="F3794" s="133" t="s">
        <v>1470</v>
      </c>
      <c r="G3794" s="157" t="s">
        <v>15689</v>
      </c>
      <c r="H3794" s="67"/>
      <c r="I3794" s="68"/>
    </row>
    <row r="3795" spans="1:9" s="75" customFormat="1" ht="14.25" customHeight="1" x14ac:dyDescent="0.25">
      <c r="A3795" s="168" t="s">
        <v>15690</v>
      </c>
      <c r="B3795" s="64" t="s">
        <v>12544</v>
      </c>
      <c r="C3795" s="60">
        <v>35</v>
      </c>
      <c r="D3795" s="61">
        <v>44089</v>
      </c>
      <c r="E3795" s="61">
        <v>44109</v>
      </c>
      <c r="F3795" s="132" t="s">
        <v>842</v>
      </c>
      <c r="G3795" s="159" t="s">
        <v>15691</v>
      </c>
      <c r="H3795" s="62" t="s">
        <v>12058</v>
      </c>
      <c r="I3795" s="59" t="s">
        <v>7129</v>
      </c>
    </row>
    <row r="3796" spans="1:9" ht="14.25" customHeight="1" x14ac:dyDescent="0.25">
      <c r="A3796" s="168" t="s">
        <v>15690</v>
      </c>
      <c r="B3796" s="64" t="s">
        <v>12544</v>
      </c>
      <c r="C3796" s="60">
        <v>35</v>
      </c>
      <c r="D3796" s="61">
        <v>44089</v>
      </c>
      <c r="E3796" s="61">
        <v>44109</v>
      </c>
      <c r="F3796" s="132" t="s">
        <v>842</v>
      </c>
      <c r="G3796" s="159" t="s">
        <v>15691</v>
      </c>
      <c r="H3796" s="97" t="s">
        <v>15692</v>
      </c>
      <c r="I3796" s="59" t="s">
        <v>7129</v>
      </c>
    </row>
    <row r="3797" spans="1:9" ht="14.25" customHeight="1" x14ac:dyDescent="0.25">
      <c r="A3797" s="168" t="s">
        <v>15690</v>
      </c>
      <c r="B3797" s="64" t="s">
        <v>12544</v>
      </c>
      <c r="C3797" s="60">
        <v>35</v>
      </c>
      <c r="D3797" s="61">
        <v>44089</v>
      </c>
      <c r="E3797" s="61">
        <v>44109</v>
      </c>
      <c r="F3797" s="132" t="s">
        <v>842</v>
      </c>
      <c r="G3797" s="159" t="s">
        <v>15691</v>
      </c>
      <c r="H3797" s="97" t="s">
        <v>15693</v>
      </c>
      <c r="I3797" s="59" t="s">
        <v>7129</v>
      </c>
    </row>
    <row r="3798" spans="1:9" ht="14.25" customHeight="1" x14ac:dyDescent="0.25">
      <c r="A3798" s="167" t="s">
        <v>15694</v>
      </c>
      <c r="B3798" s="64" t="s">
        <v>4389</v>
      </c>
      <c r="C3798" s="65">
        <v>35</v>
      </c>
      <c r="D3798" s="66">
        <v>44089</v>
      </c>
      <c r="E3798" s="66">
        <v>44109</v>
      </c>
      <c r="F3798" s="133" t="s">
        <v>5134</v>
      </c>
      <c r="G3798" s="157" t="s">
        <v>15695</v>
      </c>
      <c r="H3798" s="67"/>
      <c r="I3798" s="68"/>
    </row>
    <row r="3799" spans="1:9" s="73" customFormat="1" ht="14.25" customHeight="1" x14ac:dyDescent="0.25">
      <c r="A3799" s="167" t="s">
        <v>15696</v>
      </c>
      <c r="B3799" s="64" t="s">
        <v>8786</v>
      </c>
      <c r="C3799" s="65">
        <v>35</v>
      </c>
      <c r="D3799" s="66">
        <v>44089</v>
      </c>
      <c r="E3799" s="66">
        <v>44109</v>
      </c>
      <c r="F3799" s="133" t="s">
        <v>2729</v>
      </c>
      <c r="G3799" s="157" t="s">
        <v>15697</v>
      </c>
      <c r="H3799" s="67"/>
      <c r="I3799" s="68"/>
    </row>
    <row r="3800" spans="1:9" ht="14.25" customHeight="1" x14ac:dyDescent="0.25">
      <c r="A3800" s="167" t="s">
        <v>15698</v>
      </c>
      <c r="B3800" s="64" t="s">
        <v>15699</v>
      </c>
      <c r="C3800" s="65">
        <v>35</v>
      </c>
      <c r="D3800" s="66">
        <v>44089</v>
      </c>
      <c r="E3800" s="66">
        <v>44109</v>
      </c>
      <c r="F3800" s="133" t="s">
        <v>122</v>
      </c>
      <c r="G3800" s="157" t="s">
        <v>15700</v>
      </c>
      <c r="H3800" s="67"/>
      <c r="I3800" s="68"/>
    </row>
    <row r="3801" spans="1:9" s="73" customFormat="1" ht="14.25" customHeight="1" x14ac:dyDescent="0.25">
      <c r="A3801" s="169" t="s">
        <v>15701</v>
      </c>
      <c r="B3801" s="81" t="s">
        <v>14401</v>
      </c>
      <c r="C3801" s="82">
        <v>35</v>
      </c>
      <c r="D3801" s="83">
        <v>44089</v>
      </c>
      <c r="E3801" s="83">
        <v>44109</v>
      </c>
      <c r="F3801" s="136" t="s">
        <v>793</v>
      </c>
      <c r="G3801" s="158" t="s">
        <v>15702</v>
      </c>
      <c r="H3801" s="84" t="s">
        <v>13243</v>
      </c>
      <c r="I3801" s="85" t="s">
        <v>7224</v>
      </c>
    </row>
    <row r="3802" spans="1:9" ht="14.25" customHeight="1" x14ac:dyDescent="0.25">
      <c r="A3802" s="168" t="s">
        <v>15703</v>
      </c>
      <c r="B3802" s="64" t="s">
        <v>4019</v>
      </c>
      <c r="C3802" s="60">
        <v>35</v>
      </c>
      <c r="D3802" s="61">
        <v>44089</v>
      </c>
      <c r="E3802" s="61">
        <v>44109</v>
      </c>
      <c r="F3802" s="132" t="s">
        <v>5161</v>
      </c>
      <c r="G3802" s="159" t="s">
        <v>15704</v>
      </c>
      <c r="H3802" s="62" t="s">
        <v>7225</v>
      </c>
      <c r="I3802" s="59" t="s">
        <v>7129</v>
      </c>
    </row>
    <row r="3803" spans="1:9" ht="14.25" customHeight="1" x14ac:dyDescent="0.25">
      <c r="A3803" s="168" t="s">
        <v>15703</v>
      </c>
      <c r="B3803" s="64" t="s">
        <v>4019</v>
      </c>
      <c r="C3803" s="60">
        <v>35</v>
      </c>
      <c r="D3803" s="61">
        <v>44089</v>
      </c>
      <c r="E3803" s="61">
        <v>44109</v>
      </c>
      <c r="F3803" s="132" t="s">
        <v>5161</v>
      </c>
      <c r="G3803" s="159" t="s">
        <v>15704</v>
      </c>
      <c r="H3803" s="62" t="s">
        <v>14606</v>
      </c>
      <c r="I3803" s="59" t="s">
        <v>7129</v>
      </c>
    </row>
    <row r="3804" spans="1:9" s="73" customFormat="1" ht="14.25" customHeight="1" x14ac:dyDescent="0.25">
      <c r="A3804" s="167" t="s">
        <v>15705</v>
      </c>
      <c r="B3804" s="64" t="s">
        <v>15706</v>
      </c>
      <c r="C3804" s="65">
        <v>35</v>
      </c>
      <c r="D3804" s="66">
        <v>44089</v>
      </c>
      <c r="E3804" s="66">
        <v>44109</v>
      </c>
      <c r="F3804" s="133" t="s">
        <v>980</v>
      </c>
      <c r="G3804" s="157" t="s">
        <v>15707</v>
      </c>
      <c r="H3804" s="67"/>
      <c r="I3804" s="68"/>
    </row>
    <row r="3805" spans="1:9" ht="14.25" customHeight="1" x14ac:dyDescent="0.25">
      <c r="A3805" s="167" t="s">
        <v>15708</v>
      </c>
      <c r="B3805" s="64" t="s">
        <v>4312</v>
      </c>
      <c r="C3805" s="65">
        <v>35</v>
      </c>
      <c r="D3805" s="66">
        <v>44089</v>
      </c>
      <c r="E3805" s="66">
        <v>44109</v>
      </c>
      <c r="F3805" s="133" t="s">
        <v>948</v>
      </c>
      <c r="G3805" s="157" t="s">
        <v>15709</v>
      </c>
      <c r="H3805" s="67"/>
      <c r="I3805" s="68"/>
    </row>
    <row r="3806" spans="1:9" ht="14.25" customHeight="1" x14ac:dyDescent="0.25">
      <c r="A3806" s="167" t="s">
        <v>15710</v>
      </c>
      <c r="B3806" s="64" t="s">
        <v>10505</v>
      </c>
      <c r="C3806" s="65">
        <v>35</v>
      </c>
      <c r="D3806" s="66">
        <v>44089</v>
      </c>
      <c r="E3806" s="66">
        <v>44109</v>
      </c>
      <c r="F3806" s="133" t="s">
        <v>5182</v>
      </c>
      <c r="G3806" s="157" t="s">
        <v>15711</v>
      </c>
      <c r="H3806" s="67"/>
      <c r="I3806" s="68"/>
    </row>
    <row r="3807" spans="1:9" ht="14.25" customHeight="1" x14ac:dyDescent="0.25">
      <c r="A3807" s="167" t="s">
        <v>15712</v>
      </c>
      <c r="B3807" s="64" t="s">
        <v>4307</v>
      </c>
      <c r="C3807" s="65">
        <v>35</v>
      </c>
      <c r="D3807" s="66">
        <v>44089</v>
      </c>
      <c r="E3807" s="66">
        <v>44109</v>
      </c>
      <c r="F3807" s="133" t="s">
        <v>147</v>
      </c>
      <c r="G3807" s="157" t="s">
        <v>15713</v>
      </c>
      <c r="H3807" s="67"/>
      <c r="I3807" s="68"/>
    </row>
    <row r="3808" spans="1:9" ht="14.25" customHeight="1" x14ac:dyDescent="0.25">
      <c r="A3808" s="167" t="s">
        <v>15714</v>
      </c>
      <c r="B3808" s="64" t="s">
        <v>15715</v>
      </c>
      <c r="C3808" s="65">
        <v>35</v>
      </c>
      <c r="D3808" s="66">
        <v>44089</v>
      </c>
      <c r="E3808" s="66">
        <v>44109</v>
      </c>
      <c r="F3808" s="133" t="s">
        <v>129</v>
      </c>
      <c r="G3808" s="157" t="s">
        <v>15716</v>
      </c>
      <c r="H3808" s="67"/>
      <c r="I3808" s="68"/>
    </row>
    <row r="3809" spans="1:9" ht="14.25" customHeight="1" x14ac:dyDescent="0.25">
      <c r="A3809" s="167" t="s">
        <v>15717</v>
      </c>
      <c r="B3809" s="64" t="s">
        <v>15718</v>
      </c>
      <c r="C3809" s="65">
        <v>35</v>
      </c>
      <c r="D3809" s="66">
        <v>44089</v>
      </c>
      <c r="E3809" s="66">
        <v>44109</v>
      </c>
      <c r="F3809" s="133" t="s">
        <v>129</v>
      </c>
      <c r="G3809" s="157" t="s">
        <v>15719</v>
      </c>
      <c r="H3809" s="67"/>
      <c r="I3809" s="72"/>
    </row>
    <row r="3810" spans="1:9" ht="14.25" customHeight="1" x14ac:dyDescent="0.25">
      <c r="A3810" s="167" t="s">
        <v>15720</v>
      </c>
      <c r="B3810" s="64" t="s">
        <v>15721</v>
      </c>
      <c r="C3810" s="65">
        <v>35</v>
      </c>
      <c r="D3810" s="66">
        <v>44089</v>
      </c>
      <c r="E3810" s="66">
        <v>44109</v>
      </c>
      <c r="F3810" s="133" t="s">
        <v>129</v>
      </c>
      <c r="G3810" s="157" t="s">
        <v>15722</v>
      </c>
      <c r="H3810" s="67"/>
      <c r="I3810" s="68"/>
    </row>
    <row r="3811" spans="1:9" s="73" customFormat="1" ht="14.25" customHeight="1" x14ac:dyDescent="0.25">
      <c r="A3811" s="167" t="s">
        <v>15723</v>
      </c>
      <c r="B3811" s="64" t="s">
        <v>15724</v>
      </c>
      <c r="C3811" s="65">
        <v>35</v>
      </c>
      <c r="D3811" s="66">
        <v>44089</v>
      </c>
      <c r="E3811" s="66">
        <v>44109</v>
      </c>
      <c r="F3811" s="133" t="s">
        <v>361</v>
      </c>
      <c r="G3811" s="157" t="s">
        <v>15725</v>
      </c>
      <c r="H3811" s="67"/>
      <c r="I3811" s="72"/>
    </row>
    <row r="3812" spans="1:9" s="73" customFormat="1" ht="14.25" customHeight="1" x14ac:dyDescent="0.25">
      <c r="A3812" s="167" t="s">
        <v>15726</v>
      </c>
      <c r="B3812" s="64" t="s">
        <v>15727</v>
      </c>
      <c r="C3812" s="65">
        <v>35</v>
      </c>
      <c r="D3812" s="66">
        <v>44089</v>
      </c>
      <c r="E3812" s="66">
        <v>44109</v>
      </c>
      <c r="F3812" s="133" t="s">
        <v>332</v>
      </c>
      <c r="G3812" s="157" t="s">
        <v>15728</v>
      </c>
      <c r="H3812" s="67"/>
      <c r="I3812" s="72"/>
    </row>
    <row r="3813" spans="1:9" s="73" customFormat="1" ht="14.25" customHeight="1" x14ac:dyDescent="0.25">
      <c r="A3813" s="167" t="s">
        <v>15729</v>
      </c>
      <c r="B3813" s="64" t="s">
        <v>15730</v>
      </c>
      <c r="C3813" s="65">
        <v>35</v>
      </c>
      <c r="D3813" s="66">
        <v>44089</v>
      </c>
      <c r="E3813" s="66">
        <v>44109</v>
      </c>
      <c r="F3813" s="133" t="s">
        <v>5310</v>
      </c>
      <c r="G3813" s="157" t="s">
        <v>15731</v>
      </c>
      <c r="H3813" s="67"/>
      <c r="I3813" s="68"/>
    </row>
    <row r="3814" spans="1:9" s="73" customFormat="1" ht="14.25" customHeight="1" x14ac:dyDescent="0.25">
      <c r="A3814" s="167" t="s">
        <v>15732</v>
      </c>
      <c r="B3814" s="64" t="s">
        <v>4914</v>
      </c>
      <c r="C3814" s="65">
        <v>35</v>
      </c>
      <c r="D3814" s="66">
        <v>44089</v>
      </c>
      <c r="E3814" s="66">
        <v>44109</v>
      </c>
      <c r="F3814" s="133" t="s">
        <v>3496</v>
      </c>
      <c r="G3814" s="157" t="s">
        <v>15733</v>
      </c>
      <c r="H3814" s="67"/>
      <c r="I3814" s="68"/>
    </row>
    <row r="3815" spans="1:9" s="73" customFormat="1" ht="14.25" customHeight="1" x14ac:dyDescent="0.25">
      <c r="A3815" s="167" t="s">
        <v>15734</v>
      </c>
      <c r="B3815" s="64" t="s">
        <v>15735</v>
      </c>
      <c r="C3815" s="65">
        <v>35</v>
      </c>
      <c r="D3815" s="66">
        <v>44089</v>
      </c>
      <c r="E3815" s="66">
        <v>44109</v>
      </c>
      <c r="F3815" s="133" t="s">
        <v>358</v>
      </c>
      <c r="G3815" s="157" t="s">
        <v>15736</v>
      </c>
      <c r="H3815" s="67"/>
      <c r="I3815" s="68"/>
    </row>
    <row r="3816" spans="1:9" s="73" customFormat="1" ht="14.25" customHeight="1" x14ac:dyDescent="0.25">
      <c r="A3816" s="167" t="s">
        <v>15737</v>
      </c>
      <c r="B3816" s="64" t="s">
        <v>15738</v>
      </c>
      <c r="C3816" s="65">
        <v>35</v>
      </c>
      <c r="D3816" s="66">
        <v>44089</v>
      </c>
      <c r="E3816" s="66">
        <v>44109</v>
      </c>
      <c r="F3816" s="133" t="s">
        <v>165</v>
      </c>
      <c r="G3816" s="157" t="s">
        <v>15739</v>
      </c>
      <c r="H3816" s="67"/>
      <c r="I3816" s="72"/>
    </row>
    <row r="3817" spans="1:9" s="73" customFormat="1" ht="14.25" customHeight="1" x14ac:dyDescent="0.25">
      <c r="A3817" s="167" t="s">
        <v>15740</v>
      </c>
      <c r="B3817" s="64" t="s">
        <v>7473</v>
      </c>
      <c r="C3817" s="65">
        <v>35</v>
      </c>
      <c r="D3817" s="66">
        <v>44089</v>
      </c>
      <c r="E3817" s="66">
        <v>44109</v>
      </c>
      <c r="F3817" s="133" t="s">
        <v>1405</v>
      </c>
      <c r="G3817" s="157" t="s">
        <v>15741</v>
      </c>
      <c r="H3817" s="67"/>
      <c r="I3817" s="68"/>
    </row>
    <row r="3818" spans="1:9" s="73" customFormat="1" ht="14.25" customHeight="1" x14ac:dyDescent="0.25">
      <c r="A3818" s="168" t="s">
        <v>15742</v>
      </c>
      <c r="B3818" s="64" t="s">
        <v>10938</v>
      </c>
      <c r="C3818" s="60">
        <v>35</v>
      </c>
      <c r="D3818" s="61">
        <v>44089</v>
      </c>
      <c r="E3818" s="61">
        <v>44109</v>
      </c>
      <c r="F3818" s="132" t="s">
        <v>35</v>
      </c>
      <c r="G3818" s="159" t="s">
        <v>15743</v>
      </c>
      <c r="H3818" s="62" t="s">
        <v>4453</v>
      </c>
      <c r="I3818" s="59" t="s">
        <v>7129</v>
      </c>
    </row>
    <row r="3819" spans="1:9" s="73" customFormat="1" ht="14.25" customHeight="1" x14ac:dyDescent="0.25">
      <c r="A3819" s="167" t="s">
        <v>15744</v>
      </c>
      <c r="B3819" s="64" t="s">
        <v>15102</v>
      </c>
      <c r="C3819" s="65">
        <v>35</v>
      </c>
      <c r="D3819" s="66">
        <v>44089</v>
      </c>
      <c r="E3819" s="66">
        <v>44109</v>
      </c>
      <c r="F3819" s="133" t="s">
        <v>281</v>
      </c>
      <c r="G3819" s="157" t="s">
        <v>15745</v>
      </c>
      <c r="H3819" s="126"/>
      <c r="I3819" s="68"/>
    </row>
    <row r="3820" spans="1:9" s="73" customFormat="1" ht="14.25" customHeight="1" x14ac:dyDescent="0.25">
      <c r="A3820" s="167" t="s">
        <v>15746</v>
      </c>
      <c r="B3820" s="64" t="s">
        <v>15102</v>
      </c>
      <c r="C3820" s="65">
        <v>35</v>
      </c>
      <c r="D3820" s="66">
        <v>44089</v>
      </c>
      <c r="E3820" s="66">
        <v>44109</v>
      </c>
      <c r="F3820" s="133" t="s">
        <v>281</v>
      </c>
      <c r="G3820" s="157" t="s">
        <v>15747</v>
      </c>
      <c r="H3820" s="67"/>
      <c r="I3820" s="68"/>
    </row>
    <row r="3821" spans="1:9" s="73" customFormat="1" ht="14.25" customHeight="1" x14ac:dyDescent="0.25">
      <c r="A3821" s="167" t="s">
        <v>15748</v>
      </c>
      <c r="B3821" s="64" t="s">
        <v>15102</v>
      </c>
      <c r="C3821" s="65">
        <v>35</v>
      </c>
      <c r="D3821" s="66">
        <v>44089</v>
      </c>
      <c r="E3821" s="66">
        <v>44109</v>
      </c>
      <c r="F3821" s="133" t="s">
        <v>281</v>
      </c>
      <c r="G3821" s="157" t="s">
        <v>15749</v>
      </c>
      <c r="H3821" s="67"/>
      <c r="I3821" s="68"/>
    </row>
    <row r="3822" spans="1:9" s="73" customFormat="1" ht="14.25" customHeight="1" x14ac:dyDescent="0.25">
      <c r="A3822" s="167" t="s">
        <v>15750</v>
      </c>
      <c r="B3822" s="64" t="s">
        <v>15102</v>
      </c>
      <c r="C3822" s="65">
        <v>35</v>
      </c>
      <c r="D3822" s="66">
        <v>44089</v>
      </c>
      <c r="E3822" s="66">
        <v>44109</v>
      </c>
      <c r="F3822" s="133" t="s">
        <v>281</v>
      </c>
      <c r="G3822" s="157" t="s">
        <v>15751</v>
      </c>
      <c r="H3822" s="67"/>
      <c r="I3822" s="68"/>
    </row>
    <row r="3823" spans="1:9" ht="14.25" customHeight="1" x14ac:dyDescent="0.25">
      <c r="A3823" s="167" t="s">
        <v>15752</v>
      </c>
      <c r="B3823" s="64" t="s">
        <v>15102</v>
      </c>
      <c r="C3823" s="65">
        <v>35</v>
      </c>
      <c r="D3823" s="66">
        <v>44089</v>
      </c>
      <c r="E3823" s="66">
        <v>44109</v>
      </c>
      <c r="F3823" s="133" t="s">
        <v>281</v>
      </c>
      <c r="G3823" s="157" t="s">
        <v>15753</v>
      </c>
      <c r="H3823" s="67"/>
      <c r="I3823" s="72"/>
    </row>
    <row r="3824" spans="1:9" s="73" customFormat="1" ht="14.25" customHeight="1" x14ac:dyDescent="0.25">
      <c r="A3824" s="169" t="s">
        <v>15754</v>
      </c>
      <c r="B3824" s="81" t="s">
        <v>4072</v>
      </c>
      <c r="C3824" s="82">
        <v>35</v>
      </c>
      <c r="D3824" s="83">
        <v>44089</v>
      </c>
      <c r="E3824" s="83">
        <v>44109</v>
      </c>
      <c r="F3824" s="136" t="s">
        <v>422</v>
      </c>
      <c r="G3824" s="158" t="s">
        <v>15755</v>
      </c>
      <c r="H3824" s="84" t="s">
        <v>15756</v>
      </c>
      <c r="I3824" s="80" t="s">
        <v>7224</v>
      </c>
    </row>
    <row r="3825" spans="1:9" s="73" customFormat="1" ht="14.25" customHeight="1" x14ac:dyDescent="0.25">
      <c r="A3825" s="169" t="s">
        <v>15757</v>
      </c>
      <c r="B3825" s="81" t="s">
        <v>15758</v>
      </c>
      <c r="C3825" s="82">
        <v>35</v>
      </c>
      <c r="D3825" s="83">
        <v>44089</v>
      </c>
      <c r="E3825" s="83">
        <v>44109</v>
      </c>
      <c r="F3825" s="136" t="s">
        <v>220</v>
      </c>
      <c r="G3825" s="158" t="s">
        <v>15759</v>
      </c>
      <c r="H3825" s="84" t="s">
        <v>15760</v>
      </c>
      <c r="I3825" s="85" t="s">
        <v>7224</v>
      </c>
    </row>
    <row r="3826" spans="1:9" ht="14.25" customHeight="1" x14ac:dyDescent="0.25">
      <c r="A3826" s="167" t="s">
        <v>15761</v>
      </c>
      <c r="B3826" s="64" t="s">
        <v>15721</v>
      </c>
      <c r="C3826" s="65">
        <v>35</v>
      </c>
      <c r="D3826" s="66">
        <v>44089</v>
      </c>
      <c r="E3826" s="66">
        <v>44109</v>
      </c>
      <c r="F3826" s="133" t="s">
        <v>1867</v>
      </c>
      <c r="G3826" s="157" t="s">
        <v>15762</v>
      </c>
      <c r="H3826" s="67"/>
      <c r="I3826" s="68"/>
    </row>
    <row r="3827" spans="1:9" ht="14.25" customHeight="1" x14ac:dyDescent="0.25">
      <c r="A3827" s="167" t="s">
        <v>15763</v>
      </c>
      <c r="B3827" s="64" t="s">
        <v>15764</v>
      </c>
      <c r="C3827" s="65">
        <v>35</v>
      </c>
      <c r="D3827" s="66">
        <v>44089</v>
      </c>
      <c r="E3827" s="66">
        <v>44109</v>
      </c>
      <c r="F3827" s="133" t="s">
        <v>5876</v>
      </c>
      <c r="G3827" s="157" t="s">
        <v>15765</v>
      </c>
      <c r="H3827" s="67"/>
      <c r="I3827" s="68"/>
    </row>
    <row r="3828" spans="1:9" ht="14.25" customHeight="1" x14ac:dyDescent="0.25">
      <c r="A3828" s="169" t="s">
        <v>15766</v>
      </c>
      <c r="B3828" s="81" t="s">
        <v>15767</v>
      </c>
      <c r="C3828" s="82">
        <v>35</v>
      </c>
      <c r="D3828" s="83">
        <v>44089</v>
      </c>
      <c r="E3828" s="83">
        <v>44109</v>
      </c>
      <c r="F3828" s="136" t="s">
        <v>5957</v>
      </c>
      <c r="G3828" s="158" t="s">
        <v>15768</v>
      </c>
      <c r="H3828" s="84" t="s">
        <v>7785</v>
      </c>
      <c r="I3828" s="80" t="s">
        <v>7224</v>
      </c>
    </row>
    <row r="3829" spans="1:9" ht="14.25" customHeight="1" x14ac:dyDescent="0.25">
      <c r="A3829" s="168" t="s">
        <v>15766</v>
      </c>
      <c r="B3829" s="64" t="s">
        <v>15767</v>
      </c>
      <c r="C3829" s="60">
        <v>35</v>
      </c>
      <c r="D3829" s="61">
        <v>44089</v>
      </c>
      <c r="E3829" s="61">
        <v>44109</v>
      </c>
      <c r="F3829" s="132" t="s">
        <v>5957</v>
      </c>
      <c r="G3829" s="159" t="s">
        <v>15768</v>
      </c>
      <c r="H3829" s="62" t="s">
        <v>9118</v>
      </c>
      <c r="I3829" s="59" t="s">
        <v>7129</v>
      </c>
    </row>
    <row r="3830" spans="1:9" ht="14.25" customHeight="1" x14ac:dyDescent="0.25">
      <c r="A3830" s="168" t="s">
        <v>15766</v>
      </c>
      <c r="B3830" s="64" t="s">
        <v>15767</v>
      </c>
      <c r="C3830" s="60">
        <v>35</v>
      </c>
      <c r="D3830" s="61">
        <v>44089</v>
      </c>
      <c r="E3830" s="61">
        <v>44109</v>
      </c>
      <c r="F3830" s="132" t="s">
        <v>5957</v>
      </c>
      <c r="G3830" s="159" t="s">
        <v>15768</v>
      </c>
      <c r="H3830" s="62" t="s">
        <v>7793</v>
      </c>
      <c r="I3830" s="59" t="s">
        <v>7129</v>
      </c>
    </row>
    <row r="3831" spans="1:9" ht="14.25" customHeight="1" x14ac:dyDescent="0.25">
      <c r="A3831" s="167" t="s">
        <v>15769</v>
      </c>
      <c r="B3831" s="64" t="s">
        <v>7303</v>
      </c>
      <c r="C3831" s="65">
        <v>35</v>
      </c>
      <c r="D3831" s="66">
        <v>44089</v>
      </c>
      <c r="E3831" s="66">
        <v>44109</v>
      </c>
      <c r="F3831" s="133" t="s">
        <v>571</v>
      </c>
      <c r="G3831" s="157" t="s">
        <v>15770</v>
      </c>
      <c r="H3831" s="67"/>
      <c r="I3831" s="68"/>
    </row>
    <row r="3832" spans="1:9" ht="14.25" customHeight="1" x14ac:dyDescent="0.25">
      <c r="A3832" s="167" t="s">
        <v>15771</v>
      </c>
      <c r="B3832" s="64" t="s">
        <v>15772</v>
      </c>
      <c r="C3832" s="65">
        <v>35</v>
      </c>
      <c r="D3832" s="66">
        <v>44089</v>
      </c>
      <c r="E3832" s="66">
        <v>44109</v>
      </c>
      <c r="F3832" s="133" t="s">
        <v>1408</v>
      </c>
      <c r="G3832" s="157" t="s">
        <v>15773</v>
      </c>
      <c r="H3832" s="67"/>
      <c r="I3832" s="68"/>
    </row>
    <row r="3833" spans="1:9" ht="14.25" customHeight="1" x14ac:dyDescent="0.25">
      <c r="A3833" s="168" t="s">
        <v>15774</v>
      </c>
      <c r="B3833" s="64" t="s">
        <v>7860</v>
      </c>
      <c r="C3833" s="60">
        <v>35</v>
      </c>
      <c r="D3833" s="61">
        <v>44089</v>
      </c>
      <c r="E3833" s="61">
        <v>44109</v>
      </c>
      <c r="F3833" s="132" t="s">
        <v>1759</v>
      </c>
      <c r="G3833" s="159" t="s">
        <v>15775</v>
      </c>
      <c r="H3833" s="62" t="s">
        <v>7677</v>
      </c>
      <c r="I3833" s="59" t="s">
        <v>7129</v>
      </c>
    </row>
    <row r="3834" spans="1:9" ht="14.25" customHeight="1" x14ac:dyDescent="0.25">
      <c r="A3834" s="167" t="s">
        <v>15776</v>
      </c>
      <c r="B3834" s="64" t="s">
        <v>15777</v>
      </c>
      <c r="C3834" s="65">
        <v>35</v>
      </c>
      <c r="D3834" s="66">
        <v>44089</v>
      </c>
      <c r="E3834" s="66">
        <v>44109</v>
      </c>
      <c r="F3834" s="133" t="s">
        <v>430</v>
      </c>
      <c r="G3834" s="157" t="s">
        <v>15778</v>
      </c>
      <c r="H3834" s="67"/>
      <c r="I3834" s="68"/>
    </row>
    <row r="3835" spans="1:9" ht="14.25" customHeight="1" x14ac:dyDescent="0.25">
      <c r="A3835" s="169" t="s">
        <v>15779</v>
      </c>
      <c r="B3835" s="81" t="s">
        <v>10807</v>
      </c>
      <c r="C3835" s="82">
        <v>35</v>
      </c>
      <c r="D3835" s="83">
        <v>44089</v>
      </c>
      <c r="E3835" s="83">
        <v>44109</v>
      </c>
      <c r="F3835" s="136" t="s">
        <v>115</v>
      </c>
      <c r="G3835" s="158" t="s">
        <v>15780</v>
      </c>
      <c r="H3835" s="84" t="s">
        <v>15781</v>
      </c>
      <c r="I3835" s="85" t="s">
        <v>7224</v>
      </c>
    </row>
    <row r="3836" spans="1:9" s="73" customFormat="1" ht="14.25" customHeight="1" x14ac:dyDescent="0.25">
      <c r="A3836" s="167" t="s">
        <v>15782</v>
      </c>
      <c r="B3836" s="64" t="s">
        <v>15783</v>
      </c>
      <c r="C3836" s="65">
        <v>35</v>
      </c>
      <c r="D3836" s="66">
        <v>44089</v>
      </c>
      <c r="E3836" s="66">
        <v>44109</v>
      </c>
      <c r="F3836" s="133" t="s">
        <v>178</v>
      </c>
      <c r="G3836" s="157" t="s">
        <v>15784</v>
      </c>
      <c r="H3836" s="67"/>
      <c r="I3836" s="68"/>
    </row>
    <row r="3837" spans="1:9" ht="14.25" customHeight="1" x14ac:dyDescent="0.25">
      <c r="A3837" s="167" t="s">
        <v>15785</v>
      </c>
      <c r="B3837" s="64" t="s">
        <v>15786</v>
      </c>
      <c r="C3837" s="65">
        <v>35</v>
      </c>
      <c r="D3837" s="66">
        <v>44089</v>
      </c>
      <c r="E3837" s="66">
        <v>44109</v>
      </c>
      <c r="F3837" s="133" t="s">
        <v>307</v>
      </c>
      <c r="G3837" s="157" t="s">
        <v>15787</v>
      </c>
      <c r="H3837" s="67"/>
      <c r="I3837" s="68"/>
    </row>
    <row r="3838" spans="1:9" ht="14.25" customHeight="1" x14ac:dyDescent="0.25">
      <c r="A3838" s="167" t="s">
        <v>15788</v>
      </c>
      <c r="B3838" s="64" t="s">
        <v>15786</v>
      </c>
      <c r="C3838" s="65">
        <v>35</v>
      </c>
      <c r="D3838" s="66">
        <v>44089</v>
      </c>
      <c r="E3838" s="66">
        <v>44109</v>
      </c>
      <c r="F3838" s="133" t="s">
        <v>307</v>
      </c>
      <c r="G3838" s="157" t="s">
        <v>15789</v>
      </c>
      <c r="H3838" s="67"/>
      <c r="I3838" s="72"/>
    </row>
    <row r="3839" spans="1:9" ht="14.25" customHeight="1" x14ac:dyDescent="0.25">
      <c r="A3839" s="167" t="s">
        <v>15790</v>
      </c>
      <c r="B3839" s="64" t="s">
        <v>15786</v>
      </c>
      <c r="C3839" s="65">
        <v>35</v>
      </c>
      <c r="D3839" s="66">
        <v>44089</v>
      </c>
      <c r="E3839" s="66">
        <v>44109</v>
      </c>
      <c r="F3839" s="133" t="s">
        <v>307</v>
      </c>
      <c r="G3839" s="157" t="s">
        <v>15791</v>
      </c>
      <c r="H3839" s="67"/>
      <c r="I3839" s="72"/>
    </row>
    <row r="3840" spans="1:9" ht="14.25" customHeight="1" x14ac:dyDescent="0.25">
      <c r="A3840" s="167" t="s">
        <v>15792</v>
      </c>
      <c r="B3840" s="64" t="s">
        <v>15793</v>
      </c>
      <c r="C3840" s="65">
        <v>35</v>
      </c>
      <c r="D3840" s="66">
        <v>44089</v>
      </c>
      <c r="E3840" s="66">
        <v>44109</v>
      </c>
      <c r="F3840" s="133" t="s">
        <v>652</v>
      </c>
      <c r="G3840" s="157" t="s">
        <v>15794</v>
      </c>
      <c r="H3840" s="67"/>
      <c r="I3840" s="68"/>
    </row>
    <row r="3841" spans="1:9" ht="14.25" customHeight="1" x14ac:dyDescent="0.25">
      <c r="A3841" s="167" t="s">
        <v>15795</v>
      </c>
      <c r="B3841" s="64" t="s">
        <v>9865</v>
      </c>
      <c r="C3841" s="65">
        <v>35</v>
      </c>
      <c r="D3841" s="66">
        <v>44089</v>
      </c>
      <c r="E3841" s="66">
        <v>44109</v>
      </c>
      <c r="F3841" s="133" t="s">
        <v>112</v>
      </c>
      <c r="G3841" s="157" t="s">
        <v>15796</v>
      </c>
      <c r="H3841" s="67"/>
      <c r="I3841" s="68"/>
    </row>
    <row r="3842" spans="1:9" s="75" customFormat="1" ht="14.25" customHeight="1" x14ac:dyDescent="0.25">
      <c r="A3842" s="167" t="s">
        <v>15797</v>
      </c>
      <c r="B3842" s="64" t="s">
        <v>15798</v>
      </c>
      <c r="C3842" s="65">
        <v>35</v>
      </c>
      <c r="D3842" s="66">
        <v>44089</v>
      </c>
      <c r="E3842" s="66">
        <v>44109</v>
      </c>
      <c r="F3842" s="133" t="s">
        <v>112</v>
      </c>
      <c r="G3842" s="157" t="s">
        <v>15799</v>
      </c>
      <c r="H3842" s="67"/>
      <c r="I3842" s="68"/>
    </row>
    <row r="3843" spans="1:9" s="75" customFormat="1" ht="14.25" customHeight="1" x14ac:dyDescent="0.25">
      <c r="A3843" s="167" t="s">
        <v>15800</v>
      </c>
      <c r="B3843" s="64" t="s">
        <v>4694</v>
      </c>
      <c r="C3843" s="65">
        <v>35</v>
      </c>
      <c r="D3843" s="66">
        <v>44089</v>
      </c>
      <c r="E3843" s="66">
        <v>44109</v>
      </c>
      <c r="F3843" s="133" t="s">
        <v>112</v>
      </c>
      <c r="G3843" s="157" t="s">
        <v>15801</v>
      </c>
      <c r="H3843" s="67"/>
      <c r="I3843" s="72"/>
    </row>
    <row r="3844" spans="1:9" s="75" customFormat="1" ht="14.25" customHeight="1" x14ac:dyDescent="0.25">
      <c r="A3844" s="167" t="s">
        <v>15802</v>
      </c>
      <c r="B3844" s="64" t="s">
        <v>15803</v>
      </c>
      <c r="C3844" s="65">
        <v>35</v>
      </c>
      <c r="D3844" s="66">
        <v>44089</v>
      </c>
      <c r="E3844" s="66">
        <v>44109</v>
      </c>
      <c r="F3844" s="133" t="s">
        <v>112</v>
      </c>
      <c r="G3844" s="157" t="s">
        <v>15804</v>
      </c>
      <c r="H3844" s="67"/>
      <c r="I3844" s="68"/>
    </row>
    <row r="3845" spans="1:9" s="75" customFormat="1" ht="14.25" customHeight="1" x14ac:dyDescent="0.25">
      <c r="A3845" s="167" t="s">
        <v>15805</v>
      </c>
      <c r="B3845" s="64" t="s">
        <v>15721</v>
      </c>
      <c r="C3845" s="65">
        <v>35</v>
      </c>
      <c r="D3845" s="66">
        <v>44089</v>
      </c>
      <c r="E3845" s="66">
        <v>44109</v>
      </c>
      <c r="F3845" s="133" t="s">
        <v>112</v>
      </c>
      <c r="G3845" s="157" t="s">
        <v>15806</v>
      </c>
      <c r="H3845" s="67"/>
      <c r="I3845" s="68"/>
    </row>
    <row r="3846" spans="1:9" s="75" customFormat="1" ht="14.25" customHeight="1" x14ac:dyDescent="0.25">
      <c r="A3846" s="167" t="s">
        <v>15807</v>
      </c>
      <c r="B3846" s="64" t="s">
        <v>11456</v>
      </c>
      <c r="C3846" s="65">
        <v>35</v>
      </c>
      <c r="D3846" s="66">
        <v>44089</v>
      </c>
      <c r="E3846" s="66">
        <v>44109</v>
      </c>
      <c r="F3846" s="170" t="s">
        <v>112</v>
      </c>
      <c r="G3846" s="157" t="s">
        <v>15808</v>
      </c>
      <c r="H3846" s="67"/>
      <c r="I3846" s="68"/>
    </row>
    <row r="3847" spans="1:9" s="75" customFormat="1" ht="14.25" customHeight="1" x14ac:dyDescent="0.25">
      <c r="A3847" s="169" t="s">
        <v>15809</v>
      </c>
      <c r="B3847" s="81" t="s">
        <v>8517</v>
      </c>
      <c r="C3847" s="82">
        <v>35</v>
      </c>
      <c r="D3847" s="83">
        <v>44089</v>
      </c>
      <c r="E3847" s="83">
        <v>44109</v>
      </c>
      <c r="F3847" s="171" t="s">
        <v>491</v>
      </c>
      <c r="G3847" s="158" t="s">
        <v>15810</v>
      </c>
      <c r="H3847" s="84" t="s">
        <v>15811</v>
      </c>
      <c r="I3847" s="85" t="s">
        <v>7224</v>
      </c>
    </row>
    <row r="3848" spans="1:9" s="75" customFormat="1" ht="14.25" customHeight="1" x14ac:dyDescent="0.25">
      <c r="A3848" s="169" t="s">
        <v>15812</v>
      </c>
      <c r="B3848" s="81" t="s">
        <v>14269</v>
      </c>
      <c r="C3848" s="82">
        <v>35</v>
      </c>
      <c r="D3848" s="83">
        <v>44089</v>
      </c>
      <c r="E3848" s="83">
        <v>44109</v>
      </c>
      <c r="F3848" s="171" t="s">
        <v>695</v>
      </c>
      <c r="G3848" s="158" t="s">
        <v>15813</v>
      </c>
      <c r="H3848" s="84" t="s">
        <v>9446</v>
      </c>
      <c r="I3848" s="80" t="s">
        <v>7224</v>
      </c>
    </row>
    <row r="3849" spans="1:9" ht="14.25" customHeight="1" x14ac:dyDescent="0.25">
      <c r="A3849" s="169" t="s">
        <v>15812</v>
      </c>
      <c r="B3849" s="81" t="s">
        <v>14269</v>
      </c>
      <c r="C3849" s="82">
        <v>35</v>
      </c>
      <c r="D3849" s="83">
        <v>44089</v>
      </c>
      <c r="E3849" s="83">
        <v>44109</v>
      </c>
      <c r="F3849" s="80" t="s">
        <v>695</v>
      </c>
      <c r="G3849" s="158" t="s">
        <v>15813</v>
      </c>
      <c r="H3849" s="84" t="s">
        <v>8120</v>
      </c>
      <c r="I3849" s="80" t="s">
        <v>7224</v>
      </c>
    </row>
    <row r="3850" spans="1:9" s="75" customFormat="1" ht="14.25" customHeight="1" x14ac:dyDescent="0.25">
      <c r="A3850" s="169" t="s">
        <v>15814</v>
      </c>
      <c r="B3850" s="81" t="s">
        <v>14269</v>
      </c>
      <c r="C3850" s="82">
        <v>35</v>
      </c>
      <c r="D3850" s="83">
        <v>44089</v>
      </c>
      <c r="E3850" s="83">
        <v>44109</v>
      </c>
      <c r="F3850" s="136" t="s">
        <v>695</v>
      </c>
      <c r="G3850" s="158" t="s">
        <v>15815</v>
      </c>
      <c r="H3850" s="84" t="s">
        <v>9446</v>
      </c>
      <c r="I3850" s="80" t="s">
        <v>7224</v>
      </c>
    </row>
    <row r="3851" spans="1:9" ht="14.25" customHeight="1" x14ac:dyDescent="0.25">
      <c r="A3851" s="169" t="s">
        <v>15816</v>
      </c>
      <c r="B3851" s="81" t="s">
        <v>14269</v>
      </c>
      <c r="C3851" s="82">
        <v>35</v>
      </c>
      <c r="D3851" s="83">
        <v>44089</v>
      </c>
      <c r="E3851" s="83">
        <v>44109</v>
      </c>
      <c r="F3851" s="136" t="s">
        <v>695</v>
      </c>
      <c r="G3851" s="158" t="s">
        <v>15817</v>
      </c>
      <c r="H3851" s="84" t="s">
        <v>9446</v>
      </c>
      <c r="I3851" s="80" t="s">
        <v>7224</v>
      </c>
    </row>
    <row r="3852" spans="1:9" ht="14.25" customHeight="1" x14ac:dyDescent="0.25">
      <c r="A3852" s="169" t="s">
        <v>15818</v>
      </c>
      <c r="B3852" s="81" t="s">
        <v>14269</v>
      </c>
      <c r="C3852" s="82">
        <v>35</v>
      </c>
      <c r="D3852" s="83">
        <v>44089</v>
      </c>
      <c r="E3852" s="83">
        <v>44109</v>
      </c>
      <c r="F3852" s="136" t="s">
        <v>695</v>
      </c>
      <c r="G3852" s="158" t="s">
        <v>15819</v>
      </c>
      <c r="H3852" s="84" t="s">
        <v>9446</v>
      </c>
      <c r="I3852" s="80" t="s">
        <v>7224</v>
      </c>
    </row>
    <row r="3853" spans="1:9" ht="14.25" customHeight="1" x14ac:dyDescent="0.25">
      <c r="A3853" s="169" t="s">
        <v>15820</v>
      </c>
      <c r="B3853" s="81" t="s">
        <v>14269</v>
      </c>
      <c r="C3853" s="82">
        <v>35</v>
      </c>
      <c r="D3853" s="83">
        <v>44089</v>
      </c>
      <c r="E3853" s="83">
        <v>44109</v>
      </c>
      <c r="F3853" s="136" t="s">
        <v>695</v>
      </c>
      <c r="G3853" s="158" t="s">
        <v>15821</v>
      </c>
      <c r="H3853" s="84" t="s">
        <v>9446</v>
      </c>
      <c r="I3853" s="80" t="s">
        <v>7224</v>
      </c>
    </row>
    <row r="3854" spans="1:9" ht="14.25" customHeight="1" x14ac:dyDescent="0.25">
      <c r="A3854" s="169" t="s">
        <v>15822</v>
      </c>
      <c r="B3854" s="81" t="s">
        <v>14269</v>
      </c>
      <c r="C3854" s="82">
        <v>35</v>
      </c>
      <c r="D3854" s="83">
        <v>44089</v>
      </c>
      <c r="E3854" s="83">
        <v>44109</v>
      </c>
      <c r="F3854" s="136" t="s">
        <v>695</v>
      </c>
      <c r="G3854" s="158" t="s">
        <v>15823</v>
      </c>
      <c r="H3854" s="84" t="s">
        <v>9446</v>
      </c>
      <c r="I3854" s="80" t="s">
        <v>7224</v>
      </c>
    </row>
    <row r="3855" spans="1:9" ht="14.25" customHeight="1" x14ac:dyDescent="0.25">
      <c r="A3855" s="169" t="s">
        <v>15822</v>
      </c>
      <c r="B3855" s="81" t="s">
        <v>14269</v>
      </c>
      <c r="C3855" s="82">
        <v>35</v>
      </c>
      <c r="D3855" s="83">
        <v>44089</v>
      </c>
      <c r="E3855" s="83">
        <v>44109</v>
      </c>
      <c r="F3855" s="136" t="s">
        <v>695</v>
      </c>
      <c r="G3855" s="158" t="s">
        <v>15823</v>
      </c>
      <c r="H3855" s="84" t="s">
        <v>8120</v>
      </c>
      <c r="I3855" s="80" t="s">
        <v>7224</v>
      </c>
    </row>
    <row r="3856" spans="1:9" ht="14.25" customHeight="1" x14ac:dyDescent="0.25">
      <c r="A3856" s="169" t="s">
        <v>15824</v>
      </c>
      <c r="B3856" s="81" t="s">
        <v>4479</v>
      </c>
      <c r="C3856" s="82">
        <v>35</v>
      </c>
      <c r="D3856" s="83">
        <v>44089</v>
      </c>
      <c r="E3856" s="83">
        <v>44109</v>
      </c>
      <c r="F3856" s="136" t="s">
        <v>695</v>
      </c>
      <c r="G3856" s="158" t="s">
        <v>15825</v>
      </c>
      <c r="H3856" s="84" t="s">
        <v>8120</v>
      </c>
      <c r="I3856" s="80" t="s">
        <v>7224</v>
      </c>
    </row>
    <row r="3857" spans="1:9" ht="14.25" customHeight="1" x14ac:dyDescent="0.25">
      <c r="A3857" s="169" t="s">
        <v>15826</v>
      </c>
      <c r="B3857" s="81" t="s">
        <v>4479</v>
      </c>
      <c r="C3857" s="82">
        <v>35</v>
      </c>
      <c r="D3857" s="83">
        <v>44089</v>
      </c>
      <c r="E3857" s="83">
        <v>44109</v>
      </c>
      <c r="F3857" s="136" t="s">
        <v>695</v>
      </c>
      <c r="G3857" s="158" t="s">
        <v>15827</v>
      </c>
      <c r="H3857" s="84" t="s">
        <v>8120</v>
      </c>
      <c r="I3857" s="80" t="s">
        <v>7224</v>
      </c>
    </row>
    <row r="3858" spans="1:9" ht="14.25" customHeight="1" x14ac:dyDescent="0.25">
      <c r="A3858" s="169" t="s">
        <v>15828</v>
      </c>
      <c r="B3858" s="81" t="s">
        <v>4479</v>
      </c>
      <c r="C3858" s="82">
        <v>35</v>
      </c>
      <c r="D3858" s="83">
        <v>44089</v>
      </c>
      <c r="E3858" s="83">
        <v>44109</v>
      </c>
      <c r="F3858" s="136" t="s">
        <v>695</v>
      </c>
      <c r="G3858" s="158" t="s">
        <v>15829</v>
      </c>
      <c r="H3858" s="84" t="s">
        <v>8120</v>
      </c>
      <c r="I3858" s="80" t="s">
        <v>7224</v>
      </c>
    </row>
    <row r="3859" spans="1:9" ht="14.25" customHeight="1" x14ac:dyDescent="0.25">
      <c r="A3859" s="169" t="s">
        <v>15830</v>
      </c>
      <c r="B3859" s="81" t="s">
        <v>4479</v>
      </c>
      <c r="C3859" s="82">
        <v>35</v>
      </c>
      <c r="D3859" s="83">
        <v>44089</v>
      </c>
      <c r="E3859" s="83">
        <v>44109</v>
      </c>
      <c r="F3859" s="136" t="s">
        <v>695</v>
      </c>
      <c r="G3859" s="158" t="s">
        <v>15831</v>
      </c>
      <c r="H3859" s="84" t="s">
        <v>8120</v>
      </c>
      <c r="I3859" s="80" t="s">
        <v>7224</v>
      </c>
    </row>
    <row r="3860" spans="1:9" ht="14.25" customHeight="1" x14ac:dyDescent="0.25">
      <c r="A3860" s="168" t="s">
        <v>15832</v>
      </c>
      <c r="B3860" s="64" t="s">
        <v>4706</v>
      </c>
      <c r="C3860" s="60">
        <v>35</v>
      </c>
      <c r="D3860" s="61">
        <v>44089</v>
      </c>
      <c r="E3860" s="61">
        <v>44109</v>
      </c>
      <c r="F3860" s="132" t="s">
        <v>1136</v>
      </c>
      <c r="G3860" s="159" t="s">
        <v>15833</v>
      </c>
      <c r="H3860" s="62" t="s">
        <v>15834</v>
      </c>
      <c r="I3860" s="59" t="s">
        <v>7129</v>
      </c>
    </row>
    <row r="3861" spans="1:9" ht="14.25" customHeight="1" x14ac:dyDescent="0.25">
      <c r="A3861" s="168" t="s">
        <v>15832</v>
      </c>
      <c r="B3861" s="64" t="s">
        <v>4706</v>
      </c>
      <c r="C3861" s="60">
        <v>35</v>
      </c>
      <c r="D3861" s="61">
        <v>44089</v>
      </c>
      <c r="E3861" s="61">
        <v>44109</v>
      </c>
      <c r="F3861" s="132" t="s">
        <v>1136</v>
      </c>
      <c r="G3861" s="159" t="s">
        <v>15833</v>
      </c>
      <c r="H3861" s="62" t="s">
        <v>15835</v>
      </c>
      <c r="I3861" s="59" t="s">
        <v>7129</v>
      </c>
    </row>
    <row r="3862" spans="1:9" s="75" customFormat="1" ht="14.25" customHeight="1" x14ac:dyDescent="0.25">
      <c r="A3862" s="169" t="s">
        <v>15832</v>
      </c>
      <c r="B3862" s="81" t="s">
        <v>4706</v>
      </c>
      <c r="C3862" s="82">
        <v>35</v>
      </c>
      <c r="D3862" s="83">
        <v>44089</v>
      </c>
      <c r="E3862" s="83">
        <v>44109</v>
      </c>
      <c r="F3862" s="136" t="s">
        <v>1136</v>
      </c>
      <c r="G3862" s="158" t="s">
        <v>15833</v>
      </c>
      <c r="H3862" s="84" t="s">
        <v>15836</v>
      </c>
      <c r="I3862" s="85" t="s">
        <v>7224</v>
      </c>
    </row>
    <row r="3863" spans="1:9" s="73" customFormat="1" ht="14.25" customHeight="1" x14ac:dyDescent="0.25">
      <c r="A3863" s="167" t="s">
        <v>15837</v>
      </c>
      <c r="B3863" s="64" t="s">
        <v>15504</v>
      </c>
      <c r="C3863" s="65">
        <v>35</v>
      </c>
      <c r="D3863" s="66">
        <v>44089</v>
      </c>
      <c r="E3863" s="66">
        <v>44109</v>
      </c>
      <c r="F3863" s="133" t="s">
        <v>3894</v>
      </c>
      <c r="G3863" s="157" t="s">
        <v>15838</v>
      </c>
      <c r="H3863" s="67"/>
      <c r="I3863" s="68"/>
    </row>
    <row r="3864" spans="1:9" s="75" customFormat="1" ht="14.25" customHeight="1" x14ac:dyDescent="0.25">
      <c r="A3864" s="168" t="s">
        <v>15839</v>
      </c>
      <c r="B3864" s="64" t="s">
        <v>12544</v>
      </c>
      <c r="C3864" s="60">
        <v>35</v>
      </c>
      <c r="D3864" s="61">
        <v>44089</v>
      </c>
      <c r="E3864" s="61">
        <v>44109</v>
      </c>
      <c r="F3864" s="132" t="s">
        <v>154</v>
      </c>
      <c r="G3864" s="159" t="s">
        <v>15840</v>
      </c>
      <c r="H3864" s="62" t="s">
        <v>9446</v>
      </c>
      <c r="I3864" s="59" t="s">
        <v>7129</v>
      </c>
    </row>
    <row r="3865" spans="1:9" s="75" customFormat="1" ht="14.25" customHeight="1" x14ac:dyDescent="0.25">
      <c r="A3865" s="168" t="s">
        <v>15839</v>
      </c>
      <c r="B3865" s="64" t="s">
        <v>12544</v>
      </c>
      <c r="C3865" s="60">
        <v>35</v>
      </c>
      <c r="D3865" s="61">
        <v>44089</v>
      </c>
      <c r="E3865" s="61">
        <v>44109</v>
      </c>
      <c r="F3865" s="132" t="s">
        <v>154</v>
      </c>
      <c r="G3865" s="159" t="s">
        <v>15840</v>
      </c>
      <c r="H3865" s="62" t="s">
        <v>7793</v>
      </c>
      <c r="I3865" s="59" t="s">
        <v>7129</v>
      </c>
    </row>
    <row r="3866" spans="1:9" ht="14.25" customHeight="1" x14ac:dyDescent="0.25">
      <c r="A3866" s="168" t="s">
        <v>15841</v>
      </c>
      <c r="B3866" s="64" t="s">
        <v>15842</v>
      </c>
      <c r="C3866" s="60">
        <v>35</v>
      </c>
      <c r="D3866" s="61">
        <v>44089</v>
      </c>
      <c r="E3866" s="61">
        <v>44109</v>
      </c>
      <c r="F3866" s="132" t="s">
        <v>154</v>
      </c>
      <c r="G3866" s="159" t="s">
        <v>15843</v>
      </c>
      <c r="H3866" s="62" t="s">
        <v>9446</v>
      </c>
      <c r="I3866" s="59" t="s">
        <v>7129</v>
      </c>
    </row>
    <row r="3867" spans="1:9" ht="14.25" customHeight="1" x14ac:dyDescent="0.25">
      <c r="A3867" s="168" t="s">
        <v>15841</v>
      </c>
      <c r="B3867" s="64" t="s">
        <v>15842</v>
      </c>
      <c r="C3867" s="60">
        <v>35</v>
      </c>
      <c r="D3867" s="61">
        <v>44089</v>
      </c>
      <c r="E3867" s="61">
        <v>44109</v>
      </c>
      <c r="F3867" s="132" t="s">
        <v>154</v>
      </c>
      <c r="G3867" s="159" t="s">
        <v>15843</v>
      </c>
      <c r="H3867" s="62" t="s">
        <v>7793</v>
      </c>
      <c r="I3867" s="59" t="s">
        <v>7129</v>
      </c>
    </row>
    <row r="3868" spans="1:9" ht="14.25" customHeight="1" x14ac:dyDescent="0.25">
      <c r="A3868" s="167" t="s">
        <v>15844</v>
      </c>
      <c r="B3868" s="64" t="s">
        <v>8155</v>
      </c>
      <c r="C3868" s="65">
        <v>35</v>
      </c>
      <c r="D3868" s="66">
        <v>44089</v>
      </c>
      <c r="E3868" s="66">
        <v>44109</v>
      </c>
      <c r="F3868" s="133" t="s">
        <v>2430</v>
      </c>
      <c r="G3868" s="157" t="s">
        <v>15845</v>
      </c>
      <c r="H3868" s="67"/>
      <c r="I3868" s="72"/>
    </row>
    <row r="3869" spans="1:9" ht="14.25" customHeight="1" x14ac:dyDescent="0.25">
      <c r="A3869" s="169" t="s">
        <v>15846</v>
      </c>
      <c r="B3869" s="81" t="s">
        <v>15847</v>
      </c>
      <c r="C3869" s="82">
        <v>35</v>
      </c>
      <c r="D3869" s="83">
        <v>44089</v>
      </c>
      <c r="E3869" s="83">
        <v>44109</v>
      </c>
      <c r="F3869" s="136" t="s">
        <v>2110</v>
      </c>
      <c r="G3869" s="158" t="s">
        <v>15848</v>
      </c>
      <c r="H3869" s="84" t="s">
        <v>7793</v>
      </c>
      <c r="I3869" s="80" t="s">
        <v>7224</v>
      </c>
    </row>
    <row r="3870" spans="1:9" ht="14.25" customHeight="1" x14ac:dyDescent="0.25">
      <c r="A3870" s="168" t="s">
        <v>15846</v>
      </c>
      <c r="B3870" s="64" t="s">
        <v>15847</v>
      </c>
      <c r="C3870" s="60">
        <v>35</v>
      </c>
      <c r="D3870" s="61">
        <v>44089</v>
      </c>
      <c r="E3870" s="61">
        <v>44109</v>
      </c>
      <c r="F3870" s="132" t="s">
        <v>2110</v>
      </c>
      <c r="G3870" s="159" t="s">
        <v>15848</v>
      </c>
      <c r="H3870" s="97" t="s">
        <v>8270</v>
      </c>
      <c r="I3870" s="59" t="s">
        <v>7129</v>
      </c>
    </row>
    <row r="3871" spans="1:9" ht="14.25" customHeight="1" x14ac:dyDescent="0.25">
      <c r="A3871" s="168" t="s">
        <v>15849</v>
      </c>
      <c r="B3871" s="64" t="s">
        <v>15847</v>
      </c>
      <c r="C3871" s="60">
        <v>35</v>
      </c>
      <c r="D3871" s="61">
        <v>44089</v>
      </c>
      <c r="E3871" s="61">
        <v>44109</v>
      </c>
      <c r="F3871" s="132" t="s">
        <v>2110</v>
      </c>
      <c r="G3871" s="159" t="s">
        <v>15850</v>
      </c>
      <c r="H3871" s="97" t="s">
        <v>8270</v>
      </c>
      <c r="I3871" s="59" t="s">
        <v>7129</v>
      </c>
    </row>
    <row r="3872" spans="1:9" ht="14.25" customHeight="1" x14ac:dyDescent="0.25">
      <c r="A3872" s="169" t="s">
        <v>15849</v>
      </c>
      <c r="B3872" s="81" t="s">
        <v>15847</v>
      </c>
      <c r="C3872" s="82">
        <v>35</v>
      </c>
      <c r="D3872" s="83">
        <v>44089</v>
      </c>
      <c r="E3872" s="83">
        <v>44109</v>
      </c>
      <c r="F3872" s="136" t="s">
        <v>2110</v>
      </c>
      <c r="G3872" s="158" t="s">
        <v>15850</v>
      </c>
      <c r="H3872" s="93" t="s">
        <v>7793</v>
      </c>
      <c r="I3872" s="80" t="s">
        <v>7224</v>
      </c>
    </row>
    <row r="3873" spans="1:9" ht="14.25" customHeight="1" x14ac:dyDescent="0.25">
      <c r="A3873" s="168" t="s">
        <v>15851</v>
      </c>
      <c r="B3873" s="64" t="s">
        <v>15847</v>
      </c>
      <c r="C3873" s="60">
        <v>35</v>
      </c>
      <c r="D3873" s="61">
        <v>44089</v>
      </c>
      <c r="E3873" s="61">
        <v>44109</v>
      </c>
      <c r="F3873" s="132" t="s">
        <v>2110</v>
      </c>
      <c r="G3873" s="159" t="s">
        <v>15852</v>
      </c>
      <c r="H3873" s="62" t="s">
        <v>8270</v>
      </c>
      <c r="I3873" s="59" t="s">
        <v>7129</v>
      </c>
    </row>
    <row r="3874" spans="1:9" ht="14.25" customHeight="1" x14ac:dyDescent="0.25">
      <c r="A3874" s="169" t="s">
        <v>15851</v>
      </c>
      <c r="B3874" s="81" t="s">
        <v>15847</v>
      </c>
      <c r="C3874" s="82">
        <v>35</v>
      </c>
      <c r="D3874" s="83">
        <v>44089</v>
      </c>
      <c r="E3874" s="83">
        <v>44109</v>
      </c>
      <c r="F3874" s="171" t="s">
        <v>2110</v>
      </c>
      <c r="G3874" s="158" t="s">
        <v>15852</v>
      </c>
      <c r="H3874" s="84" t="s">
        <v>4446</v>
      </c>
      <c r="I3874" s="80" t="s">
        <v>7224</v>
      </c>
    </row>
    <row r="3875" spans="1:9" ht="14.25" customHeight="1" x14ac:dyDescent="0.25">
      <c r="A3875" s="169" t="s">
        <v>15853</v>
      </c>
      <c r="B3875" s="81" t="s">
        <v>15847</v>
      </c>
      <c r="C3875" s="82">
        <v>35</v>
      </c>
      <c r="D3875" s="83">
        <v>44089</v>
      </c>
      <c r="E3875" s="83">
        <v>44109</v>
      </c>
      <c r="F3875" s="80" t="s">
        <v>2110</v>
      </c>
      <c r="G3875" s="158" t="s">
        <v>15854</v>
      </c>
      <c r="H3875" s="84" t="s">
        <v>4446</v>
      </c>
      <c r="I3875" s="80" t="s">
        <v>7224</v>
      </c>
    </row>
    <row r="3876" spans="1:9" ht="14.25" customHeight="1" x14ac:dyDescent="0.25">
      <c r="A3876" s="168" t="s">
        <v>15853</v>
      </c>
      <c r="B3876" s="64" t="s">
        <v>15847</v>
      </c>
      <c r="C3876" s="60">
        <v>35</v>
      </c>
      <c r="D3876" s="61">
        <v>44089</v>
      </c>
      <c r="E3876" s="61">
        <v>44109</v>
      </c>
      <c r="F3876" s="132" t="s">
        <v>2110</v>
      </c>
      <c r="G3876" s="159" t="s">
        <v>15854</v>
      </c>
      <c r="H3876" s="62" t="s">
        <v>8270</v>
      </c>
      <c r="I3876" s="59" t="s">
        <v>7129</v>
      </c>
    </row>
    <row r="3877" spans="1:9" ht="14.25" customHeight="1" x14ac:dyDescent="0.25">
      <c r="A3877" s="169" t="s">
        <v>15855</v>
      </c>
      <c r="B3877" s="81" t="s">
        <v>12891</v>
      </c>
      <c r="C3877" s="82">
        <v>35</v>
      </c>
      <c r="D3877" s="83">
        <v>44089</v>
      </c>
      <c r="E3877" s="83">
        <v>44109</v>
      </c>
      <c r="F3877" s="136" t="s">
        <v>2110</v>
      </c>
      <c r="G3877" s="158" t="s">
        <v>15856</v>
      </c>
      <c r="H3877" s="84" t="s">
        <v>7793</v>
      </c>
      <c r="I3877" s="80" t="s">
        <v>7224</v>
      </c>
    </row>
    <row r="3878" spans="1:9" ht="14.25" customHeight="1" x14ac:dyDescent="0.25">
      <c r="A3878" s="168" t="s">
        <v>15855</v>
      </c>
      <c r="B3878" s="64" t="s">
        <v>12891</v>
      </c>
      <c r="C3878" s="60">
        <v>35</v>
      </c>
      <c r="D3878" s="61">
        <v>44089</v>
      </c>
      <c r="E3878" s="61">
        <v>44109</v>
      </c>
      <c r="F3878" s="132" t="s">
        <v>2110</v>
      </c>
      <c r="G3878" s="159" t="s">
        <v>15857</v>
      </c>
      <c r="H3878" s="62" t="s">
        <v>8270</v>
      </c>
      <c r="I3878" s="59" t="s">
        <v>7129</v>
      </c>
    </row>
    <row r="3879" spans="1:9" ht="14.25" customHeight="1" x14ac:dyDescent="0.25">
      <c r="A3879" s="168" t="s">
        <v>15858</v>
      </c>
      <c r="B3879" s="64" t="s">
        <v>15859</v>
      </c>
      <c r="C3879" s="60">
        <v>35</v>
      </c>
      <c r="D3879" s="61">
        <v>44089</v>
      </c>
      <c r="E3879" s="61">
        <v>44109</v>
      </c>
      <c r="F3879" s="132" t="s">
        <v>2110</v>
      </c>
      <c r="G3879" s="159" t="s">
        <v>15860</v>
      </c>
      <c r="H3879" s="62" t="s">
        <v>8270</v>
      </c>
      <c r="I3879" s="59" t="s">
        <v>7129</v>
      </c>
    </row>
    <row r="3880" spans="1:9" ht="14.25" customHeight="1" x14ac:dyDescent="0.25">
      <c r="A3880" s="169" t="s">
        <v>15858</v>
      </c>
      <c r="B3880" s="81" t="s">
        <v>15859</v>
      </c>
      <c r="C3880" s="82">
        <v>35</v>
      </c>
      <c r="D3880" s="83">
        <v>44089</v>
      </c>
      <c r="E3880" s="83">
        <v>44109</v>
      </c>
      <c r="F3880" s="136" t="s">
        <v>2110</v>
      </c>
      <c r="G3880" s="158" t="s">
        <v>15860</v>
      </c>
      <c r="H3880" s="84" t="s">
        <v>7793</v>
      </c>
      <c r="I3880" s="80" t="s">
        <v>7224</v>
      </c>
    </row>
    <row r="3881" spans="1:9" ht="14.25" customHeight="1" x14ac:dyDescent="0.25">
      <c r="A3881" s="168" t="s">
        <v>15861</v>
      </c>
      <c r="B3881" s="64" t="s">
        <v>12891</v>
      </c>
      <c r="C3881" s="60">
        <v>35</v>
      </c>
      <c r="D3881" s="61">
        <v>44089</v>
      </c>
      <c r="E3881" s="61">
        <v>44109</v>
      </c>
      <c r="F3881" s="132" t="s">
        <v>2110</v>
      </c>
      <c r="G3881" s="159" t="s">
        <v>15862</v>
      </c>
      <c r="H3881" s="62" t="s">
        <v>7793</v>
      </c>
      <c r="I3881" s="59" t="s">
        <v>7129</v>
      </c>
    </row>
    <row r="3882" spans="1:9" ht="14.25" customHeight="1" x14ac:dyDescent="0.25">
      <c r="A3882" s="168" t="s">
        <v>15861</v>
      </c>
      <c r="B3882" s="64" t="s">
        <v>12891</v>
      </c>
      <c r="C3882" s="60">
        <v>35</v>
      </c>
      <c r="D3882" s="61">
        <v>44089</v>
      </c>
      <c r="E3882" s="61">
        <v>44109</v>
      </c>
      <c r="F3882" s="132" t="s">
        <v>2110</v>
      </c>
      <c r="G3882" s="159" t="s">
        <v>15862</v>
      </c>
      <c r="H3882" s="62" t="s">
        <v>8270</v>
      </c>
      <c r="I3882" s="59" t="s">
        <v>7129</v>
      </c>
    </row>
    <row r="3883" spans="1:9" ht="14.25" customHeight="1" x14ac:dyDescent="0.25">
      <c r="A3883" s="168" t="s">
        <v>15863</v>
      </c>
      <c r="B3883" s="64" t="s">
        <v>12891</v>
      </c>
      <c r="C3883" s="60">
        <v>35</v>
      </c>
      <c r="D3883" s="61">
        <v>44089</v>
      </c>
      <c r="E3883" s="61">
        <v>44109</v>
      </c>
      <c r="F3883" s="132" t="s">
        <v>2110</v>
      </c>
      <c r="G3883" s="159" t="s">
        <v>15864</v>
      </c>
      <c r="H3883" s="62" t="s">
        <v>8270</v>
      </c>
      <c r="I3883" s="59" t="s">
        <v>7129</v>
      </c>
    </row>
    <row r="3884" spans="1:9" ht="14.25" customHeight="1" x14ac:dyDescent="0.25">
      <c r="A3884" s="168" t="s">
        <v>15863</v>
      </c>
      <c r="B3884" s="64" t="s">
        <v>12891</v>
      </c>
      <c r="C3884" s="60">
        <v>35</v>
      </c>
      <c r="D3884" s="61">
        <v>44089</v>
      </c>
      <c r="E3884" s="61">
        <v>44109</v>
      </c>
      <c r="F3884" s="132" t="s">
        <v>2110</v>
      </c>
      <c r="G3884" s="159" t="s">
        <v>15864</v>
      </c>
      <c r="H3884" s="62" t="s">
        <v>7793</v>
      </c>
      <c r="I3884" s="59" t="s">
        <v>7129</v>
      </c>
    </row>
    <row r="3885" spans="1:9" ht="14.25" customHeight="1" x14ac:dyDescent="0.25">
      <c r="A3885" s="169" t="s">
        <v>15865</v>
      </c>
      <c r="B3885" s="81" t="s">
        <v>12891</v>
      </c>
      <c r="C3885" s="82">
        <v>35</v>
      </c>
      <c r="D3885" s="83">
        <v>44089</v>
      </c>
      <c r="E3885" s="83">
        <v>44109</v>
      </c>
      <c r="F3885" s="136" t="s">
        <v>2110</v>
      </c>
      <c r="G3885" s="158" t="s">
        <v>15866</v>
      </c>
      <c r="H3885" s="84" t="s">
        <v>7793</v>
      </c>
      <c r="I3885" s="80" t="s">
        <v>7224</v>
      </c>
    </row>
    <row r="3886" spans="1:9" ht="14.25" customHeight="1" x14ac:dyDescent="0.25">
      <c r="A3886" s="168" t="s">
        <v>15865</v>
      </c>
      <c r="B3886" s="64" t="s">
        <v>12891</v>
      </c>
      <c r="C3886" s="60">
        <v>35</v>
      </c>
      <c r="D3886" s="61">
        <v>44089</v>
      </c>
      <c r="E3886" s="61">
        <v>44109</v>
      </c>
      <c r="F3886" s="132" t="s">
        <v>2110</v>
      </c>
      <c r="G3886" s="159" t="s">
        <v>15866</v>
      </c>
      <c r="H3886" s="62" t="s">
        <v>8270</v>
      </c>
      <c r="I3886" s="59" t="s">
        <v>7129</v>
      </c>
    </row>
    <row r="3887" spans="1:9" ht="14.25" customHeight="1" x14ac:dyDescent="0.25">
      <c r="A3887" s="168" t="s">
        <v>15867</v>
      </c>
      <c r="B3887" s="64" t="s">
        <v>11862</v>
      </c>
      <c r="C3887" s="60">
        <v>35</v>
      </c>
      <c r="D3887" s="61">
        <v>44089</v>
      </c>
      <c r="E3887" s="61">
        <v>44109</v>
      </c>
      <c r="F3887" s="132" t="s">
        <v>2110</v>
      </c>
      <c r="G3887" s="159" t="s">
        <v>15868</v>
      </c>
      <c r="H3887" s="62" t="s">
        <v>8270</v>
      </c>
      <c r="I3887" s="59" t="s">
        <v>7129</v>
      </c>
    </row>
    <row r="3888" spans="1:9" ht="14.25" customHeight="1" x14ac:dyDescent="0.25">
      <c r="A3888" s="168" t="s">
        <v>15867</v>
      </c>
      <c r="B3888" s="64" t="s">
        <v>11862</v>
      </c>
      <c r="C3888" s="60">
        <v>35</v>
      </c>
      <c r="D3888" s="61">
        <v>44089</v>
      </c>
      <c r="E3888" s="61">
        <v>44109</v>
      </c>
      <c r="F3888" s="132" t="s">
        <v>2110</v>
      </c>
      <c r="G3888" s="159" t="s">
        <v>15868</v>
      </c>
      <c r="H3888" s="62" t="s">
        <v>7793</v>
      </c>
      <c r="I3888" s="59" t="s">
        <v>7129</v>
      </c>
    </row>
    <row r="3889" spans="1:9" ht="14.25" customHeight="1" x14ac:dyDescent="0.25">
      <c r="A3889" s="167" t="s">
        <v>15869</v>
      </c>
      <c r="B3889" s="64" t="s">
        <v>15870</v>
      </c>
      <c r="C3889" s="65">
        <v>35</v>
      </c>
      <c r="D3889" s="66">
        <v>44089</v>
      </c>
      <c r="E3889" s="66">
        <v>44109</v>
      </c>
      <c r="F3889" s="133" t="s">
        <v>91</v>
      </c>
      <c r="G3889" s="157" t="s">
        <v>15871</v>
      </c>
      <c r="H3889" s="67"/>
      <c r="I3889" s="95"/>
    </row>
    <row r="3890" spans="1:9" ht="14.25" customHeight="1" x14ac:dyDescent="0.25">
      <c r="A3890" s="167" t="s">
        <v>15872</v>
      </c>
      <c r="B3890" s="64" t="s">
        <v>15873</v>
      </c>
      <c r="C3890" s="65">
        <v>35</v>
      </c>
      <c r="D3890" s="66">
        <v>44089</v>
      </c>
      <c r="E3890" s="66">
        <v>44109</v>
      </c>
      <c r="F3890" s="133" t="s">
        <v>91</v>
      </c>
      <c r="G3890" s="157" t="s">
        <v>15874</v>
      </c>
      <c r="H3890" s="67"/>
      <c r="I3890" s="68"/>
    </row>
    <row r="3891" spans="1:9" ht="14.25" customHeight="1" x14ac:dyDescent="0.25">
      <c r="A3891" s="167" t="s">
        <v>15875</v>
      </c>
      <c r="B3891" s="64" t="s">
        <v>14401</v>
      </c>
      <c r="C3891" s="65">
        <v>35</v>
      </c>
      <c r="D3891" s="66">
        <v>44089</v>
      </c>
      <c r="E3891" s="66">
        <v>44109</v>
      </c>
      <c r="F3891" s="133" t="s">
        <v>91</v>
      </c>
      <c r="G3891" s="157" t="s">
        <v>15876</v>
      </c>
      <c r="H3891" s="67"/>
      <c r="I3891" s="68"/>
    </row>
    <row r="3892" spans="1:9" s="73" customFormat="1" ht="14.25" customHeight="1" x14ac:dyDescent="0.25">
      <c r="A3892" s="169" t="s">
        <v>15877</v>
      </c>
      <c r="B3892" s="81" t="s">
        <v>15643</v>
      </c>
      <c r="C3892" s="82">
        <v>35</v>
      </c>
      <c r="D3892" s="83">
        <v>44089</v>
      </c>
      <c r="E3892" s="83">
        <v>44109</v>
      </c>
      <c r="F3892" s="136" t="s">
        <v>91</v>
      </c>
      <c r="G3892" s="158" t="s">
        <v>15878</v>
      </c>
      <c r="H3892" s="84" t="s">
        <v>12540</v>
      </c>
      <c r="I3892" s="80" t="s">
        <v>7224</v>
      </c>
    </row>
    <row r="3893" spans="1:9" ht="14.25" customHeight="1" x14ac:dyDescent="0.25">
      <c r="A3893" s="168" t="s">
        <v>15877</v>
      </c>
      <c r="B3893" s="64" t="s">
        <v>15643</v>
      </c>
      <c r="C3893" s="60">
        <v>35</v>
      </c>
      <c r="D3893" s="61">
        <v>44089</v>
      </c>
      <c r="E3893" s="61">
        <v>44109</v>
      </c>
      <c r="F3893" s="132" t="s">
        <v>91</v>
      </c>
      <c r="G3893" s="159" t="s">
        <v>15879</v>
      </c>
      <c r="H3893" s="62" t="s">
        <v>7334</v>
      </c>
      <c r="I3893" s="59" t="s">
        <v>7129</v>
      </c>
    </row>
    <row r="3894" spans="1:9" ht="14.25" customHeight="1" x14ac:dyDescent="0.25">
      <c r="A3894" s="167" t="s">
        <v>15880</v>
      </c>
      <c r="B3894" s="64" t="s">
        <v>15881</v>
      </c>
      <c r="C3894" s="65">
        <v>35</v>
      </c>
      <c r="D3894" s="66">
        <v>44089</v>
      </c>
      <c r="E3894" s="66">
        <v>44109</v>
      </c>
      <c r="F3894" s="133" t="s">
        <v>3523</v>
      </c>
      <c r="G3894" s="157" t="s">
        <v>15882</v>
      </c>
      <c r="H3894" s="67"/>
      <c r="I3894" s="68"/>
    </row>
    <row r="3895" spans="1:9" ht="14.25" customHeight="1" x14ac:dyDescent="0.25">
      <c r="A3895" s="167" t="s">
        <v>15883</v>
      </c>
      <c r="B3895" s="64" t="s">
        <v>10854</v>
      </c>
      <c r="C3895" s="65">
        <v>35</v>
      </c>
      <c r="D3895" s="66">
        <v>44089</v>
      </c>
      <c r="E3895" s="66">
        <v>44109</v>
      </c>
      <c r="F3895" s="133" t="s">
        <v>1756</v>
      </c>
      <c r="G3895" s="157" t="s">
        <v>15884</v>
      </c>
      <c r="H3895" s="67"/>
      <c r="I3895" s="72"/>
    </row>
    <row r="3896" spans="1:9" ht="14.25" customHeight="1" x14ac:dyDescent="0.25">
      <c r="A3896" s="167" t="s">
        <v>15885</v>
      </c>
      <c r="B3896" s="64" t="s">
        <v>15886</v>
      </c>
      <c r="C3896" s="65">
        <v>35</v>
      </c>
      <c r="D3896" s="66">
        <v>44089</v>
      </c>
      <c r="E3896" s="66">
        <v>44109</v>
      </c>
      <c r="F3896" s="133" t="s">
        <v>132</v>
      </c>
      <c r="G3896" s="157" t="s">
        <v>15887</v>
      </c>
      <c r="H3896" s="67"/>
      <c r="I3896" s="72"/>
    </row>
    <row r="3897" spans="1:9" s="73" customFormat="1" ht="14.25" customHeight="1" x14ac:dyDescent="0.25">
      <c r="A3897" s="167" t="s">
        <v>15888</v>
      </c>
      <c r="B3897" s="64" t="s">
        <v>15889</v>
      </c>
      <c r="C3897" s="65">
        <v>35</v>
      </c>
      <c r="D3897" s="66">
        <v>44089</v>
      </c>
      <c r="E3897" s="66">
        <v>44109</v>
      </c>
      <c r="F3897" s="133" t="s">
        <v>992</v>
      </c>
      <c r="G3897" s="157" t="s">
        <v>15890</v>
      </c>
      <c r="H3897" s="67"/>
      <c r="I3897" s="72"/>
    </row>
    <row r="3898" spans="1:9" s="73" customFormat="1" ht="14.25" customHeight="1" x14ac:dyDescent="0.25">
      <c r="A3898" s="167" t="s">
        <v>15891</v>
      </c>
      <c r="B3898" s="64" t="s">
        <v>15889</v>
      </c>
      <c r="C3898" s="65">
        <v>35</v>
      </c>
      <c r="D3898" s="66">
        <v>44089</v>
      </c>
      <c r="E3898" s="66">
        <v>44109</v>
      </c>
      <c r="F3898" s="133" t="s">
        <v>992</v>
      </c>
      <c r="G3898" s="157" t="s">
        <v>15892</v>
      </c>
      <c r="H3898" s="67"/>
      <c r="I3898" s="68"/>
    </row>
    <row r="3899" spans="1:9" s="73" customFormat="1" ht="14.25" customHeight="1" x14ac:dyDescent="0.25">
      <c r="A3899" s="167" t="s">
        <v>15893</v>
      </c>
      <c r="B3899" s="64" t="s">
        <v>15889</v>
      </c>
      <c r="C3899" s="65">
        <v>35</v>
      </c>
      <c r="D3899" s="66">
        <v>44089</v>
      </c>
      <c r="E3899" s="66">
        <v>44109</v>
      </c>
      <c r="F3899" s="133" t="s">
        <v>992</v>
      </c>
      <c r="G3899" s="157" t="s">
        <v>15894</v>
      </c>
      <c r="H3899" s="67"/>
      <c r="I3899" s="68"/>
    </row>
    <row r="3900" spans="1:9" s="73" customFormat="1" ht="14.25" customHeight="1" x14ac:dyDescent="0.25">
      <c r="A3900" s="167" t="s">
        <v>15895</v>
      </c>
      <c r="B3900" s="64" t="s">
        <v>15889</v>
      </c>
      <c r="C3900" s="65">
        <v>35</v>
      </c>
      <c r="D3900" s="66">
        <v>44089</v>
      </c>
      <c r="E3900" s="66">
        <v>44109</v>
      </c>
      <c r="F3900" s="133" t="s">
        <v>992</v>
      </c>
      <c r="G3900" s="157" t="s">
        <v>15896</v>
      </c>
      <c r="H3900" s="67"/>
      <c r="I3900" s="95"/>
    </row>
    <row r="3901" spans="1:9" s="73" customFormat="1" ht="14.25" customHeight="1" x14ac:dyDescent="0.25">
      <c r="A3901" s="167" t="s">
        <v>15897</v>
      </c>
      <c r="B3901" s="64" t="s">
        <v>8427</v>
      </c>
      <c r="C3901" s="65">
        <v>35</v>
      </c>
      <c r="D3901" s="66">
        <v>44089</v>
      </c>
      <c r="E3901" s="66">
        <v>44109</v>
      </c>
      <c r="F3901" s="133" t="s">
        <v>605</v>
      </c>
      <c r="G3901" s="157" t="s">
        <v>15898</v>
      </c>
      <c r="H3901" s="67"/>
      <c r="I3901" s="95"/>
    </row>
    <row r="3902" spans="1:9" s="103" customFormat="1" ht="14.25" customHeight="1" x14ac:dyDescent="0.25">
      <c r="A3902" s="167" t="s">
        <v>15899</v>
      </c>
      <c r="B3902" s="64" t="s">
        <v>11704</v>
      </c>
      <c r="C3902" s="65">
        <v>35</v>
      </c>
      <c r="D3902" s="66">
        <v>44089</v>
      </c>
      <c r="E3902" s="66">
        <v>44109</v>
      </c>
      <c r="F3902" s="133" t="s">
        <v>38</v>
      </c>
      <c r="G3902" s="157" t="s">
        <v>15900</v>
      </c>
      <c r="H3902" s="67"/>
      <c r="I3902" s="68"/>
    </row>
    <row r="3903" spans="1:9" s="73" customFormat="1" ht="14.25" customHeight="1" x14ac:dyDescent="0.25">
      <c r="A3903" s="167" t="s">
        <v>15901</v>
      </c>
      <c r="B3903" s="64" t="s">
        <v>14090</v>
      </c>
      <c r="C3903" s="65">
        <v>35</v>
      </c>
      <c r="D3903" s="66">
        <v>44089</v>
      </c>
      <c r="E3903" s="66">
        <v>44109</v>
      </c>
      <c r="F3903" s="133" t="s">
        <v>38</v>
      </c>
      <c r="G3903" s="157" t="s">
        <v>15902</v>
      </c>
      <c r="H3903" s="67"/>
      <c r="I3903" s="68"/>
    </row>
    <row r="3904" spans="1:9" s="73" customFormat="1" ht="14.25" customHeight="1" x14ac:dyDescent="0.25">
      <c r="A3904" s="167" t="s">
        <v>15903</v>
      </c>
      <c r="B3904" s="64" t="s">
        <v>9732</v>
      </c>
      <c r="C3904" s="65">
        <v>35</v>
      </c>
      <c r="D3904" s="66">
        <v>44089</v>
      </c>
      <c r="E3904" s="66">
        <v>44109</v>
      </c>
      <c r="F3904" s="133" t="s">
        <v>38</v>
      </c>
      <c r="G3904" s="157" t="s">
        <v>15904</v>
      </c>
      <c r="H3904" s="67"/>
      <c r="I3904" s="68"/>
    </row>
    <row r="3905" spans="1:9" s="73" customFormat="1" ht="14.25" customHeight="1" x14ac:dyDescent="0.25">
      <c r="A3905" s="167" t="s">
        <v>15905</v>
      </c>
      <c r="B3905" s="64" t="s">
        <v>4233</v>
      </c>
      <c r="C3905" s="65">
        <v>35</v>
      </c>
      <c r="D3905" s="66">
        <v>44089</v>
      </c>
      <c r="E3905" s="66">
        <v>44109</v>
      </c>
      <c r="F3905" s="133" t="s">
        <v>197</v>
      </c>
      <c r="G3905" s="157" t="s">
        <v>15906</v>
      </c>
      <c r="H3905" s="67"/>
      <c r="I3905" s="95"/>
    </row>
    <row r="3906" spans="1:9" s="73" customFormat="1" ht="14.25" customHeight="1" x14ac:dyDescent="0.25">
      <c r="A3906" s="167" t="s">
        <v>15907</v>
      </c>
      <c r="B3906" s="64" t="s">
        <v>15908</v>
      </c>
      <c r="C3906" s="65">
        <v>35</v>
      </c>
      <c r="D3906" s="66">
        <v>44089</v>
      </c>
      <c r="E3906" s="66">
        <v>44109</v>
      </c>
      <c r="F3906" s="133" t="s">
        <v>197</v>
      </c>
      <c r="G3906" s="157" t="s">
        <v>15909</v>
      </c>
      <c r="H3906" s="67"/>
      <c r="I3906" s="95"/>
    </row>
    <row r="3907" spans="1:9" s="73" customFormat="1" ht="14.25" customHeight="1" x14ac:dyDescent="0.25">
      <c r="A3907" s="172" t="s">
        <v>15910</v>
      </c>
      <c r="B3907" s="64" t="s">
        <v>12341</v>
      </c>
      <c r="C3907" s="65">
        <v>36</v>
      </c>
      <c r="D3907" s="66">
        <v>44096</v>
      </c>
      <c r="E3907" s="66">
        <v>44116</v>
      </c>
      <c r="F3907" s="133" t="s">
        <v>5046</v>
      </c>
      <c r="G3907" s="173" t="s">
        <v>15911</v>
      </c>
      <c r="H3907" s="67"/>
      <c r="I3907" s="95"/>
    </row>
    <row r="3908" spans="1:9" s="73" customFormat="1" ht="14.25" customHeight="1" x14ac:dyDescent="0.25">
      <c r="A3908" s="172" t="s">
        <v>15912</v>
      </c>
      <c r="B3908" s="64" t="s">
        <v>4311</v>
      </c>
      <c r="C3908" s="65">
        <v>36</v>
      </c>
      <c r="D3908" s="66">
        <v>44096</v>
      </c>
      <c r="E3908" s="66">
        <v>44116</v>
      </c>
      <c r="F3908" s="133" t="s">
        <v>88</v>
      </c>
      <c r="G3908" s="173" t="s">
        <v>15913</v>
      </c>
      <c r="H3908" s="67"/>
      <c r="I3908" s="72"/>
    </row>
    <row r="3909" spans="1:9" s="73" customFormat="1" ht="14.25" customHeight="1" x14ac:dyDescent="0.25">
      <c r="A3909" s="172" t="s">
        <v>15914</v>
      </c>
      <c r="B3909" s="64" t="s">
        <v>15783</v>
      </c>
      <c r="C3909" s="65">
        <v>36</v>
      </c>
      <c r="D3909" s="66">
        <v>44096</v>
      </c>
      <c r="E3909" s="66">
        <v>44116</v>
      </c>
      <c r="F3909" s="133" t="s">
        <v>88</v>
      </c>
      <c r="G3909" s="173" t="s">
        <v>15915</v>
      </c>
      <c r="H3909" s="67"/>
      <c r="I3909" s="72"/>
    </row>
    <row r="3910" spans="1:9" s="73" customFormat="1" ht="14.25" customHeight="1" x14ac:dyDescent="0.25">
      <c r="A3910" s="174" t="s">
        <v>15916</v>
      </c>
      <c r="B3910" s="64" t="s">
        <v>15917</v>
      </c>
      <c r="C3910" s="60">
        <v>36</v>
      </c>
      <c r="D3910" s="61">
        <v>44096</v>
      </c>
      <c r="E3910" s="61">
        <v>44116</v>
      </c>
      <c r="F3910" s="132" t="s">
        <v>3254</v>
      </c>
      <c r="G3910" s="175" t="s">
        <v>15918</v>
      </c>
      <c r="H3910" s="62" t="s">
        <v>15919</v>
      </c>
      <c r="I3910" s="59" t="s">
        <v>7129</v>
      </c>
    </row>
    <row r="3911" spans="1:9" s="73" customFormat="1" ht="14.25" customHeight="1" x14ac:dyDescent="0.25">
      <c r="A3911" s="174" t="s">
        <v>15920</v>
      </c>
      <c r="B3911" s="64" t="s">
        <v>15783</v>
      </c>
      <c r="C3911" s="60">
        <v>36</v>
      </c>
      <c r="D3911" s="61">
        <v>44096</v>
      </c>
      <c r="E3911" s="61">
        <v>44116</v>
      </c>
      <c r="F3911" s="132" t="s">
        <v>3254</v>
      </c>
      <c r="G3911" s="175" t="s">
        <v>15921</v>
      </c>
      <c r="H3911" s="62" t="s">
        <v>15922</v>
      </c>
      <c r="I3911" s="59" t="s">
        <v>7129</v>
      </c>
    </row>
    <row r="3912" spans="1:9" s="73" customFormat="1" ht="14.25" customHeight="1" x14ac:dyDescent="0.25">
      <c r="A3912" s="174" t="s">
        <v>15920</v>
      </c>
      <c r="B3912" s="64" t="s">
        <v>15783</v>
      </c>
      <c r="C3912" s="60">
        <v>36</v>
      </c>
      <c r="D3912" s="61">
        <v>44096</v>
      </c>
      <c r="E3912" s="61">
        <v>44116</v>
      </c>
      <c r="F3912" s="132" t="s">
        <v>3254</v>
      </c>
      <c r="G3912" s="175" t="s">
        <v>15921</v>
      </c>
      <c r="H3912" s="62" t="s">
        <v>15923</v>
      </c>
      <c r="I3912" s="59" t="s">
        <v>7129</v>
      </c>
    </row>
    <row r="3913" spans="1:9" s="103" customFormat="1" ht="14.25" customHeight="1" x14ac:dyDescent="0.25">
      <c r="A3913" s="168" t="s">
        <v>15924</v>
      </c>
      <c r="B3913" s="64" t="s">
        <v>4331</v>
      </c>
      <c r="C3913" s="60">
        <v>36</v>
      </c>
      <c r="D3913" s="61">
        <v>44096</v>
      </c>
      <c r="E3913" s="61">
        <v>44116</v>
      </c>
      <c r="F3913" s="132" t="s">
        <v>1214</v>
      </c>
      <c r="G3913" s="175" t="s">
        <v>15925</v>
      </c>
      <c r="H3913" s="62" t="s">
        <v>8051</v>
      </c>
      <c r="I3913" s="59" t="s">
        <v>7129</v>
      </c>
    </row>
    <row r="3914" spans="1:9" s="103" customFormat="1" ht="14.25" customHeight="1" x14ac:dyDescent="0.25">
      <c r="A3914" s="172" t="s">
        <v>15926</v>
      </c>
      <c r="B3914" s="64" t="s">
        <v>4595</v>
      </c>
      <c r="C3914" s="65">
        <v>36</v>
      </c>
      <c r="D3914" s="66">
        <v>44096</v>
      </c>
      <c r="E3914" s="66">
        <v>44116</v>
      </c>
      <c r="F3914" s="133" t="s">
        <v>793</v>
      </c>
      <c r="G3914" s="173" t="s">
        <v>15927</v>
      </c>
      <c r="H3914" s="67"/>
      <c r="I3914" s="72"/>
    </row>
    <row r="3915" spans="1:9" s="73" customFormat="1" ht="14.25" customHeight="1" x14ac:dyDescent="0.25">
      <c r="A3915" s="172" t="s">
        <v>15928</v>
      </c>
      <c r="B3915" s="64" t="s">
        <v>7383</v>
      </c>
      <c r="C3915" s="65">
        <v>36</v>
      </c>
      <c r="D3915" s="66">
        <v>44096</v>
      </c>
      <c r="E3915" s="66">
        <v>44116</v>
      </c>
      <c r="F3915" s="133" t="s">
        <v>793</v>
      </c>
      <c r="G3915" s="173" t="s">
        <v>15929</v>
      </c>
      <c r="H3915" s="126"/>
      <c r="I3915" s="72"/>
    </row>
    <row r="3916" spans="1:9" s="73" customFormat="1" ht="14.25" customHeight="1" x14ac:dyDescent="0.25">
      <c r="A3916" s="168" t="s">
        <v>15930</v>
      </c>
      <c r="B3916" s="64" t="s">
        <v>12780</v>
      </c>
      <c r="C3916" s="60">
        <v>36</v>
      </c>
      <c r="D3916" s="61">
        <v>44096</v>
      </c>
      <c r="E3916" s="61">
        <v>44116</v>
      </c>
      <c r="F3916" s="132" t="s">
        <v>793</v>
      </c>
      <c r="G3916" s="175" t="s">
        <v>12781</v>
      </c>
      <c r="H3916" s="62" t="s">
        <v>15931</v>
      </c>
      <c r="I3916" s="59" t="s">
        <v>7129</v>
      </c>
    </row>
    <row r="3917" spans="1:9" s="103" customFormat="1" ht="14.25" customHeight="1" x14ac:dyDescent="0.25">
      <c r="A3917" s="168" t="s">
        <v>15930</v>
      </c>
      <c r="B3917" s="64" t="s">
        <v>12780</v>
      </c>
      <c r="C3917" s="60">
        <v>36</v>
      </c>
      <c r="D3917" s="61">
        <v>44096</v>
      </c>
      <c r="E3917" s="61">
        <v>44116</v>
      </c>
      <c r="F3917" s="132" t="s">
        <v>793</v>
      </c>
      <c r="G3917" s="175" t="s">
        <v>12781</v>
      </c>
      <c r="H3917" s="62" t="s">
        <v>15932</v>
      </c>
      <c r="I3917" s="59" t="s">
        <v>7129</v>
      </c>
    </row>
    <row r="3918" spans="1:9" ht="14.25" customHeight="1" x14ac:dyDescent="0.25">
      <c r="A3918" s="168" t="s">
        <v>15930</v>
      </c>
      <c r="B3918" s="64" t="s">
        <v>12780</v>
      </c>
      <c r="C3918" s="60">
        <v>36</v>
      </c>
      <c r="D3918" s="61">
        <v>44096</v>
      </c>
      <c r="E3918" s="61">
        <v>44116</v>
      </c>
      <c r="F3918" s="132" t="s">
        <v>793</v>
      </c>
      <c r="G3918" s="175" t="s">
        <v>12781</v>
      </c>
      <c r="H3918" s="62" t="s">
        <v>15933</v>
      </c>
      <c r="I3918" s="59" t="s">
        <v>7129</v>
      </c>
    </row>
    <row r="3919" spans="1:9" ht="14.25" customHeight="1" x14ac:dyDescent="0.25">
      <c r="A3919" s="139" t="s">
        <v>15934</v>
      </c>
      <c r="B3919" s="64" t="s">
        <v>12405</v>
      </c>
      <c r="C3919" s="65">
        <v>36</v>
      </c>
      <c r="D3919" s="66">
        <v>44096</v>
      </c>
      <c r="E3919" s="66">
        <v>44116</v>
      </c>
      <c r="F3919" s="63" t="s">
        <v>793</v>
      </c>
      <c r="G3919" s="140" t="s">
        <v>15935</v>
      </c>
      <c r="H3919" s="67"/>
      <c r="I3919" s="68"/>
    </row>
    <row r="3920" spans="1:9" ht="14.25" customHeight="1" x14ac:dyDescent="0.25">
      <c r="A3920" s="172" t="s">
        <v>15936</v>
      </c>
      <c r="B3920" s="64" t="s">
        <v>15937</v>
      </c>
      <c r="C3920" s="65">
        <v>36</v>
      </c>
      <c r="D3920" s="66">
        <v>44096</v>
      </c>
      <c r="E3920" s="66">
        <v>44116</v>
      </c>
      <c r="F3920" s="133" t="s">
        <v>498</v>
      </c>
      <c r="G3920" s="173" t="s">
        <v>15938</v>
      </c>
      <c r="H3920" s="67"/>
      <c r="I3920" s="68"/>
    </row>
    <row r="3921" spans="1:9" ht="14.25" customHeight="1" x14ac:dyDescent="0.25">
      <c r="A3921" s="174" t="s">
        <v>15939</v>
      </c>
      <c r="B3921" s="64" t="s">
        <v>4146</v>
      </c>
      <c r="C3921" s="60">
        <v>36</v>
      </c>
      <c r="D3921" s="61">
        <v>44096</v>
      </c>
      <c r="E3921" s="61">
        <v>44116</v>
      </c>
      <c r="F3921" s="132" t="s">
        <v>666</v>
      </c>
      <c r="G3921" s="175" t="s">
        <v>15940</v>
      </c>
      <c r="H3921" s="62" t="s">
        <v>15941</v>
      </c>
      <c r="I3921" s="59" t="s">
        <v>7129</v>
      </c>
    </row>
    <row r="3922" spans="1:9" ht="14.25" customHeight="1" x14ac:dyDescent="0.25">
      <c r="A3922" s="172" t="s">
        <v>15942</v>
      </c>
      <c r="B3922" s="64" t="s">
        <v>15943</v>
      </c>
      <c r="C3922" s="65">
        <v>36</v>
      </c>
      <c r="D3922" s="66">
        <v>44096</v>
      </c>
      <c r="E3922" s="66">
        <v>44116</v>
      </c>
      <c r="F3922" s="133" t="s">
        <v>663</v>
      </c>
      <c r="G3922" s="173" t="s">
        <v>15944</v>
      </c>
      <c r="H3922" s="67"/>
      <c r="I3922" s="72"/>
    </row>
    <row r="3923" spans="1:9" ht="14.25" customHeight="1" x14ac:dyDescent="0.25">
      <c r="A3923" s="172" t="s">
        <v>15945</v>
      </c>
      <c r="B3923" s="64" t="s">
        <v>12544</v>
      </c>
      <c r="C3923" s="65">
        <v>36</v>
      </c>
      <c r="D3923" s="66">
        <v>44096</v>
      </c>
      <c r="E3923" s="66">
        <v>44116</v>
      </c>
      <c r="F3923" s="133" t="s">
        <v>663</v>
      </c>
      <c r="G3923" s="173" t="s">
        <v>15946</v>
      </c>
      <c r="H3923" s="67"/>
      <c r="I3923" s="68"/>
    </row>
    <row r="3924" spans="1:9" ht="14.25" customHeight="1" x14ac:dyDescent="0.25">
      <c r="A3924" s="172" t="s">
        <v>15947</v>
      </c>
      <c r="B3924" s="64" t="s">
        <v>15948</v>
      </c>
      <c r="C3924" s="65">
        <v>36</v>
      </c>
      <c r="D3924" s="66">
        <v>44096</v>
      </c>
      <c r="E3924" s="66">
        <v>44116</v>
      </c>
      <c r="F3924" s="133" t="s">
        <v>638</v>
      </c>
      <c r="G3924" s="173" t="s">
        <v>15949</v>
      </c>
      <c r="H3924" s="67"/>
      <c r="I3924" s="68"/>
    </row>
    <row r="3925" spans="1:9" ht="14.25" customHeight="1" x14ac:dyDescent="0.25">
      <c r="A3925" s="172" t="s">
        <v>15950</v>
      </c>
      <c r="B3925" s="64" t="s">
        <v>13873</v>
      </c>
      <c r="C3925" s="65">
        <v>36</v>
      </c>
      <c r="D3925" s="66">
        <v>44096</v>
      </c>
      <c r="E3925" s="66">
        <v>44116</v>
      </c>
      <c r="F3925" s="133" t="s">
        <v>147</v>
      </c>
      <c r="G3925" s="173" t="s">
        <v>15951</v>
      </c>
      <c r="H3925" s="67"/>
      <c r="I3925" s="72"/>
    </row>
    <row r="3926" spans="1:9" ht="14.25" customHeight="1" x14ac:dyDescent="0.25">
      <c r="A3926" s="172" t="s">
        <v>15952</v>
      </c>
      <c r="B3926" s="64" t="s">
        <v>15953</v>
      </c>
      <c r="C3926" s="65">
        <v>36</v>
      </c>
      <c r="D3926" s="66">
        <v>44096</v>
      </c>
      <c r="E3926" s="66">
        <v>44116</v>
      </c>
      <c r="F3926" s="133" t="s">
        <v>147</v>
      </c>
      <c r="G3926" s="173" t="s">
        <v>15954</v>
      </c>
      <c r="H3926" s="67"/>
      <c r="I3926" s="68"/>
    </row>
    <row r="3927" spans="1:9" ht="14.25" customHeight="1" x14ac:dyDescent="0.25">
      <c r="A3927" s="167" t="s">
        <v>15955</v>
      </c>
      <c r="B3927" s="64" t="s">
        <v>13887</v>
      </c>
      <c r="C3927" s="65">
        <v>36</v>
      </c>
      <c r="D3927" s="66">
        <v>44096</v>
      </c>
      <c r="E3927" s="66">
        <v>44116</v>
      </c>
      <c r="F3927" s="133" t="s">
        <v>894</v>
      </c>
      <c r="G3927" s="173" t="s">
        <v>15956</v>
      </c>
      <c r="H3927" s="67"/>
      <c r="I3927" s="68"/>
    </row>
    <row r="3928" spans="1:9" ht="14.25" customHeight="1" x14ac:dyDescent="0.25">
      <c r="A3928" s="167" t="s">
        <v>15957</v>
      </c>
      <c r="B3928" s="64" t="s">
        <v>15958</v>
      </c>
      <c r="C3928" s="65">
        <v>36</v>
      </c>
      <c r="D3928" s="66">
        <v>44096</v>
      </c>
      <c r="E3928" s="66">
        <v>44116</v>
      </c>
      <c r="F3928" s="133" t="s">
        <v>623</v>
      </c>
      <c r="G3928" s="173" t="s">
        <v>15959</v>
      </c>
      <c r="H3928" s="67"/>
      <c r="I3928" s="68"/>
    </row>
    <row r="3929" spans="1:9" s="73" customFormat="1" ht="14.25" customHeight="1" x14ac:dyDescent="0.25">
      <c r="A3929" s="172" t="s">
        <v>15960</v>
      </c>
      <c r="B3929" s="64" t="s">
        <v>15961</v>
      </c>
      <c r="C3929" s="65">
        <v>36</v>
      </c>
      <c r="D3929" s="66">
        <v>44096</v>
      </c>
      <c r="E3929" s="66">
        <v>44116</v>
      </c>
      <c r="F3929" s="133" t="s">
        <v>2203</v>
      </c>
      <c r="G3929" s="173" t="s">
        <v>15962</v>
      </c>
      <c r="H3929" s="67"/>
      <c r="I3929" s="72"/>
    </row>
    <row r="3930" spans="1:9" s="73" customFormat="1" ht="14.25" customHeight="1" x14ac:dyDescent="0.25">
      <c r="A3930" s="172" t="s">
        <v>15963</v>
      </c>
      <c r="B3930" s="64" t="s">
        <v>8616</v>
      </c>
      <c r="C3930" s="65">
        <v>36</v>
      </c>
      <c r="D3930" s="66">
        <v>44096</v>
      </c>
      <c r="E3930" s="66">
        <v>44116</v>
      </c>
      <c r="F3930" s="133" t="s">
        <v>332</v>
      </c>
      <c r="G3930" s="173" t="s">
        <v>15964</v>
      </c>
      <c r="H3930" s="67"/>
      <c r="I3930" s="72"/>
    </row>
    <row r="3931" spans="1:9" s="73" customFormat="1" ht="14.25" customHeight="1" x14ac:dyDescent="0.25">
      <c r="A3931" s="172" t="s">
        <v>15965</v>
      </c>
      <c r="B3931" s="64" t="s">
        <v>4454</v>
      </c>
      <c r="C3931" s="65">
        <v>36</v>
      </c>
      <c r="D3931" s="66">
        <v>44096</v>
      </c>
      <c r="E3931" s="66">
        <v>44116</v>
      </c>
      <c r="F3931" s="133" t="s">
        <v>332</v>
      </c>
      <c r="G3931" s="173" t="s">
        <v>15966</v>
      </c>
      <c r="H3931" s="67"/>
      <c r="I3931" s="68"/>
    </row>
    <row r="3932" spans="1:9" ht="14.25" customHeight="1" x14ac:dyDescent="0.25">
      <c r="A3932" s="172" t="s">
        <v>15967</v>
      </c>
      <c r="B3932" s="64" t="s">
        <v>4693</v>
      </c>
      <c r="C3932" s="65">
        <v>36</v>
      </c>
      <c r="D3932" s="66">
        <v>44096</v>
      </c>
      <c r="E3932" s="66">
        <v>44116</v>
      </c>
      <c r="F3932" s="133" t="s">
        <v>5339</v>
      </c>
      <c r="G3932" s="173" t="s">
        <v>15968</v>
      </c>
      <c r="H3932" s="67"/>
      <c r="I3932" s="95"/>
    </row>
    <row r="3933" spans="1:9" ht="14.25" customHeight="1" x14ac:dyDescent="0.25">
      <c r="A3933" s="172" t="s">
        <v>15969</v>
      </c>
      <c r="B3933" s="64" t="s">
        <v>4617</v>
      </c>
      <c r="C3933" s="65">
        <v>36</v>
      </c>
      <c r="D3933" s="66">
        <v>44096</v>
      </c>
      <c r="E3933" s="66">
        <v>44116</v>
      </c>
      <c r="F3933" s="133" t="s">
        <v>5339</v>
      </c>
      <c r="G3933" s="173" t="s">
        <v>15970</v>
      </c>
      <c r="H3933" s="67"/>
      <c r="I3933" s="101"/>
    </row>
    <row r="3934" spans="1:9" ht="14.25" customHeight="1" x14ac:dyDescent="0.25">
      <c r="A3934" s="172" t="s">
        <v>15971</v>
      </c>
      <c r="B3934" s="64" t="s">
        <v>4609</v>
      </c>
      <c r="C3934" s="65">
        <v>36</v>
      </c>
      <c r="D3934" s="66">
        <v>44096</v>
      </c>
      <c r="E3934" s="66">
        <v>44116</v>
      </c>
      <c r="F3934" s="133" t="s">
        <v>5339</v>
      </c>
      <c r="G3934" s="173" t="s">
        <v>15972</v>
      </c>
      <c r="H3934" s="67"/>
      <c r="I3934" s="101"/>
    </row>
    <row r="3935" spans="1:9" ht="14.25" customHeight="1" x14ac:dyDescent="0.25">
      <c r="A3935" s="172" t="s">
        <v>15973</v>
      </c>
      <c r="B3935" s="64" t="s">
        <v>4617</v>
      </c>
      <c r="C3935" s="65">
        <v>36</v>
      </c>
      <c r="D3935" s="66">
        <v>44096</v>
      </c>
      <c r="E3935" s="66">
        <v>44116</v>
      </c>
      <c r="F3935" s="133" t="s">
        <v>5339</v>
      </c>
      <c r="G3935" s="173" t="s">
        <v>15974</v>
      </c>
      <c r="H3935" s="67"/>
      <c r="I3935" s="101"/>
    </row>
    <row r="3936" spans="1:9" ht="14.25" customHeight="1" x14ac:dyDescent="0.25">
      <c r="A3936" s="172" t="s">
        <v>15975</v>
      </c>
      <c r="B3936" s="64" t="s">
        <v>4617</v>
      </c>
      <c r="C3936" s="65">
        <v>36</v>
      </c>
      <c r="D3936" s="66">
        <v>44096</v>
      </c>
      <c r="E3936" s="66">
        <v>44116</v>
      </c>
      <c r="F3936" s="133" t="s">
        <v>5339</v>
      </c>
      <c r="G3936" s="173" t="s">
        <v>15976</v>
      </c>
      <c r="H3936" s="67"/>
      <c r="I3936" s="101"/>
    </row>
    <row r="3937" spans="1:9" ht="14.25" customHeight="1" x14ac:dyDescent="0.25">
      <c r="A3937" s="172" t="s">
        <v>15977</v>
      </c>
      <c r="B3937" s="64" t="s">
        <v>4617</v>
      </c>
      <c r="C3937" s="65">
        <v>36</v>
      </c>
      <c r="D3937" s="66">
        <v>44096</v>
      </c>
      <c r="E3937" s="66">
        <v>44116</v>
      </c>
      <c r="F3937" s="133" t="s">
        <v>5339</v>
      </c>
      <c r="G3937" s="173" t="s">
        <v>15978</v>
      </c>
      <c r="H3937" s="67"/>
      <c r="I3937" s="101"/>
    </row>
    <row r="3938" spans="1:9" ht="14.25" customHeight="1" x14ac:dyDescent="0.25">
      <c r="A3938" s="172" t="s">
        <v>15979</v>
      </c>
      <c r="B3938" s="64" t="s">
        <v>11296</v>
      </c>
      <c r="C3938" s="65">
        <v>36</v>
      </c>
      <c r="D3938" s="66">
        <v>44096</v>
      </c>
      <c r="E3938" s="66">
        <v>44116</v>
      </c>
      <c r="F3938" s="133" t="s">
        <v>5381</v>
      </c>
      <c r="G3938" s="173" t="s">
        <v>15980</v>
      </c>
      <c r="H3938" s="67"/>
      <c r="I3938" s="68"/>
    </row>
    <row r="3939" spans="1:9" s="73" customFormat="1" ht="14.25" customHeight="1" x14ac:dyDescent="0.25">
      <c r="A3939" s="167" t="s">
        <v>15981</v>
      </c>
      <c r="B3939" s="64" t="s">
        <v>7473</v>
      </c>
      <c r="C3939" s="65">
        <v>36</v>
      </c>
      <c r="D3939" s="66">
        <v>44096</v>
      </c>
      <c r="E3939" s="66">
        <v>44116</v>
      </c>
      <c r="F3939" s="133" t="s">
        <v>882</v>
      </c>
      <c r="G3939" s="173" t="s">
        <v>15982</v>
      </c>
      <c r="H3939" s="67"/>
      <c r="I3939" s="95"/>
    </row>
    <row r="3940" spans="1:9" s="73" customFormat="1" ht="14.25" customHeight="1" x14ac:dyDescent="0.25">
      <c r="A3940" s="168" t="s">
        <v>15983</v>
      </c>
      <c r="B3940" s="64" t="s">
        <v>7518</v>
      </c>
      <c r="C3940" s="60">
        <v>36</v>
      </c>
      <c r="D3940" s="61">
        <v>44096</v>
      </c>
      <c r="E3940" s="61">
        <v>44116</v>
      </c>
      <c r="F3940" s="132" t="s">
        <v>2117</v>
      </c>
      <c r="G3940" s="175" t="s">
        <v>15984</v>
      </c>
      <c r="H3940" s="62" t="s">
        <v>10037</v>
      </c>
      <c r="I3940" s="59" t="s">
        <v>7129</v>
      </c>
    </row>
    <row r="3941" spans="1:9" s="73" customFormat="1" ht="14.25" customHeight="1" x14ac:dyDescent="0.25">
      <c r="A3941" s="174" t="s">
        <v>15985</v>
      </c>
      <c r="B3941" s="64" t="s">
        <v>15986</v>
      </c>
      <c r="C3941" s="60">
        <v>36</v>
      </c>
      <c r="D3941" s="61">
        <v>44096</v>
      </c>
      <c r="E3941" s="61">
        <v>44116</v>
      </c>
      <c r="F3941" s="132" t="s">
        <v>2088</v>
      </c>
      <c r="G3941" s="175" t="s">
        <v>15987</v>
      </c>
      <c r="H3941" s="62" t="s">
        <v>15988</v>
      </c>
      <c r="I3941" s="59" t="s">
        <v>7129</v>
      </c>
    </row>
    <row r="3942" spans="1:9" s="73" customFormat="1" ht="14.25" customHeight="1" x14ac:dyDescent="0.25">
      <c r="A3942" s="172" t="s">
        <v>15989</v>
      </c>
      <c r="B3942" s="64" t="s">
        <v>15990</v>
      </c>
      <c r="C3942" s="65">
        <v>36</v>
      </c>
      <c r="D3942" s="66">
        <v>44096</v>
      </c>
      <c r="E3942" s="66">
        <v>44116</v>
      </c>
      <c r="F3942" s="133" t="s">
        <v>2365</v>
      </c>
      <c r="G3942" s="173" t="s">
        <v>15991</v>
      </c>
      <c r="H3942" s="67"/>
      <c r="I3942" s="68"/>
    </row>
    <row r="3943" spans="1:9" s="73" customFormat="1" ht="14.25" customHeight="1" x14ac:dyDescent="0.25">
      <c r="A3943" s="172" t="s">
        <v>15992</v>
      </c>
      <c r="B3943" s="64" t="s">
        <v>15993</v>
      </c>
      <c r="C3943" s="65">
        <v>36</v>
      </c>
      <c r="D3943" s="66">
        <v>44096</v>
      </c>
      <c r="E3943" s="66">
        <v>44116</v>
      </c>
      <c r="F3943" s="133" t="s">
        <v>5432</v>
      </c>
      <c r="G3943" s="173" t="s">
        <v>15994</v>
      </c>
      <c r="H3943" s="67"/>
      <c r="I3943" s="101"/>
    </row>
    <row r="3944" spans="1:9" s="73" customFormat="1" ht="14.25" customHeight="1" x14ac:dyDescent="0.25">
      <c r="A3944" s="172" t="s">
        <v>15995</v>
      </c>
      <c r="B3944" s="64" t="s">
        <v>15102</v>
      </c>
      <c r="C3944" s="65">
        <v>36</v>
      </c>
      <c r="D3944" s="66">
        <v>44096</v>
      </c>
      <c r="E3944" s="66">
        <v>44116</v>
      </c>
      <c r="F3944" s="133" t="s">
        <v>281</v>
      </c>
      <c r="G3944" s="173" t="s">
        <v>15996</v>
      </c>
      <c r="H3944" s="67"/>
      <c r="I3944" s="72"/>
    </row>
    <row r="3945" spans="1:9" s="75" customFormat="1" ht="14.25" customHeight="1" x14ac:dyDescent="0.25">
      <c r="A3945" s="174" t="s">
        <v>15997</v>
      </c>
      <c r="B3945" s="64" t="s">
        <v>15998</v>
      </c>
      <c r="C3945" s="60">
        <v>36</v>
      </c>
      <c r="D3945" s="61">
        <v>44096</v>
      </c>
      <c r="E3945" s="61">
        <v>44116</v>
      </c>
      <c r="F3945" s="132" t="s">
        <v>1842</v>
      </c>
      <c r="G3945" s="175" t="s">
        <v>15999</v>
      </c>
      <c r="H3945" s="62" t="s">
        <v>16000</v>
      </c>
      <c r="I3945" s="59" t="s">
        <v>7129</v>
      </c>
    </row>
    <row r="3946" spans="1:9" ht="14.25" customHeight="1" x14ac:dyDescent="0.25">
      <c r="A3946" s="167" t="s">
        <v>16001</v>
      </c>
      <c r="B3946" s="64" t="s">
        <v>4306</v>
      </c>
      <c r="C3946" s="65">
        <v>36</v>
      </c>
      <c r="D3946" s="66">
        <v>44096</v>
      </c>
      <c r="E3946" s="66">
        <v>44116</v>
      </c>
      <c r="F3946" s="133" t="s">
        <v>1845</v>
      </c>
      <c r="G3946" s="173" t="s">
        <v>16002</v>
      </c>
      <c r="H3946" s="67"/>
      <c r="I3946" s="68"/>
    </row>
    <row r="3947" spans="1:9" ht="14.25" customHeight="1" x14ac:dyDescent="0.25">
      <c r="A3947" s="167" t="s">
        <v>16003</v>
      </c>
      <c r="B3947" s="64" t="s">
        <v>4306</v>
      </c>
      <c r="C3947" s="65">
        <v>36</v>
      </c>
      <c r="D3947" s="66">
        <v>44096</v>
      </c>
      <c r="E3947" s="66">
        <v>44116</v>
      </c>
      <c r="F3947" s="133" t="s">
        <v>1845</v>
      </c>
      <c r="G3947" s="173" t="s">
        <v>16004</v>
      </c>
      <c r="H3947" s="67"/>
      <c r="I3947" s="68"/>
    </row>
    <row r="3948" spans="1:9" s="73" customFormat="1" ht="14.25" customHeight="1" x14ac:dyDescent="0.25">
      <c r="A3948" s="167" t="s">
        <v>16005</v>
      </c>
      <c r="B3948" s="64" t="s">
        <v>4306</v>
      </c>
      <c r="C3948" s="65">
        <v>36</v>
      </c>
      <c r="D3948" s="66">
        <v>44096</v>
      </c>
      <c r="E3948" s="66">
        <v>44116</v>
      </c>
      <c r="F3948" s="133" t="s">
        <v>1845</v>
      </c>
      <c r="G3948" s="173" t="s">
        <v>16006</v>
      </c>
      <c r="H3948" s="67"/>
      <c r="I3948" s="68"/>
    </row>
    <row r="3949" spans="1:9" ht="14.25" customHeight="1" x14ac:dyDescent="0.25">
      <c r="A3949" s="167" t="s">
        <v>16007</v>
      </c>
      <c r="B3949" s="64" t="s">
        <v>4306</v>
      </c>
      <c r="C3949" s="65">
        <v>36</v>
      </c>
      <c r="D3949" s="66">
        <v>44096</v>
      </c>
      <c r="E3949" s="66">
        <v>44116</v>
      </c>
      <c r="F3949" s="133" t="s">
        <v>1845</v>
      </c>
      <c r="G3949" s="173" t="s">
        <v>16008</v>
      </c>
      <c r="H3949" s="67"/>
      <c r="I3949" s="95"/>
    </row>
    <row r="3950" spans="1:9" ht="14.25" customHeight="1" x14ac:dyDescent="0.25">
      <c r="A3950" s="167" t="s">
        <v>16009</v>
      </c>
      <c r="B3950" s="64" t="s">
        <v>4306</v>
      </c>
      <c r="C3950" s="65">
        <v>36</v>
      </c>
      <c r="D3950" s="66">
        <v>44096</v>
      </c>
      <c r="E3950" s="66">
        <v>44116</v>
      </c>
      <c r="F3950" s="133" t="s">
        <v>1845</v>
      </c>
      <c r="G3950" s="173" t="s">
        <v>16010</v>
      </c>
      <c r="H3950" s="67"/>
      <c r="I3950" s="68"/>
    </row>
    <row r="3951" spans="1:9" ht="14.25" customHeight="1" x14ac:dyDescent="0.25">
      <c r="A3951" s="176" t="s">
        <v>16011</v>
      </c>
      <c r="B3951" s="81" t="s">
        <v>16012</v>
      </c>
      <c r="C3951" s="82">
        <v>36</v>
      </c>
      <c r="D3951" s="83">
        <v>44096</v>
      </c>
      <c r="E3951" s="83">
        <v>44116</v>
      </c>
      <c r="F3951" s="136" t="s">
        <v>587</v>
      </c>
      <c r="G3951" s="177" t="s">
        <v>16013</v>
      </c>
      <c r="H3951" s="84" t="s">
        <v>7653</v>
      </c>
      <c r="I3951" s="85" t="s">
        <v>7224</v>
      </c>
    </row>
    <row r="3952" spans="1:9" s="75" customFormat="1" ht="14.25" customHeight="1" x14ac:dyDescent="0.25">
      <c r="A3952" s="169" t="s">
        <v>16014</v>
      </c>
      <c r="B3952" s="81" t="s">
        <v>16015</v>
      </c>
      <c r="C3952" s="82">
        <v>36</v>
      </c>
      <c r="D3952" s="83">
        <v>44096</v>
      </c>
      <c r="E3952" s="83">
        <v>44116</v>
      </c>
      <c r="F3952" s="136" t="s">
        <v>200</v>
      </c>
      <c r="G3952" s="177" t="s">
        <v>16016</v>
      </c>
      <c r="H3952" s="84" t="s">
        <v>7687</v>
      </c>
      <c r="I3952" s="85" t="s">
        <v>7224</v>
      </c>
    </row>
    <row r="3953" spans="1:9" s="73" customFormat="1" ht="14.25" customHeight="1" x14ac:dyDescent="0.25">
      <c r="A3953" s="168" t="s">
        <v>16014</v>
      </c>
      <c r="B3953" s="64" t="s">
        <v>16015</v>
      </c>
      <c r="C3953" s="60">
        <v>36</v>
      </c>
      <c r="D3953" s="61">
        <v>44096</v>
      </c>
      <c r="E3953" s="61">
        <v>44116</v>
      </c>
      <c r="F3953" s="132" t="s">
        <v>200</v>
      </c>
      <c r="G3953" s="175" t="s">
        <v>16016</v>
      </c>
      <c r="H3953" s="62" t="s">
        <v>16017</v>
      </c>
      <c r="I3953" s="59" t="s">
        <v>7129</v>
      </c>
    </row>
    <row r="3954" spans="1:9" s="73" customFormat="1" ht="14.25" customHeight="1" x14ac:dyDescent="0.25">
      <c r="A3954" s="169" t="s">
        <v>16018</v>
      </c>
      <c r="B3954" s="81" t="s">
        <v>4081</v>
      </c>
      <c r="C3954" s="82">
        <v>36</v>
      </c>
      <c r="D3954" s="83">
        <v>44096</v>
      </c>
      <c r="E3954" s="83">
        <v>44116</v>
      </c>
      <c r="F3954" s="136" t="s">
        <v>658</v>
      </c>
      <c r="G3954" s="177" t="s">
        <v>16019</v>
      </c>
      <c r="H3954" s="84" t="s">
        <v>7677</v>
      </c>
      <c r="I3954" s="85" t="s">
        <v>7224</v>
      </c>
    </row>
    <row r="3955" spans="1:9" s="73" customFormat="1" ht="14.25" customHeight="1" x14ac:dyDescent="0.25">
      <c r="A3955" s="167" t="s">
        <v>16020</v>
      </c>
      <c r="B3955" s="64" t="s">
        <v>11404</v>
      </c>
      <c r="C3955" s="65">
        <v>36</v>
      </c>
      <c r="D3955" s="66">
        <v>44096</v>
      </c>
      <c r="E3955" s="66">
        <v>44116</v>
      </c>
      <c r="F3955" s="133" t="s">
        <v>204</v>
      </c>
      <c r="G3955" s="173" t="s">
        <v>16021</v>
      </c>
      <c r="H3955" s="67"/>
      <c r="I3955" s="68"/>
    </row>
    <row r="3956" spans="1:9" ht="14.25" customHeight="1" x14ac:dyDescent="0.25">
      <c r="A3956" s="172" t="s">
        <v>16022</v>
      </c>
      <c r="B3956" s="64" t="s">
        <v>16023</v>
      </c>
      <c r="C3956" s="65">
        <v>36</v>
      </c>
      <c r="D3956" s="66">
        <v>44096</v>
      </c>
      <c r="E3956" s="66">
        <v>44116</v>
      </c>
      <c r="F3956" s="133" t="s">
        <v>597</v>
      </c>
      <c r="G3956" s="173" t="s">
        <v>16024</v>
      </c>
      <c r="H3956" s="67"/>
      <c r="I3956" s="101"/>
    </row>
    <row r="3957" spans="1:9" ht="14.25" customHeight="1" x14ac:dyDescent="0.25">
      <c r="A3957" s="172" t="s">
        <v>16025</v>
      </c>
      <c r="B3957" s="64" t="s">
        <v>15311</v>
      </c>
      <c r="C3957" s="65">
        <v>36</v>
      </c>
      <c r="D3957" s="66">
        <v>44096</v>
      </c>
      <c r="E3957" s="66">
        <v>44116</v>
      </c>
      <c r="F3957" s="133" t="s">
        <v>1328</v>
      </c>
      <c r="G3957" s="173" t="s">
        <v>16026</v>
      </c>
      <c r="H3957" s="67"/>
      <c r="I3957" s="68"/>
    </row>
    <row r="3958" spans="1:9" s="75" customFormat="1" ht="14.25" customHeight="1" x14ac:dyDescent="0.25">
      <c r="A3958" s="172" t="s">
        <v>16027</v>
      </c>
      <c r="B3958" s="64" t="s">
        <v>15311</v>
      </c>
      <c r="C3958" s="65">
        <v>36</v>
      </c>
      <c r="D3958" s="66">
        <v>44096</v>
      </c>
      <c r="E3958" s="66">
        <v>44116</v>
      </c>
      <c r="F3958" s="133" t="s">
        <v>1328</v>
      </c>
      <c r="G3958" s="173" t="s">
        <v>16028</v>
      </c>
      <c r="H3958" s="67"/>
      <c r="I3958" s="68"/>
    </row>
    <row r="3959" spans="1:9" s="73" customFormat="1" ht="14.25" customHeight="1" x14ac:dyDescent="0.25">
      <c r="A3959" s="172" t="s">
        <v>16029</v>
      </c>
      <c r="B3959" s="64" t="s">
        <v>15570</v>
      </c>
      <c r="C3959" s="65">
        <v>36</v>
      </c>
      <c r="D3959" s="66">
        <v>44096</v>
      </c>
      <c r="E3959" s="66">
        <v>44116</v>
      </c>
      <c r="F3959" s="133" t="s">
        <v>725</v>
      </c>
      <c r="G3959" s="173" t="s">
        <v>16030</v>
      </c>
      <c r="H3959" s="67"/>
      <c r="I3959" s="101"/>
    </row>
    <row r="3960" spans="1:9" s="73" customFormat="1" ht="14.25" customHeight="1" x14ac:dyDescent="0.25">
      <c r="A3960" s="172" t="s">
        <v>16031</v>
      </c>
      <c r="B3960" s="64" t="s">
        <v>7721</v>
      </c>
      <c r="C3960" s="65">
        <v>36</v>
      </c>
      <c r="D3960" s="66">
        <v>44096</v>
      </c>
      <c r="E3960" s="66">
        <v>44116</v>
      </c>
      <c r="F3960" s="133" t="s">
        <v>1867</v>
      </c>
      <c r="G3960" s="173" t="s">
        <v>16032</v>
      </c>
      <c r="H3960" s="67"/>
      <c r="I3960" s="68"/>
    </row>
    <row r="3961" spans="1:9" s="75" customFormat="1" ht="14.25" customHeight="1" x14ac:dyDescent="0.25">
      <c r="A3961" s="172" t="s">
        <v>16033</v>
      </c>
      <c r="B3961" s="64" t="s">
        <v>16034</v>
      </c>
      <c r="C3961" s="65">
        <v>36</v>
      </c>
      <c r="D3961" s="66">
        <v>44096</v>
      </c>
      <c r="E3961" s="66">
        <v>44116</v>
      </c>
      <c r="F3961" s="133" t="s">
        <v>5886</v>
      </c>
      <c r="G3961" s="173" t="s">
        <v>16035</v>
      </c>
      <c r="H3961" s="67"/>
      <c r="I3961" s="68"/>
    </row>
    <row r="3962" spans="1:9" s="75" customFormat="1" ht="14.25" customHeight="1" x14ac:dyDescent="0.25">
      <c r="A3962" s="172" t="s">
        <v>16036</v>
      </c>
      <c r="B3962" s="64" t="s">
        <v>16037</v>
      </c>
      <c r="C3962" s="65">
        <v>36</v>
      </c>
      <c r="D3962" s="66">
        <v>44096</v>
      </c>
      <c r="E3962" s="66">
        <v>44116</v>
      </c>
      <c r="F3962" s="133" t="s">
        <v>144</v>
      </c>
      <c r="G3962" s="173" t="s">
        <v>16038</v>
      </c>
      <c r="H3962" s="67"/>
      <c r="I3962" s="68"/>
    </row>
    <row r="3963" spans="1:9" s="75" customFormat="1" ht="14.25" customHeight="1" x14ac:dyDescent="0.25">
      <c r="A3963" s="172" t="s">
        <v>16039</v>
      </c>
      <c r="B3963" s="64" t="s">
        <v>4749</v>
      </c>
      <c r="C3963" s="65">
        <v>36</v>
      </c>
      <c r="D3963" s="66">
        <v>44096</v>
      </c>
      <c r="E3963" s="66">
        <v>44116</v>
      </c>
      <c r="F3963" s="133" t="s">
        <v>6018</v>
      </c>
      <c r="G3963" s="173" t="s">
        <v>16040</v>
      </c>
      <c r="H3963" s="67" t="s">
        <v>16041</v>
      </c>
      <c r="I3963" s="68"/>
    </row>
    <row r="3964" spans="1:9" s="73" customFormat="1" ht="14.25" customHeight="1" x14ac:dyDescent="0.25">
      <c r="A3964" s="172" t="s">
        <v>16042</v>
      </c>
      <c r="B3964" s="64" t="s">
        <v>16043</v>
      </c>
      <c r="C3964" s="65">
        <v>36</v>
      </c>
      <c r="D3964" s="66">
        <v>44096</v>
      </c>
      <c r="E3964" s="66">
        <v>44116</v>
      </c>
      <c r="F3964" s="133" t="s">
        <v>430</v>
      </c>
      <c r="G3964" s="173" t="s">
        <v>16044</v>
      </c>
      <c r="H3964" s="67"/>
      <c r="I3964" s="72"/>
    </row>
    <row r="3965" spans="1:9" s="73" customFormat="1" ht="14.25" customHeight="1" x14ac:dyDescent="0.25">
      <c r="A3965" s="172" t="s">
        <v>16045</v>
      </c>
      <c r="B3965" s="64" t="s">
        <v>7854</v>
      </c>
      <c r="C3965" s="65">
        <v>36</v>
      </c>
      <c r="D3965" s="66">
        <v>44096</v>
      </c>
      <c r="E3965" s="66">
        <v>44116</v>
      </c>
      <c r="F3965" s="133" t="s">
        <v>115</v>
      </c>
      <c r="G3965" s="173" t="s">
        <v>16046</v>
      </c>
      <c r="H3965" s="67"/>
      <c r="I3965" s="101"/>
    </row>
    <row r="3966" spans="1:9" s="73" customFormat="1" ht="14.25" customHeight="1" x14ac:dyDescent="0.25">
      <c r="A3966" s="172" t="s">
        <v>16047</v>
      </c>
      <c r="B3966" s="64" t="s">
        <v>16048</v>
      </c>
      <c r="C3966" s="65">
        <v>36</v>
      </c>
      <c r="D3966" s="66">
        <v>44096</v>
      </c>
      <c r="E3966" s="66">
        <v>44116</v>
      </c>
      <c r="F3966" s="133" t="s">
        <v>115</v>
      </c>
      <c r="G3966" s="178" t="s">
        <v>16049</v>
      </c>
      <c r="H3966" s="67"/>
      <c r="I3966" s="68"/>
    </row>
    <row r="3967" spans="1:9" s="73" customFormat="1" ht="14.25" customHeight="1" x14ac:dyDescent="0.25">
      <c r="A3967" s="167" t="s">
        <v>16050</v>
      </c>
      <c r="B3967" s="64" t="s">
        <v>16051</v>
      </c>
      <c r="C3967" s="65">
        <v>36</v>
      </c>
      <c r="D3967" s="66">
        <v>44096</v>
      </c>
      <c r="E3967" s="66">
        <v>44116</v>
      </c>
      <c r="F3967" s="133" t="s">
        <v>115</v>
      </c>
      <c r="G3967" s="173" t="s">
        <v>16052</v>
      </c>
      <c r="H3967" s="67"/>
      <c r="I3967" s="68"/>
    </row>
    <row r="3968" spans="1:9" s="75" customFormat="1" ht="14.25" customHeight="1" x14ac:dyDescent="0.25">
      <c r="A3968" s="172" t="s">
        <v>16053</v>
      </c>
      <c r="B3968" s="64" t="s">
        <v>16054</v>
      </c>
      <c r="C3968" s="65">
        <v>36</v>
      </c>
      <c r="D3968" s="66">
        <v>44096</v>
      </c>
      <c r="E3968" s="66">
        <v>44116</v>
      </c>
      <c r="F3968" s="133" t="s">
        <v>2191</v>
      </c>
      <c r="G3968" s="173" t="s">
        <v>16055</v>
      </c>
      <c r="H3968" s="67"/>
      <c r="I3968" s="68"/>
    </row>
    <row r="3969" spans="1:9" ht="14.25" customHeight="1" x14ac:dyDescent="0.25">
      <c r="A3969" s="172" t="s">
        <v>16056</v>
      </c>
      <c r="B3969" s="64" t="s">
        <v>16054</v>
      </c>
      <c r="C3969" s="65">
        <v>36</v>
      </c>
      <c r="D3969" s="66">
        <v>44096</v>
      </c>
      <c r="E3969" s="66">
        <v>44116</v>
      </c>
      <c r="F3969" s="133" t="s">
        <v>2191</v>
      </c>
      <c r="G3969" s="173" t="s">
        <v>16057</v>
      </c>
      <c r="H3969" s="67"/>
      <c r="I3969" s="68"/>
    </row>
    <row r="3970" spans="1:9" ht="14.25" customHeight="1" x14ac:dyDescent="0.25">
      <c r="A3970" s="174" t="s">
        <v>16058</v>
      </c>
      <c r="B3970" s="64" t="s">
        <v>4129</v>
      </c>
      <c r="C3970" s="60">
        <v>36</v>
      </c>
      <c r="D3970" s="61">
        <v>44096</v>
      </c>
      <c r="E3970" s="61">
        <v>44116</v>
      </c>
      <c r="F3970" s="132" t="s">
        <v>178</v>
      </c>
      <c r="G3970" s="175" t="s">
        <v>16059</v>
      </c>
      <c r="H3970" s="62" t="s">
        <v>16060</v>
      </c>
      <c r="I3970" s="59" t="s">
        <v>7129</v>
      </c>
    </row>
    <row r="3971" spans="1:9" ht="14.25" customHeight="1" x14ac:dyDescent="0.25">
      <c r="A3971" s="172" t="s">
        <v>16061</v>
      </c>
      <c r="B3971" s="64" t="s">
        <v>16062</v>
      </c>
      <c r="C3971" s="65">
        <v>36</v>
      </c>
      <c r="D3971" s="66">
        <v>44096</v>
      </c>
      <c r="E3971" s="66">
        <v>44116</v>
      </c>
      <c r="F3971" s="133" t="s">
        <v>178</v>
      </c>
      <c r="G3971" s="173" t="s">
        <v>16063</v>
      </c>
      <c r="H3971" s="67"/>
      <c r="I3971" s="72"/>
    </row>
    <row r="3972" spans="1:9" ht="14.25" customHeight="1" x14ac:dyDescent="0.25">
      <c r="A3972" s="174" t="s">
        <v>16064</v>
      </c>
      <c r="B3972" s="64" t="s">
        <v>9532</v>
      </c>
      <c r="C3972" s="60">
        <v>36</v>
      </c>
      <c r="D3972" s="61">
        <v>44096</v>
      </c>
      <c r="E3972" s="61">
        <v>44116</v>
      </c>
      <c r="F3972" s="132" t="s">
        <v>178</v>
      </c>
      <c r="G3972" s="175" t="s">
        <v>16065</v>
      </c>
      <c r="H3972" s="62" t="s">
        <v>16066</v>
      </c>
      <c r="I3972" s="59" t="s">
        <v>7129</v>
      </c>
    </row>
    <row r="3973" spans="1:9" ht="14.25" customHeight="1" x14ac:dyDescent="0.25">
      <c r="A3973" s="172" t="s">
        <v>16067</v>
      </c>
      <c r="B3973" s="64" t="s">
        <v>14401</v>
      </c>
      <c r="C3973" s="65">
        <v>36</v>
      </c>
      <c r="D3973" s="66">
        <v>44096</v>
      </c>
      <c r="E3973" s="66">
        <v>44116</v>
      </c>
      <c r="F3973" s="63" t="s">
        <v>178</v>
      </c>
      <c r="G3973" s="140" t="s">
        <v>16068</v>
      </c>
      <c r="H3973" s="67"/>
      <c r="I3973" s="68"/>
    </row>
    <row r="3974" spans="1:9" ht="14.25" customHeight="1" x14ac:dyDescent="0.25">
      <c r="A3974" s="172" t="s">
        <v>16069</v>
      </c>
      <c r="B3974" s="64" t="s">
        <v>15786</v>
      </c>
      <c r="C3974" s="65">
        <v>36</v>
      </c>
      <c r="D3974" s="66">
        <v>44096</v>
      </c>
      <c r="E3974" s="66">
        <v>44116</v>
      </c>
      <c r="F3974" s="133" t="s">
        <v>307</v>
      </c>
      <c r="G3974" s="173" t="s">
        <v>16070</v>
      </c>
      <c r="H3974" s="67"/>
      <c r="I3974" s="68"/>
    </row>
    <row r="3975" spans="1:9" ht="14.25" customHeight="1" x14ac:dyDescent="0.25">
      <c r="A3975" s="172" t="s">
        <v>16071</v>
      </c>
      <c r="B3975" s="64" t="s">
        <v>16072</v>
      </c>
      <c r="C3975" s="65">
        <v>36</v>
      </c>
      <c r="D3975" s="66">
        <v>44096</v>
      </c>
      <c r="E3975" s="66">
        <v>44116</v>
      </c>
      <c r="F3975" s="133" t="s">
        <v>307</v>
      </c>
      <c r="G3975" s="173" t="s">
        <v>16073</v>
      </c>
      <c r="H3975" s="67"/>
      <c r="I3975" s="95"/>
    </row>
    <row r="3976" spans="1:9" ht="14.25" customHeight="1" x14ac:dyDescent="0.25">
      <c r="A3976" s="172" t="s">
        <v>16074</v>
      </c>
      <c r="B3976" s="64" t="s">
        <v>16075</v>
      </c>
      <c r="C3976" s="65">
        <v>36</v>
      </c>
      <c r="D3976" s="66">
        <v>44096</v>
      </c>
      <c r="E3976" s="66">
        <v>44116</v>
      </c>
      <c r="F3976" s="133" t="s">
        <v>112</v>
      </c>
      <c r="G3976" s="173" t="s">
        <v>16076</v>
      </c>
      <c r="H3976" s="67"/>
      <c r="I3976" s="72"/>
    </row>
    <row r="3977" spans="1:9" ht="14.25" customHeight="1" x14ac:dyDescent="0.25">
      <c r="A3977" s="172" t="s">
        <v>16077</v>
      </c>
      <c r="B3977" s="64" t="s">
        <v>15360</v>
      </c>
      <c r="C3977" s="65">
        <v>36</v>
      </c>
      <c r="D3977" s="66">
        <v>44096</v>
      </c>
      <c r="E3977" s="66">
        <v>44116</v>
      </c>
      <c r="F3977" s="133" t="s">
        <v>112</v>
      </c>
      <c r="G3977" s="173" t="s">
        <v>16078</v>
      </c>
      <c r="H3977" s="67"/>
      <c r="I3977" s="72"/>
    </row>
    <row r="3978" spans="1:9" ht="14.25" customHeight="1" x14ac:dyDescent="0.25">
      <c r="A3978" s="172" t="s">
        <v>16079</v>
      </c>
      <c r="B3978" s="64" t="s">
        <v>16080</v>
      </c>
      <c r="C3978" s="65">
        <v>36</v>
      </c>
      <c r="D3978" s="66">
        <v>44096</v>
      </c>
      <c r="E3978" s="66">
        <v>44116</v>
      </c>
      <c r="F3978" s="133" t="s">
        <v>112</v>
      </c>
      <c r="G3978" s="173" t="s">
        <v>16081</v>
      </c>
      <c r="H3978" s="67"/>
      <c r="I3978" s="68"/>
    </row>
    <row r="3979" spans="1:9" s="75" customFormat="1" ht="14.25" customHeight="1" x14ac:dyDescent="0.25">
      <c r="A3979" s="172" t="s">
        <v>16082</v>
      </c>
      <c r="B3979" s="64" t="s">
        <v>4616</v>
      </c>
      <c r="C3979" s="65">
        <v>36</v>
      </c>
      <c r="D3979" s="66">
        <v>44096</v>
      </c>
      <c r="E3979" s="66">
        <v>44116</v>
      </c>
      <c r="F3979" s="133" t="s">
        <v>112</v>
      </c>
      <c r="G3979" s="173" t="s">
        <v>16083</v>
      </c>
      <c r="H3979" s="67"/>
      <c r="I3979" s="72"/>
    </row>
    <row r="3980" spans="1:9" ht="14.25" customHeight="1" x14ac:dyDescent="0.25">
      <c r="A3980" s="172" t="s">
        <v>16084</v>
      </c>
      <c r="B3980" s="64" t="s">
        <v>16085</v>
      </c>
      <c r="C3980" s="65">
        <v>36</v>
      </c>
      <c r="D3980" s="66">
        <v>44096</v>
      </c>
      <c r="E3980" s="66">
        <v>44116</v>
      </c>
      <c r="F3980" s="133" t="s">
        <v>491</v>
      </c>
      <c r="G3980" s="173" t="s">
        <v>16086</v>
      </c>
      <c r="H3980" s="67"/>
      <c r="I3980" s="68"/>
    </row>
    <row r="3981" spans="1:9" ht="14.25" customHeight="1" x14ac:dyDescent="0.25">
      <c r="A3981" s="172" t="s">
        <v>16087</v>
      </c>
      <c r="B3981" s="64" t="s">
        <v>4617</v>
      </c>
      <c r="C3981" s="65">
        <v>36</v>
      </c>
      <c r="D3981" s="66">
        <v>44096</v>
      </c>
      <c r="E3981" s="66">
        <v>44116</v>
      </c>
      <c r="F3981" s="133" t="s">
        <v>2427</v>
      </c>
      <c r="G3981" s="173" t="s">
        <v>16088</v>
      </c>
      <c r="H3981" s="67"/>
      <c r="I3981" s="101"/>
    </row>
    <row r="3982" spans="1:9" ht="14.25" customHeight="1" x14ac:dyDescent="0.25">
      <c r="A3982" s="172" t="s">
        <v>16089</v>
      </c>
      <c r="B3982" s="64" t="s">
        <v>4617</v>
      </c>
      <c r="C3982" s="65">
        <v>36</v>
      </c>
      <c r="D3982" s="66">
        <v>44096</v>
      </c>
      <c r="E3982" s="66">
        <v>44116</v>
      </c>
      <c r="F3982" s="133" t="s">
        <v>2427</v>
      </c>
      <c r="G3982" s="173" t="s">
        <v>16090</v>
      </c>
      <c r="H3982" s="67"/>
      <c r="I3982" s="101"/>
    </row>
    <row r="3983" spans="1:9" s="103" customFormat="1" ht="14.25" customHeight="1" x14ac:dyDescent="0.25">
      <c r="A3983" s="172" t="s">
        <v>16091</v>
      </c>
      <c r="B3983" s="64" t="s">
        <v>4617</v>
      </c>
      <c r="C3983" s="65">
        <v>36</v>
      </c>
      <c r="D3983" s="66">
        <v>44096</v>
      </c>
      <c r="E3983" s="66">
        <v>44116</v>
      </c>
      <c r="F3983" s="133" t="s">
        <v>2427</v>
      </c>
      <c r="G3983" s="173" t="s">
        <v>16092</v>
      </c>
      <c r="H3983" s="67"/>
      <c r="I3983" s="72"/>
    </row>
    <row r="3984" spans="1:9" s="103" customFormat="1" ht="14.25" customHeight="1" x14ac:dyDescent="0.25">
      <c r="A3984" s="172" t="s">
        <v>16093</v>
      </c>
      <c r="B3984" s="64" t="s">
        <v>8101</v>
      </c>
      <c r="C3984" s="65">
        <v>36</v>
      </c>
      <c r="D3984" s="66">
        <v>44096</v>
      </c>
      <c r="E3984" s="66">
        <v>44116</v>
      </c>
      <c r="F3984" s="133" t="s">
        <v>366</v>
      </c>
      <c r="G3984" s="173" t="s">
        <v>16094</v>
      </c>
      <c r="H3984" s="67"/>
      <c r="I3984" s="72"/>
    </row>
    <row r="3985" spans="1:9" s="103" customFormat="1" ht="14.25" customHeight="1" x14ac:dyDescent="0.25">
      <c r="A3985" s="172" t="s">
        <v>16095</v>
      </c>
      <c r="B3985" s="64" t="s">
        <v>14596</v>
      </c>
      <c r="C3985" s="65">
        <v>36</v>
      </c>
      <c r="D3985" s="66">
        <v>44096</v>
      </c>
      <c r="E3985" s="66">
        <v>44116</v>
      </c>
      <c r="F3985" s="133" t="s">
        <v>3240</v>
      </c>
      <c r="G3985" s="173" t="s">
        <v>16096</v>
      </c>
      <c r="H3985" s="67"/>
      <c r="I3985" s="72"/>
    </row>
    <row r="3986" spans="1:9" s="103" customFormat="1" ht="14.25" customHeight="1" x14ac:dyDescent="0.25">
      <c r="A3986" s="172" t="s">
        <v>16097</v>
      </c>
      <c r="B3986" s="64" t="s">
        <v>12341</v>
      </c>
      <c r="C3986" s="65">
        <v>36</v>
      </c>
      <c r="D3986" s="66">
        <v>44096</v>
      </c>
      <c r="E3986" s="66">
        <v>44116</v>
      </c>
      <c r="F3986" s="133" t="s">
        <v>6149</v>
      </c>
      <c r="G3986" s="173" t="s">
        <v>16098</v>
      </c>
      <c r="H3986" s="67"/>
      <c r="I3986" s="95"/>
    </row>
    <row r="3987" spans="1:9" s="103" customFormat="1" ht="14.25" customHeight="1" x14ac:dyDescent="0.25">
      <c r="A3987" s="172" t="s">
        <v>16099</v>
      </c>
      <c r="B3987" s="64" t="s">
        <v>8101</v>
      </c>
      <c r="C3987" s="65">
        <v>36</v>
      </c>
      <c r="D3987" s="66">
        <v>44096</v>
      </c>
      <c r="E3987" s="66">
        <v>44116</v>
      </c>
      <c r="F3987" s="133" t="s">
        <v>6149</v>
      </c>
      <c r="G3987" s="173" t="s">
        <v>16100</v>
      </c>
      <c r="H3987" s="67"/>
      <c r="I3987" s="68"/>
    </row>
    <row r="3988" spans="1:9" s="103" customFormat="1" ht="14.25" customHeight="1" x14ac:dyDescent="0.25">
      <c r="A3988" s="167" t="s">
        <v>16101</v>
      </c>
      <c r="B3988" s="64" t="s">
        <v>8101</v>
      </c>
      <c r="C3988" s="65">
        <v>36</v>
      </c>
      <c r="D3988" s="66">
        <v>44096</v>
      </c>
      <c r="E3988" s="66">
        <v>44116</v>
      </c>
      <c r="F3988" s="133" t="s">
        <v>6149</v>
      </c>
      <c r="G3988" s="173" t="s">
        <v>16102</v>
      </c>
      <c r="H3988" s="67"/>
      <c r="I3988" s="95"/>
    </row>
    <row r="3989" spans="1:9" s="103" customFormat="1" ht="14.25" customHeight="1" x14ac:dyDescent="0.25">
      <c r="A3989" s="176" t="s">
        <v>16103</v>
      </c>
      <c r="B3989" s="81" t="s">
        <v>8101</v>
      </c>
      <c r="C3989" s="82">
        <v>36</v>
      </c>
      <c r="D3989" s="83">
        <v>44096</v>
      </c>
      <c r="E3989" s="83">
        <v>44116</v>
      </c>
      <c r="F3989" s="136" t="s">
        <v>6183</v>
      </c>
      <c r="G3989" s="177" t="s">
        <v>16104</v>
      </c>
      <c r="H3989" s="84" t="s">
        <v>4708</v>
      </c>
      <c r="I3989" s="85" t="s">
        <v>7224</v>
      </c>
    </row>
    <row r="3990" spans="1:9" s="103" customFormat="1" ht="14.25" customHeight="1" x14ac:dyDescent="0.25">
      <c r="A3990" s="176" t="s">
        <v>16105</v>
      </c>
      <c r="B3990" s="81" t="s">
        <v>8155</v>
      </c>
      <c r="C3990" s="82">
        <v>36</v>
      </c>
      <c r="D3990" s="83">
        <v>44096</v>
      </c>
      <c r="E3990" s="83">
        <v>44116</v>
      </c>
      <c r="F3990" s="136" t="s">
        <v>1906</v>
      </c>
      <c r="G3990" s="177" t="s">
        <v>16106</v>
      </c>
      <c r="H3990" s="84" t="s">
        <v>16107</v>
      </c>
      <c r="I3990" s="85" t="s">
        <v>7224</v>
      </c>
    </row>
    <row r="3991" spans="1:9" s="103" customFormat="1" ht="14.25" customHeight="1" x14ac:dyDescent="0.25">
      <c r="A3991" s="174" t="s">
        <v>16105</v>
      </c>
      <c r="B3991" s="64" t="s">
        <v>8155</v>
      </c>
      <c r="C3991" s="60">
        <v>36</v>
      </c>
      <c r="D3991" s="61">
        <v>44096</v>
      </c>
      <c r="E3991" s="61">
        <v>44116</v>
      </c>
      <c r="F3991" s="132" t="s">
        <v>1906</v>
      </c>
      <c r="G3991" s="175" t="s">
        <v>16106</v>
      </c>
      <c r="H3991" s="62" t="s">
        <v>16108</v>
      </c>
      <c r="I3991" s="59" t="s">
        <v>7129</v>
      </c>
    </row>
    <row r="3992" spans="1:9" s="103" customFormat="1" ht="14.25" customHeight="1" x14ac:dyDescent="0.25">
      <c r="A3992" s="174" t="s">
        <v>16109</v>
      </c>
      <c r="B3992" s="64" t="s">
        <v>8299</v>
      </c>
      <c r="C3992" s="60">
        <v>36</v>
      </c>
      <c r="D3992" s="61">
        <v>44096</v>
      </c>
      <c r="E3992" s="61">
        <v>44116</v>
      </c>
      <c r="F3992" s="132" t="s">
        <v>816</v>
      </c>
      <c r="G3992" s="175" t="s">
        <v>16110</v>
      </c>
      <c r="H3992" s="62" t="s">
        <v>13566</v>
      </c>
      <c r="I3992" s="59" t="s">
        <v>7129</v>
      </c>
    </row>
    <row r="3993" spans="1:9" s="73" customFormat="1" ht="14.25" customHeight="1" x14ac:dyDescent="0.25">
      <c r="A3993" s="174" t="s">
        <v>16111</v>
      </c>
      <c r="B3993" s="64" t="s">
        <v>8299</v>
      </c>
      <c r="C3993" s="60">
        <v>36</v>
      </c>
      <c r="D3993" s="61">
        <v>44096</v>
      </c>
      <c r="E3993" s="61">
        <v>44116</v>
      </c>
      <c r="F3993" s="132" t="s">
        <v>816</v>
      </c>
      <c r="G3993" s="175" t="s">
        <v>16112</v>
      </c>
      <c r="H3993" s="62" t="s">
        <v>8178</v>
      </c>
      <c r="I3993" s="59" t="s">
        <v>7129</v>
      </c>
    </row>
    <row r="3994" spans="1:9" s="103" customFormat="1" ht="14.25" customHeight="1" x14ac:dyDescent="0.25">
      <c r="A3994" s="172" t="s">
        <v>16113</v>
      </c>
      <c r="B3994" s="64" t="s">
        <v>16114</v>
      </c>
      <c r="C3994" s="65">
        <v>36</v>
      </c>
      <c r="D3994" s="66">
        <v>44096</v>
      </c>
      <c r="E3994" s="66">
        <v>44116</v>
      </c>
      <c r="F3994" s="133" t="s">
        <v>695</v>
      </c>
      <c r="G3994" s="173" t="s">
        <v>16115</v>
      </c>
      <c r="H3994" s="67" t="s">
        <v>8120</v>
      </c>
      <c r="I3994" s="63" t="s">
        <v>8267</v>
      </c>
    </row>
    <row r="3995" spans="1:9" s="103" customFormat="1" ht="14.25" customHeight="1" x14ac:dyDescent="0.25">
      <c r="A3995" s="172" t="s">
        <v>16113</v>
      </c>
      <c r="B3995" s="64" t="s">
        <v>16114</v>
      </c>
      <c r="C3995" s="65">
        <v>36</v>
      </c>
      <c r="D3995" s="66">
        <v>44096</v>
      </c>
      <c r="E3995" s="66">
        <v>44116</v>
      </c>
      <c r="F3995" s="133" t="s">
        <v>695</v>
      </c>
      <c r="G3995" s="173" t="s">
        <v>16115</v>
      </c>
      <c r="H3995" s="126" t="s">
        <v>9446</v>
      </c>
      <c r="I3995" s="63" t="s">
        <v>8267</v>
      </c>
    </row>
    <row r="3996" spans="1:9" s="103" customFormat="1" ht="14.25" customHeight="1" x14ac:dyDescent="0.25">
      <c r="A3996" s="176" t="s">
        <v>16116</v>
      </c>
      <c r="B3996" s="81" t="s">
        <v>16114</v>
      </c>
      <c r="C3996" s="82">
        <v>36</v>
      </c>
      <c r="D3996" s="83">
        <v>44096</v>
      </c>
      <c r="E3996" s="83">
        <v>44116</v>
      </c>
      <c r="F3996" s="136" t="s">
        <v>695</v>
      </c>
      <c r="G3996" s="177" t="s">
        <v>16117</v>
      </c>
      <c r="H3996" s="84" t="s">
        <v>8120</v>
      </c>
      <c r="I3996" s="80" t="s">
        <v>7224</v>
      </c>
    </row>
    <row r="3997" spans="1:9" s="103" customFormat="1" ht="14.25" customHeight="1" x14ac:dyDescent="0.25">
      <c r="A3997" s="176" t="s">
        <v>16116</v>
      </c>
      <c r="B3997" s="81" t="s">
        <v>16114</v>
      </c>
      <c r="C3997" s="82">
        <v>36</v>
      </c>
      <c r="D3997" s="83">
        <v>44096</v>
      </c>
      <c r="E3997" s="83">
        <v>44116</v>
      </c>
      <c r="F3997" s="136" t="s">
        <v>695</v>
      </c>
      <c r="G3997" s="177" t="s">
        <v>16117</v>
      </c>
      <c r="H3997" s="93" t="s">
        <v>9446</v>
      </c>
      <c r="I3997" s="80" t="s">
        <v>7224</v>
      </c>
    </row>
    <row r="3998" spans="1:9" s="103" customFormat="1" ht="14.25" customHeight="1" x14ac:dyDescent="0.25">
      <c r="A3998" s="176" t="s">
        <v>16118</v>
      </c>
      <c r="B3998" s="81" t="s">
        <v>16114</v>
      </c>
      <c r="C3998" s="82">
        <v>36</v>
      </c>
      <c r="D3998" s="83">
        <v>44096</v>
      </c>
      <c r="E3998" s="83">
        <v>44116</v>
      </c>
      <c r="F3998" s="136" t="s">
        <v>695</v>
      </c>
      <c r="G3998" s="177" t="s">
        <v>16119</v>
      </c>
      <c r="H3998" s="84" t="s">
        <v>9446</v>
      </c>
      <c r="I3998" s="80" t="s">
        <v>7224</v>
      </c>
    </row>
    <row r="3999" spans="1:9" s="103" customFormat="1" ht="14.25" customHeight="1" x14ac:dyDescent="0.25">
      <c r="A3999" s="176" t="s">
        <v>16118</v>
      </c>
      <c r="B3999" s="81" t="s">
        <v>16114</v>
      </c>
      <c r="C3999" s="82">
        <v>36</v>
      </c>
      <c r="D3999" s="83">
        <v>44096</v>
      </c>
      <c r="E3999" s="83">
        <v>44116</v>
      </c>
      <c r="F3999" s="136" t="s">
        <v>695</v>
      </c>
      <c r="G3999" s="177" t="s">
        <v>16120</v>
      </c>
      <c r="H3999" s="84" t="s">
        <v>8120</v>
      </c>
      <c r="I3999" s="80" t="s">
        <v>7224</v>
      </c>
    </row>
    <row r="4000" spans="1:9" s="103" customFormat="1" ht="14.25" customHeight="1" x14ac:dyDescent="0.25">
      <c r="A4000" s="176" t="s">
        <v>16121</v>
      </c>
      <c r="B4000" s="81" t="s">
        <v>16114</v>
      </c>
      <c r="C4000" s="82">
        <v>36</v>
      </c>
      <c r="D4000" s="83">
        <v>44096</v>
      </c>
      <c r="E4000" s="83">
        <v>44116</v>
      </c>
      <c r="F4000" s="136" t="s">
        <v>695</v>
      </c>
      <c r="G4000" s="177" t="s">
        <v>16122</v>
      </c>
      <c r="H4000" s="84" t="s">
        <v>9446</v>
      </c>
      <c r="I4000" s="80" t="s">
        <v>7224</v>
      </c>
    </row>
    <row r="4001" spans="1:9" ht="14.25" customHeight="1" x14ac:dyDescent="0.25">
      <c r="A4001" s="174" t="s">
        <v>16121</v>
      </c>
      <c r="B4001" s="64" t="s">
        <v>16114</v>
      </c>
      <c r="C4001" s="60">
        <v>36</v>
      </c>
      <c r="D4001" s="61">
        <v>44096</v>
      </c>
      <c r="E4001" s="61">
        <v>44116</v>
      </c>
      <c r="F4001" s="132" t="s">
        <v>695</v>
      </c>
      <c r="G4001" s="175" t="s">
        <v>16123</v>
      </c>
      <c r="H4001" s="62" t="s">
        <v>8120</v>
      </c>
      <c r="I4001" s="59" t="s">
        <v>7129</v>
      </c>
    </row>
    <row r="4002" spans="1:9" ht="14.25" customHeight="1" x14ac:dyDescent="0.25">
      <c r="A4002" s="176" t="s">
        <v>16124</v>
      </c>
      <c r="B4002" s="81" t="s">
        <v>16125</v>
      </c>
      <c r="C4002" s="82">
        <v>36</v>
      </c>
      <c r="D4002" s="83">
        <v>44096</v>
      </c>
      <c r="E4002" s="83">
        <v>44116</v>
      </c>
      <c r="F4002" s="136" t="s">
        <v>695</v>
      </c>
      <c r="G4002" s="177" t="s">
        <v>16126</v>
      </c>
      <c r="H4002" s="84" t="s">
        <v>9446</v>
      </c>
      <c r="I4002" s="80" t="s">
        <v>7224</v>
      </c>
    </row>
    <row r="4003" spans="1:9" ht="14.25" customHeight="1" x14ac:dyDescent="0.25">
      <c r="A4003" s="176" t="s">
        <v>16127</v>
      </c>
      <c r="B4003" s="81" t="s">
        <v>16125</v>
      </c>
      <c r="C4003" s="82">
        <v>36</v>
      </c>
      <c r="D4003" s="83">
        <v>44096</v>
      </c>
      <c r="E4003" s="83">
        <v>44116</v>
      </c>
      <c r="F4003" s="136" t="s">
        <v>695</v>
      </c>
      <c r="G4003" s="177" t="s">
        <v>16128</v>
      </c>
      <c r="H4003" s="84" t="s">
        <v>9446</v>
      </c>
      <c r="I4003" s="80" t="s">
        <v>7224</v>
      </c>
    </row>
    <row r="4004" spans="1:9" ht="14.25" customHeight="1" x14ac:dyDescent="0.25">
      <c r="A4004" s="176" t="s">
        <v>16129</v>
      </c>
      <c r="B4004" s="81" t="s">
        <v>4505</v>
      </c>
      <c r="C4004" s="82">
        <v>36</v>
      </c>
      <c r="D4004" s="83">
        <v>44096</v>
      </c>
      <c r="E4004" s="83">
        <v>44116</v>
      </c>
      <c r="F4004" s="136" t="s">
        <v>695</v>
      </c>
      <c r="G4004" s="177" t="s">
        <v>16130</v>
      </c>
      <c r="H4004" s="84" t="s">
        <v>9446</v>
      </c>
      <c r="I4004" s="80" t="s">
        <v>7224</v>
      </c>
    </row>
    <row r="4005" spans="1:9" s="75" customFormat="1" ht="14.25" customHeight="1" x14ac:dyDescent="0.25">
      <c r="A4005" s="176" t="s">
        <v>16131</v>
      </c>
      <c r="B4005" s="81" t="s">
        <v>16125</v>
      </c>
      <c r="C4005" s="82">
        <v>36</v>
      </c>
      <c r="D4005" s="83">
        <v>44096</v>
      </c>
      <c r="E4005" s="83">
        <v>44116</v>
      </c>
      <c r="F4005" s="136" t="s">
        <v>695</v>
      </c>
      <c r="G4005" s="177" t="s">
        <v>16132</v>
      </c>
      <c r="H4005" s="84" t="s">
        <v>9446</v>
      </c>
      <c r="I4005" s="80" t="s">
        <v>7224</v>
      </c>
    </row>
    <row r="4006" spans="1:9" s="75" customFormat="1" ht="14.25" customHeight="1" x14ac:dyDescent="0.25">
      <c r="A4006" s="176" t="s">
        <v>16133</v>
      </c>
      <c r="B4006" s="81" t="s">
        <v>16134</v>
      </c>
      <c r="C4006" s="82">
        <v>36</v>
      </c>
      <c r="D4006" s="83">
        <v>44096</v>
      </c>
      <c r="E4006" s="83">
        <v>44116</v>
      </c>
      <c r="F4006" s="136" t="s">
        <v>695</v>
      </c>
      <c r="G4006" s="177" t="s">
        <v>16135</v>
      </c>
      <c r="H4006" s="84" t="s">
        <v>9446</v>
      </c>
      <c r="I4006" s="80" t="s">
        <v>7224</v>
      </c>
    </row>
    <row r="4007" spans="1:9" s="73" customFormat="1" ht="14.25" customHeight="1" x14ac:dyDescent="0.25">
      <c r="A4007" s="176" t="s">
        <v>16133</v>
      </c>
      <c r="B4007" s="81" t="s">
        <v>16134</v>
      </c>
      <c r="C4007" s="82">
        <v>36</v>
      </c>
      <c r="D4007" s="83">
        <v>44096</v>
      </c>
      <c r="E4007" s="83">
        <v>44116</v>
      </c>
      <c r="F4007" s="136" t="s">
        <v>695</v>
      </c>
      <c r="G4007" s="177" t="s">
        <v>16135</v>
      </c>
      <c r="H4007" s="84" t="s">
        <v>8120</v>
      </c>
      <c r="I4007" s="80" t="s">
        <v>7224</v>
      </c>
    </row>
    <row r="4008" spans="1:9" s="73" customFormat="1" ht="14.25" customHeight="1" x14ac:dyDescent="0.25">
      <c r="A4008" s="176" t="s">
        <v>16136</v>
      </c>
      <c r="B4008" s="81" t="s">
        <v>16134</v>
      </c>
      <c r="C4008" s="82">
        <v>36</v>
      </c>
      <c r="D4008" s="83">
        <v>44096</v>
      </c>
      <c r="E4008" s="83">
        <v>44116</v>
      </c>
      <c r="F4008" s="136" t="s">
        <v>695</v>
      </c>
      <c r="G4008" s="177" t="s">
        <v>16137</v>
      </c>
      <c r="H4008" s="84" t="s">
        <v>9446</v>
      </c>
      <c r="I4008" s="80" t="s">
        <v>7224</v>
      </c>
    </row>
    <row r="4009" spans="1:9" s="73" customFormat="1" ht="14.25" customHeight="1" x14ac:dyDescent="0.25">
      <c r="A4009" s="176" t="s">
        <v>16138</v>
      </c>
      <c r="B4009" s="81" t="s">
        <v>16134</v>
      </c>
      <c r="C4009" s="82">
        <v>36</v>
      </c>
      <c r="D4009" s="83">
        <v>44096</v>
      </c>
      <c r="E4009" s="83">
        <v>44116</v>
      </c>
      <c r="F4009" s="136" t="s">
        <v>695</v>
      </c>
      <c r="G4009" s="177" t="s">
        <v>16139</v>
      </c>
      <c r="H4009" s="84" t="s">
        <v>9446</v>
      </c>
      <c r="I4009" s="80" t="s">
        <v>7224</v>
      </c>
    </row>
    <row r="4010" spans="1:9" s="73" customFormat="1" ht="14.25" customHeight="1" x14ac:dyDescent="0.25">
      <c r="A4010" s="176" t="s">
        <v>16140</v>
      </c>
      <c r="B4010" s="81" t="s">
        <v>16134</v>
      </c>
      <c r="C4010" s="82">
        <v>36</v>
      </c>
      <c r="D4010" s="83">
        <v>44096</v>
      </c>
      <c r="E4010" s="83">
        <v>44116</v>
      </c>
      <c r="F4010" s="136" t="s">
        <v>695</v>
      </c>
      <c r="G4010" s="177" t="s">
        <v>16141</v>
      </c>
      <c r="H4010" s="84" t="s">
        <v>9446</v>
      </c>
      <c r="I4010" s="80" t="s">
        <v>7224</v>
      </c>
    </row>
    <row r="4011" spans="1:9" s="73" customFormat="1" ht="14.25" customHeight="1" x14ac:dyDescent="0.25">
      <c r="A4011" s="176" t="s">
        <v>16142</v>
      </c>
      <c r="B4011" s="81" t="s">
        <v>16134</v>
      </c>
      <c r="C4011" s="82">
        <v>36</v>
      </c>
      <c r="D4011" s="83">
        <v>44096</v>
      </c>
      <c r="E4011" s="83">
        <v>44116</v>
      </c>
      <c r="F4011" s="136" t="s">
        <v>695</v>
      </c>
      <c r="G4011" s="177" t="s">
        <v>16143</v>
      </c>
      <c r="H4011" s="84" t="s">
        <v>9446</v>
      </c>
      <c r="I4011" s="80" t="s">
        <v>7224</v>
      </c>
    </row>
    <row r="4012" spans="1:9" s="73" customFormat="1" ht="14.25" customHeight="1" x14ac:dyDescent="0.25">
      <c r="A4012" s="176" t="s">
        <v>16144</v>
      </c>
      <c r="B4012" s="81" t="s">
        <v>13572</v>
      </c>
      <c r="C4012" s="82">
        <v>36</v>
      </c>
      <c r="D4012" s="83">
        <v>44096</v>
      </c>
      <c r="E4012" s="83">
        <v>44116</v>
      </c>
      <c r="F4012" s="136" t="s">
        <v>695</v>
      </c>
      <c r="G4012" s="177" t="s">
        <v>16145</v>
      </c>
      <c r="H4012" s="84" t="s">
        <v>9446</v>
      </c>
      <c r="I4012" s="80" t="s">
        <v>7224</v>
      </c>
    </row>
    <row r="4013" spans="1:9" s="73" customFormat="1" ht="14.25" customHeight="1" x14ac:dyDescent="0.25">
      <c r="A4013" s="176" t="s">
        <v>16146</v>
      </c>
      <c r="B4013" s="81" t="s">
        <v>13572</v>
      </c>
      <c r="C4013" s="82">
        <v>36</v>
      </c>
      <c r="D4013" s="83">
        <v>44096</v>
      </c>
      <c r="E4013" s="83">
        <v>44116</v>
      </c>
      <c r="F4013" s="136" t="s">
        <v>695</v>
      </c>
      <c r="G4013" s="177" t="s">
        <v>16147</v>
      </c>
      <c r="H4013" s="84" t="s">
        <v>9446</v>
      </c>
      <c r="I4013" s="80" t="s">
        <v>7224</v>
      </c>
    </row>
    <row r="4014" spans="1:9" s="73" customFormat="1" ht="14.25" customHeight="1" x14ac:dyDescent="0.25">
      <c r="A4014" s="176" t="s">
        <v>16148</v>
      </c>
      <c r="B4014" s="81" t="s">
        <v>13572</v>
      </c>
      <c r="C4014" s="82">
        <v>36</v>
      </c>
      <c r="D4014" s="83">
        <v>44096</v>
      </c>
      <c r="E4014" s="83">
        <v>44116</v>
      </c>
      <c r="F4014" s="136" t="s">
        <v>695</v>
      </c>
      <c r="G4014" s="177" t="s">
        <v>16149</v>
      </c>
      <c r="H4014" s="84" t="s">
        <v>9446</v>
      </c>
      <c r="I4014" s="80" t="s">
        <v>7224</v>
      </c>
    </row>
    <row r="4015" spans="1:9" ht="14.25" customHeight="1" x14ac:dyDescent="0.25">
      <c r="A4015" s="176" t="s">
        <v>16150</v>
      </c>
      <c r="B4015" s="81" t="s">
        <v>16151</v>
      </c>
      <c r="C4015" s="82">
        <v>36</v>
      </c>
      <c r="D4015" s="83">
        <v>44096</v>
      </c>
      <c r="E4015" s="83">
        <v>44116</v>
      </c>
      <c r="F4015" s="136" t="s">
        <v>695</v>
      </c>
      <c r="G4015" s="177" t="s">
        <v>16152</v>
      </c>
      <c r="H4015" s="84" t="s">
        <v>9446</v>
      </c>
      <c r="I4015" s="80" t="s">
        <v>7224</v>
      </c>
    </row>
    <row r="4016" spans="1:9" ht="14.25" customHeight="1" x14ac:dyDescent="0.25">
      <c r="A4016" s="176" t="s">
        <v>16153</v>
      </c>
      <c r="B4016" s="81" t="s">
        <v>13572</v>
      </c>
      <c r="C4016" s="82">
        <v>36</v>
      </c>
      <c r="D4016" s="83">
        <v>44096</v>
      </c>
      <c r="E4016" s="83">
        <v>44116</v>
      </c>
      <c r="F4016" s="136" t="s">
        <v>695</v>
      </c>
      <c r="G4016" s="177" t="s">
        <v>16154</v>
      </c>
      <c r="H4016" s="84" t="s">
        <v>9446</v>
      </c>
      <c r="I4016" s="80" t="s">
        <v>7224</v>
      </c>
    </row>
    <row r="4017" spans="1:9" ht="14.25" customHeight="1" x14ac:dyDescent="0.25">
      <c r="A4017" s="176" t="s">
        <v>16155</v>
      </c>
      <c r="B4017" s="81" t="s">
        <v>13572</v>
      </c>
      <c r="C4017" s="82">
        <v>36</v>
      </c>
      <c r="D4017" s="83">
        <v>44096</v>
      </c>
      <c r="E4017" s="83">
        <v>44116</v>
      </c>
      <c r="F4017" s="136" t="s">
        <v>695</v>
      </c>
      <c r="G4017" s="177" t="s">
        <v>16156</v>
      </c>
      <c r="H4017" s="84" t="s">
        <v>9446</v>
      </c>
      <c r="I4017" s="85" t="s">
        <v>7224</v>
      </c>
    </row>
    <row r="4018" spans="1:9" ht="14.25" customHeight="1" x14ac:dyDescent="0.25">
      <c r="A4018" s="168" t="s">
        <v>16157</v>
      </c>
      <c r="B4018" s="64" t="s">
        <v>12544</v>
      </c>
      <c r="C4018" s="60">
        <v>36</v>
      </c>
      <c r="D4018" s="61">
        <v>44096</v>
      </c>
      <c r="E4018" s="61">
        <v>44116</v>
      </c>
      <c r="F4018" s="132" t="s">
        <v>154</v>
      </c>
      <c r="G4018" s="175" t="s">
        <v>16158</v>
      </c>
      <c r="H4018" s="62" t="s">
        <v>7793</v>
      </c>
      <c r="I4018" s="59" t="s">
        <v>7129</v>
      </c>
    </row>
    <row r="4019" spans="1:9" ht="14.25" customHeight="1" x14ac:dyDescent="0.25">
      <c r="A4019" s="168" t="s">
        <v>16157</v>
      </c>
      <c r="B4019" s="64" t="s">
        <v>12544</v>
      </c>
      <c r="C4019" s="60">
        <v>36</v>
      </c>
      <c r="D4019" s="61">
        <v>44096</v>
      </c>
      <c r="E4019" s="61">
        <v>44116</v>
      </c>
      <c r="F4019" s="132" t="s">
        <v>154</v>
      </c>
      <c r="G4019" s="175" t="s">
        <v>16158</v>
      </c>
      <c r="H4019" s="62" t="s">
        <v>9446</v>
      </c>
      <c r="I4019" s="59" t="s">
        <v>7129</v>
      </c>
    </row>
    <row r="4020" spans="1:9" ht="14.25" customHeight="1" x14ac:dyDescent="0.25">
      <c r="A4020" s="174" t="s">
        <v>16159</v>
      </c>
      <c r="B4020" s="64" t="s">
        <v>15847</v>
      </c>
      <c r="C4020" s="60">
        <v>36</v>
      </c>
      <c r="D4020" s="61">
        <v>44096</v>
      </c>
      <c r="E4020" s="61">
        <v>44116</v>
      </c>
      <c r="F4020" s="132" t="s">
        <v>2110</v>
      </c>
      <c r="G4020" s="175" t="s">
        <v>16160</v>
      </c>
      <c r="H4020" s="62" t="s">
        <v>8270</v>
      </c>
      <c r="I4020" s="59" t="s">
        <v>7129</v>
      </c>
    </row>
    <row r="4021" spans="1:9" ht="14.25" customHeight="1" x14ac:dyDescent="0.25">
      <c r="A4021" s="176" t="s">
        <v>16159</v>
      </c>
      <c r="B4021" s="81" t="s">
        <v>15847</v>
      </c>
      <c r="C4021" s="82">
        <v>36</v>
      </c>
      <c r="D4021" s="83">
        <v>44096</v>
      </c>
      <c r="E4021" s="83">
        <v>44116</v>
      </c>
      <c r="F4021" s="136" t="s">
        <v>2110</v>
      </c>
      <c r="G4021" s="177" t="s">
        <v>16161</v>
      </c>
      <c r="H4021" s="84" t="s">
        <v>4446</v>
      </c>
      <c r="I4021" s="80" t="s">
        <v>7224</v>
      </c>
    </row>
    <row r="4022" spans="1:9" ht="14.25" customHeight="1" x14ac:dyDescent="0.25">
      <c r="A4022" s="174" t="s">
        <v>16162</v>
      </c>
      <c r="B4022" s="64" t="s">
        <v>16163</v>
      </c>
      <c r="C4022" s="60">
        <v>36</v>
      </c>
      <c r="D4022" s="61">
        <v>44096</v>
      </c>
      <c r="E4022" s="61">
        <v>44116</v>
      </c>
      <c r="F4022" s="132" t="s">
        <v>2110</v>
      </c>
      <c r="G4022" s="175" t="s">
        <v>16164</v>
      </c>
      <c r="H4022" s="62" t="s">
        <v>8270</v>
      </c>
      <c r="I4022" s="59" t="s">
        <v>7129</v>
      </c>
    </row>
    <row r="4023" spans="1:9" ht="14.25" customHeight="1" x14ac:dyDescent="0.25">
      <c r="A4023" s="176" t="s">
        <v>16162</v>
      </c>
      <c r="B4023" s="81" t="s">
        <v>16163</v>
      </c>
      <c r="C4023" s="82">
        <v>36</v>
      </c>
      <c r="D4023" s="83">
        <v>44096</v>
      </c>
      <c r="E4023" s="83">
        <v>44116</v>
      </c>
      <c r="F4023" s="136" t="s">
        <v>2110</v>
      </c>
      <c r="G4023" s="177" t="s">
        <v>16164</v>
      </c>
      <c r="H4023" s="84" t="s">
        <v>4446</v>
      </c>
      <c r="I4023" s="80" t="s">
        <v>7224</v>
      </c>
    </row>
    <row r="4024" spans="1:9" ht="14.25" customHeight="1" x14ac:dyDescent="0.25">
      <c r="A4024" s="174" t="s">
        <v>16165</v>
      </c>
      <c r="B4024" s="64" t="s">
        <v>10094</v>
      </c>
      <c r="C4024" s="60">
        <v>36</v>
      </c>
      <c r="D4024" s="61">
        <v>44096</v>
      </c>
      <c r="E4024" s="61">
        <v>44116</v>
      </c>
      <c r="F4024" s="132" t="s">
        <v>2110</v>
      </c>
      <c r="G4024" s="175" t="s">
        <v>16166</v>
      </c>
      <c r="H4024" s="62" t="s">
        <v>8270</v>
      </c>
      <c r="I4024" s="59" t="s">
        <v>7129</v>
      </c>
    </row>
    <row r="4025" spans="1:9" ht="14.25" customHeight="1" x14ac:dyDescent="0.25">
      <c r="A4025" s="174" t="s">
        <v>16167</v>
      </c>
      <c r="B4025" s="64" t="s">
        <v>10094</v>
      </c>
      <c r="C4025" s="60">
        <v>36</v>
      </c>
      <c r="D4025" s="61">
        <v>44096</v>
      </c>
      <c r="E4025" s="61">
        <v>44116</v>
      </c>
      <c r="F4025" s="132" t="s">
        <v>2110</v>
      </c>
      <c r="G4025" s="175" t="s">
        <v>16168</v>
      </c>
      <c r="H4025" s="62" t="s">
        <v>8270</v>
      </c>
      <c r="I4025" s="59" t="s">
        <v>7129</v>
      </c>
    </row>
    <row r="4026" spans="1:9" ht="14.25" customHeight="1" x14ac:dyDescent="0.25">
      <c r="A4026" s="174" t="s">
        <v>16169</v>
      </c>
      <c r="B4026" s="64" t="s">
        <v>10094</v>
      </c>
      <c r="C4026" s="60">
        <v>36</v>
      </c>
      <c r="D4026" s="61">
        <v>44096</v>
      </c>
      <c r="E4026" s="61">
        <v>44116</v>
      </c>
      <c r="F4026" s="132" t="s">
        <v>2110</v>
      </c>
      <c r="G4026" s="175" t="s">
        <v>16170</v>
      </c>
      <c r="H4026" s="62" t="s">
        <v>8270</v>
      </c>
      <c r="I4026" s="59" t="s">
        <v>7129</v>
      </c>
    </row>
    <row r="4027" spans="1:9" ht="14.25" customHeight="1" x14ac:dyDescent="0.25">
      <c r="A4027" s="174" t="s">
        <v>16171</v>
      </c>
      <c r="B4027" s="64" t="s">
        <v>16172</v>
      </c>
      <c r="C4027" s="60">
        <v>36</v>
      </c>
      <c r="D4027" s="61">
        <v>44096</v>
      </c>
      <c r="E4027" s="61">
        <v>44116</v>
      </c>
      <c r="F4027" s="132" t="s">
        <v>2110</v>
      </c>
      <c r="G4027" s="175" t="s">
        <v>16173</v>
      </c>
      <c r="H4027" s="62" t="s">
        <v>8270</v>
      </c>
      <c r="I4027" s="59" t="s">
        <v>7129</v>
      </c>
    </row>
    <row r="4028" spans="1:9" ht="14.25" customHeight="1" x14ac:dyDescent="0.25">
      <c r="A4028" s="176" t="s">
        <v>16171</v>
      </c>
      <c r="B4028" s="81" t="s">
        <v>16172</v>
      </c>
      <c r="C4028" s="82">
        <v>36</v>
      </c>
      <c r="D4028" s="83">
        <v>44096</v>
      </c>
      <c r="E4028" s="83">
        <v>44116</v>
      </c>
      <c r="F4028" s="136" t="s">
        <v>2110</v>
      </c>
      <c r="G4028" s="177" t="s">
        <v>16174</v>
      </c>
      <c r="H4028" s="84" t="s">
        <v>4446</v>
      </c>
      <c r="I4028" s="80" t="s">
        <v>7224</v>
      </c>
    </row>
    <row r="4029" spans="1:9" ht="14.25" customHeight="1" x14ac:dyDescent="0.25">
      <c r="A4029" s="174" t="s">
        <v>16175</v>
      </c>
      <c r="B4029" s="64" t="s">
        <v>10094</v>
      </c>
      <c r="C4029" s="60">
        <v>36</v>
      </c>
      <c r="D4029" s="61">
        <v>44096</v>
      </c>
      <c r="E4029" s="61">
        <v>44116</v>
      </c>
      <c r="F4029" s="132" t="s">
        <v>2110</v>
      </c>
      <c r="G4029" s="175" t="s">
        <v>16176</v>
      </c>
      <c r="H4029" s="62" t="s">
        <v>8270</v>
      </c>
      <c r="I4029" s="59" t="s">
        <v>7129</v>
      </c>
    </row>
    <row r="4030" spans="1:9" ht="14.25" customHeight="1" x14ac:dyDescent="0.25">
      <c r="A4030" s="174" t="s">
        <v>16177</v>
      </c>
      <c r="B4030" s="64" t="s">
        <v>10094</v>
      </c>
      <c r="C4030" s="60">
        <v>36</v>
      </c>
      <c r="D4030" s="61">
        <v>44096</v>
      </c>
      <c r="E4030" s="61">
        <v>44116</v>
      </c>
      <c r="F4030" s="132" t="s">
        <v>2110</v>
      </c>
      <c r="G4030" s="175" t="s">
        <v>16178</v>
      </c>
      <c r="H4030" s="62" t="s">
        <v>8270</v>
      </c>
      <c r="I4030" s="59" t="s">
        <v>7129</v>
      </c>
    </row>
    <row r="4031" spans="1:9" ht="14.25" customHeight="1" x14ac:dyDescent="0.25">
      <c r="A4031" s="174" t="s">
        <v>16179</v>
      </c>
      <c r="B4031" s="64" t="s">
        <v>10094</v>
      </c>
      <c r="C4031" s="60">
        <v>36</v>
      </c>
      <c r="D4031" s="61">
        <v>44096</v>
      </c>
      <c r="E4031" s="61">
        <v>44116</v>
      </c>
      <c r="F4031" s="132" t="s">
        <v>2110</v>
      </c>
      <c r="G4031" s="175" t="s">
        <v>16180</v>
      </c>
      <c r="H4031" s="62" t="s">
        <v>8270</v>
      </c>
      <c r="I4031" s="59" t="s">
        <v>7129</v>
      </c>
    </row>
    <row r="4032" spans="1:9" ht="14.25" customHeight="1" x14ac:dyDescent="0.25">
      <c r="A4032" s="176" t="s">
        <v>16181</v>
      </c>
      <c r="B4032" s="81" t="s">
        <v>16182</v>
      </c>
      <c r="C4032" s="82">
        <v>36</v>
      </c>
      <c r="D4032" s="83">
        <v>44096</v>
      </c>
      <c r="E4032" s="83">
        <v>44116</v>
      </c>
      <c r="F4032" s="136" t="s">
        <v>2110</v>
      </c>
      <c r="G4032" s="177" t="s">
        <v>16183</v>
      </c>
      <c r="H4032" s="84" t="s">
        <v>8270</v>
      </c>
      <c r="I4032" s="80" t="s">
        <v>7224</v>
      </c>
    </row>
    <row r="4033" spans="1:9" ht="14.25" customHeight="1" x14ac:dyDescent="0.25">
      <c r="A4033" s="176" t="s">
        <v>16181</v>
      </c>
      <c r="B4033" s="81" t="s">
        <v>16182</v>
      </c>
      <c r="C4033" s="82">
        <v>36</v>
      </c>
      <c r="D4033" s="83">
        <v>44096</v>
      </c>
      <c r="E4033" s="83">
        <v>44116</v>
      </c>
      <c r="F4033" s="136" t="s">
        <v>2110</v>
      </c>
      <c r="G4033" s="177" t="s">
        <v>16183</v>
      </c>
      <c r="H4033" s="84" t="s">
        <v>7793</v>
      </c>
      <c r="I4033" s="80" t="s">
        <v>7224</v>
      </c>
    </row>
    <row r="4034" spans="1:9" ht="14.25" customHeight="1" x14ac:dyDescent="0.25">
      <c r="A4034" s="174" t="s">
        <v>16184</v>
      </c>
      <c r="B4034" s="64" t="s">
        <v>10094</v>
      </c>
      <c r="C4034" s="60">
        <v>36</v>
      </c>
      <c r="D4034" s="61">
        <v>44096</v>
      </c>
      <c r="E4034" s="61">
        <v>44116</v>
      </c>
      <c r="F4034" s="132" t="s">
        <v>2110</v>
      </c>
      <c r="G4034" s="175" t="s">
        <v>16185</v>
      </c>
      <c r="H4034" s="62" t="s">
        <v>8270</v>
      </c>
      <c r="I4034" s="59" t="s">
        <v>7129</v>
      </c>
    </row>
    <row r="4035" spans="1:9" ht="14.25" customHeight="1" x14ac:dyDescent="0.25">
      <c r="A4035" s="174" t="s">
        <v>16186</v>
      </c>
      <c r="B4035" s="64" t="s">
        <v>10094</v>
      </c>
      <c r="C4035" s="60">
        <v>36</v>
      </c>
      <c r="D4035" s="61">
        <v>44096</v>
      </c>
      <c r="E4035" s="61">
        <v>44116</v>
      </c>
      <c r="F4035" s="132" t="s">
        <v>2110</v>
      </c>
      <c r="G4035" s="175" t="s">
        <v>16187</v>
      </c>
      <c r="H4035" s="62" t="s">
        <v>8270</v>
      </c>
      <c r="I4035" s="59" t="s">
        <v>7129</v>
      </c>
    </row>
    <row r="4036" spans="1:9" ht="14.25" customHeight="1" x14ac:dyDescent="0.25">
      <c r="A4036" s="174" t="s">
        <v>16188</v>
      </c>
      <c r="B4036" s="64" t="s">
        <v>10094</v>
      </c>
      <c r="C4036" s="60">
        <v>36</v>
      </c>
      <c r="D4036" s="61">
        <v>44096</v>
      </c>
      <c r="E4036" s="61">
        <v>44116</v>
      </c>
      <c r="F4036" s="132" t="s">
        <v>2110</v>
      </c>
      <c r="G4036" s="175" t="s">
        <v>16189</v>
      </c>
      <c r="H4036" s="62" t="s">
        <v>8270</v>
      </c>
      <c r="I4036" s="59" t="s">
        <v>7129</v>
      </c>
    </row>
    <row r="4037" spans="1:9" ht="14.25" customHeight="1" x14ac:dyDescent="0.25">
      <c r="A4037" s="174" t="s">
        <v>16190</v>
      </c>
      <c r="B4037" s="64" t="s">
        <v>10094</v>
      </c>
      <c r="C4037" s="60">
        <v>36</v>
      </c>
      <c r="D4037" s="61">
        <v>44096</v>
      </c>
      <c r="E4037" s="61">
        <v>44116</v>
      </c>
      <c r="F4037" s="132" t="s">
        <v>2110</v>
      </c>
      <c r="G4037" s="175" t="s">
        <v>16191</v>
      </c>
      <c r="H4037" s="62" t="s">
        <v>8270</v>
      </c>
      <c r="I4037" s="59" t="s">
        <v>7129</v>
      </c>
    </row>
    <row r="4038" spans="1:9" ht="14.25" customHeight="1" x14ac:dyDescent="0.25">
      <c r="A4038" s="174" t="s">
        <v>16192</v>
      </c>
      <c r="B4038" s="64" t="s">
        <v>10094</v>
      </c>
      <c r="C4038" s="60">
        <v>36</v>
      </c>
      <c r="D4038" s="61">
        <v>44096</v>
      </c>
      <c r="E4038" s="61">
        <v>44116</v>
      </c>
      <c r="F4038" s="132" t="s">
        <v>2110</v>
      </c>
      <c r="G4038" s="175" t="s">
        <v>16193</v>
      </c>
      <c r="H4038" s="62" t="s">
        <v>8270</v>
      </c>
      <c r="I4038" s="59" t="s">
        <v>7129</v>
      </c>
    </row>
    <row r="4039" spans="1:9" ht="14.25" customHeight="1" x14ac:dyDescent="0.25">
      <c r="A4039" s="174" t="s">
        <v>16194</v>
      </c>
      <c r="B4039" s="64" t="s">
        <v>10094</v>
      </c>
      <c r="C4039" s="60">
        <v>36</v>
      </c>
      <c r="D4039" s="61">
        <v>44096</v>
      </c>
      <c r="E4039" s="61">
        <v>44116</v>
      </c>
      <c r="F4039" s="132" t="s">
        <v>2110</v>
      </c>
      <c r="G4039" s="175" t="s">
        <v>16195</v>
      </c>
      <c r="H4039" s="62" t="s">
        <v>8270</v>
      </c>
      <c r="I4039" s="59" t="s">
        <v>7129</v>
      </c>
    </row>
    <row r="4040" spans="1:9" ht="14.25" customHeight="1" x14ac:dyDescent="0.25">
      <c r="A4040" s="174" t="s">
        <v>16196</v>
      </c>
      <c r="B4040" s="64" t="s">
        <v>16197</v>
      </c>
      <c r="C4040" s="60">
        <v>36</v>
      </c>
      <c r="D4040" s="61">
        <v>44096</v>
      </c>
      <c r="E4040" s="61">
        <v>44116</v>
      </c>
      <c r="F4040" s="132" t="s">
        <v>2110</v>
      </c>
      <c r="G4040" s="175" t="s">
        <v>16198</v>
      </c>
      <c r="H4040" s="62" t="s">
        <v>8270</v>
      </c>
      <c r="I4040" s="59" t="s">
        <v>7129</v>
      </c>
    </row>
    <row r="4041" spans="1:9" s="75" customFormat="1" ht="14.25" customHeight="1" x14ac:dyDescent="0.25">
      <c r="A4041" s="174" t="s">
        <v>16199</v>
      </c>
      <c r="B4041" s="64" t="s">
        <v>10094</v>
      </c>
      <c r="C4041" s="60">
        <v>36</v>
      </c>
      <c r="D4041" s="61">
        <v>44096</v>
      </c>
      <c r="E4041" s="61">
        <v>44116</v>
      </c>
      <c r="F4041" s="132" t="s">
        <v>2110</v>
      </c>
      <c r="G4041" s="175" t="s">
        <v>16200</v>
      </c>
      <c r="H4041" s="62" t="s">
        <v>8270</v>
      </c>
      <c r="I4041" s="59" t="s">
        <v>7129</v>
      </c>
    </row>
    <row r="4042" spans="1:9" s="75" customFormat="1" ht="14.25" customHeight="1" x14ac:dyDescent="0.25">
      <c r="A4042" s="174" t="s">
        <v>16201</v>
      </c>
      <c r="B4042" s="64" t="s">
        <v>16197</v>
      </c>
      <c r="C4042" s="60">
        <v>36</v>
      </c>
      <c r="D4042" s="61">
        <v>44096</v>
      </c>
      <c r="E4042" s="61">
        <v>44116</v>
      </c>
      <c r="F4042" s="132" t="s">
        <v>2110</v>
      </c>
      <c r="G4042" s="175" t="s">
        <v>16202</v>
      </c>
      <c r="H4042" s="62" t="s">
        <v>8270</v>
      </c>
      <c r="I4042" s="59" t="s">
        <v>7129</v>
      </c>
    </row>
    <row r="4043" spans="1:9" s="75" customFormat="1" ht="14.25" customHeight="1" x14ac:dyDescent="0.25">
      <c r="A4043" s="174" t="s">
        <v>16203</v>
      </c>
      <c r="B4043" s="64" t="s">
        <v>16197</v>
      </c>
      <c r="C4043" s="60">
        <v>36</v>
      </c>
      <c r="D4043" s="61">
        <v>44096</v>
      </c>
      <c r="E4043" s="61">
        <v>44116</v>
      </c>
      <c r="F4043" s="132" t="s">
        <v>2110</v>
      </c>
      <c r="G4043" s="175" t="s">
        <v>16204</v>
      </c>
      <c r="H4043" s="128" t="s">
        <v>8270</v>
      </c>
      <c r="I4043" s="59" t="s">
        <v>7129</v>
      </c>
    </row>
    <row r="4044" spans="1:9" s="75" customFormat="1" ht="14.25" customHeight="1" x14ac:dyDescent="0.25">
      <c r="A4044" s="174" t="s">
        <v>16205</v>
      </c>
      <c r="B4044" s="64" t="s">
        <v>16197</v>
      </c>
      <c r="C4044" s="60">
        <v>36</v>
      </c>
      <c r="D4044" s="61">
        <v>44096</v>
      </c>
      <c r="E4044" s="61">
        <v>44116</v>
      </c>
      <c r="F4044" s="132" t="s">
        <v>2110</v>
      </c>
      <c r="G4044" s="175" t="s">
        <v>16206</v>
      </c>
      <c r="H4044" s="62" t="s">
        <v>8270</v>
      </c>
      <c r="I4044" s="59" t="s">
        <v>7129</v>
      </c>
    </row>
    <row r="4045" spans="1:9" ht="14.25" customHeight="1" x14ac:dyDescent="0.25">
      <c r="A4045" s="174" t="s">
        <v>16207</v>
      </c>
      <c r="B4045" s="64" t="s">
        <v>16197</v>
      </c>
      <c r="C4045" s="60">
        <v>36</v>
      </c>
      <c r="D4045" s="61">
        <v>44096</v>
      </c>
      <c r="E4045" s="61">
        <v>44116</v>
      </c>
      <c r="F4045" s="132" t="s">
        <v>2110</v>
      </c>
      <c r="G4045" s="175" t="s">
        <v>16208</v>
      </c>
      <c r="H4045" s="62" t="s">
        <v>8270</v>
      </c>
      <c r="I4045" s="59" t="s">
        <v>7129</v>
      </c>
    </row>
    <row r="4046" spans="1:9" ht="14.25" customHeight="1" x14ac:dyDescent="0.25">
      <c r="A4046" s="172" t="s">
        <v>16209</v>
      </c>
      <c r="B4046" s="64" t="s">
        <v>8101</v>
      </c>
      <c r="C4046" s="65">
        <v>36</v>
      </c>
      <c r="D4046" s="66">
        <v>44096</v>
      </c>
      <c r="E4046" s="66">
        <v>44116</v>
      </c>
      <c r="F4046" s="133" t="s">
        <v>3462</v>
      </c>
      <c r="G4046" s="173" t="s">
        <v>16210</v>
      </c>
      <c r="H4046" s="67"/>
      <c r="I4046" s="68"/>
    </row>
    <row r="4047" spans="1:9" ht="14.25" customHeight="1" x14ac:dyDescent="0.25">
      <c r="A4047" s="167" t="s">
        <v>16211</v>
      </c>
      <c r="B4047" s="64" t="s">
        <v>16212</v>
      </c>
      <c r="C4047" s="65">
        <v>36</v>
      </c>
      <c r="D4047" s="66">
        <v>44096</v>
      </c>
      <c r="E4047" s="66">
        <v>44116</v>
      </c>
      <c r="F4047" s="133" t="s">
        <v>6662</v>
      </c>
      <c r="G4047" s="173" t="s">
        <v>16213</v>
      </c>
      <c r="H4047" s="67"/>
      <c r="I4047" s="95"/>
    </row>
    <row r="4048" spans="1:9" ht="14.25" customHeight="1" x14ac:dyDescent="0.25">
      <c r="A4048" s="172" t="s">
        <v>16214</v>
      </c>
      <c r="B4048" s="64" t="s">
        <v>8357</v>
      </c>
      <c r="C4048" s="65">
        <v>36</v>
      </c>
      <c r="D4048" s="66">
        <v>44096</v>
      </c>
      <c r="E4048" s="66">
        <v>44116</v>
      </c>
      <c r="F4048" s="133" t="s">
        <v>1756</v>
      </c>
      <c r="G4048" s="173" t="s">
        <v>16215</v>
      </c>
      <c r="H4048" s="67"/>
      <c r="I4048" s="68"/>
    </row>
    <row r="4049" spans="1:9" ht="14.25" customHeight="1" x14ac:dyDescent="0.25">
      <c r="A4049" s="172" t="s">
        <v>16216</v>
      </c>
      <c r="B4049" s="64" t="s">
        <v>16217</v>
      </c>
      <c r="C4049" s="65">
        <v>36</v>
      </c>
      <c r="D4049" s="66">
        <v>44096</v>
      </c>
      <c r="E4049" s="66">
        <v>44116</v>
      </c>
      <c r="F4049" s="133" t="s">
        <v>132</v>
      </c>
      <c r="G4049" s="173" t="s">
        <v>16218</v>
      </c>
      <c r="H4049" s="67"/>
      <c r="I4049" s="68"/>
    </row>
    <row r="4050" spans="1:9" ht="14.25" customHeight="1" x14ac:dyDescent="0.25">
      <c r="A4050" s="172" t="s">
        <v>16219</v>
      </c>
      <c r="B4050" s="64" t="s">
        <v>4314</v>
      </c>
      <c r="C4050" s="65">
        <v>36</v>
      </c>
      <c r="D4050" s="66">
        <v>44096</v>
      </c>
      <c r="E4050" s="66">
        <v>44116</v>
      </c>
      <c r="F4050" s="133" t="s">
        <v>38</v>
      </c>
      <c r="G4050" s="173" t="s">
        <v>16220</v>
      </c>
      <c r="H4050" s="67"/>
      <c r="I4050" s="95"/>
    </row>
    <row r="4051" spans="1:9" ht="14.25" customHeight="1" x14ac:dyDescent="0.25">
      <c r="A4051" s="172" t="s">
        <v>16221</v>
      </c>
      <c r="B4051" s="64" t="s">
        <v>8427</v>
      </c>
      <c r="C4051" s="65">
        <v>36</v>
      </c>
      <c r="D4051" s="66">
        <v>44096</v>
      </c>
      <c r="E4051" s="66">
        <v>44116</v>
      </c>
      <c r="F4051" s="133" t="s">
        <v>38</v>
      </c>
      <c r="G4051" s="173" t="s">
        <v>16222</v>
      </c>
      <c r="H4051" s="67"/>
      <c r="I4051" s="68"/>
    </row>
    <row r="4052" spans="1:9" ht="14.25" customHeight="1" x14ac:dyDescent="0.25">
      <c r="A4052" s="172" t="s">
        <v>16223</v>
      </c>
      <c r="B4052" s="64" t="s">
        <v>4314</v>
      </c>
      <c r="C4052" s="65">
        <v>36</v>
      </c>
      <c r="D4052" s="66">
        <v>44096</v>
      </c>
      <c r="E4052" s="66">
        <v>44116</v>
      </c>
      <c r="F4052" s="133" t="s">
        <v>38</v>
      </c>
      <c r="G4052" s="173" t="s">
        <v>16224</v>
      </c>
      <c r="H4052" s="67"/>
      <c r="I4052" s="68"/>
    </row>
    <row r="4053" spans="1:9" ht="14.25" customHeight="1" x14ac:dyDescent="0.25">
      <c r="A4053" s="172" t="s">
        <v>16225</v>
      </c>
      <c r="B4053" s="64" t="s">
        <v>8427</v>
      </c>
      <c r="C4053" s="65">
        <v>36</v>
      </c>
      <c r="D4053" s="66">
        <v>44096</v>
      </c>
      <c r="E4053" s="66">
        <v>44116</v>
      </c>
      <c r="F4053" s="133" t="s">
        <v>38</v>
      </c>
      <c r="G4053" s="173" t="s">
        <v>16226</v>
      </c>
      <c r="H4053" s="67"/>
      <c r="I4053" s="68"/>
    </row>
    <row r="4054" spans="1:9" ht="14.25" customHeight="1" x14ac:dyDescent="0.25">
      <c r="A4054" s="172" t="s">
        <v>16227</v>
      </c>
      <c r="B4054" s="64" t="s">
        <v>4351</v>
      </c>
      <c r="C4054" s="65">
        <v>36</v>
      </c>
      <c r="D4054" s="66">
        <v>44096</v>
      </c>
      <c r="E4054" s="66">
        <v>44116</v>
      </c>
      <c r="F4054" s="133" t="s">
        <v>1145</v>
      </c>
      <c r="G4054" s="173" t="s">
        <v>16228</v>
      </c>
      <c r="H4054" s="67"/>
      <c r="I4054" s="72"/>
    </row>
    <row r="4055" spans="1:9" ht="14.25" customHeight="1" x14ac:dyDescent="0.25">
      <c r="A4055" s="172" t="s">
        <v>16229</v>
      </c>
      <c r="B4055" s="64" t="s">
        <v>4351</v>
      </c>
      <c r="C4055" s="65">
        <v>36</v>
      </c>
      <c r="D4055" s="66">
        <v>44096</v>
      </c>
      <c r="E4055" s="66">
        <v>44116</v>
      </c>
      <c r="F4055" s="133" t="s">
        <v>1145</v>
      </c>
      <c r="G4055" s="173" t="s">
        <v>16230</v>
      </c>
      <c r="H4055" s="67"/>
      <c r="I4055" s="68"/>
    </row>
    <row r="4056" spans="1:9" ht="14.25" customHeight="1" x14ac:dyDescent="0.25">
      <c r="A4056" s="172" t="s">
        <v>16231</v>
      </c>
      <c r="B4056" s="64" t="s">
        <v>11948</v>
      </c>
      <c r="C4056" s="65">
        <v>36</v>
      </c>
      <c r="D4056" s="66">
        <v>44096</v>
      </c>
      <c r="E4056" s="66">
        <v>44116</v>
      </c>
      <c r="F4056" s="133" t="s">
        <v>101</v>
      </c>
      <c r="G4056" s="173" t="s">
        <v>16232</v>
      </c>
      <c r="H4056" s="67"/>
      <c r="I4056" s="68"/>
    </row>
    <row r="4057" spans="1:9" ht="14.25" customHeight="1" x14ac:dyDescent="0.25">
      <c r="A4057" s="172" t="s">
        <v>16233</v>
      </c>
      <c r="B4057" s="64" t="s">
        <v>8101</v>
      </c>
      <c r="C4057" s="65">
        <v>36</v>
      </c>
      <c r="D4057" s="66">
        <v>44096</v>
      </c>
      <c r="E4057" s="66">
        <v>44116</v>
      </c>
      <c r="F4057" s="133" t="s">
        <v>197</v>
      </c>
      <c r="G4057" s="173" t="s">
        <v>16234</v>
      </c>
      <c r="H4057" s="67"/>
      <c r="I4057" s="68"/>
    </row>
    <row r="4058" spans="1:9" ht="14.25" customHeight="1" x14ac:dyDescent="0.25">
      <c r="A4058" s="172" t="s">
        <v>16235</v>
      </c>
      <c r="B4058" s="64" t="s">
        <v>16236</v>
      </c>
      <c r="C4058" s="65">
        <v>36</v>
      </c>
      <c r="D4058" s="66">
        <v>44096</v>
      </c>
      <c r="E4058" s="66">
        <v>44116</v>
      </c>
      <c r="F4058" s="133" t="s">
        <v>2440</v>
      </c>
      <c r="G4058" s="173" t="s">
        <v>16237</v>
      </c>
      <c r="H4058" s="67"/>
      <c r="I4058" s="95"/>
    </row>
    <row r="4059" spans="1:9" ht="14.25" customHeight="1" x14ac:dyDescent="0.25">
      <c r="A4059" s="167" t="s">
        <v>16238</v>
      </c>
      <c r="B4059" s="64" t="s">
        <v>16239</v>
      </c>
      <c r="C4059" s="65">
        <v>37</v>
      </c>
      <c r="D4059" s="66">
        <v>44103</v>
      </c>
      <c r="E4059" s="66">
        <v>44123</v>
      </c>
      <c r="F4059" s="133" t="s">
        <v>64</v>
      </c>
      <c r="G4059" s="173" t="s">
        <v>16240</v>
      </c>
      <c r="H4059" s="67"/>
      <c r="I4059" s="68"/>
    </row>
    <row r="4060" spans="1:9" ht="14.25" customHeight="1" x14ac:dyDescent="0.25">
      <c r="A4060" s="139" t="s">
        <v>16241</v>
      </c>
      <c r="B4060" s="64" t="s">
        <v>16239</v>
      </c>
      <c r="C4060" s="65">
        <v>37</v>
      </c>
      <c r="D4060" s="66">
        <v>44103</v>
      </c>
      <c r="E4060" s="66">
        <v>44123</v>
      </c>
      <c r="F4060" s="133" t="s">
        <v>64</v>
      </c>
      <c r="G4060" s="173" t="s">
        <v>16242</v>
      </c>
      <c r="H4060" s="67"/>
      <c r="I4060" s="68"/>
    </row>
    <row r="4061" spans="1:9" ht="14.25" customHeight="1" x14ac:dyDescent="0.25">
      <c r="A4061" s="167" t="s">
        <v>16243</v>
      </c>
      <c r="B4061" s="64" t="s">
        <v>16239</v>
      </c>
      <c r="C4061" s="65">
        <v>37</v>
      </c>
      <c r="D4061" s="66">
        <v>44103</v>
      </c>
      <c r="E4061" s="66">
        <v>44123</v>
      </c>
      <c r="F4061" s="133" t="s">
        <v>64</v>
      </c>
      <c r="G4061" s="173" t="s">
        <v>16244</v>
      </c>
      <c r="H4061" s="67"/>
      <c r="I4061" s="72"/>
    </row>
    <row r="4062" spans="1:9" ht="14.25" customHeight="1" x14ac:dyDescent="0.25">
      <c r="A4062" s="167" t="s">
        <v>16245</v>
      </c>
      <c r="B4062" s="64" t="s">
        <v>16239</v>
      </c>
      <c r="C4062" s="65">
        <v>37</v>
      </c>
      <c r="D4062" s="66">
        <v>44103</v>
      </c>
      <c r="E4062" s="66">
        <v>44123</v>
      </c>
      <c r="F4062" s="133" t="s">
        <v>64</v>
      </c>
      <c r="G4062" s="173" t="s">
        <v>16246</v>
      </c>
      <c r="H4062" s="67"/>
      <c r="I4062" s="72"/>
    </row>
    <row r="4063" spans="1:9" ht="14.25" customHeight="1" x14ac:dyDescent="0.25">
      <c r="A4063" s="167" t="s">
        <v>16247</v>
      </c>
      <c r="B4063" s="64" t="s">
        <v>16239</v>
      </c>
      <c r="C4063" s="65">
        <v>37</v>
      </c>
      <c r="D4063" s="66">
        <v>44103</v>
      </c>
      <c r="E4063" s="66">
        <v>44123</v>
      </c>
      <c r="F4063" s="133" t="s">
        <v>64</v>
      </c>
      <c r="G4063" s="173" t="s">
        <v>16248</v>
      </c>
      <c r="H4063" s="67"/>
      <c r="I4063" s="68"/>
    </row>
    <row r="4064" spans="1:9" ht="14.25" customHeight="1" x14ac:dyDescent="0.25">
      <c r="A4064" s="167" t="s">
        <v>16249</v>
      </c>
      <c r="B4064" s="64" t="s">
        <v>16250</v>
      </c>
      <c r="C4064" s="65">
        <v>37</v>
      </c>
      <c r="D4064" s="66">
        <v>44103</v>
      </c>
      <c r="E4064" s="66">
        <v>44123</v>
      </c>
      <c r="F4064" s="133" t="s">
        <v>1354</v>
      </c>
      <c r="G4064" s="173" t="s">
        <v>16251</v>
      </c>
      <c r="H4064" s="67"/>
      <c r="I4064" s="68"/>
    </row>
    <row r="4065" spans="1:9" ht="14.25" customHeight="1" x14ac:dyDescent="0.25">
      <c r="A4065" s="168" t="s">
        <v>16252</v>
      </c>
      <c r="B4065" s="64" t="s">
        <v>7235</v>
      </c>
      <c r="C4065" s="60">
        <v>37</v>
      </c>
      <c r="D4065" s="61">
        <v>44103</v>
      </c>
      <c r="E4065" s="61">
        <v>44123</v>
      </c>
      <c r="F4065" s="132" t="s">
        <v>1214</v>
      </c>
      <c r="G4065" s="175" t="s">
        <v>16253</v>
      </c>
      <c r="H4065" s="62" t="s">
        <v>16254</v>
      </c>
      <c r="I4065" s="59" t="s">
        <v>7129</v>
      </c>
    </row>
    <row r="4066" spans="1:9" ht="14.25" customHeight="1" x14ac:dyDescent="0.25">
      <c r="A4066" s="167" t="s">
        <v>16255</v>
      </c>
      <c r="B4066" s="64" t="s">
        <v>10690</v>
      </c>
      <c r="C4066" s="65">
        <v>37</v>
      </c>
      <c r="D4066" s="66">
        <v>44103</v>
      </c>
      <c r="E4066" s="66">
        <v>44123</v>
      </c>
      <c r="F4066" s="133" t="s">
        <v>2825</v>
      </c>
      <c r="G4066" s="173" t="s">
        <v>16256</v>
      </c>
      <c r="H4066" s="67"/>
      <c r="I4066" s="72"/>
    </row>
    <row r="4067" spans="1:9" ht="14.25" customHeight="1" x14ac:dyDescent="0.25">
      <c r="A4067" s="168" t="s">
        <v>16257</v>
      </c>
      <c r="B4067" s="64" t="s">
        <v>9779</v>
      </c>
      <c r="C4067" s="60">
        <v>37</v>
      </c>
      <c r="D4067" s="61">
        <v>44103</v>
      </c>
      <c r="E4067" s="61">
        <v>44123</v>
      </c>
      <c r="F4067" s="132" t="s">
        <v>2635</v>
      </c>
      <c r="G4067" s="175" t="s">
        <v>16258</v>
      </c>
      <c r="H4067" s="62" t="s">
        <v>13082</v>
      </c>
      <c r="I4067" s="59" t="s">
        <v>7129</v>
      </c>
    </row>
    <row r="4068" spans="1:9" s="73" customFormat="1" ht="14.25" customHeight="1" x14ac:dyDescent="0.25">
      <c r="A4068" s="167" t="s">
        <v>16259</v>
      </c>
      <c r="B4068" s="64" t="s">
        <v>16260</v>
      </c>
      <c r="C4068" s="65">
        <v>37</v>
      </c>
      <c r="D4068" s="66">
        <v>44103</v>
      </c>
      <c r="E4068" s="66">
        <v>44123</v>
      </c>
      <c r="F4068" s="133" t="s">
        <v>3004</v>
      </c>
      <c r="G4068" s="173" t="s">
        <v>16261</v>
      </c>
      <c r="H4068" s="67"/>
      <c r="I4068" s="68"/>
    </row>
    <row r="4069" spans="1:9" ht="14.25" customHeight="1" x14ac:dyDescent="0.25">
      <c r="A4069" s="167" t="s">
        <v>16262</v>
      </c>
      <c r="B4069" s="64" t="s">
        <v>13525</v>
      </c>
      <c r="C4069" s="65">
        <v>37</v>
      </c>
      <c r="D4069" s="66">
        <v>44103</v>
      </c>
      <c r="E4069" s="66">
        <v>44123</v>
      </c>
      <c r="F4069" s="133" t="s">
        <v>97</v>
      </c>
      <c r="G4069" s="173" t="s">
        <v>16263</v>
      </c>
      <c r="H4069" s="67"/>
      <c r="I4069" s="68"/>
    </row>
    <row r="4070" spans="1:9" s="73" customFormat="1" ht="14.25" customHeight="1" x14ac:dyDescent="0.25">
      <c r="A4070" s="168" t="s">
        <v>16264</v>
      </c>
      <c r="B4070" s="64" t="s">
        <v>11489</v>
      </c>
      <c r="C4070" s="60">
        <v>37</v>
      </c>
      <c r="D4070" s="61">
        <v>44103</v>
      </c>
      <c r="E4070" s="61">
        <v>44123</v>
      </c>
      <c r="F4070" s="132" t="s">
        <v>793</v>
      </c>
      <c r="G4070" s="175" t="s">
        <v>16265</v>
      </c>
      <c r="H4070" s="62" t="s">
        <v>16266</v>
      </c>
      <c r="I4070" s="59" t="s">
        <v>7129</v>
      </c>
    </row>
    <row r="4071" spans="1:9" s="73" customFormat="1" ht="14.25" customHeight="1" x14ac:dyDescent="0.25">
      <c r="A4071" s="167" t="s">
        <v>16267</v>
      </c>
      <c r="B4071" s="64" t="s">
        <v>4825</v>
      </c>
      <c r="C4071" s="65">
        <v>37</v>
      </c>
      <c r="D4071" s="66">
        <v>44103</v>
      </c>
      <c r="E4071" s="66">
        <v>44123</v>
      </c>
      <c r="F4071" s="133" t="s">
        <v>793</v>
      </c>
      <c r="G4071" s="173" t="s">
        <v>16268</v>
      </c>
      <c r="H4071" s="67"/>
      <c r="I4071" s="68"/>
    </row>
    <row r="4072" spans="1:9" ht="14.25" customHeight="1" x14ac:dyDescent="0.25">
      <c r="A4072" s="167" t="s">
        <v>16269</v>
      </c>
      <c r="B4072" s="64" t="s">
        <v>16270</v>
      </c>
      <c r="C4072" s="65">
        <v>37</v>
      </c>
      <c r="D4072" s="66">
        <v>44103</v>
      </c>
      <c r="E4072" s="66">
        <v>44123</v>
      </c>
      <c r="F4072" s="133" t="s">
        <v>948</v>
      </c>
      <c r="G4072" s="173" t="s">
        <v>16271</v>
      </c>
      <c r="H4072" s="67"/>
      <c r="I4072" s="68"/>
    </row>
    <row r="4073" spans="1:9" s="73" customFormat="1" ht="14.25" customHeight="1" x14ac:dyDescent="0.25">
      <c r="A4073" s="168" t="s">
        <v>16272</v>
      </c>
      <c r="B4073" s="64" t="s">
        <v>16273</v>
      </c>
      <c r="C4073" s="60">
        <v>37</v>
      </c>
      <c r="D4073" s="61">
        <v>44103</v>
      </c>
      <c r="E4073" s="61">
        <v>44123</v>
      </c>
      <c r="F4073" s="132" t="s">
        <v>663</v>
      </c>
      <c r="G4073" s="175" t="s">
        <v>16274</v>
      </c>
      <c r="H4073" s="62" t="s">
        <v>16275</v>
      </c>
      <c r="I4073" s="59" t="s">
        <v>7129</v>
      </c>
    </row>
    <row r="4074" spans="1:9" s="73" customFormat="1" ht="14.25" customHeight="1" x14ac:dyDescent="0.25">
      <c r="A4074" s="168" t="s">
        <v>16272</v>
      </c>
      <c r="B4074" s="64" t="s">
        <v>16273</v>
      </c>
      <c r="C4074" s="60">
        <v>37</v>
      </c>
      <c r="D4074" s="61">
        <v>44103</v>
      </c>
      <c r="E4074" s="61">
        <v>44123</v>
      </c>
      <c r="F4074" s="132" t="s">
        <v>663</v>
      </c>
      <c r="G4074" s="175" t="s">
        <v>16274</v>
      </c>
      <c r="H4074" s="62" t="s">
        <v>16276</v>
      </c>
      <c r="I4074" s="59" t="s">
        <v>7129</v>
      </c>
    </row>
    <row r="4075" spans="1:9" ht="14.25" customHeight="1" x14ac:dyDescent="0.25">
      <c r="A4075" s="167" t="s">
        <v>16277</v>
      </c>
      <c r="B4075" s="64" t="s">
        <v>16278</v>
      </c>
      <c r="C4075" s="65">
        <v>37</v>
      </c>
      <c r="D4075" s="66">
        <v>44103</v>
      </c>
      <c r="E4075" s="66">
        <v>44123</v>
      </c>
      <c r="F4075" s="133" t="s">
        <v>147</v>
      </c>
      <c r="G4075" s="173" t="s">
        <v>16279</v>
      </c>
      <c r="H4075" s="67"/>
      <c r="I4075" s="68"/>
    </row>
    <row r="4076" spans="1:9" ht="14.25" customHeight="1" x14ac:dyDescent="0.25">
      <c r="A4076" s="167" t="s">
        <v>16280</v>
      </c>
      <c r="B4076" s="64" t="s">
        <v>16281</v>
      </c>
      <c r="C4076" s="65">
        <v>37</v>
      </c>
      <c r="D4076" s="66">
        <v>44103</v>
      </c>
      <c r="E4076" s="66">
        <v>44123</v>
      </c>
      <c r="F4076" s="133" t="s">
        <v>1081</v>
      </c>
      <c r="G4076" s="173" t="s">
        <v>16282</v>
      </c>
      <c r="H4076" s="67"/>
      <c r="I4076" s="68"/>
    </row>
    <row r="4077" spans="1:9" s="75" customFormat="1" ht="14.25" customHeight="1" x14ac:dyDescent="0.25">
      <c r="A4077" s="167" t="s">
        <v>16283</v>
      </c>
      <c r="B4077" s="64" t="s">
        <v>8718</v>
      </c>
      <c r="C4077" s="65">
        <v>37</v>
      </c>
      <c r="D4077" s="66">
        <v>44103</v>
      </c>
      <c r="E4077" s="66">
        <v>44123</v>
      </c>
      <c r="F4077" s="133" t="s">
        <v>301</v>
      </c>
      <c r="G4077" s="173" t="s">
        <v>16284</v>
      </c>
      <c r="H4077" s="67"/>
      <c r="I4077" s="68"/>
    </row>
    <row r="4078" spans="1:9" ht="14.25" customHeight="1" x14ac:dyDescent="0.25">
      <c r="A4078" s="169" t="s">
        <v>16285</v>
      </c>
      <c r="B4078" s="81" t="s">
        <v>16286</v>
      </c>
      <c r="C4078" s="82">
        <v>37</v>
      </c>
      <c r="D4078" s="83">
        <v>44103</v>
      </c>
      <c r="E4078" s="83">
        <v>44123</v>
      </c>
      <c r="F4078" s="136" t="s">
        <v>275</v>
      </c>
      <c r="G4078" s="177" t="s">
        <v>16287</v>
      </c>
      <c r="H4078" s="84" t="s">
        <v>10550</v>
      </c>
      <c r="I4078" s="85" t="s">
        <v>7224</v>
      </c>
    </row>
    <row r="4079" spans="1:9" ht="14.25" customHeight="1" x14ac:dyDescent="0.25">
      <c r="A4079" s="169" t="s">
        <v>16288</v>
      </c>
      <c r="B4079" s="81" t="s">
        <v>16286</v>
      </c>
      <c r="C4079" s="82">
        <v>37</v>
      </c>
      <c r="D4079" s="83">
        <v>44103</v>
      </c>
      <c r="E4079" s="83">
        <v>44123</v>
      </c>
      <c r="F4079" s="136" t="s">
        <v>275</v>
      </c>
      <c r="G4079" s="177" t="s">
        <v>16289</v>
      </c>
      <c r="H4079" s="84" t="s">
        <v>10550</v>
      </c>
      <c r="I4079" s="85" t="s">
        <v>7224</v>
      </c>
    </row>
    <row r="4080" spans="1:9" ht="14.25" customHeight="1" x14ac:dyDescent="0.25">
      <c r="A4080" s="167" t="s">
        <v>16290</v>
      </c>
      <c r="B4080" s="64" t="s">
        <v>16291</v>
      </c>
      <c r="C4080" s="65">
        <v>37</v>
      </c>
      <c r="D4080" s="66">
        <v>44103</v>
      </c>
      <c r="E4080" s="66">
        <v>44123</v>
      </c>
      <c r="F4080" s="133" t="s">
        <v>3496</v>
      </c>
      <c r="G4080" s="173" t="s">
        <v>16292</v>
      </c>
      <c r="H4080" s="67"/>
      <c r="I4080" s="68"/>
    </row>
    <row r="4081" spans="1:9" ht="14.25" customHeight="1" x14ac:dyDescent="0.25">
      <c r="A4081" s="167" t="s">
        <v>16293</v>
      </c>
      <c r="B4081" s="64" t="s">
        <v>4331</v>
      </c>
      <c r="C4081" s="65">
        <v>37</v>
      </c>
      <c r="D4081" s="66">
        <v>44103</v>
      </c>
      <c r="E4081" s="66">
        <v>44123</v>
      </c>
      <c r="F4081" s="133" t="s">
        <v>254</v>
      </c>
      <c r="G4081" s="173" t="s">
        <v>16294</v>
      </c>
      <c r="H4081" s="67"/>
      <c r="I4081" s="68"/>
    </row>
    <row r="4082" spans="1:9" ht="14.25" customHeight="1" x14ac:dyDescent="0.25">
      <c r="A4082" s="167" t="s">
        <v>16295</v>
      </c>
      <c r="B4082" s="64" t="s">
        <v>8047</v>
      </c>
      <c r="C4082" s="65">
        <v>37</v>
      </c>
      <c r="D4082" s="66">
        <v>44103</v>
      </c>
      <c r="E4082" s="66">
        <v>44123</v>
      </c>
      <c r="F4082" s="133" t="s">
        <v>5339</v>
      </c>
      <c r="G4082" s="173" t="s">
        <v>16296</v>
      </c>
      <c r="H4082" s="67"/>
      <c r="I4082" s="68"/>
    </row>
    <row r="4083" spans="1:9" ht="14.25" customHeight="1" x14ac:dyDescent="0.25">
      <c r="A4083" s="167" t="s">
        <v>16297</v>
      </c>
      <c r="B4083" s="64" t="s">
        <v>12341</v>
      </c>
      <c r="C4083" s="65">
        <v>37</v>
      </c>
      <c r="D4083" s="66">
        <v>44103</v>
      </c>
      <c r="E4083" s="66">
        <v>44123</v>
      </c>
      <c r="F4083" s="133" t="s">
        <v>5339</v>
      </c>
      <c r="G4083" s="173" t="s">
        <v>16298</v>
      </c>
      <c r="H4083" s="67"/>
      <c r="I4083" s="68"/>
    </row>
    <row r="4084" spans="1:9" ht="14.25" customHeight="1" x14ac:dyDescent="0.25">
      <c r="A4084" s="167" t="s">
        <v>16299</v>
      </c>
      <c r="B4084" s="64" t="s">
        <v>4617</v>
      </c>
      <c r="C4084" s="65">
        <v>37</v>
      </c>
      <c r="D4084" s="66">
        <v>44103</v>
      </c>
      <c r="E4084" s="66">
        <v>44123</v>
      </c>
      <c r="F4084" s="133" t="s">
        <v>5339</v>
      </c>
      <c r="G4084" s="173" t="s">
        <v>16300</v>
      </c>
      <c r="H4084" s="67"/>
      <c r="I4084" s="68"/>
    </row>
    <row r="4085" spans="1:9" ht="14.25" customHeight="1" x14ac:dyDescent="0.25">
      <c r="A4085" s="167" t="s">
        <v>16301</v>
      </c>
      <c r="B4085" s="64" t="s">
        <v>4617</v>
      </c>
      <c r="C4085" s="65">
        <v>37</v>
      </c>
      <c r="D4085" s="66">
        <v>44103</v>
      </c>
      <c r="E4085" s="66">
        <v>44123</v>
      </c>
      <c r="F4085" s="133" t="s">
        <v>5339</v>
      </c>
      <c r="G4085" s="173" t="s">
        <v>16302</v>
      </c>
      <c r="H4085" s="67"/>
      <c r="I4085" s="68"/>
    </row>
    <row r="4086" spans="1:9" ht="14.25" customHeight="1" x14ac:dyDescent="0.25">
      <c r="A4086" s="167" t="s">
        <v>16303</v>
      </c>
      <c r="B4086" s="64" t="s">
        <v>4617</v>
      </c>
      <c r="C4086" s="65">
        <v>37</v>
      </c>
      <c r="D4086" s="66">
        <v>44103</v>
      </c>
      <c r="E4086" s="66">
        <v>44123</v>
      </c>
      <c r="F4086" s="133" t="s">
        <v>5339</v>
      </c>
      <c r="G4086" s="173" t="s">
        <v>16304</v>
      </c>
      <c r="H4086" s="67"/>
      <c r="I4086" s="68"/>
    </row>
    <row r="4087" spans="1:9" ht="14.25" customHeight="1" x14ac:dyDescent="0.25">
      <c r="A4087" s="167" t="s">
        <v>16305</v>
      </c>
      <c r="B4087" s="64" t="s">
        <v>4617</v>
      </c>
      <c r="C4087" s="65">
        <v>37</v>
      </c>
      <c r="D4087" s="66">
        <v>44103</v>
      </c>
      <c r="E4087" s="66">
        <v>44123</v>
      </c>
      <c r="F4087" s="133" t="s">
        <v>5339</v>
      </c>
      <c r="G4087" s="173" t="s">
        <v>16306</v>
      </c>
      <c r="H4087" s="67"/>
      <c r="I4087" s="72"/>
    </row>
    <row r="4088" spans="1:9" s="75" customFormat="1" ht="14.25" customHeight="1" x14ac:dyDescent="0.25">
      <c r="A4088" s="167" t="s">
        <v>16307</v>
      </c>
      <c r="B4088" s="64" t="s">
        <v>7473</v>
      </c>
      <c r="C4088" s="65">
        <v>37</v>
      </c>
      <c r="D4088" s="66">
        <v>44103</v>
      </c>
      <c r="E4088" s="66">
        <v>44123</v>
      </c>
      <c r="F4088" s="133" t="s">
        <v>882</v>
      </c>
      <c r="G4088" s="173" t="s">
        <v>16308</v>
      </c>
      <c r="H4088" s="67"/>
      <c r="I4088" s="68"/>
    </row>
    <row r="4089" spans="1:9" s="75" customFormat="1" ht="14.25" customHeight="1" x14ac:dyDescent="0.25">
      <c r="A4089" s="168" t="s">
        <v>16309</v>
      </c>
      <c r="B4089" s="17" t="s">
        <v>16310</v>
      </c>
      <c r="C4089" s="60">
        <v>37</v>
      </c>
      <c r="D4089" s="61">
        <v>44103</v>
      </c>
      <c r="E4089" s="61">
        <v>44123</v>
      </c>
      <c r="F4089" s="132" t="s">
        <v>5391</v>
      </c>
      <c r="G4089" s="175" t="s">
        <v>16311</v>
      </c>
      <c r="H4089" s="62" t="s">
        <v>16312</v>
      </c>
      <c r="I4089" s="59" t="s">
        <v>7129</v>
      </c>
    </row>
    <row r="4090" spans="1:9" s="73" customFormat="1" ht="14.25" customHeight="1" x14ac:dyDescent="0.25">
      <c r="A4090" s="168" t="s">
        <v>16313</v>
      </c>
      <c r="B4090" s="64" t="s">
        <v>11304</v>
      </c>
      <c r="C4090" s="60">
        <v>37</v>
      </c>
      <c r="D4090" s="61">
        <v>44103</v>
      </c>
      <c r="E4090" s="61">
        <v>44123</v>
      </c>
      <c r="F4090" s="132" t="s">
        <v>698</v>
      </c>
      <c r="G4090" s="175" t="s">
        <v>16314</v>
      </c>
      <c r="H4090" s="62" t="s">
        <v>10339</v>
      </c>
      <c r="I4090" s="59" t="s">
        <v>7129</v>
      </c>
    </row>
    <row r="4091" spans="1:9" s="73" customFormat="1" ht="14.25" customHeight="1" x14ac:dyDescent="0.25">
      <c r="A4091" s="167" t="s">
        <v>16315</v>
      </c>
      <c r="B4091" s="64" t="s">
        <v>15990</v>
      </c>
      <c r="C4091" s="65">
        <v>37</v>
      </c>
      <c r="D4091" s="66">
        <v>44103</v>
      </c>
      <c r="E4091" s="66">
        <v>44123</v>
      </c>
      <c r="F4091" s="133" t="s">
        <v>2365</v>
      </c>
      <c r="G4091" s="173" t="s">
        <v>16316</v>
      </c>
      <c r="H4091" s="67"/>
      <c r="I4091" s="68"/>
    </row>
    <row r="4092" spans="1:9" ht="14.25" customHeight="1" x14ac:dyDescent="0.25">
      <c r="A4092" s="167" t="s">
        <v>16317</v>
      </c>
      <c r="B4092" s="64" t="s">
        <v>4095</v>
      </c>
      <c r="C4092" s="65">
        <v>37</v>
      </c>
      <c r="D4092" s="66">
        <v>44103</v>
      </c>
      <c r="E4092" s="66">
        <v>44123</v>
      </c>
      <c r="F4092" s="133" t="s">
        <v>1067</v>
      </c>
      <c r="G4092" s="173" t="s">
        <v>16318</v>
      </c>
      <c r="H4092" s="67"/>
      <c r="I4092" s="68"/>
    </row>
    <row r="4093" spans="1:9" ht="14.25" customHeight="1" x14ac:dyDescent="0.25">
      <c r="A4093" s="167" t="s">
        <v>16319</v>
      </c>
      <c r="B4093" s="64" t="s">
        <v>10764</v>
      </c>
      <c r="C4093" s="65">
        <v>37</v>
      </c>
      <c r="D4093" s="66">
        <v>44103</v>
      </c>
      <c r="E4093" s="66">
        <v>44123</v>
      </c>
      <c r="F4093" s="133" t="s">
        <v>35</v>
      </c>
      <c r="G4093" s="173" t="s">
        <v>16320</v>
      </c>
      <c r="H4093" s="67"/>
      <c r="I4093" s="68"/>
    </row>
    <row r="4094" spans="1:9" ht="14.25" customHeight="1" x14ac:dyDescent="0.25">
      <c r="A4094" s="167" t="s">
        <v>16321</v>
      </c>
      <c r="B4094" s="64" t="s">
        <v>10764</v>
      </c>
      <c r="C4094" s="65">
        <v>37</v>
      </c>
      <c r="D4094" s="66">
        <v>44103</v>
      </c>
      <c r="E4094" s="66">
        <v>44123</v>
      </c>
      <c r="F4094" s="133" t="s">
        <v>35</v>
      </c>
      <c r="G4094" s="173" t="s">
        <v>16322</v>
      </c>
      <c r="H4094" s="67"/>
      <c r="I4094" s="68"/>
    </row>
    <row r="4095" spans="1:9" ht="14.25" customHeight="1" x14ac:dyDescent="0.25">
      <c r="A4095" s="167" t="s">
        <v>16323</v>
      </c>
      <c r="B4095" s="64" t="s">
        <v>10764</v>
      </c>
      <c r="C4095" s="65">
        <v>37</v>
      </c>
      <c r="D4095" s="66">
        <v>44103</v>
      </c>
      <c r="E4095" s="66">
        <v>44123</v>
      </c>
      <c r="F4095" s="133" t="s">
        <v>35</v>
      </c>
      <c r="G4095" s="173" t="s">
        <v>16324</v>
      </c>
      <c r="H4095" s="67"/>
      <c r="I4095" s="68"/>
    </row>
    <row r="4096" spans="1:9" ht="14.25" customHeight="1" x14ac:dyDescent="0.25">
      <c r="A4096" s="167" t="s">
        <v>16325</v>
      </c>
      <c r="B4096" s="64" t="s">
        <v>15102</v>
      </c>
      <c r="C4096" s="65">
        <v>37</v>
      </c>
      <c r="D4096" s="66">
        <v>44103</v>
      </c>
      <c r="E4096" s="66">
        <v>44123</v>
      </c>
      <c r="F4096" s="133" t="s">
        <v>281</v>
      </c>
      <c r="G4096" s="173" t="s">
        <v>16326</v>
      </c>
      <c r="H4096" s="67"/>
      <c r="I4096" s="68"/>
    </row>
    <row r="4097" spans="1:9" ht="14.25" customHeight="1" x14ac:dyDescent="0.25">
      <c r="A4097" s="167" t="s">
        <v>16327</v>
      </c>
      <c r="B4097" s="64" t="s">
        <v>16328</v>
      </c>
      <c r="C4097" s="65">
        <v>37</v>
      </c>
      <c r="D4097" s="66">
        <v>44103</v>
      </c>
      <c r="E4097" s="66">
        <v>44123</v>
      </c>
      <c r="F4097" s="133" t="s">
        <v>669</v>
      </c>
      <c r="G4097" s="173" t="s">
        <v>16329</v>
      </c>
      <c r="H4097" s="67"/>
      <c r="I4097" s="68"/>
    </row>
    <row r="4098" spans="1:9" ht="14.25" customHeight="1" x14ac:dyDescent="0.25">
      <c r="A4098" s="168" t="s">
        <v>16330</v>
      </c>
      <c r="B4098" s="64" t="s">
        <v>16331</v>
      </c>
      <c r="C4098" s="60">
        <v>37</v>
      </c>
      <c r="D4098" s="61">
        <v>44103</v>
      </c>
      <c r="E4098" s="61">
        <v>44123</v>
      </c>
      <c r="F4098" s="132" t="s">
        <v>587</v>
      </c>
      <c r="G4098" s="175" t="s">
        <v>16332</v>
      </c>
      <c r="H4098" s="62" t="s">
        <v>7653</v>
      </c>
      <c r="I4098" s="59" t="s">
        <v>7129</v>
      </c>
    </row>
    <row r="4099" spans="1:9" ht="14.25" customHeight="1" x14ac:dyDescent="0.25">
      <c r="A4099" s="167" t="s">
        <v>16333</v>
      </c>
      <c r="B4099" s="64" t="s">
        <v>11576</v>
      </c>
      <c r="C4099" s="65">
        <v>37</v>
      </c>
      <c r="D4099" s="66">
        <v>44103</v>
      </c>
      <c r="E4099" s="66">
        <v>44123</v>
      </c>
      <c r="F4099" s="133" t="s">
        <v>1516</v>
      </c>
      <c r="G4099" s="173" t="s">
        <v>16334</v>
      </c>
      <c r="H4099" s="67"/>
      <c r="I4099" s="68"/>
    </row>
    <row r="4100" spans="1:9" ht="14.25" customHeight="1" x14ac:dyDescent="0.25">
      <c r="A4100" s="167" t="s">
        <v>16335</v>
      </c>
      <c r="B4100" s="64" t="s">
        <v>11576</v>
      </c>
      <c r="C4100" s="65">
        <v>37</v>
      </c>
      <c r="D4100" s="66">
        <v>44103</v>
      </c>
      <c r="E4100" s="66">
        <v>44123</v>
      </c>
      <c r="F4100" s="133" t="s">
        <v>1516</v>
      </c>
      <c r="G4100" s="173" t="s">
        <v>16336</v>
      </c>
      <c r="H4100" s="67"/>
      <c r="I4100" s="72"/>
    </row>
    <row r="4101" spans="1:9" ht="14.25" customHeight="1" x14ac:dyDescent="0.25">
      <c r="A4101" s="169" t="s">
        <v>16337</v>
      </c>
      <c r="B4101" s="81" t="s">
        <v>4081</v>
      </c>
      <c r="C4101" s="82">
        <v>37</v>
      </c>
      <c r="D4101" s="83">
        <v>44103</v>
      </c>
      <c r="E4101" s="83">
        <v>44123</v>
      </c>
      <c r="F4101" s="136" t="s">
        <v>200</v>
      </c>
      <c r="G4101" s="177" t="s">
        <v>16338</v>
      </c>
      <c r="H4101" s="84" t="s">
        <v>9321</v>
      </c>
      <c r="I4101" s="85" t="s">
        <v>7224</v>
      </c>
    </row>
    <row r="4102" spans="1:9" ht="14.25" customHeight="1" x14ac:dyDescent="0.25">
      <c r="A4102" s="168" t="s">
        <v>16339</v>
      </c>
      <c r="B4102" s="64" t="s">
        <v>16340</v>
      </c>
      <c r="C4102" s="60">
        <v>37</v>
      </c>
      <c r="D4102" s="61">
        <v>44103</v>
      </c>
      <c r="E4102" s="61">
        <v>44123</v>
      </c>
      <c r="F4102" s="132" t="s">
        <v>658</v>
      </c>
      <c r="G4102" s="175" t="s">
        <v>16341</v>
      </c>
      <c r="H4102" s="62" t="s">
        <v>7677</v>
      </c>
      <c r="I4102" s="59" t="s">
        <v>7129</v>
      </c>
    </row>
    <row r="4103" spans="1:9" ht="14.25" customHeight="1" x14ac:dyDescent="0.25">
      <c r="A4103" s="168" t="s">
        <v>16339</v>
      </c>
      <c r="B4103" s="64" t="s">
        <v>16340</v>
      </c>
      <c r="C4103" s="60">
        <v>37</v>
      </c>
      <c r="D4103" s="61">
        <v>44103</v>
      </c>
      <c r="E4103" s="61">
        <v>44123</v>
      </c>
      <c r="F4103" s="132" t="s">
        <v>658</v>
      </c>
      <c r="G4103" s="175" t="s">
        <v>16341</v>
      </c>
      <c r="H4103" s="62" t="s">
        <v>7687</v>
      </c>
      <c r="I4103" s="59" t="s">
        <v>7129</v>
      </c>
    </row>
    <row r="4104" spans="1:9" ht="14.25" customHeight="1" x14ac:dyDescent="0.25">
      <c r="A4104" s="167" t="s">
        <v>16342</v>
      </c>
      <c r="B4104" s="64" t="s">
        <v>16343</v>
      </c>
      <c r="C4104" s="65">
        <v>37</v>
      </c>
      <c r="D4104" s="66">
        <v>44103</v>
      </c>
      <c r="E4104" s="66">
        <v>44123</v>
      </c>
      <c r="F4104" s="133" t="s">
        <v>246</v>
      </c>
      <c r="G4104" s="173" t="s">
        <v>16344</v>
      </c>
      <c r="H4104" s="67"/>
      <c r="I4104" s="68"/>
    </row>
    <row r="4105" spans="1:9" ht="14.25" customHeight="1" x14ac:dyDescent="0.25">
      <c r="A4105" s="167" t="s">
        <v>16345</v>
      </c>
      <c r="B4105" s="64" t="s">
        <v>4074</v>
      </c>
      <c r="C4105" s="65">
        <v>37</v>
      </c>
      <c r="D4105" s="66">
        <v>44103</v>
      </c>
      <c r="E4105" s="66">
        <v>44123</v>
      </c>
      <c r="F4105" s="133" t="s">
        <v>204</v>
      </c>
      <c r="G4105" s="173" t="s">
        <v>16346</v>
      </c>
      <c r="H4105" s="67"/>
      <c r="I4105" s="68"/>
    </row>
    <row r="4106" spans="1:9" ht="14.25" customHeight="1" x14ac:dyDescent="0.25">
      <c r="A4106" s="167" t="s">
        <v>16347</v>
      </c>
      <c r="B4106" s="64" t="s">
        <v>4706</v>
      </c>
      <c r="C4106" s="65">
        <v>37</v>
      </c>
      <c r="D4106" s="66">
        <v>44103</v>
      </c>
      <c r="E4106" s="66">
        <v>44123</v>
      </c>
      <c r="F4106" s="133" t="s">
        <v>1867</v>
      </c>
      <c r="G4106" s="173" t="s">
        <v>16348</v>
      </c>
      <c r="H4106" s="67"/>
      <c r="I4106" s="68"/>
    </row>
    <row r="4107" spans="1:9" ht="14.25" customHeight="1" x14ac:dyDescent="0.25">
      <c r="A4107" s="167" t="s">
        <v>16349</v>
      </c>
      <c r="B4107" s="64" t="s">
        <v>7721</v>
      </c>
      <c r="C4107" s="65">
        <v>37</v>
      </c>
      <c r="D4107" s="66">
        <v>44103</v>
      </c>
      <c r="E4107" s="66">
        <v>44123</v>
      </c>
      <c r="F4107" s="133" t="s">
        <v>1867</v>
      </c>
      <c r="G4107" s="173" t="s">
        <v>16350</v>
      </c>
      <c r="H4107" s="67"/>
      <c r="I4107" s="68"/>
    </row>
    <row r="4108" spans="1:9" ht="14.25" customHeight="1" x14ac:dyDescent="0.25">
      <c r="A4108" s="167" t="s">
        <v>16351</v>
      </c>
      <c r="B4108" s="64" t="s">
        <v>16352</v>
      </c>
      <c r="C4108" s="65">
        <v>37</v>
      </c>
      <c r="D4108" s="66">
        <v>44103</v>
      </c>
      <c r="E4108" s="66">
        <v>44123</v>
      </c>
      <c r="F4108" s="133" t="s">
        <v>1190</v>
      </c>
      <c r="G4108" s="173" t="s">
        <v>16353</v>
      </c>
      <c r="H4108" s="67"/>
      <c r="I4108" s="68"/>
    </row>
    <row r="4109" spans="1:9" ht="14.25" customHeight="1" x14ac:dyDescent="0.25">
      <c r="A4109" s="168" t="s">
        <v>16354</v>
      </c>
      <c r="B4109" s="64" t="s">
        <v>11412</v>
      </c>
      <c r="C4109" s="60">
        <v>37</v>
      </c>
      <c r="D4109" s="61">
        <v>44103</v>
      </c>
      <c r="E4109" s="61">
        <v>44123</v>
      </c>
      <c r="F4109" s="132" t="s">
        <v>807</v>
      </c>
      <c r="G4109" s="175" t="s">
        <v>16355</v>
      </c>
      <c r="H4109" s="62" t="s">
        <v>16356</v>
      </c>
      <c r="I4109" s="59" t="s">
        <v>7129</v>
      </c>
    </row>
    <row r="4110" spans="1:9" s="73" customFormat="1" ht="14.25" customHeight="1" x14ac:dyDescent="0.25">
      <c r="A4110" s="167" t="s">
        <v>16357</v>
      </c>
      <c r="B4110" s="64" t="s">
        <v>11576</v>
      </c>
      <c r="C4110" s="65">
        <v>37</v>
      </c>
      <c r="D4110" s="66">
        <v>44103</v>
      </c>
      <c r="E4110" s="66">
        <v>44123</v>
      </c>
      <c r="F4110" s="133" t="s">
        <v>181</v>
      </c>
      <c r="G4110" s="173" t="s">
        <v>16358</v>
      </c>
      <c r="H4110" s="67"/>
      <c r="I4110" s="68"/>
    </row>
    <row r="4111" spans="1:9" s="73" customFormat="1" ht="14.25" customHeight="1" x14ac:dyDescent="0.25">
      <c r="A4111" s="167" t="s">
        <v>16359</v>
      </c>
      <c r="B4111" s="64" t="s">
        <v>11576</v>
      </c>
      <c r="C4111" s="65">
        <v>37</v>
      </c>
      <c r="D4111" s="66">
        <v>44103</v>
      </c>
      <c r="E4111" s="66">
        <v>44123</v>
      </c>
      <c r="F4111" s="133" t="s">
        <v>181</v>
      </c>
      <c r="G4111" s="173" t="s">
        <v>16360</v>
      </c>
      <c r="H4111" s="67"/>
      <c r="I4111" s="68"/>
    </row>
    <row r="4112" spans="1:9" s="73" customFormat="1" ht="14.25" customHeight="1" x14ac:dyDescent="0.25">
      <c r="A4112" s="167" t="s">
        <v>16361</v>
      </c>
      <c r="B4112" s="64" t="s">
        <v>16037</v>
      </c>
      <c r="C4112" s="65">
        <v>37</v>
      </c>
      <c r="D4112" s="66">
        <v>44103</v>
      </c>
      <c r="E4112" s="66">
        <v>44123</v>
      </c>
      <c r="F4112" s="133" t="s">
        <v>144</v>
      </c>
      <c r="G4112" s="173" t="s">
        <v>16362</v>
      </c>
      <c r="H4112" s="67"/>
      <c r="I4112" s="72"/>
    </row>
    <row r="4113" spans="1:9" s="73" customFormat="1" ht="14.25" customHeight="1" x14ac:dyDescent="0.25">
      <c r="A4113" s="167" t="s">
        <v>16363</v>
      </c>
      <c r="B4113" s="64" t="s">
        <v>12341</v>
      </c>
      <c r="C4113" s="65">
        <v>37</v>
      </c>
      <c r="D4113" s="66">
        <v>44103</v>
      </c>
      <c r="E4113" s="66">
        <v>44123</v>
      </c>
      <c r="F4113" s="133" t="s">
        <v>684</v>
      </c>
      <c r="G4113" s="173" t="s">
        <v>16364</v>
      </c>
      <c r="H4113" s="67"/>
      <c r="I4113" s="95"/>
    </row>
    <row r="4114" spans="1:9" ht="14.25" customHeight="1" x14ac:dyDescent="0.25">
      <c r="A4114" s="167" t="s">
        <v>16365</v>
      </c>
      <c r="B4114" s="64" t="s">
        <v>16366</v>
      </c>
      <c r="C4114" s="65">
        <v>37</v>
      </c>
      <c r="D4114" s="66">
        <v>44103</v>
      </c>
      <c r="E4114" s="66">
        <v>44123</v>
      </c>
      <c r="F4114" s="133" t="s">
        <v>5921</v>
      </c>
      <c r="G4114" s="173" t="s">
        <v>16367</v>
      </c>
      <c r="H4114" s="67"/>
      <c r="I4114" s="68"/>
    </row>
    <row r="4115" spans="1:9" ht="14.25" customHeight="1" x14ac:dyDescent="0.25">
      <c r="A4115" s="167" t="s">
        <v>16368</v>
      </c>
      <c r="B4115" s="64" t="s">
        <v>16369</v>
      </c>
      <c r="C4115" s="65">
        <v>37</v>
      </c>
      <c r="D4115" s="66">
        <v>44103</v>
      </c>
      <c r="E4115" s="66">
        <v>44123</v>
      </c>
      <c r="F4115" s="133" t="s">
        <v>5921</v>
      </c>
      <c r="G4115" s="173" t="s">
        <v>16370</v>
      </c>
      <c r="H4115" s="67"/>
      <c r="I4115" s="68"/>
    </row>
    <row r="4116" spans="1:9" ht="14.25" customHeight="1" x14ac:dyDescent="0.25">
      <c r="A4116" s="167" t="s">
        <v>16371</v>
      </c>
      <c r="B4116" s="64" t="s">
        <v>16372</v>
      </c>
      <c r="C4116" s="65">
        <v>37</v>
      </c>
      <c r="D4116" s="66">
        <v>44103</v>
      </c>
      <c r="E4116" s="66">
        <v>44123</v>
      </c>
      <c r="F4116" s="133" t="s">
        <v>5921</v>
      </c>
      <c r="G4116" s="173" t="s">
        <v>16373</v>
      </c>
      <c r="H4116" s="67"/>
      <c r="I4116" s="68"/>
    </row>
    <row r="4117" spans="1:9" ht="14.25" customHeight="1" x14ac:dyDescent="0.25">
      <c r="A4117" s="167" t="s">
        <v>16374</v>
      </c>
      <c r="B4117" s="64" t="s">
        <v>16375</v>
      </c>
      <c r="C4117" s="65">
        <v>37</v>
      </c>
      <c r="D4117" s="66">
        <v>44103</v>
      </c>
      <c r="E4117" s="66">
        <v>44123</v>
      </c>
      <c r="F4117" s="133" t="s">
        <v>5921</v>
      </c>
      <c r="G4117" s="173" t="s">
        <v>16376</v>
      </c>
      <c r="H4117" s="67"/>
      <c r="I4117" s="68"/>
    </row>
    <row r="4118" spans="1:9" ht="14.25" customHeight="1" x14ac:dyDescent="0.25">
      <c r="A4118" s="168" t="s">
        <v>16377</v>
      </c>
      <c r="B4118" s="64" t="s">
        <v>8299</v>
      </c>
      <c r="C4118" s="60">
        <v>37</v>
      </c>
      <c r="D4118" s="61">
        <v>44103</v>
      </c>
      <c r="E4118" s="61">
        <v>44123</v>
      </c>
      <c r="F4118" s="132" t="s">
        <v>5946</v>
      </c>
      <c r="G4118" s="175" t="s">
        <v>16378</v>
      </c>
      <c r="H4118" s="62" t="s">
        <v>13738</v>
      </c>
      <c r="I4118" s="59" t="s">
        <v>7129</v>
      </c>
    </row>
    <row r="4119" spans="1:9" ht="14.25" customHeight="1" x14ac:dyDescent="0.25">
      <c r="A4119" s="168" t="s">
        <v>16377</v>
      </c>
      <c r="B4119" s="64" t="s">
        <v>8299</v>
      </c>
      <c r="C4119" s="60">
        <v>37</v>
      </c>
      <c r="D4119" s="61">
        <v>44103</v>
      </c>
      <c r="E4119" s="61">
        <v>44123</v>
      </c>
      <c r="F4119" s="132" t="s">
        <v>5946</v>
      </c>
      <c r="G4119" s="175" t="s">
        <v>16378</v>
      </c>
      <c r="H4119" s="62" t="s">
        <v>8254</v>
      </c>
      <c r="I4119" s="59" t="s">
        <v>7129</v>
      </c>
    </row>
    <row r="4120" spans="1:9" ht="14.25" customHeight="1" x14ac:dyDescent="0.25">
      <c r="A4120" s="168" t="s">
        <v>16377</v>
      </c>
      <c r="B4120" s="64" t="s">
        <v>8299</v>
      </c>
      <c r="C4120" s="60">
        <v>37</v>
      </c>
      <c r="D4120" s="61">
        <v>44103</v>
      </c>
      <c r="E4120" s="61">
        <v>44123</v>
      </c>
      <c r="F4120" s="132" t="s">
        <v>5946</v>
      </c>
      <c r="G4120" s="175" t="s">
        <v>16378</v>
      </c>
      <c r="H4120" s="62" t="s">
        <v>9395</v>
      </c>
      <c r="I4120" s="59" t="s">
        <v>7129</v>
      </c>
    </row>
    <row r="4121" spans="1:9" ht="14.25" customHeight="1" x14ac:dyDescent="0.25">
      <c r="A4121" s="168" t="s">
        <v>16377</v>
      </c>
      <c r="B4121" s="64" t="s">
        <v>8299</v>
      </c>
      <c r="C4121" s="60">
        <v>37</v>
      </c>
      <c r="D4121" s="61">
        <v>44103</v>
      </c>
      <c r="E4121" s="61">
        <v>44123</v>
      </c>
      <c r="F4121" s="132" t="s">
        <v>5946</v>
      </c>
      <c r="G4121" s="175" t="s">
        <v>16378</v>
      </c>
      <c r="H4121" s="62" t="s">
        <v>7785</v>
      </c>
      <c r="I4121" s="59" t="s">
        <v>7129</v>
      </c>
    </row>
    <row r="4122" spans="1:9" s="73" customFormat="1" ht="14.25" customHeight="1" x14ac:dyDescent="0.25">
      <c r="A4122" s="168" t="s">
        <v>16377</v>
      </c>
      <c r="B4122" s="64" t="s">
        <v>8299</v>
      </c>
      <c r="C4122" s="60">
        <v>37</v>
      </c>
      <c r="D4122" s="61">
        <v>44103</v>
      </c>
      <c r="E4122" s="61">
        <v>44123</v>
      </c>
      <c r="F4122" s="132" t="s">
        <v>5946</v>
      </c>
      <c r="G4122" s="175" t="s">
        <v>16378</v>
      </c>
      <c r="H4122" s="62" t="s">
        <v>16379</v>
      </c>
      <c r="I4122" s="59" t="s">
        <v>7129</v>
      </c>
    </row>
    <row r="4123" spans="1:9" s="75" customFormat="1" ht="14.25" customHeight="1" x14ac:dyDescent="0.25">
      <c r="A4123" s="168" t="s">
        <v>16377</v>
      </c>
      <c r="B4123" s="64" t="s">
        <v>8299</v>
      </c>
      <c r="C4123" s="60">
        <v>37</v>
      </c>
      <c r="D4123" s="61">
        <v>44103</v>
      </c>
      <c r="E4123" s="61">
        <v>44123</v>
      </c>
      <c r="F4123" s="132" t="s">
        <v>5946</v>
      </c>
      <c r="G4123" s="175" t="s">
        <v>16378</v>
      </c>
      <c r="H4123" s="62" t="s">
        <v>16380</v>
      </c>
      <c r="I4123" s="59" t="s">
        <v>7129</v>
      </c>
    </row>
    <row r="4124" spans="1:9" ht="14.25" customHeight="1" x14ac:dyDescent="0.25">
      <c r="A4124" s="168" t="s">
        <v>16377</v>
      </c>
      <c r="B4124" s="64" t="s">
        <v>8299</v>
      </c>
      <c r="C4124" s="60">
        <v>37</v>
      </c>
      <c r="D4124" s="61">
        <v>44103</v>
      </c>
      <c r="E4124" s="61">
        <v>44123</v>
      </c>
      <c r="F4124" s="132" t="s">
        <v>5946</v>
      </c>
      <c r="G4124" s="175" t="s">
        <v>16378</v>
      </c>
      <c r="H4124" s="62" t="s">
        <v>9118</v>
      </c>
      <c r="I4124" s="59" t="s">
        <v>7129</v>
      </c>
    </row>
    <row r="4125" spans="1:9" ht="14.25" customHeight="1" x14ac:dyDescent="0.25">
      <c r="A4125" s="168" t="s">
        <v>16377</v>
      </c>
      <c r="B4125" s="64" t="s">
        <v>8299</v>
      </c>
      <c r="C4125" s="60">
        <v>37</v>
      </c>
      <c r="D4125" s="61">
        <v>44103</v>
      </c>
      <c r="E4125" s="61">
        <v>44123</v>
      </c>
      <c r="F4125" s="132" t="s">
        <v>5946</v>
      </c>
      <c r="G4125" s="175" t="s">
        <v>16378</v>
      </c>
      <c r="H4125" s="62" t="s">
        <v>9620</v>
      </c>
      <c r="I4125" s="59" t="s">
        <v>7129</v>
      </c>
    </row>
    <row r="4126" spans="1:9" ht="14.25" customHeight="1" x14ac:dyDescent="0.25">
      <c r="A4126" s="168" t="s">
        <v>16377</v>
      </c>
      <c r="B4126" s="64" t="s">
        <v>8299</v>
      </c>
      <c r="C4126" s="60">
        <v>37</v>
      </c>
      <c r="D4126" s="61">
        <v>44103</v>
      </c>
      <c r="E4126" s="61">
        <v>44123</v>
      </c>
      <c r="F4126" s="132" t="s">
        <v>5946</v>
      </c>
      <c r="G4126" s="175" t="s">
        <v>16378</v>
      </c>
      <c r="H4126" s="62" t="s">
        <v>9446</v>
      </c>
      <c r="I4126" s="59" t="s">
        <v>7129</v>
      </c>
    </row>
    <row r="4127" spans="1:9" ht="14.25" customHeight="1" x14ac:dyDescent="0.25">
      <c r="A4127" s="168" t="s">
        <v>16377</v>
      </c>
      <c r="B4127" s="64" t="s">
        <v>8299</v>
      </c>
      <c r="C4127" s="60">
        <v>37</v>
      </c>
      <c r="D4127" s="61">
        <v>44103</v>
      </c>
      <c r="E4127" s="61">
        <v>44123</v>
      </c>
      <c r="F4127" s="132" t="s">
        <v>5946</v>
      </c>
      <c r="G4127" s="175" t="s">
        <v>16378</v>
      </c>
      <c r="H4127" s="62" t="s">
        <v>7793</v>
      </c>
      <c r="I4127" s="59" t="s">
        <v>7129</v>
      </c>
    </row>
    <row r="4128" spans="1:9" ht="14.25" customHeight="1" x14ac:dyDescent="0.25">
      <c r="A4128" s="168" t="s">
        <v>16377</v>
      </c>
      <c r="B4128" s="64" t="s">
        <v>8299</v>
      </c>
      <c r="C4128" s="60">
        <v>37</v>
      </c>
      <c r="D4128" s="61">
        <v>44103</v>
      </c>
      <c r="E4128" s="61">
        <v>44123</v>
      </c>
      <c r="F4128" s="132" t="s">
        <v>5946</v>
      </c>
      <c r="G4128" s="175" t="s">
        <v>16378</v>
      </c>
      <c r="H4128" s="62" t="s">
        <v>16381</v>
      </c>
      <c r="I4128" s="59" t="s">
        <v>7129</v>
      </c>
    </row>
    <row r="4129" spans="1:9" ht="14.25" customHeight="1" x14ac:dyDescent="0.25">
      <c r="A4129" s="168" t="s">
        <v>16382</v>
      </c>
      <c r="B4129" s="64" t="s">
        <v>8299</v>
      </c>
      <c r="C4129" s="60">
        <v>37</v>
      </c>
      <c r="D4129" s="61">
        <v>44103</v>
      </c>
      <c r="E4129" s="61">
        <v>44123</v>
      </c>
      <c r="F4129" s="132" t="s">
        <v>5946</v>
      </c>
      <c r="G4129" s="175" t="s">
        <v>16383</v>
      </c>
      <c r="H4129" s="62" t="s">
        <v>16381</v>
      </c>
      <c r="I4129" s="59" t="s">
        <v>7129</v>
      </c>
    </row>
    <row r="4130" spans="1:9" ht="14.25" customHeight="1" x14ac:dyDescent="0.25">
      <c r="A4130" s="168" t="s">
        <v>16382</v>
      </c>
      <c r="B4130" s="64" t="s">
        <v>8299</v>
      </c>
      <c r="C4130" s="60">
        <v>37</v>
      </c>
      <c r="D4130" s="61">
        <v>44103</v>
      </c>
      <c r="E4130" s="61">
        <v>44123</v>
      </c>
      <c r="F4130" s="132" t="s">
        <v>5946</v>
      </c>
      <c r="G4130" s="175" t="s">
        <v>16383</v>
      </c>
      <c r="H4130" s="62" t="s">
        <v>7793</v>
      </c>
      <c r="I4130" s="59" t="s">
        <v>7129</v>
      </c>
    </row>
    <row r="4131" spans="1:9" ht="14.25" customHeight="1" x14ac:dyDescent="0.25">
      <c r="A4131" s="168" t="s">
        <v>16382</v>
      </c>
      <c r="B4131" s="64" t="s">
        <v>8299</v>
      </c>
      <c r="C4131" s="60">
        <v>37</v>
      </c>
      <c r="D4131" s="61">
        <v>44103</v>
      </c>
      <c r="E4131" s="61">
        <v>44123</v>
      </c>
      <c r="F4131" s="132" t="s">
        <v>5946</v>
      </c>
      <c r="G4131" s="175" t="s">
        <v>16383</v>
      </c>
      <c r="H4131" s="62" t="s">
        <v>9446</v>
      </c>
      <c r="I4131" s="59" t="s">
        <v>7129</v>
      </c>
    </row>
    <row r="4132" spans="1:9" ht="14.25" customHeight="1" x14ac:dyDescent="0.25">
      <c r="A4132" s="168" t="s">
        <v>16382</v>
      </c>
      <c r="B4132" s="64" t="s">
        <v>8299</v>
      </c>
      <c r="C4132" s="60">
        <v>37</v>
      </c>
      <c r="D4132" s="61">
        <v>44103</v>
      </c>
      <c r="E4132" s="61">
        <v>44123</v>
      </c>
      <c r="F4132" s="132" t="s">
        <v>5946</v>
      </c>
      <c r="G4132" s="175" t="s">
        <v>16383</v>
      </c>
      <c r="H4132" s="62" t="s">
        <v>9620</v>
      </c>
      <c r="I4132" s="59" t="s">
        <v>7129</v>
      </c>
    </row>
    <row r="4133" spans="1:9" ht="14.25" customHeight="1" x14ac:dyDescent="0.25">
      <c r="A4133" s="168" t="s">
        <v>16382</v>
      </c>
      <c r="B4133" s="64" t="s">
        <v>8299</v>
      </c>
      <c r="C4133" s="60">
        <v>37</v>
      </c>
      <c r="D4133" s="61">
        <v>44103</v>
      </c>
      <c r="E4133" s="61">
        <v>44123</v>
      </c>
      <c r="F4133" s="132" t="s">
        <v>5946</v>
      </c>
      <c r="G4133" s="175" t="s">
        <v>16383</v>
      </c>
      <c r="H4133" s="62" t="s">
        <v>16380</v>
      </c>
      <c r="I4133" s="59" t="s">
        <v>7129</v>
      </c>
    </row>
    <row r="4134" spans="1:9" ht="14.25" customHeight="1" x14ac:dyDescent="0.25">
      <c r="A4134" s="168" t="s">
        <v>16382</v>
      </c>
      <c r="B4134" s="64" t="s">
        <v>8299</v>
      </c>
      <c r="C4134" s="60">
        <v>37</v>
      </c>
      <c r="D4134" s="61">
        <v>44103</v>
      </c>
      <c r="E4134" s="61">
        <v>44123</v>
      </c>
      <c r="F4134" s="132" t="s">
        <v>5946</v>
      </c>
      <c r="G4134" s="175" t="s">
        <v>16383</v>
      </c>
      <c r="H4134" s="62" t="s">
        <v>16379</v>
      </c>
      <c r="I4134" s="59" t="s">
        <v>7129</v>
      </c>
    </row>
    <row r="4135" spans="1:9" ht="14.25" customHeight="1" x14ac:dyDescent="0.25">
      <c r="A4135" s="168" t="s">
        <v>16382</v>
      </c>
      <c r="B4135" s="64" t="s">
        <v>8299</v>
      </c>
      <c r="C4135" s="60">
        <v>37</v>
      </c>
      <c r="D4135" s="61">
        <v>44103</v>
      </c>
      <c r="E4135" s="61">
        <v>44123</v>
      </c>
      <c r="F4135" s="132" t="s">
        <v>5946</v>
      </c>
      <c r="G4135" s="175" t="s">
        <v>16383</v>
      </c>
      <c r="H4135" s="62" t="s">
        <v>7785</v>
      </c>
      <c r="I4135" s="59" t="s">
        <v>7129</v>
      </c>
    </row>
    <row r="4136" spans="1:9" ht="14.25" customHeight="1" x14ac:dyDescent="0.25">
      <c r="A4136" s="168" t="s">
        <v>16382</v>
      </c>
      <c r="B4136" s="64" t="s">
        <v>8299</v>
      </c>
      <c r="C4136" s="60">
        <v>37</v>
      </c>
      <c r="D4136" s="61">
        <v>44103</v>
      </c>
      <c r="E4136" s="61">
        <v>44123</v>
      </c>
      <c r="F4136" s="132" t="s">
        <v>5946</v>
      </c>
      <c r="G4136" s="175" t="s">
        <v>16383</v>
      </c>
      <c r="H4136" s="62" t="s">
        <v>9395</v>
      </c>
      <c r="I4136" s="59" t="s">
        <v>7129</v>
      </c>
    </row>
    <row r="4137" spans="1:9" ht="14.25" customHeight="1" x14ac:dyDescent="0.25">
      <c r="A4137" s="168" t="s">
        <v>16382</v>
      </c>
      <c r="B4137" s="64" t="s">
        <v>8299</v>
      </c>
      <c r="C4137" s="60">
        <v>37</v>
      </c>
      <c r="D4137" s="61">
        <v>44103</v>
      </c>
      <c r="E4137" s="61">
        <v>44123</v>
      </c>
      <c r="F4137" s="132" t="s">
        <v>5946</v>
      </c>
      <c r="G4137" s="175" t="s">
        <v>16383</v>
      </c>
      <c r="H4137" s="62" t="s">
        <v>8254</v>
      </c>
      <c r="I4137" s="59" t="s">
        <v>7129</v>
      </c>
    </row>
    <row r="4138" spans="1:9" ht="14.25" customHeight="1" x14ac:dyDescent="0.25">
      <c r="A4138" s="168" t="s">
        <v>16382</v>
      </c>
      <c r="B4138" s="64" t="s">
        <v>8299</v>
      </c>
      <c r="C4138" s="60">
        <v>37</v>
      </c>
      <c r="D4138" s="61">
        <v>44103</v>
      </c>
      <c r="E4138" s="61">
        <v>44123</v>
      </c>
      <c r="F4138" s="132" t="s">
        <v>5946</v>
      </c>
      <c r="G4138" s="175" t="s">
        <v>16383</v>
      </c>
      <c r="H4138" s="62" t="s">
        <v>13738</v>
      </c>
      <c r="I4138" s="59" t="s">
        <v>7129</v>
      </c>
    </row>
    <row r="4139" spans="1:9" ht="14.25" customHeight="1" x14ac:dyDescent="0.25">
      <c r="A4139" s="168" t="s">
        <v>16384</v>
      </c>
      <c r="B4139" s="64" t="s">
        <v>13325</v>
      </c>
      <c r="C4139" s="60">
        <v>37</v>
      </c>
      <c r="D4139" s="61">
        <v>44103</v>
      </c>
      <c r="E4139" s="61">
        <v>44123</v>
      </c>
      <c r="F4139" s="132" t="s">
        <v>352</v>
      </c>
      <c r="G4139" s="175" t="s">
        <v>16385</v>
      </c>
      <c r="H4139" s="62" t="s">
        <v>9446</v>
      </c>
      <c r="I4139" s="59" t="s">
        <v>7129</v>
      </c>
    </row>
    <row r="4140" spans="1:9" ht="14.25" customHeight="1" x14ac:dyDescent="0.25">
      <c r="A4140" s="168" t="s">
        <v>16384</v>
      </c>
      <c r="B4140" s="64" t="s">
        <v>13325</v>
      </c>
      <c r="C4140" s="60">
        <v>37</v>
      </c>
      <c r="D4140" s="61">
        <v>44103</v>
      </c>
      <c r="E4140" s="61">
        <v>44123</v>
      </c>
      <c r="F4140" s="132" t="s">
        <v>352</v>
      </c>
      <c r="G4140" s="175" t="s">
        <v>16385</v>
      </c>
      <c r="H4140" s="62" t="s">
        <v>7785</v>
      </c>
      <c r="I4140" s="59" t="s">
        <v>7129</v>
      </c>
    </row>
    <row r="4141" spans="1:9" ht="14.25" customHeight="1" x14ac:dyDescent="0.25">
      <c r="A4141" s="168" t="s">
        <v>16384</v>
      </c>
      <c r="B4141" s="64" t="s">
        <v>13325</v>
      </c>
      <c r="C4141" s="60">
        <v>37</v>
      </c>
      <c r="D4141" s="61">
        <v>44103</v>
      </c>
      <c r="E4141" s="61">
        <v>44123</v>
      </c>
      <c r="F4141" s="132" t="s">
        <v>352</v>
      </c>
      <c r="G4141" s="175" t="s">
        <v>16385</v>
      </c>
      <c r="H4141" s="62" t="s">
        <v>7793</v>
      </c>
      <c r="I4141" s="59" t="s">
        <v>7129</v>
      </c>
    </row>
    <row r="4142" spans="1:9" ht="14.25" customHeight="1" x14ac:dyDescent="0.25">
      <c r="A4142" s="167" t="s">
        <v>16386</v>
      </c>
      <c r="B4142" s="64" t="s">
        <v>4889</v>
      </c>
      <c r="C4142" s="65">
        <v>37</v>
      </c>
      <c r="D4142" s="66">
        <v>44103</v>
      </c>
      <c r="E4142" s="66">
        <v>44123</v>
      </c>
      <c r="F4142" s="133" t="s">
        <v>486</v>
      </c>
      <c r="G4142" s="173" t="s">
        <v>16387</v>
      </c>
      <c r="H4142" s="67"/>
      <c r="I4142" s="68"/>
    </row>
    <row r="4143" spans="1:9" ht="14.25" customHeight="1" x14ac:dyDescent="0.25">
      <c r="A4143" s="167" t="s">
        <v>16388</v>
      </c>
      <c r="B4143" s="64" t="s">
        <v>4889</v>
      </c>
      <c r="C4143" s="65">
        <v>37</v>
      </c>
      <c r="D4143" s="66">
        <v>44103</v>
      </c>
      <c r="E4143" s="66">
        <v>44123</v>
      </c>
      <c r="F4143" s="133" t="s">
        <v>486</v>
      </c>
      <c r="G4143" s="173" t="s">
        <v>16389</v>
      </c>
      <c r="H4143" s="67"/>
      <c r="I4143" s="68"/>
    </row>
    <row r="4144" spans="1:9" ht="14.25" customHeight="1" x14ac:dyDescent="0.25">
      <c r="A4144" s="169" t="s">
        <v>16390</v>
      </c>
      <c r="B4144" s="81" t="s">
        <v>10807</v>
      </c>
      <c r="C4144" s="82">
        <v>37</v>
      </c>
      <c r="D4144" s="83">
        <v>44103</v>
      </c>
      <c r="E4144" s="83">
        <v>44123</v>
      </c>
      <c r="F4144" s="136" t="s">
        <v>115</v>
      </c>
      <c r="G4144" s="177" t="s">
        <v>16391</v>
      </c>
      <c r="H4144" s="84" t="s">
        <v>15781</v>
      </c>
      <c r="I4144" s="80" t="s">
        <v>7224</v>
      </c>
    </row>
    <row r="4145" spans="1:9" ht="14.25" customHeight="1" x14ac:dyDescent="0.25">
      <c r="A4145" s="167" t="s">
        <v>16392</v>
      </c>
      <c r="B4145" s="64" t="s">
        <v>4247</v>
      </c>
      <c r="C4145" s="65">
        <v>37</v>
      </c>
      <c r="D4145" s="66">
        <v>44103</v>
      </c>
      <c r="E4145" s="66">
        <v>44123</v>
      </c>
      <c r="F4145" s="133" t="s">
        <v>115</v>
      </c>
      <c r="G4145" s="173" t="s">
        <v>16393</v>
      </c>
      <c r="H4145" s="67"/>
      <c r="I4145" s="68"/>
    </row>
    <row r="4146" spans="1:9" ht="14.25" customHeight="1" x14ac:dyDescent="0.25">
      <c r="A4146" s="167" t="s">
        <v>16394</v>
      </c>
      <c r="B4146" s="64" t="s">
        <v>16054</v>
      </c>
      <c r="C4146" s="65">
        <v>37</v>
      </c>
      <c r="D4146" s="66">
        <v>44103</v>
      </c>
      <c r="E4146" s="66">
        <v>44123</v>
      </c>
      <c r="F4146" s="133" t="s">
        <v>2191</v>
      </c>
      <c r="G4146" s="173" t="s">
        <v>16395</v>
      </c>
      <c r="H4146" s="67"/>
      <c r="I4146" s="72"/>
    </row>
    <row r="4147" spans="1:9" ht="14.25" customHeight="1" x14ac:dyDescent="0.25">
      <c r="A4147" s="167" t="s">
        <v>16396</v>
      </c>
      <c r="B4147" s="64" t="s">
        <v>4617</v>
      </c>
      <c r="C4147" s="65">
        <v>37</v>
      </c>
      <c r="D4147" s="66">
        <v>44103</v>
      </c>
      <c r="E4147" s="66">
        <v>44123</v>
      </c>
      <c r="F4147" s="133" t="s">
        <v>2191</v>
      </c>
      <c r="G4147" s="173" t="s">
        <v>16397</v>
      </c>
      <c r="H4147" s="67"/>
      <c r="I4147" s="95"/>
    </row>
    <row r="4148" spans="1:9" ht="14.25" customHeight="1" x14ac:dyDescent="0.25">
      <c r="A4148" s="167" t="s">
        <v>16398</v>
      </c>
      <c r="B4148" s="64" t="s">
        <v>16399</v>
      </c>
      <c r="C4148" s="65">
        <v>37</v>
      </c>
      <c r="D4148" s="66">
        <v>44103</v>
      </c>
      <c r="E4148" s="66">
        <v>44123</v>
      </c>
      <c r="F4148" s="133" t="s">
        <v>3266</v>
      </c>
      <c r="G4148" s="173" t="s">
        <v>16400</v>
      </c>
      <c r="H4148" s="67"/>
      <c r="I4148" s="68"/>
    </row>
    <row r="4149" spans="1:9" ht="14.25" customHeight="1" x14ac:dyDescent="0.25">
      <c r="A4149" s="168" t="s">
        <v>16401</v>
      </c>
      <c r="B4149" s="64" t="s">
        <v>11412</v>
      </c>
      <c r="C4149" s="60">
        <v>37</v>
      </c>
      <c r="D4149" s="61">
        <v>44103</v>
      </c>
      <c r="E4149" s="61">
        <v>44123</v>
      </c>
      <c r="F4149" s="132" t="s">
        <v>112</v>
      </c>
      <c r="G4149" s="175" t="s">
        <v>16402</v>
      </c>
      <c r="H4149" s="62" t="s">
        <v>16403</v>
      </c>
      <c r="I4149" s="59" t="s">
        <v>7129</v>
      </c>
    </row>
    <row r="4150" spans="1:9" ht="14.25" customHeight="1" x14ac:dyDescent="0.25">
      <c r="A4150" s="167" t="s">
        <v>16404</v>
      </c>
      <c r="B4150" s="64" t="s">
        <v>16405</v>
      </c>
      <c r="C4150" s="65">
        <v>37</v>
      </c>
      <c r="D4150" s="66">
        <v>44103</v>
      </c>
      <c r="E4150" s="66">
        <v>44123</v>
      </c>
      <c r="F4150" s="133" t="s">
        <v>112</v>
      </c>
      <c r="G4150" s="173" t="s">
        <v>16406</v>
      </c>
      <c r="H4150" s="67"/>
      <c r="I4150" s="68"/>
    </row>
    <row r="4151" spans="1:9" ht="14.25" customHeight="1" x14ac:dyDescent="0.25">
      <c r="A4151" s="167" t="s">
        <v>16407</v>
      </c>
      <c r="B4151" s="64" t="s">
        <v>14401</v>
      </c>
      <c r="C4151" s="65">
        <v>37</v>
      </c>
      <c r="D4151" s="66">
        <v>44103</v>
      </c>
      <c r="E4151" s="66">
        <v>44123</v>
      </c>
      <c r="F4151" s="133" t="s">
        <v>112</v>
      </c>
      <c r="G4151" s="173" t="s">
        <v>16408</v>
      </c>
      <c r="H4151" s="67"/>
      <c r="I4151" s="95"/>
    </row>
    <row r="4152" spans="1:9" ht="14.25" customHeight="1" x14ac:dyDescent="0.25">
      <c r="A4152" s="167" t="s">
        <v>16409</v>
      </c>
      <c r="B4152" s="64" t="s">
        <v>12341</v>
      </c>
      <c r="C4152" s="65">
        <v>37</v>
      </c>
      <c r="D4152" s="66">
        <v>44103</v>
      </c>
      <c r="E4152" s="66">
        <v>44123</v>
      </c>
      <c r="F4152" s="133" t="s">
        <v>491</v>
      </c>
      <c r="G4152" s="173" t="s">
        <v>16410</v>
      </c>
      <c r="H4152" s="67"/>
      <c r="I4152" s="68"/>
    </row>
    <row r="4153" spans="1:9" ht="14.25" customHeight="1" x14ac:dyDescent="0.25">
      <c r="A4153" s="167" t="s">
        <v>16411</v>
      </c>
      <c r="B4153" s="64" t="s">
        <v>4446</v>
      </c>
      <c r="C4153" s="65">
        <v>37</v>
      </c>
      <c r="D4153" s="66">
        <v>44103</v>
      </c>
      <c r="E4153" s="66">
        <v>44123</v>
      </c>
      <c r="F4153" s="133" t="s">
        <v>491</v>
      </c>
      <c r="G4153" s="173" t="s">
        <v>16412</v>
      </c>
      <c r="H4153" s="67"/>
      <c r="I4153" s="95"/>
    </row>
    <row r="4154" spans="1:9" s="75" customFormat="1" ht="14.25" customHeight="1" x14ac:dyDescent="0.25">
      <c r="A4154" s="167" t="s">
        <v>16413</v>
      </c>
      <c r="B4154" s="64" t="s">
        <v>4396</v>
      </c>
      <c r="C4154" s="65">
        <v>37</v>
      </c>
      <c r="D4154" s="66">
        <v>44103</v>
      </c>
      <c r="E4154" s="66">
        <v>44123</v>
      </c>
      <c r="F4154" s="133" t="s">
        <v>491</v>
      </c>
      <c r="G4154" s="173" t="s">
        <v>16414</v>
      </c>
      <c r="H4154" s="67"/>
      <c r="I4154" s="68"/>
    </row>
    <row r="4155" spans="1:9" ht="14.25" customHeight="1" x14ac:dyDescent="0.25">
      <c r="A4155" s="167" t="s">
        <v>16415</v>
      </c>
      <c r="B4155" s="64" t="s">
        <v>16416</v>
      </c>
      <c r="C4155" s="65">
        <v>37</v>
      </c>
      <c r="D4155" s="66">
        <v>44103</v>
      </c>
      <c r="E4155" s="66">
        <v>44123</v>
      </c>
      <c r="F4155" s="133" t="s">
        <v>61</v>
      </c>
      <c r="G4155" s="173" t="s">
        <v>16417</v>
      </c>
      <c r="H4155" s="67"/>
      <c r="I4155" s="68"/>
    </row>
    <row r="4156" spans="1:9" s="75" customFormat="1" ht="14.25" customHeight="1" x14ac:dyDescent="0.25">
      <c r="A4156" s="167" t="s">
        <v>16418</v>
      </c>
      <c r="B4156" s="64" t="s">
        <v>12341</v>
      </c>
      <c r="C4156" s="65">
        <v>37</v>
      </c>
      <c r="D4156" s="66">
        <v>44103</v>
      </c>
      <c r="E4156" s="66">
        <v>44123</v>
      </c>
      <c r="F4156" s="133" t="s">
        <v>2611</v>
      </c>
      <c r="G4156" s="173" t="s">
        <v>16419</v>
      </c>
      <c r="H4156" s="67"/>
      <c r="I4156" s="95"/>
    </row>
    <row r="4157" spans="1:9" s="75" customFormat="1" ht="14.25" customHeight="1" x14ac:dyDescent="0.25">
      <c r="A4157" s="167" t="s">
        <v>16420</v>
      </c>
      <c r="B4157" s="64" t="s">
        <v>16421</v>
      </c>
      <c r="C4157" s="65">
        <v>37</v>
      </c>
      <c r="D4157" s="66">
        <v>44103</v>
      </c>
      <c r="E4157" s="66">
        <v>44123</v>
      </c>
      <c r="F4157" s="133" t="s">
        <v>6132</v>
      </c>
      <c r="G4157" s="173" t="s">
        <v>16422</v>
      </c>
      <c r="H4157" s="67"/>
      <c r="I4157" s="95"/>
    </row>
    <row r="4158" spans="1:9" ht="14.25" customHeight="1" x14ac:dyDescent="0.25">
      <c r="A4158" s="167" t="s">
        <v>16423</v>
      </c>
      <c r="B4158" s="64" t="s">
        <v>4617</v>
      </c>
      <c r="C4158" s="65">
        <v>37</v>
      </c>
      <c r="D4158" s="66">
        <v>44103</v>
      </c>
      <c r="E4158" s="66">
        <v>44123</v>
      </c>
      <c r="F4158" s="133" t="s">
        <v>2427</v>
      </c>
      <c r="G4158" s="173" t="s">
        <v>16424</v>
      </c>
      <c r="H4158" s="67"/>
      <c r="I4158" s="68"/>
    </row>
    <row r="4159" spans="1:9" ht="14.25" customHeight="1" x14ac:dyDescent="0.25">
      <c r="A4159" s="167" t="s">
        <v>16425</v>
      </c>
      <c r="B4159" s="64" t="s">
        <v>12341</v>
      </c>
      <c r="C4159" s="65">
        <v>37</v>
      </c>
      <c r="D4159" s="66">
        <v>44103</v>
      </c>
      <c r="E4159" s="66">
        <v>44123</v>
      </c>
      <c r="F4159" s="133" t="s">
        <v>405</v>
      </c>
      <c r="G4159" s="173" t="s">
        <v>16426</v>
      </c>
      <c r="H4159" s="67"/>
      <c r="I4159" s="68"/>
    </row>
    <row r="4160" spans="1:9" ht="14.25" customHeight="1" x14ac:dyDescent="0.25">
      <c r="A4160" s="167" t="s">
        <v>16427</v>
      </c>
      <c r="B4160" s="64" t="s">
        <v>8101</v>
      </c>
      <c r="C4160" s="65">
        <v>37</v>
      </c>
      <c r="D4160" s="66">
        <v>44103</v>
      </c>
      <c r="E4160" s="66">
        <v>44123</v>
      </c>
      <c r="F4160" s="133" t="s">
        <v>3240</v>
      </c>
      <c r="G4160" s="173" t="s">
        <v>16428</v>
      </c>
      <c r="H4160" s="67"/>
      <c r="I4160" s="68"/>
    </row>
    <row r="4161" spans="1:9" ht="14.25" customHeight="1" x14ac:dyDescent="0.25">
      <c r="A4161" s="168" t="s">
        <v>16429</v>
      </c>
      <c r="B4161" s="64" t="s">
        <v>16430</v>
      </c>
      <c r="C4161" s="60">
        <v>37</v>
      </c>
      <c r="D4161" s="61">
        <v>44103</v>
      </c>
      <c r="E4161" s="61">
        <v>44123</v>
      </c>
      <c r="F4161" s="132" t="s">
        <v>6178</v>
      </c>
      <c r="G4161" s="175" t="s">
        <v>16431</v>
      </c>
      <c r="H4161" s="62" t="s">
        <v>4708</v>
      </c>
      <c r="I4161" s="59" t="s">
        <v>7129</v>
      </c>
    </row>
    <row r="4162" spans="1:9" ht="14.25" customHeight="1" x14ac:dyDescent="0.25">
      <c r="A4162" s="168" t="s">
        <v>16429</v>
      </c>
      <c r="B4162" s="64" t="s">
        <v>16430</v>
      </c>
      <c r="C4162" s="60">
        <v>37</v>
      </c>
      <c r="D4162" s="61">
        <v>44103</v>
      </c>
      <c r="E4162" s="61">
        <v>44123</v>
      </c>
      <c r="F4162" s="132" t="s">
        <v>6178</v>
      </c>
      <c r="G4162" s="175" t="s">
        <v>16431</v>
      </c>
      <c r="H4162" s="62" t="s">
        <v>16432</v>
      </c>
      <c r="I4162" s="59" t="s">
        <v>7129</v>
      </c>
    </row>
    <row r="4163" spans="1:9" ht="14.25" customHeight="1" x14ac:dyDescent="0.25">
      <c r="A4163" s="168" t="s">
        <v>16433</v>
      </c>
      <c r="B4163" s="64" t="s">
        <v>16434</v>
      </c>
      <c r="C4163" s="60">
        <v>37</v>
      </c>
      <c r="D4163" s="61">
        <v>44103</v>
      </c>
      <c r="E4163" s="61">
        <v>44123</v>
      </c>
      <c r="F4163" s="132" t="s">
        <v>6183</v>
      </c>
      <c r="G4163" s="175" t="s">
        <v>16435</v>
      </c>
      <c r="H4163" s="62" t="s">
        <v>4708</v>
      </c>
      <c r="I4163" s="59" t="s">
        <v>7129</v>
      </c>
    </row>
    <row r="4164" spans="1:9" s="75" customFormat="1" ht="14.25" customHeight="1" x14ac:dyDescent="0.25">
      <c r="A4164" s="168" t="s">
        <v>16433</v>
      </c>
      <c r="B4164" s="64" t="s">
        <v>16434</v>
      </c>
      <c r="C4164" s="60">
        <v>37</v>
      </c>
      <c r="D4164" s="61">
        <v>44103</v>
      </c>
      <c r="E4164" s="61">
        <v>44123</v>
      </c>
      <c r="F4164" s="132" t="s">
        <v>6183</v>
      </c>
      <c r="G4164" s="175" t="s">
        <v>16435</v>
      </c>
      <c r="H4164" s="62" t="s">
        <v>16432</v>
      </c>
      <c r="I4164" s="59" t="s">
        <v>7129</v>
      </c>
    </row>
    <row r="4165" spans="1:9" ht="14.25" customHeight="1" x14ac:dyDescent="0.25">
      <c r="A4165" s="167" t="s">
        <v>16436</v>
      </c>
      <c r="B4165" s="64" t="s">
        <v>16437</v>
      </c>
      <c r="C4165" s="65">
        <v>37</v>
      </c>
      <c r="D4165" s="66">
        <v>44103</v>
      </c>
      <c r="E4165" s="66">
        <v>44123</v>
      </c>
      <c r="F4165" s="133" t="s">
        <v>6206</v>
      </c>
      <c r="G4165" s="173" t="s">
        <v>16438</v>
      </c>
      <c r="H4165" s="67"/>
      <c r="I4165" s="68"/>
    </row>
    <row r="4166" spans="1:9" ht="14.25" customHeight="1" x14ac:dyDescent="0.25">
      <c r="A4166" s="167" t="s">
        <v>16439</v>
      </c>
      <c r="B4166" s="64" t="s">
        <v>16440</v>
      </c>
      <c r="C4166" s="65">
        <v>37</v>
      </c>
      <c r="D4166" s="66">
        <v>44103</v>
      </c>
      <c r="E4166" s="66">
        <v>44123</v>
      </c>
      <c r="F4166" s="133" t="s">
        <v>6206</v>
      </c>
      <c r="G4166" s="173" t="s">
        <v>16441</v>
      </c>
      <c r="H4166" s="67"/>
      <c r="I4166" s="68"/>
    </row>
    <row r="4167" spans="1:9" ht="14.25" customHeight="1" x14ac:dyDescent="0.25">
      <c r="A4167" s="167" t="s">
        <v>16442</v>
      </c>
      <c r="B4167" s="64" t="s">
        <v>16440</v>
      </c>
      <c r="C4167" s="65">
        <v>37</v>
      </c>
      <c r="D4167" s="66">
        <v>44103</v>
      </c>
      <c r="E4167" s="66">
        <v>44123</v>
      </c>
      <c r="F4167" s="133" t="s">
        <v>6206</v>
      </c>
      <c r="G4167" s="173" t="s">
        <v>16443</v>
      </c>
      <c r="H4167" s="67"/>
      <c r="I4167" s="68"/>
    </row>
    <row r="4168" spans="1:9" ht="14.25" customHeight="1" x14ac:dyDescent="0.25">
      <c r="A4168" s="167" t="s">
        <v>16444</v>
      </c>
      <c r="B4168" s="64" t="s">
        <v>16440</v>
      </c>
      <c r="C4168" s="65">
        <v>37</v>
      </c>
      <c r="D4168" s="66">
        <v>44103</v>
      </c>
      <c r="E4168" s="66">
        <v>44123</v>
      </c>
      <c r="F4168" s="133" t="s">
        <v>6206</v>
      </c>
      <c r="G4168" s="173" t="s">
        <v>16445</v>
      </c>
      <c r="H4168" s="67"/>
      <c r="I4168" s="68"/>
    </row>
    <row r="4169" spans="1:9" ht="14.25" customHeight="1" x14ac:dyDescent="0.25">
      <c r="A4169" s="167" t="s">
        <v>16446</v>
      </c>
      <c r="B4169" s="64" t="s">
        <v>16440</v>
      </c>
      <c r="C4169" s="65">
        <v>37</v>
      </c>
      <c r="D4169" s="66">
        <v>44103</v>
      </c>
      <c r="E4169" s="66">
        <v>44123</v>
      </c>
      <c r="F4169" s="133" t="s">
        <v>6206</v>
      </c>
      <c r="G4169" s="173" t="s">
        <v>16447</v>
      </c>
      <c r="H4169" s="67"/>
      <c r="I4169" s="68"/>
    </row>
    <row r="4170" spans="1:9" ht="14.25" customHeight="1" x14ac:dyDescent="0.25">
      <c r="A4170" s="167" t="s">
        <v>16448</v>
      </c>
      <c r="B4170" s="64" t="s">
        <v>8101</v>
      </c>
      <c r="C4170" s="65">
        <v>37</v>
      </c>
      <c r="D4170" s="66">
        <v>44103</v>
      </c>
      <c r="E4170" s="66">
        <v>44123</v>
      </c>
      <c r="F4170" s="133" t="s">
        <v>1906</v>
      </c>
      <c r="G4170" s="173" t="s">
        <v>16449</v>
      </c>
      <c r="H4170" s="67"/>
      <c r="I4170" s="68"/>
    </row>
    <row r="4171" spans="1:9" ht="14.25" customHeight="1" x14ac:dyDescent="0.25">
      <c r="A4171" s="168" t="s">
        <v>16450</v>
      </c>
      <c r="B4171" s="64" t="s">
        <v>8189</v>
      </c>
      <c r="C4171" s="60">
        <v>37</v>
      </c>
      <c r="D4171" s="61">
        <v>44103</v>
      </c>
      <c r="E4171" s="61">
        <v>44123</v>
      </c>
      <c r="F4171" s="132" t="s">
        <v>695</v>
      </c>
      <c r="G4171" s="175" t="s">
        <v>16451</v>
      </c>
      <c r="H4171" s="62" t="s">
        <v>8120</v>
      </c>
      <c r="I4171" s="59" t="s">
        <v>7129</v>
      </c>
    </row>
    <row r="4172" spans="1:9" ht="14.25" customHeight="1" x14ac:dyDescent="0.25">
      <c r="A4172" s="169" t="s">
        <v>16450</v>
      </c>
      <c r="B4172" s="81" t="s">
        <v>8189</v>
      </c>
      <c r="C4172" s="82">
        <v>37</v>
      </c>
      <c r="D4172" s="83">
        <v>44103</v>
      </c>
      <c r="E4172" s="83">
        <v>44123</v>
      </c>
      <c r="F4172" s="136" t="s">
        <v>695</v>
      </c>
      <c r="G4172" s="177" t="s">
        <v>16451</v>
      </c>
      <c r="H4172" s="84" t="s">
        <v>12540</v>
      </c>
      <c r="I4172" s="80" t="s">
        <v>7224</v>
      </c>
    </row>
    <row r="4173" spans="1:9" ht="14.25" customHeight="1" x14ac:dyDescent="0.25">
      <c r="A4173" s="167" t="s">
        <v>16452</v>
      </c>
      <c r="B4173" s="64" t="s">
        <v>16453</v>
      </c>
      <c r="C4173" s="65">
        <v>37</v>
      </c>
      <c r="D4173" s="66">
        <v>44103</v>
      </c>
      <c r="E4173" s="66">
        <v>44123</v>
      </c>
      <c r="F4173" s="133" t="s">
        <v>6251</v>
      </c>
      <c r="G4173" s="173" t="s">
        <v>16454</v>
      </c>
      <c r="H4173" s="67"/>
      <c r="I4173" s="68"/>
    </row>
    <row r="4174" spans="1:9" ht="14.25" customHeight="1" x14ac:dyDescent="0.25">
      <c r="A4174" s="167" t="s">
        <v>16455</v>
      </c>
      <c r="B4174" s="64" t="s">
        <v>4539</v>
      </c>
      <c r="C4174" s="65">
        <v>37</v>
      </c>
      <c r="D4174" s="66">
        <v>44103</v>
      </c>
      <c r="E4174" s="66">
        <v>44123</v>
      </c>
      <c r="F4174" s="133" t="s">
        <v>243</v>
      </c>
      <c r="G4174" s="173" t="s">
        <v>16456</v>
      </c>
      <c r="H4174" s="67"/>
      <c r="I4174" s="68"/>
    </row>
    <row r="4175" spans="1:9" ht="14.25" customHeight="1" x14ac:dyDescent="0.25">
      <c r="A4175" s="167" t="s">
        <v>16457</v>
      </c>
      <c r="B4175" s="64" t="s">
        <v>16458</v>
      </c>
      <c r="C4175" s="65">
        <v>37</v>
      </c>
      <c r="D4175" s="66">
        <v>44103</v>
      </c>
      <c r="E4175" s="66">
        <v>44123</v>
      </c>
      <c r="F4175" s="133" t="s">
        <v>6273</v>
      </c>
      <c r="G4175" s="173" t="s">
        <v>16459</v>
      </c>
      <c r="H4175" s="67" t="s">
        <v>9446</v>
      </c>
      <c r="I4175" s="101"/>
    </row>
    <row r="4176" spans="1:9" ht="14.25" customHeight="1" x14ac:dyDescent="0.25">
      <c r="A4176" s="167" t="s">
        <v>16460</v>
      </c>
      <c r="B4176" s="64" t="s">
        <v>16461</v>
      </c>
      <c r="C4176" s="65">
        <v>37</v>
      </c>
      <c r="D4176" s="66">
        <v>44103</v>
      </c>
      <c r="E4176" s="66">
        <v>44123</v>
      </c>
      <c r="F4176" s="133" t="s">
        <v>1217</v>
      </c>
      <c r="G4176" s="173" t="s">
        <v>16462</v>
      </c>
      <c r="H4176" s="67"/>
      <c r="I4176" s="68"/>
    </row>
    <row r="4177" spans="1:9" ht="14.25" customHeight="1" x14ac:dyDescent="0.25">
      <c r="A4177" s="167" t="s">
        <v>16463</v>
      </c>
      <c r="B4177" s="64" t="s">
        <v>16458</v>
      </c>
      <c r="C4177" s="65">
        <v>37</v>
      </c>
      <c r="D4177" s="66">
        <v>44103</v>
      </c>
      <c r="E4177" s="66">
        <v>44123</v>
      </c>
      <c r="F4177" s="133" t="s">
        <v>6342</v>
      </c>
      <c r="G4177" s="173" t="s">
        <v>16464</v>
      </c>
      <c r="H4177" s="67" t="s">
        <v>9446</v>
      </c>
      <c r="I4177" s="101"/>
    </row>
    <row r="4178" spans="1:9" ht="14.25" customHeight="1" x14ac:dyDescent="0.25">
      <c r="A4178" s="169" t="s">
        <v>16465</v>
      </c>
      <c r="B4178" s="81" t="s">
        <v>16466</v>
      </c>
      <c r="C4178" s="82">
        <v>37</v>
      </c>
      <c r="D4178" s="83">
        <v>44103</v>
      </c>
      <c r="E4178" s="83">
        <v>44123</v>
      </c>
      <c r="F4178" s="136" t="s">
        <v>261</v>
      </c>
      <c r="G4178" s="177" t="s">
        <v>16467</v>
      </c>
      <c r="H4178" s="84" t="s">
        <v>9446</v>
      </c>
      <c r="I4178" s="80" t="s">
        <v>7224</v>
      </c>
    </row>
    <row r="4179" spans="1:9" ht="14.25" customHeight="1" x14ac:dyDescent="0.25">
      <c r="A4179" s="167" t="s">
        <v>16468</v>
      </c>
      <c r="B4179" s="64" t="s">
        <v>16469</v>
      </c>
      <c r="C4179" s="65">
        <v>37</v>
      </c>
      <c r="D4179" s="66">
        <v>44103</v>
      </c>
      <c r="E4179" s="66">
        <v>44123</v>
      </c>
      <c r="F4179" s="133" t="s">
        <v>261</v>
      </c>
      <c r="G4179" s="173" t="s">
        <v>16470</v>
      </c>
      <c r="H4179" s="67"/>
      <c r="I4179" s="95"/>
    </row>
    <row r="4180" spans="1:9" ht="14.25" customHeight="1" x14ac:dyDescent="0.25">
      <c r="A4180" s="167" t="s">
        <v>16471</v>
      </c>
      <c r="B4180" s="64" t="s">
        <v>16469</v>
      </c>
      <c r="C4180" s="65">
        <v>37</v>
      </c>
      <c r="D4180" s="66">
        <v>44103</v>
      </c>
      <c r="E4180" s="66">
        <v>44123</v>
      </c>
      <c r="F4180" s="133" t="s">
        <v>261</v>
      </c>
      <c r="G4180" s="173" t="s">
        <v>16472</v>
      </c>
      <c r="H4180" s="67"/>
      <c r="I4180" s="72"/>
    </row>
    <row r="4181" spans="1:9" ht="14.25" customHeight="1" x14ac:dyDescent="0.25">
      <c r="A4181" s="167" t="s">
        <v>16473</v>
      </c>
      <c r="B4181" s="64" t="s">
        <v>16469</v>
      </c>
      <c r="C4181" s="65">
        <v>37</v>
      </c>
      <c r="D4181" s="66">
        <v>44103</v>
      </c>
      <c r="E4181" s="66">
        <v>44123</v>
      </c>
      <c r="F4181" s="133" t="s">
        <v>261</v>
      </c>
      <c r="G4181" s="173" t="s">
        <v>16474</v>
      </c>
      <c r="H4181" s="67"/>
      <c r="I4181" s="72"/>
    </row>
    <row r="4182" spans="1:9" ht="14.25" customHeight="1" x14ac:dyDescent="0.25">
      <c r="A4182" s="167" t="s">
        <v>16475</v>
      </c>
      <c r="B4182" s="64" t="s">
        <v>16469</v>
      </c>
      <c r="C4182" s="65">
        <v>37</v>
      </c>
      <c r="D4182" s="66">
        <v>44103</v>
      </c>
      <c r="E4182" s="66">
        <v>44123</v>
      </c>
      <c r="F4182" s="133" t="s">
        <v>261</v>
      </c>
      <c r="G4182" s="173" t="s">
        <v>16476</v>
      </c>
      <c r="H4182" s="67"/>
      <c r="I4182" s="68"/>
    </row>
    <row r="4183" spans="1:9" ht="14.25" customHeight="1" x14ac:dyDescent="0.25">
      <c r="A4183" s="167" t="s">
        <v>16477</v>
      </c>
      <c r="B4183" s="64" t="s">
        <v>16469</v>
      </c>
      <c r="C4183" s="65">
        <v>37</v>
      </c>
      <c r="D4183" s="66">
        <v>44103</v>
      </c>
      <c r="E4183" s="66">
        <v>44123</v>
      </c>
      <c r="F4183" s="133" t="s">
        <v>261</v>
      </c>
      <c r="G4183" s="173" t="s">
        <v>16478</v>
      </c>
      <c r="H4183" s="67"/>
      <c r="I4183" s="68"/>
    </row>
    <row r="4184" spans="1:9" ht="14.25" customHeight="1" x14ac:dyDescent="0.25">
      <c r="A4184" s="167" t="s">
        <v>16479</v>
      </c>
      <c r="B4184" s="64" t="s">
        <v>16469</v>
      </c>
      <c r="C4184" s="65">
        <v>37</v>
      </c>
      <c r="D4184" s="66">
        <v>44103</v>
      </c>
      <c r="E4184" s="66">
        <v>44123</v>
      </c>
      <c r="F4184" s="133" t="s">
        <v>261</v>
      </c>
      <c r="G4184" s="173" t="s">
        <v>16480</v>
      </c>
      <c r="H4184" s="67"/>
      <c r="I4184" s="68"/>
    </row>
    <row r="4185" spans="1:9" s="73" customFormat="1" ht="14.25" customHeight="1" x14ac:dyDescent="0.25">
      <c r="A4185" s="167" t="s">
        <v>16481</v>
      </c>
      <c r="B4185" s="64" t="s">
        <v>16482</v>
      </c>
      <c r="C4185" s="65">
        <v>37</v>
      </c>
      <c r="D4185" s="66">
        <v>44103</v>
      </c>
      <c r="E4185" s="66">
        <v>44123</v>
      </c>
      <c r="F4185" s="133" t="s">
        <v>6367</v>
      </c>
      <c r="G4185" s="173" t="s">
        <v>16483</v>
      </c>
      <c r="H4185" s="67"/>
      <c r="I4185" s="68"/>
    </row>
    <row r="4186" spans="1:9" s="103" customFormat="1" ht="14.25" customHeight="1" x14ac:dyDescent="0.25">
      <c r="A4186" s="168" t="s">
        <v>16484</v>
      </c>
      <c r="B4186" s="64" t="s">
        <v>16163</v>
      </c>
      <c r="C4186" s="60">
        <v>37</v>
      </c>
      <c r="D4186" s="61">
        <v>44103</v>
      </c>
      <c r="E4186" s="61">
        <v>44123</v>
      </c>
      <c r="F4186" s="132" t="s">
        <v>2110</v>
      </c>
      <c r="G4186" s="175" t="s">
        <v>16485</v>
      </c>
      <c r="H4186" s="62" t="s">
        <v>8270</v>
      </c>
      <c r="I4186" s="59" t="s">
        <v>7129</v>
      </c>
    </row>
    <row r="4187" spans="1:9" s="103" customFormat="1" ht="14.25" customHeight="1" x14ac:dyDescent="0.25">
      <c r="A4187" s="169" t="s">
        <v>16484</v>
      </c>
      <c r="B4187" s="81" t="s">
        <v>16163</v>
      </c>
      <c r="C4187" s="82">
        <v>37</v>
      </c>
      <c r="D4187" s="83">
        <v>44103</v>
      </c>
      <c r="E4187" s="83">
        <v>44123</v>
      </c>
      <c r="F4187" s="136" t="s">
        <v>2110</v>
      </c>
      <c r="G4187" s="177" t="s">
        <v>16485</v>
      </c>
      <c r="H4187" s="84" t="s">
        <v>7793</v>
      </c>
      <c r="I4187" s="80" t="s">
        <v>7224</v>
      </c>
    </row>
    <row r="4188" spans="1:9" ht="14.25" customHeight="1" x14ac:dyDescent="0.25">
      <c r="A4188" s="85" t="s">
        <v>16486</v>
      </c>
      <c r="B4188" s="81" t="s">
        <v>16487</v>
      </c>
      <c r="C4188" s="82">
        <v>37</v>
      </c>
      <c r="D4188" s="83">
        <v>44103</v>
      </c>
      <c r="E4188" s="83">
        <v>44123</v>
      </c>
      <c r="F4188" s="80" t="s">
        <v>2110</v>
      </c>
      <c r="G4188" s="179" t="s">
        <v>16488</v>
      </c>
      <c r="H4188" s="84" t="s">
        <v>7793</v>
      </c>
      <c r="I4188" s="80" t="s">
        <v>7224</v>
      </c>
    </row>
    <row r="4189" spans="1:9" ht="14.25" customHeight="1" x14ac:dyDescent="0.25">
      <c r="A4189" s="168" t="s">
        <v>16486</v>
      </c>
      <c r="B4189" s="64" t="s">
        <v>16487</v>
      </c>
      <c r="C4189" s="60">
        <v>37</v>
      </c>
      <c r="D4189" s="61">
        <v>44103</v>
      </c>
      <c r="E4189" s="61">
        <v>44123</v>
      </c>
      <c r="F4189" s="132" t="s">
        <v>2110</v>
      </c>
      <c r="G4189" s="175" t="s">
        <v>16489</v>
      </c>
      <c r="H4189" s="62" t="s">
        <v>8270</v>
      </c>
      <c r="I4189" s="59" t="s">
        <v>7129</v>
      </c>
    </row>
    <row r="4190" spans="1:9" s="73" customFormat="1" ht="14.25" customHeight="1" x14ac:dyDescent="0.25">
      <c r="A4190" s="169" t="s">
        <v>16490</v>
      </c>
      <c r="B4190" s="81" t="s">
        <v>16487</v>
      </c>
      <c r="C4190" s="82">
        <v>37</v>
      </c>
      <c r="D4190" s="83">
        <v>44103</v>
      </c>
      <c r="E4190" s="83">
        <v>44123</v>
      </c>
      <c r="F4190" s="136" t="s">
        <v>2110</v>
      </c>
      <c r="G4190" s="177" t="s">
        <v>16491</v>
      </c>
      <c r="H4190" s="84" t="s">
        <v>7793</v>
      </c>
      <c r="I4190" s="80" t="s">
        <v>7224</v>
      </c>
    </row>
    <row r="4191" spans="1:9" ht="14.25" customHeight="1" x14ac:dyDescent="0.25">
      <c r="A4191" s="168" t="s">
        <v>16490</v>
      </c>
      <c r="B4191" s="64" t="s">
        <v>16487</v>
      </c>
      <c r="C4191" s="60">
        <v>37</v>
      </c>
      <c r="D4191" s="61">
        <v>44103</v>
      </c>
      <c r="E4191" s="61">
        <v>44123</v>
      </c>
      <c r="F4191" s="132" t="s">
        <v>2110</v>
      </c>
      <c r="G4191" s="175" t="s">
        <v>16492</v>
      </c>
      <c r="H4191" s="62" t="s">
        <v>8270</v>
      </c>
      <c r="I4191" s="59" t="s">
        <v>7129</v>
      </c>
    </row>
    <row r="4192" spans="1:9" ht="14.25" customHeight="1" x14ac:dyDescent="0.25">
      <c r="A4192" s="168" t="s">
        <v>16493</v>
      </c>
      <c r="B4192" s="64" t="s">
        <v>16487</v>
      </c>
      <c r="C4192" s="60">
        <v>37</v>
      </c>
      <c r="D4192" s="61">
        <v>44103</v>
      </c>
      <c r="E4192" s="61">
        <v>44123</v>
      </c>
      <c r="F4192" s="132" t="s">
        <v>2110</v>
      </c>
      <c r="G4192" s="175" t="s">
        <v>16494</v>
      </c>
      <c r="H4192" s="62" t="s">
        <v>8270</v>
      </c>
      <c r="I4192" s="59" t="s">
        <v>7129</v>
      </c>
    </row>
    <row r="4193" spans="1:9" ht="14.25" customHeight="1" x14ac:dyDescent="0.25">
      <c r="A4193" s="169" t="s">
        <v>16493</v>
      </c>
      <c r="B4193" s="81" t="s">
        <v>16487</v>
      </c>
      <c r="C4193" s="82">
        <v>37</v>
      </c>
      <c r="D4193" s="83">
        <v>44103</v>
      </c>
      <c r="E4193" s="83">
        <v>44123</v>
      </c>
      <c r="F4193" s="136" t="s">
        <v>2110</v>
      </c>
      <c r="G4193" s="177" t="s">
        <v>16495</v>
      </c>
      <c r="H4193" s="84" t="s">
        <v>4446</v>
      </c>
      <c r="I4193" s="80" t="s">
        <v>7224</v>
      </c>
    </row>
    <row r="4194" spans="1:9" ht="14.25" customHeight="1" x14ac:dyDescent="0.25">
      <c r="A4194" s="168" t="s">
        <v>16496</v>
      </c>
      <c r="B4194" s="64" t="s">
        <v>16487</v>
      </c>
      <c r="C4194" s="60">
        <v>37</v>
      </c>
      <c r="D4194" s="61">
        <v>44103</v>
      </c>
      <c r="E4194" s="61">
        <v>44123</v>
      </c>
      <c r="F4194" s="132" t="s">
        <v>2110</v>
      </c>
      <c r="G4194" s="175" t="s">
        <v>16497</v>
      </c>
      <c r="H4194" s="62" t="s">
        <v>8270</v>
      </c>
      <c r="I4194" s="59" t="s">
        <v>7129</v>
      </c>
    </row>
    <row r="4195" spans="1:9" s="73" customFormat="1" ht="14.25" customHeight="1" x14ac:dyDescent="0.25">
      <c r="A4195" s="168" t="s">
        <v>16496</v>
      </c>
      <c r="B4195" s="64" t="s">
        <v>16487</v>
      </c>
      <c r="C4195" s="60">
        <v>37</v>
      </c>
      <c r="D4195" s="61">
        <v>44103</v>
      </c>
      <c r="E4195" s="61">
        <v>44123</v>
      </c>
      <c r="F4195" s="132" t="s">
        <v>2110</v>
      </c>
      <c r="G4195" s="175" t="s">
        <v>16497</v>
      </c>
      <c r="H4195" s="62" t="s">
        <v>7793</v>
      </c>
      <c r="I4195" s="59" t="s">
        <v>7129</v>
      </c>
    </row>
    <row r="4196" spans="1:9" ht="14.25" customHeight="1" x14ac:dyDescent="0.25">
      <c r="A4196" s="168" t="s">
        <v>16498</v>
      </c>
      <c r="B4196" s="17" t="s">
        <v>16487</v>
      </c>
      <c r="C4196" s="60">
        <v>37</v>
      </c>
      <c r="D4196" s="61">
        <v>44103</v>
      </c>
      <c r="E4196" s="61">
        <v>44123</v>
      </c>
      <c r="F4196" s="132" t="s">
        <v>2110</v>
      </c>
      <c r="G4196" s="175" t="s">
        <v>16499</v>
      </c>
      <c r="H4196" s="62" t="s">
        <v>8270</v>
      </c>
      <c r="I4196" s="59" t="s">
        <v>7129</v>
      </c>
    </row>
    <row r="4197" spans="1:9" ht="14.25" customHeight="1" x14ac:dyDescent="0.25">
      <c r="A4197" s="168" t="s">
        <v>16498</v>
      </c>
      <c r="B4197" s="17" t="s">
        <v>16487</v>
      </c>
      <c r="C4197" s="60">
        <v>37</v>
      </c>
      <c r="D4197" s="61">
        <v>44103</v>
      </c>
      <c r="E4197" s="61">
        <v>44123</v>
      </c>
      <c r="F4197" s="132" t="s">
        <v>2110</v>
      </c>
      <c r="G4197" s="175" t="s">
        <v>16499</v>
      </c>
      <c r="H4197" s="62" t="s">
        <v>7793</v>
      </c>
      <c r="I4197" s="59" t="s">
        <v>7129</v>
      </c>
    </row>
    <row r="4198" spans="1:9" ht="14.25" customHeight="1" x14ac:dyDescent="0.25">
      <c r="A4198" s="168" t="s">
        <v>16500</v>
      </c>
      <c r="B4198" s="64" t="s">
        <v>16487</v>
      </c>
      <c r="C4198" s="60">
        <v>37</v>
      </c>
      <c r="D4198" s="61">
        <v>44103</v>
      </c>
      <c r="E4198" s="61">
        <v>44123</v>
      </c>
      <c r="F4198" s="132" t="s">
        <v>2110</v>
      </c>
      <c r="G4198" s="175" t="s">
        <v>16501</v>
      </c>
      <c r="H4198" s="62" t="s">
        <v>8270</v>
      </c>
      <c r="I4198" s="59" t="s">
        <v>7129</v>
      </c>
    </row>
    <row r="4199" spans="1:9" ht="14.25" customHeight="1" x14ac:dyDescent="0.25">
      <c r="A4199" s="168" t="s">
        <v>16500</v>
      </c>
      <c r="B4199" s="64" t="s">
        <v>16487</v>
      </c>
      <c r="C4199" s="60">
        <v>37</v>
      </c>
      <c r="D4199" s="61">
        <v>44103</v>
      </c>
      <c r="E4199" s="61">
        <v>44123</v>
      </c>
      <c r="F4199" s="132" t="s">
        <v>2110</v>
      </c>
      <c r="G4199" s="175" t="s">
        <v>16501</v>
      </c>
      <c r="H4199" s="62" t="s">
        <v>7793</v>
      </c>
      <c r="I4199" s="59" t="s">
        <v>7129</v>
      </c>
    </row>
    <row r="4200" spans="1:9" ht="14.25" customHeight="1" x14ac:dyDescent="0.25">
      <c r="A4200" s="168" t="s">
        <v>16502</v>
      </c>
      <c r="B4200" s="64" t="s">
        <v>16503</v>
      </c>
      <c r="C4200" s="60">
        <v>37</v>
      </c>
      <c r="D4200" s="61">
        <v>44103</v>
      </c>
      <c r="E4200" s="61">
        <v>44123</v>
      </c>
      <c r="F4200" s="132" t="s">
        <v>2110</v>
      </c>
      <c r="G4200" s="175" t="s">
        <v>16504</v>
      </c>
      <c r="H4200" s="62" t="s">
        <v>8270</v>
      </c>
      <c r="I4200" s="59" t="s">
        <v>7129</v>
      </c>
    </row>
    <row r="4201" spans="1:9" ht="14.25" customHeight="1" x14ac:dyDescent="0.25">
      <c r="A4201" s="169" t="s">
        <v>16502</v>
      </c>
      <c r="B4201" s="81" t="s">
        <v>16503</v>
      </c>
      <c r="C4201" s="82">
        <v>37</v>
      </c>
      <c r="D4201" s="83">
        <v>44103</v>
      </c>
      <c r="E4201" s="83">
        <v>44123</v>
      </c>
      <c r="F4201" s="136" t="s">
        <v>2110</v>
      </c>
      <c r="G4201" s="177" t="s">
        <v>16505</v>
      </c>
      <c r="H4201" s="84" t="s">
        <v>4446</v>
      </c>
      <c r="I4201" s="80" t="s">
        <v>7224</v>
      </c>
    </row>
    <row r="4202" spans="1:9" ht="14.25" customHeight="1" x14ac:dyDescent="0.25">
      <c r="A4202" s="169" t="s">
        <v>16506</v>
      </c>
      <c r="B4202" s="81" t="s">
        <v>16503</v>
      </c>
      <c r="C4202" s="82">
        <v>37</v>
      </c>
      <c r="D4202" s="83">
        <v>44103</v>
      </c>
      <c r="E4202" s="83">
        <v>44123</v>
      </c>
      <c r="F4202" s="136" t="s">
        <v>2110</v>
      </c>
      <c r="G4202" s="177" t="s">
        <v>16507</v>
      </c>
      <c r="H4202" s="84" t="s">
        <v>4446</v>
      </c>
      <c r="I4202" s="80" t="s">
        <v>7224</v>
      </c>
    </row>
    <row r="4203" spans="1:9" ht="14.25" customHeight="1" x14ac:dyDescent="0.25">
      <c r="A4203" s="168" t="s">
        <v>16506</v>
      </c>
      <c r="B4203" s="64" t="s">
        <v>16503</v>
      </c>
      <c r="C4203" s="60">
        <v>37</v>
      </c>
      <c r="D4203" s="61">
        <v>44103</v>
      </c>
      <c r="E4203" s="61">
        <v>44123</v>
      </c>
      <c r="F4203" s="132" t="s">
        <v>2110</v>
      </c>
      <c r="G4203" s="175" t="s">
        <v>16507</v>
      </c>
      <c r="H4203" s="62" t="s">
        <v>8270</v>
      </c>
      <c r="I4203" s="59" t="s">
        <v>7129</v>
      </c>
    </row>
    <row r="4204" spans="1:9" ht="14.25" customHeight="1" x14ac:dyDescent="0.25">
      <c r="A4204" s="168" t="s">
        <v>16508</v>
      </c>
      <c r="B4204" s="64" t="s">
        <v>16503</v>
      </c>
      <c r="C4204" s="60">
        <v>37</v>
      </c>
      <c r="D4204" s="61">
        <v>44103</v>
      </c>
      <c r="E4204" s="61">
        <v>44123</v>
      </c>
      <c r="F4204" s="132" t="s">
        <v>2110</v>
      </c>
      <c r="G4204" s="175" t="s">
        <v>16509</v>
      </c>
      <c r="H4204" s="62" t="s">
        <v>8270</v>
      </c>
      <c r="I4204" s="59" t="s">
        <v>7129</v>
      </c>
    </row>
    <row r="4205" spans="1:9" ht="14.25" customHeight="1" x14ac:dyDescent="0.25">
      <c r="A4205" s="169" t="s">
        <v>16508</v>
      </c>
      <c r="B4205" s="81" t="s">
        <v>16503</v>
      </c>
      <c r="C4205" s="82">
        <v>37</v>
      </c>
      <c r="D4205" s="83">
        <v>44103</v>
      </c>
      <c r="E4205" s="83">
        <v>44123</v>
      </c>
      <c r="F4205" s="136" t="s">
        <v>2110</v>
      </c>
      <c r="G4205" s="177" t="s">
        <v>16509</v>
      </c>
      <c r="H4205" s="84" t="s">
        <v>4446</v>
      </c>
      <c r="I4205" s="80" t="s">
        <v>7224</v>
      </c>
    </row>
    <row r="4206" spans="1:9" ht="14.25" customHeight="1" x14ac:dyDescent="0.25">
      <c r="A4206" s="169" t="s">
        <v>16510</v>
      </c>
      <c r="B4206" s="81" t="s">
        <v>16511</v>
      </c>
      <c r="C4206" s="82">
        <v>37</v>
      </c>
      <c r="D4206" s="83">
        <v>44103</v>
      </c>
      <c r="E4206" s="83">
        <v>44123</v>
      </c>
      <c r="F4206" s="136" t="s">
        <v>2110</v>
      </c>
      <c r="G4206" s="177" t="s">
        <v>16512</v>
      </c>
      <c r="H4206" s="84" t="s">
        <v>8270</v>
      </c>
      <c r="I4206" s="85" t="s">
        <v>7224</v>
      </c>
    </row>
    <row r="4207" spans="1:9" ht="14.25" customHeight="1" x14ac:dyDescent="0.25">
      <c r="A4207" s="169" t="s">
        <v>16510</v>
      </c>
      <c r="B4207" s="81" t="s">
        <v>16511</v>
      </c>
      <c r="C4207" s="82">
        <v>37</v>
      </c>
      <c r="D4207" s="83">
        <v>44103</v>
      </c>
      <c r="E4207" s="83">
        <v>44123</v>
      </c>
      <c r="F4207" s="136" t="s">
        <v>2110</v>
      </c>
      <c r="G4207" s="177" t="s">
        <v>16512</v>
      </c>
      <c r="H4207" s="84" t="s">
        <v>4446</v>
      </c>
      <c r="I4207" s="85" t="s">
        <v>7224</v>
      </c>
    </row>
    <row r="4208" spans="1:9" s="103" customFormat="1" ht="14.25" customHeight="1" x14ac:dyDescent="0.25">
      <c r="A4208" s="169" t="s">
        <v>16513</v>
      </c>
      <c r="B4208" s="81" t="s">
        <v>16514</v>
      </c>
      <c r="C4208" s="82">
        <v>37</v>
      </c>
      <c r="D4208" s="83">
        <v>44103</v>
      </c>
      <c r="E4208" s="83">
        <v>44123</v>
      </c>
      <c r="F4208" s="136" t="s">
        <v>2110</v>
      </c>
      <c r="G4208" s="177" t="s">
        <v>16515</v>
      </c>
      <c r="H4208" s="84" t="s">
        <v>8270</v>
      </c>
      <c r="I4208" s="85" t="s">
        <v>7224</v>
      </c>
    </row>
    <row r="4209" spans="1:9" ht="14.25" customHeight="1" x14ac:dyDescent="0.25">
      <c r="A4209" s="169" t="s">
        <v>16513</v>
      </c>
      <c r="B4209" s="81" t="s">
        <v>16514</v>
      </c>
      <c r="C4209" s="82">
        <v>37</v>
      </c>
      <c r="D4209" s="83">
        <v>44103</v>
      </c>
      <c r="E4209" s="83">
        <v>44123</v>
      </c>
      <c r="F4209" s="136" t="s">
        <v>2110</v>
      </c>
      <c r="G4209" s="177" t="s">
        <v>16515</v>
      </c>
      <c r="H4209" s="84" t="s">
        <v>7793</v>
      </c>
      <c r="I4209" s="85" t="s">
        <v>7224</v>
      </c>
    </row>
    <row r="4210" spans="1:9" ht="14.25" customHeight="1" x14ac:dyDescent="0.25">
      <c r="A4210" s="169" t="s">
        <v>16516</v>
      </c>
      <c r="B4210" s="81" t="s">
        <v>16514</v>
      </c>
      <c r="C4210" s="82">
        <v>37</v>
      </c>
      <c r="D4210" s="83">
        <v>44103</v>
      </c>
      <c r="E4210" s="83">
        <v>44123</v>
      </c>
      <c r="F4210" s="136" t="s">
        <v>2110</v>
      </c>
      <c r="G4210" s="177" t="s">
        <v>16517</v>
      </c>
      <c r="H4210" s="84" t="s">
        <v>7793</v>
      </c>
      <c r="I4210" s="85" t="s">
        <v>7224</v>
      </c>
    </row>
    <row r="4211" spans="1:9" ht="14.25" customHeight="1" x14ac:dyDescent="0.25">
      <c r="A4211" s="169" t="s">
        <v>16516</v>
      </c>
      <c r="B4211" s="81" t="s">
        <v>16514</v>
      </c>
      <c r="C4211" s="82">
        <v>37</v>
      </c>
      <c r="D4211" s="83">
        <v>44103</v>
      </c>
      <c r="E4211" s="83">
        <v>44123</v>
      </c>
      <c r="F4211" s="136" t="s">
        <v>2110</v>
      </c>
      <c r="G4211" s="177" t="s">
        <v>16518</v>
      </c>
      <c r="H4211" s="84" t="s">
        <v>8270</v>
      </c>
      <c r="I4211" s="85" t="s">
        <v>7224</v>
      </c>
    </row>
    <row r="4212" spans="1:9" ht="14.25" customHeight="1" x14ac:dyDescent="0.25">
      <c r="A4212" s="167" t="s">
        <v>16519</v>
      </c>
      <c r="B4212" s="64" t="s">
        <v>16520</v>
      </c>
      <c r="C4212" s="65">
        <v>37</v>
      </c>
      <c r="D4212" s="66">
        <v>44103</v>
      </c>
      <c r="E4212" s="66">
        <v>44123</v>
      </c>
      <c r="F4212" s="133" t="s">
        <v>91</v>
      </c>
      <c r="G4212" s="173" t="s">
        <v>16521</v>
      </c>
      <c r="H4212" s="67"/>
      <c r="I4212" s="68"/>
    </row>
    <row r="4213" spans="1:9" ht="14.25" customHeight="1" x14ac:dyDescent="0.25">
      <c r="A4213" s="167" t="s">
        <v>16522</v>
      </c>
      <c r="B4213" s="64" t="s">
        <v>16523</v>
      </c>
      <c r="C4213" s="65">
        <v>37</v>
      </c>
      <c r="D4213" s="66">
        <v>44103</v>
      </c>
      <c r="E4213" s="66">
        <v>44123</v>
      </c>
      <c r="F4213" s="133" t="s">
        <v>91</v>
      </c>
      <c r="G4213" s="173" t="s">
        <v>16524</v>
      </c>
      <c r="H4213" s="67"/>
      <c r="I4213" s="68"/>
    </row>
    <row r="4214" spans="1:9" ht="14.25" customHeight="1" x14ac:dyDescent="0.25">
      <c r="A4214" s="167" t="s">
        <v>16525</v>
      </c>
      <c r="B4214" s="64" t="s">
        <v>16526</v>
      </c>
      <c r="C4214" s="65">
        <v>37</v>
      </c>
      <c r="D4214" s="66">
        <v>44103</v>
      </c>
      <c r="E4214" s="66">
        <v>44123</v>
      </c>
      <c r="F4214" s="133" t="s">
        <v>132</v>
      </c>
      <c r="G4214" s="173" t="s">
        <v>16527</v>
      </c>
      <c r="H4214" s="67"/>
      <c r="I4214" s="68"/>
    </row>
    <row r="4215" spans="1:9" ht="14.25" customHeight="1" x14ac:dyDescent="0.25">
      <c r="A4215" s="167" t="s">
        <v>16528</v>
      </c>
      <c r="B4215" s="64" t="s">
        <v>8418</v>
      </c>
      <c r="C4215" s="65">
        <v>37</v>
      </c>
      <c r="D4215" s="66">
        <v>44103</v>
      </c>
      <c r="E4215" s="66">
        <v>44123</v>
      </c>
      <c r="F4215" s="133" t="s">
        <v>6934</v>
      </c>
      <c r="G4215" s="173" t="s">
        <v>16529</v>
      </c>
      <c r="H4215" s="67"/>
      <c r="I4215" s="68"/>
    </row>
    <row r="4216" spans="1:9" ht="14.25" customHeight="1" x14ac:dyDescent="0.25">
      <c r="A4216" s="167" t="s">
        <v>16530</v>
      </c>
      <c r="B4216" s="64" t="s">
        <v>4098</v>
      </c>
      <c r="C4216" s="65">
        <v>37</v>
      </c>
      <c r="D4216" s="66">
        <v>44103</v>
      </c>
      <c r="E4216" s="66">
        <v>44123</v>
      </c>
      <c r="F4216" s="133" t="s">
        <v>992</v>
      </c>
      <c r="G4216" s="173" t="s">
        <v>16531</v>
      </c>
      <c r="H4216" s="67"/>
      <c r="I4216" s="68"/>
    </row>
    <row r="4217" spans="1:9" s="75" customFormat="1" ht="14.25" customHeight="1" x14ac:dyDescent="0.25">
      <c r="A4217" s="167" t="s">
        <v>16532</v>
      </c>
      <c r="B4217" s="64" t="s">
        <v>16533</v>
      </c>
      <c r="C4217" s="65">
        <v>37</v>
      </c>
      <c r="D4217" s="66">
        <v>44103</v>
      </c>
      <c r="E4217" s="66">
        <v>44123</v>
      </c>
      <c r="F4217" s="133" t="s">
        <v>992</v>
      </c>
      <c r="G4217" s="173" t="s">
        <v>16534</v>
      </c>
      <c r="H4217" s="67"/>
      <c r="I4217" s="68"/>
    </row>
    <row r="4218" spans="1:9" ht="14.25" customHeight="1" x14ac:dyDescent="0.25">
      <c r="A4218" s="167" t="s">
        <v>16535</v>
      </c>
      <c r="B4218" s="64" t="s">
        <v>16536</v>
      </c>
      <c r="C4218" s="65">
        <v>37</v>
      </c>
      <c r="D4218" s="66">
        <v>44103</v>
      </c>
      <c r="E4218" s="66">
        <v>44123</v>
      </c>
      <c r="F4218" s="133" t="s">
        <v>526</v>
      </c>
      <c r="G4218" s="173" t="s">
        <v>16537</v>
      </c>
      <c r="H4218" s="67"/>
      <c r="I4218" s="72"/>
    </row>
    <row r="4219" spans="1:9" ht="14.25" customHeight="1" x14ac:dyDescent="0.25">
      <c r="A4219" s="167" t="s">
        <v>16538</v>
      </c>
      <c r="B4219" s="64" t="s">
        <v>16539</v>
      </c>
      <c r="C4219" s="65">
        <v>37</v>
      </c>
      <c r="D4219" s="66">
        <v>44103</v>
      </c>
      <c r="E4219" s="66">
        <v>44123</v>
      </c>
      <c r="F4219" s="133" t="s">
        <v>38</v>
      </c>
      <c r="G4219" s="173" t="s">
        <v>16540</v>
      </c>
      <c r="H4219" s="67"/>
      <c r="I4219" s="68"/>
    </row>
    <row r="4220" spans="1:9" ht="14.25" customHeight="1" x14ac:dyDescent="0.25">
      <c r="A4220" s="167" t="s">
        <v>16541</v>
      </c>
      <c r="B4220" s="64" t="s">
        <v>16542</v>
      </c>
      <c r="C4220" s="65">
        <v>37</v>
      </c>
      <c r="D4220" s="66">
        <v>44103</v>
      </c>
      <c r="E4220" s="66">
        <v>44123</v>
      </c>
      <c r="F4220" s="133" t="s">
        <v>38</v>
      </c>
      <c r="G4220" s="173" t="s">
        <v>16543</v>
      </c>
      <c r="H4220" s="67"/>
      <c r="I4220" s="68"/>
    </row>
    <row r="4221" spans="1:9" ht="14.25" customHeight="1" x14ac:dyDescent="0.25">
      <c r="A4221" s="167" t="s">
        <v>16544</v>
      </c>
      <c r="B4221" s="64" t="s">
        <v>4515</v>
      </c>
      <c r="C4221" s="65">
        <v>37</v>
      </c>
      <c r="D4221" s="66">
        <v>44103</v>
      </c>
      <c r="E4221" s="66">
        <v>44123</v>
      </c>
      <c r="F4221" s="133" t="s">
        <v>135</v>
      </c>
      <c r="G4221" s="173" t="s">
        <v>16545</v>
      </c>
      <c r="H4221" s="67"/>
      <c r="I4221" s="68"/>
    </row>
    <row r="4222" spans="1:9" s="73" customFormat="1" ht="14.25" customHeight="1" x14ac:dyDescent="0.25">
      <c r="A4222" s="167" t="s">
        <v>16546</v>
      </c>
      <c r="B4222" s="64" t="s">
        <v>4515</v>
      </c>
      <c r="C4222" s="65">
        <v>37</v>
      </c>
      <c r="D4222" s="66">
        <v>44103</v>
      </c>
      <c r="E4222" s="66">
        <v>44123</v>
      </c>
      <c r="F4222" s="133" t="s">
        <v>197</v>
      </c>
      <c r="G4222" s="173" t="s">
        <v>16547</v>
      </c>
      <c r="H4222" s="67"/>
      <c r="I4222" s="68"/>
    </row>
    <row r="4223" spans="1:9" ht="14.25" customHeight="1" x14ac:dyDescent="0.25">
      <c r="A4223" s="167" t="s">
        <v>16548</v>
      </c>
      <c r="B4223" s="64" t="s">
        <v>8047</v>
      </c>
      <c r="C4223" s="65">
        <v>37</v>
      </c>
      <c r="D4223" s="66">
        <v>44103</v>
      </c>
      <c r="E4223" s="66">
        <v>44123</v>
      </c>
      <c r="F4223" s="133" t="s">
        <v>197</v>
      </c>
      <c r="G4223" s="173" t="s">
        <v>16549</v>
      </c>
      <c r="H4223" s="67"/>
      <c r="I4223" s="68"/>
    </row>
    <row r="4224" spans="1:9" ht="14.25" customHeight="1" x14ac:dyDescent="0.25">
      <c r="A4224" s="172" t="s">
        <v>16550</v>
      </c>
      <c r="B4224" s="64" t="s">
        <v>16551</v>
      </c>
      <c r="C4224" s="65">
        <v>38</v>
      </c>
      <c r="D4224" s="66">
        <v>44110</v>
      </c>
      <c r="E4224" s="66">
        <v>44130</v>
      </c>
      <c r="F4224" s="180" t="s">
        <v>856</v>
      </c>
      <c r="G4224" s="173" t="s">
        <v>16552</v>
      </c>
      <c r="H4224" s="67"/>
      <c r="I4224" s="101"/>
    </row>
    <row r="4225" spans="1:9" ht="14.25" customHeight="1" x14ac:dyDescent="0.25">
      <c r="A4225" s="172" t="s">
        <v>16553</v>
      </c>
      <c r="B4225" s="64" t="s">
        <v>16239</v>
      </c>
      <c r="C4225" s="65">
        <v>38</v>
      </c>
      <c r="D4225" s="66">
        <v>44110</v>
      </c>
      <c r="E4225" s="66">
        <v>44130</v>
      </c>
      <c r="F4225" s="180" t="s">
        <v>64</v>
      </c>
      <c r="G4225" s="173" t="s">
        <v>16554</v>
      </c>
      <c r="H4225" s="67"/>
      <c r="I4225" s="68"/>
    </row>
    <row r="4226" spans="1:9" ht="14.25" customHeight="1" x14ac:dyDescent="0.25">
      <c r="A4226" s="176" t="s">
        <v>16555</v>
      </c>
      <c r="B4226" s="81" t="s">
        <v>16556</v>
      </c>
      <c r="C4226" s="82">
        <v>38</v>
      </c>
      <c r="D4226" s="83">
        <v>44110</v>
      </c>
      <c r="E4226" s="83">
        <v>44130</v>
      </c>
      <c r="F4226" s="181" t="s">
        <v>64</v>
      </c>
      <c r="G4226" s="177" t="s">
        <v>16557</v>
      </c>
      <c r="H4226" s="84" t="s">
        <v>7489</v>
      </c>
      <c r="I4226" s="80" t="s">
        <v>7224</v>
      </c>
    </row>
    <row r="4227" spans="1:9" ht="14.25" customHeight="1" x14ac:dyDescent="0.25">
      <c r="A4227" s="176" t="s">
        <v>16555</v>
      </c>
      <c r="B4227" s="81" t="s">
        <v>16556</v>
      </c>
      <c r="C4227" s="82">
        <v>38</v>
      </c>
      <c r="D4227" s="83">
        <v>44110</v>
      </c>
      <c r="E4227" s="83">
        <v>44130</v>
      </c>
      <c r="F4227" s="181" t="s">
        <v>64</v>
      </c>
      <c r="G4227" s="177" t="s">
        <v>16557</v>
      </c>
      <c r="H4227" s="84" t="s">
        <v>14586</v>
      </c>
      <c r="I4227" s="80" t="s">
        <v>7224</v>
      </c>
    </row>
    <row r="4228" spans="1:9" ht="14.25" customHeight="1" x14ac:dyDescent="0.25">
      <c r="A4228" s="176" t="s">
        <v>16558</v>
      </c>
      <c r="B4228" s="81" t="s">
        <v>16556</v>
      </c>
      <c r="C4228" s="82">
        <v>38</v>
      </c>
      <c r="D4228" s="83">
        <v>44110</v>
      </c>
      <c r="E4228" s="83">
        <v>44130</v>
      </c>
      <c r="F4228" s="181" t="s">
        <v>64</v>
      </c>
      <c r="G4228" s="177" t="s">
        <v>16559</v>
      </c>
      <c r="H4228" s="84" t="s">
        <v>14586</v>
      </c>
      <c r="I4228" s="80" t="s">
        <v>7224</v>
      </c>
    </row>
    <row r="4229" spans="1:9" s="103" customFormat="1" ht="14.25" customHeight="1" x14ac:dyDescent="0.25">
      <c r="A4229" s="176" t="s">
        <v>16558</v>
      </c>
      <c r="B4229" s="81" t="s">
        <v>16556</v>
      </c>
      <c r="C4229" s="82">
        <v>38</v>
      </c>
      <c r="D4229" s="83">
        <v>44110</v>
      </c>
      <c r="E4229" s="83">
        <v>44130</v>
      </c>
      <c r="F4229" s="181" t="s">
        <v>64</v>
      </c>
      <c r="G4229" s="177" t="s">
        <v>16559</v>
      </c>
      <c r="H4229" s="84" t="s">
        <v>7489</v>
      </c>
      <c r="I4229" s="80" t="s">
        <v>7224</v>
      </c>
    </row>
    <row r="4230" spans="1:9" s="73" customFormat="1" ht="14.25" customHeight="1" x14ac:dyDescent="0.25">
      <c r="A4230" s="176" t="s">
        <v>16560</v>
      </c>
      <c r="B4230" s="81" t="s">
        <v>16556</v>
      </c>
      <c r="C4230" s="82">
        <v>38</v>
      </c>
      <c r="D4230" s="83">
        <v>44110</v>
      </c>
      <c r="E4230" s="83">
        <v>44130</v>
      </c>
      <c r="F4230" s="181" t="s">
        <v>64</v>
      </c>
      <c r="G4230" s="177" t="s">
        <v>16561</v>
      </c>
      <c r="H4230" s="84" t="s">
        <v>14586</v>
      </c>
      <c r="I4230" s="80" t="s">
        <v>7224</v>
      </c>
    </row>
    <row r="4231" spans="1:9" ht="14.25" customHeight="1" x14ac:dyDescent="0.25">
      <c r="A4231" s="176" t="s">
        <v>16560</v>
      </c>
      <c r="B4231" s="81" t="s">
        <v>16556</v>
      </c>
      <c r="C4231" s="82">
        <v>38</v>
      </c>
      <c r="D4231" s="83">
        <v>44110</v>
      </c>
      <c r="E4231" s="83">
        <v>44130</v>
      </c>
      <c r="F4231" s="181" t="s">
        <v>64</v>
      </c>
      <c r="G4231" s="177" t="s">
        <v>16561</v>
      </c>
      <c r="H4231" s="84" t="s">
        <v>7489</v>
      </c>
      <c r="I4231" s="80" t="s">
        <v>7224</v>
      </c>
    </row>
    <row r="4232" spans="1:9" ht="14.25" customHeight="1" x14ac:dyDescent="0.25">
      <c r="A4232" s="176" t="s">
        <v>16560</v>
      </c>
      <c r="B4232" s="81" t="s">
        <v>16556</v>
      </c>
      <c r="C4232" s="82">
        <v>38</v>
      </c>
      <c r="D4232" s="83">
        <v>44110</v>
      </c>
      <c r="E4232" s="83">
        <v>44130</v>
      </c>
      <c r="F4232" s="181" t="s">
        <v>64</v>
      </c>
      <c r="G4232" s="177" t="s">
        <v>16562</v>
      </c>
      <c r="H4232" s="84" t="s">
        <v>13641</v>
      </c>
      <c r="I4232" s="80" t="s">
        <v>7224</v>
      </c>
    </row>
    <row r="4233" spans="1:9" ht="14.25" customHeight="1" x14ac:dyDescent="0.25">
      <c r="A4233" s="176" t="s">
        <v>16563</v>
      </c>
      <c r="B4233" s="81" t="s">
        <v>16556</v>
      </c>
      <c r="C4233" s="82">
        <v>38</v>
      </c>
      <c r="D4233" s="83">
        <v>44110</v>
      </c>
      <c r="E4233" s="83">
        <v>44130</v>
      </c>
      <c r="F4233" s="181" t="s">
        <v>64</v>
      </c>
      <c r="G4233" s="177" t="s">
        <v>16564</v>
      </c>
      <c r="H4233" s="84" t="s">
        <v>13641</v>
      </c>
      <c r="I4233" s="80" t="s">
        <v>7224</v>
      </c>
    </row>
    <row r="4234" spans="1:9" ht="14.25" customHeight="1" x14ac:dyDescent="0.25">
      <c r="A4234" s="176" t="s">
        <v>16565</v>
      </c>
      <c r="B4234" s="81" t="s">
        <v>16556</v>
      </c>
      <c r="C4234" s="82">
        <v>38</v>
      </c>
      <c r="D4234" s="83">
        <v>44110</v>
      </c>
      <c r="E4234" s="83">
        <v>44130</v>
      </c>
      <c r="F4234" s="181" t="s">
        <v>64</v>
      </c>
      <c r="G4234" s="177" t="s">
        <v>16566</v>
      </c>
      <c r="H4234" s="84" t="s">
        <v>13641</v>
      </c>
      <c r="I4234" s="80" t="s">
        <v>7224</v>
      </c>
    </row>
    <row r="4235" spans="1:9" ht="14.25" customHeight="1" x14ac:dyDescent="0.25">
      <c r="A4235" s="172" t="s">
        <v>16567</v>
      </c>
      <c r="B4235" s="64" t="s">
        <v>16568</v>
      </c>
      <c r="C4235" s="65">
        <v>38</v>
      </c>
      <c r="D4235" s="66">
        <v>44110</v>
      </c>
      <c r="E4235" s="66">
        <v>44130</v>
      </c>
      <c r="F4235" s="180" t="s">
        <v>2825</v>
      </c>
      <c r="G4235" s="173" t="s">
        <v>16569</v>
      </c>
      <c r="H4235" s="67"/>
      <c r="I4235" s="68"/>
    </row>
    <row r="4236" spans="1:9" s="73" customFormat="1" ht="14.25" customHeight="1" x14ac:dyDescent="0.25">
      <c r="A4236" s="172" t="s">
        <v>16570</v>
      </c>
      <c r="B4236" s="64" t="s">
        <v>16571</v>
      </c>
      <c r="C4236" s="65">
        <v>38</v>
      </c>
      <c r="D4236" s="66">
        <v>44110</v>
      </c>
      <c r="E4236" s="66">
        <v>44130</v>
      </c>
      <c r="F4236" s="180" t="s">
        <v>912</v>
      </c>
      <c r="G4236" s="173" t="s">
        <v>16572</v>
      </c>
      <c r="H4236" s="67"/>
      <c r="I4236" s="68"/>
    </row>
    <row r="4237" spans="1:9" ht="14.25" customHeight="1" x14ac:dyDescent="0.25">
      <c r="A4237" s="172" t="s">
        <v>16573</v>
      </c>
      <c r="B4237" s="64" t="s">
        <v>11194</v>
      </c>
      <c r="C4237" s="65">
        <v>38</v>
      </c>
      <c r="D4237" s="66">
        <v>44110</v>
      </c>
      <c r="E4237" s="66">
        <v>44130</v>
      </c>
      <c r="F4237" s="180" t="s">
        <v>5126</v>
      </c>
      <c r="G4237" s="173" t="s">
        <v>16574</v>
      </c>
      <c r="H4237" s="67"/>
      <c r="I4237" s="68"/>
    </row>
    <row r="4238" spans="1:9" ht="14.25" customHeight="1" x14ac:dyDescent="0.25">
      <c r="A4238" s="176" t="s">
        <v>16575</v>
      </c>
      <c r="B4238" s="81" t="s">
        <v>16576</v>
      </c>
      <c r="C4238" s="82">
        <v>38</v>
      </c>
      <c r="D4238" s="83">
        <v>44110</v>
      </c>
      <c r="E4238" s="83">
        <v>44130</v>
      </c>
      <c r="F4238" s="181" t="s">
        <v>793</v>
      </c>
      <c r="G4238" s="177" t="s">
        <v>16577</v>
      </c>
      <c r="H4238" s="84" t="s">
        <v>16578</v>
      </c>
      <c r="I4238" s="80" t="s">
        <v>7224</v>
      </c>
    </row>
    <row r="4239" spans="1:9" ht="14.25" customHeight="1" x14ac:dyDescent="0.25">
      <c r="A4239" s="172" t="s">
        <v>16579</v>
      </c>
      <c r="B4239" s="64" t="s">
        <v>9512</v>
      </c>
      <c r="C4239" s="65">
        <v>38</v>
      </c>
      <c r="D4239" s="66">
        <v>44110</v>
      </c>
      <c r="E4239" s="66">
        <v>44130</v>
      </c>
      <c r="F4239" s="180" t="s">
        <v>793</v>
      </c>
      <c r="G4239" s="173" t="s">
        <v>16580</v>
      </c>
      <c r="H4239" s="67"/>
      <c r="I4239" s="68"/>
    </row>
    <row r="4240" spans="1:9" ht="14.25" customHeight="1" x14ac:dyDescent="0.25">
      <c r="A4240" s="172" t="s">
        <v>16581</v>
      </c>
      <c r="B4240" s="64" t="s">
        <v>16582</v>
      </c>
      <c r="C4240" s="65">
        <v>38</v>
      </c>
      <c r="D4240" s="66">
        <v>44110</v>
      </c>
      <c r="E4240" s="66">
        <v>44130</v>
      </c>
      <c r="F4240" s="180" t="s">
        <v>5155</v>
      </c>
      <c r="G4240" s="173" t="s">
        <v>16583</v>
      </c>
      <c r="H4240" s="67"/>
      <c r="I4240" s="68"/>
    </row>
    <row r="4241" spans="1:9" ht="14.25" customHeight="1" x14ac:dyDescent="0.25">
      <c r="A4241" s="172" t="s">
        <v>16584</v>
      </c>
      <c r="B4241" s="64" t="s">
        <v>4612</v>
      </c>
      <c r="C4241" s="65">
        <v>38</v>
      </c>
      <c r="D4241" s="66">
        <v>44110</v>
      </c>
      <c r="E4241" s="66">
        <v>44130</v>
      </c>
      <c r="F4241" s="180" t="s">
        <v>559</v>
      </c>
      <c r="G4241" s="173" t="s">
        <v>16585</v>
      </c>
      <c r="H4241" s="67"/>
      <c r="I4241" s="101"/>
    </row>
    <row r="4242" spans="1:9" ht="14.25" customHeight="1" x14ac:dyDescent="0.25">
      <c r="A4242" s="172" t="s">
        <v>16586</v>
      </c>
      <c r="B4242" s="64" t="s">
        <v>15053</v>
      </c>
      <c r="C4242" s="65">
        <v>38</v>
      </c>
      <c r="D4242" s="66">
        <v>44110</v>
      </c>
      <c r="E4242" s="66">
        <v>44130</v>
      </c>
      <c r="F4242" s="180" t="s">
        <v>559</v>
      </c>
      <c r="G4242" s="173" t="s">
        <v>16587</v>
      </c>
      <c r="H4242" s="67"/>
      <c r="I4242" s="68"/>
    </row>
    <row r="4243" spans="1:9" ht="14.25" customHeight="1" x14ac:dyDescent="0.25">
      <c r="A4243" s="172" t="s">
        <v>16588</v>
      </c>
      <c r="B4243" s="64" t="s">
        <v>7613</v>
      </c>
      <c r="C4243" s="65">
        <v>38</v>
      </c>
      <c r="D4243" s="66">
        <v>44110</v>
      </c>
      <c r="E4243" s="66">
        <v>44130</v>
      </c>
      <c r="F4243" s="180" t="s">
        <v>663</v>
      </c>
      <c r="G4243" s="173" t="s">
        <v>16589</v>
      </c>
      <c r="H4243" s="67"/>
      <c r="I4243" s="68"/>
    </row>
    <row r="4244" spans="1:9" ht="14.25" customHeight="1" x14ac:dyDescent="0.25">
      <c r="A4244" s="174" t="s">
        <v>16590</v>
      </c>
      <c r="B4244" s="64" t="s">
        <v>7300</v>
      </c>
      <c r="C4244" s="60">
        <v>38</v>
      </c>
      <c r="D4244" s="61">
        <v>44110</v>
      </c>
      <c r="E4244" s="61">
        <v>44130</v>
      </c>
      <c r="F4244" s="182" t="s">
        <v>1553</v>
      </c>
      <c r="G4244" s="175" t="s">
        <v>16591</v>
      </c>
      <c r="H4244" s="62" t="s">
        <v>16592</v>
      </c>
      <c r="I4244" s="59" t="s">
        <v>7129</v>
      </c>
    </row>
    <row r="4245" spans="1:9" s="73" customFormat="1" ht="14.25" customHeight="1" x14ac:dyDescent="0.25">
      <c r="A4245" s="176" t="s">
        <v>16593</v>
      </c>
      <c r="B4245" s="81" t="s">
        <v>16594</v>
      </c>
      <c r="C4245" s="82">
        <v>38</v>
      </c>
      <c r="D4245" s="83">
        <v>44110</v>
      </c>
      <c r="E4245" s="83">
        <v>44130</v>
      </c>
      <c r="F4245" s="181" t="s">
        <v>129</v>
      </c>
      <c r="G4245" s="177" t="s">
        <v>16595</v>
      </c>
      <c r="H4245" s="84" t="s">
        <v>16596</v>
      </c>
      <c r="I4245" s="85" t="s">
        <v>7224</v>
      </c>
    </row>
    <row r="4246" spans="1:9" s="103" customFormat="1" ht="14.25" customHeight="1" x14ac:dyDescent="0.25">
      <c r="A4246" s="172" t="s">
        <v>16597</v>
      </c>
      <c r="B4246" s="64" t="s">
        <v>4765</v>
      </c>
      <c r="C4246" s="65">
        <v>38</v>
      </c>
      <c r="D4246" s="66">
        <v>44110</v>
      </c>
      <c r="E4246" s="66">
        <v>44130</v>
      </c>
      <c r="F4246" s="180" t="s">
        <v>129</v>
      </c>
      <c r="G4246" s="173" t="s">
        <v>16598</v>
      </c>
      <c r="H4246" s="67"/>
      <c r="I4246" s="101"/>
    </row>
    <row r="4247" spans="1:9" s="103" customFormat="1" ht="14.25" customHeight="1" x14ac:dyDescent="0.25">
      <c r="A4247" s="174" t="s">
        <v>16599</v>
      </c>
      <c r="B4247" s="64" t="s">
        <v>4765</v>
      </c>
      <c r="C4247" s="60">
        <v>38</v>
      </c>
      <c r="D4247" s="61">
        <v>44110</v>
      </c>
      <c r="E4247" s="61">
        <v>44130</v>
      </c>
      <c r="F4247" s="182" t="s">
        <v>129</v>
      </c>
      <c r="G4247" s="175" t="s">
        <v>16600</v>
      </c>
      <c r="H4247" s="62" t="s">
        <v>9034</v>
      </c>
      <c r="I4247" s="59" t="s">
        <v>7129</v>
      </c>
    </row>
    <row r="4248" spans="1:9" ht="14.25" customHeight="1" x14ac:dyDescent="0.25">
      <c r="A4248" s="172" t="s">
        <v>16601</v>
      </c>
      <c r="B4248" s="64" t="s">
        <v>16602</v>
      </c>
      <c r="C4248" s="65">
        <v>38</v>
      </c>
      <c r="D4248" s="66">
        <v>44110</v>
      </c>
      <c r="E4248" s="66">
        <v>44130</v>
      </c>
      <c r="F4248" s="180" t="s">
        <v>129</v>
      </c>
      <c r="G4248" s="173" t="s">
        <v>16603</v>
      </c>
      <c r="H4248" s="67"/>
      <c r="I4248" s="68"/>
    </row>
    <row r="4249" spans="1:9" ht="14.25" customHeight="1" x14ac:dyDescent="0.25">
      <c r="A4249" s="172" t="s">
        <v>16604</v>
      </c>
      <c r="B4249" s="64" t="s">
        <v>11194</v>
      </c>
      <c r="C4249" s="65">
        <v>38</v>
      </c>
      <c r="D4249" s="66">
        <v>44110</v>
      </c>
      <c r="E4249" s="66">
        <v>44130</v>
      </c>
      <c r="F4249" s="180" t="s">
        <v>129</v>
      </c>
      <c r="G4249" s="173" t="s">
        <v>16605</v>
      </c>
      <c r="H4249" s="67"/>
      <c r="I4249" s="68"/>
    </row>
    <row r="4250" spans="1:9" s="103" customFormat="1" ht="14.25" customHeight="1" x14ac:dyDescent="0.25">
      <c r="A4250" s="172" t="s">
        <v>16606</v>
      </c>
      <c r="B4250" s="64" t="s">
        <v>7383</v>
      </c>
      <c r="C4250" s="65">
        <v>38</v>
      </c>
      <c r="D4250" s="66">
        <v>44110</v>
      </c>
      <c r="E4250" s="66">
        <v>44130</v>
      </c>
      <c r="F4250" s="180" t="s">
        <v>129</v>
      </c>
      <c r="G4250" s="173" t="s">
        <v>16607</v>
      </c>
      <c r="H4250" s="67"/>
      <c r="I4250" s="68"/>
    </row>
    <row r="4251" spans="1:9" s="103" customFormat="1" ht="14.25" customHeight="1" x14ac:dyDescent="0.25">
      <c r="A4251" s="174" t="s">
        <v>16608</v>
      </c>
      <c r="B4251" s="64" t="s">
        <v>16609</v>
      </c>
      <c r="C4251" s="60">
        <v>38</v>
      </c>
      <c r="D4251" s="61">
        <v>44110</v>
      </c>
      <c r="E4251" s="61">
        <v>44130</v>
      </c>
      <c r="F4251" s="182" t="s">
        <v>5206</v>
      </c>
      <c r="G4251" s="175" t="s">
        <v>16610</v>
      </c>
      <c r="H4251" s="62" t="s">
        <v>10291</v>
      </c>
      <c r="I4251" s="59" t="s">
        <v>7129</v>
      </c>
    </row>
    <row r="4252" spans="1:9" ht="14.25" customHeight="1" x14ac:dyDescent="0.25">
      <c r="A4252" s="172" t="s">
        <v>16611</v>
      </c>
      <c r="B4252" s="64" t="s">
        <v>16612</v>
      </c>
      <c r="C4252" s="65">
        <v>38</v>
      </c>
      <c r="D4252" s="66">
        <v>44110</v>
      </c>
      <c r="E4252" s="66">
        <v>44130</v>
      </c>
      <c r="F4252" s="180" t="s">
        <v>361</v>
      </c>
      <c r="G4252" s="173" t="s">
        <v>16613</v>
      </c>
      <c r="H4252" s="67"/>
      <c r="I4252" s="95"/>
    </row>
    <row r="4253" spans="1:9" ht="14.25" customHeight="1" x14ac:dyDescent="0.25">
      <c r="A4253" s="172" t="s">
        <v>16614</v>
      </c>
      <c r="B4253" s="64" t="s">
        <v>16612</v>
      </c>
      <c r="C4253" s="65">
        <v>38</v>
      </c>
      <c r="D4253" s="66">
        <v>44110</v>
      </c>
      <c r="E4253" s="66">
        <v>44130</v>
      </c>
      <c r="F4253" s="180" t="s">
        <v>361</v>
      </c>
      <c r="G4253" s="173" t="s">
        <v>16615</v>
      </c>
      <c r="H4253" s="67"/>
      <c r="I4253" s="68"/>
    </row>
    <row r="4254" spans="1:9" ht="14.25" customHeight="1" x14ac:dyDescent="0.25">
      <c r="A4254" s="172" t="s">
        <v>16616</v>
      </c>
      <c r="B4254" s="64" t="s">
        <v>16612</v>
      </c>
      <c r="C4254" s="65">
        <v>38</v>
      </c>
      <c r="D4254" s="66">
        <v>44110</v>
      </c>
      <c r="E4254" s="66">
        <v>44130</v>
      </c>
      <c r="F4254" s="180" t="s">
        <v>361</v>
      </c>
      <c r="G4254" s="173" t="s">
        <v>16617</v>
      </c>
      <c r="H4254" s="67"/>
      <c r="I4254" s="68"/>
    </row>
    <row r="4255" spans="1:9" s="75" customFormat="1" ht="14.25" customHeight="1" x14ac:dyDescent="0.25">
      <c r="A4255" s="172" t="s">
        <v>16618</v>
      </c>
      <c r="B4255" s="64" t="s">
        <v>16612</v>
      </c>
      <c r="C4255" s="65">
        <v>38</v>
      </c>
      <c r="D4255" s="66">
        <v>44110</v>
      </c>
      <c r="E4255" s="66">
        <v>44130</v>
      </c>
      <c r="F4255" s="180" t="s">
        <v>361</v>
      </c>
      <c r="G4255" s="173" t="s">
        <v>16619</v>
      </c>
      <c r="H4255" s="67"/>
      <c r="I4255" s="72"/>
    </row>
    <row r="4256" spans="1:9" s="73" customFormat="1" ht="14.25" customHeight="1" x14ac:dyDescent="0.25">
      <c r="A4256" s="172" t="s">
        <v>16620</v>
      </c>
      <c r="B4256" s="64" t="s">
        <v>16612</v>
      </c>
      <c r="C4256" s="65">
        <v>38</v>
      </c>
      <c r="D4256" s="66">
        <v>44110</v>
      </c>
      <c r="E4256" s="66">
        <v>44130</v>
      </c>
      <c r="F4256" s="180" t="s">
        <v>361</v>
      </c>
      <c r="G4256" s="173" t="s">
        <v>16621</v>
      </c>
      <c r="H4256" s="67"/>
      <c r="I4256" s="72"/>
    </row>
    <row r="4257" spans="1:9" ht="14.25" customHeight="1" x14ac:dyDescent="0.25">
      <c r="A4257" s="172" t="s">
        <v>16622</v>
      </c>
      <c r="B4257" s="64" t="s">
        <v>16612</v>
      </c>
      <c r="C4257" s="65">
        <v>38</v>
      </c>
      <c r="D4257" s="66">
        <v>44110</v>
      </c>
      <c r="E4257" s="66">
        <v>44130</v>
      </c>
      <c r="F4257" s="180" t="s">
        <v>361</v>
      </c>
      <c r="G4257" s="173" t="s">
        <v>16623</v>
      </c>
      <c r="H4257" s="67"/>
      <c r="I4257" s="68"/>
    </row>
    <row r="4258" spans="1:9" ht="14.25" customHeight="1" x14ac:dyDescent="0.25">
      <c r="A4258" s="172" t="s">
        <v>16624</v>
      </c>
      <c r="B4258" s="64" t="s">
        <v>16625</v>
      </c>
      <c r="C4258" s="65">
        <v>38</v>
      </c>
      <c r="D4258" s="66">
        <v>44110</v>
      </c>
      <c r="E4258" s="66">
        <v>44130</v>
      </c>
      <c r="F4258" s="180" t="s">
        <v>2724</v>
      </c>
      <c r="G4258" s="173" t="s">
        <v>16626</v>
      </c>
      <c r="H4258" s="67"/>
      <c r="I4258" s="68"/>
    </row>
    <row r="4259" spans="1:9" ht="14.25" customHeight="1" x14ac:dyDescent="0.25">
      <c r="A4259" s="172" t="s">
        <v>16627</v>
      </c>
      <c r="B4259" s="64" t="s">
        <v>12287</v>
      </c>
      <c r="C4259" s="65">
        <v>38</v>
      </c>
      <c r="D4259" s="66">
        <v>44110</v>
      </c>
      <c r="E4259" s="66">
        <v>44130</v>
      </c>
      <c r="F4259" s="180" t="s">
        <v>275</v>
      </c>
      <c r="G4259" s="173" t="s">
        <v>16628</v>
      </c>
      <c r="H4259" s="67"/>
      <c r="I4259" s="68"/>
    </row>
    <row r="4260" spans="1:9" ht="14.25" customHeight="1" x14ac:dyDescent="0.25">
      <c r="A4260" s="172" t="s">
        <v>16629</v>
      </c>
      <c r="B4260" s="64" t="s">
        <v>7675</v>
      </c>
      <c r="C4260" s="65">
        <v>38</v>
      </c>
      <c r="D4260" s="66">
        <v>44110</v>
      </c>
      <c r="E4260" s="66">
        <v>44130</v>
      </c>
      <c r="F4260" s="180" t="s">
        <v>332</v>
      </c>
      <c r="G4260" s="173" t="s">
        <v>16630</v>
      </c>
      <c r="H4260" s="67"/>
      <c r="I4260" s="68"/>
    </row>
    <row r="4261" spans="1:9" ht="14.25" customHeight="1" x14ac:dyDescent="0.25">
      <c r="A4261" s="174" t="s">
        <v>16631</v>
      </c>
      <c r="B4261" s="64" t="s">
        <v>4914</v>
      </c>
      <c r="C4261" s="60">
        <v>38</v>
      </c>
      <c r="D4261" s="61">
        <v>44110</v>
      </c>
      <c r="E4261" s="61">
        <v>44130</v>
      </c>
      <c r="F4261" s="182" t="s">
        <v>1963</v>
      </c>
      <c r="G4261" s="175" t="s">
        <v>16632</v>
      </c>
      <c r="H4261" s="62" t="s">
        <v>7489</v>
      </c>
      <c r="I4261" s="59" t="s">
        <v>7129</v>
      </c>
    </row>
    <row r="4262" spans="1:9" ht="14.25" customHeight="1" x14ac:dyDescent="0.25">
      <c r="A4262" s="172" t="s">
        <v>16633</v>
      </c>
      <c r="B4262" s="64" t="s">
        <v>9532</v>
      </c>
      <c r="C4262" s="65">
        <v>38</v>
      </c>
      <c r="D4262" s="66">
        <v>44110</v>
      </c>
      <c r="E4262" s="66">
        <v>44130</v>
      </c>
      <c r="F4262" s="180" t="s">
        <v>2206</v>
      </c>
      <c r="G4262" s="173" t="s">
        <v>16634</v>
      </c>
      <c r="H4262" s="67"/>
      <c r="I4262" s="72"/>
    </row>
    <row r="4263" spans="1:9" ht="14.25" customHeight="1" x14ac:dyDescent="0.25">
      <c r="A4263" s="172" t="s">
        <v>16635</v>
      </c>
      <c r="B4263" s="64" t="s">
        <v>4331</v>
      </c>
      <c r="C4263" s="65">
        <v>38</v>
      </c>
      <c r="D4263" s="66">
        <v>44110</v>
      </c>
      <c r="E4263" s="66">
        <v>44130</v>
      </c>
      <c r="F4263" s="180" t="s">
        <v>254</v>
      </c>
      <c r="G4263" s="173" t="s">
        <v>16636</v>
      </c>
      <c r="H4263" s="67"/>
      <c r="I4263" s="68"/>
    </row>
    <row r="4264" spans="1:9" ht="14.25" customHeight="1" x14ac:dyDescent="0.25">
      <c r="A4264" s="172" t="s">
        <v>16637</v>
      </c>
      <c r="B4264" s="64" t="s">
        <v>4331</v>
      </c>
      <c r="C4264" s="65">
        <v>38</v>
      </c>
      <c r="D4264" s="66">
        <v>44110</v>
      </c>
      <c r="E4264" s="66">
        <v>44130</v>
      </c>
      <c r="F4264" s="180" t="s">
        <v>254</v>
      </c>
      <c r="G4264" s="173" t="s">
        <v>16638</v>
      </c>
      <c r="H4264" s="67"/>
      <c r="I4264" s="68"/>
    </row>
    <row r="4265" spans="1:9" ht="14.25" customHeight="1" x14ac:dyDescent="0.25">
      <c r="A4265" s="172" t="s">
        <v>16639</v>
      </c>
      <c r="B4265" s="64" t="s">
        <v>13934</v>
      </c>
      <c r="C4265" s="65">
        <v>38</v>
      </c>
      <c r="D4265" s="66">
        <v>44110</v>
      </c>
      <c r="E4265" s="66">
        <v>44130</v>
      </c>
      <c r="F4265" s="180" t="s">
        <v>3059</v>
      </c>
      <c r="G4265" s="173" t="s">
        <v>16640</v>
      </c>
      <c r="H4265" s="67"/>
      <c r="I4265" s="72"/>
    </row>
    <row r="4266" spans="1:9" ht="14.25" customHeight="1" x14ac:dyDescent="0.25">
      <c r="A4266" s="174" t="s">
        <v>16641</v>
      </c>
      <c r="B4266" s="64" t="s">
        <v>7518</v>
      </c>
      <c r="C4266" s="60">
        <v>38</v>
      </c>
      <c r="D4266" s="61">
        <v>44110</v>
      </c>
      <c r="E4266" s="61">
        <v>44130</v>
      </c>
      <c r="F4266" s="182" t="s">
        <v>2117</v>
      </c>
      <c r="G4266" s="175" t="s">
        <v>16642</v>
      </c>
      <c r="H4266" s="62" t="s">
        <v>9388</v>
      </c>
      <c r="I4266" s="59" t="s">
        <v>7129</v>
      </c>
    </row>
    <row r="4267" spans="1:9" ht="14.25" customHeight="1" x14ac:dyDescent="0.25">
      <c r="A4267" s="174" t="s">
        <v>16641</v>
      </c>
      <c r="B4267" s="64" t="s">
        <v>7518</v>
      </c>
      <c r="C4267" s="60">
        <v>38</v>
      </c>
      <c r="D4267" s="61">
        <v>44110</v>
      </c>
      <c r="E4267" s="61">
        <v>44130</v>
      </c>
      <c r="F4267" s="182" t="s">
        <v>2117</v>
      </c>
      <c r="G4267" s="175" t="s">
        <v>16642</v>
      </c>
      <c r="H4267" s="62" t="s">
        <v>16643</v>
      </c>
      <c r="I4267" s="59" t="s">
        <v>7129</v>
      </c>
    </row>
    <row r="4268" spans="1:9" ht="14.25" customHeight="1" x14ac:dyDescent="0.25">
      <c r="A4268" s="172" t="s">
        <v>16644</v>
      </c>
      <c r="B4268" s="64" t="s">
        <v>16645</v>
      </c>
      <c r="C4268" s="65">
        <v>38</v>
      </c>
      <c r="D4268" s="66">
        <v>44110</v>
      </c>
      <c r="E4268" s="66">
        <v>44130</v>
      </c>
      <c r="F4268" s="180" t="s">
        <v>728</v>
      </c>
      <c r="G4268" s="173" t="s">
        <v>16646</v>
      </c>
      <c r="H4268" s="67"/>
      <c r="I4268" s="68"/>
    </row>
    <row r="4269" spans="1:9" ht="14.25" customHeight="1" x14ac:dyDescent="0.25">
      <c r="A4269" s="172" t="s">
        <v>16647</v>
      </c>
      <c r="B4269" s="64" t="s">
        <v>16648</v>
      </c>
      <c r="C4269" s="65">
        <v>38</v>
      </c>
      <c r="D4269" s="66">
        <v>44110</v>
      </c>
      <c r="E4269" s="66">
        <v>44130</v>
      </c>
      <c r="F4269" s="180" t="s">
        <v>728</v>
      </c>
      <c r="G4269" s="173" t="s">
        <v>16649</v>
      </c>
      <c r="H4269" s="67"/>
      <c r="I4269" s="68"/>
    </row>
    <row r="4270" spans="1:9" ht="14.25" customHeight="1" x14ac:dyDescent="0.25">
      <c r="A4270" s="172" t="s">
        <v>16650</v>
      </c>
      <c r="B4270" s="64" t="s">
        <v>14401</v>
      </c>
      <c r="C4270" s="65">
        <v>38</v>
      </c>
      <c r="D4270" s="66">
        <v>44110</v>
      </c>
      <c r="E4270" s="66">
        <v>44130</v>
      </c>
      <c r="F4270" s="180" t="s">
        <v>1644</v>
      </c>
      <c r="G4270" s="173" t="s">
        <v>16651</v>
      </c>
      <c r="H4270" s="67"/>
      <c r="I4270" s="68"/>
    </row>
    <row r="4271" spans="1:9" ht="14.25" customHeight="1" x14ac:dyDescent="0.25">
      <c r="A4271" s="174" t="s">
        <v>16652</v>
      </c>
      <c r="B4271" s="64" t="s">
        <v>16080</v>
      </c>
      <c r="C4271" s="60">
        <v>38</v>
      </c>
      <c r="D4271" s="61">
        <v>44110</v>
      </c>
      <c r="E4271" s="61">
        <v>44130</v>
      </c>
      <c r="F4271" s="182" t="s">
        <v>35</v>
      </c>
      <c r="G4271" s="175" t="s">
        <v>16653</v>
      </c>
      <c r="H4271" s="62" t="s">
        <v>4453</v>
      </c>
      <c r="I4271" s="59" t="s">
        <v>7129</v>
      </c>
    </row>
    <row r="4272" spans="1:9" s="75" customFormat="1" ht="14.25" customHeight="1" x14ac:dyDescent="0.25">
      <c r="A4272" s="172" t="s">
        <v>16654</v>
      </c>
      <c r="B4272" s="64" t="s">
        <v>4095</v>
      </c>
      <c r="C4272" s="65">
        <v>38</v>
      </c>
      <c r="D4272" s="66">
        <v>44110</v>
      </c>
      <c r="E4272" s="66">
        <v>44130</v>
      </c>
      <c r="F4272" s="180" t="s">
        <v>35</v>
      </c>
      <c r="G4272" s="173" t="s">
        <v>16655</v>
      </c>
      <c r="H4272" s="67"/>
      <c r="I4272" s="72"/>
    </row>
    <row r="4273" spans="1:9" ht="14.25" customHeight="1" x14ac:dyDescent="0.25">
      <c r="A4273" s="172" t="s">
        <v>16656</v>
      </c>
      <c r="B4273" s="64" t="s">
        <v>16657</v>
      </c>
      <c r="C4273" s="65">
        <v>38</v>
      </c>
      <c r="D4273" s="66">
        <v>44110</v>
      </c>
      <c r="E4273" s="66">
        <v>44130</v>
      </c>
      <c r="F4273" s="180" t="s">
        <v>669</v>
      </c>
      <c r="G4273" s="173" t="s">
        <v>16658</v>
      </c>
      <c r="H4273" s="67"/>
      <c r="I4273" s="68"/>
    </row>
    <row r="4274" spans="1:9" ht="14.25" customHeight="1" x14ac:dyDescent="0.25">
      <c r="A4274" s="172" t="s">
        <v>16659</v>
      </c>
      <c r="B4274" s="64" t="s">
        <v>10352</v>
      </c>
      <c r="C4274" s="65">
        <v>38</v>
      </c>
      <c r="D4274" s="66">
        <v>44110</v>
      </c>
      <c r="E4274" s="66">
        <v>44130</v>
      </c>
      <c r="F4274" s="180" t="s">
        <v>647</v>
      </c>
      <c r="G4274" s="173" t="s">
        <v>16660</v>
      </c>
      <c r="H4274" s="67"/>
      <c r="I4274" s="68"/>
    </row>
    <row r="4275" spans="1:9" ht="14.25" customHeight="1" x14ac:dyDescent="0.25">
      <c r="A4275" s="174" t="s">
        <v>16661</v>
      </c>
      <c r="B4275" s="64" t="s">
        <v>16331</v>
      </c>
      <c r="C4275" s="60">
        <v>38</v>
      </c>
      <c r="D4275" s="61">
        <v>44110</v>
      </c>
      <c r="E4275" s="61">
        <v>44130</v>
      </c>
      <c r="F4275" s="182" t="s">
        <v>587</v>
      </c>
      <c r="G4275" s="175" t="s">
        <v>16662</v>
      </c>
      <c r="H4275" s="62" t="s">
        <v>7653</v>
      </c>
      <c r="I4275" s="59" t="s">
        <v>7129</v>
      </c>
    </row>
    <row r="4276" spans="1:9" ht="14.25" customHeight="1" x14ac:dyDescent="0.25">
      <c r="A4276" s="172" t="s">
        <v>16663</v>
      </c>
      <c r="B4276" s="64" t="s">
        <v>16664</v>
      </c>
      <c r="C4276" s="65">
        <v>38</v>
      </c>
      <c r="D4276" s="66">
        <v>44110</v>
      </c>
      <c r="E4276" s="66">
        <v>44130</v>
      </c>
      <c r="F4276" s="180" t="s">
        <v>200</v>
      </c>
      <c r="G4276" s="173" t="s">
        <v>16665</v>
      </c>
      <c r="H4276" s="67"/>
      <c r="I4276" s="72"/>
    </row>
    <row r="4277" spans="1:9" ht="14.25" customHeight="1" x14ac:dyDescent="0.25">
      <c r="A4277" s="172" t="s">
        <v>16666</v>
      </c>
      <c r="B4277" s="64" t="s">
        <v>16664</v>
      </c>
      <c r="C4277" s="65">
        <v>38</v>
      </c>
      <c r="D4277" s="66">
        <v>44110</v>
      </c>
      <c r="E4277" s="66">
        <v>44130</v>
      </c>
      <c r="F4277" s="180" t="s">
        <v>200</v>
      </c>
      <c r="G4277" s="173" t="s">
        <v>16667</v>
      </c>
      <c r="H4277" s="67"/>
      <c r="I4277" s="72"/>
    </row>
    <row r="4278" spans="1:9" ht="14.25" customHeight="1" x14ac:dyDescent="0.25">
      <c r="A4278" s="172" t="s">
        <v>16668</v>
      </c>
      <c r="B4278" s="64" t="s">
        <v>16669</v>
      </c>
      <c r="C4278" s="65">
        <v>38</v>
      </c>
      <c r="D4278" s="66">
        <v>44110</v>
      </c>
      <c r="E4278" s="66">
        <v>44130</v>
      </c>
      <c r="F4278" s="180" t="s">
        <v>597</v>
      </c>
      <c r="G4278" s="173" t="s">
        <v>16670</v>
      </c>
      <c r="H4278" s="67"/>
      <c r="I4278" s="68"/>
    </row>
    <row r="4279" spans="1:9" ht="14.25" customHeight="1" x14ac:dyDescent="0.25">
      <c r="A4279" s="172" t="s">
        <v>16671</v>
      </c>
      <c r="B4279" s="64" t="s">
        <v>16672</v>
      </c>
      <c r="C4279" s="65">
        <v>38</v>
      </c>
      <c r="D4279" s="66">
        <v>44110</v>
      </c>
      <c r="E4279" s="66">
        <v>44130</v>
      </c>
      <c r="F4279" s="180" t="s">
        <v>597</v>
      </c>
      <c r="G4279" s="173" t="s">
        <v>16673</v>
      </c>
      <c r="H4279" s="67"/>
      <c r="I4279" s="68"/>
    </row>
    <row r="4280" spans="1:9" ht="14.25" customHeight="1" x14ac:dyDescent="0.25">
      <c r="A4280" s="172" t="s">
        <v>16674</v>
      </c>
      <c r="B4280" s="64" t="s">
        <v>16675</v>
      </c>
      <c r="C4280" s="65">
        <v>38</v>
      </c>
      <c r="D4280" s="66">
        <v>44110</v>
      </c>
      <c r="E4280" s="66">
        <v>44130</v>
      </c>
      <c r="F4280" s="180" t="s">
        <v>448</v>
      </c>
      <c r="G4280" s="173" t="s">
        <v>16676</v>
      </c>
      <c r="H4280" s="67"/>
      <c r="I4280" s="68"/>
    </row>
    <row r="4281" spans="1:9" ht="14.25" customHeight="1" x14ac:dyDescent="0.25">
      <c r="A4281" s="172" t="s">
        <v>16677</v>
      </c>
      <c r="B4281" s="64" t="s">
        <v>16678</v>
      </c>
      <c r="C4281" s="65">
        <v>38</v>
      </c>
      <c r="D4281" s="66">
        <v>44110</v>
      </c>
      <c r="E4281" s="66">
        <v>44130</v>
      </c>
      <c r="F4281" s="180" t="s">
        <v>1064</v>
      </c>
      <c r="G4281" s="173" t="s">
        <v>16679</v>
      </c>
      <c r="H4281" s="67"/>
      <c r="I4281" s="68"/>
    </row>
    <row r="4282" spans="1:9" ht="14.25" customHeight="1" x14ac:dyDescent="0.25">
      <c r="A4282" s="172" t="s">
        <v>16680</v>
      </c>
      <c r="B4282" s="64" t="s">
        <v>4515</v>
      </c>
      <c r="C4282" s="65">
        <v>38</v>
      </c>
      <c r="D4282" s="66">
        <v>44110</v>
      </c>
      <c r="E4282" s="66">
        <v>44130</v>
      </c>
      <c r="F4282" s="180" t="s">
        <v>383</v>
      </c>
      <c r="G4282" s="173" t="s">
        <v>16681</v>
      </c>
      <c r="H4282" s="67"/>
      <c r="I4282" s="68"/>
    </row>
    <row r="4283" spans="1:9" ht="14.25" customHeight="1" x14ac:dyDescent="0.25">
      <c r="A4283" s="172" t="s">
        <v>16682</v>
      </c>
      <c r="B4283" s="64" t="s">
        <v>7524</v>
      </c>
      <c r="C4283" s="65">
        <v>38</v>
      </c>
      <c r="D4283" s="66">
        <v>44110</v>
      </c>
      <c r="E4283" s="66">
        <v>44130</v>
      </c>
      <c r="F4283" s="180" t="s">
        <v>2985</v>
      </c>
      <c r="G4283" s="173" t="s">
        <v>16683</v>
      </c>
      <c r="H4283" s="67"/>
      <c r="I4283" s="68"/>
    </row>
    <row r="4284" spans="1:9" s="75" customFormat="1" ht="14.25" customHeight="1" x14ac:dyDescent="0.25">
      <c r="A4284" s="172" t="s">
        <v>16684</v>
      </c>
      <c r="B4284" s="64" t="s">
        <v>16685</v>
      </c>
      <c r="C4284" s="65">
        <v>38</v>
      </c>
      <c r="D4284" s="66">
        <v>44110</v>
      </c>
      <c r="E4284" s="66">
        <v>44130</v>
      </c>
      <c r="F4284" s="180" t="s">
        <v>1876</v>
      </c>
      <c r="G4284" s="173" t="s">
        <v>16686</v>
      </c>
      <c r="H4284" s="67"/>
      <c r="I4284" s="95"/>
    </row>
    <row r="4285" spans="1:9" ht="14.25" customHeight="1" x14ac:dyDescent="0.25">
      <c r="A4285" s="172" t="s">
        <v>16687</v>
      </c>
      <c r="B4285" s="64" t="s">
        <v>16688</v>
      </c>
      <c r="C4285" s="65">
        <v>38</v>
      </c>
      <c r="D4285" s="66">
        <v>44110</v>
      </c>
      <c r="E4285" s="66">
        <v>44130</v>
      </c>
      <c r="F4285" s="180" t="s">
        <v>1876</v>
      </c>
      <c r="G4285" s="173" t="s">
        <v>16689</v>
      </c>
      <c r="H4285" s="77"/>
      <c r="I4285" s="68"/>
    </row>
    <row r="4286" spans="1:9" s="75" customFormat="1" ht="14.25" customHeight="1" x14ac:dyDescent="0.25">
      <c r="A4286" s="172" t="s">
        <v>16690</v>
      </c>
      <c r="B4286" s="64" t="s">
        <v>16685</v>
      </c>
      <c r="C4286" s="65">
        <v>38</v>
      </c>
      <c r="D4286" s="66">
        <v>44110</v>
      </c>
      <c r="E4286" s="66">
        <v>44130</v>
      </c>
      <c r="F4286" s="180" t="s">
        <v>1876</v>
      </c>
      <c r="G4286" s="173" t="s">
        <v>16691</v>
      </c>
      <c r="H4286" s="67"/>
      <c r="I4286" s="68"/>
    </row>
    <row r="4287" spans="1:9" ht="14.25" customHeight="1" x14ac:dyDescent="0.25">
      <c r="A4287" s="172" t="s">
        <v>16692</v>
      </c>
      <c r="B4287" s="64" t="s">
        <v>16693</v>
      </c>
      <c r="C4287" s="65">
        <v>38</v>
      </c>
      <c r="D4287" s="66">
        <v>44110</v>
      </c>
      <c r="E4287" s="66">
        <v>44130</v>
      </c>
      <c r="F4287" s="180" t="s">
        <v>5909</v>
      </c>
      <c r="G4287" s="173" t="s">
        <v>16694</v>
      </c>
      <c r="H4287" s="67"/>
      <c r="I4287" s="95"/>
    </row>
    <row r="4288" spans="1:9" ht="14.25" customHeight="1" x14ac:dyDescent="0.25">
      <c r="A4288" s="172" t="s">
        <v>16695</v>
      </c>
      <c r="B4288" s="64" t="s">
        <v>16693</v>
      </c>
      <c r="C4288" s="65">
        <v>38</v>
      </c>
      <c r="D4288" s="66">
        <v>44110</v>
      </c>
      <c r="E4288" s="66">
        <v>44130</v>
      </c>
      <c r="F4288" s="180" t="s">
        <v>5909</v>
      </c>
      <c r="G4288" s="173" t="s">
        <v>16696</v>
      </c>
      <c r="H4288" s="67"/>
      <c r="I4288" s="95"/>
    </row>
    <row r="4289" spans="1:9" ht="14.25" customHeight="1" x14ac:dyDescent="0.25">
      <c r="A4289" s="174" t="s">
        <v>16697</v>
      </c>
      <c r="B4289" s="64" t="s">
        <v>8299</v>
      </c>
      <c r="C4289" s="60">
        <v>38</v>
      </c>
      <c r="D4289" s="61">
        <v>44110</v>
      </c>
      <c r="E4289" s="61">
        <v>44130</v>
      </c>
      <c r="F4289" s="182" t="s">
        <v>5946</v>
      </c>
      <c r="G4289" s="175" t="s">
        <v>16698</v>
      </c>
      <c r="H4289" s="62" t="s">
        <v>13738</v>
      </c>
      <c r="I4289" s="59" t="s">
        <v>7129</v>
      </c>
    </row>
    <row r="4290" spans="1:9" ht="14.25" customHeight="1" x14ac:dyDescent="0.25">
      <c r="A4290" s="174" t="s">
        <v>16697</v>
      </c>
      <c r="B4290" s="64" t="s">
        <v>8299</v>
      </c>
      <c r="C4290" s="60">
        <v>38</v>
      </c>
      <c r="D4290" s="61">
        <v>44110</v>
      </c>
      <c r="E4290" s="61">
        <v>44130</v>
      </c>
      <c r="F4290" s="183" t="s">
        <v>5946</v>
      </c>
      <c r="G4290" s="184" t="s">
        <v>16698</v>
      </c>
      <c r="H4290" s="62" t="s">
        <v>8248</v>
      </c>
      <c r="I4290" s="59" t="s">
        <v>7129</v>
      </c>
    </row>
    <row r="4291" spans="1:9" ht="14.25" customHeight="1" x14ac:dyDescent="0.25">
      <c r="A4291" s="174" t="s">
        <v>16697</v>
      </c>
      <c r="B4291" s="64" t="s">
        <v>8299</v>
      </c>
      <c r="C4291" s="60">
        <v>38</v>
      </c>
      <c r="D4291" s="61">
        <v>44110</v>
      </c>
      <c r="E4291" s="61">
        <v>44130</v>
      </c>
      <c r="F4291" s="185" t="s">
        <v>5946</v>
      </c>
      <c r="G4291" s="186" t="s">
        <v>16698</v>
      </c>
      <c r="H4291" s="62" t="s">
        <v>9395</v>
      </c>
      <c r="I4291" s="59" t="s">
        <v>7129</v>
      </c>
    </row>
    <row r="4292" spans="1:9" ht="14.25" customHeight="1" x14ac:dyDescent="0.25">
      <c r="A4292" s="174" t="s">
        <v>16697</v>
      </c>
      <c r="B4292" s="64" t="s">
        <v>8299</v>
      </c>
      <c r="C4292" s="60">
        <v>38</v>
      </c>
      <c r="D4292" s="61">
        <v>44110</v>
      </c>
      <c r="E4292" s="61">
        <v>44130</v>
      </c>
      <c r="F4292" s="182" t="s">
        <v>5946</v>
      </c>
      <c r="G4292" s="175" t="s">
        <v>16698</v>
      </c>
      <c r="H4292" s="62" t="s">
        <v>9446</v>
      </c>
      <c r="I4292" s="59" t="s">
        <v>7129</v>
      </c>
    </row>
    <row r="4293" spans="1:9" ht="14.25" customHeight="1" x14ac:dyDescent="0.25">
      <c r="A4293" s="174" t="s">
        <v>16697</v>
      </c>
      <c r="B4293" s="64" t="s">
        <v>8299</v>
      </c>
      <c r="C4293" s="60">
        <v>38</v>
      </c>
      <c r="D4293" s="61">
        <v>44110</v>
      </c>
      <c r="E4293" s="61">
        <v>44130</v>
      </c>
      <c r="F4293" s="182" t="s">
        <v>5946</v>
      </c>
      <c r="G4293" s="175" t="s">
        <v>16698</v>
      </c>
      <c r="H4293" s="62" t="s">
        <v>15316</v>
      </c>
      <c r="I4293" s="59" t="s">
        <v>7129</v>
      </c>
    </row>
    <row r="4294" spans="1:9" ht="14.25" customHeight="1" x14ac:dyDescent="0.25">
      <c r="A4294" s="174" t="s">
        <v>16697</v>
      </c>
      <c r="B4294" s="64" t="s">
        <v>8299</v>
      </c>
      <c r="C4294" s="60">
        <v>38</v>
      </c>
      <c r="D4294" s="61">
        <v>44110</v>
      </c>
      <c r="E4294" s="61">
        <v>44130</v>
      </c>
      <c r="F4294" s="182" t="s">
        <v>5946</v>
      </c>
      <c r="G4294" s="175" t="s">
        <v>16698</v>
      </c>
      <c r="H4294" s="62" t="s">
        <v>7793</v>
      </c>
      <c r="I4294" s="59" t="s">
        <v>7129</v>
      </c>
    </row>
    <row r="4295" spans="1:9" ht="14.25" customHeight="1" x14ac:dyDescent="0.25">
      <c r="A4295" s="174" t="s">
        <v>16697</v>
      </c>
      <c r="B4295" s="64" t="s">
        <v>8299</v>
      </c>
      <c r="C4295" s="60">
        <v>38</v>
      </c>
      <c r="D4295" s="61">
        <v>44110</v>
      </c>
      <c r="E4295" s="61">
        <v>44130</v>
      </c>
      <c r="F4295" s="182" t="s">
        <v>5946</v>
      </c>
      <c r="G4295" s="175" t="s">
        <v>16698</v>
      </c>
      <c r="H4295" s="62" t="s">
        <v>16379</v>
      </c>
      <c r="I4295" s="59" t="s">
        <v>7129</v>
      </c>
    </row>
    <row r="4296" spans="1:9" ht="14.25" customHeight="1" x14ac:dyDescent="0.25">
      <c r="A4296" s="174" t="s">
        <v>16697</v>
      </c>
      <c r="B4296" s="64" t="s">
        <v>8299</v>
      </c>
      <c r="C4296" s="60">
        <v>38</v>
      </c>
      <c r="D4296" s="61">
        <v>44110</v>
      </c>
      <c r="E4296" s="61">
        <v>44130</v>
      </c>
      <c r="F4296" s="182" t="s">
        <v>5946</v>
      </c>
      <c r="G4296" s="175" t="s">
        <v>16698</v>
      </c>
      <c r="H4296" s="62" t="s">
        <v>16380</v>
      </c>
      <c r="I4296" s="59" t="s">
        <v>7129</v>
      </c>
    </row>
    <row r="4297" spans="1:9" ht="14.25" customHeight="1" x14ac:dyDescent="0.25">
      <c r="A4297" s="174" t="s">
        <v>16697</v>
      </c>
      <c r="B4297" s="64" t="s">
        <v>8299</v>
      </c>
      <c r="C4297" s="60">
        <v>38</v>
      </c>
      <c r="D4297" s="61">
        <v>44110</v>
      </c>
      <c r="E4297" s="61">
        <v>44130</v>
      </c>
      <c r="F4297" s="182" t="s">
        <v>5946</v>
      </c>
      <c r="G4297" s="175" t="s">
        <v>16698</v>
      </c>
      <c r="H4297" s="62" t="s">
        <v>16381</v>
      </c>
      <c r="I4297" s="59" t="s">
        <v>7129</v>
      </c>
    </row>
    <row r="4298" spans="1:9" s="73" customFormat="1" ht="14.25" customHeight="1" x14ac:dyDescent="0.25">
      <c r="A4298" s="174" t="s">
        <v>16697</v>
      </c>
      <c r="B4298" s="64" t="s">
        <v>8299</v>
      </c>
      <c r="C4298" s="60">
        <v>38</v>
      </c>
      <c r="D4298" s="61">
        <v>44110</v>
      </c>
      <c r="E4298" s="61">
        <v>44130</v>
      </c>
      <c r="F4298" s="182" t="s">
        <v>5946</v>
      </c>
      <c r="G4298" s="175" t="s">
        <v>16698</v>
      </c>
      <c r="H4298" s="62" t="s">
        <v>8250</v>
      </c>
      <c r="I4298" s="59" t="s">
        <v>7129</v>
      </c>
    </row>
    <row r="4299" spans="1:9" ht="14.25" customHeight="1" x14ac:dyDescent="0.25">
      <c r="A4299" s="174" t="s">
        <v>16697</v>
      </c>
      <c r="B4299" s="64" t="s">
        <v>8299</v>
      </c>
      <c r="C4299" s="60">
        <v>38</v>
      </c>
      <c r="D4299" s="61">
        <v>44110</v>
      </c>
      <c r="E4299" s="61">
        <v>44130</v>
      </c>
      <c r="F4299" s="182" t="s">
        <v>5946</v>
      </c>
      <c r="G4299" s="175" t="s">
        <v>16698</v>
      </c>
      <c r="H4299" s="62" t="s">
        <v>9620</v>
      </c>
      <c r="I4299" s="59" t="s">
        <v>7129</v>
      </c>
    </row>
    <row r="4300" spans="1:9" s="73" customFormat="1" ht="14.25" customHeight="1" x14ac:dyDescent="0.25">
      <c r="A4300" s="172" t="s">
        <v>16699</v>
      </c>
      <c r="B4300" s="64" t="s">
        <v>7303</v>
      </c>
      <c r="C4300" s="65">
        <v>38</v>
      </c>
      <c r="D4300" s="66">
        <v>44110</v>
      </c>
      <c r="E4300" s="66">
        <v>44130</v>
      </c>
      <c r="F4300" s="180" t="s">
        <v>6045</v>
      </c>
      <c r="G4300" s="173" t="s">
        <v>16700</v>
      </c>
      <c r="H4300" s="67"/>
      <c r="I4300" s="68"/>
    </row>
    <row r="4301" spans="1:9" ht="14.25" customHeight="1" x14ac:dyDescent="0.25">
      <c r="A4301" s="172" t="s">
        <v>16701</v>
      </c>
      <c r="B4301" s="64" t="s">
        <v>16702</v>
      </c>
      <c r="C4301" s="65">
        <v>38</v>
      </c>
      <c r="D4301" s="66">
        <v>44110</v>
      </c>
      <c r="E4301" s="66">
        <v>44130</v>
      </c>
      <c r="F4301" s="180" t="s">
        <v>430</v>
      </c>
      <c r="G4301" s="173" t="s">
        <v>16703</v>
      </c>
      <c r="H4301" s="67"/>
      <c r="I4301" s="68"/>
    </row>
    <row r="4302" spans="1:9" s="73" customFormat="1" ht="14.25" customHeight="1" x14ac:dyDescent="0.25">
      <c r="A4302" s="172" t="s">
        <v>16704</v>
      </c>
      <c r="B4302" s="64" t="s">
        <v>16705</v>
      </c>
      <c r="C4302" s="65">
        <v>38</v>
      </c>
      <c r="D4302" s="66">
        <v>44110</v>
      </c>
      <c r="E4302" s="66">
        <v>44130</v>
      </c>
      <c r="F4302" s="180" t="s">
        <v>112</v>
      </c>
      <c r="G4302" s="173" t="s">
        <v>16706</v>
      </c>
      <c r="H4302" s="67"/>
      <c r="I4302" s="72"/>
    </row>
    <row r="4303" spans="1:9" ht="14.25" customHeight="1" x14ac:dyDescent="0.25">
      <c r="A4303" s="172" t="s">
        <v>16707</v>
      </c>
      <c r="B4303" s="64" t="s">
        <v>16708</v>
      </c>
      <c r="C4303" s="65">
        <v>38</v>
      </c>
      <c r="D4303" s="66">
        <v>44110</v>
      </c>
      <c r="E4303" s="66">
        <v>44130</v>
      </c>
      <c r="F4303" s="180" t="s">
        <v>112</v>
      </c>
      <c r="G4303" s="173" t="s">
        <v>16709</v>
      </c>
      <c r="H4303" s="67"/>
      <c r="I4303" s="68"/>
    </row>
    <row r="4304" spans="1:9" ht="14.25" customHeight="1" x14ac:dyDescent="0.25">
      <c r="A4304" s="172" t="s">
        <v>16710</v>
      </c>
      <c r="B4304" s="64" t="s">
        <v>4174</v>
      </c>
      <c r="C4304" s="65">
        <v>38</v>
      </c>
      <c r="D4304" s="66">
        <v>44110</v>
      </c>
      <c r="E4304" s="66">
        <v>44130</v>
      </c>
      <c r="F4304" s="180" t="s">
        <v>112</v>
      </c>
      <c r="G4304" s="173" t="s">
        <v>16711</v>
      </c>
      <c r="H4304" s="67"/>
      <c r="I4304" s="68"/>
    </row>
    <row r="4305" spans="1:9" s="73" customFormat="1" ht="14.25" customHeight="1" x14ac:dyDescent="0.25">
      <c r="A4305" s="172" t="s">
        <v>16712</v>
      </c>
      <c r="B4305" s="64" t="s">
        <v>4174</v>
      </c>
      <c r="C4305" s="65">
        <v>38</v>
      </c>
      <c r="D4305" s="66">
        <v>44110</v>
      </c>
      <c r="E4305" s="66">
        <v>44130</v>
      </c>
      <c r="F4305" s="180" t="s">
        <v>112</v>
      </c>
      <c r="G4305" s="173" t="s">
        <v>16713</v>
      </c>
      <c r="H4305" s="67"/>
      <c r="I4305" s="68"/>
    </row>
    <row r="4306" spans="1:9" ht="14.25" customHeight="1" x14ac:dyDescent="0.25">
      <c r="A4306" s="172" t="s">
        <v>16714</v>
      </c>
      <c r="B4306" s="64" t="s">
        <v>14718</v>
      </c>
      <c r="C4306" s="65">
        <v>38</v>
      </c>
      <c r="D4306" s="66">
        <v>44110</v>
      </c>
      <c r="E4306" s="66">
        <v>44130</v>
      </c>
      <c r="F4306" s="187" t="s">
        <v>6126</v>
      </c>
      <c r="G4306" s="173" t="s">
        <v>16715</v>
      </c>
      <c r="H4306" s="67"/>
      <c r="I4306" s="68"/>
    </row>
    <row r="4307" spans="1:9" ht="14.25" customHeight="1" x14ac:dyDescent="0.25">
      <c r="A4307" s="174" t="s">
        <v>16716</v>
      </c>
      <c r="B4307" s="64" t="s">
        <v>16717</v>
      </c>
      <c r="C4307" s="60">
        <v>38</v>
      </c>
      <c r="D4307" s="61">
        <v>44110</v>
      </c>
      <c r="E4307" s="61">
        <v>44130</v>
      </c>
      <c r="F4307" s="182" t="s">
        <v>366</v>
      </c>
      <c r="G4307" s="175" t="s">
        <v>16718</v>
      </c>
      <c r="H4307" s="62" t="s">
        <v>16719</v>
      </c>
      <c r="I4307" s="59" t="s">
        <v>7129</v>
      </c>
    </row>
    <row r="4308" spans="1:9" ht="14.25" customHeight="1" x14ac:dyDescent="0.25">
      <c r="A4308" s="174" t="s">
        <v>16720</v>
      </c>
      <c r="B4308" s="64" t="s">
        <v>8101</v>
      </c>
      <c r="C4308" s="60">
        <v>38</v>
      </c>
      <c r="D4308" s="61">
        <v>44110</v>
      </c>
      <c r="E4308" s="61">
        <v>44130</v>
      </c>
      <c r="F4308" s="182" t="s">
        <v>6183</v>
      </c>
      <c r="G4308" s="175" t="s">
        <v>16721</v>
      </c>
      <c r="H4308" s="62" t="s">
        <v>4708</v>
      </c>
      <c r="I4308" s="59" t="s">
        <v>7129</v>
      </c>
    </row>
    <row r="4309" spans="1:9" ht="14.25" customHeight="1" x14ac:dyDescent="0.25">
      <c r="A4309" s="172" t="s">
        <v>16722</v>
      </c>
      <c r="B4309" s="64" t="s">
        <v>16239</v>
      </c>
      <c r="C4309" s="65">
        <v>38</v>
      </c>
      <c r="D4309" s="66">
        <v>44110</v>
      </c>
      <c r="E4309" s="66">
        <v>44130</v>
      </c>
      <c r="F4309" s="180" t="s">
        <v>6198</v>
      </c>
      <c r="G4309" s="173" t="s">
        <v>16723</v>
      </c>
      <c r="H4309" s="67"/>
      <c r="I4309" s="68"/>
    </row>
    <row r="4310" spans="1:9" s="73" customFormat="1" ht="14.25" customHeight="1" x14ac:dyDescent="0.25">
      <c r="A4310" s="172" t="s">
        <v>16724</v>
      </c>
      <c r="B4310" s="64" t="s">
        <v>16239</v>
      </c>
      <c r="C4310" s="65">
        <v>38</v>
      </c>
      <c r="D4310" s="66">
        <v>44110</v>
      </c>
      <c r="E4310" s="66">
        <v>44130</v>
      </c>
      <c r="F4310" s="180" t="s">
        <v>6198</v>
      </c>
      <c r="G4310" s="173" t="s">
        <v>16725</v>
      </c>
      <c r="H4310" s="67"/>
      <c r="I4310" s="68"/>
    </row>
    <row r="4311" spans="1:9" s="73" customFormat="1" ht="14.25" customHeight="1" x14ac:dyDescent="0.25">
      <c r="A4311" s="172" t="s">
        <v>16726</v>
      </c>
      <c r="B4311" s="64" t="s">
        <v>16239</v>
      </c>
      <c r="C4311" s="65">
        <v>38</v>
      </c>
      <c r="D4311" s="66">
        <v>44110</v>
      </c>
      <c r="E4311" s="66">
        <v>44130</v>
      </c>
      <c r="F4311" s="180" t="s">
        <v>6198</v>
      </c>
      <c r="G4311" s="173" t="s">
        <v>16727</v>
      </c>
      <c r="H4311" s="67"/>
      <c r="I4311" s="68"/>
    </row>
    <row r="4312" spans="1:9" s="73" customFormat="1" ht="14.25" customHeight="1" x14ac:dyDescent="0.25">
      <c r="A4312" s="172" t="s">
        <v>16728</v>
      </c>
      <c r="B4312" s="64" t="s">
        <v>16239</v>
      </c>
      <c r="C4312" s="65">
        <v>38</v>
      </c>
      <c r="D4312" s="66">
        <v>44110</v>
      </c>
      <c r="E4312" s="66">
        <v>44130</v>
      </c>
      <c r="F4312" s="180" t="s">
        <v>6198</v>
      </c>
      <c r="G4312" s="173" t="s">
        <v>16729</v>
      </c>
      <c r="H4312" s="67"/>
      <c r="I4312" s="72"/>
    </row>
    <row r="4313" spans="1:9" s="73" customFormat="1" ht="14.25" customHeight="1" x14ac:dyDescent="0.25">
      <c r="A4313" s="172" t="s">
        <v>16730</v>
      </c>
      <c r="B4313" s="64" t="s">
        <v>16239</v>
      </c>
      <c r="C4313" s="65">
        <v>38</v>
      </c>
      <c r="D4313" s="66">
        <v>44110</v>
      </c>
      <c r="E4313" s="66">
        <v>44130</v>
      </c>
      <c r="F4313" s="180" t="s">
        <v>6198</v>
      </c>
      <c r="G4313" s="173" t="s">
        <v>16731</v>
      </c>
      <c r="H4313" s="67"/>
      <c r="I4313" s="68"/>
    </row>
    <row r="4314" spans="1:9" ht="14.25" customHeight="1" x14ac:dyDescent="0.25">
      <c r="A4314" s="172" t="s">
        <v>16732</v>
      </c>
      <c r="B4314" s="64" t="s">
        <v>16239</v>
      </c>
      <c r="C4314" s="65">
        <v>38</v>
      </c>
      <c r="D4314" s="66">
        <v>44110</v>
      </c>
      <c r="E4314" s="66">
        <v>44130</v>
      </c>
      <c r="F4314" s="180" t="s">
        <v>6198</v>
      </c>
      <c r="G4314" s="173" t="s">
        <v>16733</v>
      </c>
      <c r="H4314" s="67"/>
      <c r="I4314" s="68"/>
    </row>
    <row r="4315" spans="1:9" ht="14.25" customHeight="1" x14ac:dyDescent="0.25">
      <c r="A4315" s="172" t="s">
        <v>16734</v>
      </c>
      <c r="B4315" s="64" t="s">
        <v>16239</v>
      </c>
      <c r="C4315" s="65">
        <v>38</v>
      </c>
      <c r="D4315" s="66">
        <v>44110</v>
      </c>
      <c r="E4315" s="66">
        <v>44130</v>
      </c>
      <c r="F4315" s="180" t="s">
        <v>6198</v>
      </c>
      <c r="G4315" s="173" t="s">
        <v>16735</v>
      </c>
      <c r="H4315" s="67"/>
      <c r="I4315" s="68"/>
    </row>
    <row r="4316" spans="1:9" s="75" customFormat="1" ht="14.25" customHeight="1" x14ac:dyDescent="0.25">
      <c r="A4316" s="172" t="s">
        <v>16736</v>
      </c>
      <c r="B4316" s="64" t="s">
        <v>16239</v>
      </c>
      <c r="C4316" s="65">
        <v>38</v>
      </c>
      <c r="D4316" s="66">
        <v>44110</v>
      </c>
      <c r="E4316" s="66">
        <v>44130</v>
      </c>
      <c r="F4316" s="180" t="s">
        <v>6198</v>
      </c>
      <c r="G4316" s="173" t="s">
        <v>16737</v>
      </c>
      <c r="H4316" s="67"/>
      <c r="I4316" s="68"/>
    </row>
    <row r="4317" spans="1:9" ht="14.25" customHeight="1" x14ac:dyDescent="0.25">
      <c r="A4317" s="172" t="s">
        <v>16738</v>
      </c>
      <c r="B4317" s="64" t="s">
        <v>16239</v>
      </c>
      <c r="C4317" s="65">
        <v>38</v>
      </c>
      <c r="D4317" s="66">
        <v>44110</v>
      </c>
      <c r="E4317" s="66">
        <v>44130</v>
      </c>
      <c r="F4317" s="188" t="s">
        <v>6198</v>
      </c>
      <c r="G4317" s="140" t="s">
        <v>16739</v>
      </c>
      <c r="H4317" s="67"/>
      <c r="I4317" s="68"/>
    </row>
    <row r="4318" spans="1:9" ht="14.25" customHeight="1" x14ac:dyDescent="0.25">
      <c r="A4318" s="172" t="s">
        <v>16740</v>
      </c>
      <c r="B4318" s="64" t="s">
        <v>16239</v>
      </c>
      <c r="C4318" s="65">
        <v>38</v>
      </c>
      <c r="D4318" s="66">
        <v>44110</v>
      </c>
      <c r="E4318" s="66">
        <v>44130</v>
      </c>
      <c r="F4318" s="188" t="s">
        <v>6198</v>
      </c>
      <c r="G4318" s="140" t="s">
        <v>16741</v>
      </c>
      <c r="H4318" s="67"/>
      <c r="I4318" s="68"/>
    </row>
    <row r="4319" spans="1:9" s="73" customFormat="1" ht="14.25" customHeight="1" x14ac:dyDescent="0.25">
      <c r="A4319" s="172" t="s">
        <v>16742</v>
      </c>
      <c r="B4319" s="64" t="s">
        <v>16239</v>
      </c>
      <c r="C4319" s="65">
        <v>38</v>
      </c>
      <c r="D4319" s="66">
        <v>44110</v>
      </c>
      <c r="E4319" s="66">
        <v>44130</v>
      </c>
      <c r="F4319" s="188" t="s">
        <v>6198</v>
      </c>
      <c r="G4319" s="140" t="s">
        <v>16743</v>
      </c>
      <c r="H4319" s="67"/>
      <c r="I4319" s="68"/>
    </row>
    <row r="4320" spans="1:9" s="75" customFormat="1" ht="14.25" customHeight="1" x14ac:dyDescent="0.25">
      <c r="A4320" s="176" t="s">
        <v>16744</v>
      </c>
      <c r="B4320" s="81" t="s">
        <v>14974</v>
      </c>
      <c r="C4320" s="82">
        <v>38</v>
      </c>
      <c r="D4320" s="83">
        <v>44110</v>
      </c>
      <c r="E4320" s="83">
        <v>44130</v>
      </c>
      <c r="F4320" s="189" t="s">
        <v>6204</v>
      </c>
      <c r="G4320" s="179" t="s">
        <v>16745</v>
      </c>
      <c r="H4320" s="84" t="s">
        <v>3985</v>
      </c>
      <c r="I4320" s="80" t="s">
        <v>7224</v>
      </c>
    </row>
    <row r="4321" spans="1:9" ht="14.25" customHeight="1" x14ac:dyDescent="0.25">
      <c r="A4321" s="172" t="s">
        <v>16746</v>
      </c>
      <c r="B4321" s="64" t="s">
        <v>16747</v>
      </c>
      <c r="C4321" s="65">
        <v>38</v>
      </c>
      <c r="D4321" s="66">
        <v>44110</v>
      </c>
      <c r="E4321" s="66">
        <v>44130</v>
      </c>
      <c r="F4321" s="188" t="s">
        <v>628</v>
      </c>
      <c r="G4321" s="140" t="s">
        <v>16748</v>
      </c>
      <c r="H4321" s="67"/>
      <c r="I4321" s="68"/>
    </row>
    <row r="4322" spans="1:9" ht="14.25" customHeight="1" x14ac:dyDescent="0.25">
      <c r="A4322" s="172" t="s">
        <v>16749</v>
      </c>
      <c r="B4322" s="64" t="s">
        <v>16747</v>
      </c>
      <c r="C4322" s="65">
        <v>38</v>
      </c>
      <c r="D4322" s="66">
        <v>44110</v>
      </c>
      <c r="E4322" s="66">
        <v>44130</v>
      </c>
      <c r="F4322" s="188" t="s">
        <v>628</v>
      </c>
      <c r="G4322" s="140" t="s">
        <v>16750</v>
      </c>
      <c r="H4322" s="67"/>
      <c r="I4322" s="68"/>
    </row>
    <row r="4323" spans="1:9" ht="14.25" customHeight="1" x14ac:dyDescent="0.25">
      <c r="A4323" s="174" t="s">
        <v>16751</v>
      </c>
      <c r="B4323" s="64" t="s">
        <v>8299</v>
      </c>
      <c r="C4323" s="60">
        <v>38</v>
      </c>
      <c r="D4323" s="61">
        <v>44110</v>
      </c>
      <c r="E4323" s="61">
        <v>44130</v>
      </c>
      <c r="F4323" s="185" t="s">
        <v>816</v>
      </c>
      <c r="G4323" s="186" t="s">
        <v>16752</v>
      </c>
      <c r="H4323" s="62" t="s">
        <v>8120</v>
      </c>
      <c r="I4323" s="59" t="s">
        <v>7129</v>
      </c>
    </row>
    <row r="4324" spans="1:9" ht="14.25" customHeight="1" x14ac:dyDescent="0.25">
      <c r="A4324" s="172" t="s">
        <v>16753</v>
      </c>
      <c r="B4324" s="64" t="s">
        <v>8164</v>
      </c>
      <c r="C4324" s="65">
        <v>38</v>
      </c>
      <c r="D4324" s="66">
        <v>44110</v>
      </c>
      <c r="E4324" s="66">
        <v>44130</v>
      </c>
      <c r="F4324" s="188" t="s">
        <v>695</v>
      </c>
      <c r="G4324" s="140" t="s">
        <v>16754</v>
      </c>
      <c r="H4324" s="67"/>
      <c r="I4324" s="68"/>
    </row>
    <row r="4325" spans="1:9" ht="14.25" customHeight="1" x14ac:dyDescent="0.25">
      <c r="A4325" s="172" t="s">
        <v>16755</v>
      </c>
      <c r="B4325" s="64" t="s">
        <v>8299</v>
      </c>
      <c r="C4325" s="65">
        <v>38</v>
      </c>
      <c r="D4325" s="66">
        <v>44110</v>
      </c>
      <c r="E4325" s="66">
        <v>44130</v>
      </c>
      <c r="F4325" s="188" t="s">
        <v>695</v>
      </c>
      <c r="G4325" s="140" t="s">
        <v>16756</v>
      </c>
      <c r="H4325" s="67"/>
      <c r="I4325" s="72"/>
    </row>
    <row r="4326" spans="1:9" ht="14.25" customHeight="1" x14ac:dyDescent="0.25">
      <c r="A4326" s="172" t="s">
        <v>16757</v>
      </c>
      <c r="B4326" s="64" t="s">
        <v>16758</v>
      </c>
      <c r="C4326" s="65">
        <v>38</v>
      </c>
      <c r="D4326" s="66">
        <v>44110</v>
      </c>
      <c r="E4326" s="66">
        <v>44130</v>
      </c>
      <c r="F4326" s="188" t="s">
        <v>1074</v>
      </c>
      <c r="G4326" s="140" t="s">
        <v>16759</v>
      </c>
      <c r="H4326" s="67"/>
      <c r="I4326" s="95"/>
    </row>
    <row r="4327" spans="1:9" ht="14.25" customHeight="1" x14ac:dyDescent="0.25">
      <c r="A4327" s="172" t="s">
        <v>16760</v>
      </c>
      <c r="B4327" s="64" t="s">
        <v>15605</v>
      </c>
      <c r="C4327" s="65">
        <v>38</v>
      </c>
      <c r="D4327" s="66">
        <v>44110</v>
      </c>
      <c r="E4327" s="66">
        <v>44130</v>
      </c>
      <c r="F4327" s="188" t="s">
        <v>67</v>
      </c>
      <c r="G4327" s="140" t="s">
        <v>16761</v>
      </c>
      <c r="H4327" s="67"/>
      <c r="I4327" s="68"/>
    </row>
    <row r="4328" spans="1:9" ht="14.25" customHeight="1" x14ac:dyDescent="0.25">
      <c r="A4328" s="172" t="s">
        <v>16762</v>
      </c>
      <c r="B4328" s="64" t="s">
        <v>16747</v>
      </c>
      <c r="C4328" s="65">
        <v>38</v>
      </c>
      <c r="D4328" s="66">
        <v>44110</v>
      </c>
      <c r="E4328" s="66">
        <v>44130</v>
      </c>
      <c r="F4328" s="188" t="s">
        <v>154</v>
      </c>
      <c r="G4328" s="140" t="s">
        <v>16763</v>
      </c>
      <c r="H4328" s="67"/>
      <c r="I4328" s="95"/>
    </row>
    <row r="4329" spans="1:9" ht="14.25" customHeight="1" x14ac:dyDescent="0.25">
      <c r="A4329" s="172" t="s">
        <v>16764</v>
      </c>
      <c r="B4329" s="64" t="s">
        <v>16765</v>
      </c>
      <c r="C4329" s="65">
        <v>38</v>
      </c>
      <c r="D4329" s="66">
        <v>44110</v>
      </c>
      <c r="E4329" s="66">
        <v>44130</v>
      </c>
      <c r="F4329" s="188" t="s">
        <v>590</v>
      </c>
      <c r="G4329" s="140" t="s">
        <v>16766</v>
      </c>
      <c r="H4329" s="67"/>
      <c r="I4329" s="68"/>
    </row>
    <row r="4330" spans="1:9" ht="14.25" customHeight="1" x14ac:dyDescent="0.25">
      <c r="A4330" s="172" t="s">
        <v>16767</v>
      </c>
      <c r="B4330" s="64" t="s">
        <v>14964</v>
      </c>
      <c r="C4330" s="65">
        <v>38</v>
      </c>
      <c r="D4330" s="66">
        <v>44110</v>
      </c>
      <c r="E4330" s="66">
        <v>44130</v>
      </c>
      <c r="F4330" s="188" t="s">
        <v>6367</v>
      </c>
      <c r="G4330" s="140" t="s">
        <v>16768</v>
      </c>
      <c r="H4330" s="67"/>
      <c r="I4330" s="68"/>
    </row>
    <row r="4331" spans="1:9" ht="14.25" customHeight="1" x14ac:dyDescent="0.25">
      <c r="A4331" s="172" t="s">
        <v>16769</v>
      </c>
      <c r="B4331" s="64" t="s">
        <v>14793</v>
      </c>
      <c r="C4331" s="65">
        <v>38</v>
      </c>
      <c r="D4331" s="66">
        <v>44110</v>
      </c>
      <c r="E4331" s="66">
        <v>44130</v>
      </c>
      <c r="F4331" s="188" t="s">
        <v>6367</v>
      </c>
      <c r="G4331" s="140" t="s">
        <v>16770</v>
      </c>
      <c r="H4331" s="67"/>
      <c r="I4331" s="68"/>
    </row>
    <row r="4332" spans="1:9" ht="14.25" customHeight="1" x14ac:dyDescent="0.25">
      <c r="A4332" s="176" t="s">
        <v>16771</v>
      </c>
      <c r="B4332" s="81" t="s">
        <v>16772</v>
      </c>
      <c r="C4332" s="82">
        <v>38</v>
      </c>
      <c r="D4332" s="83">
        <v>44110</v>
      </c>
      <c r="E4332" s="83">
        <v>44130</v>
      </c>
      <c r="F4332" s="189" t="s">
        <v>2110</v>
      </c>
      <c r="G4332" s="179" t="s">
        <v>16773</v>
      </c>
      <c r="H4332" s="84" t="s">
        <v>7793</v>
      </c>
      <c r="I4332" s="80" t="s">
        <v>7224</v>
      </c>
    </row>
    <row r="4333" spans="1:9" ht="14.25" customHeight="1" x14ac:dyDescent="0.25">
      <c r="A4333" s="174" t="s">
        <v>16771</v>
      </c>
      <c r="B4333" s="64" t="s">
        <v>16772</v>
      </c>
      <c r="C4333" s="60">
        <v>38</v>
      </c>
      <c r="D4333" s="61">
        <v>44110</v>
      </c>
      <c r="E4333" s="61">
        <v>44130</v>
      </c>
      <c r="F4333" s="185" t="s">
        <v>2110</v>
      </c>
      <c r="G4333" s="186" t="s">
        <v>16773</v>
      </c>
      <c r="H4333" s="62" t="s">
        <v>8270</v>
      </c>
      <c r="I4333" s="59" t="s">
        <v>7129</v>
      </c>
    </row>
    <row r="4334" spans="1:9" ht="14.25" customHeight="1" x14ac:dyDescent="0.25">
      <c r="A4334" s="174" t="s">
        <v>16774</v>
      </c>
      <c r="B4334" s="64" t="s">
        <v>16772</v>
      </c>
      <c r="C4334" s="60">
        <v>38</v>
      </c>
      <c r="D4334" s="61">
        <v>44110</v>
      </c>
      <c r="E4334" s="61">
        <v>44130</v>
      </c>
      <c r="F4334" s="185" t="s">
        <v>2110</v>
      </c>
      <c r="G4334" s="186" t="s">
        <v>16775</v>
      </c>
      <c r="H4334" s="128" t="s">
        <v>8270</v>
      </c>
      <c r="I4334" s="59" t="s">
        <v>7129</v>
      </c>
    </row>
    <row r="4335" spans="1:9" ht="14.25" customHeight="1" x14ac:dyDescent="0.25">
      <c r="A4335" s="176" t="s">
        <v>16774</v>
      </c>
      <c r="B4335" s="81" t="s">
        <v>16772</v>
      </c>
      <c r="C4335" s="82">
        <v>38</v>
      </c>
      <c r="D4335" s="83">
        <v>44110</v>
      </c>
      <c r="E4335" s="83">
        <v>44130</v>
      </c>
      <c r="F4335" s="189" t="s">
        <v>2110</v>
      </c>
      <c r="G4335" s="179" t="s">
        <v>16775</v>
      </c>
      <c r="H4335" s="84" t="s">
        <v>7793</v>
      </c>
      <c r="I4335" s="80" t="s">
        <v>7224</v>
      </c>
    </row>
    <row r="4336" spans="1:9" ht="14.25" customHeight="1" x14ac:dyDescent="0.25">
      <c r="A4336" s="174" t="s">
        <v>16776</v>
      </c>
      <c r="B4336" s="17" t="s">
        <v>16772</v>
      </c>
      <c r="C4336" s="60">
        <v>38</v>
      </c>
      <c r="D4336" s="61">
        <v>44110</v>
      </c>
      <c r="E4336" s="61">
        <v>44130</v>
      </c>
      <c r="F4336" s="185" t="s">
        <v>2110</v>
      </c>
      <c r="G4336" s="186" t="s">
        <v>16777</v>
      </c>
      <c r="H4336" s="62" t="s">
        <v>8270</v>
      </c>
      <c r="I4336" s="59" t="s">
        <v>7129</v>
      </c>
    </row>
    <row r="4337" spans="1:9" s="75" customFormat="1" ht="14.25" customHeight="1" x14ac:dyDescent="0.25">
      <c r="A4337" s="176" t="s">
        <v>16776</v>
      </c>
      <c r="B4337" s="81" t="s">
        <v>16772</v>
      </c>
      <c r="C4337" s="82">
        <v>38</v>
      </c>
      <c r="D4337" s="83">
        <v>44110</v>
      </c>
      <c r="E4337" s="83">
        <v>44130</v>
      </c>
      <c r="F4337" s="189" t="s">
        <v>2110</v>
      </c>
      <c r="G4337" s="179" t="s">
        <v>16777</v>
      </c>
      <c r="H4337" s="84" t="s">
        <v>7793</v>
      </c>
      <c r="I4337" s="80" t="s">
        <v>7224</v>
      </c>
    </row>
    <row r="4338" spans="1:9" s="73" customFormat="1" ht="14.25" customHeight="1" x14ac:dyDescent="0.25">
      <c r="A4338" s="174" t="s">
        <v>16778</v>
      </c>
      <c r="B4338" s="17" t="s">
        <v>16779</v>
      </c>
      <c r="C4338" s="60">
        <v>38</v>
      </c>
      <c r="D4338" s="61">
        <v>44110</v>
      </c>
      <c r="E4338" s="61">
        <v>44130</v>
      </c>
      <c r="F4338" s="185" t="s">
        <v>2110</v>
      </c>
      <c r="G4338" s="186" t="s">
        <v>16780</v>
      </c>
      <c r="H4338" s="62" t="s">
        <v>7793</v>
      </c>
      <c r="I4338" s="59" t="s">
        <v>7129</v>
      </c>
    </row>
    <row r="4339" spans="1:9" s="75" customFormat="1" ht="14.25" customHeight="1" x14ac:dyDescent="0.25">
      <c r="A4339" s="174" t="s">
        <v>16778</v>
      </c>
      <c r="B4339" s="17" t="s">
        <v>16779</v>
      </c>
      <c r="C4339" s="60">
        <v>38</v>
      </c>
      <c r="D4339" s="61">
        <v>44110</v>
      </c>
      <c r="E4339" s="61">
        <v>44130</v>
      </c>
      <c r="F4339" s="185" t="s">
        <v>2110</v>
      </c>
      <c r="G4339" s="186" t="s">
        <v>16780</v>
      </c>
      <c r="H4339" s="62" t="s">
        <v>8270</v>
      </c>
      <c r="I4339" s="59" t="s">
        <v>7129</v>
      </c>
    </row>
    <row r="4340" spans="1:9" ht="14.25" customHeight="1" x14ac:dyDescent="0.25">
      <c r="A4340" s="174" t="s">
        <v>16781</v>
      </c>
      <c r="B4340" s="17" t="s">
        <v>16782</v>
      </c>
      <c r="C4340" s="60">
        <v>38</v>
      </c>
      <c r="D4340" s="61">
        <v>44110</v>
      </c>
      <c r="E4340" s="61">
        <v>44130</v>
      </c>
      <c r="F4340" s="185" t="s">
        <v>2110</v>
      </c>
      <c r="G4340" s="186" t="s">
        <v>16783</v>
      </c>
      <c r="H4340" s="62" t="s">
        <v>8270</v>
      </c>
      <c r="I4340" s="59" t="s">
        <v>7129</v>
      </c>
    </row>
    <row r="4341" spans="1:9" ht="14.25" customHeight="1" x14ac:dyDescent="0.25">
      <c r="A4341" s="174" t="s">
        <v>16781</v>
      </c>
      <c r="B4341" s="17" t="s">
        <v>16782</v>
      </c>
      <c r="C4341" s="60">
        <v>38</v>
      </c>
      <c r="D4341" s="61">
        <v>44110</v>
      </c>
      <c r="E4341" s="61">
        <v>44130</v>
      </c>
      <c r="F4341" s="185" t="s">
        <v>2110</v>
      </c>
      <c r="G4341" s="186" t="s">
        <v>16783</v>
      </c>
      <c r="H4341" s="62" t="s">
        <v>7793</v>
      </c>
      <c r="I4341" s="59" t="s">
        <v>7129</v>
      </c>
    </row>
    <row r="4342" spans="1:9" s="73" customFormat="1" ht="14.25" customHeight="1" x14ac:dyDescent="0.25">
      <c r="A4342" s="176" t="s">
        <v>16784</v>
      </c>
      <c r="B4342" s="81" t="s">
        <v>16782</v>
      </c>
      <c r="C4342" s="82">
        <v>38</v>
      </c>
      <c r="D4342" s="83">
        <v>44110</v>
      </c>
      <c r="E4342" s="83">
        <v>44130</v>
      </c>
      <c r="F4342" s="189" t="s">
        <v>2110</v>
      </c>
      <c r="G4342" s="179" t="s">
        <v>16785</v>
      </c>
      <c r="H4342" s="84" t="s">
        <v>7793</v>
      </c>
      <c r="I4342" s="85" t="s">
        <v>7224</v>
      </c>
    </row>
    <row r="4343" spans="1:9" s="73" customFormat="1" ht="14.25" customHeight="1" x14ac:dyDescent="0.25">
      <c r="A4343" s="174" t="s">
        <v>16784</v>
      </c>
      <c r="B4343" s="17" t="s">
        <v>16782</v>
      </c>
      <c r="C4343" s="60">
        <v>38</v>
      </c>
      <c r="D4343" s="61">
        <v>44110</v>
      </c>
      <c r="E4343" s="61">
        <v>44130</v>
      </c>
      <c r="F4343" s="185" t="s">
        <v>2110</v>
      </c>
      <c r="G4343" s="186" t="s">
        <v>16785</v>
      </c>
      <c r="H4343" s="62" t="s">
        <v>8270</v>
      </c>
      <c r="I4343" s="59" t="s">
        <v>7129</v>
      </c>
    </row>
    <row r="4344" spans="1:9" ht="14.25" customHeight="1" x14ac:dyDescent="0.25">
      <c r="A4344" s="174" t="s">
        <v>16786</v>
      </c>
      <c r="B4344" s="17" t="s">
        <v>16782</v>
      </c>
      <c r="C4344" s="60">
        <v>38</v>
      </c>
      <c r="D4344" s="61">
        <v>44110</v>
      </c>
      <c r="E4344" s="61">
        <v>44130</v>
      </c>
      <c r="F4344" s="185" t="s">
        <v>2110</v>
      </c>
      <c r="G4344" s="186" t="s">
        <v>16787</v>
      </c>
      <c r="H4344" s="62" t="s">
        <v>8270</v>
      </c>
      <c r="I4344" s="59" t="s">
        <v>7129</v>
      </c>
    </row>
    <row r="4345" spans="1:9" ht="14.25" customHeight="1" x14ac:dyDescent="0.25">
      <c r="A4345" s="174" t="s">
        <v>16786</v>
      </c>
      <c r="B4345" s="17" t="s">
        <v>16782</v>
      </c>
      <c r="C4345" s="60">
        <v>38</v>
      </c>
      <c r="D4345" s="61">
        <v>44110</v>
      </c>
      <c r="E4345" s="61">
        <v>44130</v>
      </c>
      <c r="F4345" s="185" t="s">
        <v>2110</v>
      </c>
      <c r="G4345" s="186" t="s">
        <v>16787</v>
      </c>
      <c r="H4345" s="62" t="s">
        <v>7793</v>
      </c>
      <c r="I4345" s="59" t="s">
        <v>7129</v>
      </c>
    </row>
    <row r="4346" spans="1:9" ht="14.25" customHeight="1" x14ac:dyDescent="0.25">
      <c r="A4346" s="174" t="s">
        <v>16788</v>
      </c>
      <c r="B4346" s="17" t="s">
        <v>16782</v>
      </c>
      <c r="C4346" s="60">
        <v>38</v>
      </c>
      <c r="D4346" s="61">
        <v>44110</v>
      </c>
      <c r="E4346" s="61">
        <v>44130</v>
      </c>
      <c r="F4346" s="185" t="s">
        <v>2110</v>
      </c>
      <c r="G4346" s="186" t="s">
        <v>16789</v>
      </c>
      <c r="H4346" s="62" t="s">
        <v>7793</v>
      </c>
      <c r="I4346" s="59" t="s">
        <v>7129</v>
      </c>
    </row>
    <row r="4347" spans="1:9" ht="14.25" customHeight="1" x14ac:dyDescent="0.25">
      <c r="A4347" s="174" t="s">
        <v>16788</v>
      </c>
      <c r="B4347" s="17" t="s">
        <v>16782</v>
      </c>
      <c r="C4347" s="60">
        <v>38</v>
      </c>
      <c r="D4347" s="61">
        <v>44110</v>
      </c>
      <c r="E4347" s="61">
        <v>44130</v>
      </c>
      <c r="F4347" s="185" t="s">
        <v>2110</v>
      </c>
      <c r="G4347" s="186" t="s">
        <v>16789</v>
      </c>
      <c r="H4347" s="62" t="s">
        <v>8270</v>
      </c>
      <c r="I4347" s="59" t="s">
        <v>7129</v>
      </c>
    </row>
    <row r="4348" spans="1:9" s="73" customFormat="1" ht="14.25" customHeight="1" x14ac:dyDescent="0.25">
      <c r="A4348" s="174" t="s">
        <v>16790</v>
      </c>
      <c r="B4348" s="17" t="s">
        <v>16782</v>
      </c>
      <c r="C4348" s="60">
        <v>38</v>
      </c>
      <c r="D4348" s="61">
        <v>44110</v>
      </c>
      <c r="E4348" s="61">
        <v>44130</v>
      </c>
      <c r="F4348" s="190" t="s">
        <v>2110</v>
      </c>
      <c r="G4348" s="186" t="s">
        <v>16791</v>
      </c>
      <c r="H4348" s="62" t="s">
        <v>8270</v>
      </c>
      <c r="I4348" s="59" t="s">
        <v>7129</v>
      </c>
    </row>
    <row r="4349" spans="1:9" s="75" customFormat="1" ht="14.25" customHeight="1" x14ac:dyDescent="0.25">
      <c r="A4349" s="174" t="s">
        <v>16790</v>
      </c>
      <c r="B4349" s="17" t="s">
        <v>16782</v>
      </c>
      <c r="C4349" s="60">
        <v>38</v>
      </c>
      <c r="D4349" s="61">
        <v>44110</v>
      </c>
      <c r="E4349" s="61">
        <v>44130</v>
      </c>
      <c r="F4349" s="190" t="s">
        <v>2110</v>
      </c>
      <c r="G4349" s="186" t="s">
        <v>16791</v>
      </c>
      <c r="H4349" s="62" t="s">
        <v>7793</v>
      </c>
      <c r="I4349" s="59" t="s">
        <v>7129</v>
      </c>
    </row>
    <row r="4350" spans="1:9" s="75" customFormat="1" ht="14.25" customHeight="1" x14ac:dyDescent="0.25">
      <c r="A4350" s="174" t="s">
        <v>16792</v>
      </c>
      <c r="B4350" s="17" t="s">
        <v>16782</v>
      </c>
      <c r="C4350" s="60">
        <v>38</v>
      </c>
      <c r="D4350" s="61">
        <v>44110</v>
      </c>
      <c r="E4350" s="61">
        <v>44130</v>
      </c>
      <c r="F4350" s="185" t="s">
        <v>2110</v>
      </c>
      <c r="G4350" s="186" t="s">
        <v>16793</v>
      </c>
      <c r="H4350" s="62" t="s">
        <v>7793</v>
      </c>
      <c r="I4350" s="59" t="s">
        <v>7129</v>
      </c>
    </row>
    <row r="4351" spans="1:9" ht="14.25" customHeight="1" x14ac:dyDescent="0.25">
      <c r="A4351" s="174" t="s">
        <v>16792</v>
      </c>
      <c r="B4351" s="17" t="s">
        <v>16782</v>
      </c>
      <c r="C4351" s="60">
        <v>38</v>
      </c>
      <c r="D4351" s="61">
        <v>44110</v>
      </c>
      <c r="E4351" s="61">
        <v>44130</v>
      </c>
      <c r="F4351" s="185" t="s">
        <v>2110</v>
      </c>
      <c r="G4351" s="186" t="s">
        <v>16793</v>
      </c>
      <c r="H4351" s="62" t="s">
        <v>8270</v>
      </c>
      <c r="I4351" s="59" t="s">
        <v>7129</v>
      </c>
    </row>
    <row r="4352" spans="1:9" ht="14.25" customHeight="1" x14ac:dyDescent="0.25">
      <c r="A4352" s="174" t="s">
        <v>16794</v>
      </c>
      <c r="B4352" s="17" t="s">
        <v>16782</v>
      </c>
      <c r="C4352" s="60">
        <v>38</v>
      </c>
      <c r="D4352" s="61">
        <v>44110</v>
      </c>
      <c r="E4352" s="61">
        <v>44130</v>
      </c>
      <c r="F4352" s="185" t="s">
        <v>2110</v>
      </c>
      <c r="G4352" s="186" t="s">
        <v>16795</v>
      </c>
      <c r="H4352" s="128" t="s">
        <v>8270</v>
      </c>
      <c r="I4352" s="59" t="s">
        <v>7129</v>
      </c>
    </row>
    <row r="4353" spans="1:9" ht="14.25" customHeight="1" x14ac:dyDescent="0.25">
      <c r="A4353" s="176" t="s">
        <v>16794</v>
      </c>
      <c r="B4353" s="81" t="s">
        <v>16782</v>
      </c>
      <c r="C4353" s="82">
        <v>38</v>
      </c>
      <c r="D4353" s="83">
        <v>44110</v>
      </c>
      <c r="E4353" s="83">
        <v>44130</v>
      </c>
      <c r="F4353" s="189" t="s">
        <v>2110</v>
      </c>
      <c r="G4353" s="179" t="s">
        <v>16795</v>
      </c>
      <c r="H4353" s="84" t="s">
        <v>7793</v>
      </c>
      <c r="I4353" s="85" t="s">
        <v>7224</v>
      </c>
    </row>
    <row r="4354" spans="1:9" ht="14.25" customHeight="1" x14ac:dyDescent="0.25">
      <c r="A4354" s="176" t="s">
        <v>16796</v>
      </c>
      <c r="B4354" s="81" t="s">
        <v>16782</v>
      </c>
      <c r="C4354" s="82">
        <v>38</v>
      </c>
      <c r="D4354" s="83">
        <v>44110</v>
      </c>
      <c r="E4354" s="83">
        <v>44130</v>
      </c>
      <c r="F4354" s="181" t="s">
        <v>2110</v>
      </c>
      <c r="G4354" s="177" t="s">
        <v>16797</v>
      </c>
      <c r="H4354" s="84" t="s">
        <v>7793</v>
      </c>
      <c r="I4354" s="85" t="s">
        <v>7224</v>
      </c>
    </row>
    <row r="4355" spans="1:9" ht="14.25" customHeight="1" x14ac:dyDescent="0.25">
      <c r="A4355" s="174" t="s">
        <v>16796</v>
      </c>
      <c r="B4355" s="17" t="s">
        <v>16782</v>
      </c>
      <c r="C4355" s="60">
        <v>38</v>
      </c>
      <c r="D4355" s="61">
        <v>44110</v>
      </c>
      <c r="E4355" s="61">
        <v>44130</v>
      </c>
      <c r="F4355" s="182" t="s">
        <v>2110</v>
      </c>
      <c r="G4355" s="175" t="s">
        <v>16797</v>
      </c>
      <c r="H4355" s="62" t="s">
        <v>8270</v>
      </c>
      <c r="I4355" s="59" t="s">
        <v>7129</v>
      </c>
    </row>
    <row r="4356" spans="1:9" ht="14.25" customHeight="1" x14ac:dyDescent="0.25">
      <c r="A4356" s="174" t="s">
        <v>16798</v>
      </c>
      <c r="B4356" s="17" t="s">
        <v>16782</v>
      </c>
      <c r="C4356" s="60">
        <v>38</v>
      </c>
      <c r="D4356" s="61">
        <v>44110</v>
      </c>
      <c r="E4356" s="61">
        <v>44130</v>
      </c>
      <c r="F4356" s="182" t="s">
        <v>2110</v>
      </c>
      <c r="G4356" s="175" t="s">
        <v>16799</v>
      </c>
      <c r="H4356" s="62" t="s">
        <v>8270</v>
      </c>
      <c r="I4356" s="59" t="s">
        <v>7129</v>
      </c>
    </row>
    <row r="4357" spans="1:9" ht="14.25" customHeight="1" x14ac:dyDescent="0.25">
      <c r="A4357" s="176" t="s">
        <v>16798</v>
      </c>
      <c r="B4357" s="81" t="s">
        <v>16782</v>
      </c>
      <c r="C4357" s="82">
        <v>38</v>
      </c>
      <c r="D4357" s="83">
        <v>44110</v>
      </c>
      <c r="E4357" s="83">
        <v>44130</v>
      </c>
      <c r="F4357" s="181" t="s">
        <v>2110</v>
      </c>
      <c r="G4357" s="177" t="s">
        <v>16799</v>
      </c>
      <c r="H4357" s="84" t="s">
        <v>7793</v>
      </c>
      <c r="I4357" s="85" t="s">
        <v>7224</v>
      </c>
    </row>
    <row r="4358" spans="1:9" ht="14.25" customHeight="1" x14ac:dyDescent="0.25">
      <c r="A4358" s="172" t="s">
        <v>16800</v>
      </c>
      <c r="B4358" s="64" t="s">
        <v>4331</v>
      </c>
      <c r="C4358" s="65">
        <v>38</v>
      </c>
      <c r="D4358" s="66">
        <v>44110</v>
      </c>
      <c r="E4358" s="66">
        <v>44130</v>
      </c>
      <c r="F4358" s="180" t="s">
        <v>3462</v>
      </c>
      <c r="G4358" s="173" t="s">
        <v>16801</v>
      </c>
      <c r="H4358" s="67"/>
      <c r="I4358" s="68"/>
    </row>
    <row r="4359" spans="1:9" ht="14.25" customHeight="1" x14ac:dyDescent="0.25">
      <c r="A4359" s="172" t="s">
        <v>16802</v>
      </c>
      <c r="B4359" s="64" t="s">
        <v>16803</v>
      </c>
      <c r="C4359" s="65">
        <v>38</v>
      </c>
      <c r="D4359" s="66">
        <v>44110</v>
      </c>
      <c r="E4359" s="66">
        <v>44130</v>
      </c>
      <c r="F4359" s="180" t="s">
        <v>1756</v>
      </c>
      <c r="G4359" s="173" t="s">
        <v>16804</v>
      </c>
      <c r="H4359" s="67"/>
      <c r="I4359" s="68"/>
    </row>
    <row r="4360" spans="1:9" ht="14.25" customHeight="1" x14ac:dyDescent="0.25">
      <c r="A4360" s="172" t="s">
        <v>16805</v>
      </c>
      <c r="B4360" s="64" t="s">
        <v>8357</v>
      </c>
      <c r="C4360" s="65">
        <v>38</v>
      </c>
      <c r="D4360" s="66">
        <v>44110</v>
      </c>
      <c r="E4360" s="66">
        <v>44130</v>
      </c>
      <c r="F4360" s="187" t="s">
        <v>1756</v>
      </c>
      <c r="G4360" s="173" t="s">
        <v>16806</v>
      </c>
      <c r="H4360" s="67"/>
      <c r="I4360" s="68"/>
    </row>
    <row r="4361" spans="1:9" ht="14.25" customHeight="1" x14ac:dyDescent="0.25">
      <c r="A4361" s="172" t="s">
        <v>16807</v>
      </c>
      <c r="B4361" s="64" t="s">
        <v>16808</v>
      </c>
      <c r="C4361" s="65">
        <v>38</v>
      </c>
      <c r="D4361" s="66">
        <v>44110</v>
      </c>
      <c r="E4361" s="66">
        <v>44130</v>
      </c>
      <c r="F4361" s="180" t="s">
        <v>933</v>
      </c>
      <c r="G4361" s="173" t="s">
        <v>16809</v>
      </c>
      <c r="H4361" s="67"/>
      <c r="I4361" s="68"/>
    </row>
    <row r="4362" spans="1:9" s="73" customFormat="1" ht="14.25" customHeight="1" x14ac:dyDescent="0.25">
      <c r="A4362" s="172" t="s">
        <v>16810</v>
      </c>
      <c r="B4362" s="64" t="s">
        <v>4590</v>
      </c>
      <c r="C4362" s="65">
        <v>38</v>
      </c>
      <c r="D4362" s="66">
        <v>44110</v>
      </c>
      <c r="E4362" s="66">
        <v>44130</v>
      </c>
      <c r="F4362" s="180" t="s">
        <v>1418</v>
      </c>
      <c r="G4362" s="173" t="s">
        <v>16811</v>
      </c>
      <c r="H4362" s="67"/>
      <c r="I4362" s="68"/>
    </row>
    <row r="4363" spans="1:9" ht="14.25" customHeight="1" x14ac:dyDescent="0.25">
      <c r="A4363" s="172" t="s">
        <v>16812</v>
      </c>
      <c r="B4363" s="64" t="s">
        <v>16813</v>
      </c>
      <c r="C4363" s="65">
        <v>38</v>
      </c>
      <c r="D4363" s="66">
        <v>44110</v>
      </c>
      <c r="E4363" s="66">
        <v>44130</v>
      </c>
      <c r="F4363" s="180" t="s">
        <v>3249</v>
      </c>
      <c r="G4363" s="173" t="s">
        <v>16814</v>
      </c>
      <c r="H4363" s="67"/>
      <c r="I4363" s="72"/>
    </row>
    <row r="4364" spans="1:9" ht="14.25" customHeight="1" x14ac:dyDescent="0.25">
      <c r="A4364" s="172" t="s">
        <v>16815</v>
      </c>
      <c r="B4364" s="64" t="s">
        <v>4314</v>
      </c>
      <c r="C4364" s="65">
        <v>38</v>
      </c>
      <c r="D4364" s="66">
        <v>44110</v>
      </c>
      <c r="E4364" s="66">
        <v>44130</v>
      </c>
      <c r="F4364" s="180" t="s">
        <v>605</v>
      </c>
      <c r="G4364" s="173" t="s">
        <v>16816</v>
      </c>
      <c r="H4364" s="67"/>
      <c r="I4364" s="68"/>
    </row>
    <row r="4365" spans="1:9" s="75" customFormat="1" ht="14.25" customHeight="1" x14ac:dyDescent="0.25">
      <c r="A4365" s="172" t="s">
        <v>16817</v>
      </c>
      <c r="B4365" s="64" t="s">
        <v>4314</v>
      </c>
      <c r="C4365" s="65">
        <v>38</v>
      </c>
      <c r="D4365" s="66">
        <v>44110</v>
      </c>
      <c r="E4365" s="66">
        <v>44130</v>
      </c>
      <c r="F4365" s="180" t="s">
        <v>605</v>
      </c>
      <c r="G4365" s="173" t="s">
        <v>16818</v>
      </c>
      <c r="H4365" s="67"/>
      <c r="I4365" s="68"/>
    </row>
    <row r="4366" spans="1:9" ht="14.25" customHeight="1" x14ac:dyDescent="0.25">
      <c r="A4366" s="172" t="s">
        <v>16819</v>
      </c>
      <c r="B4366" s="64" t="s">
        <v>16820</v>
      </c>
      <c r="C4366" s="65">
        <v>38</v>
      </c>
      <c r="D4366" s="66">
        <v>44110</v>
      </c>
      <c r="E4366" s="66">
        <v>44130</v>
      </c>
      <c r="F4366" s="180" t="s">
        <v>6987</v>
      </c>
      <c r="G4366" s="173" t="s">
        <v>16821</v>
      </c>
      <c r="H4366" s="67"/>
      <c r="I4366" s="68"/>
    </row>
    <row r="4367" spans="1:9" ht="14.25" customHeight="1" x14ac:dyDescent="0.25">
      <c r="A4367" s="172" t="s">
        <v>16822</v>
      </c>
      <c r="B4367" s="64" t="s">
        <v>16823</v>
      </c>
      <c r="C4367" s="65">
        <v>38</v>
      </c>
      <c r="D4367" s="66">
        <v>44110</v>
      </c>
      <c r="E4367" s="66">
        <v>44130</v>
      </c>
      <c r="F4367" s="180" t="s">
        <v>6987</v>
      </c>
      <c r="G4367" s="173" t="s">
        <v>16824</v>
      </c>
      <c r="H4367" s="67"/>
      <c r="I4367" s="72"/>
    </row>
    <row r="4368" spans="1:9" ht="14.25" customHeight="1" x14ac:dyDescent="0.25">
      <c r="A4368" s="172" t="s">
        <v>16825</v>
      </c>
      <c r="B4368" s="64" t="s">
        <v>8967</v>
      </c>
      <c r="C4368" s="65">
        <v>38</v>
      </c>
      <c r="D4368" s="66">
        <v>44110</v>
      </c>
      <c r="E4368" s="66">
        <v>44130</v>
      </c>
      <c r="F4368" s="180" t="s">
        <v>1148</v>
      </c>
      <c r="G4368" s="173" t="s">
        <v>16826</v>
      </c>
      <c r="H4368" s="67"/>
      <c r="I4368" s="68"/>
    </row>
    <row r="4369" spans="1:9" s="73" customFormat="1" ht="14.25" customHeight="1" x14ac:dyDescent="0.25">
      <c r="A4369" s="172" t="s">
        <v>16827</v>
      </c>
      <c r="B4369" s="64" t="s">
        <v>4233</v>
      </c>
      <c r="C4369" s="65">
        <v>38</v>
      </c>
      <c r="D4369" s="66">
        <v>44110</v>
      </c>
      <c r="E4369" s="66">
        <v>44130</v>
      </c>
      <c r="F4369" s="180" t="s">
        <v>655</v>
      </c>
      <c r="G4369" s="173" t="s">
        <v>16828</v>
      </c>
      <c r="H4369" s="67"/>
      <c r="I4369" s="68"/>
    </row>
    <row r="4370" spans="1:9" ht="14.25" customHeight="1" x14ac:dyDescent="0.25">
      <c r="A4370" s="172" t="s">
        <v>16829</v>
      </c>
      <c r="B4370" s="64" t="s">
        <v>7613</v>
      </c>
      <c r="C4370" s="65">
        <v>38</v>
      </c>
      <c r="D4370" s="66">
        <v>44110</v>
      </c>
      <c r="E4370" s="66">
        <v>44130</v>
      </c>
      <c r="F4370" s="180" t="s">
        <v>135</v>
      </c>
      <c r="G4370" s="173" t="s">
        <v>16830</v>
      </c>
      <c r="H4370" s="67"/>
      <c r="I4370" s="68"/>
    </row>
    <row r="4371" spans="1:9" ht="14.25" customHeight="1" x14ac:dyDescent="0.25">
      <c r="A4371" s="172" t="s">
        <v>16831</v>
      </c>
      <c r="B4371" s="64" t="s">
        <v>7613</v>
      </c>
      <c r="C4371" s="65">
        <v>38</v>
      </c>
      <c r="D4371" s="66">
        <v>44110</v>
      </c>
      <c r="E4371" s="66">
        <v>44130</v>
      </c>
      <c r="F4371" s="180" t="s">
        <v>135</v>
      </c>
      <c r="G4371" s="173" t="s">
        <v>16832</v>
      </c>
      <c r="H4371" s="67"/>
      <c r="I4371" s="72"/>
    </row>
    <row r="4372" spans="1:9" ht="14.25" customHeight="1" x14ac:dyDescent="0.25">
      <c r="A4372" s="172" t="s">
        <v>16833</v>
      </c>
      <c r="B4372" s="64" t="s">
        <v>7613</v>
      </c>
      <c r="C4372" s="65">
        <v>38</v>
      </c>
      <c r="D4372" s="66">
        <v>44110</v>
      </c>
      <c r="E4372" s="66">
        <v>44130</v>
      </c>
      <c r="F4372" s="180" t="s">
        <v>135</v>
      </c>
      <c r="G4372" s="173" t="s">
        <v>16834</v>
      </c>
      <c r="H4372" s="67"/>
      <c r="I4372" s="101"/>
    </row>
    <row r="4373" spans="1:9" ht="14.25" customHeight="1" x14ac:dyDescent="0.25">
      <c r="A4373" s="172" t="s">
        <v>16835</v>
      </c>
      <c r="B4373" s="64" t="s">
        <v>7613</v>
      </c>
      <c r="C4373" s="65">
        <v>38</v>
      </c>
      <c r="D4373" s="66">
        <v>44110</v>
      </c>
      <c r="E4373" s="66">
        <v>44130</v>
      </c>
      <c r="F4373" s="180" t="s">
        <v>135</v>
      </c>
      <c r="G4373" s="173" t="s">
        <v>16836</v>
      </c>
      <c r="H4373" s="67"/>
      <c r="I4373" s="101"/>
    </row>
    <row r="4374" spans="1:9" ht="14.25" customHeight="1" x14ac:dyDescent="0.25">
      <c r="A4374" s="172" t="s">
        <v>16837</v>
      </c>
      <c r="B4374" s="64" t="s">
        <v>4233</v>
      </c>
      <c r="C4374" s="65">
        <v>38</v>
      </c>
      <c r="D4374" s="66">
        <v>44110</v>
      </c>
      <c r="E4374" s="66">
        <v>44130</v>
      </c>
      <c r="F4374" s="180" t="s">
        <v>135</v>
      </c>
      <c r="G4374" s="173" t="s">
        <v>16838</v>
      </c>
      <c r="H4374" s="67"/>
      <c r="I4374" s="68"/>
    </row>
    <row r="4375" spans="1:9" ht="14.25" customHeight="1" x14ac:dyDescent="0.25">
      <c r="A4375" s="172" t="s">
        <v>16839</v>
      </c>
      <c r="B4375" s="64" t="s">
        <v>16747</v>
      </c>
      <c r="C4375" s="65">
        <v>38</v>
      </c>
      <c r="D4375" s="66">
        <v>44110</v>
      </c>
      <c r="E4375" s="66">
        <v>44130</v>
      </c>
      <c r="F4375" s="180" t="s">
        <v>7108</v>
      </c>
      <c r="G4375" s="173" t="s">
        <v>16840</v>
      </c>
      <c r="H4375" s="67"/>
      <c r="I4375" s="72"/>
    </row>
    <row r="4376" spans="1:9" ht="14.25" customHeight="1" x14ac:dyDescent="0.25">
      <c r="A4376" s="172" t="s">
        <v>16841</v>
      </c>
      <c r="B4376" s="64" t="s">
        <v>16747</v>
      </c>
      <c r="C4376" s="65">
        <v>38</v>
      </c>
      <c r="D4376" s="66">
        <v>44110</v>
      </c>
      <c r="E4376" s="66">
        <v>44130</v>
      </c>
      <c r="F4376" s="180" t="s">
        <v>7108</v>
      </c>
      <c r="G4376" s="173" t="s">
        <v>16842</v>
      </c>
      <c r="H4376" s="67"/>
      <c r="I4376" s="95"/>
    </row>
    <row r="4377" spans="1:9" ht="14.25" customHeight="1" x14ac:dyDescent="0.25">
      <c r="A4377" s="172" t="s">
        <v>16843</v>
      </c>
      <c r="B4377" s="64" t="s">
        <v>16747</v>
      </c>
      <c r="C4377" s="65">
        <v>38</v>
      </c>
      <c r="D4377" s="66">
        <v>44110</v>
      </c>
      <c r="E4377" s="66">
        <v>44130</v>
      </c>
      <c r="F4377" s="180" t="s">
        <v>7108</v>
      </c>
      <c r="G4377" s="173" t="s">
        <v>16844</v>
      </c>
      <c r="H4377" s="67"/>
      <c r="I4377" s="68"/>
    </row>
    <row r="4378" spans="1:9" ht="14.25" customHeight="1" x14ac:dyDescent="0.25">
      <c r="A4378" s="172" t="s">
        <v>16845</v>
      </c>
      <c r="B4378" s="64" t="s">
        <v>16747</v>
      </c>
      <c r="C4378" s="65">
        <v>38</v>
      </c>
      <c r="D4378" s="66">
        <v>44110</v>
      </c>
      <c r="E4378" s="66">
        <v>44130</v>
      </c>
      <c r="F4378" s="180" t="s">
        <v>7109</v>
      </c>
      <c r="G4378" s="173" t="s">
        <v>16846</v>
      </c>
      <c r="H4378" s="67"/>
      <c r="I4378" s="68"/>
    </row>
    <row r="4379" spans="1:9" ht="14.25" customHeight="1" x14ac:dyDescent="0.25">
      <c r="A4379" s="167" t="s">
        <v>16847</v>
      </c>
      <c r="B4379" s="64" t="s">
        <v>16239</v>
      </c>
      <c r="C4379" s="65">
        <v>39</v>
      </c>
      <c r="D4379" s="66">
        <v>44117</v>
      </c>
      <c r="E4379" s="66">
        <v>44137</v>
      </c>
      <c r="F4379" s="180" t="s">
        <v>714</v>
      </c>
      <c r="G4379" s="173" t="s">
        <v>16848</v>
      </c>
      <c r="H4379" s="67"/>
      <c r="I4379" s="68"/>
    </row>
    <row r="4380" spans="1:9" s="73" customFormat="1" ht="14.25" customHeight="1" x14ac:dyDescent="0.25">
      <c r="A4380" s="167" t="s">
        <v>16849</v>
      </c>
      <c r="B4380" s="64" t="s">
        <v>16239</v>
      </c>
      <c r="C4380" s="65">
        <v>39</v>
      </c>
      <c r="D4380" s="66">
        <v>44117</v>
      </c>
      <c r="E4380" s="66">
        <v>44137</v>
      </c>
      <c r="F4380" s="180" t="s">
        <v>714</v>
      </c>
      <c r="G4380" s="173" t="s">
        <v>16850</v>
      </c>
      <c r="H4380" s="67"/>
      <c r="I4380" s="68"/>
    </row>
    <row r="4381" spans="1:9" ht="14.25" customHeight="1" x14ac:dyDescent="0.25">
      <c r="A4381" s="167" t="s">
        <v>16851</v>
      </c>
      <c r="B4381" s="64" t="s">
        <v>16239</v>
      </c>
      <c r="C4381" s="65">
        <v>39</v>
      </c>
      <c r="D4381" s="66">
        <v>44117</v>
      </c>
      <c r="E4381" s="66">
        <v>44137</v>
      </c>
      <c r="F4381" s="180" t="s">
        <v>714</v>
      </c>
      <c r="G4381" s="173" t="s">
        <v>16852</v>
      </c>
      <c r="H4381" s="67"/>
      <c r="I4381" s="68"/>
    </row>
    <row r="4382" spans="1:9" ht="14.25" customHeight="1" x14ac:dyDescent="0.25">
      <c r="A4382" s="169" t="s">
        <v>16853</v>
      </c>
      <c r="B4382" s="81" t="s">
        <v>11915</v>
      </c>
      <c r="C4382" s="82">
        <v>39</v>
      </c>
      <c r="D4382" s="83">
        <v>44117</v>
      </c>
      <c r="E4382" s="83">
        <v>44137</v>
      </c>
      <c r="F4382" s="181" t="s">
        <v>1214</v>
      </c>
      <c r="G4382" s="177" t="s">
        <v>16854</v>
      </c>
      <c r="H4382" s="84" t="s">
        <v>16855</v>
      </c>
      <c r="I4382" s="80" t="s">
        <v>7224</v>
      </c>
    </row>
    <row r="4383" spans="1:9" ht="14.25" customHeight="1" x14ac:dyDescent="0.25">
      <c r="A4383" s="168" t="s">
        <v>16856</v>
      </c>
      <c r="B4383" s="17" t="s">
        <v>7235</v>
      </c>
      <c r="C4383" s="60">
        <v>39</v>
      </c>
      <c r="D4383" s="61">
        <v>44117</v>
      </c>
      <c r="E4383" s="61">
        <v>44137</v>
      </c>
      <c r="F4383" s="182" t="s">
        <v>1214</v>
      </c>
      <c r="G4383" s="175" t="s">
        <v>16857</v>
      </c>
      <c r="H4383" s="62" t="s">
        <v>16858</v>
      </c>
      <c r="I4383" s="59" t="s">
        <v>7129</v>
      </c>
    </row>
    <row r="4384" spans="1:9" s="75" customFormat="1" ht="14.25" customHeight="1" x14ac:dyDescent="0.25">
      <c r="A4384" s="168" t="s">
        <v>16856</v>
      </c>
      <c r="B4384" s="17" t="s">
        <v>7235</v>
      </c>
      <c r="C4384" s="60">
        <v>39</v>
      </c>
      <c r="D4384" s="61">
        <v>44117</v>
      </c>
      <c r="E4384" s="61">
        <v>44137</v>
      </c>
      <c r="F4384" s="182" t="s">
        <v>1214</v>
      </c>
      <c r="G4384" s="175" t="s">
        <v>16857</v>
      </c>
      <c r="H4384" s="62" t="s">
        <v>16859</v>
      </c>
      <c r="I4384" s="59" t="s">
        <v>7129</v>
      </c>
    </row>
    <row r="4385" spans="1:9" ht="14.25" customHeight="1" x14ac:dyDescent="0.25">
      <c r="A4385" s="168" t="s">
        <v>16856</v>
      </c>
      <c r="B4385" s="17" t="s">
        <v>7235</v>
      </c>
      <c r="C4385" s="60">
        <v>39</v>
      </c>
      <c r="D4385" s="61">
        <v>44117</v>
      </c>
      <c r="E4385" s="61">
        <v>44137</v>
      </c>
      <c r="F4385" s="182" t="s">
        <v>1214</v>
      </c>
      <c r="G4385" s="175" t="s">
        <v>16857</v>
      </c>
      <c r="H4385" s="62" t="s">
        <v>16860</v>
      </c>
      <c r="I4385" s="59" t="s">
        <v>7129</v>
      </c>
    </row>
    <row r="4386" spans="1:9" ht="14.25" customHeight="1" x14ac:dyDescent="0.25">
      <c r="A4386" s="168" t="s">
        <v>16861</v>
      </c>
      <c r="B4386" s="17" t="s">
        <v>7235</v>
      </c>
      <c r="C4386" s="60">
        <v>39</v>
      </c>
      <c r="D4386" s="61">
        <v>44117</v>
      </c>
      <c r="E4386" s="61">
        <v>44137</v>
      </c>
      <c r="F4386" s="182" t="s">
        <v>1214</v>
      </c>
      <c r="G4386" s="175" t="s">
        <v>16862</v>
      </c>
      <c r="H4386" s="62" t="s">
        <v>16860</v>
      </c>
      <c r="I4386" s="59" t="s">
        <v>7129</v>
      </c>
    </row>
    <row r="4387" spans="1:9" ht="14.25" customHeight="1" x14ac:dyDescent="0.25">
      <c r="A4387" s="168" t="s">
        <v>16861</v>
      </c>
      <c r="B4387" s="17" t="s">
        <v>7235</v>
      </c>
      <c r="C4387" s="60">
        <v>39</v>
      </c>
      <c r="D4387" s="61">
        <v>44117</v>
      </c>
      <c r="E4387" s="61">
        <v>44137</v>
      </c>
      <c r="F4387" s="182" t="s">
        <v>1214</v>
      </c>
      <c r="G4387" s="175" t="s">
        <v>16862</v>
      </c>
      <c r="H4387" s="62" t="s">
        <v>16858</v>
      </c>
      <c r="I4387" s="59" t="s">
        <v>7129</v>
      </c>
    </row>
    <row r="4388" spans="1:9" s="73" customFormat="1" ht="14.25" customHeight="1" x14ac:dyDescent="0.25">
      <c r="A4388" s="167" t="s">
        <v>16863</v>
      </c>
      <c r="B4388" s="64" t="s">
        <v>3980</v>
      </c>
      <c r="C4388" s="65">
        <v>39</v>
      </c>
      <c r="D4388" s="66">
        <v>44117</v>
      </c>
      <c r="E4388" s="66">
        <v>44137</v>
      </c>
      <c r="F4388" s="180" t="s">
        <v>1454</v>
      </c>
      <c r="G4388" s="173" t="s">
        <v>16864</v>
      </c>
      <c r="H4388" s="67"/>
      <c r="I4388" s="72"/>
    </row>
    <row r="4389" spans="1:9" ht="14.25" customHeight="1" x14ac:dyDescent="0.25">
      <c r="A4389" s="167" t="s">
        <v>16865</v>
      </c>
      <c r="B4389" s="64" t="s">
        <v>8176</v>
      </c>
      <c r="C4389" s="65">
        <v>39</v>
      </c>
      <c r="D4389" s="66">
        <v>44117</v>
      </c>
      <c r="E4389" s="66">
        <v>44137</v>
      </c>
      <c r="F4389" s="180" t="s">
        <v>3056</v>
      </c>
      <c r="G4389" s="173" t="s">
        <v>16866</v>
      </c>
      <c r="H4389" s="67"/>
      <c r="I4389" s="68"/>
    </row>
    <row r="4390" spans="1:9" ht="14.25" customHeight="1" x14ac:dyDescent="0.25">
      <c r="A4390" s="167" t="s">
        <v>16867</v>
      </c>
      <c r="B4390" s="64" t="s">
        <v>14113</v>
      </c>
      <c r="C4390" s="65">
        <v>39</v>
      </c>
      <c r="D4390" s="66">
        <v>44117</v>
      </c>
      <c r="E4390" s="66">
        <v>44137</v>
      </c>
      <c r="F4390" s="180" t="s">
        <v>5126</v>
      </c>
      <c r="G4390" s="173" t="s">
        <v>16868</v>
      </c>
      <c r="H4390" s="67"/>
      <c r="I4390" s="68"/>
    </row>
    <row r="4391" spans="1:9" ht="14.25" customHeight="1" x14ac:dyDescent="0.25">
      <c r="A4391" s="167" t="s">
        <v>16869</v>
      </c>
      <c r="B4391" s="64" t="s">
        <v>16870</v>
      </c>
      <c r="C4391" s="65">
        <v>39</v>
      </c>
      <c r="D4391" s="66">
        <v>44117</v>
      </c>
      <c r="E4391" s="66">
        <v>44137</v>
      </c>
      <c r="F4391" s="180" t="s">
        <v>5134</v>
      </c>
      <c r="G4391" s="173" t="s">
        <v>16871</v>
      </c>
      <c r="H4391" s="67"/>
      <c r="I4391" s="68"/>
    </row>
    <row r="4392" spans="1:9" ht="14.25" customHeight="1" x14ac:dyDescent="0.25">
      <c r="A4392" s="167" t="s">
        <v>16872</v>
      </c>
      <c r="B4392" s="64" t="s">
        <v>14332</v>
      </c>
      <c r="C4392" s="65">
        <v>39</v>
      </c>
      <c r="D4392" s="66">
        <v>44117</v>
      </c>
      <c r="E4392" s="66">
        <v>44137</v>
      </c>
      <c r="F4392" s="180" t="s">
        <v>2729</v>
      </c>
      <c r="G4392" s="173" t="s">
        <v>16873</v>
      </c>
      <c r="H4392" s="67"/>
      <c r="I4392" s="68"/>
    </row>
    <row r="4393" spans="1:9" ht="14.25" customHeight="1" x14ac:dyDescent="0.25">
      <c r="A4393" s="167" t="s">
        <v>16874</v>
      </c>
      <c r="B4393" s="64" t="s">
        <v>16875</v>
      </c>
      <c r="C4393" s="65">
        <v>39</v>
      </c>
      <c r="D4393" s="66">
        <v>44117</v>
      </c>
      <c r="E4393" s="66">
        <v>44137</v>
      </c>
      <c r="F4393" s="180" t="s">
        <v>2729</v>
      </c>
      <c r="G4393" s="173" t="s">
        <v>16876</v>
      </c>
      <c r="H4393" s="67"/>
      <c r="I4393" s="68"/>
    </row>
    <row r="4394" spans="1:9" ht="14.25" customHeight="1" x14ac:dyDescent="0.25">
      <c r="A4394" s="167" t="s">
        <v>16877</v>
      </c>
      <c r="B4394" s="64" t="s">
        <v>16878</v>
      </c>
      <c r="C4394" s="65">
        <v>39</v>
      </c>
      <c r="D4394" s="66">
        <v>44117</v>
      </c>
      <c r="E4394" s="66">
        <v>44137</v>
      </c>
      <c r="F4394" s="180" t="s">
        <v>793</v>
      </c>
      <c r="G4394" s="173" t="s">
        <v>16879</v>
      </c>
      <c r="H4394" s="67"/>
      <c r="I4394" s="68"/>
    </row>
    <row r="4395" spans="1:9" ht="14.25" customHeight="1" x14ac:dyDescent="0.25">
      <c r="A4395" s="168" t="s">
        <v>16880</v>
      </c>
      <c r="B4395" s="17" t="s">
        <v>14401</v>
      </c>
      <c r="C4395" s="60">
        <v>39</v>
      </c>
      <c r="D4395" s="61">
        <v>44117</v>
      </c>
      <c r="E4395" s="61">
        <v>44137</v>
      </c>
      <c r="F4395" s="182" t="s">
        <v>948</v>
      </c>
      <c r="G4395" s="175" t="s">
        <v>16881</v>
      </c>
      <c r="H4395" s="62" t="s">
        <v>16882</v>
      </c>
      <c r="I4395" s="59" t="s">
        <v>7129</v>
      </c>
    </row>
    <row r="4396" spans="1:9" ht="14.25" customHeight="1" x14ac:dyDescent="0.25">
      <c r="A4396" s="168" t="s">
        <v>16880</v>
      </c>
      <c r="B4396" s="17" t="s">
        <v>14401</v>
      </c>
      <c r="C4396" s="60">
        <v>39</v>
      </c>
      <c r="D4396" s="61">
        <v>44117</v>
      </c>
      <c r="E4396" s="61">
        <v>44137</v>
      </c>
      <c r="F4396" s="182" t="s">
        <v>948</v>
      </c>
      <c r="G4396" s="175" t="s">
        <v>16881</v>
      </c>
      <c r="H4396" s="62" t="s">
        <v>16883</v>
      </c>
      <c r="I4396" s="59" t="s">
        <v>7129</v>
      </c>
    </row>
    <row r="4397" spans="1:9" ht="14.25" customHeight="1" x14ac:dyDescent="0.25">
      <c r="A4397" s="168" t="s">
        <v>16884</v>
      </c>
      <c r="B4397" s="17" t="s">
        <v>14401</v>
      </c>
      <c r="C4397" s="60">
        <v>39</v>
      </c>
      <c r="D4397" s="61">
        <v>44117</v>
      </c>
      <c r="E4397" s="61">
        <v>44137</v>
      </c>
      <c r="F4397" s="182" t="s">
        <v>948</v>
      </c>
      <c r="G4397" s="175" t="s">
        <v>16885</v>
      </c>
      <c r="H4397" s="62" t="s">
        <v>16883</v>
      </c>
      <c r="I4397" s="59" t="s">
        <v>7129</v>
      </c>
    </row>
    <row r="4398" spans="1:9" s="75" customFormat="1" ht="14.25" customHeight="1" x14ac:dyDescent="0.25">
      <c r="A4398" s="169" t="s">
        <v>16884</v>
      </c>
      <c r="B4398" s="81" t="s">
        <v>14401</v>
      </c>
      <c r="C4398" s="82">
        <v>39</v>
      </c>
      <c r="D4398" s="83">
        <v>44117</v>
      </c>
      <c r="E4398" s="83">
        <v>44137</v>
      </c>
      <c r="F4398" s="181" t="s">
        <v>948</v>
      </c>
      <c r="G4398" s="177" t="s">
        <v>16885</v>
      </c>
      <c r="H4398" s="84" t="s">
        <v>4760</v>
      </c>
      <c r="I4398" s="80" t="s">
        <v>7224</v>
      </c>
    </row>
    <row r="4399" spans="1:9" ht="14.25" customHeight="1" x14ac:dyDescent="0.25">
      <c r="A4399" s="169" t="s">
        <v>16886</v>
      </c>
      <c r="B4399" s="81" t="s">
        <v>7300</v>
      </c>
      <c r="C4399" s="82">
        <v>39</v>
      </c>
      <c r="D4399" s="83">
        <v>44117</v>
      </c>
      <c r="E4399" s="83">
        <v>44137</v>
      </c>
      <c r="F4399" s="181" t="s">
        <v>129</v>
      </c>
      <c r="G4399" s="177" t="s">
        <v>16887</v>
      </c>
      <c r="H4399" s="84" t="s">
        <v>14618</v>
      </c>
      <c r="I4399" s="80" t="s">
        <v>7224</v>
      </c>
    </row>
    <row r="4400" spans="1:9" s="73" customFormat="1" ht="14.25" customHeight="1" x14ac:dyDescent="0.25">
      <c r="A4400" s="168" t="s">
        <v>16886</v>
      </c>
      <c r="B4400" s="17" t="s">
        <v>7300</v>
      </c>
      <c r="C4400" s="60">
        <v>39</v>
      </c>
      <c r="D4400" s="61">
        <v>44117</v>
      </c>
      <c r="E4400" s="61">
        <v>44137</v>
      </c>
      <c r="F4400" s="182" t="s">
        <v>129</v>
      </c>
      <c r="G4400" s="175" t="s">
        <v>16887</v>
      </c>
      <c r="H4400" s="62" t="s">
        <v>16592</v>
      </c>
      <c r="I4400" s="59" t="s">
        <v>7129</v>
      </c>
    </row>
    <row r="4401" spans="1:9" s="73" customFormat="1" ht="14.25" customHeight="1" x14ac:dyDescent="0.25">
      <c r="A4401" s="168" t="s">
        <v>16886</v>
      </c>
      <c r="B4401" s="17" t="s">
        <v>7300</v>
      </c>
      <c r="C4401" s="60">
        <v>39</v>
      </c>
      <c r="D4401" s="61">
        <v>44117</v>
      </c>
      <c r="E4401" s="61">
        <v>44137</v>
      </c>
      <c r="F4401" s="182" t="s">
        <v>129</v>
      </c>
      <c r="G4401" s="175" t="s">
        <v>16887</v>
      </c>
      <c r="H4401" s="62" t="s">
        <v>16592</v>
      </c>
      <c r="I4401" s="59" t="s">
        <v>7129</v>
      </c>
    </row>
    <row r="4402" spans="1:9" s="73" customFormat="1" ht="14.25" customHeight="1" x14ac:dyDescent="0.25">
      <c r="A4402" s="168" t="s">
        <v>16886</v>
      </c>
      <c r="B4402" s="17" t="s">
        <v>7300</v>
      </c>
      <c r="C4402" s="60">
        <v>39</v>
      </c>
      <c r="D4402" s="61">
        <v>44117</v>
      </c>
      <c r="E4402" s="61">
        <v>44137</v>
      </c>
      <c r="F4402" s="182" t="s">
        <v>129</v>
      </c>
      <c r="G4402" s="175" t="s">
        <v>16887</v>
      </c>
      <c r="H4402" s="62" t="s">
        <v>16592</v>
      </c>
      <c r="I4402" s="59" t="s">
        <v>7129</v>
      </c>
    </row>
    <row r="4403" spans="1:9" s="73" customFormat="1" ht="14.25" customHeight="1" x14ac:dyDescent="0.25">
      <c r="A4403" s="167" t="s">
        <v>16888</v>
      </c>
      <c r="B4403" s="64" t="s">
        <v>16889</v>
      </c>
      <c r="C4403" s="65">
        <v>39</v>
      </c>
      <c r="D4403" s="66">
        <v>44117</v>
      </c>
      <c r="E4403" s="66">
        <v>44137</v>
      </c>
      <c r="F4403" s="180" t="s">
        <v>129</v>
      </c>
      <c r="G4403" s="173" t="s">
        <v>16890</v>
      </c>
      <c r="H4403" s="67"/>
      <c r="I4403" s="68"/>
    </row>
    <row r="4404" spans="1:9" s="73" customFormat="1" ht="14.25" customHeight="1" x14ac:dyDescent="0.25">
      <c r="A4404" s="167" t="s">
        <v>16891</v>
      </c>
      <c r="B4404" s="64" t="s">
        <v>4901</v>
      </c>
      <c r="C4404" s="65">
        <v>39</v>
      </c>
      <c r="D4404" s="66">
        <v>44117</v>
      </c>
      <c r="E4404" s="66">
        <v>44137</v>
      </c>
      <c r="F4404" s="180" t="s">
        <v>361</v>
      </c>
      <c r="G4404" s="173" t="s">
        <v>16892</v>
      </c>
      <c r="H4404" s="67"/>
      <c r="I4404" s="68"/>
    </row>
    <row r="4405" spans="1:9" ht="14.25" customHeight="1" x14ac:dyDescent="0.25">
      <c r="A4405" s="167" t="s">
        <v>16893</v>
      </c>
      <c r="B4405" s="64" t="s">
        <v>4901</v>
      </c>
      <c r="C4405" s="65">
        <v>39</v>
      </c>
      <c r="D4405" s="66">
        <v>44117</v>
      </c>
      <c r="E4405" s="66">
        <v>44137</v>
      </c>
      <c r="F4405" s="180" t="s">
        <v>361</v>
      </c>
      <c r="G4405" s="173" t="s">
        <v>16894</v>
      </c>
      <c r="H4405" s="67"/>
      <c r="I4405" s="72"/>
    </row>
    <row r="4406" spans="1:9" ht="14.25" customHeight="1" x14ac:dyDescent="0.25">
      <c r="A4406" s="167" t="s">
        <v>16895</v>
      </c>
      <c r="B4406" s="64" t="s">
        <v>16896</v>
      </c>
      <c r="C4406" s="65">
        <v>39</v>
      </c>
      <c r="D4406" s="66">
        <v>44117</v>
      </c>
      <c r="E4406" s="66">
        <v>44137</v>
      </c>
      <c r="F4406" s="180" t="s">
        <v>635</v>
      </c>
      <c r="G4406" s="173" t="s">
        <v>16897</v>
      </c>
      <c r="H4406" s="67"/>
      <c r="I4406" s="72"/>
    </row>
    <row r="4407" spans="1:9" ht="14.25" customHeight="1" x14ac:dyDescent="0.25">
      <c r="A4407" s="167" t="s">
        <v>16898</v>
      </c>
      <c r="B4407" s="64" t="s">
        <v>12287</v>
      </c>
      <c r="C4407" s="65">
        <v>39</v>
      </c>
      <c r="D4407" s="66">
        <v>44117</v>
      </c>
      <c r="E4407" s="66">
        <v>44137</v>
      </c>
      <c r="F4407" s="180" t="s">
        <v>275</v>
      </c>
      <c r="G4407" s="173" t="s">
        <v>16899</v>
      </c>
      <c r="H4407" s="67"/>
      <c r="I4407" s="72"/>
    </row>
    <row r="4408" spans="1:9" ht="14.25" customHeight="1" x14ac:dyDescent="0.25">
      <c r="A4408" s="167" t="s">
        <v>16900</v>
      </c>
      <c r="B4408" s="64" t="s">
        <v>7473</v>
      </c>
      <c r="C4408" s="65">
        <v>39</v>
      </c>
      <c r="D4408" s="66">
        <v>44117</v>
      </c>
      <c r="E4408" s="66">
        <v>44137</v>
      </c>
      <c r="F4408" s="180" t="s">
        <v>332</v>
      </c>
      <c r="G4408" s="173" t="s">
        <v>16901</v>
      </c>
      <c r="H4408" s="67"/>
      <c r="I4408" s="68"/>
    </row>
    <row r="4409" spans="1:9" ht="14.25" customHeight="1" x14ac:dyDescent="0.25">
      <c r="A4409" s="167" t="s">
        <v>16902</v>
      </c>
      <c r="B4409" s="64" t="s">
        <v>4331</v>
      </c>
      <c r="C4409" s="65">
        <v>39</v>
      </c>
      <c r="D4409" s="66">
        <v>44117</v>
      </c>
      <c r="E4409" s="66">
        <v>44137</v>
      </c>
      <c r="F4409" s="180" t="s">
        <v>254</v>
      </c>
      <c r="G4409" s="173" t="s">
        <v>16903</v>
      </c>
      <c r="H4409" s="67"/>
      <c r="I4409" s="95"/>
    </row>
    <row r="4410" spans="1:9" ht="14.25" customHeight="1" x14ac:dyDescent="0.25">
      <c r="A4410" s="167" t="s">
        <v>16904</v>
      </c>
      <c r="B4410" s="64" t="s">
        <v>4576</v>
      </c>
      <c r="C4410" s="65">
        <v>39</v>
      </c>
      <c r="D4410" s="66">
        <v>44117</v>
      </c>
      <c r="E4410" s="66">
        <v>44137</v>
      </c>
      <c r="F4410" s="180" t="s">
        <v>5355</v>
      </c>
      <c r="G4410" s="173" t="s">
        <v>16905</v>
      </c>
      <c r="H4410" s="67"/>
      <c r="I4410" s="95"/>
    </row>
    <row r="4411" spans="1:9" ht="14.25" customHeight="1" x14ac:dyDescent="0.25">
      <c r="A4411" s="167" t="s">
        <v>16906</v>
      </c>
      <c r="B4411" s="64" t="s">
        <v>7478</v>
      </c>
      <c r="C4411" s="65">
        <v>39</v>
      </c>
      <c r="D4411" s="66">
        <v>44117</v>
      </c>
      <c r="E4411" s="66">
        <v>44137</v>
      </c>
      <c r="F4411" s="180" t="s">
        <v>882</v>
      </c>
      <c r="G4411" s="173" t="s">
        <v>16907</v>
      </c>
      <c r="H4411" s="67"/>
      <c r="I4411" s="95"/>
    </row>
    <row r="4412" spans="1:9" ht="14.25" customHeight="1" x14ac:dyDescent="0.25">
      <c r="A4412" s="167" t="s">
        <v>16908</v>
      </c>
      <c r="B4412" s="64" t="s">
        <v>16909</v>
      </c>
      <c r="C4412" s="65">
        <v>39</v>
      </c>
      <c r="D4412" s="66">
        <v>44117</v>
      </c>
      <c r="E4412" s="66">
        <v>44137</v>
      </c>
      <c r="F4412" s="180" t="s">
        <v>889</v>
      </c>
      <c r="G4412" s="173" t="s">
        <v>16910</v>
      </c>
      <c r="H4412" s="67"/>
      <c r="I4412" s="68"/>
    </row>
    <row r="4413" spans="1:9" ht="14.25" customHeight="1" x14ac:dyDescent="0.25">
      <c r="A4413" s="167" t="s">
        <v>16911</v>
      </c>
      <c r="B4413" s="64" t="s">
        <v>16912</v>
      </c>
      <c r="C4413" s="65">
        <v>39</v>
      </c>
      <c r="D4413" s="66">
        <v>44117</v>
      </c>
      <c r="E4413" s="66">
        <v>44137</v>
      </c>
      <c r="F4413" s="180" t="s">
        <v>940</v>
      </c>
      <c r="G4413" s="173" t="s">
        <v>16913</v>
      </c>
      <c r="H4413" s="67"/>
      <c r="I4413" s="68"/>
    </row>
    <row r="4414" spans="1:9" s="73" customFormat="1" ht="14.25" customHeight="1" x14ac:dyDescent="0.25">
      <c r="A4414" s="167" t="s">
        <v>16914</v>
      </c>
      <c r="B4414" s="64" t="s">
        <v>16915</v>
      </c>
      <c r="C4414" s="65">
        <v>39</v>
      </c>
      <c r="D4414" s="66">
        <v>44117</v>
      </c>
      <c r="E4414" s="66">
        <v>44137</v>
      </c>
      <c r="F4414" s="180" t="s">
        <v>3702</v>
      </c>
      <c r="G4414" s="173" t="s">
        <v>16916</v>
      </c>
      <c r="H4414" s="67"/>
      <c r="I4414" s="72"/>
    </row>
    <row r="4415" spans="1:9" ht="14.25" customHeight="1" x14ac:dyDescent="0.25">
      <c r="A4415" s="167" t="s">
        <v>16917</v>
      </c>
      <c r="B4415" s="64" t="s">
        <v>16918</v>
      </c>
      <c r="C4415" s="65">
        <v>39</v>
      </c>
      <c r="D4415" s="66">
        <v>44117</v>
      </c>
      <c r="E4415" s="66">
        <v>44137</v>
      </c>
      <c r="F4415" s="180" t="s">
        <v>172</v>
      </c>
      <c r="G4415" s="173" t="s">
        <v>16919</v>
      </c>
      <c r="H4415" s="67"/>
      <c r="I4415" s="68"/>
    </row>
    <row r="4416" spans="1:9" ht="14.25" customHeight="1" x14ac:dyDescent="0.25">
      <c r="A4416" s="167" t="s">
        <v>16920</v>
      </c>
      <c r="B4416" s="64" t="s">
        <v>14233</v>
      </c>
      <c r="C4416" s="65">
        <v>39</v>
      </c>
      <c r="D4416" s="66">
        <v>44117</v>
      </c>
      <c r="E4416" s="66">
        <v>44137</v>
      </c>
      <c r="F4416" s="180" t="s">
        <v>3321</v>
      </c>
      <c r="G4416" s="173" t="s">
        <v>16921</v>
      </c>
      <c r="H4416" s="67"/>
      <c r="I4416" s="68"/>
    </row>
    <row r="4417" spans="1:9" s="103" customFormat="1" ht="14.25" customHeight="1" x14ac:dyDescent="0.25">
      <c r="A4417" s="167" t="s">
        <v>16922</v>
      </c>
      <c r="B4417" s="64" t="s">
        <v>16923</v>
      </c>
      <c r="C4417" s="65">
        <v>39</v>
      </c>
      <c r="D4417" s="66">
        <v>44117</v>
      </c>
      <c r="E4417" s="66">
        <v>44137</v>
      </c>
      <c r="F4417" s="180" t="s">
        <v>711</v>
      </c>
      <c r="G4417" s="173" t="s">
        <v>16924</v>
      </c>
      <c r="H4417" s="67"/>
      <c r="I4417" s="72"/>
    </row>
    <row r="4418" spans="1:9" s="103" customFormat="1" ht="14.25" customHeight="1" x14ac:dyDescent="0.25">
      <c r="A4418" s="167" t="s">
        <v>16925</v>
      </c>
      <c r="B4418" s="64" t="s">
        <v>16926</v>
      </c>
      <c r="C4418" s="65">
        <v>39</v>
      </c>
      <c r="D4418" s="66">
        <v>44117</v>
      </c>
      <c r="E4418" s="66">
        <v>44137</v>
      </c>
      <c r="F4418" s="180" t="s">
        <v>5813</v>
      </c>
      <c r="G4418" s="173" t="s">
        <v>16927</v>
      </c>
      <c r="H4418" s="67"/>
      <c r="I4418" s="68"/>
    </row>
    <row r="4419" spans="1:9" s="73" customFormat="1" ht="14.25" customHeight="1" x14ac:dyDescent="0.25">
      <c r="A4419" s="167" t="s">
        <v>16928</v>
      </c>
      <c r="B4419" s="64" t="s">
        <v>16929</v>
      </c>
      <c r="C4419" s="65">
        <v>39</v>
      </c>
      <c r="D4419" s="66">
        <v>44117</v>
      </c>
      <c r="E4419" s="66">
        <v>44137</v>
      </c>
      <c r="F4419" s="180" t="s">
        <v>204</v>
      </c>
      <c r="G4419" s="173" t="s">
        <v>16930</v>
      </c>
      <c r="H4419" s="67"/>
      <c r="I4419" s="68"/>
    </row>
    <row r="4420" spans="1:9" ht="14.25" customHeight="1" x14ac:dyDescent="0.25">
      <c r="A4420" s="167" t="s">
        <v>16931</v>
      </c>
      <c r="B4420" s="64" t="s">
        <v>16932</v>
      </c>
      <c r="C4420" s="65">
        <v>39</v>
      </c>
      <c r="D4420" s="66">
        <v>44117</v>
      </c>
      <c r="E4420" s="66">
        <v>44137</v>
      </c>
      <c r="F4420" s="180" t="s">
        <v>5851</v>
      </c>
      <c r="G4420" s="173" t="s">
        <v>16933</v>
      </c>
      <c r="H4420" s="67"/>
      <c r="I4420" s="72"/>
    </row>
    <row r="4421" spans="1:9" s="73" customFormat="1" ht="14.25" customHeight="1" x14ac:dyDescent="0.25">
      <c r="A4421" s="167" t="s">
        <v>16934</v>
      </c>
      <c r="B4421" s="64" t="s">
        <v>16935</v>
      </c>
      <c r="C4421" s="65">
        <v>39</v>
      </c>
      <c r="D4421" s="66">
        <v>44117</v>
      </c>
      <c r="E4421" s="66">
        <v>44137</v>
      </c>
      <c r="F4421" s="180" t="s">
        <v>1190</v>
      </c>
      <c r="G4421" s="173" t="s">
        <v>16936</v>
      </c>
      <c r="H4421" s="67"/>
      <c r="I4421" s="72"/>
    </row>
    <row r="4422" spans="1:9" ht="14.25" customHeight="1" x14ac:dyDescent="0.25">
      <c r="A4422" s="167" t="s">
        <v>16937</v>
      </c>
      <c r="B4422" s="64" t="s">
        <v>16938</v>
      </c>
      <c r="C4422" s="65">
        <v>39</v>
      </c>
      <c r="D4422" s="66">
        <v>44117</v>
      </c>
      <c r="E4422" s="66">
        <v>44137</v>
      </c>
      <c r="F4422" s="180" t="s">
        <v>448</v>
      </c>
      <c r="G4422" s="173" t="s">
        <v>16939</v>
      </c>
      <c r="H4422" s="67"/>
      <c r="I4422" s="68"/>
    </row>
    <row r="4423" spans="1:9" ht="14.25" customHeight="1" x14ac:dyDescent="0.25">
      <c r="A4423" s="168" t="s">
        <v>16940</v>
      </c>
      <c r="B4423" s="17" t="s">
        <v>16941</v>
      </c>
      <c r="C4423" s="60">
        <v>39</v>
      </c>
      <c r="D4423" s="61">
        <v>44117</v>
      </c>
      <c r="E4423" s="61">
        <v>44137</v>
      </c>
      <c r="F4423" s="182" t="s">
        <v>383</v>
      </c>
      <c r="G4423" s="175" t="s">
        <v>16942</v>
      </c>
      <c r="H4423" s="62" t="s">
        <v>10331</v>
      </c>
      <c r="I4423" s="59" t="s">
        <v>7129</v>
      </c>
    </row>
    <row r="4424" spans="1:9" ht="14.25" customHeight="1" x14ac:dyDescent="0.25">
      <c r="A4424" s="168" t="s">
        <v>16943</v>
      </c>
      <c r="B4424" s="17" t="s">
        <v>8299</v>
      </c>
      <c r="C4424" s="60">
        <v>39</v>
      </c>
      <c r="D4424" s="61">
        <v>44117</v>
      </c>
      <c r="E4424" s="61">
        <v>44137</v>
      </c>
      <c r="F4424" s="182" t="s">
        <v>5948</v>
      </c>
      <c r="G4424" s="175" t="s">
        <v>16944</v>
      </c>
      <c r="H4424" s="62" t="s">
        <v>13608</v>
      </c>
      <c r="I4424" s="59" t="s">
        <v>7129</v>
      </c>
    </row>
    <row r="4425" spans="1:9" ht="14.25" customHeight="1" x14ac:dyDescent="0.25">
      <c r="A4425" s="168" t="s">
        <v>16943</v>
      </c>
      <c r="B4425" s="17" t="s">
        <v>8299</v>
      </c>
      <c r="C4425" s="60">
        <v>39</v>
      </c>
      <c r="D4425" s="61">
        <v>44117</v>
      </c>
      <c r="E4425" s="61">
        <v>44137</v>
      </c>
      <c r="F4425" s="182" t="s">
        <v>5948</v>
      </c>
      <c r="G4425" s="175" t="s">
        <v>16944</v>
      </c>
      <c r="H4425" s="62" t="s">
        <v>9446</v>
      </c>
      <c r="I4425" s="59" t="s">
        <v>7129</v>
      </c>
    </row>
    <row r="4426" spans="1:9" ht="14.25" customHeight="1" x14ac:dyDescent="0.25">
      <c r="A4426" s="168" t="s">
        <v>16943</v>
      </c>
      <c r="B4426" s="17" t="s">
        <v>8299</v>
      </c>
      <c r="C4426" s="60">
        <v>39</v>
      </c>
      <c r="D4426" s="61">
        <v>44117</v>
      </c>
      <c r="E4426" s="61">
        <v>44137</v>
      </c>
      <c r="F4426" s="182" t="s">
        <v>5948</v>
      </c>
      <c r="G4426" s="175" t="s">
        <v>16944</v>
      </c>
      <c r="H4426" s="62" t="s">
        <v>7785</v>
      </c>
      <c r="I4426" s="59" t="s">
        <v>7129</v>
      </c>
    </row>
    <row r="4427" spans="1:9" s="103" customFormat="1" ht="14.25" customHeight="1" x14ac:dyDescent="0.25">
      <c r="A4427" s="168" t="s">
        <v>16945</v>
      </c>
      <c r="B4427" s="64" t="s">
        <v>8299</v>
      </c>
      <c r="C4427" s="60">
        <v>39</v>
      </c>
      <c r="D4427" s="61">
        <v>44117</v>
      </c>
      <c r="E4427" s="61">
        <v>44137</v>
      </c>
      <c r="F4427" s="182" t="s">
        <v>1411</v>
      </c>
      <c r="G4427" s="175" t="s">
        <v>16946</v>
      </c>
      <c r="H4427" s="62" t="s">
        <v>13608</v>
      </c>
      <c r="I4427" s="59" t="s">
        <v>7129</v>
      </c>
    </row>
    <row r="4428" spans="1:9" s="73" customFormat="1" ht="14.25" customHeight="1" x14ac:dyDescent="0.25">
      <c r="A4428" s="168" t="s">
        <v>16945</v>
      </c>
      <c r="B4428" s="64" t="s">
        <v>8299</v>
      </c>
      <c r="C4428" s="60">
        <v>39</v>
      </c>
      <c r="D4428" s="61">
        <v>44117</v>
      </c>
      <c r="E4428" s="61">
        <v>44137</v>
      </c>
      <c r="F4428" s="182" t="s">
        <v>1411</v>
      </c>
      <c r="G4428" s="175" t="s">
        <v>16946</v>
      </c>
      <c r="H4428" s="62" t="s">
        <v>9446</v>
      </c>
      <c r="I4428" s="59" t="s">
        <v>7129</v>
      </c>
    </row>
    <row r="4429" spans="1:9" s="103" customFormat="1" ht="14.25" customHeight="1" x14ac:dyDescent="0.25">
      <c r="A4429" s="168" t="s">
        <v>16945</v>
      </c>
      <c r="B4429" s="64" t="s">
        <v>8299</v>
      </c>
      <c r="C4429" s="60">
        <v>39</v>
      </c>
      <c r="D4429" s="61">
        <v>44117</v>
      </c>
      <c r="E4429" s="61">
        <v>44137</v>
      </c>
      <c r="F4429" s="182" t="s">
        <v>1411</v>
      </c>
      <c r="G4429" s="175" t="s">
        <v>16946</v>
      </c>
      <c r="H4429" s="62" t="s">
        <v>7785</v>
      </c>
      <c r="I4429" s="59" t="s">
        <v>7129</v>
      </c>
    </row>
    <row r="4430" spans="1:9" ht="14.25" customHeight="1" x14ac:dyDescent="0.25">
      <c r="A4430" s="168" t="s">
        <v>16947</v>
      </c>
      <c r="B4430" s="17" t="s">
        <v>4375</v>
      </c>
      <c r="C4430" s="60">
        <v>39</v>
      </c>
      <c r="D4430" s="61">
        <v>44117</v>
      </c>
      <c r="E4430" s="61">
        <v>44137</v>
      </c>
      <c r="F4430" s="182" t="s">
        <v>1535</v>
      </c>
      <c r="G4430" s="175" t="s">
        <v>16948</v>
      </c>
      <c r="H4430" s="128" t="s">
        <v>7793</v>
      </c>
      <c r="I4430" s="59" t="s">
        <v>7129</v>
      </c>
    </row>
    <row r="4431" spans="1:9" ht="14.25" customHeight="1" x14ac:dyDescent="0.25">
      <c r="A4431" s="168" t="s">
        <v>16947</v>
      </c>
      <c r="B4431" s="17" t="s">
        <v>4375</v>
      </c>
      <c r="C4431" s="60">
        <v>39</v>
      </c>
      <c r="D4431" s="61">
        <v>44117</v>
      </c>
      <c r="E4431" s="61">
        <v>44137</v>
      </c>
      <c r="F4431" s="182" t="s">
        <v>1535</v>
      </c>
      <c r="G4431" s="175" t="s">
        <v>16948</v>
      </c>
      <c r="H4431" s="128" t="s">
        <v>9446</v>
      </c>
      <c r="I4431" s="59" t="s">
        <v>7129</v>
      </c>
    </row>
    <row r="4432" spans="1:9" ht="14.25" customHeight="1" x14ac:dyDescent="0.25">
      <c r="A4432" s="168" t="s">
        <v>16949</v>
      </c>
      <c r="B4432" s="17" t="s">
        <v>7790</v>
      </c>
      <c r="C4432" s="60">
        <v>39</v>
      </c>
      <c r="D4432" s="61">
        <v>44117</v>
      </c>
      <c r="E4432" s="61">
        <v>44137</v>
      </c>
      <c r="F4432" s="182" t="s">
        <v>352</v>
      </c>
      <c r="G4432" s="175" t="s">
        <v>16950</v>
      </c>
      <c r="H4432" s="62" t="s">
        <v>7792</v>
      </c>
      <c r="I4432" s="59" t="s">
        <v>7129</v>
      </c>
    </row>
    <row r="4433" spans="1:9" ht="14.25" customHeight="1" x14ac:dyDescent="0.25">
      <c r="A4433" s="168" t="s">
        <v>16949</v>
      </c>
      <c r="B4433" s="17" t="s">
        <v>7790</v>
      </c>
      <c r="C4433" s="60">
        <v>39</v>
      </c>
      <c r="D4433" s="61">
        <v>44117</v>
      </c>
      <c r="E4433" s="61">
        <v>44137</v>
      </c>
      <c r="F4433" s="182" t="s">
        <v>352</v>
      </c>
      <c r="G4433" s="175" t="s">
        <v>16950</v>
      </c>
      <c r="H4433" s="62" t="s">
        <v>4446</v>
      </c>
      <c r="I4433" s="59" t="s">
        <v>7129</v>
      </c>
    </row>
    <row r="4434" spans="1:9" ht="14.25" customHeight="1" x14ac:dyDescent="0.25">
      <c r="A4434" s="169" t="s">
        <v>16949</v>
      </c>
      <c r="B4434" s="81" t="s">
        <v>7790</v>
      </c>
      <c r="C4434" s="82">
        <v>39</v>
      </c>
      <c r="D4434" s="83">
        <v>44117</v>
      </c>
      <c r="E4434" s="83">
        <v>44137</v>
      </c>
      <c r="F4434" s="181" t="s">
        <v>352</v>
      </c>
      <c r="G4434" s="177" t="s">
        <v>16950</v>
      </c>
      <c r="H4434" s="84" t="s">
        <v>9446</v>
      </c>
      <c r="I4434" s="80" t="s">
        <v>7224</v>
      </c>
    </row>
    <row r="4435" spans="1:9" s="73" customFormat="1" ht="14.25" customHeight="1" x14ac:dyDescent="0.25">
      <c r="A4435" s="169" t="s">
        <v>16951</v>
      </c>
      <c r="B4435" s="81" t="s">
        <v>7790</v>
      </c>
      <c r="C4435" s="82">
        <v>39</v>
      </c>
      <c r="D4435" s="83">
        <v>44117</v>
      </c>
      <c r="E4435" s="83">
        <v>44137</v>
      </c>
      <c r="F4435" s="181" t="s">
        <v>5953</v>
      </c>
      <c r="G4435" s="177" t="s">
        <v>16952</v>
      </c>
      <c r="H4435" s="84" t="s">
        <v>9446</v>
      </c>
      <c r="I4435" s="80" t="s">
        <v>7224</v>
      </c>
    </row>
    <row r="4436" spans="1:9" s="73" customFormat="1" ht="14.25" customHeight="1" x14ac:dyDescent="0.25">
      <c r="A4436" s="168" t="s">
        <v>16951</v>
      </c>
      <c r="B4436" s="17" t="s">
        <v>7790</v>
      </c>
      <c r="C4436" s="60">
        <v>39</v>
      </c>
      <c r="D4436" s="61">
        <v>44117</v>
      </c>
      <c r="E4436" s="61">
        <v>44137</v>
      </c>
      <c r="F4436" s="182" t="s">
        <v>5953</v>
      </c>
      <c r="G4436" s="175" t="s">
        <v>16952</v>
      </c>
      <c r="H4436" s="62" t="s">
        <v>7793</v>
      </c>
      <c r="I4436" s="59" t="s">
        <v>7129</v>
      </c>
    </row>
    <row r="4437" spans="1:9" ht="14.25" customHeight="1" x14ac:dyDescent="0.25">
      <c r="A4437" s="168" t="s">
        <v>16951</v>
      </c>
      <c r="B4437" s="17" t="s">
        <v>7790</v>
      </c>
      <c r="C4437" s="60">
        <v>39</v>
      </c>
      <c r="D4437" s="61">
        <v>44117</v>
      </c>
      <c r="E4437" s="61">
        <v>44137</v>
      </c>
      <c r="F4437" s="182" t="s">
        <v>5953</v>
      </c>
      <c r="G4437" s="175" t="s">
        <v>16952</v>
      </c>
      <c r="H4437" s="62" t="s">
        <v>15129</v>
      </c>
      <c r="I4437" s="59" t="s">
        <v>7129</v>
      </c>
    </row>
    <row r="4438" spans="1:9" s="103" customFormat="1" ht="14.25" customHeight="1" x14ac:dyDescent="0.25">
      <c r="A4438" s="169" t="s">
        <v>16951</v>
      </c>
      <c r="B4438" s="81" t="s">
        <v>7790</v>
      </c>
      <c r="C4438" s="82">
        <v>39</v>
      </c>
      <c r="D4438" s="83">
        <v>44117</v>
      </c>
      <c r="E4438" s="83">
        <v>44137</v>
      </c>
      <c r="F4438" s="181" t="s">
        <v>5953</v>
      </c>
      <c r="G4438" s="177" t="s">
        <v>16952</v>
      </c>
      <c r="H4438" s="84" t="s">
        <v>13738</v>
      </c>
      <c r="I4438" s="80" t="s">
        <v>7224</v>
      </c>
    </row>
    <row r="4439" spans="1:9" s="73" customFormat="1" ht="14.25" customHeight="1" x14ac:dyDescent="0.25">
      <c r="A4439" s="169" t="s">
        <v>16953</v>
      </c>
      <c r="B4439" s="81" t="s">
        <v>7790</v>
      </c>
      <c r="C4439" s="82">
        <v>39</v>
      </c>
      <c r="D4439" s="83">
        <v>44117</v>
      </c>
      <c r="E4439" s="83">
        <v>44137</v>
      </c>
      <c r="F4439" s="181" t="s">
        <v>5955</v>
      </c>
      <c r="G4439" s="177" t="s">
        <v>16952</v>
      </c>
      <c r="H4439" s="84" t="s">
        <v>9446</v>
      </c>
      <c r="I4439" s="80" t="s">
        <v>7224</v>
      </c>
    </row>
    <row r="4440" spans="1:9" ht="14.25" customHeight="1" x14ac:dyDescent="0.25">
      <c r="A4440" s="169" t="s">
        <v>16953</v>
      </c>
      <c r="B4440" s="81" t="s">
        <v>7790</v>
      </c>
      <c r="C4440" s="82">
        <v>39</v>
      </c>
      <c r="D4440" s="83">
        <v>44117</v>
      </c>
      <c r="E4440" s="83">
        <v>44137</v>
      </c>
      <c r="F4440" s="181" t="s">
        <v>5955</v>
      </c>
      <c r="G4440" s="177" t="s">
        <v>16952</v>
      </c>
      <c r="H4440" s="84" t="s">
        <v>13738</v>
      </c>
      <c r="I4440" s="80" t="s">
        <v>7224</v>
      </c>
    </row>
    <row r="4441" spans="1:9" s="73" customFormat="1" ht="14.25" customHeight="1" x14ac:dyDescent="0.25">
      <c r="A4441" s="168" t="s">
        <v>16953</v>
      </c>
      <c r="B4441" s="17" t="s">
        <v>7790</v>
      </c>
      <c r="C4441" s="60">
        <v>39</v>
      </c>
      <c r="D4441" s="61">
        <v>44117</v>
      </c>
      <c r="E4441" s="61">
        <v>44137</v>
      </c>
      <c r="F4441" s="182" t="s">
        <v>5955</v>
      </c>
      <c r="G4441" s="175" t="s">
        <v>16952</v>
      </c>
      <c r="H4441" s="62" t="s">
        <v>7793</v>
      </c>
      <c r="I4441" s="59" t="s">
        <v>7129</v>
      </c>
    </row>
    <row r="4442" spans="1:9" s="73" customFormat="1" ht="14.25" customHeight="1" x14ac:dyDescent="0.25">
      <c r="A4442" s="168" t="s">
        <v>16953</v>
      </c>
      <c r="B4442" s="17" t="s">
        <v>7790</v>
      </c>
      <c r="C4442" s="60">
        <v>39</v>
      </c>
      <c r="D4442" s="61">
        <v>44117</v>
      </c>
      <c r="E4442" s="61">
        <v>44137</v>
      </c>
      <c r="F4442" s="182" t="s">
        <v>5955</v>
      </c>
      <c r="G4442" s="175" t="s">
        <v>16952</v>
      </c>
      <c r="H4442" s="62" t="s">
        <v>7792</v>
      </c>
      <c r="I4442" s="59" t="s">
        <v>7129</v>
      </c>
    </row>
    <row r="4443" spans="1:9" s="73" customFormat="1" ht="14.25" customHeight="1" x14ac:dyDescent="0.25">
      <c r="A4443" s="167" t="s">
        <v>16954</v>
      </c>
      <c r="B4443" s="64" t="s">
        <v>7790</v>
      </c>
      <c r="C4443" s="65">
        <v>39</v>
      </c>
      <c r="D4443" s="66">
        <v>44117</v>
      </c>
      <c r="E4443" s="66">
        <v>44137</v>
      </c>
      <c r="F4443" s="180" t="s">
        <v>94</v>
      </c>
      <c r="G4443" s="173" t="s">
        <v>16955</v>
      </c>
      <c r="H4443" s="67"/>
      <c r="I4443" s="101"/>
    </row>
    <row r="4444" spans="1:9" s="73" customFormat="1" ht="14.25" customHeight="1" x14ac:dyDescent="0.25">
      <c r="A4444" s="167" t="s">
        <v>16956</v>
      </c>
      <c r="B4444" s="64" t="s">
        <v>16957</v>
      </c>
      <c r="C4444" s="65">
        <v>39</v>
      </c>
      <c r="D4444" s="66">
        <v>44117</v>
      </c>
      <c r="E4444" s="66">
        <v>44137</v>
      </c>
      <c r="F4444" s="180" t="s">
        <v>571</v>
      </c>
      <c r="G4444" s="173" t="s">
        <v>16958</v>
      </c>
      <c r="H4444" s="67"/>
      <c r="I4444" s="68"/>
    </row>
    <row r="4445" spans="1:9" ht="14.25" customHeight="1" x14ac:dyDescent="0.25">
      <c r="A4445" s="167" t="s">
        <v>16959</v>
      </c>
      <c r="B4445" s="64" t="s">
        <v>4399</v>
      </c>
      <c r="C4445" s="65">
        <v>39</v>
      </c>
      <c r="D4445" s="66">
        <v>44117</v>
      </c>
      <c r="E4445" s="66">
        <v>44137</v>
      </c>
      <c r="F4445" s="180" t="s">
        <v>1654</v>
      </c>
      <c r="G4445" s="173" t="s">
        <v>16960</v>
      </c>
      <c r="H4445" s="67"/>
      <c r="I4445" s="68"/>
    </row>
    <row r="4446" spans="1:9" ht="14.25" customHeight="1" x14ac:dyDescent="0.25">
      <c r="A4446" s="167" t="s">
        <v>16961</v>
      </c>
      <c r="B4446" s="64" t="s">
        <v>16962</v>
      </c>
      <c r="C4446" s="65">
        <v>39</v>
      </c>
      <c r="D4446" s="66">
        <v>44117</v>
      </c>
      <c r="E4446" s="66">
        <v>44137</v>
      </c>
      <c r="F4446" s="180" t="s">
        <v>2191</v>
      </c>
      <c r="G4446" s="173" t="s">
        <v>16963</v>
      </c>
      <c r="H4446" s="67"/>
      <c r="I4446" s="68"/>
    </row>
    <row r="4447" spans="1:9" ht="14.25" customHeight="1" x14ac:dyDescent="0.25">
      <c r="A4447" s="167" t="s">
        <v>16964</v>
      </c>
      <c r="B4447" s="64" t="s">
        <v>4901</v>
      </c>
      <c r="C4447" s="65">
        <v>39</v>
      </c>
      <c r="D4447" s="66">
        <v>44117</v>
      </c>
      <c r="E4447" s="66">
        <v>44137</v>
      </c>
      <c r="F4447" s="180" t="s">
        <v>3371</v>
      </c>
      <c r="G4447" s="173" t="s">
        <v>16965</v>
      </c>
      <c r="H4447" s="67"/>
      <c r="I4447" s="72"/>
    </row>
    <row r="4448" spans="1:9" ht="14.25" customHeight="1" x14ac:dyDescent="0.25">
      <c r="A4448" s="167" t="s">
        <v>16966</v>
      </c>
      <c r="B4448" s="64" t="s">
        <v>4901</v>
      </c>
      <c r="C4448" s="65">
        <v>39</v>
      </c>
      <c r="D4448" s="66">
        <v>44117</v>
      </c>
      <c r="E4448" s="66">
        <v>44137</v>
      </c>
      <c r="F4448" s="180" t="s">
        <v>307</v>
      </c>
      <c r="G4448" s="173" t="s">
        <v>16967</v>
      </c>
      <c r="H4448" s="67"/>
      <c r="I4448" s="68"/>
    </row>
    <row r="4449" spans="1:9" ht="14.25" customHeight="1" x14ac:dyDescent="0.25">
      <c r="A4449" s="167" t="s">
        <v>16968</v>
      </c>
      <c r="B4449" s="64" t="s">
        <v>4174</v>
      </c>
      <c r="C4449" s="65">
        <v>39</v>
      </c>
      <c r="D4449" s="66">
        <v>44117</v>
      </c>
      <c r="E4449" s="66">
        <v>44137</v>
      </c>
      <c r="F4449" s="180" t="s">
        <v>112</v>
      </c>
      <c r="G4449" s="173" t="s">
        <v>16969</v>
      </c>
      <c r="H4449" s="67"/>
      <c r="I4449" s="68"/>
    </row>
    <row r="4450" spans="1:9" ht="14.25" customHeight="1" x14ac:dyDescent="0.25">
      <c r="A4450" s="167" t="s">
        <v>16970</v>
      </c>
      <c r="B4450" s="64" t="s">
        <v>4901</v>
      </c>
      <c r="C4450" s="65">
        <v>39</v>
      </c>
      <c r="D4450" s="66">
        <v>44117</v>
      </c>
      <c r="E4450" s="66">
        <v>44137</v>
      </c>
      <c r="F4450" s="180" t="s">
        <v>112</v>
      </c>
      <c r="G4450" s="173" t="s">
        <v>16971</v>
      </c>
      <c r="H4450" s="67"/>
      <c r="I4450" s="68"/>
    </row>
    <row r="4451" spans="1:9" s="103" customFormat="1" ht="14.25" customHeight="1" x14ac:dyDescent="0.25">
      <c r="A4451" s="167" t="s">
        <v>16972</v>
      </c>
      <c r="B4451" s="64" t="s">
        <v>7813</v>
      </c>
      <c r="C4451" s="65">
        <v>39</v>
      </c>
      <c r="D4451" s="66">
        <v>44117</v>
      </c>
      <c r="E4451" s="66">
        <v>44137</v>
      </c>
      <c r="F4451" s="180" t="s">
        <v>112</v>
      </c>
      <c r="G4451" s="173" t="s">
        <v>16973</v>
      </c>
      <c r="H4451" s="67"/>
      <c r="I4451" s="68"/>
    </row>
    <row r="4452" spans="1:9" ht="14.25" customHeight="1" x14ac:dyDescent="0.25">
      <c r="A4452" s="167" t="s">
        <v>16974</v>
      </c>
      <c r="B4452" s="64" t="s">
        <v>4901</v>
      </c>
      <c r="C4452" s="65">
        <v>39</v>
      </c>
      <c r="D4452" s="66">
        <v>44117</v>
      </c>
      <c r="E4452" s="66">
        <v>44137</v>
      </c>
      <c r="F4452" s="180" t="s">
        <v>112</v>
      </c>
      <c r="G4452" s="173" t="s">
        <v>16975</v>
      </c>
      <c r="H4452" s="67"/>
      <c r="I4452" s="72"/>
    </row>
    <row r="4453" spans="1:9" ht="14.25" customHeight="1" x14ac:dyDescent="0.25">
      <c r="A4453" s="167" t="s">
        <v>16976</v>
      </c>
      <c r="B4453" s="64" t="s">
        <v>4617</v>
      </c>
      <c r="C4453" s="65">
        <v>39</v>
      </c>
      <c r="D4453" s="66">
        <v>44117</v>
      </c>
      <c r="E4453" s="66">
        <v>44137</v>
      </c>
      <c r="F4453" s="180" t="s">
        <v>112</v>
      </c>
      <c r="G4453" s="173" t="s">
        <v>16977</v>
      </c>
      <c r="H4453" s="67"/>
      <c r="I4453" s="72"/>
    </row>
    <row r="4454" spans="1:9" ht="14.25" customHeight="1" x14ac:dyDescent="0.25">
      <c r="A4454" s="167" t="s">
        <v>16978</v>
      </c>
      <c r="B4454" s="64" t="s">
        <v>8517</v>
      </c>
      <c r="C4454" s="65">
        <v>39</v>
      </c>
      <c r="D4454" s="66">
        <v>44117</v>
      </c>
      <c r="E4454" s="66">
        <v>44137</v>
      </c>
      <c r="F4454" s="180" t="s">
        <v>491</v>
      </c>
      <c r="G4454" s="173" t="s">
        <v>16979</v>
      </c>
      <c r="H4454" s="67"/>
      <c r="I4454" s="68"/>
    </row>
    <row r="4455" spans="1:9" s="75" customFormat="1" ht="14.25" customHeight="1" x14ac:dyDescent="0.25">
      <c r="A4455" s="167" t="s">
        <v>16980</v>
      </c>
      <c r="B4455" s="64" t="s">
        <v>7959</v>
      </c>
      <c r="C4455" s="65">
        <v>39</v>
      </c>
      <c r="D4455" s="66">
        <v>44117</v>
      </c>
      <c r="E4455" s="66">
        <v>44137</v>
      </c>
      <c r="F4455" s="180" t="s">
        <v>82</v>
      </c>
      <c r="G4455" s="173" t="s">
        <v>16981</v>
      </c>
      <c r="H4455" s="67"/>
      <c r="I4455" s="68"/>
    </row>
    <row r="4456" spans="1:9" s="75" customFormat="1" ht="14.25" customHeight="1" x14ac:dyDescent="0.25">
      <c r="A4456" s="167" t="s">
        <v>16982</v>
      </c>
      <c r="B4456" s="64" t="s">
        <v>7959</v>
      </c>
      <c r="C4456" s="65">
        <v>39</v>
      </c>
      <c r="D4456" s="66">
        <v>44117</v>
      </c>
      <c r="E4456" s="66">
        <v>44137</v>
      </c>
      <c r="F4456" s="180" t="s">
        <v>82</v>
      </c>
      <c r="G4456" s="173" t="s">
        <v>16983</v>
      </c>
      <c r="H4456" s="67"/>
      <c r="I4456" s="101"/>
    </row>
    <row r="4457" spans="1:9" s="73" customFormat="1" ht="14.25" customHeight="1" x14ac:dyDescent="0.25">
      <c r="A4457" s="167" t="s">
        <v>16984</v>
      </c>
      <c r="B4457" s="64" t="s">
        <v>7959</v>
      </c>
      <c r="C4457" s="65">
        <v>39</v>
      </c>
      <c r="D4457" s="66">
        <v>44117</v>
      </c>
      <c r="E4457" s="66">
        <v>44137</v>
      </c>
      <c r="F4457" s="180" t="s">
        <v>2427</v>
      </c>
      <c r="G4457" s="173" t="s">
        <v>16985</v>
      </c>
      <c r="H4457" s="67"/>
      <c r="I4457" s="72"/>
    </row>
    <row r="4458" spans="1:9" s="73" customFormat="1" ht="14.25" customHeight="1" x14ac:dyDescent="0.25">
      <c r="A4458" s="167" t="s">
        <v>16986</v>
      </c>
      <c r="B4458" s="64" t="s">
        <v>7959</v>
      </c>
      <c r="C4458" s="65">
        <v>39</v>
      </c>
      <c r="D4458" s="66">
        <v>44117</v>
      </c>
      <c r="E4458" s="66">
        <v>44137</v>
      </c>
      <c r="F4458" s="180" t="s">
        <v>2427</v>
      </c>
      <c r="G4458" s="173" t="s">
        <v>16987</v>
      </c>
      <c r="H4458" s="67"/>
      <c r="I4458" s="72"/>
    </row>
    <row r="4459" spans="1:9" ht="14.25" customHeight="1" x14ac:dyDescent="0.25">
      <c r="A4459" s="167" t="s">
        <v>16988</v>
      </c>
      <c r="B4459" s="64" t="s">
        <v>16989</v>
      </c>
      <c r="C4459" s="65">
        <v>39</v>
      </c>
      <c r="D4459" s="66">
        <v>44117</v>
      </c>
      <c r="E4459" s="66">
        <v>44137</v>
      </c>
      <c r="F4459" s="180" t="s">
        <v>3240</v>
      </c>
      <c r="G4459" s="173" t="s">
        <v>16990</v>
      </c>
      <c r="H4459" s="67"/>
      <c r="I4459" s="101"/>
    </row>
    <row r="4460" spans="1:9" ht="14.25" customHeight="1" x14ac:dyDescent="0.25">
      <c r="A4460" s="169" t="s">
        <v>16991</v>
      </c>
      <c r="B4460" s="81" t="s">
        <v>16992</v>
      </c>
      <c r="C4460" s="82">
        <v>39</v>
      </c>
      <c r="D4460" s="83">
        <v>44117</v>
      </c>
      <c r="E4460" s="83">
        <v>44137</v>
      </c>
      <c r="F4460" s="181" t="s">
        <v>6198</v>
      </c>
      <c r="G4460" s="177" t="s">
        <v>16993</v>
      </c>
      <c r="H4460" s="84" t="s">
        <v>14586</v>
      </c>
      <c r="I4460" s="80" t="s">
        <v>7224</v>
      </c>
    </row>
    <row r="4461" spans="1:9" s="73" customFormat="1" ht="14.25" customHeight="1" x14ac:dyDescent="0.25">
      <c r="A4461" s="169" t="s">
        <v>16994</v>
      </c>
      <c r="B4461" s="81" t="s">
        <v>16995</v>
      </c>
      <c r="C4461" s="82">
        <v>39</v>
      </c>
      <c r="D4461" s="83">
        <v>44117</v>
      </c>
      <c r="E4461" s="83">
        <v>44137</v>
      </c>
      <c r="F4461" s="181" t="s">
        <v>6198</v>
      </c>
      <c r="G4461" s="177" t="s">
        <v>16996</v>
      </c>
      <c r="H4461" s="93" t="s">
        <v>14586</v>
      </c>
      <c r="I4461" s="80" t="s">
        <v>7224</v>
      </c>
    </row>
    <row r="4462" spans="1:9" ht="14.25" customHeight="1" x14ac:dyDescent="0.25">
      <c r="A4462" s="167" t="s">
        <v>16997</v>
      </c>
      <c r="B4462" s="64" t="s">
        <v>16239</v>
      </c>
      <c r="C4462" s="65">
        <v>39</v>
      </c>
      <c r="D4462" s="66">
        <v>44117</v>
      </c>
      <c r="E4462" s="66">
        <v>44137</v>
      </c>
      <c r="F4462" s="180" t="s">
        <v>6206</v>
      </c>
      <c r="G4462" s="173" t="s">
        <v>16998</v>
      </c>
      <c r="H4462" s="67"/>
      <c r="I4462" s="72"/>
    </row>
    <row r="4463" spans="1:9" s="73" customFormat="1" ht="14.25" customHeight="1" x14ac:dyDescent="0.25">
      <c r="A4463" s="167" t="s">
        <v>16999</v>
      </c>
      <c r="B4463" s="64" t="s">
        <v>16239</v>
      </c>
      <c r="C4463" s="65">
        <v>39</v>
      </c>
      <c r="D4463" s="66">
        <v>44117</v>
      </c>
      <c r="E4463" s="66">
        <v>44137</v>
      </c>
      <c r="F4463" s="180" t="s">
        <v>6206</v>
      </c>
      <c r="G4463" s="173" t="s">
        <v>17000</v>
      </c>
      <c r="H4463" s="67"/>
      <c r="I4463" s="72"/>
    </row>
    <row r="4464" spans="1:9" ht="14.25" customHeight="1" x14ac:dyDescent="0.25">
      <c r="A4464" s="167" t="s">
        <v>17001</v>
      </c>
      <c r="B4464" s="64" t="s">
        <v>16239</v>
      </c>
      <c r="C4464" s="65">
        <v>39</v>
      </c>
      <c r="D4464" s="66">
        <v>44117</v>
      </c>
      <c r="E4464" s="66">
        <v>44137</v>
      </c>
      <c r="F4464" s="180" t="s">
        <v>6206</v>
      </c>
      <c r="G4464" s="173" t="s">
        <v>17002</v>
      </c>
      <c r="H4464" s="67"/>
      <c r="I4464" s="72"/>
    </row>
    <row r="4465" spans="1:9" s="73" customFormat="1" ht="14.25" customHeight="1" x14ac:dyDescent="0.25">
      <c r="A4465" s="167" t="s">
        <v>17003</v>
      </c>
      <c r="B4465" s="64" t="s">
        <v>16239</v>
      </c>
      <c r="C4465" s="65">
        <v>39</v>
      </c>
      <c r="D4465" s="66">
        <v>44117</v>
      </c>
      <c r="E4465" s="66">
        <v>44137</v>
      </c>
      <c r="F4465" s="180" t="s">
        <v>6206</v>
      </c>
      <c r="G4465" s="173" t="s">
        <v>17004</v>
      </c>
      <c r="H4465" s="67"/>
      <c r="I4465" s="72"/>
    </row>
    <row r="4466" spans="1:9" s="73" customFormat="1" ht="14.25" customHeight="1" x14ac:dyDescent="0.25">
      <c r="A4466" s="167" t="s">
        <v>17005</v>
      </c>
      <c r="B4466" s="64" t="s">
        <v>16239</v>
      </c>
      <c r="C4466" s="65">
        <v>39</v>
      </c>
      <c r="D4466" s="66">
        <v>44117</v>
      </c>
      <c r="E4466" s="66">
        <v>44137</v>
      </c>
      <c r="F4466" s="180" t="s">
        <v>6206</v>
      </c>
      <c r="G4466" s="173" t="s">
        <v>17006</v>
      </c>
      <c r="H4466" s="67"/>
      <c r="I4466" s="72"/>
    </row>
    <row r="4467" spans="1:9" s="75" customFormat="1" ht="14.25" customHeight="1" x14ac:dyDescent="0.25">
      <c r="A4467" s="167" t="s">
        <v>17007</v>
      </c>
      <c r="B4467" s="64" t="s">
        <v>16239</v>
      </c>
      <c r="C4467" s="65">
        <v>39</v>
      </c>
      <c r="D4467" s="66">
        <v>44117</v>
      </c>
      <c r="E4467" s="66">
        <v>44137</v>
      </c>
      <c r="F4467" s="180" t="s">
        <v>6206</v>
      </c>
      <c r="G4467" s="173" t="s">
        <v>17008</v>
      </c>
      <c r="H4467" s="67"/>
      <c r="I4467" s="72"/>
    </row>
    <row r="4468" spans="1:9" s="75" customFormat="1" ht="14.25" customHeight="1" x14ac:dyDescent="0.25">
      <c r="A4468" s="167" t="s">
        <v>17009</v>
      </c>
      <c r="B4468" s="64" t="s">
        <v>16239</v>
      </c>
      <c r="C4468" s="65">
        <v>39</v>
      </c>
      <c r="D4468" s="66">
        <v>44117</v>
      </c>
      <c r="E4468" s="66">
        <v>44137</v>
      </c>
      <c r="F4468" s="180" t="s">
        <v>6206</v>
      </c>
      <c r="G4468" s="173" t="s">
        <v>17010</v>
      </c>
      <c r="H4468" s="67"/>
      <c r="I4468" s="72"/>
    </row>
    <row r="4469" spans="1:9" s="75" customFormat="1" ht="14.25" customHeight="1" x14ac:dyDescent="0.25">
      <c r="A4469" s="167" t="s">
        <v>17011</v>
      </c>
      <c r="B4469" s="64" t="s">
        <v>16239</v>
      </c>
      <c r="C4469" s="65">
        <v>39</v>
      </c>
      <c r="D4469" s="66">
        <v>44117</v>
      </c>
      <c r="E4469" s="66">
        <v>44137</v>
      </c>
      <c r="F4469" s="180" t="s">
        <v>6206</v>
      </c>
      <c r="G4469" s="173" t="s">
        <v>17012</v>
      </c>
      <c r="H4469" s="67"/>
      <c r="I4469" s="68"/>
    </row>
    <row r="4470" spans="1:9" ht="14.25" customHeight="1" x14ac:dyDescent="0.25">
      <c r="A4470" s="167" t="s">
        <v>17013</v>
      </c>
      <c r="B4470" s="64" t="s">
        <v>7813</v>
      </c>
      <c r="C4470" s="65">
        <v>39</v>
      </c>
      <c r="D4470" s="66">
        <v>44117</v>
      </c>
      <c r="E4470" s="66">
        <v>44137</v>
      </c>
      <c r="F4470" s="180" t="s">
        <v>1906</v>
      </c>
      <c r="G4470" s="173" t="s">
        <v>17014</v>
      </c>
      <c r="H4470" s="67"/>
      <c r="I4470" s="72"/>
    </row>
    <row r="4471" spans="1:9" ht="14.25" customHeight="1" x14ac:dyDescent="0.25">
      <c r="A4471" s="167" t="s">
        <v>17015</v>
      </c>
      <c r="B4471" s="64" t="s">
        <v>4617</v>
      </c>
      <c r="C4471" s="65">
        <v>39</v>
      </c>
      <c r="D4471" s="66">
        <v>44117</v>
      </c>
      <c r="E4471" s="66">
        <v>44137</v>
      </c>
      <c r="F4471" s="180" t="s">
        <v>6215</v>
      </c>
      <c r="G4471" s="173" t="s">
        <v>17016</v>
      </c>
      <c r="H4471" s="67"/>
      <c r="I4471" s="68"/>
    </row>
    <row r="4472" spans="1:9" s="75" customFormat="1" ht="14.25" customHeight="1" x14ac:dyDescent="0.25">
      <c r="A4472" s="169" t="s">
        <v>17017</v>
      </c>
      <c r="B4472" s="81" t="s">
        <v>16782</v>
      </c>
      <c r="C4472" s="82">
        <v>39</v>
      </c>
      <c r="D4472" s="83">
        <v>44117</v>
      </c>
      <c r="E4472" s="83">
        <v>44137</v>
      </c>
      <c r="F4472" s="181" t="s">
        <v>695</v>
      </c>
      <c r="G4472" s="177" t="s">
        <v>17018</v>
      </c>
      <c r="H4472" s="84" t="s">
        <v>9446</v>
      </c>
      <c r="I4472" s="85" t="s">
        <v>7224</v>
      </c>
    </row>
    <row r="4473" spans="1:9" ht="14.25" customHeight="1" x14ac:dyDescent="0.25">
      <c r="A4473" s="169" t="s">
        <v>17019</v>
      </c>
      <c r="B4473" s="81" t="s">
        <v>16782</v>
      </c>
      <c r="C4473" s="82">
        <v>39</v>
      </c>
      <c r="D4473" s="83">
        <v>44117</v>
      </c>
      <c r="E4473" s="83">
        <v>44137</v>
      </c>
      <c r="F4473" s="181" t="s">
        <v>695</v>
      </c>
      <c r="G4473" s="177" t="s">
        <v>17020</v>
      </c>
      <c r="H4473" s="84" t="s">
        <v>9446</v>
      </c>
      <c r="I4473" s="85" t="s">
        <v>7224</v>
      </c>
    </row>
    <row r="4474" spans="1:9" s="75" customFormat="1" ht="14.25" customHeight="1" x14ac:dyDescent="0.25">
      <c r="A4474" s="169" t="s">
        <v>17021</v>
      </c>
      <c r="B4474" s="81" t="s">
        <v>16782</v>
      </c>
      <c r="C4474" s="82">
        <v>39</v>
      </c>
      <c r="D4474" s="83">
        <v>44117</v>
      </c>
      <c r="E4474" s="83">
        <v>44137</v>
      </c>
      <c r="F4474" s="181" t="s">
        <v>695</v>
      </c>
      <c r="G4474" s="177" t="s">
        <v>17022</v>
      </c>
      <c r="H4474" s="84" t="s">
        <v>9446</v>
      </c>
      <c r="I4474" s="85" t="s">
        <v>7224</v>
      </c>
    </row>
    <row r="4475" spans="1:9" s="73" customFormat="1" ht="14.25" customHeight="1" x14ac:dyDescent="0.25">
      <c r="A4475" s="169" t="s">
        <v>17023</v>
      </c>
      <c r="B4475" s="81" t="s">
        <v>16782</v>
      </c>
      <c r="C4475" s="82">
        <v>39</v>
      </c>
      <c r="D4475" s="83">
        <v>44117</v>
      </c>
      <c r="E4475" s="83">
        <v>44137</v>
      </c>
      <c r="F4475" s="181" t="s">
        <v>695</v>
      </c>
      <c r="G4475" s="177" t="s">
        <v>17024</v>
      </c>
      <c r="H4475" s="84" t="s">
        <v>9446</v>
      </c>
      <c r="I4475" s="85" t="s">
        <v>7224</v>
      </c>
    </row>
    <row r="4476" spans="1:9" ht="14.25" customHeight="1" x14ac:dyDescent="0.25">
      <c r="A4476" s="169" t="s">
        <v>17025</v>
      </c>
      <c r="B4476" s="81" t="s">
        <v>16782</v>
      </c>
      <c r="C4476" s="82">
        <v>39</v>
      </c>
      <c r="D4476" s="83">
        <v>44117</v>
      </c>
      <c r="E4476" s="83">
        <v>44137</v>
      </c>
      <c r="F4476" s="181" t="s">
        <v>695</v>
      </c>
      <c r="G4476" s="177" t="s">
        <v>17026</v>
      </c>
      <c r="H4476" s="84" t="s">
        <v>9446</v>
      </c>
      <c r="I4476" s="85" t="s">
        <v>7224</v>
      </c>
    </row>
    <row r="4477" spans="1:9" s="75" customFormat="1" ht="14.25" customHeight="1" x14ac:dyDescent="0.25">
      <c r="A4477" s="169" t="s">
        <v>17027</v>
      </c>
      <c r="B4477" s="81" t="s">
        <v>16782</v>
      </c>
      <c r="C4477" s="82">
        <v>39</v>
      </c>
      <c r="D4477" s="83">
        <v>44117</v>
      </c>
      <c r="E4477" s="83">
        <v>44137</v>
      </c>
      <c r="F4477" s="181" t="s">
        <v>695</v>
      </c>
      <c r="G4477" s="177" t="s">
        <v>17028</v>
      </c>
      <c r="H4477" s="84" t="s">
        <v>9446</v>
      </c>
      <c r="I4477" s="85" t="s">
        <v>7224</v>
      </c>
    </row>
    <row r="4478" spans="1:9" s="73" customFormat="1" ht="14.25" customHeight="1" x14ac:dyDescent="0.25">
      <c r="A4478" s="169" t="s">
        <v>17027</v>
      </c>
      <c r="B4478" s="81" t="s">
        <v>16782</v>
      </c>
      <c r="C4478" s="82">
        <v>39</v>
      </c>
      <c r="D4478" s="83">
        <v>44117</v>
      </c>
      <c r="E4478" s="83">
        <v>44137</v>
      </c>
      <c r="F4478" s="181" t="s">
        <v>695</v>
      </c>
      <c r="G4478" s="177" t="s">
        <v>17028</v>
      </c>
      <c r="H4478" s="84" t="s">
        <v>8120</v>
      </c>
      <c r="I4478" s="85" t="s">
        <v>7224</v>
      </c>
    </row>
    <row r="4479" spans="1:9" s="73" customFormat="1" ht="14.25" customHeight="1" x14ac:dyDescent="0.25">
      <c r="A4479" s="169" t="s">
        <v>17029</v>
      </c>
      <c r="B4479" s="81" t="s">
        <v>16782</v>
      </c>
      <c r="C4479" s="82">
        <v>39</v>
      </c>
      <c r="D4479" s="83">
        <v>44117</v>
      </c>
      <c r="E4479" s="83">
        <v>44137</v>
      </c>
      <c r="F4479" s="181" t="s">
        <v>695</v>
      </c>
      <c r="G4479" s="177" t="s">
        <v>17030</v>
      </c>
      <c r="H4479" s="84" t="s">
        <v>9446</v>
      </c>
      <c r="I4479" s="85" t="s">
        <v>7224</v>
      </c>
    </row>
    <row r="4480" spans="1:9" s="73" customFormat="1" ht="14.25" customHeight="1" x14ac:dyDescent="0.25">
      <c r="A4480" s="169" t="s">
        <v>17031</v>
      </c>
      <c r="B4480" s="81" t="s">
        <v>16782</v>
      </c>
      <c r="C4480" s="82">
        <v>39</v>
      </c>
      <c r="D4480" s="83">
        <v>44117</v>
      </c>
      <c r="E4480" s="83">
        <v>44137</v>
      </c>
      <c r="F4480" s="181" t="s">
        <v>695</v>
      </c>
      <c r="G4480" s="177" t="s">
        <v>17032</v>
      </c>
      <c r="H4480" s="84" t="s">
        <v>9446</v>
      </c>
      <c r="I4480" s="85" t="s">
        <v>7224</v>
      </c>
    </row>
    <row r="4481" spans="1:9" s="73" customFormat="1" ht="14.25" customHeight="1" x14ac:dyDescent="0.25">
      <c r="A4481" s="169" t="s">
        <v>17031</v>
      </c>
      <c r="B4481" s="81" t="s">
        <v>16782</v>
      </c>
      <c r="C4481" s="82">
        <v>39</v>
      </c>
      <c r="D4481" s="83">
        <v>44117</v>
      </c>
      <c r="E4481" s="83">
        <v>44137</v>
      </c>
      <c r="F4481" s="181" t="s">
        <v>695</v>
      </c>
      <c r="G4481" s="177" t="s">
        <v>17033</v>
      </c>
      <c r="H4481" s="84" t="s">
        <v>8120</v>
      </c>
      <c r="I4481" s="85" t="s">
        <v>7224</v>
      </c>
    </row>
    <row r="4482" spans="1:9" s="75" customFormat="1" ht="14.25" customHeight="1" x14ac:dyDescent="0.25">
      <c r="A4482" s="168" t="s">
        <v>17034</v>
      </c>
      <c r="B4482" s="17" t="s">
        <v>16782</v>
      </c>
      <c r="C4482" s="60">
        <v>39</v>
      </c>
      <c r="D4482" s="61">
        <v>44117</v>
      </c>
      <c r="E4482" s="61">
        <v>44137</v>
      </c>
      <c r="F4482" s="182" t="s">
        <v>695</v>
      </c>
      <c r="G4482" s="175" t="s">
        <v>17035</v>
      </c>
      <c r="H4482" s="62" t="s">
        <v>8120</v>
      </c>
      <c r="I4482" s="59" t="s">
        <v>7129</v>
      </c>
    </row>
    <row r="4483" spans="1:9" s="73" customFormat="1" ht="14.25" customHeight="1" x14ac:dyDescent="0.25">
      <c r="A4483" s="169" t="s">
        <v>17034</v>
      </c>
      <c r="B4483" s="81" t="s">
        <v>16782</v>
      </c>
      <c r="C4483" s="82">
        <v>39</v>
      </c>
      <c r="D4483" s="83">
        <v>44117</v>
      </c>
      <c r="E4483" s="83">
        <v>44137</v>
      </c>
      <c r="F4483" s="181" t="s">
        <v>695</v>
      </c>
      <c r="G4483" s="177" t="s">
        <v>17035</v>
      </c>
      <c r="H4483" s="84" t="s">
        <v>9446</v>
      </c>
      <c r="I4483" s="85" t="s">
        <v>7224</v>
      </c>
    </row>
    <row r="4484" spans="1:9" s="73" customFormat="1" ht="14.25" customHeight="1" x14ac:dyDescent="0.25">
      <c r="A4484" s="169" t="s">
        <v>17036</v>
      </c>
      <c r="B4484" s="81" t="s">
        <v>16782</v>
      </c>
      <c r="C4484" s="82">
        <v>39</v>
      </c>
      <c r="D4484" s="83">
        <v>44117</v>
      </c>
      <c r="E4484" s="83">
        <v>44137</v>
      </c>
      <c r="F4484" s="181" t="s">
        <v>695</v>
      </c>
      <c r="G4484" s="177" t="s">
        <v>17037</v>
      </c>
      <c r="H4484" s="84" t="s">
        <v>9446</v>
      </c>
      <c r="I4484" s="85" t="s">
        <v>7224</v>
      </c>
    </row>
    <row r="4485" spans="1:9" s="73" customFormat="1" ht="14.25" customHeight="1" x14ac:dyDescent="0.25">
      <c r="A4485" s="169" t="s">
        <v>17038</v>
      </c>
      <c r="B4485" s="81" t="s">
        <v>16782</v>
      </c>
      <c r="C4485" s="82">
        <v>39</v>
      </c>
      <c r="D4485" s="83">
        <v>44117</v>
      </c>
      <c r="E4485" s="83">
        <v>44137</v>
      </c>
      <c r="F4485" s="181" t="s">
        <v>695</v>
      </c>
      <c r="G4485" s="177" t="s">
        <v>17039</v>
      </c>
      <c r="H4485" s="84" t="s">
        <v>9446</v>
      </c>
      <c r="I4485" s="85" t="s">
        <v>7224</v>
      </c>
    </row>
    <row r="4486" spans="1:9" s="73" customFormat="1" ht="14.25" customHeight="1" x14ac:dyDescent="0.25">
      <c r="A4486" s="169" t="s">
        <v>17038</v>
      </c>
      <c r="B4486" s="81" t="s">
        <v>16782</v>
      </c>
      <c r="C4486" s="82">
        <v>39</v>
      </c>
      <c r="D4486" s="83">
        <v>44117</v>
      </c>
      <c r="E4486" s="83">
        <v>44137</v>
      </c>
      <c r="F4486" s="181" t="s">
        <v>695</v>
      </c>
      <c r="G4486" s="177" t="s">
        <v>17039</v>
      </c>
      <c r="H4486" s="84" t="s">
        <v>8120</v>
      </c>
      <c r="I4486" s="85" t="s">
        <v>7224</v>
      </c>
    </row>
    <row r="4487" spans="1:9" s="73" customFormat="1" ht="14.25" customHeight="1" x14ac:dyDescent="0.25">
      <c r="A4487" s="169" t="s">
        <v>17040</v>
      </c>
      <c r="B4487" s="81" t="s">
        <v>16782</v>
      </c>
      <c r="C4487" s="82">
        <v>39</v>
      </c>
      <c r="D4487" s="83">
        <v>44117</v>
      </c>
      <c r="E4487" s="83">
        <v>44137</v>
      </c>
      <c r="F4487" s="181" t="s">
        <v>695</v>
      </c>
      <c r="G4487" s="177" t="s">
        <v>17041</v>
      </c>
      <c r="H4487" s="84" t="s">
        <v>9446</v>
      </c>
      <c r="I4487" s="85" t="s">
        <v>7224</v>
      </c>
    </row>
    <row r="4488" spans="1:9" s="73" customFormat="1" ht="14.25" customHeight="1" x14ac:dyDescent="0.25">
      <c r="A4488" s="169" t="s">
        <v>17042</v>
      </c>
      <c r="B4488" s="81" t="s">
        <v>16782</v>
      </c>
      <c r="C4488" s="82">
        <v>39</v>
      </c>
      <c r="D4488" s="83">
        <v>44117</v>
      </c>
      <c r="E4488" s="83">
        <v>44137</v>
      </c>
      <c r="F4488" s="181" t="s">
        <v>695</v>
      </c>
      <c r="G4488" s="177" t="s">
        <v>17043</v>
      </c>
      <c r="H4488" s="84" t="s">
        <v>9446</v>
      </c>
      <c r="I4488" s="85" t="s">
        <v>7224</v>
      </c>
    </row>
    <row r="4489" spans="1:9" s="73" customFormat="1" ht="14.25" customHeight="1" x14ac:dyDescent="0.25">
      <c r="A4489" s="169" t="s">
        <v>17044</v>
      </c>
      <c r="B4489" s="81" t="s">
        <v>16782</v>
      </c>
      <c r="C4489" s="82">
        <v>39</v>
      </c>
      <c r="D4489" s="83">
        <v>44117</v>
      </c>
      <c r="E4489" s="83">
        <v>44137</v>
      </c>
      <c r="F4489" s="181" t="s">
        <v>695</v>
      </c>
      <c r="G4489" s="177" t="s">
        <v>17045</v>
      </c>
      <c r="H4489" s="84" t="s">
        <v>9446</v>
      </c>
      <c r="I4489" s="85" t="s">
        <v>7224</v>
      </c>
    </row>
    <row r="4490" spans="1:9" s="73" customFormat="1" ht="14.25" customHeight="1" x14ac:dyDescent="0.25">
      <c r="A4490" s="169" t="s">
        <v>17046</v>
      </c>
      <c r="B4490" s="81" t="s">
        <v>16782</v>
      </c>
      <c r="C4490" s="82">
        <v>39</v>
      </c>
      <c r="D4490" s="83">
        <v>44117</v>
      </c>
      <c r="E4490" s="83">
        <v>44137</v>
      </c>
      <c r="F4490" s="181" t="s">
        <v>695</v>
      </c>
      <c r="G4490" s="177" t="s">
        <v>17047</v>
      </c>
      <c r="H4490" s="84" t="s">
        <v>9446</v>
      </c>
      <c r="I4490" s="85" t="s">
        <v>7224</v>
      </c>
    </row>
    <row r="4491" spans="1:9" s="73" customFormat="1" ht="14.25" customHeight="1" x14ac:dyDescent="0.25">
      <c r="A4491" s="169" t="s">
        <v>17048</v>
      </c>
      <c r="B4491" s="81" t="s">
        <v>16782</v>
      </c>
      <c r="C4491" s="82">
        <v>39</v>
      </c>
      <c r="D4491" s="83">
        <v>44117</v>
      </c>
      <c r="E4491" s="83">
        <v>44137</v>
      </c>
      <c r="F4491" s="181" t="s">
        <v>695</v>
      </c>
      <c r="G4491" s="177" t="s">
        <v>17049</v>
      </c>
      <c r="H4491" s="84" t="s">
        <v>9446</v>
      </c>
      <c r="I4491" s="80" t="s">
        <v>7224</v>
      </c>
    </row>
    <row r="4492" spans="1:9" ht="14.25" customHeight="1" x14ac:dyDescent="0.25">
      <c r="A4492" s="169" t="s">
        <v>17050</v>
      </c>
      <c r="B4492" s="81" t="s">
        <v>16782</v>
      </c>
      <c r="C4492" s="82">
        <v>39</v>
      </c>
      <c r="D4492" s="83">
        <v>44117</v>
      </c>
      <c r="E4492" s="83">
        <v>44137</v>
      </c>
      <c r="F4492" s="181" t="s">
        <v>695</v>
      </c>
      <c r="G4492" s="177" t="s">
        <v>17051</v>
      </c>
      <c r="H4492" s="84" t="s">
        <v>9446</v>
      </c>
      <c r="I4492" s="80" t="s">
        <v>7224</v>
      </c>
    </row>
    <row r="4493" spans="1:9" ht="14.25" customHeight="1" x14ac:dyDescent="0.25">
      <c r="A4493" s="167" t="s">
        <v>17052</v>
      </c>
      <c r="B4493" s="64" t="s">
        <v>4026</v>
      </c>
      <c r="C4493" s="65">
        <v>39</v>
      </c>
      <c r="D4493" s="66">
        <v>44117</v>
      </c>
      <c r="E4493" s="66">
        <v>44137</v>
      </c>
      <c r="F4493" s="180" t="s">
        <v>243</v>
      </c>
      <c r="G4493" s="173" t="s">
        <v>17053</v>
      </c>
      <c r="H4493" s="67"/>
      <c r="I4493" s="68"/>
    </row>
    <row r="4494" spans="1:9" ht="14.25" customHeight="1" x14ac:dyDescent="0.25">
      <c r="A4494" s="169" t="s">
        <v>17054</v>
      </c>
      <c r="B4494" s="81" t="s">
        <v>9179</v>
      </c>
      <c r="C4494" s="82">
        <v>39</v>
      </c>
      <c r="D4494" s="83">
        <v>44117</v>
      </c>
      <c r="E4494" s="83">
        <v>44137</v>
      </c>
      <c r="F4494" s="181" t="s">
        <v>2563</v>
      </c>
      <c r="G4494" s="177" t="s">
        <v>17055</v>
      </c>
      <c r="H4494" s="84" t="s">
        <v>17056</v>
      </c>
      <c r="I4494" s="80" t="s">
        <v>7224</v>
      </c>
    </row>
    <row r="4495" spans="1:9" ht="14.25" customHeight="1" x14ac:dyDescent="0.25">
      <c r="A4495" s="167" t="s">
        <v>17057</v>
      </c>
      <c r="B4495" s="64" t="s">
        <v>17058</v>
      </c>
      <c r="C4495" s="65">
        <v>39</v>
      </c>
      <c r="D4495" s="66">
        <v>44117</v>
      </c>
      <c r="E4495" s="66">
        <v>44137</v>
      </c>
      <c r="F4495" s="180" t="s">
        <v>6484</v>
      </c>
      <c r="G4495" s="173" t="s">
        <v>17059</v>
      </c>
      <c r="H4495" s="67"/>
      <c r="I4495" s="68"/>
    </row>
    <row r="4496" spans="1:9" ht="14.25" customHeight="1" x14ac:dyDescent="0.25">
      <c r="A4496" s="168" t="s">
        <v>17060</v>
      </c>
      <c r="B4496" s="17" t="s">
        <v>17061</v>
      </c>
      <c r="C4496" s="60">
        <v>39</v>
      </c>
      <c r="D4496" s="61">
        <v>44117</v>
      </c>
      <c r="E4496" s="61">
        <v>44137</v>
      </c>
      <c r="F4496" s="182" t="s">
        <v>2110</v>
      </c>
      <c r="G4496" s="175" t="s">
        <v>17062</v>
      </c>
      <c r="H4496" s="62" t="s">
        <v>8270</v>
      </c>
      <c r="I4496" s="59" t="s">
        <v>7129</v>
      </c>
    </row>
    <row r="4497" spans="1:9" ht="14.25" customHeight="1" x14ac:dyDescent="0.25">
      <c r="A4497" s="169" t="s">
        <v>17063</v>
      </c>
      <c r="B4497" s="81" t="s">
        <v>17064</v>
      </c>
      <c r="C4497" s="82">
        <v>39</v>
      </c>
      <c r="D4497" s="83">
        <v>44117</v>
      </c>
      <c r="E4497" s="83">
        <v>44137</v>
      </c>
      <c r="F4497" s="181" t="s">
        <v>2110</v>
      </c>
      <c r="G4497" s="177" t="s">
        <v>17065</v>
      </c>
      <c r="H4497" s="84" t="s">
        <v>8270</v>
      </c>
      <c r="I4497" s="80" t="s">
        <v>7224</v>
      </c>
    </row>
    <row r="4498" spans="1:9" ht="14.25" customHeight="1" x14ac:dyDescent="0.25">
      <c r="A4498" s="167" t="s">
        <v>17066</v>
      </c>
      <c r="B4498" s="64" t="s">
        <v>15873</v>
      </c>
      <c r="C4498" s="65">
        <v>39</v>
      </c>
      <c r="D4498" s="66">
        <v>44117</v>
      </c>
      <c r="E4498" s="66">
        <v>44137</v>
      </c>
      <c r="F4498" s="180" t="s">
        <v>91</v>
      </c>
      <c r="G4498" s="173" t="s">
        <v>17067</v>
      </c>
      <c r="H4498" s="67"/>
      <c r="I4498" s="68"/>
    </row>
    <row r="4499" spans="1:9" ht="14.25" customHeight="1" x14ac:dyDescent="0.25">
      <c r="A4499" s="167" t="s">
        <v>17068</v>
      </c>
      <c r="B4499" s="64" t="s">
        <v>9444</v>
      </c>
      <c r="C4499" s="65">
        <v>39</v>
      </c>
      <c r="D4499" s="66">
        <v>44117</v>
      </c>
      <c r="E4499" s="66">
        <v>44137</v>
      </c>
      <c r="F4499" s="180" t="s">
        <v>91</v>
      </c>
      <c r="G4499" s="173" t="s">
        <v>17069</v>
      </c>
      <c r="H4499" s="67"/>
      <c r="I4499" s="68"/>
    </row>
    <row r="4500" spans="1:9" s="73" customFormat="1" ht="14.25" customHeight="1" x14ac:dyDescent="0.25">
      <c r="A4500" s="167" t="s">
        <v>17070</v>
      </c>
      <c r="B4500" s="64" t="s">
        <v>17071</v>
      </c>
      <c r="C4500" s="65">
        <v>39</v>
      </c>
      <c r="D4500" s="66">
        <v>44117</v>
      </c>
      <c r="E4500" s="66">
        <v>44137</v>
      </c>
      <c r="F4500" s="180" t="s">
        <v>1756</v>
      </c>
      <c r="G4500" s="173" t="s">
        <v>17072</v>
      </c>
      <c r="H4500" s="67"/>
      <c r="I4500" s="68"/>
    </row>
    <row r="4501" spans="1:9" ht="14.25" customHeight="1" x14ac:dyDescent="0.25">
      <c r="A4501" s="167" t="s">
        <v>17073</v>
      </c>
      <c r="B4501" s="64" t="s">
        <v>10505</v>
      </c>
      <c r="C4501" s="65">
        <v>39</v>
      </c>
      <c r="D4501" s="66">
        <v>44117</v>
      </c>
      <c r="E4501" s="66">
        <v>44137</v>
      </c>
      <c r="F4501" s="180" t="s">
        <v>933</v>
      </c>
      <c r="G4501" s="173" t="s">
        <v>17074</v>
      </c>
      <c r="H4501" s="67"/>
      <c r="I4501" s="68"/>
    </row>
    <row r="4502" spans="1:9" ht="14.25" customHeight="1" x14ac:dyDescent="0.25">
      <c r="A4502" s="167" t="s">
        <v>17075</v>
      </c>
      <c r="B4502" s="64" t="s">
        <v>10505</v>
      </c>
      <c r="C4502" s="65">
        <v>39</v>
      </c>
      <c r="D4502" s="66">
        <v>44117</v>
      </c>
      <c r="E4502" s="66">
        <v>44137</v>
      </c>
      <c r="F4502" s="180" t="s">
        <v>933</v>
      </c>
      <c r="G4502" s="173" t="s">
        <v>17076</v>
      </c>
      <c r="H4502" s="67"/>
      <c r="I4502" s="68"/>
    </row>
    <row r="4503" spans="1:9" ht="14.25" customHeight="1" x14ac:dyDescent="0.25">
      <c r="A4503" s="167" t="s">
        <v>17077</v>
      </c>
      <c r="B4503" s="64" t="s">
        <v>10505</v>
      </c>
      <c r="C4503" s="65">
        <v>39</v>
      </c>
      <c r="D4503" s="66">
        <v>44117</v>
      </c>
      <c r="E4503" s="66">
        <v>44137</v>
      </c>
      <c r="F4503" s="180" t="s">
        <v>933</v>
      </c>
      <c r="G4503" s="173" t="s">
        <v>17078</v>
      </c>
      <c r="H4503" s="67"/>
      <c r="I4503" s="68"/>
    </row>
    <row r="4504" spans="1:9" ht="14.25" customHeight="1" x14ac:dyDescent="0.25">
      <c r="A4504" s="167" t="s">
        <v>17079</v>
      </c>
      <c r="B4504" s="64" t="s">
        <v>10505</v>
      </c>
      <c r="C4504" s="65">
        <v>39</v>
      </c>
      <c r="D4504" s="66">
        <v>44117</v>
      </c>
      <c r="E4504" s="66">
        <v>44137</v>
      </c>
      <c r="F4504" s="180" t="s">
        <v>933</v>
      </c>
      <c r="G4504" s="173" t="s">
        <v>17080</v>
      </c>
      <c r="H4504" s="67"/>
      <c r="I4504" s="95"/>
    </row>
    <row r="4505" spans="1:9" ht="14.25" customHeight="1" x14ac:dyDescent="0.25">
      <c r="A4505" s="167" t="s">
        <v>17081</v>
      </c>
      <c r="B4505" s="64" t="s">
        <v>10505</v>
      </c>
      <c r="C4505" s="65">
        <v>39</v>
      </c>
      <c r="D4505" s="66">
        <v>44117</v>
      </c>
      <c r="E4505" s="66">
        <v>44137</v>
      </c>
      <c r="F4505" s="180" t="s">
        <v>933</v>
      </c>
      <c r="G4505" s="173" t="s">
        <v>17082</v>
      </c>
      <c r="H4505" s="67"/>
      <c r="I4505" s="72"/>
    </row>
    <row r="4506" spans="1:9" s="73" customFormat="1" ht="14.25" customHeight="1" x14ac:dyDescent="0.25">
      <c r="A4506" s="167" t="s">
        <v>17083</v>
      </c>
      <c r="B4506" s="64" t="s">
        <v>10505</v>
      </c>
      <c r="C4506" s="65">
        <v>39</v>
      </c>
      <c r="D4506" s="66">
        <v>44117</v>
      </c>
      <c r="E4506" s="66">
        <v>44137</v>
      </c>
      <c r="F4506" s="180" t="s">
        <v>933</v>
      </c>
      <c r="G4506" s="173" t="s">
        <v>17084</v>
      </c>
      <c r="H4506" s="67"/>
      <c r="I4506" s="68"/>
    </row>
    <row r="4507" spans="1:9" ht="14.25" customHeight="1" x14ac:dyDescent="0.25">
      <c r="A4507" s="167" t="s">
        <v>17085</v>
      </c>
      <c r="B4507" s="64" t="s">
        <v>10505</v>
      </c>
      <c r="C4507" s="65">
        <v>39</v>
      </c>
      <c r="D4507" s="66">
        <v>44117</v>
      </c>
      <c r="E4507" s="66">
        <v>44137</v>
      </c>
      <c r="F4507" s="180" t="s">
        <v>933</v>
      </c>
      <c r="G4507" s="173" t="s">
        <v>17086</v>
      </c>
      <c r="H4507" s="67"/>
      <c r="I4507" s="68"/>
    </row>
    <row r="4508" spans="1:9" ht="14.25" customHeight="1" x14ac:dyDescent="0.25">
      <c r="A4508" s="167" t="s">
        <v>17087</v>
      </c>
      <c r="B4508" s="64" t="s">
        <v>7954</v>
      </c>
      <c r="C4508" s="65">
        <v>39</v>
      </c>
      <c r="D4508" s="66">
        <v>44117</v>
      </c>
      <c r="E4508" s="66">
        <v>44137</v>
      </c>
      <c r="F4508" s="180" t="s">
        <v>1304</v>
      </c>
      <c r="G4508" s="173" t="s">
        <v>17088</v>
      </c>
      <c r="H4508" s="67"/>
      <c r="I4508" s="95"/>
    </row>
    <row r="4509" spans="1:9" ht="14.25" customHeight="1" x14ac:dyDescent="0.25">
      <c r="A4509" s="167" t="s">
        <v>17089</v>
      </c>
      <c r="B4509" s="64" t="s">
        <v>14352</v>
      </c>
      <c r="C4509" s="65">
        <v>39</v>
      </c>
      <c r="D4509" s="66">
        <v>44117</v>
      </c>
      <c r="E4509" s="66">
        <v>44137</v>
      </c>
      <c r="F4509" s="180" t="s">
        <v>610</v>
      </c>
      <c r="G4509" s="173" t="s">
        <v>17090</v>
      </c>
      <c r="H4509" s="67"/>
      <c r="I4509" s="95"/>
    </row>
    <row r="4510" spans="1:9" ht="14.25" customHeight="1" x14ac:dyDescent="0.25">
      <c r="A4510" s="167" t="s">
        <v>17091</v>
      </c>
      <c r="B4510" s="64" t="s">
        <v>8395</v>
      </c>
      <c r="C4510" s="65">
        <v>39</v>
      </c>
      <c r="D4510" s="66">
        <v>44117</v>
      </c>
      <c r="E4510" s="66">
        <v>44137</v>
      </c>
      <c r="F4510" s="180" t="s">
        <v>6934</v>
      </c>
      <c r="G4510" s="173" t="s">
        <v>17092</v>
      </c>
      <c r="H4510" s="67"/>
      <c r="I4510" s="68"/>
    </row>
    <row r="4511" spans="1:9" s="75" customFormat="1" ht="14.25" customHeight="1" x14ac:dyDescent="0.25">
      <c r="A4511" s="167" t="s">
        <v>17093</v>
      </c>
      <c r="B4511" s="64" t="s">
        <v>8395</v>
      </c>
      <c r="C4511" s="65">
        <v>39</v>
      </c>
      <c r="D4511" s="66">
        <v>44117</v>
      </c>
      <c r="E4511" s="66">
        <v>44137</v>
      </c>
      <c r="F4511" s="180" t="s">
        <v>992</v>
      </c>
      <c r="G4511" s="173" t="s">
        <v>17094</v>
      </c>
      <c r="H4511" s="67"/>
      <c r="I4511" s="68"/>
    </row>
    <row r="4512" spans="1:9" ht="14.25" customHeight="1" x14ac:dyDescent="0.25">
      <c r="A4512" s="167" t="s">
        <v>17095</v>
      </c>
      <c r="B4512" s="64" t="s">
        <v>8395</v>
      </c>
      <c r="C4512" s="65">
        <v>39</v>
      </c>
      <c r="D4512" s="66">
        <v>44117</v>
      </c>
      <c r="E4512" s="66">
        <v>44137</v>
      </c>
      <c r="F4512" s="180" t="s">
        <v>992</v>
      </c>
      <c r="G4512" s="173" t="s">
        <v>17096</v>
      </c>
      <c r="H4512" s="67"/>
      <c r="I4512" s="101"/>
    </row>
    <row r="4513" spans="1:9" s="73" customFormat="1" ht="14.25" customHeight="1" x14ac:dyDescent="0.25">
      <c r="A4513" s="167" t="s">
        <v>17097</v>
      </c>
      <c r="B4513" s="64" t="s">
        <v>11713</v>
      </c>
      <c r="C4513" s="65">
        <v>39</v>
      </c>
      <c r="D4513" s="66">
        <v>44117</v>
      </c>
      <c r="E4513" s="66">
        <v>44137</v>
      </c>
      <c r="F4513" s="180" t="s">
        <v>55</v>
      </c>
      <c r="G4513" s="173" t="s">
        <v>17098</v>
      </c>
      <c r="H4513" s="67"/>
      <c r="I4513" s="72"/>
    </row>
    <row r="4514" spans="1:9" s="75" customFormat="1" ht="14.25" customHeight="1" x14ac:dyDescent="0.25">
      <c r="A4514" s="167" t="s">
        <v>17099</v>
      </c>
      <c r="B4514" s="64" t="s">
        <v>8427</v>
      </c>
      <c r="C4514" s="65">
        <v>39</v>
      </c>
      <c r="D4514" s="66">
        <v>44117</v>
      </c>
      <c r="E4514" s="66">
        <v>44137</v>
      </c>
      <c r="F4514" s="180" t="s">
        <v>38</v>
      </c>
      <c r="G4514" s="173" t="s">
        <v>17100</v>
      </c>
      <c r="H4514" s="67"/>
      <c r="I4514" s="68"/>
    </row>
    <row r="4515" spans="1:9" s="73" customFormat="1" ht="14.25" customHeight="1" x14ac:dyDescent="0.25">
      <c r="A4515" s="167" t="s">
        <v>17101</v>
      </c>
      <c r="B4515" s="64" t="s">
        <v>17102</v>
      </c>
      <c r="C4515" s="65">
        <v>39</v>
      </c>
      <c r="D4515" s="66">
        <v>44117</v>
      </c>
      <c r="E4515" s="66">
        <v>44137</v>
      </c>
      <c r="F4515" s="180" t="s">
        <v>135</v>
      </c>
      <c r="G4515" s="173" t="s">
        <v>17103</v>
      </c>
      <c r="H4515" s="77"/>
      <c r="I4515" s="68"/>
    </row>
    <row r="4516" spans="1:9" ht="14.25" customHeight="1" x14ac:dyDescent="0.25">
      <c r="A4516" s="167" t="s">
        <v>17104</v>
      </c>
      <c r="B4516" s="64" t="s">
        <v>4102</v>
      </c>
      <c r="C4516" s="65">
        <v>39</v>
      </c>
      <c r="D4516" s="66">
        <v>44117</v>
      </c>
      <c r="E4516" s="66">
        <v>44137</v>
      </c>
      <c r="F4516" s="180" t="s">
        <v>101</v>
      </c>
      <c r="G4516" s="173" t="s">
        <v>17105</v>
      </c>
      <c r="H4516" s="67"/>
      <c r="I4516" s="68"/>
    </row>
    <row r="4517" spans="1:9" ht="14.25" customHeight="1" x14ac:dyDescent="0.25">
      <c r="A4517" s="167" t="s">
        <v>17106</v>
      </c>
      <c r="B4517" s="64" t="s">
        <v>4102</v>
      </c>
      <c r="C4517" s="65">
        <v>39</v>
      </c>
      <c r="D4517" s="66">
        <v>44117</v>
      </c>
      <c r="E4517" s="66">
        <v>44137</v>
      </c>
      <c r="F4517" s="180" t="s">
        <v>101</v>
      </c>
      <c r="G4517" s="173" t="s">
        <v>17107</v>
      </c>
      <c r="H4517" s="67"/>
      <c r="I4517" s="72"/>
    </row>
    <row r="4518" spans="1:9" ht="14.25" customHeight="1" x14ac:dyDescent="0.25">
      <c r="A4518" s="167" t="s">
        <v>17108</v>
      </c>
      <c r="B4518" s="64" t="s">
        <v>4026</v>
      </c>
      <c r="C4518" s="65">
        <v>39</v>
      </c>
      <c r="D4518" s="66">
        <v>44117</v>
      </c>
      <c r="E4518" s="66">
        <v>44137</v>
      </c>
      <c r="F4518" s="180" t="s">
        <v>197</v>
      </c>
      <c r="G4518" s="173" t="s">
        <v>17109</v>
      </c>
      <c r="H4518" s="67"/>
      <c r="I4518" s="68"/>
    </row>
    <row r="4519" spans="1:9" s="103" customFormat="1" ht="14.25" customHeight="1" x14ac:dyDescent="0.25">
      <c r="A4519" s="167" t="s">
        <v>17110</v>
      </c>
      <c r="B4519" s="64" t="s">
        <v>4515</v>
      </c>
      <c r="C4519" s="65">
        <v>39</v>
      </c>
      <c r="D4519" s="66">
        <v>44117</v>
      </c>
      <c r="E4519" s="66">
        <v>44137</v>
      </c>
      <c r="F4519" s="180" t="s">
        <v>197</v>
      </c>
      <c r="G4519" s="173" t="s">
        <v>17111</v>
      </c>
      <c r="H4519" s="67"/>
      <c r="I4519" s="72"/>
    </row>
    <row r="4520" spans="1:9" s="103" customFormat="1" ht="14.25" customHeight="1" x14ac:dyDescent="0.25">
      <c r="A4520" s="167" t="s">
        <v>17112</v>
      </c>
      <c r="B4520" s="64" t="s">
        <v>16239</v>
      </c>
      <c r="C4520" s="65">
        <v>40</v>
      </c>
      <c r="D4520" s="66">
        <v>44124</v>
      </c>
      <c r="E4520" s="66">
        <v>44144</v>
      </c>
      <c r="F4520" s="180" t="s">
        <v>64</v>
      </c>
      <c r="G4520" s="173" t="s">
        <v>17113</v>
      </c>
      <c r="H4520" s="67"/>
      <c r="I4520" s="101"/>
    </row>
    <row r="4521" spans="1:9" ht="14.25" customHeight="1" x14ac:dyDescent="0.25">
      <c r="A4521" s="167" t="s">
        <v>17114</v>
      </c>
      <c r="B4521" s="64" t="s">
        <v>16239</v>
      </c>
      <c r="C4521" s="65">
        <v>40</v>
      </c>
      <c r="D4521" s="66">
        <v>44124</v>
      </c>
      <c r="E4521" s="66">
        <v>44144</v>
      </c>
      <c r="F4521" s="180" t="s">
        <v>1699</v>
      </c>
      <c r="G4521" s="173" t="s">
        <v>17115</v>
      </c>
      <c r="H4521" s="67"/>
      <c r="I4521" s="95"/>
    </row>
    <row r="4522" spans="1:9" ht="14.25" customHeight="1" x14ac:dyDescent="0.25">
      <c r="A4522" s="167" t="s">
        <v>17116</v>
      </c>
      <c r="B4522" s="64" t="s">
        <v>16239</v>
      </c>
      <c r="C4522" s="65">
        <v>40</v>
      </c>
      <c r="D4522" s="66">
        <v>44124</v>
      </c>
      <c r="E4522" s="66">
        <v>44144</v>
      </c>
      <c r="F4522" s="188" t="s">
        <v>714</v>
      </c>
      <c r="G4522" s="140" t="s">
        <v>17117</v>
      </c>
      <c r="H4522" s="77"/>
      <c r="I4522" s="101"/>
    </row>
    <row r="4523" spans="1:9" ht="14.25" customHeight="1" x14ac:dyDescent="0.25">
      <c r="A4523" s="167" t="s">
        <v>17118</v>
      </c>
      <c r="B4523" s="64" t="s">
        <v>16239</v>
      </c>
      <c r="C4523" s="65">
        <v>40</v>
      </c>
      <c r="D4523" s="66">
        <v>44124</v>
      </c>
      <c r="E4523" s="66">
        <v>44144</v>
      </c>
      <c r="F4523" s="180" t="s">
        <v>714</v>
      </c>
      <c r="G4523" s="173" t="s">
        <v>17119</v>
      </c>
      <c r="H4523" s="67"/>
      <c r="I4523" s="68"/>
    </row>
    <row r="4524" spans="1:9" ht="14.25" customHeight="1" x14ac:dyDescent="0.25">
      <c r="A4524" s="167" t="s">
        <v>17120</v>
      </c>
      <c r="B4524" s="64" t="s">
        <v>16239</v>
      </c>
      <c r="C4524" s="65">
        <v>40</v>
      </c>
      <c r="D4524" s="66">
        <v>44124</v>
      </c>
      <c r="E4524" s="66">
        <v>44144</v>
      </c>
      <c r="F4524" s="180" t="s">
        <v>714</v>
      </c>
      <c r="G4524" s="173" t="s">
        <v>17121</v>
      </c>
      <c r="H4524" s="67"/>
      <c r="I4524" s="68"/>
    </row>
    <row r="4525" spans="1:9" ht="14.25" customHeight="1" x14ac:dyDescent="0.25">
      <c r="A4525" s="167" t="s">
        <v>17122</v>
      </c>
      <c r="B4525" s="64" t="s">
        <v>16239</v>
      </c>
      <c r="C4525" s="65">
        <v>40</v>
      </c>
      <c r="D4525" s="66">
        <v>44124</v>
      </c>
      <c r="E4525" s="66">
        <v>44144</v>
      </c>
      <c r="F4525" s="180" t="s">
        <v>714</v>
      </c>
      <c r="G4525" s="173" t="s">
        <v>17123</v>
      </c>
      <c r="H4525" s="67"/>
      <c r="I4525" s="68"/>
    </row>
    <row r="4526" spans="1:9" ht="14.25" customHeight="1" x14ac:dyDescent="0.25">
      <c r="A4526" s="167" t="s">
        <v>17124</v>
      </c>
      <c r="B4526" s="64" t="s">
        <v>16239</v>
      </c>
      <c r="C4526" s="65">
        <v>40</v>
      </c>
      <c r="D4526" s="66">
        <v>44124</v>
      </c>
      <c r="E4526" s="66">
        <v>44144</v>
      </c>
      <c r="F4526" s="180" t="s">
        <v>714</v>
      </c>
      <c r="G4526" s="173" t="s">
        <v>17125</v>
      </c>
      <c r="H4526" s="67"/>
      <c r="I4526" s="68"/>
    </row>
    <row r="4527" spans="1:9" s="73" customFormat="1" ht="14.25" customHeight="1" x14ac:dyDescent="0.25">
      <c r="A4527" s="167" t="s">
        <v>17126</v>
      </c>
      <c r="B4527" s="64" t="s">
        <v>16239</v>
      </c>
      <c r="C4527" s="65">
        <v>40</v>
      </c>
      <c r="D4527" s="66">
        <v>44124</v>
      </c>
      <c r="E4527" s="66">
        <v>44144</v>
      </c>
      <c r="F4527" s="180" t="s">
        <v>714</v>
      </c>
      <c r="G4527" s="173" t="s">
        <v>17127</v>
      </c>
      <c r="H4527" s="67"/>
      <c r="I4527" s="68"/>
    </row>
    <row r="4528" spans="1:9" s="73" customFormat="1" ht="14.25" customHeight="1" x14ac:dyDescent="0.25">
      <c r="A4528" s="167" t="s">
        <v>17128</v>
      </c>
      <c r="B4528" s="64" t="s">
        <v>16239</v>
      </c>
      <c r="C4528" s="65">
        <v>40</v>
      </c>
      <c r="D4528" s="66">
        <v>44124</v>
      </c>
      <c r="E4528" s="66">
        <v>44144</v>
      </c>
      <c r="F4528" s="180" t="s">
        <v>714</v>
      </c>
      <c r="G4528" s="173" t="s">
        <v>17129</v>
      </c>
      <c r="H4528" s="67"/>
      <c r="I4528" s="68"/>
    </row>
    <row r="4529" spans="1:9" s="73" customFormat="1" ht="14.25" customHeight="1" x14ac:dyDescent="0.25">
      <c r="A4529" s="167" t="s">
        <v>17130</v>
      </c>
      <c r="B4529" s="64" t="s">
        <v>16239</v>
      </c>
      <c r="C4529" s="65">
        <v>40</v>
      </c>
      <c r="D4529" s="66">
        <v>44124</v>
      </c>
      <c r="E4529" s="66">
        <v>44144</v>
      </c>
      <c r="F4529" s="180" t="s">
        <v>714</v>
      </c>
      <c r="G4529" s="173" t="s">
        <v>17131</v>
      </c>
      <c r="H4529" s="67"/>
      <c r="I4529" s="95"/>
    </row>
    <row r="4530" spans="1:9" ht="14.25" customHeight="1" x14ac:dyDescent="0.25">
      <c r="A4530" s="167" t="s">
        <v>17132</v>
      </c>
      <c r="B4530" s="64" t="s">
        <v>16239</v>
      </c>
      <c r="C4530" s="65">
        <v>40</v>
      </c>
      <c r="D4530" s="66">
        <v>44124</v>
      </c>
      <c r="E4530" s="66">
        <v>44144</v>
      </c>
      <c r="F4530" s="180" t="s">
        <v>714</v>
      </c>
      <c r="G4530" s="173" t="s">
        <v>17133</v>
      </c>
      <c r="H4530" s="67"/>
      <c r="I4530" s="95"/>
    </row>
    <row r="4531" spans="1:9" ht="14.25" customHeight="1" x14ac:dyDescent="0.25">
      <c r="A4531" s="167" t="s">
        <v>17134</v>
      </c>
      <c r="B4531" s="64" t="s">
        <v>16239</v>
      </c>
      <c r="C4531" s="65">
        <v>40</v>
      </c>
      <c r="D4531" s="66">
        <v>44124</v>
      </c>
      <c r="E4531" s="66">
        <v>44144</v>
      </c>
      <c r="F4531" s="180" t="s">
        <v>714</v>
      </c>
      <c r="G4531" s="173" t="s">
        <v>17135</v>
      </c>
      <c r="H4531" s="67"/>
      <c r="I4531" s="68"/>
    </row>
    <row r="4532" spans="1:9" ht="14.25" customHeight="1" x14ac:dyDescent="0.25">
      <c r="A4532" s="167" t="s">
        <v>17136</v>
      </c>
      <c r="B4532" s="64" t="s">
        <v>16239</v>
      </c>
      <c r="C4532" s="65">
        <v>40</v>
      </c>
      <c r="D4532" s="66">
        <v>44124</v>
      </c>
      <c r="E4532" s="66">
        <v>44144</v>
      </c>
      <c r="F4532" s="180" t="s">
        <v>714</v>
      </c>
      <c r="G4532" s="173" t="s">
        <v>17137</v>
      </c>
      <c r="H4532" s="67"/>
      <c r="I4532" s="95"/>
    </row>
    <row r="4533" spans="1:9" ht="14.25" customHeight="1" x14ac:dyDescent="0.25">
      <c r="A4533" s="168" t="s">
        <v>17138</v>
      </c>
      <c r="B4533" s="17" t="s">
        <v>13603</v>
      </c>
      <c r="C4533" s="60">
        <v>40</v>
      </c>
      <c r="D4533" s="61">
        <v>44124</v>
      </c>
      <c r="E4533" s="61">
        <v>44144</v>
      </c>
      <c r="F4533" s="182" t="s">
        <v>5098</v>
      </c>
      <c r="G4533" s="175" t="s">
        <v>17139</v>
      </c>
      <c r="H4533" s="62" t="s">
        <v>15692</v>
      </c>
      <c r="I4533" s="59" t="s">
        <v>7129</v>
      </c>
    </row>
    <row r="4534" spans="1:9" ht="14.25" customHeight="1" x14ac:dyDescent="0.25">
      <c r="A4534" s="168" t="s">
        <v>17140</v>
      </c>
      <c r="B4534" s="17" t="s">
        <v>13603</v>
      </c>
      <c r="C4534" s="60">
        <v>40</v>
      </c>
      <c r="D4534" s="61">
        <v>44124</v>
      </c>
      <c r="E4534" s="61">
        <v>44144</v>
      </c>
      <c r="F4534" s="182" t="s">
        <v>5098</v>
      </c>
      <c r="G4534" s="175" t="s">
        <v>17141</v>
      </c>
      <c r="H4534" s="62" t="s">
        <v>15692</v>
      </c>
      <c r="I4534" s="59" t="s">
        <v>7129</v>
      </c>
    </row>
    <row r="4535" spans="1:9" ht="14.25" customHeight="1" x14ac:dyDescent="0.25">
      <c r="A4535" s="167" t="s">
        <v>17142</v>
      </c>
      <c r="B4535" s="64" t="s">
        <v>4889</v>
      </c>
      <c r="C4535" s="65">
        <v>40</v>
      </c>
      <c r="D4535" s="66">
        <v>44124</v>
      </c>
      <c r="E4535" s="66">
        <v>44144</v>
      </c>
      <c r="F4535" s="180" t="s">
        <v>948</v>
      </c>
      <c r="G4535" s="173" t="s">
        <v>17143</v>
      </c>
      <c r="H4535" s="67"/>
      <c r="I4535" s="68"/>
    </row>
    <row r="4536" spans="1:9" ht="14.25" customHeight="1" x14ac:dyDescent="0.25">
      <c r="A4536" s="167" t="s">
        <v>17144</v>
      </c>
      <c r="B4536" s="64" t="s">
        <v>7366</v>
      </c>
      <c r="C4536" s="65">
        <v>40</v>
      </c>
      <c r="D4536" s="66">
        <v>44124</v>
      </c>
      <c r="E4536" s="66">
        <v>44144</v>
      </c>
      <c r="F4536" s="180" t="s">
        <v>1553</v>
      </c>
      <c r="G4536" s="173" t="s">
        <v>17145</v>
      </c>
      <c r="H4536" s="67"/>
      <c r="I4536" s="68"/>
    </row>
    <row r="4537" spans="1:9" ht="14.25" customHeight="1" x14ac:dyDescent="0.25">
      <c r="A4537" s="167" t="s">
        <v>17146</v>
      </c>
      <c r="B4537" s="64" t="s">
        <v>17147</v>
      </c>
      <c r="C4537" s="65">
        <v>40</v>
      </c>
      <c r="D4537" s="66">
        <v>44124</v>
      </c>
      <c r="E4537" s="66">
        <v>44144</v>
      </c>
      <c r="F4537" s="180" t="s">
        <v>129</v>
      </c>
      <c r="G4537" s="173" t="s">
        <v>17148</v>
      </c>
      <c r="H4537" s="67"/>
      <c r="I4537" s="68"/>
    </row>
    <row r="4538" spans="1:9" ht="14.25" customHeight="1" x14ac:dyDescent="0.25">
      <c r="A4538" s="167" t="s">
        <v>17149</v>
      </c>
      <c r="B4538" s="64" t="s">
        <v>7188</v>
      </c>
      <c r="C4538" s="65">
        <v>40</v>
      </c>
      <c r="D4538" s="66">
        <v>44124</v>
      </c>
      <c r="E4538" s="66">
        <v>44144</v>
      </c>
      <c r="F4538" s="180" t="s">
        <v>5210</v>
      </c>
      <c r="G4538" s="173" t="s">
        <v>17150</v>
      </c>
      <c r="H4538" s="67" t="s">
        <v>7419</v>
      </c>
      <c r="I4538" s="72"/>
    </row>
    <row r="4539" spans="1:9" ht="14.25" customHeight="1" x14ac:dyDescent="0.25">
      <c r="A4539" s="167" t="s">
        <v>17149</v>
      </c>
      <c r="B4539" s="64" t="s">
        <v>7188</v>
      </c>
      <c r="C4539" s="65">
        <v>40</v>
      </c>
      <c r="D4539" s="66">
        <v>44124</v>
      </c>
      <c r="E4539" s="66">
        <v>44144</v>
      </c>
      <c r="F4539" s="180" t="s">
        <v>5210</v>
      </c>
      <c r="G4539" s="173" t="s">
        <v>17150</v>
      </c>
      <c r="H4539" s="67" t="s">
        <v>7419</v>
      </c>
      <c r="I4539" s="72"/>
    </row>
    <row r="4540" spans="1:9" ht="14.25" customHeight="1" x14ac:dyDescent="0.25">
      <c r="A4540" s="167" t="s">
        <v>17149</v>
      </c>
      <c r="B4540" s="64" t="s">
        <v>7188</v>
      </c>
      <c r="C4540" s="170">
        <v>40</v>
      </c>
      <c r="D4540" s="99">
        <v>44124</v>
      </c>
      <c r="E4540" s="99">
        <v>44144</v>
      </c>
      <c r="F4540" s="191" t="s">
        <v>5210</v>
      </c>
      <c r="G4540" s="173" t="s">
        <v>17150</v>
      </c>
      <c r="H4540" s="67" t="s">
        <v>7419</v>
      </c>
      <c r="I4540" s="95"/>
    </row>
    <row r="4541" spans="1:9" ht="14.25" customHeight="1" x14ac:dyDescent="0.25">
      <c r="A4541" s="167" t="s">
        <v>17151</v>
      </c>
      <c r="B4541" s="64" t="s">
        <v>17152</v>
      </c>
      <c r="C4541" s="63">
        <v>40</v>
      </c>
      <c r="D4541" s="66">
        <v>44124</v>
      </c>
      <c r="E4541" s="66">
        <v>44144</v>
      </c>
      <c r="F4541" s="188" t="s">
        <v>312</v>
      </c>
      <c r="G4541" s="192" t="s">
        <v>17153</v>
      </c>
      <c r="H4541" s="67"/>
      <c r="I4541" s="68"/>
    </row>
    <row r="4542" spans="1:9" s="73" customFormat="1" ht="14.25" customHeight="1" x14ac:dyDescent="0.25">
      <c r="A4542" s="167" t="s">
        <v>17154</v>
      </c>
      <c r="B4542" s="64" t="s">
        <v>4102</v>
      </c>
      <c r="C4542" s="65">
        <v>40</v>
      </c>
      <c r="D4542" s="193">
        <v>44124</v>
      </c>
      <c r="E4542" s="193">
        <v>44144</v>
      </c>
      <c r="F4542" s="180" t="s">
        <v>361</v>
      </c>
      <c r="G4542" s="173" t="s">
        <v>17155</v>
      </c>
      <c r="H4542" s="67"/>
      <c r="I4542" s="72"/>
    </row>
    <row r="4543" spans="1:9" s="73" customFormat="1" ht="14.25" customHeight="1" x14ac:dyDescent="0.25">
      <c r="A4543" s="167" t="s">
        <v>17156</v>
      </c>
      <c r="B4543" s="64" t="s">
        <v>17157</v>
      </c>
      <c r="C4543" s="65">
        <v>40</v>
      </c>
      <c r="D4543" s="66">
        <v>44124</v>
      </c>
      <c r="E4543" s="66">
        <v>44144</v>
      </c>
      <c r="F4543" s="180" t="s">
        <v>361</v>
      </c>
      <c r="G4543" s="173" t="s">
        <v>17158</v>
      </c>
      <c r="H4543" s="67"/>
      <c r="I4543" s="68"/>
    </row>
    <row r="4544" spans="1:9" ht="14.25" customHeight="1" x14ac:dyDescent="0.25">
      <c r="A4544" s="167" t="s">
        <v>17159</v>
      </c>
      <c r="B4544" s="64" t="s">
        <v>7918</v>
      </c>
      <c r="C4544" s="65">
        <v>40</v>
      </c>
      <c r="D4544" s="66">
        <v>44124</v>
      </c>
      <c r="E4544" s="66">
        <v>44144</v>
      </c>
      <c r="F4544" s="180" t="s">
        <v>2724</v>
      </c>
      <c r="G4544" s="173" t="s">
        <v>17160</v>
      </c>
      <c r="H4544" s="67"/>
      <c r="I4544" s="72"/>
    </row>
    <row r="4545" spans="1:9" ht="14.25" customHeight="1" x14ac:dyDescent="0.25">
      <c r="A4545" s="168" t="s">
        <v>17161</v>
      </c>
      <c r="B4545" s="17" t="s">
        <v>13525</v>
      </c>
      <c r="C4545" s="60">
        <v>40</v>
      </c>
      <c r="D4545" s="61">
        <v>44124</v>
      </c>
      <c r="E4545" s="61">
        <v>44144</v>
      </c>
      <c r="F4545" s="182" t="s">
        <v>275</v>
      </c>
      <c r="G4545" s="175" t="s">
        <v>17162</v>
      </c>
      <c r="H4545" s="62" t="s">
        <v>9894</v>
      </c>
      <c r="I4545" s="59" t="s">
        <v>7129</v>
      </c>
    </row>
    <row r="4546" spans="1:9" ht="14.25" customHeight="1" x14ac:dyDescent="0.25">
      <c r="A4546" s="167" t="s">
        <v>17163</v>
      </c>
      <c r="B4546" s="64" t="s">
        <v>17164</v>
      </c>
      <c r="C4546" s="65">
        <v>40</v>
      </c>
      <c r="D4546" s="66">
        <v>44124</v>
      </c>
      <c r="E4546" s="66">
        <v>44144</v>
      </c>
      <c r="F4546" s="180" t="s">
        <v>332</v>
      </c>
      <c r="G4546" s="173" t="s">
        <v>17165</v>
      </c>
      <c r="H4546" s="67"/>
      <c r="I4546" s="68"/>
    </row>
    <row r="4547" spans="1:9" ht="14.25" customHeight="1" x14ac:dyDescent="0.25">
      <c r="A4547" s="167" t="s">
        <v>17166</v>
      </c>
      <c r="B4547" s="64" t="s">
        <v>16239</v>
      </c>
      <c r="C4547" s="65">
        <v>40</v>
      </c>
      <c r="D4547" s="66">
        <v>44124</v>
      </c>
      <c r="E4547" s="66">
        <v>44144</v>
      </c>
      <c r="F4547" s="180" t="s">
        <v>5320</v>
      </c>
      <c r="G4547" s="173" t="s">
        <v>17167</v>
      </c>
      <c r="H4547" s="67"/>
      <c r="I4547" s="101"/>
    </row>
    <row r="4548" spans="1:9" ht="14.25" customHeight="1" x14ac:dyDescent="0.25">
      <c r="A4548" s="167" t="s">
        <v>17168</v>
      </c>
      <c r="B4548" s="64" t="s">
        <v>16239</v>
      </c>
      <c r="C4548" s="65">
        <v>40</v>
      </c>
      <c r="D4548" s="66">
        <v>44124</v>
      </c>
      <c r="E4548" s="66">
        <v>44144</v>
      </c>
      <c r="F4548" s="180" t="s">
        <v>5320</v>
      </c>
      <c r="G4548" s="173" t="s">
        <v>17169</v>
      </c>
      <c r="H4548" s="67"/>
      <c r="I4548" s="101"/>
    </row>
    <row r="4549" spans="1:9" ht="14.25" customHeight="1" x14ac:dyDescent="0.25">
      <c r="A4549" s="167" t="s">
        <v>17170</v>
      </c>
      <c r="B4549" s="64" t="s">
        <v>16239</v>
      </c>
      <c r="C4549" s="65">
        <v>40</v>
      </c>
      <c r="D4549" s="66">
        <v>44124</v>
      </c>
      <c r="E4549" s="66">
        <v>44144</v>
      </c>
      <c r="F4549" s="180" t="s">
        <v>5320</v>
      </c>
      <c r="G4549" s="173" t="s">
        <v>17171</v>
      </c>
      <c r="H4549" s="67"/>
      <c r="I4549" s="68"/>
    </row>
    <row r="4550" spans="1:9" ht="14.25" customHeight="1" x14ac:dyDescent="0.25">
      <c r="A4550" s="167" t="s">
        <v>17172</v>
      </c>
      <c r="B4550" s="64" t="s">
        <v>10543</v>
      </c>
      <c r="C4550" s="65">
        <v>40</v>
      </c>
      <c r="D4550" s="66">
        <v>44124</v>
      </c>
      <c r="E4550" s="66">
        <v>44144</v>
      </c>
      <c r="F4550" s="180" t="s">
        <v>322</v>
      </c>
      <c r="G4550" s="173" t="s">
        <v>17173</v>
      </c>
      <c r="H4550" s="67"/>
      <c r="I4550" s="68"/>
    </row>
    <row r="4551" spans="1:9" s="73" customFormat="1" ht="14.25" customHeight="1" x14ac:dyDescent="0.25">
      <c r="A4551" s="167" t="s">
        <v>17174</v>
      </c>
      <c r="B4551" s="64" t="s">
        <v>17175</v>
      </c>
      <c r="C4551" s="65">
        <v>40</v>
      </c>
      <c r="D4551" s="66">
        <v>44124</v>
      </c>
      <c r="E4551" s="66">
        <v>44144</v>
      </c>
      <c r="F4551" s="180" t="s">
        <v>728</v>
      </c>
      <c r="G4551" s="173" t="s">
        <v>17176</v>
      </c>
      <c r="H4551" s="67"/>
      <c r="I4551" s="95"/>
    </row>
    <row r="4552" spans="1:9" s="73" customFormat="1" ht="14.25" customHeight="1" x14ac:dyDescent="0.25">
      <c r="A4552" s="167" t="s">
        <v>17177</v>
      </c>
      <c r="B4552" s="64" t="s">
        <v>17178</v>
      </c>
      <c r="C4552" s="65">
        <v>40</v>
      </c>
      <c r="D4552" s="66">
        <v>44124</v>
      </c>
      <c r="E4552" s="66">
        <v>44144</v>
      </c>
      <c r="F4552" s="180" t="s">
        <v>728</v>
      </c>
      <c r="G4552" s="173" t="s">
        <v>17179</v>
      </c>
      <c r="H4552" s="67"/>
      <c r="I4552" s="68"/>
    </row>
    <row r="4553" spans="1:9" ht="14.25" customHeight="1" x14ac:dyDescent="0.25">
      <c r="A4553" s="168" t="s">
        <v>17180</v>
      </c>
      <c r="B4553" s="17" t="s">
        <v>17181</v>
      </c>
      <c r="C4553" s="60">
        <v>40</v>
      </c>
      <c r="D4553" s="61">
        <v>44124</v>
      </c>
      <c r="E4553" s="61">
        <v>44144</v>
      </c>
      <c r="F4553" s="182" t="s">
        <v>165</v>
      </c>
      <c r="G4553" s="175" t="s">
        <v>17182</v>
      </c>
      <c r="H4553" s="62" t="s">
        <v>7549</v>
      </c>
      <c r="I4553" s="59" t="s">
        <v>7129</v>
      </c>
    </row>
    <row r="4554" spans="1:9" s="73" customFormat="1" ht="14.25" customHeight="1" x14ac:dyDescent="0.25">
      <c r="A4554" s="168" t="s">
        <v>17183</v>
      </c>
      <c r="B4554" s="17" t="s">
        <v>17181</v>
      </c>
      <c r="C4554" s="60">
        <v>40</v>
      </c>
      <c r="D4554" s="61">
        <v>44124</v>
      </c>
      <c r="E4554" s="61">
        <v>44144</v>
      </c>
      <c r="F4554" s="182" t="s">
        <v>165</v>
      </c>
      <c r="G4554" s="175" t="s">
        <v>17184</v>
      </c>
      <c r="H4554" s="62" t="s">
        <v>7549</v>
      </c>
      <c r="I4554" s="59" t="s">
        <v>7129</v>
      </c>
    </row>
    <row r="4555" spans="1:9" s="103" customFormat="1" ht="14.25" customHeight="1" x14ac:dyDescent="0.25">
      <c r="A4555" s="167" t="s">
        <v>17185</v>
      </c>
      <c r="B4555" s="64" t="s">
        <v>7478</v>
      </c>
      <c r="C4555" s="65">
        <v>40</v>
      </c>
      <c r="D4555" s="66">
        <v>44124</v>
      </c>
      <c r="E4555" s="66">
        <v>44144</v>
      </c>
      <c r="F4555" s="180" t="s">
        <v>1405</v>
      </c>
      <c r="G4555" s="173" t="s">
        <v>17186</v>
      </c>
      <c r="H4555" s="67"/>
      <c r="I4555" s="68"/>
    </row>
    <row r="4556" spans="1:9" s="103" customFormat="1" ht="14.25" customHeight="1" x14ac:dyDescent="0.25">
      <c r="A4556" s="167" t="s">
        <v>17187</v>
      </c>
      <c r="B4556" s="64" t="s">
        <v>7601</v>
      </c>
      <c r="C4556" s="65">
        <v>40</v>
      </c>
      <c r="D4556" s="66">
        <v>44124</v>
      </c>
      <c r="E4556" s="66">
        <v>44144</v>
      </c>
      <c r="F4556" s="180" t="s">
        <v>5422</v>
      </c>
      <c r="G4556" s="173" t="s">
        <v>17188</v>
      </c>
      <c r="H4556" s="67"/>
      <c r="I4556" s="68"/>
    </row>
    <row r="4557" spans="1:9" s="73" customFormat="1" ht="14.25" customHeight="1" x14ac:dyDescent="0.25">
      <c r="A4557" s="167" t="s">
        <v>17189</v>
      </c>
      <c r="B4557" s="64" t="s">
        <v>15102</v>
      </c>
      <c r="C4557" s="65">
        <v>40</v>
      </c>
      <c r="D4557" s="66">
        <v>44124</v>
      </c>
      <c r="E4557" s="66">
        <v>44144</v>
      </c>
      <c r="F4557" s="180" t="s">
        <v>281</v>
      </c>
      <c r="G4557" s="173" t="s">
        <v>17190</v>
      </c>
      <c r="H4557" s="67"/>
      <c r="I4557" s="68"/>
    </row>
    <row r="4558" spans="1:9" s="103" customFormat="1" ht="14.25" customHeight="1" x14ac:dyDescent="0.25">
      <c r="A4558" s="167" t="s">
        <v>17191</v>
      </c>
      <c r="B4558" s="64" t="s">
        <v>17192</v>
      </c>
      <c r="C4558" s="65">
        <v>40</v>
      </c>
      <c r="D4558" s="66">
        <v>44124</v>
      </c>
      <c r="E4558" s="66">
        <v>44144</v>
      </c>
      <c r="F4558" s="180" t="s">
        <v>2105</v>
      </c>
      <c r="G4558" s="173" t="s">
        <v>17193</v>
      </c>
      <c r="H4558" s="67"/>
      <c r="I4558" s="101"/>
    </row>
    <row r="4559" spans="1:9" s="103" customFormat="1" ht="14.25" customHeight="1" x14ac:dyDescent="0.25">
      <c r="A4559" s="167" t="s">
        <v>17194</v>
      </c>
      <c r="B4559" s="64" t="s">
        <v>13732</v>
      </c>
      <c r="C4559" s="65">
        <v>40</v>
      </c>
      <c r="D4559" s="66">
        <v>44124</v>
      </c>
      <c r="E4559" s="66">
        <v>44144</v>
      </c>
      <c r="F4559" s="180" t="s">
        <v>246</v>
      </c>
      <c r="G4559" s="173" t="s">
        <v>17195</v>
      </c>
      <c r="H4559" s="67"/>
      <c r="I4559" s="101"/>
    </row>
    <row r="4560" spans="1:9" ht="14.25" customHeight="1" x14ac:dyDescent="0.25">
      <c r="A4560" s="167" t="s">
        <v>17196</v>
      </c>
      <c r="B4560" s="64" t="s">
        <v>13732</v>
      </c>
      <c r="C4560" s="65">
        <v>40</v>
      </c>
      <c r="D4560" s="66">
        <v>44124</v>
      </c>
      <c r="E4560" s="66">
        <v>44144</v>
      </c>
      <c r="F4560" s="180" t="s">
        <v>2902</v>
      </c>
      <c r="G4560" s="173" t="s">
        <v>17197</v>
      </c>
      <c r="H4560" s="67"/>
      <c r="I4560" s="68"/>
    </row>
    <row r="4561" spans="1:9" ht="14.25" customHeight="1" x14ac:dyDescent="0.25">
      <c r="A4561" s="167" t="s">
        <v>17198</v>
      </c>
      <c r="B4561" s="64" t="s">
        <v>13732</v>
      </c>
      <c r="C4561" s="65">
        <v>40</v>
      </c>
      <c r="D4561" s="66">
        <v>44124</v>
      </c>
      <c r="E4561" s="66">
        <v>44144</v>
      </c>
      <c r="F4561" s="180" t="s">
        <v>2902</v>
      </c>
      <c r="G4561" s="173" t="s">
        <v>17199</v>
      </c>
      <c r="H4561" s="67"/>
      <c r="I4561" s="72"/>
    </row>
    <row r="4562" spans="1:9" ht="14.25" customHeight="1" x14ac:dyDescent="0.25">
      <c r="A4562" s="167" t="s">
        <v>17200</v>
      </c>
      <c r="B4562" s="64" t="s">
        <v>13732</v>
      </c>
      <c r="C4562" s="65">
        <v>40</v>
      </c>
      <c r="D4562" s="66">
        <v>44124</v>
      </c>
      <c r="E4562" s="66">
        <v>44144</v>
      </c>
      <c r="F4562" s="180" t="s">
        <v>2902</v>
      </c>
      <c r="G4562" s="173" t="s">
        <v>17201</v>
      </c>
      <c r="H4562" s="67"/>
      <c r="I4562" s="101"/>
    </row>
    <row r="4563" spans="1:9" s="73" customFormat="1" ht="14.25" customHeight="1" x14ac:dyDescent="0.25">
      <c r="A4563" s="167" t="s">
        <v>17202</v>
      </c>
      <c r="B4563" s="64" t="s">
        <v>16239</v>
      </c>
      <c r="C4563" s="65">
        <v>40</v>
      </c>
      <c r="D4563" s="66">
        <v>44124</v>
      </c>
      <c r="E4563" s="66">
        <v>44144</v>
      </c>
      <c r="F4563" s="180" t="s">
        <v>5921</v>
      </c>
      <c r="G4563" s="173" t="s">
        <v>17203</v>
      </c>
      <c r="H4563" s="67"/>
      <c r="I4563" s="68"/>
    </row>
    <row r="4564" spans="1:9" ht="14.25" customHeight="1" x14ac:dyDescent="0.25">
      <c r="A4564" s="167" t="s">
        <v>17204</v>
      </c>
      <c r="B4564" s="64" t="s">
        <v>8299</v>
      </c>
      <c r="C4564" s="65">
        <v>40</v>
      </c>
      <c r="D4564" s="66">
        <v>44124</v>
      </c>
      <c r="E4564" s="66">
        <v>44144</v>
      </c>
      <c r="F4564" s="180" t="s">
        <v>5946</v>
      </c>
      <c r="G4564" s="173" t="s">
        <v>17205</v>
      </c>
      <c r="H4564" s="67" t="s">
        <v>12540</v>
      </c>
      <c r="I4564" s="68"/>
    </row>
    <row r="4565" spans="1:9" ht="14.25" customHeight="1" x14ac:dyDescent="0.25">
      <c r="A4565" s="167" t="s">
        <v>17204</v>
      </c>
      <c r="B4565" s="64" t="s">
        <v>8299</v>
      </c>
      <c r="C4565" s="65">
        <v>40</v>
      </c>
      <c r="D4565" s="66">
        <v>44124</v>
      </c>
      <c r="E4565" s="66">
        <v>44144</v>
      </c>
      <c r="F4565" s="180" t="s">
        <v>5946</v>
      </c>
      <c r="G4565" s="173" t="s">
        <v>17205</v>
      </c>
      <c r="H4565" s="67" t="s">
        <v>8248</v>
      </c>
      <c r="I4565" s="68"/>
    </row>
    <row r="4566" spans="1:9" s="103" customFormat="1" ht="14.25" customHeight="1" x14ac:dyDescent="0.25">
      <c r="A4566" s="167" t="s">
        <v>17204</v>
      </c>
      <c r="B4566" s="64" t="s">
        <v>8299</v>
      </c>
      <c r="C4566" s="65">
        <v>40</v>
      </c>
      <c r="D4566" s="66">
        <v>44124</v>
      </c>
      <c r="E4566" s="66">
        <v>44144</v>
      </c>
      <c r="F4566" s="180" t="s">
        <v>5946</v>
      </c>
      <c r="G4566" s="173" t="s">
        <v>17205</v>
      </c>
      <c r="H4566" s="67" t="s">
        <v>15316</v>
      </c>
      <c r="I4566" s="68"/>
    </row>
    <row r="4567" spans="1:9" ht="14.25" customHeight="1" x14ac:dyDescent="0.25">
      <c r="A4567" s="167" t="s">
        <v>17204</v>
      </c>
      <c r="B4567" s="64" t="s">
        <v>8299</v>
      </c>
      <c r="C4567" s="65">
        <v>40</v>
      </c>
      <c r="D4567" s="66">
        <v>44124</v>
      </c>
      <c r="E4567" s="66">
        <v>44144</v>
      </c>
      <c r="F4567" s="180" t="s">
        <v>5946</v>
      </c>
      <c r="G4567" s="173" t="s">
        <v>17205</v>
      </c>
      <c r="H4567" s="67" t="s">
        <v>13738</v>
      </c>
      <c r="I4567" s="68"/>
    </row>
    <row r="4568" spans="1:9" ht="14.25" customHeight="1" x14ac:dyDescent="0.25">
      <c r="A4568" s="167" t="s">
        <v>17204</v>
      </c>
      <c r="B4568" s="64" t="s">
        <v>8299</v>
      </c>
      <c r="C4568" s="65">
        <v>40</v>
      </c>
      <c r="D4568" s="66">
        <v>44124</v>
      </c>
      <c r="E4568" s="66">
        <v>44144</v>
      </c>
      <c r="F4568" s="180" t="s">
        <v>5946</v>
      </c>
      <c r="G4568" s="173" t="s">
        <v>17205</v>
      </c>
      <c r="H4568" s="67" t="s">
        <v>16379</v>
      </c>
      <c r="I4568" s="72"/>
    </row>
    <row r="4569" spans="1:9" ht="14.25" customHeight="1" x14ac:dyDescent="0.25">
      <c r="A4569" s="167" t="s">
        <v>17204</v>
      </c>
      <c r="B4569" s="64" t="s">
        <v>8299</v>
      </c>
      <c r="C4569" s="65">
        <v>40</v>
      </c>
      <c r="D4569" s="66">
        <v>44124</v>
      </c>
      <c r="E4569" s="66">
        <v>44144</v>
      </c>
      <c r="F4569" s="180" t="s">
        <v>5946</v>
      </c>
      <c r="G4569" s="173" t="s">
        <v>17205</v>
      </c>
      <c r="H4569" s="67" t="s">
        <v>8250</v>
      </c>
      <c r="I4569" s="72"/>
    </row>
    <row r="4570" spans="1:9" ht="14.25" customHeight="1" x14ac:dyDescent="0.25">
      <c r="A4570" s="167" t="s">
        <v>17204</v>
      </c>
      <c r="B4570" s="64" t="s">
        <v>8299</v>
      </c>
      <c r="C4570" s="65">
        <v>40</v>
      </c>
      <c r="D4570" s="66">
        <v>44124</v>
      </c>
      <c r="E4570" s="66">
        <v>44144</v>
      </c>
      <c r="F4570" s="180" t="s">
        <v>5946</v>
      </c>
      <c r="G4570" s="173" t="s">
        <v>17205</v>
      </c>
      <c r="H4570" s="67" t="s">
        <v>9395</v>
      </c>
      <c r="I4570" s="68"/>
    </row>
    <row r="4571" spans="1:9" ht="14.25" customHeight="1" x14ac:dyDescent="0.25">
      <c r="A4571" s="167" t="s">
        <v>17204</v>
      </c>
      <c r="B4571" s="64" t="s">
        <v>8299</v>
      </c>
      <c r="C4571" s="65">
        <v>40</v>
      </c>
      <c r="D4571" s="66">
        <v>44124</v>
      </c>
      <c r="E4571" s="66">
        <v>44144</v>
      </c>
      <c r="F4571" s="180" t="s">
        <v>5946</v>
      </c>
      <c r="G4571" s="173" t="s">
        <v>17205</v>
      </c>
      <c r="H4571" s="67" t="s">
        <v>9620</v>
      </c>
      <c r="I4571" s="68"/>
    </row>
    <row r="4572" spans="1:9" ht="14.25" customHeight="1" x14ac:dyDescent="0.25">
      <c r="A4572" s="167" t="s">
        <v>17204</v>
      </c>
      <c r="B4572" s="64" t="s">
        <v>8299</v>
      </c>
      <c r="C4572" s="65">
        <v>40</v>
      </c>
      <c r="D4572" s="66">
        <v>44124</v>
      </c>
      <c r="E4572" s="66">
        <v>44144</v>
      </c>
      <c r="F4572" s="180" t="s">
        <v>5946</v>
      </c>
      <c r="G4572" s="173" t="s">
        <v>17205</v>
      </c>
      <c r="H4572" s="67" t="s">
        <v>16381</v>
      </c>
      <c r="I4572" s="68"/>
    </row>
    <row r="4573" spans="1:9" ht="14.25" customHeight="1" x14ac:dyDescent="0.25">
      <c r="A4573" s="167" t="s">
        <v>17204</v>
      </c>
      <c r="B4573" s="64" t="s">
        <v>8299</v>
      </c>
      <c r="C4573" s="65">
        <v>40</v>
      </c>
      <c r="D4573" s="66">
        <v>44124</v>
      </c>
      <c r="E4573" s="66">
        <v>44144</v>
      </c>
      <c r="F4573" s="180" t="s">
        <v>5946</v>
      </c>
      <c r="G4573" s="173" t="s">
        <v>17205</v>
      </c>
      <c r="H4573" s="67" t="s">
        <v>7793</v>
      </c>
      <c r="I4573" s="68"/>
    </row>
    <row r="4574" spans="1:9" ht="14.25" customHeight="1" x14ac:dyDescent="0.25">
      <c r="A4574" s="167" t="s">
        <v>17206</v>
      </c>
      <c r="B4574" s="64" t="s">
        <v>17207</v>
      </c>
      <c r="C4574" s="65">
        <v>40</v>
      </c>
      <c r="D4574" s="66">
        <v>44124</v>
      </c>
      <c r="E4574" s="66">
        <v>44144</v>
      </c>
      <c r="F4574" s="180" t="s">
        <v>1735</v>
      </c>
      <c r="G4574" s="173" t="s">
        <v>17208</v>
      </c>
      <c r="H4574" s="67"/>
      <c r="I4574" s="101"/>
    </row>
    <row r="4575" spans="1:9" ht="14.25" customHeight="1" x14ac:dyDescent="0.25">
      <c r="A4575" s="168" t="s">
        <v>17209</v>
      </c>
      <c r="B4575" s="17" t="s">
        <v>4396</v>
      </c>
      <c r="C4575" s="60">
        <v>40</v>
      </c>
      <c r="D4575" s="61">
        <v>44124</v>
      </c>
      <c r="E4575" s="61">
        <v>44144</v>
      </c>
      <c r="F4575" s="182" t="s">
        <v>94</v>
      </c>
      <c r="G4575" s="175" t="s">
        <v>17210</v>
      </c>
      <c r="H4575" s="62" t="s">
        <v>17211</v>
      </c>
      <c r="I4575" s="59" t="s">
        <v>7129</v>
      </c>
    </row>
    <row r="4576" spans="1:9" ht="14.25" customHeight="1" x14ac:dyDescent="0.25">
      <c r="A4576" s="169" t="s">
        <v>17209</v>
      </c>
      <c r="B4576" s="81" t="s">
        <v>4396</v>
      </c>
      <c r="C4576" s="82">
        <v>40</v>
      </c>
      <c r="D4576" s="83">
        <v>44124</v>
      </c>
      <c r="E4576" s="83">
        <v>44144</v>
      </c>
      <c r="F4576" s="181" t="s">
        <v>94</v>
      </c>
      <c r="G4576" s="177" t="s">
        <v>17210</v>
      </c>
      <c r="H4576" s="84" t="s">
        <v>16765</v>
      </c>
      <c r="I4576" s="80" t="s">
        <v>7224</v>
      </c>
    </row>
    <row r="4577" spans="1:9" s="75" customFormat="1" ht="14.25" customHeight="1" x14ac:dyDescent="0.25">
      <c r="A4577" s="167" t="s">
        <v>17212</v>
      </c>
      <c r="B4577" s="64" t="s">
        <v>7303</v>
      </c>
      <c r="C4577" s="65">
        <v>40</v>
      </c>
      <c r="D4577" s="66">
        <v>44124</v>
      </c>
      <c r="E4577" s="66">
        <v>44144</v>
      </c>
      <c r="F4577" s="180" t="s">
        <v>571</v>
      </c>
      <c r="G4577" s="173" t="s">
        <v>17213</v>
      </c>
      <c r="H4577" s="67"/>
      <c r="I4577" s="68"/>
    </row>
    <row r="4578" spans="1:9" s="73" customFormat="1" ht="14.25" customHeight="1" x14ac:dyDescent="0.25">
      <c r="A4578" s="167" t="s">
        <v>17214</v>
      </c>
      <c r="B4578" s="64" t="s">
        <v>7303</v>
      </c>
      <c r="C4578" s="65">
        <v>40</v>
      </c>
      <c r="D4578" s="66">
        <v>44124</v>
      </c>
      <c r="E4578" s="66">
        <v>44144</v>
      </c>
      <c r="F4578" s="180" t="s">
        <v>571</v>
      </c>
      <c r="G4578" s="173" t="s">
        <v>17215</v>
      </c>
      <c r="H4578" s="67"/>
      <c r="I4578" s="68"/>
    </row>
    <row r="4579" spans="1:9" ht="14.25" customHeight="1" x14ac:dyDescent="0.25">
      <c r="A4579" s="167" t="s">
        <v>17216</v>
      </c>
      <c r="B4579" s="64" t="s">
        <v>7303</v>
      </c>
      <c r="C4579" s="65">
        <v>40</v>
      </c>
      <c r="D4579" s="66">
        <v>44124</v>
      </c>
      <c r="E4579" s="66">
        <v>44144</v>
      </c>
      <c r="F4579" s="180" t="s">
        <v>571</v>
      </c>
      <c r="G4579" s="173" t="s">
        <v>17217</v>
      </c>
      <c r="H4579" s="67"/>
      <c r="I4579" s="68"/>
    </row>
    <row r="4580" spans="1:9" s="73" customFormat="1" ht="14.25" customHeight="1" x14ac:dyDescent="0.25">
      <c r="A4580" s="167" t="s">
        <v>17218</v>
      </c>
      <c r="B4580" s="64" t="s">
        <v>17219</v>
      </c>
      <c r="C4580" s="65">
        <v>40</v>
      </c>
      <c r="D4580" s="66">
        <v>44124</v>
      </c>
      <c r="E4580" s="66">
        <v>44144</v>
      </c>
      <c r="F4580" s="180" t="s">
        <v>1654</v>
      </c>
      <c r="G4580" s="173" t="s">
        <v>17220</v>
      </c>
      <c r="H4580" s="67"/>
      <c r="I4580" s="72"/>
    </row>
    <row r="4581" spans="1:9" ht="14.25" customHeight="1" x14ac:dyDescent="0.25">
      <c r="A4581" s="167" t="s">
        <v>17221</v>
      </c>
      <c r="B4581" s="64" t="s">
        <v>17222</v>
      </c>
      <c r="C4581" s="65">
        <v>40</v>
      </c>
      <c r="D4581" s="66">
        <v>44124</v>
      </c>
      <c r="E4581" s="66">
        <v>44144</v>
      </c>
      <c r="F4581" s="180" t="s">
        <v>430</v>
      </c>
      <c r="G4581" s="173" t="s">
        <v>17223</v>
      </c>
      <c r="H4581" s="67"/>
      <c r="I4581" s="68"/>
    </row>
    <row r="4582" spans="1:9" ht="14.25" customHeight="1" x14ac:dyDescent="0.25">
      <c r="A4582" s="167" t="s">
        <v>17224</v>
      </c>
      <c r="B4582" s="64" t="s">
        <v>17222</v>
      </c>
      <c r="C4582" s="65">
        <v>40</v>
      </c>
      <c r="D4582" s="66">
        <v>44124</v>
      </c>
      <c r="E4582" s="66">
        <v>44144</v>
      </c>
      <c r="F4582" s="180" t="s">
        <v>430</v>
      </c>
      <c r="G4582" s="173" t="s">
        <v>17225</v>
      </c>
      <c r="H4582" s="67"/>
      <c r="I4582" s="95"/>
    </row>
    <row r="4583" spans="1:9" ht="14.25" customHeight="1" x14ac:dyDescent="0.25">
      <c r="A4583" s="167" t="s">
        <v>17226</v>
      </c>
      <c r="B4583" s="64" t="s">
        <v>17222</v>
      </c>
      <c r="C4583" s="65">
        <v>40</v>
      </c>
      <c r="D4583" s="66">
        <v>44124</v>
      </c>
      <c r="E4583" s="66">
        <v>44144</v>
      </c>
      <c r="F4583" s="180" t="s">
        <v>430</v>
      </c>
      <c r="G4583" s="173" t="s">
        <v>17227</v>
      </c>
      <c r="H4583" s="67"/>
      <c r="I4583" s="72"/>
    </row>
    <row r="4584" spans="1:9" ht="14.25" customHeight="1" x14ac:dyDescent="0.25">
      <c r="A4584" s="167" t="s">
        <v>17228</v>
      </c>
      <c r="B4584" s="64" t="s">
        <v>4664</v>
      </c>
      <c r="C4584" s="65">
        <v>40</v>
      </c>
      <c r="D4584" s="66">
        <v>44124</v>
      </c>
      <c r="E4584" s="66">
        <v>44144</v>
      </c>
      <c r="F4584" s="180" t="s">
        <v>2191</v>
      </c>
      <c r="G4584" s="173" t="s">
        <v>17229</v>
      </c>
      <c r="H4584" s="67"/>
      <c r="I4584" s="68"/>
    </row>
    <row r="4585" spans="1:9" ht="14.25" customHeight="1" x14ac:dyDescent="0.25">
      <c r="A4585" s="167" t="s">
        <v>17230</v>
      </c>
      <c r="B4585" s="64" t="s">
        <v>17164</v>
      </c>
      <c r="C4585" s="65">
        <v>40</v>
      </c>
      <c r="D4585" s="66">
        <v>44124</v>
      </c>
      <c r="E4585" s="66">
        <v>44144</v>
      </c>
      <c r="F4585" s="180" t="s">
        <v>1983</v>
      </c>
      <c r="G4585" s="173" t="s">
        <v>17231</v>
      </c>
      <c r="H4585" s="67"/>
      <c r="I4585" s="68"/>
    </row>
    <row r="4586" spans="1:9" ht="14.25" customHeight="1" x14ac:dyDescent="0.25">
      <c r="A4586" s="167" t="s">
        <v>17232</v>
      </c>
      <c r="B4586" s="64" t="s">
        <v>4889</v>
      </c>
      <c r="C4586" s="65">
        <v>40</v>
      </c>
      <c r="D4586" s="66">
        <v>44124</v>
      </c>
      <c r="E4586" s="66">
        <v>44144</v>
      </c>
      <c r="F4586" s="180" t="s">
        <v>112</v>
      </c>
      <c r="G4586" s="173" t="s">
        <v>17233</v>
      </c>
      <c r="H4586" s="67"/>
      <c r="I4586" s="68"/>
    </row>
    <row r="4587" spans="1:9" s="75" customFormat="1" ht="14.25" customHeight="1" x14ac:dyDescent="0.25">
      <c r="A4587" s="167" t="s">
        <v>17234</v>
      </c>
      <c r="B4587" s="64" t="s">
        <v>14038</v>
      </c>
      <c r="C4587" s="65">
        <v>40</v>
      </c>
      <c r="D4587" s="66">
        <v>44124</v>
      </c>
      <c r="E4587" s="66">
        <v>44144</v>
      </c>
      <c r="F4587" s="180" t="s">
        <v>112</v>
      </c>
      <c r="G4587" s="173" t="s">
        <v>17235</v>
      </c>
      <c r="H4587" s="67"/>
      <c r="I4587" s="68"/>
    </row>
    <row r="4588" spans="1:9" ht="14.25" customHeight="1" x14ac:dyDescent="0.25">
      <c r="A4588" s="167" t="s">
        <v>17236</v>
      </c>
      <c r="B4588" s="64" t="s">
        <v>4233</v>
      </c>
      <c r="C4588" s="65">
        <v>40</v>
      </c>
      <c r="D4588" s="66">
        <v>44124</v>
      </c>
      <c r="E4588" s="66">
        <v>44144</v>
      </c>
      <c r="F4588" s="180" t="s">
        <v>112</v>
      </c>
      <c r="G4588" s="173" t="s">
        <v>17237</v>
      </c>
      <c r="H4588" s="67"/>
      <c r="I4588" s="95"/>
    </row>
    <row r="4589" spans="1:9" ht="14.25" customHeight="1" x14ac:dyDescent="0.25">
      <c r="A4589" s="167" t="s">
        <v>17238</v>
      </c>
      <c r="B4589" s="64" t="s">
        <v>4233</v>
      </c>
      <c r="C4589" s="65">
        <v>40</v>
      </c>
      <c r="D4589" s="66">
        <v>44124</v>
      </c>
      <c r="E4589" s="66">
        <v>44144</v>
      </c>
      <c r="F4589" s="180" t="s">
        <v>112</v>
      </c>
      <c r="G4589" s="173" t="s">
        <v>17239</v>
      </c>
      <c r="H4589" s="67"/>
      <c r="I4589" s="68"/>
    </row>
    <row r="4590" spans="1:9" ht="14.25" customHeight="1" x14ac:dyDescent="0.25">
      <c r="A4590" s="167" t="s">
        <v>17240</v>
      </c>
      <c r="B4590" s="64" t="s">
        <v>4693</v>
      </c>
      <c r="C4590" s="65">
        <v>40</v>
      </c>
      <c r="D4590" s="66">
        <v>44124</v>
      </c>
      <c r="E4590" s="66">
        <v>44144</v>
      </c>
      <c r="F4590" s="180" t="s">
        <v>112</v>
      </c>
      <c r="G4590" s="173" t="s">
        <v>17241</v>
      </c>
      <c r="H4590" s="67"/>
      <c r="I4590" s="68"/>
    </row>
    <row r="4591" spans="1:9" ht="14.25" customHeight="1" x14ac:dyDescent="0.25">
      <c r="A4591" s="167" t="s">
        <v>17242</v>
      </c>
      <c r="B4591" s="64" t="s">
        <v>17243</v>
      </c>
      <c r="C4591" s="65">
        <v>40</v>
      </c>
      <c r="D4591" s="66">
        <v>44124</v>
      </c>
      <c r="E4591" s="66">
        <v>44144</v>
      </c>
      <c r="F4591" s="180" t="s">
        <v>366</v>
      </c>
      <c r="G4591" s="173" t="s">
        <v>17244</v>
      </c>
      <c r="H4591" s="67"/>
      <c r="I4591" s="68"/>
    </row>
    <row r="4592" spans="1:9" ht="14.25" customHeight="1" x14ac:dyDescent="0.25">
      <c r="A4592" s="167" t="s">
        <v>17245</v>
      </c>
      <c r="B4592" s="64" t="s">
        <v>16239</v>
      </c>
      <c r="C4592" s="65">
        <v>40</v>
      </c>
      <c r="D4592" s="66">
        <v>44124</v>
      </c>
      <c r="E4592" s="66">
        <v>44144</v>
      </c>
      <c r="F4592" s="180" t="s">
        <v>6198</v>
      </c>
      <c r="G4592" s="173" t="s">
        <v>17246</v>
      </c>
      <c r="H4592" s="67"/>
      <c r="I4592" s="68"/>
    </row>
    <row r="4593" spans="1:9" s="103" customFormat="1" ht="14.25" customHeight="1" x14ac:dyDescent="0.25">
      <c r="A4593" s="167" t="s">
        <v>17247</v>
      </c>
      <c r="B4593" s="64" t="s">
        <v>16239</v>
      </c>
      <c r="C4593" s="65">
        <v>40</v>
      </c>
      <c r="D4593" s="66">
        <v>44124</v>
      </c>
      <c r="E4593" s="66">
        <v>44144</v>
      </c>
      <c r="F4593" s="180" t="s">
        <v>6198</v>
      </c>
      <c r="G4593" s="173" t="s">
        <v>17248</v>
      </c>
      <c r="H4593" s="67"/>
      <c r="I4593" s="68"/>
    </row>
    <row r="4594" spans="1:9" ht="14.25" customHeight="1" x14ac:dyDescent="0.25">
      <c r="A4594" s="167" t="s">
        <v>17249</v>
      </c>
      <c r="B4594" s="64" t="s">
        <v>16239</v>
      </c>
      <c r="C4594" s="65">
        <v>40</v>
      </c>
      <c r="D4594" s="66">
        <v>44124</v>
      </c>
      <c r="E4594" s="66">
        <v>44144</v>
      </c>
      <c r="F4594" s="180" t="s">
        <v>6198</v>
      </c>
      <c r="G4594" s="173" t="s">
        <v>17250</v>
      </c>
      <c r="H4594" s="67"/>
      <c r="I4594" s="95"/>
    </row>
    <row r="4595" spans="1:9" ht="14.25" customHeight="1" x14ac:dyDescent="0.25">
      <c r="A4595" s="167" t="s">
        <v>17251</v>
      </c>
      <c r="B4595" s="64" t="s">
        <v>16239</v>
      </c>
      <c r="C4595" s="65">
        <v>40</v>
      </c>
      <c r="D4595" s="66">
        <v>44124</v>
      </c>
      <c r="E4595" s="66">
        <v>44144</v>
      </c>
      <c r="F4595" s="180" t="s">
        <v>6198</v>
      </c>
      <c r="G4595" s="173" t="s">
        <v>17252</v>
      </c>
      <c r="H4595" s="67"/>
      <c r="I4595" s="68"/>
    </row>
    <row r="4596" spans="1:9" ht="14.25" customHeight="1" x14ac:dyDescent="0.25">
      <c r="A4596" s="169" t="s">
        <v>17253</v>
      </c>
      <c r="B4596" s="81" t="s">
        <v>16239</v>
      </c>
      <c r="C4596" s="82">
        <v>40</v>
      </c>
      <c r="D4596" s="83">
        <v>44124</v>
      </c>
      <c r="E4596" s="83">
        <v>44144</v>
      </c>
      <c r="F4596" s="181" t="s">
        <v>6198</v>
      </c>
      <c r="G4596" s="177" t="s">
        <v>17254</v>
      </c>
      <c r="H4596" s="84" t="s">
        <v>14058</v>
      </c>
      <c r="I4596" s="80" t="s">
        <v>7224</v>
      </c>
    </row>
    <row r="4597" spans="1:9" ht="14.25" customHeight="1" x14ac:dyDescent="0.25">
      <c r="A4597" s="167" t="s">
        <v>17255</v>
      </c>
      <c r="B4597" s="64" t="s">
        <v>16239</v>
      </c>
      <c r="C4597" s="65">
        <v>40</v>
      </c>
      <c r="D4597" s="66">
        <v>44124</v>
      </c>
      <c r="E4597" s="66">
        <v>44144</v>
      </c>
      <c r="F4597" s="180" t="s">
        <v>6198</v>
      </c>
      <c r="G4597" s="173" t="s">
        <v>17256</v>
      </c>
      <c r="H4597" s="67"/>
      <c r="I4597" s="68"/>
    </row>
    <row r="4598" spans="1:9" ht="14.25" customHeight="1" x14ac:dyDescent="0.25">
      <c r="A4598" s="169" t="s">
        <v>17257</v>
      </c>
      <c r="B4598" s="81" t="s">
        <v>16239</v>
      </c>
      <c r="C4598" s="82">
        <v>40</v>
      </c>
      <c r="D4598" s="83">
        <v>44124</v>
      </c>
      <c r="E4598" s="83">
        <v>44144</v>
      </c>
      <c r="F4598" s="181" t="s">
        <v>6198</v>
      </c>
      <c r="G4598" s="177" t="s">
        <v>17258</v>
      </c>
      <c r="H4598" s="84" t="s">
        <v>14586</v>
      </c>
      <c r="I4598" s="80" t="s">
        <v>7224</v>
      </c>
    </row>
    <row r="4599" spans="1:9" ht="14.25" customHeight="1" x14ac:dyDescent="0.25">
      <c r="A4599" s="167" t="s">
        <v>17259</v>
      </c>
      <c r="B4599" s="64" t="s">
        <v>16239</v>
      </c>
      <c r="C4599" s="65">
        <v>40</v>
      </c>
      <c r="D4599" s="66">
        <v>44124</v>
      </c>
      <c r="E4599" s="66">
        <v>44144</v>
      </c>
      <c r="F4599" s="180" t="s">
        <v>6206</v>
      </c>
      <c r="G4599" s="173" t="s">
        <v>17260</v>
      </c>
      <c r="H4599" s="67"/>
      <c r="I4599" s="68"/>
    </row>
    <row r="4600" spans="1:9" ht="14.25" customHeight="1" x14ac:dyDescent="0.25">
      <c r="A4600" s="194" t="s">
        <v>17261</v>
      </c>
      <c r="B4600" s="64" t="s">
        <v>16239</v>
      </c>
      <c r="C4600" s="170">
        <v>40</v>
      </c>
      <c r="D4600" s="99">
        <v>44124</v>
      </c>
      <c r="E4600" s="99">
        <v>44144</v>
      </c>
      <c r="F4600" s="191" t="s">
        <v>6206</v>
      </c>
      <c r="G4600" s="195" t="s">
        <v>17262</v>
      </c>
      <c r="H4600" s="67"/>
      <c r="I4600" s="68"/>
    </row>
    <row r="4601" spans="1:9" ht="14.25" customHeight="1" x14ac:dyDescent="0.25">
      <c r="A4601" s="139" t="s">
        <v>17263</v>
      </c>
      <c r="B4601" s="64" t="s">
        <v>16239</v>
      </c>
      <c r="C4601" s="63">
        <v>40</v>
      </c>
      <c r="D4601" s="66">
        <v>44124</v>
      </c>
      <c r="E4601" s="66">
        <v>44144</v>
      </c>
      <c r="F4601" s="188" t="s">
        <v>6206</v>
      </c>
      <c r="G4601" s="140" t="s">
        <v>17264</v>
      </c>
      <c r="H4601" s="67"/>
      <c r="I4601" s="68"/>
    </row>
    <row r="4602" spans="1:9" ht="14.25" customHeight="1" x14ac:dyDescent="0.25">
      <c r="A4602" s="167" t="s">
        <v>17265</v>
      </c>
      <c r="B4602" s="64" t="s">
        <v>16239</v>
      </c>
      <c r="C4602" s="65">
        <v>40</v>
      </c>
      <c r="D4602" s="193">
        <v>44124</v>
      </c>
      <c r="E4602" s="193">
        <v>44144</v>
      </c>
      <c r="F4602" s="180" t="s">
        <v>6206</v>
      </c>
      <c r="G4602" s="173" t="s">
        <v>17266</v>
      </c>
      <c r="H4602" s="67"/>
      <c r="I4602" s="68"/>
    </row>
    <row r="4603" spans="1:9" ht="14.25" customHeight="1" x14ac:dyDescent="0.25">
      <c r="A4603" s="167" t="s">
        <v>17267</v>
      </c>
      <c r="B4603" s="64" t="s">
        <v>16239</v>
      </c>
      <c r="C4603" s="65">
        <v>40</v>
      </c>
      <c r="D4603" s="66">
        <v>44124</v>
      </c>
      <c r="E4603" s="66">
        <v>44144</v>
      </c>
      <c r="F4603" s="180" t="s">
        <v>6206</v>
      </c>
      <c r="G4603" s="173" t="s">
        <v>17268</v>
      </c>
      <c r="H4603" s="67"/>
      <c r="I4603" s="101"/>
    </row>
    <row r="4604" spans="1:9" ht="14.25" customHeight="1" x14ac:dyDescent="0.25">
      <c r="A4604" s="167" t="s">
        <v>17269</v>
      </c>
      <c r="B4604" s="64" t="s">
        <v>16239</v>
      </c>
      <c r="C4604" s="65">
        <v>40</v>
      </c>
      <c r="D4604" s="66">
        <v>44124</v>
      </c>
      <c r="E4604" s="66">
        <v>44144</v>
      </c>
      <c r="F4604" s="180" t="s">
        <v>6206</v>
      </c>
      <c r="G4604" s="173" t="s">
        <v>17270</v>
      </c>
      <c r="H4604" s="67"/>
      <c r="I4604" s="68"/>
    </row>
    <row r="4605" spans="1:9" s="73" customFormat="1" ht="14.25" customHeight="1" x14ac:dyDescent="0.25">
      <c r="A4605" s="167" t="s">
        <v>17271</v>
      </c>
      <c r="B4605" s="64" t="s">
        <v>16239</v>
      </c>
      <c r="C4605" s="65">
        <v>40</v>
      </c>
      <c r="D4605" s="66">
        <v>44124</v>
      </c>
      <c r="E4605" s="66">
        <v>44144</v>
      </c>
      <c r="F4605" s="180" t="s">
        <v>6206</v>
      </c>
      <c r="G4605" s="173" t="s">
        <v>17272</v>
      </c>
      <c r="H4605" s="67"/>
      <c r="I4605" s="68"/>
    </row>
    <row r="4606" spans="1:9" s="73" customFormat="1" ht="14.25" customHeight="1" x14ac:dyDescent="0.25">
      <c r="A4606" s="167" t="s">
        <v>17273</v>
      </c>
      <c r="B4606" s="64" t="s">
        <v>16239</v>
      </c>
      <c r="C4606" s="65">
        <v>40</v>
      </c>
      <c r="D4606" s="66">
        <v>44124</v>
      </c>
      <c r="E4606" s="66">
        <v>44144</v>
      </c>
      <c r="F4606" s="180" t="s">
        <v>6206</v>
      </c>
      <c r="G4606" s="173" t="s">
        <v>17274</v>
      </c>
      <c r="H4606" s="67"/>
      <c r="I4606" s="68"/>
    </row>
    <row r="4607" spans="1:9" ht="14.25" customHeight="1" x14ac:dyDescent="0.25">
      <c r="A4607" s="167" t="s">
        <v>17275</v>
      </c>
      <c r="B4607" s="64" t="s">
        <v>16239</v>
      </c>
      <c r="C4607" s="65">
        <v>40</v>
      </c>
      <c r="D4607" s="66">
        <v>44124</v>
      </c>
      <c r="E4607" s="66">
        <v>44144</v>
      </c>
      <c r="F4607" s="180" t="s">
        <v>6206</v>
      </c>
      <c r="G4607" s="173" t="s">
        <v>17276</v>
      </c>
      <c r="H4607" s="67"/>
      <c r="I4607" s="68"/>
    </row>
    <row r="4608" spans="1:9" ht="14.25" customHeight="1" x14ac:dyDescent="0.25">
      <c r="A4608" s="167" t="s">
        <v>17277</v>
      </c>
      <c r="B4608" s="64" t="s">
        <v>16239</v>
      </c>
      <c r="C4608" s="65">
        <v>40</v>
      </c>
      <c r="D4608" s="66">
        <v>44124</v>
      </c>
      <c r="E4608" s="66">
        <v>44144</v>
      </c>
      <c r="F4608" s="180" t="s">
        <v>6206</v>
      </c>
      <c r="G4608" s="173" t="s">
        <v>17278</v>
      </c>
      <c r="H4608" s="67"/>
      <c r="I4608" s="68"/>
    </row>
    <row r="4609" spans="1:9" ht="14.25" customHeight="1" x14ac:dyDescent="0.25">
      <c r="A4609" s="167" t="s">
        <v>17279</v>
      </c>
      <c r="B4609" s="64" t="s">
        <v>16239</v>
      </c>
      <c r="C4609" s="65">
        <v>40</v>
      </c>
      <c r="D4609" s="66">
        <v>44124</v>
      </c>
      <c r="E4609" s="66">
        <v>44144</v>
      </c>
      <c r="F4609" s="180" t="s">
        <v>6206</v>
      </c>
      <c r="G4609" s="173" t="s">
        <v>17280</v>
      </c>
      <c r="H4609" s="67"/>
      <c r="I4609" s="68"/>
    </row>
    <row r="4610" spans="1:9" s="103" customFormat="1" ht="14.25" customHeight="1" x14ac:dyDescent="0.25">
      <c r="A4610" s="167" t="s">
        <v>17281</v>
      </c>
      <c r="B4610" s="64" t="s">
        <v>16239</v>
      </c>
      <c r="C4610" s="65">
        <v>40</v>
      </c>
      <c r="D4610" s="66">
        <v>44124</v>
      </c>
      <c r="E4610" s="66">
        <v>44144</v>
      </c>
      <c r="F4610" s="180" t="s">
        <v>6206</v>
      </c>
      <c r="G4610" s="173" t="s">
        <v>17282</v>
      </c>
      <c r="H4610" s="67"/>
      <c r="I4610" s="68"/>
    </row>
    <row r="4611" spans="1:9" s="103" customFormat="1" ht="14.25" customHeight="1" x14ac:dyDescent="0.25">
      <c r="A4611" s="167" t="s">
        <v>17283</v>
      </c>
      <c r="B4611" s="64" t="s">
        <v>16239</v>
      </c>
      <c r="C4611" s="65">
        <v>40</v>
      </c>
      <c r="D4611" s="66">
        <v>44124</v>
      </c>
      <c r="E4611" s="66">
        <v>44144</v>
      </c>
      <c r="F4611" s="180" t="s">
        <v>6206</v>
      </c>
      <c r="G4611" s="173" t="s">
        <v>17284</v>
      </c>
      <c r="H4611" s="67"/>
      <c r="I4611" s="68"/>
    </row>
    <row r="4612" spans="1:9" ht="14.25" customHeight="1" x14ac:dyDescent="0.25">
      <c r="A4612" s="167" t="s">
        <v>17285</v>
      </c>
      <c r="B4612" s="64" t="s">
        <v>16239</v>
      </c>
      <c r="C4612" s="65">
        <v>40</v>
      </c>
      <c r="D4612" s="66">
        <v>44124</v>
      </c>
      <c r="E4612" s="66">
        <v>44144</v>
      </c>
      <c r="F4612" s="180" t="s">
        <v>6206</v>
      </c>
      <c r="G4612" s="173" t="s">
        <v>17286</v>
      </c>
      <c r="H4612" s="67"/>
      <c r="I4612" s="68"/>
    </row>
    <row r="4613" spans="1:9" ht="14.25" customHeight="1" x14ac:dyDescent="0.25">
      <c r="A4613" s="167" t="s">
        <v>17287</v>
      </c>
      <c r="B4613" s="64" t="s">
        <v>16239</v>
      </c>
      <c r="C4613" s="65">
        <v>40</v>
      </c>
      <c r="D4613" s="66">
        <v>44124</v>
      </c>
      <c r="E4613" s="66">
        <v>44144</v>
      </c>
      <c r="F4613" s="180" t="s">
        <v>6206</v>
      </c>
      <c r="G4613" s="173" t="s">
        <v>17288</v>
      </c>
      <c r="H4613" s="67"/>
      <c r="I4613" s="68"/>
    </row>
    <row r="4614" spans="1:9" ht="14.25" customHeight="1" x14ac:dyDescent="0.25">
      <c r="A4614" s="167" t="s">
        <v>17289</v>
      </c>
      <c r="B4614" s="64" t="s">
        <v>16239</v>
      </c>
      <c r="C4614" s="65">
        <v>40</v>
      </c>
      <c r="D4614" s="66">
        <v>44124</v>
      </c>
      <c r="E4614" s="66">
        <v>44144</v>
      </c>
      <c r="F4614" s="180" t="s">
        <v>6206</v>
      </c>
      <c r="G4614" s="173" t="s">
        <v>17290</v>
      </c>
      <c r="H4614" s="67"/>
      <c r="I4614" s="68"/>
    </row>
    <row r="4615" spans="1:9" ht="14.25" customHeight="1" x14ac:dyDescent="0.25">
      <c r="A4615" s="167" t="s">
        <v>17291</v>
      </c>
      <c r="B4615" s="64" t="s">
        <v>16239</v>
      </c>
      <c r="C4615" s="65">
        <v>40</v>
      </c>
      <c r="D4615" s="66">
        <v>44124</v>
      </c>
      <c r="E4615" s="66">
        <v>44144</v>
      </c>
      <c r="F4615" s="180" t="s">
        <v>6206</v>
      </c>
      <c r="G4615" s="173" t="s">
        <v>17292</v>
      </c>
      <c r="H4615" s="67"/>
      <c r="I4615" s="72"/>
    </row>
    <row r="4616" spans="1:9" ht="14.25" customHeight="1" x14ac:dyDescent="0.25">
      <c r="A4616" s="167" t="s">
        <v>17293</v>
      </c>
      <c r="B4616" s="64" t="s">
        <v>16239</v>
      </c>
      <c r="C4616" s="65">
        <v>40</v>
      </c>
      <c r="D4616" s="66">
        <v>44124</v>
      </c>
      <c r="E4616" s="66">
        <v>44144</v>
      </c>
      <c r="F4616" s="180" t="s">
        <v>6206</v>
      </c>
      <c r="G4616" s="173" t="s">
        <v>17294</v>
      </c>
      <c r="H4616" s="67"/>
      <c r="I4616" s="72"/>
    </row>
    <row r="4617" spans="1:9" s="73" customFormat="1" ht="14.25" customHeight="1" x14ac:dyDescent="0.25">
      <c r="A4617" s="167" t="s">
        <v>17295</v>
      </c>
      <c r="B4617" s="64" t="s">
        <v>16239</v>
      </c>
      <c r="C4617" s="65">
        <v>40</v>
      </c>
      <c r="D4617" s="66">
        <v>44124</v>
      </c>
      <c r="E4617" s="66">
        <v>44144</v>
      </c>
      <c r="F4617" s="180" t="s">
        <v>6206</v>
      </c>
      <c r="G4617" s="173" t="s">
        <v>17296</v>
      </c>
      <c r="H4617" s="67"/>
      <c r="I4617" s="68"/>
    </row>
    <row r="4618" spans="1:9" s="103" customFormat="1" ht="14.25" customHeight="1" x14ac:dyDescent="0.25">
      <c r="A4618" s="167" t="s">
        <v>17297</v>
      </c>
      <c r="B4618" s="64" t="s">
        <v>16239</v>
      </c>
      <c r="C4618" s="65">
        <v>40</v>
      </c>
      <c r="D4618" s="66">
        <v>44124</v>
      </c>
      <c r="E4618" s="66">
        <v>44144</v>
      </c>
      <c r="F4618" s="180" t="s">
        <v>6206</v>
      </c>
      <c r="G4618" s="173" t="s">
        <v>17298</v>
      </c>
      <c r="H4618" s="67"/>
      <c r="I4618" s="68"/>
    </row>
    <row r="4619" spans="1:9" s="103" customFormat="1" ht="14.25" customHeight="1" x14ac:dyDescent="0.25">
      <c r="A4619" s="167" t="s">
        <v>17299</v>
      </c>
      <c r="B4619" s="64" t="s">
        <v>16239</v>
      </c>
      <c r="C4619" s="65">
        <v>40</v>
      </c>
      <c r="D4619" s="66">
        <v>44124</v>
      </c>
      <c r="E4619" s="66">
        <v>44144</v>
      </c>
      <c r="F4619" s="180" t="s">
        <v>6206</v>
      </c>
      <c r="G4619" s="173" t="s">
        <v>17300</v>
      </c>
      <c r="H4619" s="67"/>
      <c r="I4619" s="68"/>
    </row>
    <row r="4620" spans="1:9" ht="14.25" customHeight="1" x14ac:dyDescent="0.25">
      <c r="A4620" s="169" t="s">
        <v>17301</v>
      </c>
      <c r="B4620" s="81" t="s">
        <v>8299</v>
      </c>
      <c r="C4620" s="82">
        <v>40</v>
      </c>
      <c r="D4620" s="83">
        <v>44124</v>
      </c>
      <c r="E4620" s="83">
        <v>44144</v>
      </c>
      <c r="F4620" s="181" t="s">
        <v>816</v>
      </c>
      <c r="G4620" s="177" t="s">
        <v>17302</v>
      </c>
      <c r="H4620" s="127" t="s">
        <v>8178</v>
      </c>
      <c r="I4620" s="80" t="s">
        <v>7224</v>
      </c>
    </row>
    <row r="4621" spans="1:9" ht="14.25" customHeight="1" x14ac:dyDescent="0.25">
      <c r="A4621" s="169" t="s">
        <v>17301</v>
      </c>
      <c r="B4621" s="81" t="s">
        <v>8299</v>
      </c>
      <c r="C4621" s="82">
        <v>40</v>
      </c>
      <c r="D4621" s="83">
        <v>44124</v>
      </c>
      <c r="E4621" s="83">
        <v>44144</v>
      </c>
      <c r="F4621" s="181" t="s">
        <v>816</v>
      </c>
      <c r="G4621" s="177" t="s">
        <v>17302</v>
      </c>
      <c r="H4621" s="127" t="s">
        <v>8120</v>
      </c>
      <c r="I4621" s="80" t="s">
        <v>7224</v>
      </c>
    </row>
    <row r="4622" spans="1:9" ht="14.25" customHeight="1" x14ac:dyDescent="0.25">
      <c r="A4622" s="168" t="s">
        <v>17303</v>
      </c>
      <c r="B4622" s="17" t="s">
        <v>8299</v>
      </c>
      <c r="C4622" s="60">
        <v>40</v>
      </c>
      <c r="D4622" s="61">
        <v>44124</v>
      </c>
      <c r="E4622" s="61">
        <v>44144</v>
      </c>
      <c r="F4622" s="182" t="s">
        <v>816</v>
      </c>
      <c r="G4622" s="175" t="s">
        <v>17304</v>
      </c>
      <c r="H4622" s="128" t="s">
        <v>8120</v>
      </c>
      <c r="I4622" s="59" t="s">
        <v>7129</v>
      </c>
    </row>
    <row r="4623" spans="1:9" ht="14.25" customHeight="1" x14ac:dyDescent="0.25">
      <c r="A4623" s="168" t="s">
        <v>17303</v>
      </c>
      <c r="B4623" s="17" t="s">
        <v>8299</v>
      </c>
      <c r="C4623" s="60">
        <v>40</v>
      </c>
      <c r="D4623" s="61">
        <v>44124</v>
      </c>
      <c r="E4623" s="61">
        <v>44144</v>
      </c>
      <c r="F4623" s="182" t="s">
        <v>816</v>
      </c>
      <c r="G4623" s="175" t="s">
        <v>17304</v>
      </c>
      <c r="H4623" s="62" t="s">
        <v>8178</v>
      </c>
      <c r="I4623" s="59" t="s">
        <v>7129</v>
      </c>
    </row>
    <row r="4624" spans="1:9" ht="14.25" customHeight="1" x14ac:dyDescent="0.25">
      <c r="A4624" s="168" t="s">
        <v>17305</v>
      </c>
      <c r="B4624" s="17" t="s">
        <v>8299</v>
      </c>
      <c r="C4624" s="60">
        <v>40</v>
      </c>
      <c r="D4624" s="61">
        <v>44124</v>
      </c>
      <c r="E4624" s="61">
        <v>44144</v>
      </c>
      <c r="F4624" s="182" t="s">
        <v>816</v>
      </c>
      <c r="G4624" s="175" t="s">
        <v>17306</v>
      </c>
      <c r="H4624" s="62" t="s">
        <v>13566</v>
      </c>
      <c r="I4624" s="59" t="s">
        <v>7129</v>
      </c>
    </row>
    <row r="4625" spans="1:9" ht="14.25" customHeight="1" x14ac:dyDescent="0.25">
      <c r="A4625" s="168" t="s">
        <v>17305</v>
      </c>
      <c r="B4625" s="17" t="s">
        <v>8299</v>
      </c>
      <c r="C4625" s="60">
        <v>40</v>
      </c>
      <c r="D4625" s="61">
        <v>44124</v>
      </c>
      <c r="E4625" s="61">
        <v>44144</v>
      </c>
      <c r="F4625" s="182" t="s">
        <v>816</v>
      </c>
      <c r="G4625" s="175" t="s">
        <v>17306</v>
      </c>
      <c r="H4625" s="62" t="s">
        <v>8120</v>
      </c>
      <c r="I4625" s="59" t="s">
        <v>7129</v>
      </c>
    </row>
    <row r="4626" spans="1:9" ht="14.25" customHeight="1" x14ac:dyDescent="0.25">
      <c r="A4626" s="169" t="s">
        <v>17307</v>
      </c>
      <c r="B4626" s="81" t="s">
        <v>17308</v>
      </c>
      <c r="C4626" s="82">
        <v>40</v>
      </c>
      <c r="D4626" s="83">
        <v>44124</v>
      </c>
      <c r="E4626" s="83">
        <v>44144</v>
      </c>
      <c r="F4626" s="181" t="s">
        <v>695</v>
      </c>
      <c r="G4626" s="177" t="s">
        <v>17309</v>
      </c>
      <c r="H4626" s="84" t="s">
        <v>12540</v>
      </c>
      <c r="I4626" s="80" t="s">
        <v>7224</v>
      </c>
    </row>
    <row r="4627" spans="1:9" ht="14.25" customHeight="1" x14ac:dyDescent="0.25">
      <c r="A4627" s="167" t="s">
        <v>17310</v>
      </c>
      <c r="B4627" s="64" t="s">
        <v>4520</v>
      </c>
      <c r="C4627" s="65">
        <v>40</v>
      </c>
      <c r="D4627" s="66">
        <v>44124</v>
      </c>
      <c r="E4627" s="66">
        <v>44144</v>
      </c>
      <c r="F4627" s="180" t="s">
        <v>6257</v>
      </c>
      <c r="G4627" s="173" t="s">
        <v>17311</v>
      </c>
      <c r="H4627" s="67"/>
      <c r="I4627" s="72"/>
    </row>
    <row r="4628" spans="1:9" ht="14.25" customHeight="1" x14ac:dyDescent="0.25">
      <c r="A4628" s="167" t="s">
        <v>17312</v>
      </c>
      <c r="B4628" s="64" t="s">
        <v>17102</v>
      </c>
      <c r="C4628" s="65">
        <v>40</v>
      </c>
      <c r="D4628" s="66">
        <v>44124</v>
      </c>
      <c r="E4628" s="66">
        <v>44144</v>
      </c>
      <c r="F4628" s="180" t="s">
        <v>544</v>
      </c>
      <c r="G4628" s="173" t="s">
        <v>17313</v>
      </c>
      <c r="H4628" s="67"/>
      <c r="I4628" s="68"/>
    </row>
    <row r="4629" spans="1:9" ht="14.25" customHeight="1" x14ac:dyDescent="0.25">
      <c r="A4629" s="167" t="s">
        <v>17314</v>
      </c>
      <c r="B4629" s="64" t="s">
        <v>8508</v>
      </c>
      <c r="C4629" s="65">
        <v>40</v>
      </c>
      <c r="D4629" s="66">
        <v>44124</v>
      </c>
      <c r="E4629" s="66">
        <v>44144</v>
      </c>
      <c r="F4629" s="180" t="s">
        <v>3269</v>
      </c>
      <c r="G4629" s="173" t="s">
        <v>17315</v>
      </c>
      <c r="H4629" s="67"/>
      <c r="I4629" s="68"/>
    </row>
    <row r="4630" spans="1:9" s="73" customFormat="1" ht="14.25" customHeight="1" x14ac:dyDescent="0.25">
      <c r="A4630" s="196" t="s">
        <v>17316</v>
      </c>
      <c r="B4630" s="17" t="s">
        <v>3990</v>
      </c>
      <c r="C4630" s="197">
        <v>40</v>
      </c>
      <c r="D4630" s="107">
        <v>44124</v>
      </c>
      <c r="E4630" s="107">
        <v>44144</v>
      </c>
      <c r="F4630" s="183" t="s">
        <v>78</v>
      </c>
      <c r="G4630" s="184" t="s">
        <v>17317</v>
      </c>
      <c r="H4630" s="62" t="s">
        <v>12540</v>
      </c>
      <c r="I4630" s="59" t="s">
        <v>7129</v>
      </c>
    </row>
    <row r="4631" spans="1:9" s="73" customFormat="1" ht="14.25" customHeight="1" x14ac:dyDescent="0.25">
      <c r="A4631" s="19" t="s">
        <v>17316</v>
      </c>
      <c r="B4631" s="17" t="s">
        <v>3990</v>
      </c>
      <c r="C4631" s="59">
        <v>40</v>
      </c>
      <c r="D4631" s="61">
        <v>44124</v>
      </c>
      <c r="E4631" s="61">
        <v>44144</v>
      </c>
      <c r="F4631" s="185" t="s">
        <v>78</v>
      </c>
      <c r="G4631" s="186" t="s">
        <v>17317</v>
      </c>
      <c r="H4631" s="62" t="s">
        <v>9696</v>
      </c>
      <c r="I4631" s="59" t="s">
        <v>7129</v>
      </c>
    </row>
    <row r="4632" spans="1:9" s="75" customFormat="1" ht="14.25" customHeight="1" x14ac:dyDescent="0.25">
      <c r="A4632" s="139" t="s">
        <v>17318</v>
      </c>
      <c r="B4632" s="64" t="s">
        <v>4331</v>
      </c>
      <c r="C4632" s="63">
        <v>40</v>
      </c>
      <c r="D4632" s="66">
        <v>44124</v>
      </c>
      <c r="E4632" s="66">
        <v>44144</v>
      </c>
      <c r="F4632" s="188" t="s">
        <v>261</v>
      </c>
      <c r="G4632" s="140" t="s">
        <v>17319</v>
      </c>
      <c r="H4632" s="67"/>
      <c r="I4632" s="68"/>
    </row>
    <row r="4633" spans="1:9" s="75" customFormat="1" ht="14.25" customHeight="1" x14ac:dyDescent="0.25">
      <c r="A4633" s="168" t="s">
        <v>17320</v>
      </c>
      <c r="B4633" s="17" t="s">
        <v>12367</v>
      </c>
      <c r="C4633" s="60">
        <v>40</v>
      </c>
      <c r="D4633" s="198">
        <v>44124</v>
      </c>
      <c r="E4633" s="198">
        <v>44144</v>
      </c>
      <c r="F4633" s="182" t="s">
        <v>2110</v>
      </c>
      <c r="G4633" s="175" t="s">
        <v>17321</v>
      </c>
      <c r="H4633" s="62" t="s">
        <v>8270</v>
      </c>
      <c r="I4633" s="59" t="s">
        <v>7129</v>
      </c>
    </row>
    <row r="4634" spans="1:9" s="75" customFormat="1" ht="14.25" customHeight="1" x14ac:dyDescent="0.25">
      <c r="A4634" s="167" t="s">
        <v>17322</v>
      </c>
      <c r="B4634" s="64" t="s">
        <v>17323</v>
      </c>
      <c r="C4634" s="65">
        <v>40</v>
      </c>
      <c r="D4634" s="66">
        <v>44124</v>
      </c>
      <c r="E4634" s="66">
        <v>44144</v>
      </c>
      <c r="F4634" s="180" t="s">
        <v>91</v>
      </c>
      <c r="G4634" s="173" t="s">
        <v>17324</v>
      </c>
      <c r="H4634" s="67"/>
      <c r="I4634" s="68"/>
    </row>
    <row r="4635" spans="1:9" ht="14.25" customHeight="1" x14ac:dyDescent="0.25">
      <c r="A4635" s="167" t="s">
        <v>17325</v>
      </c>
      <c r="B4635" s="64" t="s">
        <v>17326</v>
      </c>
      <c r="C4635" s="65">
        <v>40</v>
      </c>
      <c r="D4635" s="66">
        <v>44124</v>
      </c>
      <c r="E4635" s="66">
        <v>44144</v>
      </c>
      <c r="F4635" s="180" t="s">
        <v>91</v>
      </c>
      <c r="G4635" s="173" t="s">
        <v>17327</v>
      </c>
      <c r="H4635" s="67"/>
      <c r="I4635" s="68"/>
    </row>
    <row r="4636" spans="1:9" ht="14.25" customHeight="1" x14ac:dyDescent="0.25">
      <c r="A4636" s="167" t="s">
        <v>17328</v>
      </c>
      <c r="B4636" s="64" t="s">
        <v>17329</v>
      </c>
      <c r="C4636" s="65">
        <v>40</v>
      </c>
      <c r="D4636" s="66">
        <v>44124</v>
      </c>
      <c r="E4636" s="66">
        <v>44144</v>
      </c>
      <c r="F4636" s="180" t="s">
        <v>298</v>
      </c>
      <c r="G4636" s="173" t="s">
        <v>17330</v>
      </c>
      <c r="H4636" s="67"/>
      <c r="I4636" s="101"/>
    </row>
    <row r="4637" spans="1:9" ht="14.25" customHeight="1" x14ac:dyDescent="0.25">
      <c r="A4637" s="169" t="s">
        <v>17331</v>
      </c>
      <c r="B4637" s="81" t="s">
        <v>16239</v>
      </c>
      <c r="C4637" s="82">
        <v>40</v>
      </c>
      <c r="D4637" s="83">
        <v>44124</v>
      </c>
      <c r="E4637" s="83">
        <v>44144</v>
      </c>
      <c r="F4637" s="181" t="s">
        <v>6678</v>
      </c>
      <c r="G4637" s="177" t="s">
        <v>17332</v>
      </c>
      <c r="H4637" s="84" t="s">
        <v>17333</v>
      </c>
      <c r="I4637" s="80" t="s">
        <v>7224</v>
      </c>
    </row>
    <row r="4638" spans="1:9" ht="14.25" customHeight="1" x14ac:dyDescent="0.25">
      <c r="A4638" s="169" t="s">
        <v>17334</v>
      </c>
      <c r="B4638" s="81" t="s">
        <v>16239</v>
      </c>
      <c r="C4638" s="82">
        <v>40</v>
      </c>
      <c r="D4638" s="83">
        <v>44124</v>
      </c>
      <c r="E4638" s="83">
        <v>44144</v>
      </c>
      <c r="F4638" s="181" t="s">
        <v>6678</v>
      </c>
      <c r="G4638" s="177" t="s">
        <v>17335</v>
      </c>
      <c r="H4638" s="84" t="s">
        <v>17333</v>
      </c>
      <c r="I4638" s="80" t="s">
        <v>7224</v>
      </c>
    </row>
    <row r="4639" spans="1:9" ht="14.25" customHeight="1" x14ac:dyDescent="0.25">
      <c r="A4639" s="167" t="s">
        <v>17336</v>
      </c>
      <c r="B4639" s="64" t="s">
        <v>8955</v>
      </c>
      <c r="C4639" s="65">
        <v>40</v>
      </c>
      <c r="D4639" s="66">
        <v>44124</v>
      </c>
      <c r="E4639" s="66">
        <v>44144</v>
      </c>
      <c r="F4639" s="180" t="s">
        <v>1756</v>
      </c>
      <c r="G4639" s="173" t="s">
        <v>17337</v>
      </c>
      <c r="H4639" s="67"/>
      <c r="I4639" s="68"/>
    </row>
    <row r="4640" spans="1:9" ht="14.25" customHeight="1" x14ac:dyDescent="0.25">
      <c r="A4640" s="167" t="s">
        <v>17338</v>
      </c>
      <c r="B4640" s="64" t="s">
        <v>17339</v>
      </c>
      <c r="C4640" s="65">
        <v>40</v>
      </c>
      <c r="D4640" s="66">
        <v>44124</v>
      </c>
      <c r="E4640" s="66">
        <v>44144</v>
      </c>
      <c r="F4640" s="180" t="s">
        <v>132</v>
      </c>
      <c r="G4640" s="173" t="s">
        <v>17340</v>
      </c>
      <c r="H4640" s="67"/>
      <c r="I4640" s="101"/>
    </row>
    <row r="4641" spans="1:9" ht="14.25" customHeight="1" x14ac:dyDescent="0.25">
      <c r="A4641" s="167" t="s">
        <v>17341</v>
      </c>
      <c r="B4641" s="64" t="s">
        <v>8395</v>
      </c>
      <c r="C4641" s="65">
        <v>40</v>
      </c>
      <c r="D4641" s="66">
        <v>44124</v>
      </c>
      <c r="E4641" s="66">
        <v>44144</v>
      </c>
      <c r="F4641" s="180" t="s">
        <v>992</v>
      </c>
      <c r="G4641" s="173" t="s">
        <v>17342</v>
      </c>
      <c r="H4641" s="67"/>
      <c r="I4641" s="72"/>
    </row>
    <row r="4642" spans="1:9" ht="14.25" customHeight="1" x14ac:dyDescent="0.25">
      <c r="A4642" s="167" t="s">
        <v>17343</v>
      </c>
      <c r="B4642" s="64" t="s">
        <v>4880</v>
      </c>
      <c r="C4642" s="65">
        <v>40</v>
      </c>
      <c r="D4642" s="66">
        <v>44124</v>
      </c>
      <c r="E4642" s="66">
        <v>44144</v>
      </c>
      <c r="F4642" s="180" t="s">
        <v>7011</v>
      </c>
      <c r="G4642" s="173" t="s">
        <v>17344</v>
      </c>
      <c r="H4642" s="67"/>
      <c r="I4642" s="68"/>
    </row>
    <row r="4643" spans="1:9" s="75" customFormat="1" ht="14.25" customHeight="1" x14ac:dyDescent="0.25">
      <c r="A4643" s="167" t="s">
        <v>17345</v>
      </c>
      <c r="B4643" s="64" t="s">
        <v>17339</v>
      </c>
      <c r="C4643" s="65">
        <v>40</v>
      </c>
      <c r="D4643" s="66">
        <v>44124</v>
      </c>
      <c r="E4643" s="66">
        <v>44144</v>
      </c>
      <c r="F4643" s="180" t="s">
        <v>135</v>
      </c>
      <c r="G4643" s="173" t="s">
        <v>17346</v>
      </c>
      <c r="H4643" s="67"/>
      <c r="I4643" s="68"/>
    </row>
    <row r="4644" spans="1:9" s="75" customFormat="1" ht="14.25" customHeight="1" x14ac:dyDescent="0.25">
      <c r="A4644" s="167" t="s">
        <v>17347</v>
      </c>
      <c r="B4644" s="64" t="s">
        <v>12662</v>
      </c>
      <c r="C4644" s="65">
        <v>40</v>
      </c>
      <c r="D4644" s="66">
        <v>44124</v>
      </c>
      <c r="E4644" s="66">
        <v>44144</v>
      </c>
      <c r="F4644" s="180" t="s">
        <v>197</v>
      </c>
      <c r="G4644" s="173" t="s">
        <v>17348</v>
      </c>
      <c r="H4644" s="67"/>
      <c r="I4644" s="68"/>
    </row>
    <row r="4645" spans="1:9" ht="14.25" customHeight="1" x14ac:dyDescent="0.25">
      <c r="A4645" s="167" t="s">
        <v>17349</v>
      </c>
      <c r="B4645" s="64" t="s">
        <v>17350</v>
      </c>
      <c r="C4645" s="65">
        <v>40</v>
      </c>
      <c r="D4645" s="66">
        <v>44124</v>
      </c>
      <c r="E4645" s="66">
        <v>44144</v>
      </c>
      <c r="F4645" s="180" t="s">
        <v>7114</v>
      </c>
      <c r="G4645" s="173" t="s">
        <v>17351</v>
      </c>
      <c r="H4645" s="67"/>
      <c r="I4645" s="72"/>
    </row>
    <row r="4646" spans="1:9" s="75" customFormat="1" ht="14.25" customHeight="1" x14ac:dyDescent="0.25">
      <c r="A4646" s="167" t="s">
        <v>17352</v>
      </c>
      <c r="B4646" s="64" t="s">
        <v>8299</v>
      </c>
      <c r="C4646" s="65">
        <v>40</v>
      </c>
      <c r="D4646" s="66">
        <v>44124</v>
      </c>
      <c r="E4646" s="66">
        <v>44144</v>
      </c>
      <c r="F4646" s="180" t="s">
        <v>7114</v>
      </c>
      <c r="G4646" s="173" t="s">
        <v>17353</v>
      </c>
      <c r="H4646" s="67"/>
      <c r="I4646" s="68"/>
    </row>
    <row r="4647" spans="1:9" s="75" customFormat="1" ht="14.25" customHeight="1" x14ac:dyDescent="0.25">
      <c r="A4647" s="167" t="s">
        <v>17354</v>
      </c>
      <c r="B4647" s="64" t="s">
        <v>13603</v>
      </c>
      <c r="C4647" s="65">
        <v>40</v>
      </c>
      <c r="D4647" s="66">
        <v>44124</v>
      </c>
      <c r="E4647" s="66">
        <v>44144</v>
      </c>
      <c r="F4647" s="180" t="s">
        <v>7114</v>
      </c>
      <c r="G4647" s="173" t="s">
        <v>17355</v>
      </c>
      <c r="H4647" s="67"/>
      <c r="I4647" s="68"/>
    </row>
    <row r="4648" spans="1:9" s="73" customFormat="1" ht="14.25" customHeight="1" x14ac:dyDescent="0.25">
      <c r="A4648" s="167" t="s">
        <v>17356</v>
      </c>
      <c r="B4648" s="64" t="s">
        <v>16239</v>
      </c>
      <c r="C4648" s="65">
        <v>41</v>
      </c>
      <c r="D4648" s="66">
        <v>44131</v>
      </c>
      <c r="E4648" s="66">
        <v>44151</v>
      </c>
      <c r="F4648" s="180" t="s">
        <v>64</v>
      </c>
      <c r="G4648" s="173" t="s">
        <v>17357</v>
      </c>
      <c r="H4648" s="67"/>
      <c r="I4648" s="68"/>
    </row>
    <row r="4649" spans="1:9" s="73" customFormat="1" ht="14.25" customHeight="1" x14ac:dyDescent="0.25">
      <c r="A4649" s="167" t="s">
        <v>17358</v>
      </c>
      <c r="B4649" s="64" t="s">
        <v>16239</v>
      </c>
      <c r="C4649" s="65">
        <v>41</v>
      </c>
      <c r="D4649" s="66">
        <v>44131</v>
      </c>
      <c r="E4649" s="66">
        <v>44151</v>
      </c>
      <c r="F4649" s="180" t="s">
        <v>64</v>
      </c>
      <c r="G4649" s="173" t="s">
        <v>17359</v>
      </c>
      <c r="H4649" s="67"/>
      <c r="I4649" s="72"/>
    </row>
    <row r="4650" spans="1:9" s="73" customFormat="1" ht="14.25" customHeight="1" x14ac:dyDescent="0.25">
      <c r="A4650" s="167" t="s">
        <v>17360</v>
      </c>
      <c r="B4650" s="64" t="s">
        <v>17361</v>
      </c>
      <c r="C4650" s="65">
        <v>41</v>
      </c>
      <c r="D4650" s="66">
        <v>44131</v>
      </c>
      <c r="E4650" s="66">
        <v>44151</v>
      </c>
      <c r="F4650" s="180" t="s">
        <v>1790</v>
      </c>
      <c r="G4650" s="173" t="s">
        <v>17362</v>
      </c>
      <c r="H4650" s="67"/>
      <c r="I4650" s="68"/>
    </row>
    <row r="4651" spans="1:9" s="73" customFormat="1" ht="14.25" customHeight="1" x14ac:dyDescent="0.25">
      <c r="A4651" s="167" t="s">
        <v>17363</v>
      </c>
      <c r="B4651" s="64" t="s">
        <v>4756</v>
      </c>
      <c r="C4651" s="65">
        <v>41</v>
      </c>
      <c r="D4651" s="66">
        <v>44131</v>
      </c>
      <c r="E4651" s="66">
        <v>44151</v>
      </c>
      <c r="F4651" s="180" t="s">
        <v>1790</v>
      </c>
      <c r="G4651" s="173" t="s">
        <v>17364</v>
      </c>
      <c r="H4651" s="67"/>
      <c r="I4651" s="68"/>
    </row>
    <row r="4652" spans="1:9" s="73" customFormat="1" ht="14.25" customHeight="1" x14ac:dyDescent="0.25">
      <c r="A4652" s="169" t="s">
        <v>17365</v>
      </c>
      <c r="B4652" s="81" t="s">
        <v>8155</v>
      </c>
      <c r="C4652" s="82">
        <v>41</v>
      </c>
      <c r="D4652" s="83">
        <v>44131</v>
      </c>
      <c r="E4652" s="83">
        <v>44151</v>
      </c>
      <c r="F4652" s="181" t="s">
        <v>1790</v>
      </c>
      <c r="G4652" s="177" t="s">
        <v>17366</v>
      </c>
      <c r="H4652" s="84" t="s">
        <v>8051</v>
      </c>
      <c r="I4652" s="80" t="s">
        <v>7224</v>
      </c>
    </row>
    <row r="4653" spans="1:9" s="73" customFormat="1" ht="14.25" customHeight="1" x14ac:dyDescent="0.25">
      <c r="A4653" s="168" t="s">
        <v>17365</v>
      </c>
      <c r="B4653" s="17" t="s">
        <v>8155</v>
      </c>
      <c r="C4653" s="60">
        <v>41</v>
      </c>
      <c r="D4653" s="61">
        <v>44131</v>
      </c>
      <c r="E4653" s="61">
        <v>44151</v>
      </c>
      <c r="F4653" s="182" t="s">
        <v>1790</v>
      </c>
      <c r="G4653" s="175" t="s">
        <v>17366</v>
      </c>
      <c r="H4653" s="62" t="s">
        <v>17367</v>
      </c>
      <c r="I4653" s="59" t="s">
        <v>7129</v>
      </c>
    </row>
    <row r="4654" spans="1:9" ht="14.25" customHeight="1" x14ac:dyDescent="0.25">
      <c r="A4654" s="167" t="s">
        <v>17368</v>
      </c>
      <c r="B4654" s="64" t="s">
        <v>7141</v>
      </c>
      <c r="C4654" s="65">
        <v>41</v>
      </c>
      <c r="D4654" s="66">
        <v>44131</v>
      </c>
      <c r="E4654" s="66">
        <v>44151</v>
      </c>
      <c r="F4654" s="180" t="s">
        <v>2475</v>
      </c>
      <c r="G4654" s="173" t="s">
        <v>17369</v>
      </c>
      <c r="H4654" s="67"/>
      <c r="I4654" s="68"/>
    </row>
    <row r="4655" spans="1:9" ht="14.25" customHeight="1" x14ac:dyDescent="0.25">
      <c r="A4655" s="167" t="s">
        <v>17370</v>
      </c>
      <c r="B4655" s="64" t="s">
        <v>16239</v>
      </c>
      <c r="C4655" s="65">
        <v>41</v>
      </c>
      <c r="D4655" s="66">
        <v>44131</v>
      </c>
      <c r="E4655" s="66">
        <v>44151</v>
      </c>
      <c r="F4655" s="180" t="s">
        <v>1699</v>
      </c>
      <c r="G4655" s="173" t="s">
        <v>17371</v>
      </c>
      <c r="H4655" s="67"/>
      <c r="I4655" s="68"/>
    </row>
    <row r="4656" spans="1:9" ht="14.25" customHeight="1" x14ac:dyDescent="0.25">
      <c r="A4656" s="167" t="s">
        <v>17372</v>
      </c>
      <c r="B4656" s="64" t="s">
        <v>17373</v>
      </c>
      <c r="C4656" s="65">
        <v>41</v>
      </c>
      <c r="D4656" s="66">
        <v>44131</v>
      </c>
      <c r="E4656" s="66">
        <v>44151</v>
      </c>
      <c r="F4656" s="180" t="s">
        <v>1699</v>
      </c>
      <c r="G4656" s="173" t="s">
        <v>17374</v>
      </c>
      <c r="H4656" s="67"/>
      <c r="I4656" s="95"/>
    </row>
    <row r="4657" spans="1:9" ht="14.25" customHeight="1" x14ac:dyDescent="0.25">
      <c r="A4657" s="167" t="s">
        <v>17375</v>
      </c>
      <c r="B4657" s="64" t="s">
        <v>17373</v>
      </c>
      <c r="C4657" s="65">
        <v>41</v>
      </c>
      <c r="D4657" s="66">
        <v>44131</v>
      </c>
      <c r="E4657" s="66">
        <v>44151</v>
      </c>
      <c r="F4657" s="180" t="s">
        <v>1699</v>
      </c>
      <c r="G4657" s="173" t="s">
        <v>17376</v>
      </c>
      <c r="H4657" s="67"/>
      <c r="I4657" s="95"/>
    </row>
    <row r="4658" spans="1:9" ht="14.25" customHeight="1" x14ac:dyDescent="0.25">
      <c r="A4658" s="167" t="s">
        <v>17377</v>
      </c>
      <c r="B4658" s="64" t="s">
        <v>17373</v>
      </c>
      <c r="C4658" s="65">
        <v>41</v>
      </c>
      <c r="D4658" s="66">
        <v>44131</v>
      </c>
      <c r="E4658" s="66">
        <v>44151</v>
      </c>
      <c r="F4658" s="180" t="s">
        <v>1699</v>
      </c>
      <c r="G4658" s="173" t="s">
        <v>17378</v>
      </c>
      <c r="H4658" s="67"/>
      <c r="I4658" s="68"/>
    </row>
    <row r="4659" spans="1:9" ht="14.25" customHeight="1" x14ac:dyDescent="0.25">
      <c r="A4659" s="167" t="s">
        <v>17379</v>
      </c>
      <c r="B4659" s="64" t="s">
        <v>17373</v>
      </c>
      <c r="C4659" s="65">
        <v>41</v>
      </c>
      <c r="D4659" s="66">
        <v>44131</v>
      </c>
      <c r="E4659" s="66">
        <v>44151</v>
      </c>
      <c r="F4659" s="180" t="s">
        <v>1699</v>
      </c>
      <c r="G4659" s="173" t="s">
        <v>17380</v>
      </c>
      <c r="H4659" s="126"/>
      <c r="I4659" s="68"/>
    </row>
    <row r="4660" spans="1:9" ht="14.25" customHeight="1" x14ac:dyDescent="0.25">
      <c r="A4660" s="167" t="s">
        <v>17381</v>
      </c>
      <c r="B4660" s="64" t="s">
        <v>16239</v>
      </c>
      <c r="C4660" s="65">
        <v>41</v>
      </c>
      <c r="D4660" s="66">
        <v>44131</v>
      </c>
      <c r="E4660" s="66">
        <v>44151</v>
      </c>
      <c r="F4660" s="180" t="s">
        <v>714</v>
      </c>
      <c r="G4660" s="173" t="s">
        <v>17382</v>
      </c>
      <c r="H4660" s="67"/>
      <c r="I4660" s="68"/>
    </row>
    <row r="4661" spans="1:9" ht="14.25" customHeight="1" x14ac:dyDescent="0.25">
      <c r="A4661" s="167" t="s">
        <v>17383</v>
      </c>
      <c r="B4661" s="64" t="s">
        <v>16239</v>
      </c>
      <c r="C4661" s="65">
        <v>41</v>
      </c>
      <c r="D4661" s="66">
        <v>44131</v>
      </c>
      <c r="E4661" s="66">
        <v>44151</v>
      </c>
      <c r="F4661" s="180" t="s">
        <v>714</v>
      </c>
      <c r="G4661" s="173" t="s">
        <v>17384</v>
      </c>
      <c r="H4661" s="67"/>
      <c r="I4661" s="68"/>
    </row>
    <row r="4662" spans="1:9" ht="14.25" customHeight="1" x14ac:dyDescent="0.25">
      <c r="A4662" s="167" t="s">
        <v>17385</v>
      </c>
      <c r="B4662" s="64" t="s">
        <v>16239</v>
      </c>
      <c r="C4662" s="65">
        <v>41</v>
      </c>
      <c r="D4662" s="66">
        <v>44131</v>
      </c>
      <c r="E4662" s="66">
        <v>44151</v>
      </c>
      <c r="F4662" s="180" t="s">
        <v>714</v>
      </c>
      <c r="G4662" s="173" t="s">
        <v>17386</v>
      </c>
      <c r="H4662" s="67"/>
      <c r="I4662" s="68"/>
    </row>
    <row r="4663" spans="1:9" s="73" customFormat="1" ht="14.25" customHeight="1" x14ac:dyDescent="0.25">
      <c r="A4663" s="167" t="s">
        <v>17387</v>
      </c>
      <c r="B4663" s="64" t="s">
        <v>16239</v>
      </c>
      <c r="C4663" s="65">
        <v>41</v>
      </c>
      <c r="D4663" s="66">
        <v>44131</v>
      </c>
      <c r="E4663" s="66">
        <v>44151</v>
      </c>
      <c r="F4663" s="180" t="s">
        <v>714</v>
      </c>
      <c r="G4663" s="173" t="s">
        <v>17388</v>
      </c>
      <c r="H4663" s="67"/>
      <c r="I4663" s="72"/>
    </row>
    <row r="4664" spans="1:9" ht="14.25" customHeight="1" x14ac:dyDescent="0.25">
      <c r="A4664" s="167" t="s">
        <v>17389</v>
      </c>
      <c r="B4664" s="64" t="s">
        <v>16239</v>
      </c>
      <c r="C4664" s="65">
        <v>41</v>
      </c>
      <c r="D4664" s="66">
        <v>44131</v>
      </c>
      <c r="E4664" s="66">
        <v>44151</v>
      </c>
      <c r="F4664" s="180" t="s">
        <v>714</v>
      </c>
      <c r="G4664" s="173" t="s">
        <v>17390</v>
      </c>
      <c r="H4664" s="67"/>
      <c r="I4664" s="68"/>
    </row>
    <row r="4665" spans="1:9" ht="14.25" customHeight="1" x14ac:dyDescent="0.25">
      <c r="A4665" s="167" t="s">
        <v>17391</v>
      </c>
      <c r="B4665" s="64" t="s">
        <v>16239</v>
      </c>
      <c r="C4665" s="65">
        <v>41</v>
      </c>
      <c r="D4665" s="66">
        <v>44131</v>
      </c>
      <c r="E4665" s="66">
        <v>44151</v>
      </c>
      <c r="F4665" s="180" t="s">
        <v>714</v>
      </c>
      <c r="G4665" s="173" t="s">
        <v>17392</v>
      </c>
      <c r="H4665" s="67"/>
      <c r="I4665" s="101"/>
    </row>
    <row r="4666" spans="1:9" ht="14.25" customHeight="1" x14ac:dyDescent="0.25">
      <c r="A4666" s="167" t="s">
        <v>17393</v>
      </c>
      <c r="B4666" s="64" t="s">
        <v>16239</v>
      </c>
      <c r="C4666" s="65">
        <v>41</v>
      </c>
      <c r="D4666" s="66">
        <v>44131</v>
      </c>
      <c r="E4666" s="66">
        <v>44151</v>
      </c>
      <c r="F4666" s="180" t="s">
        <v>714</v>
      </c>
      <c r="G4666" s="173" t="s">
        <v>17394</v>
      </c>
      <c r="H4666" s="67"/>
      <c r="I4666" s="72"/>
    </row>
    <row r="4667" spans="1:9" s="73" customFormat="1" ht="14.25" customHeight="1" x14ac:dyDescent="0.25">
      <c r="A4667" s="194" t="s">
        <v>17395</v>
      </c>
      <c r="B4667" s="64" t="s">
        <v>16239</v>
      </c>
      <c r="C4667" s="170">
        <v>41</v>
      </c>
      <c r="D4667" s="99">
        <v>44131</v>
      </c>
      <c r="E4667" s="99">
        <v>44151</v>
      </c>
      <c r="F4667" s="191" t="s">
        <v>714</v>
      </c>
      <c r="G4667" s="195" t="s">
        <v>17396</v>
      </c>
      <c r="H4667" s="67"/>
      <c r="I4667" s="68"/>
    </row>
    <row r="4668" spans="1:9" s="73" customFormat="1" ht="14.25" customHeight="1" x14ac:dyDescent="0.25">
      <c r="A4668" s="139" t="s">
        <v>17397</v>
      </c>
      <c r="B4668" s="64" t="s">
        <v>16239</v>
      </c>
      <c r="C4668" s="63">
        <v>41</v>
      </c>
      <c r="D4668" s="66">
        <v>44131</v>
      </c>
      <c r="E4668" s="66">
        <v>44151</v>
      </c>
      <c r="F4668" s="188" t="s">
        <v>714</v>
      </c>
      <c r="G4668" s="140" t="s">
        <v>17398</v>
      </c>
      <c r="H4668" s="67"/>
      <c r="I4668" s="68"/>
    </row>
    <row r="4669" spans="1:9" ht="14.25" customHeight="1" x14ac:dyDescent="0.25">
      <c r="A4669" s="167" t="s">
        <v>17399</v>
      </c>
      <c r="B4669" s="64" t="s">
        <v>17400</v>
      </c>
      <c r="C4669" s="133">
        <v>41</v>
      </c>
      <c r="D4669" s="193">
        <v>44131</v>
      </c>
      <c r="E4669" s="193">
        <v>44151</v>
      </c>
      <c r="F4669" s="180" t="s">
        <v>1214</v>
      </c>
      <c r="G4669" s="173" t="s">
        <v>17401</v>
      </c>
      <c r="H4669" s="67"/>
      <c r="I4669" s="95"/>
    </row>
    <row r="4670" spans="1:9" ht="14.25" customHeight="1" x14ac:dyDescent="0.25">
      <c r="A4670" s="85" t="s">
        <v>17402</v>
      </c>
      <c r="B4670" s="81" t="s">
        <v>9467</v>
      </c>
      <c r="C4670" s="80">
        <v>41</v>
      </c>
      <c r="D4670" s="83">
        <v>44131</v>
      </c>
      <c r="E4670" s="83">
        <v>44151</v>
      </c>
      <c r="F4670" s="189" t="s">
        <v>2635</v>
      </c>
      <c r="G4670" s="179" t="s">
        <v>17403</v>
      </c>
      <c r="H4670" s="84" t="s">
        <v>17404</v>
      </c>
      <c r="I4670" s="80" t="s">
        <v>7224</v>
      </c>
    </row>
    <row r="4671" spans="1:9" ht="14.25" customHeight="1" x14ac:dyDescent="0.25">
      <c r="A4671" s="139" t="s">
        <v>17405</v>
      </c>
      <c r="B4671" s="64" t="s">
        <v>13603</v>
      </c>
      <c r="C4671" s="63">
        <v>41</v>
      </c>
      <c r="D4671" s="66">
        <v>44131</v>
      </c>
      <c r="E4671" s="66">
        <v>44151</v>
      </c>
      <c r="F4671" s="188" t="s">
        <v>5098</v>
      </c>
      <c r="G4671" s="140" t="s">
        <v>17406</v>
      </c>
      <c r="H4671" s="67"/>
      <c r="I4671" s="68"/>
    </row>
    <row r="4672" spans="1:9" s="199" customFormat="1" ht="14.25" customHeight="1" x14ac:dyDescent="0.25">
      <c r="A4672" s="167" t="s">
        <v>17407</v>
      </c>
      <c r="B4672" s="64" t="s">
        <v>8299</v>
      </c>
      <c r="C4672" s="65">
        <v>41</v>
      </c>
      <c r="D4672" s="193">
        <v>44131</v>
      </c>
      <c r="E4672" s="193">
        <v>44151</v>
      </c>
      <c r="F4672" s="180" t="s">
        <v>5098</v>
      </c>
      <c r="G4672" s="173" t="s">
        <v>17408</v>
      </c>
      <c r="H4672" s="67"/>
      <c r="I4672" s="68"/>
    </row>
    <row r="4673" spans="1:9" ht="14.25" customHeight="1" x14ac:dyDescent="0.25">
      <c r="A4673" s="169" t="s">
        <v>17409</v>
      </c>
      <c r="B4673" s="81" t="s">
        <v>16923</v>
      </c>
      <c r="C4673" s="82">
        <v>41</v>
      </c>
      <c r="D4673" s="83">
        <v>44131</v>
      </c>
      <c r="E4673" s="83">
        <v>44151</v>
      </c>
      <c r="F4673" s="181" t="s">
        <v>2495</v>
      </c>
      <c r="G4673" s="177" t="s">
        <v>17410</v>
      </c>
      <c r="H4673" s="84" t="s">
        <v>17411</v>
      </c>
      <c r="I4673" s="85" t="s">
        <v>7224</v>
      </c>
    </row>
    <row r="4674" spans="1:9" ht="14.25" customHeight="1" x14ac:dyDescent="0.25">
      <c r="A4674" s="169" t="s">
        <v>17409</v>
      </c>
      <c r="B4674" s="81" t="s">
        <v>16923</v>
      </c>
      <c r="C4674" s="82">
        <v>41</v>
      </c>
      <c r="D4674" s="83">
        <v>44131</v>
      </c>
      <c r="E4674" s="83">
        <v>44151</v>
      </c>
      <c r="F4674" s="181" t="s">
        <v>2495</v>
      </c>
      <c r="G4674" s="177" t="s">
        <v>17410</v>
      </c>
      <c r="H4674" s="84" t="s">
        <v>17412</v>
      </c>
      <c r="I4674" s="85" t="s">
        <v>7224</v>
      </c>
    </row>
    <row r="4675" spans="1:9" ht="14.25" customHeight="1" x14ac:dyDescent="0.25">
      <c r="A4675" s="167" t="s">
        <v>17413</v>
      </c>
      <c r="B4675" s="64" t="s">
        <v>8101</v>
      </c>
      <c r="C4675" s="65">
        <v>41</v>
      </c>
      <c r="D4675" s="66">
        <v>44131</v>
      </c>
      <c r="E4675" s="66">
        <v>44151</v>
      </c>
      <c r="F4675" s="180" t="s">
        <v>3230</v>
      </c>
      <c r="G4675" s="173" t="s">
        <v>17414</v>
      </c>
      <c r="H4675" s="67"/>
      <c r="I4675" s="68"/>
    </row>
    <row r="4676" spans="1:9" ht="14.25" customHeight="1" x14ac:dyDescent="0.25">
      <c r="A4676" s="167" t="s">
        <v>17415</v>
      </c>
      <c r="B4676" s="64" t="s">
        <v>12991</v>
      </c>
      <c r="C4676" s="65">
        <v>41</v>
      </c>
      <c r="D4676" s="66">
        <v>44131</v>
      </c>
      <c r="E4676" s="66">
        <v>44151</v>
      </c>
      <c r="F4676" s="180" t="s">
        <v>122</v>
      </c>
      <c r="G4676" s="173" t="s">
        <v>17416</v>
      </c>
      <c r="H4676" s="67"/>
      <c r="I4676" s="68"/>
    </row>
    <row r="4677" spans="1:9" ht="14.25" customHeight="1" x14ac:dyDescent="0.25">
      <c r="A4677" s="168" t="s">
        <v>17417</v>
      </c>
      <c r="B4677" s="17" t="s">
        <v>4081</v>
      </c>
      <c r="C4677" s="60">
        <v>41</v>
      </c>
      <c r="D4677" s="61">
        <v>44131</v>
      </c>
      <c r="E4677" s="61">
        <v>44151</v>
      </c>
      <c r="F4677" s="182" t="s">
        <v>793</v>
      </c>
      <c r="G4677" s="175" t="s">
        <v>17418</v>
      </c>
      <c r="H4677" s="62" t="s">
        <v>17419</v>
      </c>
      <c r="I4677" s="59" t="s">
        <v>7129</v>
      </c>
    </row>
    <row r="4678" spans="1:9" s="73" customFormat="1" ht="14.25" customHeight="1" x14ac:dyDescent="0.25">
      <c r="A4678" s="167" t="s">
        <v>17420</v>
      </c>
      <c r="B4678" s="64" t="s">
        <v>4762</v>
      </c>
      <c r="C4678" s="65">
        <v>41</v>
      </c>
      <c r="D4678" s="66">
        <v>44131</v>
      </c>
      <c r="E4678" s="66">
        <v>44151</v>
      </c>
      <c r="F4678" s="180" t="s">
        <v>663</v>
      </c>
      <c r="G4678" s="173" t="s">
        <v>17421</v>
      </c>
      <c r="H4678" s="67"/>
      <c r="I4678" s="68"/>
    </row>
    <row r="4679" spans="1:9" s="73" customFormat="1" ht="14.25" customHeight="1" x14ac:dyDescent="0.25">
      <c r="A4679" s="167" t="s">
        <v>17422</v>
      </c>
      <c r="B4679" s="64" t="s">
        <v>8101</v>
      </c>
      <c r="C4679" s="65">
        <v>41</v>
      </c>
      <c r="D4679" s="66">
        <v>44131</v>
      </c>
      <c r="E4679" s="66">
        <v>44151</v>
      </c>
      <c r="F4679" s="180" t="s">
        <v>663</v>
      </c>
      <c r="G4679" s="173" t="s">
        <v>17423</v>
      </c>
      <c r="H4679" s="67"/>
      <c r="I4679" s="68"/>
    </row>
    <row r="4680" spans="1:9" s="73" customFormat="1" ht="14.25" customHeight="1" x14ac:dyDescent="0.25">
      <c r="A4680" s="167" t="s">
        <v>17424</v>
      </c>
      <c r="B4680" s="64" t="s">
        <v>8101</v>
      </c>
      <c r="C4680" s="65">
        <v>41</v>
      </c>
      <c r="D4680" s="66">
        <v>44131</v>
      </c>
      <c r="E4680" s="66">
        <v>44151</v>
      </c>
      <c r="F4680" s="180" t="s">
        <v>663</v>
      </c>
      <c r="G4680" s="173" t="s">
        <v>17425</v>
      </c>
      <c r="H4680" s="67"/>
      <c r="I4680" s="68"/>
    </row>
    <row r="4681" spans="1:9" ht="14.25" customHeight="1" x14ac:dyDescent="0.25">
      <c r="A4681" s="168" t="s">
        <v>17426</v>
      </c>
      <c r="B4681" s="17" t="s">
        <v>15986</v>
      </c>
      <c r="C4681" s="60">
        <v>41</v>
      </c>
      <c r="D4681" s="61">
        <v>44131</v>
      </c>
      <c r="E4681" s="61">
        <v>44151</v>
      </c>
      <c r="F4681" s="182" t="s">
        <v>129</v>
      </c>
      <c r="G4681" s="175" t="s">
        <v>17427</v>
      </c>
      <c r="H4681" s="62" t="s">
        <v>17428</v>
      </c>
      <c r="I4681" s="59" t="s">
        <v>7129</v>
      </c>
    </row>
    <row r="4682" spans="1:9" ht="14.25" customHeight="1" x14ac:dyDescent="0.25">
      <c r="A4682" s="167" t="s">
        <v>17429</v>
      </c>
      <c r="B4682" s="64" t="s">
        <v>7300</v>
      </c>
      <c r="C4682" s="65">
        <v>41</v>
      </c>
      <c r="D4682" s="66">
        <v>44131</v>
      </c>
      <c r="E4682" s="66">
        <v>44151</v>
      </c>
      <c r="F4682" s="180" t="s">
        <v>1480</v>
      </c>
      <c r="G4682" s="173" t="s">
        <v>17430</v>
      </c>
      <c r="H4682" s="67"/>
      <c r="I4682" s="68"/>
    </row>
    <row r="4683" spans="1:9" ht="14.25" customHeight="1" x14ac:dyDescent="0.25">
      <c r="A4683" s="167" t="s">
        <v>17431</v>
      </c>
      <c r="B4683" s="64" t="s">
        <v>4026</v>
      </c>
      <c r="C4683" s="65">
        <v>41</v>
      </c>
      <c r="D4683" s="66">
        <v>44131</v>
      </c>
      <c r="E4683" s="66">
        <v>44151</v>
      </c>
      <c r="F4683" s="180" t="s">
        <v>332</v>
      </c>
      <c r="G4683" s="173" t="s">
        <v>17432</v>
      </c>
      <c r="H4683" s="67"/>
      <c r="I4683" s="68"/>
    </row>
    <row r="4684" spans="1:9" ht="14.25" customHeight="1" x14ac:dyDescent="0.25">
      <c r="A4684" s="167" t="s">
        <v>17433</v>
      </c>
      <c r="B4684" s="64" t="s">
        <v>12555</v>
      </c>
      <c r="C4684" s="65">
        <v>41</v>
      </c>
      <c r="D4684" s="66">
        <v>44131</v>
      </c>
      <c r="E4684" s="66">
        <v>44151</v>
      </c>
      <c r="F4684" s="180" t="s">
        <v>975</v>
      </c>
      <c r="G4684" s="173" t="s">
        <v>17434</v>
      </c>
      <c r="H4684" s="67"/>
      <c r="I4684" s="68"/>
    </row>
    <row r="4685" spans="1:9" ht="14.25" customHeight="1" x14ac:dyDescent="0.25">
      <c r="A4685" s="168" t="s">
        <v>17435</v>
      </c>
      <c r="B4685" s="17" t="s">
        <v>10929</v>
      </c>
      <c r="C4685" s="60">
        <v>41</v>
      </c>
      <c r="D4685" s="61">
        <v>44131</v>
      </c>
      <c r="E4685" s="61">
        <v>44151</v>
      </c>
      <c r="F4685" s="182" t="s">
        <v>2027</v>
      </c>
      <c r="G4685" s="175" t="s">
        <v>17436</v>
      </c>
      <c r="H4685" s="62" t="s">
        <v>4521</v>
      </c>
      <c r="I4685" s="59" t="s">
        <v>7129</v>
      </c>
    </row>
    <row r="4686" spans="1:9" ht="14.25" customHeight="1" x14ac:dyDescent="0.25">
      <c r="A4686" s="169" t="s">
        <v>17435</v>
      </c>
      <c r="B4686" s="81" t="s">
        <v>10929</v>
      </c>
      <c r="C4686" s="82">
        <v>41</v>
      </c>
      <c r="D4686" s="83">
        <v>44131</v>
      </c>
      <c r="E4686" s="83">
        <v>44151</v>
      </c>
      <c r="F4686" s="181" t="s">
        <v>2027</v>
      </c>
      <c r="G4686" s="177" t="s">
        <v>17436</v>
      </c>
      <c r="H4686" s="84" t="s">
        <v>15537</v>
      </c>
      <c r="I4686" s="85" t="s">
        <v>7224</v>
      </c>
    </row>
    <row r="4687" spans="1:9" ht="14.25" customHeight="1" x14ac:dyDescent="0.25">
      <c r="A4687" s="169" t="s">
        <v>17435</v>
      </c>
      <c r="B4687" s="81" t="s">
        <v>10929</v>
      </c>
      <c r="C4687" s="82">
        <v>41</v>
      </c>
      <c r="D4687" s="83">
        <v>44131</v>
      </c>
      <c r="E4687" s="83">
        <v>44151</v>
      </c>
      <c r="F4687" s="181" t="s">
        <v>2027</v>
      </c>
      <c r="G4687" s="177" t="s">
        <v>17436</v>
      </c>
      <c r="H4687" s="84" t="s">
        <v>7489</v>
      </c>
      <c r="I4687" s="85" t="s">
        <v>7224</v>
      </c>
    </row>
    <row r="4688" spans="1:9" ht="14.25" customHeight="1" x14ac:dyDescent="0.25">
      <c r="A4688" s="168" t="s">
        <v>17437</v>
      </c>
      <c r="B4688" s="17" t="s">
        <v>17361</v>
      </c>
      <c r="C4688" s="60">
        <v>41</v>
      </c>
      <c r="D4688" s="61">
        <v>44131</v>
      </c>
      <c r="E4688" s="61">
        <v>44151</v>
      </c>
      <c r="F4688" s="182" t="s">
        <v>254</v>
      </c>
      <c r="G4688" s="175" t="s">
        <v>17438</v>
      </c>
      <c r="H4688" s="62" t="s">
        <v>8120</v>
      </c>
      <c r="I4688" s="59" t="s">
        <v>7129</v>
      </c>
    </row>
    <row r="4689" spans="1:9" ht="14.25" customHeight="1" x14ac:dyDescent="0.25">
      <c r="A4689" s="167" t="s">
        <v>17439</v>
      </c>
      <c r="B4689" s="64" t="s">
        <v>12341</v>
      </c>
      <c r="C4689" s="65">
        <v>41</v>
      </c>
      <c r="D4689" s="66">
        <v>44131</v>
      </c>
      <c r="E4689" s="66">
        <v>44151</v>
      </c>
      <c r="F4689" s="180" t="s">
        <v>5339</v>
      </c>
      <c r="G4689" s="173" t="s">
        <v>17440</v>
      </c>
      <c r="H4689" s="67"/>
      <c r="I4689" s="72"/>
    </row>
    <row r="4690" spans="1:9" s="73" customFormat="1" ht="14.25" customHeight="1" x14ac:dyDescent="0.25">
      <c r="A4690" s="169" t="s">
        <v>17441</v>
      </c>
      <c r="B4690" s="81" t="s">
        <v>17442</v>
      </c>
      <c r="C4690" s="82">
        <v>41</v>
      </c>
      <c r="D4690" s="83">
        <v>44131</v>
      </c>
      <c r="E4690" s="83">
        <v>44151</v>
      </c>
      <c r="F4690" s="181" t="s">
        <v>358</v>
      </c>
      <c r="G4690" s="177" t="s">
        <v>17443</v>
      </c>
      <c r="H4690" s="84" t="s">
        <v>17444</v>
      </c>
      <c r="I4690" s="85" t="s">
        <v>7224</v>
      </c>
    </row>
    <row r="4691" spans="1:9" ht="14.25" customHeight="1" x14ac:dyDescent="0.25">
      <c r="A4691" s="167" t="s">
        <v>17445</v>
      </c>
      <c r="B4691" s="64" t="s">
        <v>13934</v>
      </c>
      <c r="C4691" s="65">
        <v>41</v>
      </c>
      <c r="D4691" s="66">
        <v>44131</v>
      </c>
      <c r="E4691" s="66">
        <v>44151</v>
      </c>
      <c r="F4691" s="180" t="s">
        <v>3059</v>
      </c>
      <c r="G4691" s="173" t="s">
        <v>17446</v>
      </c>
      <c r="H4691" s="67"/>
      <c r="I4691" s="68"/>
    </row>
    <row r="4692" spans="1:9" s="103" customFormat="1" ht="14.25" customHeight="1" x14ac:dyDescent="0.25">
      <c r="A4692" s="167" t="s">
        <v>17447</v>
      </c>
      <c r="B4692" s="64" t="s">
        <v>13934</v>
      </c>
      <c r="C4692" s="65">
        <v>41</v>
      </c>
      <c r="D4692" s="66">
        <v>44131</v>
      </c>
      <c r="E4692" s="66">
        <v>44151</v>
      </c>
      <c r="F4692" s="180" t="s">
        <v>3059</v>
      </c>
      <c r="G4692" s="173" t="s">
        <v>17448</v>
      </c>
      <c r="H4692" s="67"/>
      <c r="I4692" s="72"/>
    </row>
    <row r="4693" spans="1:9" s="103" customFormat="1" ht="14.25" customHeight="1" x14ac:dyDescent="0.25">
      <c r="A4693" s="167" t="s">
        <v>17449</v>
      </c>
      <c r="B4693" s="64" t="s">
        <v>17450</v>
      </c>
      <c r="C4693" s="65">
        <v>41</v>
      </c>
      <c r="D4693" s="66">
        <v>44131</v>
      </c>
      <c r="E4693" s="66">
        <v>44151</v>
      </c>
      <c r="F4693" s="180" t="s">
        <v>3059</v>
      </c>
      <c r="G4693" s="173" t="s">
        <v>17451</v>
      </c>
      <c r="H4693" s="67"/>
      <c r="I4693" s="68"/>
    </row>
    <row r="4694" spans="1:9" s="73" customFormat="1" ht="14.25" customHeight="1" x14ac:dyDescent="0.25">
      <c r="A4694" s="169" t="s">
        <v>17452</v>
      </c>
      <c r="B4694" s="81" t="s">
        <v>12796</v>
      </c>
      <c r="C4694" s="82">
        <v>41</v>
      </c>
      <c r="D4694" s="83">
        <v>44131</v>
      </c>
      <c r="E4694" s="83">
        <v>44151</v>
      </c>
      <c r="F4694" s="181" t="s">
        <v>728</v>
      </c>
      <c r="G4694" s="177" t="s">
        <v>17453</v>
      </c>
      <c r="H4694" s="84" t="s">
        <v>9567</v>
      </c>
      <c r="I4694" s="80" t="s">
        <v>7224</v>
      </c>
    </row>
    <row r="4695" spans="1:9" ht="14.25" customHeight="1" x14ac:dyDescent="0.25">
      <c r="A4695" s="169" t="s">
        <v>17454</v>
      </c>
      <c r="B4695" s="81" t="s">
        <v>17455</v>
      </c>
      <c r="C4695" s="82">
        <v>41</v>
      </c>
      <c r="D4695" s="83">
        <v>44131</v>
      </c>
      <c r="E4695" s="83">
        <v>44151</v>
      </c>
      <c r="F4695" s="181" t="s">
        <v>728</v>
      </c>
      <c r="G4695" s="177" t="s">
        <v>17456</v>
      </c>
      <c r="H4695" s="84" t="s">
        <v>17457</v>
      </c>
      <c r="I4695" s="85" t="s">
        <v>7224</v>
      </c>
    </row>
    <row r="4696" spans="1:9" s="73" customFormat="1" ht="14.25" customHeight="1" x14ac:dyDescent="0.25">
      <c r="A4696" s="167" t="s">
        <v>17458</v>
      </c>
      <c r="B4696" s="64" t="s">
        <v>17459</v>
      </c>
      <c r="C4696" s="65">
        <v>41</v>
      </c>
      <c r="D4696" s="66">
        <v>44131</v>
      </c>
      <c r="E4696" s="66">
        <v>44151</v>
      </c>
      <c r="F4696" s="180" t="s">
        <v>728</v>
      </c>
      <c r="G4696" s="173" t="s">
        <v>17460</v>
      </c>
      <c r="H4696" s="67"/>
      <c r="I4696" s="68"/>
    </row>
    <row r="4697" spans="1:9" ht="14.25" customHeight="1" x14ac:dyDescent="0.25">
      <c r="A4697" s="168" t="s">
        <v>17461</v>
      </c>
      <c r="B4697" s="17" t="s">
        <v>15360</v>
      </c>
      <c r="C4697" s="60">
        <v>41</v>
      </c>
      <c r="D4697" s="61">
        <v>44131</v>
      </c>
      <c r="E4697" s="61">
        <v>44151</v>
      </c>
      <c r="F4697" s="182" t="s">
        <v>728</v>
      </c>
      <c r="G4697" s="175" t="s">
        <v>17462</v>
      </c>
      <c r="H4697" s="62" t="s">
        <v>17419</v>
      </c>
      <c r="I4697" s="59" t="s">
        <v>7129</v>
      </c>
    </row>
    <row r="4698" spans="1:9" ht="14.25" customHeight="1" x14ac:dyDescent="0.25">
      <c r="A4698" s="167" t="s">
        <v>17463</v>
      </c>
      <c r="B4698" s="64" t="s">
        <v>7547</v>
      </c>
      <c r="C4698" s="65">
        <v>41</v>
      </c>
      <c r="D4698" s="66">
        <v>44131</v>
      </c>
      <c r="E4698" s="66">
        <v>44151</v>
      </c>
      <c r="F4698" s="180" t="s">
        <v>165</v>
      </c>
      <c r="G4698" s="173" t="s">
        <v>17464</v>
      </c>
      <c r="H4698" s="67"/>
      <c r="I4698" s="68"/>
    </row>
    <row r="4699" spans="1:9" s="73" customFormat="1" ht="14.25" customHeight="1" x14ac:dyDescent="0.25">
      <c r="A4699" s="167" t="s">
        <v>17465</v>
      </c>
      <c r="B4699" s="64" t="s">
        <v>7547</v>
      </c>
      <c r="C4699" s="65">
        <v>41</v>
      </c>
      <c r="D4699" s="66">
        <v>44131</v>
      </c>
      <c r="E4699" s="66">
        <v>44151</v>
      </c>
      <c r="F4699" s="180" t="s">
        <v>165</v>
      </c>
      <c r="G4699" s="173" t="s">
        <v>17466</v>
      </c>
      <c r="H4699" s="67"/>
      <c r="I4699" s="68"/>
    </row>
    <row r="4700" spans="1:9" ht="14.25" customHeight="1" x14ac:dyDescent="0.25">
      <c r="A4700" s="167" t="s">
        <v>17467</v>
      </c>
      <c r="B4700" s="64" t="s">
        <v>4769</v>
      </c>
      <c r="C4700" s="65">
        <v>41</v>
      </c>
      <c r="D4700" s="66">
        <v>44131</v>
      </c>
      <c r="E4700" s="66">
        <v>44151</v>
      </c>
      <c r="F4700" s="180" t="s">
        <v>1842</v>
      </c>
      <c r="G4700" s="173" t="s">
        <v>17468</v>
      </c>
      <c r="H4700" s="67"/>
      <c r="I4700" s="68"/>
    </row>
    <row r="4701" spans="1:9" s="73" customFormat="1" ht="14.25" customHeight="1" x14ac:dyDescent="0.25">
      <c r="A4701" s="167" t="s">
        <v>17469</v>
      </c>
      <c r="B4701" s="64" t="s">
        <v>12544</v>
      </c>
      <c r="C4701" s="65">
        <v>41</v>
      </c>
      <c r="D4701" s="66">
        <v>44131</v>
      </c>
      <c r="E4701" s="66">
        <v>44151</v>
      </c>
      <c r="F4701" s="180" t="s">
        <v>172</v>
      </c>
      <c r="G4701" s="173" t="s">
        <v>17470</v>
      </c>
      <c r="H4701" s="67"/>
      <c r="I4701" s="72"/>
    </row>
    <row r="4702" spans="1:9" ht="14.25" customHeight="1" x14ac:dyDescent="0.25">
      <c r="A4702" s="168" t="s">
        <v>17471</v>
      </c>
      <c r="B4702" s="17" t="s">
        <v>4074</v>
      </c>
      <c r="C4702" s="60">
        <v>41</v>
      </c>
      <c r="D4702" s="61">
        <v>44131</v>
      </c>
      <c r="E4702" s="61">
        <v>44151</v>
      </c>
      <c r="F4702" s="182" t="s">
        <v>587</v>
      </c>
      <c r="G4702" s="175" t="s">
        <v>17472</v>
      </c>
      <c r="H4702" s="62" t="s">
        <v>7653</v>
      </c>
      <c r="I4702" s="59" t="s">
        <v>7129</v>
      </c>
    </row>
    <row r="4703" spans="1:9" ht="14.25" customHeight="1" x14ac:dyDescent="0.25">
      <c r="A4703" s="168" t="s">
        <v>17473</v>
      </c>
      <c r="B4703" s="17" t="s">
        <v>17474</v>
      </c>
      <c r="C4703" s="60">
        <v>41</v>
      </c>
      <c r="D4703" s="61">
        <v>44131</v>
      </c>
      <c r="E4703" s="61">
        <v>44151</v>
      </c>
      <c r="F4703" s="182" t="s">
        <v>1182</v>
      </c>
      <c r="G4703" s="175" t="s">
        <v>17475</v>
      </c>
      <c r="H4703" s="62" t="s">
        <v>7653</v>
      </c>
      <c r="I4703" s="59" t="s">
        <v>7129</v>
      </c>
    </row>
    <row r="4704" spans="1:9" ht="14.25" customHeight="1" x14ac:dyDescent="0.25">
      <c r="A4704" s="167" t="s">
        <v>17476</v>
      </c>
      <c r="B4704" s="64" t="s">
        <v>17477</v>
      </c>
      <c r="C4704" s="65">
        <v>41</v>
      </c>
      <c r="D4704" s="66">
        <v>44131</v>
      </c>
      <c r="E4704" s="66">
        <v>44151</v>
      </c>
      <c r="F4704" s="180" t="s">
        <v>5803</v>
      </c>
      <c r="G4704" s="173" t="s">
        <v>17478</v>
      </c>
      <c r="H4704" s="67"/>
      <c r="I4704" s="68"/>
    </row>
    <row r="4705" spans="1:9" s="103" customFormat="1" ht="14.25" customHeight="1" x14ac:dyDescent="0.25">
      <c r="A4705" s="167" t="s">
        <v>17479</v>
      </c>
      <c r="B4705" s="64" t="s">
        <v>4233</v>
      </c>
      <c r="C4705" s="65">
        <v>41</v>
      </c>
      <c r="D4705" s="66">
        <v>44131</v>
      </c>
      <c r="E4705" s="66">
        <v>44151</v>
      </c>
      <c r="F4705" s="180" t="s">
        <v>73</v>
      </c>
      <c r="G4705" s="173" t="s">
        <v>17480</v>
      </c>
      <c r="H4705" s="67"/>
      <c r="I4705" s="68"/>
    </row>
    <row r="4706" spans="1:9" s="73" customFormat="1" ht="14.25" customHeight="1" x14ac:dyDescent="0.25">
      <c r="A4706" s="167" t="s">
        <v>17481</v>
      </c>
      <c r="B4706" s="64" t="s">
        <v>17482</v>
      </c>
      <c r="C4706" s="65">
        <v>41</v>
      </c>
      <c r="D4706" s="66">
        <v>44131</v>
      </c>
      <c r="E4706" s="66">
        <v>44151</v>
      </c>
      <c r="F4706" s="180" t="s">
        <v>246</v>
      </c>
      <c r="G4706" s="173" t="s">
        <v>17483</v>
      </c>
      <c r="H4706" s="67"/>
      <c r="I4706" s="68"/>
    </row>
    <row r="4707" spans="1:9" ht="14.25" customHeight="1" x14ac:dyDescent="0.25">
      <c r="A4707" s="167" t="s">
        <v>17484</v>
      </c>
      <c r="B4707" s="64" t="s">
        <v>13732</v>
      </c>
      <c r="C4707" s="65">
        <v>41</v>
      </c>
      <c r="D4707" s="66">
        <v>44131</v>
      </c>
      <c r="E4707" s="66">
        <v>44151</v>
      </c>
      <c r="F4707" s="180" t="s">
        <v>246</v>
      </c>
      <c r="G4707" s="173" t="s">
        <v>17485</v>
      </c>
      <c r="H4707" s="67"/>
      <c r="I4707" s="95"/>
    </row>
    <row r="4708" spans="1:9" s="73" customFormat="1" ht="14.25" customHeight="1" x14ac:dyDescent="0.25">
      <c r="A4708" s="167" t="s">
        <v>17486</v>
      </c>
      <c r="B4708" s="64" t="s">
        <v>13732</v>
      </c>
      <c r="C4708" s="65">
        <v>41</v>
      </c>
      <c r="D4708" s="66">
        <v>44131</v>
      </c>
      <c r="E4708" s="66">
        <v>44151</v>
      </c>
      <c r="F4708" s="180" t="s">
        <v>246</v>
      </c>
      <c r="G4708" s="173" t="s">
        <v>17487</v>
      </c>
      <c r="H4708" s="67"/>
      <c r="I4708" s="68"/>
    </row>
    <row r="4709" spans="1:9" ht="14.25" customHeight="1" x14ac:dyDescent="0.25">
      <c r="A4709" s="167" t="s">
        <v>17488</v>
      </c>
      <c r="B4709" s="64" t="s">
        <v>17489</v>
      </c>
      <c r="C4709" s="65">
        <v>41</v>
      </c>
      <c r="D4709" s="66">
        <v>44131</v>
      </c>
      <c r="E4709" s="66">
        <v>44151</v>
      </c>
      <c r="F4709" s="180" t="s">
        <v>1867</v>
      </c>
      <c r="G4709" s="173" t="s">
        <v>17490</v>
      </c>
      <c r="H4709" s="67"/>
      <c r="I4709" s="68"/>
    </row>
    <row r="4710" spans="1:9" ht="14.25" customHeight="1" x14ac:dyDescent="0.25">
      <c r="A4710" s="167" t="s">
        <v>17491</v>
      </c>
      <c r="B4710" s="64" t="s">
        <v>17489</v>
      </c>
      <c r="C4710" s="65">
        <v>41</v>
      </c>
      <c r="D4710" s="66">
        <v>44131</v>
      </c>
      <c r="E4710" s="66">
        <v>44151</v>
      </c>
      <c r="F4710" s="180" t="s">
        <v>1867</v>
      </c>
      <c r="G4710" s="173" t="s">
        <v>17492</v>
      </c>
      <c r="H4710" s="67"/>
      <c r="I4710" s="68"/>
    </row>
    <row r="4711" spans="1:9" ht="14.25" customHeight="1" x14ac:dyDescent="0.25">
      <c r="A4711" s="167" t="s">
        <v>17493</v>
      </c>
      <c r="B4711" s="64" t="s">
        <v>17494</v>
      </c>
      <c r="C4711" s="65">
        <v>41</v>
      </c>
      <c r="D4711" s="66">
        <v>44131</v>
      </c>
      <c r="E4711" s="66">
        <v>44151</v>
      </c>
      <c r="F4711" s="180" t="s">
        <v>383</v>
      </c>
      <c r="G4711" s="173" t="s">
        <v>17495</v>
      </c>
      <c r="H4711" s="67"/>
      <c r="I4711" s="72"/>
    </row>
    <row r="4712" spans="1:9" s="73" customFormat="1" ht="14.25" customHeight="1" x14ac:dyDescent="0.25">
      <c r="A4712" s="167" t="s">
        <v>17496</v>
      </c>
      <c r="B4712" s="64" t="s">
        <v>14510</v>
      </c>
      <c r="C4712" s="65">
        <v>41</v>
      </c>
      <c r="D4712" s="66">
        <v>44131</v>
      </c>
      <c r="E4712" s="66">
        <v>44151</v>
      </c>
      <c r="F4712" s="180" t="s">
        <v>352</v>
      </c>
      <c r="G4712" s="173" t="s">
        <v>17497</v>
      </c>
      <c r="H4712" s="67" t="s">
        <v>16381</v>
      </c>
      <c r="I4712" s="68"/>
    </row>
    <row r="4713" spans="1:9" ht="14.25" customHeight="1" x14ac:dyDescent="0.25">
      <c r="A4713" s="167" t="s">
        <v>17496</v>
      </c>
      <c r="B4713" s="64" t="s">
        <v>14510</v>
      </c>
      <c r="C4713" s="65">
        <v>41</v>
      </c>
      <c r="D4713" s="66">
        <v>44131</v>
      </c>
      <c r="E4713" s="66">
        <v>44151</v>
      </c>
      <c r="F4713" s="180" t="s">
        <v>352</v>
      </c>
      <c r="G4713" s="173" t="s">
        <v>17497</v>
      </c>
      <c r="H4713" s="67" t="s">
        <v>17498</v>
      </c>
      <c r="I4713" s="68"/>
    </row>
    <row r="4714" spans="1:9" ht="14.25" customHeight="1" x14ac:dyDescent="0.25">
      <c r="A4714" s="167" t="s">
        <v>17496</v>
      </c>
      <c r="B4714" s="64" t="s">
        <v>14510</v>
      </c>
      <c r="C4714" s="65">
        <v>41</v>
      </c>
      <c r="D4714" s="66">
        <v>44131</v>
      </c>
      <c r="E4714" s="66">
        <v>44151</v>
      </c>
      <c r="F4714" s="180" t="s">
        <v>352</v>
      </c>
      <c r="G4714" s="173" t="s">
        <v>17497</v>
      </c>
      <c r="H4714" s="67" t="s">
        <v>8250</v>
      </c>
      <c r="I4714" s="72"/>
    </row>
    <row r="4715" spans="1:9" ht="14.25" customHeight="1" x14ac:dyDescent="0.25">
      <c r="A4715" s="167" t="s">
        <v>17496</v>
      </c>
      <c r="B4715" s="64" t="s">
        <v>14510</v>
      </c>
      <c r="C4715" s="65">
        <v>41</v>
      </c>
      <c r="D4715" s="66">
        <v>44131</v>
      </c>
      <c r="E4715" s="66">
        <v>44151</v>
      </c>
      <c r="F4715" s="180" t="s">
        <v>352</v>
      </c>
      <c r="G4715" s="173" t="s">
        <v>17497</v>
      </c>
      <c r="H4715" s="67" t="s">
        <v>7793</v>
      </c>
      <c r="I4715" s="68"/>
    </row>
    <row r="4716" spans="1:9" ht="14.25" customHeight="1" x14ac:dyDescent="0.25">
      <c r="A4716" s="167" t="s">
        <v>17499</v>
      </c>
      <c r="B4716" s="64" t="s">
        <v>17222</v>
      </c>
      <c r="C4716" s="65">
        <v>41</v>
      </c>
      <c r="D4716" s="66">
        <v>44131</v>
      </c>
      <c r="E4716" s="66">
        <v>44151</v>
      </c>
      <c r="F4716" s="180" t="s">
        <v>6054</v>
      </c>
      <c r="G4716" s="173" t="s">
        <v>17500</v>
      </c>
      <c r="H4716" s="67"/>
      <c r="I4716" s="72"/>
    </row>
    <row r="4717" spans="1:9" ht="14.25" customHeight="1" x14ac:dyDescent="0.25">
      <c r="A4717" s="168" t="s">
        <v>17501</v>
      </c>
      <c r="B4717" s="17" t="s">
        <v>17502</v>
      </c>
      <c r="C4717" s="60">
        <v>41</v>
      </c>
      <c r="D4717" s="61">
        <v>44131</v>
      </c>
      <c r="E4717" s="61">
        <v>44151</v>
      </c>
      <c r="F4717" s="182" t="s">
        <v>430</v>
      </c>
      <c r="G4717" s="175" t="s">
        <v>17503</v>
      </c>
      <c r="H4717" s="62" t="s">
        <v>17504</v>
      </c>
      <c r="I4717" s="59" t="s">
        <v>7129</v>
      </c>
    </row>
    <row r="4718" spans="1:9" s="73" customFormat="1" ht="14.25" customHeight="1" x14ac:dyDescent="0.25">
      <c r="A4718" s="167" t="s">
        <v>17505</v>
      </c>
      <c r="B4718" s="64" t="s">
        <v>17506</v>
      </c>
      <c r="C4718" s="65">
        <v>41</v>
      </c>
      <c r="D4718" s="66">
        <v>44131</v>
      </c>
      <c r="E4718" s="66">
        <v>44151</v>
      </c>
      <c r="F4718" s="180" t="s">
        <v>2853</v>
      </c>
      <c r="G4718" s="173" t="s">
        <v>17507</v>
      </c>
      <c r="H4718" s="67"/>
      <c r="I4718" s="68"/>
    </row>
    <row r="4719" spans="1:9" s="73" customFormat="1" ht="14.25" customHeight="1" x14ac:dyDescent="0.25">
      <c r="A4719" s="168" t="s">
        <v>17508</v>
      </c>
      <c r="B4719" s="17" t="s">
        <v>16343</v>
      </c>
      <c r="C4719" s="60">
        <v>41</v>
      </c>
      <c r="D4719" s="61">
        <v>44131</v>
      </c>
      <c r="E4719" s="61">
        <v>44151</v>
      </c>
      <c r="F4719" s="182" t="s">
        <v>2853</v>
      </c>
      <c r="G4719" s="175" t="s">
        <v>17509</v>
      </c>
      <c r="H4719" s="62" t="s">
        <v>15781</v>
      </c>
      <c r="I4719" s="59" t="s">
        <v>7129</v>
      </c>
    </row>
    <row r="4720" spans="1:9" ht="14.25" customHeight="1" x14ac:dyDescent="0.25">
      <c r="A4720" s="167" t="s">
        <v>17510</v>
      </c>
      <c r="B4720" s="64" t="s">
        <v>17511</v>
      </c>
      <c r="C4720" s="65">
        <v>41</v>
      </c>
      <c r="D4720" s="66">
        <v>44131</v>
      </c>
      <c r="E4720" s="66">
        <v>44151</v>
      </c>
      <c r="F4720" s="180" t="s">
        <v>115</v>
      </c>
      <c r="G4720" s="173" t="s">
        <v>17512</v>
      </c>
      <c r="H4720" s="67"/>
      <c r="I4720" s="72"/>
    </row>
    <row r="4721" spans="1:9" ht="14.25" customHeight="1" x14ac:dyDescent="0.25">
      <c r="A4721" s="167" t="s">
        <v>17513</v>
      </c>
      <c r="B4721" s="64" t="s">
        <v>7383</v>
      </c>
      <c r="C4721" s="65">
        <v>41</v>
      </c>
      <c r="D4721" s="66">
        <v>44131</v>
      </c>
      <c r="E4721" s="66">
        <v>44151</v>
      </c>
      <c r="F4721" s="180" t="s">
        <v>2344</v>
      </c>
      <c r="G4721" s="173" t="s">
        <v>17514</v>
      </c>
      <c r="H4721" s="67"/>
      <c r="I4721" s="68"/>
    </row>
    <row r="4722" spans="1:9" ht="14.25" customHeight="1" x14ac:dyDescent="0.25">
      <c r="A4722" s="167" t="s">
        <v>17515</v>
      </c>
      <c r="B4722" s="64" t="s">
        <v>17516</v>
      </c>
      <c r="C4722" s="65">
        <v>41</v>
      </c>
      <c r="D4722" s="66">
        <v>44131</v>
      </c>
      <c r="E4722" s="66">
        <v>44151</v>
      </c>
      <c r="F4722" s="180" t="s">
        <v>1983</v>
      </c>
      <c r="G4722" s="173" t="s">
        <v>17517</v>
      </c>
      <c r="H4722" s="67"/>
      <c r="I4722" s="68"/>
    </row>
    <row r="4723" spans="1:9" ht="14.25" customHeight="1" x14ac:dyDescent="0.25">
      <c r="A4723" s="167" t="s">
        <v>17518</v>
      </c>
      <c r="B4723" s="64" t="s">
        <v>17519</v>
      </c>
      <c r="C4723" s="65">
        <v>41</v>
      </c>
      <c r="D4723" s="66">
        <v>44131</v>
      </c>
      <c r="E4723" s="66">
        <v>44151</v>
      </c>
      <c r="F4723" s="180" t="s">
        <v>112</v>
      </c>
      <c r="G4723" s="173" t="s">
        <v>17520</v>
      </c>
      <c r="H4723" s="67"/>
      <c r="I4723" s="68"/>
    </row>
    <row r="4724" spans="1:9" ht="14.25" customHeight="1" x14ac:dyDescent="0.25">
      <c r="A4724" s="167" t="s">
        <v>17521</v>
      </c>
      <c r="B4724" s="64" t="s">
        <v>17522</v>
      </c>
      <c r="C4724" s="65">
        <v>41</v>
      </c>
      <c r="D4724" s="66">
        <v>44131</v>
      </c>
      <c r="E4724" s="66">
        <v>44151</v>
      </c>
      <c r="F4724" s="180" t="s">
        <v>112</v>
      </c>
      <c r="G4724" s="173" t="s">
        <v>17523</v>
      </c>
      <c r="H4724" s="67"/>
      <c r="I4724" s="68"/>
    </row>
    <row r="4725" spans="1:9" ht="14.25" customHeight="1" x14ac:dyDescent="0.25">
      <c r="A4725" s="167" t="s">
        <v>17524</v>
      </c>
      <c r="B4725" s="64" t="s">
        <v>17525</v>
      </c>
      <c r="C4725" s="65">
        <v>41</v>
      </c>
      <c r="D4725" s="66">
        <v>44131</v>
      </c>
      <c r="E4725" s="66">
        <v>44151</v>
      </c>
      <c r="F4725" s="180" t="s">
        <v>112</v>
      </c>
      <c r="G4725" s="173" t="s">
        <v>17526</v>
      </c>
      <c r="H4725" s="67"/>
      <c r="I4725" s="68"/>
    </row>
    <row r="4726" spans="1:9" ht="14.25" customHeight="1" x14ac:dyDescent="0.25">
      <c r="A4726" s="167" t="s">
        <v>17527</v>
      </c>
      <c r="B4726" s="64" t="s">
        <v>15699</v>
      </c>
      <c r="C4726" s="65">
        <v>41</v>
      </c>
      <c r="D4726" s="66">
        <v>44131</v>
      </c>
      <c r="E4726" s="66">
        <v>44151</v>
      </c>
      <c r="F4726" s="180" t="s">
        <v>112</v>
      </c>
      <c r="G4726" s="173" t="s">
        <v>17528</v>
      </c>
      <c r="H4726" s="67"/>
      <c r="I4726" s="68"/>
    </row>
    <row r="4727" spans="1:9" ht="14.25" customHeight="1" x14ac:dyDescent="0.25">
      <c r="A4727" s="167" t="s">
        <v>17529</v>
      </c>
      <c r="B4727" s="64" t="s">
        <v>17530</v>
      </c>
      <c r="C4727" s="65">
        <v>41</v>
      </c>
      <c r="D4727" s="66">
        <v>44131</v>
      </c>
      <c r="E4727" s="66">
        <v>44151</v>
      </c>
      <c r="F4727" s="180" t="s">
        <v>112</v>
      </c>
      <c r="G4727" s="173" t="s">
        <v>17531</v>
      </c>
      <c r="H4727" s="67"/>
      <c r="I4727" s="68"/>
    </row>
    <row r="4728" spans="1:9" ht="14.25" customHeight="1" x14ac:dyDescent="0.25">
      <c r="A4728" s="167" t="s">
        <v>17532</v>
      </c>
      <c r="B4728" s="64" t="s">
        <v>17373</v>
      </c>
      <c r="C4728" s="65">
        <v>41</v>
      </c>
      <c r="D4728" s="66">
        <v>44131</v>
      </c>
      <c r="E4728" s="66">
        <v>44151</v>
      </c>
      <c r="F4728" s="180" t="s">
        <v>112</v>
      </c>
      <c r="G4728" s="173" t="s">
        <v>17533</v>
      </c>
      <c r="H4728" s="67"/>
      <c r="I4728" s="68"/>
    </row>
    <row r="4729" spans="1:9" ht="14.25" customHeight="1" x14ac:dyDescent="0.25">
      <c r="A4729" s="167" t="s">
        <v>17534</v>
      </c>
      <c r="B4729" s="64" t="s">
        <v>17373</v>
      </c>
      <c r="C4729" s="65">
        <v>41</v>
      </c>
      <c r="D4729" s="66">
        <v>44131</v>
      </c>
      <c r="E4729" s="66">
        <v>44151</v>
      </c>
      <c r="F4729" s="180" t="s">
        <v>112</v>
      </c>
      <c r="G4729" s="173" t="s">
        <v>17535</v>
      </c>
      <c r="H4729" s="67"/>
      <c r="I4729" s="68"/>
    </row>
    <row r="4730" spans="1:9" ht="14.25" customHeight="1" x14ac:dyDescent="0.25">
      <c r="A4730" s="167" t="s">
        <v>17536</v>
      </c>
      <c r="B4730" s="64" t="s">
        <v>17373</v>
      </c>
      <c r="C4730" s="65">
        <v>41</v>
      </c>
      <c r="D4730" s="66">
        <v>44131</v>
      </c>
      <c r="E4730" s="66">
        <v>44151</v>
      </c>
      <c r="F4730" s="180" t="s">
        <v>112</v>
      </c>
      <c r="G4730" s="173" t="s">
        <v>17537</v>
      </c>
      <c r="H4730" s="67"/>
      <c r="I4730" s="72"/>
    </row>
    <row r="4731" spans="1:9" ht="14.25" customHeight="1" x14ac:dyDescent="0.25">
      <c r="A4731" s="167" t="s">
        <v>17538</v>
      </c>
      <c r="B4731" s="64" t="s">
        <v>17373</v>
      </c>
      <c r="C4731" s="65">
        <v>41</v>
      </c>
      <c r="D4731" s="66">
        <v>44131</v>
      </c>
      <c r="E4731" s="66">
        <v>44151</v>
      </c>
      <c r="F4731" s="180" t="s">
        <v>112</v>
      </c>
      <c r="G4731" s="173" t="s">
        <v>17539</v>
      </c>
      <c r="H4731" s="67"/>
      <c r="I4731" s="72"/>
    </row>
    <row r="4732" spans="1:9" ht="14.25" customHeight="1" x14ac:dyDescent="0.25">
      <c r="A4732" s="167" t="s">
        <v>17540</v>
      </c>
      <c r="B4732" s="64" t="s">
        <v>17373</v>
      </c>
      <c r="C4732" s="65">
        <v>41</v>
      </c>
      <c r="D4732" s="66">
        <v>44131</v>
      </c>
      <c r="E4732" s="66">
        <v>44151</v>
      </c>
      <c r="F4732" s="180" t="s">
        <v>112</v>
      </c>
      <c r="G4732" s="173" t="s">
        <v>17541</v>
      </c>
      <c r="H4732" s="67"/>
      <c r="I4732" s="68"/>
    </row>
    <row r="4733" spans="1:9" ht="14.25" customHeight="1" x14ac:dyDescent="0.25">
      <c r="A4733" s="168" t="s">
        <v>17542</v>
      </c>
      <c r="B4733" s="17" t="s">
        <v>12705</v>
      </c>
      <c r="C4733" s="60">
        <v>41</v>
      </c>
      <c r="D4733" s="61">
        <v>44131</v>
      </c>
      <c r="E4733" s="61">
        <v>44151</v>
      </c>
      <c r="F4733" s="182" t="s">
        <v>112</v>
      </c>
      <c r="G4733" s="175" t="s">
        <v>17543</v>
      </c>
      <c r="H4733" s="62" t="s">
        <v>12707</v>
      </c>
      <c r="I4733" s="59" t="s">
        <v>7129</v>
      </c>
    </row>
    <row r="4734" spans="1:9" ht="14.25" customHeight="1" x14ac:dyDescent="0.25">
      <c r="A4734" s="167" t="s">
        <v>17544</v>
      </c>
      <c r="B4734" s="64" t="s">
        <v>9005</v>
      </c>
      <c r="C4734" s="65">
        <v>41</v>
      </c>
      <c r="D4734" s="66">
        <v>44131</v>
      </c>
      <c r="E4734" s="66">
        <v>44151</v>
      </c>
      <c r="F4734" s="180" t="s">
        <v>61</v>
      </c>
      <c r="G4734" s="173" t="s">
        <v>17545</v>
      </c>
      <c r="H4734" s="67"/>
      <c r="I4734" s="68"/>
    </row>
    <row r="4735" spans="1:9" ht="14.25" customHeight="1" x14ac:dyDescent="0.25">
      <c r="A4735" s="167" t="s">
        <v>17546</v>
      </c>
      <c r="B4735" s="64" t="s">
        <v>9005</v>
      </c>
      <c r="C4735" s="65">
        <v>41</v>
      </c>
      <c r="D4735" s="66">
        <v>44131</v>
      </c>
      <c r="E4735" s="66">
        <v>44151</v>
      </c>
      <c r="F4735" s="180" t="s">
        <v>61</v>
      </c>
      <c r="G4735" s="173" t="s">
        <v>17547</v>
      </c>
      <c r="H4735" s="67"/>
      <c r="I4735" s="68"/>
    </row>
    <row r="4736" spans="1:9" ht="14.25" customHeight="1" x14ac:dyDescent="0.25">
      <c r="A4736" s="167" t="s">
        <v>17548</v>
      </c>
      <c r="B4736" s="64" t="s">
        <v>9005</v>
      </c>
      <c r="C4736" s="65">
        <v>41</v>
      </c>
      <c r="D4736" s="66">
        <v>44131</v>
      </c>
      <c r="E4736" s="66">
        <v>44151</v>
      </c>
      <c r="F4736" s="180" t="s">
        <v>6126</v>
      </c>
      <c r="G4736" s="173" t="s">
        <v>17549</v>
      </c>
      <c r="H4736" s="67"/>
      <c r="I4736" s="95"/>
    </row>
    <row r="4737" spans="1:9" s="73" customFormat="1" ht="14.25" customHeight="1" x14ac:dyDescent="0.25">
      <c r="A4737" s="167" t="s">
        <v>17550</v>
      </c>
      <c r="B4737" s="64" t="s">
        <v>9005</v>
      </c>
      <c r="C4737" s="65">
        <v>41</v>
      </c>
      <c r="D4737" s="66">
        <v>44131</v>
      </c>
      <c r="E4737" s="66">
        <v>44151</v>
      </c>
      <c r="F4737" s="180" t="s">
        <v>6126</v>
      </c>
      <c r="G4737" s="173" t="s">
        <v>17551</v>
      </c>
      <c r="H4737" s="67"/>
      <c r="I4737" s="68"/>
    </row>
    <row r="4738" spans="1:9" ht="14.25" customHeight="1" x14ac:dyDescent="0.25">
      <c r="A4738" s="167" t="s">
        <v>17552</v>
      </c>
      <c r="B4738" s="64" t="s">
        <v>17553</v>
      </c>
      <c r="C4738" s="65">
        <v>41</v>
      </c>
      <c r="D4738" s="66">
        <v>44131</v>
      </c>
      <c r="E4738" s="66">
        <v>44151</v>
      </c>
      <c r="F4738" s="180" t="s">
        <v>82</v>
      </c>
      <c r="G4738" s="173" t="s">
        <v>17554</v>
      </c>
      <c r="H4738" s="67"/>
      <c r="I4738" s="68"/>
    </row>
    <row r="4739" spans="1:9" ht="14.25" customHeight="1" x14ac:dyDescent="0.25">
      <c r="A4739" s="167" t="s">
        <v>17555</v>
      </c>
      <c r="B4739" s="64" t="s">
        <v>17361</v>
      </c>
      <c r="C4739" s="65">
        <v>41</v>
      </c>
      <c r="D4739" s="66">
        <v>44131</v>
      </c>
      <c r="E4739" s="66">
        <v>44151</v>
      </c>
      <c r="F4739" s="180" t="s">
        <v>366</v>
      </c>
      <c r="G4739" s="173" t="s">
        <v>17556</v>
      </c>
      <c r="H4739" s="67"/>
      <c r="I4739" s="72"/>
    </row>
    <row r="4740" spans="1:9" ht="14.25" customHeight="1" x14ac:dyDescent="0.25">
      <c r="A4740" s="167" t="s">
        <v>17557</v>
      </c>
      <c r="B4740" s="64" t="s">
        <v>17361</v>
      </c>
      <c r="C4740" s="65">
        <v>41</v>
      </c>
      <c r="D4740" s="66">
        <v>44131</v>
      </c>
      <c r="E4740" s="66">
        <v>44151</v>
      </c>
      <c r="F4740" s="180" t="s">
        <v>6182</v>
      </c>
      <c r="G4740" s="173" t="s">
        <v>17558</v>
      </c>
      <c r="H4740" s="67"/>
      <c r="I4740" s="72"/>
    </row>
    <row r="4741" spans="1:9" ht="14.25" customHeight="1" x14ac:dyDescent="0.25">
      <c r="A4741" s="167" t="s">
        <v>17559</v>
      </c>
      <c r="B4741" s="64" t="s">
        <v>16239</v>
      </c>
      <c r="C4741" s="65">
        <v>41</v>
      </c>
      <c r="D4741" s="66">
        <v>44131</v>
      </c>
      <c r="E4741" s="66">
        <v>44151</v>
      </c>
      <c r="F4741" s="180" t="s">
        <v>6198</v>
      </c>
      <c r="G4741" s="173" t="s">
        <v>17560</v>
      </c>
      <c r="H4741" s="67"/>
      <c r="I4741" s="68"/>
    </row>
    <row r="4742" spans="1:9" s="75" customFormat="1" ht="14.25" customHeight="1" x14ac:dyDescent="0.25">
      <c r="A4742" s="169" t="s">
        <v>17561</v>
      </c>
      <c r="B4742" s="81" t="s">
        <v>16239</v>
      </c>
      <c r="C4742" s="82">
        <v>41</v>
      </c>
      <c r="D4742" s="83">
        <v>44131</v>
      </c>
      <c r="E4742" s="83">
        <v>44151</v>
      </c>
      <c r="F4742" s="181" t="s">
        <v>6198</v>
      </c>
      <c r="G4742" s="177" t="s">
        <v>17562</v>
      </c>
      <c r="H4742" s="84" t="s">
        <v>14058</v>
      </c>
      <c r="I4742" s="85" t="s">
        <v>7224</v>
      </c>
    </row>
    <row r="4743" spans="1:9" s="75" customFormat="1" ht="14.25" customHeight="1" x14ac:dyDescent="0.25">
      <c r="A4743" s="169" t="s">
        <v>17561</v>
      </c>
      <c r="B4743" s="81" t="s">
        <v>16239</v>
      </c>
      <c r="C4743" s="82">
        <v>41</v>
      </c>
      <c r="D4743" s="83">
        <v>44131</v>
      </c>
      <c r="E4743" s="83">
        <v>44151</v>
      </c>
      <c r="F4743" s="181" t="s">
        <v>6198</v>
      </c>
      <c r="G4743" s="177" t="s">
        <v>17562</v>
      </c>
      <c r="H4743" s="84" t="s">
        <v>3985</v>
      </c>
      <c r="I4743" s="85" t="s">
        <v>7224</v>
      </c>
    </row>
    <row r="4744" spans="1:9" ht="14.25" customHeight="1" x14ac:dyDescent="0.25">
      <c r="A4744" s="167" t="s">
        <v>17563</v>
      </c>
      <c r="B4744" s="64" t="s">
        <v>16239</v>
      </c>
      <c r="C4744" s="65">
        <v>41</v>
      </c>
      <c r="D4744" s="66">
        <v>44131</v>
      </c>
      <c r="E4744" s="66">
        <v>44151</v>
      </c>
      <c r="F4744" s="180" t="s">
        <v>6198</v>
      </c>
      <c r="G4744" s="173" t="s">
        <v>17564</v>
      </c>
      <c r="H4744" s="67"/>
      <c r="I4744" s="68"/>
    </row>
    <row r="4745" spans="1:9" ht="14.25" customHeight="1" x14ac:dyDescent="0.25">
      <c r="A4745" s="167" t="s">
        <v>17565</v>
      </c>
      <c r="B4745" s="64" t="s">
        <v>16239</v>
      </c>
      <c r="C4745" s="65">
        <v>41</v>
      </c>
      <c r="D4745" s="66">
        <v>44131</v>
      </c>
      <c r="E4745" s="66">
        <v>44151</v>
      </c>
      <c r="F4745" s="180" t="s">
        <v>6198</v>
      </c>
      <c r="G4745" s="173" t="s">
        <v>17566</v>
      </c>
      <c r="H4745" s="67"/>
      <c r="I4745" s="68"/>
    </row>
    <row r="4746" spans="1:9" ht="14.25" customHeight="1" x14ac:dyDescent="0.25">
      <c r="A4746" s="167" t="s">
        <v>17567</v>
      </c>
      <c r="B4746" s="64" t="s">
        <v>16239</v>
      </c>
      <c r="C4746" s="65">
        <v>41</v>
      </c>
      <c r="D4746" s="66">
        <v>44131</v>
      </c>
      <c r="E4746" s="66">
        <v>44151</v>
      </c>
      <c r="F4746" s="180" t="s">
        <v>6198</v>
      </c>
      <c r="G4746" s="173" t="s">
        <v>17568</v>
      </c>
      <c r="H4746" s="67"/>
      <c r="I4746" s="68"/>
    </row>
    <row r="4747" spans="1:9" s="75" customFormat="1" ht="14.25" customHeight="1" x14ac:dyDescent="0.25">
      <c r="A4747" s="167" t="s">
        <v>17569</v>
      </c>
      <c r="B4747" s="64" t="s">
        <v>16239</v>
      </c>
      <c r="C4747" s="65">
        <v>41</v>
      </c>
      <c r="D4747" s="66">
        <v>44131</v>
      </c>
      <c r="E4747" s="66">
        <v>44151</v>
      </c>
      <c r="F4747" s="180" t="s">
        <v>6198</v>
      </c>
      <c r="G4747" s="173" t="s">
        <v>17570</v>
      </c>
      <c r="H4747" s="67" t="s">
        <v>14058</v>
      </c>
      <c r="I4747" s="68"/>
    </row>
    <row r="4748" spans="1:9" s="73" customFormat="1" ht="14.25" customHeight="1" x14ac:dyDescent="0.25">
      <c r="A4748" s="167" t="s">
        <v>17571</v>
      </c>
      <c r="B4748" s="64" t="s">
        <v>16239</v>
      </c>
      <c r="C4748" s="65">
        <v>41</v>
      </c>
      <c r="D4748" s="66">
        <v>44131</v>
      </c>
      <c r="E4748" s="66">
        <v>44151</v>
      </c>
      <c r="F4748" s="180" t="s">
        <v>6206</v>
      </c>
      <c r="G4748" s="173" t="s">
        <v>17572</v>
      </c>
      <c r="H4748" s="67"/>
      <c r="I4748" s="68"/>
    </row>
    <row r="4749" spans="1:9" ht="14.25" customHeight="1" x14ac:dyDescent="0.25">
      <c r="A4749" s="169" t="s">
        <v>17573</v>
      </c>
      <c r="B4749" s="81" t="s">
        <v>17574</v>
      </c>
      <c r="C4749" s="82">
        <v>41</v>
      </c>
      <c r="D4749" s="83">
        <v>44131</v>
      </c>
      <c r="E4749" s="83">
        <v>44151</v>
      </c>
      <c r="F4749" s="181" t="s">
        <v>816</v>
      </c>
      <c r="G4749" s="177" t="s">
        <v>17575</v>
      </c>
      <c r="H4749" s="84" t="s">
        <v>8120</v>
      </c>
      <c r="I4749" s="80" t="s">
        <v>7224</v>
      </c>
    </row>
    <row r="4750" spans="1:9" ht="14.25" customHeight="1" x14ac:dyDescent="0.25">
      <c r="A4750" s="168" t="s">
        <v>17576</v>
      </c>
      <c r="B4750" s="17" t="s">
        <v>8299</v>
      </c>
      <c r="C4750" s="60">
        <v>41</v>
      </c>
      <c r="D4750" s="61">
        <v>44131</v>
      </c>
      <c r="E4750" s="61">
        <v>44151</v>
      </c>
      <c r="F4750" s="182" t="s">
        <v>816</v>
      </c>
      <c r="G4750" s="175" t="s">
        <v>17577</v>
      </c>
      <c r="H4750" s="62" t="s">
        <v>8178</v>
      </c>
      <c r="I4750" s="59" t="s">
        <v>7129</v>
      </c>
    </row>
    <row r="4751" spans="1:9" ht="14.25" customHeight="1" x14ac:dyDescent="0.25">
      <c r="A4751" s="168" t="s">
        <v>17576</v>
      </c>
      <c r="B4751" s="17" t="s">
        <v>8299</v>
      </c>
      <c r="C4751" s="60">
        <v>41</v>
      </c>
      <c r="D4751" s="61">
        <v>44131</v>
      </c>
      <c r="E4751" s="61">
        <v>44151</v>
      </c>
      <c r="F4751" s="182" t="s">
        <v>816</v>
      </c>
      <c r="G4751" s="175" t="s">
        <v>17577</v>
      </c>
      <c r="H4751" s="62" t="s">
        <v>8120</v>
      </c>
      <c r="I4751" s="59" t="s">
        <v>7129</v>
      </c>
    </row>
    <row r="4752" spans="1:9" ht="14.25" customHeight="1" x14ac:dyDescent="0.25">
      <c r="A4752" s="169" t="s">
        <v>17578</v>
      </c>
      <c r="B4752" s="81" t="s">
        <v>17373</v>
      </c>
      <c r="C4752" s="82">
        <v>41</v>
      </c>
      <c r="D4752" s="83">
        <v>44131</v>
      </c>
      <c r="E4752" s="83">
        <v>44151</v>
      </c>
      <c r="F4752" s="181" t="s">
        <v>695</v>
      </c>
      <c r="G4752" s="177" t="s">
        <v>17579</v>
      </c>
      <c r="H4752" s="84" t="s">
        <v>12540</v>
      </c>
      <c r="I4752" s="80" t="s">
        <v>7224</v>
      </c>
    </row>
    <row r="4753" spans="1:9" s="73" customFormat="1" ht="14.25" customHeight="1" x14ac:dyDescent="0.25">
      <c r="A4753" s="167" t="s">
        <v>17580</v>
      </c>
      <c r="B4753" s="64" t="s">
        <v>17581</v>
      </c>
      <c r="C4753" s="65">
        <v>41</v>
      </c>
      <c r="D4753" s="66">
        <v>44131</v>
      </c>
      <c r="E4753" s="66">
        <v>44151</v>
      </c>
      <c r="F4753" s="180" t="s">
        <v>261</v>
      </c>
      <c r="G4753" s="173" t="s">
        <v>17582</v>
      </c>
      <c r="H4753" s="67"/>
      <c r="I4753" s="68"/>
    </row>
    <row r="4754" spans="1:9" s="73" customFormat="1" ht="14.25" customHeight="1" x14ac:dyDescent="0.25">
      <c r="A4754" s="167" t="s">
        <v>17583</v>
      </c>
      <c r="B4754" s="64" t="s">
        <v>11081</v>
      </c>
      <c r="C4754" s="65">
        <v>41</v>
      </c>
      <c r="D4754" s="66">
        <v>44131</v>
      </c>
      <c r="E4754" s="66">
        <v>44151</v>
      </c>
      <c r="F4754" s="180" t="s">
        <v>6484</v>
      </c>
      <c r="G4754" s="173" t="s">
        <v>17584</v>
      </c>
      <c r="H4754" s="67"/>
      <c r="I4754" s="72"/>
    </row>
    <row r="4755" spans="1:9" s="75" customFormat="1" ht="14.25" customHeight="1" x14ac:dyDescent="0.25">
      <c r="A4755" s="167" t="s">
        <v>17585</v>
      </c>
      <c r="B4755" s="64" t="s">
        <v>17361</v>
      </c>
      <c r="C4755" s="65">
        <v>41</v>
      </c>
      <c r="D4755" s="66">
        <v>44131</v>
      </c>
      <c r="E4755" s="66">
        <v>44151</v>
      </c>
      <c r="F4755" s="180" t="s">
        <v>771</v>
      </c>
      <c r="G4755" s="173" t="s">
        <v>17586</v>
      </c>
      <c r="H4755" s="67"/>
      <c r="I4755" s="68"/>
    </row>
    <row r="4756" spans="1:9" ht="14.25" customHeight="1" x14ac:dyDescent="0.25">
      <c r="A4756" s="168" t="s">
        <v>17587</v>
      </c>
      <c r="B4756" s="17" t="s">
        <v>17588</v>
      </c>
      <c r="C4756" s="60">
        <v>41</v>
      </c>
      <c r="D4756" s="61">
        <v>44131</v>
      </c>
      <c r="E4756" s="61">
        <v>44151</v>
      </c>
      <c r="F4756" s="182" t="s">
        <v>2110</v>
      </c>
      <c r="G4756" s="175" t="s">
        <v>17589</v>
      </c>
      <c r="H4756" s="62" t="s">
        <v>8270</v>
      </c>
      <c r="I4756" s="59" t="s">
        <v>7129</v>
      </c>
    </row>
    <row r="4757" spans="1:9" ht="14.25" customHeight="1" x14ac:dyDescent="0.25">
      <c r="A4757" s="168" t="s">
        <v>17590</v>
      </c>
      <c r="B4757" s="17" t="s">
        <v>4827</v>
      </c>
      <c r="C4757" s="60">
        <v>41</v>
      </c>
      <c r="D4757" s="61">
        <v>44131</v>
      </c>
      <c r="E4757" s="61">
        <v>44151</v>
      </c>
      <c r="F4757" s="182" t="s">
        <v>2110</v>
      </c>
      <c r="G4757" s="175" t="s">
        <v>17591</v>
      </c>
      <c r="H4757" s="62" t="s">
        <v>8270</v>
      </c>
      <c r="I4757" s="59" t="s">
        <v>7129</v>
      </c>
    </row>
    <row r="4758" spans="1:9" ht="14.25" customHeight="1" x14ac:dyDescent="0.25">
      <c r="A4758" s="167" t="s">
        <v>17592</v>
      </c>
      <c r="B4758" s="64" t="s">
        <v>8101</v>
      </c>
      <c r="C4758" s="65">
        <v>41</v>
      </c>
      <c r="D4758" s="66">
        <v>44131</v>
      </c>
      <c r="E4758" s="66">
        <v>44151</v>
      </c>
      <c r="F4758" s="180" t="s">
        <v>91</v>
      </c>
      <c r="G4758" s="173" t="s">
        <v>17593</v>
      </c>
      <c r="H4758" s="67"/>
      <c r="I4758" s="68"/>
    </row>
    <row r="4759" spans="1:9" ht="14.25" customHeight="1" x14ac:dyDescent="0.25">
      <c r="A4759" s="167" t="s">
        <v>17594</v>
      </c>
      <c r="B4759" s="64" t="s">
        <v>8053</v>
      </c>
      <c r="C4759" s="65">
        <v>41</v>
      </c>
      <c r="D4759" s="66">
        <v>44131</v>
      </c>
      <c r="E4759" s="66">
        <v>44151</v>
      </c>
      <c r="F4759" s="180" t="s">
        <v>1914</v>
      </c>
      <c r="G4759" s="173" t="s">
        <v>17595</v>
      </c>
      <c r="H4759" s="67"/>
      <c r="I4759" s="68"/>
    </row>
    <row r="4760" spans="1:9" ht="14.25" customHeight="1" x14ac:dyDescent="0.25">
      <c r="A4760" s="167" t="s">
        <v>17596</v>
      </c>
      <c r="B4760" s="64" t="s">
        <v>8806</v>
      </c>
      <c r="C4760" s="65">
        <v>41</v>
      </c>
      <c r="D4760" s="66">
        <v>44131</v>
      </c>
      <c r="E4760" s="66">
        <v>44151</v>
      </c>
      <c r="F4760" s="180" t="s">
        <v>1914</v>
      </c>
      <c r="G4760" s="173" t="s">
        <v>17597</v>
      </c>
      <c r="H4760" s="67"/>
      <c r="I4760" s="68"/>
    </row>
    <row r="4761" spans="1:9" ht="14.25" customHeight="1" x14ac:dyDescent="0.25">
      <c r="A4761" s="167" t="s">
        <v>17598</v>
      </c>
      <c r="B4761" s="64" t="s">
        <v>8806</v>
      </c>
      <c r="C4761" s="65">
        <v>41</v>
      </c>
      <c r="D4761" s="66">
        <v>44131</v>
      </c>
      <c r="E4761" s="66">
        <v>44151</v>
      </c>
      <c r="F4761" s="180" t="s">
        <v>1914</v>
      </c>
      <c r="G4761" s="173" t="s">
        <v>17599</v>
      </c>
      <c r="H4761" s="67"/>
      <c r="I4761" s="68"/>
    </row>
    <row r="4762" spans="1:9" ht="14.25" customHeight="1" x14ac:dyDescent="0.25">
      <c r="A4762" s="167" t="s">
        <v>17600</v>
      </c>
      <c r="B4762" s="64" t="s">
        <v>17601</v>
      </c>
      <c r="C4762" s="65">
        <v>41</v>
      </c>
      <c r="D4762" s="66">
        <v>44131</v>
      </c>
      <c r="E4762" s="66">
        <v>44151</v>
      </c>
      <c r="F4762" s="180" t="s">
        <v>132</v>
      </c>
      <c r="G4762" s="173" t="s">
        <v>17602</v>
      </c>
      <c r="H4762" s="67"/>
      <c r="I4762" s="68"/>
    </row>
    <row r="4763" spans="1:9" ht="14.25" customHeight="1" x14ac:dyDescent="0.25">
      <c r="A4763" s="168" t="s">
        <v>17603</v>
      </c>
      <c r="B4763" s="17" t="s">
        <v>10291</v>
      </c>
      <c r="C4763" s="60">
        <v>41</v>
      </c>
      <c r="D4763" s="61">
        <v>44131</v>
      </c>
      <c r="E4763" s="61">
        <v>44151</v>
      </c>
      <c r="F4763" s="182" t="s">
        <v>2419</v>
      </c>
      <c r="G4763" s="175" t="s">
        <v>17604</v>
      </c>
      <c r="H4763" s="62" t="s">
        <v>17605</v>
      </c>
      <c r="I4763" s="59" t="s">
        <v>7129</v>
      </c>
    </row>
    <row r="4764" spans="1:9" ht="14.25" customHeight="1" x14ac:dyDescent="0.25">
      <c r="A4764" s="167" t="s">
        <v>17606</v>
      </c>
      <c r="B4764" s="64" t="s">
        <v>17607</v>
      </c>
      <c r="C4764" s="65">
        <v>41</v>
      </c>
      <c r="D4764" s="66">
        <v>44131</v>
      </c>
      <c r="E4764" s="66">
        <v>44151</v>
      </c>
      <c r="F4764" s="180" t="s">
        <v>605</v>
      </c>
      <c r="G4764" s="173" t="s">
        <v>17608</v>
      </c>
      <c r="H4764" s="67"/>
      <c r="I4764" s="72"/>
    </row>
    <row r="4765" spans="1:9" ht="14.25" customHeight="1" x14ac:dyDescent="0.25">
      <c r="A4765" s="167" t="s">
        <v>17609</v>
      </c>
      <c r="B4765" s="64" t="s">
        <v>11713</v>
      </c>
      <c r="C4765" s="65">
        <v>41</v>
      </c>
      <c r="D4765" s="66">
        <v>44131</v>
      </c>
      <c r="E4765" s="66">
        <v>44151</v>
      </c>
      <c r="F4765" s="180" t="s">
        <v>55</v>
      </c>
      <c r="G4765" s="173" t="s">
        <v>17610</v>
      </c>
      <c r="H4765" s="67"/>
      <c r="I4765" s="200"/>
    </row>
    <row r="4766" spans="1:9" ht="14.25" customHeight="1" x14ac:dyDescent="0.25">
      <c r="A4766" s="167" t="s">
        <v>17611</v>
      </c>
      <c r="B4766" s="64" t="s">
        <v>17612</v>
      </c>
      <c r="C4766" s="65">
        <v>41</v>
      </c>
      <c r="D4766" s="66">
        <v>44131</v>
      </c>
      <c r="E4766" s="66">
        <v>44151</v>
      </c>
      <c r="F4766" s="180" t="s">
        <v>38</v>
      </c>
      <c r="G4766" s="173" t="s">
        <v>17613</v>
      </c>
      <c r="H4766" s="67"/>
      <c r="I4766" s="68"/>
    </row>
    <row r="4767" spans="1:9" s="75" customFormat="1" ht="14.25" customHeight="1" x14ac:dyDescent="0.25">
      <c r="A4767" s="167" t="s">
        <v>17614</v>
      </c>
      <c r="B4767" s="64" t="s">
        <v>4233</v>
      </c>
      <c r="C4767" s="65">
        <v>41</v>
      </c>
      <c r="D4767" s="66">
        <v>44131</v>
      </c>
      <c r="E4767" s="66">
        <v>44151</v>
      </c>
      <c r="F4767" s="180" t="s">
        <v>1139</v>
      </c>
      <c r="G4767" s="173" t="s">
        <v>17615</v>
      </c>
      <c r="H4767" s="67"/>
      <c r="I4767" s="68"/>
    </row>
    <row r="4768" spans="1:9" ht="14.25" customHeight="1" x14ac:dyDescent="0.25">
      <c r="A4768" s="167" t="s">
        <v>17616</v>
      </c>
      <c r="B4768" s="64" t="s">
        <v>7176</v>
      </c>
      <c r="C4768" s="65">
        <v>41</v>
      </c>
      <c r="D4768" s="66">
        <v>44131</v>
      </c>
      <c r="E4768" s="66">
        <v>44151</v>
      </c>
      <c r="F4768" s="180" t="s">
        <v>1139</v>
      </c>
      <c r="G4768" s="173" t="s">
        <v>17617</v>
      </c>
      <c r="H4768" s="67"/>
      <c r="I4768" s="68"/>
    </row>
    <row r="4769" spans="1:9" s="75" customFormat="1" ht="14.25" customHeight="1" x14ac:dyDescent="0.25">
      <c r="A4769" s="167" t="s">
        <v>17618</v>
      </c>
      <c r="B4769" s="64" t="s">
        <v>17619</v>
      </c>
      <c r="C4769" s="65">
        <v>41</v>
      </c>
      <c r="D4769" s="66">
        <v>44131</v>
      </c>
      <c r="E4769" s="66">
        <v>44151</v>
      </c>
      <c r="F4769" s="180" t="s">
        <v>655</v>
      </c>
      <c r="G4769" s="173" t="s">
        <v>17620</v>
      </c>
      <c r="H4769" s="67"/>
      <c r="I4769" s="68"/>
    </row>
    <row r="4770" spans="1:9" ht="14.25" customHeight="1" x14ac:dyDescent="0.25">
      <c r="A4770" s="167" t="s">
        <v>17621</v>
      </c>
      <c r="B4770" s="64" t="s">
        <v>17619</v>
      </c>
      <c r="C4770" s="65">
        <v>41</v>
      </c>
      <c r="D4770" s="66">
        <v>44131</v>
      </c>
      <c r="E4770" s="66">
        <v>44151</v>
      </c>
      <c r="F4770" s="180" t="s">
        <v>655</v>
      </c>
      <c r="G4770" s="173" t="s">
        <v>17622</v>
      </c>
      <c r="H4770" s="67"/>
      <c r="I4770" s="68"/>
    </row>
    <row r="4771" spans="1:9" ht="14.25" customHeight="1" x14ac:dyDescent="0.25">
      <c r="A4771" s="167" t="s">
        <v>17623</v>
      </c>
      <c r="B4771" s="64" t="s">
        <v>17624</v>
      </c>
      <c r="C4771" s="65">
        <v>41</v>
      </c>
      <c r="D4771" s="66">
        <v>44131</v>
      </c>
      <c r="E4771" s="66">
        <v>44151</v>
      </c>
      <c r="F4771" s="180" t="s">
        <v>135</v>
      </c>
      <c r="G4771" s="173" t="s">
        <v>17625</v>
      </c>
      <c r="H4771" s="67"/>
      <c r="I4771" s="68"/>
    </row>
    <row r="4772" spans="1:9" ht="14.25" customHeight="1" x14ac:dyDescent="0.25">
      <c r="A4772" s="167" t="s">
        <v>17626</v>
      </c>
      <c r="B4772" s="64" t="s">
        <v>8753</v>
      </c>
      <c r="C4772" s="65">
        <v>41</v>
      </c>
      <c r="D4772" s="66">
        <v>44131</v>
      </c>
      <c r="E4772" s="66">
        <v>44151</v>
      </c>
      <c r="F4772" s="180" t="s">
        <v>135</v>
      </c>
      <c r="G4772" s="173" t="s">
        <v>17627</v>
      </c>
      <c r="H4772" s="67"/>
      <c r="I4772" s="72"/>
    </row>
    <row r="4773" spans="1:9" ht="14.25" customHeight="1" x14ac:dyDescent="0.25">
      <c r="A4773" s="167" t="s">
        <v>17628</v>
      </c>
      <c r="B4773" s="64" t="s">
        <v>10810</v>
      </c>
      <c r="C4773" s="65">
        <v>41</v>
      </c>
      <c r="D4773" s="66">
        <v>44131</v>
      </c>
      <c r="E4773" s="66">
        <v>44151</v>
      </c>
      <c r="F4773" s="180" t="s">
        <v>135</v>
      </c>
      <c r="G4773" s="173" t="s">
        <v>17629</v>
      </c>
      <c r="H4773" s="67"/>
      <c r="I4773" s="68"/>
    </row>
    <row r="4774" spans="1:9" ht="14.25" customHeight="1" x14ac:dyDescent="0.25">
      <c r="A4774" s="167" t="s">
        <v>17630</v>
      </c>
      <c r="B4774" s="64" t="s">
        <v>4233</v>
      </c>
      <c r="C4774" s="65">
        <v>41</v>
      </c>
      <c r="D4774" s="66">
        <v>44131</v>
      </c>
      <c r="E4774" s="66">
        <v>44151</v>
      </c>
      <c r="F4774" s="180" t="s">
        <v>197</v>
      </c>
      <c r="G4774" s="173" t="s">
        <v>17631</v>
      </c>
      <c r="H4774" s="67"/>
      <c r="I4774" s="68"/>
    </row>
    <row r="4775" spans="1:9" ht="14.25" customHeight="1" x14ac:dyDescent="0.25">
      <c r="A4775" s="167" t="s">
        <v>17632</v>
      </c>
      <c r="B4775" s="64" t="s">
        <v>13221</v>
      </c>
      <c r="C4775" s="65">
        <v>41</v>
      </c>
      <c r="D4775" s="66">
        <v>44131</v>
      </c>
      <c r="E4775" s="66">
        <v>44151</v>
      </c>
      <c r="F4775" s="180" t="s">
        <v>2814</v>
      </c>
      <c r="G4775" s="173" t="s">
        <v>17633</v>
      </c>
      <c r="H4775" s="67"/>
      <c r="I4775" s="68"/>
    </row>
    <row r="4776" spans="1:9" ht="14.25" customHeight="1" x14ac:dyDescent="0.25">
      <c r="A4776" s="167" t="s">
        <v>17634</v>
      </c>
      <c r="B4776" s="64" t="s">
        <v>17635</v>
      </c>
      <c r="C4776" s="65">
        <v>41</v>
      </c>
      <c r="D4776" s="66">
        <v>44131</v>
      </c>
      <c r="E4776" s="66">
        <v>44151</v>
      </c>
      <c r="F4776" s="180" t="s">
        <v>1347</v>
      </c>
      <c r="G4776" s="173" t="s">
        <v>17636</v>
      </c>
      <c r="H4776" s="67"/>
      <c r="I4776" s="68"/>
    </row>
    <row r="4777" spans="1:9" ht="14.25" customHeight="1" x14ac:dyDescent="0.25">
      <c r="A4777" s="167" t="s">
        <v>17637</v>
      </c>
      <c r="B4777" s="64" t="s">
        <v>17638</v>
      </c>
      <c r="C4777" s="65">
        <v>42</v>
      </c>
      <c r="D4777" s="66">
        <v>44138</v>
      </c>
      <c r="E4777" s="66">
        <v>44158</v>
      </c>
      <c r="F4777" s="133" t="s">
        <v>4932</v>
      </c>
      <c r="G4777" s="157" t="s">
        <v>17639</v>
      </c>
      <c r="H4777" s="67"/>
      <c r="I4777" s="72"/>
    </row>
    <row r="4778" spans="1:9" ht="14.25" customHeight="1" x14ac:dyDescent="0.25">
      <c r="A4778" s="167" t="s">
        <v>17640</v>
      </c>
      <c r="B4778" s="64" t="s">
        <v>17638</v>
      </c>
      <c r="C4778" s="65">
        <v>42</v>
      </c>
      <c r="D4778" s="66">
        <v>44138</v>
      </c>
      <c r="E4778" s="66">
        <v>44158</v>
      </c>
      <c r="F4778" s="133" t="s">
        <v>2042</v>
      </c>
      <c r="G4778" s="157" t="s">
        <v>17641</v>
      </c>
      <c r="H4778" s="67"/>
      <c r="I4778" s="68"/>
    </row>
    <row r="4779" spans="1:9" ht="14.25" customHeight="1" x14ac:dyDescent="0.25">
      <c r="A4779" s="167" t="s">
        <v>17642</v>
      </c>
      <c r="B4779" s="64" t="s">
        <v>7959</v>
      </c>
      <c r="C4779" s="65">
        <v>42</v>
      </c>
      <c r="D4779" s="66">
        <v>44138</v>
      </c>
      <c r="E4779" s="66">
        <v>44158</v>
      </c>
      <c r="F4779" s="133" t="s">
        <v>5046</v>
      </c>
      <c r="G4779" s="157" t="s">
        <v>17643</v>
      </c>
      <c r="H4779" s="67"/>
      <c r="I4779" s="68"/>
    </row>
    <row r="4780" spans="1:9" ht="14.25" customHeight="1" x14ac:dyDescent="0.25">
      <c r="A4780" s="167" t="s">
        <v>17644</v>
      </c>
      <c r="B4780" s="64" t="s">
        <v>17638</v>
      </c>
      <c r="C4780" s="65">
        <v>42</v>
      </c>
      <c r="D4780" s="66">
        <v>44138</v>
      </c>
      <c r="E4780" s="66">
        <v>44158</v>
      </c>
      <c r="F4780" s="133" t="s">
        <v>559</v>
      </c>
      <c r="G4780" s="157" t="s">
        <v>17645</v>
      </c>
      <c r="H4780" s="67"/>
      <c r="I4780" s="68"/>
    </row>
    <row r="4781" spans="1:9" ht="14.25" customHeight="1" x14ac:dyDescent="0.25">
      <c r="A4781" s="169" t="s">
        <v>17646</v>
      </c>
      <c r="B4781" s="81" t="s">
        <v>17647</v>
      </c>
      <c r="C4781" s="82">
        <v>42</v>
      </c>
      <c r="D4781" s="83">
        <v>44138</v>
      </c>
      <c r="E4781" s="83">
        <v>44158</v>
      </c>
      <c r="F4781" s="136" t="s">
        <v>129</v>
      </c>
      <c r="G4781" s="158" t="s">
        <v>17648</v>
      </c>
      <c r="H4781" s="84" t="s">
        <v>16592</v>
      </c>
      <c r="I4781" s="80" t="s">
        <v>7224</v>
      </c>
    </row>
    <row r="4782" spans="1:9" ht="14.25" customHeight="1" x14ac:dyDescent="0.25">
      <c r="A4782" s="167" t="s">
        <v>17649</v>
      </c>
      <c r="B4782" s="64" t="s">
        <v>17650</v>
      </c>
      <c r="C4782" s="65">
        <v>42</v>
      </c>
      <c r="D4782" s="66">
        <v>44138</v>
      </c>
      <c r="E4782" s="66">
        <v>44158</v>
      </c>
      <c r="F4782" s="133" t="s">
        <v>5198</v>
      </c>
      <c r="G4782" s="157" t="s">
        <v>17651</v>
      </c>
      <c r="H4782" s="67"/>
      <c r="I4782" s="68"/>
    </row>
    <row r="4783" spans="1:9" ht="14.25" customHeight="1" x14ac:dyDescent="0.25">
      <c r="A4783" s="169" t="s">
        <v>17652</v>
      </c>
      <c r="B4783" s="81" t="s">
        <v>17638</v>
      </c>
      <c r="C4783" s="82">
        <v>42</v>
      </c>
      <c r="D4783" s="83">
        <v>44138</v>
      </c>
      <c r="E4783" s="83">
        <v>44158</v>
      </c>
      <c r="F4783" s="136" t="s">
        <v>5256</v>
      </c>
      <c r="G4783" s="158" t="s">
        <v>17653</v>
      </c>
      <c r="H4783" s="84" t="s">
        <v>17654</v>
      </c>
      <c r="I4783" s="80" t="s">
        <v>7224</v>
      </c>
    </row>
    <row r="4784" spans="1:9" ht="14.25" customHeight="1" x14ac:dyDescent="0.25">
      <c r="A4784" s="168" t="s">
        <v>17655</v>
      </c>
      <c r="B4784" s="17" t="s">
        <v>12555</v>
      </c>
      <c r="C4784" s="60">
        <v>42</v>
      </c>
      <c r="D4784" s="61">
        <v>44138</v>
      </c>
      <c r="E4784" s="61">
        <v>44158</v>
      </c>
      <c r="F4784" s="132" t="s">
        <v>975</v>
      </c>
      <c r="G4784" s="159" t="s">
        <v>17656</v>
      </c>
      <c r="H4784" s="62" t="s">
        <v>9532</v>
      </c>
      <c r="I4784" s="59" t="s">
        <v>7129</v>
      </c>
    </row>
    <row r="4785" spans="1:9" ht="14.25" customHeight="1" x14ac:dyDescent="0.25">
      <c r="A4785" s="168" t="s">
        <v>17657</v>
      </c>
      <c r="B4785" s="17" t="s">
        <v>12555</v>
      </c>
      <c r="C4785" s="60">
        <v>42</v>
      </c>
      <c r="D4785" s="61">
        <v>44138</v>
      </c>
      <c r="E4785" s="61">
        <v>44158</v>
      </c>
      <c r="F4785" s="132" t="s">
        <v>975</v>
      </c>
      <c r="G4785" s="159" t="s">
        <v>17658</v>
      </c>
      <c r="H4785" s="62" t="s">
        <v>9532</v>
      </c>
      <c r="I4785" s="59" t="s">
        <v>7129</v>
      </c>
    </row>
    <row r="4786" spans="1:9" ht="14.25" customHeight="1" x14ac:dyDescent="0.25">
      <c r="A4786" s="169" t="s">
        <v>17659</v>
      </c>
      <c r="B4786" s="81" t="s">
        <v>12555</v>
      </c>
      <c r="C4786" s="82">
        <v>42</v>
      </c>
      <c r="D4786" s="83">
        <v>44138</v>
      </c>
      <c r="E4786" s="83">
        <v>44158</v>
      </c>
      <c r="F4786" s="136" t="s">
        <v>975</v>
      </c>
      <c r="G4786" s="158" t="s">
        <v>17660</v>
      </c>
      <c r="H4786" s="93" t="s">
        <v>9532</v>
      </c>
      <c r="I4786" s="80" t="s">
        <v>7224</v>
      </c>
    </row>
    <row r="4787" spans="1:9" ht="14.25" customHeight="1" x14ac:dyDescent="0.25">
      <c r="A4787" s="167" t="s">
        <v>17661</v>
      </c>
      <c r="B4787" s="64" t="s">
        <v>4331</v>
      </c>
      <c r="C4787" s="65">
        <v>42</v>
      </c>
      <c r="D4787" s="66">
        <v>44138</v>
      </c>
      <c r="E4787" s="66">
        <v>44158</v>
      </c>
      <c r="F4787" s="133" t="s">
        <v>254</v>
      </c>
      <c r="G4787" s="157" t="s">
        <v>17662</v>
      </c>
      <c r="H4787" s="67"/>
      <c r="I4787" s="68"/>
    </row>
    <row r="4788" spans="1:9" ht="14.25" customHeight="1" x14ac:dyDescent="0.25">
      <c r="A4788" s="167" t="s">
        <v>17663</v>
      </c>
      <c r="B4788" s="64" t="s">
        <v>4499</v>
      </c>
      <c r="C4788" s="65">
        <v>42</v>
      </c>
      <c r="D4788" s="66">
        <v>44138</v>
      </c>
      <c r="E4788" s="66">
        <v>44158</v>
      </c>
      <c r="F4788" s="133" t="s">
        <v>750</v>
      </c>
      <c r="G4788" s="157" t="s">
        <v>17664</v>
      </c>
      <c r="H4788" s="67"/>
      <c r="I4788" s="68"/>
    </row>
    <row r="4789" spans="1:9" ht="14.25" customHeight="1" x14ac:dyDescent="0.25">
      <c r="A4789" s="167" t="s">
        <v>17665</v>
      </c>
      <c r="B4789" s="64" t="s">
        <v>17666</v>
      </c>
      <c r="C4789" s="65">
        <v>42</v>
      </c>
      <c r="D4789" s="66">
        <v>44138</v>
      </c>
      <c r="E4789" s="66">
        <v>44158</v>
      </c>
      <c r="F4789" s="133" t="s">
        <v>3750</v>
      </c>
      <c r="G4789" s="157" t="s">
        <v>17667</v>
      </c>
      <c r="H4789" s="67"/>
      <c r="I4789" s="68"/>
    </row>
    <row r="4790" spans="1:9" ht="14.25" customHeight="1" x14ac:dyDescent="0.25">
      <c r="A4790" s="167" t="s">
        <v>17668</v>
      </c>
      <c r="B4790" s="64" t="s">
        <v>16915</v>
      </c>
      <c r="C4790" s="65">
        <v>42</v>
      </c>
      <c r="D4790" s="66">
        <v>44138</v>
      </c>
      <c r="E4790" s="66">
        <v>44158</v>
      </c>
      <c r="F4790" s="133" t="s">
        <v>3702</v>
      </c>
      <c r="G4790" s="157" t="s">
        <v>17669</v>
      </c>
      <c r="H4790" s="67"/>
      <c r="I4790" s="68"/>
    </row>
    <row r="4791" spans="1:9" ht="14.25" customHeight="1" x14ac:dyDescent="0.25">
      <c r="A4791" s="167" t="s">
        <v>17670</v>
      </c>
      <c r="B4791" s="64" t="s">
        <v>17638</v>
      </c>
      <c r="C4791" s="65">
        <v>42</v>
      </c>
      <c r="D4791" s="66">
        <v>44138</v>
      </c>
      <c r="E4791" s="66">
        <v>44158</v>
      </c>
      <c r="F4791" s="133" t="s">
        <v>5697</v>
      </c>
      <c r="G4791" s="157" t="s">
        <v>17671</v>
      </c>
      <c r="H4791" s="67"/>
      <c r="I4791" s="68"/>
    </row>
    <row r="4792" spans="1:9" ht="14.25" customHeight="1" x14ac:dyDescent="0.25">
      <c r="A4792" s="167" t="s">
        <v>17672</v>
      </c>
      <c r="B4792" s="64" t="s">
        <v>17673</v>
      </c>
      <c r="C4792" s="65">
        <v>42</v>
      </c>
      <c r="D4792" s="66">
        <v>44138</v>
      </c>
      <c r="E4792" s="66">
        <v>44158</v>
      </c>
      <c r="F4792" s="133" t="s">
        <v>220</v>
      </c>
      <c r="G4792" s="157" t="s">
        <v>17674</v>
      </c>
      <c r="H4792" s="67"/>
      <c r="I4792" s="72"/>
    </row>
    <row r="4793" spans="1:9" ht="14.25" customHeight="1" x14ac:dyDescent="0.25">
      <c r="A4793" s="169" t="s">
        <v>17675</v>
      </c>
      <c r="B4793" s="81" t="s">
        <v>4233</v>
      </c>
      <c r="C4793" s="82">
        <v>42</v>
      </c>
      <c r="D4793" s="83">
        <v>44138</v>
      </c>
      <c r="E4793" s="83">
        <v>44158</v>
      </c>
      <c r="F4793" s="136" t="s">
        <v>905</v>
      </c>
      <c r="G4793" s="158" t="s">
        <v>17676</v>
      </c>
      <c r="H4793" s="84" t="s">
        <v>7671</v>
      </c>
      <c r="I4793" s="80" t="s">
        <v>7224</v>
      </c>
    </row>
    <row r="4794" spans="1:9" ht="14.25" customHeight="1" x14ac:dyDescent="0.25">
      <c r="A4794" s="168" t="s">
        <v>17677</v>
      </c>
      <c r="B4794" s="17" t="s">
        <v>17678</v>
      </c>
      <c r="C4794" s="60">
        <v>42</v>
      </c>
      <c r="D4794" s="61">
        <v>44138</v>
      </c>
      <c r="E4794" s="61">
        <v>44158</v>
      </c>
      <c r="F4794" s="132" t="s">
        <v>5811</v>
      </c>
      <c r="G4794" s="159" t="s">
        <v>17679</v>
      </c>
      <c r="H4794" s="62" t="s">
        <v>7687</v>
      </c>
      <c r="I4794" s="59" t="s">
        <v>7129</v>
      </c>
    </row>
    <row r="4795" spans="1:9" s="73" customFormat="1" ht="14.25" customHeight="1" x14ac:dyDescent="0.25">
      <c r="A4795" s="19" t="s">
        <v>17677</v>
      </c>
      <c r="B4795" s="17" t="s">
        <v>17678</v>
      </c>
      <c r="C4795" s="60">
        <v>42</v>
      </c>
      <c r="D4795" s="61">
        <v>44138</v>
      </c>
      <c r="E4795" s="61">
        <v>44158</v>
      </c>
      <c r="F4795" s="59" t="s">
        <v>5811</v>
      </c>
      <c r="G4795" s="17" t="s">
        <v>17679</v>
      </c>
      <c r="H4795" s="62" t="s">
        <v>7677</v>
      </c>
      <c r="I4795" s="59" t="s">
        <v>7129</v>
      </c>
    </row>
    <row r="4796" spans="1:9" ht="14.25" customHeight="1" x14ac:dyDescent="0.25">
      <c r="A4796" s="167" t="s">
        <v>17680</v>
      </c>
      <c r="B4796" s="64" t="s">
        <v>17681</v>
      </c>
      <c r="C4796" s="65">
        <v>42</v>
      </c>
      <c r="D4796" s="66">
        <v>44138</v>
      </c>
      <c r="E4796" s="66">
        <v>44158</v>
      </c>
      <c r="F4796" s="133" t="s">
        <v>1710</v>
      </c>
      <c r="G4796" s="157" t="s">
        <v>17682</v>
      </c>
      <c r="H4796" s="67"/>
      <c r="I4796" s="68"/>
    </row>
    <row r="4797" spans="1:9" ht="14.25" customHeight="1" x14ac:dyDescent="0.25">
      <c r="A4797" s="167" t="s">
        <v>17683</v>
      </c>
      <c r="B4797" s="64" t="s">
        <v>12121</v>
      </c>
      <c r="C4797" s="65">
        <v>42</v>
      </c>
      <c r="D4797" s="66">
        <v>44138</v>
      </c>
      <c r="E4797" s="66">
        <v>44158</v>
      </c>
      <c r="F4797" s="133" t="s">
        <v>73</v>
      </c>
      <c r="G4797" s="157" t="s">
        <v>17684</v>
      </c>
      <c r="H4797" s="67"/>
      <c r="I4797" s="68"/>
    </row>
    <row r="4798" spans="1:9" ht="14.25" customHeight="1" x14ac:dyDescent="0.25">
      <c r="A4798" s="167" t="s">
        <v>17685</v>
      </c>
      <c r="B4798" s="64" t="s">
        <v>17686</v>
      </c>
      <c r="C4798" s="65">
        <v>42</v>
      </c>
      <c r="D4798" s="66">
        <v>44138</v>
      </c>
      <c r="E4798" s="66">
        <v>44158</v>
      </c>
      <c r="F4798" s="133" t="s">
        <v>3558</v>
      </c>
      <c r="G4798" s="157" t="s">
        <v>17687</v>
      </c>
      <c r="H4798" s="67"/>
      <c r="I4798" s="68"/>
    </row>
    <row r="4799" spans="1:9" s="73" customFormat="1" ht="14.25" customHeight="1" x14ac:dyDescent="0.25">
      <c r="A4799" s="167" t="s">
        <v>17688</v>
      </c>
      <c r="B4799" s="64" t="s">
        <v>17689</v>
      </c>
      <c r="C4799" s="65">
        <v>42</v>
      </c>
      <c r="D4799" s="66">
        <v>44138</v>
      </c>
      <c r="E4799" s="66">
        <v>44158</v>
      </c>
      <c r="F4799" s="133" t="s">
        <v>181</v>
      </c>
      <c r="G4799" s="157" t="s">
        <v>17690</v>
      </c>
      <c r="H4799" s="67"/>
      <c r="I4799" s="68"/>
    </row>
    <row r="4800" spans="1:9" ht="14.25" customHeight="1" x14ac:dyDescent="0.25">
      <c r="A4800" s="169" t="s">
        <v>17691</v>
      </c>
      <c r="B4800" s="81" t="s">
        <v>17638</v>
      </c>
      <c r="C4800" s="82">
        <v>42</v>
      </c>
      <c r="D4800" s="83">
        <v>44138</v>
      </c>
      <c r="E4800" s="83">
        <v>44158</v>
      </c>
      <c r="F4800" s="136" t="s">
        <v>6050</v>
      </c>
      <c r="G4800" s="158" t="s">
        <v>17692</v>
      </c>
      <c r="H4800" s="84" t="s">
        <v>17693</v>
      </c>
      <c r="I4800" s="80" t="s">
        <v>7224</v>
      </c>
    </row>
    <row r="4801" spans="1:9" ht="14.25" customHeight="1" x14ac:dyDescent="0.25">
      <c r="A4801" s="167" t="s">
        <v>17694</v>
      </c>
      <c r="B4801" s="64" t="s">
        <v>17695</v>
      </c>
      <c r="C4801" s="65">
        <v>42</v>
      </c>
      <c r="D4801" s="66">
        <v>44138</v>
      </c>
      <c r="E4801" s="66">
        <v>44158</v>
      </c>
      <c r="F4801" s="133" t="s">
        <v>1654</v>
      </c>
      <c r="G4801" s="157" t="s">
        <v>17696</v>
      </c>
      <c r="H4801" s="67"/>
      <c r="I4801" s="68"/>
    </row>
    <row r="4802" spans="1:9" ht="14.25" customHeight="1" x14ac:dyDescent="0.25">
      <c r="A4802" s="167" t="s">
        <v>17697</v>
      </c>
      <c r="B4802" s="64" t="s">
        <v>17698</v>
      </c>
      <c r="C4802" s="65">
        <v>42</v>
      </c>
      <c r="D4802" s="66">
        <v>44138</v>
      </c>
      <c r="E4802" s="66">
        <v>44158</v>
      </c>
      <c r="F4802" s="133" t="s">
        <v>115</v>
      </c>
      <c r="G4802" s="157" t="s">
        <v>17699</v>
      </c>
      <c r="H4802" s="67"/>
      <c r="I4802" s="68"/>
    </row>
    <row r="4803" spans="1:9" s="73" customFormat="1" ht="14.25" customHeight="1" x14ac:dyDescent="0.25">
      <c r="A4803" s="167" t="s">
        <v>17700</v>
      </c>
      <c r="B4803" s="64" t="s">
        <v>4601</v>
      </c>
      <c r="C4803" s="65">
        <v>42</v>
      </c>
      <c r="D4803" s="66">
        <v>44138</v>
      </c>
      <c r="E4803" s="66">
        <v>44158</v>
      </c>
      <c r="F4803" s="133" t="s">
        <v>2191</v>
      </c>
      <c r="G4803" s="157" t="s">
        <v>17701</v>
      </c>
      <c r="H4803" s="67"/>
      <c r="I4803" s="68"/>
    </row>
    <row r="4804" spans="1:9" ht="14.25" customHeight="1" x14ac:dyDescent="0.25">
      <c r="A4804" s="167" t="s">
        <v>17702</v>
      </c>
      <c r="B4804" s="64" t="s">
        <v>13357</v>
      </c>
      <c r="C4804" s="65">
        <v>42</v>
      </c>
      <c r="D4804" s="66">
        <v>44138</v>
      </c>
      <c r="E4804" s="66">
        <v>44158</v>
      </c>
      <c r="F4804" s="133" t="s">
        <v>112</v>
      </c>
      <c r="G4804" s="157" t="s">
        <v>17703</v>
      </c>
      <c r="H4804" s="67"/>
      <c r="I4804" s="68"/>
    </row>
    <row r="4805" spans="1:9" ht="14.25" customHeight="1" x14ac:dyDescent="0.25">
      <c r="A4805" s="167" t="s">
        <v>17704</v>
      </c>
      <c r="B4805" s="64" t="s">
        <v>17157</v>
      </c>
      <c r="C4805" s="65">
        <v>42</v>
      </c>
      <c r="D4805" s="66">
        <v>44138</v>
      </c>
      <c r="E4805" s="66">
        <v>44158</v>
      </c>
      <c r="F4805" s="133" t="s">
        <v>112</v>
      </c>
      <c r="G4805" s="157" t="s">
        <v>17705</v>
      </c>
      <c r="H4805" s="67"/>
      <c r="I4805" s="68"/>
    </row>
    <row r="4806" spans="1:9" ht="14.25" customHeight="1" x14ac:dyDescent="0.25">
      <c r="A4806" s="167" t="s">
        <v>17706</v>
      </c>
      <c r="B4806" s="64" t="s">
        <v>4889</v>
      </c>
      <c r="C4806" s="65">
        <v>42</v>
      </c>
      <c r="D4806" s="66">
        <v>44138</v>
      </c>
      <c r="E4806" s="66">
        <v>44158</v>
      </c>
      <c r="F4806" s="133" t="s">
        <v>61</v>
      </c>
      <c r="G4806" s="157" t="s">
        <v>17707</v>
      </c>
      <c r="H4806" s="67"/>
      <c r="I4806" s="68"/>
    </row>
    <row r="4807" spans="1:9" ht="14.25" customHeight="1" x14ac:dyDescent="0.25">
      <c r="A4807" s="167" t="s">
        <v>17708</v>
      </c>
      <c r="B4807" s="64" t="s">
        <v>17709</v>
      </c>
      <c r="C4807" s="65">
        <v>42</v>
      </c>
      <c r="D4807" s="66">
        <v>44138</v>
      </c>
      <c r="E4807" s="66">
        <v>44158</v>
      </c>
      <c r="F4807" s="133" t="s">
        <v>4792</v>
      </c>
      <c r="G4807" s="157" t="s">
        <v>17710</v>
      </c>
      <c r="H4807" s="126"/>
      <c r="I4807" s="68"/>
    </row>
    <row r="4808" spans="1:9" ht="14.25" customHeight="1" x14ac:dyDescent="0.25">
      <c r="A4808" s="168" t="s">
        <v>17711</v>
      </c>
      <c r="B4808" s="17" t="s">
        <v>17638</v>
      </c>
      <c r="C4808" s="60">
        <v>42</v>
      </c>
      <c r="D4808" s="61">
        <v>44138</v>
      </c>
      <c r="E4808" s="61">
        <v>44158</v>
      </c>
      <c r="F4808" s="132" t="s">
        <v>1074</v>
      </c>
      <c r="G4808" s="159" t="s">
        <v>17712</v>
      </c>
      <c r="H4808" s="62" t="s">
        <v>17411</v>
      </c>
      <c r="I4808" s="59" t="s">
        <v>7129</v>
      </c>
    </row>
    <row r="4809" spans="1:9" ht="14.25" customHeight="1" x14ac:dyDescent="0.25">
      <c r="A4809" s="167" t="s">
        <v>17713</v>
      </c>
      <c r="B4809" s="64" t="s">
        <v>9696</v>
      </c>
      <c r="C4809" s="65">
        <v>42</v>
      </c>
      <c r="D4809" s="66">
        <v>44138</v>
      </c>
      <c r="E4809" s="66">
        <v>44158</v>
      </c>
      <c r="F4809" s="133" t="s">
        <v>3032</v>
      </c>
      <c r="G4809" s="157" t="s">
        <v>17714</v>
      </c>
      <c r="H4809" s="67"/>
      <c r="I4809" s="68"/>
    </row>
    <row r="4810" spans="1:9" ht="14.25" customHeight="1" x14ac:dyDescent="0.25">
      <c r="A4810" s="139" t="s">
        <v>17715</v>
      </c>
      <c r="B4810" s="64" t="s">
        <v>17638</v>
      </c>
      <c r="C4810" s="65">
        <v>42</v>
      </c>
      <c r="D4810" s="66">
        <v>44138</v>
      </c>
      <c r="E4810" s="66">
        <v>44158</v>
      </c>
      <c r="F4810" s="63" t="s">
        <v>771</v>
      </c>
      <c r="G4810" s="64" t="s">
        <v>17716</v>
      </c>
      <c r="H4810" s="67"/>
      <c r="I4810" s="68"/>
    </row>
    <row r="4811" spans="1:9" ht="14.25" customHeight="1" x14ac:dyDescent="0.25">
      <c r="A4811" s="167" t="s">
        <v>17717</v>
      </c>
      <c r="B4811" s="64" t="s">
        <v>4652</v>
      </c>
      <c r="C4811" s="65">
        <v>42</v>
      </c>
      <c r="D4811" s="66">
        <v>44138</v>
      </c>
      <c r="E4811" s="66">
        <v>44158</v>
      </c>
      <c r="F4811" s="133" t="s">
        <v>1139</v>
      </c>
      <c r="G4811" s="157" t="s">
        <v>17718</v>
      </c>
      <c r="H4811" s="67"/>
      <c r="I4811" s="68"/>
    </row>
    <row r="4812" spans="1:9" s="73" customFormat="1" ht="14.25" customHeight="1" x14ac:dyDescent="0.25">
      <c r="A4812" s="167" t="s">
        <v>17719</v>
      </c>
      <c r="B4812" s="64" t="s">
        <v>14415</v>
      </c>
      <c r="C4812" s="65">
        <v>42</v>
      </c>
      <c r="D4812" s="66">
        <v>44138</v>
      </c>
      <c r="E4812" s="66">
        <v>44158</v>
      </c>
      <c r="F4812" s="133" t="s">
        <v>197</v>
      </c>
      <c r="G4812" s="157" t="s">
        <v>17720</v>
      </c>
      <c r="H4812" s="67"/>
      <c r="I4812" s="72"/>
    </row>
    <row r="4813" spans="1:9" ht="14.25" customHeight="1" x14ac:dyDescent="0.25">
      <c r="A4813" s="167" t="s">
        <v>17721</v>
      </c>
      <c r="B4813" s="64" t="s">
        <v>17722</v>
      </c>
      <c r="C4813" s="65">
        <v>43</v>
      </c>
      <c r="D4813" s="66">
        <v>44145</v>
      </c>
      <c r="E4813" s="66">
        <v>44165</v>
      </c>
      <c r="F4813" s="180" t="s">
        <v>4932</v>
      </c>
      <c r="G4813" s="173" t="s">
        <v>17723</v>
      </c>
      <c r="H4813" s="67"/>
      <c r="I4813" s="68"/>
    </row>
    <row r="4814" spans="1:9" ht="14.25" customHeight="1" x14ac:dyDescent="0.25">
      <c r="A4814" s="167" t="s">
        <v>17724</v>
      </c>
      <c r="B4814" s="64" t="s">
        <v>7141</v>
      </c>
      <c r="C4814" s="65">
        <v>43</v>
      </c>
      <c r="D4814" s="66">
        <v>44145</v>
      </c>
      <c r="E4814" s="66">
        <v>44165</v>
      </c>
      <c r="F4814" s="180" t="s">
        <v>2475</v>
      </c>
      <c r="G4814" s="173" t="s">
        <v>17725</v>
      </c>
      <c r="H4814" s="67"/>
      <c r="I4814" s="68"/>
    </row>
    <row r="4815" spans="1:9" ht="14.25" customHeight="1" x14ac:dyDescent="0.25">
      <c r="A4815" s="167" t="s">
        <v>17726</v>
      </c>
      <c r="B4815" s="64" t="s">
        <v>4453</v>
      </c>
      <c r="C4815" s="65">
        <v>43</v>
      </c>
      <c r="D4815" s="66">
        <v>44145</v>
      </c>
      <c r="E4815" s="66">
        <v>44165</v>
      </c>
      <c r="F4815" s="180" t="s">
        <v>88</v>
      </c>
      <c r="G4815" s="173" t="s">
        <v>17727</v>
      </c>
      <c r="H4815" s="67"/>
      <c r="I4815" s="68"/>
    </row>
    <row r="4816" spans="1:9" s="75" customFormat="1" ht="14.25" customHeight="1" x14ac:dyDescent="0.25">
      <c r="A4816" s="168" t="s">
        <v>17728</v>
      </c>
      <c r="B4816" s="17" t="s">
        <v>17729</v>
      </c>
      <c r="C4816" s="60">
        <v>43</v>
      </c>
      <c r="D4816" s="61">
        <v>44145</v>
      </c>
      <c r="E4816" s="61">
        <v>44165</v>
      </c>
      <c r="F4816" s="182" t="s">
        <v>1584</v>
      </c>
      <c r="G4816" s="175" t="s">
        <v>17730</v>
      </c>
      <c r="H4816" s="62" t="s">
        <v>15594</v>
      </c>
      <c r="I4816" s="59" t="s">
        <v>7129</v>
      </c>
    </row>
    <row r="4817" spans="1:9" s="73" customFormat="1" ht="14.25" customHeight="1" x14ac:dyDescent="0.25">
      <c r="A4817" s="167" t="s">
        <v>17731</v>
      </c>
      <c r="B4817" s="64" t="s">
        <v>4387</v>
      </c>
      <c r="C4817" s="65">
        <v>43</v>
      </c>
      <c r="D4817" s="66">
        <v>44145</v>
      </c>
      <c r="E4817" s="66">
        <v>44165</v>
      </c>
      <c r="F4817" s="180" t="s">
        <v>1454</v>
      </c>
      <c r="G4817" s="173" t="s">
        <v>17732</v>
      </c>
      <c r="H4817" s="67"/>
      <c r="I4817" s="68"/>
    </row>
    <row r="4818" spans="1:9" ht="14.25" customHeight="1" x14ac:dyDescent="0.25">
      <c r="A4818" s="167" t="s">
        <v>17733</v>
      </c>
      <c r="B4818" s="64" t="s">
        <v>14943</v>
      </c>
      <c r="C4818" s="65">
        <v>43</v>
      </c>
      <c r="D4818" s="66">
        <v>44145</v>
      </c>
      <c r="E4818" s="66">
        <v>44165</v>
      </c>
      <c r="F4818" s="180" t="s">
        <v>1454</v>
      </c>
      <c r="G4818" s="173" t="s">
        <v>17734</v>
      </c>
      <c r="H4818" s="67"/>
      <c r="I4818" s="68"/>
    </row>
    <row r="4819" spans="1:9" ht="14.25" customHeight="1" x14ac:dyDescent="0.25">
      <c r="A4819" s="167" t="s">
        <v>17735</v>
      </c>
      <c r="B4819" s="64" t="s">
        <v>17736</v>
      </c>
      <c r="C4819" s="65">
        <v>43</v>
      </c>
      <c r="D4819" s="66">
        <v>44145</v>
      </c>
      <c r="E4819" s="66">
        <v>44165</v>
      </c>
      <c r="F4819" s="180" t="s">
        <v>1454</v>
      </c>
      <c r="G4819" s="173" t="s">
        <v>17737</v>
      </c>
      <c r="H4819" s="67"/>
      <c r="I4819" s="68"/>
    </row>
    <row r="4820" spans="1:9" ht="14.25" customHeight="1" x14ac:dyDescent="0.25">
      <c r="A4820" s="168" t="s">
        <v>17738</v>
      </c>
      <c r="B4820" s="17" t="s">
        <v>17638</v>
      </c>
      <c r="C4820" s="60">
        <v>43</v>
      </c>
      <c r="D4820" s="61">
        <v>44145</v>
      </c>
      <c r="E4820" s="61">
        <v>44165</v>
      </c>
      <c r="F4820" s="182" t="s">
        <v>5073</v>
      </c>
      <c r="G4820" s="175" t="s">
        <v>17739</v>
      </c>
      <c r="H4820" s="62" t="s">
        <v>17740</v>
      </c>
      <c r="I4820" s="59" t="s">
        <v>7129</v>
      </c>
    </row>
    <row r="4821" spans="1:9" ht="14.25" customHeight="1" x14ac:dyDescent="0.25">
      <c r="A4821" s="168" t="s">
        <v>17738</v>
      </c>
      <c r="B4821" s="17" t="s">
        <v>17638</v>
      </c>
      <c r="C4821" s="60">
        <v>43</v>
      </c>
      <c r="D4821" s="61">
        <v>44145</v>
      </c>
      <c r="E4821" s="61">
        <v>44165</v>
      </c>
      <c r="F4821" s="182" t="s">
        <v>5073</v>
      </c>
      <c r="G4821" s="175" t="s">
        <v>17739</v>
      </c>
      <c r="H4821" s="62" t="s">
        <v>9252</v>
      </c>
      <c r="I4821" s="59" t="s">
        <v>7129</v>
      </c>
    </row>
    <row r="4822" spans="1:9" ht="14.25" customHeight="1" x14ac:dyDescent="0.25">
      <c r="A4822" s="168" t="s">
        <v>17738</v>
      </c>
      <c r="B4822" s="17" t="s">
        <v>17638</v>
      </c>
      <c r="C4822" s="60">
        <v>43</v>
      </c>
      <c r="D4822" s="61">
        <v>44145</v>
      </c>
      <c r="E4822" s="61">
        <v>44165</v>
      </c>
      <c r="F4822" s="182" t="s">
        <v>5073</v>
      </c>
      <c r="G4822" s="175" t="s">
        <v>17739</v>
      </c>
      <c r="H4822" s="62" t="s">
        <v>17741</v>
      </c>
      <c r="I4822" s="59" t="s">
        <v>7129</v>
      </c>
    </row>
    <row r="4823" spans="1:9" ht="14.25" customHeight="1" x14ac:dyDescent="0.25">
      <c r="A4823" s="168" t="s">
        <v>17738</v>
      </c>
      <c r="B4823" s="17" t="s">
        <v>17638</v>
      </c>
      <c r="C4823" s="60">
        <v>43</v>
      </c>
      <c r="D4823" s="61">
        <v>44145</v>
      </c>
      <c r="E4823" s="61">
        <v>44165</v>
      </c>
      <c r="F4823" s="182" t="s">
        <v>5073</v>
      </c>
      <c r="G4823" s="175" t="s">
        <v>17739</v>
      </c>
      <c r="H4823" s="62" t="s">
        <v>17741</v>
      </c>
      <c r="I4823" s="59" t="s">
        <v>7129</v>
      </c>
    </row>
    <row r="4824" spans="1:9" ht="14.25" customHeight="1" x14ac:dyDescent="0.25">
      <c r="A4824" s="168" t="s">
        <v>17738</v>
      </c>
      <c r="B4824" s="17" t="s">
        <v>17638</v>
      </c>
      <c r="C4824" s="60">
        <v>43</v>
      </c>
      <c r="D4824" s="61">
        <v>44145</v>
      </c>
      <c r="E4824" s="61">
        <v>44165</v>
      </c>
      <c r="F4824" s="182" t="s">
        <v>5073</v>
      </c>
      <c r="G4824" s="175" t="s">
        <v>17739</v>
      </c>
      <c r="H4824" s="62" t="s">
        <v>17742</v>
      </c>
      <c r="I4824" s="59" t="s">
        <v>7129</v>
      </c>
    </row>
    <row r="4825" spans="1:9" ht="14.25" customHeight="1" x14ac:dyDescent="0.25">
      <c r="A4825" s="168" t="s">
        <v>17743</v>
      </c>
      <c r="B4825" s="17" t="s">
        <v>9779</v>
      </c>
      <c r="C4825" s="60">
        <v>43</v>
      </c>
      <c r="D4825" s="61">
        <v>44145</v>
      </c>
      <c r="E4825" s="61">
        <v>44165</v>
      </c>
      <c r="F4825" s="182" t="s">
        <v>2635</v>
      </c>
      <c r="G4825" s="175" t="s">
        <v>17744</v>
      </c>
      <c r="H4825" s="62" t="s">
        <v>13082</v>
      </c>
      <c r="I4825" s="59" t="s">
        <v>7129</v>
      </c>
    </row>
    <row r="4826" spans="1:9" ht="14.25" customHeight="1" x14ac:dyDescent="0.25">
      <c r="A4826" s="167" t="s">
        <v>17745</v>
      </c>
      <c r="B4826" s="64" t="s">
        <v>8299</v>
      </c>
      <c r="C4826" s="65">
        <v>43</v>
      </c>
      <c r="D4826" s="66">
        <v>44145</v>
      </c>
      <c r="E4826" s="66">
        <v>44165</v>
      </c>
      <c r="F4826" s="180" t="s">
        <v>5098</v>
      </c>
      <c r="G4826" s="173" t="s">
        <v>17746</v>
      </c>
      <c r="H4826" s="67"/>
      <c r="I4826" s="95"/>
    </row>
    <row r="4827" spans="1:9" ht="14.25" customHeight="1" x14ac:dyDescent="0.25">
      <c r="A4827" s="169" t="s">
        <v>17747</v>
      </c>
      <c r="B4827" s="81" t="s">
        <v>7478</v>
      </c>
      <c r="C4827" s="82">
        <v>43</v>
      </c>
      <c r="D4827" s="83">
        <v>44145</v>
      </c>
      <c r="E4827" s="83">
        <v>44165</v>
      </c>
      <c r="F4827" s="181" t="s">
        <v>842</v>
      </c>
      <c r="G4827" s="177" t="s">
        <v>17748</v>
      </c>
      <c r="H4827" s="84" t="s">
        <v>17749</v>
      </c>
      <c r="I4827" s="80" t="s">
        <v>7224</v>
      </c>
    </row>
    <row r="4828" spans="1:9" ht="14.25" customHeight="1" x14ac:dyDescent="0.25">
      <c r="A4828" s="168" t="s">
        <v>17750</v>
      </c>
      <c r="B4828" s="17" t="s">
        <v>17722</v>
      </c>
      <c r="C4828" s="60">
        <v>43</v>
      </c>
      <c r="D4828" s="61">
        <v>44145</v>
      </c>
      <c r="E4828" s="61">
        <v>44165</v>
      </c>
      <c r="F4828" s="182" t="s">
        <v>5126</v>
      </c>
      <c r="G4828" s="175" t="s">
        <v>17751</v>
      </c>
      <c r="H4828" s="62" t="s">
        <v>9855</v>
      </c>
      <c r="I4828" s="59" t="s">
        <v>7129</v>
      </c>
    </row>
    <row r="4829" spans="1:9" ht="14.25" customHeight="1" x14ac:dyDescent="0.25">
      <c r="A4829" s="167" t="s">
        <v>17752</v>
      </c>
      <c r="B4829" s="64" t="s">
        <v>17722</v>
      </c>
      <c r="C4829" s="65">
        <v>43</v>
      </c>
      <c r="D4829" s="66">
        <v>44145</v>
      </c>
      <c r="E4829" s="66">
        <v>44165</v>
      </c>
      <c r="F4829" s="180" t="s">
        <v>5126</v>
      </c>
      <c r="G4829" s="173" t="s">
        <v>17753</v>
      </c>
      <c r="H4829" s="67"/>
      <c r="I4829" s="68"/>
    </row>
    <row r="4830" spans="1:9" s="75" customFormat="1" ht="14.25" customHeight="1" x14ac:dyDescent="0.25">
      <c r="A4830" s="167" t="s">
        <v>17754</v>
      </c>
      <c r="B4830" s="64" t="s">
        <v>17722</v>
      </c>
      <c r="C4830" s="65">
        <v>43</v>
      </c>
      <c r="D4830" s="66">
        <v>44145</v>
      </c>
      <c r="E4830" s="66">
        <v>44165</v>
      </c>
      <c r="F4830" s="180" t="s">
        <v>5126</v>
      </c>
      <c r="G4830" s="173" t="s">
        <v>17755</v>
      </c>
      <c r="H4830" s="67"/>
      <c r="I4830" s="68"/>
    </row>
    <row r="4831" spans="1:9" ht="14.25" customHeight="1" x14ac:dyDescent="0.25">
      <c r="A4831" s="167" t="s">
        <v>17756</v>
      </c>
      <c r="B4831" s="64" t="s">
        <v>17757</v>
      </c>
      <c r="C4831" s="65">
        <v>43</v>
      </c>
      <c r="D4831" s="66">
        <v>44145</v>
      </c>
      <c r="E4831" s="66">
        <v>44165</v>
      </c>
      <c r="F4831" s="180" t="s">
        <v>3174</v>
      </c>
      <c r="G4831" s="173" t="s">
        <v>17758</v>
      </c>
      <c r="H4831" s="67"/>
      <c r="I4831" s="68"/>
    </row>
    <row r="4832" spans="1:9" ht="14.25" customHeight="1" x14ac:dyDescent="0.25">
      <c r="A4832" s="167" t="s">
        <v>17759</v>
      </c>
      <c r="B4832" s="64" t="s">
        <v>4664</v>
      </c>
      <c r="C4832" s="65">
        <v>43</v>
      </c>
      <c r="D4832" s="66">
        <v>44145</v>
      </c>
      <c r="E4832" s="66">
        <v>44165</v>
      </c>
      <c r="F4832" s="180" t="s">
        <v>793</v>
      </c>
      <c r="G4832" s="173" t="s">
        <v>17760</v>
      </c>
      <c r="H4832" s="67"/>
      <c r="I4832" s="68"/>
    </row>
    <row r="4833" spans="1:9" ht="14.25" customHeight="1" x14ac:dyDescent="0.25">
      <c r="A4833" s="169" t="s">
        <v>17761</v>
      </c>
      <c r="B4833" s="81" t="s">
        <v>17762</v>
      </c>
      <c r="C4833" s="82">
        <v>43</v>
      </c>
      <c r="D4833" s="83">
        <v>44145</v>
      </c>
      <c r="E4833" s="83">
        <v>44165</v>
      </c>
      <c r="F4833" s="181" t="s">
        <v>793</v>
      </c>
      <c r="G4833" s="177" t="s">
        <v>17763</v>
      </c>
      <c r="H4833" s="84" t="s">
        <v>17764</v>
      </c>
      <c r="I4833" s="80" t="s">
        <v>7224</v>
      </c>
    </row>
    <row r="4834" spans="1:9" ht="14.25" customHeight="1" x14ac:dyDescent="0.25">
      <c r="A4834" s="167" t="s">
        <v>17765</v>
      </c>
      <c r="B4834" s="64" t="s">
        <v>17766</v>
      </c>
      <c r="C4834" s="65">
        <v>43</v>
      </c>
      <c r="D4834" s="66">
        <v>44145</v>
      </c>
      <c r="E4834" s="66">
        <v>44165</v>
      </c>
      <c r="F4834" s="180" t="s">
        <v>948</v>
      </c>
      <c r="G4834" s="173" t="s">
        <v>17767</v>
      </c>
      <c r="H4834" s="67"/>
      <c r="I4834" s="72"/>
    </row>
    <row r="4835" spans="1:9" ht="14.25" customHeight="1" x14ac:dyDescent="0.25">
      <c r="A4835" s="167" t="s">
        <v>17768</v>
      </c>
      <c r="B4835" s="64" t="s">
        <v>4612</v>
      </c>
      <c r="C4835" s="65">
        <v>43</v>
      </c>
      <c r="D4835" s="66">
        <v>44145</v>
      </c>
      <c r="E4835" s="66">
        <v>44165</v>
      </c>
      <c r="F4835" s="180" t="s">
        <v>948</v>
      </c>
      <c r="G4835" s="173" t="s">
        <v>17769</v>
      </c>
      <c r="H4835" s="67"/>
      <c r="I4835" s="68"/>
    </row>
    <row r="4836" spans="1:9" ht="14.25" customHeight="1" x14ac:dyDescent="0.25">
      <c r="A4836" s="167" t="s">
        <v>17770</v>
      </c>
      <c r="B4836" s="64" t="s">
        <v>4612</v>
      </c>
      <c r="C4836" s="65">
        <v>43</v>
      </c>
      <c r="D4836" s="66">
        <v>44145</v>
      </c>
      <c r="E4836" s="66">
        <v>44165</v>
      </c>
      <c r="F4836" s="180" t="s">
        <v>948</v>
      </c>
      <c r="G4836" s="173" t="s">
        <v>17771</v>
      </c>
      <c r="H4836" s="67"/>
      <c r="I4836" s="68"/>
    </row>
    <row r="4837" spans="1:9" ht="14.25" customHeight="1" x14ac:dyDescent="0.25">
      <c r="A4837" s="167" t="s">
        <v>17772</v>
      </c>
      <c r="B4837" s="64" t="s">
        <v>4612</v>
      </c>
      <c r="C4837" s="65">
        <v>43</v>
      </c>
      <c r="D4837" s="66">
        <v>44145</v>
      </c>
      <c r="E4837" s="66">
        <v>44165</v>
      </c>
      <c r="F4837" s="180" t="s">
        <v>948</v>
      </c>
      <c r="G4837" s="173" t="s">
        <v>17773</v>
      </c>
      <c r="H4837" s="67"/>
      <c r="I4837" s="68"/>
    </row>
    <row r="4838" spans="1:9" ht="14.25" customHeight="1" x14ac:dyDescent="0.25">
      <c r="A4838" s="167" t="s">
        <v>17774</v>
      </c>
      <c r="B4838" s="64" t="s">
        <v>8797</v>
      </c>
      <c r="C4838" s="65">
        <v>43</v>
      </c>
      <c r="D4838" s="66">
        <v>44145</v>
      </c>
      <c r="E4838" s="66">
        <v>44165</v>
      </c>
      <c r="F4838" s="180" t="s">
        <v>663</v>
      </c>
      <c r="G4838" s="173" t="s">
        <v>17775</v>
      </c>
      <c r="H4838" s="67"/>
      <c r="I4838" s="68"/>
    </row>
    <row r="4839" spans="1:9" ht="14.25" customHeight="1" x14ac:dyDescent="0.25">
      <c r="A4839" s="169" t="s">
        <v>17776</v>
      </c>
      <c r="B4839" s="81" t="s">
        <v>17722</v>
      </c>
      <c r="C4839" s="82">
        <v>43</v>
      </c>
      <c r="D4839" s="83">
        <v>44145</v>
      </c>
      <c r="E4839" s="83">
        <v>44165</v>
      </c>
      <c r="F4839" s="181" t="s">
        <v>663</v>
      </c>
      <c r="G4839" s="177" t="s">
        <v>17777</v>
      </c>
      <c r="H4839" s="84" t="s">
        <v>17778</v>
      </c>
      <c r="I4839" s="80" t="s">
        <v>7224</v>
      </c>
    </row>
    <row r="4840" spans="1:9" ht="14.25" customHeight="1" x14ac:dyDescent="0.25">
      <c r="A4840" s="167" t="s">
        <v>17779</v>
      </c>
      <c r="B4840" s="64" t="s">
        <v>17722</v>
      </c>
      <c r="C4840" s="65">
        <v>43</v>
      </c>
      <c r="D4840" s="66">
        <v>44145</v>
      </c>
      <c r="E4840" s="66">
        <v>44165</v>
      </c>
      <c r="F4840" s="180" t="s">
        <v>663</v>
      </c>
      <c r="G4840" s="173" t="s">
        <v>17780</v>
      </c>
      <c r="H4840" s="126"/>
      <c r="I4840" s="68"/>
    </row>
    <row r="4841" spans="1:9" ht="14.25" customHeight="1" x14ac:dyDescent="0.25">
      <c r="A4841" s="168" t="s">
        <v>17781</v>
      </c>
      <c r="B4841" s="17" t="s">
        <v>7538</v>
      </c>
      <c r="C4841" s="60">
        <v>43</v>
      </c>
      <c r="D4841" s="61">
        <v>44145</v>
      </c>
      <c r="E4841" s="61">
        <v>44165</v>
      </c>
      <c r="F4841" s="182" t="s">
        <v>5182</v>
      </c>
      <c r="G4841" s="175" t="s">
        <v>17782</v>
      </c>
      <c r="H4841" s="62" t="s">
        <v>17783</v>
      </c>
      <c r="I4841" s="59" t="s">
        <v>7129</v>
      </c>
    </row>
    <row r="4842" spans="1:9" s="75" customFormat="1" ht="14.25" customHeight="1" x14ac:dyDescent="0.25">
      <c r="A4842" s="167" t="s">
        <v>17784</v>
      </c>
      <c r="B4842" s="64" t="s">
        <v>7538</v>
      </c>
      <c r="C4842" s="65">
        <v>43</v>
      </c>
      <c r="D4842" s="66">
        <v>44145</v>
      </c>
      <c r="E4842" s="66">
        <v>44165</v>
      </c>
      <c r="F4842" s="180" t="s">
        <v>5182</v>
      </c>
      <c r="G4842" s="173" t="s">
        <v>17785</v>
      </c>
      <c r="H4842" s="67"/>
      <c r="I4842" s="95"/>
    </row>
    <row r="4843" spans="1:9" s="75" customFormat="1" ht="14.25" customHeight="1" x14ac:dyDescent="0.25">
      <c r="A4843" s="167" t="s">
        <v>17786</v>
      </c>
      <c r="B4843" s="64" t="s">
        <v>17647</v>
      </c>
      <c r="C4843" s="65">
        <v>43</v>
      </c>
      <c r="D4843" s="66">
        <v>44145</v>
      </c>
      <c r="E4843" s="66">
        <v>44165</v>
      </c>
      <c r="F4843" s="180" t="s">
        <v>1553</v>
      </c>
      <c r="G4843" s="173" t="s">
        <v>17787</v>
      </c>
      <c r="H4843" s="67"/>
      <c r="I4843" s="68"/>
    </row>
    <row r="4844" spans="1:9" ht="14.25" customHeight="1" x14ac:dyDescent="0.25">
      <c r="A4844" s="167" t="s">
        <v>17788</v>
      </c>
      <c r="B4844" s="64" t="s">
        <v>7300</v>
      </c>
      <c r="C4844" s="65">
        <v>43</v>
      </c>
      <c r="D4844" s="66">
        <v>44145</v>
      </c>
      <c r="E4844" s="66">
        <v>44165</v>
      </c>
      <c r="F4844" s="180" t="s">
        <v>129</v>
      </c>
      <c r="G4844" s="173" t="s">
        <v>17789</v>
      </c>
      <c r="H4844" s="67"/>
      <c r="I4844" s="68"/>
    </row>
    <row r="4845" spans="1:9" ht="14.25" customHeight="1" x14ac:dyDescent="0.25">
      <c r="A4845" s="167" t="s">
        <v>17790</v>
      </c>
      <c r="B4845" s="64" t="s">
        <v>7538</v>
      </c>
      <c r="C4845" s="65">
        <v>43</v>
      </c>
      <c r="D4845" s="66">
        <v>44145</v>
      </c>
      <c r="E4845" s="66">
        <v>44165</v>
      </c>
      <c r="F4845" s="180" t="s">
        <v>129</v>
      </c>
      <c r="G4845" s="173" t="s">
        <v>17791</v>
      </c>
      <c r="H4845" s="67"/>
      <c r="I4845" s="95"/>
    </row>
    <row r="4846" spans="1:9" ht="14.25" customHeight="1" x14ac:dyDescent="0.25">
      <c r="A4846" s="167" t="s">
        <v>17792</v>
      </c>
      <c r="B4846" s="64" t="s">
        <v>11655</v>
      </c>
      <c r="C4846" s="65">
        <v>43</v>
      </c>
      <c r="D4846" s="66">
        <v>44145</v>
      </c>
      <c r="E4846" s="66">
        <v>44165</v>
      </c>
      <c r="F4846" s="180" t="s">
        <v>5210</v>
      </c>
      <c r="G4846" s="173" t="s">
        <v>17793</v>
      </c>
      <c r="H4846" s="67"/>
      <c r="I4846" s="68"/>
    </row>
    <row r="4847" spans="1:9" ht="14.25" customHeight="1" x14ac:dyDescent="0.25">
      <c r="A4847" s="167" t="s">
        <v>17794</v>
      </c>
      <c r="B4847" s="64" t="s">
        <v>7235</v>
      </c>
      <c r="C4847" s="65">
        <v>43</v>
      </c>
      <c r="D4847" s="66">
        <v>44145</v>
      </c>
      <c r="E4847" s="66">
        <v>44165</v>
      </c>
      <c r="F4847" s="180" t="s">
        <v>312</v>
      </c>
      <c r="G4847" s="173" t="s">
        <v>17795</v>
      </c>
      <c r="H4847" s="67"/>
      <c r="I4847" s="68"/>
    </row>
    <row r="4848" spans="1:9" ht="14.25" customHeight="1" x14ac:dyDescent="0.25">
      <c r="A4848" s="167" t="s">
        <v>17796</v>
      </c>
      <c r="B4848" s="64" t="s">
        <v>4102</v>
      </c>
      <c r="C4848" s="65">
        <v>43</v>
      </c>
      <c r="D4848" s="66">
        <v>44145</v>
      </c>
      <c r="E4848" s="66">
        <v>44165</v>
      </c>
      <c r="F4848" s="180" t="s">
        <v>361</v>
      </c>
      <c r="G4848" s="173" t="s">
        <v>17797</v>
      </c>
      <c r="H4848" s="67"/>
      <c r="I4848" s="68"/>
    </row>
    <row r="4849" spans="1:9" ht="14.25" customHeight="1" x14ac:dyDescent="0.25">
      <c r="A4849" s="167" t="s">
        <v>17798</v>
      </c>
      <c r="B4849" s="64" t="s">
        <v>4102</v>
      </c>
      <c r="C4849" s="65">
        <v>43</v>
      </c>
      <c r="D4849" s="66">
        <v>44145</v>
      </c>
      <c r="E4849" s="66">
        <v>44165</v>
      </c>
      <c r="F4849" s="180" t="s">
        <v>361</v>
      </c>
      <c r="G4849" s="173" t="s">
        <v>17799</v>
      </c>
      <c r="H4849" s="67"/>
      <c r="I4849" s="68"/>
    </row>
    <row r="4850" spans="1:9" ht="14.25" customHeight="1" x14ac:dyDescent="0.25">
      <c r="A4850" s="167" t="s">
        <v>17800</v>
      </c>
      <c r="B4850" s="64" t="s">
        <v>4102</v>
      </c>
      <c r="C4850" s="65">
        <v>43</v>
      </c>
      <c r="D4850" s="66">
        <v>44145</v>
      </c>
      <c r="E4850" s="66">
        <v>44165</v>
      </c>
      <c r="F4850" s="180" t="s">
        <v>361</v>
      </c>
      <c r="G4850" s="173" t="s">
        <v>17801</v>
      </c>
      <c r="H4850" s="67"/>
      <c r="I4850" s="68"/>
    </row>
    <row r="4851" spans="1:9" s="75" customFormat="1" ht="14.25" customHeight="1" x14ac:dyDescent="0.25">
      <c r="A4851" s="168" t="s">
        <v>17802</v>
      </c>
      <c r="B4851" s="17" t="s">
        <v>4547</v>
      </c>
      <c r="C4851" s="60">
        <v>43</v>
      </c>
      <c r="D4851" s="61">
        <v>44145</v>
      </c>
      <c r="E4851" s="61">
        <v>44165</v>
      </c>
      <c r="F4851" s="182" t="s">
        <v>392</v>
      </c>
      <c r="G4851" s="175" t="s">
        <v>17803</v>
      </c>
      <c r="H4851" s="62" t="s">
        <v>9532</v>
      </c>
      <c r="I4851" s="59" t="s">
        <v>7129</v>
      </c>
    </row>
    <row r="4852" spans="1:9" s="75" customFormat="1" ht="14.25" customHeight="1" x14ac:dyDescent="0.25">
      <c r="A4852" s="168" t="s">
        <v>17804</v>
      </c>
      <c r="B4852" s="17" t="s">
        <v>4547</v>
      </c>
      <c r="C4852" s="60">
        <v>43</v>
      </c>
      <c r="D4852" s="61">
        <v>44145</v>
      </c>
      <c r="E4852" s="61">
        <v>44165</v>
      </c>
      <c r="F4852" s="182" t="s">
        <v>392</v>
      </c>
      <c r="G4852" s="175" t="s">
        <v>17805</v>
      </c>
      <c r="H4852" s="62" t="s">
        <v>9532</v>
      </c>
      <c r="I4852" s="59" t="s">
        <v>7129</v>
      </c>
    </row>
    <row r="4853" spans="1:9" s="75" customFormat="1" ht="14.25" customHeight="1" x14ac:dyDescent="0.25">
      <c r="A4853" s="167" t="s">
        <v>17806</v>
      </c>
      <c r="B4853" s="64" t="s">
        <v>4547</v>
      </c>
      <c r="C4853" s="65">
        <v>43</v>
      </c>
      <c r="D4853" s="66">
        <v>44145</v>
      </c>
      <c r="E4853" s="66">
        <v>44165</v>
      </c>
      <c r="F4853" s="180" t="s">
        <v>392</v>
      </c>
      <c r="G4853" s="173" t="s">
        <v>17807</v>
      </c>
      <c r="H4853" s="67"/>
      <c r="I4853" s="68"/>
    </row>
    <row r="4854" spans="1:9" s="75" customFormat="1" ht="14.25" customHeight="1" x14ac:dyDescent="0.25">
      <c r="A4854" s="168" t="s">
        <v>17808</v>
      </c>
      <c r="B4854" s="17" t="s">
        <v>10929</v>
      </c>
      <c r="C4854" s="60">
        <v>43</v>
      </c>
      <c r="D4854" s="61">
        <v>44145</v>
      </c>
      <c r="E4854" s="61">
        <v>44165</v>
      </c>
      <c r="F4854" s="182" t="s">
        <v>635</v>
      </c>
      <c r="G4854" s="175" t="s">
        <v>17809</v>
      </c>
      <c r="H4854" s="62" t="s">
        <v>17810</v>
      </c>
      <c r="I4854" s="59" t="s">
        <v>7129</v>
      </c>
    </row>
    <row r="4855" spans="1:9" s="75" customFormat="1" ht="14.25" customHeight="1" x14ac:dyDescent="0.25">
      <c r="A4855" s="167" t="s">
        <v>17811</v>
      </c>
      <c r="B4855" s="64" t="s">
        <v>14359</v>
      </c>
      <c r="C4855" s="65">
        <v>43</v>
      </c>
      <c r="D4855" s="66">
        <v>44145</v>
      </c>
      <c r="E4855" s="66">
        <v>44165</v>
      </c>
      <c r="F4855" s="180" t="s">
        <v>332</v>
      </c>
      <c r="G4855" s="173" t="s">
        <v>17812</v>
      </c>
      <c r="H4855" s="67"/>
      <c r="I4855" s="68"/>
    </row>
    <row r="4856" spans="1:9" s="75" customFormat="1" ht="14.25" customHeight="1" x14ac:dyDescent="0.25">
      <c r="A4856" s="167" t="s">
        <v>17813</v>
      </c>
      <c r="B4856" s="64" t="s">
        <v>17722</v>
      </c>
      <c r="C4856" s="65">
        <v>43</v>
      </c>
      <c r="D4856" s="66">
        <v>44145</v>
      </c>
      <c r="E4856" s="66">
        <v>44165</v>
      </c>
      <c r="F4856" s="180" t="s">
        <v>2100</v>
      </c>
      <c r="G4856" s="173" t="s">
        <v>17814</v>
      </c>
      <c r="H4856" s="67"/>
      <c r="I4856" s="68"/>
    </row>
    <row r="4857" spans="1:9" s="75" customFormat="1" ht="14.25" customHeight="1" x14ac:dyDescent="0.25">
      <c r="A4857" s="167" t="s">
        <v>17815</v>
      </c>
      <c r="B4857" s="64" t="s">
        <v>17816</v>
      </c>
      <c r="C4857" s="65">
        <v>43</v>
      </c>
      <c r="D4857" s="66">
        <v>44145</v>
      </c>
      <c r="E4857" s="66">
        <v>44165</v>
      </c>
      <c r="F4857" s="180" t="s">
        <v>975</v>
      </c>
      <c r="G4857" s="173" t="s">
        <v>17817</v>
      </c>
      <c r="H4857" s="67"/>
      <c r="I4857" s="68"/>
    </row>
    <row r="4858" spans="1:9" s="73" customFormat="1" ht="14.25" customHeight="1" x14ac:dyDescent="0.25">
      <c r="A4858" s="167" t="s">
        <v>17818</v>
      </c>
      <c r="B4858" s="64" t="s">
        <v>17819</v>
      </c>
      <c r="C4858" s="65">
        <v>43</v>
      </c>
      <c r="D4858" s="66">
        <v>44145</v>
      </c>
      <c r="E4858" s="66">
        <v>44165</v>
      </c>
      <c r="F4858" s="180" t="s">
        <v>2027</v>
      </c>
      <c r="G4858" s="173" t="s">
        <v>17820</v>
      </c>
      <c r="H4858" s="67"/>
      <c r="I4858" s="68"/>
    </row>
    <row r="4859" spans="1:9" s="75" customFormat="1" ht="14.25" customHeight="1" x14ac:dyDescent="0.25">
      <c r="A4859" s="167" t="s">
        <v>17821</v>
      </c>
      <c r="B4859" s="64" t="s">
        <v>4331</v>
      </c>
      <c r="C4859" s="65">
        <v>43</v>
      </c>
      <c r="D4859" s="66">
        <v>44145</v>
      </c>
      <c r="E4859" s="66">
        <v>44165</v>
      </c>
      <c r="F4859" s="180" t="s">
        <v>254</v>
      </c>
      <c r="G4859" s="173" t="s">
        <v>17822</v>
      </c>
      <c r="H4859" s="67"/>
      <c r="I4859" s="68"/>
    </row>
    <row r="4860" spans="1:9" s="75" customFormat="1" ht="14.25" customHeight="1" x14ac:dyDescent="0.25">
      <c r="A4860" s="167" t="s">
        <v>17823</v>
      </c>
      <c r="B4860" s="64" t="s">
        <v>7959</v>
      </c>
      <c r="C4860" s="65">
        <v>43</v>
      </c>
      <c r="D4860" s="66">
        <v>44145</v>
      </c>
      <c r="E4860" s="66">
        <v>44165</v>
      </c>
      <c r="F4860" s="180" t="s">
        <v>5339</v>
      </c>
      <c r="G4860" s="173" t="s">
        <v>17824</v>
      </c>
      <c r="H4860" s="67"/>
      <c r="I4860" s="68"/>
    </row>
    <row r="4861" spans="1:9" s="75" customFormat="1" ht="14.25" customHeight="1" x14ac:dyDescent="0.25">
      <c r="A4861" s="168" t="s">
        <v>17825</v>
      </c>
      <c r="B4861" s="17" t="s">
        <v>9808</v>
      </c>
      <c r="C4861" s="60">
        <v>43</v>
      </c>
      <c r="D4861" s="61">
        <v>44145</v>
      </c>
      <c r="E4861" s="61">
        <v>44165</v>
      </c>
      <c r="F4861" s="182" t="s">
        <v>5341</v>
      </c>
      <c r="G4861" s="175" t="s">
        <v>17826</v>
      </c>
      <c r="H4861" s="62" t="s">
        <v>17827</v>
      </c>
      <c r="I4861" s="59" t="s">
        <v>7129</v>
      </c>
    </row>
    <row r="4862" spans="1:9" s="75" customFormat="1" ht="14.25" customHeight="1" x14ac:dyDescent="0.25">
      <c r="A4862" s="168" t="s">
        <v>17828</v>
      </c>
      <c r="B4862" s="17" t="s">
        <v>17829</v>
      </c>
      <c r="C4862" s="60">
        <v>43</v>
      </c>
      <c r="D4862" s="61">
        <v>44145</v>
      </c>
      <c r="E4862" s="61">
        <v>44165</v>
      </c>
      <c r="F4862" s="182" t="s">
        <v>728</v>
      </c>
      <c r="G4862" s="175" t="s">
        <v>17830</v>
      </c>
      <c r="H4862" s="62" t="s">
        <v>17831</v>
      </c>
      <c r="I4862" s="59" t="s">
        <v>7129</v>
      </c>
    </row>
    <row r="4863" spans="1:9" ht="14.25" customHeight="1" x14ac:dyDescent="0.25">
      <c r="A4863" s="167" t="s">
        <v>17832</v>
      </c>
      <c r="B4863" s="64" t="s">
        <v>7538</v>
      </c>
      <c r="C4863" s="65">
        <v>43</v>
      </c>
      <c r="D4863" s="66">
        <v>44145</v>
      </c>
      <c r="E4863" s="66">
        <v>44165</v>
      </c>
      <c r="F4863" s="180" t="s">
        <v>728</v>
      </c>
      <c r="G4863" s="173" t="s">
        <v>17833</v>
      </c>
      <c r="H4863" s="67"/>
      <c r="I4863" s="95"/>
    </row>
    <row r="4864" spans="1:9" s="201" customFormat="1" ht="14.25" customHeight="1" x14ac:dyDescent="0.25">
      <c r="A4864" s="167" t="s">
        <v>17834</v>
      </c>
      <c r="B4864" s="64" t="s">
        <v>15360</v>
      </c>
      <c r="C4864" s="65">
        <v>43</v>
      </c>
      <c r="D4864" s="66">
        <v>44145</v>
      </c>
      <c r="E4864" s="66">
        <v>44165</v>
      </c>
      <c r="F4864" s="180" t="s">
        <v>728</v>
      </c>
      <c r="G4864" s="173" t="s">
        <v>17835</v>
      </c>
      <c r="H4864" s="67"/>
      <c r="I4864" s="95"/>
    </row>
    <row r="4865" spans="1:9" s="201" customFormat="1" ht="14.25" customHeight="1" x14ac:dyDescent="0.25">
      <c r="A4865" s="167" t="s">
        <v>17836</v>
      </c>
      <c r="B4865" s="64" t="s">
        <v>17837</v>
      </c>
      <c r="C4865" s="65">
        <v>43</v>
      </c>
      <c r="D4865" s="66">
        <v>44145</v>
      </c>
      <c r="E4865" s="66">
        <v>44165</v>
      </c>
      <c r="F4865" s="180" t="s">
        <v>728</v>
      </c>
      <c r="G4865" s="173" t="s">
        <v>17838</v>
      </c>
      <c r="H4865" s="67"/>
      <c r="I4865" s="68"/>
    </row>
    <row r="4866" spans="1:9" s="201" customFormat="1" ht="14.25" customHeight="1" x14ac:dyDescent="0.25">
      <c r="A4866" s="167" t="s">
        <v>17839</v>
      </c>
      <c r="B4866" s="64" t="s">
        <v>17840</v>
      </c>
      <c r="C4866" s="65">
        <v>43</v>
      </c>
      <c r="D4866" s="66">
        <v>44145</v>
      </c>
      <c r="E4866" s="66">
        <v>44165</v>
      </c>
      <c r="F4866" s="180" t="s">
        <v>728</v>
      </c>
      <c r="G4866" s="173" t="s">
        <v>17841</v>
      </c>
      <c r="H4866" s="67"/>
      <c r="I4866" s="72"/>
    </row>
    <row r="4867" spans="1:9" s="201" customFormat="1" ht="14.25" customHeight="1" x14ac:dyDescent="0.25">
      <c r="A4867" s="169" t="s">
        <v>17842</v>
      </c>
      <c r="B4867" s="81" t="s">
        <v>17843</v>
      </c>
      <c r="C4867" s="82">
        <v>43</v>
      </c>
      <c r="D4867" s="83">
        <v>44145</v>
      </c>
      <c r="E4867" s="83">
        <v>44165</v>
      </c>
      <c r="F4867" s="181" t="s">
        <v>728</v>
      </c>
      <c r="G4867" s="177" t="s">
        <v>17844</v>
      </c>
      <c r="H4867" s="84" t="s">
        <v>17831</v>
      </c>
      <c r="I4867" s="85" t="s">
        <v>7224</v>
      </c>
    </row>
    <row r="4868" spans="1:9" ht="14.25" customHeight="1" x14ac:dyDescent="0.25">
      <c r="A4868" s="167" t="s">
        <v>17845</v>
      </c>
      <c r="B4868" s="64" t="s">
        <v>7473</v>
      </c>
      <c r="C4868" s="65">
        <v>43</v>
      </c>
      <c r="D4868" s="66">
        <v>44145</v>
      </c>
      <c r="E4868" s="66">
        <v>44165</v>
      </c>
      <c r="F4868" s="180" t="s">
        <v>1405</v>
      </c>
      <c r="G4868" s="173" t="s">
        <v>17846</v>
      </c>
      <c r="H4868" s="67"/>
      <c r="I4868" s="95"/>
    </row>
    <row r="4869" spans="1:9" ht="14.25" customHeight="1" x14ac:dyDescent="0.25">
      <c r="A4869" s="167" t="s">
        <v>17847</v>
      </c>
      <c r="B4869" s="64" t="s">
        <v>7473</v>
      </c>
      <c r="C4869" s="65">
        <v>43</v>
      </c>
      <c r="D4869" s="66">
        <v>44145</v>
      </c>
      <c r="E4869" s="66">
        <v>44165</v>
      </c>
      <c r="F4869" s="180" t="s">
        <v>1405</v>
      </c>
      <c r="G4869" s="173" t="s">
        <v>17848</v>
      </c>
      <c r="H4869" s="67"/>
      <c r="I4869" s="95"/>
    </row>
    <row r="4870" spans="1:9" ht="14.25" customHeight="1" x14ac:dyDescent="0.25">
      <c r="A4870" s="167" t="s">
        <v>17849</v>
      </c>
      <c r="B4870" s="64" t="s">
        <v>17850</v>
      </c>
      <c r="C4870" s="65">
        <v>43</v>
      </c>
      <c r="D4870" s="66">
        <v>44145</v>
      </c>
      <c r="E4870" s="66">
        <v>44165</v>
      </c>
      <c r="F4870" s="180" t="s">
        <v>5590</v>
      </c>
      <c r="G4870" s="173" t="s">
        <v>17851</v>
      </c>
      <c r="H4870" s="67"/>
      <c r="I4870" s="68"/>
    </row>
    <row r="4871" spans="1:9" ht="14.25" customHeight="1" x14ac:dyDescent="0.25">
      <c r="A4871" s="168" t="s">
        <v>17852</v>
      </c>
      <c r="B4871" s="17" t="s">
        <v>17853</v>
      </c>
      <c r="C4871" s="60">
        <v>43</v>
      </c>
      <c r="D4871" s="61">
        <v>44145</v>
      </c>
      <c r="E4871" s="61">
        <v>44165</v>
      </c>
      <c r="F4871" s="182" t="s">
        <v>2162</v>
      </c>
      <c r="G4871" s="175" t="s">
        <v>17854</v>
      </c>
      <c r="H4871" s="62" t="s">
        <v>9855</v>
      </c>
      <c r="I4871" s="59" t="s">
        <v>7129</v>
      </c>
    </row>
    <row r="4872" spans="1:9" s="75" customFormat="1" ht="14.25" customHeight="1" x14ac:dyDescent="0.25">
      <c r="A4872" s="169" t="s">
        <v>17855</v>
      </c>
      <c r="B4872" s="81" t="s">
        <v>11404</v>
      </c>
      <c r="C4872" s="82">
        <v>43</v>
      </c>
      <c r="D4872" s="83">
        <v>44145</v>
      </c>
      <c r="E4872" s="83">
        <v>44165</v>
      </c>
      <c r="F4872" s="181" t="s">
        <v>587</v>
      </c>
      <c r="G4872" s="177" t="s">
        <v>17856</v>
      </c>
      <c r="H4872" s="84" t="s">
        <v>17857</v>
      </c>
      <c r="I4872" s="80" t="s">
        <v>7224</v>
      </c>
    </row>
    <row r="4873" spans="1:9" ht="14.25" customHeight="1" x14ac:dyDescent="0.25">
      <c r="A4873" s="168" t="s">
        <v>17855</v>
      </c>
      <c r="B4873" s="17" t="s">
        <v>11404</v>
      </c>
      <c r="C4873" s="60">
        <v>43</v>
      </c>
      <c r="D4873" s="61">
        <v>44145</v>
      </c>
      <c r="E4873" s="61">
        <v>44165</v>
      </c>
      <c r="F4873" s="182" t="s">
        <v>587</v>
      </c>
      <c r="G4873" s="175" t="s">
        <v>17856</v>
      </c>
      <c r="H4873" s="62" t="s">
        <v>7653</v>
      </c>
      <c r="I4873" s="59" t="s">
        <v>7129</v>
      </c>
    </row>
    <row r="4874" spans="1:9" ht="14.25" customHeight="1" x14ac:dyDescent="0.25">
      <c r="A4874" s="169" t="s">
        <v>17858</v>
      </c>
      <c r="B4874" s="81" t="s">
        <v>4072</v>
      </c>
      <c r="C4874" s="82">
        <v>43</v>
      </c>
      <c r="D4874" s="83">
        <v>44145</v>
      </c>
      <c r="E4874" s="83">
        <v>44165</v>
      </c>
      <c r="F4874" s="181" t="s">
        <v>587</v>
      </c>
      <c r="G4874" s="177" t="s">
        <v>17859</v>
      </c>
      <c r="H4874" s="84" t="s">
        <v>17857</v>
      </c>
      <c r="I4874" s="80" t="s">
        <v>7224</v>
      </c>
    </row>
    <row r="4875" spans="1:9" ht="14.25" customHeight="1" x14ac:dyDescent="0.25">
      <c r="A4875" s="168" t="s">
        <v>17858</v>
      </c>
      <c r="B4875" s="17" t="s">
        <v>4072</v>
      </c>
      <c r="C4875" s="60">
        <v>43</v>
      </c>
      <c r="D4875" s="61">
        <v>44145</v>
      </c>
      <c r="E4875" s="61">
        <v>44165</v>
      </c>
      <c r="F4875" s="182" t="s">
        <v>587</v>
      </c>
      <c r="G4875" s="175" t="s">
        <v>17859</v>
      </c>
      <c r="H4875" s="62" t="s">
        <v>7653</v>
      </c>
      <c r="I4875" s="59" t="s">
        <v>7129</v>
      </c>
    </row>
    <row r="4876" spans="1:9" ht="14.25" customHeight="1" x14ac:dyDescent="0.25">
      <c r="A4876" s="167" t="s">
        <v>17860</v>
      </c>
      <c r="B4876" s="64" t="s">
        <v>14527</v>
      </c>
      <c r="C4876" s="65">
        <v>43</v>
      </c>
      <c r="D4876" s="66">
        <v>44145</v>
      </c>
      <c r="E4876" s="66">
        <v>44165</v>
      </c>
      <c r="F4876" s="180" t="s">
        <v>5791</v>
      </c>
      <c r="G4876" s="173" t="s">
        <v>17861</v>
      </c>
      <c r="H4876" s="67"/>
      <c r="I4876" s="95"/>
    </row>
    <row r="4877" spans="1:9" ht="14.25" customHeight="1" x14ac:dyDescent="0.25">
      <c r="A4877" s="169" t="s">
        <v>17862</v>
      </c>
      <c r="B4877" s="81" t="s">
        <v>17863</v>
      </c>
      <c r="C4877" s="82">
        <v>43</v>
      </c>
      <c r="D4877" s="83">
        <v>44145</v>
      </c>
      <c r="E4877" s="83">
        <v>44165</v>
      </c>
      <c r="F4877" s="181" t="s">
        <v>200</v>
      </c>
      <c r="G4877" s="177" t="s">
        <v>17864</v>
      </c>
      <c r="H4877" s="84" t="s">
        <v>9321</v>
      </c>
      <c r="I4877" s="85" t="s">
        <v>7224</v>
      </c>
    </row>
    <row r="4878" spans="1:9" ht="14.25" customHeight="1" x14ac:dyDescent="0.25">
      <c r="A4878" s="169" t="s">
        <v>17862</v>
      </c>
      <c r="B4878" s="81" t="s">
        <v>17863</v>
      </c>
      <c r="C4878" s="82">
        <v>43</v>
      </c>
      <c r="D4878" s="83">
        <v>44145</v>
      </c>
      <c r="E4878" s="83">
        <v>44165</v>
      </c>
      <c r="F4878" s="181" t="s">
        <v>200</v>
      </c>
      <c r="G4878" s="177" t="s">
        <v>17864</v>
      </c>
      <c r="H4878" s="84" t="s">
        <v>9321</v>
      </c>
      <c r="I4878" s="85" t="s">
        <v>7224</v>
      </c>
    </row>
    <row r="4879" spans="1:9" s="75" customFormat="1" ht="14.25" customHeight="1" x14ac:dyDescent="0.25">
      <c r="A4879" s="168" t="s">
        <v>17865</v>
      </c>
      <c r="B4879" s="17" t="s">
        <v>17863</v>
      </c>
      <c r="C4879" s="60">
        <v>43</v>
      </c>
      <c r="D4879" s="61">
        <v>44145</v>
      </c>
      <c r="E4879" s="61">
        <v>44165</v>
      </c>
      <c r="F4879" s="182" t="s">
        <v>200</v>
      </c>
      <c r="G4879" s="175" t="s">
        <v>17866</v>
      </c>
      <c r="H4879" s="62" t="s">
        <v>7677</v>
      </c>
      <c r="I4879" s="59" t="s">
        <v>7129</v>
      </c>
    </row>
    <row r="4880" spans="1:9" s="73" customFormat="1" ht="14.25" customHeight="1" x14ac:dyDescent="0.25">
      <c r="A4880" s="167" t="s">
        <v>17867</v>
      </c>
      <c r="B4880" s="64" t="s">
        <v>12832</v>
      </c>
      <c r="C4880" s="65">
        <v>43</v>
      </c>
      <c r="D4880" s="66">
        <v>44145</v>
      </c>
      <c r="E4880" s="66">
        <v>44165</v>
      </c>
      <c r="F4880" s="180" t="s">
        <v>2717</v>
      </c>
      <c r="G4880" s="173" t="s">
        <v>17868</v>
      </c>
      <c r="H4880" s="67"/>
      <c r="I4880" s="68"/>
    </row>
    <row r="4881" spans="1:9" ht="14.25" customHeight="1" x14ac:dyDescent="0.25">
      <c r="A4881" s="168" t="s">
        <v>17869</v>
      </c>
      <c r="B4881" s="17" t="s">
        <v>13138</v>
      </c>
      <c r="C4881" s="60">
        <v>43</v>
      </c>
      <c r="D4881" s="61">
        <v>44145</v>
      </c>
      <c r="E4881" s="61">
        <v>44165</v>
      </c>
      <c r="F4881" s="182" t="s">
        <v>192</v>
      </c>
      <c r="G4881" s="175" t="s">
        <v>17870</v>
      </c>
      <c r="H4881" s="62" t="s">
        <v>7677</v>
      </c>
      <c r="I4881" s="59" t="s">
        <v>7129</v>
      </c>
    </row>
    <row r="4882" spans="1:9" ht="14.25" customHeight="1" x14ac:dyDescent="0.25">
      <c r="A4882" s="167" t="s">
        <v>17871</v>
      </c>
      <c r="B4882" s="64" t="s">
        <v>17872</v>
      </c>
      <c r="C4882" s="65">
        <v>43</v>
      </c>
      <c r="D4882" s="66">
        <v>44145</v>
      </c>
      <c r="E4882" s="66">
        <v>44165</v>
      </c>
      <c r="F4882" s="180" t="s">
        <v>2835</v>
      </c>
      <c r="G4882" s="173" t="s">
        <v>17873</v>
      </c>
      <c r="H4882" s="67"/>
      <c r="I4882" s="68"/>
    </row>
    <row r="4883" spans="1:9" ht="14.25" customHeight="1" x14ac:dyDescent="0.25">
      <c r="A4883" s="167" t="s">
        <v>17874</v>
      </c>
      <c r="B4883" s="64" t="s">
        <v>15304</v>
      </c>
      <c r="C4883" s="65">
        <v>43</v>
      </c>
      <c r="D4883" s="66">
        <v>44145</v>
      </c>
      <c r="E4883" s="66">
        <v>44165</v>
      </c>
      <c r="F4883" s="180" t="s">
        <v>1266</v>
      </c>
      <c r="G4883" s="173" t="s">
        <v>17875</v>
      </c>
      <c r="H4883" s="67"/>
      <c r="I4883" s="68"/>
    </row>
    <row r="4884" spans="1:9" ht="14.25" customHeight="1" x14ac:dyDescent="0.25">
      <c r="A4884" s="167" t="s">
        <v>17876</v>
      </c>
      <c r="B4884" s="64" t="s">
        <v>17877</v>
      </c>
      <c r="C4884" s="65">
        <v>43</v>
      </c>
      <c r="D4884" s="66">
        <v>44145</v>
      </c>
      <c r="E4884" s="66">
        <v>44165</v>
      </c>
      <c r="F4884" s="180" t="s">
        <v>342</v>
      </c>
      <c r="G4884" s="173" t="s">
        <v>17878</v>
      </c>
      <c r="H4884" s="67"/>
      <c r="I4884" s="68"/>
    </row>
    <row r="4885" spans="1:9" ht="14.25" customHeight="1" x14ac:dyDescent="0.25">
      <c r="A4885" s="168" t="s">
        <v>17879</v>
      </c>
      <c r="B4885" s="17" t="s">
        <v>10960</v>
      </c>
      <c r="C4885" s="60">
        <v>43</v>
      </c>
      <c r="D4885" s="61">
        <v>44145</v>
      </c>
      <c r="E4885" s="61">
        <v>44165</v>
      </c>
      <c r="F4885" s="182" t="s">
        <v>1867</v>
      </c>
      <c r="G4885" s="175" t="s">
        <v>17880</v>
      </c>
      <c r="H4885" s="62" t="s">
        <v>17881</v>
      </c>
      <c r="I4885" s="59" t="s">
        <v>7129</v>
      </c>
    </row>
    <row r="4886" spans="1:9" ht="14.25" customHeight="1" x14ac:dyDescent="0.25">
      <c r="A4886" s="167" t="s">
        <v>17882</v>
      </c>
      <c r="B4886" s="64" t="s">
        <v>10960</v>
      </c>
      <c r="C4886" s="65">
        <v>43</v>
      </c>
      <c r="D4886" s="66">
        <v>44145</v>
      </c>
      <c r="E4886" s="66">
        <v>44165</v>
      </c>
      <c r="F4886" s="180" t="s">
        <v>1867</v>
      </c>
      <c r="G4886" s="173" t="s">
        <v>17883</v>
      </c>
      <c r="H4886" s="67"/>
      <c r="I4886" s="68"/>
    </row>
    <row r="4887" spans="1:9" s="73" customFormat="1" ht="14.25" customHeight="1" x14ac:dyDescent="0.25">
      <c r="A4887" s="169" t="s">
        <v>17884</v>
      </c>
      <c r="B4887" s="81" t="s">
        <v>15573</v>
      </c>
      <c r="C4887" s="82">
        <v>43</v>
      </c>
      <c r="D4887" s="83">
        <v>44145</v>
      </c>
      <c r="E4887" s="83">
        <v>44165</v>
      </c>
      <c r="F4887" s="181" t="s">
        <v>807</v>
      </c>
      <c r="G4887" s="177" t="s">
        <v>17885</v>
      </c>
      <c r="H4887" s="84" t="s">
        <v>17886</v>
      </c>
      <c r="I4887" s="80" t="s">
        <v>7224</v>
      </c>
    </row>
    <row r="4888" spans="1:9" s="75" customFormat="1" ht="14.25" customHeight="1" x14ac:dyDescent="0.25">
      <c r="A4888" s="169" t="s">
        <v>17884</v>
      </c>
      <c r="B4888" s="81" t="s">
        <v>15573</v>
      </c>
      <c r="C4888" s="82">
        <v>43</v>
      </c>
      <c r="D4888" s="83">
        <v>44145</v>
      </c>
      <c r="E4888" s="83">
        <v>44165</v>
      </c>
      <c r="F4888" s="181" t="s">
        <v>807</v>
      </c>
      <c r="G4888" s="177" t="s">
        <v>17885</v>
      </c>
      <c r="H4888" s="84" t="s">
        <v>16356</v>
      </c>
      <c r="I4888" s="80" t="s">
        <v>7224</v>
      </c>
    </row>
    <row r="4889" spans="1:9" s="73" customFormat="1" ht="14.25" customHeight="1" x14ac:dyDescent="0.25">
      <c r="A4889" s="169" t="s">
        <v>17887</v>
      </c>
      <c r="B4889" s="81" t="s">
        <v>17888</v>
      </c>
      <c r="C4889" s="82">
        <v>43</v>
      </c>
      <c r="D4889" s="83">
        <v>44145</v>
      </c>
      <c r="E4889" s="83">
        <v>44165</v>
      </c>
      <c r="F4889" s="181" t="s">
        <v>181</v>
      </c>
      <c r="G4889" s="177" t="s">
        <v>17889</v>
      </c>
      <c r="H4889" s="84" t="s">
        <v>17886</v>
      </c>
      <c r="I4889" s="80" t="s">
        <v>7224</v>
      </c>
    </row>
    <row r="4890" spans="1:9" ht="14.25" customHeight="1" x14ac:dyDescent="0.25">
      <c r="A4890" s="167" t="s">
        <v>17496</v>
      </c>
      <c r="B4890" s="64" t="s">
        <v>14510</v>
      </c>
      <c r="C4890" s="65">
        <v>43</v>
      </c>
      <c r="D4890" s="66">
        <v>44145</v>
      </c>
      <c r="E4890" s="66">
        <v>44165</v>
      </c>
      <c r="F4890" s="180" t="s">
        <v>352</v>
      </c>
      <c r="G4890" s="173" t="s">
        <v>17890</v>
      </c>
      <c r="H4890" s="67" t="s">
        <v>9395</v>
      </c>
      <c r="I4890" s="68"/>
    </row>
    <row r="4891" spans="1:9" ht="14.25" customHeight="1" x14ac:dyDescent="0.25">
      <c r="A4891" s="167" t="s">
        <v>17496</v>
      </c>
      <c r="B4891" s="64" t="s">
        <v>14510</v>
      </c>
      <c r="C4891" s="65">
        <v>43</v>
      </c>
      <c r="D4891" s="66">
        <v>44145</v>
      </c>
      <c r="E4891" s="66">
        <v>44165</v>
      </c>
      <c r="F4891" s="180" t="s">
        <v>352</v>
      </c>
      <c r="G4891" s="173" t="s">
        <v>17890</v>
      </c>
      <c r="H4891" s="67" t="s">
        <v>16381</v>
      </c>
      <c r="I4891" s="95"/>
    </row>
    <row r="4892" spans="1:9" ht="14.25" customHeight="1" x14ac:dyDescent="0.25">
      <c r="A4892" s="167" t="s">
        <v>17496</v>
      </c>
      <c r="B4892" s="64" t="s">
        <v>14510</v>
      </c>
      <c r="C4892" s="65">
        <v>43</v>
      </c>
      <c r="D4892" s="66">
        <v>44145</v>
      </c>
      <c r="E4892" s="66">
        <v>44165</v>
      </c>
      <c r="F4892" s="180" t="s">
        <v>352</v>
      </c>
      <c r="G4892" s="173" t="s">
        <v>17890</v>
      </c>
      <c r="H4892" s="67" t="s">
        <v>9118</v>
      </c>
      <c r="I4892" s="72"/>
    </row>
    <row r="4893" spans="1:9" ht="14.25" customHeight="1" x14ac:dyDescent="0.25">
      <c r="A4893" s="167" t="s">
        <v>17496</v>
      </c>
      <c r="B4893" s="64" t="s">
        <v>14510</v>
      </c>
      <c r="C4893" s="65">
        <v>43</v>
      </c>
      <c r="D4893" s="66">
        <v>44145</v>
      </c>
      <c r="E4893" s="66">
        <v>44165</v>
      </c>
      <c r="F4893" s="180" t="s">
        <v>352</v>
      </c>
      <c r="G4893" s="173" t="s">
        <v>17890</v>
      </c>
      <c r="H4893" s="67" t="s">
        <v>13738</v>
      </c>
      <c r="I4893" s="68"/>
    </row>
    <row r="4894" spans="1:9" ht="14.25" customHeight="1" x14ac:dyDescent="0.25">
      <c r="A4894" s="167" t="s">
        <v>17496</v>
      </c>
      <c r="B4894" s="64" t="s">
        <v>14510</v>
      </c>
      <c r="C4894" s="65">
        <v>43</v>
      </c>
      <c r="D4894" s="66">
        <v>44145</v>
      </c>
      <c r="E4894" s="66">
        <v>44165</v>
      </c>
      <c r="F4894" s="180" t="s">
        <v>352</v>
      </c>
      <c r="G4894" s="173" t="s">
        <v>17890</v>
      </c>
      <c r="H4894" s="67" t="s">
        <v>9446</v>
      </c>
      <c r="I4894" s="68"/>
    </row>
    <row r="4895" spans="1:9" ht="14.25" customHeight="1" x14ac:dyDescent="0.25">
      <c r="A4895" s="167" t="s">
        <v>17496</v>
      </c>
      <c r="B4895" s="64" t="s">
        <v>14510</v>
      </c>
      <c r="C4895" s="65">
        <v>43</v>
      </c>
      <c r="D4895" s="66">
        <v>44145</v>
      </c>
      <c r="E4895" s="66">
        <v>44165</v>
      </c>
      <c r="F4895" s="180" t="s">
        <v>352</v>
      </c>
      <c r="G4895" s="173" t="s">
        <v>17890</v>
      </c>
      <c r="H4895" s="67" t="s">
        <v>7792</v>
      </c>
      <c r="I4895" s="68"/>
    </row>
    <row r="4896" spans="1:9" ht="14.25" customHeight="1" x14ac:dyDescent="0.25">
      <c r="A4896" s="167" t="s">
        <v>17496</v>
      </c>
      <c r="B4896" s="64" t="s">
        <v>14510</v>
      </c>
      <c r="C4896" s="65">
        <v>43</v>
      </c>
      <c r="D4896" s="66">
        <v>44145</v>
      </c>
      <c r="E4896" s="66">
        <v>44165</v>
      </c>
      <c r="F4896" s="180" t="s">
        <v>352</v>
      </c>
      <c r="G4896" s="173" t="s">
        <v>17890</v>
      </c>
      <c r="H4896" s="67" t="s">
        <v>7785</v>
      </c>
      <c r="I4896" s="68"/>
    </row>
    <row r="4897" spans="1:9" ht="14.25" customHeight="1" x14ac:dyDescent="0.25">
      <c r="A4897" s="168" t="s">
        <v>17891</v>
      </c>
      <c r="B4897" s="17" t="s">
        <v>17892</v>
      </c>
      <c r="C4897" s="60">
        <v>43</v>
      </c>
      <c r="D4897" s="61">
        <v>44145</v>
      </c>
      <c r="E4897" s="61">
        <v>44165</v>
      </c>
      <c r="F4897" s="182" t="s">
        <v>6028</v>
      </c>
      <c r="G4897" s="175" t="s">
        <v>17893</v>
      </c>
      <c r="H4897" s="62" t="s">
        <v>11590</v>
      </c>
      <c r="I4897" s="59" t="s">
        <v>7129</v>
      </c>
    </row>
    <row r="4898" spans="1:9" ht="14.25" customHeight="1" x14ac:dyDescent="0.25">
      <c r="A4898" s="168" t="s">
        <v>17891</v>
      </c>
      <c r="B4898" s="17" t="s">
        <v>17892</v>
      </c>
      <c r="C4898" s="60">
        <v>43</v>
      </c>
      <c r="D4898" s="61">
        <v>44145</v>
      </c>
      <c r="E4898" s="61">
        <v>44165</v>
      </c>
      <c r="F4898" s="182" t="s">
        <v>6028</v>
      </c>
      <c r="G4898" s="175" t="s">
        <v>17893</v>
      </c>
      <c r="H4898" s="62" t="s">
        <v>10978</v>
      </c>
      <c r="I4898" s="59" t="s">
        <v>7129</v>
      </c>
    </row>
    <row r="4899" spans="1:9" ht="14.25" customHeight="1" x14ac:dyDescent="0.25">
      <c r="A4899" s="168" t="s">
        <v>17894</v>
      </c>
      <c r="B4899" s="17" t="s">
        <v>17892</v>
      </c>
      <c r="C4899" s="60">
        <v>43</v>
      </c>
      <c r="D4899" s="61">
        <v>44145</v>
      </c>
      <c r="E4899" s="61">
        <v>44165</v>
      </c>
      <c r="F4899" s="182" t="s">
        <v>6028</v>
      </c>
      <c r="G4899" s="175" t="s">
        <v>17895</v>
      </c>
      <c r="H4899" s="62" t="s">
        <v>10978</v>
      </c>
      <c r="I4899" s="59" t="s">
        <v>7129</v>
      </c>
    </row>
    <row r="4900" spans="1:9" ht="14.25" customHeight="1" x14ac:dyDescent="0.25">
      <c r="A4900" s="168" t="s">
        <v>17894</v>
      </c>
      <c r="B4900" s="17" t="s">
        <v>17892</v>
      </c>
      <c r="C4900" s="60">
        <v>43</v>
      </c>
      <c r="D4900" s="61">
        <v>44145</v>
      </c>
      <c r="E4900" s="61">
        <v>44165</v>
      </c>
      <c r="F4900" s="182" t="s">
        <v>6028</v>
      </c>
      <c r="G4900" s="175" t="s">
        <v>17895</v>
      </c>
      <c r="H4900" s="62" t="s">
        <v>11590</v>
      </c>
      <c r="I4900" s="59" t="s">
        <v>7129</v>
      </c>
    </row>
    <row r="4901" spans="1:9" ht="14.25" customHeight="1" x14ac:dyDescent="0.25">
      <c r="A4901" s="169" t="s">
        <v>17896</v>
      </c>
      <c r="B4901" s="81" t="s">
        <v>17892</v>
      </c>
      <c r="C4901" s="82">
        <v>43</v>
      </c>
      <c r="D4901" s="83">
        <v>44145</v>
      </c>
      <c r="E4901" s="83">
        <v>44165</v>
      </c>
      <c r="F4901" s="181" t="s">
        <v>6030</v>
      </c>
      <c r="G4901" s="177" t="s">
        <v>17897</v>
      </c>
      <c r="H4901" s="84" t="s">
        <v>17898</v>
      </c>
      <c r="I4901" s="80" t="s">
        <v>7224</v>
      </c>
    </row>
    <row r="4902" spans="1:9" s="73" customFormat="1" ht="14.25" customHeight="1" x14ac:dyDescent="0.25">
      <c r="A4902" s="168" t="s">
        <v>17896</v>
      </c>
      <c r="B4902" s="17" t="s">
        <v>17892</v>
      </c>
      <c r="C4902" s="60">
        <v>43</v>
      </c>
      <c r="D4902" s="61">
        <v>44145</v>
      </c>
      <c r="E4902" s="61">
        <v>44165</v>
      </c>
      <c r="F4902" s="182" t="s">
        <v>6030</v>
      </c>
      <c r="G4902" s="175" t="s">
        <v>17897</v>
      </c>
      <c r="H4902" s="62" t="s">
        <v>8250</v>
      </c>
      <c r="I4902" s="59" t="s">
        <v>7129</v>
      </c>
    </row>
    <row r="4903" spans="1:9" s="103" customFormat="1" ht="14.25" customHeight="1" x14ac:dyDescent="0.25">
      <c r="A4903" s="168" t="s">
        <v>17896</v>
      </c>
      <c r="B4903" s="17" t="s">
        <v>17892</v>
      </c>
      <c r="C4903" s="60">
        <v>43</v>
      </c>
      <c r="D4903" s="61">
        <v>44145</v>
      </c>
      <c r="E4903" s="61">
        <v>44165</v>
      </c>
      <c r="F4903" s="182" t="s">
        <v>6030</v>
      </c>
      <c r="G4903" s="175" t="s">
        <v>17897</v>
      </c>
      <c r="H4903" s="62" t="s">
        <v>17899</v>
      </c>
      <c r="I4903" s="59" t="s">
        <v>7129</v>
      </c>
    </row>
    <row r="4904" spans="1:9" ht="14.25" customHeight="1" x14ac:dyDescent="0.25">
      <c r="A4904" s="168" t="s">
        <v>17900</v>
      </c>
      <c r="B4904" s="17" t="s">
        <v>17892</v>
      </c>
      <c r="C4904" s="60">
        <v>43</v>
      </c>
      <c r="D4904" s="61">
        <v>44145</v>
      </c>
      <c r="E4904" s="61">
        <v>44165</v>
      </c>
      <c r="F4904" s="182" t="s">
        <v>6030</v>
      </c>
      <c r="G4904" s="175" t="s">
        <v>17897</v>
      </c>
      <c r="H4904" s="62" t="s">
        <v>17899</v>
      </c>
      <c r="I4904" s="59" t="s">
        <v>7129</v>
      </c>
    </row>
    <row r="4905" spans="1:9" ht="14.25" customHeight="1" x14ac:dyDescent="0.25">
      <c r="A4905" s="168" t="s">
        <v>17900</v>
      </c>
      <c r="B4905" s="17" t="s">
        <v>17892</v>
      </c>
      <c r="C4905" s="60">
        <v>43</v>
      </c>
      <c r="D4905" s="61">
        <v>44145</v>
      </c>
      <c r="E4905" s="61">
        <v>44165</v>
      </c>
      <c r="F4905" s="182" t="s">
        <v>6030</v>
      </c>
      <c r="G4905" s="175" t="s">
        <v>17897</v>
      </c>
      <c r="H4905" s="62" t="s">
        <v>8250</v>
      </c>
      <c r="I4905" s="59" t="s">
        <v>7129</v>
      </c>
    </row>
    <row r="4906" spans="1:9" ht="14.25" customHeight="1" x14ac:dyDescent="0.25">
      <c r="A4906" s="169" t="s">
        <v>17901</v>
      </c>
      <c r="B4906" s="81" t="s">
        <v>17892</v>
      </c>
      <c r="C4906" s="82">
        <v>43</v>
      </c>
      <c r="D4906" s="83">
        <v>44145</v>
      </c>
      <c r="E4906" s="83">
        <v>44165</v>
      </c>
      <c r="F4906" s="181" t="s">
        <v>6030</v>
      </c>
      <c r="G4906" s="177" t="s">
        <v>17902</v>
      </c>
      <c r="H4906" s="84" t="s">
        <v>17898</v>
      </c>
      <c r="I4906" s="80" t="s">
        <v>7224</v>
      </c>
    </row>
    <row r="4907" spans="1:9" ht="14.25" customHeight="1" x14ac:dyDescent="0.25">
      <c r="A4907" s="168" t="s">
        <v>17901</v>
      </c>
      <c r="B4907" s="17" t="s">
        <v>17892</v>
      </c>
      <c r="C4907" s="60">
        <v>43</v>
      </c>
      <c r="D4907" s="61">
        <v>44145</v>
      </c>
      <c r="E4907" s="61">
        <v>44165</v>
      </c>
      <c r="F4907" s="182" t="s">
        <v>6030</v>
      </c>
      <c r="G4907" s="175" t="s">
        <v>17902</v>
      </c>
      <c r="H4907" s="62" t="s">
        <v>8250</v>
      </c>
      <c r="I4907" s="59" t="s">
        <v>7129</v>
      </c>
    </row>
    <row r="4908" spans="1:9" ht="14.25" customHeight="1" x14ac:dyDescent="0.25">
      <c r="A4908" s="196" t="s">
        <v>17901</v>
      </c>
      <c r="B4908" s="17" t="s">
        <v>17892</v>
      </c>
      <c r="C4908" s="60">
        <v>43</v>
      </c>
      <c r="D4908" s="61">
        <v>44145</v>
      </c>
      <c r="E4908" s="61">
        <v>44165</v>
      </c>
      <c r="F4908" s="183" t="s">
        <v>6030</v>
      </c>
      <c r="G4908" s="184" t="s">
        <v>17902</v>
      </c>
      <c r="H4908" s="62" t="s">
        <v>17899</v>
      </c>
      <c r="I4908" s="59" t="s">
        <v>7129</v>
      </c>
    </row>
    <row r="4909" spans="1:9" ht="14.25" customHeight="1" x14ac:dyDescent="0.25">
      <c r="A4909" s="19" t="s">
        <v>17903</v>
      </c>
      <c r="B4909" s="17" t="s">
        <v>17892</v>
      </c>
      <c r="C4909" s="60">
        <v>43</v>
      </c>
      <c r="D4909" s="61">
        <v>44145</v>
      </c>
      <c r="E4909" s="61">
        <v>44165</v>
      </c>
      <c r="F4909" s="185" t="s">
        <v>6030</v>
      </c>
      <c r="G4909" s="186" t="s">
        <v>17904</v>
      </c>
      <c r="H4909" s="62" t="s">
        <v>17899</v>
      </c>
      <c r="I4909" s="59" t="s">
        <v>7129</v>
      </c>
    </row>
    <row r="4910" spans="1:9" ht="14.25" customHeight="1" x14ac:dyDescent="0.25">
      <c r="A4910" s="168" t="s">
        <v>17903</v>
      </c>
      <c r="B4910" s="17" t="s">
        <v>17892</v>
      </c>
      <c r="C4910" s="60">
        <v>43</v>
      </c>
      <c r="D4910" s="61">
        <v>44145</v>
      </c>
      <c r="E4910" s="61">
        <v>44165</v>
      </c>
      <c r="F4910" s="182" t="s">
        <v>6030</v>
      </c>
      <c r="G4910" s="175" t="s">
        <v>17904</v>
      </c>
      <c r="H4910" s="62" t="s">
        <v>8250</v>
      </c>
      <c r="I4910" s="59" t="s">
        <v>7129</v>
      </c>
    </row>
    <row r="4911" spans="1:9" ht="14.25" customHeight="1" x14ac:dyDescent="0.25">
      <c r="A4911" s="168" t="s">
        <v>17903</v>
      </c>
      <c r="B4911" s="17" t="s">
        <v>17892</v>
      </c>
      <c r="C4911" s="60">
        <v>43</v>
      </c>
      <c r="D4911" s="61">
        <v>44145</v>
      </c>
      <c r="E4911" s="61">
        <v>44165</v>
      </c>
      <c r="F4911" s="182" t="s">
        <v>6030</v>
      </c>
      <c r="G4911" s="175" t="s">
        <v>17904</v>
      </c>
      <c r="H4911" s="62" t="s">
        <v>17898</v>
      </c>
      <c r="I4911" s="59" t="s">
        <v>7129</v>
      </c>
    </row>
    <row r="4912" spans="1:9" ht="14.25" customHeight="1" x14ac:dyDescent="0.25">
      <c r="A4912" s="167" t="s">
        <v>17905</v>
      </c>
      <c r="B4912" s="64" t="s">
        <v>17722</v>
      </c>
      <c r="C4912" s="65">
        <v>43</v>
      </c>
      <c r="D4912" s="66">
        <v>44145</v>
      </c>
      <c r="E4912" s="66">
        <v>44165</v>
      </c>
      <c r="F4912" s="180" t="s">
        <v>1654</v>
      </c>
      <c r="G4912" s="173" t="s">
        <v>17906</v>
      </c>
      <c r="H4912" s="67"/>
      <c r="I4912" s="68"/>
    </row>
    <row r="4913" spans="1:9" ht="14.25" customHeight="1" x14ac:dyDescent="0.25">
      <c r="A4913" s="167" t="s">
        <v>17907</v>
      </c>
      <c r="B4913" s="64" t="s">
        <v>17722</v>
      </c>
      <c r="C4913" s="65">
        <v>43</v>
      </c>
      <c r="D4913" s="66">
        <v>44145</v>
      </c>
      <c r="E4913" s="66">
        <v>44165</v>
      </c>
      <c r="F4913" s="180" t="s">
        <v>1654</v>
      </c>
      <c r="G4913" s="173" t="s">
        <v>17908</v>
      </c>
      <c r="H4913" s="67"/>
      <c r="I4913" s="72"/>
    </row>
    <row r="4914" spans="1:9" ht="14.25" customHeight="1" x14ac:dyDescent="0.25">
      <c r="A4914" s="167" t="s">
        <v>17909</v>
      </c>
      <c r="B4914" s="64" t="s">
        <v>17722</v>
      </c>
      <c r="C4914" s="65">
        <v>43</v>
      </c>
      <c r="D4914" s="66">
        <v>44145</v>
      </c>
      <c r="E4914" s="66">
        <v>44165</v>
      </c>
      <c r="F4914" s="180" t="s">
        <v>1654</v>
      </c>
      <c r="G4914" s="173" t="s">
        <v>17910</v>
      </c>
      <c r="H4914" s="67"/>
      <c r="I4914" s="68"/>
    </row>
    <row r="4915" spans="1:9" ht="14.25" customHeight="1" x14ac:dyDescent="0.25">
      <c r="A4915" s="167" t="s">
        <v>17911</v>
      </c>
      <c r="B4915" s="64" t="s">
        <v>17722</v>
      </c>
      <c r="C4915" s="65">
        <v>43</v>
      </c>
      <c r="D4915" s="66">
        <v>44145</v>
      </c>
      <c r="E4915" s="66">
        <v>44165</v>
      </c>
      <c r="F4915" s="180" t="s">
        <v>1654</v>
      </c>
      <c r="G4915" s="173" t="s">
        <v>17912</v>
      </c>
      <c r="H4915" s="67"/>
      <c r="I4915" s="68"/>
    </row>
    <row r="4916" spans="1:9" ht="14.25" customHeight="1" x14ac:dyDescent="0.25">
      <c r="A4916" s="167" t="s">
        <v>17913</v>
      </c>
      <c r="B4916" s="64" t="s">
        <v>7857</v>
      </c>
      <c r="C4916" s="65">
        <v>43</v>
      </c>
      <c r="D4916" s="66">
        <v>44145</v>
      </c>
      <c r="E4916" s="66">
        <v>44165</v>
      </c>
      <c r="F4916" s="180" t="s">
        <v>386</v>
      </c>
      <c r="G4916" s="173" t="s">
        <v>17914</v>
      </c>
      <c r="H4916" s="67"/>
      <c r="I4916" s="95"/>
    </row>
    <row r="4917" spans="1:9" ht="14.25" customHeight="1" x14ac:dyDescent="0.25">
      <c r="A4917" s="167" t="s">
        <v>17915</v>
      </c>
      <c r="B4917" s="64" t="s">
        <v>17916</v>
      </c>
      <c r="C4917" s="65">
        <v>43</v>
      </c>
      <c r="D4917" s="66">
        <v>44145</v>
      </c>
      <c r="E4917" s="66">
        <v>44165</v>
      </c>
      <c r="F4917" s="180" t="s">
        <v>386</v>
      </c>
      <c r="G4917" s="173" t="s">
        <v>17917</v>
      </c>
      <c r="H4917" s="67"/>
      <c r="I4917" s="68"/>
    </row>
    <row r="4918" spans="1:9" ht="14.25" customHeight="1" x14ac:dyDescent="0.25">
      <c r="A4918" s="169" t="s">
        <v>17918</v>
      </c>
      <c r="B4918" s="81" t="s">
        <v>17919</v>
      </c>
      <c r="C4918" s="82">
        <v>43</v>
      </c>
      <c r="D4918" s="83">
        <v>44145</v>
      </c>
      <c r="E4918" s="83">
        <v>44165</v>
      </c>
      <c r="F4918" s="181" t="s">
        <v>430</v>
      </c>
      <c r="G4918" s="177" t="s">
        <v>17920</v>
      </c>
      <c r="H4918" s="84" t="s">
        <v>12058</v>
      </c>
      <c r="I4918" s="80" t="s">
        <v>7224</v>
      </c>
    </row>
    <row r="4919" spans="1:9" ht="14.25" customHeight="1" x14ac:dyDescent="0.25">
      <c r="A4919" s="167" t="s">
        <v>17921</v>
      </c>
      <c r="B4919" s="64" t="s">
        <v>17922</v>
      </c>
      <c r="C4919" s="65">
        <v>43</v>
      </c>
      <c r="D4919" s="66">
        <v>44145</v>
      </c>
      <c r="E4919" s="66">
        <v>44165</v>
      </c>
      <c r="F4919" s="180" t="s">
        <v>430</v>
      </c>
      <c r="G4919" s="173" t="s">
        <v>17923</v>
      </c>
      <c r="H4919" s="67"/>
      <c r="I4919" s="68"/>
    </row>
    <row r="4920" spans="1:9" ht="14.25" customHeight="1" x14ac:dyDescent="0.25">
      <c r="A4920" s="167" t="s">
        <v>17924</v>
      </c>
      <c r="B4920" s="64" t="s">
        <v>17888</v>
      </c>
      <c r="C4920" s="65">
        <v>43</v>
      </c>
      <c r="D4920" s="66">
        <v>44145</v>
      </c>
      <c r="E4920" s="66">
        <v>44165</v>
      </c>
      <c r="F4920" s="180" t="s">
        <v>115</v>
      </c>
      <c r="G4920" s="173" t="s">
        <v>17925</v>
      </c>
      <c r="H4920" s="67"/>
      <c r="I4920" s="68"/>
    </row>
    <row r="4921" spans="1:9" ht="14.25" customHeight="1" x14ac:dyDescent="0.25">
      <c r="A4921" s="167" t="s">
        <v>17926</v>
      </c>
      <c r="B4921" s="64" t="s">
        <v>17698</v>
      </c>
      <c r="C4921" s="65">
        <v>43</v>
      </c>
      <c r="D4921" s="66">
        <v>44145</v>
      </c>
      <c r="E4921" s="66">
        <v>44165</v>
      </c>
      <c r="F4921" s="180" t="s">
        <v>115</v>
      </c>
      <c r="G4921" s="173" t="s">
        <v>17927</v>
      </c>
      <c r="H4921" s="67"/>
      <c r="I4921" s="68"/>
    </row>
    <row r="4922" spans="1:9" ht="14.25" customHeight="1" x14ac:dyDescent="0.25">
      <c r="A4922" s="167" t="s">
        <v>17928</v>
      </c>
      <c r="B4922" s="64" t="s">
        <v>17511</v>
      </c>
      <c r="C4922" s="65">
        <v>43</v>
      </c>
      <c r="D4922" s="66">
        <v>44145</v>
      </c>
      <c r="E4922" s="66">
        <v>44165</v>
      </c>
      <c r="F4922" s="180" t="s">
        <v>115</v>
      </c>
      <c r="G4922" s="173" t="s">
        <v>17929</v>
      </c>
      <c r="H4922" s="67"/>
      <c r="I4922" s="68"/>
    </row>
    <row r="4923" spans="1:9" ht="14.25" customHeight="1" x14ac:dyDescent="0.25">
      <c r="A4923" s="167" t="s">
        <v>17930</v>
      </c>
      <c r="B4923" s="64" t="s">
        <v>7383</v>
      </c>
      <c r="C4923" s="65">
        <v>43</v>
      </c>
      <c r="D4923" s="66">
        <v>44145</v>
      </c>
      <c r="E4923" s="66">
        <v>44165</v>
      </c>
      <c r="F4923" s="180" t="s">
        <v>2344</v>
      </c>
      <c r="G4923" s="173" t="s">
        <v>17931</v>
      </c>
      <c r="H4923" s="67"/>
      <c r="I4923" s="72"/>
    </row>
    <row r="4924" spans="1:9" ht="14.25" customHeight="1" x14ac:dyDescent="0.25">
      <c r="A4924" s="167" t="s">
        <v>17932</v>
      </c>
      <c r="B4924" s="64" t="s">
        <v>17933</v>
      </c>
      <c r="C4924" s="65">
        <v>43</v>
      </c>
      <c r="D4924" s="66">
        <v>44145</v>
      </c>
      <c r="E4924" s="66">
        <v>44165</v>
      </c>
      <c r="F4924" s="180" t="s">
        <v>307</v>
      </c>
      <c r="G4924" s="173" t="s">
        <v>17934</v>
      </c>
      <c r="H4924" s="67"/>
      <c r="I4924" s="68"/>
    </row>
    <row r="4925" spans="1:9" ht="14.25" customHeight="1" x14ac:dyDescent="0.25">
      <c r="A4925" s="167" t="s">
        <v>17935</v>
      </c>
      <c r="B4925" s="64" t="s">
        <v>17722</v>
      </c>
      <c r="C4925" s="65">
        <v>43</v>
      </c>
      <c r="D4925" s="66">
        <v>44145</v>
      </c>
      <c r="E4925" s="66">
        <v>44165</v>
      </c>
      <c r="F4925" s="180" t="s">
        <v>307</v>
      </c>
      <c r="G4925" s="173" t="s">
        <v>17936</v>
      </c>
      <c r="H4925" s="67"/>
      <c r="I4925" s="68"/>
    </row>
    <row r="4926" spans="1:9" ht="14.25" customHeight="1" x14ac:dyDescent="0.25">
      <c r="A4926" s="167" t="s">
        <v>17937</v>
      </c>
      <c r="B4926" s="64" t="s">
        <v>17722</v>
      </c>
      <c r="C4926" s="65">
        <v>43</v>
      </c>
      <c r="D4926" s="66">
        <v>44145</v>
      </c>
      <c r="E4926" s="66">
        <v>44165</v>
      </c>
      <c r="F4926" s="180" t="s">
        <v>307</v>
      </c>
      <c r="G4926" s="173" t="s">
        <v>17938</v>
      </c>
      <c r="H4926" s="67"/>
      <c r="I4926" s="68"/>
    </row>
    <row r="4927" spans="1:9" ht="14.25" customHeight="1" x14ac:dyDescent="0.25">
      <c r="A4927" s="167" t="s">
        <v>17939</v>
      </c>
      <c r="B4927" s="64" t="s">
        <v>17722</v>
      </c>
      <c r="C4927" s="65">
        <v>43</v>
      </c>
      <c r="D4927" s="66">
        <v>44145</v>
      </c>
      <c r="E4927" s="66">
        <v>44165</v>
      </c>
      <c r="F4927" s="180" t="s">
        <v>307</v>
      </c>
      <c r="G4927" s="173" t="s">
        <v>17940</v>
      </c>
      <c r="H4927" s="67"/>
      <c r="I4927" s="68"/>
    </row>
    <row r="4928" spans="1:9" ht="14.25" customHeight="1" x14ac:dyDescent="0.25">
      <c r="A4928" s="167" t="s">
        <v>17941</v>
      </c>
      <c r="B4928" s="64" t="s">
        <v>17722</v>
      </c>
      <c r="C4928" s="65">
        <v>43</v>
      </c>
      <c r="D4928" s="66">
        <v>44145</v>
      </c>
      <c r="E4928" s="66">
        <v>44165</v>
      </c>
      <c r="F4928" s="180" t="s">
        <v>501</v>
      </c>
      <c r="G4928" s="173" t="s">
        <v>17942</v>
      </c>
      <c r="H4928" s="67"/>
      <c r="I4928" s="68"/>
    </row>
    <row r="4929" spans="1:9" ht="14.25" customHeight="1" x14ac:dyDescent="0.25">
      <c r="A4929" s="167" t="s">
        <v>17943</v>
      </c>
      <c r="B4929" s="64" t="s">
        <v>17519</v>
      </c>
      <c r="C4929" s="65">
        <v>43</v>
      </c>
      <c r="D4929" s="66">
        <v>44145</v>
      </c>
      <c r="E4929" s="66">
        <v>44165</v>
      </c>
      <c r="F4929" s="180" t="s">
        <v>112</v>
      </c>
      <c r="G4929" s="173" t="s">
        <v>17944</v>
      </c>
      <c r="H4929" s="67"/>
      <c r="I4929" s="68"/>
    </row>
    <row r="4930" spans="1:9" ht="14.25" customHeight="1" x14ac:dyDescent="0.25">
      <c r="A4930" s="167" t="s">
        <v>17945</v>
      </c>
      <c r="B4930" s="64" t="s">
        <v>17946</v>
      </c>
      <c r="C4930" s="65">
        <v>43</v>
      </c>
      <c r="D4930" s="66">
        <v>44145</v>
      </c>
      <c r="E4930" s="66">
        <v>44165</v>
      </c>
      <c r="F4930" s="180" t="s">
        <v>112</v>
      </c>
      <c r="G4930" s="173" t="s">
        <v>17947</v>
      </c>
      <c r="H4930" s="67"/>
      <c r="I4930" s="68"/>
    </row>
    <row r="4931" spans="1:9" ht="14.25" customHeight="1" x14ac:dyDescent="0.25">
      <c r="A4931" s="167" t="s">
        <v>17948</v>
      </c>
      <c r="B4931" s="64" t="s">
        <v>17722</v>
      </c>
      <c r="C4931" s="65">
        <v>43</v>
      </c>
      <c r="D4931" s="66">
        <v>44145</v>
      </c>
      <c r="E4931" s="66">
        <v>44165</v>
      </c>
      <c r="F4931" s="180" t="s">
        <v>112</v>
      </c>
      <c r="G4931" s="173" t="s">
        <v>17949</v>
      </c>
      <c r="H4931" s="67"/>
      <c r="I4931" s="68"/>
    </row>
    <row r="4932" spans="1:9" ht="14.25" customHeight="1" x14ac:dyDescent="0.25">
      <c r="A4932" s="167" t="s">
        <v>17950</v>
      </c>
      <c r="B4932" s="64" t="s">
        <v>8651</v>
      </c>
      <c r="C4932" s="65">
        <v>43</v>
      </c>
      <c r="D4932" s="66">
        <v>44145</v>
      </c>
      <c r="E4932" s="66">
        <v>44165</v>
      </c>
      <c r="F4932" s="180" t="s">
        <v>112</v>
      </c>
      <c r="G4932" s="173" t="s">
        <v>17951</v>
      </c>
      <c r="H4932" s="67"/>
      <c r="I4932" s="68"/>
    </row>
    <row r="4933" spans="1:9" ht="14.25" customHeight="1" x14ac:dyDescent="0.25">
      <c r="A4933" s="167" t="s">
        <v>17952</v>
      </c>
      <c r="B4933" s="64" t="s">
        <v>17953</v>
      </c>
      <c r="C4933" s="65">
        <v>43</v>
      </c>
      <c r="D4933" s="66">
        <v>44145</v>
      </c>
      <c r="E4933" s="66">
        <v>44165</v>
      </c>
      <c r="F4933" s="180" t="s">
        <v>2840</v>
      </c>
      <c r="G4933" s="173" t="s">
        <v>17954</v>
      </c>
      <c r="H4933" s="67"/>
      <c r="I4933" s="68"/>
    </row>
    <row r="4934" spans="1:9" ht="14.25" customHeight="1" x14ac:dyDescent="0.25">
      <c r="A4934" s="167" t="s">
        <v>17955</v>
      </c>
      <c r="B4934" s="64" t="s">
        <v>7235</v>
      </c>
      <c r="C4934" s="65">
        <v>43</v>
      </c>
      <c r="D4934" s="66">
        <v>44145</v>
      </c>
      <c r="E4934" s="66">
        <v>44165</v>
      </c>
      <c r="F4934" s="180" t="s">
        <v>4792</v>
      </c>
      <c r="G4934" s="173" t="s">
        <v>17956</v>
      </c>
      <c r="H4934" s="67"/>
      <c r="I4934" s="95"/>
    </row>
    <row r="4935" spans="1:9" s="75" customFormat="1" ht="14.25" customHeight="1" x14ac:dyDescent="0.25">
      <c r="A4935" s="167" t="s">
        <v>17957</v>
      </c>
      <c r="B4935" s="64" t="s">
        <v>7235</v>
      </c>
      <c r="C4935" s="65">
        <v>43</v>
      </c>
      <c r="D4935" s="66">
        <v>44145</v>
      </c>
      <c r="E4935" s="66">
        <v>44165</v>
      </c>
      <c r="F4935" s="180" t="s">
        <v>4792</v>
      </c>
      <c r="G4935" s="173" t="s">
        <v>17958</v>
      </c>
      <c r="H4935" s="67"/>
      <c r="I4935" s="68"/>
    </row>
    <row r="4936" spans="1:9" ht="14.25" customHeight="1" x14ac:dyDescent="0.25">
      <c r="A4936" s="169" t="s">
        <v>17959</v>
      </c>
      <c r="B4936" s="81" t="s">
        <v>16434</v>
      </c>
      <c r="C4936" s="82">
        <v>43</v>
      </c>
      <c r="D4936" s="83">
        <v>44145</v>
      </c>
      <c r="E4936" s="83">
        <v>44165</v>
      </c>
      <c r="F4936" s="181" t="s">
        <v>366</v>
      </c>
      <c r="G4936" s="177" t="s">
        <v>17960</v>
      </c>
      <c r="H4936" s="93" t="s">
        <v>4708</v>
      </c>
      <c r="I4936" s="85" t="s">
        <v>7224</v>
      </c>
    </row>
    <row r="4937" spans="1:9" ht="14.25" customHeight="1" x14ac:dyDescent="0.25">
      <c r="A4937" s="168" t="s">
        <v>17959</v>
      </c>
      <c r="B4937" s="17" t="s">
        <v>16434</v>
      </c>
      <c r="C4937" s="60">
        <v>43</v>
      </c>
      <c r="D4937" s="61">
        <v>44145</v>
      </c>
      <c r="E4937" s="61">
        <v>44165</v>
      </c>
      <c r="F4937" s="182" t="s">
        <v>366</v>
      </c>
      <c r="G4937" s="175" t="s">
        <v>17960</v>
      </c>
      <c r="H4937" s="97" t="s">
        <v>16432</v>
      </c>
      <c r="I4937" s="59" t="s">
        <v>7129</v>
      </c>
    </row>
    <row r="4938" spans="1:9" ht="14.25" customHeight="1" x14ac:dyDescent="0.25">
      <c r="A4938" s="167" t="s">
        <v>17961</v>
      </c>
      <c r="B4938" s="64" t="s">
        <v>4387</v>
      </c>
      <c r="C4938" s="65">
        <v>43</v>
      </c>
      <c r="D4938" s="66">
        <v>44145</v>
      </c>
      <c r="E4938" s="66">
        <v>44165</v>
      </c>
      <c r="F4938" s="180" t="s">
        <v>366</v>
      </c>
      <c r="G4938" s="173" t="s">
        <v>17962</v>
      </c>
      <c r="H4938" s="67"/>
      <c r="I4938" s="68"/>
    </row>
    <row r="4939" spans="1:9" ht="14.25" customHeight="1" x14ac:dyDescent="0.25">
      <c r="A4939" s="167" t="s">
        <v>17963</v>
      </c>
      <c r="B4939" s="64" t="s">
        <v>4387</v>
      </c>
      <c r="C4939" s="65">
        <v>43</v>
      </c>
      <c r="D4939" s="66">
        <v>44145</v>
      </c>
      <c r="E4939" s="66">
        <v>44165</v>
      </c>
      <c r="F4939" s="180" t="s">
        <v>405</v>
      </c>
      <c r="G4939" s="173" t="s">
        <v>17964</v>
      </c>
      <c r="H4939" s="67"/>
      <c r="I4939" s="68"/>
    </row>
    <row r="4940" spans="1:9" ht="14.25" customHeight="1" x14ac:dyDescent="0.25">
      <c r="A4940" s="167" t="s">
        <v>17965</v>
      </c>
      <c r="B4940" s="64" t="s">
        <v>7813</v>
      </c>
      <c r="C4940" s="65">
        <v>43</v>
      </c>
      <c r="D4940" s="66">
        <v>44145</v>
      </c>
      <c r="E4940" s="66">
        <v>44165</v>
      </c>
      <c r="F4940" s="180" t="s">
        <v>1906</v>
      </c>
      <c r="G4940" s="173" t="s">
        <v>17966</v>
      </c>
      <c r="H4940" s="67"/>
      <c r="I4940" s="68"/>
    </row>
    <row r="4941" spans="1:9" ht="14.25" customHeight="1" x14ac:dyDescent="0.25">
      <c r="A4941" s="167" t="s">
        <v>17967</v>
      </c>
      <c r="B4941" s="64" t="s">
        <v>7813</v>
      </c>
      <c r="C4941" s="65">
        <v>43</v>
      </c>
      <c r="D4941" s="66">
        <v>44145</v>
      </c>
      <c r="E4941" s="66">
        <v>44165</v>
      </c>
      <c r="F4941" s="180" t="s">
        <v>1906</v>
      </c>
      <c r="G4941" s="173" t="s">
        <v>17968</v>
      </c>
      <c r="H4941" s="67"/>
      <c r="I4941" s="68"/>
    </row>
    <row r="4942" spans="1:9" s="73" customFormat="1" ht="14.25" customHeight="1" x14ac:dyDescent="0.25">
      <c r="A4942" s="169" t="s">
        <v>17969</v>
      </c>
      <c r="B4942" s="81" t="s">
        <v>8299</v>
      </c>
      <c r="C4942" s="82">
        <v>43</v>
      </c>
      <c r="D4942" s="83">
        <v>44145</v>
      </c>
      <c r="E4942" s="83">
        <v>44165</v>
      </c>
      <c r="F4942" s="181" t="s">
        <v>695</v>
      </c>
      <c r="G4942" s="177" t="s">
        <v>17970</v>
      </c>
      <c r="H4942" s="84" t="s">
        <v>9446</v>
      </c>
      <c r="I4942" s="85" t="s">
        <v>7224</v>
      </c>
    </row>
    <row r="4943" spans="1:9" ht="14.25" customHeight="1" x14ac:dyDescent="0.25">
      <c r="A4943" s="85" t="s">
        <v>17971</v>
      </c>
      <c r="B4943" s="81" t="s">
        <v>8299</v>
      </c>
      <c r="C4943" s="82">
        <v>43</v>
      </c>
      <c r="D4943" s="83">
        <v>44145</v>
      </c>
      <c r="E4943" s="83">
        <v>44165</v>
      </c>
      <c r="F4943" s="189" t="s">
        <v>695</v>
      </c>
      <c r="G4943" s="179" t="s">
        <v>17972</v>
      </c>
      <c r="H4943" s="84" t="s">
        <v>9446</v>
      </c>
      <c r="I4943" s="85" t="s">
        <v>7224</v>
      </c>
    </row>
    <row r="4944" spans="1:9" ht="14.25" customHeight="1" x14ac:dyDescent="0.25">
      <c r="A4944" s="168" t="s">
        <v>17971</v>
      </c>
      <c r="B4944" s="17" t="s">
        <v>8299</v>
      </c>
      <c r="C4944" s="60">
        <v>43</v>
      </c>
      <c r="D4944" s="61">
        <v>44145</v>
      </c>
      <c r="E4944" s="61">
        <v>44165</v>
      </c>
      <c r="F4944" s="182" t="s">
        <v>695</v>
      </c>
      <c r="G4944" s="175" t="s">
        <v>17972</v>
      </c>
      <c r="H4944" s="62" t="s">
        <v>8120</v>
      </c>
      <c r="I4944" s="59" t="s">
        <v>7129</v>
      </c>
    </row>
    <row r="4945" spans="1:9" s="73" customFormat="1" ht="14.25" customHeight="1" x14ac:dyDescent="0.25">
      <c r="A4945" s="169" t="s">
        <v>17973</v>
      </c>
      <c r="B4945" s="81" t="s">
        <v>4505</v>
      </c>
      <c r="C4945" s="82">
        <v>43</v>
      </c>
      <c r="D4945" s="83">
        <v>44145</v>
      </c>
      <c r="E4945" s="83">
        <v>44165</v>
      </c>
      <c r="F4945" s="181" t="s">
        <v>695</v>
      </c>
      <c r="G4945" s="177" t="s">
        <v>17974</v>
      </c>
      <c r="H4945" s="84" t="s">
        <v>9446</v>
      </c>
      <c r="I4945" s="80" t="s">
        <v>7224</v>
      </c>
    </row>
    <row r="4946" spans="1:9" ht="14.25" customHeight="1" x14ac:dyDescent="0.25">
      <c r="A4946" s="167" t="s">
        <v>17975</v>
      </c>
      <c r="B4946" s="64" t="s">
        <v>17638</v>
      </c>
      <c r="C4946" s="65">
        <v>43</v>
      </c>
      <c r="D4946" s="66">
        <v>44145</v>
      </c>
      <c r="E4946" s="66">
        <v>44165</v>
      </c>
      <c r="F4946" s="180" t="s">
        <v>6254</v>
      </c>
      <c r="G4946" s="173" t="s">
        <v>17976</v>
      </c>
      <c r="H4946" s="67"/>
      <c r="I4946" s="95"/>
    </row>
    <row r="4947" spans="1:9" s="73" customFormat="1" ht="14.25" customHeight="1" x14ac:dyDescent="0.25">
      <c r="A4947" s="167" t="s">
        <v>17977</v>
      </c>
      <c r="B4947" s="64" t="s">
        <v>17323</v>
      </c>
      <c r="C4947" s="65">
        <v>43</v>
      </c>
      <c r="D4947" s="66">
        <v>44145</v>
      </c>
      <c r="E4947" s="66">
        <v>44165</v>
      </c>
      <c r="F4947" s="180" t="s">
        <v>6305</v>
      </c>
      <c r="G4947" s="173" t="s">
        <v>17978</v>
      </c>
      <c r="H4947" s="67"/>
      <c r="I4947" s="68"/>
    </row>
    <row r="4948" spans="1:9" s="73" customFormat="1" ht="14.25" customHeight="1" x14ac:dyDescent="0.25">
      <c r="A4948" s="169" t="s">
        <v>17979</v>
      </c>
      <c r="B4948" s="81" t="s">
        <v>17980</v>
      </c>
      <c r="C4948" s="82">
        <v>43</v>
      </c>
      <c r="D4948" s="83">
        <v>44145</v>
      </c>
      <c r="E4948" s="83">
        <v>44165</v>
      </c>
      <c r="F4948" s="181" t="s">
        <v>3269</v>
      </c>
      <c r="G4948" s="177" t="s">
        <v>17981</v>
      </c>
      <c r="H4948" s="84" t="s">
        <v>9446</v>
      </c>
      <c r="I4948" s="80" t="s">
        <v>7224</v>
      </c>
    </row>
    <row r="4949" spans="1:9" ht="14.25" customHeight="1" x14ac:dyDescent="0.25">
      <c r="A4949" s="169" t="s">
        <v>17979</v>
      </c>
      <c r="B4949" s="81" t="s">
        <v>17980</v>
      </c>
      <c r="C4949" s="82">
        <v>43</v>
      </c>
      <c r="D4949" s="83">
        <v>44145</v>
      </c>
      <c r="E4949" s="83">
        <v>44165</v>
      </c>
      <c r="F4949" s="181" t="s">
        <v>3269</v>
      </c>
      <c r="G4949" s="177" t="s">
        <v>17981</v>
      </c>
      <c r="H4949" s="84" t="s">
        <v>8250</v>
      </c>
      <c r="I4949" s="80" t="s">
        <v>7224</v>
      </c>
    </row>
    <row r="4950" spans="1:9" ht="14.25" customHeight="1" x14ac:dyDescent="0.25">
      <c r="A4950" s="167" t="s">
        <v>17982</v>
      </c>
      <c r="B4950" s="64" t="s">
        <v>14510</v>
      </c>
      <c r="C4950" s="65">
        <v>43</v>
      </c>
      <c r="D4950" s="66">
        <v>44145</v>
      </c>
      <c r="E4950" s="66">
        <v>44165</v>
      </c>
      <c r="F4950" s="180" t="s">
        <v>1217</v>
      </c>
      <c r="G4950" s="173" t="s">
        <v>17983</v>
      </c>
      <c r="H4950" s="67" t="s">
        <v>9446</v>
      </c>
      <c r="I4950" s="68"/>
    </row>
    <row r="4951" spans="1:9" s="103" customFormat="1" ht="14.25" customHeight="1" x14ac:dyDescent="0.25">
      <c r="A4951" s="167" t="s">
        <v>17984</v>
      </c>
      <c r="B4951" s="64" t="s">
        <v>8299</v>
      </c>
      <c r="C4951" s="65">
        <v>43</v>
      </c>
      <c r="D4951" s="66">
        <v>44145</v>
      </c>
      <c r="E4951" s="66">
        <v>44165</v>
      </c>
      <c r="F4951" s="180" t="s">
        <v>1217</v>
      </c>
      <c r="G4951" s="173" t="s">
        <v>17985</v>
      </c>
      <c r="H4951" s="67"/>
      <c r="I4951" s="68"/>
    </row>
    <row r="4952" spans="1:9" ht="14.25" customHeight="1" x14ac:dyDescent="0.25">
      <c r="A4952" s="167" t="s">
        <v>17986</v>
      </c>
      <c r="B4952" s="64" t="s">
        <v>17987</v>
      </c>
      <c r="C4952" s="65">
        <v>43</v>
      </c>
      <c r="D4952" s="66">
        <v>44145</v>
      </c>
      <c r="E4952" s="66">
        <v>44165</v>
      </c>
      <c r="F4952" s="180" t="s">
        <v>6360</v>
      </c>
      <c r="G4952" s="173" t="s">
        <v>17988</v>
      </c>
      <c r="H4952" s="67"/>
      <c r="I4952" s="72"/>
    </row>
    <row r="4953" spans="1:9" ht="14.25" customHeight="1" x14ac:dyDescent="0.25">
      <c r="A4953" s="168" t="s">
        <v>17989</v>
      </c>
      <c r="B4953" s="17" t="s">
        <v>8299</v>
      </c>
      <c r="C4953" s="60">
        <v>43</v>
      </c>
      <c r="D4953" s="61">
        <v>44145</v>
      </c>
      <c r="E4953" s="61">
        <v>44165</v>
      </c>
      <c r="F4953" s="182" t="s">
        <v>6370</v>
      </c>
      <c r="G4953" s="175" t="s">
        <v>17990</v>
      </c>
      <c r="H4953" s="62" t="s">
        <v>8737</v>
      </c>
      <c r="I4953" s="59" t="s">
        <v>7129</v>
      </c>
    </row>
    <row r="4954" spans="1:9" ht="14.25" customHeight="1" x14ac:dyDescent="0.25">
      <c r="A4954" s="168" t="s">
        <v>17989</v>
      </c>
      <c r="B4954" s="17" t="s">
        <v>8299</v>
      </c>
      <c r="C4954" s="60">
        <v>43</v>
      </c>
      <c r="D4954" s="61">
        <v>44145</v>
      </c>
      <c r="E4954" s="61">
        <v>44165</v>
      </c>
      <c r="F4954" s="182" t="s">
        <v>6370</v>
      </c>
      <c r="G4954" s="175" t="s">
        <v>17990</v>
      </c>
      <c r="H4954" s="62" t="s">
        <v>8738</v>
      </c>
      <c r="I4954" s="59" t="s">
        <v>7129</v>
      </c>
    </row>
    <row r="4955" spans="1:9" ht="14.25" customHeight="1" x14ac:dyDescent="0.25">
      <c r="A4955" s="169" t="s">
        <v>17991</v>
      </c>
      <c r="B4955" s="81" t="s">
        <v>17992</v>
      </c>
      <c r="C4955" s="82">
        <v>43</v>
      </c>
      <c r="D4955" s="83">
        <v>44145</v>
      </c>
      <c r="E4955" s="83">
        <v>44165</v>
      </c>
      <c r="F4955" s="181" t="s">
        <v>6430</v>
      </c>
      <c r="G4955" s="177" t="s">
        <v>17993</v>
      </c>
      <c r="H4955" s="84" t="s">
        <v>8248</v>
      </c>
      <c r="I4955" s="80" t="s">
        <v>7224</v>
      </c>
    </row>
    <row r="4956" spans="1:9" s="73" customFormat="1" ht="14.25" customHeight="1" x14ac:dyDescent="0.25">
      <c r="A4956" s="168" t="s">
        <v>17994</v>
      </c>
      <c r="B4956" s="17" t="s">
        <v>17722</v>
      </c>
      <c r="C4956" s="60">
        <v>43</v>
      </c>
      <c r="D4956" s="61">
        <v>44145</v>
      </c>
      <c r="E4956" s="61">
        <v>44165</v>
      </c>
      <c r="F4956" s="182" t="s">
        <v>771</v>
      </c>
      <c r="G4956" s="175" t="s">
        <v>17995</v>
      </c>
      <c r="H4956" s="62" t="s">
        <v>17996</v>
      </c>
      <c r="I4956" s="59" t="s">
        <v>7129</v>
      </c>
    </row>
    <row r="4957" spans="1:9" ht="14.25" customHeight="1" x14ac:dyDescent="0.25">
      <c r="A4957" s="168" t="s">
        <v>17997</v>
      </c>
      <c r="B4957" s="17" t="s">
        <v>17998</v>
      </c>
      <c r="C4957" s="60">
        <v>43</v>
      </c>
      <c r="D4957" s="61">
        <v>44145</v>
      </c>
      <c r="E4957" s="61">
        <v>44165</v>
      </c>
      <c r="F4957" s="182" t="s">
        <v>2110</v>
      </c>
      <c r="G4957" s="175" t="s">
        <v>17999</v>
      </c>
      <c r="H4957" s="62" t="s">
        <v>8270</v>
      </c>
      <c r="I4957" s="59" t="s">
        <v>7129</v>
      </c>
    </row>
    <row r="4958" spans="1:9" ht="14.25" customHeight="1" x14ac:dyDescent="0.25">
      <c r="A4958" s="168" t="s">
        <v>18000</v>
      </c>
      <c r="B4958" s="17" t="s">
        <v>17998</v>
      </c>
      <c r="C4958" s="60">
        <v>43</v>
      </c>
      <c r="D4958" s="61">
        <v>44145</v>
      </c>
      <c r="E4958" s="61">
        <v>44165</v>
      </c>
      <c r="F4958" s="182" t="s">
        <v>2110</v>
      </c>
      <c r="G4958" s="175" t="s">
        <v>18001</v>
      </c>
      <c r="H4958" s="62" t="s">
        <v>8270</v>
      </c>
      <c r="I4958" s="59" t="s">
        <v>7129</v>
      </c>
    </row>
    <row r="4959" spans="1:9" ht="14.25" customHeight="1" x14ac:dyDescent="0.25">
      <c r="A4959" s="168" t="s">
        <v>18002</v>
      </c>
      <c r="B4959" s="17" t="s">
        <v>17998</v>
      </c>
      <c r="C4959" s="60">
        <v>43</v>
      </c>
      <c r="D4959" s="61">
        <v>44145</v>
      </c>
      <c r="E4959" s="61">
        <v>44165</v>
      </c>
      <c r="F4959" s="182" t="s">
        <v>2110</v>
      </c>
      <c r="G4959" s="175" t="s">
        <v>18003</v>
      </c>
      <c r="H4959" s="62" t="s">
        <v>8270</v>
      </c>
      <c r="I4959" s="59" t="s">
        <v>7129</v>
      </c>
    </row>
    <row r="4960" spans="1:9" ht="14.25" customHeight="1" x14ac:dyDescent="0.25">
      <c r="A4960" s="168" t="s">
        <v>18004</v>
      </c>
      <c r="B4960" s="17" t="s">
        <v>17998</v>
      </c>
      <c r="C4960" s="60">
        <v>43</v>
      </c>
      <c r="D4960" s="61">
        <v>44145</v>
      </c>
      <c r="E4960" s="61">
        <v>44165</v>
      </c>
      <c r="F4960" s="182" t="s">
        <v>2110</v>
      </c>
      <c r="G4960" s="175" t="s">
        <v>18005</v>
      </c>
      <c r="H4960" s="62" t="s">
        <v>8270</v>
      </c>
      <c r="I4960" s="59" t="s">
        <v>7129</v>
      </c>
    </row>
    <row r="4961" spans="1:9" ht="14.25" customHeight="1" x14ac:dyDescent="0.25">
      <c r="A4961" s="168" t="s">
        <v>18006</v>
      </c>
      <c r="B4961" s="17" t="s">
        <v>17998</v>
      </c>
      <c r="C4961" s="60">
        <v>43</v>
      </c>
      <c r="D4961" s="61">
        <v>44145</v>
      </c>
      <c r="E4961" s="61">
        <v>44165</v>
      </c>
      <c r="F4961" s="182" t="s">
        <v>2110</v>
      </c>
      <c r="G4961" s="175" t="s">
        <v>18007</v>
      </c>
      <c r="H4961" s="62" t="s">
        <v>8270</v>
      </c>
      <c r="I4961" s="59" t="s">
        <v>7129</v>
      </c>
    </row>
    <row r="4962" spans="1:9" ht="14.25" customHeight="1" x14ac:dyDescent="0.25">
      <c r="A4962" s="168" t="s">
        <v>18008</v>
      </c>
      <c r="B4962" s="17" t="s">
        <v>18009</v>
      </c>
      <c r="C4962" s="60">
        <v>43</v>
      </c>
      <c r="D4962" s="61">
        <v>44145</v>
      </c>
      <c r="E4962" s="61">
        <v>44165</v>
      </c>
      <c r="F4962" s="182" t="s">
        <v>2110</v>
      </c>
      <c r="G4962" s="175" t="s">
        <v>18010</v>
      </c>
      <c r="H4962" s="62" t="s">
        <v>8270</v>
      </c>
      <c r="I4962" s="59" t="s">
        <v>7129</v>
      </c>
    </row>
    <row r="4963" spans="1:9" ht="14.25" customHeight="1" x14ac:dyDescent="0.25">
      <c r="A4963" s="167" t="s">
        <v>18011</v>
      </c>
      <c r="B4963" s="64" t="s">
        <v>18012</v>
      </c>
      <c r="C4963" s="65">
        <v>43</v>
      </c>
      <c r="D4963" s="66">
        <v>44145</v>
      </c>
      <c r="E4963" s="66">
        <v>44165</v>
      </c>
      <c r="F4963" s="180" t="s">
        <v>91</v>
      </c>
      <c r="G4963" s="173" t="s">
        <v>18013</v>
      </c>
      <c r="H4963" s="67"/>
      <c r="I4963" s="68"/>
    </row>
    <row r="4964" spans="1:9" ht="14.25" customHeight="1" x14ac:dyDescent="0.25">
      <c r="A4964" s="167" t="s">
        <v>18014</v>
      </c>
      <c r="B4964" s="64" t="s">
        <v>18015</v>
      </c>
      <c r="C4964" s="65">
        <v>43</v>
      </c>
      <c r="D4964" s="66">
        <v>44145</v>
      </c>
      <c r="E4964" s="66">
        <v>44165</v>
      </c>
      <c r="F4964" s="180" t="s">
        <v>91</v>
      </c>
      <c r="G4964" s="173" t="s">
        <v>18016</v>
      </c>
      <c r="H4964" s="67"/>
      <c r="I4964" s="68"/>
    </row>
    <row r="4965" spans="1:9" ht="14.25" customHeight="1" x14ac:dyDescent="0.25">
      <c r="A4965" s="167" t="s">
        <v>18017</v>
      </c>
      <c r="B4965" s="64" t="s">
        <v>4176</v>
      </c>
      <c r="C4965" s="65">
        <v>43</v>
      </c>
      <c r="D4965" s="66">
        <v>44145</v>
      </c>
      <c r="E4965" s="66">
        <v>44165</v>
      </c>
      <c r="F4965" s="180" t="s">
        <v>6838</v>
      </c>
      <c r="G4965" s="173" t="s">
        <v>18018</v>
      </c>
      <c r="H4965" s="67"/>
      <c r="I4965" s="68"/>
    </row>
    <row r="4966" spans="1:9" s="73" customFormat="1" ht="14.25" customHeight="1" x14ac:dyDescent="0.25">
      <c r="A4966" s="167" t="s">
        <v>18019</v>
      </c>
      <c r="B4966" s="64" t="s">
        <v>10854</v>
      </c>
      <c r="C4966" s="65">
        <v>43</v>
      </c>
      <c r="D4966" s="66">
        <v>44145</v>
      </c>
      <c r="E4966" s="66">
        <v>44165</v>
      </c>
      <c r="F4966" s="180" t="s">
        <v>933</v>
      </c>
      <c r="G4966" s="173" t="s">
        <v>18020</v>
      </c>
      <c r="H4966" s="67"/>
      <c r="I4966" s="68"/>
    </row>
    <row r="4967" spans="1:9" ht="14.25" customHeight="1" x14ac:dyDescent="0.25">
      <c r="A4967" s="167" t="s">
        <v>18021</v>
      </c>
      <c r="B4967" s="64" t="s">
        <v>18022</v>
      </c>
      <c r="C4967" s="65">
        <v>43</v>
      </c>
      <c r="D4967" s="66">
        <v>44145</v>
      </c>
      <c r="E4967" s="66">
        <v>44165</v>
      </c>
      <c r="F4967" s="180" t="s">
        <v>6898</v>
      </c>
      <c r="G4967" s="173" t="s">
        <v>18023</v>
      </c>
      <c r="H4967" s="67"/>
      <c r="I4967" s="68"/>
    </row>
    <row r="4968" spans="1:9" ht="14.25" customHeight="1" x14ac:dyDescent="0.25">
      <c r="A4968" s="167" t="s">
        <v>18024</v>
      </c>
      <c r="B4968" s="64" t="s">
        <v>15886</v>
      </c>
      <c r="C4968" s="65">
        <v>43</v>
      </c>
      <c r="D4968" s="66">
        <v>44145</v>
      </c>
      <c r="E4968" s="66">
        <v>44165</v>
      </c>
      <c r="F4968" s="180" t="s">
        <v>132</v>
      </c>
      <c r="G4968" s="173" t="s">
        <v>18025</v>
      </c>
      <c r="H4968" s="67"/>
      <c r="I4968" s="95"/>
    </row>
    <row r="4969" spans="1:9" ht="14.25" customHeight="1" x14ac:dyDescent="0.25">
      <c r="A4969" s="167" t="s">
        <v>18026</v>
      </c>
      <c r="B4969" s="64" t="s">
        <v>8418</v>
      </c>
      <c r="C4969" s="65">
        <v>43</v>
      </c>
      <c r="D4969" s="66">
        <v>44145</v>
      </c>
      <c r="E4969" s="66">
        <v>44165</v>
      </c>
      <c r="F4969" s="180" t="s">
        <v>6934</v>
      </c>
      <c r="G4969" s="173" t="s">
        <v>18027</v>
      </c>
      <c r="H4969" s="67"/>
      <c r="I4969" s="68"/>
    </row>
    <row r="4970" spans="1:9" ht="14.25" customHeight="1" x14ac:dyDescent="0.25">
      <c r="A4970" s="167" t="s">
        <v>18028</v>
      </c>
      <c r="B4970" s="64" t="s">
        <v>18029</v>
      </c>
      <c r="C4970" s="65">
        <v>43</v>
      </c>
      <c r="D4970" s="66">
        <v>44145</v>
      </c>
      <c r="E4970" s="66">
        <v>44165</v>
      </c>
      <c r="F4970" s="180" t="s">
        <v>513</v>
      </c>
      <c r="G4970" s="173" t="s">
        <v>18030</v>
      </c>
      <c r="H4970" s="67"/>
      <c r="I4970" s="68"/>
    </row>
    <row r="4971" spans="1:9" ht="14.25" customHeight="1" x14ac:dyDescent="0.25">
      <c r="A4971" s="167" t="s">
        <v>18031</v>
      </c>
      <c r="B4971" s="64" t="s">
        <v>4453</v>
      </c>
      <c r="C4971" s="65">
        <v>43</v>
      </c>
      <c r="D4971" s="66">
        <v>44145</v>
      </c>
      <c r="E4971" s="66">
        <v>44165</v>
      </c>
      <c r="F4971" s="180" t="s">
        <v>902</v>
      </c>
      <c r="G4971" s="173" t="s">
        <v>18032</v>
      </c>
      <c r="H4971" s="67"/>
      <c r="I4971" s="68"/>
    </row>
    <row r="4972" spans="1:9" ht="14.25" customHeight="1" x14ac:dyDescent="0.25">
      <c r="A4972" s="167" t="s">
        <v>18033</v>
      </c>
      <c r="B4972" s="64" t="s">
        <v>4880</v>
      </c>
      <c r="C4972" s="65">
        <v>43</v>
      </c>
      <c r="D4972" s="66">
        <v>44145</v>
      </c>
      <c r="E4972" s="66">
        <v>44165</v>
      </c>
      <c r="F4972" s="180" t="s">
        <v>38</v>
      </c>
      <c r="G4972" s="173" t="s">
        <v>18034</v>
      </c>
      <c r="H4972" s="67"/>
      <c r="I4972" s="95"/>
    </row>
    <row r="4973" spans="1:9" ht="14.25" customHeight="1" x14ac:dyDescent="0.25">
      <c r="A4973" s="167" t="s">
        <v>18035</v>
      </c>
      <c r="B4973" s="64" t="s">
        <v>18036</v>
      </c>
      <c r="C4973" s="65">
        <v>43</v>
      </c>
      <c r="D4973" s="66">
        <v>44145</v>
      </c>
      <c r="E4973" s="66">
        <v>44165</v>
      </c>
      <c r="F4973" s="180" t="s">
        <v>38</v>
      </c>
      <c r="G4973" s="173" t="s">
        <v>18037</v>
      </c>
      <c r="H4973" s="67"/>
      <c r="I4973" s="95"/>
    </row>
    <row r="4974" spans="1:9" ht="14.25" customHeight="1" x14ac:dyDescent="0.25">
      <c r="A4974" s="167" t="s">
        <v>18038</v>
      </c>
      <c r="B4974" s="64" t="s">
        <v>4681</v>
      </c>
      <c r="C4974" s="65">
        <v>43</v>
      </c>
      <c r="D4974" s="66">
        <v>44145</v>
      </c>
      <c r="E4974" s="66">
        <v>44165</v>
      </c>
      <c r="F4974" s="180" t="s">
        <v>655</v>
      </c>
      <c r="G4974" s="173" t="s">
        <v>18039</v>
      </c>
      <c r="H4974" s="67"/>
      <c r="I4974" s="68"/>
    </row>
    <row r="4975" spans="1:9" ht="14.25" customHeight="1" x14ac:dyDescent="0.25">
      <c r="A4975" s="167" t="s">
        <v>18040</v>
      </c>
      <c r="B4975" s="64" t="s">
        <v>8753</v>
      </c>
      <c r="C4975" s="65">
        <v>43</v>
      </c>
      <c r="D4975" s="66">
        <v>44145</v>
      </c>
      <c r="E4975" s="66">
        <v>44165</v>
      </c>
      <c r="F4975" s="180" t="s">
        <v>135</v>
      </c>
      <c r="G4975" s="173" t="s">
        <v>18041</v>
      </c>
      <c r="H4975" s="67"/>
      <c r="I4975" s="68"/>
    </row>
    <row r="4976" spans="1:9" ht="14.25" customHeight="1" x14ac:dyDescent="0.25">
      <c r="A4976" s="167" t="s">
        <v>18042</v>
      </c>
      <c r="B4976" s="64" t="s">
        <v>4233</v>
      </c>
      <c r="C4976" s="65">
        <v>43</v>
      </c>
      <c r="D4976" s="66">
        <v>44145</v>
      </c>
      <c r="E4976" s="66">
        <v>44165</v>
      </c>
      <c r="F4976" s="180" t="s">
        <v>7073</v>
      </c>
      <c r="G4976" s="173" t="s">
        <v>18043</v>
      </c>
      <c r="H4976" s="67"/>
      <c r="I4976" s="101"/>
    </row>
    <row r="4977" spans="1:9" ht="14.25" customHeight="1" x14ac:dyDescent="0.25">
      <c r="A4977" s="167" t="s">
        <v>18044</v>
      </c>
      <c r="B4977" s="64" t="s">
        <v>18045</v>
      </c>
      <c r="C4977" s="65">
        <v>43</v>
      </c>
      <c r="D4977" s="66">
        <v>44145</v>
      </c>
      <c r="E4977" s="66">
        <v>44165</v>
      </c>
      <c r="F4977" s="180" t="s">
        <v>197</v>
      </c>
      <c r="G4977" s="173" t="s">
        <v>18046</v>
      </c>
      <c r="H4977" s="67"/>
      <c r="I4977" s="72"/>
    </row>
    <row r="4978" spans="1:9" ht="14.25" customHeight="1" x14ac:dyDescent="0.25">
      <c r="A4978" s="167" t="s">
        <v>18047</v>
      </c>
      <c r="B4978" s="64" t="s">
        <v>4233</v>
      </c>
      <c r="C4978" s="65">
        <v>43</v>
      </c>
      <c r="D4978" s="66">
        <v>44145</v>
      </c>
      <c r="E4978" s="66">
        <v>44165</v>
      </c>
      <c r="F4978" s="180" t="s">
        <v>197</v>
      </c>
      <c r="G4978" s="173" t="s">
        <v>18048</v>
      </c>
      <c r="H4978" s="67"/>
      <c r="I4978" s="68"/>
    </row>
    <row r="4979" spans="1:9" s="73" customFormat="1" ht="14.25" customHeight="1" x14ac:dyDescent="0.25">
      <c r="A4979" s="167" t="s">
        <v>18049</v>
      </c>
      <c r="B4979" s="64" t="s">
        <v>4387</v>
      </c>
      <c r="C4979" s="65">
        <v>43</v>
      </c>
      <c r="D4979" s="66">
        <v>44145</v>
      </c>
      <c r="E4979" s="66">
        <v>44165</v>
      </c>
      <c r="F4979" s="180" t="s">
        <v>197</v>
      </c>
      <c r="G4979" s="173" t="s">
        <v>18050</v>
      </c>
      <c r="H4979" s="67"/>
      <c r="I4979" s="68"/>
    </row>
    <row r="4980" spans="1:9" ht="14.25" customHeight="1" x14ac:dyDescent="0.25">
      <c r="A4980" s="167" t="s">
        <v>18051</v>
      </c>
      <c r="B4980" s="64" t="s">
        <v>4387</v>
      </c>
      <c r="C4980" s="65">
        <v>43</v>
      </c>
      <c r="D4980" s="66">
        <v>44145</v>
      </c>
      <c r="E4980" s="66">
        <v>44165</v>
      </c>
      <c r="F4980" s="180" t="s">
        <v>197</v>
      </c>
      <c r="G4980" s="173" t="s">
        <v>18052</v>
      </c>
      <c r="H4980" s="67"/>
      <c r="I4980" s="68"/>
    </row>
    <row r="4981" spans="1:9" ht="14.25" customHeight="1" x14ac:dyDescent="0.25">
      <c r="A4981" s="167" t="s">
        <v>18053</v>
      </c>
      <c r="B4981" s="64" t="s">
        <v>17987</v>
      </c>
      <c r="C4981" s="65">
        <v>43</v>
      </c>
      <c r="D4981" s="66">
        <v>44145</v>
      </c>
      <c r="E4981" s="66">
        <v>44165</v>
      </c>
      <c r="F4981" s="180" t="s">
        <v>197</v>
      </c>
      <c r="G4981" s="173" t="s">
        <v>18054</v>
      </c>
      <c r="H4981" s="67"/>
      <c r="I4981" s="68"/>
    </row>
    <row r="4982" spans="1:9" ht="14.25" customHeight="1" x14ac:dyDescent="0.25">
      <c r="A4982" s="167" t="s">
        <v>18055</v>
      </c>
      <c r="B4982" s="64" t="s">
        <v>7188</v>
      </c>
      <c r="C4982" s="65">
        <v>44</v>
      </c>
      <c r="D4982" s="66">
        <v>44151</v>
      </c>
      <c r="E4982" s="66">
        <v>44171</v>
      </c>
      <c r="F4982" s="180" t="s">
        <v>856</v>
      </c>
      <c r="G4982" s="173" t="s">
        <v>18056</v>
      </c>
      <c r="H4982" s="67"/>
      <c r="I4982" s="101"/>
    </row>
    <row r="4983" spans="1:9" ht="14.25" customHeight="1" x14ac:dyDescent="0.25">
      <c r="A4983" s="167" t="s">
        <v>18057</v>
      </c>
      <c r="B4983" s="64" t="s">
        <v>7188</v>
      </c>
      <c r="C4983" s="65">
        <v>44</v>
      </c>
      <c r="D4983" s="66">
        <v>44151</v>
      </c>
      <c r="E4983" s="66">
        <v>44171</v>
      </c>
      <c r="F4983" s="180" t="s">
        <v>856</v>
      </c>
      <c r="G4983" s="173" t="s">
        <v>18058</v>
      </c>
      <c r="H4983" s="67"/>
      <c r="I4983" s="68"/>
    </row>
    <row r="4984" spans="1:9" ht="14.25" customHeight="1" x14ac:dyDescent="0.25">
      <c r="A4984" s="167" t="s">
        <v>18059</v>
      </c>
      <c r="B4984" s="64" t="s">
        <v>7188</v>
      </c>
      <c r="C4984" s="65">
        <v>44</v>
      </c>
      <c r="D4984" s="66">
        <v>44151</v>
      </c>
      <c r="E4984" s="66">
        <v>44171</v>
      </c>
      <c r="F4984" s="180" t="s">
        <v>856</v>
      </c>
      <c r="G4984" s="173" t="s">
        <v>18060</v>
      </c>
      <c r="H4984" s="67"/>
      <c r="I4984" s="72"/>
    </row>
    <row r="4985" spans="1:9" s="73" customFormat="1" ht="14.25" customHeight="1" x14ac:dyDescent="0.25">
      <c r="A4985" s="167" t="s">
        <v>18061</v>
      </c>
      <c r="B4985" s="64" t="s">
        <v>7134</v>
      </c>
      <c r="C4985" s="65">
        <v>44</v>
      </c>
      <c r="D4985" s="66">
        <v>44151</v>
      </c>
      <c r="E4985" s="66">
        <v>44171</v>
      </c>
      <c r="F4985" s="180" t="s">
        <v>856</v>
      </c>
      <c r="G4985" s="173" t="s">
        <v>18062</v>
      </c>
      <c r="H4985" s="67"/>
      <c r="I4985" s="72"/>
    </row>
    <row r="4986" spans="1:9" ht="14.25" customHeight="1" x14ac:dyDescent="0.25">
      <c r="A4986" s="167" t="s">
        <v>18063</v>
      </c>
      <c r="B4986" s="64" t="s">
        <v>7959</v>
      </c>
      <c r="C4986" s="65">
        <v>44</v>
      </c>
      <c r="D4986" s="66">
        <v>44151</v>
      </c>
      <c r="E4986" s="66">
        <v>44171</v>
      </c>
      <c r="F4986" s="180" t="s">
        <v>5046</v>
      </c>
      <c r="G4986" s="173" t="s">
        <v>18064</v>
      </c>
      <c r="H4986" s="67"/>
      <c r="I4986" s="68"/>
    </row>
    <row r="4987" spans="1:9" ht="14.25" customHeight="1" x14ac:dyDescent="0.25">
      <c r="A4987" s="167" t="s">
        <v>18065</v>
      </c>
      <c r="B4987" s="64" t="s">
        <v>7959</v>
      </c>
      <c r="C4987" s="65">
        <v>44</v>
      </c>
      <c r="D4987" s="66">
        <v>44151</v>
      </c>
      <c r="E4987" s="66">
        <v>44171</v>
      </c>
      <c r="F4987" s="180" t="s">
        <v>5046</v>
      </c>
      <c r="G4987" s="173" t="s">
        <v>18066</v>
      </c>
      <c r="H4987" s="67"/>
      <c r="I4987" s="68"/>
    </row>
    <row r="4988" spans="1:9" ht="14.25" customHeight="1" x14ac:dyDescent="0.25">
      <c r="A4988" s="167" t="s">
        <v>18067</v>
      </c>
      <c r="B4988" s="64" t="s">
        <v>7959</v>
      </c>
      <c r="C4988" s="65">
        <v>44</v>
      </c>
      <c r="D4988" s="66">
        <v>44151</v>
      </c>
      <c r="E4988" s="66">
        <v>44171</v>
      </c>
      <c r="F4988" s="180" t="s">
        <v>5046</v>
      </c>
      <c r="G4988" s="173" t="s">
        <v>18068</v>
      </c>
      <c r="H4988" s="67"/>
      <c r="I4988" s="68"/>
    </row>
    <row r="4989" spans="1:9" ht="14.25" customHeight="1" x14ac:dyDescent="0.25">
      <c r="A4989" s="167" t="s">
        <v>18069</v>
      </c>
      <c r="B4989" s="64" t="s">
        <v>7959</v>
      </c>
      <c r="C4989" s="65">
        <v>44</v>
      </c>
      <c r="D4989" s="66">
        <v>44151</v>
      </c>
      <c r="E4989" s="66">
        <v>44171</v>
      </c>
      <c r="F4989" s="180" t="s">
        <v>5046</v>
      </c>
      <c r="G4989" s="173" t="s">
        <v>18070</v>
      </c>
      <c r="H4989" s="67"/>
      <c r="I4989" s="68"/>
    </row>
    <row r="4990" spans="1:9" ht="14.25" customHeight="1" x14ac:dyDescent="0.25">
      <c r="A4990" s="169" t="s">
        <v>18071</v>
      </c>
      <c r="B4990" s="81" t="s">
        <v>4331</v>
      </c>
      <c r="C4990" s="82">
        <v>44</v>
      </c>
      <c r="D4990" s="83">
        <v>44151</v>
      </c>
      <c r="E4990" s="83">
        <v>44171</v>
      </c>
      <c r="F4990" s="181" t="s">
        <v>5052</v>
      </c>
      <c r="G4990" s="177" t="s">
        <v>18072</v>
      </c>
      <c r="H4990" s="84" t="s">
        <v>18073</v>
      </c>
      <c r="I4990" s="80" t="s">
        <v>7224</v>
      </c>
    </row>
    <row r="4991" spans="1:9" ht="14.25" customHeight="1" x14ac:dyDescent="0.25">
      <c r="A4991" s="169" t="s">
        <v>18071</v>
      </c>
      <c r="B4991" s="81" t="s">
        <v>4331</v>
      </c>
      <c r="C4991" s="82">
        <v>44</v>
      </c>
      <c r="D4991" s="83">
        <v>44151</v>
      </c>
      <c r="E4991" s="83">
        <v>44171</v>
      </c>
      <c r="F4991" s="181" t="s">
        <v>5052</v>
      </c>
      <c r="G4991" s="177" t="s">
        <v>18072</v>
      </c>
      <c r="H4991" s="84" t="s">
        <v>8051</v>
      </c>
      <c r="I4991" s="80" t="s">
        <v>7224</v>
      </c>
    </row>
    <row r="4992" spans="1:9" ht="14.25" customHeight="1" x14ac:dyDescent="0.25">
      <c r="A4992" s="167" t="s">
        <v>18074</v>
      </c>
      <c r="B4992" s="64" t="s">
        <v>9779</v>
      </c>
      <c r="C4992" s="65">
        <v>44</v>
      </c>
      <c r="D4992" s="66">
        <v>44151</v>
      </c>
      <c r="E4992" s="66">
        <v>44171</v>
      </c>
      <c r="F4992" s="180" t="s">
        <v>2520</v>
      </c>
      <c r="G4992" s="173" t="s">
        <v>18075</v>
      </c>
      <c r="H4992" s="67"/>
      <c r="I4992" s="68"/>
    </row>
    <row r="4993" spans="1:9" s="103" customFormat="1" ht="14.25" customHeight="1" x14ac:dyDescent="0.25">
      <c r="A4993" s="167" t="s">
        <v>18076</v>
      </c>
      <c r="B4993" s="64" t="s">
        <v>17722</v>
      </c>
      <c r="C4993" s="65">
        <v>44</v>
      </c>
      <c r="D4993" s="66">
        <v>44151</v>
      </c>
      <c r="E4993" s="66">
        <v>44171</v>
      </c>
      <c r="F4993" s="180" t="s">
        <v>5087</v>
      </c>
      <c r="G4993" s="173" t="s">
        <v>18077</v>
      </c>
      <c r="H4993" s="67"/>
      <c r="I4993" s="68"/>
    </row>
    <row r="4994" spans="1:9" ht="14.25" customHeight="1" x14ac:dyDescent="0.25">
      <c r="A4994" s="167" t="s">
        <v>18078</v>
      </c>
      <c r="B4994" s="64" t="s">
        <v>3998</v>
      </c>
      <c r="C4994" s="65">
        <v>44</v>
      </c>
      <c r="D4994" s="66">
        <v>44151</v>
      </c>
      <c r="E4994" s="66">
        <v>44171</v>
      </c>
      <c r="F4994" s="180" t="s">
        <v>842</v>
      </c>
      <c r="G4994" s="173" t="s">
        <v>18079</v>
      </c>
      <c r="H4994" s="67"/>
      <c r="I4994" s="68"/>
    </row>
    <row r="4995" spans="1:9" ht="14.25" customHeight="1" x14ac:dyDescent="0.25">
      <c r="A4995" s="168" t="s">
        <v>18080</v>
      </c>
      <c r="B4995" s="17" t="s">
        <v>17757</v>
      </c>
      <c r="C4995" s="60">
        <v>44</v>
      </c>
      <c r="D4995" s="61">
        <v>44151</v>
      </c>
      <c r="E4995" s="61">
        <v>44171</v>
      </c>
      <c r="F4995" s="182" t="s">
        <v>122</v>
      </c>
      <c r="G4995" s="175" t="s">
        <v>18081</v>
      </c>
      <c r="H4995" s="62" t="s">
        <v>17749</v>
      </c>
      <c r="I4995" s="59" t="s">
        <v>7129</v>
      </c>
    </row>
    <row r="4996" spans="1:9" ht="14.25" customHeight="1" x14ac:dyDescent="0.25">
      <c r="A4996" s="168" t="s">
        <v>18082</v>
      </c>
      <c r="B4996" s="17" t="s">
        <v>17757</v>
      </c>
      <c r="C4996" s="60">
        <v>44</v>
      </c>
      <c r="D4996" s="61">
        <v>44151</v>
      </c>
      <c r="E4996" s="61">
        <v>44171</v>
      </c>
      <c r="F4996" s="182" t="s">
        <v>122</v>
      </c>
      <c r="G4996" s="175" t="s">
        <v>18081</v>
      </c>
      <c r="H4996" s="62" t="s">
        <v>17749</v>
      </c>
      <c r="I4996" s="59" t="s">
        <v>7129</v>
      </c>
    </row>
    <row r="4997" spans="1:9" ht="14.25" customHeight="1" x14ac:dyDescent="0.25">
      <c r="A4997" s="167" t="s">
        <v>18083</v>
      </c>
      <c r="B4997" s="64" t="s">
        <v>15360</v>
      </c>
      <c r="C4997" s="65">
        <v>44</v>
      </c>
      <c r="D4997" s="66">
        <v>44151</v>
      </c>
      <c r="E4997" s="66">
        <v>44171</v>
      </c>
      <c r="F4997" s="180" t="s">
        <v>122</v>
      </c>
      <c r="G4997" s="173" t="s">
        <v>18084</v>
      </c>
      <c r="H4997" s="67"/>
      <c r="I4997" s="68"/>
    </row>
    <row r="4998" spans="1:9" ht="14.25" customHeight="1" x14ac:dyDescent="0.25">
      <c r="A4998" s="167" t="s">
        <v>18085</v>
      </c>
      <c r="B4998" s="64" t="s">
        <v>14401</v>
      </c>
      <c r="C4998" s="65">
        <v>44</v>
      </c>
      <c r="D4998" s="66">
        <v>44151</v>
      </c>
      <c r="E4998" s="66">
        <v>44171</v>
      </c>
      <c r="F4998" s="180" t="s">
        <v>948</v>
      </c>
      <c r="G4998" s="173" t="s">
        <v>18086</v>
      </c>
      <c r="H4998" s="67"/>
      <c r="I4998" s="68"/>
    </row>
    <row r="4999" spans="1:9" ht="14.25" customHeight="1" x14ac:dyDescent="0.25">
      <c r="A4999" s="167" t="s">
        <v>18087</v>
      </c>
      <c r="B4999" s="64" t="s">
        <v>18088</v>
      </c>
      <c r="C4999" s="65">
        <v>44</v>
      </c>
      <c r="D4999" s="66">
        <v>44151</v>
      </c>
      <c r="E4999" s="66">
        <v>44171</v>
      </c>
      <c r="F4999" s="180" t="s">
        <v>1045</v>
      </c>
      <c r="G4999" s="173" t="s">
        <v>18089</v>
      </c>
      <c r="H4999" s="67"/>
      <c r="I4999" s="68"/>
    </row>
    <row r="5000" spans="1:9" ht="14.25" customHeight="1" x14ac:dyDescent="0.25">
      <c r="A5000" s="167" t="s">
        <v>18090</v>
      </c>
      <c r="B5000" s="64" t="s">
        <v>15986</v>
      </c>
      <c r="C5000" s="65">
        <v>44</v>
      </c>
      <c r="D5000" s="66">
        <v>44151</v>
      </c>
      <c r="E5000" s="66">
        <v>44171</v>
      </c>
      <c r="F5000" s="180" t="s">
        <v>5182</v>
      </c>
      <c r="G5000" s="173" t="s">
        <v>18091</v>
      </c>
      <c r="H5000" s="67"/>
      <c r="I5000" s="68"/>
    </row>
    <row r="5001" spans="1:9" ht="14.25" customHeight="1" x14ac:dyDescent="0.25">
      <c r="A5001" s="167" t="s">
        <v>18092</v>
      </c>
      <c r="B5001" s="64" t="s">
        <v>17722</v>
      </c>
      <c r="C5001" s="65">
        <v>44</v>
      </c>
      <c r="D5001" s="66">
        <v>44151</v>
      </c>
      <c r="E5001" s="66">
        <v>44171</v>
      </c>
      <c r="F5001" s="180" t="s">
        <v>1553</v>
      </c>
      <c r="G5001" s="173" t="s">
        <v>18093</v>
      </c>
      <c r="H5001" s="67"/>
      <c r="I5001" s="68"/>
    </row>
    <row r="5002" spans="1:9" ht="14.25" customHeight="1" x14ac:dyDescent="0.25">
      <c r="A5002" s="167" t="s">
        <v>18094</v>
      </c>
      <c r="B5002" s="64" t="s">
        <v>18095</v>
      </c>
      <c r="C5002" s="65">
        <v>44</v>
      </c>
      <c r="D5002" s="66">
        <v>44151</v>
      </c>
      <c r="E5002" s="66">
        <v>44171</v>
      </c>
      <c r="F5002" s="180" t="s">
        <v>147</v>
      </c>
      <c r="G5002" s="173" t="s">
        <v>18096</v>
      </c>
      <c r="H5002" s="67"/>
      <c r="I5002" s="68"/>
    </row>
    <row r="5003" spans="1:9" ht="14.25" customHeight="1" x14ac:dyDescent="0.25">
      <c r="A5003" s="167" t="s">
        <v>18097</v>
      </c>
      <c r="B5003" s="64" t="s">
        <v>4454</v>
      </c>
      <c r="C5003" s="65">
        <v>44</v>
      </c>
      <c r="D5003" s="66">
        <v>44151</v>
      </c>
      <c r="E5003" s="66">
        <v>44171</v>
      </c>
      <c r="F5003" s="180" t="s">
        <v>147</v>
      </c>
      <c r="G5003" s="173" t="s">
        <v>18098</v>
      </c>
      <c r="H5003" s="67"/>
      <c r="I5003" s="72"/>
    </row>
    <row r="5004" spans="1:9" s="103" customFormat="1" ht="14.25" customHeight="1" x14ac:dyDescent="0.25">
      <c r="A5004" s="168" t="s">
        <v>18099</v>
      </c>
      <c r="B5004" s="17" t="s">
        <v>18100</v>
      </c>
      <c r="C5004" s="60">
        <v>44</v>
      </c>
      <c r="D5004" s="61">
        <v>44151</v>
      </c>
      <c r="E5004" s="61">
        <v>44171</v>
      </c>
      <c r="F5004" s="182" t="s">
        <v>147</v>
      </c>
      <c r="G5004" s="175" t="s">
        <v>18101</v>
      </c>
      <c r="H5004" s="62" t="s">
        <v>18102</v>
      </c>
      <c r="I5004" s="59" t="s">
        <v>7129</v>
      </c>
    </row>
    <row r="5005" spans="1:9" ht="14.25" customHeight="1" x14ac:dyDescent="0.25">
      <c r="A5005" s="168" t="s">
        <v>18099</v>
      </c>
      <c r="B5005" s="17" t="s">
        <v>18100</v>
      </c>
      <c r="C5005" s="60">
        <v>44</v>
      </c>
      <c r="D5005" s="61">
        <v>44151</v>
      </c>
      <c r="E5005" s="61">
        <v>44171</v>
      </c>
      <c r="F5005" s="182" t="s">
        <v>147</v>
      </c>
      <c r="G5005" s="175" t="s">
        <v>18101</v>
      </c>
      <c r="H5005" s="62" t="s">
        <v>7368</v>
      </c>
      <c r="I5005" s="59" t="s">
        <v>7129</v>
      </c>
    </row>
    <row r="5006" spans="1:9" ht="14.25" customHeight="1" x14ac:dyDescent="0.25">
      <c r="A5006" s="167" t="s">
        <v>18103</v>
      </c>
      <c r="B5006" s="64" t="s">
        <v>14415</v>
      </c>
      <c r="C5006" s="65">
        <v>44</v>
      </c>
      <c r="D5006" s="66">
        <v>44151</v>
      </c>
      <c r="E5006" s="66">
        <v>44171</v>
      </c>
      <c r="F5006" s="180" t="s">
        <v>129</v>
      </c>
      <c r="G5006" s="173" t="s">
        <v>18104</v>
      </c>
      <c r="H5006" s="67"/>
      <c r="I5006" s="68"/>
    </row>
    <row r="5007" spans="1:9" ht="14.25" customHeight="1" x14ac:dyDescent="0.25">
      <c r="A5007" s="167" t="s">
        <v>18105</v>
      </c>
      <c r="B5007" s="64" t="s">
        <v>4290</v>
      </c>
      <c r="C5007" s="65">
        <v>44</v>
      </c>
      <c r="D5007" s="66">
        <v>44151</v>
      </c>
      <c r="E5007" s="66">
        <v>44171</v>
      </c>
      <c r="F5007" s="180" t="s">
        <v>129</v>
      </c>
      <c r="G5007" s="173" t="s">
        <v>18106</v>
      </c>
      <c r="H5007" s="67"/>
      <c r="I5007" s="68"/>
    </row>
    <row r="5008" spans="1:9" ht="14.25" customHeight="1" x14ac:dyDescent="0.25">
      <c r="A5008" s="167" t="s">
        <v>18107</v>
      </c>
      <c r="B5008" s="64" t="s">
        <v>4290</v>
      </c>
      <c r="C5008" s="65">
        <v>44</v>
      </c>
      <c r="D5008" s="66">
        <v>44151</v>
      </c>
      <c r="E5008" s="66">
        <v>44171</v>
      </c>
      <c r="F5008" s="180" t="s">
        <v>129</v>
      </c>
      <c r="G5008" s="173" t="s">
        <v>18108</v>
      </c>
      <c r="H5008" s="67"/>
      <c r="I5008" s="101"/>
    </row>
    <row r="5009" spans="1:9" ht="14.25" customHeight="1" x14ac:dyDescent="0.25">
      <c r="A5009" s="169" t="s">
        <v>18109</v>
      </c>
      <c r="B5009" s="81" t="s">
        <v>18110</v>
      </c>
      <c r="C5009" s="82">
        <v>44</v>
      </c>
      <c r="D5009" s="83">
        <v>44151</v>
      </c>
      <c r="E5009" s="83">
        <v>44171</v>
      </c>
      <c r="F5009" s="181" t="s">
        <v>129</v>
      </c>
      <c r="G5009" s="177" t="s">
        <v>18111</v>
      </c>
      <c r="H5009" s="84" t="s">
        <v>18112</v>
      </c>
      <c r="I5009" s="85" t="s">
        <v>7224</v>
      </c>
    </row>
    <row r="5010" spans="1:9" s="73" customFormat="1" ht="14.25" customHeight="1" x14ac:dyDescent="0.25">
      <c r="A5010" s="167" t="s">
        <v>18113</v>
      </c>
      <c r="B5010" s="64" t="s">
        <v>17489</v>
      </c>
      <c r="C5010" s="65">
        <v>44</v>
      </c>
      <c r="D5010" s="66">
        <v>44151</v>
      </c>
      <c r="E5010" s="66">
        <v>44171</v>
      </c>
      <c r="F5010" s="180" t="s">
        <v>129</v>
      </c>
      <c r="G5010" s="173" t="s">
        <v>18114</v>
      </c>
      <c r="H5010" s="67"/>
      <c r="I5010" s="68"/>
    </row>
    <row r="5011" spans="1:9" ht="14.25" customHeight="1" x14ac:dyDescent="0.25">
      <c r="A5011" s="167" t="s">
        <v>18115</v>
      </c>
      <c r="B5011" s="64" t="s">
        <v>17489</v>
      </c>
      <c r="C5011" s="65">
        <v>44</v>
      </c>
      <c r="D5011" s="66">
        <v>44151</v>
      </c>
      <c r="E5011" s="66">
        <v>44171</v>
      </c>
      <c r="F5011" s="180" t="s">
        <v>129</v>
      </c>
      <c r="G5011" s="173" t="s">
        <v>18116</v>
      </c>
      <c r="H5011" s="67"/>
      <c r="I5011" s="68"/>
    </row>
    <row r="5012" spans="1:9" s="73" customFormat="1" ht="14.25" customHeight="1" x14ac:dyDescent="0.25">
      <c r="A5012" s="167" t="s">
        <v>18117</v>
      </c>
      <c r="B5012" s="64" t="s">
        <v>12023</v>
      </c>
      <c r="C5012" s="65">
        <v>44</v>
      </c>
      <c r="D5012" s="66">
        <v>44151</v>
      </c>
      <c r="E5012" s="66">
        <v>44171</v>
      </c>
      <c r="F5012" s="180" t="s">
        <v>312</v>
      </c>
      <c r="G5012" s="173" t="s">
        <v>18118</v>
      </c>
      <c r="H5012" s="67"/>
      <c r="I5012" s="72"/>
    </row>
    <row r="5013" spans="1:9" ht="14.25" customHeight="1" x14ac:dyDescent="0.25">
      <c r="A5013" s="167" t="s">
        <v>18119</v>
      </c>
      <c r="B5013" s="64" t="s">
        <v>18120</v>
      </c>
      <c r="C5013" s="65">
        <v>44</v>
      </c>
      <c r="D5013" s="66">
        <v>44151</v>
      </c>
      <c r="E5013" s="66">
        <v>44171</v>
      </c>
      <c r="F5013" s="180" t="s">
        <v>2724</v>
      </c>
      <c r="G5013" s="140" t="s">
        <v>18121</v>
      </c>
      <c r="H5013" s="67"/>
      <c r="I5013" s="68"/>
    </row>
    <row r="5014" spans="1:9" s="103" customFormat="1" ht="14.25" customHeight="1" x14ac:dyDescent="0.25">
      <c r="A5014" s="167" t="s">
        <v>18122</v>
      </c>
      <c r="B5014" s="64" t="s">
        <v>16625</v>
      </c>
      <c r="C5014" s="65">
        <v>44</v>
      </c>
      <c r="D5014" s="66">
        <v>44151</v>
      </c>
      <c r="E5014" s="66">
        <v>44171</v>
      </c>
      <c r="F5014" s="180" t="s">
        <v>2724</v>
      </c>
      <c r="G5014" s="173" t="s">
        <v>18123</v>
      </c>
      <c r="H5014" s="67"/>
      <c r="I5014" s="72"/>
    </row>
    <row r="5015" spans="1:9" s="73" customFormat="1" ht="14.25" customHeight="1" x14ac:dyDescent="0.25">
      <c r="A5015" s="167" t="s">
        <v>18124</v>
      </c>
      <c r="B5015" s="64" t="s">
        <v>8562</v>
      </c>
      <c r="C5015" s="65">
        <v>44</v>
      </c>
      <c r="D5015" s="66">
        <v>44151</v>
      </c>
      <c r="E5015" s="66">
        <v>44171</v>
      </c>
      <c r="F5015" s="180" t="s">
        <v>5236</v>
      </c>
      <c r="G5015" s="140" t="s">
        <v>18125</v>
      </c>
      <c r="H5015" s="67"/>
      <c r="I5015" s="68"/>
    </row>
    <row r="5016" spans="1:9" s="73" customFormat="1" ht="14.25" customHeight="1" x14ac:dyDescent="0.25">
      <c r="A5016" s="167" t="s">
        <v>18126</v>
      </c>
      <c r="B5016" s="64" t="s">
        <v>18127</v>
      </c>
      <c r="C5016" s="65">
        <v>44</v>
      </c>
      <c r="D5016" s="66">
        <v>44151</v>
      </c>
      <c r="E5016" s="66">
        <v>44171</v>
      </c>
      <c r="F5016" s="180" t="s">
        <v>861</v>
      </c>
      <c r="G5016" s="173" t="s">
        <v>18128</v>
      </c>
      <c r="H5016" s="67"/>
      <c r="I5016" s="101"/>
    </row>
    <row r="5017" spans="1:9" s="73" customFormat="1" ht="14.25" customHeight="1" x14ac:dyDescent="0.25">
      <c r="A5017" s="167" t="s">
        <v>18129</v>
      </c>
      <c r="B5017" s="64" t="s">
        <v>17361</v>
      </c>
      <c r="C5017" s="65">
        <v>44</v>
      </c>
      <c r="D5017" s="66">
        <v>44151</v>
      </c>
      <c r="E5017" s="66">
        <v>44171</v>
      </c>
      <c r="F5017" s="180" t="s">
        <v>861</v>
      </c>
      <c r="G5017" s="173" t="s">
        <v>18130</v>
      </c>
      <c r="H5017" s="67"/>
      <c r="I5017" s="72"/>
    </row>
    <row r="5018" spans="1:9" s="103" customFormat="1" ht="14.25" customHeight="1" x14ac:dyDescent="0.25">
      <c r="A5018" s="167" t="s">
        <v>18131</v>
      </c>
      <c r="B5018" s="64" t="s">
        <v>13461</v>
      </c>
      <c r="C5018" s="65">
        <v>44</v>
      </c>
      <c r="D5018" s="66">
        <v>44151</v>
      </c>
      <c r="E5018" s="66">
        <v>44171</v>
      </c>
      <c r="F5018" s="180" t="s">
        <v>861</v>
      </c>
      <c r="G5018" s="140" t="s">
        <v>18132</v>
      </c>
      <c r="H5018" s="67"/>
      <c r="I5018" s="72"/>
    </row>
    <row r="5019" spans="1:9" s="73" customFormat="1" ht="14.25" customHeight="1" x14ac:dyDescent="0.25">
      <c r="A5019" s="167" t="s">
        <v>18133</v>
      </c>
      <c r="B5019" s="64" t="s">
        <v>18134</v>
      </c>
      <c r="C5019" s="65">
        <v>44</v>
      </c>
      <c r="D5019" s="66">
        <v>44151</v>
      </c>
      <c r="E5019" s="66">
        <v>44171</v>
      </c>
      <c r="F5019" s="180" t="s">
        <v>5256</v>
      </c>
      <c r="G5019" s="173" t="s">
        <v>18135</v>
      </c>
      <c r="H5019" s="67"/>
      <c r="I5019" s="68"/>
    </row>
    <row r="5020" spans="1:9" s="73" customFormat="1" ht="14.25" customHeight="1" x14ac:dyDescent="0.25">
      <c r="A5020" s="168" t="s">
        <v>18136</v>
      </c>
      <c r="B5020" s="17" t="s">
        <v>17722</v>
      </c>
      <c r="C5020" s="60">
        <v>44</v>
      </c>
      <c r="D5020" s="61">
        <v>44151</v>
      </c>
      <c r="E5020" s="61">
        <v>44171</v>
      </c>
      <c r="F5020" s="182" t="s">
        <v>623</v>
      </c>
      <c r="G5020" s="175" t="s">
        <v>18137</v>
      </c>
      <c r="H5020" s="62" t="s">
        <v>18138</v>
      </c>
      <c r="I5020" s="59" t="s">
        <v>7129</v>
      </c>
    </row>
    <row r="5021" spans="1:9" s="103" customFormat="1" ht="14.25" customHeight="1" x14ac:dyDescent="0.25">
      <c r="A5021" s="168" t="s">
        <v>18136</v>
      </c>
      <c r="B5021" s="17" t="s">
        <v>17722</v>
      </c>
      <c r="C5021" s="60">
        <v>44</v>
      </c>
      <c r="D5021" s="61">
        <v>44151</v>
      </c>
      <c r="E5021" s="61">
        <v>44171</v>
      </c>
      <c r="F5021" s="182" t="s">
        <v>623</v>
      </c>
      <c r="G5021" s="175" t="s">
        <v>18137</v>
      </c>
      <c r="H5021" s="62" t="s">
        <v>18138</v>
      </c>
      <c r="I5021" s="59" t="s">
        <v>7129</v>
      </c>
    </row>
    <row r="5022" spans="1:9" s="73" customFormat="1" ht="14.25" customHeight="1" x14ac:dyDescent="0.25">
      <c r="A5022" s="168" t="s">
        <v>18136</v>
      </c>
      <c r="B5022" s="17" t="s">
        <v>17722</v>
      </c>
      <c r="C5022" s="60">
        <v>44</v>
      </c>
      <c r="D5022" s="61">
        <v>44151</v>
      </c>
      <c r="E5022" s="61">
        <v>44171</v>
      </c>
      <c r="F5022" s="182" t="s">
        <v>623</v>
      </c>
      <c r="G5022" s="186" t="s">
        <v>18137</v>
      </c>
      <c r="H5022" s="62" t="s">
        <v>18139</v>
      </c>
      <c r="I5022" s="59" t="s">
        <v>7129</v>
      </c>
    </row>
    <row r="5023" spans="1:9" s="103" customFormat="1" ht="14.25" customHeight="1" x14ac:dyDescent="0.25">
      <c r="A5023" s="168" t="s">
        <v>18136</v>
      </c>
      <c r="B5023" s="17" t="s">
        <v>17722</v>
      </c>
      <c r="C5023" s="60">
        <v>44</v>
      </c>
      <c r="D5023" s="61">
        <v>44151</v>
      </c>
      <c r="E5023" s="61">
        <v>44171</v>
      </c>
      <c r="F5023" s="182" t="s">
        <v>623</v>
      </c>
      <c r="G5023" s="175" t="s">
        <v>18137</v>
      </c>
      <c r="H5023" s="62" t="s">
        <v>18140</v>
      </c>
      <c r="I5023" s="59" t="s">
        <v>7129</v>
      </c>
    </row>
    <row r="5024" spans="1:9" s="103" customFormat="1" ht="14.25" customHeight="1" x14ac:dyDescent="0.25">
      <c r="A5024" s="168" t="s">
        <v>18136</v>
      </c>
      <c r="B5024" s="17" t="s">
        <v>17722</v>
      </c>
      <c r="C5024" s="60">
        <v>44</v>
      </c>
      <c r="D5024" s="61">
        <v>44151</v>
      </c>
      <c r="E5024" s="61">
        <v>44171</v>
      </c>
      <c r="F5024" s="182" t="s">
        <v>623</v>
      </c>
      <c r="G5024" s="175" t="s">
        <v>18137</v>
      </c>
      <c r="H5024" s="62" t="s">
        <v>18141</v>
      </c>
      <c r="I5024" s="59" t="s">
        <v>7129</v>
      </c>
    </row>
    <row r="5025" spans="1:9" ht="14.25" customHeight="1" x14ac:dyDescent="0.25">
      <c r="A5025" s="168" t="s">
        <v>18136</v>
      </c>
      <c r="B5025" s="17" t="s">
        <v>17722</v>
      </c>
      <c r="C5025" s="60">
        <v>44</v>
      </c>
      <c r="D5025" s="61">
        <v>44151</v>
      </c>
      <c r="E5025" s="61">
        <v>44171</v>
      </c>
      <c r="F5025" s="182" t="s">
        <v>623</v>
      </c>
      <c r="G5025" s="186" t="s">
        <v>18137</v>
      </c>
      <c r="H5025" s="62" t="s">
        <v>18142</v>
      </c>
      <c r="I5025" s="59" t="s">
        <v>7129</v>
      </c>
    </row>
    <row r="5026" spans="1:9" ht="14.25" customHeight="1" x14ac:dyDescent="0.25">
      <c r="A5026" s="167" t="s">
        <v>18143</v>
      </c>
      <c r="B5026" s="64" t="s">
        <v>7478</v>
      </c>
      <c r="C5026" s="65">
        <v>44</v>
      </c>
      <c r="D5026" s="66">
        <v>44151</v>
      </c>
      <c r="E5026" s="66">
        <v>44171</v>
      </c>
      <c r="F5026" s="180" t="s">
        <v>275</v>
      </c>
      <c r="G5026" s="173" t="s">
        <v>18144</v>
      </c>
      <c r="H5026" s="67"/>
      <c r="I5026" s="72"/>
    </row>
    <row r="5027" spans="1:9" ht="14.25" customHeight="1" x14ac:dyDescent="0.25">
      <c r="A5027" s="167" t="s">
        <v>18145</v>
      </c>
      <c r="B5027" s="64" t="s">
        <v>18146</v>
      </c>
      <c r="C5027" s="65">
        <v>44</v>
      </c>
      <c r="D5027" s="66">
        <v>44151</v>
      </c>
      <c r="E5027" s="66">
        <v>44171</v>
      </c>
      <c r="F5027" s="180" t="s">
        <v>332</v>
      </c>
      <c r="G5027" s="173" t="s">
        <v>18147</v>
      </c>
      <c r="H5027" s="67"/>
      <c r="I5027" s="68"/>
    </row>
    <row r="5028" spans="1:9" ht="14.25" customHeight="1" x14ac:dyDescent="0.25">
      <c r="A5028" s="167" t="s">
        <v>18148</v>
      </c>
      <c r="B5028" s="64" t="s">
        <v>7383</v>
      </c>
      <c r="C5028" s="65">
        <v>44</v>
      </c>
      <c r="D5028" s="66">
        <v>44151</v>
      </c>
      <c r="E5028" s="66">
        <v>44171</v>
      </c>
      <c r="F5028" s="180" t="s">
        <v>332</v>
      </c>
      <c r="G5028" s="173" t="s">
        <v>18149</v>
      </c>
      <c r="H5028" s="67"/>
      <c r="I5028" s="72"/>
    </row>
    <row r="5029" spans="1:9" ht="14.25" customHeight="1" x14ac:dyDescent="0.25">
      <c r="A5029" s="167" t="s">
        <v>18150</v>
      </c>
      <c r="B5029" s="64" t="s">
        <v>7959</v>
      </c>
      <c r="C5029" s="65">
        <v>44</v>
      </c>
      <c r="D5029" s="66">
        <v>44151</v>
      </c>
      <c r="E5029" s="66">
        <v>44171</v>
      </c>
      <c r="F5029" s="180" t="s">
        <v>5339</v>
      </c>
      <c r="G5029" s="173" t="s">
        <v>18151</v>
      </c>
      <c r="H5029" s="67"/>
      <c r="I5029" s="68"/>
    </row>
    <row r="5030" spans="1:9" ht="14.25" customHeight="1" x14ac:dyDescent="0.25">
      <c r="A5030" s="167" t="s">
        <v>18152</v>
      </c>
      <c r="B5030" s="64" t="s">
        <v>7959</v>
      </c>
      <c r="C5030" s="65">
        <v>44</v>
      </c>
      <c r="D5030" s="66">
        <v>44151</v>
      </c>
      <c r="E5030" s="66">
        <v>44171</v>
      </c>
      <c r="F5030" s="180" t="s">
        <v>5339</v>
      </c>
      <c r="G5030" s="173" t="s">
        <v>18153</v>
      </c>
      <c r="H5030" s="67"/>
      <c r="I5030" s="68"/>
    </row>
    <row r="5031" spans="1:9" ht="14.25" customHeight="1" x14ac:dyDescent="0.25">
      <c r="A5031" s="167" t="s">
        <v>18154</v>
      </c>
      <c r="B5031" s="64" t="s">
        <v>7959</v>
      </c>
      <c r="C5031" s="65">
        <v>44</v>
      </c>
      <c r="D5031" s="66">
        <v>44151</v>
      </c>
      <c r="E5031" s="66">
        <v>44171</v>
      </c>
      <c r="F5031" s="180" t="s">
        <v>5339</v>
      </c>
      <c r="G5031" s="173" t="s">
        <v>18155</v>
      </c>
      <c r="H5031" s="67"/>
      <c r="I5031" s="68"/>
    </row>
    <row r="5032" spans="1:9" s="103" customFormat="1" ht="14.25" customHeight="1" x14ac:dyDescent="0.25">
      <c r="A5032" s="167" t="s">
        <v>18156</v>
      </c>
      <c r="B5032" s="64" t="s">
        <v>7959</v>
      </c>
      <c r="C5032" s="65">
        <v>44</v>
      </c>
      <c r="D5032" s="66">
        <v>44151</v>
      </c>
      <c r="E5032" s="66">
        <v>44171</v>
      </c>
      <c r="F5032" s="180" t="s">
        <v>5339</v>
      </c>
      <c r="G5032" s="173" t="s">
        <v>18157</v>
      </c>
      <c r="H5032" s="67"/>
      <c r="I5032" s="72"/>
    </row>
    <row r="5033" spans="1:9" s="73" customFormat="1" ht="14.25" customHeight="1" x14ac:dyDescent="0.25">
      <c r="A5033" s="167" t="s">
        <v>18158</v>
      </c>
      <c r="B5033" s="64" t="s">
        <v>7959</v>
      </c>
      <c r="C5033" s="65">
        <v>44</v>
      </c>
      <c r="D5033" s="66">
        <v>44151</v>
      </c>
      <c r="E5033" s="66">
        <v>44171</v>
      </c>
      <c r="F5033" s="180" t="s">
        <v>5339</v>
      </c>
      <c r="G5033" s="173" t="s">
        <v>18159</v>
      </c>
      <c r="H5033" s="67"/>
      <c r="I5033" s="72"/>
    </row>
    <row r="5034" spans="1:9" ht="14.25" customHeight="1" x14ac:dyDescent="0.25">
      <c r="A5034" s="167" t="s">
        <v>18160</v>
      </c>
      <c r="B5034" s="64" t="s">
        <v>7959</v>
      </c>
      <c r="C5034" s="65">
        <v>44</v>
      </c>
      <c r="D5034" s="66">
        <v>44151</v>
      </c>
      <c r="E5034" s="66">
        <v>44171</v>
      </c>
      <c r="F5034" s="180" t="s">
        <v>5339</v>
      </c>
      <c r="G5034" s="173" t="s">
        <v>18161</v>
      </c>
      <c r="H5034" s="67"/>
      <c r="I5034" s="68"/>
    </row>
    <row r="5035" spans="1:9" ht="14.25" customHeight="1" x14ac:dyDescent="0.25">
      <c r="A5035" s="167" t="s">
        <v>18162</v>
      </c>
      <c r="B5035" s="64" t="s">
        <v>13306</v>
      </c>
      <c r="C5035" s="65">
        <v>44</v>
      </c>
      <c r="D5035" s="66">
        <v>44151</v>
      </c>
      <c r="E5035" s="66">
        <v>44171</v>
      </c>
      <c r="F5035" s="180" t="s">
        <v>5387</v>
      </c>
      <c r="G5035" s="173" t="s">
        <v>18163</v>
      </c>
      <c r="H5035" s="67"/>
      <c r="I5035" s="68"/>
    </row>
    <row r="5036" spans="1:9" s="103" customFormat="1" ht="14.25" customHeight="1" x14ac:dyDescent="0.25">
      <c r="A5036" s="167" t="s">
        <v>18164</v>
      </c>
      <c r="B5036" s="64" t="s">
        <v>18165</v>
      </c>
      <c r="C5036" s="65">
        <v>44</v>
      </c>
      <c r="D5036" s="66">
        <v>44151</v>
      </c>
      <c r="E5036" s="66">
        <v>44171</v>
      </c>
      <c r="F5036" s="180" t="s">
        <v>2071</v>
      </c>
      <c r="G5036" s="173" t="s">
        <v>18166</v>
      </c>
      <c r="H5036" s="67"/>
      <c r="I5036" s="101"/>
    </row>
    <row r="5037" spans="1:9" ht="14.25" customHeight="1" x14ac:dyDescent="0.25">
      <c r="A5037" s="167" t="s">
        <v>18167</v>
      </c>
      <c r="B5037" s="64" t="s">
        <v>7538</v>
      </c>
      <c r="C5037" s="65">
        <v>44</v>
      </c>
      <c r="D5037" s="66">
        <v>44151</v>
      </c>
      <c r="E5037" s="66">
        <v>44171</v>
      </c>
      <c r="F5037" s="180" t="s">
        <v>728</v>
      </c>
      <c r="G5037" s="173" t="s">
        <v>18168</v>
      </c>
      <c r="H5037" s="67"/>
      <c r="I5037" s="72"/>
    </row>
    <row r="5038" spans="1:9" ht="14.25" customHeight="1" x14ac:dyDescent="0.25">
      <c r="A5038" s="167" t="s">
        <v>18169</v>
      </c>
      <c r="B5038" s="64" t="s">
        <v>18170</v>
      </c>
      <c r="C5038" s="65">
        <v>44</v>
      </c>
      <c r="D5038" s="66">
        <v>44151</v>
      </c>
      <c r="E5038" s="66">
        <v>44171</v>
      </c>
      <c r="F5038" s="180" t="s">
        <v>1405</v>
      </c>
      <c r="G5038" s="173" t="s">
        <v>18171</v>
      </c>
      <c r="H5038" s="67"/>
      <c r="I5038" s="68"/>
    </row>
    <row r="5039" spans="1:9" ht="14.25" customHeight="1" x14ac:dyDescent="0.25">
      <c r="A5039" s="167" t="s">
        <v>18172</v>
      </c>
      <c r="B5039" s="64" t="s">
        <v>18173</v>
      </c>
      <c r="C5039" s="65">
        <v>44</v>
      </c>
      <c r="D5039" s="66">
        <v>44151</v>
      </c>
      <c r="E5039" s="66">
        <v>44171</v>
      </c>
      <c r="F5039" s="180" t="s">
        <v>35</v>
      </c>
      <c r="G5039" s="173" t="s">
        <v>18174</v>
      </c>
      <c r="H5039" s="67"/>
      <c r="I5039" s="68"/>
    </row>
    <row r="5040" spans="1:9" ht="14.25" customHeight="1" x14ac:dyDescent="0.25">
      <c r="A5040" s="167" t="s">
        <v>18175</v>
      </c>
      <c r="B5040" s="64" t="s">
        <v>7616</v>
      </c>
      <c r="C5040" s="65">
        <v>44</v>
      </c>
      <c r="D5040" s="66">
        <v>44151</v>
      </c>
      <c r="E5040" s="66">
        <v>44171</v>
      </c>
      <c r="F5040" s="180" t="s">
        <v>550</v>
      </c>
      <c r="G5040" s="173" t="s">
        <v>18176</v>
      </c>
      <c r="H5040" s="67"/>
      <c r="I5040" s="68"/>
    </row>
    <row r="5041" spans="1:9" s="103" customFormat="1" ht="14.25" customHeight="1" x14ac:dyDescent="0.25">
      <c r="A5041" s="167" t="s">
        <v>18177</v>
      </c>
      <c r="B5041" s="64" t="s">
        <v>4453</v>
      </c>
      <c r="C5041" s="65">
        <v>44</v>
      </c>
      <c r="D5041" s="66">
        <v>44151</v>
      </c>
      <c r="E5041" s="66">
        <v>44171</v>
      </c>
      <c r="F5041" s="180" t="s">
        <v>647</v>
      </c>
      <c r="G5041" s="173" t="s">
        <v>18178</v>
      </c>
      <c r="H5041" s="67"/>
      <c r="I5041" s="101"/>
    </row>
    <row r="5042" spans="1:9" ht="14.25" customHeight="1" x14ac:dyDescent="0.25">
      <c r="A5042" s="167" t="s">
        <v>18179</v>
      </c>
      <c r="B5042" s="64" t="s">
        <v>18180</v>
      </c>
      <c r="C5042" s="65">
        <v>44</v>
      </c>
      <c r="D5042" s="66">
        <v>44151</v>
      </c>
      <c r="E5042" s="66">
        <v>44171</v>
      </c>
      <c r="F5042" s="180" t="s">
        <v>5593</v>
      </c>
      <c r="G5042" s="173" t="s">
        <v>18181</v>
      </c>
      <c r="H5042" s="67"/>
      <c r="I5042" s="101"/>
    </row>
    <row r="5043" spans="1:9" ht="14.25" customHeight="1" x14ac:dyDescent="0.25">
      <c r="A5043" s="169" t="s">
        <v>18182</v>
      </c>
      <c r="B5043" s="81" t="s">
        <v>17192</v>
      </c>
      <c r="C5043" s="82">
        <v>44</v>
      </c>
      <c r="D5043" s="83">
        <v>44151</v>
      </c>
      <c r="E5043" s="83">
        <v>44171</v>
      </c>
      <c r="F5043" s="181" t="s">
        <v>1179</v>
      </c>
      <c r="G5043" s="177" t="s">
        <v>18183</v>
      </c>
      <c r="H5043" s="93" t="s">
        <v>9590</v>
      </c>
      <c r="I5043" s="85" t="s">
        <v>7224</v>
      </c>
    </row>
    <row r="5044" spans="1:9" ht="14.25" customHeight="1" x14ac:dyDescent="0.25">
      <c r="A5044" s="169" t="s">
        <v>18184</v>
      </c>
      <c r="B5044" s="81" t="s">
        <v>18185</v>
      </c>
      <c r="C5044" s="82">
        <v>44</v>
      </c>
      <c r="D5044" s="83">
        <v>44151</v>
      </c>
      <c r="E5044" s="83">
        <v>44171</v>
      </c>
      <c r="F5044" s="181" t="s">
        <v>587</v>
      </c>
      <c r="G5044" s="177" t="s">
        <v>18186</v>
      </c>
      <c r="H5044" s="84" t="s">
        <v>7653</v>
      </c>
      <c r="I5044" s="85" t="s">
        <v>7224</v>
      </c>
    </row>
    <row r="5045" spans="1:9" s="103" customFormat="1" ht="14.25" customHeight="1" x14ac:dyDescent="0.25">
      <c r="A5045" s="169" t="s">
        <v>18187</v>
      </c>
      <c r="B5045" s="81" t="s">
        <v>4233</v>
      </c>
      <c r="C5045" s="82">
        <v>44</v>
      </c>
      <c r="D5045" s="83">
        <v>44151</v>
      </c>
      <c r="E5045" s="83">
        <v>44171</v>
      </c>
      <c r="F5045" s="181" t="s">
        <v>905</v>
      </c>
      <c r="G5045" s="177" t="s">
        <v>18188</v>
      </c>
      <c r="H5045" s="84" t="s">
        <v>7671</v>
      </c>
      <c r="I5045" s="85" t="s">
        <v>7224</v>
      </c>
    </row>
    <row r="5046" spans="1:9" s="103" customFormat="1" ht="14.25" customHeight="1" x14ac:dyDescent="0.25">
      <c r="A5046" s="167" t="s">
        <v>18189</v>
      </c>
      <c r="B5046" s="64" t="s">
        <v>4233</v>
      </c>
      <c r="C5046" s="65">
        <v>44</v>
      </c>
      <c r="D5046" s="66">
        <v>44151</v>
      </c>
      <c r="E5046" s="66">
        <v>44171</v>
      </c>
      <c r="F5046" s="180" t="s">
        <v>240</v>
      </c>
      <c r="G5046" s="173" t="s">
        <v>18190</v>
      </c>
      <c r="H5046" s="67"/>
      <c r="I5046" s="68"/>
    </row>
    <row r="5047" spans="1:9" s="73" customFormat="1" ht="14.25" customHeight="1" x14ac:dyDescent="0.25">
      <c r="A5047" s="167" t="s">
        <v>18191</v>
      </c>
      <c r="B5047" s="64" t="s">
        <v>8879</v>
      </c>
      <c r="C5047" s="65">
        <v>44</v>
      </c>
      <c r="D5047" s="66">
        <v>44151</v>
      </c>
      <c r="E5047" s="66">
        <v>44171</v>
      </c>
      <c r="F5047" s="180" t="s">
        <v>204</v>
      </c>
      <c r="G5047" s="173" t="s">
        <v>18192</v>
      </c>
      <c r="H5047" s="67"/>
      <c r="I5047" s="68"/>
    </row>
    <row r="5048" spans="1:9" s="73" customFormat="1" ht="14.25" customHeight="1" x14ac:dyDescent="0.25">
      <c r="A5048" s="167" t="s">
        <v>18193</v>
      </c>
      <c r="B5048" s="64" t="s">
        <v>8879</v>
      </c>
      <c r="C5048" s="65">
        <v>44</v>
      </c>
      <c r="D5048" s="66">
        <v>44151</v>
      </c>
      <c r="E5048" s="66">
        <v>44171</v>
      </c>
      <c r="F5048" s="180" t="s">
        <v>204</v>
      </c>
      <c r="G5048" s="173" t="s">
        <v>18194</v>
      </c>
      <c r="H5048" s="67"/>
      <c r="I5048" s="68"/>
    </row>
    <row r="5049" spans="1:9" ht="14.25" customHeight="1" x14ac:dyDescent="0.25">
      <c r="A5049" s="167" t="s">
        <v>18195</v>
      </c>
      <c r="B5049" s="64" t="s">
        <v>18196</v>
      </c>
      <c r="C5049" s="65">
        <v>44</v>
      </c>
      <c r="D5049" s="66">
        <v>44151</v>
      </c>
      <c r="E5049" s="66">
        <v>44171</v>
      </c>
      <c r="F5049" s="180" t="s">
        <v>725</v>
      </c>
      <c r="G5049" s="173" t="s">
        <v>18197</v>
      </c>
      <c r="H5049" s="67"/>
      <c r="I5049" s="68"/>
    </row>
    <row r="5050" spans="1:9" ht="14.25" customHeight="1" x14ac:dyDescent="0.25">
      <c r="A5050" s="167" t="s">
        <v>18198</v>
      </c>
      <c r="B5050" s="64" t="s">
        <v>18199</v>
      </c>
      <c r="C5050" s="65">
        <v>44</v>
      </c>
      <c r="D5050" s="66">
        <v>44151</v>
      </c>
      <c r="E5050" s="66">
        <v>44171</v>
      </c>
      <c r="F5050" s="180" t="s">
        <v>1867</v>
      </c>
      <c r="G5050" s="173" t="s">
        <v>18200</v>
      </c>
      <c r="H5050" s="67"/>
      <c r="I5050" s="72"/>
    </row>
    <row r="5051" spans="1:9" ht="14.25" customHeight="1" x14ac:dyDescent="0.25">
      <c r="A5051" s="167" t="s">
        <v>18201</v>
      </c>
      <c r="B5051" s="64" t="s">
        <v>17888</v>
      </c>
      <c r="C5051" s="65">
        <v>44</v>
      </c>
      <c r="D5051" s="66">
        <v>44151</v>
      </c>
      <c r="E5051" s="66">
        <v>44171</v>
      </c>
      <c r="F5051" s="180" t="s">
        <v>181</v>
      </c>
      <c r="G5051" s="173" t="s">
        <v>18202</v>
      </c>
      <c r="H5051" s="67"/>
      <c r="I5051" s="68"/>
    </row>
    <row r="5052" spans="1:9" ht="14.25" customHeight="1" x14ac:dyDescent="0.25">
      <c r="A5052" s="168" t="s">
        <v>18203</v>
      </c>
      <c r="B5052" s="17" t="s">
        <v>18204</v>
      </c>
      <c r="C5052" s="60">
        <v>44</v>
      </c>
      <c r="D5052" s="61">
        <v>44151</v>
      </c>
      <c r="E5052" s="61">
        <v>44171</v>
      </c>
      <c r="F5052" s="182" t="s">
        <v>2601</v>
      </c>
      <c r="G5052" s="175" t="s">
        <v>18205</v>
      </c>
      <c r="H5052" s="62" t="s">
        <v>18206</v>
      </c>
      <c r="I5052" s="59" t="s">
        <v>7129</v>
      </c>
    </row>
    <row r="5053" spans="1:9" ht="14.25" customHeight="1" x14ac:dyDescent="0.25">
      <c r="A5053" s="169" t="s">
        <v>18203</v>
      </c>
      <c r="B5053" s="81" t="s">
        <v>18204</v>
      </c>
      <c r="C5053" s="82">
        <v>44</v>
      </c>
      <c r="D5053" s="83">
        <v>44151</v>
      </c>
      <c r="E5053" s="83">
        <v>44171</v>
      </c>
      <c r="F5053" s="181" t="s">
        <v>2601</v>
      </c>
      <c r="G5053" s="177" t="s">
        <v>18205</v>
      </c>
      <c r="H5053" s="84" t="s">
        <v>18207</v>
      </c>
      <c r="I5053" s="80" t="s">
        <v>7224</v>
      </c>
    </row>
    <row r="5054" spans="1:9" ht="14.25" customHeight="1" x14ac:dyDescent="0.25">
      <c r="A5054" s="169" t="s">
        <v>18208</v>
      </c>
      <c r="B5054" s="81" t="s">
        <v>7783</v>
      </c>
      <c r="C5054" s="82">
        <v>44</v>
      </c>
      <c r="D5054" s="83">
        <v>44151</v>
      </c>
      <c r="E5054" s="83">
        <v>44171</v>
      </c>
      <c r="F5054" s="181" t="s">
        <v>5966</v>
      </c>
      <c r="G5054" s="177" t="s">
        <v>18209</v>
      </c>
      <c r="H5054" s="84" t="s">
        <v>9446</v>
      </c>
      <c r="I5054" s="85" t="s">
        <v>7224</v>
      </c>
    </row>
    <row r="5055" spans="1:9" s="103" customFormat="1" ht="14.25" customHeight="1" x14ac:dyDescent="0.25">
      <c r="A5055" s="167" t="s">
        <v>18210</v>
      </c>
      <c r="B5055" s="64" t="s">
        <v>7616</v>
      </c>
      <c r="C5055" s="65">
        <v>44</v>
      </c>
      <c r="D5055" s="66">
        <v>44151</v>
      </c>
      <c r="E5055" s="66">
        <v>44171</v>
      </c>
      <c r="F5055" s="180" t="s">
        <v>1222</v>
      </c>
      <c r="G5055" s="173" t="s">
        <v>18211</v>
      </c>
      <c r="H5055" s="67"/>
      <c r="I5055" s="101"/>
    </row>
    <row r="5056" spans="1:9" s="103" customFormat="1" ht="14.25" customHeight="1" x14ac:dyDescent="0.25">
      <c r="A5056" s="167" t="s">
        <v>18212</v>
      </c>
      <c r="B5056" s="64" t="s">
        <v>4666</v>
      </c>
      <c r="C5056" s="65">
        <v>44</v>
      </c>
      <c r="D5056" s="66">
        <v>44151</v>
      </c>
      <c r="E5056" s="66">
        <v>44171</v>
      </c>
      <c r="F5056" s="180" t="s">
        <v>486</v>
      </c>
      <c r="G5056" s="173" t="s">
        <v>18213</v>
      </c>
      <c r="H5056" s="67"/>
      <c r="I5056" s="72"/>
    </row>
    <row r="5057" spans="1:9" ht="14.25" customHeight="1" x14ac:dyDescent="0.25">
      <c r="A5057" s="167" t="s">
        <v>18214</v>
      </c>
      <c r="B5057" s="64" t="s">
        <v>18215</v>
      </c>
      <c r="C5057" s="65">
        <v>44</v>
      </c>
      <c r="D5057" s="66">
        <v>44151</v>
      </c>
      <c r="E5057" s="66">
        <v>44171</v>
      </c>
      <c r="F5057" s="180" t="s">
        <v>571</v>
      </c>
      <c r="G5057" s="173" t="s">
        <v>18216</v>
      </c>
      <c r="H5057" s="67"/>
      <c r="I5057" s="68"/>
    </row>
    <row r="5058" spans="1:9" ht="14.25" customHeight="1" x14ac:dyDescent="0.25">
      <c r="A5058" s="167" t="s">
        <v>18217</v>
      </c>
      <c r="B5058" s="64" t="s">
        <v>17722</v>
      </c>
      <c r="C5058" s="65">
        <v>44</v>
      </c>
      <c r="D5058" s="66">
        <v>44151</v>
      </c>
      <c r="E5058" s="66">
        <v>44171</v>
      </c>
      <c r="F5058" s="180" t="s">
        <v>1654</v>
      </c>
      <c r="G5058" s="173" t="s">
        <v>18218</v>
      </c>
      <c r="H5058" s="67"/>
      <c r="I5058" s="72"/>
    </row>
    <row r="5059" spans="1:9" ht="14.25" customHeight="1" x14ac:dyDescent="0.25">
      <c r="A5059" s="168" t="s">
        <v>18219</v>
      </c>
      <c r="B5059" s="17" t="s">
        <v>15605</v>
      </c>
      <c r="C5059" s="60">
        <v>44</v>
      </c>
      <c r="D5059" s="61">
        <v>44151</v>
      </c>
      <c r="E5059" s="61">
        <v>44171</v>
      </c>
      <c r="F5059" s="182" t="s">
        <v>386</v>
      </c>
      <c r="G5059" s="175" t="s">
        <v>18220</v>
      </c>
      <c r="H5059" s="62" t="s">
        <v>7677</v>
      </c>
      <c r="I5059" s="59" t="s">
        <v>7129</v>
      </c>
    </row>
    <row r="5060" spans="1:9" ht="14.25" customHeight="1" x14ac:dyDescent="0.25">
      <c r="A5060" s="168" t="s">
        <v>18221</v>
      </c>
      <c r="B5060" s="17" t="s">
        <v>15605</v>
      </c>
      <c r="C5060" s="60">
        <v>44</v>
      </c>
      <c r="D5060" s="61">
        <v>44151</v>
      </c>
      <c r="E5060" s="61">
        <v>44171</v>
      </c>
      <c r="F5060" s="182" t="s">
        <v>386</v>
      </c>
      <c r="G5060" s="175" t="s">
        <v>18222</v>
      </c>
      <c r="H5060" s="62" t="s">
        <v>7677</v>
      </c>
      <c r="I5060" s="59" t="s">
        <v>7129</v>
      </c>
    </row>
    <row r="5061" spans="1:9" ht="14.25" customHeight="1" x14ac:dyDescent="0.25">
      <c r="A5061" s="167" t="s">
        <v>18223</v>
      </c>
      <c r="B5061" s="64" t="s">
        <v>7851</v>
      </c>
      <c r="C5061" s="65">
        <v>44</v>
      </c>
      <c r="D5061" s="66">
        <v>44151</v>
      </c>
      <c r="E5061" s="66">
        <v>44171</v>
      </c>
      <c r="F5061" s="180" t="s">
        <v>386</v>
      </c>
      <c r="G5061" s="173" t="s">
        <v>18224</v>
      </c>
      <c r="H5061" s="67"/>
      <c r="I5061" s="68"/>
    </row>
    <row r="5062" spans="1:9" ht="14.25" customHeight="1" x14ac:dyDescent="0.25">
      <c r="A5062" s="169" t="s">
        <v>18225</v>
      </c>
      <c r="B5062" s="81" t="s">
        <v>18226</v>
      </c>
      <c r="C5062" s="82">
        <v>44</v>
      </c>
      <c r="D5062" s="83">
        <v>44151</v>
      </c>
      <c r="E5062" s="83">
        <v>44171</v>
      </c>
      <c r="F5062" s="181" t="s">
        <v>430</v>
      </c>
      <c r="G5062" s="177" t="s">
        <v>18227</v>
      </c>
      <c r="H5062" s="84" t="s">
        <v>18228</v>
      </c>
      <c r="I5062" s="85" t="s">
        <v>7224</v>
      </c>
    </row>
    <row r="5063" spans="1:9" s="103" customFormat="1" ht="14.25" customHeight="1" x14ac:dyDescent="0.25">
      <c r="A5063" s="168" t="s">
        <v>18229</v>
      </c>
      <c r="B5063" s="17" t="s">
        <v>8697</v>
      </c>
      <c r="C5063" s="60">
        <v>44</v>
      </c>
      <c r="D5063" s="61">
        <v>44151</v>
      </c>
      <c r="E5063" s="61">
        <v>44171</v>
      </c>
      <c r="F5063" s="182" t="s">
        <v>304</v>
      </c>
      <c r="G5063" s="175" t="s">
        <v>18230</v>
      </c>
      <c r="H5063" s="97" t="s">
        <v>18231</v>
      </c>
      <c r="I5063" s="59" t="s">
        <v>7129</v>
      </c>
    </row>
    <row r="5064" spans="1:9" ht="14.25" customHeight="1" x14ac:dyDescent="0.25">
      <c r="A5064" s="169" t="s">
        <v>18229</v>
      </c>
      <c r="B5064" s="81" t="s">
        <v>8697</v>
      </c>
      <c r="C5064" s="82">
        <v>44</v>
      </c>
      <c r="D5064" s="83">
        <v>44151</v>
      </c>
      <c r="E5064" s="83">
        <v>44171</v>
      </c>
      <c r="F5064" s="181" t="s">
        <v>304</v>
      </c>
      <c r="G5064" s="177" t="s">
        <v>18230</v>
      </c>
      <c r="H5064" s="93" t="s">
        <v>18232</v>
      </c>
      <c r="I5064" s="85" t="s">
        <v>7224</v>
      </c>
    </row>
    <row r="5065" spans="1:9" s="73" customFormat="1" ht="14.25" customHeight="1" x14ac:dyDescent="0.25">
      <c r="A5065" s="169" t="s">
        <v>18229</v>
      </c>
      <c r="B5065" s="81" t="s">
        <v>8697</v>
      </c>
      <c r="C5065" s="82">
        <v>44</v>
      </c>
      <c r="D5065" s="83">
        <v>44151</v>
      </c>
      <c r="E5065" s="83">
        <v>44171</v>
      </c>
      <c r="F5065" s="181" t="s">
        <v>304</v>
      </c>
      <c r="G5065" s="177" t="s">
        <v>18230</v>
      </c>
      <c r="H5065" s="93" t="s">
        <v>7893</v>
      </c>
      <c r="I5065" s="85" t="s">
        <v>7224</v>
      </c>
    </row>
    <row r="5066" spans="1:9" s="73" customFormat="1" ht="14.25" customHeight="1" x14ac:dyDescent="0.25">
      <c r="A5066" s="167" t="s">
        <v>18233</v>
      </c>
      <c r="B5066" s="64" t="s">
        <v>14125</v>
      </c>
      <c r="C5066" s="65">
        <v>44</v>
      </c>
      <c r="D5066" s="66">
        <v>44151</v>
      </c>
      <c r="E5066" s="66">
        <v>44171</v>
      </c>
      <c r="F5066" s="180" t="s">
        <v>307</v>
      </c>
      <c r="G5066" s="173" t="s">
        <v>18234</v>
      </c>
      <c r="H5066" s="77"/>
      <c r="I5066" s="72"/>
    </row>
    <row r="5067" spans="1:9" ht="14.25" customHeight="1" x14ac:dyDescent="0.25">
      <c r="A5067" s="167" t="s">
        <v>18235</v>
      </c>
      <c r="B5067" s="64" t="s">
        <v>4697</v>
      </c>
      <c r="C5067" s="65">
        <v>44</v>
      </c>
      <c r="D5067" s="66">
        <v>44151</v>
      </c>
      <c r="E5067" s="66">
        <v>44171</v>
      </c>
      <c r="F5067" s="180" t="s">
        <v>652</v>
      </c>
      <c r="G5067" s="173" t="s">
        <v>18236</v>
      </c>
      <c r="H5067" s="67"/>
      <c r="I5067" s="68"/>
    </row>
    <row r="5068" spans="1:9" ht="14.25" customHeight="1" x14ac:dyDescent="0.25">
      <c r="A5068" s="167" t="s">
        <v>18237</v>
      </c>
      <c r="B5068" s="64" t="s">
        <v>9005</v>
      </c>
      <c r="C5068" s="65">
        <v>44</v>
      </c>
      <c r="D5068" s="66">
        <v>44151</v>
      </c>
      <c r="E5068" s="66">
        <v>44171</v>
      </c>
      <c r="F5068" s="180" t="s">
        <v>112</v>
      </c>
      <c r="G5068" s="173" t="s">
        <v>18238</v>
      </c>
      <c r="H5068" s="67"/>
      <c r="I5068" s="68"/>
    </row>
    <row r="5069" spans="1:9" ht="14.25" customHeight="1" x14ac:dyDescent="0.25">
      <c r="A5069" s="167" t="s">
        <v>18239</v>
      </c>
      <c r="B5069" s="64" t="s">
        <v>4302</v>
      </c>
      <c r="C5069" s="65">
        <v>44</v>
      </c>
      <c r="D5069" s="66">
        <v>44151</v>
      </c>
      <c r="E5069" s="66">
        <v>44171</v>
      </c>
      <c r="F5069" s="180" t="s">
        <v>112</v>
      </c>
      <c r="G5069" s="173" t="s">
        <v>18240</v>
      </c>
      <c r="H5069" s="67"/>
      <c r="I5069" s="68"/>
    </row>
    <row r="5070" spans="1:9" ht="14.25" customHeight="1" x14ac:dyDescent="0.25">
      <c r="A5070" s="167" t="s">
        <v>18241</v>
      </c>
      <c r="B5070" s="64" t="s">
        <v>12341</v>
      </c>
      <c r="C5070" s="65">
        <v>44</v>
      </c>
      <c r="D5070" s="66">
        <v>44151</v>
      </c>
      <c r="E5070" s="66">
        <v>44171</v>
      </c>
      <c r="F5070" s="180" t="s">
        <v>491</v>
      </c>
      <c r="G5070" s="173" t="s">
        <v>18242</v>
      </c>
      <c r="H5070" s="67"/>
      <c r="I5070" s="68"/>
    </row>
    <row r="5071" spans="1:9" ht="14.25" customHeight="1" x14ac:dyDescent="0.25">
      <c r="A5071" s="169" t="s">
        <v>18243</v>
      </c>
      <c r="B5071" s="81" t="s">
        <v>7854</v>
      </c>
      <c r="C5071" s="82">
        <v>44</v>
      </c>
      <c r="D5071" s="83">
        <v>44151</v>
      </c>
      <c r="E5071" s="83">
        <v>44171</v>
      </c>
      <c r="F5071" s="181" t="s">
        <v>61</v>
      </c>
      <c r="G5071" s="177" t="s">
        <v>18244</v>
      </c>
      <c r="H5071" s="84" t="s">
        <v>11854</v>
      </c>
      <c r="I5071" s="85" t="s">
        <v>7224</v>
      </c>
    </row>
    <row r="5072" spans="1:9" s="73" customFormat="1" ht="14.25" customHeight="1" x14ac:dyDescent="0.25">
      <c r="A5072" s="169" t="s">
        <v>18245</v>
      </c>
      <c r="B5072" s="81" t="s">
        <v>18246</v>
      </c>
      <c r="C5072" s="82">
        <v>44</v>
      </c>
      <c r="D5072" s="83">
        <v>44151</v>
      </c>
      <c r="E5072" s="83">
        <v>44171</v>
      </c>
      <c r="F5072" s="181" t="s">
        <v>61</v>
      </c>
      <c r="G5072" s="177" t="s">
        <v>18247</v>
      </c>
      <c r="H5072" s="84" t="s">
        <v>11854</v>
      </c>
      <c r="I5072" s="85" t="s">
        <v>7224</v>
      </c>
    </row>
    <row r="5073" spans="1:9" s="73" customFormat="1" ht="14.25" customHeight="1" x14ac:dyDescent="0.25">
      <c r="A5073" s="167" t="s">
        <v>18248</v>
      </c>
      <c r="B5073" s="64" t="s">
        <v>18249</v>
      </c>
      <c r="C5073" s="65">
        <v>44</v>
      </c>
      <c r="D5073" s="66">
        <v>44151</v>
      </c>
      <c r="E5073" s="66">
        <v>44171</v>
      </c>
      <c r="F5073" s="180" t="s">
        <v>61</v>
      </c>
      <c r="G5073" s="173" t="s">
        <v>18250</v>
      </c>
      <c r="H5073" s="67"/>
      <c r="I5073" s="68"/>
    </row>
    <row r="5074" spans="1:9" s="73" customFormat="1" ht="14.25" customHeight="1" x14ac:dyDescent="0.25">
      <c r="A5074" s="167" t="s">
        <v>18251</v>
      </c>
      <c r="B5074" s="64" t="s">
        <v>18249</v>
      </c>
      <c r="C5074" s="65">
        <v>44</v>
      </c>
      <c r="D5074" s="66">
        <v>44151</v>
      </c>
      <c r="E5074" s="66">
        <v>44171</v>
      </c>
      <c r="F5074" s="180" t="s">
        <v>61</v>
      </c>
      <c r="G5074" s="173" t="s">
        <v>18252</v>
      </c>
      <c r="H5074" s="67"/>
      <c r="I5074" s="68"/>
    </row>
    <row r="5075" spans="1:9" s="73" customFormat="1" ht="14.25" customHeight="1" x14ac:dyDescent="0.25">
      <c r="A5075" s="167" t="s">
        <v>18253</v>
      </c>
      <c r="B5075" s="64" t="s">
        <v>18249</v>
      </c>
      <c r="C5075" s="65">
        <v>44</v>
      </c>
      <c r="D5075" s="66">
        <v>44151</v>
      </c>
      <c r="E5075" s="66">
        <v>44171</v>
      </c>
      <c r="F5075" s="180" t="s">
        <v>61</v>
      </c>
      <c r="G5075" s="173" t="s">
        <v>18254</v>
      </c>
      <c r="H5075" s="67"/>
      <c r="I5075" s="68"/>
    </row>
    <row r="5076" spans="1:9" s="73" customFormat="1" ht="14.25" customHeight="1" x14ac:dyDescent="0.25">
      <c r="A5076" s="168" t="s">
        <v>18255</v>
      </c>
      <c r="B5076" s="17" t="s">
        <v>18256</v>
      </c>
      <c r="C5076" s="60">
        <v>44</v>
      </c>
      <c r="D5076" s="61">
        <v>44151</v>
      </c>
      <c r="E5076" s="61">
        <v>44171</v>
      </c>
      <c r="F5076" s="182" t="s">
        <v>61</v>
      </c>
      <c r="G5076" s="175" t="s">
        <v>18257</v>
      </c>
      <c r="H5076" s="128" t="s">
        <v>18258</v>
      </c>
      <c r="I5076" s="59" t="s">
        <v>7129</v>
      </c>
    </row>
    <row r="5077" spans="1:9" ht="14.25" customHeight="1" x14ac:dyDescent="0.25">
      <c r="A5077" s="167" t="s">
        <v>18259</v>
      </c>
      <c r="B5077" s="64" t="s">
        <v>4762</v>
      </c>
      <c r="C5077" s="65">
        <v>44</v>
      </c>
      <c r="D5077" s="66">
        <v>44151</v>
      </c>
      <c r="E5077" s="66">
        <v>44171</v>
      </c>
      <c r="F5077" s="180" t="s">
        <v>6141</v>
      </c>
      <c r="G5077" s="173" t="s">
        <v>18260</v>
      </c>
      <c r="H5077" s="67"/>
      <c r="I5077" s="68"/>
    </row>
    <row r="5078" spans="1:9" ht="14.25" customHeight="1" x14ac:dyDescent="0.25">
      <c r="A5078" s="167" t="s">
        <v>18261</v>
      </c>
      <c r="B5078" s="64" t="s">
        <v>4762</v>
      </c>
      <c r="C5078" s="65">
        <v>44</v>
      </c>
      <c r="D5078" s="66">
        <v>44151</v>
      </c>
      <c r="E5078" s="66">
        <v>44171</v>
      </c>
      <c r="F5078" s="180" t="s">
        <v>6141</v>
      </c>
      <c r="G5078" s="173" t="s">
        <v>18262</v>
      </c>
      <c r="H5078" s="67"/>
      <c r="I5078" s="68"/>
    </row>
    <row r="5079" spans="1:9" ht="14.25" customHeight="1" x14ac:dyDescent="0.25">
      <c r="A5079" s="167" t="s">
        <v>18263</v>
      </c>
      <c r="B5079" s="64" t="s">
        <v>7959</v>
      </c>
      <c r="C5079" s="65">
        <v>44</v>
      </c>
      <c r="D5079" s="66">
        <v>44151</v>
      </c>
      <c r="E5079" s="66">
        <v>44171</v>
      </c>
      <c r="F5079" s="180" t="s">
        <v>3240</v>
      </c>
      <c r="G5079" s="173" t="s">
        <v>18264</v>
      </c>
      <c r="H5079" s="67"/>
      <c r="I5079" s="68"/>
    </row>
    <row r="5080" spans="1:9" s="103" customFormat="1" ht="14.25" customHeight="1" x14ac:dyDescent="0.25">
      <c r="A5080" s="168" t="s">
        <v>18265</v>
      </c>
      <c r="B5080" s="17" t="s">
        <v>18266</v>
      </c>
      <c r="C5080" s="60">
        <v>44</v>
      </c>
      <c r="D5080" s="61">
        <v>44151</v>
      </c>
      <c r="E5080" s="61">
        <v>44171</v>
      </c>
      <c r="F5080" s="182" t="s">
        <v>695</v>
      </c>
      <c r="G5080" s="175" t="s">
        <v>18267</v>
      </c>
      <c r="H5080" s="62" t="s">
        <v>8120</v>
      </c>
      <c r="I5080" s="59" t="s">
        <v>7129</v>
      </c>
    </row>
    <row r="5081" spans="1:9" ht="14.25" customHeight="1" x14ac:dyDescent="0.25">
      <c r="A5081" s="169" t="s">
        <v>18268</v>
      </c>
      <c r="B5081" s="81" t="s">
        <v>9179</v>
      </c>
      <c r="C5081" s="82">
        <v>44</v>
      </c>
      <c r="D5081" s="83">
        <v>44151</v>
      </c>
      <c r="E5081" s="83">
        <v>44171</v>
      </c>
      <c r="F5081" s="181" t="s">
        <v>695</v>
      </c>
      <c r="G5081" s="177" t="s">
        <v>18269</v>
      </c>
      <c r="H5081" s="84" t="s">
        <v>9446</v>
      </c>
      <c r="I5081" s="80" t="s">
        <v>7224</v>
      </c>
    </row>
    <row r="5082" spans="1:9" ht="14.25" customHeight="1" x14ac:dyDescent="0.25">
      <c r="A5082" s="167" t="s">
        <v>18270</v>
      </c>
      <c r="B5082" s="64" t="s">
        <v>18120</v>
      </c>
      <c r="C5082" s="65">
        <v>44</v>
      </c>
      <c r="D5082" s="66">
        <v>44151</v>
      </c>
      <c r="E5082" s="66">
        <v>44171</v>
      </c>
      <c r="F5082" s="180" t="s">
        <v>6241</v>
      </c>
      <c r="G5082" s="173" t="s">
        <v>18271</v>
      </c>
      <c r="H5082" s="67"/>
      <c r="I5082" s="68"/>
    </row>
    <row r="5083" spans="1:9" ht="14.25" customHeight="1" x14ac:dyDescent="0.25">
      <c r="A5083" s="168" t="s">
        <v>18080</v>
      </c>
      <c r="B5083" s="17" t="s">
        <v>17757</v>
      </c>
      <c r="C5083" s="60">
        <v>44</v>
      </c>
      <c r="D5083" s="61">
        <v>44151</v>
      </c>
      <c r="E5083" s="61">
        <v>44171</v>
      </c>
      <c r="F5083" s="182" t="s">
        <v>1074</v>
      </c>
      <c r="G5083" s="175" t="s">
        <v>18272</v>
      </c>
      <c r="H5083" s="62" t="s">
        <v>18273</v>
      </c>
      <c r="I5083" s="59" t="s">
        <v>7129</v>
      </c>
    </row>
    <row r="5084" spans="1:9" s="73" customFormat="1" ht="14.25" customHeight="1" x14ac:dyDescent="0.25">
      <c r="A5084" s="167" t="s">
        <v>18274</v>
      </c>
      <c r="B5084" s="64" t="s">
        <v>18275</v>
      </c>
      <c r="C5084" s="65">
        <v>44</v>
      </c>
      <c r="D5084" s="66">
        <v>44151</v>
      </c>
      <c r="E5084" s="66">
        <v>44171</v>
      </c>
      <c r="F5084" s="180" t="s">
        <v>1136</v>
      </c>
      <c r="G5084" s="173" t="s">
        <v>18276</v>
      </c>
      <c r="H5084" s="67"/>
      <c r="I5084" s="68"/>
    </row>
    <row r="5085" spans="1:9" ht="14.25" customHeight="1" x14ac:dyDescent="0.25">
      <c r="A5085" s="167" t="s">
        <v>18277</v>
      </c>
      <c r="B5085" s="64" t="s">
        <v>4233</v>
      </c>
      <c r="C5085" s="65">
        <v>44</v>
      </c>
      <c r="D5085" s="66">
        <v>44151</v>
      </c>
      <c r="E5085" s="66">
        <v>44171</v>
      </c>
      <c r="F5085" s="180" t="s">
        <v>29</v>
      </c>
      <c r="G5085" s="173" t="s">
        <v>18278</v>
      </c>
      <c r="H5085" s="67"/>
      <c r="I5085" s="68"/>
    </row>
    <row r="5086" spans="1:9" ht="14.25" customHeight="1" x14ac:dyDescent="0.25">
      <c r="A5086" s="167" t="s">
        <v>18279</v>
      </c>
      <c r="B5086" s="64" t="s">
        <v>14510</v>
      </c>
      <c r="C5086" s="65">
        <v>44</v>
      </c>
      <c r="D5086" s="66">
        <v>44151</v>
      </c>
      <c r="E5086" s="66">
        <v>44171</v>
      </c>
      <c r="F5086" s="180" t="s">
        <v>1217</v>
      </c>
      <c r="G5086" s="173" t="s">
        <v>18280</v>
      </c>
      <c r="H5086" s="67" t="s">
        <v>8250</v>
      </c>
      <c r="I5086" s="101"/>
    </row>
    <row r="5087" spans="1:9" ht="14.25" customHeight="1" x14ac:dyDescent="0.25">
      <c r="A5087" s="167" t="s">
        <v>18279</v>
      </c>
      <c r="B5087" s="64" t="s">
        <v>14510</v>
      </c>
      <c r="C5087" s="65">
        <v>44</v>
      </c>
      <c r="D5087" s="66">
        <v>44151</v>
      </c>
      <c r="E5087" s="66">
        <v>44171</v>
      </c>
      <c r="F5087" s="180" t="s">
        <v>1217</v>
      </c>
      <c r="G5087" s="173" t="s">
        <v>18280</v>
      </c>
      <c r="H5087" s="67" t="s">
        <v>12883</v>
      </c>
      <c r="I5087" s="68"/>
    </row>
    <row r="5088" spans="1:9" ht="14.25" customHeight="1" x14ac:dyDescent="0.25">
      <c r="A5088" s="167" t="s">
        <v>18279</v>
      </c>
      <c r="B5088" s="64" t="s">
        <v>14510</v>
      </c>
      <c r="C5088" s="65">
        <v>44</v>
      </c>
      <c r="D5088" s="66">
        <v>44151</v>
      </c>
      <c r="E5088" s="66">
        <v>44171</v>
      </c>
      <c r="F5088" s="180" t="s">
        <v>1217</v>
      </c>
      <c r="G5088" s="173" t="s">
        <v>18280</v>
      </c>
      <c r="H5088" s="67" t="s">
        <v>9446</v>
      </c>
      <c r="I5088" s="68"/>
    </row>
    <row r="5089" spans="1:9" ht="14.25" customHeight="1" x14ac:dyDescent="0.25">
      <c r="A5089" s="167" t="s">
        <v>18279</v>
      </c>
      <c r="B5089" s="64" t="s">
        <v>14510</v>
      </c>
      <c r="C5089" s="65">
        <v>44</v>
      </c>
      <c r="D5089" s="66">
        <v>44151</v>
      </c>
      <c r="E5089" s="66">
        <v>44171</v>
      </c>
      <c r="F5089" s="180" t="s">
        <v>1217</v>
      </c>
      <c r="G5089" s="173" t="s">
        <v>18280</v>
      </c>
      <c r="H5089" s="67" t="s">
        <v>4446</v>
      </c>
      <c r="I5089" s="68"/>
    </row>
    <row r="5090" spans="1:9" ht="14.25" customHeight="1" x14ac:dyDescent="0.25">
      <c r="A5090" s="167" t="s">
        <v>18281</v>
      </c>
      <c r="B5090" s="64" t="s">
        <v>8053</v>
      </c>
      <c r="C5090" s="65">
        <v>44</v>
      </c>
      <c r="D5090" s="66">
        <v>44151</v>
      </c>
      <c r="E5090" s="66">
        <v>44171</v>
      </c>
      <c r="F5090" s="180" t="s">
        <v>1217</v>
      </c>
      <c r="G5090" s="173" t="s">
        <v>18282</v>
      </c>
      <c r="H5090" s="67" t="s">
        <v>9446</v>
      </c>
      <c r="I5090" s="68"/>
    </row>
    <row r="5091" spans="1:9" ht="14.25" customHeight="1" x14ac:dyDescent="0.25">
      <c r="A5091" s="169" t="s">
        <v>18283</v>
      </c>
      <c r="B5091" s="81" t="s">
        <v>18284</v>
      </c>
      <c r="C5091" s="82">
        <v>44</v>
      </c>
      <c r="D5091" s="83">
        <v>44151</v>
      </c>
      <c r="E5091" s="83">
        <v>44171</v>
      </c>
      <c r="F5091" s="181" t="s">
        <v>78</v>
      </c>
      <c r="G5091" s="177" t="s">
        <v>18285</v>
      </c>
      <c r="H5091" s="84" t="s">
        <v>9696</v>
      </c>
      <c r="I5091" s="80" t="s">
        <v>7224</v>
      </c>
    </row>
    <row r="5092" spans="1:9" ht="14.25" customHeight="1" x14ac:dyDescent="0.25">
      <c r="A5092" s="169" t="s">
        <v>18283</v>
      </c>
      <c r="B5092" s="81" t="s">
        <v>18284</v>
      </c>
      <c r="C5092" s="82">
        <v>44</v>
      </c>
      <c r="D5092" s="83">
        <v>44151</v>
      </c>
      <c r="E5092" s="83">
        <v>44171</v>
      </c>
      <c r="F5092" s="181" t="s">
        <v>78</v>
      </c>
      <c r="G5092" s="177" t="s">
        <v>18285</v>
      </c>
      <c r="H5092" s="84" t="s">
        <v>9446</v>
      </c>
      <c r="I5092" s="80" t="s">
        <v>7224</v>
      </c>
    </row>
    <row r="5093" spans="1:9" ht="14.25" customHeight="1" x14ac:dyDescent="0.25">
      <c r="A5093" s="169" t="s">
        <v>18286</v>
      </c>
      <c r="B5093" s="81" t="s">
        <v>18287</v>
      </c>
      <c r="C5093" s="82">
        <v>44</v>
      </c>
      <c r="D5093" s="83">
        <v>44151</v>
      </c>
      <c r="E5093" s="83">
        <v>44171</v>
      </c>
      <c r="F5093" s="181" t="s">
        <v>78</v>
      </c>
      <c r="G5093" s="177" t="s">
        <v>18288</v>
      </c>
      <c r="H5093" s="84" t="s">
        <v>9446</v>
      </c>
      <c r="I5093" s="80" t="s">
        <v>7224</v>
      </c>
    </row>
    <row r="5094" spans="1:9" ht="14.25" customHeight="1" x14ac:dyDescent="0.25">
      <c r="A5094" s="169" t="s">
        <v>18286</v>
      </c>
      <c r="B5094" s="81" t="s">
        <v>18287</v>
      </c>
      <c r="C5094" s="82">
        <v>44</v>
      </c>
      <c r="D5094" s="83">
        <v>44151</v>
      </c>
      <c r="E5094" s="83">
        <v>44171</v>
      </c>
      <c r="F5094" s="181" t="s">
        <v>78</v>
      </c>
      <c r="G5094" s="177" t="s">
        <v>18288</v>
      </c>
      <c r="H5094" s="84" t="s">
        <v>9696</v>
      </c>
      <c r="I5094" s="80" t="s">
        <v>7224</v>
      </c>
    </row>
    <row r="5095" spans="1:9" ht="14.25" customHeight="1" x14ac:dyDescent="0.25">
      <c r="A5095" s="167" t="s">
        <v>18289</v>
      </c>
      <c r="B5095" s="64" t="s">
        <v>18290</v>
      </c>
      <c r="C5095" s="65">
        <v>44</v>
      </c>
      <c r="D5095" s="66">
        <v>44151</v>
      </c>
      <c r="E5095" s="66">
        <v>44171</v>
      </c>
      <c r="F5095" s="180" t="s">
        <v>6366</v>
      </c>
      <c r="G5095" s="173" t="s">
        <v>18291</v>
      </c>
      <c r="H5095" s="67"/>
      <c r="I5095" s="101"/>
    </row>
    <row r="5096" spans="1:9" ht="14.25" customHeight="1" x14ac:dyDescent="0.25">
      <c r="A5096" s="169" t="s">
        <v>18292</v>
      </c>
      <c r="B5096" s="81" t="s">
        <v>8299</v>
      </c>
      <c r="C5096" s="82">
        <v>44</v>
      </c>
      <c r="D5096" s="83">
        <v>44151</v>
      </c>
      <c r="E5096" s="83">
        <v>44171</v>
      </c>
      <c r="F5096" s="181" t="s">
        <v>6367</v>
      </c>
      <c r="G5096" s="177" t="s">
        <v>18293</v>
      </c>
      <c r="H5096" s="84" t="s">
        <v>8738</v>
      </c>
      <c r="I5096" s="80" t="s">
        <v>7224</v>
      </c>
    </row>
    <row r="5097" spans="1:9" ht="14.25" customHeight="1" x14ac:dyDescent="0.25">
      <c r="A5097" s="168" t="s">
        <v>18292</v>
      </c>
      <c r="B5097" s="17" t="s">
        <v>8299</v>
      </c>
      <c r="C5097" s="60">
        <v>44</v>
      </c>
      <c r="D5097" s="61">
        <v>44151</v>
      </c>
      <c r="E5097" s="61">
        <v>44171</v>
      </c>
      <c r="F5097" s="182" t="s">
        <v>6367</v>
      </c>
      <c r="G5097" s="175" t="s">
        <v>18293</v>
      </c>
      <c r="H5097" s="62" t="s">
        <v>12540</v>
      </c>
      <c r="I5097" s="59" t="s">
        <v>7129</v>
      </c>
    </row>
    <row r="5098" spans="1:9" s="73" customFormat="1" ht="14.25" customHeight="1" x14ac:dyDescent="0.25">
      <c r="A5098" s="168" t="s">
        <v>18294</v>
      </c>
      <c r="B5098" s="17" t="s">
        <v>8299</v>
      </c>
      <c r="C5098" s="60">
        <v>44</v>
      </c>
      <c r="D5098" s="61">
        <v>44151</v>
      </c>
      <c r="E5098" s="61">
        <v>44171</v>
      </c>
      <c r="F5098" s="182" t="s">
        <v>6367</v>
      </c>
      <c r="G5098" s="175" t="s">
        <v>18295</v>
      </c>
      <c r="H5098" s="62" t="s">
        <v>8738</v>
      </c>
      <c r="I5098" s="59" t="s">
        <v>7129</v>
      </c>
    </row>
    <row r="5099" spans="1:9" s="73" customFormat="1" ht="14.25" customHeight="1" x14ac:dyDescent="0.25">
      <c r="A5099" s="168" t="s">
        <v>18294</v>
      </c>
      <c r="B5099" s="17" t="s">
        <v>8299</v>
      </c>
      <c r="C5099" s="60">
        <v>44</v>
      </c>
      <c r="D5099" s="61">
        <v>44151</v>
      </c>
      <c r="E5099" s="61">
        <v>44171</v>
      </c>
      <c r="F5099" s="182" t="s">
        <v>6367</v>
      </c>
      <c r="G5099" s="175" t="s">
        <v>18295</v>
      </c>
      <c r="H5099" s="62" t="s">
        <v>9446</v>
      </c>
      <c r="I5099" s="59" t="s">
        <v>7129</v>
      </c>
    </row>
    <row r="5100" spans="1:9" s="103" customFormat="1" ht="14.25" customHeight="1" x14ac:dyDescent="0.25">
      <c r="A5100" s="167" t="s">
        <v>18296</v>
      </c>
      <c r="B5100" s="64" t="s">
        <v>18297</v>
      </c>
      <c r="C5100" s="65">
        <v>44</v>
      </c>
      <c r="D5100" s="66">
        <v>44151</v>
      </c>
      <c r="E5100" s="66">
        <v>44171</v>
      </c>
      <c r="F5100" s="180" t="s">
        <v>6431</v>
      </c>
      <c r="G5100" s="173" t="s">
        <v>18298</v>
      </c>
      <c r="H5100" s="67"/>
      <c r="I5100" s="68"/>
    </row>
    <row r="5101" spans="1:9" s="103" customFormat="1" ht="14.25" customHeight="1" x14ac:dyDescent="0.25">
      <c r="A5101" s="167" t="s">
        <v>18299</v>
      </c>
      <c r="B5101" s="64" t="s">
        <v>4331</v>
      </c>
      <c r="C5101" s="65">
        <v>44</v>
      </c>
      <c r="D5101" s="66">
        <v>44151</v>
      </c>
      <c r="E5101" s="66">
        <v>44171</v>
      </c>
      <c r="F5101" s="180" t="s">
        <v>349</v>
      </c>
      <c r="G5101" s="173" t="s">
        <v>18300</v>
      </c>
      <c r="H5101" s="67"/>
      <c r="I5101" s="68"/>
    </row>
    <row r="5102" spans="1:9" s="103" customFormat="1" ht="14.25" customHeight="1" x14ac:dyDescent="0.25">
      <c r="A5102" s="168" t="s">
        <v>18301</v>
      </c>
      <c r="B5102" s="17" t="s">
        <v>18009</v>
      </c>
      <c r="C5102" s="60">
        <v>44</v>
      </c>
      <c r="D5102" s="61">
        <v>44151</v>
      </c>
      <c r="E5102" s="61">
        <v>44171</v>
      </c>
      <c r="F5102" s="182" t="s">
        <v>2110</v>
      </c>
      <c r="G5102" s="175" t="s">
        <v>18302</v>
      </c>
      <c r="H5102" s="62" t="s">
        <v>8270</v>
      </c>
      <c r="I5102" s="59" t="s">
        <v>7129</v>
      </c>
    </row>
    <row r="5103" spans="1:9" s="73" customFormat="1" ht="14.25" customHeight="1" x14ac:dyDescent="0.25">
      <c r="A5103" s="168" t="s">
        <v>18303</v>
      </c>
      <c r="B5103" s="17" t="s">
        <v>17998</v>
      </c>
      <c r="C5103" s="60">
        <v>44</v>
      </c>
      <c r="D5103" s="61">
        <v>44151</v>
      </c>
      <c r="E5103" s="61">
        <v>44171</v>
      </c>
      <c r="F5103" s="182" t="s">
        <v>2110</v>
      </c>
      <c r="G5103" s="175" t="s">
        <v>18304</v>
      </c>
      <c r="H5103" s="62" t="s">
        <v>8270</v>
      </c>
      <c r="I5103" s="59" t="s">
        <v>7129</v>
      </c>
    </row>
    <row r="5104" spans="1:9" s="73" customFormat="1" ht="14.25" customHeight="1" x14ac:dyDescent="0.25">
      <c r="A5104" s="167" t="s">
        <v>18305</v>
      </c>
      <c r="B5104" s="64" t="s">
        <v>18306</v>
      </c>
      <c r="C5104" s="65">
        <v>44</v>
      </c>
      <c r="D5104" s="66">
        <v>44151</v>
      </c>
      <c r="E5104" s="66">
        <v>44171</v>
      </c>
      <c r="F5104" s="180" t="s">
        <v>3719</v>
      </c>
      <c r="G5104" s="173" t="s">
        <v>18307</v>
      </c>
      <c r="H5104" s="67"/>
      <c r="I5104" s="68"/>
    </row>
    <row r="5105" spans="1:9" s="73" customFormat="1" ht="14.25" customHeight="1" x14ac:dyDescent="0.25">
      <c r="A5105" s="168" t="s">
        <v>18308</v>
      </c>
      <c r="B5105" s="17" t="s">
        <v>4139</v>
      </c>
      <c r="C5105" s="60">
        <v>44</v>
      </c>
      <c r="D5105" s="61">
        <v>44151</v>
      </c>
      <c r="E5105" s="61">
        <v>44171</v>
      </c>
      <c r="F5105" s="182" t="s">
        <v>6662</v>
      </c>
      <c r="G5105" s="175" t="s">
        <v>18309</v>
      </c>
      <c r="H5105" s="62" t="s">
        <v>4708</v>
      </c>
      <c r="I5105" s="59" t="s">
        <v>7129</v>
      </c>
    </row>
    <row r="5106" spans="1:9" s="73" customFormat="1" ht="14.25" customHeight="1" x14ac:dyDescent="0.25">
      <c r="A5106" s="169" t="s">
        <v>18308</v>
      </c>
      <c r="B5106" s="81" t="s">
        <v>4139</v>
      </c>
      <c r="C5106" s="82">
        <v>44</v>
      </c>
      <c r="D5106" s="83">
        <v>44151</v>
      </c>
      <c r="E5106" s="83">
        <v>44171</v>
      </c>
      <c r="F5106" s="181" t="s">
        <v>6662</v>
      </c>
      <c r="G5106" s="177" t="s">
        <v>18309</v>
      </c>
      <c r="H5106" s="84" t="s">
        <v>18310</v>
      </c>
      <c r="I5106" s="85" t="s">
        <v>7224</v>
      </c>
    </row>
    <row r="5107" spans="1:9" ht="14.25" customHeight="1" x14ac:dyDescent="0.25">
      <c r="A5107" s="169" t="s">
        <v>18311</v>
      </c>
      <c r="B5107" s="81" t="s">
        <v>4139</v>
      </c>
      <c r="C5107" s="82">
        <v>44</v>
      </c>
      <c r="D5107" s="83">
        <v>44151</v>
      </c>
      <c r="E5107" s="83">
        <v>44171</v>
      </c>
      <c r="F5107" s="181" t="s">
        <v>6670</v>
      </c>
      <c r="G5107" s="177" t="s">
        <v>18312</v>
      </c>
      <c r="H5107" s="84" t="s">
        <v>18310</v>
      </c>
      <c r="I5107" s="85" t="s">
        <v>7224</v>
      </c>
    </row>
    <row r="5108" spans="1:9" ht="14.25" customHeight="1" x14ac:dyDescent="0.25">
      <c r="A5108" s="168" t="s">
        <v>18311</v>
      </c>
      <c r="B5108" s="17" t="s">
        <v>4139</v>
      </c>
      <c r="C5108" s="60">
        <v>44</v>
      </c>
      <c r="D5108" s="61">
        <v>44151</v>
      </c>
      <c r="E5108" s="61">
        <v>44171</v>
      </c>
      <c r="F5108" s="182" t="s">
        <v>6670</v>
      </c>
      <c r="G5108" s="175" t="s">
        <v>18312</v>
      </c>
      <c r="H5108" s="62" t="s">
        <v>4708</v>
      </c>
      <c r="I5108" s="59" t="s">
        <v>7129</v>
      </c>
    </row>
    <row r="5109" spans="1:9" ht="14.25" customHeight="1" x14ac:dyDescent="0.25">
      <c r="A5109" s="167" t="s">
        <v>18313</v>
      </c>
      <c r="B5109" s="64" t="s">
        <v>4176</v>
      </c>
      <c r="C5109" s="65">
        <v>44</v>
      </c>
      <c r="D5109" s="66">
        <v>44151</v>
      </c>
      <c r="E5109" s="66">
        <v>44171</v>
      </c>
      <c r="F5109" s="180" t="s">
        <v>6838</v>
      </c>
      <c r="G5109" s="173" t="s">
        <v>18314</v>
      </c>
      <c r="H5109" s="67"/>
      <c r="I5109" s="68"/>
    </row>
    <row r="5110" spans="1:9" ht="14.25" customHeight="1" x14ac:dyDescent="0.25">
      <c r="A5110" s="167" t="s">
        <v>18315</v>
      </c>
      <c r="B5110" s="64" t="s">
        <v>18316</v>
      </c>
      <c r="C5110" s="65">
        <v>44</v>
      </c>
      <c r="D5110" s="66">
        <v>44151</v>
      </c>
      <c r="E5110" s="66">
        <v>44171</v>
      </c>
      <c r="F5110" s="180" t="s">
        <v>1756</v>
      </c>
      <c r="G5110" s="173" t="s">
        <v>18317</v>
      </c>
      <c r="H5110" s="67"/>
      <c r="I5110" s="68"/>
    </row>
    <row r="5111" spans="1:9" ht="14.25" customHeight="1" x14ac:dyDescent="0.25">
      <c r="A5111" s="167" t="s">
        <v>18318</v>
      </c>
      <c r="B5111" s="64" t="s">
        <v>18316</v>
      </c>
      <c r="C5111" s="65">
        <v>44</v>
      </c>
      <c r="D5111" s="66">
        <v>44151</v>
      </c>
      <c r="E5111" s="66">
        <v>44171</v>
      </c>
      <c r="F5111" s="180" t="s">
        <v>1756</v>
      </c>
      <c r="G5111" s="173" t="s">
        <v>18319</v>
      </c>
      <c r="H5111" s="67"/>
      <c r="I5111" s="68"/>
    </row>
    <row r="5112" spans="1:9" ht="14.25" customHeight="1" x14ac:dyDescent="0.25">
      <c r="A5112" s="167" t="s">
        <v>18320</v>
      </c>
      <c r="B5112" s="64" t="s">
        <v>18316</v>
      </c>
      <c r="C5112" s="65">
        <v>44</v>
      </c>
      <c r="D5112" s="66">
        <v>44151</v>
      </c>
      <c r="E5112" s="66">
        <v>44171</v>
      </c>
      <c r="F5112" s="180" t="s">
        <v>1756</v>
      </c>
      <c r="G5112" s="173" t="s">
        <v>18321</v>
      </c>
      <c r="H5112" s="67"/>
      <c r="I5112" s="72"/>
    </row>
    <row r="5113" spans="1:9" ht="14.25" customHeight="1" x14ac:dyDescent="0.25">
      <c r="A5113" s="167" t="s">
        <v>18322</v>
      </c>
      <c r="B5113" s="64" t="s">
        <v>18316</v>
      </c>
      <c r="C5113" s="65">
        <v>44</v>
      </c>
      <c r="D5113" s="66">
        <v>44151</v>
      </c>
      <c r="E5113" s="66">
        <v>44171</v>
      </c>
      <c r="F5113" s="180" t="s">
        <v>1756</v>
      </c>
      <c r="G5113" s="173" t="s">
        <v>18323</v>
      </c>
      <c r="H5113" s="67"/>
      <c r="I5113" s="101"/>
    </row>
    <row r="5114" spans="1:9" ht="14.25" customHeight="1" x14ac:dyDescent="0.25">
      <c r="A5114" s="167" t="s">
        <v>18324</v>
      </c>
      <c r="B5114" s="64" t="s">
        <v>18316</v>
      </c>
      <c r="C5114" s="65">
        <v>44</v>
      </c>
      <c r="D5114" s="66">
        <v>44151</v>
      </c>
      <c r="E5114" s="66">
        <v>44171</v>
      </c>
      <c r="F5114" s="180" t="s">
        <v>1756</v>
      </c>
      <c r="G5114" s="173" t="s">
        <v>18325</v>
      </c>
      <c r="H5114" s="67"/>
      <c r="I5114" s="101"/>
    </row>
    <row r="5115" spans="1:9" s="73" customFormat="1" ht="14.25" customHeight="1" x14ac:dyDescent="0.25">
      <c r="A5115" s="167" t="s">
        <v>18326</v>
      </c>
      <c r="B5115" s="64" t="s">
        <v>18316</v>
      </c>
      <c r="C5115" s="65">
        <v>44</v>
      </c>
      <c r="D5115" s="66">
        <v>44151</v>
      </c>
      <c r="E5115" s="66">
        <v>44171</v>
      </c>
      <c r="F5115" s="180" t="s">
        <v>1756</v>
      </c>
      <c r="G5115" s="173" t="s">
        <v>18327</v>
      </c>
      <c r="H5115" s="67"/>
      <c r="I5115" s="101"/>
    </row>
    <row r="5116" spans="1:9" ht="14.25" customHeight="1" x14ac:dyDescent="0.25">
      <c r="A5116" s="167" t="s">
        <v>18328</v>
      </c>
      <c r="B5116" s="64" t="s">
        <v>18316</v>
      </c>
      <c r="C5116" s="65">
        <v>44</v>
      </c>
      <c r="D5116" s="66">
        <v>44151</v>
      </c>
      <c r="E5116" s="66">
        <v>44171</v>
      </c>
      <c r="F5116" s="180" t="s">
        <v>1756</v>
      </c>
      <c r="G5116" s="173" t="s">
        <v>18329</v>
      </c>
      <c r="H5116" s="67"/>
      <c r="I5116" s="72"/>
    </row>
    <row r="5117" spans="1:9" s="73" customFormat="1" ht="14.25" customHeight="1" x14ac:dyDescent="0.25">
      <c r="A5117" s="167" t="s">
        <v>18330</v>
      </c>
      <c r="B5117" s="64" t="s">
        <v>18316</v>
      </c>
      <c r="C5117" s="65">
        <v>44</v>
      </c>
      <c r="D5117" s="66">
        <v>44151</v>
      </c>
      <c r="E5117" s="66">
        <v>44171</v>
      </c>
      <c r="F5117" s="180" t="s">
        <v>1756</v>
      </c>
      <c r="G5117" s="173" t="s">
        <v>18331</v>
      </c>
      <c r="H5117" s="67"/>
      <c r="I5117" s="72"/>
    </row>
    <row r="5118" spans="1:9" s="73" customFormat="1" ht="14.25" customHeight="1" x14ac:dyDescent="0.25">
      <c r="A5118" s="167" t="s">
        <v>18332</v>
      </c>
      <c r="B5118" s="64" t="s">
        <v>18316</v>
      </c>
      <c r="C5118" s="65">
        <v>44</v>
      </c>
      <c r="D5118" s="66">
        <v>44151</v>
      </c>
      <c r="E5118" s="66">
        <v>44171</v>
      </c>
      <c r="F5118" s="180" t="s">
        <v>1756</v>
      </c>
      <c r="G5118" s="173" t="s">
        <v>18333</v>
      </c>
      <c r="H5118" s="67"/>
      <c r="I5118" s="72"/>
    </row>
    <row r="5119" spans="1:9" ht="14.25" customHeight="1" x14ac:dyDescent="0.25">
      <c r="A5119" s="167" t="s">
        <v>18334</v>
      </c>
      <c r="B5119" s="64" t="s">
        <v>18335</v>
      </c>
      <c r="C5119" s="65">
        <v>44</v>
      </c>
      <c r="D5119" s="66">
        <v>44151</v>
      </c>
      <c r="E5119" s="66">
        <v>44171</v>
      </c>
      <c r="F5119" s="180" t="s">
        <v>132</v>
      </c>
      <c r="G5119" s="173" t="s">
        <v>18336</v>
      </c>
      <c r="H5119" s="67"/>
      <c r="I5119" s="68"/>
    </row>
    <row r="5120" spans="1:9" s="73" customFormat="1" ht="14.25" customHeight="1" x14ac:dyDescent="0.25">
      <c r="A5120" s="167" t="s">
        <v>18337</v>
      </c>
      <c r="B5120" s="64" t="s">
        <v>8357</v>
      </c>
      <c r="C5120" s="65">
        <v>44</v>
      </c>
      <c r="D5120" s="66">
        <v>44151</v>
      </c>
      <c r="E5120" s="66">
        <v>44171</v>
      </c>
      <c r="F5120" s="180" t="s">
        <v>1418</v>
      </c>
      <c r="G5120" s="173" t="s">
        <v>18338</v>
      </c>
      <c r="H5120" s="67"/>
      <c r="I5120" s="72"/>
    </row>
    <row r="5121" spans="1:9" ht="14.25" customHeight="1" x14ac:dyDescent="0.25">
      <c r="A5121" s="167" t="s">
        <v>18339</v>
      </c>
      <c r="B5121" s="64" t="s">
        <v>18340</v>
      </c>
      <c r="C5121" s="65">
        <v>44</v>
      </c>
      <c r="D5121" s="66">
        <v>44151</v>
      </c>
      <c r="E5121" s="66">
        <v>44171</v>
      </c>
      <c r="F5121" s="180" t="s">
        <v>605</v>
      </c>
      <c r="G5121" s="173" t="s">
        <v>18341</v>
      </c>
      <c r="H5121" s="67"/>
      <c r="I5121" s="101"/>
    </row>
    <row r="5122" spans="1:9" ht="14.25" customHeight="1" x14ac:dyDescent="0.25">
      <c r="A5122" s="167" t="s">
        <v>18342</v>
      </c>
      <c r="B5122" s="64" t="s">
        <v>4233</v>
      </c>
      <c r="C5122" s="65">
        <v>44</v>
      </c>
      <c r="D5122" s="66">
        <v>44151</v>
      </c>
      <c r="E5122" s="66">
        <v>44171</v>
      </c>
      <c r="F5122" s="180" t="s">
        <v>605</v>
      </c>
      <c r="G5122" s="173" t="s">
        <v>18343</v>
      </c>
      <c r="H5122" s="67"/>
      <c r="I5122" s="101"/>
    </row>
    <row r="5123" spans="1:9" ht="14.25" customHeight="1" x14ac:dyDescent="0.25">
      <c r="A5123" s="167" t="s">
        <v>18344</v>
      </c>
      <c r="B5123" s="64" t="s">
        <v>4233</v>
      </c>
      <c r="C5123" s="65">
        <v>44</v>
      </c>
      <c r="D5123" s="66">
        <v>44151</v>
      </c>
      <c r="E5123" s="66">
        <v>44171</v>
      </c>
      <c r="F5123" s="180" t="s">
        <v>605</v>
      </c>
      <c r="G5123" s="173" t="s">
        <v>18345</v>
      </c>
      <c r="H5123" s="67"/>
      <c r="I5123" s="68"/>
    </row>
    <row r="5124" spans="1:9" ht="14.25" customHeight="1" x14ac:dyDescent="0.25">
      <c r="A5124" s="167" t="s">
        <v>18346</v>
      </c>
      <c r="B5124" s="64" t="s">
        <v>18347</v>
      </c>
      <c r="C5124" s="65">
        <v>44</v>
      </c>
      <c r="D5124" s="66">
        <v>44151</v>
      </c>
      <c r="E5124" s="66">
        <v>44171</v>
      </c>
      <c r="F5124" s="180" t="s">
        <v>38</v>
      </c>
      <c r="G5124" s="173" t="s">
        <v>18348</v>
      </c>
      <c r="H5124" s="67"/>
      <c r="I5124" s="68"/>
    </row>
    <row r="5125" spans="1:9" s="103" customFormat="1" ht="14.25" customHeight="1" x14ac:dyDescent="0.25">
      <c r="A5125" s="167" t="s">
        <v>18349</v>
      </c>
      <c r="B5125" s="64" t="s">
        <v>18350</v>
      </c>
      <c r="C5125" s="65">
        <v>44</v>
      </c>
      <c r="D5125" s="66">
        <v>44151</v>
      </c>
      <c r="E5125" s="66">
        <v>44171</v>
      </c>
      <c r="F5125" s="180" t="s">
        <v>197</v>
      </c>
      <c r="G5125" s="173" t="s">
        <v>18351</v>
      </c>
      <c r="H5125" s="67"/>
      <c r="I5125" s="72"/>
    </row>
    <row r="5126" spans="1:9" ht="14.25" customHeight="1" x14ac:dyDescent="0.25">
      <c r="A5126" s="167" t="s">
        <v>18352</v>
      </c>
      <c r="B5126" s="64" t="s">
        <v>4233</v>
      </c>
      <c r="C5126" s="65">
        <v>44</v>
      </c>
      <c r="D5126" s="66">
        <v>44151</v>
      </c>
      <c r="E5126" s="66">
        <v>44171</v>
      </c>
      <c r="F5126" s="180" t="s">
        <v>197</v>
      </c>
      <c r="G5126" s="173" t="s">
        <v>18353</v>
      </c>
      <c r="H5126" s="67"/>
      <c r="I5126" s="68"/>
    </row>
    <row r="5127" spans="1:9" s="73" customFormat="1" ht="14.25" customHeight="1" x14ac:dyDescent="0.25">
      <c r="A5127" s="167" t="s">
        <v>18354</v>
      </c>
      <c r="B5127" s="64" t="s">
        <v>8753</v>
      </c>
      <c r="C5127" s="65">
        <v>44</v>
      </c>
      <c r="D5127" s="66">
        <v>44151</v>
      </c>
      <c r="E5127" s="66">
        <v>44171</v>
      </c>
      <c r="F5127" s="180" t="s">
        <v>7114</v>
      </c>
      <c r="G5127" s="173" t="s">
        <v>18355</v>
      </c>
      <c r="H5127" s="67"/>
      <c r="I5127" s="68"/>
    </row>
    <row r="5128" spans="1:9" ht="14.25" customHeight="1" x14ac:dyDescent="0.25">
      <c r="A5128" s="131" t="s">
        <v>18356</v>
      </c>
      <c r="B5128" s="64" t="s">
        <v>7188</v>
      </c>
      <c r="C5128" s="65">
        <v>45</v>
      </c>
      <c r="D5128" s="66">
        <v>44159</v>
      </c>
      <c r="E5128" s="66">
        <v>44179</v>
      </c>
      <c r="F5128" s="131" t="s">
        <v>856</v>
      </c>
      <c r="G5128" s="202" t="s">
        <v>18357</v>
      </c>
      <c r="H5128" s="67"/>
      <c r="I5128" s="68"/>
    </row>
    <row r="5129" spans="1:9" ht="14.25" customHeight="1" x14ac:dyDescent="0.25">
      <c r="A5129" s="131" t="s">
        <v>18358</v>
      </c>
      <c r="B5129" s="64" t="s">
        <v>7959</v>
      </c>
      <c r="C5129" s="65">
        <v>45</v>
      </c>
      <c r="D5129" s="66">
        <v>44159</v>
      </c>
      <c r="E5129" s="66">
        <v>44179</v>
      </c>
      <c r="F5129" s="131" t="s">
        <v>5046</v>
      </c>
      <c r="G5129" s="202" t="s">
        <v>18359</v>
      </c>
      <c r="H5129" s="67"/>
      <c r="I5129" s="68"/>
    </row>
    <row r="5130" spans="1:9" s="73" customFormat="1" ht="14.25" customHeight="1" x14ac:dyDescent="0.25">
      <c r="A5130" s="131" t="s">
        <v>18360</v>
      </c>
      <c r="B5130" s="64" t="s">
        <v>7959</v>
      </c>
      <c r="C5130" s="65">
        <v>45</v>
      </c>
      <c r="D5130" s="66">
        <v>44159</v>
      </c>
      <c r="E5130" s="66">
        <v>44179</v>
      </c>
      <c r="F5130" s="131" t="s">
        <v>5046</v>
      </c>
      <c r="G5130" s="202" t="s">
        <v>18361</v>
      </c>
      <c r="H5130" s="67"/>
      <c r="I5130" s="68"/>
    </row>
    <row r="5131" spans="1:9" ht="14.25" customHeight="1" x14ac:dyDescent="0.25">
      <c r="A5131" s="131" t="s">
        <v>18362</v>
      </c>
      <c r="B5131" s="64" t="s">
        <v>17373</v>
      </c>
      <c r="C5131" s="65">
        <v>45</v>
      </c>
      <c r="D5131" s="66">
        <v>44159</v>
      </c>
      <c r="E5131" s="66">
        <v>44179</v>
      </c>
      <c r="F5131" s="131" t="s">
        <v>1699</v>
      </c>
      <c r="G5131" s="202" t="s">
        <v>18363</v>
      </c>
      <c r="H5131" s="67"/>
      <c r="I5131" s="68"/>
    </row>
    <row r="5132" spans="1:9" ht="14.25" customHeight="1" x14ac:dyDescent="0.25">
      <c r="A5132" s="131" t="s">
        <v>18364</v>
      </c>
      <c r="B5132" s="64" t="s">
        <v>17373</v>
      </c>
      <c r="C5132" s="65">
        <v>45</v>
      </c>
      <c r="D5132" s="66">
        <v>44159</v>
      </c>
      <c r="E5132" s="66">
        <v>44179</v>
      </c>
      <c r="F5132" s="131" t="s">
        <v>1699</v>
      </c>
      <c r="G5132" s="202" t="s">
        <v>18365</v>
      </c>
      <c r="H5132" s="67"/>
      <c r="I5132" s="101"/>
    </row>
    <row r="5133" spans="1:9" ht="14.25" customHeight="1" x14ac:dyDescent="0.25">
      <c r="A5133" s="131" t="s">
        <v>18366</v>
      </c>
      <c r="B5133" s="64" t="s">
        <v>17373</v>
      </c>
      <c r="C5133" s="65">
        <v>45</v>
      </c>
      <c r="D5133" s="66">
        <v>44159</v>
      </c>
      <c r="E5133" s="66">
        <v>44179</v>
      </c>
      <c r="F5133" s="131" t="s">
        <v>1699</v>
      </c>
      <c r="G5133" s="202" t="s">
        <v>18367</v>
      </c>
      <c r="H5133" s="67"/>
      <c r="I5133" s="68"/>
    </row>
    <row r="5134" spans="1:9" ht="14.25" customHeight="1" x14ac:dyDescent="0.25">
      <c r="A5134" s="131" t="s">
        <v>18368</v>
      </c>
      <c r="B5134" s="64" t="s">
        <v>17373</v>
      </c>
      <c r="C5134" s="65">
        <v>45</v>
      </c>
      <c r="D5134" s="66">
        <v>44159</v>
      </c>
      <c r="E5134" s="66">
        <v>44179</v>
      </c>
      <c r="F5134" s="131" t="s">
        <v>1699</v>
      </c>
      <c r="G5134" s="202" t="s">
        <v>18369</v>
      </c>
      <c r="H5134" s="67"/>
      <c r="I5134" s="68"/>
    </row>
    <row r="5135" spans="1:9" ht="14.25" customHeight="1" x14ac:dyDescent="0.25">
      <c r="A5135" s="131" t="s">
        <v>18370</v>
      </c>
      <c r="B5135" s="64" t="s">
        <v>17373</v>
      </c>
      <c r="C5135" s="65">
        <v>45</v>
      </c>
      <c r="D5135" s="66">
        <v>44159</v>
      </c>
      <c r="E5135" s="66">
        <v>44179</v>
      </c>
      <c r="F5135" s="131" t="s">
        <v>1699</v>
      </c>
      <c r="G5135" s="202" t="s">
        <v>18371</v>
      </c>
      <c r="H5135" s="67"/>
      <c r="I5135" s="68"/>
    </row>
    <row r="5136" spans="1:9" ht="14.25" customHeight="1" x14ac:dyDescent="0.25">
      <c r="A5136" s="131" t="s">
        <v>18372</v>
      </c>
      <c r="B5136" s="64" t="s">
        <v>17373</v>
      </c>
      <c r="C5136" s="65">
        <v>45</v>
      </c>
      <c r="D5136" s="66">
        <v>44159</v>
      </c>
      <c r="E5136" s="66">
        <v>44179</v>
      </c>
      <c r="F5136" s="131" t="s">
        <v>1699</v>
      </c>
      <c r="G5136" s="202" t="s">
        <v>18373</v>
      </c>
      <c r="H5136" s="67"/>
      <c r="I5136" s="68"/>
    </row>
    <row r="5137" spans="1:9" ht="14.25" customHeight="1" x14ac:dyDescent="0.25">
      <c r="A5137" s="131" t="s">
        <v>18374</v>
      </c>
      <c r="B5137" s="64" t="s">
        <v>17373</v>
      </c>
      <c r="C5137" s="65">
        <v>45</v>
      </c>
      <c r="D5137" s="66">
        <v>44159</v>
      </c>
      <c r="E5137" s="66">
        <v>44179</v>
      </c>
      <c r="F5137" s="131" t="s">
        <v>1699</v>
      </c>
      <c r="G5137" s="202" t="s">
        <v>18375</v>
      </c>
      <c r="H5137" s="67"/>
      <c r="I5137" s="68"/>
    </row>
    <row r="5138" spans="1:9" ht="14.25" customHeight="1" x14ac:dyDescent="0.25">
      <c r="A5138" s="131" t="s">
        <v>18376</v>
      </c>
      <c r="B5138" s="64" t="s">
        <v>17373</v>
      </c>
      <c r="C5138" s="65">
        <v>45</v>
      </c>
      <c r="D5138" s="66">
        <v>44159</v>
      </c>
      <c r="E5138" s="66">
        <v>44179</v>
      </c>
      <c r="F5138" s="131" t="s">
        <v>1699</v>
      </c>
      <c r="G5138" s="202" t="s">
        <v>18377</v>
      </c>
      <c r="H5138" s="67"/>
      <c r="I5138" s="68"/>
    </row>
    <row r="5139" spans="1:9" ht="14.25" customHeight="1" x14ac:dyDescent="0.25">
      <c r="A5139" s="131" t="s">
        <v>18378</v>
      </c>
      <c r="B5139" s="64" t="s">
        <v>7959</v>
      </c>
      <c r="C5139" s="65">
        <v>45</v>
      </c>
      <c r="D5139" s="66">
        <v>44159</v>
      </c>
      <c r="E5139" s="66">
        <v>44179</v>
      </c>
      <c r="F5139" s="131" t="s">
        <v>2825</v>
      </c>
      <c r="G5139" s="202" t="s">
        <v>18379</v>
      </c>
      <c r="H5139" s="67"/>
      <c r="I5139" s="68"/>
    </row>
    <row r="5140" spans="1:9" s="73" customFormat="1" ht="14.25" customHeight="1" x14ac:dyDescent="0.25">
      <c r="A5140" s="131" t="s">
        <v>18380</v>
      </c>
      <c r="B5140" s="64" t="s">
        <v>7959</v>
      </c>
      <c r="C5140" s="65">
        <v>45</v>
      </c>
      <c r="D5140" s="66">
        <v>44159</v>
      </c>
      <c r="E5140" s="66">
        <v>44179</v>
      </c>
      <c r="F5140" s="131" t="s">
        <v>2825</v>
      </c>
      <c r="G5140" s="202" t="s">
        <v>18381</v>
      </c>
      <c r="H5140" s="67"/>
      <c r="I5140" s="68"/>
    </row>
    <row r="5141" spans="1:9" ht="14.25" customHeight="1" x14ac:dyDescent="0.25">
      <c r="A5141" s="131" t="s">
        <v>18382</v>
      </c>
      <c r="B5141" s="64" t="s">
        <v>9779</v>
      </c>
      <c r="C5141" s="65">
        <v>45</v>
      </c>
      <c r="D5141" s="66">
        <v>44159</v>
      </c>
      <c r="E5141" s="66">
        <v>44179</v>
      </c>
      <c r="F5141" s="131" t="s">
        <v>2520</v>
      </c>
      <c r="G5141" s="202" t="s">
        <v>18383</v>
      </c>
      <c r="H5141" s="67"/>
      <c r="I5141" s="101"/>
    </row>
    <row r="5142" spans="1:9" ht="14.25" customHeight="1" x14ac:dyDescent="0.25">
      <c r="A5142" s="131" t="s">
        <v>18384</v>
      </c>
      <c r="B5142" s="64" t="s">
        <v>4453</v>
      </c>
      <c r="C5142" s="65">
        <v>45</v>
      </c>
      <c r="D5142" s="66">
        <v>44159</v>
      </c>
      <c r="E5142" s="66">
        <v>44179</v>
      </c>
      <c r="F5142" s="131" t="s">
        <v>5107</v>
      </c>
      <c r="G5142" s="202" t="s">
        <v>18385</v>
      </c>
      <c r="H5142" s="67"/>
      <c r="I5142" s="101"/>
    </row>
    <row r="5143" spans="1:9" ht="14.25" customHeight="1" x14ac:dyDescent="0.25">
      <c r="A5143" s="131" t="s">
        <v>18386</v>
      </c>
      <c r="B5143" s="64" t="s">
        <v>9005</v>
      </c>
      <c r="C5143" s="65">
        <v>45</v>
      </c>
      <c r="D5143" s="66">
        <v>44159</v>
      </c>
      <c r="E5143" s="66">
        <v>44179</v>
      </c>
      <c r="F5143" s="131" t="s">
        <v>3004</v>
      </c>
      <c r="G5143" s="202" t="s">
        <v>18387</v>
      </c>
      <c r="H5143" s="67"/>
      <c r="I5143" s="68"/>
    </row>
    <row r="5144" spans="1:9" ht="14.25" customHeight="1" x14ac:dyDescent="0.25">
      <c r="A5144" s="131" t="s">
        <v>18388</v>
      </c>
      <c r="B5144" s="64" t="s">
        <v>18088</v>
      </c>
      <c r="C5144" s="65">
        <v>45</v>
      </c>
      <c r="D5144" s="66">
        <v>44159</v>
      </c>
      <c r="E5144" s="66">
        <v>44179</v>
      </c>
      <c r="F5144" s="131" t="s">
        <v>97</v>
      </c>
      <c r="G5144" s="202" t="s">
        <v>18389</v>
      </c>
      <c r="H5144" s="67"/>
      <c r="I5144" s="68"/>
    </row>
    <row r="5145" spans="1:9" s="103" customFormat="1" ht="14.25" customHeight="1" x14ac:dyDescent="0.25">
      <c r="A5145" s="131" t="s">
        <v>18390</v>
      </c>
      <c r="B5145" s="64" t="s">
        <v>4019</v>
      </c>
      <c r="C5145" s="65">
        <v>45</v>
      </c>
      <c r="D5145" s="66">
        <v>44159</v>
      </c>
      <c r="E5145" s="66">
        <v>44179</v>
      </c>
      <c r="F5145" s="134" t="s">
        <v>122</v>
      </c>
      <c r="G5145" s="202" t="s">
        <v>18391</v>
      </c>
      <c r="H5145" s="67"/>
      <c r="I5145" s="68"/>
    </row>
    <row r="5146" spans="1:9" ht="14.25" customHeight="1" x14ac:dyDescent="0.25">
      <c r="A5146" s="134" t="s">
        <v>18392</v>
      </c>
      <c r="B5146" s="17" t="s">
        <v>18393</v>
      </c>
      <c r="C5146" s="60">
        <v>45</v>
      </c>
      <c r="D5146" s="61">
        <v>44159</v>
      </c>
      <c r="E5146" s="61">
        <v>44179</v>
      </c>
      <c r="F5146" s="134" t="s">
        <v>122</v>
      </c>
      <c r="G5146" s="203" t="s">
        <v>18394</v>
      </c>
      <c r="H5146" s="62" t="s">
        <v>12064</v>
      </c>
      <c r="I5146" s="59" t="s">
        <v>7129</v>
      </c>
    </row>
    <row r="5147" spans="1:9" ht="14.25" customHeight="1" x14ac:dyDescent="0.25">
      <c r="A5147" s="131" t="s">
        <v>18395</v>
      </c>
      <c r="B5147" s="64" t="s">
        <v>18396</v>
      </c>
      <c r="C5147" s="65">
        <v>45</v>
      </c>
      <c r="D5147" s="66">
        <v>44159</v>
      </c>
      <c r="E5147" s="66">
        <v>44179</v>
      </c>
      <c r="F5147" s="131" t="s">
        <v>122</v>
      </c>
      <c r="G5147" s="202" t="s">
        <v>18397</v>
      </c>
      <c r="H5147" s="67"/>
      <c r="I5147" s="68"/>
    </row>
    <row r="5148" spans="1:9" s="73" customFormat="1" ht="14.25" customHeight="1" x14ac:dyDescent="0.25">
      <c r="A5148" s="131" t="s">
        <v>18398</v>
      </c>
      <c r="B5148" s="64" t="s">
        <v>18396</v>
      </c>
      <c r="C5148" s="65">
        <v>45</v>
      </c>
      <c r="D5148" s="66">
        <v>44159</v>
      </c>
      <c r="E5148" s="66">
        <v>44179</v>
      </c>
      <c r="F5148" s="131" t="s">
        <v>122</v>
      </c>
      <c r="G5148" s="202" t="s">
        <v>18399</v>
      </c>
      <c r="H5148" s="67"/>
      <c r="I5148" s="68"/>
    </row>
    <row r="5149" spans="1:9" ht="14.25" customHeight="1" x14ac:dyDescent="0.25">
      <c r="A5149" s="131" t="s">
        <v>18400</v>
      </c>
      <c r="B5149" s="64" t="s">
        <v>17511</v>
      </c>
      <c r="C5149" s="65">
        <v>45</v>
      </c>
      <c r="D5149" s="66">
        <v>44159</v>
      </c>
      <c r="E5149" s="66">
        <v>44179</v>
      </c>
      <c r="F5149" s="131" t="s">
        <v>793</v>
      </c>
      <c r="G5149" s="202" t="s">
        <v>18401</v>
      </c>
      <c r="H5149" s="67"/>
      <c r="I5149" s="101"/>
    </row>
    <row r="5150" spans="1:9" s="103" customFormat="1" ht="14.25" customHeight="1" x14ac:dyDescent="0.25">
      <c r="A5150" s="131" t="s">
        <v>18402</v>
      </c>
      <c r="B5150" s="64" t="s">
        <v>16536</v>
      </c>
      <c r="C5150" s="65">
        <v>45</v>
      </c>
      <c r="D5150" s="66">
        <v>44159</v>
      </c>
      <c r="E5150" s="66">
        <v>44179</v>
      </c>
      <c r="F5150" s="131" t="s">
        <v>948</v>
      </c>
      <c r="G5150" s="202" t="s">
        <v>18403</v>
      </c>
      <c r="H5150" s="67"/>
      <c r="I5150" s="101"/>
    </row>
    <row r="5151" spans="1:9" s="73" customFormat="1" ht="14.25" customHeight="1" x14ac:dyDescent="0.25">
      <c r="A5151" s="131" t="s">
        <v>18404</v>
      </c>
      <c r="B5151" s="64" t="s">
        <v>18405</v>
      </c>
      <c r="C5151" s="65">
        <v>45</v>
      </c>
      <c r="D5151" s="66">
        <v>44159</v>
      </c>
      <c r="E5151" s="66">
        <v>44179</v>
      </c>
      <c r="F5151" s="131" t="s">
        <v>147</v>
      </c>
      <c r="G5151" s="202" t="s">
        <v>18406</v>
      </c>
      <c r="H5151" s="67"/>
      <c r="I5151" s="72"/>
    </row>
    <row r="5152" spans="1:9" ht="14.25" customHeight="1" x14ac:dyDescent="0.25">
      <c r="A5152" s="134" t="s">
        <v>18407</v>
      </c>
      <c r="B5152" s="17" t="s">
        <v>7300</v>
      </c>
      <c r="C5152" s="60">
        <v>45</v>
      </c>
      <c r="D5152" s="61">
        <v>44159</v>
      </c>
      <c r="E5152" s="61">
        <v>44179</v>
      </c>
      <c r="F5152" s="134" t="s">
        <v>129</v>
      </c>
      <c r="G5152" s="203" t="s">
        <v>18408</v>
      </c>
      <c r="H5152" s="62" t="s">
        <v>14618</v>
      </c>
      <c r="I5152" s="59" t="s">
        <v>7129</v>
      </c>
    </row>
    <row r="5153" spans="1:9" s="103" customFormat="1" ht="14.25" customHeight="1" x14ac:dyDescent="0.25">
      <c r="A5153" s="134" t="s">
        <v>18407</v>
      </c>
      <c r="B5153" s="17" t="s">
        <v>7300</v>
      </c>
      <c r="C5153" s="60">
        <v>45</v>
      </c>
      <c r="D5153" s="61">
        <v>44159</v>
      </c>
      <c r="E5153" s="61">
        <v>44179</v>
      </c>
      <c r="F5153" s="134" t="s">
        <v>129</v>
      </c>
      <c r="G5153" s="203" t="s">
        <v>18408</v>
      </c>
      <c r="H5153" s="62" t="s">
        <v>16592</v>
      </c>
      <c r="I5153" s="59" t="s">
        <v>7129</v>
      </c>
    </row>
    <row r="5154" spans="1:9" ht="14.25" customHeight="1" x14ac:dyDescent="0.25">
      <c r="A5154" s="204" t="s">
        <v>18409</v>
      </c>
      <c r="B5154" s="120" t="s">
        <v>4697</v>
      </c>
      <c r="C5154" s="170">
        <v>45</v>
      </c>
      <c r="D5154" s="99">
        <v>44159</v>
      </c>
      <c r="E5154" s="99">
        <v>44179</v>
      </c>
      <c r="F5154" s="204" t="s">
        <v>129</v>
      </c>
      <c r="G5154" s="205" t="s">
        <v>18410</v>
      </c>
      <c r="H5154" s="70"/>
      <c r="I5154" s="206"/>
    </row>
    <row r="5155" spans="1:9" ht="14.25" customHeight="1" x14ac:dyDescent="0.25">
      <c r="A5155" s="71" t="s">
        <v>18411</v>
      </c>
      <c r="B5155" s="64" t="s">
        <v>18412</v>
      </c>
      <c r="C5155" s="63">
        <v>45</v>
      </c>
      <c r="D5155" s="66">
        <v>44159</v>
      </c>
      <c r="E5155" s="66">
        <v>44179</v>
      </c>
      <c r="F5155" s="71" t="s">
        <v>129</v>
      </c>
      <c r="G5155" s="94" t="s">
        <v>18413</v>
      </c>
      <c r="H5155" s="64"/>
      <c r="I5155" s="68"/>
    </row>
    <row r="5156" spans="1:9" ht="14.25" customHeight="1" x14ac:dyDescent="0.25">
      <c r="A5156" s="71" t="s">
        <v>18414</v>
      </c>
      <c r="B5156" s="64" t="s">
        <v>4233</v>
      </c>
      <c r="C5156" s="63">
        <v>45</v>
      </c>
      <c r="D5156" s="66">
        <v>44159</v>
      </c>
      <c r="E5156" s="66">
        <v>44179</v>
      </c>
      <c r="F5156" s="71" t="s">
        <v>312</v>
      </c>
      <c r="G5156" s="94" t="s">
        <v>18415</v>
      </c>
      <c r="H5156" s="64"/>
      <c r="I5156" s="68"/>
    </row>
    <row r="5157" spans="1:9" ht="14.25" customHeight="1" x14ac:dyDescent="0.25">
      <c r="A5157" s="131" t="s">
        <v>18416</v>
      </c>
      <c r="B5157" s="157" t="s">
        <v>4026</v>
      </c>
      <c r="C5157" s="65">
        <v>45</v>
      </c>
      <c r="D5157" s="193">
        <v>44159</v>
      </c>
      <c r="E5157" s="193">
        <v>44179</v>
      </c>
      <c r="F5157" s="131" t="s">
        <v>361</v>
      </c>
      <c r="G5157" s="202" t="s">
        <v>18417</v>
      </c>
      <c r="H5157" s="124"/>
      <c r="I5157" s="207"/>
    </row>
    <row r="5158" spans="1:9" ht="14.25" customHeight="1" x14ac:dyDescent="0.25">
      <c r="A5158" s="135" t="s">
        <v>18418</v>
      </c>
      <c r="B5158" s="81" t="s">
        <v>17489</v>
      </c>
      <c r="C5158" s="82">
        <v>45</v>
      </c>
      <c r="D5158" s="83">
        <v>44159</v>
      </c>
      <c r="E5158" s="83">
        <v>44179</v>
      </c>
      <c r="F5158" s="135" t="s">
        <v>635</v>
      </c>
      <c r="G5158" s="208" t="s">
        <v>18419</v>
      </c>
      <c r="H5158" s="84" t="s">
        <v>18420</v>
      </c>
      <c r="I5158" s="80" t="s">
        <v>7224</v>
      </c>
    </row>
    <row r="5159" spans="1:9" ht="14.25" customHeight="1" x14ac:dyDescent="0.25">
      <c r="A5159" s="134" t="s">
        <v>18418</v>
      </c>
      <c r="B5159" s="17" t="s">
        <v>17489</v>
      </c>
      <c r="C5159" s="60">
        <v>45</v>
      </c>
      <c r="D5159" s="61">
        <v>44159</v>
      </c>
      <c r="E5159" s="61">
        <v>44179</v>
      </c>
      <c r="F5159" s="134" t="s">
        <v>635</v>
      </c>
      <c r="G5159" s="203" t="s">
        <v>18419</v>
      </c>
      <c r="H5159" s="62" t="s">
        <v>7450</v>
      </c>
      <c r="I5159" s="59" t="s">
        <v>7129</v>
      </c>
    </row>
    <row r="5160" spans="1:9" ht="14.25" customHeight="1" x14ac:dyDescent="0.25">
      <c r="A5160" s="131" t="s">
        <v>18421</v>
      </c>
      <c r="B5160" s="64" t="s">
        <v>7473</v>
      </c>
      <c r="C5160" s="65">
        <v>45</v>
      </c>
      <c r="D5160" s="66">
        <v>44159</v>
      </c>
      <c r="E5160" s="66">
        <v>44179</v>
      </c>
      <c r="F5160" s="131" t="s">
        <v>275</v>
      </c>
      <c r="G5160" s="202" t="s">
        <v>18422</v>
      </c>
      <c r="H5160" s="67"/>
      <c r="I5160" s="68"/>
    </row>
    <row r="5161" spans="1:9" ht="14.25" customHeight="1" x14ac:dyDescent="0.25">
      <c r="A5161" s="131" t="s">
        <v>18423</v>
      </c>
      <c r="B5161" s="64" t="s">
        <v>7798</v>
      </c>
      <c r="C5161" s="65">
        <v>45</v>
      </c>
      <c r="D5161" s="66">
        <v>44159</v>
      </c>
      <c r="E5161" s="66">
        <v>44179</v>
      </c>
      <c r="F5161" s="131" t="s">
        <v>275</v>
      </c>
      <c r="G5161" s="202" t="s">
        <v>18424</v>
      </c>
      <c r="H5161" s="67"/>
      <c r="I5161" s="68"/>
    </row>
    <row r="5162" spans="1:9" s="103" customFormat="1" ht="14.25" customHeight="1" x14ac:dyDescent="0.25">
      <c r="A5162" s="131" t="s">
        <v>18425</v>
      </c>
      <c r="B5162" s="64" t="s">
        <v>7478</v>
      </c>
      <c r="C5162" s="65">
        <v>45</v>
      </c>
      <c r="D5162" s="66">
        <v>44159</v>
      </c>
      <c r="E5162" s="66">
        <v>44179</v>
      </c>
      <c r="F5162" s="131" t="s">
        <v>275</v>
      </c>
      <c r="G5162" s="202" t="s">
        <v>18426</v>
      </c>
      <c r="H5162" s="67"/>
      <c r="I5162" s="68"/>
    </row>
    <row r="5163" spans="1:9" ht="14.25" customHeight="1" x14ac:dyDescent="0.25">
      <c r="A5163" s="131" t="s">
        <v>18427</v>
      </c>
      <c r="B5163" s="64" t="s">
        <v>18428</v>
      </c>
      <c r="C5163" s="65">
        <v>45</v>
      </c>
      <c r="D5163" s="66">
        <v>44159</v>
      </c>
      <c r="E5163" s="66">
        <v>44179</v>
      </c>
      <c r="F5163" s="131" t="s">
        <v>275</v>
      </c>
      <c r="G5163" s="202" t="s">
        <v>18429</v>
      </c>
      <c r="H5163" s="67"/>
      <c r="I5163" s="72"/>
    </row>
    <row r="5164" spans="1:9" s="73" customFormat="1" ht="14.25" customHeight="1" x14ac:dyDescent="0.25">
      <c r="A5164" s="131" t="s">
        <v>18430</v>
      </c>
      <c r="B5164" s="64" t="s">
        <v>4202</v>
      </c>
      <c r="C5164" s="65">
        <v>45</v>
      </c>
      <c r="D5164" s="66">
        <v>44159</v>
      </c>
      <c r="E5164" s="66">
        <v>44179</v>
      </c>
      <c r="F5164" s="131" t="s">
        <v>332</v>
      </c>
      <c r="G5164" s="202" t="s">
        <v>18431</v>
      </c>
      <c r="H5164" s="67"/>
      <c r="I5164" s="101"/>
    </row>
    <row r="5165" spans="1:9" s="73" customFormat="1" ht="14.25" customHeight="1" x14ac:dyDescent="0.25">
      <c r="A5165" s="131" t="s">
        <v>18432</v>
      </c>
      <c r="B5165" s="64" t="s">
        <v>4331</v>
      </c>
      <c r="C5165" s="65">
        <v>45</v>
      </c>
      <c r="D5165" s="66">
        <v>44159</v>
      </c>
      <c r="E5165" s="66">
        <v>44179</v>
      </c>
      <c r="F5165" s="131" t="s">
        <v>254</v>
      </c>
      <c r="G5165" s="202" t="s">
        <v>18433</v>
      </c>
      <c r="H5165" s="67"/>
      <c r="I5165" s="72"/>
    </row>
    <row r="5166" spans="1:9" ht="14.25" customHeight="1" x14ac:dyDescent="0.25">
      <c r="A5166" s="131" t="s">
        <v>18434</v>
      </c>
      <c r="B5166" s="64" t="s">
        <v>4331</v>
      </c>
      <c r="C5166" s="65">
        <v>45</v>
      </c>
      <c r="D5166" s="66">
        <v>44159</v>
      </c>
      <c r="E5166" s="66">
        <v>44179</v>
      </c>
      <c r="F5166" s="131" t="s">
        <v>254</v>
      </c>
      <c r="G5166" s="202" t="s">
        <v>18435</v>
      </c>
      <c r="H5166" s="67"/>
      <c r="I5166" s="72"/>
    </row>
    <row r="5167" spans="1:9" ht="14.25" customHeight="1" x14ac:dyDescent="0.25">
      <c r="A5167" s="204" t="s">
        <v>18436</v>
      </c>
      <c r="B5167" s="120" t="s">
        <v>7959</v>
      </c>
      <c r="C5167" s="170">
        <v>45</v>
      </c>
      <c r="D5167" s="99">
        <v>44159</v>
      </c>
      <c r="E5167" s="99">
        <v>44179</v>
      </c>
      <c r="F5167" s="204" t="s">
        <v>5339</v>
      </c>
      <c r="G5167" s="205" t="s">
        <v>18437</v>
      </c>
      <c r="H5167" s="70"/>
      <c r="I5167" s="206"/>
    </row>
    <row r="5168" spans="1:9" ht="14.25" customHeight="1" x14ac:dyDescent="0.25">
      <c r="A5168" s="71" t="s">
        <v>18438</v>
      </c>
      <c r="B5168" s="64" t="s">
        <v>7959</v>
      </c>
      <c r="C5168" s="63">
        <v>45</v>
      </c>
      <c r="D5168" s="66">
        <v>44159</v>
      </c>
      <c r="E5168" s="66">
        <v>44179</v>
      </c>
      <c r="F5168" s="71" t="s">
        <v>5339</v>
      </c>
      <c r="G5168" s="94" t="s">
        <v>18439</v>
      </c>
      <c r="H5168" s="64"/>
      <c r="I5168" s="68"/>
    </row>
    <row r="5169" spans="1:9" ht="14.25" customHeight="1" x14ac:dyDescent="0.25">
      <c r="A5169" s="131" t="s">
        <v>18440</v>
      </c>
      <c r="B5169" s="157" t="s">
        <v>7959</v>
      </c>
      <c r="C5169" s="65">
        <v>45</v>
      </c>
      <c r="D5169" s="193">
        <v>44159</v>
      </c>
      <c r="E5169" s="193">
        <v>44179</v>
      </c>
      <c r="F5169" s="131" t="s">
        <v>5339</v>
      </c>
      <c r="G5169" s="202" t="s">
        <v>18441</v>
      </c>
      <c r="H5169" s="124"/>
      <c r="I5169" s="209"/>
    </row>
    <row r="5170" spans="1:9" s="73" customFormat="1" ht="14.25" customHeight="1" x14ac:dyDescent="0.25">
      <c r="A5170" s="131" t="s">
        <v>18442</v>
      </c>
      <c r="B5170" s="64" t="s">
        <v>8047</v>
      </c>
      <c r="C5170" s="65">
        <v>45</v>
      </c>
      <c r="D5170" s="66">
        <v>44159</v>
      </c>
      <c r="E5170" s="66">
        <v>44179</v>
      </c>
      <c r="F5170" s="131" t="s">
        <v>5339</v>
      </c>
      <c r="G5170" s="202" t="s">
        <v>18443</v>
      </c>
      <c r="H5170" s="67"/>
      <c r="I5170" s="68"/>
    </row>
    <row r="5171" spans="1:9" ht="14.25" customHeight="1" x14ac:dyDescent="0.25">
      <c r="A5171" s="131" t="s">
        <v>18444</v>
      </c>
      <c r="B5171" s="64" t="s">
        <v>18445</v>
      </c>
      <c r="C5171" s="65">
        <v>45</v>
      </c>
      <c r="D5171" s="66">
        <v>44159</v>
      </c>
      <c r="E5171" s="66">
        <v>44179</v>
      </c>
      <c r="F5171" s="131" t="s">
        <v>5355</v>
      </c>
      <c r="G5171" s="202" t="s">
        <v>18446</v>
      </c>
      <c r="H5171" s="67"/>
      <c r="I5171" s="68"/>
    </row>
    <row r="5172" spans="1:9" ht="14.25" customHeight="1" x14ac:dyDescent="0.25">
      <c r="A5172" s="131" t="s">
        <v>18447</v>
      </c>
      <c r="B5172" s="64" t="s">
        <v>7478</v>
      </c>
      <c r="C5172" s="65">
        <v>45</v>
      </c>
      <c r="D5172" s="66">
        <v>44159</v>
      </c>
      <c r="E5172" s="66">
        <v>44179</v>
      </c>
      <c r="F5172" s="131" t="s">
        <v>882</v>
      </c>
      <c r="G5172" s="202" t="s">
        <v>18448</v>
      </c>
      <c r="H5172" s="67"/>
      <c r="I5172" s="68"/>
    </row>
    <row r="5173" spans="1:9" ht="14.25" customHeight="1" x14ac:dyDescent="0.25">
      <c r="A5173" s="131" t="s">
        <v>18449</v>
      </c>
      <c r="B5173" s="64" t="s">
        <v>13934</v>
      </c>
      <c r="C5173" s="65">
        <v>45</v>
      </c>
      <c r="D5173" s="66">
        <v>44159</v>
      </c>
      <c r="E5173" s="66">
        <v>44179</v>
      </c>
      <c r="F5173" s="131" t="s">
        <v>3059</v>
      </c>
      <c r="G5173" s="202" t="s">
        <v>18450</v>
      </c>
      <c r="H5173" s="67"/>
      <c r="I5173" s="68"/>
    </row>
    <row r="5174" spans="1:9" s="73" customFormat="1" ht="14.25" customHeight="1" x14ac:dyDescent="0.25">
      <c r="A5174" s="131" t="s">
        <v>18451</v>
      </c>
      <c r="B5174" s="64" t="s">
        <v>7518</v>
      </c>
      <c r="C5174" s="65">
        <v>45</v>
      </c>
      <c r="D5174" s="66">
        <v>44159</v>
      </c>
      <c r="E5174" s="66">
        <v>44179</v>
      </c>
      <c r="F5174" s="131" t="s">
        <v>322</v>
      </c>
      <c r="G5174" s="202" t="s">
        <v>18452</v>
      </c>
      <c r="H5174" s="67"/>
      <c r="I5174" s="68"/>
    </row>
    <row r="5175" spans="1:9" ht="14.25" customHeight="1" x14ac:dyDescent="0.25">
      <c r="A5175" s="131" t="s">
        <v>18453</v>
      </c>
      <c r="B5175" s="64" t="s">
        <v>10739</v>
      </c>
      <c r="C5175" s="65">
        <v>45</v>
      </c>
      <c r="D5175" s="66">
        <v>44159</v>
      </c>
      <c r="E5175" s="66">
        <v>44179</v>
      </c>
      <c r="F5175" s="131" t="s">
        <v>5393</v>
      </c>
      <c r="G5175" s="202" t="s">
        <v>18454</v>
      </c>
      <c r="H5175" s="67"/>
      <c r="I5175" s="72"/>
    </row>
    <row r="5176" spans="1:9" ht="14.25" customHeight="1" x14ac:dyDescent="0.25">
      <c r="A5176" s="131" t="s">
        <v>18455</v>
      </c>
      <c r="B5176" s="64" t="s">
        <v>7578</v>
      </c>
      <c r="C5176" s="65">
        <v>45</v>
      </c>
      <c r="D5176" s="66">
        <v>44159</v>
      </c>
      <c r="E5176" s="66">
        <v>44179</v>
      </c>
      <c r="F5176" s="131" t="s">
        <v>3750</v>
      </c>
      <c r="G5176" s="202" t="s">
        <v>18456</v>
      </c>
      <c r="H5176" s="67"/>
      <c r="I5176" s="68"/>
    </row>
    <row r="5177" spans="1:9" ht="14.25" customHeight="1" x14ac:dyDescent="0.25">
      <c r="A5177" s="131" t="s">
        <v>18457</v>
      </c>
      <c r="B5177" s="64" t="s">
        <v>4864</v>
      </c>
      <c r="C5177" s="65">
        <v>45</v>
      </c>
      <c r="D5177" s="66">
        <v>44159</v>
      </c>
      <c r="E5177" s="66">
        <v>44179</v>
      </c>
      <c r="F5177" s="131" t="s">
        <v>165</v>
      </c>
      <c r="G5177" s="202" t="s">
        <v>18458</v>
      </c>
      <c r="H5177" s="67"/>
      <c r="I5177" s="68"/>
    </row>
    <row r="5178" spans="1:9" ht="14.25" customHeight="1" x14ac:dyDescent="0.25">
      <c r="A5178" s="131" t="s">
        <v>18459</v>
      </c>
      <c r="B5178" s="64" t="s">
        <v>18460</v>
      </c>
      <c r="C5178" s="65">
        <v>45</v>
      </c>
      <c r="D5178" s="66">
        <v>44159</v>
      </c>
      <c r="E5178" s="66">
        <v>44179</v>
      </c>
      <c r="F5178" s="131" t="s">
        <v>5420</v>
      </c>
      <c r="G5178" s="202" t="s">
        <v>18461</v>
      </c>
      <c r="H5178" s="67"/>
      <c r="I5178" s="72"/>
    </row>
    <row r="5179" spans="1:9" ht="14.25" customHeight="1" x14ac:dyDescent="0.25">
      <c r="A5179" s="131" t="s">
        <v>18462</v>
      </c>
      <c r="B5179" s="64" t="s">
        <v>18460</v>
      </c>
      <c r="C5179" s="65">
        <v>45</v>
      </c>
      <c r="D5179" s="66">
        <v>44159</v>
      </c>
      <c r="E5179" s="66">
        <v>44179</v>
      </c>
      <c r="F5179" s="131" t="s">
        <v>5420</v>
      </c>
      <c r="G5179" s="202" t="s">
        <v>18463</v>
      </c>
      <c r="H5179" s="67"/>
      <c r="I5179" s="68"/>
    </row>
    <row r="5180" spans="1:9" ht="14.25" customHeight="1" x14ac:dyDescent="0.25">
      <c r="A5180" s="131" t="s">
        <v>18464</v>
      </c>
      <c r="B5180" s="64" t="s">
        <v>18465</v>
      </c>
      <c r="C5180" s="65">
        <v>45</v>
      </c>
      <c r="D5180" s="66">
        <v>44159</v>
      </c>
      <c r="E5180" s="66">
        <v>44179</v>
      </c>
      <c r="F5180" s="131" t="s">
        <v>35</v>
      </c>
      <c r="G5180" s="202" t="s">
        <v>18466</v>
      </c>
      <c r="H5180" s="67"/>
      <c r="I5180" s="68"/>
    </row>
    <row r="5181" spans="1:9" ht="14.25" customHeight="1" x14ac:dyDescent="0.25">
      <c r="A5181" s="131" t="s">
        <v>18467</v>
      </c>
      <c r="B5181" s="64" t="s">
        <v>4884</v>
      </c>
      <c r="C5181" s="65">
        <v>45</v>
      </c>
      <c r="D5181" s="66">
        <v>44159</v>
      </c>
      <c r="E5181" s="66">
        <v>44179</v>
      </c>
      <c r="F5181" s="131" t="s">
        <v>3809</v>
      </c>
      <c r="G5181" s="202" t="s">
        <v>18468</v>
      </c>
      <c r="H5181" s="67" t="s">
        <v>12656</v>
      </c>
      <c r="I5181" s="68"/>
    </row>
    <row r="5182" spans="1:9" s="73" customFormat="1" ht="14.25" customHeight="1" x14ac:dyDescent="0.25">
      <c r="A5182" s="131" t="s">
        <v>18469</v>
      </c>
      <c r="B5182" s="64" t="s">
        <v>18470</v>
      </c>
      <c r="C5182" s="65">
        <v>45</v>
      </c>
      <c r="D5182" s="66">
        <v>44159</v>
      </c>
      <c r="E5182" s="66">
        <v>44179</v>
      </c>
      <c r="F5182" s="131" t="s">
        <v>3699</v>
      </c>
      <c r="G5182" s="202" t="s">
        <v>18471</v>
      </c>
      <c r="H5182" s="67"/>
      <c r="I5182" s="68"/>
    </row>
    <row r="5183" spans="1:9" ht="14.25" customHeight="1" x14ac:dyDescent="0.25">
      <c r="A5183" s="131" t="s">
        <v>18472</v>
      </c>
      <c r="B5183" s="64" t="s">
        <v>18473</v>
      </c>
      <c r="C5183" s="65">
        <v>45</v>
      </c>
      <c r="D5183" s="66">
        <v>44159</v>
      </c>
      <c r="E5183" s="66">
        <v>44179</v>
      </c>
      <c r="F5183" s="131" t="s">
        <v>281</v>
      </c>
      <c r="G5183" s="202" t="s">
        <v>18474</v>
      </c>
      <c r="H5183" s="67"/>
      <c r="I5183" s="68"/>
    </row>
    <row r="5184" spans="1:9" ht="14.25" customHeight="1" x14ac:dyDescent="0.25">
      <c r="A5184" s="131" t="s">
        <v>18475</v>
      </c>
      <c r="B5184" s="64" t="s">
        <v>17638</v>
      </c>
      <c r="C5184" s="65">
        <v>45</v>
      </c>
      <c r="D5184" s="66">
        <v>44159</v>
      </c>
      <c r="E5184" s="66">
        <v>44179</v>
      </c>
      <c r="F5184" s="131" t="s">
        <v>5575</v>
      </c>
      <c r="G5184" s="202" t="s">
        <v>18476</v>
      </c>
      <c r="H5184" s="67"/>
      <c r="I5184" s="68"/>
    </row>
    <row r="5185" spans="1:9" ht="14.25" customHeight="1" x14ac:dyDescent="0.25">
      <c r="A5185" s="135" t="s">
        <v>18477</v>
      </c>
      <c r="B5185" s="81" t="s">
        <v>18478</v>
      </c>
      <c r="C5185" s="82">
        <v>45</v>
      </c>
      <c r="D5185" s="83">
        <v>44159</v>
      </c>
      <c r="E5185" s="83">
        <v>44179</v>
      </c>
      <c r="F5185" s="135" t="s">
        <v>1854</v>
      </c>
      <c r="G5185" s="208" t="s">
        <v>18479</v>
      </c>
      <c r="H5185" s="84" t="s">
        <v>9590</v>
      </c>
      <c r="I5185" s="85" t="s">
        <v>7224</v>
      </c>
    </row>
    <row r="5186" spans="1:9" s="103" customFormat="1" ht="14.25" customHeight="1" x14ac:dyDescent="0.25">
      <c r="A5186" s="131" t="s">
        <v>18480</v>
      </c>
      <c r="B5186" s="64" t="s">
        <v>8879</v>
      </c>
      <c r="C5186" s="65">
        <v>45</v>
      </c>
      <c r="D5186" s="66">
        <v>44159</v>
      </c>
      <c r="E5186" s="66">
        <v>44179</v>
      </c>
      <c r="F5186" s="131" t="s">
        <v>422</v>
      </c>
      <c r="G5186" s="202" t="s">
        <v>18481</v>
      </c>
      <c r="H5186" s="67"/>
      <c r="I5186" s="72"/>
    </row>
    <row r="5187" spans="1:9" ht="14.25" customHeight="1" x14ac:dyDescent="0.25">
      <c r="A5187" s="131" t="s">
        <v>18482</v>
      </c>
      <c r="B5187" s="64" t="s">
        <v>8879</v>
      </c>
      <c r="C5187" s="65">
        <v>45</v>
      </c>
      <c r="D5187" s="66">
        <v>44159</v>
      </c>
      <c r="E5187" s="66">
        <v>44179</v>
      </c>
      <c r="F5187" s="131" t="s">
        <v>422</v>
      </c>
      <c r="G5187" s="202" t="s">
        <v>18483</v>
      </c>
      <c r="H5187" s="67"/>
      <c r="I5187" s="68"/>
    </row>
    <row r="5188" spans="1:9" s="103" customFormat="1" ht="14.25" customHeight="1" x14ac:dyDescent="0.25">
      <c r="A5188" s="134" t="s">
        <v>18484</v>
      </c>
      <c r="B5188" s="17" t="s">
        <v>8879</v>
      </c>
      <c r="C5188" s="60">
        <v>45</v>
      </c>
      <c r="D5188" s="61">
        <v>44159</v>
      </c>
      <c r="E5188" s="61">
        <v>44179</v>
      </c>
      <c r="F5188" s="134" t="s">
        <v>422</v>
      </c>
      <c r="G5188" s="203" t="s">
        <v>18485</v>
      </c>
      <c r="H5188" s="62" t="s">
        <v>7653</v>
      </c>
      <c r="I5188" s="59" t="s">
        <v>7129</v>
      </c>
    </row>
    <row r="5189" spans="1:9" ht="14.25" customHeight="1" x14ac:dyDescent="0.25">
      <c r="A5189" s="131" t="s">
        <v>18486</v>
      </c>
      <c r="B5189" s="64" t="s">
        <v>8879</v>
      </c>
      <c r="C5189" s="65">
        <v>45</v>
      </c>
      <c r="D5189" s="66">
        <v>44159</v>
      </c>
      <c r="E5189" s="66">
        <v>44179</v>
      </c>
      <c r="F5189" s="131" t="s">
        <v>422</v>
      </c>
      <c r="G5189" s="202" t="s">
        <v>18487</v>
      </c>
      <c r="H5189" s="67"/>
      <c r="I5189" s="68"/>
    </row>
    <row r="5190" spans="1:9" ht="14.25" customHeight="1" x14ac:dyDescent="0.25">
      <c r="A5190" s="134" t="s">
        <v>18488</v>
      </c>
      <c r="B5190" s="17" t="s">
        <v>8879</v>
      </c>
      <c r="C5190" s="60">
        <v>45</v>
      </c>
      <c r="D5190" s="61">
        <v>44159</v>
      </c>
      <c r="E5190" s="61">
        <v>44179</v>
      </c>
      <c r="F5190" s="134" t="s">
        <v>422</v>
      </c>
      <c r="G5190" s="203" t="s">
        <v>18489</v>
      </c>
      <c r="H5190" s="62" t="s">
        <v>7653</v>
      </c>
      <c r="I5190" s="59" t="s">
        <v>7129</v>
      </c>
    </row>
    <row r="5191" spans="1:9" ht="14.25" customHeight="1" x14ac:dyDescent="0.25">
      <c r="A5191" s="131" t="s">
        <v>18490</v>
      </c>
      <c r="B5191" s="64" t="s">
        <v>8879</v>
      </c>
      <c r="C5191" s="65">
        <v>45</v>
      </c>
      <c r="D5191" s="66">
        <v>44159</v>
      </c>
      <c r="E5191" s="66">
        <v>44179</v>
      </c>
      <c r="F5191" s="131" t="s">
        <v>422</v>
      </c>
      <c r="G5191" s="202" t="s">
        <v>18491</v>
      </c>
      <c r="H5191" s="67"/>
      <c r="I5191" s="68"/>
    </row>
    <row r="5192" spans="1:9" ht="14.25" customHeight="1" x14ac:dyDescent="0.25">
      <c r="A5192" s="134" t="s">
        <v>18492</v>
      </c>
      <c r="B5192" s="17" t="s">
        <v>8879</v>
      </c>
      <c r="C5192" s="60">
        <v>45</v>
      </c>
      <c r="D5192" s="61">
        <v>44159</v>
      </c>
      <c r="E5192" s="61">
        <v>44179</v>
      </c>
      <c r="F5192" s="134" t="s">
        <v>422</v>
      </c>
      <c r="G5192" s="203" t="s">
        <v>18493</v>
      </c>
      <c r="H5192" s="62" t="s">
        <v>7653</v>
      </c>
      <c r="I5192" s="59" t="s">
        <v>7129</v>
      </c>
    </row>
    <row r="5193" spans="1:9" ht="14.25" customHeight="1" x14ac:dyDescent="0.25">
      <c r="A5193" s="134" t="s">
        <v>18494</v>
      </c>
      <c r="B5193" s="17" t="s">
        <v>8879</v>
      </c>
      <c r="C5193" s="60">
        <v>45</v>
      </c>
      <c r="D5193" s="61">
        <v>44159</v>
      </c>
      <c r="E5193" s="61">
        <v>44179</v>
      </c>
      <c r="F5193" s="134" t="s">
        <v>422</v>
      </c>
      <c r="G5193" s="203" t="s">
        <v>18495</v>
      </c>
      <c r="H5193" s="62" t="s">
        <v>7653</v>
      </c>
      <c r="I5193" s="59" t="s">
        <v>7129</v>
      </c>
    </row>
    <row r="5194" spans="1:9" ht="14.25" customHeight="1" x14ac:dyDescent="0.25">
      <c r="A5194" s="131" t="s">
        <v>18496</v>
      </c>
      <c r="B5194" s="64" t="s">
        <v>8879</v>
      </c>
      <c r="C5194" s="65">
        <v>45</v>
      </c>
      <c r="D5194" s="66">
        <v>44159</v>
      </c>
      <c r="E5194" s="66">
        <v>44179</v>
      </c>
      <c r="F5194" s="131" t="s">
        <v>422</v>
      </c>
      <c r="G5194" s="202" t="s">
        <v>18497</v>
      </c>
      <c r="H5194" s="67"/>
      <c r="I5194" s="68"/>
    </row>
    <row r="5195" spans="1:9" ht="14.25" customHeight="1" x14ac:dyDescent="0.25">
      <c r="A5195" s="134" t="s">
        <v>18498</v>
      </c>
      <c r="B5195" s="17" t="s">
        <v>8879</v>
      </c>
      <c r="C5195" s="60">
        <v>45</v>
      </c>
      <c r="D5195" s="61">
        <v>44159</v>
      </c>
      <c r="E5195" s="61">
        <v>44179</v>
      </c>
      <c r="F5195" s="134" t="s">
        <v>422</v>
      </c>
      <c r="G5195" s="203" t="s">
        <v>18499</v>
      </c>
      <c r="H5195" s="62" t="s">
        <v>7653</v>
      </c>
      <c r="I5195" s="59" t="s">
        <v>7129</v>
      </c>
    </row>
    <row r="5196" spans="1:9" s="73" customFormat="1" ht="14.25" customHeight="1" x14ac:dyDescent="0.25">
      <c r="A5196" s="131" t="s">
        <v>18500</v>
      </c>
      <c r="B5196" s="64" t="s">
        <v>4595</v>
      </c>
      <c r="C5196" s="65">
        <v>45</v>
      </c>
      <c r="D5196" s="66">
        <v>44159</v>
      </c>
      <c r="E5196" s="66">
        <v>44179</v>
      </c>
      <c r="F5196" s="131" t="s">
        <v>1182</v>
      </c>
      <c r="G5196" s="202" t="s">
        <v>18501</v>
      </c>
      <c r="H5196" s="67"/>
      <c r="I5196" s="68"/>
    </row>
    <row r="5197" spans="1:9" s="73" customFormat="1" ht="14.25" customHeight="1" x14ac:dyDescent="0.25">
      <c r="A5197" s="131" t="s">
        <v>18502</v>
      </c>
      <c r="B5197" s="64" t="s">
        <v>18503</v>
      </c>
      <c r="C5197" s="65">
        <v>45</v>
      </c>
      <c r="D5197" s="66">
        <v>44159</v>
      </c>
      <c r="E5197" s="66">
        <v>44179</v>
      </c>
      <c r="F5197" s="131" t="s">
        <v>220</v>
      </c>
      <c r="G5197" s="202" t="s">
        <v>18504</v>
      </c>
      <c r="H5197" s="67"/>
      <c r="I5197" s="68"/>
    </row>
    <row r="5198" spans="1:9" ht="14.25" customHeight="1" x14ac:dyDescent="0.25">
      <c r="A5198" s="131" t="s">
        <v>18505</v>
      </c>
      <c r="B5198" s="64" t="s">
        <v>18506</v>
      </c>
      <c r="C5198" s="65">
        <v>45</v>
      </c>
      <c r="D5198" s="66">
        <v>44159</v>
      </c>
      <c r="E5198" s="66">
        <v>44179</v>
      </c>
      <c r="F5198" s="131" t="s">
        <v>5791</v>
      </c>
      <c r="G5198" s="202" t="s">
        <v>18507</v>
      </c>
      <c r="H5198" s="67"/>
      <c r="I5198" s="68"/>
    </row>
    <row r="5199" spans="1:9" ht="14.25" customHeight="1" x14ac:dyDescent="0.25">
      <c r="A5199" s="131" t="s">
        <v>18508</v>
      </c>
      <c r="B5199" s="64" t="s">
        <v>18506</v>
      </c>
      <c r="C5199" s="65">
        <v>45</v>
      </c>
      <c r="D5199" s="66">
        <v>44159</v>
      </c>
      <c r="E5199" s="66">
        <v>44179</v>
      </c>
      <c r="F5199" s="131" t="s">
        <v>5791</v>
      </c>
      <c r="G5199" s="202" t="s">
        <v>18509</v>
      </c>
      <c r="H5199" s="67"/>
      <c r="I5199" s="68"/>
    </row>
    <row r="5200" spans="1:9" ht="14.25" customHeight="1" x14ac:dyDescent="0.25">
      <c r="A5200" s="131" t="s">
        <v>18510</v>
      </c>
      <c r="B5200" s="64" t="s">
        <v>18511</v>
      </c>
      <c r="C5200" s="65">
        <v>45</v>
      </c>
      <c r="D5200" s="66">
        <v>44159</v>
      </c>
      <c r="E5200" s="66">
        <v>44179</v>
      </c>
      <c r="F5200" s="131" t="s">
        <v>5791</v>
      </c>
      <c r="G5200" s="202" t="s">
        <v>18512</v>
      </c>
      <c r="H5200" s="67"/>
      <c r="I5200" s="101"/>
    </row>
    <row r="5201" spans="1:9" ht="14.25" customHeight="1" x14ac:dyDescent="0.25">
      <c r="A5201" s="131" t="s">
        <v>18513</v>
      </c>
      <c r="B5201" s="64" t="s">
        <v>18506</v>
      </c>
      <c r="C5201" s="65">
        <v>45</v>
      </c>
      <c r="D5201" s="66">
        <v>44159</v>
      </c>
      <c r="E5201" s="66">
        <v>44179</v>
      </c>
      <c r="F5201" s="131" t="s">
        <v>5791</v>
      </c>
      <c r="G5201" s="202" t="s">
        <v>18514</v>
      </c>
      <c r="H5201" s="67"/>
      <c r="I5201" s="68"/>
    </row>
    <row r="5202" spans="1:9" ht="14.25" customHeight="1" x14ac:dyDescent="0.25">
      <c r="A5202" s="135" t="s">
        <v>18515</v>
      </c>
      <c r="B5202" s="81" t="s">
        <v>18503</v>
      </c>
      <c r="C5202" s="82">
        <v>45</v>
      </c>
      <c r="D5202" s="83">
        <v>44159</v>
      </c>
      <c r="E5202" s="83">
        <v>44179</v>
      </c>
      <c r="F5202" s="135" t="s">
        <v>658</v>
      </c>
      <c r="G5202" s="208" t="s">
        <v>18516</v>
      </c>
      <c r="H5202" s="84" t="s">
        <v>7677</v>
      </c>
      <c r="I5202" s="80" t="s">
        <v>7224</v>
      </c>
    </row>
    <row r="5203" spans="1:9" ht="14.25" customHeight="1" x14ac:dyDescent="0.25">
      <c r="A5203" s="131" t="s">
        <v>18517</v>
      </c>
      <c r="B5203" s="64" t="s">
        <v>18503</v>
      </c>
      <c r="C5203" s="65">
        <v>45</v>
      </c>
      <c r="D5203" s="66">
        <v>44159</v>
      </c>
      <c r="E5203" s="66">
        <v>44179</v>
      </c>
      <c r="F5203" s="131" t="s">
        <v>5816</v>
      </c>
      <c r="G5203" s="202" t="s">
        <v>18518</v>
      </c>
      <c r="H5203" s="67"/>
      <c r="I5203" s="68"/>
    </row>
    <row r="5204" spans="1:9" ht="14.25" customHeight="1" x14ac:dyDescent="0.25">
      <c r="A5204" s="204" t="s">
        <v>18519</v>
      </c>
      <c r="B5204" s="120" t="s">
        <v>4233</v>
      </c>
      <c r="C5204" s="170">
        <v>45</v>
      </c>
      <c r="D5204" s="99">
        <v>44159</v>
      </c>
      <c r="E5204" s="99">
        <v>44179</v>
      </c>
      <c r="F5204" s="204" t="s">
        <v>70</v>
      </c>
      <c r="G5204" s="205" t="s">
        <v>18520</v>
      </c>
      <c r="H5204" s="70"/>
      <c r="I5204" s="210"/>
    </row>
    <row r="5205" spans="1:9" ht="14.25" customHeight="1" x14ac:dyDescent="0.25">
      <c r="A5205" s="88" t="s">
        <v>18521</v>
      </c>
      <c r="B5205" s="81" t="s">
        <v>7701</v>
      </c>
      <c r="C5205" s="80">
        <v>45</v>
      </c>
      <c r="D5205" s="83">
        <v>44159</v>
      </c>
      <c r="E5205" s="83">
        <v>44179</v>
      </c>
      <c r="F5205" s="88" t="s">
        <v>3643</v>
      </c>
      <c r="G5205" s="89" t="s">
        <v>18522</v>
      </c>
      <c r="H5205" s="81" t="s">
        <v>7719</v>
      </c>
      <c r="I5205" s="85" t="s">
        <v>7224</v>
      </c>
    </row>
    <row r="5206" spans="1:9" ht="14.25" customHeight="1" x14ac:dyDescent="0.25">
      <c r="A5206" s="71" t="s">
        <v>18523</v>
      </c>
      <c r="B5206" s="64" t="s">
        <v>9375</v>
      </c>
      <c r="C5206" s="63">
        <v>45</v>
      </c>
      <c r="D5206" s="66">
        <v>44159</v>
      </c>
      <c r="E5206" s="66">
        <v>44179</v>
      </c>
      <c r="F5206" s="71" t="s">
        <v>597</v>
      </c>
      <c r="G5206" s="94" t="s">
        <v>18524</v>
      </c>
      <c r="H5206" s="64"/>
      <c r="I5206" s="68"/>
    </row>
    <row r="5207" spans="1:9" ht="14.25" customHeight="1" x14ac:dyDescent="0.25">
      <c r="A5207" s="131" t="s">
        <v>18525</v>
      </c>
      <c r="B5207" s="157" t="s">
        <v>18526</v>
      </c>
      <c r="C5207" s="65">
        <v>45</v>
      </c>
      <c r="D5207" s="193">
        <v>44159</v>
      </c>
      <c r="E5207" s="193">
        <v>44179</v>
      </c>
      <c r="F5207" s="131" t="s">
        <v>1867</v>
      </c>
      <c r="G5207" s="202" t="s">
        <v>18527</v>
      </c>
      <c r="H5207" s="124"/>
      <c r="I5207" s="209"/>
    </row>
    <row r="5208" spans="1:9" ht="14.25" customHeight="1" x14ac:dyDescent="0.25">
      <c r="A5208" s="131" t="s">
        <v>18528</v>
      </c>
      <c r="B5208" s="64" t="s">
        <v>17673</v>
      </c>
      <c r="C5208" s="65">
        <v>45</v>
      </c>
      <c r="D5208" s="66">
        <v>44159</v>
      </c>
      <c r="E5208" s="66">
        <v>44179</v>
      </c>
      <c r="F5208" s="131" t="s">
        <v>5909</v>
      </c>
      <c r="G5208" s="202" t="s">
        <v>18529</v>
      </c>
      <c r="H5208" s="67"/>
      <c r="I5208" s="68"/>
    </row>
    <row r="5209" spans="1:9" s="73" customFormat="1" ht="14.25" customHeight="1" x14ac:dyDescent="0.25">
      <c r="A5209" s="204" t="s">
        <v>18530</v>
      </c>
      <c r="B5209" s="120" t="s">
        <v>18531</v>
      </c>
      <c r="C5209" s="170">
        <v>45</v>
      </c>
      <c r="D5209" s="99">
        <v>44159</v>
      </c>
      <c r="E5209" s="99">
        <v>44179</v>
      </c>
      <c r="F5209" s="204" t="s">
        <v>5921</v>
      </c>
      <c r="G5209" s="205" t="s">
        <v>18532</v>
      </c>
      <c r="H5209" s="70"/>
      <c r="I5209" s="206"/>
    </row>
    <row r="5210" spans="1:9" ht="14.25" customHeight="1" x14ac:dyDescent="0.25">
      <c r="A5210" s="86" t="s">
        <v>18533</v>
      </c>
      <c r="B5210" s="17" t="s">
        <v>15314</v>
      </c>
      <c r="C5210" s="59">
        <v>45</v>
      </c>
      <c r="D5210" s="61">
        <v>44159</v>
      </c>
      <c r="E5210" s="61">
        <v>44179</v>
      </c>
      <c r="F5210" s="86" t="s">
        <v>1535</v>
      </c>
      <c r="G5210" s="87" t="s">
        <v>18534</v>
      </c>
      <c r="H5210" s="17" t="s">
        <v>13738</v>
      </c>
      <c r="I5210" s="59" t="s">
        <v>7129</v>
      </c>
    </row>
    <row r="5211" spans="1:9" s="73" customFormat="1" ht="14.25" customHeight="1" x14ac:dyDescent="0.25">
      <c r="A5211" s="134" t="s">
        <v>18533</v>
      </c>
      <c r="B5211" s="159" t="s">
        <v>15314</v>
      </c>
      <c r="C5211" s="60">
        <v>45</v>
      </c>
      <c r="D5211" s="198">
        <v>44159</v>
      </c>
      <c r="E5211" s="198">
        <v>44179</v>
      </c>
      <c r="F5211" s="134" t="s">
        <v>1535</v>
      </c>
      <c r="G5211" s="203" t="s">
        <v>18534</v>
      </c>
      <c r="H5211" s="211" t="s">
        <v>15129</v>
      </c>
      <c r="I5211" s="132" t="s">
        <v>7129</v>
      </c>
    </row>
    <row r="5212" spans="1:9" ht="14.25" customHeight="1" x14ac:dyDescent="0.25">
      <c r="A5212" s="135" t="s">
        <v>18533</v>
      </c>
      <c r="B5212" s="81" t="s">
        <v>15314</v>
      </c>
      <c r="C5212" s="82">
        <v>45</v>
      </c>
      <c r="D5212" s="83">
        <v>44159</v>
      </c>
      <c r="E5212" s="83">
        <v>44179</v>
      </c>
      <c r="F5212" s="135" t="s">
        <v>1535</v>
      </c>
      <c r="G5212" s="208" t="s">
        <v>18534</v>
      </c>
      <c r="H5212" s="84" t="s">
        <v>8250</v>
      </c>
      <c r="I5212" s="80" t="s">
        <v>7224</v>
      </c>
    </row>
    <row r="5213" spans="1:9" ht="14.25" customHeight="1" x14ac:dyDescent="0.25">
      <c r="A5213" s="134" t="s">
        <v>18535</v>
      </c>
      <c r="B5213" s="17" t="s">
        <v>8239</v>
      </c>
      <c r="C5213" s="60">
        <v>45</v>
      </c>
      <c r="D5213" s="61">
        <v>44159</v>
      </c>
      <c r="E5213" s="61">
        <v>44179</v>
      </c>
      <c r="F5213" s="134" t="s">
        <v>5974</v>
      </c>
      <c r="G5213" s="203" t="s">
        <v>18536</v>
      </c>
      <c r="H5213" s="62" t="s">
        <v>11590</v>
      </c>
      <c r="I5213" s="59" t="s">
        <v>7129</v>
      </c>
    </row>
    <row r="5214" spans="1:9" ht="14.25" customHeight="1" x14ac:dyDescent="0.25">
      <c r="A5214" s="134" t="s">
        <v>18535</v>
      </c>
      <c r="B5214" s="17" t="s">
        <v>8239</v>
      </c>
      <c r="C5214" s="60">
        <v>45</v>
      </c>
      <c r="D5214" s="61">
        <v>44159</v>
      </c>
      <c r="E5214" s="61">
        <v>44179</v>
      </c>
      <c r="F5214" s="134" t="s">
        <v>5974</v>
      </c>
      <c r="G5214" s="203" t="s">
        <v>18536</v>
      </c>
      <c r="H5214" s="62" t="s">
        <v>13738</v>
      </c>
      <c r="I5214" s="59" t="s">
        <v>7129</v>
      </c>
    </row>
    <row r="5215" spans="1:9" s="73" customFormat="1" ht="14.25" customHeight="1" x14ac:dyDescent="0.25">
      <c r="A5215" s="131" t="s">
        <v>18537</v>
      </c>
      <c r="B5215" s="64" t="s">
        <v>4520</v>
      </c>
      <c r="C5215" s="65">
        <v>45</v>
      </c>
      <c r="D5215" s="66">
        <v>44159</v>
      </c>
      <c r="E5215" s="66">
        <v>44179</v>
      </c>
      <c r="F5215" s="131" t="s">
        <v>6058</v>
      </c>
      <c r="G5215" s="202" t="s">
        <v>18538</v>
      </c>
      <c r="H5215" s="67"/>
      <c r="I5215" s="68"/>
    </row>
    <row r="5216" spans="1:9" s="73" customFormat="1" ht="14.25" customHeight="1" x14ac:dyDescent="0.25">
      <c r="A5216" s="134" t="s">
        <v>18539</v>
      </c>
      <c r="B5216" s="17" t="s">
        <v>18540</v>
      </c>
      <c r="C5216" s="60">
        <v>45</v>
      </c>
      <c r="D5216" s="61">
        <v>44159</v>
      </c>
      <c r="E5216" s="61">
        <v>44179</v>
      </c>
      <c r="F5216" s="134" t="s">
        <v>386</v>
      </c>
      <c r="G5216" s="203" t="s">
        <v>18541</v>
      </c>
      <c r="H5216" s="62" t="s">
        <v>7677</v>
      </c>
      <c r="I5216" s="59" t="s">
        <v>7129</v>
      </c>
    </row>
    <row r="5217" spans="1:9" ht="14.25" customHeight="1" x14ac:dyDescent="0.25">
      <c r="A5217" s="204" t="s">
        <v>18542</v>
      </c>
      <c r="B5217" s="120" t="s">
        <v>18543</v>
      </c>
      <c r="C5217" s="170">
        <v>45</v>
      </c>
      <c r="D5217" s="99">
        <v>44159</v>
      </c>
      <c r="E5217" s="99">
        <v>44179</v>
      </c>
      <c r="F5217" s="204" t="s">
        <v>2136</v>
      </c>
      <c r="G5217" s="205" t="s">
        <v>18544</v>
      </c>
      <c r="H5217" s="70"/>
      <c r="I5217" s="212"/>
    </row>
    <row r="5218" spans="1:9" ht="14.25" customHeight="1" x14ac:dyDescent="0.25">
      <c r="A5218" s="88" t="s">
        <v>18545</v>
      </c>
      <c r="B5218" s="81" t="s">
        <v>18546</v>
      </c>
      <c r="C5218" s="80">
        <v>45</v>
      </c>
      <c r="D5218" s="83">
        <v>44159</v>
      </c>
      <c r="E5218" s="83">
        <v>44179</v>
      </c>
      <c r="F5218" s="88" t="s">
        <v>325</v>
      </c>
      <c r="G5218" s="89" t="s">
        <v>18547</v>
      </c>
      <c r="H5218" s="81" t="s">
        <v>7719</v>
      </c>
      <c r="I5218" s="85" t="s">
        <v>7224</v>
      </c>
    </row>
    <row r="5219" spans="1:9" ht="14.25" customHeight="1" x14ac:dyDescent="0.25">
      <c r="A5219" s="135" t="s">
        <v>18545</v>
      </c>
      <c r="B5219" s="158" t="s">
        <v>18546</v>
      </c>
      <c r="C5219" s="82">
        <v>45</v>
      </c>
      <c r="D5219" s="213">
        <v>44159</v>
      </c>
      <c r="E5219" s="213">
        <v>44179</v>
      </c>
      <c r="F5219" s="135" t="s">
        <v>325</v>
      </c>
      <c r="G5219" s="208" t="s">
        <v>18547</v>
      </c>
      <c r="H5219" s="214" t="s">
        <v>18548</v>
      </c>
      <c r="I5219" s="169" t="s">
        <v>7224</v>
      </c>
    </row>
    <row r="5220" spans="1:9" ht="14.25" customHeight="1" x14ac:dyDescent="0.25">
      <c r="A5220" s="131" t="s">
        <v>18549</v>
      </c>
      <c r="B5220" s="64" t="s">
        <v>4664</v>
      </c>
      <c r="C5220" s="65">
        <v>45</v>
      </c>
      <c r="D5220" s="66">
        <v>44159</v>
      </c>
      <c r="E5220" s="66">
        <v>44179</v>
      </c>
      <c r="F5220" s="131" t="s">
        <v>1889</v>
      </c>
      <c r="G5220" s="202" t="s">
        <v>18550</v>
      </c>
      <c r="H5220" s="67"/>
      <c r="I5220" s="68"/>
    </row>
    <row r="5221" spans="1:9" ht="14.25" customHeight="1" x14ac:dyDescent="0.25">
      <c r="A5221" s="131" t="s">
        <v>18551</v>
      </c>
      <c r="B5221" s="64" t="s">
        <v>18552</v>
      </c>
      <c r="C5221" s="65">
        <v>45</v>
      </c>
      <c r="D5221" s="66">
        <v>44159</v>
      </c>
      <c r="E5221" s="66">
        <v>44179</v>
      </c>
      <c r="F5221" s="131" t="s">
        <v>115</v>
      </c>
      <c r="G5221" s="202" t="s">
        <v>18553</v>
      </c>
      <c r="H5221" s="67"/>
      <c r="I5221" s="68"/>
    </row>
    <row r="5222" spans="1:9" ht="14.25" customHeight="1" x14ac:dyDescent="0.25">
      <c r="A5222" s="131" t="s">
        <v>18554</v>
      </c>
      <c r="B5222" s="64" t="s">
        <v>9005</v>
      </c>
      <c r="C5222" s="65">
        <v>45</v>
      </c>
      <c r="D5222" s="66">
        <v>44159</v>
      </c>
      <c r="E5222" s="66">
        <v>44179</v>
      </c>
      <c r="F5222" s="131" t="s">
        <v>115</v>
      </c>
      <c r="G5222" s="202" t="s">
        <v>18555</v>
      </c>
      <c r="H5222" s="67"/>
      <c r="I5222" s="68"/>
    </row>
    <row r="5223" spans="1:9" ht="14.25" customHeight="1" x14ac:dyDescent="0.25">
      <c r="A5223" s="131" t="s">
        <v>18556</v>
      </c>
      <c r="B5223" s="64" t="s">
        <v>17511</v>
      </c>
      <c r="C5223" s="65">
        <v>45</v>
      </c>
      <c r="D5223" s="66">
        <v>44159</v>
      </c>
      <c r="E5223" s="66">
        <v>44179</v>
      </c>
      <c r="F5223" s="131" t="s">
        <v>115</v>
      </c>
      <c r="G5223" s="202" t="s">
        <v>18557</v>
      </c>
      <c r="H5223" s="67"/>
      <c r="I5223" s="68"/>
    </row>
    <row r="5224" spans="1:9" ht="14.25" customHeight="1" x14ac:dyDescent="0.25">
      <c r="A5224" s="131" t="s">
        <v>18558</v>
      </c>
      <c r="B5224" s="64" t="s">
        <v>18559</v>
      </c>
      <c r="C5224" s="65">
        <v>45</v>
      </c>
      <c r="D5224" s="66">
        <v>44159</v>
      </c>
      <c r="E5224" s="66">
        <v>44179</v>
      </c>
      <c r="F5224" s="131" t="s">
        <v>178</v>
      </c>
      <c r="G5224" s="202" t="s">
        <v>18560</v>
      </c>
      <c r="H5224" s="67"/>
      <c r="I5224" s="68"/>
    </row>
    <row r="5225" spans="1:9" s="73" customFormat="1" ht="14.25" customHeight="1" x14ac:dyDescent="0.25">
      <c r="A5225" s="131" t="s">
        <v>18561</v>
      </c>
      <c r="B5225" s="64" t="s">
        <v>18562</v>
      </c>
      <c r="C5225" s="65">
        <v>45</v>
      </c>
      <c r="D5225" s="66">
        <v>44159</v>
      </c>
      <c r="E5225" s="66">
        <v>44179</v>
      </c>
      <c r="F5225" s="131" t="s">
        <v>112</v>
      </c>
      <c r="G5225" s="202" t="s">
        <v>18563</v>
      </c>
      <c r="H5225" s="67"/>
      <c r="I5225" s="68"/>
    </row>
    <row r="5226" spans="1:9" ht="14.25" customHeight="1" x14ac:dyDescent="0.25">
      <c r="A5226" s="131" t="s">
        <v>18564</v>
      </c>
      <c r="B5226" s="64" t="s">
        <v>18503</v>
      </c>
      <c r="C5226" s="65">
        <v>45</v>
      </c>
      <c r="D5226" s="66">
        <v>44159</v>
      </c>
      <c r="E5226" s="66">
        <v>44179</v>
      </c>
      <c r="F5226" s="131" t="s">
        <v>112</v>
      </c>
      <c r="G5226" s="202" t="s">
        <v>18565</v>
      </c>
      <c r="H5226" s="67"/>
      <c r="I5226" s="68"/>
    </row>
    <row r="5227" spans="1:9" ht="14.25" customHeight="1" x14ac:dyDescent="0.25">
      <c r="A5227" s="131" t="s">
        <v>18566</v>
      </c>
      <c r="B5227" s="64" t="s">
        <v>7959</v>
      </c>
      <c r="C5227" s="65">
        <v>45</v>
      </c>
      <c r="D5227" s="66">
        <v>44159</v>
      </c>
      <c r="E5227" s="66">
        <v>44179</v>
      </c>
      <c r="F5227" s="131" t="s">
        <v>6151</v>
      </c>
      <c r="G5227" s="202" t="s">
        <v>18567</v>
      </c>
      <c r="H5227" s="67"/>
      <c r="I5227" s="68"/>
    </row>
    <row r="5228" spans="1:9" ht="14.25" customHeight="1" x14ac:dyDescent="0.25">
      <c r="A5228" s="134" t="s">
        <v>18568</v>
      </c>
      <c r="B5228" s="17" t="s">
        <v>4616</v>
      </c>
      <c r="C5228" s="60">
        <v>45</v>
      </c>
      <c r="D5228" s="61">
        <v>44159</v>
      </c>
      <c r="E5228" s="61">
        <v>44179</v>
      </c>
      <c r="F5228" s="134" t="s">
        <v>6229</v>
      </c>
      <c r="G5228" s="203" t="s">
        <v>18569</v>
      </c>
      <c r="H5228" s="62" t="s">
        <v>8120</v>
      </c>
      <c r="I5228" s="59" t="s">
        <v>7129</v>
      </c>
    </row>
    <row r="5229" spans="1:9" ht="14.25" customHeight="1" x14ac:dyDescent="0.25">
      <c r="A5229" s="204" t="s">
        <v>18570</v>
      </c>
      <c r="B5229" s="120" t="s">
        <v>8312</v>
      </c>
      <c r="C5229" s="170">
        <v>45</v>
      </c>
      <c r="D5229" s="99">
        <v>44159</v>
      </c>
      <c r="E5229" s="99">
        <v>44179</v>
      </c>
      <c r="F5229" s="204" t="s">
        <v>695</v>
      </c>
      <c r="G5229" s="205" t="s">
        <v>18571</v>
      </c>
      <c r="H5229" s="70"/>
      <c r="I5229" s="206"/>
    </row>
    <row r="5230" spans="1:9" ht="14.25" customHeight="1" x14ac:dyDescent="0.25">
      <c r="A5230" s="71" t="s">
        <v>18572</v>
      </c>
      <c r="B5230" s="64" t="s">
        <v>17638</v>
      </c>
      <c r="C5230" s="63">
        <v>45</v>
      </c>
      <c r="D5230" s="66">
        <v>44159</v>
      </c>
      <c r="E5230" s="66">
        <v>44179</v>
      </c>
      <c r="F5230" s="71" t="s">
        <v>695</v>
      </c>
      <c r="G5230" s="94" t="s">
        <v>18573</v>
      </c>
      <c r="H5230" s="64"/>
      <c r="I5230" s="101"/>
    </row>
    <row r="5231" spans="1:9" s="103" customFormat="1" ht="14.25" customHeight="1" x14ac:dyDescent="0.25">
      <c r="A5231" s="215" t="s">
        <v>18574</v>
      </c>
      <c r="B5231" s="216" t="s">
        <v>10252</v>
      </c>
      <c r="C5231" s="197">
        <v>45</v>
      </c>
      <c r="D5231" s="217">
        <v>44159</v>
      </c>
      <c r="E5231" s="217">
        <v>44179</v>
      </c>
      <c r="F5231" s="215" t="s">
        <v>695</v>
      </c>
      <c r="G5231" s="218" t="s">
        <v>18575</v>
      </c>
      <c r="H5231" s="219" t="s">
        <v>8120</v>
      </c>
      <c r="I5231" s="220" t="s">
        <v>7129</v>
      </c>
    </row>
    <row r="5232" spans="1:9" s="103" customFormat="1" ht="14.25" customHeight="1" x14ac:dyDescent="0.25">
      <c r="A5232" s="71" t="s">
        <v>18576</v>
      </c>
      <c r="B5232" s="64" t="s">
        <v>4233</v>
      </c>
      <c r="C5232" s="63">
        <v>45</v>
      </c>
      <c r="D5232" s="66">
        <v>44159</v>
      </c>
      <c r="E5232" s="66">
        <v>44179</v>
      </c>
      <c r="F5232" s="71" t="s">
        <v>1074</v>
      </c>
      <c r="G5232" s="94" t="s">
        <v>18577</v>
      </c>
      <c r="H5232" s="64"/>
      <c r="I5232" s="68"/>
    </row>
    <row r="5233" spans="1:9" ht="14.25" customHeight="1" x14ac:dyDescent="0.25">
      <c r="A5233" s="135" t="s">
        <v>18578</v>
      </c>
      <c r="B5233" s="158" t="s">
        <v>18503</v>
      </c>
      <c r="C5233" s="82">
        <v>45</v>
      </c>
      <c r="D5233" s="213">
        <v>44159</v>
      </c>
      <c r="E5233" s="213">
        <v>44179</v>
      </c>
      <c r="F5233" s="135" t="s">
        <v>3866</v>
      </c>
      <c r="G5233" s="208" t="s">
        <v>18579</v>
      </c>
      <c r="H5233" s="214" t="s">
        <v>17411</v>
      </c>
      <c r="I5233" s="136" t="s">
        <v>7224</v>
      </c>
    </row>
    <row r="5234" spans="1:9" ht="14.25" customHeight="1" x14ac:dyDescent="0.25">
      <c r="A5234" s="131" t="s">
        <v>18580</v>
      </c>
      <c r="B5234" s="64" t="s">
        <v>18562</v>
      </c>
      <c r="C5234" s="65">
        <v>45</v>
      </c>
      <c r="D5234" s="66">
        <v>44159</v>
      </c>
      <c r="E5234" s="66">
        <v>44179</v>
      </c>
      <c r="F5234" s="131" t="s">
        <v>243</v>
      </c>
      <c r="G5234" s="202" t="s">
        <v>18581</v>
      </c>
      <c r="H5234" s="67"/>
      <c r="I5234" s="68"/>
    </row>
    <row r="5235" spans="1:9" ht="14.25" customHeight="1" x14ac:dyDescent="0.25">
      <c r="A5235" s="131" t="s">
        <v>18582</v>
      </c>
      <c r="B5235" s="64" t="s">
        <v>4530</v>
      </c>
      <c r="C5235" s="65">
        <v>45</v>
      </c>
      <c r="D5235" s="66">
        <v>44159</v>
      </c>
      <c r="E5235" s="66">
        <v>44179</v>
      </c>
      <c r="F5235" s="131" t="s">
        <v>243</v>
      </c>
      <c r="G5235" s="202" t="s">
        <v>18583</v>
      </c>
      <c r="H5235" s="67"/>
      <c r="I5235" s="68"/>
    </row>
    <row r="5236" spans="1:9" ht="14.25" customHeight="1" x14ac:dyDescent="0.25">
      <c r="A5236" s="131" t="s">
        <v>18584</v>
      </c>
      <c r="B5236" s="64" t="s">
        <v>18585</v>
      </c>
      <c r="C5236" s="65">
        <v>45</v>
      </c>
      <c r="D5236" s="66">
        <v>44159</v>
      </c>
      <c r="E5236" s="66">
        <v>44179</v>
      </c>
      <c r="F5236" s="131" t="s">
        <v>243</v>
      </c>
      <c r="G5236" s="202" t="s">
        <v>18586</v>
      </c>
      <c r="H5236" s="67"/>
      <c r="I5236" s="68"/>
    </row>
    <row r="5237" spans="1:9" ht="14.25" customHeight="1" x14ac:dyDescent="0.25">
      <c r="A5237" s="134" t="s">
        <v>18587</v>
      </c>
      <c r="B5237" s="17" t="s">
        <v>18585</v>
      </c>
      <c r="C5237" s="60">
        <v>45</v>
      </c>
      <c r="D5237" s="61">
        <v>44159</v>
      </c>
      <c r="E5237" s="61">
        <v>44179</v>
      </c>
      <c r="F5237" s="134" t="s">
        <v>243</v>
      </c>
      <c r="G5237" s="203" t="s">
        <v>18588</v>
      </c>
      <c r="H5237" s="62" t="s">
        <v>13586</v>
      </c>
      <c r="I5237" s="59" t="s">
        <v>7129</v>
      </c>
    </row>
    <row r="5238" spans="1:9" ht="14.25" customHeight="1" x14ac:dyDescent="0.25">
      <c r="A5238" s="134" t="s">
        <v>18589</v>
      </c>
      <c r="B5238" s="17" t="s">
        <v>8299</v>
      </c>
      <c r="C5238" s="60">
        <v>45</v>
      </c>
      <c r="D5238" s="61">
        <v>44159</v>
      </c>
      <c r="E5238" s="61">
        <v>44179</v>
      </c>
      <c r="F5238" s="134" t="s">
        <v>1217</v>
      </c>
      <c r="G5238" s="203" t="s">
        <v>18590</v>
      </c>
      <c r="H5238" s="62" t="s">
        <v>9446</v>
      </c>
      <c r="I5238" s="59" t="s">
        <v>7129</v>
      </c>
    </row>
    <row r="5239" spans="1:9" s="103" customFormat="1" ht="14.25" customHeight="1" x14ac:dyDescent="0.25">
      <c r="A5239" s="134" t="s">
        <v>18591</v>
      </c>
      <c r="B5239" s="17" t="s">
        <v>8299</v>
      </c>
      <c r="C5239" s="60">
        <v>45</v>
      </c>
      <c r="D5239" s="61">
        <v>44159</v>
      </c>
      <c r="E5239" s="61">
        <v>44179</v>
      </c>
      <c r="F5239" s="134" t="s">
        <v>1217</v>
      </c>
      <c r="G5239" s="203" t="s">
        <v>18592</v>
      </c>
      <c r="H5239" s="62" t="s">
        <v>9446</v>
      </c>
      <c r="I5239" s="59" t="s">
        <v>7129</v>
      </c>
    </row>
    <row r="5240" spans="1:9" ht="14.25" customHeight="1" x14ac:dyDescent="0.25">
      <c r="A5240" s="134" t="s">
        <v>18593</v>
      </c>
      <c r="B5240" s="17" t="s">
        <v>8299</v>
      </c>
      <c r="C5240" s="60">
        <v>45</v>
      </c>
      <c r="D5240" s="61">
        <v>44159</v>
      </c>
      <c r="E5240" s="61">
        <v>44179</v>
      </c>
      <c r="F5240" s="134" t="s">
        <v>1217</v>
      </c>
      <c r="G5240" s="203" t="s">
        <v>18592</v>
      </c>
      <c r="H5240" s="62" t="s">
        <v>9446</v>
      </c>
      <c r="I5240" s="59" t="s">
        <v>7129</v>
      </c>
    </row>
    <row r="5241" spans="1:9" ht="14.25" customHeight="1" x14ac:dyDescent="0.25">
      <c r="A5241" s="131" t="s">
        <v>18594</v>
      </c>
      <c r="B5241" s="64" t="s">
        <v>7790</v>
      </c>
      <c r="C5241" s="65">
        <v>45</v>
      </c>
      <c r="D5241" s="66">
        <v>44159</v>
      </c>
      <c r="E5241" s="66">
        <v>44179</v>
      </c>
      <c r="F5241" s="131" t="s">
        <v>154</v>
      </c>
      <c r="G5241" s="202" t="s">
        <v>18595</v>
      </c>
      <c r="H5241" s="67"/>
      <c r="I5241" s="68"/>
    </row>
    <row r="5242" spans="1:9" ht="14.25" customHeight="1" x14ac:dyDescent="0.25">
      <c r="A5242" s="131" t="s">
        <v>18596</v>
      </c>
      <c r="B5242" s="64" t="s">
        <v>7790</v>
      </c>
      <c r="C5242" s="65">
        <v>45</v>
      </c>
      <c r="D5242" s="66">
        <v>44159</v>
      </c>
      <c r="E5242" s="66">
        <v>44179</v>
      </c>
      <c r="F5242" s="131" t="s">
        <v>154</v>
      </c>
      <c r="G5242" s="202" t="s">
        <v>18597</v>
      </c>
      <c r="H5242" s="67"/>
      <c r="I5242" s="72"/>
    </row>
    <row r="5243" spans="1:9" ht="14.25" customHeight="1" x14ac:dyDescent="0.25">
      <c r="A5243" s="134" t="s">
        <v>18598</v>
      </c>
      <c r="B5243" s="17" t="s">
        <v>18009</v>
      </c>
      <c r="C5243" s="60">
        <v>45</v>
      </c>
      <c r="D5243" s="61">
        <v>44159</v>
      </c>
      <c r="E5243" s="61">
        <v>44179</v>
      </c>
      <c r="F5243" s="134" t="s">
        <v>2110</v>
      </c>
      <c r="G5243" s="203" t="s">
        <v>18599</v>
      </c>
      <c r="H5243" s="62" t="s">
        <v>8270</v>
      </c>
      <c r="I5243" s="59" t="s">
        <v>7129</v>
      </c>
    </row>
    <row r="5244" spans="1:9" ht="14.25" customHeight="1" x14ac:dyDescent="0.25">
      <c r="A5244" s="134" t="s">
        <v>18600</v>
      </c>
      <c r="B5244" s="17" t="s">
        <v>8293</v>
      </c>
      <c r="C5244" s="60">
        <v>45</v>
      </c>
      <c r="D5244" s="61">
        <v>44159</v>
      </c>
      <c r="E5244" s="61">
        <v>44179</v>
      </c>
      <c r="F5244" s="134" t="s">
        <v>2110</v>
      </c>
      <c r="G5244" s="203" t="s">
        <v>18601</v>
      </c>
      <c r="H5244" s="62" t="s">
        <v>8270</v>
      </c>
      <c r="I5244" s="59" t="s">
        <v>7129</v>
      </c>
    </row>
    <row r="5245" spans="1:9" ht="14.25" customHeight="1" x14ac:dyDescent="0.25">
      <c r="A5245" s="135" t="s">
        <v>18602</v>
      </c>
      <c r="B5245" s="81" t="s">
        <v>18603</v>
      </c>
      <c r="C5245" s="82">
        <v>45</v>
      </c>
      <c r="D5245" s="83">
        <v>44159</v>
      </c>
      <c r="E5245" s="83">
        <v>44179</v>
      </c>
      <c r="F5245" s="135" t="s">
        <v>778</v>
      </c>
      <c r="G5245" s="208" t="s">
        <v>18604</v>
      </c>
      <c r="H5245" s="84" t="s">
        <v>12904</v>
      </c>
      <c r="I5245" s="80" t="s">
        <v>7224</v>
      </c>
    </row>
    <row r="5246" spans="1:9" ht="14.25" customHeight="1" x14ac:dyDescent="0.25">
      <c r="A5246" s="135" t="s">
        <v>18605</v>
      </c>
      <c r="B5246" s="81" t="s">
        <v>18603</v>
      </c>
      <c r="C5246" s="82">
        <v>45</v>
      </c>
      <c r="D5246" s="83">
        <v>44159</v>
      </c>
      <c r="E5246" s="83">
        <v>44179</v>
      </c>
      <c r="F5246" s="135" t="s">
        <v>778</v>
      </c>
      <c r="G5246" s="208" t="s">
        <v>18606</v>
      </c>
      <c r="H5246" s="84" t="s">
        <v>12904</v>
      </c>
      <c r="I5246" s="80" t="s">
        <v>7224</v>
      </c>
    </row>
    <row r="5247" spans="1:9" ht="14.25" customHeight="1" x14ac:dyDescent="0.25">
      <c r="A5247" s="131" t="s">
        <v>18607</v>
      </c>
      <c r="B5247" s="64" t="s">
        <v>7959</v>
      </c>
      <c r="C5247" s="65">
        <v>45</v>
      </c>
      <c r="D5247" s="66">
        <v>44159</v>
      </c>
      <c r="E5247" s="66">
        <v>44179</v>
      </c>
      <c r="F5247" s="131" t="s">
        <v>2422</v>
      </c>
      <c r="G5247" s="202" t="s">
        <v>18608</v>
      </c>
      <c r="H5247" s="67"/>
      <c r="I5247" s="68"/>
    </row>
    <row r="5248" spans="1:9" s="103" customFormat="1" ht="14.25" customHeight="1" x14ac:dyDescent="0.25">
      <c r="A5248" s="131" t="s">
        <v>18609</v>
      </c>
      <c r="B5248" s="64" t="s">
        <v>4664</v>
      </c>
      <c r="C5248" s="65">
        <v>45</v>
      </c>
      <c r="D5248" s="66">
        <v>44159</v>
      </c>
      <c r="E5248" s="66">
        <v>44179</v>
      </c>
      <c r="F5248" s="131" t="s">
        <v>2422</v>
      </c>
      <c r="G5248" s="202" t="s">
        <v>18610</v>
      </c>
      <c r="H5248" s="67"/>
      <c r="I5248" s="68"/>
    </row>
    <row r="5249" spans="1:9" ht="14.25" customHeight="1" x14ac:dyDescent="0.25">
      <c r="A5249" s="131" t="s">
        <v>18611</v>
      </c>
      <c r="B5249" s="64" t="s">
        <v>18612</v>
      </c>
      <c r="C5249" s="65">
        <v>45</v>
      </c>
      <c r="D5249" s="66">
        <v>44159</v>
      </c>
      <c r="E5249" s="66">
        <v>44179</v>
      </c>
      <c r="F5249" s="131" t="s">
        <v>1756</v>
      </c>
      <c r="G5249" s="202" t="s">
        <v>18613</v>
      </c>
      <c r="H5249" s="67"/>
      <c r="I5249" s="68"/>
    </row>
    <row r="5250" spans="1:9" ht="14.25" customHeight="1" x14ac:dyDescent="0.25">
      <c r="A5250" s="131" t="s">
        <v>18614</v>
      </c>
      <c r="B5250" s="64" t="s">
        <v>18615</v>
      </c>
      <c r="C5250" s="65">
        <v>45</v>
      </c>
      <c r="D5250" s="66">
        <v>44159</v>
      </c>
      <c r="E5250" s="66">
        <v>44179</v>
      </c>
      <c r="F5250" s="131" t="s">
        <v>933</v>
      </c>
      <c r="G5250" s="202" t="s">
        <v>18616</v>
      </c>
      <c r="H5250" s="67"/>
      <c r="I5250" s="68"/>
    </row>
    <row r="5251" spans="1:9" ht="14.25" customHeight="1" x14ac:dyDescent="0.25">
      <c r="A5251" s="131" t="s">
        <v>18617</v>
      </c>
      <c r="B5251" s="64" t="s">
        <v>18615</v>
      </c>
      <c r="C5251" s="65">
        <v>45</v>
      </c>
      <c r="D5251" s="66">
        <v>44159</v>
      </c>
      <c r="E5251" s="66">
        <v>44179</v>
      </c>
      <c r="F5251" s="131" t="s">
        <v>933</v>
      </c>
      <c r="G5251" s="202" t="s">
        <v>18618</v>
      </c>
      <c r="H5251" s="67"/>
      <c r="I5251" s="68"/>
    </row>
    <row r="5252" spans="1:9" ht="14.25" customHeight="1" x14ac:dyDescent="0.25">
      <c r="A5252" s="131" t="s">
        <v>18619</v>
      </c>
      <c r="B5252" s="64" t="s">
        <v>18615</v>
      </c>
      <c r="C5252" s="65">
        <v>45</v>
      </c>
      <c r="D5252" s="66">
        <v>44159</v>
      </c>
      <c r="E5252" s="66">
        <v>44179</v>
      </c>
      <c r="F5252" s="131" t="s">
        <v>933</v>
      </c>
      <c r="G5252" s="202" t="s">
        <v>18620</v>
      </c>
      <c r="H5252" s="67"/>
      <c r="I5252" s="101"/>
    </row>
    <row r="5253" spans="1:9" s="103" customFormat="1" ht="14.25" customHeight="1" x14ac:dyDescent="0.25">
      <c r="A5253" s="131" t="s">
        <v>18621</v>
      </c>
      <c r="B5253" s="64" t="s">
        <v>18622</v>
      </c>
      <c r="C5253" s="65">
        <v>45</v>
      </c>
      <c r="D5253" s="66">
        <v>44159</v>
      </c>
      <c r="E5253" s="66">
        <v>44179</v>
      </c>
      <c r="F5253" s="131" t="s">
        <v>933</v>
      </c>
      <c r="G5253" s="202" t="s">
        <v>18623</v>
      </c>
      <c r="H5253" s="67"/>
      <c r="I5253" s="68"/>
    </row>
    <row r="5254" spans="1:9" s="103" customFormat="1" ht="14.25" customHeight="1" x14ac:dyDescent="0.25">
      <c r="A5254" s="131" t="s">
        <v>18624</v>
      </c>
      <c r="B5254" s="64" t="s">
        <v>18622</v>
      </c>
      <c r="C5254" s="65">
        <v>45</v>
      </c>
      <c r="D5254" s="66">
        <v>44159</v>
      </c>
      <c r="E5254" s="66">
        <v>44179</v>
      </c>
      <c r="F5254" s="131" t="s">
        <v>933</v>
      </c>
      <c r="G5254" s="202" t="s">
        <v>18625</v>
      </c>
      <c r="H5254" s="67"/>
      <c r="I5254" s="68"/>
    </row>
    <row r="5255" spans="1:9" s="103" customFormat="1" ht="14.25" customHeight="1" x14ac:dyDescent="0.25">
      <c r="A5255" s="131" t="s">
        <v>18626</v>
      </c>
      <c r="B5255" s="64" t="s">
        <v>18627</v>
      </c>
      <c r="C5255" s="65">
        <v>45</v>
      </c>
      <c r="D5255" s="66">
        <v>44159</v>
      </c>
      <c r="E5255" s="66">
        <v>44179</v>
      </c>
      <c r="F5255" s="131" t="s">
        <v>6898</v>
      </c>
      <c r="G5255" s="202" t="s">
        <v>18628</v>
      </c>
      <c r="H5255" s="67"/>
      <c r="I5255" s="68"/>
    </row>
    <row r="5256" spans="1:9" s="103" customFormat="1" ht="14.25" customHeight="1" x14ac:dyDescent="0.25">
      <c r="A5256" s="131" t="s">
        <v>18629</v>
      </c>
      <c r="B5256" s="64" t="s">
        <v>15889</v>
      </c>
      <c r="C5256" s="65">
        <v>45</v>
      </c>
      <c r="D5256" s="66">
        <v>44159</v>
      </c>
      <c r="E5256" s="66">
        <v>44179</v>
      </c>
      <c r="F5256" s="131" t="s">
        <v>992</v>
      </c>
      <c r="G5256" s="202" t="s">
        <v>18630</v>
      </c>
      <c r="H5256" s="67"/>
      <c r="I5256" s="68"/>
    </row>
    <row r="5257" spans="1:9" s="103" customFormat="1" ht="14.25" customHeight="1" x14ac:dyDescent="0.25">
      <c r="A5257" s="131" t="s">
        <v>18631</v>
      </c>
      <c r="B5257" s="64" t="s">
        <v>8312</v>
      </c>
      <c r="C5257" s="65">
        <v>45</v>
      </c>
      <c r="D5257" s="66">
        <v>44159</v>
      </c>
      <c r="E5257" s="66">
        <v>44179</v>
      </c>
      <c r="F5257" s="131" t="s">
        <v>605</v>
      </c>
      <c r="G5257" s="202" t="s">
        <v>18632</v>
      </c>
      <c r="H5257" s="67"/>
      <c r="I5257" s="72"/>
    </row>
    <row r="5258" spans="1:9" s="73" customFormat="1" ht="14.25" customHeight="1" x14ac:dyDescent="0.25">
      <c r="A5258" s="131" t="s">
        <v>18633</v>
      </c>
      <c r="B5258" s="64" t="s">
        <v>8053</v>
      </c>
      <c r="C5258" s="65">
        <v>45</v>
      </c>
      <c r="D5258" s="66">
        <v>44159</v>
      </c>
      <c r="E5258" s="66">
        <v>44179</v>
      </c>
      <c r="F5258" s="131" t="s">
        <v>605</v>
      </c>
      <c r="G5258" s="202" t="s">
        <v>18634</v>
      </c>
      <c r="H5258" s="67"/>
      <c r="I5258" s="68"/>
    </row>
    <row r="5259" spans="1:9" s="73" customFormat="1" ht="14.25" customHeight="1" x14ac:dyDescent="0.25">
      <c r="A5259" s="131" t="s">
        <v>18635</v>
      </c>
      <c r="B5259" s="64" t="s">
        <v>8053</v>
      </c>
      <c r="C5259" s="65">
        <v>45</v>
      </c>
      <c r="D5259" s="66">
        <v>44159</v>
      </c>
      <c r="E5259" s="66">
        <v>44179</v>
      </c>
      <c r="F5259" s="131" t="s">
        <v>605</v>
      </c>
      <c r="G5259" s="202" t="s">
        <v>18636</v>
      </c>
      <c r="H5259" s="67"/>
      <c r="I5259" s="68"/>
    </row>
    <row r="5260" spans="1:9" ht="14.25" customHeight="1" x14ac:dyDescent="0.25">
      <c r="A5260" s="131" t="s">
        <v>18637</v>
      </c>
      <c r="B5260" s="64" t="s">
        <v>8053</v>
      </c>
      <c r="C5260" s="65">
        <v>45</v>
      </c>
      <c r="D5260" s="66">
        <v>44159</v>
      </c>
      <c r="E5260" s="66">
        <v>44179</v>
      </c>
      <c r="F5260" s="131" t="s">
        <v>605</v>
      </c>
      <c r="G5260" s="202" t="s">
        <v>18638</v>
      </c>
      <c r="H5260" s="67"/>
      <c r="I5260" s="68"/>
    </row>
    <row r="5261" spans="1:9" ht="14.25" customHeight="1" x14ac:dyDescent="0.25">
      <c r="A5261" s="131" t="s">
        <v>18639</v>
      </c>
      <c r="B5261" s="64" t="s">
        <v>8053</v>
      </c>
      <c r="C5261" s="65">
        <v>45</v>
      </c>
      <c r="D5261" s="66">
        <v>44159</v>
      </c>
      <c r="E5261" s="66">
        <v>44179</v>
      </c>
      <c r="F5261" s="131" t="s">
        <v>605</v>
      </c>
      <c r="G5261" s="202" t="s">
        <v>18640</v>
      </c>
      <c r="H5261" s="67"/>
      <c r="I5261" s="72"/>
    </row>
    <row r="5262" spans="1:9" ht="14.25" customHeight="1" x14ac:dyDescent="0.25">
      <c r="A5262" s="131" t="s">
        <v>18641</v>
      </c>
      <c r="B5262" s="64" t="s">
        <v>14401</v>
      </c>
      <c r="C5262" s="65">
        <v>45</v>
      </c>
      <c r="D5262" s="66">
        <v>44159</v>
      </c>
      <c r="E5262" s="66">
        <v>44179</v>
      </c>
      <c r="F5262" s="131" t="s">
        <v>902</v>
      </c>
      <c r="G5262" s="202" t="s">
        <v>18642</v>
      </c>
      <c r="H5262" s="67"/>
      <c r="I5262" s="68"/>
    </row>
    <row r="5263" spans="1:9" ht="14.25" customHeight="1" x14ac:dyDescent="0.25">
      <c r="A5263" s="131" t="s">
        <v>18643</v>
      </c>
      <c r="B5263" s="64" t="s">
        <v>18644</v>
      </c>
      <c r="C5263" s="65">
        <v>45</v>
      </c>
      <c r="D5263" s="66">
        <v>44159</v>
      </c>
      <c r="E5263" s="66">
        <v>44179</v>
      </c>
      <c r="F5263" s="131" t="s">
        <v>38</v>
      </c>
      <c r="G5263" s="202" t="s">
        <v>18645</v>
      </c>
      <c r="H5263" s="67"/>
      <c r="I5263" s="68"/>
    </row>
    <row r="5264" spans="1:9" ht="14.25" customHeight="1" x14ac:dyDescent="0.25">
      <c r="A5264" s="131" t="s">
        <v>18646</v>
      </c>
      <c r="B5264" s="64" t="s">
        <v>18647</v>
      </c>
      <c r="C5264" s="65">
        <v>45</v>
      </c>
      <c r="D5264" s="66">
        <v>44159</v>
      </c>
      <c r="E5264" s="66">
        <v>44179</v>
      </c>
      <c r="F5264" s="131" t="s">
        <v>38</v>
      </c>
      <c r="G5264" s="202" t="s">
        <v>18648</v>
      </c>
      <c r="H5264" s="67"/>
      <c r="I5264" s="101"/>
    </row>
    <row r="5265" spans="1:9" ht="14.25" customHeight="1" x14ac:dyDescent="0.25">
      <c r="A5265" s="131" t="s">
        <v>18649</v>
      </c>
      <c r="B5265" s="64" t="s">
        <v>18650</v>
      </c>
      <c r="C5265" s="65">
        <v>45</v>
      </c>
      <c r="D5265" s="66">
        <v>44159</v>
      </c>
      <c r="E5265" s="66">
        <v>44179</v>
      </c>
      <c r="F5265" s="131" t="s">
        <v>38</v>
      </c>
      <c r="G5265" s="202" t="s">
        <v>18651</v>
      </c>
      <c r="H5265" s="67"/>
      <c r="I5265" s="68"/>
    </row>
    <row r="5266" spans="1:9" ht="14.25" customHeight="1" x14ac:dyDescent="0.25">
      <c r="A5266" s="131" t="s">
        <v>18652</v>
      </c>
      <c r="B5266" s="64" t="s">
        <v>18653</v>
      </c>
      <c r="C5266" s="65">
        <v>45</v>
      </c>
      <c r="D5266" s="66">
        <v>44159</v>
      </c>
      <c r="E5266" s="66">
        <v>44179</v>
      </c>
      <c r="F5266" s="131" t="s">
        <v>135</v>
      </c>
      <c r="G5266" s="202" t="s">
        <v>18654</v>
      </c>
      <c r="H5266" s="67"/>
      <c r="I5266" s="101"/>
    </row>
    <row r="5267" spans="1:9" ht="14.25" customHeight="1" x14ac:dyDescent="0.25">
      <c r="A5267" s="131" t="s">
        <v>18655</v>
      </c>
      <c r="B5267" s="64" t="s">
        <v>7675</v>
      </c>
      <c r="C5267" s="65">
        <v>45</v>
      </c>
      <c r="D5267" s="66">
        <v>44159</v>
      </c>
      <c r="E5267" s="66">
        <v>44179</v>
      </c>
      <c r="F5267" s="131" t="s">
        <v>197</v>
      </c>
      <c r="G5267" s="202" t="s">
        <v>18656</v>
      </c>
      <c r="H5267" s="67"/>
      <c r="I5267" s="72"/>
    </row>
    <row r="5268" spans="1:9" ht="14.25" customHeight="1" x14ac:dyDescent="0.25">
      <c r="A5268" s="131" t="s">
        <v>18657</v>
      </c>
      <c r="B5268" s="64" t="s">
        <v>4233</v>
      </c>
      <c r="C5268" s="65">
        <v>45</v>
      </c>
      <c r="D5268" s="66">
        <v>44159</v>
      </c>
      <c r="E5268" s="66">
        <v>44179</v>
      </c>
      <c r="F5268" s="131" t="s">
        <v>197</v>
      </c>
      <c r="G5268" s="202" t="s">
        <v>18658</v>
      </c>
      <c r="H5268" s="67"/>
      <c r="I5268" s="68"/>
    </row>
    <row r="5269" spans="1:9" s="103" customFormat="1" ht="14.25" customHeight="1" x14ac:dyDescent="0.25">
      <c r="A5269" s="131" t="s">
        <v>18659</v>
      </c>
      <c r="B5269" s="64" t="s">
        <v>4233</v>
      </c>
      <c r="C5269" s="65">
        <v>45</v>
      </c>
      <c r="D5269" s="66">
        <v>44159</v>
      </c>
      <c r="E5269" s="66">
        <v>44179</v>
      </c>
      <c r="F5269" s="131" t="s">
        <v>197</v>
      </c>
      <c r="G5269" s="202" t="s">
        <v>18660</v>
      </c>
      <c r="H5269" s="67"/>
      <c r="I5269" s="68"/>
    </row>
    <row r="5270" spans="1:9" ht="14.25" customHeight="1" x14ac:dyDescent="0.25">
      <c r="A5270" s="131" t="s">
        <v>18661</v>
      </c>
      <c r="B5270" s="64" t="s">
        <v>4831</v>
      </c>
      <c r="C5270" s="65">
        <v>46</v>
      </c>
      <c r="D5270" s="66">
        <v>44166</v>
      </c>
      <c r="E5270" s="66">
        <v>44186</v>
      </c>
      <c r="F5270" s="131" t="s">
        <v>1684</v>
      </c>
      <c r="G5270" s="202" t="s">
        <v>18662</v>
      </c>
      <c r="H5270" s="67"/>
      <c r="I5270" s="68"/>
    </row>
    <row r="5271" spans="1:9" s="73" customFormat="1" ht="14.25" customHeight="1" x14ac:dyDescent="0.25">
      <c r="A5271" s="131" t="s">
        <v>18663</v>
      </c>
      <c r="B5271" s="64" t="s">
        <v>7188</v>
      </c>
      <c r="C5271" s="65">
        <v>46</v>
      </c>
      <c r="D5271" s="66">
        <v>44166</v>
      </c>
      <c r="E5271" s="66">
        <v>44186</v>
      </c>
      <c r="F5271" s="131" t="s">
        <v>856</v>
      </c>
      <c r="G5271" s="202" t="s">
        <v>18664</v>
      </c>
      <c r="H5271" s="67"/>
      <c r="I5271" s="68"/>
    </row>
    <row r="5272" spans="1:9" s="73" customFormat="1" ht="14.25" customHeight="1" x14ac:dyDescent="0.25">
      <c r="A5272" s="131" t="s">
        <v>18665</v>
      </c>
      <c r="B5272" s="64" t="s">
        <v>7188</v>
      </c>
      <c r="C5272" s="65">
        <v>46</v>
      </c>
      <c r="D5272" s="66">
        <v>44166</v>
      </c>
      <c r="E5272" s="66">
        <v>44186</v>
      </c>
      <c r="F5272" s="131" t="s">
        <v>856</v>
      </c>
      <c r="G5272" s="202" t="s">
        <v>18666</v>
      </c>
      <c r="H5272" s="67"/>
      <c r="I5272" s="68"/>
    </row>
    <row r="5273" spans="1:9" ht="14.25" customHeight="1" x14ac:dyDescent="0.25">
      <c r="A5273" s="131" t="s">
        <v>18667</v>
      </c>
      <c r="B5273" s="64" t="s">
        <v>4617</v>
      </c>
      <c r="C5273" s="65">
        <v>46</v>
      </c>
      <c r="D5273" s="66">
        <v>44166</v>
      </c>
      <c r="E5273" s="66">
        <v>44186</v>
      </c>
      <c r="F5273" s="131" t="s">
        <v>1790</v>
      </c>
      <c r="G5273" s="202" t="s">
        <v>18668</v>
      </c>
      <c r="H5273" s="67"/>
      <c r="I5273" s="68"/>
    </row>
    <row r="5274" spans="1:9" s="73" customFormat="1" ht="14.25" customHeight="1" x14ac:dyDescent="0.25">
      <c r="A5274" s="131" t="s">
        <v>18669</v>
      </c>
      <c r="B5274" s="64" t="s">
        <v>17553</v>
      </c>
      <c r="C5274" s="65">
        <v>46</v>
      </c>
      <c r="D5274" s="66">
        <v>44166</v>
      </c>
      <c r="E5274" s="66">
        <v>44186</v>
      </c>
      <c r="F5274" s="131" t="s">
        <v>88</v>
      </c>
      <c r="G5274" s="202" t="s">
        <v>18670</v>
      </c>
      <c r="H5274" s="67"/>
      <c r="I5274" s="68"/>
    </row>
    <row r="5275" spans="1:9" s="73" customFormat="1" ht="14.25" customHeight="1" x14ac:dyDescent="0.25">
      <c r="A5275" s="131" t="s">
        <v>18671</v>
      </c>
      <c r="B5275" s="64" t="s">
        <v>7179</v>
      </c>
      <c r="C5275" s="65">
        <v>46</v>
      </c>
      <c r="D5275" s="66">
        <v>44166</v>
      </c>
      <c r="E5275" s="66">
        <v>44186</v>
      </c>
      <c r="F5275" s="131" t="s">
        <v>1699</v>
      </c>
      <c r="G5275" s="202" t="s">
        <v>18672</v>
      </c>
      <c r="H5275" s="67"/>
      <c r="I5275" s="72"/>
    </row>
    <row r="5276" spans="1:9" ht="14.25" customHeight="1" x14ac:dyDescent="0.25">
      <c r="A5276" s="131" t="s">
        <v>18673</v>
      </c>
      <c r="B5276" s="64" t="s">
        <v>16625</v>
      </c>
      <c r="C5276" s="65">
        <v>46</v>
      </c>
      <c r="D5276" s="66">
        <v>44166</v>
      </c>
      <c r="E5276" s="66">
        <v>44186</v>
      </c>
      <c r="F5276" s="131" t="s">
        <v>2825</v>
      </c>
      <c r="G5276" s="202" t="s">
        <v>18674</v>
      </c>
      <c r="H5276" s="67"/>
      <c r="I5276" s="101"/>
    </row>
    <row r="5277" spans="1:9" ht="14.25" customHeight="1" x14ac:dyDescent="0.25">
      <c r="A5277" s="131" t="s">
        <v>18675</v>
      </c>
      <c r="B5277" s="64" t="s">
        <v>7176</v>
      </c>
      <c r="C5277" s="65">
        <v>46</v>
      </c>
      <c r="D5277" s="66">
        <v>44166</v>
      </c>
      <c r="E5277" s="66">
        <v>44186</v>
      </c>
      <c r="F5277" s="131" t="s">
        <v>733</v>
      </c>
      <c r="G5277" s="202" t="s">
        <v>18676</v>
      </c>
      <c r="H5277" s="67"/>
      <c r="I5277" s="68"/>
    </row>
    <row r="5278" spans="1:9" ht="14.25" customHeight="1" x14ac:dyDescent="0.25">
      <c r="A5278" s="221" t="s">
        <v>18677</v>
      </c>
      <c r="B5278" s="222" t="s">
        <v>7176</v>
      </c>
      <c r="C5278" s="171">
        <v>46</v>
      </c>
      <c r="D5278" s="115">
        <v>44166</v>
      </c>
      <c r="E5278" s="115">
        <v>44186</v>
      </c>
      <c r="F5278" s="221" t="s">
        <v>733</v>
      </c>
      <c r="G5278" s="223" t="s">
        <v>18678</v>
      </c>
      <c r="H5278" s="113" t="s">
        <v>7259</v>
      </c>
      <c r="I5278" s="224" t="s">
        <v>7224</v>
      </c>
    </row>
    <row r="5279" spans="1:9" s="73" customFormat="1" ht="14.25" customHeight="1" x14ac:dyDescent="0.25">
      <c r="A5279" s="71" t="s">
        <v>18679</v>
      </c>
      <c r="B5279" s="64" t="s">
        <v>7176</v>
      </c>
      <c r="C5279" s="63">
        <v>46</v>
      </c>
      <c r="D5279" s="66">
        <v>44166</v>
      </c>
      <c r="E5279" s="66">
        <v>44186</v>
      </c>
      <c r="F5279" s="71" t="s">
        <v>733</v>
      </c>
      <c r="G5279" s="94" t="s">
        <v>18680</v>
      </c>
      <c r="H5279" s="64"/>
      <c r="I5279" s="68"/>
    </row>
    <row r="5280" spans="1:9" ht="14.25" customHeight="1" x14ac:dyDescent="0.25">
      <c r="A5280" s="131" t="s">
        <v>18681</v>
      </c>
      <c r="B5280" s="157" t="s">
        <v>7176</v>
      </c>
      <c r="C5280" s="65">
        <v>46</v>
      </c>
      <c r="D5280" s="193">
        <v>44166</v>
      </c>
      <c r="E5280" s="193">
        <v>44186</v>
      </c>
      <c r="F5280" s="131" t="s">
        <v>733</v>
      </c>
      <c r="G5280" s="202" t="s">
        <v>18682</v>
      </c>
      <c r="H5280" s="124"/>
      <c r="I5280" s="209"/>
    </row>
    <row r="5281" spans="1:9" s="103" customFormat="1" ht="14.25" customHeight="1" x14ac:dyDescent="0.25">
      <c r="A5281" s="131" t="s">
        <v>18683</v>
      </c>
      <c r="B5281" s="64" t="s">
        <v>7176</v>
      </c>
      <c r="C5281" s="65">
        <v>46</v>
      </c>
      <c r="D5281" s="66">
        <v>44166</v>
      </c>
      <c r="E5281" s="66">
        <v>44186</v>
      </c>
      <c r="F5281" s="131" t="s">
        <v>733</v>
      </c>
      <c r="G5281" s="202" t="s">
        <v>18684</v>
      </c>
      <c r="H5281" s="67"/>
      <c r="I5281" s="68"/>
    </row>
    <row r="5282" spans="1:9" s="73" customFormat="1" ht="14.25" customHeight="1" x14ac:dyDescent="0.25">
      <c r="A5282" s="131" t="s">
        <v>18685</v>
      </c>
      <c r="B5282" s="64" t="s">
        <v>7176</v>
      </c>
      <c r="C5282" s="65">
        <v>46</v>
      </c>
      <c r="D5282" s="66">
        <v>44166</v>
      </c>
      <c r="E5282" s="66">
        <v>44186</v>
      </c>
      <c r="F5282" s="131" t="s">
        <v>733</v>
      </c>
      <c r="G5282" s="202" t="s">
        <v>18686</v>
      </c>
      <c r="H5282" s="67"/>
      <c r="I5282" s="68"/>
    </row>
    <row r="5283" spans="1:9" s="73" customFormat="1" ht="14.25" customHeight="1" x14ac:dyDescent="0.25">
      <c r="A5283" s="131" t="s">
        <v>18687</v>
      </c>
      <c r="B5283" s="64" t="s">
        <v>8517</v>
      </c>
      <c r="C5283" s="65">
        <v>46</v>
      </c>
      <c r="D5283" s="66">
        <v>44166</v>
      </c>
      <c r="E5283" s="66">
        <v>44186</v>
      </c>
      <c r="F5283" s="131" t="s">
        <v>5129</v>
      </c>
      <c r="G5283" s="202" t="s">
        <v>18688</v>
      </c>
      <c r="H5283" s="67"/>
      <c r="I5283" s="68"/>
    </row>
    <row r="5284" spans="1:9" ht="14.25" customHeight="1" x14ac:dyDescent="0.25">
      <c r="A5284" s="131" t="s">
        <v>18689</v>
      </c>
      <c r="B5284" s="64" t="s">
        <v>12991</v>
      </c>
      <c r="C5284" s="65">
        <v>46</v>
      </c>
      <c r="D5284" s="66">
        <v>44166</v>
      </c>
      <c r="E5284" s="66">
        <v>44186</v>
      </c>
      <c r="F5284" s="131" t="s">
        <v>793</v>
      </c>
      <c r="G5284" s="202" t="s">
        <v>18690</v>
      </c>
      <c r="H5284" s="67"/>
      <c r="I5284" s="101"/>
    </row>
    <row r="5285" spans="1:9" ht="14.25" customHeight="1" x14ac:dyDescent="0.25">
      <c r="A5285" s="131" t="s">
        <v>18691</v>
      </c>
      <c r="B5285" s="64" t="s">
        <v>18692</v>
      </c>
      <c r="C5285" s="65">
        <v>46</v>
      </c>
      <c r="D5285" s="66">
        <v>44166</v>
      </c>
      <c r="E5285" s="66">
        <v>44186</v>
      </c>
      <c r="F5285" s="131" t="s">
        <v>1045</v>
      </c>
      <c r="G5285" s="202" t="s">
        <v>18693</v>
      </c>
      <c r="H5285" s="67"/>
      <c r="I5285" s="72"/>
    </row>
    <row r="5286" spans="1:9" ht="14.25" customHeight="1" x14ac:dyDescent="0.25">
      <c r="A5286" s="131" t="s">
        <v>18694</v>
      </c>
      <c r="B5286" s="64" t="s">
        <v>3998</v>
      </c>
      <c r="C5286" s="65">
        <v>46</v>
      </c>
      <c r="D5286" s="66">
        <v>44166</v>
      </c>
      <c r="E5286" s="66">
        <v>44186</v>
      </c>
      <c r="F5286" s="131" t="s">
        <v>663</v>
      </c>
      <c r="G5286" s="202" t="s">
        <v>18695</v>
      </c>
      <c r="H5286" s="67"/>
      <c r="I5286" s="72"/>
    </row>
    <row r="5287" spans="1:9" ht="14.25" customHeight="1" x14ac:dyDescent="0.25">
      <c r="A5287" s="131" t="s">
        <v>18696</v>
      </c>
      <c r="B5287" s="64" t="s">
        <v>9199</v>
      </c>
      <c r="C5287" s="65">
        <v>46</v>
      </c>
      <c r="D5287" s="66">
        <v>44166</v>
      </c>
      <c r="E5287" s="66">
        <v>44186</v>
      </c>
      <c r="F5287" s="131" t="s">
        <v>638</v>
      </c>
      <c r="G5287" s="202" t="s">
        <v>18697</v>
      </c>
      <c r="H5287" s="67"/>
      <c r="I5287" s="68"/>
    </row>
    <row r="5288" spans="1:9" ht="14.25" customHeight="1" x14ac:dyDescent="0.25">
      <c r="A5288" s="131" t="s">
        <v>18698</v>
      </c>
      <c r="B5288" s="64" t="s">
        <v>9005</v>
      </c>
      <c r="C5288" s="65">
        <v>46</v>
      </c>
      <c r="D5288" s="66">
        <v>44166</v>
      </c>
      <c r="E5288" s="66">
        <v>44186</v>
      </c>
      <c r="F5288" s="131" t="s">
        <v>638</v>
      </c>
      <c r="G5288" s="202" t="s">
        <v>18699</v>
      </c>
      <c r="H5288" s="67"/>
      <c r="I5288" s="68"/>
    </row>
    <row r="5289" spans="1:9" s="73" customFormat="1" ht="14.25" customHeight="1" x14ac:dyDescent="0.25">
      <c r="A5289" s="131" t="s">
        <v>18700</v>
      </c>
      <c r="B5289" s="64" t="s">
        <v>9005</v>
      </c>
      <c r="C5289" s="65">
        <v>46</v>
      </c>
      <c r="D5289" s="66">
        <v>44166</v>
      </c>
      <c r="E5289" s="66">
        <v>44186</v>
      </c>
      <c r="F5289" s="131" t="s">
        <v>638</v>
      </c>
      <c r="G5289" s="202" t="s">
        <v>18701</v>
      </c>
      <c r="H5289" s="67"/>
      <c r="I5289" s="68"/>
    </row>
    <row r="5290" spans="1:9" s="73" customFormat="1" ht="14.25" customHeight="1" x14ac:dyDescent="0.25">
      <c r="A5290" s="131" t="s">
        <v>18702</v>
      </c>
      <c r="B5290" s="64" t="s">
        <v>18703</v>
      </c>
      <c r="C5290" s="65">
        <v>46</v>
      </c>
      <c r="D5290" s="66">
        <v>44166</v>
      </c>
      <c r="E5290" s="66">
        <v>44186</v>
      </c>
      <c r="F5290" s="131" t="s">
        <v>147</v>
      </c>
      <c r="G5290" s="202" t="s">
        <v>18704</v>
      </c>
      <c r="H5290" s="67"/>
      <c r="I5290" s="72"/>
    </row>
    <row r="5291" spans="1:9" ht="14.25" customHeight="1" x14ac:dyDescent="0.25">
      <c r="A5291" s="131" t="s">
        <v>18705</v>
      </c>
      <c r="B5291" s="64" t="s">
        <v>18706</v>
      </c>
      <c r="C5291" s="65">
        <v>46</v>
      </c>
      <c r="D5291" s="66">
        <v>44166</v>
      </c>
      <c r="E5291" s="66">
        <v>44186</v>
      </c>
      <c r="F5291" s="131" t="s">
        <v>129</v>
      </c>
      <c r="G5291" s="202" t="s">
        <v>18707</v>
      </c>
      <c r="H5291" s="67"/>
      <c r="I5291" s="68"/>
    </row>
    <row r="5292" spans="1:9" s="73" customFormat="1" ht="14.25" customHeight="1" x14ac:dyDescent="0.25">
      <c r="A5292" s="204" t="s">
        <v>18708</v>
      </c>
      <c r="B5292" s="120" t="s">
        <v>4009</v>
      </c>
      <c r="C5292" s="170">
        <v>46</v>
      </c>
      <c r="D5292" s="99">
        <v>44166</v>
      </c>
      <c r="E5292" s="99">
        <v>44186</v>
      </c>
      <c r="F5292" s="204" t="s">
        <v>3274</v>
      </c>
      <c r="G5292" s="205" t="s">
        <v>18709</v>
      </c>
      <c r="H5292" s="70"/>
      <c r="I5292" s="210"/>
    </row>
    <row r="5293" spans="1:9" ht="14.25" customHeight="1" x14ac:dyDescent="0.25">
      <c r="A5293" s="71" t="s">
        <v>18710</v>
      </c>
      <c r="B5293" s="64" t="s">
        <v>16625</v>
      </c>
      <c r="C5293" s="63">
        <v>46</v>
      </c>
      <c r="D5293" s="66">
        <v>44166</v>
      </c>
      <c r="E5293" s="66">
        <v>44186</v>
      </c>
      <c r="F5293" s="71" t="s">
        <v>2724</v>
      </c>
      <c r="G5293" s="94" t="s">
        <v>18711</v>
      </c>
      <c r="H5293" s="64"/>
      <c r="I5293" s="68"/>
    </row>
    <row r="5294" spans="1:9" ht="14.25" customHeight="1" x14ac:dyDescent="0.25">
      <c r="A5294" s="135" t="s">
        <v>18712</v>
      </c>
      <c r="B5294" s="158" t="s">
        <v>7345</v>
      </c>
      <c r="C5294" s="82">
        <v>46</v>
      </c>
      <c r="D5294" s="213">
        <v>44166</v>
      </c>
      <c r="E5294" s="213">
        <v>44186</v>
      </c>
      <c r="F5294" s="135" t="s">
        <v>5227</v>
      </c>
      <c r="G5294" s="208" t="s">
        <v>18713</v>
      </c>
      <c r="H5294" s="214" t="s">
        <v>18714</v>
      </c>
      <c r="I5294" s="136" t="s">
        <v>7224</v>
      </c>
    </row>
    <row r="5295" spans="1:9" ht="14.25" customHeight="1" x14ac:dyDescent="0.25">
      <c r="A5295" s="131" t="s">
        <v>18715</v>
      </c>
      <c r="B5295" s="64" t="s">
        <v>18716</v>
      </c>
      <c r="C5295" s="65">
        <v>46</v>
      </c>
      <c r="D5295" s="66">
        <v>44166</v>
      </c>
      <c r="E5295" s="66">
        <v>44186</v>
      </c>
      <c r="F5295" s="131" t="s">
        <v>5228</v>
      </c>
      <c r="G5295" s="202" t="s">
        <v>18717</v>
      </c>
      <c r="H5295" s="67"/>
      <c r="I5295" s="68"/>
    </row>
    <row r="5296" spans="1:9" ht="14.25" customHeight="1" x14ac:dyDescent="0.25">
      <c r="A5296" s="131" t="s">
        <v>18718</v>
      </c>
      <c r="B5296" s="64" t="s">
        <v>18716</v>
      </c>
      <c r="C5296" s="65">
        <v>46</v>
      </c>
      <c r="D5296" s="66">
        <v>44166</v>
      </c>
      <c r="E5296" s="66">
        <v>44186</v>
      </c>
      <c r="F5296" s="131" t="s">
        <v>5228</v>
      </c>
      <c r="G5296" s="202" t="s">
        <v>18719</v>
      </c>
      <c r="H5296" s="67"/>
      <c r="I5296" s="68"/>
    </row>
    <row r="5297" spans="1:9" ht="14.25" customHeight="1" x14ac:dyDescent="0.25">
      <c r="A5297" s="131" t="s">
        <v>18720</v>
      </c>
      <c r="B5297" s="64" t="s">
        <v>18716</v>
      </c>
      <c r="C5297" s="65">
        <v>46</v>
      </c>
      <c r="D5297" s="66">
        <v>44166</v>
      </c>
      <c r="E5297" s="66">
        <v>44186</v>
      </c>
      <c r="F5297" s="131" t="s">
        <v>5228</v>
      </c>
      <c r="G5297" s="202" t="s">
        <v>18721</v>
      </c>
      <c r="H5297" s="67"/>
      <c r="I5297" s="68"/>
    </row>
    <row r="5298" spans="1:9" ht="14.25" customHeight="1" x14ac:dyDescent="0.25">
      <c r="A5298" s="131" t="s">
        <v>18722</v>
      </c>
      <c r="B5298" s="64" t="s">
        <v>18196</v>
      </c>
      <c r="C5298" s="65">
        <v>46</v>
      </c>
      <c r="D5298" s="66">
        <v>44166</v>
      </c>
      <c r="E5298" s="66">
        <v>44186</v>
      </c>
      <c r="F5298" s="131" t="s">
        <v>392</v>
      </c>
      <c r="G5298" s="202" t="s">
        <v>18723</v>
      </c>
      <c r="H5298" s="67"/>
      <c r="I5298" s="68"/>
    </row>
    <row r="5299" spans="1:9" ht="14.25" customHeight="1" x14ac:dyDescent="0.25">
      <c r="A5299" s="131" t="s">
        <v>18724</v>
      </c>
      <c r="B5299" s="64" t="s">
        <v>18134</v>
      </c>
      <c r="C5299" s="65">
        <v>46</v>
      </c>
      <c r="D5299" s="66">
        <v>44166</v>
      </c>
      <c r="E5299" s="66">
        <v>44186</v>
      </c>
      <c r="F5299" s="131" t="s">
        <v>623</v>
      </c>
      <c r="G5299" s="202" t="s">
        <v>18725</v>
      </c>
      <c r="H5299" s="67"/>
      <c r="I5299" s="68"/>
    </row>
    <row r="5300" spans="1:9" ht="14.25" customHeight="1" x14ac:dyDescent="0.25">
      <c r="A5300" s="131" t="s">
        <v>18726</v>
      </c>
      <c r="B5300" s="64" t="s">
        <v>12287</v>
      </c>
      <c r="C5300" s="65">
        <v>46</v>
      </c>
      <c r="D5300" s="66">
        <v>44166</v>
      </c>
      <c r="E5300" s="66">
        <v>44186</v>
      </c>
      <c r="F5300" s="131" t="s">
        <v>275</v>
      </c>
      <c r="G5300" s="202" t="s">
        <v>18727</v>
      </c>
      <c r="H5300" s="67"/>
      <c r="I5300" s="95"/>
    </row>
    <row r="5301" spans="1:9" ht="14.25" customHeight="1" x14ac:dyDescent="0.25">
      <c r="A5301" s="131" t="s">
        <v>18728</v>
      </c>
      <c r="B5301" s="64" t="s">
        <v>12287</v>
      </c>
      <c r="C5301" s="65">
        <v>46</v>
      </c>
      <c r="D5301" s="66">
        <v>44166</v>
      </c>
      <c r="E5301" s="66">
        <v>44186</v>
      </c>
      <c r="F5301" s="131" t="s">
        <v>275</v>
      </c>
      <c r="G5301" s="202" t="s">
        <v>18729</v>
      </c>
      <c r="H5301" s="67"/>
      <c r="I5301" s="72"/>
    </row>
    <row r="5302" spans="1:9" ht="14.25" customHeight="1" x14ac:dyDescent="0.25">
      <c r="A5302" s="131" t="s">
        <v>18730</v>
      </c>
      <c r="B5302" s="64" t="s">
        <v>18428</v>
      </c>
      <c r="C5302" s="65">
        <v>46</v>
      </c>
      <c r="D5302" s="66">
        <v>44166</v>
      </c>
      <c r="E5302" s="66">
        <v>44186</v>
      </c>
      <c r="F5302" s="131" t="s">
        <v>332</v>
      </c>
      <c r="G5302" s="202" t="s">
        <v>18731</v>
      </c>
      <c r="H5302" s="67"/>
      <c r="I5302" s="68"/>
    </row>
    <row r="5303" spans="1:9" ht="14.25" customHeight="1" x14ac:dyDescent="0.25">
      <c r="A5303" s="135" t="s">
        <v>18732</v>
      </c>
      <c r="B5303" s="81" t="s">
        <v>14646</v>
      </c>
      <c r="C5303" s="82">
        <v>46</v>
      </c>
      <c r="D5303" s="83">
        <v>44166</v>
      </c>
      <c r="E5303" s="83">
        <v>44186</v>
      </c>
      <c r="F5303" s="135" t="s">
        <v>975</v>
      </c>
      <c r="G5303" s="208" t="s">
        <v>18733</v>
      </c>
      <c r="H5303" s="84" t="s">
        <v>18734</v>
      </c>
      <c r="I5303" s="80" t="s">
        <v>7224</v>
      </c>
    </row>
    <row r="5304" spans="1:9" ht="14.25" customHeight="1" x14ac:dyDescent="0.25">
      <c r="A5304" s="221" t="s">
        <v>18732</v>
      </c>
      <c r="B5304" s="222" t="s">
        <v>14646</v>
      </c>
      <c r="C5304" s="171">
        <v>46</v>
      </c>
      <c r="D5304" s="115">
        <v>44166</v>
      </c>
      <c r="E5304" s="115">
        <v>44186</v>
      </c>
      <c r="F5304" s="221" t="s">
        <v>975</v>
      </c>
      <c r="G5304" s="223" t="s">
        <v>18733</v>
      </c>
      <c r="H5304" s="113" t="s">
        <v>9532</v>
      </c>
      <c r="I5304" s="224" t="s">
        <v>7224</v>
      </c>
    </row>
    <row r="5305" spans="1:9" s="103" customFormat="1" ht="14.25" customHeight="1" x14ac:dyDescent="0.25">
      <c r="A5305" s="88" t="s">
        <v>18732</v>
      </c>
      <c r="B5305" s="81" t="s">
        <v>14646</v>
      </c>
      <c r="C5305" s="80">
        <v>46</v>
      </c>
      <c r="D5305" s="83">
        <v>44166</v>
      </c>
      <c r="E5305" s="83">
        <v>44186</v>
      </c>
      <c r="F5305" s="88" t="s">
        <v>975</v>
      </c>
      <c r="G5305" s="89" t="s">
        <v>18733</v>
      </c>
      <c r="H5305" s="81" t="s">
        <v>7489</v>
      </c>
      <c r="I5305" s="80" t="s">
        <v>7224</v>
      </c>
    </row>
    <row r="5306" spans="1:9" s="103" customFormat="1" ht="14.25" customHeight="1" x14ac:dyDescent="0.25">
      <c r="A5306" s="88" t="s">
        <v>18732</v>
      </c>
      <c r="B5306" s="81" t="s">
        <v>14646</v>
      </c>
      <c r="C5306" s="80">
        <v>46</v>
      </c>
      <c r="D5306" s="83">
        <v>44166</v>
      </c>
      <c r="E5306" s="83">
        <v>44186</v>
      </c>
      <c r="F5306" s="88" t="s">
        <v>975</v>
      </c>
      <c r="G5306" s="89" t="s">
        <v>18733</v>
      </c>
      <c r="H5306" s="81" t="s">
        <v>14879</v>
      </c>
      <c r="I5306" s="80" t="s">
        <v>7224</v>
      </c>
    </row>
    <row r="5307" spans="1:9" ht="14.25" customHeight="1" x14ac:dyDescent="0.25">
      <c r="A5307" s="134" t="s">
        <v>18735</v>
      </c>
      <c r="B5307" s="159" t="s">
        <v>14646</v>
      </c>
      <c r="C5307" s="60">
        <v>46</v>
      </c>
      <c r="D5307" s="198">
        <v>44166</v>
      </c>
      <c r="E5307" s="198">
        <v>44186</v>
      </c>
      <c r="F5307" s="134" t="s">
        <v>975</v>
      </c>
      <c r="G5307" s="203" t="s">
        <v>18736</v>
      </c>
      <c r="H5307" s="211" t="s">
        <v>14879</v>
      </c>
      <c r="I5307" s="132" t="s">
        <v>7129</v>
      </c>
    </row>
    <row r="5308" spans="1:9" ht="14.25" customHeight="1" x14ac:dyDescent="0.25">
      <c r="A5308" s="134" t="s">
        <v>18735</v>
      </c>
      <c r="B5308" s="17" t="s">
        <v>14646</v>
      </c>
      <c r="C5308" s="60">
        <v>46</v>
      </c>
      <c r="D5308" s="61">
        <v>44166</v>
      </c>
      <c r="E5308" s="61">
        <v>44186</v>
      </c>
      <c r="F5308" s="134" t="s">
        <v>975</v>
      </c>
      <c r="G5308" s="203" t="s">
        <v>18736</v>
      </c>
      <c r="H5308" s="62" t="s">
        <v>18734</v>
      </c>
      <c r="I5308" s="59" t="s">
        <v>7129</v>
      </c>
    </row>
    <row r="5309" spans="1:9" s="103" customFormat="1" ht="14.25" customHeight="1" x14ac:dyDescent="0.25">
      <c r="A5309" s="134" t="s">
        <v>18735</v>
      </c>
      <c r="B5309" s="17" t="s">
        <v>14646</v>
      </c>
      <c r="C5309" s="60">
        <v>46</v>
      </c>
      <c r="D5309" s="61">
        <v>44166</v>
      </c>
      <c r="E5309" s="61">
        <v>44186</v>
      </c>
      <c r="F5309" s="134" t="s">
        <v>975</v>
      </c>
      <c r="G5309" s="203" t="s">
        <v>18736</v>
      </c>
      <c r="H5309" s="62" t="s">
        <v>18737</v>
      </c>
      <c r="I5309" s="59" t="s">
        <v>7129</v>
      </c>
    </row>
    <row r="5310" spans="1:9" s="103" customFormat="1" ht="14.25" customHeight="1" x14ac:dyDescent="0.25">
      <c r="A5310" s="134" t="s">
        <v>18735</v>
      </c>
      <c r="B5310" s="17" t="s">
        <v>14646</v>
      </c>
      <c r="C5310" s="60">
        <v>46</v>
      </c>
      <c r="D5310" s="61">
        <v>44166</v>
      </c>
      <c r="E5310" s="61">
        <v>44186</v>
      </c>
      <c r="F5310" s="134" t="s">
        <v>975</v>
      </c>
      <c r="G5310" s="203" t="s">
        <v>18736</v>
      </c>
      <c r="H5310" s="62" t="s">
        <v>4521</v>
      </c>
      <c r="I5310" s="59" t="s">
        <v>7129</v>
      </c>
    </row>
    <row r="5311" spans="1:9" ht="14.25" customHeight="1" x14ac:dyDescent="0.25">
      <c r="A5311" s="135" t="s">
        <v>18738</v>
      </c>
      <c r="B5311" s="81" t="s">
        <v>14646</v>
      </c>
      <c r="C5311" s="82">
        <v>46</v>
      </c>
      <c r="D5311" s="83">
        <v>44166</v>
      </c>
      <c r="E5311" s="83">
        <v>44186</v>
      </c>
      <c r="F5311" s="135" t="s">
        <v>975</v>
      </c>
      <c r="G5311" s="208" t="s">
        <v>18739</v>
      </c>
      <c r="H5311" s="84" t="s">
        <v>14879</v>
      </c>
      <c r="I5311" s="80" t="s">
        <v>7224</v>
      </c>
    </row>
    <row r="5312" spans="1:9" ht="14.25" customHeight="1" x14ac:dyDescent="0.25">
      <c r="A5312" s="135" t="s">
        <v>18738</v>
      </c>
      <c r="B5312" s="81" t="s">
        <v>14646</v>
      </c>
      <c r="C5312" s="82">
        <v>46</v>
      </c>
      <c r="D5312" s="83">
        <v>44166</v>
      </c>
      <c r="E5312" s="83">
        <v>44186</v>
      </c>
      <c r="F5312" s="135" t="s">
        <v>975</v>
      </c>
      <c r="G5312" s="208" t="s">
        <v>18739</v>
      </c>
      <c r="H5312" s="84" t="s">
        <v>18737</v>
      </c>
      <c r="I5312" s="80" t="s">
        <v>7224</v>
      </c>
    </row>
    <row r="5313" spans="1:9" ht="14.25" customHeight="1" x14ac:dyDescent="0.25">
      <c r="A5313" s="221" t="s">
        <v>18738</v>
      </c>
      <c r="B5313" s="222" t="s">
        <v>14646</v>
      </c>
      <c r="C5313" s="171">
        <v>46</v>
      </c>
      <c r="D5313" s="115">
        <v>44166</v>
      </c>
      <c r="E5313" s="115">
        <v>44186</v>
      </c>
      <c r="F5313" s="221" t="s">
        <v>975</v>
      </c>
      <c r="G5313" s="223" t="s">
        <v>18739</v>
      </c>
      <c r="H5313" s="113" t="s">
        <v>7489</v>
      </c>
      <c r="I5313" s="224" t="s">
        <v>7224</v>
      </c>
    </row>
    <row r="5314" spans="1:9" ht="14.25" customHeight="1" x14ac:dyDescent="0.25">
      <c r="A5314" s="88" t="s">
        <v>18738</v>
      </c>
      <c r="B5314" s="81" t="s">
        <v>14646</v>
      </c>
      <c r="C5314" s="80">
        <v>46</v>
      </c>
      <c r="D5314" s="83">
        <v>44166</v>
      </c>
      <c r="E5314" s="83">
        <v>44186</v>
      </c>
      <c r="F5314" s="88" t="s">
        <v>975</v>
      </c>
      <c r="G5314" s="89" t="s">
        <v>18739</v>
      </c>
      <c r="H5314" s="81" t="s">
        <v>18734</v>
      </c>
      <c r="I5314" s="80" t="s">
        <v>7224</v>
      </c>
    </row>
    <row r="5315" spans="1:9" ht="14.25" customHeight="1" x14ac:dyDescent="0.25">
      <c r="A5315" s="86" t="s">
        <v>18740</v>
      </c>
      <c r="B5315" s="17" t="s">
        <v>12555</v>
      </c>
      <c r="C5315" s="59">
        <v>46</v>
      </c>
      <c r="D5315" s="61">
        <v>44166</v>
      </c>
      <c r="E5315" s="61">
        <v>44186</v>
      </c>
      <c r="F5315" s="86" t="s">
        <v>975</v>
      </c>
      <c r="G5315" s="87" t="s">
        <v>18741</v>
      </c>
      <c r="H5315" s="17" t="s">
        <v>18734</v>
      </c>
      <c r="I5315" s="59" t="s">
        <v>7129</v>
      </c>
    </row>
    <row r="5316" spans="1:9" s="73" customFormat="1" ht="14.25" customHeight="1" x14ac:dyDescent="0.25">
      <c r="A5316" s="86" t="s">
        <v>18740</v>
      </c>
      <c r="B5316" s="17" t="s">
        <v>12555</v>
      </c>
      <c r="C5316" s="59">
        <v>46</v>
      </c>
      <c r="D5316" s="61">
        <v>44166</v>
      </c>
      <c r="E5316" s="61">
        <v>44186</v>
      </c>
      <c r="F5316" s="86" t="s">
        <v>975</v>
      </c>
      <c r="G5316" s="87" t="s">
        <v>18741</v>
      </c>
      <c r="H5316" s="17" t="s">
        <v>13638</v>
      </c>
      <c r="I5316" s="59" t="s">
        <v>7129</v>
      </c>
    </row>
    <row r="5317" spans="1:9" ht="14.25" customHeight="1" x14ac:dyDescent="0.25">
      <c r="A5317" s="86" t="s">
        <v>18740</v>
      </c>
      <c r="B5317" s="17" t="s">
        <v>12555</v>
      </c>
      <c r="C5317" s="59">
        <v>46</v>
      </c>
      <c r="D5317" s="61">
        <v>44166</v>
      </c>
      <c r="E5317" s="61">
        <v>44186</v>
      </c>
      <c r="F5317" s="86" t="s">
        <v>975</v>
      </c>
      <c r="G5317" s="87" t="s">
        <v>18741</v>
      </c>
      <c r="H5317" s="17" t="s">
        <v>18737</v>
      </c>
      <c r="I5317" s="59" t="s">
        <v>7129</v>
      </c>
    </row>
    <row r="5318" spans="1:9" ht="14.25" customHeight="1" x14ac:dyDescent="0.25">
      <c r="A5318" s="134" t="s">
        <v>18740</v>
      </c>
      <c r="B5318" s="159" t="s">
        <v>12555</v>
      </c>
      <c r="C5318" s="60">
        <v>46</v>
      </c>
      <c r="D5318" s="198">
        <v>44166</v>
      </c>
      <c r="E5318" s="198">
        <v>44186</v>
      </c>
      <c r="F5318" s="134" t="s">
        <v>975</v>
      </c>
      <c r="G5318" s="203" t="s">
        <v>18741</v>
      </c>
      <c r="H5318" s="211" t="s">
        <v>14879</v>
      </c>
      <c r="I5318" s="132" t="s">
        <v>7129</v>
      </c>
    </row>
    <row r="5319" spans="1:9" s="73" customFormat="1" ht="14.25" customHeight="1" x14ac:dyDescent="0.25">
      <c r="A5319" s="131" t="s">
        <v>18742</v>
      </c>
      <c r="B5319" s="64" t="s">
        <v>12341</v>
      </c>
      <c r="C5319" s="65">
        <v>46</v>
      </c>
      <c r="D5319" s="66">
        <v>44166</v>
      </c>
      <c r="E5319" s="66">
        <v>44186</v>
      </c>
      <c r="F5319" s="131" t="s">
        <v>5339</v>
      </c>
      <c r="G5319" s="202" t="s">
        <v>18743</v>
      </c>
      <c r="H5319" s="67"/>
      <c r="I5319" s="68"/>
    </row>
    <row r="5320" spans="1:9" ht="14.25" customHeight="1" x14ac:dyDescent="0.25">
      <c r="A5320" s="131" t="s">
        <v>18744</v>
      </c>
      <c r="B5320" s="64" t="s">
        <v>12341</v>
      </c>
      <c r="C5320" s="65">
        <v>46</v>
      </c>
      <c r="D5320" s="66">
        <v>44166</v>
      </c>
      <c r="E5320" s="66">
        <v>44186</v>
      </c>
      <c r="F5320" s="131" t="s">
        <v>5339</v>
      </c>
      <c r="G5320" s="202" t="s">
        <v>18745</v>
      </c>
      <c r="H5320" s="67"/>
      <c r="I5320" s="68"/>
    </row>
    <row r="5321" spans="1:9" ht="14.25" customHeight="1" x14ac:dyDescent="0.25">
      <c r="A5321" s="204" t="s">
        <v>18746</v>
      </c>
      <c r="B5321" s="120" t="s">
        <v>12341</v>
      </c>
      <c r="C5321" s="170">
        <v>46</v>
      </c>
      <c r="D5321" s="99">
        <v>44166</v>
      </c>
      <c r="E5321" s="99">
        <v>44186</v>
      </c>
      <c r="F5321" s="204" t="s">
        <v>5339</v>
      </c>
      <c r="G5321" s="205" t="s">
        <v>18747</v>
      </c>
      <c r="H5321" s="70"/>
      <c r="I5321" s="206"/>
    </row>
    <row r="5322" spans="1:9" ht="14.25" customHeight="1" x14ac:dyDescent="0.25">
      <c r="A5322" s="86" t="s">
        <v>18748</v>
      </c>
      <c r="B5322" s="17" t="s">
        <v>18749</v>
      </c>
      <c r="C5322" s="59">
        <v>46</v>
      </c>
      <c r="D5322" s="61">
        <v>44166</v>
      </c>
      <c r="E5322" s="61">
        <v>44186</v>
      </c>
      <c r="F5322" s="86" t="s">
        <v>2088</v>
      </c>
      <c r="G5322" s="87" t="s">
        <v>18750</v>
      </c>
      <c r="H5322" s="17" t="s">
        <v>18751</v>
      </c>
      <c r="I5322" s="59" t="s">
        <v>7129</v>
      </c>
    </row>
    <row r="5323" spans="1:9" ht="14.25" customHeight="1" x14ac:dyDescent="0.25">
      <c r="A5323" s="71" t="s">
        <v>18752</v>
      </c>
      <c r="B5323" s="64" t="s">
        <v>4864</v>
      </c>
      <c r="C5323" s="63">
        <v>46</v>
      </c>
      <c r="D5323" s="66">
        <v>44166</v>
      </c>
      <c r="E5323" s="66">
        <v>44186</v>
      </c>
      <c r="F5323" s="71" t="s">
        <v>165</v>
      </c>
      <c r="G5323" s="94" t="s">
        <v>18753</v>
      </c>
      <c r="H5323" s="64"/>
      <c r="I5323" s="72"/>
    </row>
    <row r="5324" spans="1:9" ht="14.25" customHeight="1" x14ac:dyDescent="0.25">
      <c r="A5324" s="71" t="s">
        <v>18754</v>
      </c>
      <c r="B5324" s="64" t="s">
        <v>4864</v>
      </c>
      <c r="C5324" s="63">
        <v>46</v>
      </c>
      <c r="D5324" s="66">
        <v>44166</v>
      </c>
      <c r="E5324" s="66">
        <v>44186</v>
      </c>
      <c r="F5324" s="71" t="s">
        <v>165</v>
      </c>
      <c r="G5324" s="94" t="s">
        <v>18755</v>
      </c>
      <c r="H5324" s="64"/>
      <c r="I5324" s="72"/>
    </row>
    <row r="5325" spans="1:9" ht="14.25" customHeight="1" x14ac:dyDescent="0.25">
      <c r="A5325" s="71" t="s">
        <v>18756</v>
      </c>
      <c r="B5325" s="64" t="s">
        <v>18757</v>
      </c>
      <c r="C5325" s="63">
        <v>46</v>
      </c>
      <c r="D5325" s="66">
        <v>44166</v>
      </c>
      <c r="E5325" s="66">
        <v>44186</v>
      </c>
      <c r="F5325" s="71" t="s">
        <v>35</v>
      </c>
      <c r="G5325" s="94" t="s">
        <v>18758</v>
      </c>
      <c r="H5325" s="64"/>
      <c r="I5325" s="68"/>
    </row>
    <row r="5326" spans="1:9" ht="14.25" customHeight="1" x14ac:dyDescent="0.25">
      <c r="A5326" s="131" t="s">
        <v>18759</v>
      </c>
      <c r="B5326" s="157" t="s">
        <v>18760</v>
      </c>
      <c r="C5326" s="65">
        <v>46</v>
      </c>
      <c r="D5326" s="193">
        <v>44166</v>
      </c>
      <c r="E5326" s="193">
        <v>44186</v>
      </c>
      <c r="F5326" s="131" t="s">
        <v>562</v>
      </c>
      <c r="G5326" s="202" t="s">
        <v>18761</v>
      </c>
      <c r="H5326" s="124"/>
      <c r="I5326" s="209"/>
    </row>
    <row r="5327" spans="1:9" ht="14.25" customHeight="1" x14ac:dyDescent="0.25">
      <c r="A5327" s="131" t="s">
        <v>18762</v>
      </c>
      <c r="B5327" s="64" t="s">
        <v>18763</v>
      </c>
      <c r="C5327" s="65">
        <v>46</v>
      </c>
      <c r="D5327" s="66">
        <v>44166</v>
      </c>
      <c r="E5327" s="66">
        <v>44186</v>
      </c>
      <c r="F5327" s="131" t="s">
        <v>281</v>
      </c>
      <c r="G5327" s="202" t="s">
        <v>18764</v>
      </c>
      <c r="H5327" s="67"/>
      <c r="I5327" s="68"/>
    </row>
    <row r="5328" spans="1:9" ht="14.25" customHeight="1" x14ac:dyDescent="0.25">
      <c r="A5328" s="131" t="s">
        <v>18765</v>
      </c>
      <c r="B5328" s="64" t="s">
        <v>18766</v>
      </c>
      <c r="C5328" s="65">
        <v>46</v>
      </c>
      <c r="D5328" s="66">
        <v>44166</v>
      </c>
      <c r="E5328" s="66">
        <v>44186</v>
      </c>
      <c r="F5328" s="131" t="s">
        <v>151</v>
      </c>
      <c r="G5328" s="202" t="s">
        <v>18767</v>
      </c>
      <c r="H5328" s="67"/>
      <c r="I5328" s="68"/>
    </row>
    <row r="5329" spans="1:9" ht="14.25" customHeight="1" x14ac:dyDescent="0.25">
      <c r="A5329" s="131" t="s">
        <v>18768</v>
      </c>
      <c r="B5329" s="64" t="s">
        <v>4024</v>
      </c>
      <c r="C5329" s="65">
        <v>46</v>
      </c>
      <c r="D5329" s="66">
        <v>44166</v>
      </c>
      <c r="E5329" s="66">
        <v>44186</v>
      </c>
      <c r="F5329" s="131" t="s">
        <v>151</v>
      </c>
      <c r="G5329" s="202" t="s">
        <v>18769</v>
      </c>
      <c r="H5329" s="67"/>
      <c r="I5329" s="68"/>
    </row>
    <row r="5330" spans="1:9" ht="14.25" customHeight="1" x14ac:dyDescent="0.25">
      <c r="A5330" s="131" t="s">
        <v>18770</v>
      </c>
      <c r="B5330" s="64" t="s">
        <v>4306</v>
      </c>
      <c r="C5330" s="65">
        <v>46</v>
      </c>
      <c r="D5330" s="66">
        <v>44166</v>
      </c>
      <c r="E5330" s="66">
        <v>44186</v>
      </c>
      <c r="F5330" s="131" t="s">
        <v>1845</v>
      </c>
      <c r="G5330" s="202" t="s">
        <v>18771</v>
      </c>
      <c r="H5330" s="67"/>
      <c r="I5330" s="95"/>
    </row>
    <row r="5331" spans="1:9" ht="14.25" customHeight="1" x14ac:dyDescent="0.25">
      <c r="A5331" s="131" t="s">
        <v>18772</v>
      </c>
      <c r="B5331" s="64" t="s">
        <v>4306</v>
      </c>
      <c r="C5331" s="65">
        <v>46</v>
      </c>
      <c r="D5331" s="66">
        <v>44166</v>
      </c>
      <c r="E5331" s="66">
        <v>44186</v>
      </c>
      <c r="F5331" s="131" t="s">
        <v>1256</v>
      </c>
      <c r="G5331" s="202" t="s">
        <v>18773</v>
      </c>
      <c r="H5331" s="67"/>
      <c r="I5331" s="68"/>
    </row>
    <row r="5332" spans="1:9" ht="14.25" customHeight="1" x14ac:dyDescent="0.25">
      <c r="A5332" s="131" t="s">
        <v>18774</v>
      </c>
      <c r="B5332" s="64" t="s">
        <v>18775</v>
      </c>
      <c r="C5332" s="65">
        <v>46</v>
      </c>
      <c r="D5332" s="66">
        <v>44166</v>
      </c>
      <c r="E5332" s="66">
        <v>44186</v>
      </c>
      <c r="F5332" s="131" t="s">
        <v>2105</v>
      </c>
      <c r="G5332" s="202" t="s">
        <v>18776</v>
      </c>
      <c r="H5332" s="67"/>
      <c r="I5332" s="68"/>
    </row>
    <row r="5333" spans="1:9" ht="14.25" customHeight="1" x14ac:dyDescent="0.25">
      <c r="A5333" s="135" t="s">
        <v>18777</v>
      </c>
      <c r="B5333" s="81" t="s">
        <v>18585</v>
      </c>
      <c r="C5333" s="82">
        <v>46</v>
      </c>
      <c r="D5333" s="83">
        <v>44166</v>
      </c>
      <c r="E5333" s="83">
        <v>44186</v>
      </c>
      <c r="F5333" s="135" t="s">
        <v>1182</v>
      </c>
      <c r="G5333" s="208" t="s">
        <v>18778</v>
      </c>
      <c r="H5333" s="84" t="s">
        <v>7653</v>
      </c>
      <c r="I5333" s="80" t="s">
        <v>7224</v>
      </c>
    </row>
    <row r="5334" spans="1:9" s="73" customFormat="1" ht="14.25" customHeight="1" x14ac:dyDescent="0.25">
      <c r="A5334" s="221" t="s">
        <v>18779</v>
      </c>
      <c r="B5334" s="222" t="s">
        <v>18780</v>
      </c>
      <c r="C5334" s="171">
        <v>46</v>
      </c>
      <c r="D5334" s="115">
        <v>44166</v>
      </c>
      <c r="E5334" s="115">
        <v>44186</v>
      </c>
      <c r="F5334" s="221" t="s">
        <v>200</v>
      </c>
      <c r="G5334" s="223" t="s">
        <v>18781</v>
      </c>
      <c r="H5334" s="113" t="s">
        <v>7671</v>
      </c>
      <c r="I5334" s="224" t="s">
        <v>7224</v>
      </c>
    </row>
    <row r="5335" spans="1:9" s="73" customFormat="1" ht="14.25" customHeight="1" x14ac:dyDescent="0.25">
      <c r="A5335" s="86" t="s">
        <v>18779</v>
      </c>
      <c r="B5335" s="17" t="s">
        <v>18780</v>
      </c>
      <c r="C5335" s="59">
        <v>46</v>
      </c>
      <c r="D5335" s="61">
        <v>44166</v>
      </c>
      <c r="E5335" s="61">
        <v>44186</v>
      </c>
      <c r="F5335" s="86" t="s">
        <v>200</v>
      </c>
      <c r="G5335" s="87" t="s">
        <v>18781</v>
      </c>
      <c r="H5335" s="17" t="s">
        <v>7677</v>
      </c>
      <c r="I5335" s="59" t="s">
        <v>7129</v>
      </c>
    </row>
    <row r="5336" spans="1:9" s="73" customFormat="1" ht="14.25" customHeight="1" x14ac:dyDescent="0.25">
      <c r="A5336" s="134" t="s">
        <v>18782</v>
      </c>
      <c r="B5336" s="159" t="s">
        <v>7675</v>
      </c>
      <c r="C5336" s="60">
        <v>46</v>
      </c>
      <c r="D5336" s="198">
        <v>44166</v>
      </c>
      <c r="E5336" s="198">
        <v>44186</v>
      </c>
      <c r="F5336" s="134" t="s">
        <v>200</v>
      </c>
      <c r="G5336" s="203" t="s">
        <v>18783</v>
      </c>
      <c r="H5336" s="128" t="s">
        <v>7671</v>
      </c>
      <c r="I5336" s="132" t="s">
        <v>7129</v>
      </c>
    </row>
    <row r="5337" spans="1:9" ht="14.25" customHeight="1" x14ac:dyDescent="0.25">
      <c r="A5337" s="134" t="s">
        <v>18782</v>
      </c>
      <c r="B5337" s="17" t="s">
        <v>7675</v>
      </c>
      <c r="C5337" s="60">
        <v>46</v>
      </c>
      <c r="D5337" s="61">
        <v>44166</v>
      </c>
      <c r="E5337" s="61">
        <v>44186</v>
      </c>
      <c r="F5337" s="134" t="s">
        <v>200</v>
      </c>
      <c r="G5337" s="203" t="s">
        <v>18783</v>
      </c>
      <c r="H5337" s="62" t="s">
        <v>7677</v>
      </c>
      <c r="I5337" s="59" t="s">
        <v>7129</v>
      </c>
    </row>
    <row r="5338" spans="1:9" ht="14.25" customHeight="1" x14ac:dyDescent="0.25">
      <c r="A5338" s="135" t="s">
        <v>18784</v>
      </c>
      <c r="B5338" s="81" t="s">
        <v>4050</v>
      </c>
      <c r="C5338" s="82">
        <v>46</v>
      </c>
      <c r="D5338" s="83">
        <v>44166</v>
      </c>
      <c r="E5338" s="83">
        <v>44186</v>
      </c>
      <c r="F5338" s="135" t="s">
        <v>658</v>
      </c>
      <c r="G5338" s="208" t="s">
        <v>18785</v>
      </c>
      <c r="H5338" s="84" t="s">
        <v>18786</v>
      </c>
      <c r="I5338" s="80" t="s">
        <v>7224</v>
      </c>
    </row>
    <row r="5339" spans="1:9" ht="14.25" customHeight="1" x14ac:dyDescent="0.25">
      <c r="A5339" s="131" t="s">
        <v>18787</v>
      </c>
      <c r="B5339" s="64" t="s">
        <v>18788</v>
      </c>
      <c r="C5339" s="65">
        <v>46</v>
      </c>
      <c r="D5339" s="66">
        <v>44166</v>
      </c>
      <c r="E5339" s="66">
        <v>44186</v>
      </c>
      <c r="F5339" s="131" t="s">
        <v>246</v>
      </c>
      <c r="G5339" s="202" t="s">
        <v>18789</v>
      </c>
      <c r="H5339" s="67"/>
      <c r="I5339" s="68"/>
    </row>
    <row r="5340" spans="1:9" ht="14.25" customHeight="1" x14ac:dyDescent="0.25">
      <c r="A5340" s="131" t="s">
        <v>18790</v>
      </c>
      <c r="B5340" s="64" t="s">
        <v>16331</v>
      </c>
      <c r="C5340" s="65">
        <v>46</v>
      </c>
      <c r="D5340" s="66">
        <v>44166</v>
      </c>
      <c r="E5340" s="66">
        <v>44186</v>
      </c>
      <c r="F5340" s="131" t="s">
        <v>204</v>
      </c>
      <c r="G5340" s="202" t="s">
        <v>18791</v>
      </c>
      <c r="H5340" s="67"/>
      <c r="I5340" s="68"/>
    </row>
    <row r="5341" spans="1:9" ht="14.25" customHeight="1" x14ac:dyDescent="0.25">
      <c r="A5341" s="204" t="s">
        <v>18792</v>
      </c>
      <c r="B5341" s="120" t="s">
        <v>17877</v>
      </c>
      <c r="C5341" s="170">
        <v>46</v>
      </c>
      <c r="D5341" s="99">
        <v>44166</v>
      </c>
      <c r="E5341" s="99">
        <v>44186</v>
      </c>
      <c r="F5341" s="204" t="s">
        <v>597</v>
      </c>
      <c r="G5341" s="205" t="s">
        <v>18793</v>
      </c>
      <c r="H5341" s="70"/>
      <c r="I5341" s="212"/>
    </row>
    <row r="5342" spans="1:9" ht="14.25" customHeight="1" x14ac:dyDescent="0.25">
      <c r="A5342" s="71" t="s">
        <v>18794</v>
      </c>
      <c r="B5342" s="64" t="s">
        <v>18795</v>
      </c>
      <c r="C5342" s="63">
        <v>46</v>
      </c>
      <c r="D5342" s="66">
        <v>44166</v>
      </c>
      <c r="E5342" s="66">
        <v>44186</v>
      </c>
      <c r="F5342" s="71" t="s">
        <v>5878</v>
      </c>
      <c r="G5342" s="94" t="s">
        <v>18796</v>
      </c>
      <c r="H5342" s="64"/>
      <c r="I5342" s="68"/>
    </row>
    <row r="5343" spans="1:9" ht="14.25" customHeight="1" x14ac:dyDescent="0.25">
      <c r="A5343" s="134" t="s">
        <v>18797</v>
      </c>
      <c r="B5343" s="159" t="s">
        <v>4396</v>
      </c>
      <c r="C5343" s="60">
        <v>46</v>
      </c>
      <c r="D5343" s="198">
        <v>44166</v>
      </c>
      <c r="E5343" s="198">
        <v>44186</v>
      </c>
      <c r="F5343" s="134" t="s">
        <v>6018</v>
      </c>
      <c r="G5343" s="203" t="s">
        <v>18798</v>
      </c>
      <c r="H5343" s="211" t="s">
        <v>13002</v>
      </c>
      <c r="I5343" s="132" t="s">
        <v>7129</v>
      </c>
    </row>
    <row r="5344" spans="1:9" ht="14.25" customHeight="1" x14ac:dyDescent="0.25">
      <c r="A5344" s="135" t="s">
        <v>18797</v>
      </c>
      <c r="B5344" s="81" t="s">
        <v>4396</v>
      </c>
      <c r="C5344" s="82">
        <v>46</v>
      </c>
      <c r="D5344" s="83">
        <v>44166</v>
      </c>
      <c r="E5344" s="83">
        <v>44186</v>
      </c>
      <c r="F5344" s="135" t="s">
        <v>6018</v>
      </c>
      <c r="G5344" s="208" t="s">
        <v>18798</v>
      </c>
      <c r="H5344" s="84" t="s">
        <v>9446</v>
      </c>
      <c r="I5344" s="85" t="s">
        <v>7224</v>
      </c>
    </row>
    <row r="5345" spans="1:9" ht="14.25" customHeight="1" x14ac:dyDescent="0.25">
      <c r="A5345" s="131" t="s">
        <v>18799</v>
      </c>
      <c r="B5345" s="64" t="s">
        <v>7303</v>
      </c>
      <c r="C5345" s="65">
        <v>46</v>
      </c>
      <c r="D5345" s="66">
        <v>44166</v>
      </c>
      <c r="E5345" s="66">
        <v>44186</v>
      </c>
      <c r="F5345" s="131" t="s">
        <v>571</v>
      </c>
      <c r="G5345" s="202" t="s">
        <v>18800</v>
      </c>
      <c r="H5345" s="67"/>
      <c r="I5345" s="68"/>
    </row>
    <row r="5346" spans="1:9" ht="14.25" customHeight="1" x14ac:dyDescent="0.25">
      <c r="A5346" s="131" t="s">
        <v>18801</v>
      </c>
      <c r="B5346" s="64" t="s">
        <v>15772</v>
      </c>
      <c r="C5346" s="65">
        <v>46</v>
      </c>
      <c r="D5346" s="66">
        <v>44166</v>
      </c>
      <c r="E5346" s="66">
        <v>44186</v>
      </c>
      <c r="F5346" s="131" t="s">
        <v>1408</v>
      </c>
      <c r="G5346" s="202" t="s">
        <v>18802</v>
      </c>
      <c r="H5346" s="67"/>
      <c r="I5346" s="68"/>
    </row>
    <row r="5347" spans="1:9" s="75" customFormat="1" ht="14.25" customHeight="1" x14ac:dyDescent="0.25">
      <c r="A5347" s="131" t="s">
        <v>18803</v>
      </c>
      <c r="B5347" s="64" t="s">
        <v>18804</v>
      </c>
      <c r="C5347" s="65">
        <v>46</v>
      </c>
      <c r="D5347" s="66">
        <v>44166</v>
      </c>
      <c r="E5347" s="66">
        <v>44186</v>
      </c>
      <c r="F5347" s="131" t="s">
        <v>1654</v>
      </c>
      <c r="G5347" s="202" t="s">
        <v>18805</v>
      </c>
      <c r="H5347" s="67"/>
      <c r="I5347" s="68"/>
    </row>
    <row r="5348" spans="1:9" ht="14.25" customHeight="1" x14ac:dyDescent="0.25">
      <c r="A5348" s="134" t="s">
        <v>18806</v>
      </c>
      <c r="B5348" s="17" t="s">
        <v>11456</v>
      </c>
      <c r="C5348" s="60">
        <v>46</v>
      </c>
      <c r="D5348" s="61">
        <v>44166</v>
      </c>
      <c r="E5348" s="61">
        <v>44186</v>
      </c>
      <c r="F5348" s="134" t="s">
        <v>2853</v>
      </c>
      <c r="G5348" s="203" t="s">
        <v>18807</v>
      </c>
      <c r="H5348" s="62" t="s">
        <v>17504</v>
      </c>
      <c r="I5348" s="59" t="s">
        <v>7129</v>
      </c>
    </row>
    <row r="5349" spans="1:9" ht="14.25" customHeight="1" x14ac:dyDescent="0.25">
      <c r="A5349" s="131" t="s">
        <v>18808</v>
      </c>
      <c r="B5349" s="64" t="s">
        <v>18809</v>
      </c>
      <c r="C5349" s="65">
        <v>46</v>
      </c>
      <c r="D5349" s="66">
        <v>44166</v>
      </c>
      <c r="E5349" s="66">
        <v>44186</v>
      </c>
      <c r="F5349" s="131" t="s">
        <v>115</v>
      </c>
      <c r="G5349" s="202" t="s">
        <v>18810</v>
      </c>
      <c r="H5349" s="67"/>
      <c r="I5349" s="72"/>
    </row>
    <row r="5350" spans="1:9" ht="14.25" customHeight="1" x14ac:dyDescent="0.25">
      <c r="A5350" s="131" t="s">
        <v>18811</v>
      </c>
      <c r="B5350" s="64" t="s">
        <v>8571</v>
      </c>
      <c r="C5350" s="65">
        <v>46</v>
      </c>
      <c r="D5350" s="66">
        <v>44166</v>
      </c>
      <c r="E5350" s="66">
        <v>44186</v>
      </c>
      <c r="F5350" s="131" t="s">
        <v>436</v>
      </c>
      <c r="G5350" s="202" t="s">
        <v>18812</v>
      </c>
      <c r="H5350" s="67"/>
      <c r="I5350" s="68"/>
    </row>
    <row r="5351" spans="1:9" ht="14.25" customHeight="1" x14ac:dyDescent="0.25">
      <c r="A5351" s="131" t="s">
        <v>18813</v>
      </c>
      <c r="B5351" s="64" t="s">
        <v>7345</v>
      </c>
      <c r="C5351" s="65">
        <v>46</v>
      </c>
      <c r="D5351" s="66">
        <v>44166</v>
      </c>
      <c r="E5351" s="66">
        <v>44186</v>
      </c>
      <c r="F5351" s="131" t="s">
        <v>6094</v>
      </c>
      <c r="G5351" s="202" t="s">
        <v>18814</v>
      </c>
      <c r="H5351" s="67"/>
      <c r="I5351" s="68"/>
    </row>
    <row r="5352" spans="1:9" ht="14.25" customHeight="1" x14ac:dyDescent="0.25">
      <c r="A5352" s="131" t="s">
        <v>18815</v>
      </c>
      <c r="B5352" s="64" t="s">
        <v>13132</v>
      </c>
      <c r="C5352" s="65">
        <v>46</v>
      </c>
      <c r="D5352" s="66">
        <v>44166</v>
      </c>
      <c r="E5352" s="66">
        <v>44186</v>
      </c>
      <c r="F5352" s="131" t="s">
        <v>112</v>
      </c>
      <c r="G5352" s="202" t="s">
        <v>18816</v>
      </c>
      <c r="H5352" s="67"/>
      <c r="I5352" s="72"/>
    </row>
    <row r="5353" spans="1:9" ht="14.25" customHeight="1" x14ac:dyDescent="0.25">
      <c r="A5353" s="131" t="s">
        <v>18817</v>
      </c>
      <c r="B5353" s="64" t="s">
        <v>17373</v>
      </c>
      <c r="C5353" s="65">
        <v>46</v>
      </c>
      <c r="D5353" s="66">
        <v>44166</v>
      </c>
      <c r="E5353" s="66">
        <v>44186</v>
      </c>
      <c r="F5353" s="131" t="s">
        <v>112</v>
      </c>
      <c r="G5353" s="202" t="s">
        <v>18818</v>
      </c>
      <c r="H5353" s="67"/>
      <c r="I5353" s="68"/>
    </row>
    <row r="5354" spans="1:9" ht="14.25" customHeight="1" x14ac:dyDescent="0.25">
      <c r="A5354" s="131" t="s">
        <v>18819</v>
      </c>
      <c r="B5354" s="64" t="s">
        <v>17588</v>
      </c>
      <c r="C5354" s="65">
        <v>46</v>
      </c>
      <c r="D5354" s="66">
        <v>44166</v>
      </c>
      <c r="E5354" s="66">
        <v>44186</v>
      </c>
      <c r="F5354" s="131" t="s">
        <v>112</v>
      </c>
      <c r="G5354" s="202" t="s">
        <v>18820</v>
      </c>
      <c r="H5354" s="67"/>
      <c r="I5354" s="68"/>
    </row>
    <row r="5355" spans="1:9" ht="14.25" customHeight="1" x14ac:dyDescent="0.25">
      <c r="A5355" s="131" t="s">
        <v>18821</v>
      </c>
      <c r="B5355" s="64" t="s">
        <v>17588</v>
      </c>
      <c r="C5355" s="65">
        <v>46</v>
      </c>
      <c r="D5355" s="66">
        <v>44166</v>
      </c>
      <c r="E5355" s="66">
        <v>44186</v>
      </c>
      <c r="F5355" s="131" t="s">
        <v>112</v>
      </c>
      <c r="G5355" s="202" t="s">
        <v>18822</v>
      </c>
      <c r="H5355" s="67"/>
      <c r="I5355" s="68"/>
    </row>
    <row r="5356" spans="1:9" ht="14.25" customHeight="1" x14ac:dyDescent="0.25">
      <c r="A5356" s="131" t="s">
        <v>18823</v>
      </c>
      <c r="B5356" s="64" t="s">
        <v>17588</v>
      </c>
      <c r="C5356" s="65">
        <v>46</v>
      </c>
      <c r="D5356" s="66">
        <v>44166</v>
      </c>
      <c r="E5356" s="66">
        <v>44186</v>
      </c>
      <c r="F5356" s="131" t="s">
        <v>112</v>
      </c>
      <c r="G5356" s="202" t="s">
        <v>18824</v>
      </c>
      <c r="H5356" s="67"/>
      <c r="I5356" s="68"/>
    </row>
    <row r="5357" spans="1:9" ht="14.25" customHeight="1" x14ac:dyDescent="0.25">
      <c r="A5357" s="131" t="s">
        <v>18825</v>
      </c>
      <c r="B5357" s="64" t="s">
        <v>17588</v>
      </c>
      <c r="C5357" s="65">
        <v>46</v>
      </c>
      <c r="D5357" s="66">
        <v>44166</v>
      </c>
      <c r="E5357" s="66">
        <v>44186</v>
      </c>
      <c r="F5357" s="131" t="s">
        <v>112</v>
      </c>
      <c r="G5357" s="202" t="s">
        <v>18826</v>
      </c>
      <c r="H5357" s="67"/>
      <c r="I5357" s="68"/>
    </row>
    <row r="5358" spans="1:9" ht="14.25" customHeight="1" x14ac:dyDescent="0.25">
      <c r="A5358" s="131" t="s">
        <v>18827</v>
      </c>
      <c r="B5358" s="64" t="s">
        <v>17588</v>
      </c>
      <c r="C5358" s="65">
        <v>46</v>
      </c>
      <c r="D5358" s="66">
        <v>44166</v>
      </c>
      <c r="E5358" s="66">
        <v>44186</v>
      </c>
      <c r="F5358" s="131" t="s">
        <v>112</v>
      </c>
      <c r="G5358" s="202" t="s">
        <v>18828</v>
      </c>
      <c r="H5358" s="67"/>
      <c r="I5358" s="72"/>
    </row>
    <row r="5359" spans="1:9" ht="14.25" customHeight="1" x14ac:dyDescent="0.25">
      <c r="A5359" s="131" t="s">
        <v>18829</v>
      </c>
      <c r="B5359" s="64" t="s">
        <v>12994</v>
      </c>
      <c r="C5359" s="65">
        <v>46</v>
      </c>
      <c r="D5359" s="66">
        <v>44166</v>
      </c>
      <c r="E5359" s="66">
        <v>44186</v>
      </c>
      <c r="F5359" s="131" t="s">
        <v>112</v>
      </c>
      <c r="G5359" s="202" t="s">
        <v>18830</v>
      </c>
      <c r="H5359" s="67"/>
      <c r="I5359" s="72"/>
    </row>
    <row r="5360" spans="1:9" ht="14.25" customHeight="1" x14ac:dyDescent="0.25">
      <c r="A5360" s="131" t="s">
        <v>18831</v>
      </c>
      <c r="B5360" s="64" t="s">
        <v>18832</v>
      </c>
      <c r="C5360" s="65">
        <v>46</v>
      </c>
      <c r="D5360" s="66">
        <v>44166</v>
      </c>
      <c r="E5360" s="66">
        <v>44186</v>
      </c>
      <c r="F5360" s="131" t="s">
        <v>112</v>
      </c>
      <c r="G5360" s="202" t="s">
        <v>18833</v>
      </c>
      <c r="H5360" s="67"/>
      <c r="I5360" s="68"/>
    </row>
    <row r="5361" spans="1:9" ht="14.25" customHeight="1" x14ac:dyDescent="0.25">
      <c r="A5361" s="131" t="s">
        <v>18834</v>
      </c>
      <c r="B5361" s="64" t="s">
        <v>16625</v>
      </c>
      <c r="C5361" s="65">
        <v>46</v>
      </c>
      <c r="D5361" s="66">
        <v>44166</v>
      </c>
      <c r="E5361" s="66">
        <v>44186</v>
      </c>
      <c r="F5361" s="131" t="s">
        <v>112</v>
      </c>
      <c r="G5361" s="202" t="s">
        <v>18835</v>
      </c>
      <c r="H5361" s="67"/>
      <c r="I5361" s="72"/>
    </row>
    <row r="5362" spans="1:9" s="73" customFormat="1" ht="14.25" customHeight="1" x14ac:dyDescent="0.25">
      <c r="A5362" s="131" t="s">
        <v>18836</v>
      </c>
      <c r="B5362" s="64" t="s">
        <v>16625</v>
      </c>
      <c r="C5362" s="65">
        <v>46</v>
      </c>
      <c r="D5362" s="66">
        <v>44166</v>
      </c>
      <c r="E5362" s="66">
        <v>44186</v>
      </c>
      <c r="F5362" s="131" t="s">
        <v>112</v>
      </c>
      <c r="G5362" s="202" t="s">
        <v>18837</v>
      </c>
      <c r="H5362" s="67"/>
      <c r="I5362" s="72"/>
    </row>
    <row r="5363" spans="1:9" ht="14.25" customHeight="1" x14ac:dyDescent="0.25">
      <c r="A5363" s="131" t="s">
        <v>18838</v>
      </c>
      <c r="B5363" s="64" t="s">
        <v>14653</v>
      </c>
      <c r="C5363" s="65">
        <v>46</v>
      </c>
      <c r="D5363" s="66">
        <v>44166</v>
      </c>
      <c r="E5363" s="66">
        <v>44186</v>
      </c>
      <c r="F5363" s="131" t="s">
        <v>61</v>
      </c>
      <c r="G5363" s="202" t="s">
        <v>18839</v>
      </c>
      <c r="H5363" s="67"/>
      <c r="I5363" s="68"/>
    </row>
    <row r="5364" spans="1:9" ht="14.25" customHeight="1" x14ac:dyDescent="0.25">
      <c r="A5364" s="131" t="s">
        <v>18840</v>
      </c>
      <c r="B5364" s="64" t="s">
        <v>14653</v>
      </c>
      <c r="C5364" s="65">
        <v>46</v>
      </c>
      <c r="D5364" s="66">
        <v>44166</v>
      </c>
      <c r="E5364" s="66">
        <v>44186</v>
      </c>
      <c r="F5364" s="131" t="s">
        <v>61</v>
      </c>
      <c r="G5364" s="202" t="s">
        <v>18841</v>
      </c>
      <c r="H5364" s="67"/>
      <c r="I5364" s="68"/>
    </row>
    <row r="5365" spans="1:9" ht="14.25" customHeight="1" x14ac:dyDescent="0.25">
      <c r="A5365" s="204" t="s">
        <v>18842</v>
      </c>
      <c r="B5365" s="120" t="s">
        <v>14653</v>
      </c>
      <c r="C5365" s="170">
        <v>46</v>
      </c>
      <c r="D5365" s="99">
        <v>44166</v>
      </c>
      <c r="E5365" s="99">
        <v>44186</v>
      </c>
      <c r="F5365" s="204" t="s">
        <v>61</v>
      </c>
      <c r="G5365" s="205" t="s">
        <v>18843</v>
      </c>
      <c r="H5365" s="70"/>
      <c r="I5365" s="206"/>
    </row>
    <row r="5366" spans="1:9" ht="14.25" customHeight="1" x14ac:dyDescent="0.25">
      <c r="A5366" s="71" t="s">
        <v>18844</v>
      </c>
      <c r="B5366" s="64" t="s">
        <v>14653</v>
      </c>
      <c r="C5366" s="63">
        <v>46</v>
      </c>
      <c r="D5366" s="66">
        <v>44166</v>
      </c>
      <c r="E5366" s="66">
        <v>44186</v>
      </c>
      <c r="F5366" s="71" t="s">
        <v>61</v>
      </c>
      <c r="G5366" s="94" t="s">
        <v>18845</v>
      </c>
      <c r="H5366" s="64"/>
      <c r="I5366" s="68"/>
    </row>
    <row r="5367" spans="1:9" ht="14.25" customHeight="1" x14ac:dyDescent="0.25">
      <c r="A5367" s="131" t="s">
        <v>18846</v>
      </c>
      <c r="B5367" s="157" t="s">
        <v>14653</v>
      </c>
      <c r="C5367" s="65">
        <v>46</v>
      </c>
      <c r="D5367" s="193">
        <v>44166</v>
      </c>
      <c r="E5367" s="193">
        <v>44186</v>
      </c>
      <c r="F5367" s="131" t="s">
        <v>61</v>
      </c>
      <c r="G5367" s="202" t="s">
        <v>18847</v>
      </c>
      <c r="H5367" s="124"/>
      <c r="I5367" s="209"/>
    </row>
    <row r="5368" spans="1:9" ht="14.25" customHeight="1" x14ac:dyDescent="0.25">
      <c r="A5368" s="131" t="s">
        <v>18848</v>
      </c>
      <c r="B5368" s="64" t="s">
        <v>14653</v>
      </c>
      <c r="C5368" s="65">
        <v>46</v>
      </c>
      <c r="D5368" s="66">
        <v>44166</v>
      </c>
      <c r="E5368" s="66">
        <v>44186</v>
      </c>
      <c r="F5368" s="131" t="s">
        <v>61</v>
      </c>
      <c r="G5368" s="202" t="s">
        <v>18849</v>
      </c>
      <c r="H5368" s="67"/>
      <c r="I5368" s="68"/>
    </row>
    <row r="5369" spans="1:9" ht="14.25" customHeight="1" x14ac:dyDescent="0.25">
      <c r="A5369" s="131" t="s">
        <v>18850</v>
      </c>
      <c r="B5369" s="64" t="s">
        <v>14653</v>
      </c>
      <c r="C5369" s="65">
        <v>46</v>
      </c>
      <c r="D5369" s="66">
        <v>44166</v>
      </c>
      <c r="E5369" s="66">
        <v>44186</v>
      </c>
      <c r="F5369" s="131" t="s">
        <v>61</v>
      </c>
      <c r="G5369" s="202" t="s">
        <v>18851</v>
      </c>
      <c r="H5369" s="67"/>
      <c r="I5369" s="68"/>
    </row>
    <row r="5370" spans="1:9" ht="14.25" customHeight="1" x14ac:dyDescent="0.25">
      <c r="A5370" s="131" t="s">
        <v>18852</v>
      </c>
      <c r="B5370" s="64" t="s">
        <v>18853</v>
      </c>
      <c r="C5370" s="65">
        <v>46</v>
      </c>
      <c r="D5370" s="66">
        <v>44166</v>
      </c>
      <c r="E5370" s="66">
        <v>44186</v>
      </c>
      <c r="F5370" s="131" t="s">
        <v>61</v>
      </c>
      <c r="G5370" s="202" t="s">
        <v>18854</v>
      </c>
      <c r="H5370" s="67"/>
      <c r="I5370" s="68"/>
    </row>
    <row r="5371" spans="1:9" ht="14.25" customHeight="1" x14ac:dyDescent="0.25">
      <c r="A5371" s="131" t="s">
        <v>18855</v>
      </c>
      <c r="B5371" s="64" t="s">
        <v>4617</v>
      </c>
      <c r="C5371" s="65">
        <v>46</v>
      </c>
      <c r="D5371" s="66">
        <v>44166</v>
      </c>
      <c r="E5371" s="66">
        <v>44186</v>
      </c>
      <c r="F5371" s="131" t="s">
        <v>2611</v>
      </c>
      <c r="G5371" s="202" t="s">
        <v>18856</v>
      </c>
      <c r="H5371" s="67"/>
      <c r="I5371" s="68"/>
    </row>
    <row r="5372" spans="1:9" s="73" customFormat="1" ht="14.25" customHeight="1" x14ac:dyDescent="0.25">
      <c r="A5372" s="131" t="s">
        <v>18857</v>
      </c>
      <c r="B5372" s="64" t="s">
        <v>4762</v>
      </c>
      <c r="C5372" s="65">
        <v>46</v>
      </c>
      <c r="D5372" s="66">
        <v>44166</v>
      </c>
      <c r="E5372" s="66">
        <v>44186</v>
      </c>
      <c r="F5372" s="131" t="s">
        <v>82</v>
      </c>
      <c r="G5372" s="202" t="s">
        <v>18858</v>
      </c>
      <c r="H5372" s="67"/>
      <c r="I5372" s="68"/>
    </row>
    <row r="5373" spans="1:9" ht="14.25" customHeight="1" x14ac:dyDescent="0.25">
      <c r="A5373" s="131" t="s">
        <v>18859</v>
      </c>
      <c r="B5373" s="64" t="s">
        <v>4762</v>
      </c>
      <c r="C5373" s="65">
        <v>46</v>
      </c>
      <c r="D5373" s="66">
        <v>44166</v>
      </c>
      <c r="E5373" s="66">
        <v>44186</v>
      </c>
      <c r="F5373" s="131" t="s">
        <v>82</v>
      </c>
      <c r="G5373" s="202" t="s">
        <v>18860</v>
      </c>
      <c r="H5373" s="67"/>
      <c r="I5373" s="72"/>
    </row>
    <row r="5374" spans="1:9" ht="14.25" customHeight="1" x14ac:dyDescent="0.25">
      <c r="A5374" s="131" t="s">
        <v>18861</v>
      </c>
      <c r="B5374" s="64" t="s">
        <v>4762</v>
      </c>
      <c r="C5374" s="65">
        <v>46</v>
      </c>
      <c r="D5374" s="66">
        <v>44166</v>
      </c>
      <c r="E5374" s="66">
        <v>44186</v>
      </c>
      <c r="F5374" s="131" t="s">
        <v>82</v>
      </c>
      <c r="G5374" s="202" t="s">
        <v>18862</v>
      </c>
      <c r="H5374" s="67"/>
      <c r="I5374" s="68"/>
    </row>
    <row r="5375" spans="1:9" ht="14.25" customHeight="1" x14ac:dyDescent="0.25">
      <c r="A5375" s="131" t="s">
        <v>18863</v>
      </c>
      <c r="B5375" s="64" t="s">
        <v>4762</v>
      </c>
      <c r="C5375" s="65">
        <v>46</v>
      </c>
      <c r="D5375" s="66">
        <v>44166</v>
      </c>
      <c r="E5375" s="66">
        <v>44186</v>
      </c>
      <c r="F5375" s="131" t="s">
        <v>82</v>
      </c>
      <c r="G5375" s="202" t="s">
        <v>18864</v>
      </c>
      <c r="H5375" s="67"/>
      <c r="I5375" s="68"/>
    </row>
    <row r="5376" spans="1:9" ht="14.25" customHeight="1" x14ac:dyDescent="0.25">
      <c r="A5376" s="131" t="s">
        <v>18865</v>
      </c>
      <c r="B5376" s="64" t="s">
        <v>4762</v>
      </c>
      <c r="C5376" s="65">
        <v>46</v>
      </c>
      <c r="D5376" s="66">
        <v>44166</v>
      </c>
      <c r="E5376" s="66">
        <v>44186</v>
      </c>
      <c r="F5376" s="131" t="s">
        <v>82</v>
      </c>
      <c r="G5376" s="202" t="s">
        <v>18866</v>
      </c>
      <c r="H5376" s="67"/>
      <c r="I5376" s="68"/>
    </row>
    <row r="5377" spans="1:9" ht="14.25" customHeight="1" x14ac:dyDescent="0.25">
      <c r="A5377" s="131" t="s">
        <v>18867</v>
      </c>
      <c r="B5377" s="64" t="s">
        <v>17333</v>
      </c>
      <c r="C5377" s="65">
        <v>46</v>
      </c>
      <c r="D5377" s="66">
        <v>44166</v>
      </c>
      <c r="E5377" s="66">
        <v>44186</v>
      </c>
      <c r="F5377" s="131" t="s">
        <v>366</v>
      </c>
      <c r="G5377" s="202" t="s">
        <v>18868</v>
      </c>
      <c r="H5377" s="67"/>
      <c r="I5377" s="68"/>
    </row>
    <row r="5378" spans="1:9" ht="14.25" customHeight="1" x14ac:dyDescent="0.25">
      <c r="A5378" s="131" t="s">
        <v>18869</v>
      </c>
      <c r="B5378" s="64" t="s">
        <v>17333</v>
      </c>
      <c r="C5378" s="65">
        <v>46</v>
      </c>
      <c r="D5378" s="66">
        <v>44166</v>
      </c>
      <c r="E5378" s="66">
        <v>44186</v>
      </c>
      <c r="F5378" s="131" t="s">
        <v>366</v>
      </c>
      <c r="G5378" s="202" t="s">
        <v>18870</v>
      </c>
      <c r="H5378" s="67"/>
      <c r="I5378" s="68"/>
    </row>
    <row r="5379" spans="1:9" ht="14.25" customHeight="1" x14ac:dyDescent="0.25">
      <c r="A5379" s="134" t="s">
        <v>18871</v>
      </c>
      <c r="B5379" s="17" t="s">
        <v>7790</v>
      </c>
      <c r="C5379" s="60">
        <v>46</v>
      </c>
      <c r="D5379" s="61">
        <v>44166</v>
      </c>
      <c r="E5379" s="61">
        <v>44186</v>
      </c>
      <c r="F5379" s="134" t="s">
        <v>3269</v>
      </c>
      <c r="G5379" s="203" t="s">
        <v>18872</v>
      </c>
      <c r="H5379" s="62" t="s">
        <v>7785</v>
      </c>
      <c r="I5379" s="59" t="s">
        <v>7129</v>
      </c>
    </row>
    <row r="5380" spans="1:9" s="73" customFormat="1" ht="14.25" customHeight="1" x14ac:dyDescent="0.25">
      <c r="A5380" s="131" t="s">
        <v>18873</v>
      </c>
      <c r="B5380" s="64" t="s">
        <v>18874</v>
      </c>
      <c r="C5380" s="65">
        <v>46</v>
      </c>
      <c r="D5380" s="66">
        <v>44166</v>
      </c>
      <c r="E5380" s="66">
        <v>44186</v>
      </c>
      <c r="F5380" s="131" t="s">
        <v>1217</v>
      </c>
      <c r="G5380" s="202" t="s">
        <v>18875</v>
      </c>
      <c r="H5380" s="77"/>
      <c r="I5380" s="68"/>
    </row>
    <row r="5381" spans="1:9" ht="14.25" customHeight="1" x14ac:dyDescent="0.25">
      <c r="A5381" s="131" t="s">
        <v>18876</v>
      </c>
      <c r="B5381" s="64" t="s">
        <v>18874</v>
      </c>
      <c r="C5381" s="65">
        <v>46</v>
      </c>
      <c r="D5381" s="66">
        <v>44166</v>
      </c>
      <c r="E5381" s="66">
        <v>44186</v>
      </c>
      <c r="F5381" s="131" t="s">
        <v>6360</v>
      </c>
      <c r="G5381" s="202" t="s">
        <v>18877</v>
      </c>
      <c r="H5381" s="67"/>
      <c r="I5381" s="68"/>
    </row>
    <row r="5382" spans="1:9" ht="14.25" customHeight="1" x14ac:dyDescent="0.25">
      <c r="A5382" s="131" t="s">
        <v>18878</v>
      </c>
      <c r="B5382" s="64" t="s">
        <v>4617</v>
      </c>
      <c r="C5382" s="65">
        <v>46</v>
      </c>
      <c r="D5382" s="66">
        <v>44166</v>
      </c>
      <c r="E5382" s="66">
        <v>44186</v>
      </c>
      <c r="F5382" s="131" t="s">
        <v>6484</v>
      </c>
      <c r="G5382" s="202" t="s">
        <v>18879</v>
      </c>
      <c r="H5382" s="67"/>
      <c r="I5382" s="68"/>
    </row>
    <row r="5383" spans="1:9" ht="14.25" customHeight="1" x14ac:dyDescent="0.25">
      <c r="A5383" s="135" t="s">
        <v>18880</v>
      </c>
      <c r="B5383" s="81" t="s">
        <v>18603</v>
      </c>
      <c r="C5383" s="82">
        <v>46</v>
      </c>
      <c r="D5383" s="83">
        <v>44166</v>
      </c>
      <c r="E5383" s="83">
        <v>44186</v>
      </c>
      <c r="F5383" s="135" t="s">
        <v>778</v>
      </c>
      <c r="G5383" s="208" t="s">
        <v>18881</v>
      </c>
      <c r="H5383" s="84" t="s">
        <v>12904</v>
      </c>
      <c r="I5383" s="80" t="s">
        <v>7224</v>
      </c>
    </row>
    <row r="5384" spans="1:9" ht="14.25" customHeight="1" x14ac:dyDescent="0.25">
      <c r="A5384" s="135" t="s">
        <v>18882</v>
      </c>
      <c r="B5384" s="81" t="s">
        <v>18603</v>
      </c>
      <c r="C5384" s="82">
        <v>46</v>
      </c>
      <c r="D5384" s="83">
        <v>44166</v>
      </c>
      <c r="E5384" s="83">
        <v>44186</v>
      </c>
      <c r="F5384" s="135" t="s">
        <v>778</v>
      </c>
      <c r="G5384" s="208" t="s">
        <v>18883</v>
      </c>
      <c r="H5384" s="84" t="s">
        <v>18884</v>
      </c>
      <c r="I5384" s="80" t="s">
        <v>7224</v>
      </c>
    </row>
    <row r="5385" spans="1:9" ht="14.25" customHeight="1" x14ac:dyDescent="0.25">
      <c r="A5385" s="131" t="s">
        <v>18885</v>
      </c>
      <c r="B5385" s="64" t="s">
        <v>4664</v>
      </c>
      <c r="C5385" s="65">
        <v>46</v>
      </c>
      <c r="D5385" s="66">
        <v>44166</v>
      </c>
      <c r="E5385" s="66">
        <v>44186</v>
      </c>
      <c r="F5385" s="131" t="s">
        <v>1911</v>
      </c>
      <c r="G5385" s="202" t="s">
        <v>18886</v>
      </c>
      <c r="H5385" s="67"/>
      <c r="I5385" s="68"/>
    </row>
    <row r="5386" spans="1:9" ht="14.25" customHeight="1" x14ac:dyDescent="0.25">
      <c r="A5386" s="131" t="s">
        <v>18887</v>
      </c>
      <c r="B5386" s="64" t="s">
        <v>7959</v>
      </c>
      <c r="C5386" s="65">
        <v>46</v>
      </c>
      <c r="D5386" s="66">
        <v>44166</v>
      </c>
      <c r="E5386" s="66">
        <v>44186</v>
      </c>
      <c r="F5386" s="131" t="s">
        <v>2422</v>
      </c>
      <c r="G5386" s="202" t="s">
        <v>18888</v>
      </c>
      <c r="H5386" s="67"/>
      <c r="I5386" s="68"/>
    </row>
    <row r="5387" spans="1:9" ht="14.25" customHeight="1" x14ac:dyDescent="0.25">
      <c r="A5387" s="131" t="s">
        <v>18889</v>
      </c>
      <c r="B5387" s="64" t="s">
        <v>7959</v>
      </c>
      <c r="C5387" s="65">
        <v>46</v>
      </c>
      <c r="D5387" s="66">
        <v>44166</v>
      </c>
      <c r="E5387" s="66">
        <v>44186</v>
      </c>
      <c r="F5387" s="131" t="s">
        <v>2422</v>
      </c>
      <c r="G5387" s="202" t="s">
        <v>18890</v>
      </c>
      <c r="H5387" s="67"/>
      <c r="I5387" s="68"/>
    </row>
    <row r="5388" spans="1:9" s="103" customFormat="1" ht="14.25" customHeight="1" x14ac:dyDescent="0.25">
      <c r="A5388" s="131" t="s">
        <v>18891</v>
      </c>
      <c r="B5388" s="64" t="s">
        <v>7959</v>
      </c>
      <c r="C5388" s="65">
        <v>46</v>
      </c>
      <c r="D5388" s="66">
        <v>44166</v>
      </c>
      <c r="E5388" s="66">
        <v>44186</v>
      </c>
      <c r="F5388" s="131" t="s">
        <v>2422</v>
      </c>
      <c r="G5388" s="202" t="s">
        <v>18892</v>
      </c>
      <c r="H5388" s="67"/>
      <c r="I5388" s="68"/>
    </row>
    <row r="5389" spans="1:9" ht="14.25" customHeight="1" x14ac:dyDescent="0.25">
      <c r="A5389" s="131" t="s">
        <v>18893</v>
      </c>
      <c r="B5389" s="64" t="s">
        <v>7959</v>
      </c>
      <c r="C5389" s="65">
        <v>46</v>
      </c>
      <c r="D5389" s="66">
        <v>44166</v>
      </c>
      <c r="E5389" s="66">
        <v>44186</v>
      </c>
      <c r="F5389" s="131" t="s">
        <v>2422</v>
      </c>
      <c r="G5389" s="202" t="s">
        <v>18894</v>
      </c>
      <c r="H5389" s="77"/>
      <c r="I5389" s="68"/>
    </row>
    <row r="5390" spans="1:9" ht="14.25" customHeight="1" x14ac:dyDescent="0.25">
      <c r="A5390" s="131" t="s">
        <v>18895</v>
      </c>
      <c r="B5390" s="64" t="s">
        <v>8392</v>
      </c>
      <c r="C5390" s="65">
        <v>46</v>
      </c>
      <c r="D5390" s="66">
        <v>44166</v>
      </c>
      <c r="E5390" s="66">
        <v>44186</v>
      </c>
      <c r="F5390" s="131" t="s">
        <v>1304</v>
      </c>
      <c r="G5390" s="202" t="s">
        <v>18896</v>
      </c>
      <c r="H5390" s="67"/>
      <c r="I5390" s="68"/>
    </row>
    <row r="5391" spans="1:9" ht="14.25" customHeight="1" x14ac:dyDescent="0.25">
      <c r="A5391" s="131" t="s">
        <v>18897</v>
      </c>
      <c r="B5391" s="64" t="s">
        <v>16536</v>
      </c>
      <c r="C5391" s="65">
        <v>46</v>
      </c>
      <c r="D5391" s="66">
        <v>44166</v>
      </c>
      <c r="E5391" s="66">
        <v>44186</v>
      </c>
      <c r="F5391" s="131" t="s">
        <v>526</v>
      </c>
      <c r="G5391" s="202" t="s">
        <v>18898</v>
      </c>
      <c r="H5391" s="67"/>
      <c r="I5391" s="68"/>
    </row>
    <row r="5392" spans="1:9" ht="14.25" customHeight="1" x14ac:dyDescent="0.25">
      <c r="A5392" s="131" t="s">
        <v>18899</v>
      </c>
      <c r="B5392" s="64" t="s">
        <v>16536</v>
      </c>
      <c r="C5392" s="65">
        <v>46</v>
      </c>
      <c r="D5392" s="66">
        <v>44166</v>
      </c>
      <c r="E5392" s="66">
        <v>44186</v>
      </c>
      <c r="F5392" s="131" t="s">
        <v>526</v>
      </c>
      <c r="G5392" s="202" t="s">
        <v>18900</v>
      </c>
      <c r="H5392" s="67"/>
      <c r="I5392" s="68"/>
    </row>
    <row r="5393" spans="1:9" s="75" customFormat="1" ht="14.25" customHeight="1" x14ac:dyDescent="0.25">
      <c r="A5393" s="131" t="s">
        <v>18901</v>
      </c>
      <c r="B5393" s="64" t="s">
        <v>16536</v>
      </c>
      <c r="C5393" s="65">
        <v>46</v>
      </c>
      <c r="D5393" s="66">
        <v>44166</v>
      </c>
      <c r="E5393" s="66">
        <v>44186</v>
      </c>
      <c r="F5393" s="131" t="s">
        <v>526</v>
      </c>
      <c r="G5393" s="202" t="s">
        <v>18902</v>
      </c>
      <c r="H5393" s="77"/>
      <c r="I5393" s="68"/>
    </row>
    <row r="5394" spans="1:9" s="73" customFormat="1" ht="14.25" customHeight="1" x14ac:dyDescent="0.25">
      <c r="A5394" s="131" t="s">
        <v>18903</v>
      </c>
      <c r="B5394" s="64" t="s">
        <v>18904</v>
      </c>
      <c r="C5394" s="65">
        <v>46</v>
      </c>
      <c r="D5394" s="66">
        <v>44166</v>
      </c>
      <c r="E5394" s="66">
        <v>44186</v>
      </c>
      <c r="F5394" s="131" t="s">
        <v>1139</v>
      </c>
      <c r="G5394" s="202" t="s">
        <v>18905</v>
      </c>
      <c r="H5394" s="67"/>
      <c r="I5394" s="68"/>
    </row>
    <row r="5395" spans="1:9" s="73" customFormat="1" ht="14.25" customHeight="1" x14ac:dyDescent="0.25">
      <c r="A5395" s="131" t="s">
        <v>18906</v>
      </c>
      <c r="B5395" s="64" t="s">
        <v>18907</v>
      </c>
      <c r="C5395" s="65">
        <v>46</v>
      </c>
      <c r="D5395" s="66">
        <v>44166</v>
      </c>
      <c r="E5395" s="66">
        <v>44186</v>
      </c>
      <c r="F5395" s="131" t="s">
        <v>655</v>
      </c>
      <c r="G5395" s="202" t="s">
        <v>18908</v>
      </c>
      <c r="H5395" s="67"/>
      <c r="I5395" s="101"/>
    </row>
    <row r="5396" spans="1:9" ht="14.25" customHeight="1" x14ac:dyDescent="0.25">
      <c r="A5396" s="131" t="s">
        <v>18909</v>
      </c>
      <c r="B5396" s="64" t="s">
        <v>18653</v>
      </c>
      <c r="C5396" s="65">
        <v>46</v>
      </c>
      <c r="D5396" s="66">
        <v>44166</v>
      </c>
      <c r="E5396" s="66">
        <v>44186</v>
      </c>
      <c r="F5396" s="131" t="s">
        <v>135</v>
      </c>
      <c r="G5396" s="202" t="s">
        <v>18910</v>
      </c>
      <c r="H5396" s="67"/>
      <c r="I5396" s="68"/>
    </row>
    <row r="5397" spans="1:9" ht="14.25" customHeight="1" x14ac:dyDescent="0.25">
      <c r="A5397" s="204" t="s">
        <v>18911</v>
      </c>
      <c r="B5397" s="120" t="s">
        <v>18912</v>
      </c>
      <c r="C5397" s="170">
        <v>46</v>
      </c>
      <c r="D5397" s="99">
        <v>44166</v>
      </c>
      <c r="E5397" s="99">
        <v>44186</v>
      </c>
      <c r="F5397" s="204" t="s">
        <v>135</v>
      </c>
      <c r="G5397" s="205" t="s">
        <v>18913</v>
      </c>
      <c r="H5397" s="70"/>
      <c r="I5397" s="206"/>
    </row>
    <row r="5398" spans="1:9" ht="14.25" customHeight="1" x14ac:dyDescent="0.25">
      <c r="A5398" s="71" t="s">
        <v>18914</v>
      </c>
      <c r="B5398" s="64" t="s">
        <v>4697</v>
      </c>
      <c r="C5398" s="63">
        <v>46</v>
      </c>
      <c r="D5398" s="66">
        <v>44166</v>
      </c>
      <c r="E5398" s="66">
        <v>44186</v>
      </c>
      <c r="F5398" s="71" t="s">
        <v>135</v>
      </c>
      <c r="G5398" s="94" t="s">
        <v>18915</v>
      </c>
      <c r="H5398" s="64"/>
      <c r="I5398" s="68"/>
    </row>
    <row r="5399" spans="1:9" ht="14.25" customHeight="1" x14ac:dyDescent="0.25">
      <c r="A5399" s="131" t="s">
        <v>18916</v>
      </c>
      <c r="B5399" s="157" t="s">
        <v>4697</v>
      </c>
      <c r="C5399" s="65">
        <v>46</v>
      </c>
      <c r="D5399" s="193">
        <v>44166</v>
      </c>
      <c r="E5399" s="193">
        <v>44186</v>
      </c>
      <c r="F5399" s="131" t="s">
        <v>135</v>
      </c>
      <c r="G5399" s="202" t="s">
        <v>18917</v>
      </c>
      <c r="H5399" s="124"/>
      <c r="I5399" s="209"/>
    </row>
    <row r="5400" spans="1:9" ht="14.25" customHeight="1" x14ac:dyDescent="0.25">
      <c r="A5400" s="131" t="s">
        <v>18918</v>
      </c>
      <c r="B5400" s="64" t="s">
        <v>4697</v>
      </c>
      <c r="C5400" s="65">
        <v>46</v>
      </c>
      <c r="D5400" s="66">
        <v>44166</v>
      </c>
      <c r="E5400" s="66">
        <v>44186</v>
      </c>
      <c r="F5400" s="131" t="s">
        <v>135</v>
      </c>
      <c r="G5400" s="202" t="s">
        <v>18919</v>
      </c>
      <c r="H5400" s="67"/>
      <c r="I5400" s="68"/>
    </row>
    <row r="5401" spans="1:9" ht="14.25" customHeight="1" x14ac:dyDescent="0.25">
      <c r="A5401" s="131" t="s">
        <v>18920</v>
      </c>
      <c r="B5401" s="64" t="s">
        <v>4697</v>
      </c>
      <c r="C5401" s="65">
        <v>46</v>
      </c>
      <c r="D5401" s="66">
        <v>44166</v>
      </c>
      <c r="E5401" s="66">
        <v>44186</v>
      </c>
      <c r="F5401" s="131" t="s">
        <v>135</v>
      </c>
      <c r="G5401" s="202" t="s">
        <v>18921</v>
      </c>
      <c r="H5401" s="67"/>
      <c r="I5401" s="68"/>
    </row>
    <row r="5402" spans="1:9" ht="14.25" customHeight="1" x14ac:dyDescent="0.25">
      <c r="A5402" s="131" t="s">
        <v>18922</v>
      </c>
      <c r="B5402" s="64" t="s">
        <v>18923</v>
      </c>
      <c r="C5402" s="65">
        <v>46</v>
      </c>
      <c r="D5402" s="66">
        <v>44166</v>
      </c>
      <c r="E5402" s="66">
        <v>44186</v>
      </c>
      <c r="F5402" s="131" t="s">
        <v>197</v>
      </c>
      <c r="G5402" s="202" t="s">
        <v>18924</v>
      </c>
      <c r="H5402" s="67"/>
      <c r="I5402" s="68"/>
    </row>
    <row r="5403" spans="1:9" ht="14.25" customHeight="1" x14ac:dyDescent="0.25">
      <c r="A5403" s="131" t="s">
        <v>18925</v>
      </c>
      <c r="B5403" s="64" t="s">
        <v>18926</v>
      </c>
      <c r="C5403" s="65">
        <v>47</v>
      </c>
      <c r="D5403" s="66">
        <v>44173</v>
      </c>
      <c r="E5403" s="66">
        <v>44193</v>
      </c>
      <c r="F5403" s="131" t="s">
        <v>856</v>
      </c>
      <c r="G5403" s="202" t="s">
        <v>18927</v>
      </c>
      <c r="H5403" s="67"/>
      <c r="I5403" s="101"/>
    </row>
    <row r="5404" spans="1:9" s="73" customFormat="1" ht="14.25" customHeight="1" x14ac:dyDescent="0.25">
      <c r="A5404" s="134" t="s">
        <v>18928</v>
      </c>
      <c r="B5404" s="17" t="s">
        <v>18929</v>
      </c>
      <c r="C5404" s="60">
        <v>47</v>
      </c>
      <c r="D5404" s="61">
        <v>44173</v>
      </c>
      <c r="E5404" s="61">
        <v>44193</v>
      </c>
      <c r="F5404" s="134" t="s">
        <v>88</v>
      </c>
      <c r="G5404" s="203" t="s">
        <v>18930</v>
      </c>
      <c r="H5404" s="62" t="s">
        <v>8051</v>
      </c>
      <c r="I5404" s="59" t="s">
        <v>7129</v>
      </c>
    </row>
    <row r="5405" spans="1:9" s="73" customFormat="1" ht="14.25" customHeight="1" x14ac:dyDescent="0.25">
      <c r="A5405" s="131" t="s">
        <v>18931</v>
      </c>
      <c r="B5405" s="64" t="s">
        <v>7176</v>
      </c>
      <c r="C5405" s="65">
        <v>47</v>
      </c>
      <c r="D5405" s="66">
        <v>44173</v>
      </c>
      <c r="E5405" s="66">
        <v>44193</v>
      </c>
      <c r="F5405" s="131" t="s">
        <v>88</v>
      </c>
      <c r="G5405" s="202" t="s">
        <v>18932</v>
      </c>
      <c r="H5405" s="77"/>
      <c r="I5405" s="101"/>
    </row>
    <row r="5406" spans="1:9" ht="14.25" customHeight="1" x14ac:dyDescent="0.25">
      <c r="A5406" s="131" t="s">
        <v>18933</v>
      </c>
      <c r="B5406" s="64" t="s">
        <v>18934</v>
      </c>
      <c r="C5406" s="65">
        <v>47</v>
      </c>
      <c r="D5406" s="66">
        <v>44173</v>
      </c>
      <c r="E5406" s="66">
        <v>44193</v>
      </c>
      <c r="F5406" s="131" t="s">
        <v>714</v>
      </c>
      <c r="G5406" s="202" t="s">
        <v>18935</v>
      </c>
      <c r="H5406" s="67"/>
      <c r="I5406" s="68"/>
    </row>
    <row r="5407" spans="1:9" ht="14.25" customHeight="1" x14ac:dyDescent="0.25">
      <c r="A5407" s="131" t="s">
        <v>18936</v>
      </c>
      <c r="B5407" s="64" t="s">
        <v>7188</v>
      </c>
      <c r="C5407" s="65">
        <v>47</v>
      </c>
      <c r="D5407" s="66">
        <v>44173</v>
      </c>
      <c r="E5407" s="66">
        <v>44193</v>
      </c>
      <c r="F5407" s="131" t="s">
        <v>714</v>
      </c>
      <c r="G5407" s="202" t="s">
        <v>18937</v>
      </c>
      <c r="H5407" s="67"/>
      <c r="I5407" s="101"/>
    </row>
    <row r="5408" spans="1:9" ht="14.25" customHeight="1" x14ac:dyDescent="0.25">
      <c r="A5408" s="131" t="s">
        <v>18938</v>
      </c>
      <c r="B5408" s="64" t="s">
        <v>7188</v>
      </c>
      <c r="C5408" s="65">
        <v>47</v>
      </c>
      <c r="D5408" s="66">
        <v>44173</v>
      </c>
      <c r="E5408" s="66">
        <v>44193</v>
      </c>
      <c r="F5408" s="131" t="s">
        <v>714</v>
      </c>
      <c r="G5408" s="202" t="s">
        <v>18939</v>
      </c>
      <c r="H5408" s="67"/>
      <c r="I5408" s="68"/>
    </row>
    <row r="5409" spans="1:9" ht="14.25" customHeight="1" x14ac:dyDescent="0.25">
      <c r="A5409" s="131" t="s">
        <v>18940</v>
      </c>
      <c r="B5409" s="64" t="s">
        <v>16625</v>
      </c>
      <c r="C5409" s="65">
        <v>47</v>
      </c>
      <c r="D5409" s="66">
        <v>44173</v>
      </c>
      <c r="E5409" s="66">
        <v>44193</v>
      </c>
      <c r="F5409" s="131" t="s">
        <v>2825</v>
      </c>
      <c r="G5409" s="202" t="s">
        <v>18941</v>
      </c>
      <c r="H5409" s="67"/>
      <c r="I5409" s="68"/>
    </row>
    <row r="5410" spans="1:9" ht="14.25" customHeight="1" x14ac:dyDescent="0.25">
      <c r="A5410" s="135" t="s">
        <v>18942</v>
      </c>
      <c r="B5410" s="81" t="s">
        <v>18943</v>
      </c>
      <c r="C5410" s="82">
        <v>47</v>
      </c>
      <c r="D5410" s="83">
        <v>44173</v>
      </c>
      <c r="E5410" s="83">
        <v>44193</v>
      </c>
      <c r="F5410" s="135" t="s">
        <v>912</v>
      </c>
      <c r="G5410" s="208" t="s">
        <v>18944</v>
      </c>
      <c r="H5410" s="84" t="s">
        <v>18945</v>
      </c>
      <c r="I5410" s="85" t="s">
        <v>7224</v>
      </c>
    </row>
    <row r="5411" spans="1:9" ht="14.25" customHeight="1" x14ac:dyDescent="0.25">
      <c r="A5411" s="131" t="s">
        <v>18946</v>
      </c>
      <c r="B5411" s="64" t="s">
        <v>18947</v>
      </c>
      <c r="C5411" s="65">
        <v>47</v>
      </c>
      <c r="D5411" s="66">
        <v>44173</v>
      </c>
      <c r="E5411" s="66">
        <v>44193</v>
      </c>
      <c r="F5411" s="131" t="s">
        <v>2520</v>
      </c>
      <c r="G5411" s="202" t="s">
        <v>18948</v>
      </c>
      <c r="H5411" s="67"/>
      <c r="I5411" s="68"/>
    </row>
    <row r="5412" spans="1:9" ht="14.25" customHeight="1" x14ac:dyDescent="0.25">
      <c r="A5412" s="135" t="s">
        <v>18949</v>
      </c>
      <c r="B5412" s="81" t="s">
        <v>18950</v>
      </c>
      <c r="C5412" s="82">
        <v>47</v>
      </c>
      <c r="D5412" s="83">
        <v>44173</v>
      </c>
      <c r="E5412" s="83">
        <v>44193</v>
      </c>
      <c r="F5412" s="135" t="s">
        <v>2635</v>
      </c>
      <c r="G5412" s="208" t="s">
        <v>18951</v>
      </c>
      <c r="H5412" s="84" t="s">
        <v>18945</v>
      </c>
      <c r="I5412" s="85" t="s">
        <v>7224</v>
      </c>
    </row>
    <row r="5413" spans="1:9" ht="14.25" customHeight="1" x14ac:dyDescent="0.25">
      <c r="A5413" s="204" t="s">
        <v>18952</v>
      </c>
      <c r="B5413" s="120" t="s">
        <v>18953</v>
      </c>
      <c r="C5413" s="170">
        <v>47</v>
      </c>
      <c r="D5413" s="99">
        <v>44173</v>
      </c>
      <c r="E5413" s="99">
        <v>44193</v>
      </c>
      <c r="F5413" s="204" t="s">
        <v>97</v>
      </c>
      <c r="G5413" s="205" t="s">
        <v>18954</v>
      </c>
      <c r="H5413" s="70"/>
      <c r="I5413" s="206"/>
    </row>
    <row r="5414" spans="1:9" ht="14.25" customHeight="1" x14ac:dyDescent="0.25">
      <c r="A5414" s="71" t="s">
        <v>18955</v>
      </c>
      <c r="B5414" s="64" t="s">
        <v>18956</v>
      </c>
      <c r="C5414" s="63">
        <v>47</v>
      </c>
      <c r="D5414" s="66">
        <v>44173</v>
      </c>
      <c r="E5414" s="66">
        <v>44193</v>
      </c>
      <c r="F5414" s="71" t="s">
        <v>97</v>
      </c>
      <c r="G5414" s="94" t="s">
        <v>18957</v>
      </c>
      <c r="H5414" s="64"/>
      <c r="I5414" s="68"/>
    </row>
    <row r="5415" spans="1:9" ht="14.25" customHeight="1" x14ac:dyDescent="0.25">
      <c r="A5415" s="131" t="s">
        <v>18958</v>
      </c>
      <c r="B5415" s="157" t="s">
        <v>12991</v>
      </c>
      <c r="C5415" s="65">
        <v>47</v>
      </c>
      <c r="D5415" s="193">
        <v>44173</v>
      </c>
      <c r="E5415" s="193">
        <v>44193</v>
      </c>
      <c r="F5415" s="131" t="s">
        <v>45</v>
      </c>
      <c r="G5415" s="202" t="s">
        <v>18959</v>
      </c>
      <c r="H5415" s="124"/>
      <c r="I5415" s="209"/>
    </row>
    <row r="5416" spans="1:9" ht="14.25" customHeight="1" x14ac:dyDescent="0.25">
      <c r="A5416" s="131" t="s">
        <v>18960</v>
      </c>
      <c r="B5416" s="64" t="s">
        <v>18961</v>
      </c>
      <c r="C5416" s="65">
        <v>47</v>
      </c>
      <c r="D5416" s="66">
        <v>44173</v>
      </c>
      <c r="E5416" s="66">
        <v>44193</v>
      </c>
      <c r="F5416" s="131" t="s">
        <v>3230</v>
      </c>
      <c r="G5416" s="202" t="s">
        <v>18962</v>
      </c>
      <c r="H5416" s="67"/>
      <c r="I5416" s="68"/>
    </row>
    <row r="5417" spans="1:9" ht="14.25" customHeight="1" x14ac:dyDescent="0.25">
      <c r="A5417" s="131" t="s">
        <v>18963</v>
      </c>
      <c r="B5417" s="64" t="s">
        <v>18964</v>
      </c>
      <c r="C5417" s="65">
        <v>47</v>
      </c>
      <c r="D5417" s="66">
        <v>44173</v>
      </c>
      <c r="E5417" s="66">
        <v>44193</v>
      </c>
      <c r="F5417" s="131" t="s">
        <v>5154</v>
      </c>
      <c r="G5417" s="202" t="s">
        <v>18965</v>
      </c>
      <c r="H5417" s="67"/>
      <c r="I5417" s="68"/>
    </row>
    <row r="5418" spans="1:9" ht="14.25" customHeight="1" x14ac:dyDescent="0.25">
      <c r="A5418" s="131" t="s">
        <v>18966</v>
      </c>
      <c r="B5418" s="64" t="s">
        <v>18088</v>
      </c>
      <c r="C5418" s="65">
        <v>47</v>
      </c>
      <c r="D5418" s="66">
        <v>44173</v>
      </c>
      <c r="E5418" s="66">
        <v>44193</v>
      </c>
      <c r="F5418" s="131" t="s">
        <v>980</v>
      </c>
      <c r="G5418" s="202" t="s">
        <v>18967</v>
      </c>
      <c r="H5418" s="67"/>
      <c r="I5418" s="68"/>
    </row>
    <row r="5419" spans="1:9" ht="14.25" customHeight="1" x14ac:dyDescent="0.25">
      <c r="A5419" s="131" t="s">
        <v>18968</v>
      </c>
      <c r="B5419" s="64" t="s">
        <v>18969</v>
      </c>
      <c r="C5419" s="65">
        <v>47</v>
      </c>
      <c r="D5419" s="66">
        <v>44173</v>
      </c>
      <c r="E5419" s="66">
        <v>44193</v>
      </c>
      <c r="F5419" s="131" t="s">
        <v>129</v>
      </c>
      <c r="G5419" s="202" t="s">
        <v>18970</v>
      </c>
      <c r="H5419" s="67"/>
      <c r="I5419" s="68"/>
    </row>
    <row r="5420" spans="1:9" ht="14.25" customHeight="1" x14ac:dyDescent="0.25">
      <c r="A5420" s="131" t="s">
        <v>18971</v>
      </c>
      <c r="B5420" s="64" t="s">
        <v>18969</v>
      </c>
      <c r="C5420" s="65">
        <v>47</v>
      </c>
      <c r="D5420" s="66">
        <v>44173</v>
      </c>
      <c r="E5420" s="66">
        <v>44193</v>
      </c>
      <c r="F5420" s="131" t="s">
        <v>129</v>
      </c>
      <c r="G5420" s="202" t="s">
        <v>18972</v>
      </c>
      <c r="H5420" s="67"/>
      <c r="I5420" s="68"/>
    </row>
    <row r="5421" spans="1:9" ht="14.25" customHeight="1" x14ac:dyDescent="0.25">
      <c r="A5421" s="131" t="s">
        <v>18973</v>
      </c>
      <c r="B5421" s="64" t="s">
        <v>18974</v>
      </c>
      <c r="C5421" s="65">
        <v>47</v>
      </c>
      <c r="D5421" s="66">
        <v>44173</v>
      </c>
      <c r="E5421" s="66">
        <v>44193</v>
      </c>
      <c r="F5421" s="131" t="s">
        <v>129</v>
      </c>
      <c r="G5421" s="202" t="s">
        <v>18975</v>
      </c>
      <c r="H5421" s="67"/>
      <c r="I5421" s="68"/>
    </row>
    <row r="5422" spans="1:9" s="73" customFormat="1" ht="14.25" customHeight="1" x14ac:dyDescent="0.25">
      <c r="A5422" s="131" t="s">
        <v>18976</v>
      </c>
      <c r="B5422" s="64" t="s">
        <v>11163</v>
      </c>
      <c r="C5422" s="65">
        <v>47</v>
      </c>
      <c r="D5422" s="66">
        <v>44173</v>
      </c>
      <c r="E5422" s="66">
        <v>44193</v>
      </c>
      <c r="F5422" s="131" t="s">
        <v>129</v>
      </c>
      <c r="G5422" s="202" t="s">
        <v>18977</v>
      </c>
      <c r="H5422" s="67"/>
      <c r="I5422" s="72"/>
    </row>
    <row r="5423" spans="1:9" ht="14.25" customHeight="1" x14ac:dyDescent="0.25">
      <c r="A5423" s="131" t="s">
        <v>18978</v>
      </c>
      <c r="B5423" s="64" t="s">
        <v>7363</v>
      </c>
      <c r="C5423" s="65">
        <v>47</v>
      </c>
      <c r="D5423" s="66">
        <v>44173</v>
      </c>
      <c r="E5423" s="66">
        <v>44193</v>
      </c>
      <c r="F5423" s="131" t="s">
        <v>312</v>
      </c>
      <c r="G5423" s="202" t="s">
        <v>18979</v>
      </c>
      <c r="H5423" s="67"/>
      <c r="I5423" s="68"/>
    </row>
    <row r="5424" spans="1:9" ht="14.25" customHeight="1" x14ac:dyDescent="0.25">
      <c r="A5424" s="131" t="s">
        <v>18980</v>
      </c>
      <c r="B5424" s="64" t="s">
        <v>4256</v>
      </c>
      <c r="C5424" s="65">
        <v>47</v>
      </c>
      <c r="D5424" s="66">
        <v>44173</v>
      </c>
      <c r="E5424" s="66">
        <v>44193</v>
      </c>
      <c r="F5424" s="131" t="s">
        <v>2724</v>
      </c>
      <c r="G5424" s="202" t="s">
        <v>18981</v>
      </c>
      <c r="H5424" s="67"/>
      <c r="I5424" s="68"/>
    </row>
    <row r="5425" spans="1:9" ht="14.25" customHeight="1" x14ac:dyDescent="0.25">
      <c r="A5425" s="131" t="s">
        <v>18982</v>
      </c>
      <c r="B5425" s="64" t="s">
        <v>18983</v>
      </c>
      <c r="C5425" s="65">
        <v>47</v>
      </c>
      <c r="D5425" s="66">
        <v>44173</v>
      </c>
      <c r="E5425" s="66">
        <v>44193</v>
      </c>
      <c r="F5425" s="131" t="s">
        <v>2724</v>
      </c>
      <c r="G5425" s="202" t="s">
        <v>18984</v>
      </c>
      <c r="H5425" s="67"/>
      <c r="I5425" s="68"/>
    </row>
    <row r="5426" spans="1:9" ht="14.25" customHeight="1" x14ac:dyDescent="0.25">
      <c r="A5426" s="131" t="s">
        <v>18985</v>
      </c>
      <c r="B5426" s="64" t="s">
        <v>18986</v>
      </c>
      <c r="C5426" s="65">
        <v>47</v>
      </c>
      <c r="D5426" s="66">
        <v>44173</v>
      </c>
      <c r="E5426" s="66">
        <v>44193</v>
      </c>
      <c r="F5426" s="131" t="s">
        <v>2724</v>
      </c>
      <c r="G5426" s="202" t="s">
        <v>18987</v>
      </c>
      <c r="H5426" s="67"/>
      <c r="I5426" s="68"/>
    </row>
    <row r="5427" spans="1:9" ht="14.25" customHeight="1" x14ac:dyDescent="0.25">
      <c r="A5427" s="135" t="s">
        <v>18988</v>
      </c>
      <c r="B5427" s="81" t="s">
        <v>7176</v>
      </c>
      <c r="C5427" s="82">
        <v>47</v>
      </c>
      <c r="D5427" s="83">
        <v>44173</v>
      </c>
      <c r="E5427" s="83">
        <v>44193</v>
      </c>
      <c r="F5427" s="135" t="s">
        <v>2724</v>
      </c>
      <c r="G5427" s="208" t="s">
        <v>18989</v>
      </c>
      <c r="H5427" s="84" t="s">
        <v>7259</v>
      </c>
      <c r="I5427" s="85" t="s">
        <v>7224</v>
      </c>
    </row>
    <row r="5428" spans="1:9" ht="14.25" customHeight="1" x14ac:dyDescent="0.25">
      <c r="A5428" s="131" t="s">
        <v>18990</v>
      </c>
      <c r="B5428" s="64" t="s">
        <v>8101</v>
      </c>
      <c r="C5428" s="65">
        <v>47</v>
      </c>
      <c r="D5428" s="66">
        <v>44173</v>
      </c>
      <c r="E5428" s="66">
        <v>44193</v>
      </c>
      <c r="F5428" s="131" t="s">
        <v>5225</v>
      </c>
      <c r="G5428" s="202" t="s">
        <v>18991</v>
      </c>
      <c r="H5428" s="67"/>
      <c r="I5428" s="72"/>
    </row>
    <row r="5429" spans="1:9" ht="14.25" customHeight="1" x14ac:dyDescent="0.25">
      <c r="A5429" s="134" t="s">
        <v>18992</v>
      </c>
      <c r="B5429" s="17" t="s">
        <v>13525</v>
      </c>
      <c r="C5429" s="60">
        <v>47</v>
      </c>
      <c r="D5429" s="61">
        <v>44173</v>
      </c>
      <c r="E5429" s="61">
        <v>44193</v>
      </c>
      <c r="F5429" s="134" t="s">
        <v>539</v>
      </c>
      <c r="G5429" s="203" t="s">
        <v>18993</v>
      </c>
      <c r="H5429" s="62" t="s">
        <v>9894</v>
      </c>
      <c r="I5429" s="59" t="s">
        <v>7129</v>
      </c>
    </row>
    <row r="5430" spans="1:9" ht="14.25" customHeight="1" x14ac:dyDescent="0.25">
      <c r="A5430" s="134" t="s">
        <v>18994</v>
      </c>
      <c r="B5430" s="17" t="s">
        <v>13525</v>
      </c>
      <c r="C5430" s="60">
        <v>47</v>
      </c>
      <c r="D5430" s="61">
        <v>44173</v>
      </c>
      <c r="E5430" s="61">
        <v>44193</v>
      </c>
      <c r="F5430" s="134" t="s">
        <v>539</v>
      </c>
      <c r="G5430" s="203" t="s">
        <v>18995</v>
      </c>
      <c r="H5430" s="62" t="s">
        <v>9894</v>
      </c>
      <c r="I5430" s="59" t="s">
        <v>7129</v>
      </c>
    </row>
    <row r="5431" spans="1:9" ht="14.25" customHeight="1" x14ac:dyDescent="0.25">
      <c r="A5431" s="131" t="s">
        <v>18996</v>
      </c>
      <c r="B5431" s="64" t="s">
        <v>18997</v>
      </c>
      <c r="C5431" s="65">
        <v>47</v>
      </c>
      <c r="D5431" s="66">
        <v>44173</v>
      </c>
      <c r="E5431" s="66">
        <v>44193</v>
      </c>
      <c r="F5431" s="131" t="s">
        <v>332</v>
      </c>
      <c r="G5431" s="202" t="s">
        <v>18998</v>
      </c>
      <c r="H5431" s="67"/>
      <c r="I5431" s="68"/>
    </row>
    <row r="5432" spans="1:9" s="73" customFormat="1" ht="14.25" customHeight="1" x14ac:dyDescent="0.25">
      <c r="A5432" s="134" t="s">
        <v>18999</v>
      </c>
      <c r="B5432" s="17" t="s">
        <v>19000</v>
      </c>
      <c r="C5432" s="60">
        <v>47</v>
      </c>
      <c r="D5432" s="61">
        <v>44173</v>
      </c>
      <c r="E5432" s="61">
        <v>44193</v>
      </c>
      <c r="F5432" s="134" t="s">
        <v>332</v>
      </c>
      <c r="G5432" s="203" t="s">
        <v>19001</v>
      </c>
      <c r="H5432" s="62" t="s">
        <v>9894</v>
      </c>
      <c r="I5432" s="59" t="s">
        <v>7129</v>
      </c>
    </row>
    <row r="5433" spans="1:9" ht="14.25" customHeight="1" x14ac:dyDescent="0.25">
      <c r="A5433" s="131" t="s">
        <v>19002</v>
      </c>
      <c r="B5433" s="64" t="s">
        <v>12555</v>
      </c>
      <c r="C5433" s="65">
        <v>47</v>
      </c>
      <c r="D5433" s="66">
        <v>44173</v>
      </c>
      <c r="E5433" s="66">
        <v>44193</v>
      </c>
      <c r="F5433" s="131" t="s">
        <v>1963</v>
      </c>
      <c r="G5433" s="202" t="s">
        <v>19003</v>
      </c>
      <c r="H5433" s="67"/>
      <c r="I5433" s="68"/>
    </row>
    <row r="5434" spans="1:9" ht="14.25" customHeight="1" x14ac:dyDescent="0.25">
      <c r="A5434" s="131" t="s">
        <v>19004</v>
      </c>
      <c r="B5434" s="64" t="s">
        <v>8101</v>
      </c>
      <c r="C5434" s="65">
        <v>47</v>
      </c>
      <c r="D5434" s="66">
        <v>44173</v>
      </c>
      <c r="E5434" s="66">
        <v>44193</v>
      </c>
      <c r="F5434" s="131" t="s">
        <v>5326</v>
      </c>
      <c r="G5434" s="202" t="s">
        <v>19005</v>
      </c>
      <c r="H5434" s="67"/>
      <c r="I5434" s="68"/>
    </row>
    <row r="5435" spans="1:9" s="73" customFormat="1" ht="14.25" customHeight="1" x14ac:dyDescent="0.25">
      <c r="A5435" s="131" t="s">
        <v>19006</v>
      </c>
      <c r="B5435" s="64" t="s">
        <v>7959</v>
      </c>
      <c r="C5435" s="65">
        <v>47</v>
      </c>
      <c r="D5435" s="66">
        <v>44173</v>
      </c>
      <c r="E5435" s="66">
        <v>44193</v>
      </c>
      <c r="F5435" s="131" t="s">
        <v>5339</v>
      </c>
      <c r="G5435" s="202" t="s">
        <v>19007</v>
      </c>
      <c r="H5435" s="67"/>
      <c r="I5435" s="68"/>
    </row>
    <row r="5436" spans="1:9" ht="14.25" customHeight="1" x14ac:dyDescent="0.25">
      <c r="A5436" s="135" t="s">
        <v>19008</v>
      </c>
      <c r="B5436" s="81" t="s">
        <v>7188</v>
      </c>
      <c r="C5436" s="82">
        <v>47</v>
      </c>
      <c r="D5436" s="83">
        <v>44173</v>
      </c>
      <c r="E5436" s="83">
        <v>44193</v>
      </c>
      <c r="F5436" s="135" t="s">
        <v>5352</v>
      </c>
      <c r="G5436" s="208" t="s">
        <v>19009</v>
      </c>
      <c r="H5436" s="84" t="s">
        <v>13638</v>
      </c>
      <c r="I5436" s="85" t="s">
        <v>7224</v>
      </c>
    </row>
    <row r="5437" spans="1:9" ht="14.25" customHeight="1" x14ac:dyDescent="0.25">
      <c r="A5437" s="134" t="s">
        <v>19010</v>
      </c>
      <c r="B5437" s="17" t="s">
        <v>19011</v>
      </c>
      <c r="C5437" s="60">
        <v>47</v>
      </c>
      <c r="D5437" s="61">
        <v>44173</v>
      </c>
      <c r="E5437" s="61">
        <v>44193</v>
      </c>
      <c r="F5437" s="134" t="s">
        <v>5369</v>
      </c>
      <c r="G5437" s="203" t="s">
        <v>19012</v>
      </c>
      <c r="H5437" s="62" t="s">
        <v>4387</v>
      </c>
      <c r="I5437" s="59" t="s">
        <v>7129</v>
      </c>
    </row>
    <row r="5438" spans="1:9" s="75" customFormat="1" ht="14.25" customHeight="1" x14ac:dyDescent="0.25">
      <c r="A5438" s="131" t="s">
        <v>19013</v>
      </c>
      <c r="B5438" s="64" t="s">
        <v>7478</v>
      </c>
      <c r="C5438" s="65">
        <v>47</v>
      </c>
      <c r="D5438" s="66">
        <v>44173</v>
      </c>
      <c r="E5438" s="66">
        <v>44193</v>
      </c>
      <c r="F5438" s="131" t="s">
        <v>882</v>
      </c>
      <c r="G5438" s="202" t="s">
        <v>19014</v>
      </c>
      <c r="H5438" s="77"/>
      <c r="I5438" s="68"/>
    </row>
    <row r="5439" spans="1:9" ht="14.25" customHeight="1" x14ac:dyDescent="0.25">
      <c r="A5439" s="131" t="s">
        <v>19015</v>
      </c>
      <c r="B5439" s="64" t="s">
        <v>4249</v>
      </c>
      <c r="C5439" s="65">
        <v>47</v>
      </c>
      <c r="D5439" s="66">
        <v>44173</v>
      </c>
      <c r="E5439" s="66">
        <v>44193</v>
      </c>
      <c r="F5439" s="131" t="s">
        <v>5393</v>
      </c>
      <c r="G5439" s="202" t="s">
        <v>19016</v>
      </c>
      <c r="H5439" s="67"/>
      <c r="I5439" s="68"/>
    </row>
    <row r="5440" spans="1:9" ht="14.25" customHeight="1" x14ac:dyDescent="0.25">
      <c r="A5440" s="131" t="s">
        <v>19017</v>
      </c>
      <c r="B5440" s="64" t="s">
        <v>4249</v>
      </c>
      <c r="C5440" s="65">
        <v>47</v>
      </c>
      <c r="D5440" s="66">
        <v>44173</v>
      </c>
      <c r="E5440" s="66">
        <v>44193</v>
      </c>
      <c r="F5440" s="131" t="s">
        <v>5393</v>
      </c>
      <c r="G5440" s="202" t="s">
        <v>19018</v>
      </c>
      <c r="H5440" s="67"/>
      <c r="I5440" s="68"/>
    </row>
    <row r="5441" spans="1:9" s="73" customFormat="1" ht="14.25" customHeight="1" x14ac:dyDescent="0.25">
      <c r="A5441" s="131" t="s">
        <v>19019</v>
      </c>
      <c r="B5441" s="64" t="s">
        <v>4019</v>
      </c>
      <c r="C5441" s="65">
        <v>47</v>
      </c>
      <c r="D5441" s="66">
        <v>44173</v>
      </c>
      <c r="E5441" s="66">
        <v>44193</v>
      </c>
      <c r="F5441" s="131" t="s">
        <v>698</v>
      </c>
      <c r="G5441" s="202" t="s">
        <v>19020</v>
      </c>
      <c r="H5441" s="67"/>
      <c r="I5441" s="68"/>
    </row>
    <row r="5442" spans="1:9" ht="14.25" customHeight="1" x14ac:dyDescent="0.25">
      <c r="A5442" s="135" t="s">
        <v>19021</v>
      </c>
      <c r="B5442" s="81" t="s">
        <v>7399</v>
      </c>
      <c r="C5442" s="82">
        <v>47</v>
      </c>
      <c r="D5442" s="83">
        <v>44173</v>
      </c>
      <c r="E5442" s="83">
        <v>44193</v>
      </c>
      <c r="F5442" s="135" t="s">
        <v>698</v>
      </c>
      <c r="G5442" s="208" t="s">
        <v>19022</v>
      </c>
      <c r="H5442" s="84" t="s">
        <v>13638</v>
      </c>
      <c r="I5442" s="85" t="s">
        <v>7224</v>
      </c>
    </row>
    <row r="5443" spans="1:9" ht="14.25" customHeight="1" x14ac:dyDescent="0.25">
      <c r="A5443" s="131" t="s">
        <v>19023</v>
      </c>
      <c r="B5443" s="64" t="s">
        <v>7538</v>
      </c>
      <c r="C5443" s="65">
        <v>47</v>
      </c>
      <c r="D5443" s="66">
        <v>44173</v>
      </c>
      <c r="E5443" s="66">
        <v>44193</v>
      </c>
      <c r="F5443" s="131" t="s">
        <v>728</v>
      </c>
      <c r="G5443" s="202" t="s">
        <v>19024</v>
      </c>
      <c r="H5443" s="67"/>
      <c r="I5443" s="72"/>
    </row>
    <row r="5444" spans="1:9" ht="14.25" customHeight="1" x14ac:dyDescent="0.25">
      <c r="A5444" s="134" t="s">
        <v>19025</v>
      </c>
      <c r="B5444" s="17" t="s">
        <v>15986</v>
      </c>
      <c r="C5444" s="60">
        <v>47</v>
      </c>
      <c r="D5444" s="61">
        <v>44173</v>
      </c>
      <c r="E5444" s="61">
        <v>44193</v>
      </c>
      <c r="F5444" s="134" t="s">
        <v>3750</v>
      </c>
      <c r="G5444" s="203" t="s">
        <v>19026</v>
      </c>
      <c r="H5444" s="62" t="s">
        <v>17764</v>
      </c>
      <c r="I5444" s="59" t="s">
        <v>7129</v>
      </c>
    </row>
    <row r="5445" spans="1:9" s="73" customFormat="1" ht="14.25" customHeight="1" x14ac:dyDescent="0.25">
      <c r="A5445" s="131" t="s">
        <v>19027</v>
      </c>
      <c r="B5445" s="64" t="s">
        <v>10866</v>
      </c>
      <c r="C5445" s="65">
        <v>47</v>
      </c>
      <c r="D5445" s="66">
        <v>44173</v>
      </c>
      <c r="E5445" s="66">
        <v>44193</v>
      </c>
      <c r="F5445" s="131" t="s">
        <v>1644</v>
      </c>
      <c r="G5445" s="202" t="s">
        <v>19028</v>
      </c>
      <c r="H5445" s="67"/>
      <c r="I5445" s="68"/>
    </row>
    <row r="5446" spans="1:9" ht="14.25" customHeight="1" x14ac:dyDescent="0.25">
      <c r="A5446" s="131" t="s">
        <v>19029</v>
      </c>
      <c r="B5446" s="64" t="s">
        <v>4024</v>
      </c>
      <c r="C5446" s="65">
        <v>47</v>
      </c>
      <c r="D5446" s="66">
        <v>44173</v>
      </c>
      <c r="E5446" s="66">
        <v>44193</v>
      </c>
      <c r="F5446" s="131" t="s">
        <v>151</v>
      </c>
      <c r="G5446" s="202" t="s">
        <v>19030</v>
      </c>
      <c r="H5446" s="67"/>
      <c r="I5446" s="68"/>
    </row>
    <row r="5447" spans="1:9" ht="14.25" customHeight="1" x14ac:dyDescent="0.25">
      <c r="A5447" s="131" t="s">
        <v>19031</v>
      </c>
      <c r="B5447" s="64" t="s">
        <v>4024</v>
      </c>
      <c r="C5447" s="65">
        <v>47</v>
      </c>
      <c r="D5447" s="66">
        <v>44173</v>
      </c>
      <c r="E5447" s="66">
        <v>44193</v>
      </c>
      <c r="F5447" s="131" t="s">
        <v>151</v>
      </c>
      <c r="G5447" s="202" t="s">
        <v>19032</v>
      </c>
      <c r="H5447" s="67"/>
      <c r="I5447" s="68"/>
    </row>
    <row r="5448" spans="1:9" ht="14.25" customHeight="1" x14ac:dyDescent="0.25">
      <c r="A5448" s="131" t="s">
        <v>19033</v>
      </c>
      <c r="B5448" s="64" t="s">
        <v>4024</v>
      </c>
      <c r="C5448" s="65">
        <v>47</v>
      </c>
      <c r="D5448" s="66">
        <v>44173</v>
      </c>
      <c r="E5448" s="66">
        <v>44193</v>
      </c>
      <c r="F5448" s="131" t="s">
        <v>151</v>
      </c>
      <c r="G5448" s="202" t="s">
        <v>19034</v>
      </c>
      <c r="H5448" s="67"/>
      <c r="I5448" s="68"/>
    </row>
    <row r="5449" spans="1:9" ht="14.25" customHeight="1" x14ac:dyDescent="0.25">
      <c r="A5449" s="131" t="s">
        <v>19035</v>
      </c>
      <c r="B5449" s="64" t="s">
        <v>4104</v>
      </c>
      <c r="C5449" s="65">
        <v>47</v>
      </c>
      <c r="D5449" s="66">
        <v>44173</v>
      </c>
      <c r="E5449" s="66">
        <v>44193</v>
      </c>
      <c r="F5449" s="131" t="s">
        <v>550</v>
      </c>
      <c r="G5449" s="202" t="s">
        <v>19036</v>
      </c>
      <c r="H5449" s="67"/>
      <c r="I5449" s="72"/>
    </row>
    <row r="5450" spans="1:9" ht="14.25" customHeight="1" x14ac:dyDescent="0.25">
      <c r="A5450" s="134" t="s">
        <v>19037</v>
      </c>
      <c r="B5450" s="17" t="s">
        <v>4883</v>
      </c>
      <c r="C5450" s="60">
        <v>47</v>
      </c>
      <c r="D5450" s="61">
        <v>44173</v>
      </c>
      <c r="E5450" s="61">
        <v>44193</v>
      </c>
      <c r="F5450" s="134" t="s">
        <v>587</v>
      </c>
      <c r="G5450" s="203" t="s">
        <v>19038</v>
      </c>
      <c r="H5450" s="62" t="s">
        <v>7653</v>
      </c>
      <c r="I5450" s="59" t="s">
        <v>7129</v>
      </c>
    </row>
    <row r="5451" spans="1:9" s="73" customFormat="1" ht="14.25" customHeight="1" x14ac:dyDescent="0.25">
      <c r="A5451" s="135" t="s">
        <v>19039</v>
      </c>
      <c r="B5451" s="81" t="s">
        <v>19040</v>
      </c>
      <c r="C5451" s="82">
        <v>47</v>
      </c>
      <c r="D5451" s="83">
        <v>44173</v>
      </c>
      <c r="E5451" s="83">
        <v>44193</v>
      </c>
      <c r="F5451" s="135" t="s">
        <v>422</v>
      </c>
      <c r="G5451" s="208" t="s">
        <v>19041</v>
      </c>
      <c r="H5451" s="84" t="s">
        <v>7653</v>
      </c>
      <c r="I5451" s="85" t="s">
        <v>7224</v>
      </c>
    </row>
    <row r="5452" spans="1:9" ht="14.25" customHeight="1" x14ac:dyDescent="0.25">
      <c r="A5452" s="134" t="s">
        <v>19042</v>
      </c>
      <c r="B5452" s="17" t="s">
        <v>19043</v>
      </c>
      <c r="C5452" s="60">
        <v>47</v>
      </c>
      <c r="D5452" s="61">
        <v>44173</v>
      </c>
      <c r="E5452" s="61">
        <v>44193</v>
      </c>
      <c r="F5452" s="134" t="s">
        <v>200</v>
      </c>
      <c r="G5452" s="203" t="s">
        <v>19044</v>
      </c>
      <c r="H5452" s="62" t="s">
        <v>7677</v>
      </c>
      <c r="I5452" s="59" t="s">
        <v>7129</v>
      </c>
    </row>
    <row r="5453" spans="1:9" ht="14.25" customHeight="1" x14ac:dyDescent="0.25">
      <c r="A5453" s="131" t="s">
        <v>19045</v>
      </c>
      <c r="B5453" s="64" t="s">
        <v>4081</v>
      </c>
      <c r="C5453" s="65">
        <v>47</v>
      </c>
      <c r="D5453" s="66">
        <v>44173</v>
      </c>
      <c r="E5453" s="66">
        <v>44193</v>
      </c>
      <c r="F5453" s="131" t="s">
        <v>1053</v>
      </c>
      <c r="G5453" s="202" t="s">
        <v>19046</v>
      </c>
      <c r="H5453" s="67"/>
      <c r="I5453" s="68"/>
    </row>
    <row r="5454" spans="1:9" s="103" customFormat="1" ht="14.25" customHeight="1" x14ac:dyDescent="0.25">
      <c r="A5454" s="135" t="s">
        <v>19047</v>
      </c>
      <c r="B5454" s="81" t="s">
        <v>4102</v>
      </c>
      <c r="C5454" s="82">
        <v>47</v>
      </c>
      <c r="D5454" s="83">
        <v>44173</v>
      </c>
      <c r="E5454" s="83">
        <v>44193</v>
      </c>
      <c r="F5454" s="135" t="s">
        <v>3665</v>
      </c>
      <c r="G5454" s="208" t="s">
        <v>19048</v>
      </c>
      <c r="H5454" s="84" t="s">
        <v>18786</v>
      </c>
      <c r="I5454" s="85" t="s">
        <v>7224</v>
      </c>
    </row>
    <row r="5455" spans="1:9" ht="14.25" customHeight="1" x14ac:dyDescent="0.25">
      <c r="A5455" s="215" t="s">
        <v>19049</v>
      </c>
      <c r="B5455" s="111" t="s">
        <v>15528</v>
      </c>
      <c r="C5455" s="197">
        <v>47</v>
      </c>
      <c r="D5455" s="107">
        <v>44173</v>
      </c>
      <c r="E5455" s="107">
        <v>44193</v>
      </c>
      <c r="F5455" s="215" t="s">
        <v>2213</v>
      </c>
      <c r="G5455" s="218" t="s">
        <v>19050</v>
      </c>
      <c r="H5455" s="105" t="s">
        <v>19051</v>
      </c>
      <c r="I5455" s="110" t="s">
        <v>7129</v>
      </c>
    </row>
    <row r="5456" spans="1:9" s="73" customFormat="1" ht="14.25" customHeight="1" x14ac:dyDescent="0.25">
      <c r="A5456" s="71" t="s">
        <v>19052</v>
      </c>
      <c r="B5456" s="64" t="s">
        <v>4050</v>
      </c>
      <c r="C5456" s="63">
        <v>47</v>
      </c>
      <c r="D5456" s="66">
        <v>44173</v>
      </c>
      <c r="E5456" s="66">
        <v>44193</v>
      </c>
      <c r="F5456" s="71" t="s">
        <v>246</v>
      </c>
      <c r="G5456" s="94" t="s">
        <v>19053</v>
      </c>
      <c r="H5456" s="64"/>
      <c r="I5456" s="68"/>
    </row>
    <row r="5457" spans="1:9" ht="14.25" customHeight="1" x14ac:dyDescent="0.25">
      <c r="A5457" s="131" t="s">
        <v>19054</v>
      </c>
      <c r="B5457" s="157" t="s">
        <v>7813</v>
      </c>
      <c r="C5457" s="65">
        <v>47</v>
      </c>
      <c r="D5457" s="193">
        <v>44173</v>
      </c>
      <c r="E5457" s="193">
        <v>44193</v>
      </c>
      <c r="F5457" s="131" t="s">
        <v>5851</v>
      </c>
      <c r="G5457" s="202" t="s">
        <v>19055</v>
      </c>
      <c r="H5457" s="124"/>
      <c r="I5457" s="209"/>
    </row>
    <row r="5458" spans="1:9" ht="14.25" customHeight="1" x14ac:dyDescent="0.25">
      <c r="A5458" s="131" t="s">
        <v>19056</v>
      </c>
      <c r="B5458" s="64" t="s">
        <v>19057</v>
      </c>
      <c r="C5458" s="65">
        <v>47</v>
      </c>
      <c r="D5458" s="66">
        <v>44173</v>
      </c>
      <c r="E5458" s="66">
        <v>44193</v>
      </c>
      <c r="F5458" s="131" t="s">
        <v>5851</v>
      </c>
      <c r="G5458" s="202" t="s">
        <v>19058</v>
      </c>
      <c r="H5458" s="67"/>
      <c r="I5458" s="68"/>
    </row>
    <row r="5459" spans="1:9" ht="14.25" customHeight="1" x14ac:dyDescent="0.25">
      <c r="A5459" s="131" t="s">
        <v>19059</v>
      </c>
      <c r="B5459" s="64" t="s">
        <v>19060</v>
      </c>
      <c r="C5459" s="65">
        <v>47</v>
      </c>
      <c r="D5459" s="66">
        <v>44173</v>
      </c>
      <c r="E5459" s="66">
        <v>44193</v>
      </c>
      <c r="F5459" s="131" t="s">
        <v>725</v>
      </c>
      <c r="G5459" s="202" t="s">
        <v>19061</v>
      </c>
      <c r="H5459" s="67"/>
      <c r="I5459" s="68"/>
    </row>
    <row r="5460" spans="1:9" ht="14.25" customHeight="1" x14ac:dyDescent="0.25">
      <c r="A5460" s="131" t="s">
        <v>19062</v>
      </c>
      <c r="B5460" s="64" t="s">
        <v>7176</v>
      </c>
      <c r="C5460" s="65">
        <v>47</v>
      </c>
      <c r="D5460" s="66">
        <v>44173</v>
      </c>
      <c r="E5460" s="66">
        <v>44193</v>
      </c>
      <c r="F5460" s="131" t="s">
        <v>5921</v>
      </c>
      <c r="G5460" s="202" t="s">
        <v>19063</v>
      </c>
      <c r="H5460" s="67"/>
      <c r="I5460" s="68"/>
    </row>
    <row r="5461" spans="1:9" ht="14.25" customHeight="1" x14ac:dyDescent="0.25">
      <c r="A5461" s="135" t="s">
        <v>19064</v>
      </c>
      <c r="B5461" s="81" t="s">
        <v>7176</v>
      </c>
      <c r="C5461" s="82">
        <v>47</v>
      </c>
      <c r="D5461" s="83">
        <v>44173</v>
      </c>
      <c r="E5461" s="83">
        <v>44193</v>
      </c>
      <c r="F5461" s="135" t="s">
        <v>5926</v>
      </c>
      <c r="G5461" s="208" t="s">
        <v>19065</v>
      </c>
      <c r="H5461" s="84" t="s">
        <v>7259</v>
      </c>
      <c r="I5461" s="85" t="s">
        <v>7224</v>
      </c>
    </row>
    <row r="5462" spans="1:9" s="103" customFormat="1" ht="14.25" customHeight="1" x14ac:dyDescent="0.25">
      <c r="A5462" s="131" t="s">
        <v>19066</v>
      </c>
      <c r="B5462" s="64" t="s">
        <v>7176</v>
      </c>
      <c r="C5462" s="65">
        <v>47</v>
      </c>
      <c r="D5462" s="66">
        <v>44173</v>
      </c>
      <c r="E5462" s="66">
        <v>44193</v>
      </c>
      <c r="F5462" s="131" t="s">
        <v>5926</v>
      </c>
      <c r="G5462" s="202" t="s">
        <v>19067</v>
      </c>
      <c r="H5462" s="67"/>
      <c r="I5462" s="68"/>
    </row>
    <row r="5463" spans="1:9" s="73" customFormat="1" ht="14.25" customHeight="1" x14ac:dyDescent="0.25">
      <c r="A5463" s="131" t="s">
        <v>19068</v>
      </c>
      <c r="B5463" s="64" t="s">
        <v>17892</v>
      </c>
      <c r="C5463" s="65">
        <v>47</v>
      </c>
      <c r="D5463" s="66">
        <v>44173</v>
      </c>
      <c r="E5463" s="66">
        <v>44193</v>
      </c>
      <c r="F5463" s="131" t="s">
        <v>5957</v>
      </c>
      <c r="G5463" s="202" t="s">
        <v>19069</v>
      </c>
      <c r="H5463" s="67"/>
      <c r="I5463" s="72"/>
    </row>
    <row r="5464" spans="1:9" s="73" customFormat="1" ht="14.25" customHeight="1" x14ac:dyDescent="0.25">
      <c r="A5464" s="131" t="s">
        <v>19070</v>
      </c>
      <c r="B5464" s="64" t="s">
        <v>19071</v>
      </c>
      <c r="C5464" s="65">
        <v>47</v>
      </c>
      <c r="D5464" s="66">
        <v>44173</v>
      </c>
      <c r="E5464" s="66">
        <v>44193</v>
      </c>
      <c r="F5464" s="131" t="s">
        <v>284</v>
      </c>
      <c r="G5464" s="202" t="s">
        <v>19072</v>
      </c>
      <c r="H5464" s="67"/>
      <c r="I5464" s="68"/>
    </row>
    <row r="5465" spans="1:9" s="73" customFormat="1" ht="14.25" customHeight="1" x14ac:dyDescent="0.25">
      <c r="A5465" s="131" t="s">
        <v>19073</v>
      </c>
      <c r="B5465" s="64" t="s">
        <v>4331</v>
      </c>
      <c r="C5465" s="65">
        <v>47</v>
      </c>
      <c r="D5465" s="66">
        <v>44173</v>
      </c>
      <c r="E5465" s="66">
        <v>44193</v>
      </c>
      <c r="F5465" s="131" t="s">
        <v>3580</v>
      </c>
      <c r="G5465" s="202" t="s">
        <v>19074</v>
      </c>
      <c r="H5465" s="67"/>
      <c r="I5465" s="68"/>
    </row>
    <row r="5466" spans="1:9" ht="14.25" customHeight="1" x14ac:dyDescent="0.25">
      <c r="A5466" s="204" t="s">
        <v>19075</v>
      </c>
      <c r="B5466" s="120" t="s">
        <v>18562</v>
      </c>
      <c r="C5466" s="170">
        <v>47</v>
      </c>
      <c r="D5466" s="99">
        <v>44173</v>
      </c>
      <c r="E5466" s="99">
        <v>44193</v>
      </c>
      <c r="F5466" s="204" t="s">
        <v>5992</v>
      </c>
      <c r="G5466" s="205" t="s">
        <v>19076</v>
      </c>
      <c r="H5466" s="70"/>
      <c r="I5466" s="206"/>
    </row>
    <row r="5467" spans="1:9" ht="14.25" customHeight="1" x14ac:dyDescent="0.25">
      <c r="A5467" s="88" t="s">
        <v>19077</v>
      </c>
      <c r="B5467" s="81" t="s">
        <v>4331</v>
      </c>
      <c r="C5467" s="80">
        <v>47</v>
      </c>
      <c r="D5467" s="83">
        <v>44173</v>
      </c>
      <c r="E5467" s="83">
        <v>44193</v>
      </c>
      <c r="F5467" s="88" t="s">
        <v>5992</v>
      </c>
      <c r="G5467" s="89" t="s">
        <v>19078</v>
      </c>
      <c r="H5467" s="81" t="s">
        <v>17056</v>
      </c>
      <c r="I5467" s="85" t="s">
        <v>7224</v>
      </c>
    </row>
    <row r="5468" spans="1:9" s="73" customFormat="1" ht="14.25" customHeight="1" x14ac:dyDescent="0.25">
      <c r="A5468" s="131" t="s">
        <v>19079</v>
      </c>
      <c r="B5468" s="157" t="s">
        <v>17992</v>
      </c>
      <c r="C5468" s="65">
        <v>47</v>
      </c>
      <c r="D5468" s="193">
        <v>44173</v>
      </c>
      <c r="E5468" s="193">
        <v>44193</v>
      </c>
      <c r="F5468" s="131" t="s">
        <v>1735</v>
      </c>
      <c r="G5468" s="202" t="s">
        <v>19080</v>
      </c>
      <c r="H5468" s="124" t="s">
        <v>9395</v>
      </c>
      <c r="I5468" s="225"/>
    </row>
    <row r="5469" spans="1:9" s="73" customFormat="1" ht="14.25" customHeight="1" x14ac:dyDescent="0.25">
      <c r="A5469" s="131" t="s">
        <v>19081</v>
      </c>
      <c r="B5469" s="64" t="s">
        <v>7675</v>
      </c>
      <c r="C5469" s="65">
        <v>47</v>
      </c>
      <c r="D5469" s="66">
        <v>44173</v>
      </c>
      <c r="E5469" s="66">
        <v>44193</v>
      </c>
      <c r="F5469" s="131" t="s">
        <v>6059</v>
      </c>
      <c r="G5469" s="202" t="s">
        <v>19082</v>
      </c>
      <c r="H5469" s="67"/>
      <c r="I5469" s="68"/>
    </row>
    <row r="5470" spans="1:9" ht="14.25" customHeight="1" x14ac:dyDescent="0.25">
      <c r="A5470" s="131" t="s">
        <v>19083</v>
      </c>
      <c r="B5470" s="64" t="s">
        <v>19084</v>
      </c>
      <c r="C5470" s="65">
        <v>47</v>
      </c>
      <c r="D5470" s="66">
        <v>44173</v>
      </c>
      <c r="E5470" s="66">
        <v>44193</v>
      </c>
      <c r="F5470" s="131" t="s">
        <v>386</v>
      </c>
      <c r="G5470" s="202" t="s">
        <v>19085</v>
      </c>
      <c r="H5470" s="67"/>
      <c r="I5470" s="68"/>
    </row>
    <row r="5471" spans="1:9" ht="14.25" customHeight="1" x14ac:dyDescent="0.25">
      <c r="A5471" s="135" t="s">
        <v>19086</v>
      </c>
      <c r="B5471" s="81" t="s">
        <v>12121</v>
      </c>
      <c r="C5471" s="82">
        <v>47</v>
      </c>
      <c r="D5471" s="83">
        <v>44173</v>
      </c>
      <c r="E5471" s="83">
        <v>44193</v>
      </c>
      <c r="F5471" s="135" t="s">
        <v>478</v>
      </c>
      <c r="G5471" s="208" t="s">
        <v>19087</v>
      </c>
      <c r="H5471" s="84" t="s">
        <v>7870</v>
      </c>
      <c r="I5471" s="85" t="s">
        <v>7224</v>
      </c>
    </row>
    <row r="5472" spans="1:9" ht="14.25" customHeight="1" x14ac:dyDescent="0.25">
      <c r="A5472" s="135" t="s">
        <v>19088</v>
      </c>
      <c r="B5472" s="81" t="s">
        <v>12121</v>
      </c>
      <c r="C5472" s="82">
        <v>47</v>
      </c>
      <c r="D5472" s="83">
        <v>44173</v>
      </c>
      <c r="E5472" s="83">
        <v>44193</v>
      </c>
      <c r="F5472" s="135" t="s">
        <v>478</v>
      </c>
      <c r="G5472" s="208" t="s">
        <v>19089</v>
      </c>
      <c r="H5472" s="84" t="s">
        <v>7870</v>
      </c>
      <c r="I5472" s="85" t="s">
        <v>7224</v>
      </c>
    </row>
    <row r="5473" spans="1:9" s="73" customFormat="1" ht="14.25" customHeight="1" x14ac:dyDescent="0.25">
      <c r="A5473" s="135" t="s">
        <v>19090</v>
      </c>
      <c r="B5473" s="81" t="s">
        <v>12121</v>
      </c>
      <c r="C5473" s="82">
        <v>47</v>
      </c>
      <c r="D5473" s="83">
        <v>44173</v>
      </c>
      <c r="E5473" s="83">
        <v>44193</v>
      </c>
      <c r="F5473" s="135" t="s">
        <v>478</v>
      </c>
      <c r="G5473" s="208" t="s">
        <v>19091</v>
      </c>
      <c r="H5473" s="84" t="s">
        <v>7870</v>
      </c>
      <c r="I5473" s="85" t="s">
        <v>7224</v>
      </c>
    </row>
    <row r="5474" spans="1:9" ht="14.25" customHeight="1" x14ac:dyDescent="0.25">
      <c r="A5474" s="134" t="s">
        <v>19092</v>
      </c>
      <c r="B5474" s="17" t="s">
        <v>7860</v>
      </c>
      <c r="C5474" s="60">
        <v>47</v>
      </c>
      <c r="D5474" s="61">
        <v>44173</v>
      </c>
      <c r="E5474" s="61">
        <v>44193</v>
      </c>
      <c r="F5474" s="134" t="s">
        <v>2228</v>
      </c>
      <c r="G5474" s="203" t="s">
        <v>19093</v>
      </c>
      <c r="H5474" s="62" t="s">
        <v>7677</v>
      </c>
      <c r="I5474" s="59" t="s">
        <v>7129</v>
      </c>
    </row>
    <row r="5475" spans="1:9" ht="14.25" customHeight="1" x14ac:dyDescent="0.25">
      <c r="A5475" s="131" t="s">
        <v>19094</v>
      </c>
      <c r="B5475" s="64" t="s">
        <v>7954</v>
      </c>
      <c r="C5475" s="65">
        <v>47</v>
      </c>
      <c r="D5475" s="66">
        <v>44173</v>
      </c>
      <c r="E5475" s="66">
        <v>44193</v>
      </c>
      <c r="F5475" s="131" t="s">
        <v>115</v>
      </c>
      <c r="G5475" s="202" t="s">
        <v>19095</v>
      </c>
      <c r="H5475" s="67"/>
      <c r="I5475" s="68"/>
    </row>
    <row r="5476" spans="1:9" ht="14.25" customHeight="1" x14ac:dyDescent="0.25">
      <c r="A5476" s="204" t="s">
        <v>19096</v>
      </c>
      <c r="B5476" s="120" t="s">
        <v>9065</v>
      </c>
      <c r="C5476" s="170">
        <v>47</v>
      </c>
      <c r="D5476" s="99">
        <v>44173</v>
      </c>
      <c r="E5476" s="99">
        <v>44193</v>
      </c>
      <c r="F5476" s="204" t="s">
        <v>307</v>
      </c>
      <c r="G5476" s="205" t="s">
        <v>19097</v>
      </c>
      <c r="H5476" s="70"/>
      <c r="I5476" s="212"/>
    </row>
    <row r="5477" spans="1:9" ht="14.25" customHeight="1" x14ac:dyDescent="0.25">
      <c r="A5477" s="71" t="s">
        <v>19098</v>
      </c>
      <c r="B5477" s="64" t="s">
        <v>8973</v>
      </c>
      <c r="C5477" s="63">
        <v>47</v>
      </c>
      <c r="D5477" s="66">
        <v>44173</v>
      </c>
      <c r="E5477" s="66">
        <v>44193</v>
      </c>
      <c r="F5477" s="71" t="s">
        <v>501</v>
      </c>
      <c r="G5477" s="94" t="s">
        <v>19099</v>
      </c>
      <c r="H5477" s="64"/>
      <c r="I5477" s="72"/>
    </row>
    <row r="5478" spans="1:9" ht="14.25" customHeight="1" x14ac:dyDescent="0.25">
      <c r="A5478" s="131" t="s">
        <v>19100</v>
      </c>
      <c r="B5478" s="157" t="s">
        <v>7345</v>
      </c>
      <c r="C5478" s="65">
        <v>47</v>
      </c>
      <c r="D5478" s="193">
        <v>44173</v>
      </c>
      <c r="E5478" s="193">
        <v>44193</v>
      </c>
      <c r="F5478" s="131" t="s">
        <v>112</v>
      </c>
      <c r="G5478" s="202" t="s">
        <v>19101</v>
      </c>
      <c r="H5478" s="124"/>
      <c r="I5478" s="209"/>
    </row>
    <row r="5479" spans="1:9" ht="14.25" customHeight="1" x14ac:dyDescent="0.25">
      <c r="A5479" s="131" t="s">
        <v>19102</v>
      </c>
      <c r="B5479" s="64" t="s">
        <v>19103</v>
      </c>
      <c r="C5479" s="65">
        <v>47</v>
      </c>
      <c r="D5479" s="66">
        <v>44173</v>
      </c>
      <c r="E5479" s="66">
        <v>44193</v>
      </c>
      <c r="F5479" s="131" t="s">
        <v>112</v>
      </c>
      <c r="G5479" s="202" t="s">
        <v>19104</v>
      </c>
      <c r="H5479" s="67"/>
      <c r="I5479" s="68"/>
    </row>
    <row r="5480" spans="1:9" ht="14.25" customHeight="1" x14ac:dyDescent="0.25">
      <c r="A5480" s="204" t="s">
        <v>19105</v>
      </c>
      <c r="B5480" s="120" t="s">
        <v>7954</v>
      </c>
      <c r="C5480" s="170">
        <v>47</v>
      </c>
      <c r="D5480" s="99">
        <v>44173</v>
      </c>
      <c r="E5480" s="99">
        <v>44193</v>
      </c>
      <c r="F5480" s="204" t="s">
        <v>112</v>
      </c>
      <c r="G5480" s="205" t="s">
        <v>19106</v>
      </c>
      <c r="H5480" s="70"/>
      <c r="I5480" s="206"/>
    </row>
    <row r="5481" spans="1:9" ht="14.25" customHeight="1" x14ac:dyDescent="0.25">
      <c r="A5481" s="71" t="s">
        <v>19107</v>
      </c>
      <c r="B5481" s="64" t="s">
        <v>16399</v>
      </c>
      <c r="C5481" s="63">
        <v>47</v>
      </c>
      <c r="D5481" s="66">
        <v>44173</v>
      </c>
      <c r="E5481" s="66">
        <v>44193</v>
      </c>
      <c r="F5481" s="71" t="s">
        <v>112</v>
      </c>
      <c r="G5481" s="94" t="s">
        <v>19108</v>
      </c>
      <c r="H5481" s="64"/>
      <c r="I5481" s="68"/>
    </row>
    <row r="5482" spans="1:9" ht="14.25" customHeight="1" x14ac:dyDescent="0.25">
      <c r="A5482" s="135" t="s">
        <v>19109</v>
      </c>
      <c r="B5482" s="158" t="s">
        <v>4446</v>
      </c>
      <c r="C5482" s="82">
        <v>47</v>
      </c>
      <c r="D5482" s="213">
        <v>44173</v>
      </c>
      <c r="E5482" s="213">
        <v>44193</v>
      </c>
      <c r="F5482" s="135" t="s">
        <v>491</v>
      </c>
      <c r="G5482" s="208" t="s">
        <v>19110</v>
      </c>
      <c r="H5482" s="214" t="s">
        <v>4708</v>
      </c>
      <c r="I5482" s="169" t="s">
        <v>7224</v>
      </c>
    </row>
    <row r="5483" spans="1:9" ht="14.25" customHeight="1" x14ac:dyDescent="0.25">
      <c r="A5483" s="204" t="s">
        <v>19111</v>
      </c>
      <c r="B5483" s="120" t="s">
        <v>14653</v>
      </c>
      <c r="C5483" s="170">
        <v>47</v>
      </c>
      <c r="D5483" s="99">
        <v>44173</v>
      </c>
      <c r="E5483" s="99">
        <v>44193</v>
      </c>
      <c r="F5483" s="204" t="s">
        <v>61</v>
      </c>
      <c r="G5483" s="205" t="s">
        <v>19112</v>
      </c>
      <c r="H5483" s="70"/>
      <c r="I5483" s="206"/>
    </row>
    <row r="5484" spans="1:9" ht="14.25" customHeight="1" x14ac:dyDescent="0.25">
      <c r="A5484" s="71" t="s">
        <v>19113</v>
      </c>
      <c r="B5484" s="64" t="s">
        <v>14653</v>
      </c>
      <c r="C5484" s="63">
        <v>47</v>
      </c>
      <c r="D5484" s="66">
        <v>44173</v>
      </c>
      <c r="E5484" s="66">
        <v>44193</v>
      </c>
      <c r="F5484" s="71" t="s">
        <v>61</v>
      </c>
      <c r="G5484" s="94" t="s">
        <v>19114</v>
      </c>
      <c r="H5484" s="64"/>
      <c r="I5484" s="68"/>
    </row>
    <row r="5485" spans="1:9" ht="14.25" customHeight="1" x14ac:dyDescent="0.25">
      <c r="A5485" s="204" t="s">
        <v>19115</v>
      </c>
      <c r="B5485" s="226" t="s">
        <v>8694</v>
      </c>
      <c r="C5485" s="170">
        <v>47</v>
      </c>
      <c r="D5485" s="227">
        <v>44173</v>
      </c>
      <c r="E5485" s="227">
        <v>44193</v>
      </c>
      <c r="F5485" s="204" t="s">
        <v>6141</v>
      </c>
      <c r="G5485" s="205" t="s">
        <v>19116</v>
      </c>
      <c r="H5485" s="228"/>
      <c r="I5485" s="229"/>
    </row>
    <row r="5486" spans="1:9" ht="14.25" customHeight="1" x14ac:dyDescent="0.25">
      <c r="A5486" s="71" t="s">
        <v>19117</v>
      </c>
      <c r="B5486" s="64" t="s">
        <v>7176</v>
      </c>
      <c r="C5486" s="63">
        <v>47</v>
      </c>
      <c r="D5486" s="66">
        <v>44173</v>
      </c>
      <c r="E5486" s="66">
        <v>44193</v>
      </c>
      <c r="F5486" s="71" t="s">
        <v>366</v>
      </c>
      <c r="G5486" s="94" t="s">
        <v>19118</v>
      </c>
      <c r="H5486" s="64"/>
      <c r="I5486" s="68"/>
    </row>
    <row r="5487" spans="1:9" ht="14.25" customHeight="1" x14ac:dyDescent="0.25">
      <c r="A5487" s="71" t="s">
        <v>19119</v>
      </c>
      <c r="B5487" s="64" t="s">
        <v>19120</v>
      </c>
      <c r="C5487" s="63">
        <v>47</v>
      </c>
      <c r="D5487" s="66">
        <v>44173</v>
      </c>
      <c r="E5487" s="66">
        <v>44193</v>
      </c>
      <c r="F5487" s="71" t="s">
        <v>1906</v>
      </c>
      <c r="G5487" s="94" t="s">
        <v>19121</v>
      </c>
      <c r="H5487" s="64"/>
      <c r="I5487" s="68"/>
    </row>
    <row r="5488" spans="1:9" ht="14.25" customHeight="1" x14ac:dyDescent="0.25">
      <c r="A5488" s="131" t="s">
        <v>19122</v>
      </c>
      <c r="B5488" s="157" t="s">
        <v>7813</v>
      </c>
      <c r="C5488" s="65">
        <v>47</v>
      </c>
      <c r="D5488" s="193">
        <v>44173</v>
      </c>
      <c r="E5488" s="193">
        <v>44193</v>
      </c>
      <c r="F5488" s="131" t="s">
        <v>1906</v>
      </c>
      <c r="G5488" s="202" t="s">
        <v>19123</v>
      </c>
      <c r="H5488" s="124"/>
      <c r="I5488" s="209"/>
    </row>
    <row r="5489" spans="1:9" ht="14.25" customHeight="1" x14ac:dyDescent="0.25">
      <c r="A5489" s="131" t="s">
        <v>19124</v>
      </c>
      <c r="B5489" s="64" t="s">
        <v>4706</v>
      </c>
      <c r="C5489" s="65">
        <v>47</v>
      </c>
      <c r="D5489" s="66">
        <v>44173</v>
      </c>
      <c r="E5489" s="66">
        <v>44193</v>
      </c>
      <c r="F5489" s="131" t="s">
        <v>1136</v>
      </c>
      <c r="G5489" s="202" t="s">
        <v>19125</v>
      </c>
      <c r="H5489" s="67"/>
      <c r="I5489" s="72"/>
    </row>
    <row r="5490" spans="1:9" ht="14.25" customHeight="1" x14ac:dyDescent="0.25">
      <c r="A5490" s="131" t="s">
        <v>19126</v>
      </c>
      <c r="B5490" s="64" t="s">
        <v>8223</v>
      </c>
      <c r="C5490" s="65">
        <v>47</v>
      </c>
      <c r="D5490" s="66">
        <v>44173</v>
      </c>
      <c r="E5490" s="66">
        <v>44193</v>
      </c>
      <c r="F5490" s="131" t="s">
        <v>6273</v>
      </c>
      <c r="G5490" s="202" t="s">
        <v>19127</v>
      </c>
      <c r="H5490" s="67"/>
      <c r="I5490" s="101"/>
    </row>
    <row r="5491" spans="1:9" ht="14.25" customHeight="1" x14ac:dyDescent="0.25">
      <c r="A5491" s="131" t="s">
        <v>19128</v>
      </c>
      <c r="B5491" s="64" t="s">
        <v>8299</v>
      </c>
      <c r="C5491" s="65">
        <v>47</v>
      </c>
      <c r="D5491" s="66">
        <v>44173</v>
      </c>
      <c r="E5491" s="66">
        <v>44193</v>
      </c>
      <c r="F5491" s="131" t="s">
        <v>1217</v>
      </c>
      <c r="G5491" s="202" t="s">
        <v>19129</v>
      </c>
      <c r="H5491" s="67" t="s">
        <v>12540</v>
      </c>
      <c r="I5491" s="68"/>
    </row>
    <row r="5492" spans="1:9" ht="14.25" customHeight="1" x14ac:dyDescent="0.25">
      <c r="A5492" s="131" t="s">
        <v>19128</v>
      </c>
      <c r="B5492" s="64" t="s">
        <v>8299</v>
      </c>
      <c r="C5492" s="65">
        <v>47</v>
      </c>
      <c r="D5492" s="66">
        <v>44173</v>
      </c>
      <c r="E5492" s="66">
        <v>44193</v>
      </c>
      <c r="F5492" s="131" t="s">
        <v>1217</v>
      </c>
      <c r="G5492" s="202" t="s">
        <v>19129</v>
      </c>
      <c r="H5492" s="67" t="s">
        <v>8250</v>
      </c>
      <c r="I5492" s="68"/>
    </row>
    <row r="5493" spans="1:9" ht="14.25" customHeight="1" x14ac:dyDescent="0.25">
      <c r="A5493" s="135" t="s">
        <v>19130</v>
      </c>
      <c r="B5493" s="81" t="s">
        <v>19131</v>
      </c>
      <c r="C5493" s="82">
        <v>47</v>
      </c>
      <c r="D5493" s="83">
        <v>44173</v>
      </c>
      <c r="E5493" s="83">
        <v>44193</v>
      </c>
      <c r="F5493" s="135" t="s">
        <v>2563</v>
      </c>
      <c r="G5493" s="208" t="s">
        <v>19132</v>
      </c>
      <c r="H5493" s="84" t="s">
        <v>13601</v>
      </c>
      <c r="I5493" s="85" t="s">
        <v>7224</v>
      </c>
    </row>
    <row r="5494" spans="1:9" ht="14.25" customHeight="1" x14ac:dyDescent="0.25">
      <c r="A5494" s="221" t="s">
        <v>19133</v>
      </c>
      <c r="B5494" s="222" t="s">
        <v>8299</v>
      </c>
      <c r="C5494" s="171">
        <v>47</v>
      </c>
      <c r="D5494" s="115">
        <v>44173</v>
      </c>
      <c r="E5494" s="115">
        <v>44193</v>
      </c>
      <c r="F5494" s="221" t="s">
        <v>827</v>
      </c>
      <c r="G5494" s="223" t="s">
        <v>19134</v>
      </c>
      <c r="H5494" s="113" t="s">
        <v>12373</v>
      </c>
      <c r="I5494" s="230" t="s">
        <v>7224</v>
      </c>
    </row>
    <row r="5495" spans="1:9" ht="14.25" customHeight="1" x14ac:dyDescent="0.25">
      <c r="A5495" s="88" t="s">
        <v>19135</v>
      </c>
      <c r="B5495" s="81" t="s">
        <v>8299</v>
      </c>
      <c r="C5495" s="80">
        <v>47</v>
      </c>
      <c r="D5495" s="83">
        <v>44173</v>
      </c>
      <c r="E5495" s="83">
        <v>44193</v>
      </c>
      <c r="F5495" s="88" t="s">
        <v>827</v>
      </c>
      <c r="G5495" s="89" t="s">
        <v>19136</v>
      </c>
      <c r="H5495" s="81" t="s">
        <v>12373</v>
      </c>
      <c r="I5495" s="85" t="s">
        <v>7224</v>
      </c>
    </row>
    <row r="5496" spans="1:9" s="73" customFormat="1" ht="14.25" customHeight="1" x14ac:dyDescent="0.25">
      <c r="A5496" s="131" t="s">
        <v>19137</v>
      </c>
      <c r="B5496" s="157" t="s">
        <v>18562</v>
      </c>
      <c r="C5496" s="65">
        <v>47</v>
      </c>
      <c r="D5496" s="193">
        <v>44173</v>
      </c>
      <c r="E5496" s="193">
        <v>44193</v>
      </c>
      <c r="F5496" s="131" t="s">
        <v>6389</v>
      </c>
      <c r="G5496" s="202" t="s">
        <v>19138</v>
      </c>
      <c r="H5496" s="124"/>
      <c r="I5496" s="209"/>
    </row>
    <row r="5497" spans="1:9" ht="14.25" customHeight="1" x14ac:dyDescent="0.25">
      <c r="A5497" s="131" t="s">
        <v>19139</v>
      </c>
      <c r="B5497" s="64" t="s">
        <v>7790</v>
      </c>
      <c r="C5497" s="65">
        <v>47</v>
      </c>
      <c r="D5497" s="66">
        <v>44173</v>
      </c>
      <c r="E5497" s="66">
        <v>44193</v>
      </c>
      <c r="F5497" s="131" t="s">
        <v>6430</v>
      </c>
      <c r="G5497" s="202" t="s">
        <v>19140</v>
      </c>
      <c r="H5497" s="67" t="s">
        <v>8248</v>
      </c>
      <c r="I5497" s="68"/>
    </row>
    <row r="5498" spans="1:9" ht="14.25" customHeight="1" x14ac:dyDescent="0.25">
      <c r="A5498" s="204" t="s">
        <v>19139</v>
      </c>
      <c r="B5498" s="120" t="s">
        <v>7790</v>
      </c>
      <c r="C5498" s="170">
        <v>47</v>
      </c>
      <c r="D5498" s="99">
        <v>44173</v>
      </c>
      <c r="E5498" s="99">
        <v>44193</v>
      </c>
      <c r="F5498" s="204" t="s">
        <v>6430</v>
      </c>
      <c r="G5498" s="205" t="s">
        <v>19140</v>
      </c>
      <c r="H5498" s="70" t="s">
        <v>19141</v>
      </c>
      <c r="I5498" s="212"/>
    </row>
    <row r="5499" spans="1:9" ht="14.25" customHeight="1" x14ac:dyDescent="0.25">
      <c r="A5499" s="71" t="s">
        <v>19139</v>
      </c>
      <c r="B5499" s="64" t="s">
        <v>7790</v>
      </c>
      <c r="C5499" s="63">
        <v>47</v>
      </c>
      <c r="D5499" s="66">
        <v>44173</v>
      </c>
      <c r="E5499" s="66">
        <v>44193</v>
      </c>
      <c r="F5499" s="71" t="s">
        <v>6430</v>
      </c>
      <c r="G5499" s="94" t="s">
        <v>19140</v>
      </c>
      <c r="H5499" s="64" t="s">
        <v>12540</v>
      </c>
      <c r="I5499" s="68"/>
    </row>
    <row r="5500" spans="1:9" ht="14.25" customHeight="1" x14ac:dyDescent="0.25">
      <c r="A5500" s="131" t="s">
        <v>19139</v>
      </c>
      <c r="B5500" s="157" t="s">
        <v>7790</v>
      </c>
      <c r="C5500" s="65">
        <v>47</v>
      </c>
      <c r="D5500" s="193">
        <v>44173</v>
      </c>
      <c r="E5500" s="193">
        <v>44193</v>
      </c>
      <c r="F5500" s="131" t="s">
        <v>6430</v>
      </c>
      <c r="G5500" s="202" t="s">
        <v>19140</v>
      </c>
      <c r="H5500" s="124" t="s">
        <v>7785</v>
      </c>
      <c r="I5500" s="209"/>
    </row>
    <row r="5501" spans="1:9" ht="14.25" customHeight="1" x14ac:dyDescent="0.25">
      <c r="A5501" s="131" t="s">
        <v>19142</v>
      </c>
      <c r="B5501" s="64" t="s">
        <v>7790</v>
      </c>
      <c r="C5501" s="65">
        <v>47</v>
      </c>
      <c r="D5501" s="66">
        <v>44173</v>
      </c>
      <c r="E5501" s="66">
        <v>44193</v>
      </c>
      <c r="F5501" s="131" t="s">
        <v>6430</v>
      </c>
      <c r="G5501" s="202" t="s">
        <v>19140</v>
      </c>
      <c r="H5501" s="67" t="s">
        <v>7785</v>
      </c>
      <c r="I5501" s="95"/>
    </row>
    <row r="5502" spans="1:9" ht="14.25" customHeight="1" x14ac:dyDescent="0.25">
      <c r="A5502" s="131" t="s">
        <v>19142</v>
      </c>
      <c r="B5502" s="64" t="s">
        <v>7790</v>
      </c>
      <c r="C5502" s="65">
        <v>47</v>
      </c>
      <c r="D5502" s="66">
        <v>44173</v>
      </c>
      <c r="E5502" s="66">
        <v>44193</v>
      </c>
      <c r="F5502" s="131" t="s">
        <v>6430</v>
      </c>
      <c r="G5502" s="202" t="s">
        <v>19143</v>
      </c>
      <c r="H5502" s="67" t="s">
        <v>12540</v>
      </c>
      <c r="I5502" s="68"/>
    </row>
    <row r="5503" spans="1:9" ht="14.25" customHeight="1" x14ac:dyDescent="0.25">
      <c r="A5503" s="204" t="s">
        <v>19142</v>
      </c>
      <c r="B5503" s="120" t="s">
        <v>7790</v>
      </c>
      <c r="C5503" s="170">
        <v>47</v>
      </c>
      <c r="D5503" s="99">
        <v>44173</v>
      </c>
      <c r="E5503" s="99">
        <v>44193</v>
      </c>
      <c r="F5503" s="204" t="s">
        <v>6430</v>
      </c>
      <c r="G5503" s="205" t="s">
        <v>19143</v>
      </c>
      <c r="H5503" s="70" t="s">
        <v>19141</v>
      </c>
      <c r="I5503" s="206"/>
    </row>
    <row r="5504" spans="1:9" s="103" customFormat="1" ht="14.25" customHeight="1" x14ac:dyDescent="0.25">
      <c r="A5504" s="71" t="s">
        <v>19142</v>
      </c>
      <c r="B5504" s="64" t="s">
        <v>7790</v>
      </c>
      <c r="C5504" s="63">
        <v>47</v>
      </c>
      <c r="D5504" s="66">
        <v>44173</v>
      </c>
      <c r="E5504" s="66">
        <v>44193</v>
      </c>
      <c r="F5504" s="71" t="s">
        <v>6430</v>
      </c>
      <c r="G5504" s="94" t="s">
        <v>19143</v>
      </c>
      <c r="H5504" s="64" t="s">
        <v>8248</v>
      </c>
      <c r="I5504" s="72"/>
    </row>
    <row r="5505" spans="1:9" s="103" customFormat="1" ht="14.25" customHeight="1" x14ac:dyDescent="0.25">
      <c r="A5505" s="134" t="s">
        <v>19144</v>
      </c>
      <c r="B5505" s="159" t="s">
        <v>18009</v>
      </c>
      <c r="C5505" s="60">
        <v>47</v>
      </c>
      <c r="D5505" s="198">
        <v>44173</v>
      </c>
      <c r="E5505" s="198">
        <v>44193</v>
      </c>
      <c r="F5505" s="134" t="s">
        <v>2110</v>
      </c>
      <c r="G5505" s="203" t="s">
        <v>19145</v>
      </c>
      <c r="H5505" s="211" t="s">
        <v>10654</v>
      </c>
      <c r="I5505" s="132" t="s">
        <v>7129</v>
      </c>
    </row>
    <row r="5506" spans="1:9" s="103" customFormat="1" ht="14.25" customHeight="1" x14ac:dyDescent="0.25">
      <c r="A5506" s="134" t="s">
        <v>19146</v>
      </c>
      <c r="B5506" s="17" t="s">
        <v>19147</v>
      </c>
      <c r="C5506" s="60">
        <v>47</v>
      </c>
      <c r="D5506" s="61">
        <v>44173</v>
      </c>
      <c r="E5506" s="61">
        <v>44193</v>
      </c>
      <c r="F5506" s="134" t="s">
        <v>2110</v>
      </c>
      <c r="G5506" s="203" t="s">
        <v>19148</v>
      </c>
      <c r="H5506" s="62" t="s">
        <v>19149</v>
      </c>
      <c r="I5506" s="59" t="s">
        <v>7129</v>
      </c>
    </row>
    <row r="5507" spans="1:9" ht="14.25" customHeight="1" x14ac:dyDescent="0.25">
      <c r="A5507" s="104" t="s">
        <v>19150</v>
      </c>
      <c r="B5507" s="111" t="s">
        <v>19147</v>
      </c>
      <c r="C5507" s="197">
        <v>47</v>
      </c>
      <c r="D5507" s="107">
        <v>44173</v>
      </c>
      <c r="E5507" s="107">
        <v>44193</v>
      </c>
      <c r="F5507" s="104" t="s">
        <v>2110</v>
      </c>
      <c r="G5507" s="231" t="s">
        <v>19151</v>
      </c>
      <c r="H5507" s="105" t="s">
        <v>19149</v>
      </c>
      <c r="I5507" s="110" t="s">
        <v>7129</v>
      </c>
    </row>
    <row r="5508" spans="1:9" ht="14.25" customHeight="1" x14ac:dyDescent="0.25">
      <c r="A5508" s="86" t="s">
        <v>19152</v>
      </c>
      <c r="B5508" s="17" t="s">
        <v>19147</v>
      </c>
      <c r="C5508" s="59">
        <v>47</v>
      </c>
      <c r="D5508" s="61">
        <v>44173</v>
      </c>
      <c r="E5508" s="61">
        <v>44193</v>
      </c>
      <c r="F5508" s="86" t="s">
        <v>2110</v>
      </c>
      <c r="G5508" s="87" t="s">
        <v>19153</v>
      </c>
      <c r="H5508" s="17" t="s">
        <v>10654</v>
      </c>
      <c r="I5508" s="59" t="s">
        <v>7129</v>
      </c>
    </row>
    <row r="5509" spans="1:9" ht="14.25" customHeight="1" x14ac:dyDescent="0.25">
      <c r="A5509" s="86" t="s">
        <v>19154</v>
      </c>
      <c r="B5509" s="17" t="s">
        <v>19147</v>
      </c>
      <c r="C5509" s="59">
        <v>47</v>
      </c>
      <c r="D5509" s="61">
        <v>44173</v>
      </c>
      <c r="E5509" s="61">
        <v>44193</v>
      </c>
      <c r="F5509" s="86" t="s">
        <v>2110</v>
      </c>
      <c r="G5509" s="87" t="s">
        <v>19155</v>
      </c>
      <c r="H5509" s="17" t="s">
        <v>10654</v>
      </c>
      <c r="I5509" s="59" t="s">
        <v>7129</v>
      </c>
    </row>
    <row r="5510" spans="1:9" ht="14.25" customHeight="1" x14ac:dyDescent="0.25">
      <c r="A5510" s="134" t="s">
        <v>19156</v>
      </c>
      <c r="B5510" s="159" t="s">
        <v>19147</v>
      </c>
      <c r="C5510" s="60">
        <v>47</v>
      </c>
      <c r="D5510" s="198">
        <v>44173</v>
      </c>
      <c r="E5510" s="198">
        <v>44193</v>
      </c>
      <c r="F5510" s="134" t="s">
        <v>2110</v>
      </c>
      <c r="G5510" s="232" t="s">
        <v>19155</v>
      </c>
      <c r="H5510" s="211" t="s">
        <v>10654</v>
      </c>
      <c r="I5510" s="132" t="s">
        <v>7129</v>
      </c>
    </row>
    <row r="5511" spans="1:9" s="103" customFormat="1" ht="14.25" customHeight="1" x14ac:dyDescent="0.25">
      <c r="A5511" s="134" t="s">
        <v>19157</v>
      </c>
      <c r="B5511" s="17" t="s">
        <v>19147</v>
      </c>
      <c r="C5511" s="60">
        <v>47</v>
      </c>
      <c r="D5511" s="61">
        <v>44173</v>
      </c>
      <c r="E5511" s="61">
        <v>44193</v>
      </c>
      <c r="F5511" s="134" t="s">
        <v>2110</v>
      </c>
      <c r="G5511" s="232" t="s">
        <v>19158</v>
      </c>
      <c r="H5511" s="62" t="s">
        <v>10654</v>
      </c>
      <c r="I5511" s="59" t="s">
        <v>7129</v>
      </c>
    </row>
    <row r="5512" spans="1:9" ht="14.25" customHeight="1" x14ac:dyDescent="0.25">
      <c r="A5512" s="134" t="s">
        <v>19159</v>
      </c>
      <c r="B5512" s="17" t="s">
        <v>19147</v>
      </c>
      <c r="C5512" s="60">
        <v>47</v>
      </c>
      <c r="D5512" s="61">
        <v>44173</v>
      </c>
      <c r="E5512" s="61">
        <v>44193</v>
      </c>
      <c r="F5512" s="134" t="s">
        <v>2110</v>
      </c>
      <c r="G5512" s="232" t="s">
        <v>19158</v>
      </c>
      <c r="H5512" s="62" t="s">
        <v>10654</v>
      </c>
      <c r="I5512" s="59" t="s">
        <v>7129</v>
      </c>
    </row>
    <row r="5513" spans="1:9" ht="14.25" customHeight="1" x14ac:dyDescent="0.25">
      <c r="A5513" s="134" t="s">
        <v>19160</v>
      </c>
      <c r="B5513" s="17" t="s">
        <v>19147</v>
      </c>
      <c r="C5513" s="60">
        <v>47</v>
      </c>
      <c r="D5513" s="61">
        <v>44173</v>
      </c>
      <c r="E5513" s="61">
        <v>44193</v>
      </c>
      <c r="F5513" s="86" t="s">
        <v>2110</v>
      </c>
      <c r="G5513" s="87" t="s">
        <v>19161</v>
      </c>
      <c r="H5513" s="62" t="s">
        <v>10654</v>
      </c>
      <c r="I5513" s="59" t="s">
        <v>7129</v>
      </c>
    </row>
    <row r="5514" spans="1:9" ht="14.25" customHeight="1" x14ac:dyDescent="0.25">
      <c r="A5514" s="131" t="s">
        <v>19162</v>
      </c>
      <c r="B5514" s="64" t="s">
        <v>8346</v>
      </c>
      <c r="C5514" s="65">
        <v>47</v>
      </c>
      <c r="D5514" s="66">
        <v>44173</v>
      </c>
      <c r="E5514" s="66">
        <v>44193</v>
      </c>
      <c r="F5514" s="71" t="s">
        <v>3025</v>
      </c>
      <c r="G5514" s="94" t="s">
        <v>19163</v>
      </c>
      <c r="H5514" s="67"/>
      <c r="I5514" s="68"/>
    </row>
    <row r="5515" spans="1:9" ht="14.25" customHeight="1" x14ac:dyDescent="0.25">
      <c r="A5515" s="131" t="s">
        <v>19164</v>
      </c>
      <c r="B5515" s="64" t="s">
        <v>8346</v>
      </c>
      <c r="C5515" s="65">
        <v>47</v>
      </c>
      <c r="D5515" s="66">
        <v>44173</v>
      </c>
      <c r="E5515" s="66">
        <v>44193</v>
      </c>
      <c r="F5515" s="71" t="s">
        <v>3025</v>
      </c>
      <c r="G5515" s="94" t="s">
        <v>19165</v>
      </c>
      <c r="H5515" s="67"/>
      <c r="I5515" s="68"/>
    </row>
    <row r="5516" spans="1:9" ht="14.25" customHeight="1" x14ac:dyDescent="0.25">
      <c r="A5516" s="131" t="s">
        <v>19166</v>
      </c>
      <c r="B5516" s="64" t="s">
        <v>19167</v>
      </c>
      <c r="C5516" s="65">
        <v>47</v>
      </c>
      <c r="D5516" s="66">
        <v>44173</v>
      </c>
      <c r="E5516" s="66">
        <v>44193</v>
      </c>
      <c r="F5516" s="71" t="s">
        <v>1756</v>
      </c>
      <c r="G5516" s="94" t="s">
        <v>19168</v>
      </c>
      <c r="H5516" s="67"/>
      <c r="I5516" s="68"/>
    </row>
    <row r="5517" spans="1:9" s="103" customFormat="1" ht="14.25" customHeight="1" x14ac:dyDescent="0.25">
      <c r="A5517" s="204" t="s">
        <v>19169</v>
      </c>
      <c r="B5517" s="120" t="s">
        <v>10505</v>
      </c>
      <c r="C5517" s="170">
        <v>47</v>
      </c>
      <c r="D5517" s="99">
        <v>44173</v>
      </c>
      <c r="E5517" s="99">
        <v>44193</v>
      </c>
      <c r="F5517" s="69" t="s">
        <v>933</v>
      </c>
      <c r="G5517" s="100" t="s">
        <v>19170</v>
      </c>
      <c r="H5517" s="70"/>
      <c r="I5517" s="210"/>
    </row>
    <row r="5518" spans="1:9" ht="14.25" customHeight="1" x14ac:dyDescent="0.25">
      <c r="A5518" s="71" t="s">
        <v>19171</v>
      </c>
      <c r="B5518" s="64" t="s">
        <v>11078</v>
      </c>
      <c r="C5518" s="63">
        <v>47</v>
      </c>
      <c r="D5518" s="66">
        <v>44173</v>
      </c>
      <c r="E5518" s="66">
        <v>44193</v>
      </c>
      <c r="F5518" s="71" t="s">
        <v>3745</v>
      </c>
      <c r="G5518" s="94" t="s">
        <v>19172</v>
      </c>
      <c r="H5518" s="64"/>
      <c r="I5518" s="72"/>
    </row>
    <row r="5519" spans="1:9" ht="14.25" customHeight="1" x14ac:dyDescent="0.25">
      <c r="A5519" s="71" t="s">
        <v>19173</v>
      </c>
      <c r="B5519" s="64" t="s">
        <v>4026</v>
      </c>
      <c r="C5519" s="63">
        <v>47</v>
      </c>
      <c r="D5519" s="66">
        <v>44173</v>
      </c>
      <c r="E5519" s="66">
        <v>44193</v>
      </c>
      <c r="F5519" s="71" t="s">
        <v>55</v>
      </c>
      <c r="G5519" s="94" t="s">
        <v>19174</v>
      </c>
      <c r="H5519" s="64"/>
      <c r="I5519" s="68"/>
    </row>
    <row r="5520" spans="1:9" ht="14.25" customHeight="1" x14ac:dyDescent="0.25">
      <c r="A5520" s="131" t="s">
        <v>19175</v>
      </c>
      <c r="B5520" s="157" t="s">
        <v>19176</v>
      </c>
      <c r="C5520" s="65">
        <v>47</v>
      </c>
      <c r="D5520" s="193">
        <v>44173</v>
      </c>
      <c r="E5520" s="193">
        <v>44193</v>
      </c>
      <c r="F5520" s="131" t="s">
        <v>518</v>
      </c>
      <c r="G5520" s="202" t="s">
        <v>19177</v>
      </c>
      <c r="H5520" s="124"/>
      <c r="I5520" s="209"/>
    </row>
    <row r="5521" spans="1:9" ht="14.25" customHeight="1" x14ac:dyDescent="0.25">
      <c r="A5521" s="131" t="s">
        <v>19178</v>
      </c>
      <c r="B5521" s="64" t="s">
        <v>19176</v>
      </c>
      <c r="C5521" s="65">
        <v>47</v>
      </c>
      <c r="D5521" s="66">
        <v>44173</v>
      </c>
      <c r="E5521" s="66">
        <v>44193</v>
      </c>
      <c r="F5521" s="71" t="s">
        <v>518</v>
      </c>
      <c r="G5521" s="94" t="s">
        <v>19179</v>
      </c>
      <c r="H5521" s="67"/>
      <c r="I5521" s="68"/>
    </row>
    <row r="5522" spans="1:9" ht="14.25" customHeight="1" x14ac:dyDescent="0.25">
      <c r="A5522" s="71" t="s">
        <v>19180</v>
      </c>
      <c r="B5522" s="64" t="s">
        <v>19176</v>
      </c>
      <c r="C5522" s="65">
        <v>47</v>
      </c>
      <c r="D5522" s="66">
        <v>44173</v>
      </c>
      <c r="E5522" s="66">
        <v>44193</v>
      </c>
      <c r="F5522" s="71" t="s">
        <v>518</v>
      </c>
      <c r="G5522" s="94" t="s">
        <v>19181</v>
      </c>
      <c r="H5522" s="67"/>
      <c r="I5522" s="68"/>
    </row>
    <row r="5523" spans="1:9" ht="14.25" customHeight="1" x14ac:dyDescent="0.25">
      <c r="A5523" s="71" t="s">
        <v>19182</v>
      </c>
      <c r="B5523" s="64" t="s">
        <v>19176</v>
      </c>
      <c r="C5523" s="65">
        <v>47</v>
      </c>
      <c r="D5523" s="66">
        <v>44173</v>
      </c>
      <c r="E5523" s="66">
        <v>44193</v>
      </c>
      <c r="F5523" s="71" t="s">
        <v>518</v>
      </c>
      <c r="G5523" s="94" t="s">
        <v>19183</v>
      </c>
      <c r="H5523" s="67"/>
      <c r="I5523" s="68"/>
    </row>
    <row r="5524" spans="1:9" ht="14.25" customHeight="1" x14ac:dyDescent="0.25">
      <c r="A5524" s="131" t="s">
        <v>19184</v>
      </c>
      <c r="B5524" s="64" t="s">
        <v>19176</v>
      </c>
      <c r="C5524" s="65">
        <v>47</v>
      </c>
      <c r="D5524" s="66">
        <v>44173</v>
      </c>
      <c r="E5524" s="66">
        <v>44193</v>
      </c>
      <c r="F5524" s="131" t="s">
        <v>38</v>
      </c>
      <c r="G5524" s="94" t="s">
        <v>19185</v>
      </c>
      <c r="H5524" s="67"/>
      <c r="I5524" s="68"/>
    </row>
    <row r="5525" spans="1:9" ht="14.25" customHeight="1" x14ac:dyDescent="0.25">
      <c r="A5525" s="69" t="s">
        <v>19186</v>
      </c>
      <c r="B5525" s="120" t="s">
        <v>8485</v>
      </c>
      <c r="C5525" s="170">
        <v>47</v>
      </c>
      <c r="D5525" s="99">
        <v>44173</v>
      </c>
      <c r="E5525" s="99">
        <v>44193</v>
      </c>
      <c r="F5525" s="69" t="s">
        <v>135</v>
      </c>
      <c r="G5525" s="100" t="s">
        <v>19187</v>
      </c>
      <c r="H5525" s="70"/>
      <c r="I5525" s="206"/>
    </row>
    <row r="5526" spans="1:9" ht="14.25" customHeight="1" x14ac:dyDescent="0.25">
      <c r="A5526" s="71" t="s">
        <v>19188</v>
      </c>
      <c r="B5526" s="64" t="s">
        <v>16878</v>
      </c>
      <c r="C5526" s="63">
        <v>47</v>
      </c>
      <c r="D5526" s="66">
        <v>44173</v>
      </c>
      <c r="E5526" s="66">
        <v>44193</v>
      </c>
      <c r="F5526" s="71" t="s">
        <v>197</v>
      </c>
      <c r="G5526" s="94" t="s">
        <v>19189</v>
      </c>
      <c r="H5526" s="64"/>
      <c r="I5526" s="68"/>
    </row>
  </sheetData>
  <autoFilter ref="A1:I5526">
    <sortState ref="A3:I5526">
      <sortCondition ref="C2:C5526"/>
      <sortCondition ref="F2:F5526"/>
    </sortState>
  </autoFilter>
  <sortState ref="A2:H5526">
    <sortCondition ref="C2:C5526"/>
  </sortState>
  <mergeCells count="28">
    <mergeCell ref="AH226:AH227"/>
    <mergeCell ref="AI226:AI227"/>
    <mergeCell ref="AJ226:AJ227"/>
    <mergeCell ref="AK226:AK227"/>
    <mergeCell ref="AB226:AB227"/>
    <mergeCell ref="AC226:AC227"/>
    <mergeCell ref="AD226:AD227"/>
    <mergeCell ref="AE226:AE227"/>
    <mergeCell ref="AF226:AF227"/>
    <mergeCell ref="AG226:AG227"/>
    <mergeCell ref="V226:V227"/>
    <mergeCell ref="W226:W227"/>
    <mergeCell ref="X226:X227"/>
    <mergeCell ref="Y226:Y227"/>
    <mergeCell ref="Z226:Z227"/>
    <mergeCell ref="AA226:AA227"/>
    <mergeCell ref="P226:P227"/>
    <mergeCell ref="Q226:Q227"/>
    <mergeCell ref="R226:R227"/>
    <mergeCell ref="S226:S227"/>
    <mergeCell ref="T226:T227"/>
    <mergeCell ref="U226:U227"/>
    <mergeCell ref="J226:J227"/>
    <mergeCell ref="K226:K227"/>
    <mergeCell ref="L226:L227"/>
    <mergeCell ref="M226:M227"/>
    <mergeCell ref="N226:N227"/>
    <mergeCell ref="O226:O227"/>
  </mergeCells>
  <pageMargins left="0.70000000000000007" right="0.70000000000000007" top="0.75" bottom="0.75" header="0.30000000000000004" footer="0.30000000000000004"/>
  <pageSetup paperSize="0" fitToWidth="0" fitToHeight="0" orientation="portrait" horizontalDpi="0" verticalDpi="0" copie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vt:i4>
      </vt:variant>
    </vt:vector>
  </HeadingPairs>
  <TitlesOfParts>
    <vt:vector size="6" baseType="lpstr">
      <vt:lpstr>Ofícios</vt:lpstr>
      <vt:lpstr>Oficios_-_pend_criticas</vt:lpstr>
      <vt:lpstr>Retorno_da_RFB</vt:lpstr>
      <vt:lpstr>Universo_BK-BIT</vt:lpstr>
      <vt:lpstr>Consultas_públicas</vt:lpstr>
      <vt:lpstr>_Hlk9327251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dc:description/>
  <cp:lastModifiedBy>Carlos Leonardo Teofilo Durans</cp:lastModifiedBy>
  <dcterms:created xsi:type="dcterms:W3CDTF">2019-01-03T12:47:28Z</dcterms:created>
  <dcterms:modified xsi:type="dcterms:W3CDTF">2021-06-30T19:59:44Z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0x010100912BB2F5822BD146B3FD3FF14E1390E7</vt:lpwstr>
  </property>
  <property fmtid="{D5CDD505-2E9C-101B-9397-08002B2CF9AE}" pid="3" name="AuthorIds_UIVersion_208384">
    <vt:lpwstr>13,18</vt:lpwstr>
  </property>
  <property fmtid="{D5CDD505-2E9C-101B-9397-08002B2CF9AE}" pid="4" name="AuthorIds_UIVersion_965120">
    <vt:lpwstr>6</vt:lpwstr>
  </property>
</Properties>
</file>